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Администратор\Desktop\Сметы\"/>
    </mc:Choice>
  </mc:AlternateContent>
  <bookViews>
    <workbookView xWindow="0" yWindow="0" windowWidth="21570" windowHeight="10215" activeTab="2"/>
  </bookViews>
  <sheets>
    <sheet name="Расценки" sheetId="1" r:id="rId1"/>
    <sheet name="Нормы и нормо-часы" sheetId="2" r:id="rId2"/>
    <sheet name="Подтянутые позиции" sheetId="3" r:id="rId3"/>
    <sheet name="Нормо-час по специальностям" sheetId="4" r:id="rId4"/>
    <sheet name="Сводка" sheetId="5" r:id="rId5"/>
    <sheet name="Методика и источники" sheetId="6" r:id="rId6"/>
  </sheets>
  <definedNames>
    <definedName name="_FilterDatabase" localSheetId="1" hidden="1">'Нормы и нормо-часы'!$A$5:$AH$2420</definedName>
    <definedName name="_FilterDatabase" localSheetId="2" hidden="1">'Подтянутые позиции'!$A$4:$P$651</definedName>
    <definedName name="_FilterDatabase" localSheetId="0" hidden="1">Расценки!$A$4:$V$2419</definedName>
  </definedNames>
  <calcPr calcId="162913"/>
</workbook>
</file>

<file path=xl/calcChain.xml><?xml version="1.0" encoding="utf-8"?>
<calcChain xmlns="http://schemas.openxmlformats.org/spreadsheetml/2006/main">
  <c r="H22" i="5" l="1"/>
  <c r="F22" i="5"/>
  <c r="C22" i="5"/>
  <c r="B22" i="5"/>
  <c r="Q26" i="4"/>
  <c r="N26" i="4"/>
  <c r="P26" i="4" s="1"/>
  <c r="M26" i="4"/>
  <c r="O26" i="4" s="1"/>
  <c r="H26" i="4"/>
  <c r="L26" i="4" s="1"/>
  <c r="G26" i="4"/>
  <c r="K26" i="4" s="1"/>
  <c r="Q25" i="4"/>
  <c r="H25" i="4"/>
  <c r="L25" i="4" s="1"/>
  <c r="N25" i="4" s="1"/>
  <c r="P25" i="4" s="1"/>
  <c r="G25" i="4"/>
  <c r="K25" i="4" s="1"/>
  <c r="M25" i="4" s="1"/>
  <c r="O25" i="4" s="1"/>
  <c r="Q24" i="4"/>
  <c r="H24" i="4"/>
  <c r="L24" i="4" s="1"/>
  <c r="N24" i="4" s="1"/>
  <c r="P24" i="4" s="1"/>
  <c r="G24" i="4"/>
  <c r="K24" i="4" s="1"/>
  <c r="M24" i="4" s="1"/>
  <c r="O24" i="4" s="1"/>
  <c r="Q23" i="4"/>
  <c r="H23" i="4"/>
  <c r="L23" i="4" s="1"/>
  <c r="N23" i="4" s="1"/>
  <c r="P23" i="4" s="1"/>
  <c r="G23" i="4"/>
  <c r="K23" i="4" s="1"/>
  <c r="M23" i="4" s="1"/>
  <c r="O23" i="4" s="1"/>
  <c r="Q22" i="4"/>
  <c r="P22" i="4"/>
  <c r="H22" i="4"/>
  <c r="L22" i="4" s="1"/>
  <c r="N22" i="4" s="1"/>
  <c r="G22" i="4"/>
  <c r="K22" i="4" s="1"/>
  <c r="M22" i="4" s="1"/>
  <c r="O22" i="4" s="1"/>
  <c r="Q21" i="4"/>
  <c r="H21" i="4"/>
  <c r="L21" i="4" s="1"/>
  <c r="N21" i="4" s="1"/>
  <c r="P21" i="4" s="1"/>
  <c r="G21" i="4"/>
  <c r="K21" i="4" s="1"/>
  <c r="M21" i="4" s="1"/>
  <c r="O21" i="4" s="1"/>
  <c r="Q20" i="4"/>
  <c r="M20" i="4"/>
  <c r="O20" i="4" s="1"/>
  <c r="K20" i="4"/>
  <c r="H20" i="4"/>
  <c r="L20" i="4" s="1"/>
  <c r="N20" i="4" s="1"/>
  <c r="P20" i="4" s="1"/>
  <c r="G20" i="4"/>
  <c r="Q19" i="4"/>
  <c r="H19" i="4"/>
  <c r="L19" i="4" s="1"/>
  <c r="N19" i="4" s="1"/>
  <c r="P19" i="4" s="1"/>
  <c r="G19" i="4"/>
  <c r="K19" i="4" s="1"/>
  <c r="M19" i="4" s="1"/>
  <c r="O19" i="4" s="1"/>
  <c r="Q18" i="4"/>
  <c r="L18" i="4"/>
  <c r="N18" i="4" s="1"/>
  <c r="P18" i="4" s="1"/>
  <c r="H18" i="4"/>
  <c r="G18" i="4"/>
  <c r="K18" i="4" s="1"/>
  <c r="M18" i="4" s="1"/>
  <c r="O18" i="4" s="1"/>
  <c r="Q17" i="4"/>
  <c r="L17" i="4"/>
  <c r="N17" i="4" s="1"/>
  <c r="P17" i="4" s="1"/>
  <c r="H17" i="4"/>
  <c r="G17" i="4"/>
  <c r="K17" i="4" s="1"/>
  <c r="M17" i="4" s="1"/>
  <c r="O17" i="4" s="1"/>
  <c r="Q16" i="4"/>
  <c r="K16" i="4"/>
  <c r="M16" i="4" s="1"/>
  <c r="O16" i="4" s="1"/>
  <c r="H16" i="4"/>
  <c r="L16" i="4" s="1"/>
  <c r="N16" i="4" s="1"/>
  <c r="P16" i="4" s="1"/>
  <c r="G16" i="4"/>
  <c r="Q15" i="4"/>
  <c r="H15" i="4"/>
  <c r="L15" i="4" s="1"/>
  <c r="N15" i="4" s="1"/>
  <c r="P15" i="4" s="1"/>
  <c r="G15" i="4"/>
  <c r="K15" i="4" s="1"/>
  <c r="M15" i="4" s="1"/>
  <c r="O15" i="4" s="1"/>
  <c r="Q14" i="4"/>
  <c r="H14" i="4"/>
  <c r="L14" i="4" s="1"/>
  <c r="N14" i="4" s="1"/>
  <c r="P14" i="4" s="1"/>
  <c r="G14" i="4"/>
  <c r="K14" i="4" s="1"/>
  <c r="M14" i="4" s="1"/>
  <c r="O14" i="4" s="1"/>
  <c r="Q13" i="4"/>
  <c r="H13" i="4"/>
  <c r="L13" i="4" s="1"/>
  <c r="N13" i="4" s="1"/>
  <c r="P13" i="4" s="1"/>
  <c r="G13" i="4"/>
  <c r="K13" i="4" s="1"/>
  <c r="M13" i="4" s="1"/>
  <c r="O13" i="4" s="1"/>
  <c r="Q12" i="4"/>
  <c r="H12" i="4"/>
  <c r="L12" i="4" s="1"/>
  <c r="N12" i="4" s="1"/>
  <c r="P12" i="4" s="1"/>
  <c r="G12" i="4"/>
  <c r="K12" i="4" s="1"/>
  <c r="M12" i="4" s="1"/>
  <c r="O12" i="4" s="1"/>
  <c r="Q11" i="4"/>
  <c r="H11" i="4"/>
  <c r="L11" i="4" s="1"/>
  <c r="N11" i="4" s="1"/>
  <c r="P11" i="4" s="1"/>
  <c r="G11" i="4"/>
  <c r="K11" i="4" s="1"/>
  <c r="M11" i="4" s="1"/>
  <c r="O11" i="4" s="1"/>
  <c r="Q10" i="4"/>
  <c r="H10" i="4"/>
  <c r="L10" i="4" s="1"/>
  <c r="N10" i="4" s="1"/>
  <c r="P10" i="4" s="1"/>
  <c r="G10" i="4"/>
  <c r="K10" i="4" s="1"/>
  <c r="M10" i="4" s="1"/>
  <c r="O10" i="4" s="1"/>
  <c r="Q9" i="4"/>
  <c r="M9" i="4"/>
  <c r="O9" i="4" s="1"/>
  <c r="H9" i="4"/>
  <c r="L9" i="4" s="1"/>
  <c r="N9" i="4" s="1"/>
  <c r="P9" i="4" s="1"/>
  <c r="G9" i="4"/>
  <c r="K9" i="4" s="1"/>
  <c r="Q8" i="4"/>
  <c r="K8" i="4"/>
  <c r="M8" i="4" s="1"/>
  <c r="O8" i="4" s="1"/>
  <c r="H8" i="4"/>
  <c r="L8" i="4" s="1"/>
  <c r="N8" i="4" s="1"/>
  <c r="P8" i="4" s="1"/>
  <c r="G8" i="4"/>
  <c r="Q7" i="4"/>
  <c r="H7" i="4"/>
  <c r="L7" i="4" s="1"/>
  <c r="N7" i="4" s="1"/>
  <c r="P7" i="4" s="1"/>
  <c r="G7" i="4"/>
  <c r="K7" i="4" s="1"/>
  <c r="M7" i="4" s="1"/>
  <c r="O7" i="4" s="1"/>
  <c r="Q6" i="4"/>
  <c r="H6" i="4"/>
  <c r="L6" i="4" s="1"/>
  <c r="N6" i="4" s="1"/>
  <c r="P6" i="4" s="1"/>
  <c r="G6" i="4"/>
  <c r="K6" i="4" s="1"/>
  <c r="M6" i="4" s="1"/>
  <c r="O6" i="4" s="1"/>
  <c r="L651" i="3"/>
  <c r="G651" i="3"/>
  <c r="E651" i="3"/>
  <c r="L650" i="3"/>
  <c r="G650" i="3"/>
  <c r="E650" i="3"/>
  <c r="L649" i="3"/>
  <c r="G649" i="3"/>
  <c r="E649" i="3"/>
  <c r="L648" i="3"/>
  <c r="G648" i="3"/>
  <c r="E648" i="3"/>
  <c r="L647" i="3"/>
  <c r="G647" i="3"/>
  <c r="E647" i="3"/>
  <c r="L646" i="3"/>
  <c r="G646" i="3"/>
  <c r="E646" i="3"/>
  <c r="L645" i="3"/>
  <c r="G645" i="3"/>
  <c r="E645" i="3"/>
  <c r="L644" i="3"/>
  <c r="G644" i="3"/>
  <c r="E644" i="3"/>
  <c r="L643" i="3"/>
  <c r="G643" i="3"/>
  <c r="E643" i="3"/>
  <c r="L642" i="3"/>
  <c r="G642" i="3"/>
  <c r="E642" i="3"/>
  <c r="L641" i="3"/>
  <c r="G641" i="3"/>
  <c r="E641" i="3"/>
  <c r="L640" i="3"/>
  <c r="G640" i="3"/>
  <c r="E640" i="3"/>
  <c r="L639" i="3"/>
  <c r="G639" i="3"/>
  <c r="E639" i="3"/>
  <c r="L638" i="3"/>
  <c r="G638" i="3"/>
  <c r="E638" i="3"/>
  <c r="L637" i="3"/>
  <c r="G637" i="3"/>
  <c r="E637" i="3"/>
  <c r="L636" i="3"/>
  <c r="G636" i="3"/>
  <c r="E636" i="3"/>
  <c r="L635" i="3"/>
  <c r="G635" i="3"/>
  <c r="E635" i="3"/>
  <c r="L634" i="3"/>
  <c r="G634" i="3"/>
  <c r="E634" i="3"/>
  <c r="L633" i="3"/>
  <c r="G633" i="3"/>
  <c r="E633" i="3"/>
  <c r="L632" i="3"/>
  <c r="G632" i="3"/>
  <c r="E632" i="3"/>
  <c r="L631" i="3"/>
  <c r="G631" i="3"/>
  <c r="E631" i="3"/>
  <c r="L630" i="3"/>
  <c r="G630" i="3"/>
  <c r="E630" i="3"/>
  <c r="L629" i="3"/>
  <c r="G629" i="3"/>
  <c r="E629" i="3"/>
  <c r="L628" i="3"/>
  <c r="G628" i="3"/>
  <c r="E628" i="3"/>
  <c r="L627" i="3"/>
  <c r="G627" i="3"/>
  <c r="E627" i="3"/>
  <c r="L626" i="3"/>
  <c r="G626" i="3"/>
  <c r="E626" i="3"/>
  <c r="L625" i="3"/>
  <c r="G625" i="3"/>
  <c r="E625" i="3"/>
  <c r="L624" i="3"/>
  <c r="G624" i="3"/>
  <c r="E624" i="3"/>
  <c r="L623" i="3"/>
  <c r="G623" i="3"/>
  <c r="E623" i="3"/>
  <c r="L622" i="3"/>
  <c r="G622" i="3"/>
  <c r="E622" i="3"/>
  <c r="L621" i="3"/>
  <c r="G621" i="3"/>
  <c r="E621" i="3"/>
  <c r="L620" i="3"/>
  <c r="G620" i="3"/>
  <c r="E620" i="3"/>
  <c r="L619" i="3"/>
  <c r="G619" i="3"/>
  <c r="E619" i="3"/>
  <c r="L618" i="3"/>
  <c r="G618" i="3"/>
  <c r="E618" i="3"/>
  <c r="L617" i="3"/>
  <c r="G617" i="3"/>
  <c r="E617" i="3"/>
  <c r="L616" i="3"/>
  <c r="G616" i="3"/>
  <c r="E616" i="3"/>
  <c r="L615" i="3"/>
  <c r="G615" i="3"/>
  <c r="E615" i="3"/>
  <c r="L614" i="3"/>
  <c r="G614" i="3"/>
  <c r="E614" i="3"/>
  <c r="L613" i="3"/>
  <c r="G613" i="3"/>
  <c r="E613" i="3"/>
  <c r="L612" i="3"/>
  <c r="G612" i="3"/>
  <c r="E612" i="3"/>
  <c r="L611" i="3"/>
  <c r="G611" i="3"/>
  <c r="E611" i="3"/>
  <c r="L610" i="3"/>
  <c r="G610" i="3"/>
  <c r="E610" i="3"/>
  <c r="L609" i="3"/>
  <c r="G609" i="3"/>
  <c r="E609" i="3"/>
  <c r="L608" i="3"/>
  <c r="G608" i="3"/>
  <c r="E608" i="3"/>
  <c r="L607" i="3"/>
  <c r="G607" i="3"/>
  <c r="E607" i="3"/>
  <c r="L606" i="3"/>
  <c r="G606" i="3"/>
  <c r="E606" i="3"/>
  <c r="L605" i="3"/>
  <c r="G605" i="3"/>
  <c r="E605" i="3"/>
  <c r="L604" i="3"/>
  <c r="G604" i="3"/>
  <c r="E604" i="3"/>
  <c r="L603" i="3"/>
  <c r="G603" i="3"/>
  <c r="E603" i="3"/>
  <c r="L602" i="3"/>
  <c r="G602" i="3"/>
  <c r="E602" i="3"/>
  <c r="L601" i="3"/>
  <c r="G601" i="3"/>
  <c r="E601" i="3"/>
  <c r="L600" i="3"/>
  <c r="G600" i="3"/>
  <c r="E600" i="3"/>
  <c r="L599" i="3"/>
  <c r="G599" i="3"/>
  <c r="E599" i="3"/>
  <c r="L598" i="3"/>
  <c r="G598" i="3"/>
  <c r="E598" i="3"/>
  <c r="L597" i="3"/>
  <c r="G597" i="3"/>
  <c r="E597" i="3"/>
  <c r="L596" i="3"/>
  <c r="G596" i="3"/>
  <c r="E596" i="3"/>
  <c r="L595" i="3"/>
  <c r="G595" i="3"/>
  <c r="E595" i="3"/>
  <c r="L594" i="3"/>
  <c r="G594" i="3"/>
  <c r="E594" i="3"/>
  <c r="L593" i="3"/>
  <c r="G593" i="3"/>
  <c r="E593" i="3"/>
  <c r="L592" i="3"/>
  <c r="G592" i="3"/>
  <c r="E592" i="3"/>
  <c r="L591" i="3"/>
  <c r="G591" i="3"/>
  <c r="E591" i="3"/>
  <c r="L590" i="3"/>
  <c r="G590" i="3"/>
  <c r="E590" i="3"/>
  <c r="L589" i="3"/>
  <c r="G589" i="3"/>
  <c r="E589" i="3"/>
  <c r="L588" i="3"/>
  <c r="G588" i="3"/>
  <c r="E588" i="3"/>
  <c r="L587" i="3"/>
  <c r="G587" i="3"/>
  <c r="E587" i="3"/>
  <c r="L586" i="3"/>
  <c r="G586" i="3"/>
  <c r="E586" i="3"/>
  <c r="L585" i="3"/>
  <c r="G585" i="3"/>
  <c r="E585" i="3"/>
  <c r="L584" i="3"/>
  <c r="G584" i="3"/>
  <c r="E584" i="3"/>
  <c r="L583" i="3"/>
  <c r="G583" i="3"/>
  <c r="E583" i="3"/>
  <c r="L582" i="3"/>
  <c r="G582" i="3"/>
  <c r="E582" i="3"/>
  <c r="L581" i="3"/>
  <c r="G581" i="3"/>
  <c r="E581" i="3"/>
  <c r="L580" i="3"/>
  <c r="G580" i="3"/>
  <c r="E580" i="3"/>
  <c r="L579" i="3"/>
  <c r="G579" i="3"/>
  <c r="E579" i="3"/>
  <c r="L578" i="3"/>
  <c r="G578" i="3"/>
  <c r="E578" i="3"/>
  <c r="L577" i="3"/>
  <c r="G577" i="3"/>
  <c r="E577" i="3"/>
  <c r="L576" i="3"/>
  <c r="G576" i="3"/>
  <c r="E576" i="3"/>
  <c r="L575" i="3"/>
  <c r="G575" i="3"/>
  <c r="E575" i="3"/>
  <c r="L574" i="3"/>
  <c r="G574" i="3"/>
  <c r="E574" i="3"/>
  <c r="L573" i="3"/>
  <c r="G573" i="3"/>
  <c r="E573" i="3"/>
  <c r="L572" i="3"/>
  <c r="G572" i="3"/>
  <c r="E572" i="3"/>
  <c r="L571" i="3"/>
  <c r="G571" i="3"/>
  <c r="E571" i="3"/>
  <c r="L570" i="3"/>
  <c r="G570" i="3"/>
  <c r="E570" i="3"/>
  <c r="L569" i="3"/>
  <c r="G569" i="3"/>
  <c r="E569" i="3"/>
  <c r="L568" i="3"/>
  <c r="G568" i="3"/>
  <c r="E568" i="3"/>
  <c r="L567" i="3"/>
  <c r="G567" i="3"/>
  <c r="E567" i="3"/>
  <c r="L566" i="3"/>
  <c r="G566" i="3"/>
  <c r="E566" i="3"/>
  <c r="L565" i="3"/>
  <c r="G565" i="3"/>
  <c r="E565" i="3"/>
  <c r="L564" i="3"/>
  <c r="G564" i="3"/>
  <c r="E564" i="3"/>
  <c r="L563" i="3"/>
  <c r="G563" i="3"/>
  <c r="E563" i="3"/>
  <c r="L562" i="3"/>
  <c r="G562" i="3"/>
  <c r="E562" i="3"/>
  <c r="L561" i="3"/>
  <c r="G561" i="3"/>
  <c r="E561" i="3"/>
  <c r="L560" i="3"/>
  <c r="G560" i="3"/>
  <c r="E560" i="3"/>
  <c r="L559" i="3"/>
  <c r="G559" i="3"/>
  <c r="E559" i="3"/>
  <c r="L558" i="3"/>
  <c r="G558" i="3"/>
  <c r="E558" i="3"/>
  <c r="L557" i="3"/>
  <c r="G557" i="3"/>
  <c r="E557" i="3"/>
  <c r="L556" i="3"/>
  <c r="G556" i="3"/>
  <c r="E556" i="3"/>
  <c r="L555" i="3"/>
  <c r="G555" i="3"/>
  <c r="E555" i="3"/>
  <c r="L554" i="3"/>
  <c r="G554" i="3"/>
  <c r="E554" i="3"/>
  <c r="L553" i="3"/>
  <c r="G553" i="3"/>
  <c r="E553" i="3"/>
  <c r="L552" i="3"/>
  <c r="G552" i="3"/>
  <c r="E552" i="3"/>
  <c r="L551" i="3"/>
  <c r="G551" i="3"/>
  <c r="E551" i="3"/>
  <c r="L550" i="3"/>
  <c r="G550" i="3"/>
  <c r="E550" i="3"/>
  <c r="L549" i="3"/>
  <c r="G549" i="3"/>
  <c r="E549" i="3"/>
  <c r="L548" i="3"/>
  <c r="G548" i="3"/>
  <c r="E548" i="3"/>
  <c r="L547" i="3"/>
  <c r="G547" i="3"/>
  <c r="E547" i="3"/>
  <c r="L546" i="3"/>
  <c r="G546" i="3"/>
  <c r="E546" i="3"/>
  <c r="L545" i="3"/>
  <c r="G545" i="3"/>
  <c r="E545" i="3"/>
  <c r="L544" i="3"/>
  <c r="G544" i="3"/>
  <c r="E544" i="3"/>
  <c r="L543" i="3"/>
  <c r="G543" i="3"/>
  <c r="E543" i="3"/>
  <c r="L542" i="3"/>
  <c r="G542" i="3"/>
  <c r="E542" i="3"/>
  <c r="L541" i="3"/>
  <c r="G541" i="3"/>
  <c r="E541" i="3"/>
  <c r="L540" i="3"/>
  <c r="G540" i="3"/>
  <c r="E540" i="3"/>
  <c r="L539" i="3"/>
  <c r="G539" i="3"/>
  <c r="E539" i="3"/>
  <c r="L538" i="3"/>
  <c r="G538" i="3"/>
  <c r="E538" i="3"/>
  <c r="L537" i="3"/>
  <c r="G537" i="3"/>
  <c r="E537" i="3"/>
  <c r="L536" i="3"/>
  <c r="G536" i="3"/>
  <c r="E536" i="3"/>
  <c r="L535" i="3"/>
  <c r="G535" i="3"/>
  <c r="E535" i="3"/>
  <c r="L534" i="3"/>
  <c r="G534" i="3"/>
  <c r="E534" i="3"/>
  <c r="L533" i="3"/>
  <c r="G533" i="3"/>
  <c r="E533" i="3"/>
  <c r="L532" i="3"/>
  <c r="G532" i="3"/>
  <c r="E532" i="3"/>
  <c r="L531" i="3"/>
  <c r="G531" i="3"/>
  <c r="E531" i="3"/>
  <c r="L530" i="3"/>
  <c r="G530" i="3"/>
  <c r="E530" i="3"/>
  <c r="L529" i="3"/>
  <c r="G529" i="3"/>
  <c r="E529" i="3"/>
  <c r="L528" i="3"/>
  <c r="G528" i="3"/>
  <c r="E528" i="3"/>
  <c r="L527" i="3"/>
  <c r="G527" i="3"/>
  <c r="E527" i="3"/>
  <c r="L526" i="3"/>
  <c r="G526" i="3"/>
  <c r="E526" i="3"/>
  <c r="L525" i="3"/>
  <c r="G525" i="3"/>
  <c r="E525" i="3"/>
  <c r="L524" i="3"/>
  <c r="G524" i="3"/>
  <c r="E524" i="3"/>
  <c r="L523" i="3"/>
  <c r="G523" i="3"/>
  <c r="E523" i="3"/>
  <c r="L522" i="3"/>
  <c r="G522" i="3"/>
  <c r="E522" i="3"/>
  <c r="L521" i="3"/>
  <c r="G521" i="3"/>
  <c r="E521" i="3"/>
  <c r="L520" i="3"/>
  <c r="G520" i="3"/>
  <c r="E520" i="3"/>
  <c r="L519" i="3"/>
  <c r="G519" i="3"/>
  <c r="E519" i="3"/>
  <c r="L518" i="3"/>
  <c r="G518" i="3"/>
  <c r="E518" i="3"/>
  <c r="L517" i="3"/>
  <c r="G517" i="3"/>
  <c r="E517" i="3"/>
  <c r="L516" i="3"/>
  <c r="G516" i="3"/>
  <c r="E516" i="3"/>
  <c r="L515" i="3"/>
  <c r="G515" i="3"/>
  <c r="E515" i="3"/>
  <c r="L514" i="3"/>
  <c r="G514" i="3"/>
  <c r="E514" i="3"/>
  <c r="L513" i="3"/>
  <c r="G513" i="3"/>
  <c r="E513" i="3"/>
  <c r="L512" i="3"/>
  <c r="G512" i="3"/>
  <c r="E512" i="3"/>
  <c r="L511" i="3"/>
  <c r="G511" i="3"/>
  <c r="E511" i="3"/>
  <c r="L510" i="3"/>
  <c r="G510" i="3"/>
  <c r="E510" i="3"/>
  <c r="L509" i="3"/>
  <c r="G509" i="3"/>
  <c r="E509" i="3"/>
  <c r="L508" i="3"/>
  <c r="G508" i="3"/>
  <c r="E508" i="3"/>
  <c r="L507" i="3"/>
  <c r="G507" i="3"/>
  <c r="E507" i="3"/>
  <c r="L506" i="3"/>
  <c r="G506" i="3"/>
  <c r="E506" i="3"/>
  <c r="L505" i="3"/>
  <c r="G505" i="3"/>
  <c r="E505" i="3"/>
  <c r="L504" i="3"/>
  <c r="G504" i="3"/>
  <c r="E504" i="3"/>
  <c r="L503" i="3"/>
  <c r="G503" i="3"/>
  <c r="E503" i="3"/>
  <c r="L502" i="3"/>
  <c r="G502" i="3"/>
  <c r="E502" i="3"/>
  <c r="L501" i="3"/>
  <c r="G501" i="3"/>
  <c r="E501" i="3"/>
  <c r="L500" i="3"/>
  <c r="G500" i="3"/>
  <c r="E500" i="3"/>
  <c r="L499" i="3"/>
  <c r="G499" i="3"/>
  <c r="E499" i="3"/>
  <c r="L498" i="3"/>
  <c r="G498" i="3"/>
  <c r="E498" i="3"/>
  <c r="L497" i="3"/>
  <c r="G497" i="3"/>
  <c r="E497" i="3"/>
  <c r="L496" i="3"/>
  <c r="G496" i="3"/>
  <c r="E496" i="3"/>
  <c r="L495" i="3"/>
  <c r="G495" i="3"/>
  <c r="E495" i="3"/>
  <c r="L494" i="3"/>
  <c r="G494" i="3"/>
  <c r="E494" i="3"/>
  <c r="L493" i="3"/>
  <c r="G493" i="3"/>
  <c r="E493" i="3"/>
  <c r="L492" i="3"/>
  <c r="G492" i="3"/>
  <c r="E492" i="3"/>
  <c r="L491" i="3"/>
  <c r="G491" i="3"/>
  <c r="E491" i="3"/>
  <c r="L490" i="3"/>
  <c r="G490" i="3"/>
  <c r="E490" i="3"/>
  <c r="L489" i="3"/>
  <c r="G489" i="3"/>
  <c r="E489" i="3"/>
  <c r="L488" i="3"/>
  <c r="G488" i="3"/>
  <c r="E488" i="3"/>
  <c r="L487" i="3"/>
  <c r="G487" i="3"/>
  <c r="E487" i="3"/>
  <c r="L486" i="3"/>
  <c r="G486" i="3"/>
  <c r="E486" i="3"/>
  <c r="L485" i="3"/>
  <c r="G485" i="3"/>
  <c r="E485" i="3"/>
  <c r="L484" i="3"/>
  <c r="G484" i="3"/>
  <c r="E484" i="3"/>
  <c r="L483" i="3"/>
  <c r="G483" i="3"/>
  <c r="E483" i="3"/>
  <c r="L482" i="3"/>
  <c r="G482" i="3"/>
  <c r="E482" i="3"/>
  <c r="L481" i="3"/>
  <c r="G481" i="3"/>
  <c r="E481" i="3"/>
  <c r="L480" i="3"/>
  <c r="G480" i="3"/>
  <c r="E480" i="3"/>
  <c r="L479" i="3"/>
  <c r="G479" i="3"/>
  <c r="E479" i="3"/>
  <c r="L478" i="3"/>
  <c r="G478" i="3"/>
  <c r="E478" i="3"/>
  <c r="L477" i="3"/>
  <c r="G477" i="3"/>
  <c r="E477" i="3"/>
  <c r="L476" i="3"/>
  <c r="G476" i="3"/>
  <c r="E476" i="3"/>
  <c r="L475" i="3"/>
  <c r="G475" i="3"/>
  <c r="E475" i="3"/>
  <c r="L474" i="3"/>
  <c r="G474" i="3"/>
  <c r="E474" i="3"/>
  <c r="L473" i="3"/>
  <c r="G473" i="3"/>
  <c r="E473" i="3"/>
  <c r="L472" i="3"/>
  <c r="G472" i="3"/>
  <c r="E472" i="3"/>
  <c r="L471" i="3"/>
  <c r="G471" i="3"/>
  <c r="E471" i="3"/>
  <c r="L470" i="3"/>
  <c r="G470" i="3"/>
  <c r="E470" i="3"/>
  <c r="L469" i="3"/>
  <c r="G469" i="3"/>
  <c r="E469" i="3"/>
  <c r="L468" i="3"/>
  <c r="G468" i="3"/>
  <c r="E468" i="3"/>
  <c r="L467" i="3"/>
  <c r="G467" i="3"/>
  <c r="E467" i="3"/>
  <c r="L466" i="3"/>
  <c r="G466" i="3"/>
  <c r="E466" i="3"/>
  <c r="L465" i="3"/>
  <c r="G465" i="3"/>
  <c r="E465" i="3"/>
  <c r="L464" i="3"/>
  <c r="G464" i="3"/>
  <c r="E464" i="3"/>
  <c r="L463" i="3"/>
  <c r="G463" i="3"/>
  <c r="E463" i="3"/>
  <c r="L462" i="3"/>
  <c r="G462" i="3"/>
  <c r="E462" i="3"/>
  <c r="L461" i="3"/>
  <c r="G461" i="3"/>
  <c r="E461" i="3"/>
  <c r="L460" i="3"/>
  <c r="G460" i="3"/>
  <c r="E460" i="3"/>
  <c r="L459" i="3"/>
  <c r="G459" i="3"/>
  <c r="E459" i="3"/>
  <c r="L458" i="3"/>
  <c r="G458" i="3"/>
  <c r="E458" i="3"/>
  <c r="L457" i="3"/>
  <c r="G457" i="3"/>
  <c r="E457" i="3"/>
  <c r="L456" i="3"/>
  <c r="G456" i="3"/>
  <c r="E456" i="3"/>
  <c r="L455" i="3"/>
  <c r="G455" i="3"/>
  <c r="E455" i="3"/>
  <c r="L454" i="3"/>
  <c r="G454" i="3"/>
  <c r="E454" i="3"/>
  <c r="L453" i="3"/>
  <c r="G453" i="3"/>
  <c r="E453" i="3"/>
  <c r="L452" i="3"/>
  <c r="G452" i="3"/>
  <c r="E452" i="3"/>
  <c r="L451" i="3"/>
  <c r="G451" i="3"/>
  <c r="E451" i="3"/>
  <c r="L450" i="3"/>
  <c r="G450" i="3"/>
  <c r="E450" i="3"/>
  <c r="L449" i="3"/>
  <c r="G449" i="3"/>
  <c r="E449" i="3"/>
  <c r="L448" i="3"/>
  <c r="G448" i="3"/>
  <c r="E448" i="3"/>
  <c r="L447" i="3"/>
  <c r="G447" i="3"/>
  <c r="E447" i="3"/>
  <c r="L446" i="3"/>
  <c r="G446" i="3"/>
  <c r="E446" i="3"/>
  <c r="L445" i="3"/>
  <c r="G445" i="3"/>
  <c r="E445" i="3"/>
  <c r="L444" i="3"/>
  <c r="G444" i="3"/>
  <c r="E444" i="3"/>
  <c r="L443" i="3"/>
  <c r="G443" i="3"/>
  <c r="E443" i="3"/>
  <c r="L442" i="3"/>
  <c r="G442" i="3"/>
  <c r="E442" i="3"/>
  <c r="L441" i="3"/>
  <c r="G441" i="3"/>
  <c r="E441" i="3"/>
  <c r="L440" i="3"/>
  <c r="G440" i="3"/>
  <c r="E440" i="3"/>
  <c r="L439" i="3"/>
  <c r="G439" i="3"/>
  <c r="E439" i="3"/>
  <c r="L438" i="3"/>
  <c r="G438" i="3"/>
  <c r="E438" i="3"/>
  <c r="L437" i="3"/>
  <c r="G437" i="3"/>
  <c r="E437" i="3"/>
  <c r="L436" i="3"/>
  <c r="G436" i="3"/>
  <c r="E436" i="3"/>
  <c r="L435" i="3"/>
  <c r="G435" i="3"/>
  <c r="E435" i="3"/>
  <c r="L434" i="3"/>
  <c r="G434" i="3"/>
  <c r="E434" i="3"/>
  <c r="L433" i="3"/>
  <c r="G433" i="3"/>
  <c r="E433" i="3"/>
  <c r="L432" i="3"/>
  <c r="G432" i="3"/>
  <c r="E432" i="3"/>
  <c r="L431" i="3"/>
  <c r="G431" i="3"/>
  <c r="E431" i="3"/>
  <c r="L430" i="3"/>
  <c r="G430" i="3"/>
  <c r="E430" i="3"/>
  <c r="L429" i="3"/>
  <c r="G429" i="3"/>
  <c r="E429" i="3"/>
  <c r="L428" i="3"/>
  <c r="G428" i="3"/>
  <c r="E428" i="3"/>
  <c r="L427" i="3"/>
  <c r="G427" i="3"/>
  <c r="E427" i="3"/>
  <c r="L426" i="3"/>
  <c r="G426" i="3"/>
  <c r="E426" i="3"/>
  <c r="L425" i="3"/>
  <c r="G425" i="3"/>
  <c r="E425" i="3"/>
  <c r="L424" i="3"/>
  <c r="G424" i="3"/>
  <c r="E424" i="3"/>
  <c r="L423" i="3"/>
  <c r="G423" i="3"/>
  <c r="E423" i="3"/>
  <c r="L422" i="3"/>
  <c r="G422" i="3"/>
  <c r="E422" i="3"/>
  <c r="L421" i="3"/>
  <c r="G421" i="3"/>
  <c r="E421" i="3"/>
  <c r="L420" i="3"/>
  <c r="G420" i="3"/>
  <c r="E420" i="3"/>
  <c r="L419" i="3"/>
  <c r="G419" i="3"/>
  <c r="E419" i="3"/>
  <c r="L418" i="3"/>
  <c r="G418" i="3"/>
  <c r="E418" i="3"/>
  <c r="L417" i="3"/>
  <c r="G417" i="3"/>
  <c r="E417" i="3"/>
  <c r="L416" i="3"/>
  <c r="G416" i="3"/>
  <c r="E416" i="3"/>
  <c r="L415" i="3"/>
  <c r="G415" i="3"/>
  <c r="E415" i="3"/>
  <c r="L414" i="3"/>
  <c r="G414" i="3"/>
  <c r="E414" i="3"/>
  <c r="L413" i="3"/>
  <c r="G413" i="3"/>
  <c r="E413" i="3"/>
  <c r="L412" i="3"/>
  <c r="G412" i="3"/>
  <c r="E412" i="3"/>
  <c r="L411" i="3"/>
  <c r="G411" i="3"/>
  <c r="E411" i="3"/>
  <c r="L410" i="3"/>
  <c r="G410" i="3"/>
  <c r="E410" i="3"/>
  <c r="L409" i="3"/>
  <c r="G409" i="3"/>
  <c r="E409" i="3"/>
  <c r="L408" i="3"/>
  <c r="G408" i="3"/>
  <c r="E408" i="3"/>
  <c r="L407" i="3"/>
  <c r="G407" i="3"/>
  <c r="E407" i="3"/>
  <c r="L406" i="3"/>
  <c r="G406" i="3"/>
  <c r="E406" i="3"/>
  <c r="L405" i="3"/>
  <c r="G405" i="3"/>
  <c r="E405" i="3"/>
  <c r="L404" i="3"/>
  <c r="G404" i="3"/>
  <c r="E404" i="3"/>
  <c r="L403" i="3"/>
  <c r="G403" i="3"/>
  <c r="E403" i="3"/>
  <c r="L402" i="3"/>
  <c r="G402" i="3"/>
  <c r="E402" i="3"/>
  <c r="L401" i="3"/>
  <c r="G401" i="3"/>
  <c r="E401" i="3"/>
  <c r="L400" i="3"/>
  <c r="G400" i="3"/>
  <c r="E400" i="3"/>
  <c r="L399" i="3"/>
  <c r="G399" i="3"/>
  <c r="E399" i="3"/>
  <c r="L398" i="3"/>
  <c r="G398" i="3"/>
  <c r="E398" i="3"/>
  <c r="L397" i="3"/>
  <c r="G397" i="3"/>
  <c r="E397" i="3"/>
  <c r="L396" i="3"/>
  <c r="G396" i="3"/>
  <c r="E396" i="3"/>
  <c r="L395" i="3"/>
  <c r="G395" i="3"/>
  <c r="E395" i="3"/>
  <c r="L394" i="3"/>
  <c r="G394" i="3"/>
  <c r="E394" i="3"/>
  <c r="L393" i="3"/>
  <c r="G393" i="3"/>
  <c r="E393" i="3"/>
  <c r="L392" i="3"/>
  <c r="G392" i="3"/>
  <c r="E392" i="3"/>
  <c r="L391" i="3"/>
  <c r="G391" i="3"/>
  <c r="E391" i="3"/>
  <c r="L390" i="3"/>
  <c r="G390" i="3"/>
  <c r="E390" i="3"/>
  <c r="L389" i="3"/>
  <c r="G389" i="3"/>
  <c r="E389" i="3"/>
  <c r="L388" i="3"/>
  <c r="G388" i="3"/>
  <c r="E388" i="3"/>
  <c r="L387" i="3"/>
  <c r="G387" i="3"/>
  <c r="E387" i="3"/>
  <c r="L386" i="3"/>
  <c r="G386" i="3"/>
  <c r="E386" i="3"/>
  <c r="L385" i="3"/>
  <c r="G385" i="3"/>
  <c r="E385" i="3"/>
  <c r="L384" i="3"/>
  <c r="G384" i="3"/>
  <c r="E384" i="3"/>
  <c r="L383" i="3"/>
  <c r="G383" i="3"/>
  <c r="E383" i="3"/>
  <c r="L382" i="3"/>
  <c r="G382" i="3"/>
  <c r="E382" i="3"/>
  <c r="L381" i="3"/>
  <c r="G381" i="3"/>
  <c r="E381" i="3"/>
  <c r="L380" i="3"/>
  <c r="G380" i="3"/>
  <c r="E380" i="3"/>
  <c r="L379" i="3"/>
  <c r="G379" i="3"/>
  <c r="E379" i="3"/>
  <c r="L378" i="3"/>
  <c r="G378" i="3"/>
  <c r="E378" i="3"/>
  <c r="L377" i="3"/>
  <c r="G377" i="3"/>
  <c r="E377" i="3"/>
  <c r="L376" i="3"/>
  <c r="G376" i="3"/>
  <c r="E376" i="3"/>
  <c r="L375" i="3"/>
  <c r="G375" i="3"/>
  <c r="E375" i="3"/>
  <c r="L374" i="3"/>
  <c r="G374" i="3"/>
  <c r="E374" i="3"/>
  <c r="L373" i="3"/>
  <c r="G373" i="3"/>
  <c r="E373" i="3"/>
  <c r="L372" i="3"/>
  <c r="G372" i="3"/>
  <c r="E372" i="3"/>
  <c r="L371" i="3"/>
  <c r="G371" i="3"/>
  <c r="E371" i="3"/>
  <c r="L370" i="3"/>
  <c r="G370" i="3"/>
  <c r="E370" i="3"/>
  <c r="L369" i="3"/>
  <c r="G369" i="3"/>
  <c r="E369" i="3"/>
  <c r="L368" i="3"/>
  <c r="G368" i="3"/>
  <c r="E368" i="3"/>
  <c r="L367" i="3"/>
  <c r="G367" i="3"/>
  <c r="E367" i="3"/>
  <c r="L366" i="3"/>
  <c r="G366" i="3"/>
  <c r="E366" i="3"/>
  <c r="L365" i="3"/>
  <c r="G365" i="3"/>
  <c r="E365" i="3"/>
  <c r="L364" i="3"/>
  <c r="G364" i="3"/>
  <c r="E364" i="3"/>
  <c r="L363" i="3"/>
  <c r="G363" i="3"/>
  <c r="E363" i="3"/>
  <c r="L362" i="3"/>
  <c r="G362" i="3"/>
  <c r="E362" i="3"/>
  <c r="L361" i="3"/>
  <c r="G361" i="3"/>
  <c r="E361" i="3"/>
  <c r="L360" i="3"/>
  <c r="G360" i="3"/>
  <c r="E360" i="3"/>
  <c r="L359" i="3"/>
  <c r="G359" i="3"/>
  <c r="E359" i="3"/>
  <c r="L358" i="3"/>
  <c r="G358" i="3"/>
  <c r="E358" i="3"/>
  <c r="L357" i="3"/>
  <c r="G357" i="3"/>
  <c r="E357" i="3"/>
  <c r="L356" i="3"/>
  <c r="G356" i="3"/>
  <c r="E356" i="3"/>
  <c r="L355" i="3"/>
  <c r="G355" i="3"/>
  <c r="E355" i="3"/>
  <c r="L354" i="3"/>
  <c r="G354" i="3"/>
  <c r="E354" i="3"/>
  <c r="L353" i="3"/>
  <c r="G353" i="3"/>
  <c r="E353" i="3"/>
  <c r="L352" i="3"/>
  <c r="G352" i="3"/>
  <c r="E352" i="3"/>
  <c r="L351" i="3"/>
  <c r="G351" i="3"/>
  <c r="E351" i="3"/>
  <c r="L350" i="3"/>
  <c r="G350" i="3"/>
  <c r="E350" i="3"/>
  <c r="L349" i="3"/>
  <c r="G349" i="3"/>
  <c r="E349" i="3"/>
  <c r="L348" i="3"/>
  <c r="G348" i="3"/>
  <c r="E348" i="3"/>
  <c r="L347" i="3"/>
  <c r="G347" i="3"/>
  <c r="E347" i="3"/>
  <c r="L346" i="3"/>
  <c r="G346" i="3"/>
  <c r="E346" i="3"/>
  <c r="L345" i="3"/>
  <c r="G345" i="3"/>
  <c r="E345" i="3"/>
  <c r="L344" i="3"/>
  <c r="G344" i="3"/>
  <c r="E344" i="3"/>
  <c r="L343" i="3"/>
  <c r="G343" i="3"/>
  <c r="E343" i="3"/>
  <c r="L342" i="3"/>
  <c r="G342" i="3"/>
  <c r="E342" i="3"/>
  <c r="L341" i="3"/>
  <c r="G341" i="3"/>
  <c r="E341" i="3"/>
  <c r="L340" i="3"/>
  <c r="G340" i="3"/>
  <c r="E340" i="3"/>
  <c r="L339" i="3"/>
  <c r="G339" i="3"/>
  <c r="E339" i="3"/>
  <c r="L338" i="3"/>
  <c r="G338" i="3"/>
  <c r="E338" i="3"/>
  <c r="L337" i="3"/>
  <c r="G337" i="3"/>
  <c r="E337" i="3"/>
  <c r="L336" i="3"/>
  <c r="G336" i="3"/>
  <c r="E336" i="3"/>
  <c r="L335" i="3"/>
  <c r="G335" i="3"/>
  <c r="E335" i="3"/>
  <c r="L334" i="3"/>
  <c r="G334" i="3"/>
  <c r="E334" i="3"/>
  <c r="L333" i="3"/>
  <c r="G333" i="3"/>
  <c r="E333" i="3"/>
  <c r="L332" i="3"/>
  <c r="G332" i="3"/>
  <c r="E332" i="3"/>
  <c r="L331" i="3"/>
  <c r="G331" i="3"/>
  <c r="E331" i="3"/>
  <c r="L330" i="3"/>
  <c r="G330" i="3"/>
  <c r="E330" i="3"/>
  <c r="L329" i="3"/>
  <c r="G329" i="3"/>
  <c r="E329" i="3"/>
  <c r="L328" i="3"/>
  <c r="G328" i="3"/>
  <c r="E328" i="3"/>
  <c r="L327" i="3"/>
  <c r="G327" i="3"/>
  <c r="E327" i="3"/>
  <c r="L326" i="3"/>
  <c r="G326" i="3"/>
  <c r="E326" i="3"/>
  <c r="L325" i="3"/>
  <c r="G325" i="3"/>
  <c r="E325" i="3"/>
  <c r="L324" i="3"/>
  <c r="G324" i="3"/>
  <c r="E324" i="3"/>
  <c r="L323" i="3"/>
  <c r="G323" i="3"/>
  <c r="E323" i="3"/>
  <c r="L322" i="3"/>
  <c r="G322" i="3"/>
  <c r="E322" i="3"/>
  <c r="L321" i="3"/>
  <c r="G321" i="3"/>
  <c r="E321" i="3"/>
  <c r="L320" i="3"/>
  <c r="G320" i="3"/>
  <c r="E320" i="3"/>
  <c r="L319" i="3"/>
  <c r="G319" i="3"/>
  <c r="E319" i="3"/>
  <c r="L318" i="3"/>
  <c r="G318" i="3"/>
  <c r="E318" i="3"/>
  <c r="L317" i="3"/>
  <c r="G317" i="3"/>
  <c r="E317" i="3"/>
  <c r="L316" i="3"/>
  <c r="G316" i="3"/>
  <c r="E316" i="3"/>
  <c r="L315" i="3"/>
  <c r="G315" i="3"/>
  <c r="E315" i="3"/>
  <c r="L314" i="3"/>
  <c r="G314" i="3"/>
  <c r="E314" i="3"/>
  <c r="L313" i="3"/>
  <c r="G313" i="3"/>
  <c r="E313" i="3"/>
  <c r="L312" i="3"/>
  <c r="G312" i="3"/>
  <c r="E312" i="3"/>
  <c r="L311" i="3"/>
  <c r="G311" i="3"/>
  <c r="E311" i="3"/>
  <c r="L310" i="3"/>
  <c r="G310" i="3"/>
  <c r="E310" i="3"/>
  <c r="L309" i="3"/>
  <c r="G309" i="3"/>
  <c r="E309" i="3"/>
  <c r="L308" i="3"/>
  <c r="G308" i="3"/>
  <c r="E308" i="3"/>
  <c r="L307" i="3"/>
  <c r="G307" i="3"/>
  <c r="E307" i="3"/>
  <c r="L306" i="3"/>
  <c r="G306" i="3"/>
  <c r="E306" i="3"/>
  <c r="L305" i="3"/>
  <c r="G305" i="3"/>
  <c r="E305" i="3"/>
  <c r="L304" i="3"/>
  <c r="G304" i="3"/>
  <c r="E304" i="3"/>
  <c r="L303" i="3"/>
  <c r="G303" i="3"/>
  <c r="E303" i="3"/>
  <c r="L302" i="3"/>
  <c r="G302" i="3"/>
  <c r="E302" i="3"/>
  <c r="L301" i="3"/>
  <c r="G301" i="3"/>
  <c r="E301" i="3"/>
  <c r="L300" i="3"/>
  <c r="G300" i="3"/>
  <c r="E300" i="3"/>
  <c r="L299" i="3"/>
  <c r="G299" i="3"/>
  <c r="E299" i="3"/>
  <c r="L298" i="3"/>
  <c r="G298" i="3"/>
  <c r="E298" i="3"/>
  <c r="L297" i="3"/>
  <c r="G297" i="3"/>
  <c r="E297" i="3"/>
  <c r="L296" i="3"/>
  <c r="G296" i="3"/>
  <c r="E296" i="3"/>
  <c r="L295" i="3"/>
  <c r="G295" i="3"/>
  <c r="E295" i="3"/>
  <c r="L294" i="3"/>
  <c r="G294" i="3"/>
  <c r="E294" i="3"/>
  <c r="L293" i="3"/>
  <c r="G293" i="3"/>
  <c r="E293" i="3"/>
  <c r="L292" i="3"/>
  <c r="G292" i="3"/>
  <c r="E292" i="3"/>
  <c r="L291" i="3"/>
  <c r="G291" i="3"/>
  <c r="E291" i="3"/>
  <c r="L290" i="3"/>
  <c r="G290" i="3"/>
  <c r="E290" i="3"/>
  <c r="L289" i="3"/>
  <c r="G289" i="3"/>
  <c r="E289" i="3"/>
  <c r="L288" i="3"/>
  <c r="G288" i="3"/>
  <c r="E288" i="3"/>
  <c r="L287" i="3"/>
  <c r="G287" i="3"/>
  <c r="E287" i="3"/>
  <c r="L286" i="3"/>
  <c r="G286" i="3"/>
  <c r="E286" i="3"/>
  <c r="L285" i="3"/>
  <c r="G285" i="3"/>
  <c r="E285" i="3"/>
  <c r="L284" i="3"/>
  <c r="G284" i="3"/>
  <c r="E284" i="3"/>
  <c r="L283" i="3"/>
  <c r="G283" i="3"/>
  <c r="E283" i="3"/>
  <c r="L282" i="3"/>
  <c r="G282" i="3"/>
  <c r="E282" i="3"/>
  <c r="L281" i="3"/>
  <c r="G281" i="3"/>
  <c r="E281" i="3"/>
  <c r="L280" i="3"/>
  <c r="G280" i="3"/>
  <c r="E280" i="3"/>
  <c r="L279" i="3"/>
  <c r="G279" i="3"/>
  <c r="E279" i="3"/>
  <c r="L278" i="3"/>
  <c r="G278" i="3"/>
  <c r="E278" i="3"/>
  <c r="L277" i="3"/>
  <c r="G277" i="3"/>
  <c r="E277" i="3"/>
  <c r="L276" i="3"/>
  <c r="G276" i="3"/>
  <c r="E276" i="3"/>
  <c r="L275" i="3"/>
  <c r="G275" i="3"/>
  <c r="E275" i="3"/>
  <c r="L274" i="3"/>
  <c r="G274" i="3"/>
  <c r="E274" i="3"/>
  <c r="L273" i="3"/>
  <c r="G273" i="3"/>
  <c r="E273" i="3"/>
  <c r="L272" i="3"/>
  <c r="G272" i="3"/>
  <c r="E272" i="3"/>
  <c r="L271" i="3"/>
  <c r="G271" i="3"/>
  <c r="E271" i="3"/>
  <c r="L270" i="3"/>
  <c r="G270" i="3"/>
  <c r="E270" i="3"/>
  <c r="L269" i="3"/>
  <c r="G269" i="3"/>
  <c r="E269" i="3"/>
  <c r="L268" i="3"/>
  <c r="G268" i="3"/>
  <c r="E268" i="3"/>
  <c r="L267" i="3"/>
  <c r="G267" i="3"/>
  <c r="E267" i="3"/>
  <c r="L266" i="3"/>
  <c r="G266" i="3"/>
  <c r="E266" i="3"/>
  <c r="L265" i="3"/>
  <c r="G265" i="3"/>
  <c r="E265" i="3"/>
  <c r="L264" i="3"/>
  <c r="G264" i="3"/>
  <c r="E264" i="3"/>
  <c r="L263" i="3"/>
  <c r="G263" i="3"/>
  <c r="E263" i="3"/>
  <c r="L262" i="3"/>
  <c r="G262" i="3"/>
  <c r="E262" i="3"/>
  <c r="L261" i="3"/>
  <c r="G261" i="3"/>
  <c r="E261" i="3"/>
  <c r="L260" i="3"/>
  <c r="G260" i="3"/>
  <c r="E260" i="3"/>
  <c r="L259" i="3"/>
  <c r="G259" i="3"/>
  <c r="E259" i="3"/>
  <c r="L258" i="3"/>
  <c r="G258" i="3"/>
  <c r="E258" i="3"/>
  <c r="L257" i="3"/>
  <c r="G257" i="3"/>
  <c r="E257" i="3"/>
  <c r="L256" i="3"/>
  <c r="G256" i="3"/>
  <c r="E256" i="3"/>
  <c r="L255" i="3"/>
  <c r="G255" i="3"/>
  <c r="E255" i="3"/>
  <c r="L254" i="3"/>
  <c r="G254" i="3"/>
  <c r="E254" i="3"/>
  <c r="L253" i="3"/>
  <c r="G253" i="3"/>
  <c r="E253" i="3"/>
  <c r="L252" i="3"/>
  <c r="G252" i="3"/>
  <c r="E252" i="3"/>
  <c r="L251" i="3"/>
  <c r="G251" i="3"/>
  <c r="E251" i="3"/>
  <c r="L250" i="3"/>
  <c r="G250" i="3"/>
  <c r="E250" i="3"/>
  <c r="L249" i="3"/>
  <c r="G249" i="3"/>
  <c r="E249" i="3"/>
  <c r="L248" i="3"/>
  <c r="G248" i="3"/>
  <c r="E248" i="3"/>
  <c r="L247" i="3"/>
  <c r="G247" i="3"/>
  <c r="E247" i="3"/>
  <c r="L246" i="3"/>
  <c r="G246" i="3"/>
  <c r="E246" i="3"/>
  <c r="L245" i="3"/>
  <c r="G245" i="3"/>
  <c r="E245" i="3"/>
  <c r="L244" i="3"/>
  <c r="G244" i="3"/>
  <c r="E244" i="3"/>
  <c r="L243" i="3"/>
  <c r="G243" i="3"/>
  <c r="E243" i="3"/>
  <c r="L242" i="3"/>
  <c r="G242" i="3"/>
  <c r="E242" i="3"/>
  <c r="L241" i="3"/>
  <c r="G241" i="3"/>
  <c r="E241" i="3"/>
  <c r="L240" i="3"/>
  <c r="G240" i="3"/>
  <c r="E240" i="3"/>
  <c r="L239" i="3"/>
  <c r="G239" i="3"/>
  <c r="E239" i="3"/>
  <c r="L238" i="3"/>
  <c r="G238" i="3"/>
  <c r="E238" i="3"/>
  <c r="L237" i="3"/>
  <c r="G237" i="3"/>
  <c r="E237" i="3"/>
  <c r="L236" i="3"/>
  <c r="G236" i="3"/>
  <c r="E236" i="3"/>
  <c r="L235" i="3"/>
  <c r="G235" i="3"/>
  <c r="E235" i="3"/>
  <c r="L234" i="3"/>
  <c r="G234" i="3"/>
  <c r="E234" i="3"/>
  <c r="L233" i="3"/>
  <c r="G233" i="3"/>
  <c r="E233" i="3"/>
  <c r="L232" i="3"/>
  <c r="G232" i="3"/>
  <c r="E232" i="3"/>
  <c r="L231" i="3"/>
  <c r="G231" i="3"/>
  <c r="E231" i="3"/>
  <c r="L230" i="3"/>
  <c r="G230" i="3"/>
  <c r="E230" i="3"/>
  <c r="L229" i="3"/>
  <c r="G229" i="3"/>
  <c r="E229" i="3"/>
  <c r="L228" i="3"/>
  <c r="G228" i="3"/>
  <c r="E228" i="3"/>
  <c r="L227" i="3"/>
  <c r="G227" i="3"/>
  <c r="E227" i="3"/>
  <c r="L226" i="3"/>
  <c r="G226" i="3"/>
  <c r="E226" i="3"/>
  <c r="L225" i="3"/>
  <c r="G225" i="3"/>
  <c r="E225" i="3"/>
  <c r="L224" i="3"/>
  <c r="G224" i="3"/>
  <c r="E224" i="3"/>
  <c r="L223" i="3"/>
  <c r="G223" i="3"/>
  <c r="E223" i="3"/>
  <c r="L222" i="3"/>
  <c r="G222" i="3"/>
  <c r="E222" i="3"/>
  <c r="L221" i="3"/>
  <c r="G221" i="3"/>
  <c r="E221" i="3"/>
  <c r="L220" i="3"/>
  <c r="G220" i="3"/>
  <c r="E220" i="3"/>
  <c r="L219" i="3"/>
  <c r="G219" i="3"/>
  <c r="E219" i="3"/>
  <c r="L218" i="3"/>
  <c r="G218" i="3"/>
  <c r="E218" i="3"/>
  <c r="L217" i="3"/>
  <c r="G217" i="3"/>
  <c r="E217" i="3"/>
  <c r="L216" i="3"/>
  <c r="G216" i="3"/>
  <c r="E216" i="3"/>
  <c r="L215" i="3"/>
  <c r="G215" i="3"/>
  <c r="E215" i="3"/>
  <c r="L214" i="3"/>
  <c r="G214" i="3"/>
  <c r="E214" i="3"/>
  <c r="L213" i="3"/>
  <c r="G213" i="3"/>
  <c r="E213" i="3"/>
  <c r="L212" i="3"/>
  <c r="G212" i="3"/>
  <c r="E212" i="3"/>
  <c r="L211" i="3"/>
  <c r="G211" i="3"/>
  <c r="E211" i="3"/>
  <c r="L210" i="3"/>
  <c r="G210" i="3"/>
  <c r="E210" i="3"/>
  <c r="L209" i="3"/>
  <c r="G209" i="3"/>
  <c r="E209" i="3"/>
  <c r="L208" i="3"/>
  <c r="G208" i="3"/>
  <c r="E208" i="3"/>
  <c r="L207" i="3"/>
  <c r="G207" i="3"/>
  <c r="E207" i="3"/>
  <c r="L206" i="3"/>
  <c r="G206" i="3"/>
  <c r="E206" i="3"/>
  <c r="L205" i="3"/>
  <c r="G205" i="3"/>
  <c r="E205" i="3"/>
  <c r="L204" i="3"/>
  <c r="G204" i="3"/>
  <c r="E204" i="3"/>
  <c r="L203" i="3"/>
  <c r="G203" i="3"/>
  <c r="E203" i="3"/>
  <c r="L202" i="3"/>
  <c r="G202" i="3"/>
  <c r="E202" i="3"/>
  <c r="L201" i="3"/>
  <c r="G201" i="3"/>
  <c r="E201" i="3"/>
  <c r="L200" i="3"/>
  <c r="G200" i="3"/>
  <c r="E200" i="3"/>
  <c r="L199" i="3"/>
  <c r="G199" i="3"/>
  <c r="E199" i="3"/>
  <c r="L198" i="3"/>
  <c r="G198" i="3"/>
  <c r="E198" i="3"/>
  <c r="L197" i="3"/>
  <c r="G197" i="3"/>
  <c r="E197" i="3"/>
  <c r="L196" i="3"/>
  <c r="G196" i="3"/>
  <c r="E196" i="3"/>
  <c r="L195" i="3"/>
  <c r="G195" i="3"/>
  <c r="E195" i="3"/>
  <c r="L194" i="3"/>
  <c r="G194" i="3"/>
  <c r="E194" i="3"/>
  <c r="L193" i="3"/>
  <c r="G193" i="3"/>
  <c r="E193" i="3"/>
  <c r="L192" i="3"/>
  <c r="G192" i="3"/>
  <c r="E192" i="3"/>
  <c r="L191" i="3"/>
  <c r="G191" i="3"/>
  <c r="E191" i="3"/>
  <c r="L190" i="3"/>
  <c r="G190" i="3"/>
  <c r="E190" i="3"/>
  <c r="L189" i="3"/>
  <c r="G189" i="3"/>
  <c r="E189" i="3"/>
  <c r="L188" i="3"/>
  <c r="G188" i="3"/>
  <c r="E188" i="3"/>
  <c r="L187" i="3"/>
  <c r="G187" i="3"/>
  <c r="E187" i="3"/>
  <c r="L186" i="3"/>
  <c r="G186" i="3"/>
  <c r="E186" i="3"/>
  <c r="L185" i="3"/>
  <c r="G185" i="3"/>
  <c r="E185" i="3"/>
  <c r="L184" i="3"/>
  <c r="G184" i="3"/>
  <c r="E184" i="3"/>
  <c r="L183" i="3"/>
  <c r="G183" i="3"/>
  <c r="E183" i="3"/>
  <c r="L182" i="3"/>
  <c r="G182" i="3"/>
  <c r="E182" i="3"/>
  <c r="L181" i="3"/>
  <c r="G181" i="3"/>
  <c r="E181" i="3"/>
  <c r="L180" i="3"/>
  <c r="G180" i="3"/>
  <c r="E180" i="3"/>
  <c r="L179" i="3"/>
  <c r="G179" i="3"/>
  <c r="E179" i="3"/>
  <c r="L178" i="3"/>
  <c r="G178" i="3"/>
  <c r="E178" i="3"/>
  <c r="L177" i="3"/>
  <c r="G177" i="3"/>
  <c r="E177" i="3"/>
  <c r="L176" i="3"/>
  <c r="G176" i="3"/>
  <c r="E176" i="3"/>
  <c r="L175" i="3"/>
  <c r="G175" i="3"/>
  <c r="E175" i="3"/>
  <c r="L174" i="3"/>
  <c r="G174" i="3"/>
  <c r="E174" i="3"/>
  <c r="L173" i="3"/>
  <c r="G173" i="3"/>
  <c r="E173" i="3"/>
  <c r="L172" i="3"/>
  <c r="G172" i="3"/>
  <c r="E172" i="3"/>
  <c r="L171" i="3"/>
  <c r="G171" i="3"/>
  <c r="E171" i="3"/>
  <c r="L170" i="3"/>
  <c r="G170" i="3"/>
  <c r="E170" i="3"/>
  <c r="L169" i="3"/>
  <c r="G169" i="3"/>
  <c r="E169" i="3"/>
  <c r="L168" i="3"/>
  <c r="G168" i="3"/>
  <c r="E168" i="3"/>
  <c r="L167" i="3"/>
  <c r="G167" i="3"/>
  <c r="E167" i="3"/>
  <c r="L166" i="3"/>
  <c r="G166" i="3"/>
  <c r="E166" i="3"/>
  <c r="L165" i="3"/>
  <c r="G165" i="3"/>
  <c r="E165" i="3"/>
  <c r="L164" i="3"/>
  <c r="G164" i="3"/>
  <c r="E164" i="3"/>
  <c r="L163" i="3"/>
  <c r="G163" i="3"/>
  <c r="E163" i="3"/>
  <c r="L162" i="3"/>
  <c r="G162" i="3"/>
  <c r="E162" i="3"/>
  <c r="L161" i="3"/>
  <c r="G161" i="3"/>
  <c r="E161" i="3"/>
  <c r="L160" i="3"/>
  <c r="G160" i="3"/>
  <c r="E160" i="3"/>
  <c r="L159" i="3"/>
  <c r="G159" i="3"/>
  <c r="E159" i="3"/>
  <c r="L158" i="3"/>
  <c r="G158" i="3"/>
  <c r="E158" i="3"/>
  <c r="L157" i="3"/>
  <c r="G157" i="3"/>
  <c r="E157" i="3"/>
  <c r="L156" i="3"/>
  <c r="G156" i="3"/>
  <c r="E156" i="3"/>
  <c r="L155" i="3"/>
  <c r="G155" i="3"/>
  <c r="E155" i="3"/>
  <c r="L154" i="3"/>
  <c r="G154" i="3"/>
  <c r="E154" i="3"/>
  <c r="L153" i="3"/>
  <c r="G153" i="3"/>
  <c r="E153" i="3"/>
  <c r="L152" i="3"/>
  <c r="G152" i="3"/>
  <c r="E152" i="3"/>
  <c r="L151" i="3"/>
  <c r="G151" i="3"/>
  <c r="E151" i="3"/>
  <c r="L150" i="3"/>
  <c r="G150" i="3"/>
  <c r="E150" i="3"/>
  <c r="L149" i="3"/>
  <c r="G149" i="3"/>
  <c r="E149" i="3"/>
  <c r="L148" i="3"/>
  <c r="G148" i="3"/>
  <c r="E148" i="3"/>
  <c r="L147" i="3"/>
  <c r="G147" i="3"/>
  <c r="E147" i="3"/>
  <c r="L146" i="3"/>
  <c r="G146" i="3"/>
  <c r="E146" i="3"/>
  <c r="L145" i="3"/>
  <c r="G145" i="3"/>
  <c r="E145" i="3"/>
  <c r="L144" i="3"/>
  <c r="G144" i="3"/>
  <c r="E144" i="3"/>
  <c r="L143" i="3"/>
  <c r="G143" i="3"/>
  <c r="E143" i="3"/>
  <c r="L142" i="3"/>
  <c r="G142" i="3"/>
  <c r="E142" i="3"/>
  <c r="L141" i="3"/>
  <c r="G141" i="3"/>
  <c r="E141" i="3"/>
  <c r="L140" i="3"/>
  <c r="G140" i="3"/>
  <c r="E140" i="3"/>
  <c r="L139" i="3"/>
  <c r="G139" i="3"/>
  <c r="E139" i="3"/>
  <c r="L138" i="3"/>
  <c r="G138" i="3"/>
  <c r="E138" i="3"/>
  <c r="L137" i="3"/>
  <c r="G137" i="3"/>
  <c r="E137" i="3"/>
  <c r="L136" i="3"/>
  <c r="G136" i="3"/>
  <c r="E136" i="3"/>
  <c r="L135" i="3"/>
  <c r="G135" i="3"/>
  <c r="E135" i="3"/>
  <c r="L134" i="3"/>
  <c r="G134" i="3"/>
  <c r="E134" i="3"/>
  <c r="L133" i="3"/>
  <c r="G133" i="3"/>
  <c r="E133" i="3"/>
  <c r="L132" i="3"/>
  <c r="G132" i="3"/>
  <c r="E132" i="3"/>
  <c r="L131" i="3"/>
  <c r="G131" i="3"/>
  <c r="E131" i="3"/>
  <c r="L130" i="3"/>
  <c r="G130" i="3"/>
  <c r="E130" i="3"/>
  <c r="L129" i="3"/>
  <c r="G129" i="3"/>
  <c r="E129" i="3"/>
  <c r="L128" i="3"/>
  <c r="G128" i="3"/>
  <c r="E128" i="3"/>
  <c r="L127" i="3"/>
  <c r="G127" i="3"/>
  <c r="E127" i="3"/>
  <c r="L126" i="3"/>
  <c r="G126" i="3"/>
  <c r="E126" i="3"/>
  <c r="L125" i="3"/>
  <c r="G125" i="3"/>
  <c r="E125" i="3"/>
  <c r="L124" i="3"/>
  <c r="G124" i="3"/>
  <c r="E124" i="3"/>
  <c r="L123" i="3"/>
  <c r="G123" i="3"/>
  <c r="E123" i="3"/>
  <c r="L122" i="3"/>
  <c r="G122" i="3"/>
  <c r="E122" i="3"/>
  <c r="L121" i="3"/>
  <c r="G121" i="3"/>
  <c r="E121" i="3"/>
  <c r="L120" i="3"/>
  <c r="G120" i="3"/>
  <c r="E120" i="3"/>
  <c r="L119" i="3"/>
  <c r="G119" i="3"/>
  <c r="E119" i="3"/>
  <c r="L118" i="3"/>
  <c r="G118" i="3"/>
  <c r="E118" i="3"/>
  <c r="L117" i="3"/>
  <c r="G117" i="3"/>
  <c r="E117" i="3"/>
  <c r="L116" i="3"/>
  <c r="G116" i="3"/>
  <c r="E116" i="3"/>
  <c r="L115" i="3"/>
  <c r="G115" i="3"/>
  <c r="E115" i="3"/>
  <c r="L114" i="3"/>
  <c r="G114" i="3"/>
  <c r="E114" i="3"/>
  <c r="L113" i="3"/>
  <c r="G113" i="3"/>
  <c r="E113" i="3"/>
  <c r="L112" i="3"/>
  <c r="G112" i="3"/>
  <c r="E112" i="3"/>
  <c r="L111" i="3"/>
  <c r="G111" i="3"/>
  <c r="E111" i="3"/>
  <c r="L110" i="3"/>
  <c r="G110" i="3"/>
  <c r="E110" i="3"/>
  <c r="L109" i="3"/>
  <c r="G109" i="3"/>
  <c r="E109" i="3"/>
  <c r="L108" i="3"/>
  <c r="G108" i="3"/>
  <c r="E108" i="3"/>
  <c r="L107" i="3"/>
  <c r="G107" i="3"/>
  <c r="E107" i="3"/>
  <c r="L106" i="3"/>
  <c r="G106" i="3"/>
  <c r="E106" i="3"/>
  <c r="L105" i="3"/>
  <c r="G105" i="3"/>
  <c r="E105" i="3"/>
  <c r="L104" i="3"/>
  <c r="G104" i="3"/>
  <c r="E104" i="3"/>
  <c r="L103" i="3"/>
  <c r="G103" i="3"/>
  <c r="E103" i="3"/>
  <c r="L102" i="3"/>
  <c r="G102" i="3"/>
  <c r="E102" i="3"/>
  <c r="L101" i="3"/>
  <c r="G101" i="3"/>
  <c r="E101" i="3"/>
  <c r="L100" i="3"/>
  <c r="G100" i="3"/>
  <c r="E100" i="3"/>
  <c r="L99" i="3"/>
  <c r="G99" i="3"/>
  <c r="E99" i="3"/>
  <c r="L98" i="3"/>
  <c r="G98" i="3"/>
  <c r="E98" i="3"/>
  <c r="L97" i="3"/>
  <c r="G97" i="3"/>
  <c r="E97" i="3"/>
  <c r="L96" i="3"/>
  <c r="G96" i="3"/>
  <c r="E96" i="3"/>
  <c r="L95" i="3"/>
  <c r="G95" i="3"/>
  <c r="E95" i="3"/>
  <c r="L94" i="3"/>
  <c r="G94" i="3"/>
  <c r="E94" i="3"/>
  <c r="L93" i="3"/>
  <c r="G93" i="3"/>
  <c r="E93" i="3"/>
  <c r="L92" i="3"/>
  <c r="G92" i="3"/>
  <c r="E92" i="3"/>
  <c r="L91" i="3"/>
  <c r="G91" i="3"/>
  <c r="E91" i="3"/>
  <c r="L90" i="3"/>
  <c r="G90" i="3"/>
  <c r="E90" i="3"/>
  <c r="L89" i="3"/>
  <c r="G89" i="3"/>
  <c r="E89" i="3"/>
  <c r="L88" i="3"/>
  <c r="G88" i="3"/>
  <c r="E88" i="3"/>
  <c r="L87" i="3"/>
  <c r="G87" i="3"/>
  <c r="E87" i="3"/>
  <c r="L86" i="3"/>
  <c r="G86" i="3"/>
  <c r="E86" i="3"/>
  <c r="L85" i="3"/>
  <c r="G85" i="3"/>
  <c r="E85" i="3"/>
  <c r="L84" i="3"/>
  <c r="G84" i="3"/>
  <c r="E84" i="3"/>
  <c r="L83" i="3"/>
  <c r="G83" i="3"/>
  <c r="E83" i="3"/>
  <c r="L82" i="3"/>
  <c r="G82" i="3"/>
  <c r="E82" i="3"/>
  <c r="L81" i="3"/>
  <c r="G81" i="3"/>
  <c r="E81" i="3"/>
  <c r="L80" i="3"/>
  <c r="G80" i="3"/>
  <c r="E80" i="3"/>
  <c r="L79" i="3"/>
  <c r="G79" i="3"/>
  <c r="E79" i="3"/>
  <c r="L78" i="3"/>
  <c r="G78" i="3"/>
  <c r="E78" i="3"/>
  <c r="L77" i="3"/>
  <c r="G77" i="3"/>
  <c r="E77" i="3"/>
  <c r="L76" i="3"/>
  <c r="G76" i="3"/>
  <c r="E76" i="3"/>
  <c r="L75" i="3"/>
  <c r="G75" i="3"/>
  <c r="E75" i="3"/>
  <c r="L74" i="3"/>
  <c r="G74" i="3"/>
  <c r="E74" i="3"/>
  <c r="L73" i="3"/>
  <c r="G73" i="3"/>
  <c r="E73" i="3"/>
  <c r="L72" i="3"/>
  <c r="G72" i="3"/>
  <c r="E72" i="3"/>
  <c r="L71" i="3"/>
  <c r="G71" i="3"/>
  <c r="E71" i="3"/>
  <c r="L70" i="3"/>
  <c r="G70" i="3"/>
  <c r="E70" i="3"/>
  <c r="L69" i="3"/>
  <c r="G69" i="3"/>
  <c r="E69" i="3"/>
  <c r="L68" i="3"/>
  <c r="G68" i="3"/>
  <c r="E68" i="3"/>
  <c r="L67" i="3"/>
  <c r="G67" i="3"/>
  <c r="E67" i="3"/>
  <c r="L66" i="3"/>
  <c r="G66" i="3"/>
  <c r="E66" i="3"/>
  <c r="L65" i="3"/>
  <c r="G65" i="3"/>
  <c r="E65" i="3"/>
  <c r="L64" i="3"/>
  <c r="G64" i="3"/>
  <c r="E64" i="3"/>
  <c r="L63" i="3"/>
  <c r="G63" i="3"/>
  <c r="E63" i="3"/>
  <c r="L62" i="3"/>
  <c r="G62" i="3"/>
  <c r="E62" i="3"/>
  <c r="L61" i="3"/>
  <c r="G61" i="3"/>
  <c r="E61" i="3"/>
  <c r="L60" i="3"/>
  <c r="G60" i="3"/>
  <c r="E60" i="3"/>
  <c r="L59" i="3"/>
  <c r="G59" i="3"/>
  <c r="E59" i="3"/>
  <c r="L58" i="3"/>
  <c r="G58" i="3"/>
  <c r="E58" i="3"/>
  <c r="L57" i="3"/>
  <c r="G57" i="3"/>
  <c r="E57" i="3"/>
  <c r="L56" i="3"/>
  <c r="G56" i="3"/>
  <c r="E56" i="3"/>
  <c r="L55" i="3"/>
  <c r="G55" i="3"/>
  <c r="E55" i="3"/>
  <c r="L54" i="3"/>
  <c r="G54" i="3"/>
  <c r="E54" i="3"/>
  <c r="L53" i="3"/>
  <c r="G53" i="3"/>
  <c r="E53" i="3"/>
  <c r="L52" i="3"/>
  <c r="G52" i="3"/>
  <c r="E52" i="3"/>
  <c r="L51" i="3"/>
  <c r="G51" i="3"/>
  <c r="E51" i="3"/>
  <c r="L50" i="3"/>
  <c r="G50" i="3"/>
  <c r="E50" i="3"/>
  <c r="L49" i="3"/>
  <c r="G49" i="3"/>
  <c r="E49" i="3"/>
  <c r="L48" i="3"/>
  <c r="G48" i="3"/>
  <c r="E48" i="3"/>
  <c r="L47" i="3"/>
  <c r="G47" i="3"/>
  <c r="E47" i="3"/>
  <c r="L46" i="3"/>
  <c r="G46" i="3"/>
  <c r="E46" i="3"/>
  <c r="L45" i="3"/>
  <c r="G45" i="3"/>
  <c r="E45" i="3"/>
  <c r="L44" i="3"/>
  <c r="G44" i="3"/>
  <c r="E44" i="3"/>
  <c r="L43" i="3"/>
  <c r="G43" i="3"/>
  <c r="E43" i="3"/>
  <c r="L42" i="3"/>
  <c r="G42" i="3"/>
  <c r="E42" i="3"/>
  <c r="L41" i="3"/>
  <c r="G41" i="3"/>
  <c r="E41" i="3"/>
  <c r="L40" i="3"/>
  <c r="G40" i="3"/>
  <c r="E40" i="3"/>
  <c r="L39" i="3"/>
  <c r="G39" i="3"/>
  <c r="E39" i="3"/>
  <c r="L38" i="3"/>
  <c r="G38" i="3"/>
  <c r="E38" i="3"/>
  <c r="L37" i="3"/>
  <c r="G37" i="3"/>
  <c r="E37" i="3"/>
  <c r="L36" i="3"/>
  <c r="G36" i="3"/>
  <c r="E36" i="3"/>
  <c r="L35" i="3"/>
  <c r="G35" i="3"/>
  <c r="E35" i="3"/>
  <c r="L34" i="3"/>
  <c r="G34" i="3"/>
  <c r="E34" i="3"/>
  <c r="L33" i="3"/>
  <c r="G33" i="3"/>
  <c r="E33" i="3"/>
  <c r="L32" i="3"/>
  <c r="G32" i="3"/>
  <c r="E32" i="3"/>
  <c r="L31" i="3"/>
  <c r="G31" i="3"/>
  <c r="E31" i="3"/>
  <c r="L30" i="3"/>
  <c r="G30" i="3"/>
  <c r="E30" i="3"/>
  <c r="L29" i="3"/>
  <c r="G29" i="3"/>
  <c r="E29" i="3"/>
  <c r="L28" i="3"/>
  <c r="G28" i="3"/>
  <c r="E28" i="3"/>
  <c r="L27" i="3"/>
  <c r="G27" i="3"/>
  <c r="E27" i="3"/>
  <c r="L26" i="3"/>
  <c r="G26" i="3"/>
  <c r="E26" i="3"/>
  <c r="L25" i="3"/>
  <c r="G25" i="3"/>
  <c r="E25" i="3"/>
  <c r="L24" i="3"/>
  <c r="G24" i="3"/>
  <c r="E24" i="3"/>
  <c r="L23" i="3"/>
  <c r="G23" i="3"/>
  <c r="E23" i="3"/>
  <c r="L22" i="3"/>
  <c r="G22" i="3"/>
  <c r="E22" i="3"/>
  <c r="L21" i="3"/>
  <c r="G21" i="3"/>
  <c r="E21" i="3"/>
  <c r="L20" i="3"/>
  <c r="G20" i="3"/>
  <c r="E20" i="3"/>
  <c r="L19" i="3"/>
  <c r="G19" i="3"/>
  <c r="E19" i="3"/>
  <c r="L18" i="3"/>
  <c r="G18" i="3"/>
  <c r="E18" i="3"/>
  <c r="L17" i="3"/>
  <c r="G17" i="3"/>
  <c r="E17" i="3"/>
  <c r="L16" i="3"/>
  <c r="G16" i="3"/>
  <c r="E16" i="3"/>
  <c r="L15" i="3"/>
  <c r="G15" i="3"/>
  <c r="E15" i="3"/>
  <c r="L14" i="3"/>
  <c r="G14" i="3"/>
  <c r="E14" i="3"/>
  <c r="L13" i="3"/>
  <c r="G13" i="3"/>
  <c r="E13" i="3"/>
  <c r="L12" i="3"/>
  <c r="G12" i="3"/>
  <c r="E12" i="3"/>
  <c r="L11" i="3"/>
  <c r="G11" i="3"/>
  <c r="E11" i="3"/>
  <c r="L10" i="3"/>
  <c r="G10" i="3"/>
  <c r="E10" i="3"/>
  <c r="L9" i="3"/>
  <c r="G9" i="3"/>
  <c r="E9" i="3"/>
  <c r="L8" i="3"/>
  <c r="G8" i="3"/>
  <c r="E8" i="3"/>
  <c r="L7" i="3"/>
  <c r="G7" i="3"/>
  <c r="E7" i="3"/>
  <c r="L6" i="3"/>
  <c r="G6" i="3"/>
  <c r="E6" i="3"/>
  <c r="L5" i="3"/>
  <c r="G5" i="3"/>
  <c r="E5" i="3"/>
  <c r="V2420" i="2"/>
  <c r="U2420" i="2"/>
  <c r="N2420" i="2"/>
  <c r="T2420" i="2" s="1"/>
  <c r="M2420" i="2"/>
  <c r="S2420" i="2" s="1"/>
  <c r="K2420" i="2"/>
  <c r="J2420" i="2"/>
  <c r="L2420" i="2" s="1"/>
  <c r="I2420" i="2"/>
  <c r="H2420" i="2"/>
  <c r="E2420" i="2"/>
  <c r="V2419" i="2"/>
  <c r="U2419" i="2"/>
  <c r="N2419" i="2"/>
  <c r="T2419" i="2" s="1"/>
  <c r="M2419" i="2"/>
  <c r="S2419" i="2" s="1"/>
  <c r="J2419" i="2"/>
  <c r="L2419" i="2" s="1"/>
  <c r="P2419" i="2" s="1"/>
  <c r="R2419" i="2" s="1"/>
  <c r="I2419" i="2"/>
  <c r="K2419" i="2" s="1"/>
  <c r="H2419" i="2"/>
  <c r="E2419" i="2"/>
  <c r="V2418" i="2"/>
  <c r="U2418" i="2"/>
  <c r="N2418" i="2"/>
  <c r="T2418" i="2" s="1"/>
  <c r="M2418" i="2"/>
  <c r="S2418" i="2" s="1"/>
  <c r="J2418" i="2"/>
  <c r="L2418" i="2" s="1"/>
  <c r="I2418" i="2"/>
  <c r="K2418" i="2" s="1"/>
  <c r="H2418" i="2"/>
  <c r="E2418" i="2"/>
  <c r="V2417" i="2"/>
  <c r="U2417" i="2"/>
  <c r="N2417" i="2"/>
  <c r="T2417" i="2" s="1"/>
  <c r="M2417" i="2"/>
  <c r="S2417" i="2" s="1"/>
  <c r="J2417" i="2"/>
  <c r="L2417" i="2" s="1"/>
  <c r="I2417" i="2"/>
  <c r="K2417" i="2" s="1"/>
  <c r="W2417" i="2" s="1"/>
  <c r="H2417" i="2"/>
  <c r="E2417" i="2"/>
  <c r="V2416" i="2"/>
  <c r="U2416" i="2"/>
  <c r="N2416" i="2"/>
  <c r="T2416" i="2" s="1"/>
  <c r="M2416" i="2"/>
  <c r="S2416" i="2" s="1"/>
  <c r="J2416" i="2"/>
  <c r="L2416" i="2" s="1"/>
  <c r="I2416" i="2"/>
  <c r="K2416" i="2" s="1"/>
  <c r="O2416" i="2" s="1"/>
  <c r="Q2416" i="2" s="1"/>
  <c r="H2416" i="2"/>
  <c r="E2416" i="2"/>
  <c r="V2415" i="2"/>
  <c r="U2415" i="2"/>
  <c r="S2415" i="2"/>
  <c r="N2415" i="2"/>
  <c r="T2415" i="2" s="1"/>
  <c r="M2415" i="2"/>
  <c r="J2415" i="2"/>
  <c r="L2415" i="2" s="1"/>
  <c r="I2415" i="2"/>
  <c r="K2415" i="2" s="1"/>
  <c r="H2415" i="2"/>
  <c r="E2415" i="2"/>
  <c r="V2414" i="2"/>
  <c r="U2414" i="2"/>
  <c r="N2414" i="2"/>
  <c r="T2414" i="2" s="1"/>
  <c r="M2414" i="2"/>
  <c r="S2414" i="2" s="1"/>
  <c r="J2414" i="2"/>
  <c r="L2414" i="2" s="1"/>
  <c r="I2414" i="2"/>
  <c r="K2414" i="2" s="1"/>
  <c r="W2414" i="2" s="1"/>
  <c r="H2414" i="2"/>
  <c r="E2414" i="2"/>
  <c r="V2413" i="2"/>
  <c r="U2413" i="2"/>
  <c r="N2413" i="2"/>
  <c r="T2413" i="2" s="1"/>
  <c r="M2413" i="2"/>
  <c r="S2413" i="2" s="1"/>
  <c r="J2413" i="2"/>
  <c r="L2413" i="2" s="1"/>
  <c r="I2413" i="2"/>
  <c r="K2413" i="2" s="1"/>
  <c r="H2413" i="2"/>
  <c r="E2413" i="2"/>
  <c r="V2412" i="2"/>
  <c r="U2412" i="2"/>
  <c r="N2412" i="2"/>
  <c r="T2412" i="2" s="1"/>
  <c r="M2412" i="2"/>
  <c r="J2412" i="2"/>
  <c r="L2412" i="2" s="1"/>
  <c r="I2412" i="2"/>
  <c r="K2412" i="2" s="1"/>
  <c r="H2412" i="2"/>
  <c r="E2412" i="2"/>
  <c r="V2411" i="2"/>
  <c r="U2411" i="2"/>
  <c r="S2411" i="2"/>
  <c r="N2411" i="2"/>
  <c r="T2411" i="2" s="1"/>
  <c r="M2411" i="2"/>
  <c r="J2411" i="2"/>
  <c r="L2411" i="2" s="1"/>
  <c r="I2411" i="2"/>
  <c r="K2411" i="2" s="1"/>
  <c r="H2410" i="1" s="1"/>
  <c r="H2411" i="2"/>
  <c r="E2411" i="2"/>
  <c r="V2410" i="2"/>
  <c r="U2410" i="2"/>
  <c r="N2410" i="2"/>
  <c r="T2410" i="2" s="1"/>
  <c r="M2410" i="2"/>
  <c r="S2410" i="2" s="1"/>
  <c r="J2410" i="2"/>
  <c r="L2410" i="2" s="1"/>
  <c r="I2410" i="2"/>
  <c r="K2410" i="2" s="1"/>
  <c r="H2410" i="2"/>
  <c r="E2410" i="2"/>
  <c r="V2409" i="2"/>
  <c r="U2409" i="2"/>
  <c r="N2409" i="2"/>
  <c r="T2409" i="2" s="1"/>
  <c r="M2409" i="2"/>
  <c r="S2409" i="2" s="1"/>
  <c r="J2409" i="2"/>
  <c r="L2409" i="2" s="1"/>
  <c r="I2409" i="2"/>
  <c r="K2409" i="2" s="1"/>
  <c r="H2409" i="2"/>
  <c r="E2409" i="2"/>
  <c r="V2408" i="2"/>
  <c r="U2408" i="2"/>
  <c r="N2408" i="2"/>
  <c r="T2408" i="2" s="1"/>
  <c r="M2408" i="2"/>
  <c r="S2408" i="2" s="1"/>
  <c r="J2408" i="2"/>
  <c r="L2408" i="2" s="1"/>
  <c r="I2408" i="2"/>
  <c r="K2408" i="2" s="1"/>
  <c r="H2408" i="2"/>
  <c r="E2408" i="2"/>
  <c r="V2407" i="2"/>
  <c r="U2407" i="2"/>
  <c r="N2407" i="2"/>
  <c r="T2407" i="2" s="1"/>
  <c r="M2407" i="2"/>
  <c r="S2407" i="2" s="1"/>
  <c r="J2407" i="2"/>
  <c r="L2407" i="2" s="1"/>
  <c r="I2407" i="2"/>
  <c r="K2407" i="2" s="1"/>
  <c r="H2407" i="2"/>
  <c r="E2407" i="2"/>
  <c r="V2406" i="2"/>
  <c r="U2406" i="2"/>
  <c r="N2406" i="2"/>
  <c r="T2406" i="2" s="1"/>
  <c r="M2406" i="2"/>
  <c r="J2406" i="2"/>
  <c r="L2406" i="2" s="1"/>
  <c r="I2406" i="2"/>
  <c r="K2406" i="2" s="1"/>
  <c r="H2406" i="2"/>
  <c r="E2406" i="2"/>
  <c r="V2405" i="2"/>
  <c r="U2405" i="2"/>
  <c r="N2405" i="2"/>
  <c r="T2405" i="2" s="1"/>
  <c r="M2405" i="2"/>
  <c r="S2405" i="2" s="1"/>
  <c r="J2405" i="2"/>
  <c r="L2405" i="2" s="1"/>
  <c r="I2405" i="2"/>
  <c r="K2405" i="2" s="1"/>
  <c r="H2405" i="2"/>
  <c r="E2405" i="2"/>
  <c r="V2404" i="2"/>
  <c r="U2404" i="2"/>
  <c r="N2404" i="2"/>
  <c r="T2404" i="2" s="1"/>
  <c r="M2404" i="2"/>
  <c r="S2404" i="2" s="1"/>
  <c r="J2404" i="2"/>
  <c r="L2404" i="2" s="1"/>
  <c r="I2404" i="2"/>
  <c r="K2404" i="2" s="1"/>
  <c r="H2404" i="2"/>
  <c r="E2404" i="2"/>
  <c r="V2403" i="2"/>
  <c r="U2403" i="2"/>
  <c r="N2403" i="2"/>
  <c r="T2403" i="2" s="1"/>
  <c r="M2403" i="2"/>
  <c r="S2403" i="2" s="1"/>
  <c r="J2403" i="2"/>
  <c r="L2403" i="2" s="1"/>
  <c r="I2403" i="2"/>
  <c r="K2403" i="2" s="1"/>
  <c r="W2403" i="2" s="1"/>
  <c r="H2403" i="2"/>
  <c r="E2403" i="2"/>
  <c r="V2402" i="2"/>
  <c r="U2402" i="2"/>
  <c r="N2402" i="2"/>
  <c r="T2402" i="2" s="1"/>
  <c r="M2402" i="2"/>
  <c r="S2402" i="2" s="1"/>
  <c r="J2402" i="2"/>
  <c r="L2402" i="2" s="1"/>
  <c r="I2402" i="2"/>
  <c r="K2402" i="2" s="1"/>
  <c r="H2402" i="2"/>
  <c r="E2402" i="2"/>
  <c r="W2401" i="2"/>
  <c r="V2401" i="2"/>
  <c r="U2401" i="2"/>
  <c r="N2401" i="2"/>
  <c r="T2401" i="2" s="1"/>
  <c r="M2401" i="2"/>
  <c r="S2401" i="2" s="1"/>
  <c r="K2401" i="2"/>
  <c r="O2401" i="2" s="1"/>
  <c r="Q2401" i="2" s="1"/>
  <c r="J2401" i="2"/>
  <c r="L2401" i="2" s="1"/>
  <c r="I2401" i="2"/>
  <c r="H2401" i="2"/>
  <c r="E2401" i="2"/>
  <c r="V2400" i="2"/>
  <c r="U2400" i="2"/>
  <c r="N2400" i="2"/>
  <c r="T2400" i="2" s="1"/>
  <c r="M2400" i="2"/>
  <c r="S2400" i="2" s="1"/>
  <c r="J2400" i="2"/>
  <c r="L2400" i="2" s="1"/>
  <c r="I2400" i="2"/>
  <c r="K2400" i="2" s="1"/>
  <c r="H2400" i="2"/>
  <c r="E2400" i="2"/>
  <c r="V2399" i="2"/>
  <c r="U2399" i="2"/>
  <c r="S2399" i="2"/>
  <c r="N2399" i="2"/>
  <c r="T2399" i="2" s="1"/>
  <c r="M2399" i="2"/>
  <c r="K2399" i="2"/>
  <c r="O2399" i="2" s="1"/>
  <c r="Q2399" i="2" s="1"/>
  <c r="J2399" i="2"/>
  <c r="L2399" i="2" s="1"/>
  <c r="I2399" i="2"/>
  <c r="H2399" i="2"/>
  <c r="E2399" i="2"/>
  <c r="V2398" i="2"/>
  <c r="U2398" i="2"/>
  <c r="N2398" i="2"/>
  <c r="T2398" i="2" s="1"/>
  <c r="M2398" i="2"/>
  <c r="S2398" i="2" s="1"/>
  <c r="J2398" i="2"/>
  <c r="L2398" i="2" s="1"/>
  <c r="I2398" i="2"/>
  <c r="K2398" i="2" s="1"/>
  <c r="H2398" i="2"/>
  <c r="E2398" i="2"/>
  <c r="V2397" i="2"/>
  <c r="U2397" i="2"/>
  <c r="N2397" i="2"/>
  <c r="T2397" i="2" s="1"/>
  <c r="M2397" i="2"/>
  <c r="S2397" i="2" s="1"/>
  <c r="J2397" i="2"/>
  <c r="L2397" i="2" s="1"/>
  <c r="I2397" i="2"/>
  <c r="K2397" i="2" s="1"/>
  <c r="W2397" i="2" s="1"/>
  <c r="H2397" i="2"/>
  <c r="E2397" i="2"/>
  <c r="V2396" i="2"/>
  <c r="U2396" i="2"/>
  <c r="N2396" i="2"/>
  <c r="T2396" i="2" s="1"/>
  <c r="M2396" i="2"/>
  <c r="S2396" i="2" s="1"/>
  <c r="K2396" i="2"/>
  <c r="J2396" i="2"/>
  <c r="L2396" i="2" s="1"/>
  <c r="I2396" i="2"/>
  <c r="H2396" i="2"/>
  <c r="E2396" i="2"/>
  <c r="V2395" i="2"/>
  <c r="U2395" i="2"/>
  <c r="N2395" i="2"/>
  <c r="T2395" i="2" s="1"/>
  <c r="M2395" i="2"/>
  <c r="S2395" i="2" s="1"/>
  <c r="J2395" i="2"/>
  <c r="L2395" i="2" s="1"/>
  <c r="I2395" i="2"/>
  <c r="K2395" i="2" s="1"/>
  <c r="H2395" i="2"/>
  <c r="E2395" i="2"/>
  <c r="V2394" i="2"/>
  <c r="U2394" i="2"/>
  <c r="N2394" i="2"/>
  <c r="T2394" i="2" s="1"/>
  <c r="M2394" i="2"/>
  <c r="S2394" i="2" s="1"/>
  <c r="J2394" i="2"/>
  <c r="L2394" i="2" s="1"/>
  <c r="I2394" i="2"/>
  <c r="K2394" i="2" s="1"/>
  <c r="H2394" i="2"/>
  <c r="E2394" i="2"/>
  <c r="V2393" i="2"/>
  <c r="U2393" i="2"/>
  <c r="N2393" i="2"/>
  <c r="T2393" i="2" s="1"/>
  <c r="M2393" i="2"/>
  <c r="S2393" i="2" s="1"/>
  <c r="J2393" i="2"/>
  <c r="L2393" i="2" s="1"/>
  <c r="I2393" i="2"/>
  <c r="K2393" i="2" s="1"/>
  <c r="H2393" i="2"/>
  <c r="E2393" i="2"/>
  <c r="V2392" i="2"/>
  <c r="U2392" i="2"/>
  <c r="N2392" i="2"/>
  <c r="T2392" i="2" s="1"/>
  <c r="M2392" i="2"/>
  <c r="S2392" i="2" s="1"/>
  <c r="L2392" i="2"/>
  <c r="X2392" i="2" s="1"/>
  <c r="J2392" i="2"/>
  <c r="I2392" i="2"/>
  <c r="K2392" i="2" s="1"/>
  <c r="H2392" i="2"/>
  <c r="E2392" i="2"/>
  <c r="V2391" i="2"/>
  <c r="U2391" i="2"/>
  <c r="T2391" i="2"/>
  <c r="N2391" i="2"/>
  <c r="M2391" i="2"/>
  <c r="S2391" i="2" s="1"/>
  <c r="J2391" i="2"/>
  <c r="L2391" i="2" s="1"/>
  <c r="I2391" i="2"/>
  <c r="K2391" i="2" s="1"/>
  <c r="H2391" i="2"/>
  <c r="E2391" i="2"/>
  <c r="V2390" i="2"/>
  <c r="U2390" i="2"/>
  <c r="N2390" i="2"/>
  <c r="T2390" i="2" s="1"/>
  <c r="M2390" i="2"/>
  <c r="S2390" i="2" s="1"/>
  <c r="L2390" i="2"/>
  <c r="J2390" i="2"/>
  <c r="I2390" i="2"/>
  <c r="K2390" i="2" s="1"/>
  <c r="H2390" i="2"/>
  <c r="E2390" i="2"/>
  <c r="V2389" i="2"/>
  <c r="U2389" i="2"/>
  <c r="N2389" i="2"/>
  <c r="T2389" i="2" s="1"/>
  <c r="M2389" i="2"/>
  <c r="S2389" i="2" s="1"/>
  <c r="J2389" i="2"/>
  <c r="L2389" i="2" s="1"/>
  <c r="I2389" i="2"/>
  <c r="K2389" i="2" s="1"/>
  <c r="H2389" i="2"/>
  <c r="E2389" i="2"/>
  <c r="V2388" i="2"/>
  <c r="U2388" i="2"/>
  <c r="T2388" i="2"/>
  <c r="S2388" i="2"/>
  <c r="N2388" i="2"/>
  <c r="M2388" i="2"/>
  <c r="J2388" i="2"/>
  <c r="L2388" i="2" s="1"/>
  <c r="I2388" i="2"/>
  <c r="K2388" i="2" s="1"/>
  <c r="H2388" i="2"/>
  <c r="E2388" i="2"/>
  <c r="V2387" i="2"/>
  <c r="U2387" i="2"/>
  <c r="N2387" i="2"/>
  <c r="T2387" i="2" s="1"/>
  <c r="M2387" i="2"/>
  <c r="S2387" i="2" s="1"/>
  <c r="L2387" i="2"/>
  <c r="J2387" i="2"/>
  <c r="I2387" i="2"/>
  <c r="K2387" i="2" s="1"/>
  <c r="H2387" i="2"/>
  <c r="E2387" i="2"/>
  <c r="V2386" i="2"/>
  <c r="U2386" i="2"/>
  <c r="N2386" i="2"/>
  <c r="T2386" i="2" s="1"/>
  <c r="M2386" i="2"/>
  <c r="S2386" i="2" s="1"/>
  <c r="J2386" i="2"/>
  <c r="L2386" i="2" s="1"/>
  <c r="K651" i="3" s="1"/>
  <c r="I2386" i="2"/>
  <c r="K2386" i="2" s="1"/>
  <c r="H2386" i="2"/>
  <c r="E2386" i="2"/>
  <c r="V2385" i="2"/>
  <c r="U2385" i="2"/>
  <c r="T2385" i="2"/>
  <c r="S2385" i="2"/>
  <c r="N2385" i="2"/>
  <c r="M2385" i="2"/>
  <c r="J2385" i="2"/>
  <c r="L2385" i="2" s="1"/>
  <c r="I2385" i="2"/>
  <c r="K2385" i="2" s="1"/>
  <c r="H2385" i="2"/>
  <c r="E2385" i="2"/>
  <c r="V2384" i="2"/>
  <c r="U2384" i="2"/>
  <c r="T2384" i="2"/>
  <c r="N2384" i="2"/>
  <c r="M2384" i="2"/>
  <c r="S2384" i="2" s="1"/>
  <c r="L2384" i="2"/>
  <c r="J2384" i="2"/>
  <c r="I2384" i="2"/>
  <c r="K2384" i="2" s="1"/>
  <c r="H2384" i="2"/>
  <c r="E2384" i="2"/>
  <c r="V2383" i="2"/>
  <c r="U2383" i="2"/>
  <c r="N2383" i="2"/>
  <c r="T2383" i="2" s="1"/>
  <c r="M2383" i="2"/>
  <c r="S2383" i="2" s="1"/>
  <c r="L2383" i="2"/>
  <c r="J2383" i="2"/>
  <c r="I2383" i="2"/>
  <c r="K2383" i="2" s="1"/>
  <c r="H2383" i="2"/>
  <c r="E2383" i="2"/>
  <c r="V2382" i="2"/>
  <c r="U2382" i="2"/>
  <c r="N2382" i="2"/>
  <c r="T2382" i="2" s="1"/>
  <c r="M2382" i="2"/>
  <c r="S2382" i="2" s="1"/>
  <c r="J2382" i="2"/>
  <c r="L2382" i="2" s="1"/>
  <c r="I2382" i="2"/>
  <c r="K2382" i="2" s="1"/>
  <c r="H2382" i="2"/>
  <c r="E2382" i="2"/>
  <c r="V2381" i="2"/>
  <c r="U2381" i="2"/>
  <c r="T2381" i="2"/>
  <c r="N2381" i="2"/>
  <c r="M2381" i="2"/>
  <c r="S2381" i="2" s="1"/>
  <c r="J2381" i="2"/>
  <c r="L2381" i="2" s="1"/>
  <c r="I2381" i="2"/>
  <c r="K2381" i="2" s="1"/>
  <c r="H2381" i="2"/>
  <c r="E2381" i="2"/>
  <c r="V2380" i="2"/>
  <c r="U2380" i="2"/>
  <c r="N2380" i="2"/>
  <c r="T2380" i="2" s="1"/>
  <c r="M2380" i="2"/>
  <c r="S2380" i="2" s="1"/>
  <c r="L2380" i="2"/>
  <c r="J2380" i="2"/>
  <c r="I2380" i="2"/>
  <c r="K2380" i="2" s="1"/>
  <c r="H2380" i="2"/>
  <c r="E2380" i="2"/>
  <c r="V2379" i="2"/>
  <c r="U2379" i="2"/>
  <c r="N2379" i="2"/>
  <c r="T2379" i="2" s="1"/>
  <c r="M2379" i="2"/>
  <c r="S2379" i="2" s="1"/>
  <c r="J2379" i="2"/>
  <c r="L2379" i="2" s="1"/>
  <c r="I2379" i="2"/>
  <c r="K2379" i="2" s="1"/>
  <c r="H2379" i="2"/>
  <c r="E2379" i="2"/>
  <c r="V2378" i="2"/>
  <c r="U2378" i="2"/>
  <c r="T2378" i="2"/>
  <c r="N2378" i="2"/>
  <c r="M2378" i="2"/>
  <c r="S2378" i="2" s="1"/>
  <c r="J2378" i="2"/>
  <c r="L2378" i="2" s="1"/>
  <c r="I2378" i="2"/>
  <c r="K2378" i="2" s="1"/>
  <c r="H2378" i="2"/>
  <c r="E2378" i="2"/>
  <c r="V2377" i="2"/>
  <c r="U2377" i="2"/>
  <c r="N2377" i="2"/>
  <c r="T2377" i="2" s="1"/>
  <c r="M2377" i="2"/>
  <c r="S2377" i="2" s="1"/>
  <c r="L2377" i="2"/>
  <c r="J2377" i="2"/>
  <c r="I2377" i="2"/>
  <c r="K2377" i="2" s="1"/>
  <c r="H2377" i="2"/>
  <c r="E2377" i="2"/>
  <c r="V2376" i="2"/>
  <c r="U2376" i="2"/>
  <c r="T2376" i="2"/>
  <c r="N2376" i="2"/>
  <c r="M2376" i="2"/>
  <c r="S2376" i="2" s="1"/>
  <c r="J2376" i="2"/>
  <c r="L2376" i="2" s="1"/>
  <c r="I2376" i="2"/>
  <c r="K2376" i="2" s="1"/>
  <c r="H2376" i="2"/>
  <c r="E2376" i="2"/>
  <c r="V2375" i="2"/>
  <c r="U2375" i="2"/>
  <c r="N2375" i="2"/>
  <c r="T2375" i="2" s="1"/>
  <c r="M2375" i="2"/>
  <c r="S2375" i="2" s="1"/>
  <c r="L2375" i="2"/>
  <c r="J2375" i="2"/>
  <c r="I2375" i="2"/>
  <c r="K2375" i="2" s="1"/>
  <c r="H2375" i="2"/>
  <c r="E2375" i="2"/>
  <c r="V2374" i="2"/>
  <c r="U2374" i="2"/>
  <c r="N2374" i="2"/>
  <c r="T2374" i="2" s="1"/>
  <c r="M2374" i="2"/>
  <c r="S2374" i="2" s="1"/>
  <c r="J2374" i="2"/>
  <c r="L2374" i="2" s="1"/>
  <c r="I2374" i="2"/>
  <c r="K2374" i="2" s="1"/>
  <c r="H2374" i="2"/>
  <c r="E2374" i="2"/>
  <c r="V2373" i="2"/>
  <c r="U2373" i="2"/>
  <c r="N2373" i="2"/>
  <c r="T2373" i="2" s="1"/>
  <c r="M2373" i="2"/>
  <c r="S2373" i="2" s="1"/>
  <c r="J2373" i="2"/>
  <c r="L2373" i="2" s="1"/>
  <c r="I2373" i="2"/>
  <c r="K2373" i="2" s="1"/>
  <c r="H2373" i="2"/>
  <c r="E2373" i="2"/>
  <c r="V2372" i="2"/>
  <c r="U2372" i="2"/>
  <c r="T2372" i="2"/>
  <c r="N2372" i="2"/>
  <c r="M2372" i="2"/>
  <c r="S2372" i="2" s="1"/>
  <c r="J2372" i="2"/>
  <c r="L2372" i="2" s="1"/>
  <c r="I2372" i="2"/>
  <c r="K2372" i="2" s="1"/>
  <c r="H2372" i="2"/>
  <c r="E2372" i="2"/>
  <c r="V2371" i="2"/>
  <c r="U2371" i="2"/>
  <c r="N2371" i="2"/>
  <c r="T2371" i="2" s="1"/>
  <c r="M2371" i="2"/>
  <c r="S2371" i="2" s="1"/>
  <c r="L2371" i="2"/>
  <c r="J2371" i="2"/>
  <c r="I2371" i="2"/>
  <c r="K2371" i="2" s="1"/>
  <c r="H2371" i="2"/>
  <c r="E2371" i="2"/>
  <c r="V2370" i="2"/>
  <c r="U2370" i="2"/>
  <c r="N2370" i="2"/>
  <c r="T2370" i="2" s="1"/>
  <c r="M2370" i="2"/>
  <c r="S2370" i="2" s="1"/>
  <c r="J2370" i="2"/>
  <c r="L2370" i="2" s="1"/>
  <c r="I2370" i="2"/>
  <c r="K2370" i="2" s="1"/>
  <c r="H2370" i="2"/>
  <c r="E2370" i="2"/>
  <c r="V2369" i="2"/>
  <c r="U2369" i="2"/>
  <c r="N2369" i="2"/>
  <c r="T2369" i="2" s="1"/>
  <c r="M2369" i="2"/>
  <c r="S2369" i="2" s="1"/>
  <c r="J2369" i="2"/>
  <c r="L2369" i="2" s="1"/>
  <c r="I2369" i="2"/>
  <c r="K2369" i="2" s="1"/>
  <c r="H2369" i="2"/>
  <c r="E2369" i="2"/>
  <c r="V2368" i="2"/>
  <c r="U2368" i="2"/>
  <c r="N2368" i="2"/>
  <c r="T2368" i="2" s="1"/>
  <c r="M2368" i="2"/>
  <c r="S2368" i="2" s="1"/>
  <c r="J2368" i="2"/>
  <c r="L2368" i="2" s="1"/>
  <c r="I2368" i="2"/>
  <c r="K2368" i="2" s="1"/>
  <c r="H2368" i="2"/>
  <c r="E2368" i="2"/>
  <c r="V2367" i="2"/>
  <c r="U2367" i="2"/>
  <c r="N2367" i="2"/>
  <c r="T2367" i="2" s="1"/>
  <c r="M2367" i="2"/>
  <c r="S2367" i="2" s="1"/>
  <c r="J2367" i="2"/>
  <c r="L2367" i="2" s="1"/>
  <c r="P2367" i="2" s="1"/>
  <c r="R2367" i="2" s="1"/>
  <c r="I2367" i="2"/>
  <c r="K2367" i="2" s="1"/>
  <c r="H2367" i="2"/>
  <c r="E2367" i="2"/>
  <c r="V2366" i="2"/>
  <c r="U2366" i="2"/>
  <c r="N2366" i="2"/>
  <c r="T2366" i="2" s="1"/>
  <c r="M2366" i="2"/>
  <c r="S2366" i="2" s="1"/>
  <c r="J2366" i="2"/>
  <c r="L2366" i="2" s="1"/>
  <c r="I2366" i="2"/>
  <c r="K2366" i="2" s="1"/>
  <c r="H2366" i="2"/>
  <c r="E2366" i="2"/>
  <c r="V2365" i="2"/>
  <c r="U2365" i="2"/>
  <c r="N2365" i="2"/>
  <c r="T2365" i="2" s="1"/>
  <c r="M2365" i="2"/>
  <c r="S2365" i="2" s="1"/>
  <c r="J2365" i="2"/>
  <c r="L2365" i="2" s="1"/>
  <c r="I2365" i="2"/>
  <c r="K2365" i="2" s="1"/>
  <c r="H2365" i="2"/>
  <c r="E2365" i="2"/>
  <c r="V2364" i="2"/>
  <c r="U2364" i="2"/>
  <c r="N2364" i="2"/>
  <c r="T2364" i="2" s="1"/>
  <c r="M2364" i="2"/>
  <c r="S2364" i="2" s="1"/>
  <c r="J2364" i="2"/>
  <c r="L2364" i="2" s="1"/>
  <c r="P2364" i="2" s="1"/>
  <c r="R2364" i="2" s="1"/>
  <c r="I2364" i="2"/>
  <c r="K2364" i="2" s="1"/>
  <c r="H2364" i="2"/>
  <c r="E2364" i="2"/>
  <c r="V2363" i="2"/>
  <c r="U2363" i="2"/>
  <c r="N2363" i="2"/>
  <c r="T2363" i="2" s="1"/>
  <c r="M2363" i="2"/>
  <c r="S2363" i="2" s="1"/>
  <c r="L2363" i="2"/>
  <c r="J2363" i="2"/>
  <c r="I2363" i="2"/>
  <c r="K2363" i="2" s="1"/>
  <c r="H2363" i="2"/>
  <c r="E2363" i="2"/>
  <c r="V2362" i="2"/>
  <c r="U2362" i="2"/>
  <c r="N2362" i="2"/>
  <c r="T2362" i="2" s="1"/>
  <c r="M2362" i="2"/>
  <c r="S2362" i="2" s="1"/>
  <c r="J2362" i="2"/>
  <c r="L2362" i="2" s="1"/>
  <c r="I2362" i="2"/>
  <c r="K2362" i="2" s="1"/>
  <c r="H2362" i="2"/>
  <c r="E2362" i="2"/>
  <c r="V2360" i="2"/>
  <c r="U2360" i="2"/>
  <c r="P2360" i="2"/>
  <c r="R2360" i="2" s="1"/>
  <c r="N2360" i="2"/>
  <c r="T2360" i="2" s="1"/>
  <c r="M2360" i="2"/>
  <c r="S2360" i="2" s="1"/>
  <c r="J2360" i="2"/>
  <c r="L2360" i="2" s="1"/>
  <c r="I2360" i="2"/>
  <c r="K2360" i="2" s="1"/>
  <c r="H2360" i="2"/>
  <c r="E2360" i="2"/>
  <c r="V2359" i="2"/>
  <c r="U2359" i="2"/>
  <c r="N2359" i="2"/>
  <c r="T2359" i="2" s="1"/>
  <c r="M2359" i="2"/>
  <c r="S2359" i="2" s="1"/>
  <c r="L2359" i="2"/>
  <c r="J2359" i="2"/>
  <c r="I2359" i="2"/>
  <c r="K2359" i="2" s="1"/>
  <c r="H2359" i="2"/>
  <c r="E2359" i="2"/>
  <c r="V2358" i="2"/>
  <c r="U2358" i="2"/>
  <c r="N2358" i="2"/>
  <c r="T2358" i="2" s="1"/>
  <c r="M2358" i="2"/>
  <c r="S2358" i="2" s="1"/>
  <c r="J2358" i="2"/>
  <c r="L2358" i="2" s="1"/>
  <c r="I2358" i="2"/>
  <c r="K2358" i="2" s="1"/>
  <c r="H2358" i="2"/>
  <c r="E2358" i="2"/>
  <c r="V2357" i="2"/>
  <c r="U2357" i="2"/>
  <c r="T2357" i="2"/>
  <c r="P2357" i="2"/>
  <c r="R2357" i="2" s="1"/>
  <c r="N2357" i="2"/>
  <c r="M2357" i="2"/>
  <c r="S2357" i="2" s="1"/>
  <c r="J2357" i="2"/>
  <c r="L2357" i="2" s="1"/>
  <c r="I2357" i="2"/>
  <c r="K2357" i="2" s="1"/>
  <c r="H2357" i="2"/>
  <c r="E2357" i="2"/>
  <c r="V2356" i="2"/>
  <c r="U2356" i="2"/>
  <c r="N2356" i="2"/>
  <c r="T2356" i="2" s="1"/>
  <c r="M2356" i="2"/>
  <c r="S2356" i="2" s="1"/>
  <c r="L2356" i="2"/>
  <c r="J2356" i="2"/>
  <c r="I2356" i="2"/>
  <c r="K2356" i="2" s="1"/>
  <c r="H2356" i="2"/>
  <c r="E2356" i="2"/>
  <c r="V2355" i="2"/>
  <c r="U2355" i="2"/>
  <c r="N2355" i="2"/>
  <c r="T2355" i="2" s="1"/>
  <c r="M2355" i="2"/>
  <c r="S2355" i="2" s="1"/>
  <c r="J2355" i="2"/>
  <c r="L2355" i="2" s="1"/>
  <c r="I2355" i="2"/>
  <c r="K2355" i="2" s="1"/>
  <c r="H2355" i="2"/>
  <c r="E2355" i="2"/>
  <c r="V2354" i="2"/>
  <c r="U2354" i="2"/>
  <c r="T2354" i="2"/>
  <c r="P2354" i="2"/>
  <c r="R2354" i="2" s="1"/>
  <c r="N2354" i="2"/>
  <c r="M2354" i="2"/>
  <c r="S2354" i="2" s="1"/>
  <c r="J2354" i="2"/>
  <c r="L2354" i="2" s="1"/>
  <c r="I2354" i="2"/>
  <c r="K2354" i="2" s="1"/>
  <c r="H2354" i="2"/>
  <c r="E2354" i="2"/>
  <c r="V2353" i="2"/>
  <c r="U2353" i="2"/>
  <c r="T2353" i="2"/>
  <c r="N2353" i="2"/>
  <c r="M2353" i="2"/>
  <c r="S2353" i="2" s="1"/>
  <c r="L2353" i="2"/>
  <c r="J2353" i="2"/>
  <c r="I2353" i="2"/>
  <c r="K2353" i="2" s="1"/>
  <c r="H2353" i="2"/>
  <c r="E2353" i="2"/>
  <c r="V2352" i="2"/>
  <c r="U2352" i="2"/>
  <c r="N2352" i="2"/>
  <c r="T2352" i="2" s="1"/>
  <c r="M2352" i="2"/>
  <c r="S2352" i="2" s="1"/>
  <c r="L2352" i="2"/>
  <c r="J2352" i="2"/>
  <c r="I2352" i="2"/>
  <c r="K2352" i="2" s="1"/>
  <c r="H2352" i="2"/>
  <c r="E2352" i="2"/>
  <c r="V2351" i="2"/>
  <c r="U2351" i="2"/>
  <c r="N2351" i="2"/>
  <c r="T2351" i="2" s="1"/>
  <c r="M2351" i="2"/>
  <c r="S2351" i="2" s="1"/>
  <c r="J2351" i="2"/>
  <c r="L2351" i="2" s="1"/>
  <c r="I2351" i="2"/>
  <c r="K2351" i="2" s="1"/>
  <c r="H2351" i="2"/>
  <c r="E2351" i="2"/>
  <c r="V2350" i="2"/>
  <c r="U2350" i="2"/>
  <c r="T2350" i="2"/>
  <c r="N2350" i="2"/>
  <c r="M2350" i="2"/>
  <c r="S2350" i="2" s="1"/>
  <c r="J2350" i="2"/>
  <c r="L2350" i="2" s="1"/>
  <c r="I2350" i="2"/>
  <c r="K2350" i="2" s="1"/>
  <c r="H2350" i="2"/>
  <c r="E2350" i="2"/>
  <c r="V2349" i="2"/>
  <c r="U2349" i="2"/>
  <c r="N2349" i="2"/>
  <c r="T2349" i="2" s="1"/>
  <c r="M2349" i="2"/>
  <c r="S2349" i="2" s="1"/>
  <c r="L2349" i="2"/>
  <c r="J2349" i="2"/>
  <c r="I2349" i="2"/>
  <c r="K2349" i="2" s="1"/>
  <c r="H2349" i="2"/>
  <c r="E2349" i="2"/>
  <c r="V2348" i="2"/>
  <c r="U2348" i="2"/>
  <c r="N2348" i="2"/>
  <c r="T2348" i="2" s="1"/>
  <c r="M2348" i="2"/>
  <c r="S2348" i="2" s="1"/>
  <c r="J2348" i="2"/>
  <c r="L2348" i="2" s="1"/>
  <c r="I2348" i="2"/>
  <c r="K2348" i="2" s="1"/>
  <c r="H2348" i="2"/>
  <c r="E2348" i="2"/>
  <c r="V2347" i="2"/>
  <c r="U2347" i="2"/>
  <c r="T2347" i="2"/>
  <c r="N2347" i="2"/>
  <c r="M2347" i="2"/>
  <c r="S2347" i="2" s="1"/>
  <c r="J2347" i="2"/>
  <c r="L2347" i="2" s="1"/>
  <c r="I2347" i="2"/>
  <c r="K2347" i="2" s="1"/>
  <c r="H2347" i="2"/>
  <c r="E2347" i="2"/>
  <c r="V2346" i="2"/>
  <c r="U2346" i="2"/>
  <c r="N2346" i="2"/>
  <c r="T2346" i="2" s="1"/>
  <c r="M2346" i="2"/>
  <c r="S2346" i="2" s="1"/>
  <c r="L2346" i="2"/>
  <c r="J2346" i="2"/>
  <c r="I2346" i="2"/>
  <c r="K2346" i="2" s="1"/>
  <c r="H2346" i="2"/>
  <c r="E2346" i="2"/>
  <c r="V2345" i="2"/>
  <c r="U2345" i="2"/>
  <c r="T2345" i="2"/>
  <c r="N2345" i="2"/>
  <c r="M2345" i="2"/>
  <c r="S2345" i="2" s="1"/>
  <c r="J2345" i="2"/>
  <c r="L2345" i="2" s="1"/>
  <c r="P2345" i="2" s="1"/>
  <c r="R2345" i="2" s="1"/>
  <c r="I2345" i="2"/>
  <c r="K2345" i="2" s="1"/>
  <c r="H2345" i="2"/>
  <c r="E2345" i="2"/>
  <c r="V2344" i="2"/>
  <c r="U2344" i="2"/>
  <c r="T2344" i="2"/>
  <c r="N2344" i="2"/>
  <c r="M2344" i="2"/>
  <c r="S2344" i="2" s="1"/>
  <c r="L2344" i="2"/>
  <c r="J2344" i="2"/>
  <c r="I2344" i="2"/>
  <c r="K2344" i="2" s="1"/>
  <c r="H2344" i="2"/>
  <c r="E2344" i="2"/>
  <c r="V2343" i="2"/>
  <c r="U2343" i="2"/>
  <c r="N2343" i="2"/>
  <c r="T2343" i="2" s="1"/>
  <c r="M2343" i="2"/>
  <c r="S2343" i="2" s="1"/>
  <c r="L2343" i="2"/>
  <c r="J2343" i="2"/>
  <c r="I2343" i="2"/>
  <c r="K2343" i="2" s="1"/>
  <c r="H2343" i="2"/>
  <c r="E2343" i="2"/>
  <c r="V2342" i="2"/>
  <c r="U2342" i="2"/>
  <c r="T2342" i="2"/>
  <c r="N2342" i="2"/>
  <c r="M2342" i="2"/>
  <c r="S2342" i="2" s="1"/>
  <c r="J2342" i="2"/>
  <c r="L2342" i="2" s="1"/>
  <c r="P2342" i="2" s="1"/>
  <c r="R2342" i="2" s="1"/>
  <c r="I2342" i="2"/>
  <c r="K2342" i="2" s="1"/>
  <c r="H2342" i="2"/>
  <c r="E2342" i="2"/>
  <c r="V2341" i="2"/>
  <c r="U2341" i="2"/>
  <c r="N2341" i="2"/>
  <c r="T2341" i="2" s="1"/>
  <c r="M2341" i="2"/>
  <c r="S2341" i="2" s="1"/>
  <c r="J2341" i="2"/>
  <c r="L2341" i="2" s="1"/>
  <c r="I2341" i="2"/>
  <c r="K2341" i="2" s="1"/>
  <c r="H2341" i="2"/>
  <c r="E2341" i="2"/>
  <c r="V2340" i="2"/>
  <c r="U2340" i="2"/>
  <c r="N2340" i="2"/>
  <c r="T2340" i="2" s="1"/>
  <c r="M2340" i="2"/>
  <c r="S2340" i="2" s="1"/>
  <c r="J2340" i="2"/>
  <c r="L2340" i="2" s="1"/>
  <c r="I2340" i="2"/>
  <c r="K2340" i="2" s="1"/>
  <c r="H2340" i="2"/>
  <c r="E2340" i="2"/>
  <c r="V2338" i="2"/>
  <c r="U2338" i="2"/>
  <c r="N2338" i="2"/>
  <c r="T2338" i="2" s="1"/>
  <c r="M2338" i="2"/>
  <c r="S2338" i="2" s="1"/>
  <c r="J2338" i="2"/>
  <c r="L2338" i="2" s="1"/>
  <c r="I2338" i="2"/>
  <c r="K2338" i="2" s="1"/>
  <c r="H2338" i="2"/>
  <c r="E2338" i="2"/>
  <c r="V2337" i="2"/>
  <c r="U2337" i="2"/>
  <c r="N2337" i="2"/>
  <c r="T2337" i="2" s="1"/>
  <c r="M2337" i="2"/>
  <c r="S2337" i="2" s="1"/>
  <c r="L2337" i="2"/>
  <c r="J2337" i="2"/>
  <c r="I2337" i="2"/>
  <c r="K2337" i="2" s="1"/>
  <c r="H2337" i="2"/>
  <c r="E2337" i="2"/>
  <c r="V2336" i="2"/>
  <c r="U2336" i="2"/>
  <c r="N2336" i="2"/>
  <c r="T2336" i="2" s="1"/>
  <c r="M2336" i="2"/>
  <c r="S2336" i="2" s="1"/>
  <c r="L2336" i="2"/>
  <c r="J2336" i="2"/>
  <c r="I2336" i="2"/>
  <c r="K2336" i="2" s="1"/>
  <c r="H2336" i="2"/>
  <c r="E2336" i="2"/>
  <c r="V2335" i="2"/>
  <c r="U2335" i="2"/>
  <c r="N2335" i="2"/>
  <c r="T2335" i="2" s="1"/>
  <c r="M2335" i="2"/>
  <c r="S2335" i="2" s="1"/>
  <c r="J2335" i="2"/>
  <c r="L2335" i="2" s="1"/>
  <c r="I2335" i="2"/>
  <c r="K2335" i="2" s="1"/>
  <c r="H2335" i="2"/>
  <c r="E2335" i="2"/>
  <c r="V2334" i="2"/>
  <c r="U2334" i="2"/>
  <c r="T2334" i="2"/>
  <c r="N2334" i="2"/>
  <c r="M2334" i="2"/>
  <c r="S2334" i="2" s="1"/>
  <c r="J2334" i="2"/>
  <c r="L2334" i="2" s="1"/>
  <c r="X2334" i="2" s="1"/>
  <c r="I2334" i="2"/>
  <c r="K2334" i="2" s="1"/>
  <c r="H2334" i="2"/>
  <c r="E2334" i="2"/>
  <c r="V2333" i="2"/>
  <c r="U2333" i="2"/>
  <c r="N2333" i="2"/>
  <c r="T2333" i="2" s="1"/>
  <c r="M2333" i="2"/>
  <c r="S2333" i="2" s="1"/>
  <c r="L2333" i="2"/>
  <c r="X2333" i="2" s="1"/>
  <c r="J2333" i="2"/>
  <c r="I2333" i="2"/>
  <c r="K2333" i="2" s="1"/>
  <c r="H2333" i="2"/>
  <c r="E2333" i="2"/>
  <c r="V2332" i="2"/>
  <c r="U2332" i="2"/>
  <c r="N2332" i="2"/>
  <c r="T2332" i="2" s="1"/>
  <c r="M2332" i="2"/>
  <c r="S2332" i="2" s="1"/>
  <c r="J2332" i="2"/>
  <c r="L2332" i="2" s="1"/>
  <c r="I2332" i="2"/>
  <c r="K2332" i="2" s="1"/>
  <c r="H2332" i="2"/>
  <c r="E2332" i="2"/>
  <c r="V2331" i="2"/>
  <c r="U2331" i="2"/>
  <c r="N2331" i="2"/>
  <c r="T2331" i="2" s="1"/>
  <c r="M2331" i="2"/>
  <c r="S2331" i="2" s="1"/>
  <c r="J2331" i="2"/>
  <c r="L2331" i="2" s="1"/>
  <c r="I2331" i="2"/>
  <c r="K2331" i="2" s="1"/>
  <c r="H2331" i="2"/>
  <c r="E2331" i="2"/>
  <c r="V2330" i="2"/>
  <c r="U2330" i="2"/>
  <c r="N2330" i="2"/>
  <c r="T2330" i="2" s="1"/>
  <c r="M2330" i="2"/>
  <c r="S2330" i="2" s="1"/>
  <c r="L2330" i="2"/>
  <c r="X2330" i="2" s="1"/>
  <c r="J2330" i="2"/>
  <c r="I2330" i="2"/>
  <c r="K2330" i="2" s="1"/>
  <c r="H2330" i="2"/>
  <c r="E2330" i="2"/>
  <c r="V2329" i="2"/>
  <c r="U2329" i="2"/>
  <c r="N2329" i="2"/>
  <c r="T2329" i="2" s="1"/>
  <c r="M2329" i="2"/>
  <c r="S2329" i="2" s="1"/>
  <c r="J2329" i="2"/>
  <c r="L2329" i="2" s="1"/>
  <c r="I2329" i="2"/>
  <c r="K2329" i="2" s="1"/>
  <c r="H2329" i="2"/>
  <c r="E2329" i="2"/>
  <c r="V2328" i="2"/>
  <c r="U2328" i="2"/>
  <c r="T2328" i="2"/>
  <c r="N2328" i="2"/>
  <c r="M2328" i="2"/>
  <c r="S2328" i="2" s="1"/>
  <c r="J2328" i="2"/>
  <c r="L2328" i="2" s="1"/>
  <c r="X2328" i="2" s="1"/>
  <c r="I2328" i="2"/>
  <c r="K2328" i="2" s="1"/>
  <c r="H2328" i="2"/>
  <c r="E2328" i="2"/>
  <c r="V2327" i="2"/>
  <c r="U2327" i="2"/>
  <c r="N2327" i="2"/>
  <c r="T2327" i="2" s="1"/>
  <c r="M2327" i="2"/>
  <c r="S2327" i="2" s="1"/>
  <c r="J2327" i="2"/>
  <c r="L2327" i="2" s="1"/>
  <c r="I2327" i="2"/>
  <c r="K2327" i="2" s="1"/>
  <c r="H2327" i="2"/>
  <c r="E2327" i="2"/>
  <c r="V2326" i="2"/>
  <c r="U2326" i="2"/>
  <c r="T2326" i="2"/>
  <c r="N2326" i="2"/>
  <c r="M2326" i="2"/>
  <c r="S2326" i="2" s="1"/>
  <c r="J2326" i="2"/>
  <c r="L2326" i="2" s="1"/>
  <c r="I2326" i="2"/>
  <c r="K2326" i="2" s="1"/>
  <c r="H2326" i="2"/>
  <c r="E2326" i="2"/>
  <c r="V2325" i="2"/>
  <c r="U2325" i="2"/>
  <c r="N2325" i="2"/>
  <c r="T2325" i="2" s="1"/>
  <c r="M2325" i="2"/>
  <c r="S2325" i="2" s="1"/>
  <c r="L2325" i="2"/>
  <c r="J2325" i="2"/>
  <c r="I2325" i="2"/>
  <c r="K2325" i="2" s="1"/>
  <c r="H2325" i="2"/>
  <c r="E2325" i="2"/>
  <c r="V2324" i="2"/>
  <c r="U2324" i="2"/>
  <c r="O2324" i="2"/>
  <c r="Q2324" i="2" s="1"/>
  <c r="N2324" i="2"/>
  <c r="T2324" i="2" s="1"/>
  <c r="M2324" i="2"/>
  <c r="S2324" i="2" s="1"/>
  <c r="J2324" i="2"/>
  <c r="L2324" i="2" s="1"/>
  <c r="I2324" i="2"/>
  <c r="K2324" i="2" s="1"/>
  <c r="W2324" i="2" s="1"/>
  <c r="H2324" i="2"/>
  <c r="E2324" i="2"/>
  <c r="V2323" i="2"/>
  <c r="U2323" i="2"/>
  <c r="N2323" i="2"/>
  <c r="T2323" i="2" s="1"/>
  <c r="M2323" i="2"/>
  <c r="S2323" i="2" s="1"/>
  <c r="J2323" i="2"/>
  <c r="L2323" i="2" s="1"/>
  <c r="I2323" i="2"/>
  <c r="K2323" i="2" s="1"/>
  <c r="H2323" i="2"/>
  <c r="E2323" i="2"/>
  <c r="V2322" i="2"/>
  <c r="U2322" i="2"/>
  <c r="N2322" i="2"/>
  <c r="T2322" i="2" s="1"/>
  <c r="M2322" i="2"/>
  <c r="S2322" i="2" s="1"/>
  <c r="J2322" i="2"/>
  <c r="L2322" i="2" s="1"/>
  <c r="X2322" i="2" s="1"/>
  <c r="I2322" i="2"/>
  <c r="K2322" i="2" s="1"/>
  <c r="W2322" i="2" s="1"/>
  <c r="H2322" i="2"/>
  <c r="E2322" i="2"/>
  <c r="V2321" i="2"/>
  <c r="U2321" i="2"/>
  <c r="N2321" i="2"/>
  <c r="T2321" i="2" s="1"/>
  <c r="M2321" i="2"/>
  <c r="S2321" i="2" s="1"/>
  <c r="J2321" i="2"/>
  <c r="L2321" i="2" s="1"/>
  <c r="I2321" i="2"/>
  <c r="K2321" i="2" s="1"/>
  <c r="H2321" i="2"/>
  <c r="E2321" i="2"/>
  <c r="V2320" i="2"/>
  <c r="U2320" i="2"/>
  <c r="N2320" i="2"/>
  <c r="T2320" i="2" s="1"/>
  <c r="M2320" i="2"/>
  <c r="S2320" i="2" s="1"/>
  <c r="K2320" i="2"/>
  <c r="J2320" i="2"/>
  <c r="L2320" i="2" s="1"/>
  <c r="I2320" i="2"/>
  <c r="H2320" i="2"/>
  <c r="E2320" i="2"/>
  <c r="V2319" i="2"/>
  <c r="U2319" i="2"/>
  <c r="T2319" i="2"/>
  <c r="N2319" i="2"/>
  <c r="M2319" i="2"/>
  <c r="S2319" i="2" s="1"/>
  <c r="K2319" i="2"/>
  <c r="J2319" i="2"/>
  <c r="L2319" i="2" s="1"/>
  <c r="X2319" i="2" s="1"/>
  <c r="I2319" i="2"/>
  <c r="H2319" i="2"/>
  <c r="E2319" i="2"/>
  <c r="V2318" i="2"/>
  <c r="U2318" i="2"/>
  <c r="N2318" i="2"/>
  <c r="T2318" i="2" s="1"/>
  <c r="M2318" i="2"/>
  <c r="J2318" i="2"/>
  <c r="L2318" i="2" s="1"/>
  <c r="I2318" i="2"/>
  <c r="K2318" i="2" s="1"/>
  <c r="W2318" i="2" s="1"/>
  <c r="H2318" i="2"/>
  <c r="E2318" i="2"/>
  <c r="V2317" i="2"/>
  <c r="U2317" i="2"/>
  <c r="N2317" i="2"/>
  <c r="T2317" i="2" s="1"/>
  <c r="M2317" i="2"/>
  <c r="S2317" i="2" s="1"/>
  <c r="J2317" i="2"/>
  <c r="L2317" i="2" s="1"/>
  <c r="P2317" i="2" s="1"/>
  <c r="R2317" i="2" s="1"/>
  <c r="I2317" i="2"/>
  <c r="K2317" i="2" s="1"/>
  <c r="H2317" i="2"/>
  <c r="E2317" i="2"/>
  <c r="V2316" i="2"/>
  <c r="U2316" i="2"/>
  <c r="N2316" i="2"/>
  <c r="T2316" i="2" s="1"/>
  <c r="M2316" i="2"/>
  <c r="S2316" i="2" s="1"/>
  <c r="J2316" i="2"/>
  <c r="L2316" i="2" s="1"/>
  <c r="I2316" i="2"/>
  <c r="K2316" i="2" s="1"/>
  <c r="H2316" i="2"/>
  <c r="E2316" i="2"/>
  <c r="V2315" i="2"/>
  <c r="U2315" i="2"/>
  <c r="N2315" i="2"/>
  <c r="T2315" i="2" s="1"/>
  <c r="M2315" i="2"/>
  <c r="S2315" i="2" s="1"/>
  <c r="K2315" i="2"/>
  <c r="J2315" i="2"/>
  <c r="L2315" i="2" s="1"/>
  <c r="I2315" i="2"/>
  <c r="H2315" i="2"/>
  <c r="E2315" i="2"/>
  <c r="V2314" i="2"/>
  <c r="U2314" i="2"/>
  <c r="N2314" i="2"/>
  <c r="T2314" i="2" s="1"/>
  <c r="M2314" i="2"/>
  <c r="S2314" i="2" s="1"/>
  <c r="L2314" i="2"/>
  <c r="J2314" i="2"/>
  <c r="I2314" i="2"/>
  <c r="K2314" i="2" s="1"/>
  <c r="O2314" i="2" s="1"/>
  <c r="Q2314" i="2" s="1"/>
  <c r="H2314" i="2"/>
  <c r="E2314" i="2"/>
  <c r="V2313" i="2"/>
  <c r="U2313" i="2"/>
  <c r="T2313" i="2"/>
  <c r="N2313" i="2"/>
  <c r="M2313" i="2"/>
  <c r="S2313" i="2" s="1"/>
  <c r="J2313" i="2"/>
  <c r="L2313" i="2" s="1"/>
  <c r="I2313" i="2"/>
  <c r="K2313" i="2" s="1"/>
  <c r="H2313" i="2"/>
  <c r="E2313" i="2"/>
  <c r="V2312" i="2"/>
  <c r="U2312" i="2"/>
  <c r="N2312" i="2"/>
  <c r="T2312" i="2" s="1"/>
  <c r="M2312" i="2"/>
  <c r="S2312" i="2" s="1"/>
  <c r="L2312" i="2"/>
  <c r="J2312" i="2"/>
  <c r="I2312" i="2"/>
  <c r="K2312" i="2" s="1"/>
  <c r="H2312" i="2"/>
  <c r="E2312" i="2"/>
  <c r="V2311" i="2"/>
  <c r="U2311" i="2"/>
  <c r="O2311" i="2"/>
  <c r="Q2311" i="2" s="1"/>
  <c r="N2311" i="2"/>
  <c r="T2311" i="2" s="1"/>
  <c r="M2311" i="2"/>
  <c r="S2311" i="2" s="1"/>
  <c r="J2311" i="2"/>
  <c r="L2311" i="2" s="1"/>
  <c r="X2311" i="2" s="1"/>
  <c r="I2311" i="2"/>
  <c r="K2311" i="2" s="1"/>
  <c r="H2311" i="2"/>
  <c r="E2311" i="2"/>
  <c r="V2310" i="2"/>
  <c r="U2310" i="2"/>
  <c r="S2310" i="2"/>
  <c r="N2310" i="2"/>
  <c r="T2310" i="2" s="1"/>
  <c r="M2310" i="2"/>
  <c r="J2310" i="2"/>
  <c r="L2310" i="2" s="1"/>
  <c r="I2310" i="2"/>
  <c r="K2310" i="2" s="1"/>
  <c r="H2310" i="2"/>
  <c r="E2310" i="2"/>
  <c r="V2309" i="2"/>
  <c r="U2309" i="2"/>
  <c r="N2309" i="2"/>
  <c r="T2309" i="2" s="1"/>
  <c r="M2309" i="2"/>
  <c r="S2309" i="2" s="1"/>
  <c r="L2309" i="2"/>
  <c r="K2309" i="2"/>
  <c r="J2309" i="2"/>
  <c r="I2309" i="2"/>
  <c r="H2309" i="2"/>
  <c r="E2309" i="2"/>
  <c r="V2308" i="2"/>
  <c r="U2308" i="2"/>
  <c r="N2308" i="2"/>
  <c r="T2308" i="2" s="1"/>
  <c r="M2308" i="2"/>
  <c r="S2308" i="2" s="1"/>
  <c r="L2308" i="2"/>
  <c r="X2308" i="2" s="1"/>
  <c r="J2308" i="2"/>
  <c r="I2308" i="2"/>
  <c r="K2308" i="2" s="1"/>
  <c r="O2308" i="2" s="1"/>
  <c r="Q2308" i="2" s="1"/>
  <c r="H2308" i="2"/>
  <c r="E2308" i="2"/>
  <c r="V2307" i="2"/>
  <c r="U2307" i="2"/>
  <c r="T2307" i="2"/>
  <c r="N2307" i="2"/>
  <c r="M2307" i="2"/>
  <c r="S2307" i="2" s="1"/>
  <c r="J2307" i="2"/>
  <c r="L2307" i="2" s="1"/>
  <c r="I2307" i="2"/>
  <c r="K2307" i="2" s="1"/>
  <c r="H2307" i="2"/>
  <c r="E2307" i="2"/>
  <c r="V2306" i="2"/>
  <c r="U2306" i="2"/>
  <c r="N2306" i="2"/>
  <c r="T2306" i="2" s="1"/>
  <c r="M2306" i="2"/>
  <c r="S2306" i="2" s="1"/>
  <c r="J2306" i="2"/>
  <c r="L2306" i="2" s="1"/>
  <c r="I2306" i="2"/>
  <c r="K2306" i="2" s="1"/>
  <c r="W2306" i="2" s="1"/>
  <c r="H2306" i="2"/>
  <c r="E2306" i="2"/>
  <c r="V2305" i="2"/>
  <c r="U2305" i="2"/>
  <c r="N2305" i="2"/>
  <c r="T2305" i="2" s="1"/>
  <c r="M2305" i="2"/>
  <c r="S2305" i="2" s="1"/>
  <c r="L2305" i="2"/>
  <c r="X2305" i="2" s="1"/>
  <c r="J2305" i="2"/>
  <c r="I2305" i="2"/>
  <c r="K2305" i="2" s="1"/>
  <c r="H2305" i="2"/>
  <c r="E2305" i="2"/>
  <c r="V2304" i="2"/>
  <c r="U2304" i="2"/>
  <c r="T2304" i="2"/>
  <c r="N2304" i="2"/>
  <c r="M2304" i="2"/>
  <c r="S2304" i="2" s="1"/>
  <c r="J2304" i="2"/>
  <c r="L2304" i="2" s="1"/>
  <c r="I2304" i="2"/>
  <c r="K2304" i="2" s="1"/>
  <c r="H2304" i="2"/>
  <c r="E2304" i="2"/>
  <c r="V2303" i="2"/>
  <c r="U2303" i="2"/>
  <c r="T2303" i="2"/>
  <c r="N2303" i="2"/>
  <c r="M2303" i="2"/>
  <c r="S2303" i="2" s="1"/>
  <c r="J2303" i="2"/>
  <c r="L2303" i="2" s="1"/>
  <c r="I2303" i="2"/>
  <c r="K2303" i="2" s="1"/>
  <c r="W2303" i="2" s="1"/>
  <c r="H2303" i="2"/>
  <c r="E2303" i="2"/>
  <c r="V2302" i="2"/>
  <c r="U2302" i="2"/>
  <c r="N2302" i="2"/>
  <c r="T2302" i="2" s="1"/>
  <c r="M2302" i="2"/>
  <c r="S2302" i="2" s="1"/>
  <c r="J2302" i="2"/>
  <c r="L2302" i="2" s="1"/>
  <c r="X2302" i="2" s="1"/>
  <c r="I2302" i="2"/>
  <c r="K2302" i="2" s="1"/>
  <c r="H2302" i="2"/>
  <c r="E2302" i="2"/>
  <c r="V2301" i="2"/>
  <c r="U2301" i="2"/>
  <c r="N2301" i="2"/>
  <c r="T2301" i="2" s="1"/>
  <c r="M2301" i="2"/>
  <c r="S2301" i="2" s="1"/>
  <c r="J2301" i="2"/>
  <c r="L2301" i="2" s="1"/>
  <c r="I2301" i="2"/>
  <c r="K2301" i="2" s="1"/>
  <c r="H2301" i="2"/>
  <c r="E2301" i="2"/>
  <c r="V2300" i="2"/>
  <c r="U2300" i="2"/>
  <c r="N2300" i="2"/>
  <c r="T2300" i="2" s="1"/>
  <c r="M2300" i="2"/>
  <c r="S2300" i="2" s="1"/>
  <c r="J2300" i="2"/>
  <c r="L2300" i="2" s="1"/>
  <c r="I2300" i="2"/>
  <c r="K2300" i="2" s="1"/>
  <c r="H2300" i="2"/>
  <c r="E2300" i="2"/>
  <c r="V2299" i="2"/>
  <c r="U2299" i="2"/>
  <c r="N2299" i="2"/>
  <c r="T2299" i="2" s="1"/>
  <c r="M2299" i="2"/>
  <c r="J2299" i="2"/>
  <c r="L2299" i="2" s="1"/>
  <c r="I2299" i="2"/>
  <c r="K2299" i="2" s="1"/>
  <c r="H2299" i="2"/>
  <c r="E2299" i="2"/>
  <c r="V2298" i="2"/>
  <c r="U2298" i="2"/>
  <c r="N2298" i="2"/>
  <c r="T2298" i="2" s="1"/>
  <c r="M2298" i="2"/>
  <c r="S2298" i="2" s="1"/>
  <c r="J2298" i="2"/>
  <c r="L2298" i="2" s="1"/>
  <c r="I2298" i="2"/>
  <c r="K2298" i="2" s="1"/>
  <c r="H2298" i="2"/>
  <c r="E2298" i="2"/>
  <c r="V2297" i="2"/>
  <c r="U2297" i="2"/>
  <c r="N2297" i="2"/>
  <c r="T2297" i="2" s="1"/>
  <c r="M2297" i="2"/>
  <c r="S2297" i="2" s="1"/>
  <c r="L2297" i="2"/>
  <c r="X2297" i="2" s="1"/>
  <c r="J2297" i="2"/>
  <c r="I2297" i="2"/>
  <c r="K2297" i="2" s="1"/>
  <c r="W2297" i="2" s="1"/>
  <c r="H2297" i="2"/>
  <c r="E2297" i="2"/>
  <c r="V2296" i="2"/>
  <c r="U2296" i="2"/>
  <c r="N2296" i="2"/>
  <c r="T2296" i="2" s="1"/>
  <c r="M2296" i="2"/>
  <c r="S2296" i="2" s="1"/>
  <c r="J2296" i="2"/>
  <c r="L2296" i="2" s="1"/>
  <c r="I2296" i="2"/>
  <c r="K2296" i="2" s="1"/>
  <c r="H2296" i="2"/>
  <c r="E2296" i="2"/>
  <c r="V2295" i="2"/>
  <c r="U2295" i="2"/>
  <c r="T2295" i="2"/>
  <c r="N2295" i="2"/>
  <c r="M2295" i="2"/>
  <c r="S2295" i="2" s="1"/>
  <c r="J2295" i="2"/>
  <c r="L2295" i="2" s="1"/>
  <c r="P2295" i="2" s="1"/>
  <c r="R2295" i="2" s="1"/>
  <c r="I2295" i="2"/>
  <c r="K2295" i="2" s="1"/>
  <c r="H2295" i="2"/>
  <c r="E2295" i="2"/>
  <c r="V2294" i="2"/>
  <c r="U2294" i="2"/>
  <c r="N2294" i="2"/>
  <c r="T2294" i="2" s="1"/>
  <c r="M2294" i="2"/>
  <c r="S2294" i="2" s="1"/>
  <c r="K2294" i="2"/>
  <c r="W2294" i="2" s="1"/>
  <c r="J2294" i="2"/>
  <c r="L2294" i="2" s="1"/>
  <c r="X2294" i="2" s="1"/>
  <c r="I2294" i="2"/>
  <c r="H2294" i="2"/>
  <c r="E2294" i="2"/>
  <c r="V2293" i="2"/>
  <c r="U2293" i="2"/>
  <c r="N2293" i="2"/>
  <c r="T2293" i="2" s="1"/>
  <c r="M2293" i="2"/>
  <c r="S2293" i="2" s="1"/>
  <c r="J2293" i="2"/>
  <c r="L2293" i="2" s="1"/>
  <c r="I2293" i="2"/>
  <c r="K2293" i="2" s="1"/>
  <c r="H2293" i="2"/>
  <c r="E2293" i="2"/>
  <c r="V2292" i="2"/>
  <c r="U2292" i="2"/>
  <c r="N2292" i="2"/>
  <c r="T2292" i="2" s="1"/>
  <c r="M2292" i="2"/>
  <c r="S2292" i="2" s="1"/>
  <c r="J2292" i="2"/>
  <c r="L2292" i="2" s="1"/>
  <c r="I2292" i="2"/>
  <c r="K2292" i="2" s="1"/>
  <c r="H2292" i="2"/>
  <c r="E2292" i="2"/>
  <c r="V2291" i="2"/>
  <c r="U2291" i="2"/>
  <c r="N2291" i="2"/>
  <c r="T2291" i="2" s="1"/>
  <c r="M2291" i="2"/>
  <c r="S2291" i="2" s="1"/>
  <c r="J2291" i="2"/>
  <c r="L2291" i="2" s="1"/>
  <c r="I2291" i="2"/>
  <c r="K2291" i="2" s="1"/>
  <c r="W2291" i="2" s="1"/>
  <c r="H2291" i="2"/>
  <c r="E2291" i="2"/>
  <c r="V2290" i="2"/>
  <c r="U2290" i="2"/>
  <c r="N2290" i="2"/>
  <c r="T2290" i="2" s="1"/>
  <c r="M2290" i="2"/>
  <c r="S2290" i="2" s="1"/>
  <c r="J2290" i="2"/>
  <c r="L2290" i="2" s="1"/>
  <c r="I2290" i="2"/>
  <c r="K2290" i="2" s="1"/>
  <c r="O2290" i="2" s="1"/>
  <c r="Q2290" i="2" s="1"/>
  <c r="H2290" i="2"/>
  <c r="E2290" i="2"/>
  <c r="V2289" i="2"/>
  <c r="U2289" i="2"/>
  <c r="N2289" i="2"/>
  <c r="T2289" i="2" s="1"/>
  <c r="M2289" i="2"/>
  <c r="S2289" i="2" s="1"/>
  <c r="J2289" i="2"/>
  <c r="L2289" i="2" s="1"/>
  <c r="I2289" i="2"/>
  <c r="K2289" i="2" s="1"/>
  <c r="H2289" i="2"/>
  <c r="E2289" i="2"/>
  <c r="V2288" i="2"/>
  <c r="U2288" i="2"/>
  <c r="T2288" i="2"/>
  <c r="N2288" i="2"/>
  <c r="M2288" i="2"/>
  <c r="S2288" i="2" s="1"/>
  <c r="K2288" i="2"/>
  <c r="J2288" i="2"/>
  <c r="L2288" i="2" s="1"/>
  <c r="I2288" i="2"/>
  <c r="H2288" i="2"/>
  <c r="E2288" i="2"/>
  <c r="V2287" i="2"/>
  <c r="U2287" i="2"/>
  <c r="P2287" i="2"/>
  <c r="R2287" i="2" s="1"/>
  <c r="O2287" i="2"/>
  <c r="Q2287" i="2" s="1"/>
  <c r="N2287" i="2"/>
  <c r="T2287" i="2" s="1"/>
  <c r="M2287" i="2"/>
  <c r="S2287" i="2" s="1"/>
  <c r="J2287" i="2"/>
  <c r="L2287" i="2" s="1"/>
  <c r="X2287" i="2" s="1"/>
  <c r="I2287" i="2"/>
  <c r="K2287" i="2" s="1"/>
  <c r="H2287" i="2"/>
  <c r="E2287" i="2"/>
  <c r="V2286" i="2"/>
  <c r="U2286" i="2"/>
  <c r="P2286" i="2"/>
  <c r="R2286" i="2" s="1"/>
  <c r="N2286" i="2"/>
  <c r="T2286" i="2" s="1"/>
  <c r="M2286" i="2"/>
  <c r="S2286" i="2" s="1"/>
  <c r="J2286" i="2"/>
  <c r="L2286" i="2" s="1"/>
  <c r="I2286" i="2"/>
  <c r="K2286" i="2" s="1"/>
  <c r="H2286" i="2"/>
  <c r="E2286" i="2"/>
  <c r="V2285" i="2"/>
  <c r="U2285" i="2"/>
  <c r="N2285" i="2"/>
  <c r="T2285" i="2" s="1"/>
  <c r="M2285" i="2"/>
  <c r="S2285" i="2" s="1"/>
  <c r="L2285" i="2"/>
  <c r="J2285" i="2"/>
  <c r="I2285" i="2"/>
  <c r="K2285" i="2" s="1"/>
  <c r="H2285" i="2"/>
  <c r="E2285" i="2"/>
  <c r="V2284" i="2"/>
  <c r="U2284" i="2"/>
  <c r="N2284" i="2"/>
  <c r="T2284" i="2" s="1"/>
  <c r="M2284" i="2"/>
  <c r="S2284" i="2" s="1"/>
  <c r="J2284" i="2"/>
  <c r="L2284" i="2" s="1"/>
  <c r="I2284" i="2"/>
  <c r="K2284" i="2" s="1"/>
  <c r="H2284" i="2"/>
  <c r="E2284" i="2"/>
  <c r="V2283" i="2"/>
  <c r="U2283" i="2"/>
  <c r="N2283" i="2"/>
  <c r="T2283" i="2" s="1"/>
  <c r="M2283" i="2"/>
  <c r="S2283" i="2" s="1"/>
  <c r="J2283" i="2"/>
  <c r="L2283" i="2" s="1"/>
  <c r="I2283" i="2"/>
  <c r="K2283" i="2" s="1"/>
  <c r="H2283" i="2"/>
  <c r="E2283" i="2"/>
  <c r="V2282" i="2"/>
  <c r="U2282" i="2"/>
  <c r="T2282" i="2"/>
  <c r="N2282" i="2"/>
  <c r="M2282" i="2"/>
  <c r="S2282" i="2" s="1"/>
  <c r="J2282" i="2"/>
  <c r="L2282" i="2" s="1"/>
  <c r="I2282" i="2"/>
  <c r="K2282" i="2" s="1"/>
  <c r="H2282" i="2"/>
  <c r="E2282" i="2"/>
  <c r="X2281" i="2"/>
  <c r="V2281" i="2"/>
  <c r="U2281" i="2"/>
  <c r="N2281" i="2"/>
  <c r="T2281" i="2" s="1"/>
  <c r="M2281" i="2"/>
  <c r="S2281" i="2" s="1"/>
  <c r="L2281" i="2"/>
  <c r="J2281" i="2"/>
  <c r="I2281" i="2"/>
  <c r="K2281" i="2" s="1"/>
  <c r="H2281" i="2"/>
  <c r="E2281" i="2"/>
  <c r="V2280" i="2"/>
  <c r="U2280" i="2"/>
  <c r="T2280" i="2"/>
  <c r="N2280" i="2"/>
  <c r="M2280" i="2"/>
  <c r="S2280" i="2" s="1"/>
  <c r="J2280" i="2"/>
  <c r="L2280" i="2" s="1"/>
  <c r="I2280" i="2"/>
  <c r="K2280" i="2" s="1"/>
  <c r="H2280" i="2"/>
  <c r="E2280" i="2"/>
  <c r="V2279" i="2"/>
  <c r="U2279" i="2"/>
  <c r="T2279" i="2"/>
  <c r="N2279" i="2"/>
  <c r="M2279" i="2"/>
  <c r="S2279" i="2" s="1"/>
  <c r="L2279" i="2"/>
  <c r="X2279" i="2" s="1"/>
  <c r="J2279" i="2"/>
  <c r="I2279" i="2"/>
  <c r="K2279" i="2" s="1"/>
  <c r="W2279" i="2" s="1"/>
  <c r="H2279" i="2"/>
  <c r="E2279" i="2"/>
  <c r="V2278" i="2"/>
  <c r="U2278" i="2"/>
  <c r="N2278" i="2"/>
  <c r="T2278" i="2" s="1"/>
  <c r="M2278" i="2"/>
  <c r="S2278" i="2" s="1"/>
  <c r="L2278" i="2"/>
  <c r="X2278" i="2" s="1"/>
  <c r="J2278" i="2"/>
  <c r="I2278" i="2"/>
  <c r="K2278" i="2" s="1"/>
  <c r="H2278" i="2"/>
  <c r="E2278" i="2"/>
  <c r="V2277" i="2"/>
  <c r="U2277" i="2"/>
  <c r="T2277" i="2"/>
  <c r="N2277" i="2"/>
  <c r="M2277" i="2"/>
  <c r="S2277" i="2" s="1"/>
  <c r="J2277" i="2"/>
  <c r="L2277" i="2" s="1"/>
  <c r="P2277" i="2" s="1"/>
  <c r="R2277" i="2" s="1"/>
  <c r="I2277" i="2"/>
  <c r="K2277" i="2" s="1"/>
  <c r="H2277" i="2"/>
  <c r="E2277" i="2"/>
  <c r="V2276" i="2"/>
  <c r="U2276" i="2"/>
  <c r="N2276" i="2"/>
  <c r="T2276" i="2" s="1"/>
  <c r="M2276" i="2"/>
  <c r="S2276" i="2" s="1"/>
  <c r="L2276" i="2"/>
  <c r="X2276" i="2" s="1"/>
  <c r="J2276" i="2"/>
  <c r="I2276" i="2"/>
  <c r="K2276" i="2" s="1"/>
  <c r="H2276" i="2"/>
  <c r="E2276" i="2"/>
  <c r="V2275" i="2"/>
  <c r="U2275" i="2"/>
  <c r="N2275" i="2"/>
  <c r="T2275" i="2" s="1"/>
  <c r="M2275" i="2"/>
  <c r="J2275" i="2"/>
  <c r="L2275" i="2" s="1"/>
  <c r="I2275" i="2"/>
  <c r="K2275" i="2" s="1"/>
  <c r="H2275" i="2"/>
  <c r="E2275" i="2"/>
  <c r="V2274" i="2"/>
  <c r="U2274" i="2"/>
  <c r="T2274" i="2"/>
  <c r="N2274" i="2"/>
  <c r="M2274" i="2"/>
  <c r="S2274" i="2" s="1"/>
  <c r="J2274" i="2"/>
  <c r="L2274" i="2" s="1"/>
  <c r="I2274" i="2"/>
  <c r="K2274" i="2" s="1"/>
  <c r="H2274" i="2"/>
  <c r="E2274" i="2"/>
  <c r="V2273" i="2"/>
  <c r="U2273" i="2"/>
  <c r="T2273" i="2"/>
  <c r="N2273" i="2"/>
  <c r="M2273" i="2"/>
  <c r="S2273" i="2" s="1"/>
  <c r="L2273" i="2"/>
  <c r="X2273" i="2" s="1"/>
  <c r="J2273" i="2"/>
  <c r="I2273" i="2"/>
  <c r="K2273" i="2" s="1"/>
  <c r="H2273" i="2"/>
  <c r="E2273" i="2"/>
  <c r="V2272" i="2"/>
  <c r="U2272" i="2"/>
  <c r="N2272" i="2"/>
  <c r="T2272" i="2" s="1"/>
  <c r="M2272" i="2"/>
  <c r="S2272" i="2" s="1"/>
  <c r="J2272" i="2"/>
  <c r="L2272" i="2" s="1"/>
  <c r="X2272" i="2" s="1"/>
  <c r="I2272" i="2"/>
  <c r="K2272" i="2" s="1"/>
  <c r="H2272" i="2"/>
  <c r="E2272" i="2"/>
  <c r="V2271" i="2"/>
  <c r="U2271" i="2"/>
  <c r="N2271" i="2"/>
  <c r="M2271" i="2"/>
  <c r="S2271" i="2" s="1"/>
  <c r="J2271" i="2"/>
  <c r="L2271" i="2" s="1"/>
  <c r="I2271" i="2"/>
  <c r="K2271" i="2" s="1"/>
  <c r="H2271" i="2"/>
  <c r="E2271" i="2"/>
  <c r="V2270" i="2"/>
  <c r="U2270" i="2"/>
  <c r="N2270" i="2"/>
  <c r="T2270" i="2" s="1"/>
  <c r="M2270" i="2"/>
  <c r="S2270" i="2" s="1"/>
  <c r="L2270" i="2"/>
  <c r="X2270" i="2" s="1"/>
  <c r="J2270" i="2"/>
  <c r="I2270" i="2"/>
  <c r="K2270" i="2" s="1"/>
  <c r="H2270" i="2"/>
  <c r="E2270" i="2"/>
  <c r="V2269" i="2"/>
  <c r="U2269" i="2"/>
  <c r="P2269" i="2"/>
  <c r="R2269" i="2" s="1"/>
  <c r="N2269" i="2"/>
  <c r="T2269" i="2" s="1"/>
  <c r="M2269" i="2"/>
  <c r="K2269" i="2"/>
  <c r="W2269" i="2" s="1"/>
  <c r="J2269" i="2"/>
  <c r="L2269" i="2" s="1"/>
  <c r="I2269" i="2"/>
  <c r="H2269" i="2"/>
  <c r="E2269" i="2"/>
  <c r="V2268" i="2"/>
  <c r="U2268" i="2"/>
  <c r="N2268" i="2"/>
  <c r="M2268" i="2"/>
  <c r="J2268" i="2"/>
  <c r="L2268" i="2" s="1"/>
  <c r="I2268" i="2"/>
  <c r="K2268" i="2" s="1"/>
  <c r="W2268" i="2" s="1"/>
  <c r="H2268" i="2"/>
  <c r="E2268" i="2"/>
  <c r="X2267" i="2"/>
  <c r="V2267" i="2"/>
  <c r="U2267" i="2"/>
  <c r="T2267" i="2"/>
  <c r="N2267" i="2"/>
  <c r="M2267" i="2"/>
  <c r="S2267" i="2" s="1"/>
  <c r="L2267" i="2"/>
  <c r="K2267" i="2"/>
  <c r="J2267" i="2"/>
  <c r="I2267" i="2"/>
  <c r="H2267" i="2"/>
  <c r="E2267" i="2"/>
  <c r="V2266" i="2"/>
  <c r="U2266" i="2"/>
  <c r="N2266" i="2"/>
  <c r="T2266" i="2" s="1"/>
  <c r="M2266" i="2"/>
  <c r="S2266" i="2" s="1"/>
  <c r="J2266" i="2"/>
  <c r="L2266" i="2" s="1"/>
  <c r="X2266" i="2" s="1"/>
  <c r="I2266" i="2"/>
  <c r="K2266" i="2" s="1"/>
  <c r="H2266" i="2"/>
  <c r="E2266" i="2"/>
  <c r="V2265" i="2"/>
  <c r="U2265" i="2"/>
  <c r="N2265" i="2"/>
  <c r="T2265" i="2" s="1"/>
  <c r="M2265" i="2"/>
  <c r="S2265" i="2" s="1"/>
  <c r="K2265" i="2"/>
  <c r="J2265" i="2"/>
  <c r="L2265" i="2" s="1"/>
  <c r="I2265" i="2"/>
  <c r="H2265" i="2"/>
  <c r="E2265" i="2"/>
  <c r="V2264" i="2"/>
  <c r="U2264" i="2"/>
  <c r="N2264" i="2"/>
  <c r="T2264" i="2" s="1"/>
  <c r="M2264" i="2"/>
  <c r="S2264" i="2" s="1"/>
  <c r="L2264" i="2"/>
  <c r="X2264" i="2" s="1"/>
  <c r="J2264" i="2"/>
  <c r="I2264" i="2"/>
  <c r="K2264" i="2" s="1"/>
  <c r="H2264" i="2"/>
  <c r="E2264" i="2"/>
  <c r="V2263" i="2"/>
  <c r="U2263" i="2"/>
  <c r="N2263" i="2"/>
  <c r="T2263" i="2" s="1"/>
  <c r="M2263" i="2"/>
  <c r="S2263" i="2" s="1"/>
  <c r="L2263" i="2"/>
  <c r="J2263" i="2"/>
  <c r="I2263" i="2"/>
  <c r="K2263" i="2" s="1"/>
  <c r="H2263" i="2"/>
  <c r="E2263" i="2"/>
  <c r="V2262" i="2"/>
  <c r="U2262" i="2"/>
  <c r="N2262" i="2"/>
  <c r="M2262" i="2"/>
  <c r="S2262" i="2" s="1"/>
  <c r="J2262" i="2"/>
  <c r="L2262" i="2" s="1"/>
  <c r="I2262" i="2"/>
  <c r="K2262" i="2" s="1"/>
  <c r="O2262" i="2" s="1"/>
  <c r="Q2262" i="2" s="1"/>
  <c r="H2262" i="2"/>
  <c r="E2262" i="2"/>
  <c r="V2261" i="2"/>
  <c r="U2261" i="2"/>
  <c r="N2261" i="2"/>
  <c r="T2261" i="2" s="1"/>
  <c r="M2261" i="2"/>
  <c r="S2261" i="2" s="1"/>
  <c r="J2261" i="2"/>
  <c r="L2261" i="2" s="1"/>
  <c r="X2261" i="2" s="1"/>
  <c r="I2261" i="2"/>
  <c r="K2261" i="2" s="1"/>
  <c r="H2261" i="2"/>
  <c r="E2261" i="2"/>
  <c r="V2260" i="2"/>
  <c r="U2260" i="2"/>
  <c r="N2260" i="2"/>
  <c r="T2260" i="2" s="1"/>
  <c r="M2260" i="2"/>
  <c r="S2260" i="2" s="1"/>
  <c r="J2260" i="2"/>
  <c r="L2260" i="2" s="1"/>
  <c r="X2260" i="2" s="1"/>
  <c r="I2260" i="2"/>
  <c r="K2260" i="2" s="1"/>
  <c r="H2260" i="2"/>
  <c r="E2260" i="2"/>
  <c r="V2259" i="2"/>
  <c r="U2259" i="2"/>
  <c r="S2259" i="2"/>
  <c r="P2259" i="2"/>
  <c r="R2259" i="2" s="1"/>
  <c r="N2259" i="2"/>
  <c r="T2259" i="2" s="1"/>
  <c r="M2259" i="2"/>
  <c r="K2259" i="2"/>
  <c r="J2259" i="2"/>
  <c r="L2259" i="2" s="1"/>
  <c r="I2259" i="2"/>
  <c r="H2259" i="2"/>
  <c r="E2259" i="2"/>
  <c r="V2258" i="2"/>
  <c r="U2258" i="2"/>
  <c r="O2258" i="2"/>
  <c r="Q2258" i="2" s="1"/>
  <c r="N2258" i="2"/>
  <c r="T2258" i="2" s="1"/>
  <c r="M2258" i="2"/>
  <c r="S2258" i="2" s="1"/>
  <c r="K2258" i="2"/>
  <c r="J2258" i="2"/>
  <c r="L2258" i="2" s="1"/>
  <c r="I2258" i="2"/>
  <c r="H2258" i="2"/>
  <c r="E2258" i="2"/>
  <c r="V2257" i="2"/>
  <c r="U2257" i="2"/>
  <c r="S2257" i="2"/>
  <c r="N2257" i="2"/>
  <c r="T2257" i="2" s="1"/>
  <c r="M2257" i="2"/>
  <c r="L2257" i="2"/>
  <c r="K649" i="3" s="1"/>
  <c r="J2257" i="2"/>
  <c r="I2257" i="2"/>
  <c r="K2257" i="2" s="1"/>
  <c r="H2257" i="2"/>
  <c r="E2257" i="2"/>
  <c r="V2256" i="2"/>
  <c r="U2256" i="2"/>
  <c r="N2256" i="2"/>
  <c r="T2256" i="2" s="1"/>
  <c r="M2256" i="2"/>
  <c r="S2256" i="2" s="1"/>
  <c r="J2256" i="2"/>
  <c r="L2256" i="2" s="1"/>
  <c r="I2256" i="2"/>
  <c r="K2256" i="2" s="1"/>
  <c r="H2256" i="2"/>
  <c r="E2256" i="2"/>
  <c r="W2255" i="2"/>
  <c r="V2255" i="2"/>
  <c r="U2255" i="2"/>
  <c r="N2255" i="2"/>
  <c r="T2255" i="2" s="1"/>
  <c r="M2255" i="2"/>
  <c r="S2255" i="2" s="1"/>
  <c r="J2255" i="2"/>
  <c r="L2255" i="2" s="1"/>
  <c r="I2255" i="2"/>
  <c r="K2255" i="2" s="1"/>
  <c r="H2255" i="2"/>
  <c r="E2255" i="2"/>
  <c r="V2254" i="2"/>
  <c r="U2254" i="2"/>
  <c r="Q2254" i="2"/>
  <c r="O2254" i="2"/>
  <c r="N2254" i="2"/>
  <c r="T2254" i="2" s="1"/>
  <c r="M2254" i="2"/>
  <c r="S2254" i="2" s="1"/>
  <c r="K2254" i="2"/>
  <c r="J2254" i="2"/>
  <c r="L2254" i="2" s="1"/>
  <c r="I2254" i="2"/>
  <c r="H2254" i="2"/>
  <c r="E2254" i="2"/>
  <c r="V2252" i="2"/>
  <c r="U2252" i="2"/>
  <c r="S2252" i="2"/>
  <c r="N2252" i="2"/>
  <c r="T2252" i="2" s="1"/>
  <c r="M2252" i="2"/>
  <c r="J2252" i="2"/>
  <c r="L2252" i="2" s="1"/>
  <c r="I2252" i="2"/>
  <c r="K2252" i="2" s="1"/>
  <c r="H2252" i="2"/>
  <c r="E2252" i="2"/>
  <c r="V2251" i="2"/>
  <c r="U2251" i="2"/>
  <c r="N2251" i="2"/>
  <c r="T2251" i="2" s="1"/>
  <c r="M2251" i="2"/>
  <c r="S2251" i="2" s="1"/>
  <c r="L2251" i="2"/>
  <c r="X2251" i="2" s="1"/>
  <c r="J2251" i="2"/>
  <c r="I2251" i="2"/>
  <c r="K2251" i="2" s="1"/>
  <c r="W2251" i="2" s="1"/>
  <c r="H2251" i="2"/>
  <c r="E2251" i="2"/>
  <c r="V2250" i="2"/>
  <c r="U2250" i="2"/>
  <c r="N2250" i="2"/>
  <c r="T2250" i="2" s="1"/>
  <c r="M2250" i="2"/>
  <c r="S2250" i="2" s="1"/>
  <c r="J2250" i="2"/>
  <c r="L2250" i="2" s="1"/>
  <c r="I2250" i="2"/>
  <c r="K2250" i="2" s="1"/>
  <c r="W2250" i="2" s="1"/>
  <c r="H2250" i="2"/>
  <c r="E2250" i="2"/>
  <c r="V2249" i="2"/>
  <c r="U2249" i="2"/>
  <c r="T2249" i="2"/>
  <c r="N2249" i="2"/>
  <c r="M2249" i="2"/>
  <c r="S2249" i="2" s="1"/>
  <c r="J2249" i="2"/>
  <c r="L2249" i="2" s="1"/>
  <c r="I2249" i="2"/>
  <c r="K2249" i="2" s="1"/>
  <c r="H2249" i="2"/>
  <c r="E2249" i="2"/>
  <c r="V2248" i="2"/>
  <c r="U2248" i="2"/>
  <c r="N2248" i="2"/>
  <c r="T2248" i="2" s="1"/>
  <c r="M2248" i="2"/>
  <c r="S2248" i="2" s="1"/>
  <c r="J2248" i="2"/>
  <c r="L2248" i="2" s="1"/>
  <c r="I2248" i="2"/>
  <c r="K2248" i="2" s="1"/>
  <c r="W2248" i="2" s="1"/>
  <c r="H2248" i="2"/>
  <c r="E2248" i="2"/>
  <c r="V2247" i="2"/>
  <c r="U2247" i="2"/>
  <c r="N2247" i="2"/>
  <c r="T2247" i="2" s="1"/>
  <c r="M2247" i="2"/>
  <c r="S2247" i="2" s="1"/>
  <c r="K2247" i="2"/>
  <c r="J2247" i="2"/>
  <c r="L2247" i="2" s="1"/>
  <c r="I2247" i="2"/>
  <c r="H2247" i="2"/>
  <c r="E2247" i="2"/>
  <c r="V2246" i="2"/>
  <c r="U2246" i="2"/>
  <c r="N2246" i="2"/>
  <c r="T2246" i="2" s="1"/>
  <c r="M2246" i="2"/>
  <c r="S2246" i="2" s="1"/>
  <c r="J2246" i="2"/>
  <c r="L2246" i="2" s="1"/>
  <c r="I2246" i="2"/>
  <c r="K2246" i="2" s="1"/>
  <c r="H2246" i="2"/>
  <c r="E2246" i="2"/>
  <c r="V2245" i="2"/>
  <c r="U2245" i="2"/>
  <c r="N2245" i="2"/>
  <c r="T2245" i="2" s="1"/>
  <c r="M2245" i="2"/>
  <c r="S2245" i="2" s="1"/>
  <c r="K2245" i="2"/>
  <c r="W2245" i="2" s="1"/>
  <c r="J2245" i="2"/>
  <c r="L2245" i="2" s="1"/>
  <c r="X2245" i="2" s="1"/>
  <c r="I2245" i="2"/>
  <c r="H2245" i="2"/>
  <c r="E2245" i="2"/>
  <c r="V2244" i="2"/>
  <c r="U2244" i="2"/>
  <c r="N2244" i="2"/>
  <c r="T2244" i="2" s="1"/>
  <c r="M2244" i="2"/>
  <c r="S2244" i="2" s="1"/>
  <c r="L2244" i="2"/>
  <c r="X2244" i="2" s="1"/>
  <c r="K2244" i="2"/>
  <c r="J2244" i="2"/>
  <c r="I2244" i="2"/>
  <c r="H2244" i="2"/>
  <c r="E2244" i="2"/>
  <c r="V2243" i="2"/>
  <c r="U2243" i="2"/>
  <c r="T2243" i="2"/>
  <c r="N2243" i="2"/>
  <c r="M2243" i="2"/>
  <c r="S2243" i="2" s="1"/>
  <c r="J2243" i="2"/>
  <c r="L2243" i="2" s="1"/>
  <c r="I2243" i="2"/>
  <c r="K2243" i="2" s="1"/>
  <c r="H2243" i="2"/>
  <c r="E2243" i="2"/>
  <c r="V2242" i="2"/>
  <c r="U2242" i="2"/>
  <c r="N2242" i="2"/>
  <c r="T2242" i="2" s="1"/>
  <c r="M2242" i="2"/>
  <c r="S2242" i="2" s="1"/>
  <c r="J2242" i="2"/>
  <c r="L2242" i="2" s="1"/>
  <c r="X2242" i="2" s="1"/>
  <c r="I2242" i="2"/>
  <c r="K2242" i="2" s="1"/>
  <c r="H2242" i="2"/>
  <c r="E2242" i="2"/>
  <c r="V2241" i="2"/>
  <c r="U2241" i="2"/>
  <c r="N2241" i="2"/>
  <c r="T2241" i="2" s="1"/>
  <c r="M2241" i="2"/>
  <c r="L2241" i="2"/>
  <c r="P2241" i="2" s="1"/>
  <c r="R2241" i="2" s="1"/>
  <c r="K2241" i="2"/>
  <c r="W2241" i="2" s="1"/>
  <c r="J2241" i="2"/>
  <c r="I2241" i="2"/>
  <c r="H2241" i="2"/>
  <c r="E2241" i="2"/>
  <c r="V2240" i="2"/>
  <c r="U2240" i="2"/>
  <c r="T2240" i="2"/>
  <c r="N2240" i="2"/>
  <c r="M2240" i="2"/>
  <c r="S2240" i="2" s="1"/>
  <c r="J2240" i="2"/>
  <c r="L2240" i="2" s="1"/>
  <c r="P2240" i="2" s="1"/>
  <c r="R2240" i="2" s="1"/>
  <c r="I2240" i="2"/>
  <c r="K2240" i="2" s="1"/>
  <c r="H2240" i="2"/>
  <c r="E2240" i="2"/>
  <c r="V2239" i="2"/>
  <c r="U2239" i="2"/>
  <c r="N2239" i="2"/>
  <c r="T2239" i="2" s="1"/>
  <c r="M2239" i="2"/>
  <c r="S2239" i="2" s="1"/>
  <c r="J2239" i="2"/>
  <c r="L2239" i="2" s="1"/>
  <c r="I2239" i="2"/>
  <c r="K2239" i="2" s="1"/>
  <c r="H2239" i="2"/>
  <c r="E2239" i="2"/>
  <c r="V2238" i="2"/>
  <c r="U2238" i="2"/>
  <c r="O2238" i="2"/>
  <c r="Q2238" i="2" s="1"/>
  <c r="N2238" i="2"/>
  <c r="T2238" i="2" s="1"/>
  <c r="M2238" i="2"/>
  <c r="S2238" i="2" s="1"/>
  <c r="L2238" i="2"/>
  <c r="J2238" i="2"/>
  <c r="I2238" i="2"/>
  <c r="K2238" i="2" s="1"/>
  <c r="H2238" i="2"/>
  <c r="E2238" i="2"/>
  <c r="V2237" i="2"/>
  <c r="U2237" i="2"/>
  <c r="S2237" i="2"/>
  <c r="N2237" i="2"/>
  <c r="T2237" i="2" s="1"/>
  <c r="M2237" i="2"/>
  <c r="J2237" i="2"/>
  <c r="L2237" i="2" s="1"/>
  <c r="I2237" i="2"/>
  <c r="K2237" i="2" s="1"/>
  <c r="O2237" i="2" s="1"/>
  <c r="Q2237" i="2" s="1"/>
  <c r="H2237" i="2"/>
  <c r="E2237" i="2"/>
  <c r="V2236" i="2"/>
  <c r="U2236" i="2"/>
  <c r="N2236" i="2"/>
  <c r="T2236" i="2" s="1"/>
  <c r="M2236" i="2"/>
  <c r="S2236" i="2" s="1"/>
  <c r="J2236" i="2"/>
  <c r="L2236" i="2" s="1"/>
  <c r="I2236" i="2"/>
  <c r="K2236" i="2" s="1"/>
  <c r="H2236" i="2"/>
  <c r="E2236" i="2"/>
  <c r="V2235" i="2"/>
  <c r="U2235" i="2"/>
  <c r="N2235" i="2"/>
  <c r="T2235" i="2" s="1"/>
  <c r="M2235" i="2"/>
  <c r="S2235" i="2" s="1"/>
  <c r="K2235" i="2"/>
  <c r="J2235" i="2"/>
  <c r="L2235" i="2" s="1"/>
  <c r="I2235" i="2"/>
  <c r="H2235" i="2"/>
  <c r="E2235" i="2"/>
  <c r="V2234" i="2"/>
  <c r="U2234" i="2"/>
  <c r="N2234" i="2"/>
  <c r="T2234" i="2" s="1"/>
  <c r="M2234" i="2"/>
  <c r="S2234" i="2" s="1"/>
  <c r="J2234" i="2"/>
  <c r="L2234" i="2" s="1"/>
  <c r="I2234" i="2"/>
  <c r="K2234" i="2" s="1"/>
  <c r="H2234" i="2"/>
  <c r="E2234" i="2"/>
  <c r="V2233" i="2"/>
  <c r="U2233" i="2"/>
  <c r="N2233" i="2"/>
  <c r="T2233" i="2" s="1"/>
  <c r="M2233" i="2"/>
  <c r="S2233" i="2" s="1"/>
  <c r="J2233" i="2"/>
  <c r="L2233" i="2" s="1"/>
  <c r="I2233" i="2"/>
  <c r="K2233" i="2" s="1"/>
  <c r="H2233" i="2"/>
  <c r="E2233" i="2"/>
  <c r="V2232" i="2"/>
  <c r="U2232" i="2"/>
  <c r="N2232" i="2"/>
  <c r="T2232" i="2" s="1"/>
  <c r="M2232" i="2"/>
  <c r="S2232" i="2" s="1"/>
  <c r="L2232" i="2"/>
  <c r="J2232" i="2"/>
  <c r="I2232" i="2"/>
  <c r="K2232" i="2" s="1"/>
  <c r="H2232" i="2"/>
  <c r="E2232" i="2"/>
  <c r="V2231" i="2"/>
  <c r="U2231" i="2"/>
  <c r="T2231" i="2"/>
  <c r="S2231" i="2"/>
  <c r="O2231" i="2"/>
  <c r="Q2231" i="2" s="1"/>
  <c r="N2231" i="2"/>
  <c r="M2231" i="2"/>
  <c r="J2231" i="2"/>
  <c r="L2231" i="2" s="1"/>
  <c r="I2231" i="2"/>
  <c r="K2231" i="2" s="1"/>
  <c r="H2231" i="2"/>
  <c r="E2231" i="2"/>
  <c r="V2230" i="2"/>
  <c r="U2230" i="2"/>
  <c r="S2230" i="2"/>
  <c r="N2230" i="2"/>
  <c r="T2230" i="2" s="1"/>
  <c r="M2230" i="2"/>
  <c r="L2230" i="2"/>
  <c r="J2230" i="2"/>
  <c r="I2230" i="2"/>
  <c r="K2230" i="2" s="1"/>
  <c r="H2230" i="2"/>
  <c r="E2230" i="2"/>
  <c r="V2229" i="2"/>
  <c r="U2229" i="2"/>
  <c r="N2229" i="2"/>
  <c r="T2229" i="2" s="1"/>
  <c r="M2229" i="2"/>
  <c r="S2229" i="2" s="1"/>
  <c r="L2229" i="2"/>
  <c r="J2229" i="2"/>
  <c r="I2229" i="2"/>
  <c r="K2229" i="2" s="1"/>
  <c r="W2229" i="2" s="1"/>
  <c r="H2229" i="2"/>
  <c r="E2229" i="2"/>
  <c r="V2228" i="2"/>
  <c r="U2228" i="2"/>
  <c r="N2228" i="2"/>
  <c r="T2228" i="2" s="1"/>
  <c r="M2228" i="2"/>
  <c r="S2228" i="2" s="1"/>
  <c r="J2228" i="2"/>
  <c r="L2228" i="2" s="1"/>
  <c r="P2228" i="2" s="1"/>
  <c r="R2228" i="2" s="1"/>
  <c r="I2228" i="2"/>
  <c r="K2228" i="2" s="1"/>
  <c r="H2228" i="2"/>
  <c r="E2228" i="2"/>
  <c r="V2227" i="2"/>
  <c r="U2227" i="2"/>
  <c r="N2227" i="2"/>
  <c r="T2227" i="2" s="1"/>
  <c r="M2227" i="2"/>
  <c r="S2227" i="2" s="1"/>
  <c r="J2227" i="2"/>
  <c r="L2227" i="2" s="1"/>
  <c r="I2227" i="2"/>
  <c r="K2227" i="2" s="1"/>
  <c r="H2227" i="2"/>
  <c r="E2227" i="2"/>
  <c r="W2226" i="2"/>
  <c r="V2226" i="2"/>
  <c r="U2226" i="2"/>
  <c r="N2226" i="2"/>
  <c r="T2226" i="2" s="1"/>
  <c r="M2226" i="2"/>
  <c r="S2226" i="2" s="1"/>
  <c r="J2226" i="2"/>
  <c r="L2226" i="2" s="1"/>
  <c r="P2226" i="2" s="1"/>
  <c r="R2226" i="2" s="1"/>
  <c r="I2226" i="2"/>
  <c r="K2226" i="2" s="1"/>
  <c r="H2226" i="2"/>
  <c r="E2226" i="2"/>
  <c r="V2225" i="2"/>
  <c r="U2225" i="2"/>
  <c r="P2225" i="2"/>
  <c r="R2225" i="2" s="1"/>
  <c r="N2225" i="2"/>
  <c r="T2225" i="2" s="1"/>
  <c r="M2225" i="2"/>
  <c r="J2225" i="2"/>
  <c r="L2225" i="2" s="1"/>
  <c r="I2225" i="2"/>
  <c r="K2225" i="2" s="1"/>
  <c r="H2225" i="2"/>
  <c r="E2225" i="2"/>
  <c r="V2224" i="2"/>
  <c r="U2224" i="2"/>
  <c r="N2224" i="2"/>
  <c r="T2224" i="2" s="1"/>
  <c r="M2224" i="2"/>
  <c r="S2224" i="2" s="1"/>
  <c r="J2224" i="2"/>
  <c r="L2224" i="2" s="1"/>
  <c r="I2224" i="2"/>
  <c r="K2224" i="2" s="1"/>
  <c r="W2224" i="2" s="1"/>
  <c r="H2224" i="2"/>
  <c r="E2224" i="2"/>
  <c r="V2223" i="2"/>
  <c r="U2223" i="2"/>
  <c r="N2223" i="2"/>
  <c r="T2223" i="2" s="1"/>
  <c r="M2223" i="2"/>
  <c r="S2223" i="2" s="1"/>
  <c r="J2223" i="2"/>
  <c r="L2223" i="2" s="1"/>
  <c r="I2223" i="2"/>
  <c r="K2223" i="2" s="1"/>
  <c r="H2223" i="2"/>
  <c r="E2223" i="2"/>
  <c r="V2222" i="2"/>
  <c r="U2222" i="2"/>
  <c r="T2222" i="2"/>
  <c r="N2222" i="2"/>
  <c r="M2222" i="2"/>
  <c r="S2222" i="2" s="1"/>
  <c r="K2222" i="2"/>
  <c r="W2222" i="2" s="1"/>
  <c r="J2222" i="2"/>
  <c r="L2222" i="2" s="1"/>
  <c r="I2222" i="2"/>
  <c r="H2222" i="2"/>
  <c r="E2222" i="2"/>
  <c r="V2221" i="2"/>
  <c r="U2221" i="2"/>
  <c r="N2221" i="2"/>
  <c r="T2221" i="2" s="1"/>
  <c r="M2221" i="2"/>
  <c r="S2221" i="2" s="1"/>
  <c r="K2221" i="2"/>
  <c r="H2220" i="1" s="1"/>
  <c r="Y2221" i="2" s="1"/>
  <c r="AE2221" i="2" s="1"/>
  <c r="J2221" i="2"/>
  <c r="L2221" i="2" s="1"/>
  <c r="X2221" i="2" s="1"/>
  <c r="I2221" i="2"/>
  <c r="H2221" i="2"/>
  <c r="E2221" i="2"/>
  <c r="V2220" i="2"/>
  <c r="U2220" i="2"/>
  <c r="N2220" i="2"/>
  <c r="T2220" i="2" s="1"/>
  <c r="M2220" i="2"/>
  <c r="S2220" i="2" s="1"/>
  <c r="J2220" i="2"/>
  <c r="L2220" i="2" s="1"/>
  <c r="I2220" i="2"/>
  <c r="K2220" i="2" s="1"/>
  <c r="H2220" i="2"/>
  <c r="E2220" i="2"/>
  <c r="V2219" i="2"/>
  <c r="U2219" i="2"/>
  <c r="S2219" i="2"/>
  <c r="N2219" i="2"/>
  <c r="M2219" i="2"/>
  <c r="J2219" i="2"/>
  <c r="L2219" i="2" s="1"/>
  <c r="I2219" i="2"/>
  <c r="K2219" i="2" s="1"/>
  <c r="H2219" i="2"/>
  <c r="E2219" i="2"/>
  <c r="V2218" i="2"/>
  <c r="U2218" i="2"/>
  <c r="N2218" i="2"/>
  <c r="T2218" i="2" s="1"/>
  <c r="M2218" i="2"/>
  <c r="S2218" i="2" s="1"/>
  <c r="L2218" i="2"/>
  <c r="X2218" i="2" s="1"/>
  <c r="J2218" i="2"/>
  <c r="I2218" i="2"/>
  <c r="K2218" i="2" s="1"/>
  <c r="H2218" i="2"/>
  <c r="E2218" i="2"/>
  <c r="V2217" i="2"/>
  <c r="U2217" i="2"/>
  <c r="N2217" i="2"/>
  <c r="T2217" i="2" s="1"/>
  <c r="M2217" i="2"/>
  <c r="S2217" i="2" s="1"/>
  <c r="J2217" i="2"/>
  <c r="L2217" i="2" s="1"/>
  <c r="I2217" i="2"/>
  <c r="K2217" i="2" s="1"/>
  <c r="H2216" i="1" s="1"/>
  <c r="Y2217" i="2" s="1"/>
  <c r="AE2217" i="2" s="1"/>
  <c r="H2217" i="2"/>
  <c r="E2217" i="2"/>
  <c r="V2216" i="2"/>
  <c r="U2216" i="2"/>
  <c r="N2216" i="2"/>
  <c r="M2216" i="2"/>
  <c r="S2216" i="2" s="1"/>
  <c r="K2216" i="2"/>
  <c r="W2216" i="2" s="1"/>
  <c r="J2216" i="2"/>
  <c r="L2216" i="2" s="1"/>
  <c r="I2216" i="2"/>
  <c r="H2216" i="2"/>
  <c r="E2216" i="2"/>
  <c r="V2215" i="2"/>
  <c r="U2215" i="2"/>
  <c r="N2215" i="2"/>
  <c r="T2215" i="2" s="1"/>
  <c r="M2215" i="2"/>
  <c r="S2215" i="2" s="1"/>
  <c r="J2215" i="2"/>
  <c r="L2215" i="2" s="1"/>
  <c r="X2215" i="2" s="1"/>
  <c r="I2215" i="2"/>
  <c r="K2215" i="2" s="1"/>
  <c r="W2215" i="2" s="1"/>
  <c r="H2215" i="2"/>
  <c r="E2215" i="2"/>
  <c r="V2214" i="2"/>
  <c r="U2214" i="2"/>
  <c r="N2214" i="2"/>
  <c r="T2214" i="2" s="1"/>
  <c r="M2214" i="2"/>
  <c r="S2214" i="2" s="1"/>
  <c r="J2214" i="2"/>
  <c r="L2214" i="2" s="1"/>
  <c r="I2214" i="2"/>
  <c r="K2214" i="2" s="1"/>
  <c r="O2214" i="2" s="1"/>
  <c r="Q2214" i="2" s="1"/>
  <c r="H2214" i="2"/>
  <c r="E2214" i="2"/>
  <c r="V2213" i="2"/>
  <c r="U2213" i="2"/>
  <c r="N2213" i="2"/>
  <c r="T2213" i="2" s="1"/>
  <c r="M2213" i="2"/>
  <c r="S2213" i="2" s="1"/>
  <c r="J2213" i="2"/>
  <c r="L2213" i="2" s="1"/>
  <c r="X2213" i="2" s="1"/>
  <c r="I2213" i="2"/>
  <c r="K2213" i="2" s="1"/>
  <c r="H2213" i="2"/>
  <c r="E2213" i="2"/>
  <c r="V2212" i="2"/>
  <c r="U2212" i="2"/>
  <c r="T2212" i="2"/>
  <c r="N2212" i="2"/>
  <c r="M2212" i="2"/>
  <c r="S2212" i="2" s="1"/>
  <c r="J2212" i="2"/>
  <c r="L2212" i="2" s="1"/>
  <c r="X2212" i="2" s="1"/>
  <c r="I2212" i="2"/>
  <c r="K2212" i="2" s="1"/>
  <c r="H2212" i="2"/>
  <c r="E2212" i="2"/>
  <c r="V2211" i="2"/>
  <c r="U2211" i="2"/>
  <c r="P2211" i="2"/>
  <c r="R2211" i="2" s="1"/>
  <c r="N2211" i="2"/>
  <c r="T2211" i="2" s="1"/>
  <c r="M2211" i="2"/>
  <c r="S2211" i="2" s="1"/>
  <c r="J2211" i="2"/>
  <c r="L2211" i="2" s="1"/>
  <c r="I2211" i="2"/>
  <c r="K2211" i="2" s="1"/>
  <c r="H2211" i="2"/>
  <c r="E2211" i="2"/>
  <c r="X2210" i="2"/>
  <c r="V2210" i="2"/>
  <c r="U2210" i="2"/>
  <c r="T2210" i="2"/>
  <c r="N2210" i="2"/>
  <c r="M2210" i="2"/>
  <c r="S2210" i="2" s="1"/>
  <c r="J2210" i="2"/>
  <c r="L2210" i="2" s="1"/>
  <c r="P2210" i="2" s="1"/>
  <c r="R2210" i="2" s="1"/>
  <c r="I2210" i="2"/>
  <c r="K2210" i="2" s="1"/>
  <c r="H2210" i="2"/>
  <c r="E2210" i="2"/>
  <c r="V2209" i="2"/>
  <c r="U2209" i="2"/>
  <c r="T2209" i="2"/>
  <c r="N2209" i="2"/>
  <c r="M2209" i="2"/>
  <c r="S2209" i="2" s="1"/>
  <c r="J2209" i="2"/>
  <c r="L2209" i="2" s="1"/>
  <c r="I2209" i="2"/>
  <c r="K2209" i="2" s="1"/>
  <c r="H2209" i="2"/>
  <c r="E2209" i="2"/>
  <c r="V2208" i="2"/>
  <c r="U2208" i="2"/>
  <c r="N2208" i="2"/>
  <c r="T2208" i="2" s="1"/>
  <c r="M2208" i="2"/>
  <c r="S2208" i="2" s="1"/>
  <c r="J2208" i="2"/>
  <c r="L2208" i="2" s="1"/>
  <c r="I2208" i="2"/>
  <c r="K2208" i="2" s="1"/>
  <c r="H2208" i="2"/>
  <c r="E2208" i="2"/>
  <c r="V2207" i="2"/>
  <c r="U2207" i="2"/>
  <c r="N2207" i="2"/>
  <c r="T2207" i="2" s="1"/>
  <c r="M2207" i="2"/>
  <c r="S2207" i="2" s="1"/>
  <c r="J2207" i="2"/>
  <c r="L2207" i="2" s="1"/>
  <c r="I2207" i="2"/>
  <c r="K2207" i="2" s="1"/>
  <c r="W2207" i="2" s="1"/>
  <c r="H2207" i="2"/>
  <c r="E2207" i="2"/>
  <c r="V2206" i="2"/>
  <c r="U2206" i="2"/>
  <c r="T2206" i="2"/>
  <c r="N2206" i="2"/>
  <c r="M2206" i="2"/>
  <c r="S2206" i="2" s="1"/>
  <c r="J2206" i="2"/>
  <c r="L2206" i="2" s="1"/>
  <c r="I2206" i="2"/>
  <c r="K2206" i="2" s="1"/>
  <c r="H2206" i="2"/>
  <c r="E2206" i="2"/>
  <c r="V2205" i="2"/>
  <c r="U2205" i="2"/>
  <c r="N2205" i="2"/>
  <c r="T2205" i="2" s="1"/>
  <c r="M2205" i="2"/>
  <c r="S2205" i="2" s="1"/>
  <c r="L2205" i="2"/>
  <c r="J2205" i="2"/>
  <c r="I2205" i="2"/>
  <c r="K2205" i="2" s="1"/>
  <c r="H2205" i="2"/>
  <c r="E2205" i="2"/>
  <c r="V2204" i="2"/>
  <c r="U2204" i="2"/>
  <c r="N2204" i="2"/>
  <c r="T2204" i="2" s="1"/>
  <c r="M2204" i="2"/>
  <c r="S2204" i="2" s="1"/>
  <c r="J2204" i="2"/>
  <c r="L2204" i="2" s="1"/>
  <c r="I2204" i="2"/>
  <c r="K2204" i="2" s="1"/>
  <c r="O2204" i="2" s="1"/>
  <c r="Q2204" i="2" s="1"/>
  <c r="H2204" i="2"/>
  <c r="E2204" i="2"/>
  <c r="V2203" i="2"/>
  <c r="U2203" i="2"/>
  <c r="T2203" i="2"/>
  <c r="N2203" i="2"/>
  <c r="M2203" i="2"/>
  <c r="S2203" i="2" s="1"/>
  <c r="J2203" i="2"/>
  <c r="L2203" i="2" s="1"/>
  <c r="I2203" i="2"/>
  <c r="K2203" i="2" s="1"/>
  <c r="H2203" i="2"/>
  <c r="E2203" i="2"/>
  <c r="V2202" i="2"/>
  <c r="U2202" i="2"/>
  <c r="N2202" i="2"/>
  <c r="T2202" i="2" s="1"/>
  <c r="M2202" i="2"/>
  <c r="S2202" i="2" s="1"/>
  <c r="L2202" i="2"/>
  <c r="J2202" i="2"/>
  <c r="I2202" i="2"/>
  <c r="K2202" i="2" s="1"/>
  <c r="H2202" i="2"/>
  <c r="E2202" i="2"/>
  <c r="V2201" i="2"/>
  <c r="U2201" i="2"/>
  <c r="N2201" i="2"/>
  <c r="T2201" i="2" s="1"/>
  <c r="M2201" i="2"/>
  <c r="S2201" i="2" s="1"/>
  <c r="J2201" i="2"/>
  <c r="L2201" i="2" s="1"/>
  <c r="P2201" i="2" s="1"/>
  <c r="R2201" i="2" s="1"/>
  <c r="I2201" i="2"/>
  <c r="K2201" i="2" s="1"/>
  <c r="H2201" i="2"/>
  <c r="E2201" i="2"/>
  <c r="V2200" i="2"/>
  <c r="U2200" i="2"/>
  <c r="N2200" i="2"/>
  <c r="T2200" i="2" s="1"/>
  <c r="M2200" i="2"/>
  <c r="S2200" i="2" s="1"/>
  <c r="L2200" i="2"/>
  <c r="P2200" i="2" s="1"/>
  <c r="R2200" i="2" s="1"/>
  <c r="J2200" i="2"/>
  <c r="I2200" i="2"/>
  <c r="K2200" i="2" s="1"/>
  <c r="H2200" i="2"/>
  <c r="E2200" i="2"/>
  <c r="V2199" i="2"/>
  <c r="U2199" i="2"/>
  <c r="N2199" i="2"/>
  <c r="T2199" i="2" s="1"/>
  <c r="M2199" i="2"/>
  <c r="S2199" i="2" s="1"/>
  <c r="J2199" i="2"/>
  <c r="L2199" i="2" s="1"/>
  <c r="I2199" i="2"/>
  <c r="K2199" i="2" s="1"/>
  <c r="H2199" i="2"/>
  <c r="E2199" i="2"/>
  <c r="V2198" i="2"/>
  <c r="U2198" i="2"/>
  <c r="N2198" i="2"/>
  <c r="M2198" i="2"/>
  <c r="S2198" i="2" s="1"/>
  <c r="J2198" i="2"/>
  <c r="L2198" i="2" s="1"/>
  <c r="I2198" i="2"/>
  <c r="K2198" i="2" s="1"/>
  <c r="H2198" i="2"/>
  <c r="E2198" i="2"/>
  <c r="V2197" i="2"/>
  <c r="U2197" i="2"/>
  <c r="N2197" i="2"/>
  <c r="T2197" i="2" s="1"/>
  <c r="M2197" i="2"/>
  <c r="S2197" i="2" s="1"/>
  <c r="J2197" i="2"/>
  <c r="L2197" i="2" s="1"/>
  <c r="P2197" i="2" s="1"/>
  <c r="R2197" i="2" s="1"/>
  <c r="I2197" i="2"/>
  <c r="K2197" i="2" s="1"/>
  <c r="H2197" i="2"/>
  <c r="E2197" i="2"/>
  <c r="V2196" i="2"/>
  <c r="U2196" i="2"/>
  <c r="N2196" i="2"/>
  <c r="T2196" i="2" s="1"/>
  <c r="M2196" i="2"/>
  <c r="S2196" i="2" s="1"/>
  <c r="J2196" i="2"/>
  <c r="L2196" i="2" s="1"/>
  <c r="I2196" i="2"/>
  <c r="K2196" i="2" s="1"/>
  <c r="H2196" i="2"/>
  <c r="E2196" i="2"/>
  <c r="V2195" i="2"/>
  <c r="U2195" i="2"/>
  <c r="N2195" i="2"/>
  <c r="T2195" i="2" s="1"/>
  <c r="M2195" i="2"/>
  <c r="S2195" i="2" s="1"/>
  <c r="J2195" i="2"/>
  <c r="L2195" i="2" s="1"/>
  <c r="I2195" i="2"/>
  <c r="K2195" i="2" s="1"/>
  <c r="H2195" i="2"/>
  <c r="E2195" i="2"/>
  <c r="V2194" i="2"/>
  <c r="U2194" i="2"/>
  <c r="N2194" i="2"/>
  <c r="T2194" i="2" s="1"/>
  <c r="M2194" i="2"/>
  <c r="S2194" i="2" s="1"/>
  <c r="J2194" i="2"/>
  <c r="L2194" i="2" s="1"/>
  <c r="P2194" i="2" s="1"/>
  <c r="R2194" i="2" s="1"/>
  <c r="I2194" i="2"/>
  <c r="K2194" i="2" s="1"/>
  <c r="H2194" i="2"/>
  <c r="E2194" i="2"/>
  <c r="V2193" i="2"/>
  <c r="U2193" i="2"/>
  <c r="N2193" i="2"/>
  <c r="T2193" i="2" s="1"/>
  <c r="M2193" i="2"/>
  <c r="S2193" i="2" s="1"/>
  <c r="J2193" i="2"/>
  <c r="L2193" i="2" s="1"/>
  <c r="I2193" i="2"/>
  <c r="K2193" i="2" s="1"/>
  <c r="H2193" i="2"/>
  <c r="E2193" i="2"/>
  <c r="V2192" i="2"/>
  <c r="U2192" i="2"/>
  <c r="N2192" i="2"/>
  <c r="T2192" i="2" s="1"/>
  <c r="M2192" i="2"/>
  <c r="S2192" i="2" s="1"/>
  <c r="J2192" i="2"/>
  <c r="L2192" i="2" s="1"/>
  <c r="I2192" i="2"/>
  <c r="K2192" i="2" s="1"/>
  <c r="H2192" i="2"/>
  <c r="E2192" i="2"/>
  <c r="V2191" i="2"/>
  <c r="U2191" i="2"/>
  <c r="N2191" i="2"/>
  <c r="T2191" i="2" s="1"/>
  <c r="M2191" i="2"/>
  <c r="S2191" i="2" s="1"/>
  <c r="L2191" i="2"/>
  <c r="P2191" i="2" s="1"/>
  <c r="R2191" i="2" s="1"/>
  <c r="J2191" i="2"/>
  <c r="I2191" i="2"/>
  <c r="K2191" i="2" s="1"/>
  <c r="H2191" i="2"/>
  <c r="E2191" i="2"/>
  <c r="V2190" i="2"/>
  <c r="U2190" i="2"/>
  <c r="N2190" i="2"/>
  <c r="T2190" i="2" s="1"/>
  <c r="M2190" i="2"/>
  <c r="S2190" i="2" s="1"/>
  <c r="J2190" i="2"/>
  <c r="L2190" i="2" s="1"/>
  <c r="I2190" i="2"/>
  <c r="K2190" i="2" s="1"/>
  <c r="H2190" i="2"/>
  <c r="E2190" i="2"/>
  <c r="V2189" i="2"/>
  <c r="U2189" i="2"/>
  <c r="N2189" i="2"/>
  <c r="T2189" i="2" s="1"/>
  <c r="M2189" i="2"/>
  <c r="S2189" i="2" s="1"/>
  <c r="J2189" i="2"/>
  <c r="L2189" i="2" s="1"/>
  <c r="I2189" i="2"/>
  <c r="K2189" i="2" s="1"/>
  <c r="H2189" i="2"/>
  <c r="E2189" i="2"/>
  <c r="V2188" i="2"/>
  <c r="U2188" i="2"/>
  <c r="T2188" i="2"/>
  <c r="N2188" i="2"/>
  <c r="M2188" i="2"/>
  <c r="S2188" i="2" s="1"/>
  <c r="J2188" i="2"/>
  <c r="L2188" i="2" s="1"/>
  <c r="P2188" i="2" s="1"/>
  <c r="R2188" i="2" s="1"/>
  <c r="I2188" i="2"/>
  <c r="K2188" i="2" s="1"/>
  <c r="H2188" i="2"/>
  <c r="E2188" i="2"/>
  <c r="V2187" i="2"/>
  <c r="U2187" i="2"/>
  <c r="N2187" i="2"/>
  <c r="T2187" i="2" s="1"/>
  <c r="M2187" i="2"/>
  <c r="S2187" i="2" s="1"/>
  <c r="L2187" i="2"/>
  <c r="J2187" i="2"/>
  <c r="I2187" i="2"/>
  <c r="K2187" i="2" s="1"/>
  <c r="H2187" i="2"/>
  <c r="E2187" i="2"/>
  <c r="V2186" i="2"/>
  <c r="U2186" i="2"/>
  <c r="N2186" i="2"/>
  <c r="T2186" i="2" s="1"/>
  <c r="M2186" i="2"/>
  <c r="S2186" i="2" s="1"/>
  <c r="J2186" i="2"/>
  <c r="L2186" i="2" s="1"/>
  <c r="I2186" i="2"/>
  <c r="K2186" i="2" s="1"/>
  <c r="H2186" i="2"/>
  <c r="E2186" i="2"/>
  <c r="V2185" i="2"/>
  <c r="U2185" i="2"/>
  <c r="N2185" i="2"/>
  <c r="T2185" i="2" s="1"/>
  <c r="M2185" i="2"/>
  <c r="S2185" i="2" s="1"/>
  <c r="J2185" i="2"/>
  <c r="L2185" i="2" s="1"/>
  <c r="I2185" i="2"/>
  <c r="K2185" i="2" s="1"/>
  <c r="H2185" i="2"/>
  <c r="E2185" i="2"/>
  <c r="V2184" i="2"/>
  <c r="U2184" i="2"/>
  <c r="N2184" i="2"/>
  <c r="T2184" i="2" s="1"/>
  <c r="M2184" i="2"/>
  <c r="S2184" i="2" s="1"/>
  <c r="J2184" i="2"/>
  <c r="L2184" i="2" s="1"/>
  <c r="X2184" i="2" s="1"/>
  <c r="I2184" i="2"/>
  <c r="K2184" i="2" s="1"/>
  <c r="H2184" i="2"/>
  <c r="E2184" i="2"/>
  <c r="V2183" i="2"/>
  <c r="U2183" i="2"/>
  <c r="N2183" i="2"/>
  <c r="T2183" i="2" s="1"/>
  <c r="M2183" i="2"/>
  <c r="S2183" i="2" s="1"/>
  <c r="J2183" i="2"/>
  <c r="L2183" i="2" s="1"/>
  <c r="I2183" i="2"/>
  <c r="K2183" i="2" s="1"/>
  <c r="H2183" i="2"/>
  <c r="E2183" i="2"/>
  <c r="V2182" i="2"/>
  <c r="U2182" i="2"/>
  <c r="T2182" i="2"/>
  <c r="N2182" i="2"/>
  <c r="M2182" i="2"/>
  <c r="S2182" i="2" s="1"/>
  <c r="J2182" i="2"/>
  <c r="L2182" i="2" s="1"/>
  <c r="P2182" i="2" s="1"/>
  <c r="R2182" i="2" s="1"/>
  <c r="I2182" i="2"/>
  <c r="K2182" i="2" s="1"/>
  <c r="H2182" i="2"/>
  <c r="E2182" i="2"/>
  <c r="V2181" i="2"/>
  <c r="U2181" i="2"/>
  <c r="N2181" i="2"/>
  <c r="T2181" i="2" s="1"/>
  <c r="M2181" i="2"/>
  <c r="S2181" i="2" s="1"/>
  <c r="L2181" i="2"/>
  <c r="J2181" i="2"/>
  <c r="I2181" i="2"/>
  <c r="K2181" i="2" s="1"/>
  <c r="H2181" i="2"/>
  <c r="E2181" i="2"/>
  <c r="V2180" i="2"/>
  <c r="U2180" i="2"/>
  <c r="N2180" i="2"/>
  <c r="T2180" i="2" s="1"/>
  <c r="M2180" i="2"/>
  <c r="S2180" i="2" s="1"/>
  <c r="J2180" i="2"/>
  <c r="L2180" i="2" s="1"/>
  <c r="I2180" i="2"/>
  <c r="K2180" i="2" s="1"/>
  <c r="H2179" i="1" s="1"/>
  <c r="H2180" i="2"/>
  <c r="E2180" i="2"/>
  <c r="V2179" i="2"/>
  <c r="U2179" i="2"/>
  <c r="N2179" i="2"/>
  <c r="T2179" i="2" s="1"/>
  <c r="M2179" i="2"/>
  <c r="S2179" i="2" s="1"/>
  <c r="J2179" i="2"/>
  <c r="L2179" i="2" s="1"/>
  <c r="P2179" i="2" s="1"/>
  <c r="R2179" i="2" s="1"/>
  <c r="I2179" i="2"/>
  <c r="K2179" i="2" s="1"/>
  <c r="H2179" i="2"/>
  <c r="E2179" i="2"/>
  <c r="V2178" i="2"/>
  <c r="U2178" i="2"/>
  <c r="N2178" i="2"/>
  <c r="T2178" i="2" s="1"/>
  <c r="M2178" i="2"/>
  <c r="S2178" i="2" s="1"/>
  <c r="L2178" i="2"/>
  <c r="J2178" i="2"/>
  <c r="I2178" i="2"/>
  <c r="K2178" i="2" s="1"/>
  <c r="H2178" i="2"/>
  <c r="E2178" i="2"/>
  <c r="V2177" i="2"/>
  <c r="U2177" i="2"/>
  <c r="N2177" i="2"/>
  <c r="T2177" i="2" s="1"/>
  <c r="M2177" i="2"/>
  <c r="S2177" i="2" s="1"/>
  <c r="J2177" i="2"/>
  <c r="L2177" i="2" s="1"/>
  <c r="I2177" i="2"/>
  <c r="K2177" i="2" s="1"/>
  <c r="H2177" i="2"/>
  <c r="E2177" i="2"/>
  <c r="V2176" i="2"/>
  <c r="U2176" i="2"/>
  <c r="N2176" i="2"/>
  <c r="T2176" i="2" s="1"/>
  <c r="M2176" i="2"/>
  <c r="S2176" i="2" s="1"/>
  <c r="L2176" i="2"/>
  <c r="P2176" i="2" s="1"/>
  <c r="R2176" i="2" s="1"/>
  <c r="J2176" i="2"/>
  <c r="I2176" i="2"/>
  <c r="K2176" i="2" s="1"/>
  <c r="H2176" i="2"/>
  <c r="E2176" i="2"/>
  <c r="V2175" i="2"/>
  <c r="U2175" i="2"/>
  <c r="N2175" i="2"/>
  <c r="T2175" i="2" s="1"/>
  <c r="M2175" i="2"/>
  <c r="S2175" i="2" s="1"/>
  <c r="J2175" i="2"/>
  <c r="L2175" i="2" s="1"/>
  <c r="I2175" i="2"/>
  <c r="K2175" i="2" s="1"/>
  <c r="H2175" i="2"/>
  <c r="E2175" i="2"/>
  <c r="V2174" i="2"/>
  <c r="U2174" i="2"/>
  <c r="N2174" i="2"/>
  <c r="T2174" i="2" s="1"/>
  <c r="M2174" i="2"/>
  <c r="S2174" i="2" s="1"/>
  <c r="J2174" i="2"/>
  <c r="L2174" i="2" s="1"/>
  <c r="I2174" i="2"/>
  <c r="K2174" i="2" s="1"/>
  <c r="H2174" i="2"/>
  <c r="E2174" i="2"/>
  <c r="V2173" i="2"/>
  <c r="U2173" i="2"/>
  <c r="N2173" i="2"/>
  <c r="T2173" i="2" s="1"/>
  <c r="M2173" i="2"/>
  <c r="S2173" i="2" s="1"/>
  <c r="J2173" i="2"/>
  <c r="L2173" i="2" s="1"/>
  <c r="P2173" i="2" s="1"/>
  <c r="R2173" i="2" s="1"/>
  <c r="I2173" i="2"/>
  <c r="K2173" i="2" s="1"/>
  <c r="H2173" i="2"/>
  <c r="E2173" i="2"/>
  <c r="V2172" i="2"/>
  <c r="U2172" i="2"/>
  <c r="N2172" i="2"/>
  <c r="T2172" i="2" s="1"/>
  <c r="M2172" i="2"/>
  <c r="S2172" i="2" s="1"/>
  <c r="J2172" i="2"/>
  <c r="L2172" i="2" s="1"/>
  <c r="I2172" i="2"/>
  <c r="K2172" i="2" s="1"/>
  <c r="H2172" i="2"/>
  <c r="E2172" i="2"/>
  <c r="V2171" i="2"/>
  <c r="U2171" i="2"/>
  <c r="P2171" i="2"/>
  <c r="R2171" i="2" s="1"/>
  <c r="N2171" i="2"/>
  <c r="T2171" i="2" s="1"/>
  <c r="M2171" i="2"/>
  <c r="S2171" i="2" s="1"/>
  <c r="J2171" i="2"/>
  <c r="L2171" i="2" s="1"/>
  <c r="I2171" i="2"/>
  <c r="K2171" i="2" s="1"/>
  <c r="H2171" i="2"/>
  <c r="E2171" i="2"/>
  <c r="V2170" i="2"/>
  <c r="U2170" i="2"/>
  <c r="T2170" i="2"/>
  <c r="N2170" i="2"/>
  <c r="M2170" i="2"/>
  <c r="S2170" i="2" s="1"/>
  <c r="L2170" i="2"/>
  <c r="P2170" i="2" s="1"/>
  <c r="R2170" i="2" s="1"/>
  <c r="J2170" i="2"/>
  <c r="I2170" i="2"/>
  <c r="K2170" i="2" s="1"/>
  <c r="H2170" i="2"/>
  <c r="E2170" i="2"/>
  <c r="V2169" i="2"/>
  <c r="U2169" i="2"/>
  <c r="N2169" i="2"/>
  <c r="T2169" i="2" s="1"/>
  <c r="M2169" i="2"/>
  <c r="S2169" i="2" s="1"/>
  <c r="J2169" i="2"/>
  <c r="L2169" i="2" s="1"/>
  <c r="I2169" i="2"/>
  <c r="K2169" i="2" s="1"/>
  <c r="H2169" i="2"/>
  <c r="E2169" i="2"/>
  <c r="V2168" i="2"/>
  <c r="U2168" i="2"/>
  <c r="N2168" i="2"/>
  <c r="T2168" i="2" s="1"/>
  <c r="M2168" i="2"/>
  <c r="S2168" i="2" s="1"/>
  <c r="J2168" i="2"/>
  <c r="L2168" i="2" s="1"/>
  <c r="I2168" i="2"/>
  <c r="K2168" i="2" s="1"/>
  <c r="H2168" i="2"/>
  <c r="E2168" i="2"/>
  <c r="V2167" i="2"/>
  <c r="U2167" i="2"/>
  <c r="T2167" i="2"/>
  <c r="N2167" i="2"/>
  <c r="M2167" i="2"/>
  <c r="S2167" i="2" s="1"/>
  <c r="L2167" i="2"/>
  <c r="J2167" i="2"/>
  <c r="I2167" i="2"/>
  <c r="K2167" i="2" s="1"/>
  <c r="H2167" i="2"/>
  <c r="E2167" i="2"/>
  <c r="V2166" i="2"/>
  <c r="U2166" i="2"/>
  <c r="N2166" i="2"/>
  <c r="T2166" i="2" s="1"/>
  <c r="M2166" i="2"/>
  <c r="S2166" i="2" s="1"/>
  <c r="J2166" i="2"/>
  <c r="L2166" i="2" s="1"/>
  <c r="I2166" i="2"/>
  <c r="K2166" i="2" s="1"/>
  <c r="H2166" i="2"/>
  <c r="E2166" i="2"/>
  <c r="V2165" i="2"/>
  <c r="U2165" i="2"/>
  <c r="N2165" i="2"/>
  <c r="T2165" i="2" s="1"/>
  <c r="M2165" i="2"/>
  <c r="S2165" i="2" s="1"/>
  <c r="J2165" i="2"/>
  <c r="L2165" i="2" s="1"/>
  <c r="I2165" i="2"/>
  <c r="K2165" i="2" s="1"/>
  <c r="H2165" i="2"/>
  <c r="E2165" i="2"/>
  <c r="V2164" i="2"/>
  <c r="U2164" i="2"/>
  <c r="T2164" i="2"/>
  <c r="N2164" i="2"/>
  <c r="M2164" i="2"/>
  <c r="S2164" i="2" s="1"/>
  <c r="L2164" i="2"/>
  <c r="X2164" i="2" s="1"/>
  <c r="J2164" i="2"/>
  <c r="I2164" i="2"/>
  <c r="K2164" i="2" s="1"/>
  <c r="H2164" i="2"/>
  <c r="E2164" i="2"/>
  <c r="V2163" i="2"/>
  <c r="U2163" i="2"/>
  <c r="N2163" i="2"/>
  <c r="T2163" i="2" s="1"/>
  <c r="M2163" i="2"/>
  <c r="S2163" i="2" s="1"/>
  <c r="J2163" i="2"/>
  <c r="L2163" i="2" s="1"/>
  <c r="I2163" i="2"/>
  <c r="K2163" i="2" s="1"/>
  <c r="H2163" i="2"/>
  <c r="E2163" i="2"/>
  <c r="V2162" i="2"/>
  <c r="U2162" i="2"/>
  <c r="N2162" i="2"/>
  <c r="T2162" i="2" s="1"/>
  <c r="M2162" i="2"/>
  <c r="S2162" i="2" s="1"/>
  <c r="J2162" i="2"/>
  <c r="L2162" i="2" s="1"/>
  <c r="I2162" i="2"/>
  <c r="K2162" i="2" s="1"/>
  <c r="H2162" i="2"/>
  <c r="E2162" i="2"/>
  <c r="V2161" i="2"/>
  <c r="U2161" i="2"/>
  <c r="T2161" i="2"/>
  <c r="N2161" i="2"/>
  <c r="M2161" i="2"/>
  <c r="S2161" i="2" s="1"/>
  <c r="L2161" i="2"/>
  <c r="X2161" i="2" s="1"/>
  <c r="J2161" i="2"/>
  <c r="I2161" i="2"/>
  <c r="K2161" i="2" s="1"/>
  <c r="H2161" i="2"/>
  <c r="E2161" i="2"/>
  <c r="V2160" i="2"/>
  <c r="U2160" i="2"/>
  <c r="N2160" i="2"/>
  <c r="T2160" i="2" s="1"/>
  <c r="M2160" i="2"/>
  <c r="S2160" i="2" s="1"/>
  <c r="J2160" i="2"/>
  <c r="L2160" i="2" s="1"/>
  <c r="I2160" i="2"/>
  <c r="K2160" i="2" s="1"/>
  <c r="H2160" i="2"/>
  <c r="E2160" i="2"/>
  <c r="V2159" i="2"/>
  <c r="U2159" i="2"/>
  <c r="N2159" i="2"/>
  <c r="T2159" i="2" s="1"/>
  <c r="M2159" i="2"/>
  <c r="S2159" i="2" s="1"/>
  <c r="J2159" i="2"/>
  <c r="L2159" i="2" s="1"/>
  <c r="I2159" i="2"/>
  <c r="K2159" i="2" s="1"/>
  <c r="H2159" i="2"/>
  <c r="E2159" i="2"/>
  <c r="X2158" i="2"/>
  <c r="V2158" i="2"/>
  <c r="U2158" i="2"/>
  <c r="T2158" i="2"/>
  <c r="N2158" i="2"/>
  <c r="M2158" i="2"/>
  <c r="S2158" i="2" s="1"/>
  <c r="L2158" i="2"/>
  <c r="J2158" i="2"/>
  <c r="I2158" i="2"/>
  <c r="K2158" i="2" s="1"/>
  <c r="H2158" i="2"/>
  <c r="E2158" i="2"/>
  <c r="V2157" i="2"/>
  <c r="U2157" i="2"/>
  <c r="N2157" i="2"/>
  <c r="T2157" i="2" s="1"/>
  <c r="M2157" i="2"/>
  <c r="S2157" i="2" s="1"/>
  <c r="J2157" i="2"/>
  <c r="L2157" i="2" s="1"/>
  <c r="I2157" i="2"/>
  <c r="K2157" i="2" s="1"/>
  <c r="H2157" i="2"/>
  <c r="E2157" i="2"/>
  <c r="V2156" i="2"/>
  <c r="U2156" i="2"/>
  <c r="N2156" i="2"/>
  <c r="T2156" i="2" s="1"/>
  <c r="M2156" i="2"/>
  <c r="S2156" i="2" s="1"/>
  <c r="J2156" i="2"/>
  <c r="L2156" i="2" s="1"/>
  <c r="I2156" i="2"/>
  <c r="K2156" i="2" s="1"/>
  <c r="H2156" i="2"/>
  <c r="E2156" i="2"/>
  <c r="X2155" i="2"/>
  <c r="V2155" i="2"/>
  <c r="U2155" i="2"/>
  <c r="T2155" i="2"/>
  <c r="N2155" i="2"/>
  <c r="M2155" i="2"/>
  <c r="S2155" i="2" s="1"/>
  <c r="L2155" i="2"/>
  <c r="J2155" i="2"/>
  <c r="I2155" i="2"/>
  <c r="K2155" i="2" s="1"/>
  <c r="H2155" i="2"/>
  <c r="E2155" i="2"/>
  <c r="V2154" i="2"/>
  <c r="U2154" i="2"/>
  <c r="N2154" i="2"/>
  <c r="T2154" i="2" s="1"/>
  <c r="M2154" i="2"/>
  <c r="S2154" i="2" s="1"/>
  <c r="J2154" i="2"/>
  <c r="L2154" i="2" s="1"/>
  <c r="I2154" i="2"/>
  <c r="K2154" i="2" s="1"/>
  <c r="H2154" i="2"/>
  <c r="E2154" i="2"/>
  <c r="V2153" i="2"/>
  <c r="U2153" i="2"/>
  <c r="N2153" i="2"/>
  <c r="M2153" i="2"/>
  <c r="S2153" i="2" s="1"/>
  <c r="J2153" i="2"/>
  <c r="L2153" i="2" s="1"/>
  <c r="I2153" i="2"/>
  <c r="K2153" i="2" s="1"/>
  <c r="H2153" i="2"/>
  <c r="E2153" i="2"/>
  <c r="V2152" i="2"/>
  <c r="U2152" i="2"/>
  <c r="N2152" i="2"/>
  <c r="T2152" i="2" s="1"/>
  <c r="M2152" i="2"/>
  <c r="S2152" i="2" s="1"/>
  <c r="J2152" i="2"/>
  <c r="L2152" i="2" s="1"/>
  <c r="I2152" i="2"/>
  <c r="K2152" i="2" s="1"/>
  <c r="H2152" i="2"/>
  <c r="E2152" i="2"/>
  <c r="V2151" i="2"/>
  <c r="U2151" i="2"/>
  <c r="N2151" i="2"/>
  <c r="T2151" i="2" s="1"/>
  <c r="M2151" i="2"/>
  <c r="S2151" i="2" s="1"/>
  <c r="J2151" i="2"/>
  <c r="L2151" i="2" s="1"/>
  <c r="I2151" i="2"/>
  <c r="K2151" i="2" s="1"/>
  <c r="H2151" i="2"/>
  <c r="E2151" i="2"/>
  <c r="V2150" i="2"/>
  <c r="U2150" i="2"/>
  <c r="N2150" i="2"/>
  <c r="T2150" i="2" s="1"/>
  <c r="M2150" i="2"/>
  <c r="S2150" i="2" s="1"/>
  <c r="J2150" i="2"/>
  <c r="L2150" i="2" s="1"/>
  <c r="I2150" i="2"/>
  <c r="K2150" i="2" s="1"/>
  <c r="H2150" i="2"/>
  <c r="E2150" i="2"/>
  <c r="X2149" i="2"/>
  <c r="V2149" i="2"/>
  <c r="U2149" i="2"/>
  <c r="N2149" i="2"/>
  <c r="T2149" i="2" s="1"/>
  <c r="M2149" i="2"/>
  <c r="S2149" i="2" s="1"/>
  <c r="J2149" i="2"/>
  <c r="L2149" i="2" s="1"/>
  <c r="I2149" i="2"/>
  <c r="K2149" i="2" s="1"/>
  <c r="H2149" i="2"/>
  <c r="E2149" i="2"/>
  <c r="V2148" i="2"/>
  <c r="U2148" i="2"/>
  <c r="N2148" i="2"/>
  <c r="T2148" i="2" s="1"/>
  <c r="M2148" i="2"/>
  <c r="S2148" i="2" s="1"/>
  <c r="J2148" i="2"/>
  <c r="L2148" i="2" s="1"/>
  <c r="I2148" i="2"/>
  <c r="K2148" i="2" s="1"/>
  <c r="H2148" i="2"/>
  <c r="E2148" i="2"/>
  <c r="V2147" i="2"/>
  <c r="U2147" i="2"/>
  <c r="N2147" i="2"/>
  <c r="T2147" i="2" s="1"/>
  <c r="M2147" i="2"/>
  <c r="S2147" i="2" s="1"/>
  <c r="J2147" i="2"/>
  <c r="L2147" i="2" s="1"/>
  <c r="I2147" i="2"/>
  <c r="K2147" i="2" s="1"/>
  <c r="H2147" i="2"/>
  <c r="E2147" i="2"/>
  <c r="V2146" i="2"/>
  <c r="U2146" i="2"/>
  <c r="N2146" i="2"/>
  <c r="T2146" i="2" s="1"/>
  <c r="M2146" i="2"/>
  <c r="S2146" i="2" s="1"/>
  <c r="J2146" i="2"/>
  <c r="L2146" i="2" s="1"/>
  <c r="I2146" i="2"/>
  <c r="K2146" i="2" s="1"/>
  <c r="H2146" i="2"/>
  <c r="E2146" i="2"/>
  <c r="V2145" i="2"/>
  <c r="U2145" i="2"/>
  <c r="N2145" i="2"/>
  <c r="T2145" i="2" s="1"/>
  <c r="M2145" i="2"/>
  <c r="S2145" i="2" s="1"/>
  <c r="J2145" i="2"/>
  <c r="L2145" i="2" s="1"/>
  <c r="I2145" i="2"/>
  <c r="K2145" i="2" s="1"/>
  <c r="H2145" i="2"/>
  <c r="E2145" i="2"/>
  <c r="V2144" i="2"/>
  <c r="U2144" i="2"/>
  <c r="N2144" i="2"/>
  <c r="T2144" i="2" s="1"/>
  <c r="M2144" i="2"/>
  <c r="S2144" i="2" s="1"/>
  <c r="J2144" i="2"/>
  <c r="L2144" i="2" s="1"/>
  <c r="I2144" i="2"/>
  <c r="K2144" i="2" s="1"/>
  <c r="H2144" i="2"/>
  <c r="E2144" i="2"/>
  <c r="V2143" i="2"/>
  <c r="U2143" i="2"/>
  <c r="N2143" i="2"/>
  <c r="T2143" i="2" s="1"/>
  <c r="M2143" i="2"/>
  <c r="S2143" i="2" s="1"/>
  <c r="L2143" i="2"/>
  <c r="J2143" i="2"/>
  <c r="I2143" i="2"/>
  <c r="K2143" i="2" s="1"/>
  <c r="H2143" i="2"/>
  <c r="E2143" i="2"/>
  <c r="V2142" i="2"/>
  <c r="U2142" i="2"/>
  <c r="N2142" i="2"/>
  <c r="T2142" i="2" s="1"/>
  <c r="M2142" i="2"/>
  <c r="S2142" i="2" s="1"/>
  <c r="J2142" i="2"/>
  <c r="L2142" i="2" s="1"/>
  <c r="I2142" i="2"/>
  <c r="K2142" i="2" s="1"/>
  <c r="H2142" i="2"/>
  <c r="E2142" i="2"/>
  <c r="V2141" i="2"/>
  <c r="U2141" i="2"/>
  <c r="N2141" i="2"/>
  <c r="T2141" i="2" s="1"/>
  <c r="M2141" i="2"/>
  <c r="S2141" i="2" s="1"/>
  <c r="J2141" i="2"/>
  <c r="L2141" i="2" s="1"/>
  <c r="I2141" i="2"/>
  <c r="K2141" i="2" s="1"/>
  <c r="O2141" i="2" s="1"/>
  <c r="Q2141" i="2" s="1"/>
  <c r="H2141" i="2"/>
  <c r="E2141" i="2"/>
  <c r="V2140" i="2"/>
  <c r="X2140" i="2" s="1"/>
  <c r="U2140" i="2"/>
  <c r="T2140" i="2"/>
  <c r="S2140" i="2"/>
  <c r="N2140" i="2"/>
  <c r="M2140" i="2"/>
  <c r="L2140" i="2"/>
  <c r="J2140" i="2"/>
  <c r="I2140" i="2"/>
  <c r="K2140" i="2" s="1"/>
  <c r="H2140" i="2"/>
  <c r="E2140" i="2"/>
  <c r="X2139" i="2"/>
  <c r="V2139" i="2"/>
  <c r="U2139" i="2"/>
  <c r="N2139" i="2"/>
  <c r="T2139" i="2" s="1"/>
  <c r="M2139" i="2"/>
  <c r="S2139" i="2" s="1"/>
  <c r="J2139" i="2"/>
  <c r="L2139" i="2" s="1"/>
  <c r="I2139" i="2"/>
  <c r="K2139" i="2" s="1"/>
  <c r="H2139" i="2"/>
  <c r="E2139" i="2"/>
  <c r="V2137" i="2"/>
  <c r="U2137" i="2"/>
  <c r="N2137" i="2"/>
  <c r="T2137" i="2" s="1"/>
  <c r="M2137" i="2"/>
  <c r="J2137" i="2"/>
  <c r="L2137" i="2" s="1"/>
  <c r="I2137" i="2"/>
  <c r="K2137" i="2" s="1"/>
  <c r="H2137" i="2"/>
  <c r="E2137" i="2"/>
  <c r="V2136" i="2"/>
  <c r="U2136" i="2"/>
  <c r="T2136" i="2"/>
  <c r="N2136" i="2"/>
  <c r="M2136" i="2"/>
  <c r="S2136" i="2" s="1"/>
  <c r="J2136" i="2"/>
  <c r="L2136" i="2" s="1"/>
  <c r="P2136" i="2" s="1"/>
  <c r="R2136" i="2" s="1"/>
  <c r="I2136" i="2"/>
  <c r="K2136" i="2" s="1"/>
  <c r="H2136" i="2"/>
  <c r="E2136" i="2"/>
  <c r="V2135" i="2"/>
  <c r="U2135" i="2"/>
  <c r="N2135" i="2"/>
  <c r="T2135" i="2" s="1"/>
  <c r="M2135" i="2"/>
  <c r="S2135" i="2" s="1"/>
  <c r="J2135" i="2"/>
  <c r="L2135" i="2" s="1"/>
  <c r="I2135" i="2"/>
  <c r="K2135" i="2" s="1"/>
  <c r="H2135" i="2"/>
  <c r="E2135" i="2"/>
  <c r="V2134" i="2"/>
  <c r="U2134" i="2"/>
  <c r="N2134" i="2"/>
  <c r="T2134" i="2" s="1"/>
  <c r="M2134" i="2"/>
  <c r="S2134" i="2" s="1"/>
  <c r="J2134" i="2"/>
  <c r="L2134" i="2" s="1"/>
  <c r="I2134" i="2"/>
  <c r="K2134" i="2" s="1"/>
  <c r="H2133" i="1" s="1"/>
  <c r="H2134" i="2"/>
  <c r="E2134" i="2"/>
  <c r="V2133" i="2"/>
  <c r="U2133" i="2"/>
  <c r="N2133" i="2"/>
  <c r="T2133" i="2" s="1"/>
  <c r="M2133" i="2"/>
  <c r="S2133" i="2" s="1"/>
  <c r="J2133" i="2"/>
  <c r="L2133" i="2" s="1"/>
  <c r="I2133" i="2"/>
  <c r="K2133" i="2" s="1"/>
  <c r="H2133" i="2"/>
  <c r="E2133" i="2"/>
  <c r="V2132" i="2"/>
  <c r="U2132" i="2"/>
  <c r="N2132" i="2"/>
  <c r="T2132" i="2" s="1"/>
  <c r="M2132" i="2"/>
  <c r="S2132" i="2" s="1"/>
  <c r="J2132" i="2"/>
  <c r="L2132" i="2" s="1"/>
  <c r="I2132" i="2"/>
  <c r="K2132" i="2" s="1"/>
  <c r="H2132" i="2"/>
  <c r="E2132" i="2"/>
  <c r="V2131" i="2"/>
  <c r="U2131" i="2"/>
  <c r="S2131" i="2"/>
  <c r="N2131" i="2"/>
  <c r="T2131" i="2" s="1"/>
  <c r="M2131" i="2"/>
  <c r="L2131" i="2"/>
  <c r="J2131" i="2"/>
  <c r="I2131" i="2"/>
  <c r="K2131" i="2" s="1"/>
  <c r="H2131" i="2"/>
  <c r="E2131" i="2"/>
  <c r="V2130" i="2"/>
  <c r="U2130" i="2"/>
  <c r="N2130" i="2"/>
  <c r="T2130" i="2" s="1"/>
  <c r="M2130" i="2"/>
  <c r="S2130" i="2" s="1"/>
  <c r="K2130" i="2"/>
  <c r="J2130" i="2"/>
  <c r="L2130" i="2" s="1"/>
  <c r="I2130" i="2"/>
  <c r="H2130" i="2"/>
  <c r="E2130" i="2"/>
  <c r="V2129" i="2"/>
  <c r="U2129" i="2"/>
  <c r="N2129" i="2"/>
  <c r="T2129" i="2" s="1"/>
  <c r="M2129" i="2"/>
  <c r="S2129" i="2" s="1"/>
  <c r="K2129" i="2"/>
  <c r="J2129" i="2"/>
  <c r="L2129" i="2" s="1"/>
  <c r="I2129" i="2"/>
  <c r="H2129" i="2"/>
  <c r="E2129" i="2"/>
  <c r="V2128" i="2"/>
  <c r="U2128" i="2"/>
  <c r="T2128" i="2"/>
  <c r="N2128" i="2"/>
  <c r="M2128" i="2"/>
  <c r="S2128" i="2" s="1"/>
  <c r="J2128" i="2"/>
  <c r="L2128" i="2" s="1"/>
  <c r="P2128" i="2" s="1"/>
  <c r="R2128" i="2" s="1"/>
  <c r="I2128" i="2"/>
  <c r="K2128" i="2" s="1"/>
  <c r="H2128" i="2"/>
  <c r="E2128" i="2"/>
  <c r="V2127" i="2"/>
  <c r="U2127" i="2"/>
  <c r="N2127" i="2"/>
  <c r="T2127" i="2" s="1"/>
  <c r="M2127" i="2"/>
  <c r="S2127" i="2" s="1"/>
  <c r="J2127" i="2"/>
  <c r="L2127" i="2" s="1"/>
  <c r="I2127" i="2"/>
  <c r="K2127" i="2" s="1"/>
  <c r="H2127" i="2"/>
  <c r="E2127" i="2"/>
  <c r="V2126" i="2"/>
  <c r="U2126" i="2"/>
  <c r="N2126" i="2"/>
  <c r="T2126" i="2" s="1"/>
  <c r="M2126" i="2"/>
  <c r="S2126" i="2" s="1"/>
  <c r="J2126" i="2"/>
  <c r="L2126" i="2" s="1"/>
  <c r="I2126" i="2"/>
  <c r="K2126" i="2" s="1"/>
  <c r="H2126" i="2"/>
  <c r="E2126" i="2"/>
  <c r="V2125" i="2"/>
  <c r="U2125" i="2"/>
  <c r="T2125" i="2"/>
  <c r="N2125" i="2"/>
  <c r="M2125" i="2"/>
  <c r="S2125" i="2" s="1"/>
  <c r="L2125" i="2"/>
  <c r="P2125" i="2" s="1"/>
  <c r="R2125" i="2" s="1"/>
  <c r="J2125" i="2"/>
  <c r="I2125" i="2"/>
  <c r="K2125" i="2" s="1"/>
  <c r="H2125" i="2"/>
  <c r="E2125" i="2"/>
  <c r="V2124" i="2"/>
  <c r="U2124" i="2"/>
  <c r="N2124" i="2"/>
  <c r="T2124" i="2" s="1"/>
  <c r="M2124" i="2"/>
  <c r="S2124" i="2" s="1"/>
  <c r="J2124" i="2"/>
  <c r="L2124" i="2" s="1"/>
  <c r="I2124" i="2"/>
  <c r="K2124" i="2" s="1"/>
  <c r="F646" i="3" s="1"/>
  <c r="H2124" i="2"/>
  <c r="E2124" i="2"/>
  <c r="V2123" i="2"/>
  <c r="U2123" i="2"/>
  <c r="N2123" i="2"/>
  <c r="T2123" i="2" s="1"/>
  <c r="M2123" i="2"/>
  <c r="S2123" i="2" s="1"/>
  <c r="J2123" i="2"/>
  <c r="L2123" i="2" s="1"/>
  <c r="I2123" i="2"/>
  <c r="K2123" i="2" s="1"/>
  <c r="H2123" i="2"/>
  <c r="E2123" i="2"/>
  <c r="V2122" i="2"/>
  <c r="U2122" i="2"/>
  <c r="T2122" i="2"/>
  <c r="N2122" i="2"/>
  <c r="M2122" i="2"/>
  <c r="S2122" i="2" s="1"/>
  <c r="L2122" i="2"/>
  <c r="P2122" i="2" s="1"/>
  <c r="R2122" i="2" s="1"/>
  <c r="J2122" i="2"/>
  <c r="I2122" i="2"/>
  <c r="K2122" i="2" s="1"/>
  <c r="H2122" i="2"/>
  <c r="E2122" i="2"/>
  <c r="V2121" i="2"/>
  <c r="U2121" i="2"/>
  <c r="N2121" i="2"/>
  <c r="T2121" i="2" s="1"/>
  <c r="M2121" i="2"/>
  <c r="S2121" i="2" s="1"/>
  <c r="J2121" i="2"/>
  <c r="L2121" i="2" s="1"/>
  <c r="I2121" i="2"/>
  <c r="K2121" i="2" s="1"/>
  <c r="H2121" i="2"/>
  <c r="E2121" i="2"/>
  <c r="V2120" i="2"/>
  <c r="U2120" i="2"/>
  <c r="S2120" i="2"/>
  <c r="N2120" i="2"/>
  <c r="T2120" i="2" s="1"/>
  <c r="M2120" i="2"/>
  <c r="J2120" i="2"/>
  <c r="L2120" i="2" s="1"/>
  <c r="I2120" i="2"/>
  <c r="K2120" i="2" s="1"/>
  <c r="H2120" i="2"/>
  <c r="E2120" i="2"/>
  <c r="V2119" i="2"/>
  <c r="U2119" i="2"/>
  <c r="S2119" i="2"/>
  <c r="N2119" i="2"/>
  <c r="T2119" i="2" s="1"/>
  <c r="M2119" i="2"/>
  <c r="L2119" i="2"/>
  <c r="P2119" i="2" s="1"/>
  <c r="R2119" i="2" s="1"/>
  <c r="J2119" i="2"/>
  <c r="I2119" i="2"/>
  <c r="K2119" i="2" s="1"/>
  <c r="H2119" i="2"/>
  <c r="E2119" i="2"/>
  <c r="V2118" i="2"/>
  <c r="U2118" i="2"/>
  <c r="N2118" i="2"/>
  <c r="T2118" i="2" s="1"/>
  <c r="M2118" i="2"/>
  <c r="S2118" i="2" s="1"/>
  <c r="K2118" i="2"/>
  <c r="J2118" i="2"/>
  <c r="L2118" i="2" s="1"/>
  <c r="I2118" i="2"/>
  <c r="H2118" i="2"/>
  <c r="E2118" i="2"/>
  <c r="V2117" i="2"/>
  <c r="U2117" i="2"/>
  <c r="N2117" i="2"/>
  <c r="T2117" i="2" s="1"/>
  <c r="M2117" i="2"/>
  <c r="S2117" i="2" s="1"/>
  <c r="K2117" i="2"/>
  <c r="J2117" i="2"/>
  <c r="L2117" i="2" s="1"/>
  <c r="I2117" i="2"/>
  <c r="H2117" i="2"/>
  <c r="E2117" i="2"/>
  <c r="V2116" i="2"/>
  <c r="U2116" i="2"/>
  <c r="T2116" i="2"/>
  <c r="N2116" i="2"/>
  <c r="M2116" i="2"/>
  <c r="S2116" i="2" s="1"/>
  <c r="J2116" i="2"/>
  <c r="L2116" i="2" s="1"/>
  <c r="P2116" i="2" s="1"/>
  <c r="R2116" i="2" s="1"/>
  <c r="I2116" i="2"/>
  <c r="K2116" i="2" s="1"/>
  <c r="H2116" i="2"/>
  <c r="E2116" i="2"/>
  <c r="V2115" i="2"/>
  <c r="U2115" i="2"/>
  <c r="N2115" i="2"/>
  <c r="T2115" i="2" s="1"/>
  <c r="M2115" i="2"/>
  <c r="S2115" i="2" s="1"/>
  <c r="J2115" i="2"/>
  <c r="L2115" i="2" s="1"/>
  <c r="I2115" i="2"/>
  <c r="K2115" i="2" s="1"/>
  <c r="H2115" i="2"/>
  <c r="E2115" i="2"/>
  <c r="V2114" i="2"/>
  <c r="U2114" i="2"/>
  <c r="Q2114" i="2"/>
  <c r="N2114" i="2"/>
  <c r="T2114" i="2" s="1"/>
  <c r="M2114" i="2"/>
  <c r="S2114" i="2" s="1"/>
  <c r="K2114" i="2"/>
  <c r="O2114" i="2" s="1"/>
  <c r="J2114" i="2"/>
  <c r="L2114" i="2" s="1"/>
  <c r="I2114" i="2"/>
  <c r="H2114" i="2"/>
  <c r="E2114" i="2"/>
  <c r="V2113" i="2"/>
  <c r="U2113" i="2"/>
  <c r="S2113" i="2"/>
  <c r="N2113" i="2"/>
  <c r="T2113" i="2" s="1"/>
  <c r="M2113" i="2"/>
  <c r="L2113" i="2"/>
  <c r="J2113" i="2"/>
  <c r="I2113" i="2"/>
  <c r="K2113" i="2" s="1"/>
  <c r="H2113" i="2"/>
  <c r="E2113" i="2"/>
  <c r="V2111" i="2"/>
  <c r="U2111" i="2"/>
  <c r="N2111" i="2"/>
  <c r="T2111" i="2" s="1"/>
  <c r="M2111" i="2"/>
  <c r="S2111" i="2" s="1"/>
  <c r="L2111" i="2"/>
  <c r="K2111" i="2"/>
  <c r="J2111" i="2"/>
  <c r="I2111" i="2"/>
  <c r="H2111" i="2"/>
  <c r="E2111" i="2"/>
  <c r="V2110" i="2"/>
  <c r="U2110" i="2"/>
  <c r="S2110" i="2"/>
  <c r="N2110" i="2"/>
  <c r="T2110" i="2" s="1"/>
  <c r="M2110" i="2"/>
  <c r="K2110" i="2"/>
  <c r="F643" i="3" s="1"/>
  <c r="J2110" i="2"/>
  <c r="L2110" i="2" s="1"/>
  <c r="I2110" i="2"/>
  <c r="H2110" i="2"/>
  <c r="E2110" i="2"/>
  <c r="V2109" i="2"/>
  <c r="U2109" i="2"/>
  <c r="N2109" i="2"/>
  <c r="T2109" i="2" s="1"/>
  <c r="M2109" i="2"/>
  <c r="S2109" i="2" s="1"/>
  <c r="L2109" i="2"/>
  <c r="K642" i="3" s="1"/>
  <c r="J2109" i="2"/>
  <c r="I2109" i="2"/>
  <c r="K2109" i="2" s="1"/>
  <c r="H2109" i="2"/>
  <c r="E2109" i="2"/>
  <c r="V2108" i="2"/>
  <c r="U2108" i="2"/>
  <c r="N2108" i="2"/>
  <c r="T2108" i="2" s="1"/>
  <c r="M2108" i="2"/>
  <c r="S2108" i="2" s="1"/>
  <c r="J2108" i="2"/>
  <c r="L2108" i="2" s="1"/>
  <c r="I2108" i="2"/>
  <c r="K2108" i="2" s="1"/>
  <c r="H2108" i="2"/>
  <c r="E2108" i="2"/>
  <c r="V2107" i="2"/>
  <c r="U2107" i="2"/>
  <c r="S2107" i="2"/>
  <c r="N2107" i="2"/>
  <c r="T2107" i="2" s="1"/>
  <c r="M2107" i="2"/>
  <c r="O2107" i="2" s="1"/>
  <c r="Q2107" i="2" s="1"/>
  <c r="J2107" i="2"/>
  <c r="L2107" i="2" s="1"/>
  <c r="I2107" i="2"/>
  <c r="K2107" i="2" s="1"/>
  <c r="F640" i="3" s="1"/>
  <c r="H2107" i="2"/>
  <c r="E2107" i="2"/>
  <c r="V2106" i="2"/>
  <c r="U2106" i="2"/>
  <c r="N2106" i="2"/>
  <c r="T2106" i="2" s="1"/>
  <c r="M2106" i="2"/>
  <c r="S2106" i="2" s="1"/>
  <c r="L2106" i="2"/>
  <c r="K639" i="3" s="1"/>
  <c r="J2106" i="2"/>
  <c r="I2106" i="2"/>
  <c r="K2106" i="2" s="1"/>
  <c r="H2106" i="2"/>
  <c r="E2106" i="2"/>
  <c r="V2105" i="2"/>
  <c r="U2105" i="2"/>
  <c r="N2105" i="2"/>
  <c r="T2105" i="2" s="1"/>
  <c r="M2105" i="2"/>
  <c r="S2105" i="2" s="1"/>
  <c r="L2105" i="2"/>
  <c r="X2105" i="2" s="1"/>
  <c r="K2105" i="2"/>
  <c r="W2105" i="2" s="1"/>
  <c r="J2105" i="2"/>
  <c r="I2105" i="2"/>
  <c r="H2105" i="2"/>
  <c r="E2105" i="2"/>
  <c r="V2104" i="2"/>
  <c r="U2104" i="2"/>
  <c r="S2104" i="2"/>
  <c r="N2104" i="2"/>
  <c r="T2104" i="2" s="1"/>
  <c r="M2104" i="2"/>
  <c r="K2104" i="2"/>
  <c r="J2104" i="2"/>
  <c r="L2104" i="2" s="1"/>
  <c r="I2104" i="2"/>
  <c r="H2104" i="2"/>
  <c r="E2104" i="2"/>
  <c r="V2103" i="2"/>
  <c r="U2103" i="2"/>
  <c r="T2103" i="2"/>
  <c r="N2103" i="2"/>
  <c r="M2103" i="2"/>
  <c r="S2103" i="2" s="1"/>
  <c r="J2103" i="2"/>
  <c r="L2103" i="2" s="1"/>
  <c r="K637" i="3" s="1"/>
  <c r="I2103" i="2"/>
  <c r="K2103" i="2" s="1"/>
  <c r="H2103" i="2"/>
  <c r="E2103" i="2"/>
  <c r="V2102" i="2"/>
  <c r="U2102" i="2"/>
  <c r="N2102" i="2"/>
  <c r="T2102" i="2" s="1"/>
  <c r="M2102" i="2"/>
  <c r="S2102" i="2" s="1"/>
  <c r="J2102" i="2"/>
  <c r="L2102" i="2" s="1"/>
  <c r="I2102" i="2"/>
  <c r="K2102" i="2" s="1"/>
  <c r="W2102" i="2" s="1"/>
  <c r="H636" i="3" s="1"/>
  <c r="H2102" i="2"/>
  <c r="E2102" i="2"/>
  <c r="V2101" i="2"/>
  <c r="U2101" i="2"/>
  <c r="N2101" i="2"/>
  <c r="T2101" i="2" s="1"/>
  <c r="M2101" i="2"/>
  <c r="S2101" i="2" s="1"/>
  <c r="J2101" i="2"/>
  <c r="L2101" i="2" s="1"/>
  <c r="I2101" i="2"/>
  <c r="K2101" i="2" s="1"/>
  <c r="H2101" i="2"/>
  <c r="E2101" i="2"/>
  <c r="V2100" i="2"/>
  <c r="U2100" i="2"/>
  <c r="T2100" i="2"/>
  <c r="S2100" i="2"/>
  <c r="N2100" i="2"/>
  <c r="M2100" i="2"/>
  <c r="J2100" i="2"/>
  <c r="L2100" i="2" s="1"/>
  <c r="P2100" i="2" s="1"/>
  <c r="R2100" i="2" s="1"/>
  <c r="I2100" i="2"/>
  <c r="K2100" i="2" s="1"/>
  <c r="H2100" i="2"/>
  <c r="E2100" i="2"/>
  <c r="W2099" i="2"/>
  <c r="H634" i="3" s="1"/>
  <c r="V2099" i="2"/>
  <c r="U2099" i="2"/>
  <c r="O2099" i="2"/>
  <c r="Q2099" i="2" s="1"/>
  <c r="N2099" i="2"/>
  <c r="T2099" i="2" s="1"/>
  <c r="M2099" i="2"/>
  <c r="S2099" i="2" s="1"/>
  <c r="J2099" i="2"/>
  <c r="L2099" i="2" s="1"/>
  <c r="I2099" i="2"/>
  <c r="K2099" i="2" s="1"/>
  <c r="H2099" i="2"/>
  <c r="E2099" i="2"/>
  <c r="V2098" i="2"/>
  <c r="U2098" i="2"/>
  <c r="S2098" i="2"/>
  <c r="N2098" i="2"/>
  <c r="T2098" i="2" s="1"/>
  <c r="M2098" i="2"/>
  <c r="J2098" i="2"/>
  <c r="L2098" i="2" s="1"/>
  <c r="P2098" i="2" s="1"/>
  <c r="R2098" i="2" s="1"/>
  <c r="I2098" i="2"/>
  <c r="K2098" i="2" s="1"/>
  <c r="H2098" i="2"/>
  <c r="E2098" i="2"/>
  <c r="V2097" i="2"/>
  <c r="U2097" i="2"/>
  <c r="S2097" i="2"/>
  <c r="N2097" i="2"/>
  <c r="T2097" i="2" s="1"/>
  <c r="M2097" i="2"/>
  <c r="L2097" i="2"/>
  <c r="K2097" i="2"/>
  <c r="J2097" i="2"/>
  <c r="I2097" i="2"/>
  <c r="H2097" i="2"/>
  <c r="E2097" i="2"/>
  <c r="V2096" i="2"/>
  <c r="U2096" i="2"/>
  <c r="N2096" i="2"/>
  <c r="T2096" i="2" s="1"/>
  <c r="M2096" i="2"/>
  <c r="S2096" i="2" s="1"/>
  <c r="L2096" i="2"/>
  <c r="X2096" i="2" s="1"/>
  <c r="M632" i="3" s="1"/>
  <c r="J2096" i="2"/>
  <c r="I2096" i="2"/>
  <c r="K2096" i="2" s="1"/>
  <c r="H2096" i="2"/>
  <c r="E2096" i="2"/>
  <c r="W2095" i="2"/>
  <c r="H631" i="3" s="1"/>
  <c r="V2095" i="2"/>
  <c r="U2095" i="2"/>
  <c r="N2095" i="2"/>
  <c r="T2095" i="2" s="1"/>
  <c r="M2095" i="2"/>
  <c r="O2095" i="2" s="1"/>
  <c r="Q2095" i="2" s="1"/>
  <c r="J2095" i="2"/>
  <c r="L2095" i="2" s="1"/>
  <c r="I2095" i="2"/>
  <c r="K2095" i="2" s="1"/>
  <c r="H2095" i="2"/>
  <c r="E2095" i="2"/>
  <c r="V2094" i="2"/>
  <c r="U2094" i="2"/>
  <c r="T2094" i="2"/>
  <c r="S2094" i="2"/>
  <c r="N2094" i="2"/>
  <c r="M2094" i="2"/>
  <c r="L2094" i="2"/>
  <c r="X2094" i="2" s="1"/>
  <c r="M630" i="3" s="1"/>
  <c r="J2094" i="2"/>
  <c r="I2094" i="2"/>
  <c r="K2094" i="2" s="1"/>
  <c r="H2094" i="2"/>
  <c r="E2094" i="2"/>
  <c r="V2093" i="2"/>
  <c r="U2093" i="2"/>
  <c r="N2093" i="2"/>
  <c r="T2093" i="2" s="1"/>
  <c r="M2093" i="2"/>
  <c r="S2093" i="2" s="1"/>
  <c r="L2093" i="2"/>
  <c r="J2093" i="2"/>
  <c r="I2093" i="2"/>
  <c r="K2093" i="2" s="1"/>
  <c r="H2093" i="2"/>
  <c r="E2093" i="2"/>
  <c r="V2092" i="2"/>
  <c r="U2092" i="2"/>
  <c r="S2092" i="2"/>
  <c r="O2092" i="2"/>
  <c r="Q2092" i="2" s="1"/>
  <c r="N2092" i="2"/>
  <c r="T2092" i="2" s="1"/>
  <c r="M2092" i="2"/>
  <c r="K2092" i="2"/>
  <c r="W2092" i="2" s="1"/>
  <c r="J2092" i="2"/>
  <c r="L2092" i="2" s="1"/>
  <c r="I2092" i="2"/>
  <c r="H2092" i="2"/>
  <c r="E2092" i="2"/>
  <c r="V2091" i="2"/>
  <c r="U2091" i="2"/>
  <c r="S2091" i="2"/>
  <c r="N2091" i="2"/>
  <c r="T2091" i="2" s="1"/>
  <c r="M2091" i="2"/>
  <c r="L2091" i="2"/>
  <c r="X2091" i="2" s="1"/>
  <c r="K2091" i="2"/>
  <c r="W2091" i="2" s="1"/>
  <c r="J2091" i="2"/>
  <c r="I2091" i="2"/>
  <c r="H2091" i="2"/>
  <c r="E2091" i="2"/>
  <c r="V2090" i="2"/>
  <c r="U2090" i="2"/>
  <c r="N2090" i="2"/>
  <c r="T2090" i="2" s="1"/>
  <c r="M2090" i="2"/>
  <c r="S2090" i="2" s="1"/>
  <c r="L2090" i="2"/>
  <c r="X2090" i="2" s="1"/>
  <c r="J2090" i="2"/>
  <c r="I2090" i="2"/>
  <c r="K2090" i="2" s="1"/>
  <c r="H2090" i="2"/>
  <c r="E2090" i="2"/>
  <c r="V2089" i="2"/>
  <c r="U2089" i="2"/>
  <c r="N2089" i="2"/>
  <c r="T2089" i="2" s="1"/>
  <c r="M2089" i="2"/>
  <c r="S2089" i="2" s="1"/>
  <c r="J2089" i="2"/>
  <c r="L2089" i="2" s="1"/>
  <c r="I2089" i="2"/>
  <c r="K2089" i="2" s="1"/>
  <c r="H2089" i="2"/>
  <c r="E2089" i="2"/>
  <c r="V2088" i="2"/>
  <c r="U2088" i="2"/>
  <c r="N2088" i="2"/>
  <c r="T2088" i="2" s="1"/>
  <c r="M2088" i="2"/>
  <c r="S2088" i="2" s="1"/>
  <c r="J2088" i="2"/>
  <c r="L2088" i="2" s="1"/>
  <c r="X2088" i="2" s="1"/>
  <c r="M629" i="3" s="1"/>
  <c r="I2088" i="2"/>
  <c r="K2088" i="2" s="1"/>
  <c r="H2088" i="2"/>
  <c r="E2088" i="2"/>
  <c r="V2086" i="2"/>
  <c r="U2086" i="2"/>
  <c r="N2086" i="2"/>
  <c r="T2086" i="2" s="1"/>
  <c r="M2086" i="2"/>
  <c r="S2086" i="2" s="1"/>
  <c r="J2086" i="2"/>
  <c r="L2086" i="2" s="1"/>
  <c r="I2086" i="2"/>
  <c r="K2086" i="2" s="1"/>
  <c r="O2086" i="2" s="1"/>
  <c r="Q2086" i="2" s="1"/>
  <c r="H2086" i="2"/>
  <c r="E2086" i="2"/>
  <c r="V2085" i="2"/>
  <c r="U2085" i="2"/>
  <c r="N2085" i="2"/>
  <c r="P2085" i="2" s="1"/>
  <c r="R2085" i="2" s="1"/>
  <c r="M2085" i="2"/>
  <c r="S2085" i="2" s="1"/>
  <c r="J2085" i="2"/>
  <c r="L2085" i="2" s="1"/>
  <c r="I2085" i="2"/>
  <c r="K2085" i="2" s="1"/>
  <c r="H2085" i="2"/>
  <c r="E2085" i="2"/>
  <c r="V2084" i="2"/>
  <c r="U2084" i="2"/>
  <c r="S2084" i="2"/>
  <c r="N2084" i="2"/>
  <c r="T2084" i="2" s="1"/>
  <c r="M2084" i="2"/>
  <c r="J2084" i="2"/>
  <c r="L2084" i="2" s="1"/>
  <c r="X2084" i="2" s="1"/>
  <c r="I2084" i="2"/>
  <c r="K2084" i="2" s="1"/>
  <c r="H2084" i="2"/>
  <c r="E2084" i="2"/>
  <c r="V2083" i="2"/>
  <c r="U2083" i="2"/>
  <c r="S2083" i="2"/>
  <c r="N2083" i="2"/>
  <c r="T2083" i="2" s="1"/>
  <c r="M2083" i="2"/>
  <c r="J2083" i="2"/>
  <c r="L2083" i="2" s="1"/>
  <c r="I2083" i="2"/>
  <c r="K2083" i="2" s="1"/>
  <c r="F628" i="3" s="1"/>
  <c r="H2083" i="2"/>
  <c r="E2083" i="2"/>
  <c r="V2082" i="2"/>
  <c r="U2082" i="2"/>
  <c r="N2082" i="2"/>
  <c r="T2082" i="2" s="1"/>
  <c r="M2082" i="2"/>
  <c r="S2082" i="2" s="1"/>
  <c r="J2082" i="2"/>
  <c r="L2082" i="2" s="1"/>
  <c r="X2082" i="2" s="1"/>
  <c r="I2082" i="2"/>
  <c r="K2082" i="2" s="1"/>
  <c r="H2082" i="2"/>
  <c r="E2082" i="2"/>
  <c r="V2081" i="2"/>
  <c r="U2081" i="2"/>
  <c r="S2081" i="2"/>
  <c r="N2081" i="2"/>
  <c r="T2081" i="2" s="1"/>
  <c r="M2081" i="2"/>
  <c r="L2081" i="2"/>
  <c r="X2081" i="2" s="1"/>
  <c r="J2081" i="2"/>
  <c r="I2081" i="2"/>
  <c r="K2081" i="2" s="1"/>
  <c r="H2081" i="2"/>
  <c r="E2081" i="2"/>
  <c r="V2080" i="2"/>
  <c r="U2080" i="2"/>
  <c r="N2080" i="2"/>
  <c r="T2080" i="2" s="1"/>
  <c r="M2080" i="2"/>
  <c r="S2080" i="2" s="1"/>
  <c r="K2080" i="2"/>
  <c r="O2080" i="2" s="1"/>
  <c r="Q2080" i="2" s="1"/>
  <c r="J2080" i="2"/>
  <c r="L2080" i="2" s="1"/>
  <c r="I2080" i="2"/>
  <c r="H2080" i="2"/>
  <c r="E2080" i="2"/>
  <c r="W2079" i="2"/>
  <c r="H627" i="3" s="1"/>
  <c r="V2079" i="2"/>
  <c r="U2079" i="2"/>
  <c r="S2079" i="2"/>
  <c r="N2079" i="2"/>
  <c r="M2079" i="2"/>
  <c r="K2079" i="2"/>
  <c r="F627" i="3" s="1"/>
  <c r="J2079" i="2"/>
  <c r="L2079" i="2" s="1"/>
  <c r="I2079" i="2"/>
  <c r="H2079" i="2"/>
  <c r="E2079" i="2"/>
  <c r="V2078" i="2"/>
  <c r="U2078" i="2"/>
  <c r="S2078" i="2"/>
  <c r="N2078" i="2"/>
  <c r="T2078" i="2" s="1"/>
  <c r="M2078" i="2"/>
  <c r="L2078" i="2"/>
  <c r="P2078" i="2" s="1"/>
  <c r="R2078" i="2" s="1"/>
  <c r="J2078" i="2"/>
  <c r="I2078" i="2"/>
  <c r="K2078" i="2" s="1"/>
  <c r="H2078" i="2"/>
  <c r="E2078" i="2"/>
  <c r="V2077" i="2"/>
  <c r="U2077" i="2"/>
  <c r="N2077" i="2"/>
  <c r="T2077" i="2" s="1"/>
  <c r="M2077" i="2"/>
  <c r="S2077" i="2" s="1"/>
  <c r="J2077" i="2"/>
  <c r="L2077" i="2" s="1"/>
  <c r="I2077" i="2"/>
  <c r="K2077" i="2" s="1"/>
  <c r="H2077" i="2"/>
  <c r="E2077" i="2"/>
  <c r="V2076" i="2"/>
  <c r="U2076" i="2"/>
  <c r="N2076" i="2"/>
  <c r="T2076" i="2" s="1"/>
  <c r="M2076" i="2"/>
  <c r="S2076" i="2" s="1"/>
  <c r="J2076" i="2"/>
  <c r="L2076" i="2" s="1"/>
  <c r="X2076" i="2" s="1"/>
  <c r="I2076" i="2"/>
  <c r="K2076" i="2" s="1"/>
  <c r="H2076" i="2"/>
  <c r="E2076" i="2"/>
  <c r="V2075" i="2"/>
  <c r="U2075" i="2"/>
  <c r="N2075" i="2"/>
  <c r="T2075" i="2" s="1"/>
  <c r="M2075" i="2"/>
  <c r="S2075" i="2" s="1"/>
  <c r="L2075" i="2"/>
  <c r="P2075" i="2" s="1"/>
  <c r="R2075" i="2" s="1"/>
  <c r="J2075" i="2"/>
  <c r="I2075" i="2"/>
  <c r="K2075" i="2" s="1"/>
  <c r="H2075" i="2"/>
  <c r="E2075" i="2"/>
  <c r="V2074" i="2"/>
  <c r="U2074" i="2"/>
  <c r="N2074" i="2"/>
  <c r="T2074" i="2" s="1"/>
  <c r="M2074" i="2"/>
  <c r="S2074" i="2" s="1"/>
  <c r="J2074" i="2"/>
  <c r="L2074" i="2" s="1"/>
  <c r="I2074" i="2"/>
  <c r="K2074" i="2" s="1"/>
  <c r="F626" i="3" s="1"/>
  <c r="H2074" i="2"/>
  <c r="E2074" i="2"/>
  <c r="V2073" i="2"/>
  <c r="U2073" i="2"/>
  <c r="W2073" i="2" s="1"/>
  <c r="S2073" i="2"/>
  <c r="N2073" i="2"/>
  <c r="T2073" i="2" s="1"/>
  <c r="M2073" i="2"/>
  <c r="K2073" i="2"/>
  <c r="J2073" i="2"/>
  <c r="L2073" i="2" s="1"/>
  <c r="I2073" i="2"/>
  <c r="H2073" i="2"/>
  <c r="E2073" i="2"/>
  <c r="V2072" i="2"/>
  <c r="U2072" i="2"/>
  <c r="S2072" i="2"/>
  <c r="N2072" i="2"/>
  <c r="T2072" i="2" s="1"/>
  <c r="M2072" i="2"/>
  <c r="K2072" i="2"/>
  <c r="F625" i="3" s="1"/>
  <c r="J2072" i="2"/>
  <c r="L2072" i="2" s="1"/>
  <c r="I2072" i="2"/>
  <c r="H2072" i="2"/>
  <c r="E2072" i="2"/>
  <c r="V2071" i="2"/>
  <c r="U2071" i="2"/>
  <c r="N2071" i="2"/>
  <c r="T2071" i="2" s="1"/>
  <c r="M2071" i="2"/>
  <c r="S2071" i="2" s="1"/>
  <c r="L2071" i="2"/>
  <c r="X2071" i="2" s="1"/>
  <c r="J2071" i="2"/>
  <c r="I2071" i="2"/>
  <c r="K2071" i="2" s="1"/>
  <c r="H2071" i="2"/>
  <c r="E2071" i="2"/>
  <c r="V2070" i="2"/>
  <c r="U2070" i="2"/>
  <c r="N2070" i="2"/>
  <c r="T2070" i="2" s="1"/>
  <c r="M2070" i="2"/>
  <c r="J2070" i="2"/>
  <c r="L2070" i="2" s="1"/>
  <c r="I2070" i="2"/>
  <c r="K2070" i="2" s="1"/>
  <c r="H2070" i="2"/>
  <c r="E2070" i="2"/>
  <c r="V2069" i="2"/>
  <c r="U2069" i="2"/>
  <c r="S2069" i="2"/>
  <c r="N2069" i="2"/>
  <c r="T2069" i="2" s="1"/>
  <c r="M2069" i="2"/>
  <c r="J2069" i="2"/>
  <c r="L2069" i="2" s="1"/>
  <c r="I2069" i="2"/>
  <c r="K2069" i="2" s="1"/>
  <c r="F623" i="3" s="1"/>
  <c r="H2069" i="2"/>
  <c r="E2069" i="2"/>
  <c r="V2068" i="2"/>
  <c r="U2068" i="2"/>
  <c r="N2068" i="2"/>
  <c r="T2068" i="2" s="1"/>
  <c r="M2068" i="2"/>
  <c r="S2068" i="2" s="1"/>
  <c r="L2068" i="2"/>
  <c r="K622" i="3" s="1"/>
  <c r="J2068" i="2"/>
  <c r="I2068" i="2"/>
  <c r="K2068" i="2" s="1"/>
  <c r="H2068" i="2"/>
  <c r="E2068" i="2"/>
  <c r="V2067" i="2"/>
  <c r="U2067" i="2"/>
  <c r="N2067" i="2"/>
  <c r="T2067" i="2" s="1"/>
  <c r="M2067" i="2"/>
  <c r="O2067" i="2" s="1"/>
  <c r="Q2067" i="2" s="1"/>
  <c r="J2067" i="2"/>
  <c r="L2067" i="2" s="1"/>
  <c r="I2067" i="2"/>
  <c r="K2067" i="2" s="1"/>
  <c r="F621" i="3" s="1"/>
  <c r="H2067" i="2"/>
  <c r="E2067" i="2"/>
  <c r="V2066" i="2"/>
  <c r="U2066" i="2"/>
  <c r="T2066" i="2"/>
  <c r="S2066" i="2"/>
  <c r="N2066" i="2"/>
  <c r="M2066" i="2"/>
  <c r="K2066" i="2"/>
  <c r="J2066" i="2"/>
  <c r="L2066" i="2" s="1"/>
  <c r="I2066" i="2"/>
  <c r="H2066" i="2"/>
  <c r="E2066" i="2"/>
  <c r="V2065" i="2"/>
  <c r="U2065" i="2"/>
  <c r="N2065" i="2"/>
  <c r="T2065" i="2" s="1"/>
  <c r="M2065" i="2"/>
  <c r="S2065" i="2" s="1"/>
  <c r="L2065" i="2"/>
  <c r="X2065" i="2" s="1"/>
  <c r="J2065" i="2"/>
  <c r="I2065" i="2"/>
  <c r="K2065" i="2" s="1"/>
  <c r="H2065" i="2"/>
  <c r="E2065" i="2"/>
  <c r="V2064" i="2"/>
  <c r="U2064" i="2"/>
  <c r="N2064" i="2"/>
  <c r="T2064" i="2" s="1"/>
  <c r="M2064" i="2"/>
  <c r="J2064" i="2"/>
  <c r="L2064" i="2" s="1"/>
  <c r="I2064" i="2"/>
  <c r="K2064" i="2" s="1"/>
  <c r="H2064" i="2"/>
  <c r="E2064" i="2"/>
  <c r="V2063" i="2"/>
  <c r="U2063" i="2"/>
  <c r="S2063" i="2"/>
  <c r="N2063" i="2"/>
  <c r="T2063" i="2" s="1"/>
  <c r="M2063" i="2"/>
  <c r="J2063" i="2"/>
  <c r="L2063" i="2" s="1"/>
  <c r="I2063" i="2"/>
  <c r="K2063" i="2" s="1"/>
  <c r="H2063" i="2"/>
  <c r="E2063" i="2"/>
  <c r="V2062" i="2"/>
  <c r="U2062" i="2"/>
  <c r="S2062" i="2"/>
  <c r="N2062" i="2"/>
  <c r="T2062" i="2" s="1"/>
  <c r="M2062" i="2"/>
  <c r="L2062" i="2"/>
  <c r="X2062" i="2" s="1"/>
  <c r="J2062" i="2"/>
  <c r="I2062" i="2"/>
  <c r="K2062" i="2" s="1"/>
  <c r="H2062" i="2"/>
  <c r="E2062" i="2"/>
  <c r="V2061" i="2"/>
  <c r="U2061" i="2"/>
  <c r="N2061" i="2"/>
  <c r="T2061" i="2" s="1"/>
  <c r="M2061" i="2"/>
  <c r="K2061" i="2"/>
  <c r="F620" i="3" s="1"/>
  <c r="J2061" i="2"/>
  <c r="L2061" i="2" s="1"/>
  <c r="I2061" i="2"/>
  <c r="H2061" i="2"/>
  <c r="E2061" i="2"/>
  <c r="V2060" i="2"/>
  <c r="U2060" i="2"/>
  <c r="S2060" i="2"/>
  <c r="N2060" i="2"/>
  <c r="T2060" i="2" s="1"/>
  <c r="M2060" i="2"/>
  <c r="K2060" i="2"/>
  <c r="J2060" i="2"/>
  <c r="L2060" i="2" s="1"/>
  <c r="I2060" i="2"/>
  <c r="H2060" i="2"/>
  <c r="E2060" i="2"/>
  <c r="V2059" i="2"/>
  <c r="U2059" i="2"/>
  <c r="N2059" i="2"/>
  <c r="T2059" i="2" s="1"/>
  <c r="M2059" i="2"/>
  <c r="S2059" i="2" s="1"/>
  <c r="J2059" i="2"/>
  <c r="L2059" i="2" s="1"/>
  <c r="X2059" i="2" s="1"/>
  <c r="I2059" i="2"/>
  <c r="K2059" i="2" s="1"/>
  <c r="H2059" i="2"/>
  <c r="E2059" i="2"/>
  <c r="V2058" i="2"/>
  <c r="U2058" i="2"/>
  <c r="N2058" i="2"/>
  <c r="T2058" i="2" s="1"/>
  <c r="M2058" i="2"/>
  <c r="J2058" i="2"/>
  <c r="L2058" i="2" s="1"/>
  <c r="I2058" i="2"/>
  <c r="K2058" i="2" s="1"/>
  <c r="H2058" i="2"/>
  <c r="E2058" i="2"/>
  <c r="V2057" i="2"/>
  <c r="U2057" i="2"/>
  <c r="T2057" i="2"/>
  <c r="S2057" i="2"/>
  <c r="N2057" i="2"/>
  <c r="M2057" i="2"/>
  <c r="K2057" i="2"/>
  <c r="W2057" i="2" s="1"/>
  <c r="J2057" i="2"/>
  <c r="L2057" i="2" s="1"/>
  <c r="I2057" i="2"/>
  <c r="H2057" i="2"/>
  <c r="E2057" i="2"/>
  <c r="V2056" i="2"/>
  <c r="U2056" i="2"/>
  <c r="N2056" i="2"/>
  <c r="T2056" i="2" s="1"/>
  <c r="M2056" i="2"/>
  <c r="S2056" i="2" s="1"/>
  <c r="L2056" i="2"/>
  <c r="J2056" i="2"/>
  <c r="I2056" i="2"/>
  <c r="K2056" i="2" s="1"/>
  <c r="H2056" i="2"/>
  <c r="E2056" i="2"/>
  <c r="V2055" i="2"/>
  <c r="U2055" i="2"/>
  <c r="N2055" i="2"/>
  <c r="T2055" i="2" s="1"/>
  <c r="M2055" i="2"/>
  <c r="J2055" i="2"/>
  <c r="L2055" i="2" s="1"/>
  <c r="I2055" i="2"/>
  <c r="K2055" i="2" s="1"/>
  <c r="H2055" i="2"/>
  <c r="E2055" i="2"/>
  <c r="V2054" i="2"/>
  <c r="U2054" i="2"/>
  <c r="T2054" i="2"/>
  <c r="N2054" i="2"/>
  <c r="M2054" i="2"/>
  <c r="S2054" i="2" s="1"/>
  <c r="K2054" i="2"/>
  <c r="J2054" i="2"/>
  <c r="L2054" i="2" s="1"/>
  <c r="I2054" i="2"/>
  <c r="H2054" i="2"/>
  <c r="E2054" i="2"/>
  <c r="V2053" i="2"/>
  <c r="U2053" i="2"/>
  <c r="S2053" i="2"/>
  <c r="O2053" i="2"/>
  <c r="Q2053" i="2" s="1"/>
  <c r="N2053" i="2"/>
  <c r="T2053" i="2" s="1"/>
  <c r="M2053" i="2"/>
  <c r="J2053" i="2"/>
  <c r="L2053" i="2" s="1"/>
  <c r="X2053" i="2" s="1"/>
  <c r="I2053" i="2"/>
  <c r="K2053" i="2" s="1"/>
  <c r="H2053" i="2"/>
  <c r="E2053" i="2"/>
  <c r="V2052" i="2"/>
  <c r="U2052" i="2"/>
  <c r="N2052" i="2"/>
  <c r="T2052" i="2" s="1"/>
  <c r="M2052" i="2"/>
  <c r="O2052" i="2" s="1"/>
  <c r="Q2052" i="2" s="1"/>
  <c r="K2052" i="2"/>
  <c r="J2052" i="2"/>
  <c r="L2052" i="2" s="1"/>
  <c r="I2052" i="2"/>
  <c r="H2052" i="2"/>
  <c r="E2052" i="2"/>
  <c r="V2051" i="2"/>
  <c r="U2051" i="2"/>
  <c r="T2051" i="2"/>
  <c r="S2051" i="2"/>
  <c r="N2051" i="2"/>
  <c r="M2051" i="2"/>
  <c r="K2051" i="2"/>
  <c r="W2051" i="2" s="1"/>
  <c r="H618" i="3" s="1"/>
  <c r="J2051" i="2"/>
  <c r="L2051" i="2" s="1"/>
  <c r="I2051" i="2"/>
  <c r="H2051" i="2"/>
  <c r="E2051" i="2"/>
  <c r="V2050" i="2"/>
  <c r="U2050" i="2"/>
  <c r="N2050" i="2"/>
  <c r="T2050" i="2" s="1"/>
  <c r="M2050" i="2"/>
  <c r="S2050" i="2" s="1"/>
  <c r="J2050" i="2"/>
  <c r="L2050" i="2" s="1"/>
  <c r="K617" i="3" s="1"/>
  <c r="I2050" i="2"/>
  <c r="K2050" i="2" s="1"/>
  <c r="H2050" i="2"/>
  <c r="E2050" i="2"/>
  <c r="V2049" i="2"/>
  <c r="U2049" i="2"/>
  <c r="N2049" i="2"/>
  <c r="T2049" i="2" s="1"/>
  <c r="M2049" i="2"/>
  <c r="J2049" i="2"/>
  <c r="L2049" i="2" s="1"/>
  <c r="I2049" i="2"/>
  <c r="K2049" i="2" s="1"/>
  <c r="H2048" i="1" s="1"/>
  <c r="H2049" i="2"/>
  <c r="E2049" i="2"/>
  <c r="V2048" i="2"/>
  <c r="U2048" i="2"/>
  <c r="T2048" i="2"/>
  <c r="N2048" i="2"/>
  <c r="M2048" i="2"/>
  <c r="S2048" i="2" s="1"/>
  <c r="J2048" i="2"/>
  <c r="L2048" i="2" s="1"/>
  <c r="I2048" i="2"/>
  <c r="K2048" i="2" s="1"/>
  <c r="H2048" i="2"/>
  <c r="E2048" i="2"/>
  <c r="V2047" i="2"/>
  <c r="U2047" i="2"/>
  <c r="S2047" i="2"/>
  <c r="N2047" i="2"/>
  <c r="T2047" i="2" s="1"/>
  <c r="M2047" i="2"/>
  <c r="L2047" i="2"/>
  <c r="J2047" i="2"/>
  <c r="I2047" i="2"/>
  <c r="K2047" i="2" s="1"/>
  <c r="H2047" i="2"/>
  <c r="E2047" i="2"/>
  <c r="V2046" i="2"/>
  <c r="U2046" i="2"/>
  <c r="S2046" i="2"/>
  <c r="N2046" i="2"/>
  <c r="T2046" i="2" s="1"/>
  <c r="M2046" i="2"/>
  <c r="K2046" i="2"/>
  <c r="J2046" i="2"/>
  <c r="L2046" i="2" s="1"/>
  <c r="I2046" i="2"/>
  <c r="H2046" i="2"/>
  <c r="E2046" i="2"/>
  <c r="V2045" i="2"/>
  <c r="U2045" i="2"/>
  <c r="N2045" i="2"/>
  <c r="T2045" i="2" s="1"/>
  <c r="M2045" i="2"/>
  <c r="S2045" i="2" s="1"/>
  <c r="J2045" i="2"/>
  <c r="L2045" i="2" s="1"/>
  <c r="I2045" i="2"/>
  <c r="K2045" i="2" s="1"/>
  <c r="W2045" i="2" s="1"/>
  <c r="H2045" i="2"/>
  <c r="E2045" i="2"/>
  <c r="V2044" i="2"/>
  <c r="U2044" i="2"/>
  <c r="N2044" i="2"/>
  <c r="T2044" i="2" s="1"/>
  <c r="M2044" i="2"/>
  <c r="S2044" i="2" s="1"/>
  <c r="L2044" i="2"/>
  <c r="X2044" i="2" s="1"/>
  <c r="M616" i="3" s="1"/>
  <c r="J2044" i="2"/>
  <c r="I2044" i="2"/>
  <c r="K2044" i="2" s="1"/>
  <c r="H2044" i="2"/>
  <c r="E2044" i="2"/>
  <c r="V2043" i="2"/>
  <c r="U2043" i="2"/>
  <c r="N2043" i="2"/>
  <c r="T2043" i="2" s="1"/>
  <c r="M2043" i="2"/>
  <c r="S2043" i="2" s="1"/>
  <c r="J2043" i="2"/>
  <c r="L2043" i="2" s="1"/>
  <c r="I2043" i="2"/>
  <c r="K2043" i="2" s="1"/>
  <c r="H2043" i="2"/>
  <c r="E2043" i="2"/>
  <c r="V2042" i="2"/>
  <c r="U2042" i="2"/>
  <c r="S2042" i="2"/>
  <c r="N2042" i="2"/>
  <c r="T2042" i="2" s="1"/>
  <c r="M2042" i="2"/>
  <c r="J2042" i="2"/>
  <c r="L2042" i="2" s="1"/>
  <c r="I2042" i="2"/>
  <c r="K2042" i="2" s="1"/>
  <c r="H2042" i="2"/>
  <c r="E2042" i="2"/>
  <c r="V2041" i="2"/>
  <c r="U2041" i="2"/>
  <c r="N2041" i="2"/>
  <c r="T2041" i="2" s="1"/>
  <c r="M2041" i="2"/>
  <c r="S2041" i="2" s="1"/>
  <c r="L2041" i="2"/>
  <c r="X2041" i="2" s="1"/>
  <c r="M615" i="3" s="1"/>
  <c r="J2041" i="2"/>
  <c r="I2041" i="2"/>
  <c r="K2041" i="2" s="1"/>
  <c r="H2041" i="2"/>
  <c r="E2041" i="2"/>
  <c r="V2040" i="2"/>
  <c r="U2040" i="2"/>
  <c r="N2040" i="2"/>
  <c r="M2040" i="2"/>
  <c r="S2040" i="2" s="1"/>
  <c r="K2040" i="2"/>
  <c r="J2040" i="2"/>
  <c r="L2040" i="2" s="1"/>
  <c r="I2040" i="2"/>
  <c r="H2040" i="2"/>
  <c r="E2040" i="2"/>
  <c r="V2039" i="2"/>
  <c r="U2039" i="2"/>
  <c r="T2039" i="2"/>
  <c r="N2039" i="2"/>
  <c r="M2039" i="2"/>
  <c r="S2039" i="2" s="1"/>
  <c r="J2039" i="2"/>
  <c r="L2039" i="2" s="1"/>
  <c r="I2039" i="2"/>
  <c r="K2039" i="2" s="1"/>
  <c r="H2039" i="2"/>
  <c r="E2039" i="2"/>
  <c r="V2038" i="2"/>
  <c r="U2038" i="2"/>
  <c r="S2038" i="2"/>
  <c r="N2038" i="2"/>
  <c r="T2038" i="2" s="1"/>
  <c r="M2038" i="2"/>
  <c r="L2038" i="2"/>
  <c r="J2038" i="2"/>
  <c r="I2038" i="2"/>
  <c r="K2038" i="2" s="1"/>
  <c r="H2038" i="2"/>
  <c r="E2038" i="2"/>
  <c r="V2037" i="2"/>
  <c r="U2037" i="2"/>
  <c r="N2037" i="2"/>
  <c r="T2037" i="2" s="1"/>
  <c r="M2037" i="2"/>
  <c r="S2037" i="2" s="1"/>
  <c r="J2037" i="2"/>
  <c r="L2037" i="2" s="1"/>
  <c r="I2037" i="2"/>
  <c r="K2037" i="2" s="1"/>
  <c r="W2037" i="2" s="1"/>
  <c r="H613" i="3" s="1"/>
  <c r="H2037" i="2"/>
  <c r="E2037" i="2"/>
  <c r="W2036" i="2"/>
  <c r="H612" i="3" s="1"/>
  <c r="V2036" i="2"/>
  <c r="U2036" i="2"/>
  <c r="T2036" i="2"/>
  <c r="S2036" i="2"/>
  <c r="N2036" i="2"/>
  <c r="M2036" i="2"/>
  <c r="K2036" i="2"/>
  <c r="O2036" i="2" s="1"/>
  <c r="Q2036" i="2" s="1"/>
  <c r="J2036" i="2"/>
  <c r="L2036" i="2" s="1"/>
  <c r="I2036" i="2"/>
  <c r="H2036" i="2"/>
  <c r="E2036" i="2"/>
  <c r="V2035" i="2"/>
  <c r="U2035" i="2"/>
  <c r="S2035" i="2"/>
  <c r="N2035" i="2"/>
  <c r="T2035" i="2" s="1"/>
  <c r="M2035" i="2"/>
  <c r="L2035" i="2"/>
  <c r="J2035" i="2"/>
  <c r="I2035" i="2"/>
  <c r="K2035" i="2" s="1"/>
  <c r="H2035" i="2"/>
  <c r="E2035" i="2"/>
  <c r="W2034" i="2"/>
  <c r="V2034" i="2"/>
  <c r="U2034" i="2"/>
  <c r="N2034" i="2"/>
  <c r="T2034" i="2" s="1"/>
  <c r="M2034" i="2"/>
  <c r="S2034" i="2" s="1"/>
  <c r="K2034" i="2"/>
  <c r="J2034" i="2"/>
  <c r="L2034" i="2" s="1"/>
  <c r="I2034" i="2"/>
  <c r="H2034" i="2"/>
  <c r="E2034" i="2"/>
  <c r="V2033" i="2"/>
  <c r="U2033" i="2"/>
  <c r="N2033" i="2"/>
  <c r="T2033" i="2" s="1"/>
  <c r="M2033" i="2"/>
  <c r="S2033" i="2" s="1"/>
  <c r="K2033" i="2"/>
  <c r="W2033" i="2" s="1"/>
  <c r="H610" i="3" s="1"/>
  <c r="J2033" i="2"/>
  <c r="L2033" i="2" s="1"/>
  <c r="I2033" i="2"/>
  <c r="H2033" i="2"/>
  <c r="E2033" i="2"/>
  <c r="V2032" i="2"/>
  <c r="U2032" i="2"/>
  <c r="S2032" i="2"/>
  <c r="N2032" i="2"/>
  <c r="T2032" i="2" s="1"/>
  <c r="M2032" i="2"/>
  <c r="L2032" i="2"/>
  <c r="J2032" i="2"/>
  <c r="I2032" i="2"/>
  <c r="K2032" i="2" s="1"/>
  <c r="H2032" i="2"/>
  <c r="E2032" i="2"/>
  <c r="V2031" i="2"/>
  <c r="U2031" i="2"/>
  <c r="N2031" i="2"/>
  <c r="T2031" i="2" s="1"/>
  <c r="M2031" i="2"/>
  <c r="S2031" i="2" s="1"/>
  <c r="J2031" i="2"/>
  <c r="L2031" i="2" s="1"/>
  <c r="X2031" i="2" s="1"/>
  <c r="I2031" i="2"/>
  <c r="K2031" i="2" s="1"/>
  <c r="H2031" i="2"/>
  <c r="E2031" i="2"/>
  <c r="V2030" i="2"/>
  <c r="U2030" i="2"/>
  <c r="N2030" i="2"/>
  <c r="T2030" i="2" s="1"/>
  <c r="M2030" i="2"/>
  <c r="S2030" i="2" s="1"/>
  <c r="J2030" i="2"/>
  <c r="L2030" i="2" s="1"/>
  <c r="I2030" i="2"/>
  <c r="K2030" i="2" s="1"/>
  <c r="W2030" i="2" s="1"/>
  <c r="H2030" i="2"/>
  <c r="E2030" i="2"/>
  <c r="V2029" i="2"/>
  <c r="U2029" i="2"/>
  <c r="S2029" i="2"/>
  <c r="N2029" i="2"/>
  <c r="T2029" i="2" s="1"/>
  <c r="M2029" i="2"/>
  <c r="J2029" i="2"/>
  <c r="L2029" i="2" s="1"/>
  <c r="I2029" i="2"/>
  <c r="K2029" i="2" s="1"/>
  <c r="H2029" i="2"/>
  <c r="E2029" i="2"/>
  <c r="V2028" i="2"/>
  <c r="U2028" i="2"/>
  <c r="N2028" i="2"/>
  <c r="T2028" i="2" s="1"/>
  <c r="M2028" i="2"/>
  <c r="S2028" i="2" s="1"/>
  <c r="K2028" i="2"/>
  <c r="W2028" i="2" s="1"/>
  <c r="J2028" i="2"/>
  <c r="L2028" i="2" s="1"/>
  <c r="I2028" i="2"/>
  <c r="H2028" i="2"/>
  <c r="E2028" i="2"/>
  <c r="V2027" i="2"/>
  <c r="U2027" i="2"/>
  <c r="W2027" i="2" s="1"/>
  <c r="S2027" i="2"/>
  <c r="N2027" i="2"/>
  <c r="T2027" i="2" s="1"/>
  <c r="M2027" i="2"/>
  <c r="K2027" i="2"/>
  <c r="J2027" i="2"/>
  <c r="L2027" i="2" s="1"/>
  <c r="I2027" i="2"/>
  <c r="H2027" i="2"/>
  <c r="E2027" i="2"/>
  <c r="V2026" i="2"/>
  <c r="U2026" i="2"/>
  <c r="N2026" i="2"/>
  <c r="T2026" i="2" s="1"/>
  <c r="M2026" i="2"/>
  <c r="S2026" i="2" s="1"/>
  <c r="L2026" i="2"/>
  <c r="J2026" i="2"/>
  <c r="I2026" i="2"/>
  <c r="K2026" i="2" s="1"/>
  <c r="H2026" i="2"/>
  <c r="E2026" i="2"/>
  <c r="V2025" i="2"/>
  <c r="U2025" i="2"/>
  <c r="N2025" i="2"/>
  <c r="T2025" i="2" s="1"/>
  <c r="M2025" i="2"/>
  <c r="S2025" i="2" s="1"/>
  <c r="K2025" i="2"/>
  <c r="W2025" i="2" s="1"/>
  <c r="J2025" i="2"/>
  <c r="L2025" i="2" s="1"/>
  <c r="X2025" i="2" s="1"/>
  <c r="I2025" i="2"/>
  <c r="H2025" i="2"/>
  <c r="E2025" i="2"/>
  <c r="V2024" i="2"/>
  <c r="U2024" i="2"/>
  <c r="S2024" i="2"/>
  <c r="N2024" i="2"/>
  <c r="T2024" i="2" s="1"/>
  <c r="M2024" i="2"/>
  <c r="K2024" i="2"/>
  <c r="W2024" i="2" s="1"/>
  <c r="J2024" i="2"/>
  <c r="L2024" i="2" s="1"/>
  <c r="I2024" i="2"/>
  <c r="H2024" i="2"/>
  <c r="E2024" i="2"/>
  <c r="V2023" i="2"/>
  <c r="U2023" i="2"/>
  <c r="N2023" i="2"/>
  <c r="T2023" i="2" s="1"/>
  <c r="M2023" i="2"/>
  <c r="S2023" i="2" s="1"/>
  <c r="L2023" i="2"/>
  <c r="X2023" i="2" s="1"/>
  <c r="J2023" i="2"/>
  <c r="I2023" i="2"/>
  <c r="K2023" i="2" s="1"/>
  <c r="H2023" i="2"/>
  <c r="E2023" i="2"/>
  <c r="V2022" i="2"/>
  <c r="U2022" i="2"/>
  <c r="N2022" i="2"/>
  <c r="T2022" i="2" s="1"/>
  <c r="M2022" i="2"/>
  <c r="S2022" i="2" s="1"/>
  <c r="K2022" i="2"/>
  <c r="J2022" i="2"/>
  <c r="L2022" i="2" s="1"/>
  <c r="I2022" i="2"/>
  <c r="H2022" i="2"/>
  <c r="E2022" i="2"/>
  <c r="V2021" i="2"/>
  <c r="U2021" i="2"/>
  <c r="N2021" i="2"/>
  <c r="T2021" i="2" s="1"/>
  <c r="M2021" i="2"/>
  <c r="S2021" i="2" s="1"/>
  <c r="J2021" i="2"/>
  <c r="L2021" i="2" s="1"/>
  <c r="I2021" i="2"/>
  <c r="K2021" i="2" s="1"/>
  <c r="O2021" i="2" s="1"/>
  <c r="Q2021" i="2" s="1"/>
  <c r="H2021" i="2"/>
  <c r="E2021" i="2"/>
  <c r="V2020" i="2"/>
  <c r="U2020" i="2"/>
  <c r="S2020" i="2"/>
  <c r="N2020" i="2"/>
  <c r="T2020" i="2" s="1"/>
  <c r="M2020" i="2"/>
  <c r="J2020" i="2"/>
  <c r="L2020" i="2" s="1"/>
  <c r="X2020" i="2" s="1"/>
  <c r="I2020" i="2"/>
  <c r="K2020" i="2" s="1"/>
  <c r="W2020" i="2" s="1"/>
  <c r="H2020" i="2"/>
  <c r="E2020" i="2"/>
  <c r="V2019" i="2"/>
  <c r="U2019" i="2"/>
  <c r="N2019" i="2"/>
  <c r="T2019" i="2" s="1"/>
  <c r="M2019" i="2"/>
  <c r="S2019" i="2" s="1"/>
  <c r="K2019" i="2"/>
  <c r="J2019" i="2"/>
  <c r="L2019" i="2" s="1"/>
  <c r="I2019" i="2"/>
  <c r="H2019" i="2"/>
  <c r="E2019" i="2"/>
  <c r="V2018" i="2"/>
  <c r="U2018" i="2"/>
  <c r="N2018" i="2"/>
  <c r="T2018" i="2" s="1"/>
  <c r="M2018" i="2"/>
  <c r="S2018" i="2" s="1"/>
  <c r="J2018" i="2"/>
  <c r="L2018" i="2" s="1"/>
  <c r="I2018" i="2"/>
  <c r="K2018" i="2" s="1"/>
  <c r="F606" i="3" s="1"/>
  <c r="H2018" i="2"/>
  <c r="E2018" i="2"/>
  <c r="V2017" i="2"/>
  <c r="U2017" i="2"/>
  <c r="N2017" i="2"/>
  <c r="T2017" i="2" s="1"/>
  <c r="M2017" i="2"/>
  <c r="S2017" i="2" s="1"/>
  <c r="L2017" i="2"/>
  <c r="J2017" i="2"/>
  <c r="I2017" i="2"/>
  <c r="K2017" i="2" s="1"/>
  <c r="H2017" i="2"/>
  <c r="E2017" i="2"/>
  <c r="V2016" i="2"/>
  <c r="U2016" i="2"/>
  <c r="S2016" i="2"/>
  <c r="N2016" i="2"/>
  <c r="T2016" i="2" s="1"/>
  <c r="M2016" i="2"/>
  <c r="K2016" i="2"/>
  <c r="J2016" i="2"/>
  <c r="L2016" i="2" s="1"/>
  <c r="I2016" i="2"/>
  <c r="H2016" i="2"/>
  <c r="E2016" i="2"/>
  <c r="V2015" i="2"/>
  <c r="U2015" i="2"/>
  <c r="N2015" i="2"/>
  <c r="T2015" i="2" s="1"/>
  <c r="M2015" i="2"/>
  <c r="S2015" i="2" s="1"/>
  <c r="J2015" i="2"/>
  <c r="L2015" i="2" s="1"/>
  <c r="I2015" i="2"/>
  <c r="K2015" i="2" s="1"/>
  <c r="W2015" i="2" s="1"/>
  <c r="H2015" i="2"/>
  <c r="E2015" i="2"/>
  <c r="V2014" i="2"/>
  <c r="U2014" i="2"/>
  <c r="N2014" i="2"/>
  <c r="T2014" i="2" s="1"/>
  <c r="M2014" i="2"/>
  <c r="S2014" i="2" s="1"/>
  <c r="J2014" i="2"/>
  <c r="L2014" i="2" s="1"/>
  <c r="I2014" i="2"/>
  <c r="K2014" i="2" s="1"/>
  <c r="H2014" i="2"/>
  <c r="E2014" i="2"/>
  <c r="V2013" i="2"/>
  <c r="U2013" i="2"/>
  <c r="T2013" i="2"/>
  <c r="N2013" i="2"/>
  <c r="M2013" i="2"/>
  <c r="S2013" i="2" s="1"/>
  <c r="J2013" i="2"/>
  <c r="L2013" i="2" s="1"/>
  <c r="P2013" i="2" s="1"/>
  <c r="R2013" i="2" s="1"/>
  <c r="I2013" i="2"/>
  <c r="K2013" i="2" s="1"/>
  <c r="H2013" i="2"/>
  <c r="E2013" i="2"/>
  <c r="V2012" i="2"/>
  <c r="U2012" i="2"/>
  <c r="N2012" i="2"/>
  <c r="T2012" i="2" s="1"/>
  <c r="M2012" i="2"/>
  <c r="S2012" i="2" s="1"/>
  <c r="J2012" i="2"/>
  <c r="L2012" i="2" s="1"/>
  <c r="P2012" i="2" s="1"/>
  <c r="R2012" i="2" s="1"/>
  <c r="I2012" i="2"/>
  <c r="K2012" i="2" s="1"/>
  <c r="H2012" i="2"/>
  <c r="E2012" i="2"/>
  <c r="V2011" i="2"/>
  <c r="U2011" i="2"/>
  <c r="T2011" i="2"/>
  <c r="N2011" i="2"/>
  <c r="M2011" i="2"/>
  <c r="S2011" i="2" s="1"/>
  <c r="J2011" i="2"/>
  <c r="L2011" i="2" s="1"/>
  <c r="I2011" i="2"/>
  <c r="K2011" i="2" s="1"/>
  <c r="H2011" i="2"/>
  <c r="E2011" i="2"/>
  <c r="V2010" i="2"/>
  <c r="U2010" i="2"/>
  <c r="T2010" i="2"/>
  <c r="N2010" i="2"/>
  <c r="M2010" i="2"/>
  <c r="S2010" i="2" s="1"/>
  <c r="L2010" i="2"/>
  <c r="J2010" i="2"/>
  <c r="I2010" i="2"/>
  <c r="K2010" i="2" s="1"/>
  <c r="H2010" i="2"/>
  <c r="E2010" i="2"/>
  <c r="V2009" i="2"/>
  <c r="U2009" i="2"/>
  <c r="N2009" i="2"/>
  <c r="T2009" i="2" s="1"/>
  <c r="M2009" i="2"/>
  <c r="S2009" i="2" s="1"/>
  <c r="K2009" i="2"/>
  <c r="F604" i="3" s="1"/>
  <c r="J2009" i="2"/>
  <c r="L2009" i="2" s="1"/>
  <c r="I2009" i="2"/>
  <c r="H2009" i="2"/>
  <c r="E2009" i="2"/>
  <c r="V2008" i="2"/>
  <c r="U2008" i="2"/>
  <c r="T2008" i="2"/>
  <c r="N2008" i="2"/>
  <c r="M2008" i="2"/>
  <c r="S2008" i="2" s="1"/>
  <c r="J2008" i="2"/>
  <c r="L2008" i="2" s="1"/>
  <c r="I2008" i="2"/>
  <c r="K2008" i="2" s="1"/>
  <c r="H2008" i="2"/>
  <c r="E2008" i="2"/>
  <c r="V2007" i="2"/>
  <c r="U2007" i="2"/>
  <c r="N2007" i="2"/>
  <c r="T2007" i="2" s="1"/>
  <c r="M2007" i="2"/>
  <c r="S2007" i="2" s="1"/>
  <c r="J2007" i="2"/>
  <c r="L2007" i="2" s="1"/>
  <c r="X2007" i="2" s="1"/>
  <c r="M602" i="3" s="1"/>
  <c r="I2007" i="2"/>
  <c r="K2007" i="2" s="1"/>
  <c r="H2007" i="2"/>
  <c r="E2007" i="2"/>
  <c r="V2006" i="2"/>
  <c r="U2006" i="2"/>
  <c r="P2006" i="2"/>
  <c r="R2006" i="2" s="1"/>
  <c r="N2006" i="2"/>
  <c r="T2006" i="2" s="1"/>
  <c r="M2006" i="2"/>
  <c r="S2006" i="2" s="1"/>
  <c r="K2006" i="2"/>
  <c r="F601" i="3" s="1"/>
  <c r="J2006" i="2"/>
  <c r="L2006" i="2" s="1"/>
  <c r="I2006" i="2"/>
  <c r="H2006" i="2"/>
  <c r="E2006" i="2"/>
  <c r="V2005" i="2"/>
  <c r="U2005" i="2"/>
  <c r="N2005" i="2"/>
  <c r="T2005" i="2" s="1"/>
  <c r="M2005" i="2"/>
  <c r="S2005" i="2" s="1"/>
  <c r="J2005" i="2"/>
  <c r="L2005" i="2" s="1"/>
  <c r="I2005" i="2"/>
  <c r="K2005" i="2" s="1"/>
  <c r="H2005" i="2"/>
  <c r="E2005" i="2"/>
  <c r="V2004" i="2"/>
  <c r="U2004" i="2"/>
  <c r="T2004" i="2"/>
  <c r="N2004" i="2"/>
  <c r="M2004" i="2"/>
  <c r="S2004" i="2" s="1"/>
  <c r="J2004" i="2"/>
  <c r="L2004" i="2" s="1"/>
  <c r="I2004" i="2"/>
  <c r="K2004" i="2" s="1"/>
  <c r="H2004" i="2"/>
  <c r="E2004" i="2"/>
  <c r="V2003" i="2"/>
  <c r="U2003" i="2"/>
  <c r="N2003" i="2"/>
  <c r="T2003" i="2" s="1"/>
  <c r="M2003" i="2"/>
  <c r="S2003" i="2" s="1"/>
  <c r="K2003" i="2"/>
  <c r="J2003" i="2"/>
  <c r="L2003" i="2" s="1"/>
  <c r="I2003" i="2"/>
  <c r="H2003" i="2"/>
  <c r="E2003" i="2"/>
  <c r="V2002" i="2"/>
  <c r="U2002" i="2"/>
  <c r="T2002" i="2"/>
  <c r="N2002" i="2"/>
  <c r="M2002" i="2"/>
  <c r="S2002" i="2" s="1"/>
  <c r="J2002" i="2"/>
  <c r="L2002" i="2" s="1"/>
  <c r="I2002" i="2"/>
  <c r="K2002" i="2" s="1"/>
  <c r="H2002" i="2"/>
  <c r="E2002" i="2"/>
  <c r="V2001" i="2"/>
  <c r="U2001" i="2"/>
  <c r="T2001" i="2"/>
  <c r="N2001" i="2"/>
  <c r="M2001" i="2"/>
  <c r="S2001" i="2" s="1"/>
  <c r="L2001" i="2"/>
  <c r="X2001" i="2" s="1"/>
  <c r="J2001" i="2"/>
  <c r="I2001" i="2"/>
  <c r="K2001" i="2" s="1"/>
  <c r="H2001" i="2"/>
  <c r="E2001" i="2"/>
  <c r="V2000" i="2"/>
  <c r="U2000" i="2"/>
  <c r="N2000" i="2"/>
  <c r="T2000" i="2" s="1"/>
  <c r="M2000" i="2"/>
  <c r="S2000" i="2" s="1"/>
  <c r="J2000" i="2"/>
  <c r="L2000" i="2" s="1"/>
  <c r="I2000" i="2"/>
  <c r="K2000" i="2" s="1"/>
  <c r="H2000" i="2"/>
  <c r="E2000" i="2"/>
  <c r="V1999" i="2"/>
  <c r="U1999" i="2"/>
  <c r="N1999" i="2"/>
  <c r="T1999" i="2" s="1"/>
  <c r="M1999" i="2"/>
  <c r="S1999" i="2" s="1"/>
  <c r="J1999" i="2"/>
  <c r="L1999" i="2" s="1"/>
  <c r="I1999" i="2"/>
  <c r="K1999" i="2" s="1"/>
  <c r="H1999" i="2"/>
  <c r="E1999" i="2"/>
  <c r="V1998" i="2"/>
  <c r="U1998" i="2"/>
  <c r="T1998" i="2"/>
  <c r="N1998" i="2"/>
  <c r="M1998" i="2"/>
  <c r="S1998" i="2" s="1"/>
  <c r="J1998" i="2"/>
  <c r="L1998" i="2" s="1"/>
  <c r="I1998" i="2"/>
  <c r="K1998" i="2" s="1"/>
  <c r="H1998" i="2"/>
  <c r="E1998" i="2"/>
  <c r="V1997" i="2"/>
  <c r="U1997" i="2"/>
  <c r="N1997" i="2"/>
  <c r="T1997" i="2" s="1"/>
  <c r="M1997" i="2"/>
  <c r="S1997" i="2" s="1"/>
  <c r="J1997" i="2"/>
  <c r="L1997" i="2" s="1"/>
  <c r="I1997" i="2"/>
  <c r="K1997" i="2" s="1"/>
  <c r="H1997" i="2"/>
  <c r="E1997" i="2"/>
  <c r="V1996" i="2"/>
  <c r="U1996" i="2"/>
  <c r="T1996" i="2"/>
  <c r="N1996" i="2"/>
  <c r="M1996" i="2"/>
  <c r="S1996" i="2" s="1"/>
  <c r="J1996" i="2"/>
  <c r="L1996" i="2" s="1"/>
  <c r="I1996" i="2"/>
  <c r="K1996" i="2" s="1"/>
  <c r="H1996" i="2"/>
  <c r="E1996" i="2"/>
  <c r="V1995" i="2"/>
  <c r="U1995" i="2"/>
  <c r="T1995" i="2"/>
  <c r="N1995" i="2"/>
  <c r="M1995" i="2"/>
  <c r="S1995" i="2" s="1"/>
  <c r="L1995" i="2"/>
  <c r="J1995" i="2"/>
  <c r="I1995" i="2"/>
  <c r="K1995" i="2" s="1"/>
  <c r="H1995" i="2"/>
  <c r="E1995" i="2"/>
  <c r="V1994" i="2"/>
  <c r="U1994" i="2"/>
  <c r="N1994" i="2"/>
  <c r="T1994" i="2" s="1"/>
  <c r="M1994" i="2"/>
  <c r="S1994" i="2" s="1"/>
  <c r="K1994" i="2"/>
  <c r="J1994" i="2"/>
  <c r="L1994" i="2" s="1"/>
  <c r="I1994" i="2"/>
  <c r="H1994" i="2"/>
  <c r="E1994" i="2"/>
  <c r="V1993" i="2"/>
  <c r="U1993" i="2"/>
  <c r="T1993" i="2"/>
  <c r="N1993" i="2"/>
  <c r="M1993" i="2"/>
  <c r="S1993" i="2" s="1"/>
  <c r="J1993" i="2"/>
  <c r="L1993" i="2" s="1"/>
  <c r="I1993" i="2"/>
  <c r="K1993" i="2" s="1"/>
  <c r="H1993" i="2"/>
  <c r="E1993" i="2"/>
  <c r="V1992" i="2"/>
  <c r="U1992" i="2"/>
  <c r="T1992" i="2"/>
  <c r="N1992" i="2"/>
  <c r="M1992" i="2"/>
  <c r="S1992" i="2" s="1"/>
  <c r="L1992" i="2"/>
  <c r="J1992" i="2"/>
  <c r="I1992" i="2"/>
  <c r="K1992" i="2" s="1"/>
  <c r="H1992" i="2"/>
  <c r="E1992" i="2"/>
  <c r="V1991" i="2"/>
  <c r="U1991" i="2"/>
  <c r="N1991" i="2"/>
  <c r="T1991" i="2" s="1"/>
  <c r="M1991" i="2"/>
  <c r="S1991" i="2" s="1"/>
  <c r="J1991" i="2"/>
  <c r="L1991" i="2" s="1"/>
  <c r="I1991" i="2"/>
  <c r="K1991" i="2" s="1"/>
  <c r="H1991" i="2"/>
  <c r="E1991" i="2"/>
  <c r="V1990" i="2"/>
  <c r="U1990" i="2"/>
  <c r="N1990" i="2"/>
  <c r="T1990" i="2" s="1"/>
  <c r="M1990" i="2"/>
  <c r="S1990" i="2" s="1"/>
  <c r="J1990" i="2"/>
  <c r="L1990" i="2" s="1"/>
  <c r="I1990" i="2"/>
  <c r="K1990" i="2" s="1"/>
  <c r="H1990" i="2"/>
  <c r="E1990" i="2"/>
  <c r="V1989" i="2"/>
  <c r="U1989" i="2"/>
  <c r="T1989" i="2"/>
  <c r="N1989" i="2"/>
  <c r="M1989" i="2"/>
  <c r="S1989" i="2" s="1"/>
  <c r="J1989" i="2"/>
  <c r="L1989" i="2" s="1"/>
  <c r="I1989" i="2"/>
  <c r="K1989" i="2" s="1"/>
  <c r="H1989" i="2"/>
  <c r="E1989" i="2"/>
  <c r="V1988" i="2"/>
  <c r="U1988" i="2"/>
  <c r="N1988" i="2"/>
  <c r="T1988" i="2" s="1"/>
  <c r="M1988" i="2"/>
  <c r="S1988" i="2" s="1"/>
  <c r="K1988" i="2"/>
  <c r="J1988" i="2"/>
  <c r="L1988" i="2" s="1"/>
  <c r="I1988" i="2"/>
  <c r="H1988" i="2"/>
  <c r="E1988" i="2"/>
  <c r="V1987" i="2"/>
  <c r="U1987" i="2"/>
  <c r="N1987" i="2"/>
  <c r="T1987" i="2" s="1"/>
  <c r="M1987" i="2"/>
  <c r="S1987" i="2" s="1"/>
  <c r="J1987" i="2"/>
  <c r="L1987" i="2" s="1"/>
  <c r="I1987" i="2"/>
  <c r="K1987" i="2" s="1"/>
  <c r="H1987" i="2"/>
  <c r="E1987" i="2"/>
  <c r="V1986" i="2"/>
  <c r="U1986" i="2"/>
  <c r="N1986" i="2"/>
  <c r="T1986" i="2" s="1"/>
  <c r="M1986" i="2"/>
  <c r="S1986" i="2" s="1"/>
  <c r="L1986" i="2"/>
  <c r="J1986" i="2"/>
  <c r="I1986" i="2"/>
  <c r="K1986" i="2" s="1"/>
  <c r="H1986" i="2"/>
  <c r="E1986" i="2"/>
  <c r="V1985" i="2"/>
  <c r="U1985" i="2"/>
  <c r="N1985" i="2"/>
  <c r="T1985" i="2" s="1"/>
  <c r="M1985" i="2"/>
  <c r="S1985" i="2" s="1"/>
  <c r="J1985" i="2"/>
  <c r="L1985" i="2" s="1"/>
  <c r="I1985" i="2"/>
  <c r="K1985" i="2" s="1"/>
  <c r="H1985" i="2"/>
  <c r="E1985" i="2"/>
  <c r="V1984" i="2"/>
  <c r="U1984" i="2"/>
  <c r="N1984" i="2"/>
  <c r="T1984" i="2" s="1"/>
  <c r="M1984" i="2"/>
  <c r="S1984" i="2" s="1"/>
  <c r="J1984" i="2"/>
  <c r="L1984" i="2" s="1"/>
  <c r="I1984" i="2"/>
  <c r="K1984" i="2" s="1"/>
  <c r="H1984" i="2"/>
  <c r="E1984" i="2"/>
  <c r="V1983" i="2"/>
  <c r="U1983" i="2"/>
  <c r="N1983" i="2"/>
  <c r="T1983" i="2" s="1"/>
  <c r="M1983" i="2"/>
  <c r="S1983" i="2" s="1"/>
  <c r="J1983" i="2"/>
  <c r="L1983" i="2" s="1"/>
  <c r="I1983" i="2"/>
  <c r="K1983" i="2" s="1"/>
  <c r="H1983" i="2"/>
  <c r="E1983" i="2"/>
  <c r="V1982" i="2"/>
  <c r="U1982" i="2"/>
  <c r="N1982" i="2"/>
  <c r="T1982" i="2" s="1"/>
  <c r="M1982" i="2"/>
  <c r="S1982" i="2" s="1"/>
  <c r="J1982" i="2"/>
  <c r="L1982" i="2" s="1"/>
  <c r="I1982" i="2"/>
  <c r="K1982" i="2" s="1"/>
  <c r="H1982" i="2"/>
  <c r="E1982" i="2"/>
  <c r="V1981" i="2"/>
  <c r="U1981" i="2"/>
  <c r="N1981" i="2"/>
  <c r="T1981" i="2" s="1"/>
  <c r="M1981" i="2"/>
  <c r="S1981" i="2" s="1"/>
  <c r="J1981" i="2"/>
  <c r="L1981" i="2" s="1"/>
  <c r="I1981" i="2"/>
  <c r="K1981" i="2" s="1"/>
  <c r="H1981" i="2"/>
  <c r="E1981" i="2"/>
  <c r="X1980" i="2"/>
  <c r="V1980" i="2"/>
  <c r="U1980" i="2"/>
  <c r="T1980" i="2"/>
  <c r="S1980" i="2"/>
  <c r="N1980" i="2"/>
  <c r="M1980" i="2"/>
  <c r="L1980" i="2"/>
  <c r="J1980" i="2"/>
  <c r="I1980" i="2"/>
  <c r="K1980" i="2" s="1"/>
  <c r="H1980" i="2"/>
  <c r="E1980" i="2"/>
  <c r="V1979" i="2"/>
  <c r="U1979" i="2"/>
  <c r="N1979" i="2"/>
  <c r="M1979" i="2"/>
  <c r="S1979" i="2" s="1"/>
  <c r="J1979" i="2"/>
  <c r="L1979" i="2" s="1"/>
  <c r="I1979" i="2"/>
  <c r="K1979" i="2" s="1"/>
  <c r="H1979" i="2"/>
  <c r="E1979" i="2"/>
  <c r="V1978" i="2"/>
  <c r="U1978" i="2"/>
  <c r="N1978" i="2"/>
  <c r="T1978" i="2" s="1"/>
  <c r="M1978" i="2"/>
  <c r="S1978" i="2" s="1"/>
  <c r="J1978" i="2"/>
  <c r="L1978" i="2" s="1"/>
  <c r="I1978" i="2"/>
  <c r="K1978" i="2" s="1"/>
  <c r="H1978" i="2"/>
  <c r="E1978" i="2"/>
  <c r="V1977" i="2"/>
  <c r="U1977" i="2"/>
  <c r="T1977" i="2"/>
  <c r="N1977" i="2"/>
  <c r="M1977" i="2"/>
  <c r="S1977" i="2" s="1"/>
  <c r="L1977" i="2"/>
  <c r="J1977" i="2"/>
  <c r="I1977" i="2"/>
  <c r="K1977" i="2" s="1"/>
  <c r="H1977" i="2"/>
  <c r="E1977" i="2"/>
  <c r="V1976" i="2"/>
  <c r="U1976" i="2"/>
  <c r="P1976" i="2"/>
  <c r="R1976" i="2" s="1"/>
  <c r="N1976" i="2"/>
  <c r="T1976" i="2" s="1"/>
  <c r="M1976" i="2"/>
  <c r="S1976" i="2" s="1"/>
  <c r="J1976" i="2"/>
  <c r="L1976" i="2" s="1"/>
  <c r="I1976" i="2"/>
  <c r="K1976" i="2" s="1"/>
  <c r="H1976" i="2"/>
  <c r="E1976" i="2"/>
  <c r="V1975" i="2"/>
  <c r="U1975" i="2"/>
  <c r="N1975" i="2"/>
  <c r="T1975" i="2" s="1"/>
  <c r="M1975" i="2"/>
  <c r="S1975" i="2" s="1"/>
  <c r="J1975" i="2"/>
  <c r="L1975" i="2" s="1"/>
  <c r="I1975" i="2"/>
  <c r="K1975" i="2" s="1"/>
  <c r="H1975" i="2"/>
  <c r="E1975" i="2"/>
  <c r="V1974" i="2"/>
  <c r="U1974" i="2"/>
  <c r="T1974" i="2"/>
  <c r="S1974" i="2"/>
  <c r="N1974" i="2"/>
  <c r="M1974" i="2"/>
  <c r="L1974" i="2"/>
  <c r="J1974" i="2"/>
  <c r="I1974" i="2"/>
  <c r="K1974" i="2" s="1"/>
  <c r="H1974" i="2"/>
  <c r="E1974" i="2"/>
  <c r="V1973" i="2"/>
  <c r="U1973" i="2"/>
  <c r="N1973" i="2"/>
  <c r="M1973" i="2"/>
  <c r="S1973" i="2" s="1"/>
  <c r="J1973" i="2"/>
  <c r="L1973" i="2" s="1"/>
  <c r="I1973" i="2"/>
  <c r="K1973" i="2" s="1"/>
  <c r="F593" i="3" s="1"/>
  <c r="H1973" i="2"/>
  <c r="E1973" i="2"/>
  <c r="V1972" i="2"/>
  <c r="U1972" i="2"/>
  <c r="T1972" i="2"/>
  <c r="N1972" i="2"/>
  <c r="M1972" i="2"/>
  <c r="S1972" i="2" s="1"/>
  <c r="J1972" i="2"/>
  <c r="L1972" i="2" s="1"/>
  <c r="I1972" i="2"/>
  <c r="K1972" i="2" s="1"/>
  <c r="H1972" i="2"/>
  <c r="E1972" i="2"/>
  <c r="V1970" i="2"/>
  <c r="X1970" i="2" s="1"/>
  <c r="U1970" i="2"/>
  <c r="N1970" i="2"/>
  <c r="T1970" i="2" s="1"/>
  <c r="M1970" i="2"/>
  <c r="S1970" i="2" s="1"/>
  <c r="J1970" i="2"/>
  <c r="L1970" i="2" s="1"/>
  <c r="I1970" i="2"/>
  <c r="K1970" i="2" s="1"/>
  <c r="H1970" i="2"/>
  <c r="E1970" i="2"/>
  <c r="V1969" i="2"/>
  <c r="U1969" i="2"/>
  <c r="N1969" i="2"/>
  <c r="T1969" i="2" s="1"/>
  <c r="M1969" i="2"/>
  <c r="S1969" i="2" s="1"/>
  <c r="J1969" i="2"/>
  <c r="L1969" i="2" s="1"/>
  <c r="I1969" i="2"/>
  <c r="K1969" i="2" s="1"/>
  <c r="W1969" i="2" s="1"/>
  <c r="H591" i="3" s="1"/>
  <c r="H1969" i="2"/>
  <c r="E1969" i="2"/>
  <c r="V1968" i="2"/>
  <c r="U1968" i="2"/>
  <c r="N1968" i="2"/>
  <c r="T1968" i="2" s="1"/>
  <c r="M1968" i="2"/>
  <c r="S1968" i="2" s="1"/>
  <c r="J1968" i="2"/>
  <c r="L1968" i="2" s="1"/>
  <c r="I1968" i="2"/>
  <c r="K1968" i="2" s="1"/>
  <c r="H1968" i="2"/>
  <c r="E1968" i="2"/>
  <c r="V1967" i="2"/>
  <c r="U1967" i="2"/>
  <c r="T1967" i="2"/>
  <c r="S1967" i="2"/>
  <c r="N1967" i="2"/>
  <c r="M1967" i="2"/>
  <c r="J1967" i="2"/>
  <c r="L1967" i="2" s="1"/>
  <c r="I1967" i="2"/>
  <c r="K1967" i="2" s="1"/>
  <c r="H1967" i="2"/>
  <c r="E1967" i="2"/>
  <c r="V1966" i="2"/>
  <c r="U1966" i="2"/>
  <c r="N1966" i="2"/>
  <c r="T1966" i="2" s="1"/>
  <c r="M1966" i="2"/>
  <c r="S1966" i="2" s="1"/>
  <c r="K1966" i="2"/>
  <c r="W1966" i="2" s="1"/>
  <c r="J1966" i="2"/>
  <c r="L1966" i="2" s="1"/>
  <c r="I1966" i="2"/>
  <c r="H1966" i="2"/>
  <c r="E1966" i="2"/>
  <c r="V1965" i="2"/>
  <c r="U1965" i="2"/>
  <c r="O1965" i="2"/>
  <c r="Q1965" i="2" s="1"/>
  <c r="N1965" i="2"/>
  <c r="T1965" i="2" s="1"/>
  <c r="M1965" i="2"/>
  <c r="S1965" i="2" s="1"/>
  <c r="J1965" i="2"/>
  <c r="L1965" i="2" s="1"/>
  <c r="I1965" i="2"/>
  <c r="K1965" i="2" s="1"/>
  <c r="H1965" i="2"/>
  <c r="E1965" i="2"/>
  <c r="V1964" i="2"/>
  <c r="U1964" i="2"/>
  <c r="T1964" i="2"/>
  <c r="N1964" i="2"/>
  <c r="M1964" i="2"/>
  <c r="S1964" i="2" s="1"/>
  <c r="J1964" i="2"/>
  <c r="L1964" i="2" s="1"/>
  <c r="I1964" i="2"/>
  <c r="K1964" i="2" s="1"/>
  <c r="H1964" i="2"/>
  <c r="E1964" i="2"/>
  <c r="V1963" i="2"/>
  <c r="U1963" i="2"/>
  <c r="N1963" i="2"/>
  <c r="T1963" i="2" s="1"/>
  <c r="M1963" i="2"/>
  <c r="S1963" i="2" s="1"/>
  <c r="L1963" i="2"/>
  <c r="X1963" i="2" s="1"/>
  <c r="M590" i="3" s="1"/>
  <c r="J1963" i="2"/>
  <c r="I1963" i="2"/>
  <c r="K1963" i="2" s="1"/>
  <c r="W1963" i="2" s="1"/>
  <c r="H590" i="3" s="1"/>
  <c r="H1963" i="2"/>
  <c r="E1963" i="2"/>
  <c r="V1962" i="2"/>
  <c r="U1962" i="2"/>
  <c r="N1962" i="2"/>
  <c r="T1962" i="2" s="1"/>
  <c r="M1962" i="2"/>
  <c r="S1962" i="2" s="1"/>
  <c r="J1962" i="2"/>
  <c r="L1962" i="2" s="1"/>
  <c r="I1962" i="2"/>
  <c r="K1962" i="2" s="1"/>
  <c r="H1962" i="2"/>
  <c r="E1962" i="2"/>
  <c r="V1961" i="2"/>
  <c r="U1961" i="2"/>
  <c r="T1961" i="2"/>
  <c r="N1961" i="2"/>
  <c r="M1961" i="2"/>
  <c r="S1961" i="2" s="1"/>
  <c r="J1961" i="2"/>
  <c r="L1961" i="2" s="1"/>
  <c r="I1961" i="2"/>
  <c r="K1961" i="2" s="1"/>
  <c r="H1961" i="2"/>
  <c r="E1961" i="2"/>
  <c r="V1960" i="2"/>
  <c r="U1960" i="2"/>
  <c r="N1960" i="2"/>
  <c r="T1960" i="2" s="1"/>
  <c r="M1960" i="2"/>
  <c r="S1960" i="2" s="1"/>
  <c r="K1960" i="2"/>
  <c r="J1960" i="2"/>
  <c r="L1960" i="2" s="1"/>
  <c r="I1960" i="2"/>
  <c r="H1960" i="2"/>
  <c r="E1960" i="2"/>
  <c r="V1959" i="2"/>
  <c r="U1959" i="2"/>
  <c r="N1959" i="2"/>
  <c r="T1959" i="2" s="1"/>
  <c r="M1959" i="2"/>
  <c r="S1959" i="2" s="1"/>
  <c r="J1959" i="2"/>
  <c r="L1959" i="2" s="1"/>
  <c r="I1959" i="2"/>
  <c r="K1959" i="2" s="1"/>
  <c r="H1959" i="2"/>
  <c r="E1959" i="2"/>
  <c r="V1957" i="2"/>
  <c r="U1957" i="2"/>
  <c r="N1957" i="2"/>
  <c r="T1957" i="2" s="1"/>
  <c r="M1957" i="2"/>
  <c r="S1957" i="2" s="1"/>
  <c r="L1957" i="2"/>
  <c r="J1957" i="2"/>
  <c r="I1957" i="2"/>
  <c r="K1957" i="2" s="1"/>
  <c r="H1957" i="2"/>
  <c r="E1957" i="2"/>
  <c r="V1956" i="2"/>
  <c r="U1956" i="2"/>
  <c r="N1956" i="2"/>
  <c r="T1956" i="2" s="1"/>
  <c r="M1956" i="2"/>
  <c r="S1956" i="2" s="1"/>
  <c r="J1956" i="2"/>
  <c r="L1956" i="2" s="1"/>
  <c r="I1956" i="2"/>
  <c r="K1956" i="2" s="1"/>
  <c r="H1956" i="2"/>
  <c r="E1956" i="2"/>
  <c r="V1955" i="2"/>
  <c r="U1955" i="2"/>
  <c r="N1955" i="2"/>
  <c r="T1955" i="2" s="1"/>
  <c r="M1955" i="2"/>
  <c r="S1955" i="2" s="1"/>
  <c r="J1955" i="2"/>
  <c r="L1955" i="2" s="1"/>
  <c r="P1955" i="2" s="1"/>
  <c r="R1955" i="2" s="1"/>
  <c r="I1955" i="2"/>
  <c r="K1955" i="2" s="1"/>
  <c r="H1955" i="2"/>
  <c r="E1955" i="2"/>
  <c r="V1954" i="2"/>
  <c r="X1954" i="2" s="1"/>
  <c r="U1954" i="2"/>
  <c r="N1954" i="2"/>
  <c r="T1954" i="2" s="1"/>
  <c r="M1954" i="2"/>
  <c r="S1954" i="2" s="1"/>
  <c r="J1954" i="2"/>
  <c r="L1954" i="2" s="1"/>
  <c r="I1954" i="2"/>
  <c r="K1954" i="2" s="1"/>
  <c r="H1954" i="2"/>
  <c r="E1954" i="2"/>
  <c r="V1953" i="2"/>
  <c r="U1953" i="2"/>
  <c r="N1953" i="2"/>
  <c r="T1953" i="2" s="1"/>
  <c r="M1953" i="2"/>
  <c r="S1953" i="2" s="1"/>
  <c r="K1953" i="2"/>
  <c r="O1953" i="2" s="1"/>
  <c r="Q1953" i="2" s="1"/>
  <c r="J1953" i="2"/>
  <c r="L1953" i="2" s="1"/>
  <c r="I1953" i="2"/>
  <c r="H1953" i="2"/>
  <c r="E1953" i="2"/>
  <c r="V1952" i="2"/>
  <c r="U1952" i="2"/>
  <c r="P1952" i="2"/>
  <c r="R1952" i="2" s="1"/>
  <c r="O1952" i="2"/>
  <c r="Q1952" i="2" s="1"/>
  <c r="N1952" i="2"/>
  <c r="T1952" i="2" s="1"/>
  <c r="M1952" i="2"/>
  <c r="S1952" i="2" s="1"/>
  <c r="J1952" i="2"/>
  <c r="L1952" i="2" s="1"/>
  <c r="I1952" i="2"/>
  <c r="K1952" i="2" s="1"/>
  <c r="W1952" i="2" s="1"/>
  <c r="H1952" i="2"/>
  <c r="E1952" i="2"/>
  <c r="V1951" i="2"/>
  <c r="U1951" i="2"/>
  <c r="N1951" i="2"/>
  <c r="T1951" i="2" s="1"/>
  <c r="M1951" i="2"/>
  <c r="S1951" i="2" s="1"/>
  <c r="J1951" i="2"/>
  <c r="L1951" i="2" s="1"/>
  <c r="P1951" i="2" s="1"/>
  <c r="R1951" i="2" s="1"/>
  <c r="I1951" i="2"/>
  <c r="K1951" i="2" s="1"/>
  <c r="H1951" i="2"/>
  <c r="E1951" i="2"/>
  <c r="V1950" i="2"/>
  <c r="U1950" i="2"/>
  <c r="N1950" i="2"/>
  <c r="T1950" i="2" s="1"/>
  <c r="M1950" i="2"/>
  <c r="S1950" i="2" s="1"/>
  <c r="J1950" i="2"/>
  <c r="L1950" i="2" s="1"/>
  <c r="I1950" i="2"/>
  <c r="K1950" i="2" s="1"/>
  <c r="H1950" i="2"/>
  <c r="E1950" i="2"/>
  <c r="V1949" i="2"/>
  <c r="U1949" i="2"/>
  <c r="N1949" i="2"/>
  <c r="T1949" i="2" s="1"/>
  <c r="M1949" i="2"/>
  <c r="S1949" i="2" s="1"/>
  <c r="J1949" i="2"/>
  <c r="L1949" i="2" s="1"/>
  <c r="I1949" i="2"/>
  <c r="K1949" i="2" s="1"/>
  <c r="W1949" i="2" s="1"/>
  <c r="H1949" i="2"/>
  <c r="E1949" i="2"/>
  <c r="V1948" i="2"/>
  <c r="U1948" i="2"/>
  <c r="N1948" i="2"/>
  <c r="T1948" i="2" s="1"/>
  <c r="M1948" i="2"/>
  <c r="S1948" i="2" s="1"/>
  <c r="J1948" i="2"/>
  <c r="L1948" i="2" s="1"/>
  <c r="I1948" i="2"/>
  <c r="K1948" i="2" s="1"/>
  <c r="H1948" i="2"/>
  <c r="E1948" i="2"/>
  <c r="V1947" i="2"/>
  <c r="U1947" i="2"/>
  <c r="N1947" i="2"/>
  <c r="T1947" i="2" s="1"/>
  <c r="M1947" i="2"/>
  <c r="S1947" i="2" s="1"/>
  <c r="J1947" i="2"/>
  <c r="L1947" i="2" s="1"/>
  <c r="X1947" i="2" s="1"/>
  <c r="I1947" i="2"/>
  <c r="K1947" i="2" s="1"/>
  <c r="H1947" i="2"/>
  <c r="E1947" i="2"/>
  <c r="V1946" i="2"/>
  <c r="U1946" i="2"/>
  <c r="T1946" i="2"/>
  <c r="N1946" i="2"/>
  <c r="M1946" i="2"/>
  <c r="S1946" i="2" s="1"/>
  <c r="J1946" i="2"/>
  <c r="L1946" i="2" s="1"/>
  <c r="I1946" i="2"/>
  <c r="K1946" i="2" s="1"/>
  <c r="H1946" i="2"/>
  <c r="E1946" i="2"/>
  <c r="V1945" i="2"/>
  <c r="U1945" i="2"/>
  <c r="S1945" i="2"/>
  <c r="N1945" i="2"/>
  <c r="T1945" i="2" s="1"/>
  <c r="M1945" i="2"/>
  <c r="J1945" i="2"/>
  <c r="L1945" i="2" s="1"/>
  <c r="I1945" i="2"/>
  <c r="K1945" i="2" s="1"/>
  <c r="H1945" i="2"/>
  <c r="E1945" i="2"/>
  <c r="V1944" i="2"/>
  <c r="U1944" i="2"/>
  <c r="N1944" i="2"/>
  <c r="T1944" i="2" s="1"/>
  <c r="M1944" i="2"/>
  <c r="S1944" i="2" s="1"/>
  <c r="J1944" i="2"/>
  <c r="L1944" i="2" s="1"/>
  <c r="I1944" i="2"/>
  <c r="K1944" i="2" s="1"/>
  <c r="O1944" i="2" s="1"/>
  <c r="Q1944" i="2" s="1"/>
  <c r="H1944" i="2"/>
  <c r="E1944" i="2"/>
  <c r="V1943" i="2"/>
  <c r="U1943" i="2"/>
  <c r="N1943" i="2"/>
  <c r="T1943" i="2" s="1"/>
  <c r="M1943" i="2"/>
  <c r="S1943" i="2" s="1"/>
  <c r="J1943" i="2"/>
  <c r="L1943" i="2" s="1"/>
  <c r="I1943" i="2"/>
  <c r="K1943" i="2" s="1"/>
  <c r="H1943" i="2"/>
  <c r="E1943" i="2"/>
  <c r="V1942" i="2"/>
  <c r="U1942" i="2"/>
  <c r="T1942" i="2"/>
  <c r="S1942" i="2"/>
  <c r="N1942" i="2"/>
  <c r="M1942" i="2"/>
  <c r="J1942" i="2"/>
  <c r="L1942" i="2" s="1"/>
  <c r="I1942" i="2"/>
  <c r="K1942" i="2" s="1"/>
  <c r="H1942" i="2"/>
  <c r="E1942" i="2"/>
  <c r="V1941" i="2"/>
  <c r="U1941" i="2"/>
  <c r="N1941" i="2"/>
  <c r="T1941" i="2" s="1"/>
  <c r="M1941" i="2"/>
  <c r="S1941" i="2" s="1"/>
  <c r="K1941" i="2"/>
  <c r="J1941" i="2"/>
  <c r="L1941" i="2" s="1"/>
  <c r="I1941" i="2"/>
  <c r="H1941" i="2"/>
  <c r="E1941" i="2"/>
  <c r="V1940" i="2"/>
  <c r="U1940" i="2"/>
  <c r="N1940" i="2"/>
  <c r="T1940" i="2" s="1"/>
  <c r="M1940" i="2"/>
  <c r="S1940" i="2" s="1"/>
  <c r="J1940" i="2"/>
  <c r="L1940" i="2" s="1"/>
  <c r="I1940" i="2"/>
  <c r="K1940" i="2" s="1"/>
  <c r="H1940" i="2"/>
  <c r="E1940" i="2"/>
  <c r="V1939" i="2"/>
  <c r="U1939" i="2"/>
  <c r="N1939" i="2"/>
  <c r="T1939" i="2" s="1"/>
  <c r="M1939" i="2"/>
  <c r="S1939" i="2" s="1"/>
  <c r="J1939" i="2"/>
  <c r="L1939" i="2" s="1"/>
  <c r="I1939" i="2"/>
  <c r="K1939" i="2" s="1"/>
  <c r="H1939" i="2"/>
  <c r="E1939" i="2"/>
  <c r="V1938" i="2"/>
  <c r="U1938" i="2"/>
  <c r="N1938" i="2"/>
  <c r="T1938" i="2" s="1"/>
  <c r="M1938" i="2"/>
  <c r="S1938" i="2" s="1"/>
  <c r="J1938" i="2"/>
  <c r="L1938" i="2" s="1"/>
  <c r="I1938" i="2"/>
  <c r="K1938" i="2" s="1"/>
  <c r="W1938" i="2" s="1"/>
  <c r="H1938" i="2"/>
  <c r="E1938" i="2"/>
  <c r="V1937" i="2"/>
  <c r="U1937" i="2"/>
  <c r="N1937" i="2"/>
  <c r="T1937" i="2" s="1"/>
  <c r="M1937" i="2"/>
  <c r="S1937" i="2" s="1"/>
  <c r="J1937" i="2"/>
  <c r="L1937" i="2" s="1"/>
  <c r="I1937" i="2"/>
  <c r="K1937" i="2" s="1"/>
  <c r="H1937" i="2"/>
  <c r="E1937" i="2"/>
  <c r="V1936" i="2"/>
  <c r="U1936" i="2"/>
  <c r="N1936" i="2"/>
  <c r="T1936" i="2" s="1"/>
  <c r="M1936" i="2"/>
  <c r="S1936" i="2" s="1"/>
  <c r="J1936" i="2"/>
  <c r="L1936" i="2" s="1"/>
  <c r="I1936" i="2"/>
  <c r="K1936" i="2" s="1"/>
  <c r="H1936" i="2"/>
  <c r="E1936" i="2"/>
  <c r="V1935" i="2"/>
  <c r="U1935" i="2"/>
  <c r="N1935" i="2"/>
  <c r="T1935" i="2" s="1"/>
  <c r="M1935" i="2"/>
  <c r="S1935" i="2" s="1"/>
  <c r="J1935" i="2"/>
  <c r="L1935" i="2" s="1"/>
  <c r="I1935" i="2"/>
  <c r="K1935" i="2" s="1"/>
  <c r="W1935" i="2" s="1"/>
  <c r="H1935" i="2"/>
  <c r="E1935" i="2"/>
  <c r="V1934" i="2"/>
  <c r="U1934" i="2"/>
  <c r="N1934" i="2"/>
  <c r="T1934" i="2" s="1"/>
  <c r="M1934" i="2"/>
  <c r="S1934" i="2" s="1"/>
  <c r="J1934" i="2"/>
  <c r="L1934" i="2" s="1"/>
  <c r="I1934" i="2"/>
  <c r="K1934" i="2" s="1"/>
  <c r="O1934" i="2" s="1"/>
  <c r="Q1934" i="2" s="1"/>
  <c r="H1934" i="2"/>
  <c r="E1934" i="2"/>
  <c r="V1933" i="2"/>
  <c r="U1933" i="2"/>
  <c r="T1933" i="2"/>
  <c r="S1933" i="2"/>
  <c r="N1933" i="2"/>
  <c r="M1933" i="2"/>
  <c r="J1933" i="2"/>
  <c r="L1933" i="2" s="1"/>
  <c r="I1933" i="2"/>
  <c r="K1933" i="2" s="1"/>
  <c r="H1933" i="2"/>
  <c r="E1933" i="2"/>
  <c r="V1932" i="2"/>
  <c r="U1932" i="2"/>
  <c r="N1932" i="2"/>
  <c r="T1932" i="2" s="1"/>
  <c r="M1932" i="2"/>
  <c r="S1932" i="2" s="1"/>
  <c r="K1932" i="2"/>
  <c r="J1932" i="2"/>
  <c r="L1932" i="2" s="1"/>
  <c r="I1932" i="2"/>
  <c r="H1932" i="2"/>
  <c r="E1932" i="2"/>
  <c r="V1931" i="2"/>
  <c r="U1931" i="2"/>
  <c r="N1931" i="2"/>
  <c r="T1931" i="2" s="1"/>
  <c r="M1931" i="2"/>
  <c r="S1931" i="2" s="1"/>
  <c r="J1931" i="2"/>
  <c r="L1931" i="2" s="1"/>
  <c r="I1931" i="2"/>
  <c r="K1931" i="2" s="1"/>
  <c r="H1931" i="2"/>
  <c r="E1931" i="2"/>
  <c r="V1930" i="2"/>
  <c r="U1930" i="2"/>
  <c r="N1930" i="2"/>
  <c r="T1930" i="2" s="1"/>
  <c r="M1930" i="2"/>
  <c r="S1930" i="2" s="1"/>
  <c r="J1930" i="2"/>
  <c r="L1930" i="2" s="1"/>
  <c r="I1930" i="2"/>
  <c r="K1930" i="2" s="1"/>
  <c r="H1930" i="2"/>
  <c r="E1930" i="2"/>
  <c r="V1929" i="2"/>
  <c r="U1929" i="2"/>
  <c r="N1929" i="2"/>
  <c r="T1929" i="2" s="1"/>
  <c r="M1929" i="2"/>
  <c r="S1929" i="2" s="1"/>
  <c r="J1929" i="2"/>
  <c r="L1929" i="2" s="1"/>
  <c r="I1929" i="2"/>
  <c r="K1929" i="2" s="1"/>
  <c r="W1929" i="2" s="1"/>
  <c r="H1929" i="2"/>
  <c r="E1929" i="2"/>
  <c r="V1928" i="2"/>
  <c r="U1928" i="2"/>
  <c r="N1928" i="2"/>
  <c r="T1928" i="2" s="1"/>
  <c r="M1928" i="2"/>
  <c r="S1928" i="2" s="1"/>
  <c r="J1928" i="2"/>
  <c r="L1928" i="2" s="1"/>
  <c r="I1928" i="2"/>
  <c r="K1928" i="2" s="1"/>
  <c r="H1928" i="2"/>
  <c r="E1928" i="2"/>
  <c r="V1927" i="2"/>
  <c r="U1927" i="2"/>
  <c r="S1927" i="2"/>
  <c r="N1927" i="2"/>
  <c r="T1927" i="2" s="1"/>
  <c r="M1927" i="2"/>
  <c r="J1927" i="2"/>
  <c r="L1927" i="2" s="1"/>
  <c r="I1927" i="2"/>
  <c r="K1927" i="2" s="1"/>
  <c r="H1927" i="2"/>
  <c r="E1927" i="2"/>
  <c r="V1926" i="2"/>
  <c r="U1926" i="2"/>
  <c r="N1926" i="2"/>
  <c r="T1926" i="2" s="1"/>
  <c r="M1926" i="2"/>
  <c r="S1926" i="2" s="1"/>
  <c r="K1926" i="2"/>
  <c r="W1926" i="2" s="1"/>
  <c r="J1926" i="2"/>
  <c r="L1926" i="2" s="1"/>
  <c r="I1926" i="2"/>
  <c r="H1926" i="2"/>
  <c r="E1926" i="2"/>
  <c r="V1925" i="2"/>
  <c r="U1925" i="2"/>
  <c r="N1925" i="2"/>
  <c r="T1925" i="2" s="1"/>
  <c r="M1925" i="2"/>
  <c r="S1925" i="2" s="1"/>
  <c r="J1925" i="2"/>
  <c r="L1925" i="2" s="1"/>
  <c r="I1925" i="2"/>
  <c r="K1925" i="2" s="1"/>
  <c r="O1925" i="2" s="1"/>
  <c r="Q1925" i="2" s="1"/>
  <c r="H1925" i="2"/>
  <c r="E1925" i="2"/>
  <c r="V1924" i="2"/>
  <c r="U1924" i="2"/>
  <c r="T1924" i="2"/>
  <c r="S1924" i="2"/>
  <c r="N1924" i="2"/>
  <c r="M1924" i="2"/>
  <c r="J1924" i="2"/>
  <c r="L1924" i="2" s="1"/>
  <c r="I1924" i="2"/>
  <c r="K1924" i="2" s="1"/>
  <c r="H1924" i="2"/>
  <c r="E1924" i="2"/>
  <c r="V1923" i="2"/>
  <c r="U1923" i="2"/>
  <c r="N1923" i="2"/>
  <c r="T1923" i="2" s="1"/>
  <c r="M1923" i="2"/>
  <c r="S1923" i="2" s="1"/>
  <c r="K1923" i="2"/>
  <c r="J1923" i="2"/>
  <c r="L1923" i="2" s="1"/>
  <c r="I1923" i="2"/>
  <c r="H1923" i="2"/>
  <c r="E1923" i="2"/>
  <c r="V1922" i="2"/>
  <c r="U1922" i="2"/>
  <c r="N1922" i="2"/>
  <c r="T1922" i="2" s="1"/>
  <c r="M1922" i="2"/>
  <c r="S1922" i="2" s="1"/>
  <c r="J1922" i="2"/>
  <c r="L1922" i="2" s="1"/>
  <c r="I1922" i="2"/>
  <c r="K1922" i="2" s="1"/>
  <c r="H1922" i="2"/>
  <c r="E1922" i="2"/>
  <c r="V1921" i="2"/>
  <c r="U1921" i="2"/>
  <c r="N1921" i="2"/>
  <c r="T1921" i="2" s="1"/>
  <c r="M1921" i="2"/>
  <c r="S1921" i="2" s="1"/>
  <c r="J1921" i="2"/>
  <c r="L1921" i="2" s="1"/>
  <c r="I1921" i="2"/>
  <c r="K1921" i="2" s="1"/>
  <c r="H1921" i="2"/>
  <c r="E1921" i="2"/>
  <c r="V1920" i="2"/>
  <c r="U1920" i="2"/>
  <c r="N1920" i="2"/>
  <c r="T1920" i="2" s="1"/>
  <c r="M1920" i="2"/>
  <c r="S1920" i="2" s="1"/>
  <c r="J1920" i="2"/>
  <c r="L1920" i="2" s="1"/>
  <c r="I1920" i="2"/>
  <c r="K1920" i="2" s="1"/>
  <c r="W1920" i="2" s="1"/>
  <c r="H1920" i="2"/>
  <c r="E1920" i="2"/>
  <c r="V1918" i="2"/>
  <c r="U1918" i="2"/>
  <c r="N1918" i="2"/>
  <c r="T1918" i="2" s="1"/>
  <c r="M1918" i="2"/>
  <c r="S1918" i="2" s="1"/>
  <c r="J1918" i="2"/>
  <c r="L1918" i="2" s="1"/>
  <c r="I1918" i="2"/>
  <c r="K1918" i="2" s="1"/>
  <c r="H1918" i="2"/>
  <c r="E1918" i="2"/>
  <c r="V1917" i="2"/>
  <c r="U1917" i="2"/>
  <c r="N1917" i="2"/>
  <c r="T1917" i="2" s="1"/>
  <c r="M1917" i="2"/>
  <c r="S1917" i="2" s="1"/>
  <c r="J1917" i="2"/>
  <c r="L1917" i="2" s="1"/>
  <c r="I1917" i="2"/>
  <c r="K1917" i="2" s="1"/>
  <c r="H1917" i="2"/>
  <c r="E1917" i="2"/>
  <c r="W1916" i="2"/>
  <c r="V1916" i="2"/>
  <c r="U1916" i="2"/>
  <c r="N1916" i="2"/>
  <c r="T1916" i="2" s="1"/>
  <c r="M1916" i="2"/>
  <c r="S1916" i="2" s="1"/>
  <c r="K1916" i="2"/>
  <c r="J1916" i="2"/>
  <c r="L1916" i="2" s="1"/>
  <c r="I1916" i="2"/>
  <c r="H1916" i="2"/>
  <c r="E1916" i="2"/>
  <c r="V1915" i="2"/>
  <c r="U1915" i="2"/>
  <c r="N1915" i="2"/>
  <c r="T1915" i="2" s="1"/>
  <c r="M1915" i="2"/>
  <c r="S1915" i="2" s="1"/>
  <c r="J1915" i="2"/>
  <c r="L1915" i="2" s="1"/>
  <c r="I1915" i="2"/>
  <c r="K1915" i="2" s="1"/>
  <c r="H1915" i="2"/>
  <c r="E1915" i="2"/>
  <c r="V1914" i="2"/>
  <c r="U1914" i="2"/>
  <c r="N1914" i="2"/>
  <c r="T1914" i="2" s="1"/>
  <c r="M1914" i="2"/>
  <c r="S1914" i="2" s="1"/>
  <c r="J1914" i="2"/>
  <c r="L1914" i="2" s="1"/>
  <c r="I1914" i="2"/>
  <c r="K1914" i="2" s="1"/>
  <c r="H1914" i="2"/>
  <c r="E1914" i="2"/>
  <c r="V1913" i="2"/>
  <c r="U1913" i="2"/>
  <c r="N1913" i="2"/>
  <c r="T1913" i="2" s="1"/>
  <c r="M1913" i="2"/>
  <c r="S1913" i="2" s="1"/>
  <c r="K1913" i="2"/>
  <c r="W1913" i="2" s="1"/>
  <c r="J1913" i="2"/>
  <c r="L1913" i="2" s="1"/>
  <c r="I1913" i="2"/>
  <c r="H1913" i="2"/>
  <c r="E1913" i="2"/>
  <c r="V1912" i="2"/>
  <c r="U1912" i="2"/>
  <c r="N1912" i="2"/>
  <c r="T1912" i="2" s="1"/>
  <c r="M1912" i="2"/>
  <c r="S1912" i="2" s="1"/>
  <c r="J1912" i="2"/>
  <c r="L1912" i="2" s="1"/>
  <c r="I1912" i="2"/>
  <c r="K1912" i="2" s="1"/>
  <c r="H1912" i="2"/>
  <c r="E1912" i="2"/>
  <c r="V1911" i="2"/>
  <c r="U1911" i="2"/>
  <c r="N1911" i="2"/>
  <c r="T1911" i="2" s="1"/>
  <c r="M1911" i="2"/>
  <c r="S1911" i="2" s="1"/>
  <c r="J1911" i="2"/>
  <c r="L1911" i="2" s="1"/>
  <c r="I1911" i="2"/>
  <c r="K1911" i="2" s="1"/>
  <c r="H1911" i="2"/>
  <c r="E1911" i="2"/>
  <c r="V1910" i="2"/>
  <c r="U1910" i="2"/>
  <c r="N1910" i="2"/>
  <c r="T1910" i="2" s="1"/>
  <c r="M1910" i="2"/>
  <c r="S1910" i="2" s="1"/>
  <c r="J1910" i="2"/>
  <c r="L1910" i="2" s="1"/>
  <c r="I1910" i="2"/>
  <c r="K1910" i="2" s="1"/>
  <c r="H1910" i="2"/>
  <c r="E1910" i="2"/>
  <c r="V1909" i="2"/>
  <c r="U1909" i="2"/>
  <c r="N1909" i="2"/>
  <c r="T1909" i="2" s="1"/>
  <c r="M1909" i="2"/>
  <c r="S1909" i="2" s="1"/>
  <c r="J1909" i="2"/>
  <c r="L1909" i="2" s="1"/>
  <c r="I1909" i="2"/>
  <c r="K1909" i="2" s="1"/>
  <c r="H1909" i="2"/>
  <c r="E1909" i="2"/>
  <c r="V1908" i="2"/>
  <c r="U1908" i="2"/>
  <c r="T1908" i="2"/>
  <c r="N1908" i="2"/>
  <c r="M1908" i="2"/>
  <c r="S1908" i="2" s="1"/>
  <c r="J1908" i="2"/>
  <c r="L1908" i="2" s="1"/>
  <c r="I1908" i="2"/>
  <c r="K1908" i="2" s="1"/>
  <c r="H1908" i="2"/>
  <c r="E1908" i="2"/>
  <c r="V1907" i="2"/>
  <c r="U1907" i="2"/>
  <c r="N1907" i="2"/>
  <c r="T1907" i="2" s="1"/>
  <c r="M1907" i="2"/>
  <c r="S1907" i="2" s="1"/>
  <c r="K1907" i="2"/>
  <c r="J1907" i="2"/>
  <c r="L1907" i="2" s="1"/>
  <c r="I1907" i="2"/>
  <c r="H1907" i="2"/>
  <c r="E1907" i="2"/>
  <c r="V1906" i="2"/>
  <c r="U1906" i="2"/>
  <c r="N1906" i="2"/>
  <c r="T1906" i="2" s="1"/>
  <c r="M1906" i="2"/>
  <c r="S1906" i="2" s="1"/>
  <c r="J1906" i="2"/>
  <c r="L1906" i="2" s="1"/>
  <c r="I1906" i="2"/>
  <c r="K1906" i="2" s="1"/>
  <c r="O1906" i="2" s="1"/>
  <c r="Q1906" i="2" s="1"/>
  <c r="H1906" i="2"/>
  <c r="E1906" i="2"/>
  <c r="V1905" i="2"/>
  <c r="U1905" i="2"/>
  <c r="S1905" i="2"/>
  <c r="N1905" i="2"/>
  <c r="T1905" i="2" s="1"/>
  <c r="M1905" i="2"/>
  <c r="J1905" i="2"/>
  <c r="L1905" i="2" s="1"/>
  <c r="I1905" i="2"/>
  <c r="K1905" i="2" s="1"/>
  <c r="H1905" i="2"/>
  <c r="E1905" i="2"/>
  <c r="W1904" i="2"/>
  <c r="H586" i="3" s="1"/>
  <c r="V1904" i="2"/>
  <c r="U1904" i="2"/>
  <c r="N1904" i="2"/>
  <c r="T1904" i="2" s="1"/>
  <c r="M1904" i="2"/>
  <c r="S1904" i="2" s="1"/>
  <c r="K1904" i="2"/>
  <c r="J1904" i="2"/>
  <c r="L1904" i="2" s="1"/>
  <c r="I1904" i="2"/>
  <c r="H1904" i="2"/>
  <c r="E1904" i="2"/>
  <c r="V1903" i="2"/>
  <c r="U1903" i="2"/>
  <c r="N1903" i="2"/>
  <c r="T1903" i="2" s="1"/>
  <c r="M1903" i="2"/>
  <c r="S1903" i="2" s="1"/>
  <c r="J1903" i="2"/>
  <c r="L1903" i="2" s="1"/>
  <c r="I1903" i="2"/>
  <c r="K1903" i="2" s="1"/>
  <c r="H1903" i="2"/>
  <c r="E1903" i="2"/>
  <c r="V1902" i="2"/>
  <c r="U1902" i="2"/>
  <c r="N1902" i="2"/>
  <c r="T1902" i="2" s="1"/>
  <c r="M1902" i="2"/>
  <c r="S1902" i="2" s="1"/>
  <c r="J1902" i="2"/>
  <c r="L1902" i="2" s="1"/>
  <c r="I1902" i="2"/>
  <c r="K1902" i="2" s="1"/>
  <c r="H1902" i="2"/>
  <c r="E1902" i="2"/>
  <c r="V1901" i="2"/>
  <c r="U1901" i="2"/>
  <c r="N1901" i="2"/>
  <c r="T1901" i="2" s="1"/>
  <c r="M1901" i="2"/>
  <c r="S1901" i="2" s="1"/>
  <c r="K1901" i="2"/>
  <c r="W1901" i="2" s="1"/>
  <c r="H583" i="3" s="1"/>
  <c r="J1901" i="2"/>
  <c r="L1901" i="2" s="1"/>
  <c r="I1901" i="2"/>
  <c r="H1901" i="2"/>
  <c r="E1901" i="2"/>
  <c r="V1900" i="2"/>
  <c r="U1900" i="2"/>
  <c r="N1900" i="2"/>
  <c r="T1900" i="2" s="1"/>
  <c r="M1900" i="2"/>
  <c r="S1900" i="2" s="1"/>
  <c r="J1900" i="2"/>
  <c r="L1900" i="2" s="1"/>
  <c r="I1900" i="2"/>
  <c r="K1900" i="2" s="1"/>
  <c r="H1900" i="2"/>
  <c r="E1900" i="2"/>
  <c r="V1899" i="2"/>
  <c r="U1899" i="2"/>
  <c r="T1899" i="2"/>
  <c r="S1899" i="2"/>
  <c r="N1899" i="2"/>
  <c r="M1899" i="2"/>
  <c r="J1899" i="2"/>
  <c r="L1899" i="2" s="1"/>
  <c r="I1899" i="2"/>
  <c r="K1899" i="2" s="1"/>
  <c r="H1899" i="2"/>
  <c r="E1899" i="2"/>
  <c r="V1898" i="2"/>
  <c r="U1898" i="2"/>
  <c r="N1898" i="2"/>
  <c r="T1898" i="2" s="1"/>
  <c r="M1898" i="2"/>
  <c r="S1898" i="2" s="1"/>
  <c r="J1898" i="2"/>
  <c r="L1898" i="2" s="1"/>
  <c r="I1898" i="2"/>
  <c r="K1898" i="2" s="1"/>
  <c r="H1898" i="2"/>
  <c r="E1898" i="2"/>
  <c r="V1897" i="2"/>
  <c r="U1897" i="2"/>
  <c r="N1897" i="2"/>
  <c r="T1897" i="2" s="1"/>
  <c r="M1897" i="2"/>
  <c r="S1897" i="2" s="1"/>
  <c r="J1897" i="2"/>
  <c r="L1897" i="2" s="1"/>
  <c r="I1897" i="2"/>
  <c r="K1897" i="2" s="1"/>
  <c r="H1897" i="2"/>
  <c r="E1897" i="2"/>
  <c r="V1896" i="2"/>
  <c r="U1896" i="2"/>
  <c r="T1896" i="2"/>
  <c r="N1896" i="2"/>
  <c r="M1896" i="2"/>
  <c r="S1896" i="2" s="1"/>
  <c r="J1896" i="2"/>
  <c r="L1896" i="2" s="1"/>
  <c r="I1896" i="2"/>
  <c r="K1896" i="2" s="1"/>
  <c r="H1896" i="2"/>
  <c r="E1896" i="2"/>
  <c r="V1895" i="2"/>
  <c r="U1895" i="2"/>
  <c r="N1895" i="2"/>
  <c r="T1895" i="2" s="1"/>
  <c r="M1895" i="2"/>
  <c r="S1895" i="2" s="1"/>
  <c r="J1895" i="2"/>
  <c r="L1895" i="2" s="1"/>
  <c r="I1895" i="2"/>
  <c r="K1895" i="2" s="1"/>
  <c r="H1895" i="2"/>
  <c r="E1895" i="2"/>
  <c r="V1894" i="2"/>
  <c r="U1894" i="2"/>
  <c r="O1894" i="2"/>
  <c r="Q1894" i="2" s="1"/>
  <c r="N1894" i="2"/>
  <c r="T1894" i="2" s="1"/>
  <c r="M1894" i="2"/>
  <c r="S1894" i="2" s="1"/>
  <c r="J1894" i="2"/>
  <c r="L1894" i="2" s="1"/>
  <c r="I1894" i="2"/>
  <c r="K1894" i="2" s="1"/>
  <c r="H1894" i="2"/>
  <c r="E1894" i="2"/>
  <c r="V1893" i="2"/>
  <c r="U1893" i="2"/>
  <c r="T1893" i="2"/>
  <c r="N1893" i="2"/>
  <c r="M1893" i="2"/>
  <c r="S1893" i="2" s="1"/>
  <c r="J1893" i="2"/>
  <c r="L1893" i="2" s="1"/>
  <c r="I1893" i="2"/>
  <c r="K1893" i="2" s="1"/>
  <c r="H1893" i="2"/>
  <c r="E1893" i="2"/>
  <c r="V1892" i="2"/>
  <c r="U1892" i="2"/>
  <c r="N1892" i="2"/>
  <c r="T1892" i="2" s="1"/>
  <c r="M1892" i="2"/>
  <c r="S1892" i="2" s="1"/>
  <c r="L1892" i="2"/>
  <c r="X1892" i="2" s="1"/>
  <c r="J1892" i="2"/>
  <c r="I1892" i="2"/>
  <c r="K1892" i="2" s="1"/>
  <c r="H1892" i="2"/>
  <c r="E1892" i="2"/>
  <c r="V1891" i="2"/>
  <c r="U1891" i="2"/>
  <c r="N1891" i="2"/>
  <c r="T1891" i="2" s="1"/>
  <c r="M1891" i="2"/>
  <c r="S1891" i="2" s="1"/>
  <c r="J1891" i="2"/>
  <c r="L1891" i="2" s="1"/>
  <c r="I1891" i="2"/>
  <c r="K1891" i="2" s="1"/>
  <c r="H1891" i="2"/>
  <c r="E1891" i="2"/>
  <c r="V1890" i="2"/>
  <c r="U1890" i="2"/>
  <c r="N1890" i="2"/>
  <c r="T1890" i="2" s="1"/>
  <c r="M1890" i="2"/>
  <c r="S1890" i="2" s="1"/>
  <c r="J1890" i="2"/>
  <c r="L1890" i="2" s="1"/>
  <c r="I1890" i="2"/>
  <c r="K1890" i="2" s="1"/>
  <c r="H1890" i="2"/>
  <c r="E1890" i="2"/>
  <c r="V1889" i="2"/>
  <c r="U1889" i="2"/>
  <c r="N1889" i="2"/>
  <c r="T1889" i="2" s="1"/>
  <c r="M1889" i="2"/>
  <c r="S1889" i="2" s="1"/>
  <c r="J1889" i="2"/>
  <c r="L1889" i="2" s="1"/>
  <c r="X1889" i="2" s="1"/>
  <c r="M578" i="3" s="1"/>
  <c r="I1889" i="2"/>
  <c r="K1889" i="2" s="1"/>
  <c r="H1889" i="2"/>
  <c r="E1889" i="2"/>
  <c r="V1888" i="2"/>
  <c r="U1888" i="2"/>
  <c r="N1888" i="2"/>
  <c r="T1888" i="2" s="1"/>
  <c r="M1888" i="2"/>
  <c r="S1888" i="2" s="1"/>
  <c r="K1888" i="2"/>
  <c r="F577" i="3" s="1"/>
  <c r="J1888" i="2"/>
  <c r="L1888" i="2" s="1"/>
  <c r="I1888" i="2"/>
  <c r="H1888" i="2"/>
  <c r="E1888" i="2"/>
  <c r="V1887" i="2"/>
  <c r="U1887" i="2"/>
  <c r="S1887" i="2"/>
  <c r="N1887" i="2"/>
  <c r="T1887" i="2" s="1"/>
  <c r="M1887" i="2"/>
  <c r="J1887" i="2"/>
  <c r="L1887" i="2" s="1"/>
  <c r="I1887" i="2"/>
  <c r="K1887" i="2" s="1"/>
  <c r="H1887" i="2"/>
  <c r="E1887" i="2"/>
  <c r="V1886" i="2"/>
  <c r="U1886" i="2"/>
  <c r="S1886" i="2"/>
  <c r="N1886" i="2"/>
  <c r="T1886" i="2" s="1"/>
  <c r="M1886" i="2"/>
  <c r="J1886" i="2"/>
  <c r="L1886" i="2" s="1"/>
  <c r="I1886" i="2"/>
  <c r="K1886" i="2" s="1"/>
  <c r="H1886" i="2"/>
  <c r="E1886" i="2"/>
  <c r="V1884" i="2"/>
  <c r="U1884" i="2"/>
  <c r="N1884" i="2"/>
  <c r="T1884" i="2" s="1"/>
  <c r="M1884" i="2"/>
  <c r="S1884" i="2" s="1"/>
  <c r="J1884" i="2"/>
  <c r="L1884" i="2" s="1"/>
  <c r="I1884" i="2"/>
  <c r="K1884" i="2" s="1"/>
  <c r="H1884" i="2"/>
  <c r="E1884" i="2"/>
  <c r="V1883" i="2"/>
  <c r="U1883" i="2"/>
  <c r="N1883" i="2"/>
  <c r="T1883" i="2" s="1"/>
  <c r="M1883" i="2"/>
  <c r="O1883" i="2" s="1"/>
  <c r="Q1883" i="2" s="1"/>
  <c r="J1883" i="2"/>
  <c r="L1883" i="2" s="1"/>
  <c r="I1883" i="2"/>
  <c r="K1883" i="2" s="1"/>
  <c r="H1883" i="2"/>
  <c r="E1883" i="2"/>
  <c r="V1882" i="2"/>
  <c r="U1882" i="2"/>
  <c r="N1882" i="2"/>
  <c r="T1882" i="2" s="1"/>
  <c r="M1882" i="2"/>
  <c r="S1882" i="2" s="1"/>
  <c r="J1882" i="2"/>
  <c r="L1882" i="2" s="1"/>
  <c r="I1882" i="2"/>
  <c r="K1882" i="2" s="1"/>
  <c r="H1882" i="2"/>
  <c r="E1882" i="2"/>
  <c r="V1881" i="2"/>
  <c r="U1881" i="2"/>
  <c r="S1881" i="2"/>
  <c r="P1881" i="2"/>
  <c r="R1881" i="2" s="1"/>
  <c r="N1881" i="2"/>
  <c r="T1881" i="2" s="1"/>
  <c r="M1881" i="2"/>
  <c r="J1881" i="2"/>
  <c r="L1881" i="2" s="1"/>
  <c r="X1881" i="2" s="1"/>
  <c r="I1881" i="2"/>
  <c r="K1881" i="2" s="1"/>
  <c r="H1881" i="2"/>
  <c r="E1881" i="2"/>
  <c r="V1880" i="2"/>
  <c r="U1880" i="2"/>
  <c r="N1880" i="2"/>
  <c r="T1880" i="2" s="1"/>
  <c r="M1880" i="2"/>
  <c r="S1880" i="2" s="1"/>
  <c r="J1880" i="2"/>
  <c r="L1880" i="2" s="1"/>
  <c r="I1880" i="2"/>
  <c r="K1880" i="2" s="1"/>
  <c r="H1880" i="2"/>
  <c r="E1880" i="2"/>
  <c r="V1879" i="2"/>
  <c r="U1879" i="2"/>
  <c r="N1879" i="2"/>
  <c r="T1879" i="2" s="1"/>
  <c r="M1879" i="2"/>
  <c r="S1879" i="2" s="1"/>
  <c r="J1879" i="2"/>
  <c r="L1879" i="2" s="1"/>
  <c r="I1879" i="2"/>
  <c r="K1879" i="2" s="1"/>
  <c r="H1879" i="2"/>
  <c r="E1879" i="2"/>
  <c r="V1878" i="2"/>
  <c r="U1878" i="2"/>
  <c r="S1878" i="2"/>
  <c r="P1878" i="2"/>
  <c r="R1878" i="2" s="1"/>
  <c r="N1878" i="2"/>
  <c r="T1878" i="2" s="1"/>
  <c r="M1878" i="2"/>
  <c r="J1878" i="2"/>
  <c r="L1878" i="2" s="1"/>
  <c r="I1878" i="2"/>
  <c r="K1878" i="2" s="1"/>
  <c r="H1878" i="2"/>
  <c r="E1878" i="2"/>
  <c r="V1877" i="2"/>
  <c r="U1877" i="2"/>
  <c r="S1877" i="2"/>
  <c r="N1877" i="2"/>
  <c r="T1877" i="2" s="1"/>
  <c r="M1877" i="2"/>
  <c r="J1877" i="2"/>
  <c r="L1877" i="2" s="1"/>
  <c r="I1877" i="2"/>
  <c r="K1877" i="2" s="1"/>
  <c r="H1877" i="2"/>
  <c r="E1877" i="2"/>
  <c r="V1876" i="2"/>
  <c r="U1876" i="2"/>
  <c r="N1876" i="2"/>
  <c r="T1876" i="2" s="1"/>
  <c r="M1876" i="2"/>
  <c r="S1876" i="2" s="1"/>
  <c r="J1876" i="2"/>
  <c r="L1876" i="2" s="1"/>
  <c r="I1876" i="2"/>
  <c r="K1876" i="2" s="1"/>
  <c r="H1876" i="2"/>
  <c r="E1876" i="2"/>
  <c r="V1875" i="2"/>
  <c r="U1875" i="2"/>
  <c r="N1875" i="2"/>
  <c r="T1875" i="2" s="1"/>
  <c r="M1875" i="2"/>
  <c r="S1875" i="2" s="1"/>
  <c r="K1875" i="2"/>
  <c r="W1875" i="2" s="1"/>
  <c r="J1875" i="2"/>
  <c r="L1875" i="2" s="1"/>
  <c r="I1875" i="2"/>
  <c r="H1875" i="2"/>
  <c r="E1875" i="2"/>
  <c r="V1874" i="2"/>
  <c r="U1874" i="2"/>
  <c r="N1874" i="2"/>
  <c r="T1874" i="2" s="1"/>
  <c r="M1874" i="2"/>
  <c r="S1874" i="2" s="1"/>
  <c r="J1874" i="2"/>
  <c r="L1874" i="2" s="1"/>
  <c r="I1874" i="2"/>
  <c r="K1874" i="2" s="1"/>
  <c r="F573" i="3" s="1"/>
  <c r="H1874" i="2"/>
  <c r="E1874" i="2"/>
  <c r="V1873" i="2"/>
  <c r="U1873" i="2"/>
  <c r="N1873" i="2"/>
  <c r="T1873" i="2" s="1"/>
  <c r="M1873" i="2"/>
  <c r="S1873" i="2" s="1"/>
  <c r="J1873" i="2"/>
  <c r="L1873" i="2" s="1"/>
  <c r="I1873" i="2"/>
  <c r="K1873" i="2" s="1"/>
  <c r="H1873" i="2"/>
  <c r="E1873" i="2"/>
  <c r="V1872" i="2"/>
  <c r="U1872" i="2"/>
  <c r="S1872" i="2"/>
  <c r="N1872" i="2"/>
  <c r="T1872" i="2" s="1"/>
  <c r="M1872" i="2"/>
  <c r="K1872" i="2"/>
  <c r="W1872" i="2" s="1"/>
  <c r="J1872" i="2"/>
  <c r="L1872" i="2" s="1"/>
  <c r="I1872" i="2"/>
  <c r="H1872" i="2"/>
  <c r="E1872" i="2"/>
  <c r="V1871" i="2"/>
  <c r="U1871" i="2"/>
  <c r="N1871" i="2"/>
  <c r="T1871" i="2" s="1"/>
  <c r="M1871" i="2"/>
  <c r="S1871" i="2" s="1"/>
  <c r="K1871" i="2"/>
  <c r="O1871" i="2" s="1"/>
  <c r="Q1871" i="2" s="1"/>
  <c r="J1871" i="2"/>
  <c r="L1871" i="2" s="1"/>
  <c r="I1871" i="2"/>
  <c r="H1871" i="2"/>
  <c r="E1871" i="2"/>
  <c r="V1870" i="2"/>
  <c r="U1870" i="2"/>
  <c r="N1870" i="2"/>
  <c r="T1870" i="2" s="1"/>
  <c r="M1870" i="2"/>
  <c r="S1870" i="2" s="1"/>
  <c r="J1870" i="2"/>
  <c r="L1870" i="2" s="1"/>
  <c r="I1870" i="2"/>
  <c r="K1870" i="2" s="1"/>
  <c r="H1870" i="2"/>
  <c r="E1870" i="2"/>
  <c r="V1869" i="2"/>
  <c r="U1869" i="2"/>
  <c r="S1869" i="2"/>
  <c r="N1869" i="2"/>
  <c r="T1869" i="2" s="1"/>
  <c r="M1869" i="2"/>
  <c r="K1869" i="2"/>
  <c r="W1869" i="2" s="1"/>
  <c r="J1869" i="2"/>
  <c r="L1869" i="2" s="1"/>
  <c r="I1869" i="2"/>
  <c r="H1869" i="2"/>
  <c r="E1869" i="2"/>
  <c r="V1868" i="2"/>
  <c r="U1868" i="2"/>
  <c r="N1868" i="2"/>
  <c r="T1868" i="2" s="1"/>
  <c r="M1868" i="2"/>
  <c r="S1868" i="2" s="1"/>
  <c r="K1868" i="2"/>
  <c r="O1868" i="2" s="1"/>
  <c r="Q1868" i="2" s="1"/>
  <c r="J1868" i="2"/>
  <c r="L1868" i="2" s="1"/>
  <c r="I1868" i="2"/>
  <c r="H1868" i="2"/>
  <c r="E1868" i="2"/>
  <c r="V1867" i="2"/>
  <c r="U1867" i="2"/>
  <c r="N1867" i="2"/>
  <c r="T1867" i="2" s="1"/>
  <c r="M1867" i="2"/>
  <c r="S1867" i="2" s="1"/>
  <c r="J1867" i="2"/>
  <c r="L1867" i="2" s="1"/>
  <c r="I1867" i="2"/>
  <c r="K1867" i="2" s="1"/>
  <c r="H1867" i="2"/>
  <c r="E1867" i="2"/>
  <c r="V1866" i="2"/>
  <c r="U1866" i="2"/>
  <c r="S1866" i="2"/>
  <c r="N1866" i="2"/>
  <c r="T1866" i="2" s="1"/>
  <c r="M1866" i="2"/>
  <c r="J1866" i="2"/>
  <c r="L1866" i="2" s="1"/>
  <c r="I1866" i="2"/>
  <c r="K1866" i="2" s="1"/>
  <c r="W1866" i="2" s="1"/>
  <c r="H1866" i="2"/>
  <c r="E1866" i="2"/>
  <c r="V1865" i="2"/>
  <c r="U1865" i="2"/>
  <c r="N1865" i="2"/>
  <c r="T1865" i="2" s="1"/>
  <c r="M1865" i="2"/>
  <c r="S1865" i="2" s="1"/>
  <c r="K1865" i="2"/>
  <c r="O1865" i="2" s="1"/>
  <c r="Q1865" i="2" s="1"/>
  <c r="J1865" i="2"/>
  <c r="L1865" i="2" s="1"/>
  <c r="I1865" i="2"/>
  <c r="H1865" i="2"/>
  <c r="E1865" i="2"/>
  <c r="V1864" i="2"/>
  <c r="U1864" i="2"/>
  <c r="N1864" i="2"/>
  <c r="T1864" i="2" s="1"/>
  <c r="M1864" i="2"/>
  <c r="S1864" i="2" s="1"/>
  <c r="J1864" i="2"/>
  <c r="L1864" i="2" s="1"/>
  <c r="I1864" i="2"/>
  <c r="K1864" i="2" s="1"/>
  <c r="H1864" i="2"/>
  <c r="E1864" i="2"/>
  <c r="V1863" i="2"/>
  <c r="U1863" i="2"/>
  <c r="N1863" i="2"/>
  <c r="T1863" i="2" s="1"/>
  <c r="M1863" i="2"/>
  <c r="S1863" i="2" s="1"/>
  <c r="K1863" i="2"/>
  <c r="W1863" i="2" s="1"/>
  <c r="J1863" i="2"/>
  <c r="L1863" i="2" s="1"/>
  <c r="I1863" i="2"/>
  <c r="H1863" i="2"/>
  <c r="E1863" i="2"/>
  <c r="V1862" i="2"/>
  <c r="U1862" i="2"/>
  <c r="N1862" i="2"/>
  <c r="T1862" i="2" s="1"/>
  <c r="M1862" i="2"/>
  <c r="S1862" i="2" s="1"/>
  <c r="J1862" i="2"/>
  <c r="L1862" i="2" s="1"/>
  <c r="I1862" i="2"/>
  <c r="K1862" i="2" s="1"/>
  <c r="W1862" i="2" s="1"/>
  <c r="H1862" i="2"/>
  <c r="E1862" i="2"/>
  <c r="V1861" i="2"/>
  <c r="U1861" i="2"/>
  <c r="N1861" i="2"/>
  <c r="T1861" i="2" s="1"/>
  <c r="M1861" i="2"/>
  <c r="S1861" i="2" s="1"/>
  <c r="J1861" i="2"/>
  <c r="L1861" i="2" s="1"/>
  <c r="I1861" i="2"/>
  <c r="K1861" i="2" s="1"/>
  <c r="H1861" i="2"/>
  <c r="E1861" i="2"/>
  <c r="V1860" i="2"/>
  <c r="U1860" i="2"/>
  <c r="N1860" i="2"/>
  <c r="T1860" i="2" s="1"/>
  <c r="M1860" i="2"/>
  <c r="S1860" i="2" s="1"/>
  <c r="K1860" i="2"/>
  <c r="W1860" i="2" s="1"/>
  <c r="J1860" i="2"/>
  <c r="L1860" i="2" s="1"/>
  <c r="I1860" i="2"/>
  <c r="H1860" i="2"/>
  <c r="E1860" i="2"/>
  <c r="V1859" i="2"/>
  <c r="U1859" i="2"/>
  <c r="N1859" i="2"/>
  <c r="T1859" i="2" s="1"/>
  <c r="M1859" i="2"/>
  <c r="S1859" i="2" s="1"/>
  <c r="J1859" i="2"/>
  <c r="L1859" i="2" s="1"/>
  <c r="I1859" i="2"/>
  <c r="K1859" i="2" s="1"/>
  <c r="W1859" i="2" s="1"/>
  <c r="H1859" i="2"/>
  <c r="E1859" i="2"/>
  <c r="V1858" i="2"/>
  <c r="U1858" i="2"/>
  <c r="N1858" i="2"/>
  <c r="T1858" i="2" s="1"/>
  <c r="M1858" i="2"/>
  <c r="S1858" i="2" s="1"/>
  <c r="J1858" i="2"/>
  <c r="L1858" i="2" s="1"/>
  <c r="I1858" i="2"/>
  <c r="K1858" i="2" s="1"/>
  <c r="O1858" i="2" s="1"/>
  <c r="Q1858" i="2" s="1"/>
  <c r="H1858" i="2"/>
  <c r="E1858" i="2"/>
  <c r="V1857" i="2"/>
  <c r="U1857" i="2"/>
  <c r="N1857" i="2"/>
  <c r="T1857" i="2" s="1"/>
  <c r="M1857" i="2"/>
  <c r="S1857" i="2" s="1"/>
  <c r="K1857" i="2"/>
  <c r="J1857" i="2"/>
  <c r="L1857" i="2" s="1"/>
  <c r="I1857" i="2"/>
  <c r="H1857" i="2"/>
  <c r="E1857" i="2"/>
  <c r="V1856" i="2"/>
  <c r="U1856" i="2"/>
  <c r="N1856" i="2"/>
  <c r="T1856" i="2" s="1"/>
  <c r="M1856" i="2"/>
  <c r="S1856" i="2" s="1"/>
  <c r="J1856" i="2"/>
  <c r="L1856" i="2" s="1"/>
  <c r="I1856" i="2"/>
  <c r="K1856" i="2" s="1"/>
  <c r="W1856" i="2" s="1"/>
  <c r="H1856" i="2"/>
  <c r="E1856" i="2"/>
  <c r="V1855" i="2"/>
  <c r="U1855" i="2"/>
  <c r="N1855" i="2"/>
  <c r="T1855" i="2" s="1"/>
  <c r="M1855" i="2"/>
  <c r="S1855" i="2" s="1"/>
  <c r="J1855" i="2"/>
  <c r="L1855" i="2" s="1"/>
  <c r="I1855" i="2"/>
  <c r="K1855" i="2" s="1"/>
  <c r="H1855" i="2"/>
  <c r="E1855" i="2"/>
  <c r="V1854" i="2"/>
  <c r="U1854" i="2"/>
  <c r="N1854" i="2"/>
  <c r="T1854" i="2" s="1"/>
  <c r="M1854" i="2"/>
  <c r="S1854" i="2" s="1"/>
  <c r="J1854" i="2"/>
  <c r="L1854" i="2" s="1"/>
  <c r="I1854" i="2"/>
  <c r="K1854" i="2" s="1"/>
  <c r="W1854" i="2" s="1"/>
  <c r="H1854" i="2"/>
  <c r="E1854" i="2"/>
  <c r="W1853" i="2"/>
  <c r="H571" i="3" s="1"/>
  <c r="V1853" i="2"/>
  <c r="U1853" i="2"/>
  <c r="N1853" i="2"/>
  <c r="T1853" i="2" s="1"/>
  <c r="M1853" i="2"/>
  <c r="S1853" i="2" s="1"/>
  <c r="K1853" i="2"/>
  <c r="J1853" i="2"/>
  <c r="L1853" i="2" s="1"/>
  <c r="I1853" i="2"/>
  <c r="H1853" i="2"/>
  <c r="E1853" i="2"/>
  <c r="V1852" i="2"/>
  <c r="U1852" i="2"/>
  <c r="N1852" i="2"/>
  <c r="T1852" i="2" s="1"/>
  <c r="M1852" i="2"/>
  <c r="S1852" i="2" s="1"/>
  <c r="J1852" i="2"/>
  <c r="L1852" i="2" s="1"/>
  <c r="I1852" i="2"/>
  <c r="K1852" i="2" s="1"/>
  <c r="H1852" i="2"/>
  <c r="E1852" i="2"/>
  <c r="V1851" i="2"/>
  <c r="U1851" i="2"/>
  <c r="N1851" i="2"/>
  <c r="T1851" i="2" s="1"/>
  <c r="M1851" i="2"/>
  <c r="S1851" i="2" s="1"/>
  <c r="J1851" i="2"/>
  <c r="L1851" i="2" s="1"/>
  <c r="I1851" i="2"/>
  <c r="K1851" i="2" s="1"/>
  <c r="F570" i="3" s="1"/>
  <c r="H1851" i="2"/>
  <c r="E1851" i="2"/>
  <c r="V1850" i="2"/>
  <c r="U1850" i="2"/>
  <c r="N1850" i="2"/>
  <c r="T1850" i="2" s="1"/>
  <c r="M1850" i="2"/>
  <c r="S1850" i="2" s="1"/>
  <c r="J1850" i="2"/>
  <c r="L1850" i="2" s="1"/>
  <c r="I1850" i="2"/>
  <c r="K1850" i="2" s="1"/>
  <c r="H1850" i="2"/>
  <c r="E1850" i="2"/>
  <c r="V1849" i="2"/>
  <c r="U1849" i="2"/>
  <c r="N1849" i="2"/>
  <c r="T1849" i="2" s="1"/>
  <c r="M1849" i="2"/>
  <c r="S1849" i="2" s="1"/>
  <c r="J1849" i="2"/>
  <c r="L1849" i="2" s="1"/>
  <c r="I1849" i="2"/>
  <c r="K1849" i="2" s="1"/>
  <c r="H1849" i="2"/>
  <c r="E1849" i="2"/>
  <c r="V1848" i="2"/>
  <c r="U1848" i="2"/>
  <c r="N1848" i="2"/>
  <c r="T1848" i="2" s="1"/>
  <c r="M1848" i="2"/>
  <c r="S1848" i="2" s="1"/>
  <c r="K1848" i="2"/>
  <c r="W1848" i="2" s="1"/>
  <c r="J1848" i="2"/>
  <c r="L1848" i="2" s="1"/>
  <c r="I1848" i="2"/>
  <c r="H1848" i="2"/>
  <c r="E1848" i="2"/>
  <c r="V1847" i="2"/>
  <c r="U1847" i="2"/>
  <c r="N1847" i="2"/>
  <c r="T1847" i="2" s="1"/>
  <c r="M1847" i="2"/>
  <c r="S1847" i="2" s="1"/>
  <c r="K1847" i="2"/>
  <c r="J1847" i="2"/>
  <c r="L1847" i="2" s="1"/>
  <c r="I1847" i="2"/>
  <c r="H1847" i="2"/>
  <c r="E1847" i="2"/>
  <c r="V1846" i="2"/>
  <c r="U1846" i="2"/>
  <c r="N1846" i="2"/>
  <c r="T1846" i="2" s="1"/>
  <c r="M1846" i="2"/>
  <c r="S1846" i="2" s="1"/>
  <c r="J1846" i="2"/>
  <c r="L1846" i="2" s="1"/>
  <c r="I1846" i="2"/>
  <c r="K1846" i="2" s="1"/>
  <c r="H1846" i="2"/>
  <c r="E1846" i="2"/>
  <c r="V1845" i="2"/>
  <c r="U1845" i="2"/>
  <c r="S1845" i="2"/>
  <c r="N1845" i="2"/>
  <c r="T1845" i="2" s="1"/>
  <c r="M1845" i="2"/>
  <c r="K1845" i="2"/>
  <c r="W1845" i="2" s="1"/>
  <c r="J1845" i="2"/>
  <c r="L1845" i="2" s="1"/>
  <c r="I1845" i="2"/>
  <c r="H1845" i="2"/>
  <c r="E1845" i="2"/>
  <c r="V1844" i="2"/>
  <c r="U1844" i="2"/>
  <c r="N1844" i="2"/>
  <c r="T1844" i="2" s="1"/>
  <c r="M1844" i="2"/>
  <c r="S1844" i="2" s="1"/>
  <c r="K1844" i="2"/>
  <c r="W1844" i="2" s="1"/>
  <c r="J1844" i="2"/>
  <c r="L1844" i="2" s="1"/>
  <c r="I1844" i="2"/>
  <c r="H1844" i="2"/>
  <c r="E1844" i="2"/>
  <c r="V1843" i="2"/>
  <c r="U1843" i="2"/>
  <c r="N1843" i="2"/>
  <c r="T1843" i="2" s="1"/>
  <c r="M1843" i="2"/>
  <c r="S1843" i="2" s="1"/>
  <c r="J1843" i="2"/>
  <c r="L1843" i="2" s="1"/>
  <c r="I1843" i="2"/>
  <c r="K1843" i="2" s="1"/>
  <c r="H1843" i="2"/>
  <c r="E1843" i="2"/>
  <c r="V1842" i="2"/>
  <c r="U1842" i="2"/>
  <c r="S1842" i="2"/>
  <c r="N1842" i="2"/>
  <c r="T1842" i="2" s="1"/>
  <c r="M1842" i="2"/>
  <c r="J1842" i="2"/>
  <c r="L1842" i="2" s="1"/>
  <c r="I1842" i="2"/>
  <c r="K1842" i="2" s="1"/>
  <c r="W1842" i="2" s="1"/>
  <c r="H1842" i="2"/>
  <c r="E1842" i="2"/>
  <c r="V1841" i="2"/>
  <c r="U1841" i="2"/>
  <c r="N1841" i="2"/>
  <c r="T1841" i="2" s="1"/>
  <c r="M1841" i="2"/>
  <c r="S1841" i="2" s="1"/>
  <c r="K1841" i="2"/>
  <c r="J1841" i="2"/>
  <c r="L1841" i="2" s="1"/>
  <c r="I1841" i="2"/>
  <c r="H1841" i="2"/>
  <c r="E1841" i="2"/>
  <c r="V1840" i="2"/>
  <c r="U1840" i="2"/>
  <c r="N1840" i="2"/>
  <c r="T1840" i="2" s="1"/>
  <c r="M1840" i="2"/>
  <c r="S1840" i="2" s="1"/>
  <c r="J1840" i="2"/>
  <c r="L1840" i="2" s="1"/>
  <c r="I1840" i="2"/>
  <c r="K1840" i="2" s="1"/>
  <c r="H1840" i="2"/>
  <c r="E1840" i="2"/>
  <c r="V1839" i="2"/>
  <c r="U1839" i="2"/>
  <c r="N1839" i="2"/>
  <c r="T1839" i="2" s="1"/>
  <c r="M1839" i="2"/>
  <c r="S1839" i="2" s="1"/>
  <c r="J1839" i="2"/>
  <c r="L1839" i="2" s="1"/>
  <c r="I1839" i="2"/>
  <c r="K1839" i="2" s="1"/>
  <c r="W1839" i="2" s="1"/>
  <c r="H1839" i="2"/>
  <c r="E1839" i="2"/>
  <c r="V1838" i="2"/>
  <c r="U1838" i="2"/>
  <c r="N1838" i="2"/>
  <c r="T1838" i="2" s="1"/>
  <c r="M1838" i="2"/>
  <c r="S1838" i="2" s="1"/>
  <c r="J1838" i="2"/>
  <c r="L1838" i="2" s="1"/>
  <c r="I1838" i="2"/>
  <c r="K1838" i="2" s="1"/>
  <c r="H1838" i="2"/>
  <c r="E1838" i="2"/>
  <c r="V1837" i="2"/>
  <c r="U1837" i="2"/>
  <c r="O1837" i="2"/>
  <c r="Q1837" i="2" s="1"/>
  <c r="N1837" i="2"/>
  <c r="T1837" i="2" s="1"/>
  <c r="M1837" i="2"/>
  <c r="S1837" i="2" s="1"/>
  <c r="J1837" i="2"/>
  <c r="L1837" i="2" s="1"/>
  <c r="I1837" i="2"/>
  <c r="K1837" i="2" s="1"/>
  <c r="H1837" i="2"/>
  <c r="E1837" i="2"/>
  <c r="V1836" i="2"/>
  <c r="U1836" i="2"/>
  <c r="S1836" i="2"/>
  <c r="N1836" i="2"/>
  <c r="T1836" i="2" s="1"/>
  <c r="M1836" i="2"/>
  <c r="K1836" i="2"/>
  <c r="W1836" i="2" s="1"/>
  <c r="J1836" i="2"/>
  <c r="L1836" i="2" s="1"/>
  <c r="I1836" i="2"/>
  <c r="H1836" i="2"/>
  <c r="E1836" i="2"/>
  <c r="V1835" i="2"/>
  <c r="U1835" i="2"/>
  <c r="N1835" i="2"/>
  <c r="T1835" i="2" s="1"/>
  <c r="M1835" i="2"/>
  <c r="S1835" i="2" s="1"/>
  <c r="K1835" i="2"/>
  <c r="J1835" i="2"/>
  <c r="L1835" i="2" s="1"/>
  <c r="I1835" i="2"/>
  <c r="H1835" i="2"/>
  <c r="E1835" i="2"/>
  <c r="V1834" i="2"/>
  <c r="U1834" i="2"/>
  <c r="N1834" i="2"/>
  <c r="T1834" i="2" s="1"/>
  <c r="M1834" i="2"/>
  <c r="S1834" i="2" s="1"/>
  <c r="J1834" i="2"/>
  <c r="L1834" i="2" s="1"/>
  <c r="I1834" i="2"/>
  <c r="K1834" i="2" s="1"/>
  <c r="O1834" i="2" s="1"/>
  <c r="Q1834" i="2" s="1"/>
  <c r="H1834" i="2"/>
  <c r="E1834" i="2"/>
  <c r="V1833" i="2"/>
  <c r="U1833" i="2"/>
  <c r="N1833" i="2"/>
  <c r="T1833" i="2" s="1"/>
  <c r="M1833" i="2"/>
  <c r="S1833" i="2" s="1"/>
  <c r="J1833" i="2"/>
  <c r="L1833" i="2" s="1"/>
  <c r="I1833" i="2"/>
  <c r="K1833" i="2" s="1"/>
  <c r="W1833" i="2" s="1"/>
  <c r="H1833" i="2"/>
  <c r="E1833" i="2"/>
  <c r="V1832" i="2"/>
  <c r="U1832" i="2"/>
  <c r="N1832" i="2"/>
  <c r="T1832" i="2" s="1"/>
  <c r="M1832" i="2"/>
  <c r="S1832" i="2" s="1"/>
  <c r="J1832" i="2"/>
  <c r="L1832" i="2" s="1"/>
  <c r="I1832" i="2"/>
  <c r="K1832" i="2" s="1"/>
  <c r="H1832" i="2"/>
  <c r="E1832" i="2"/>
  <c r="V1831" i="2"/>
  <c r="U1831" i="2"/>
  <c r="N1831" i="2"/>
  <c r="T1831" i="2" s="1"/>
  <c r="M1831" i="2"/>
  <c r="S1831" i="2" s="1"/>
  <c r="J1831" i="2"/>
  <c r="L1831" i="2" s="1"/>
  <c r="I1831" i="2"/>
  <c r="K1831" i="2" s="1"/>
  <c r="H1831" i="2"/>
  <c r="E1831" i="2"/>
  <c r="V1830" i="2"/>
  <c r="U1830" i="2"/>
  <c r="N1830" i="2"/>
  <c r="T1830" i="2" s="1"/>
  <c r="M1830" i="2"/>
  <c r="S1830" i="2" s="1"/>
  <c r="K1830" i="2"/>
  <c r="J1830" i="2"/>
  <c r="L1830" i="2" s="1"/>
  <c r="I1830" i="2"/>
  <c r="H1830" i="2"/>
  <c r="E1830" i="2"/>
  <c r="V1829" i="2"/>
  <c r="U1829" i="2"/>
  <c r="N1829" i="2"/>
  <c r="T1829" i="2" s="1"/>
  <c r="M1829" i="2"/>
  <c r="S1829" i="2" s="1"/>
  <c r="J1829" i="2"/>
  <c r="L1829" i="2" s="1"/>
  <c r="I1829" i="2"/>
  <c r="K1829" i="2" s="1"/>
  <c r="H1829" i="2"/>
  <c r="E1829" i="2"/>
  <c r="V1828" i="2"/>
  <c r="U1828" i="2"/>
  <c r="S1828" i="2"/>
  <c r="N1828" i="2"/>
  <c r="T1828" i="2" s="1"/>
  <c r="M1828" i="2"/>
  <c r="J1828" i="2"/>
  <c r="L1828" i="2" s="1"/>
  <c r="I1828" i="2"/>
  <c r="K1828" i="2" s="1"/>
  <c r="H1828" i="2"/>
  <c r="E1828" i="2"/>
  <c r="V1827" i="2"/>
  <c r="U1827" i="2"/>
  <c r="N1827" i="2"/>
  <c r="T1827" i="2" s="1"/>
  <c r="M1827" i="2"/>
  <c r="S1827" i="2" s="1"/>
  <c r="K1827" i="2"/>
  <c r="J1827" i="2"/>
  <c r="L1827" i="2" s="1"/>
  <c r="I1827" i="2"/>
  <c r="H1827" i="2"/>
  <c r="E1827" i="2"/>
  <c r="V1826" i="2"/>
  <c r="U1826" i="2"/>
  <c r="N1826" i="2"/>
  <c r="T1826" i="2" s="1"/>
  <c r="M1826" i="2"/>
  <c r="S1826" i="2" s="1"/>
  <c r="J1826" i="2"/>
  <c r="L1826" i="2" s="1"/>
  <c r="I1826" i="2"/>
  <c r="K1826" i="2" s="1"/>
  <c r="H1826" i="2"/>
  <c r="E1826" i="2"/>
  <c r="V1825" i="2"/>
  <c r="U1825" i="2"/>
  <c r="S1825" i="2"/>
  <c r="N1825" i="2"/>
  <c r="T1825" i="2" s="1"/>
  <c r="M1825" i="2"/>
  <c r="J1825" i="2"/>
  <c r="L1825" i="2" s="1"/>
  <c r="I1825" i="2"/>
  <c r="K1825" i="2" s="1"/>
  <c r="H1825" i="2"/>
  <c r="E1825" i="2"/>
  <c r="V1824" i="2"/>
  <c r="U1824" i="2"/>
  <c r="S1824" i="2"/>
  <c r="N1824" i="2"/>
  <c r="T1824" i="2" s="1"/>
  <c r="M1824" i="2"/>
  <c r="J1824" i="2"/>
  <c r="L1824" i="2" s="1"/>
  <c r="I1824" i="2"/>
  <c r="K1824" i="2" s="1"/>
  <c r="H1824" i="2"/>
  <c r="E1824" i="2"/>
  <c r="V1823" i="2"/>
  <c r="U1823" i="2"/>
  <c r="N1823" i="2"/>
  <c r="T1823" i="2" s="1"/>
  <c r="M1823" i="2"/>
  <c r="S1823" i="2" s="1"/>
  <c r="J1823" i="2"/>
  <c r="L1823" i="2" s="1"/>
  <c r="I1823" i="2"/>
  <c r="K1823" i="2" s="1"/>
  <c r="W1823" i="2" s="1"/>
  <c r="H1823" i="2"/>
  <c r="E1823" i="2"/>
  <c r="V1822" i="2"/>
  <c r="U1822" i="2"/>
  <c r="N1822" i="2"/>
  <c r="T1822" i="2" s="1"/>
  <c r="M1822" i="2"/>
  <c r="S1822" i="2" s="1"/>
  <c r="J1822" i="2"/>
  <c r="L1822" i="2" s="1"/>
  <c r="I1822" i="2"/>
  <c r="K1822" i="2" s="1"/>
  <c r="W1822" i="2" s="1"/>
  <c r="H1822" i="2"/>
  <c r="E1822" i="2"/>
  <c r="V1821" i="2"/>
  <c r="U1821" i="2"/>
  <c r="N1821" i="2"/>
  <c r="T1821" i="2" s="1"/>
  <c r="M1821" i="2"/>
  <c r="S1821" i="2" s="1"/>
  <c r="J1821" i="2"/>
  <c r="L1821" i="2" s="1"/>
  <c r="I1821" i="2"/>
  <c r="K1821" i="2" s="1"/>
  <c r="H1821" i="2"/>
  <c r="E1821" i="2"/>
  <c r="V1820" i="2"/>
  <c r="U1820" i="2"/>
  <c r="N1820" i="2"/>
  <c r="T1820" i="2" s="1"/>
  <c r="M1820" i="2"/>
  <c r="S1820" i="2" s="1"/>
  <c r="K1820" i="2"/>
  <c r="W1820" i="2" s="1"/>
  <c r="J1820" i="2"/>
  <c r="L1820" i="2" s="1"/>
  <c r="I1820" i="2"/>
  <c r="H1820" i="2"/>
  <c r="E1820" i="2"/>
  <c r="V1819" i="2"/>
  <c r="U1819" i="2"/>
  <c r="N1819" i="2"/>
  <c r="T1819" i="2" s="1"/>
  <c r="M1819" i="2"/>
  <c r="S1819" i="2" s="1"/>
  <c r="J1819" i="2"/>
  <c r="L1819" i="2" s="1"/>
  <c r="I1819" i="2"/>
  <c r="K1819" i="2" s="1"/>
  <c r="W1819" i="2" s="1"/>
  <c r="H1819" i="2"/>
  <c r="E1819" i="2"/>
  <c r="V1818" i="2"/>
  <c r="U1818" i="2"/>
  <c r="S1818" i="2"/>
  <c r="N1818" i="2"/>
  <c r="T1818" i="2" s="1"/>
  <c r="M1818" i="2"/>
  <c r="J1818" i="2"/>
  <c r="L1818" i="2" s="1"/>
  <c r="I1818" i="2"/>
  <c r="K1818" i="2" s="1"/>
  <c r="H1818" i="2"/>
  <c r="E1818" i="2"/>
  <c r="V1817" i="2"/>
  <c r="U1817" i="2"/>
  <c r="N1817" i="2"/>
  <c r="T1817" i="2" s="1"/>
  <c r="M1817" i="2"/>
  <c r="S1817" i="2" s="1"/>
  <c r="K1817" i="2"/>
  <c r="J1817" i="2"/>
  <c r="L1817" i="2" s="1"/>
  <c r="I1817" i="2"/>
  <c r="H1817" i="2"/>
  <c r="E1817" i="2"/>
  <c r="V1816" i="2"/>
  <c r="U1816" i="2"/>
  <c r="N1816" i="2"/>
  <c r="T1816" i="2" s="1"/>
  <c r="M1816" i="2"/>
  <c r="S1816" i="2" s="1"/>
  <c r="J1816" i="2"/>
  <c r="L1816" i="2" s="1"/>
  <c r="I1816" i="2"/>
  <c r="K1816" i="2" s="1"/>
  <c r="W1816" i="2" s="1"/>
  <c r="H1816" i="2"/>
  <c r="E1816" i="2"/>
  <c r="V1815" i="2"/>
  <c r="U1815" i="2"/>
  <c r="N1815" i="2"/>
  <c r="T1815" i="2" s="1"/>
  <c r="M1815" i="2"/>
  <c r="S1815" i="2" s="1"/>
  <c r="J1815" i="2"/>
  <c r="L1815" i="2" s="1"/>
  <c r="I1815" i="2"/>
  <c r="K1815" i="2" s="1"/>
  <c r="H1815" i="2"/>
  <c r="E1815" i="2"/>
  <c r="V1814" i="2"/>
  <c r="U1814" i="2"/>
  <c r="N1814" i="2"/>
  <c r="T1814" i="2" s="1"/>
  <c r="M1814" i="2"/>
  <c r="S1814" i="2" s="1"/>
  <c r="K1814" i="2"/>
  <c r="W1814" i="2" s="1"/>
  <c r="J1814" i="2"/>
  <c r="L1814" i="2" s="1"/>
  <c r="I1814" i="2"/>
  <c r="H1814" i="2"/>
  <c r="E1814" i="2"/>
  <c r="V1813" i="2"/>
  <c r="U1813" i="2"/>
  <c r="N1813" i="2"/>
  <c r="T1813" i="2" s="1"/>
  <c r="M1813" i="2"/>
  <c r="S1813" i="2" s="1"/>
  <c r="J1813" i="2"/>
  <c r="L1813" i="2" s="1"/>
  <c r="I1813" i="2"/>
  <c r="K1813" i="2" s="1"/>
  <c r="W1813" i="2" s="1"/>
  <c r="H1813" i="2"/>
  <c r="E1813" i="2"/>
  <c r="V1812" i="2"/>
  <c r="U1812" i="2"/>
  <c r="N1812" i="2"/>
  <c r="T1812" i="2" s="1"/>
  <c r="M1812" i="2"/>
  <c r="S1812" i="2" s="1"/>
  <c r="J1812" i="2"/>
  <c r="L1812" i="2" s="1"/>
  <c r="I1812" i="2"/>
  <c r="K1812" i="2" s="1"/>
  <c r="H1812" i="2"/>
  <c r="E1812" i="2"/>
  <c r="V1811" i="2"/>
  <c r="U1811" i="2"/>
  <c r="N1811" i="2"/>
  <c r="T1811" i="2" s="1"/>
  <c r="M1811" i="2"/>
  <c r="S1811" i="2" s="1"/>
  <c r="J1811" i="2"/>
  <c r="L1811" i="2" s="1"/>
  <c r="I1811" i="2"/>
  <c r="K1811" i="2" s="1"/>
  <c r="H1811" i="2"/>
  <c r="E1811" i="2"/>
  <c r="V1810" i="2"/>
  <c r="U1810" i="2"/>
  <c r="P1810" i="2"/>
  <c r="R1810" i="2" s="1"/>
  <c r="N1810" i="2"/>
  <c r="T1810" i="2" s="1"/>
  <c r="M1810" i="2"/>
  <c r="S1810" i="2" s="1"/>
  <c r="J1810" i="2"/>
  <c r="L1810" i="2" s="1"/>
  <c r="I1810" i="2"/>
  <c r="K1810" i="2" s="1"/>
  <c r="H1810" i="2"/>
  <c r="E1810" i="2"/>
  <c r="V1808" i="2"/>
  <c r="U1808" i="2"/>
  <c r="N1808" i="2"/>
  <c r="T1808" i="2" s="1"/>
  <c r="M1808" i="2"/>
  <c r="S1808" i="2" s="1"/>
  <c r="K1808" i="2"/>
  <c r="J1808" i="2"/>
  <c r="L1808" i="2" s="1"/>
  <c r="I1808" i="2"/>
  <c r="H1808" i="2"/>
  <c r="E1808" i="2"/>
  <c r="V1807" i="2"/>
  <c r="U1807" i="2"/>
  <c r="T1807" i="2"/>
  <c r="S1807" i="2"/>
  <c r="N1807" i="2"/>
  <c r="M1807" i="2"/>
  <c r="J1807" i="2"/>
  <c r="L1807" i="2" s="1"/>
  <c r="I1807" i="2"/>
  <c r="K1807" i="2" s="1"/>
  <c r="H1807" i="2"/>
  <c r="E1807" i="2"/>
  <c r="V1806" i="2"/>
  <c r="U1806" i="2"/>
  <c r="N1806" i="2"/>
  <c r="T1806" i="2" s="1"/>
  <c r="M1806" i="2"/>
  <c r="S1806" i="2" s="1"/>
  <c r="L1806" i="2"/>
  <c r="K1806" i="2"/>
  <c r="W1806" i="2" s="1"/>
  <c r="J1806" i="2"/>
  <c r="I1806" i="2"/>
  <c r="H1806" i="2"/>
  <c r="E1806" i="2"/>
  <c r="V1805" i="2"/>
  <c r="U1805" i="2"/>
  <c r="N1805" i="2"/>
  <c r="T1805" i="2" s="1"/>
  <c r="M1805" i="2"/>
  <c r="S1805" i="2" s="1"/>
  <c r="J1805" i="2"/>
  <c r="L1805" i="2" s="1"/>
  <c r="I1805" i="2"/>
  <c r="K1805" i="2" s="1"/>
  <c r="F568" i="3" s="1"/>
  <c r="H1805" i="2"/>
  <c r="E1805" i="2"/>
  <c r="V1804" i="2"/>
  <c r="U1804" i="2"/>
  <c r="N1804" i="2"/>
  <c r="T1804" i="2" s="1"/>
  <c r="M1804" i="2"/>
  <c r="S1804" i="2" s="1"/>
  <c r="J1804" i="2"/>
  <c r="L1804" i="2" s="1"/>
  <c r="I1804" i="2"/>
  <c r="K1804" i="2" s="1"/>
  <c r="H1804" i="2"/>
  <c r="E1804" i="2"/>
  <c r="V1803" i="2"/>
  <c r="U1803" i="2"/>
  <c r="N1803" i="2"/>
  <c r="T1803" i="2" s="1"/>
  <c r="M1803" i="2"/>
  <c r="S1803" i="2" s="1"/>
  <c r="J1803" i="2"/>
  <c r="L1803" i="2" s="1"/>
  <c r="K567" i="3" s="1"/>
  <c r="I1803" i="2"/>
  <c r="K1803" i="2" s="1"/>
  <c r="F567" i="3" s="1"/>
  <c r="H1803" i="2"/>
  <c r="E1803" i="2"/>
  <c r="V1802" i="2"/>
  <c r="U1802" i="2"/>
  <c r="N1802" i="2"/>
  <c r="T1802" i="2" s="1"/>
  <c r="M1802" i="2"/>
  <c r="S1802" i="2" s="1"/>
  <c r="K1802" i="2"/>
  <c r="J1802" i="2"/>
  <c r="L1802" i="2" s="1"/>
  <c r="I1802" i="2"/>
  <c r="H1802" i="2"/>
  <c r="E1802" i="2"/>
  <c r="V1801" i="2"/>
  <c r="U1801" i="2"/>
  <c r="T1801" i="2"/>
  <c r="S1801" i="2"/>
  <c r="N1801" i="2"/>
  <c r="M1801" i="2"/>
  <c r="J1801" i="2"/>
  <c r="L1801" i="2" s="1"/>
  <c r="I1801" i="2"/>
  <c r="K1801" i="2" s="1"/>
  <c r="H1801" i="2"/>
  <c r="E1801" i="2"/>
  <c r="V1800" i="2"/>
  <c r="U1800" i="2"/>
  <c r="N1800" i="2"/>
  <c r="T1800" i="2" s="1"/>
  <c r="M1800" i="2"/>
  <c r="S1800" i="2" s="1"/>
  <c r="L1800" i="2"/>
  <c r="K1800" i="2"/>
  <c r="W1800" i="2" s="1"/>
  <c r="J1800" i="2"/>
  <c r="I1800" i="2"/>
  <c r="H1800" i="2"/>
  <c r="E1800" i="2"/>
  <c r="V1799" i="2"/>
  <c r="U1799" i="2"/>
  <c r="N1799" i="2"/>
  <c r="T1799" i="2" s="1"/>
  <c r="M1799" i="2"/>
  <c r="S1799" i="2" s="1"/>
  <c r="J1799" i="2"/>
  <c r="L1799" i="2" s="1"/>
  <c r="I1799" i="2"/>
  <c r="K1799" i="2" s="1"/>
  <c r="O1799" i="2" s="1"/>
  <c r="Q1799" i="2" s="1"/>
  <c r="H1799" i="2"/>
  <c r="E1799" i="2"/>
  <c r="V1798" i="2"/>
  <c r="U1798" i="2"/>
  <c r="N1798" i="2"/>
  <c r="T1798" i="2" s="1"/>
  <c r="M1798" i="2"/>
  <c r="S1798" i="2" s="1"/>
  <c r="J1798" i="2"/>
  <c r="L1798" i="2" s="1"/>
  <c r="I1798" i="2"/>
  <c r="K1798" i="2" s="1"/>
  <c r="H1798" i="2"/>
  <c r="E1798" i="2"/>
  <c r="V1797" i="2"/>
  <c r="U1797" i="2"/>
  <c r="N1797" i="2"/>
  <c r="T1797" i="2" s="1"/>
  <c r="M1797" i="2"/>
  <c r="S1797" i="2" s="1"/>
  <c r="J1797" i="2"/>
  <c r="L1797" i="2" s="1"/>
  <c r="I1797" i="2"/>
  <c r="K1797" i="2" s="1"/>
  <c r="W1797" i="2" s="1"/>
  <c r="H1797" i="2"/>
  <c r="E1797" i="2"/>
  <c r="V1796" i="2"/>
  <c r="U1796" i="2"/>
  <c r="N1796" i="2"/>
  <c r="T1796" i="2" s="1"/>
  <c r="M1796" i="2"/>
  <c r="S1796" i="2" s="1"/>
  <c r="K1796" i="2"/>
  <c r="J1796" i="2"/>
  <c r="L1796" i="2" s="1"/>
  <c r="I1796" i="2"/>
  <c r="H1796" i="2"/>
  <c r="E1796" i="2"/>
  <c r="V1794" i="2"/>
  <c r="U1794" i="2"/>
  <c r="T1794" i="2"/>
  <c r="S1794" i="2"/>
  <c r="N1794" i="2"/>
  <c r="M1794" i="2"/>
  <c r="J1794" i="2"/>
  <c r="L1794" i="2" s="1"/>
  <c r="I1794" i="2"/>
  <c r="K1794" i="2" s="1"/>
  <c r="H1794" i="2"/>
  <c r="E1794" i="2"/>
  <c r="V1793" i="2"/>
  <c r="U1793" i="2"/>
  <c r="N1793" i="2"/>
  <c r="T1793" i="2" s="1"/>
  <c r="M1793" i="2"/>
  <c r="S1793" i="2" s="1"/>
  <c r="L1793" i="2"/>
  <c r="K565" i="3" s="1"/>
  <c r="K1793" i="2"/>
  <c r="F565" i="3" s="1"/>
  <c r="J1793" i="2"/>
  <c r="I1793" i="2"/>
  <c r="H1793" i="2"/>
  <c r="E1793" i="2"/>
  <c r="V1792" i="2"/>
  <c r="U1792" i="2"/>
  <c r="N1792" i="2"/>
  <c r="T1792" i="2" s="1"/>
  <c r="M1792" i="2"/>
  <c r="S1792" i="2" s="1"/>
  <c r="J1792" i="2"/>
  <c r="L1792" i="2" s="1"/>
  <c r="I1792" i="2"/>
  <c r="K1792" i="2" s="1"/>
  <c r="F564" i="3" s="1"/>
  <c r="H1792" i="2"/>
  <c r="E1792" i="2"/>
  <c r="V1791" i="2"/>
  <c r="U1791" i="2"/>
  <c r="N1791" i="2"/>
  <c r="T1791" i="2" s="1"/>
  <c r="M1791" i="2"/>
  <c r="S1791" i="2" s="1"/>
  <c r="J1791" i="2"/>
  <c r="L1791" i="2" s="1"/>
  <c r="I1791" i="2"/>
  <c r="K1791" i="2" s="1"/>
  <c r="H1791" i="2"/>
  <c r="E1791" i="2"/>
  <c r="V1790" i="2"/>
  <c r="U1790" i="2"/>
  <c r="N1790" i="2"/>
  <c r="T1790" i="2" s="1"/>
  <c r="M1790" i="2"/>
  <c r="S1790" i="2" s="1"/>
  <c r="J1790" i="2"/>
  <c r="L1790" i="2" s="1"/>
  <c r="K562" i="3" s="1"/>
  <c r="I1790" i="2"/>
  <c r="K1790" i="2" s="1"/>
  <c r="F562" i="3" s="1"/>
  <c r="H1790" i="2"/>
  <c r="E1790" i="2"/>
  <c r="V1789" i="2"/>
  <c r="U1789" i="2"/>
  <c r="N1789" i="2"/>
  <c r="T1789" i="2" s="1"/>
  <c r="M1789" i="2"/>
  <c r="S1789" i="2" s="1"/>
  <c r="K1789" i="2"/>
  <c r="F561" i="3" s="1"/>
  <c r="J1789" i="2"/>
  <c r="L1789" i="2" s="1"/>
  <c r="I1789" i="2"/>
  <c r="H1789" i="2"/>
  <c r="E1789" i="2"/>
  <c r="V1788" i="2"/>
  <c r="U1788" i="2"/>
  <c r="T1788" i="2"/>
  <c r="S1788" i="2"/>
  <c r="N1788" i="2"/>
  <c r="M1788" i="2"/>
  <c r="J1788" i="2"/>
  <c r="L1788" i="2" s="1"/>
  <c r="I1788" i="2"/>
  <c r="K1788" i="2" s="1"/>
  <c r="H1788" i="2"/>
  <c r="E1788" i="2"/>
  <c r="V1787" i="2"/>
  <c r="U1787" i="2"/>
  <c r="N1787" i="2"/>
  <c r="T1787" i="2" s="1"/>
  <c r="M1787" i="2"/>
  <c r="S1787" i="2" s="1"/>
  <c r="L1787" i="2"/>
  <c r="K1787" i="2"/>
  <c r="W1787" i="2" s="1"/>
  <c r="J1787" i="2"/>
  <c r="I1787" i="2"/>
  <c r="H1787" i="2"/>
  <c r="E1787" i="2"/>
  <c r="V1786" i="2"/>
  <c r="U1786" i="2"/>
  <c r="N1786" i="2"/>
  <c r="T1786" i="2" s="1"/>
  <c r="M1786" i="2"/>
  <c r="S1786" i="2" s="1"/>
  <c r="J1786" i="2"/>
  <c r="L1786" i="2" s="1"/>
  <c r="I1786" i="2"/>
  <c r="K1786" i="2" s="1"/>
  <c r="O1786" i="2" s="1"/>
  <c r="Q1786" i="2" s="1"/>
  <c r="H1786" i="2"/>
  <c r="E1786" i="2"/>
  <c r="V1785" i="2"/>
  <c r="U1785" i="2"/>
  <c r="N1785" i="2"/>
  <c r="T1785" i="2" s="1"/>
  <c r="M1785" i="2"/>
  <c r="S1785" i="2" s="1"/>
  <c r="J1785" i="2"/>
  <c r="L1785" i="2" s="1"/>
  <c r="I1785" i="2"/>
  <c r="K1785" i="2" s="1"/>
  <c r="H1785" i="2"/>
  <c r="E1785" i="2"/>
  <c r="V1784" i="2"/>
  <c r="U1784" i="2"/>
  <c r="N1784" i="2"/>
  <c r="T1784" i="2" s="1"/>
  <c r="M1784" i="2"/>
  <c r="S1784" i="2" s="1"/>
  <c r="J1784" i="2"/>
  <c r="L1784" i="2" s="1"/>
  <c r="K559" i="3" s="1"/>
  <c r="I1784" i="2"/>
  <c r="K1784" i="2" s="1"/>
  <c r="F559" i="3" s="1"/>
  <c r="H1784" i="2"/>
  <c r="E1784" i="2"/>
  <c r="V1783" i="2"/>
  <c r="U1783" i="2"/>
  <c r="N1783" i="2"/>
  <c r="T1783" i="2" s="1"/>
  <c r="M1783" i="2"/>
  <c r="S1783" i="2" s="1"/>
  <c r="K1783" i="2"/>
  <c r="F558" i="3" s="1"/>
  <c r="J1783" i="2"/>
  <c r="L1783" i="2" s="1"/>
  <c r="I1783" i="2"/>
  <c r="H1783" i="2"/>
  <c r="E1783" i="2"/>
  <c r="V1782" i="2"/>
  <c r="U1782" i="2"/>
  <c r="T1782" i="2"/>
  <c r="S1782" i="2"/>
  <c r="N1782" i="2"/>
  <c r="M1782" i="2"/>
  <c r="J1782" i="2"/>
  <c r="L1782" i="2" s="1"/>
  <c r="I1782" i="2"/>
  <c r="K1782" i="2" s="1"/>
  <c r="H1782" i="2"/>
  <c r="E1782" i="2"/>
  <c r="V1781" i="2"/>
  <c r="U1781" i="2"/>
  <c r="N1781" i="2"/>
  <c r="T1781" i="2" s="1"/>
  <c r="M1781" i="2"/>
  <c r="S1781" i="2" s="1"/>
  <c r="L1781" i="2"/>
  <c r="K557" i="3" s="1"/>
  <c r="K1781" i="2"/>
  <c r="F557" i="3" s="1"/>
  <c r="J1781" i="2"/>
  <c r="I1781" i="2"/>
  <c r="H1781" i="2"/>
  <c r="E1781" i="2"/>
  <c r="V1780" i="2"/>
  <c r="U1780" i="2"/>
  <c r="N1780" i="2"/>
  <c r="T1780" i="2" s="1"/>
  <c r="M1780" i="2"/>
  <c r="S1780" i="2" s="1"/>
  <c r="J1780" i="2"/>
  <c r="L1780" i="2" s="1"/>
  <c r="I1780" i="2"/>
  <c r="K1780" i="2" s="1"/>
  <c r="F556" i="3" s="1"/>
  <c r="H1780" i="2"/>
  <c r="E1780" i="2"/>
  <c r="V1779" i="2"/>
  <c r="U1779" i="2"/>
  <c r="N1779" i="2"/>
  <c r="T1779" i="2" s="1"/>
  <c r="M1779" i="2"/>
  <c r="S1779" i="2" s="1"/>
  <c r="J1779" i="2"/>
  <c r="L1779" i="2" s="1"/>
  <c r="I1779" i="2"/>
  <c r="K1779" i="2" s="1"/>
  <c r="H1779" i="2"/>
  <c r="E1779" i="2"/>
  <c r="V1778" i="2"/>
  <c r="U1778" i="2"/>
  <c r="N1778" i="2"/>
  <c r="T1778" i="2" s="1"/>
  <c r="M1778" i="2"/>
  <c r="S1778" i="2" s="1"/>
  <c r="J1778" i="2"/>
  <c r="L1778" i="2" s="1"/>
  <c r="K555" i="3" s="1"/>
  <c r="I1778" i="2"/>
  <c r="K1778" i="2" s="1"/>
  <c r="F555" i="3" s="1"/>
  <c r="H1778" i="2"/>
  <c r="E1778" i="2"/>
  <c r="V1776" i="2"/>
  <c r="U1776" i="2"/>
  <c r="N1776" i="2"/>
  <c r="T1776" i="2" s="1"/>
  <c r="M1776" i="2"/>
  <c r="S1776" i="2" s="1"/>
  <c r="K1776" i="2"/>
  <c r="J1776" i="2"/>
  <c r="L1776" i="2" s="1"/>
  <c r="I1776" i="2"/>
  <c r="H1776" i="2"/>
  <c r="E1776" i="2"/>
  <c r="V1775" i="2"/>
  <c r="U1775" i="2"/>
  <c r="T1775" i="2"/>
  <c r="S1775" i="2"/>
  <c r="N1775" i="2"/>
  <c r="M1775" i="2"/>
  <c r="J1775" i="2"/>
  <c r="L1775" i="2" s="1"/>
  <c r="I1775" i="2"/>
  <c r="K1775" i="2" s="1"/>
  <c r="H1775" i="2"/>
  <c r="E1775" i="2"/>
  <c r="V1774" i="2"/>
  <c r="U1774" i="2"/>
  <c r="N1774" i="2"/>
  <c r="T1774" i="2" s="1"/>
  <c r="M1774" i="2"/>
  <c r="S1774" i="2" s="1"/>
  <c r="L1774" i="2"/>
  <c r="K1774" i="2"/>
  <c r="W1774" i="2" s="1"/>
  <c r="J1774" i="2"/>
  <c r="I1774" i="2"/>
  <c r="H1774" i="2"/>
  <c r="E1774" i="2"/>
  <c r="V1773" i="2"/>
  <c r="U1773" i="2"/>
  <c r="N1773" i="2"/>
  <c r="T1773" i="2" s="1"/>
  <c r="M1773" i="2"/>
  <c r="S1773" i="2" s="1"/>
  <c r="J1773" i="2"/>
  <c r="L1773" i="2" s="1"/>
  <c r="I1773" i="2"/>
  <c r="K1773" i="2" s="1"/>
  <c r="O1773" i="2" s="1"/>
  <c r="Q1773" i="2" s="1"/>
  <c r="H1773" i="2"/>
  <c r="E1773" i="2"/>
  <c r="V1772" i="2"/>
  <c r="U1772" i="2"/>
  <c r="N1772" i="2"/>
  <c r="T1772" i="2" s="1"/>
  <c r="M1772" i="2"/>
  <c r="S1772" i="2" s="1"/>
  <c r="J1772" i="2"/>
  <c r="L1772" i="2" s="1"/>
  <c r="I1772" i="2"/>
  <c r="K1772" i="2" s="1"/>
  <c r="H1772" i="2"/>
  <c r="E1772" i="2"/>
  <c r="V1771" i="2"/>
  <c r="U1771" i="2"/>
  <c r="N1771" i="2"/>
  <c r="T1771" i="2" s="1"/>
  <c r="M1771" i="2"/>
  <c r="S1771" i="2" s="1"/>
  <c r="J1771" i="2"/>
  <c r="L1771" i="2" s="1"/>
  <c r="I1771" i="2"/>
  <c r="K1771" i="2" s="1"/>
  <c r="W1771" i="2" s="1"/>
  <c r="H1771" i="2"/>
  <c r="E1771" i="2"/>
  <c r="V1770" i="2"/>
  <c r="U1770" i="2"/>
  <c r="N1770" i="2"/>
  <c r="T1770" i="2" s="1"/>
  <c r="M1770" i="2"/>
  <c r="S1770" i="2" s="1"/>
  <c r="K1770" i="2"/>
  <c r="J1770" i="2"/>
  <c r="L1770" i="2" s="1"/>
  <c r="I1770" i="2"/>
  <c r="H1770" i="2"/>
  <c r="E1770" i="2"/>
  <c r="V1769" i="2"/>
  <c r="U1769" i="2"/>
  <c r="T1769" i="2"/>
  <c r="S1769" i="2"/>
  <c r="N1769" i="2"/>
  <c r="M1769" i="2"/>
  <c r="J1769" i="2"/>
  <c r="L1769" i="2" s="1"/>
  <c r="I1769" i="2"/>
  <c r="K1769" i="2" s="1"/>
  <c r="H1769" i="2"/>
  <c r="E1769" i="2"/>
  <c r="V1768" i="2"/>
  <c r="U1768" i="2"/>
  <c r="N1768" i="2"/>
  <c r="T1768" i="2" s="1"/>
  <c r="M1768" i="2"/>
  <c r="S1768" i="2" s="1"/>
  <c r="L1768" i="2"/>
  <c r="K1768" i="2"/>
  <c r="W1768" i="2" s="1"/>
  <c r="J1768" i="2"/>
  <c r="I1768" i="2"/>
  <c r="H1768" i="2"/>
  <c r="E1768" i="2"/>
  <c r="V1767" i="2"/>
  <c r="U1767" i="2"/>
  <c r="N1767" i="2"/>
  <c r="T1767" i="2" s="1"/>
  <c r="M1767" i="2"/>
  <c r="S1767" i="2" s="1"/>
  <c r="J1767" i="2"/>
  <c r="L1767" i="2" s="1"/>
  <c r="I1767" i="2"/>
  <c r="K1767" i="2" s="1"/>
  <c r="O1767" i="2" s="1"/>
  <c r="Q1767" i="2" s="1"/>
  <c r="H1767" i="2"/>
  <c r="E1767" i="2"/>
  <c r="V1766" i="2"/>
  <c r="U1766" i="2"/>
  <c r="N1766" i="2"/>
  <c r="T1766" i="2" s="1"/>
  <c r="M1766" i="2"/>
  <c r="S1766" i="2" s="1"/>
  <c r="J1766" i="2"/>
  <c r="L1766" i="2" s="1"/>
  <c r="I1766" i="2"/>
  <c r="K1766" i="2" s="1"/>
  <c r="H1766" i="2"/>
  <c r="E1766" i="2"/>
  <c r="V1765" i="2"/>
  <c r="U1765" i="2"/>
  <c r="N1765" i="2"/>
  <c r="T1765" i="2" s="1"/>
  <c r="M1765" i="2"/>
  <c r="S1765" i="2" s="1"/>
  <c r="J1765" i="2"/>
  <c r="L1765" i="2" s="1"/>
  <c r="K553" i="3" s="1"/>
  <c r="I1765" i="2"/>
  <c r="K1765" i="2" s="1"/>
  <c r="F553" i="3" s="1"/>
  <c r="H1765" i="2"/>
  <c r="E1765" i="2"/>
  <c r="V1764" i="2"/>
  <c r="U1764" i="2"/>
  <c r="N1764" i="2"/>
  <c r="T1764" i="2" s="1"/>
  <c r="M1764" i="2"/>
  <c r="S1764" i="2" s="1"/>
  <c r="K1764" i="2"/>
  <c r="F552" i="3" s="1"/>
  <c r="J1764" i="2"/>
  <c r="L1764" i="2" s="1"/>
  <c r="I1764" i="2"/>
  <c r="H1764" i="2"/>
  <c r="E1764" i="2"/>
  <c r="V1763" i="2"/>
  <c r="U1763" i="2"/>
  <c r="T1763" i="2"/>
  <c r="S1763" i="2"/>
  <c r="N1763" i="2"/>
  <c r="M1763" i="2"/>
  <c r="J1763" i="2"/>
  <c r="L1763" i="2" s="1"/>
  <c r="I1763" i="2"/>
  <c r="K1763" i="2" s="1"/>
  <c r="H1763" i="2"/>
  <c r="E1763" i="2"/>
  <c r="V1762" i="2"/>
  <c r="U1762" i="2"/>
  <c r="N1762" i="2"/>
  <c r="T1762" i="2" s="1"/>
  <c r="M1762" i="2"/>
  <c r="S1762" i="2" s="1"/>
  <c r="L1762" i="2"/>
  <c r="K1762" i="2"/>
  <c r="W1762" i="2" s="1"/>
  <c r="J1762" i="2"/>
  <c r="I1762" i="2"/>
  <c r="H1762" i="2"/>
  <c r="E1762" i="2"/>
  <c r="V1761" i="2"/>
  <c r="U1761" i="2"/>
  <c r="N1761" i="2"/>
  <c r="T1761" i="2" s="1"/>
  <c r="M1761" i="2"/>
  <c r="S1761" i="2" s="1"/>
  <c r="J1761" i="2"/>
  <c r="L1761" i="2" s="1"/>
  <c r="I1761" i="2"/>
  <c r="K1761" i="2" s="1"/>
  <c r="F550" i="3" s="1"/>
  <c r="H1761" i="2"/>
  <c r="E1761" i="2"/>
  <c r="V1760" i="2"/>
  <c r="U1760" i="2"/>
  <c r="N1760" i="2"/>
  <c r="T1760" i="2" s="1"/>
  <c r="M1760" i="2"/>
  <c r="S1760" i="2" s="1"/>
  <c r="J1760" i="2"/>
  <c r="L1760" i="2" s="1"/>
  <c r="I1760" i="2"/>
  <c r="K1760" i="2" s="1"/>
  <c r="H1760" i="2"/>
  <c r="E1760" i="2"/>
  <c r="V1759" i="2"/>
  <c r="U1759" i="2"/>
  <c r="S1759" i="2"/>
  <c r="N1759" i="2"/>
  <c r="T1759" i="2" s="1"/>
  <c r="M1759" i="2"/>
  <c r="J1759" i="2"/>
  <c r="L1759" i="2" s="1"/>
  <c r="I1759" i="2"/>
  <c r="K1759" i="2" s="1"/>
  <c r="W1759" i="2" s="1"/>
  <c r="H1759" i="2"/>
  <c r="E1759" i="2"/>
  <c r="V1758" i="2"/>
  <c r="U1758" i="2"/>
  <c r="S1758" i="2"/>
  <c r="N1758" i="2"/>
  <c r="T1758" i="2" s="1"/>
  <c r="M1758" i="2"/>
  <c r="J1758" i="2"/>
  <c r="L1758" i="2" s="1"/>
  <c r="I1758" i="2"/>
  <c r="K1758" i="2" s="1"/>
  <c r="O1758" i="2" s="1"/>
  <c r="Q1758" i="2" s="1"/>
  <c r="H1758" i="2"/>
  <c r="E1758" i="2"/>
  <c r="V1757" i="2"/>
  <c r="U1757" i="2"/>
  <c r="T1757" i="2"/>
  <c r="N1757" i="2"/>
  <c r="M1757" i="2"/>
  <c r="S1757" i="2" s="1"/>
  <c r="J1757" i="2"/>
  <c r="L1757" i="2" s="1"/>
  <c r="I1757" i="2"/>
  <c r="K1757" i="2" s="1"/>
  <c r="H1757" i="2"/>
  <c r="E1757" i="2"/>
  <c r="V1756" i="2"/>
  <c r="U1756" i="2"/>
  <c r="N1756" i="2"/>
  <c r="T1756" i="2" s="1"/>
  <c r="M1756" i="2"/>
  <c r="S1756" i="2" s="1"/>
  <c r="K1756" i="2"/>
  <c r="J1756" i="2"/>
  <c r="L1756" i="2" s="1"/>
  <c r="I1756" i="2"/>
  <c r="H1756" i="2"/>
  <c r="E1756" i="2"/>
  <c r="V1755" i="2"/>
  <c r="U1755" i="2"/>
  <c r="N1755" i="2"/>
  <c r="T1755" i="2" s="1"/>
  <c r="M1755" i="2"/>
  <c r="S1755" i="2" s="1"/>
  <c r="K1755" i="2"/>
  <c r="F548" i="3" s="1"/>
  <c r="J1755" i="2"/>
  <c r="L1755" i="2" s="1"/>
  <c r="I1755" i="2"/>
  <c r="H1755" i="2"/>
  <c r="E1755" i="2"/>
  <c r="V1754" i="2"/>
  <c r="U1754" i="2"/>
  <c r="S1754" i="2"/>
  <c r="N1754" i="2"/>
  <c r="T1754" i="2" s="1"/>
  <c r="M1754" i="2"/>
  <c r="J1754" i="2"/>
  <c r="L1754" i="2" s="1"/>
  <c r="I1754" i="2"/>
  <c r="K1754" i="2" s="1"/>
  <c r="H1754" i="2"/>
  <c r="E1754" i="2"/>
  <c r="V1753" i="2"/>
  <c r="U1753" i="2"/>
  <c r="N1753" i="2"/>
  <c r="T1753" i="2" s="1"/>
  <c r="M1753" i="2"/>
  <c r="S1753" i="2" s="1"/>
  <c r="L1753" i="2"/>
  <c r="K546" i="3" s="1"/>
  <c r="J1753" i="2"/>
  <c r="I1753" i="2"/>
  <c r="K1753" i="2" s="1"/>
  <c r="F546" i="3" s="1"/>
  <c r="H1753" i="2"/>
  <c r="E1753" i="2"/>
  <c r="V1752" i="2"/>
  <c r="U1752" i="2"/>
  <c r="S1752" i="2"/>
  <c r="N1752" i="2"/>
  <c r="T1752" i="2" s="1"/>
  <c r="M1752" i="2"/>
  <c r="J1752" i="2"/>
  <c r="L1752" i="2" s="1"/>
  <c r="I1752" i="2"/>
  <c r="K1752" i="2" s="1"/>
  <c r="F545" i="3" s="1"/>
  <c r="H1752" i="2"/>
  <c r="E1752" i="2"/>
  <c r="V1751" i="2"/>
  <c r="U1751" i="2"/>
  <c r="T1751" i="2"/>
  <c r="S1751" i="2"/>
  <c r="N1751" i="2"/>
  <c r="M1751" i="2"/>
  <c r="J1751" i="2"/>
  <c r="L1751" i="2" s="1"/>
  <c r="I1751" i="2"/>
  <c r="K1751" i="2" s="1"/>
  <c r="H1751" i="2"/>
  <c r="E1751" i="2"/>
  <c r="V1750" i="2"/>
  <c r="U1750" i="2"/>
  <c r="S1750" i="2"/>
  <c r="N1750" i="2"/>
  <c r="T1750" i="2" s="1"/>
  <c r="M1750" i="2"/>
  <c r="L1750" i="2"/>
  <c r="K544" i="3" s="1"/>
  <c r="K1750" i="2"/>
  <c r="F544" i="3" s="1"/>
  <c r="J1750" i="2"/>
  <c r="I1750" i="2"/>
  <c r="H1750" i="2"/>
  <c r="E1750" i="2"/>
  <c r="V1749" i="2"/>
  <c r="U1749" i="2"/>
  <c r="S1749" i="2"/>
  <c r="N1749" i="2"/>
  <c r="T1749" i="2" s="1"/>
  <c r="M1749" i="2"/>
  <c r="K1749" i="2"/>
  <c r="W1749" i="2" s="1"/>
  <c r="H543" i="3" s="1"/>
  <c r="J1749" i="2"/>
  <c r="L1749" i="2" s="1"/>
  <c r="I1749" i="2"/>
  <c r="H1749" i="2"/>
  <c r="E1749" i="2"/>
  <c r="V1748" i="2"/>
  <c r="U1748" i="2"/>
  <c r="N1748" i="2"/>
  <c r="T1748" i="2" s="1"/>
  <c r="M1748" i="2"/>
  <c r="S1748" i="2" s="1"/>
  <c r="J1748" i="2"/>
  <c r="L1748" i="2" s="1"/>
  <c r="I1748" i="2"/>
  <c r="K1748" i="2" s="1"/>
  <c r="H1748" i="2"/>
  <c r="E1748" i="2"/>
  <c r="V1747" i="2"/>
  <c r="U1747" i="2"/>
  <c r="N1747" i="2"/>
  <c r="T1747" i="2" s="1"/>
  <c r="M1747" i="2"/>
  <c r="S1747" i="2" s="1"/>
  <c r="K1747" i="2"/>
  <c r="W1747" i="2" s="1"/>
  <c r="J1747" i="2"/>
  <c r="L1747" i="2" s="1"/>
  <c r="I1747" i="2"/>
  <c r="H1747" i="2"/>
  <c r="E1747" i="2"/>
  <c r="V1746" i="2"/>
  <c r="U1746" i="2"/>
  <c r="N1746" i="2"/>
  <c r="T1746" i="2" s="1"/>
  <c r="M1746" i="2"/>
  <c r="S1746" i="2" s="1"/>
  <c r="J1746" i="2"/>
  <c r="L1746" i="2" s="1"/>
  <c r="I1746" i="2"/>
  <c r="K1746" i="2" s="1"/>
  <c r="W1746" i="2" s="1"/>
  <c r="H1746" i="2"/>
  <c r="E1746" i="2"/>
  <c r="V1745" i="2"/>
  <c r="U1745" i="2"/>
  <c r="N1745" i="2"/>
  <c r="T1745" i="2" s="1"/>
  <c r="M1745" i="2"/>
  <c r="S1745" i="2" s="1"/>
  <c r="J1745" i="2"/>
  <c r="L1745" i="2" s="1"/>
  <c r="I1745" i="2"/>
  <c r="K1745" i="2" s="1"/>
  <c r="H1745" i="2"/>
  <c r="E1745" i="2"/>
  <c r="V1744" i="2"/>
  <c r="U1744" i="2"/>
  <c r="S1744" i="2"/>
  <c r="N1744" i="2"/>
  <c r="T1744" i="2" s="1"/>
  <c r="M1744" i="2"/>
  <c r="J1744" i="2"/>
  <c r="L1744" i="2" s="1"/>
  <c r="I1744" i="2"/>
  <c r="K1744" i="2" s="1"/>
  <c r="W1744" i="2" s="1"/>
  <c r="H1744" i="2"/>
  <c r="E1744" i="2"/>
  <c r="V1743" i="2"/>
  <c r="U1743" i="2"/>
  <c r="S1743" i="2"/>
  <c r="N1743" i="2"/>
  <c r="T1743" i="2" s="1"/>
  <c r="M1743" i="2"/>
  <c r="J1743" i="2"/>
  <c r="L1743" i="2" s="1"/>
  <c r="I1743" i="2"/>
  <c r="K1743" i="2" s="1"/>
  <c r="H1743" i="2"/>
  <c r="E1743" i="2"/>
  <c r="V1742" i="2"/>
  <c r="U1742" i="2"/>
  <c r="O1742" i="2"/>
  <c r="Q1742" i="2" s="1"/>
  <c r="N1742" i="2"/>
  <c r="T1742" i="2" s="1"/>
  <c r="M1742" i="2"/>
  <c r="S1742" i="2" s="1"/>
  <c r="J1742" i="2"/>
  <c r="L1742" i="2" s="1"/>
  <c r="I1742" i="2"/>
  <c r="K1742" i="2" s="1"/>
  <c r="H1742" i="2"/>
  <c r="E1742" i="2"/>
  <c r="V1741" i="2"/>
  <c r="U1741" i="2"/>
  <c r="N1741" i="2"/>
  <c r="T1741" i="2" s="1"/>
  <c r="M1741" i="2"/>
  <c r="S1741" i="2" s="1"/>
  <c r="K1741" i="2"/>
  <c r="W1741" i="2" s="1"/>
  <c r="J1741" i="2"/>
  <c r="L1741" i="2" s="1"/>
  <c r="I1741" i="2"/>
  <c r="H1741" i="2"/>
  <c r="E1741" i="2"/>
  <c r="V1740" i="2"/>
  <c r="U1740" i="2"/>
  <c r="N1740" i="2"/>
  <c r="T1740" i="2" s="1"/>
  <c r="M1740" i="2"/>
  <c r="S1740" i="2" s="1"/>
  <c r="K1740" i="2"/>
  <c r="J1740" i="2"/>
  <c r="L1740" i="2" s="1"/>
  <c r="I1740" i="2"/>
  <c r="H1740" i="2"/>
  <c r="E1740" i="2"/>
  <c r="V1739" i="2"/>
  <c r="U1739" i="2"/>
  <c r="T1739" i="2"/>
  <c r="N1739" i="2"/>
  <c r="M1739" i="2"/>
  <c r="J1739" i="2"/>
  <c r="L1739" i="2" s="1"/>
  <c r="I1739" i="2"/>
  <c r="K1739" i="2" s="1"/>
  <c r="H1739" i="2"/>
  <c r="E1739" i="2"/>
  <c r="V1738" i="2"/>
  <c r="U1738" i="2"/>
  <c r="N1738" i="2"/>
  <c r="T1738" i="2" s="1"/>
  <c r="M1738" i="2"/>
  <c r="S1738" i="2" s="1"/>
  <c r="K1738" i="2"/>
  <c r="W1738" i="2" s="1"/>
  <c r="J1738" i="2"/>
  <c r="L1738" i="2" s="1"/>
  <c r="X1738" i="2" s="1"/>
  <c r="I1738" i="2"/>
  <c r="H1738" i="2"/>
  <c r="E1738" i="2"/>
  <c r="V1737" i="2"/>
  <c r="U1737" i="2"/>
  <c r="P1737" i="2"/>
  <c r="R1737" i="2" s="1"/>
  <c r="N1737" i="2"/>
  <c r="T1737" i="2" s="1"/>
  <c r="M1737" i="2"/>
  <c r="S1737" i="2" s="1"/>
  <c r="K1737" i="2"/>
  <c r="J1737" i="2"/>
  <c r="L1737" i="2" s="1"/>
  <c r="I1737" i="2"/>
  <c r="H1737" i="2"/>
  <c r="E1737" i="2"/>
  <c r="V1736" i="2"/>
  <c r="U1736" i="2"/>
  <c r="T1736" i="2"/>
  <c r="N1736" i="2"/>
  <c r="M1736" i="2"/>
  <c r="J1736" i="2"/>
  <c r="L1736" i="2" s="1"/>
  <c r="I1736" i="2"/>
  <c r="K1736" i="2" s="1"/>
  <c r="H1736" i="2"/>
  <c r="E1736" i="2"/>
  <c r="V1735" i="2"/>
  <c r="U1735" i="2"/>
  <c r="N1735" i="2"/>
  <c r="T1735" i="2" s="1"/>
  <c r="M1735" i="2"/>
  <c r="S1735" i="2" s="1"/>
  <c r="K1735" i="2"/>
  <c r="W1735" i="2" s="1"/>
  <c r="J1735" i="2"/>
  <c r="L1735" i="2" s="1"/>
  <c r="X1735" i="2" s="1"/>
  <c r="I1735" i="2"/>
  <c r="H1735" i="2"/>
  <c r="E1735" i="2"/>
  <c r="V1734" i="2"/>
  <c r="U1734" i="2"/>
  <c r="P1734" i="2"/>
  <c r="R1734" i="2" s="1"/>
  <c r="N1734" i="2"/>
  <c r="T1734" i="2" s="1"/>
  <c r="M1734" i="2"/>
  <c r="S1734" i="2" s="1"/>
  <c r="K1734" i="2"/>
  <c r="J1734" i="2"/>
  <c r="L1734" i="2" s="1"/>
  <c r="I1734" i="2"/>
  <c r="H1734" i="2"/>
  <c r="E1734" i="2"/>
  <c r="V1733" i="2"/>
  <c r="U1733" i="2"/>
  <c r="S1733" i="2"/>
  <c r="N1733" i="2"/>
  <c r="T1733" i="2" s="1"/>
  <c r="M1733" i="2"/>
  <c r="J1733" i="2"/>
  <c r="L1733" i="2" s="1"/>
  <c r="I1733" i="2"/>
  <c r="K1733" i="2" s="1"/>
  <c r="O1733" i="2" s="1"/>
  <c r="Q1733" i="2" s="1"/>
  <c r="H1733" i="2"/>
  <c r="E1733" i="2"/>
  <c r="X1732" i="2"/>
  <c r="V1732" i="2"/>
  <c r="U1732" i="2"/>
  <c r="N1732" i="2"/>
  <c r="T1732" i="2" s="1"/>
  <c r="M1732" i="2"/>
  <c r="S1732" i="2" s="1"/>
  <c r="J1732" i="2"/>
  <c r="L1732" i="2" s="1"/>
  <c r="I1732" i="2"/>
  <c r="K1732" i="2" s="1"/>
  <c r="W1732" i="2" s="1"/>
  <c r="H1732" i="2"/>
  <c r="E1732" i="2"/>
  <c r="V1731" i="2"/>
  <c r="U1731" i="2"/>
  <c r="N1731" i="2"/>
  <c r="T1731" i="2" s="1"/>
  <c r="M1731" i="2"/>
  <c r="S1731" i="2" s="1"/>
  <c r="J1731" i="2"/>
  <c r="L1731" i="2" s="1"/>
  <c r="I1731" i="2"/>
  <c r="K1731" i="2" s="1"/>
  <c r="H1731" i="2"/>
  <c r="E1731" i="2"/>
  <c r="V1730" i="2"/>
  <c r="U1730" i="2"/>
  <c r="T1730" i="2"/>
  <c r="N1730" i="2"/>
  <c r="M1730" i="2"/>
  <c r="S1730" i="2" s="1"/>
  <c r="J1730" i="2"/>
  <c r="L1730" i="2" s="1"/>
  <c r="I1730" i="2"/>
  <c r="K1730" i="2" s="1"/>
  <c r="H1730" i="2"/>
  <c r="E1730" i="2"/>
  <c r="V1729" i="2"/>
  <c r="U1729" i="2"/>
  <c r="N1729" i="2"/>
  <c r="T1729" i="2" s="1"/>
  <c r="M1729" i="2"/>
  <c r="S1729" i="2" s="1"/>
  <c r="J1729" i="2"/>
  <c r="L1729" i="2" s="1"/>
  <c r="X1729" i="2" s="1"/>
  <c r="I1729" i="2"/>
  <c r="K1729" i="2" s="1"/>
  <c r="W1729" i="2" s="1"/>
  <c r="H1729" i="2"/>
  <c r="E1729" i="2"/>
  <c r="V1728" i="2"/>
  <c r="U1728" i="2"/>
  <c r="S1728" i="2"/>
  <c r="N1728" i="2"/>
  <c r="T1728" i="2" s="1"/>
  <c r="M1728" i="2"/>
  <c r="J1728" i="2"/>
  <c r="L1728" i="2" s="1"/>
  <c r="I1728" i="2"/>
  <c r="K1728" i="2" s="1"/>
  <c r="W1728" i="2" s="1"/>
  <c r="H1728" i="2"/>
  <c r="E1728" i="2"/>
  <c r="V1727" i="2"/>
  <c r="U1727" i="2"/>
  <c r="T1727" i="2"/>
  <c r="N1727" i="2"/>
  <c r="M1727" i="2"/>
  <c r="S1727" i="2" s="1"/>
  <c r="J1727" i="2"/>
  <c r="L1727" i="2" s="1"/>
  <c r="I1727" i="2"/>
  <c r="K1727" i="2" s="1"/>
  <c r="H1727" i="2"/>
  <c r="E1727" i="2"/>
  <c r="V1726" i="2"/>
  <c r="U1726" i="2"/>
  <c r="N1726" i="2"/>
  <c r="T1726" i="2" s="1"/>
  <c r="M1726" i="2"/>
  <c r="S1726" i="2" s="1"/>
  <c r="L1726" i="2"/>
  <c r="X1726" i="2" s="1"/>
  <c r="M541" i="3" s="1"/>
  <c r="K1726" i="2"/>
  <c r="W1726" i="2" s="1"/>
  <c r="H541" i="3" s="1"/>
  <c r="J1726" i="2"/>
  <c r="I1726" i="2"/>
  <c r="H1726" i="2"/>
  <c r="E1726" i="2"/>
  <c r="W1725" i="2"/>
  <c r="H540" i="3" s="1"/>
  <c r="V1725" i="2"/>
  <c r="U1725" i="2"/>
  <c r="P1725" i="2"/>
  <c r="R1725" i="2" s="1"/>
  <c r="N1725" i="2"/>
  <c r="T1725" i="2" s="1"/>
  <c r="M1725" i="2"/>
  <c r="S1725" i="2" s="1"/>
  <c r="K1725" i="2"/>
  <c r="J1725" i="2"/>
  <c r="L1725" i="2" s="1"/>
  <c r="I1725" i="2"/>
  <c r="H1725" i="2"/>
  <c r="E1725" i="2"/>
  <c r="V1724" i="2"/>
  <c r="U1724" i="2"/>
  <c r="T1724" i="2"/>
  <c r="N1724" i="2"/>
  <c r="M1724" i="2"/>
  <c r="J1724" i="2"/>
  <c r="L1724" i="2" s="1"/>
  <c r="I1724" i="2"/>
  <c r="K1724" i="2" s="1"/>
  <c r="H1724" i="2"/>
  <c r="E1724" i="2"/>
  <c r="V1723" i="2"/>
  <c r="U1723" i="2"/>
  <c r="S1723" i="2"/>
  <c r="N1723" i="2"/>
  <c r="T1723" i="2" s="1"/>
  <c r="M1723" i="2"/>
  <c r="L1723" i="2"/>
  <c r="X1723" i="2" s="1"/>
  <c r="M539" i="3" s="1"/>
  <c r="K1723" i="2"/>
  <c r="W1723" i="2" s="1"/>
  <c r="H539" i="3" s="1"/>
  <c r="J1723" i="2"/>
  <c r="I1723" i="2"/>
  <c r="H1723" i="2"/>
  <c r="E1723" i="2"/>
  <c r="V1722" i="2"/>
  <c r="U1722" i="2"/>
  <c r="N1722" i="2"/>
  <c r="T1722" i="2" s="1"/>
  <c r="M1722" i="2"/>
  <c r="S1722" i="2" s="1"/>
  <c r="J1722" i="2"/>
  <c r="L1722" i="2" s="1"/>
  <c r="I1722" i="2"/>
  <c r="K1722" i="2" s="1"/>
  <c r="H1722" i="2"/>
  <c r="E1722" i="2"/>
  <c r="V1721" i="2"/>
  <c r="U1721" i="2"/>
  <c r="T1721" i="2"/>
  <c r="N1721" i="2"/>
  <c r="M1721" i="2"/>
  <c r="S1721" i="2" s="1"/>
  <c r="J1721" i="2"/>
  <c r="L1721" i="2" s="1"/>
  <c r="I1721" i="2"/>
  <c r="K1721" i="2" s="1"/>
  <c r="H1721" i="2"/>
  <c r="E1721" i="2"/>
  <c r="V1720" i="2"/>
  <c r="U1720" i="2"/>
  <c r="N1720" i="2"/>
  <c r="T1720" i="2" s="1"/>
  <c r="M1720" i="2"/>
  <c r="S1720" i="2" s="1"/>
  <c r="K1720" i="2"/>
  <c r="W1720" i="2" s="1"/>
  <c r="H537" i="3" s="1"/>
  <c r="J1720" i="2"/>
  <c r="L1720" i="2" s="1"/>
  <c r="X1720" i="2" s="1"/>
  <c r="M537" i="3" s="1"/>
  <c r="I1720" i="2"/>
  <c r="H1720" i="2"/>
  <c r="E1720" i="2"/>
  <c r="V1719" i="2"/>
  <c r="U1719" i="2"/>
  <c r="P1719" i="2"/>
  <c r="R1719" i="2" s="1"/>
  <c r="N1719" i="2"/>
  <c r="T1719" i="2" s="1"/>
  <c r="M1719" i="2"/>
  <c r="S1719" i="2" s="1"/>
  <c r="K1719" i="2"/>
  <c r="J1719" i="2"/>
  <c r="L1719" i="2" s="1"/>
  <c r="I1719" i="2"/>
  <c r="H1719" i="2"/>
  <c r="E1719" i="2"/>
  <c r="V1718" i="2"/>
  <c r="U1718" i="2"/>
  <c r="S1718" i="2"/>
  <c r="N1718" i="2"/>
  <c r="T1718" i="2" s="1"/>
  <c r="M1718" i="2"/>
  <c r="J1718" i="2"/>
  <c r="L1718" i="2" s="1"/>
  <c r="I1718" i="2"/>
  <c r="K1718" i="2" s="1"/>
  <c r="H1718" i="2"/>
  <c r="E1718" i="2"/>
  <c r="X1717" i="2"/>
  <c r="V1717" i="2"/>
  <c r="U1717" i="2"/>
  <c r="N1717" i="2"/>
  <c r="T1717" i="2" s="1"/>
  <c r="M1717" i="2"/>
  <c r="S1717" i="2" s="1"/>
  <c r="J1717" i="2"/>
  <c r="L1717" i="2" s="1"/>
  <c r="I1717" i="2"/>
  <c r="K1717" i="2" s="1"/>
  <c r="W1717" i="2" s="1"/>
  <c r="H1717" i="2"/>
  <c r="E1717" i="2"/>
  <c r="V1716" i="2"/>
  <c r="U1716" i="2"/>
  <c r="N1716" i="2"/>
  <c r="T1716" i="2" s="1"/>
  <c r="M1716" i="2"/>
  <c r="S1716" i="2" s="1"/>
  <c r="J1716" i="2"/>
  <c r="L1716" i="2" s="1"/>
  <c r="I1716" i="2"/>
  <c r="K1716" i="2" s="1"/>
  <c r="W1716" i="2" s="1"/>
  <c r="H536" i="3" s="1"/>
  <c r="H1716" i="2"/>
  <c r="E1716" i="2"/>
  <c r="V1715" i="2"/>
  <c r="U1715" i="2"/>
  <c r="T1715" i="2"/>
  <c r="N1715" i="2"/>
  <c r="M1715" i="2"/>
  <c r="S1715" i="2" s="1"/>
  <c r="J1715" i="2"/>
  <c r="L1715" i="2" s="1"/>
  <c r="I1715" i="2"/>
  <c r="K1715" i="2" s="1"/>
  <c r="H1715" i="2"/>
  <c r="E1715" i="2"/>
  <c r="X1714" i="2"/>
  <c r="V1714" i="2"/>
  <c r="U1714" i="2"/>
  <c r="S1714" i="2"/>
  <c r="N1714" i="2"/>
  <c r="T1714" i="2" s="1"/>
  <c r="M1714" i="2"/>
  <c r="K1714" i="2"/>
  <c r="O1714" i="2" s="1"/>
  <c r="Q1714" i="2" s="1"/>
  <c r="J1714" i="2"/>
  <c r="L1714" i="2" s="1"/>
  <c r="I1714" i="2"/>
  <c r="H1714" i="2"/>
  <c r="E1714" i="2"/>
  <c r="V1713" i="2"/>
  <c r="U1713" i="2"/>
  <c r="S1713" i="2"/>
  <c r="N1713" i="2"/>
  <c r="T1713" i="2" s="1"/>
  <c r="M1713" i="2"/>
  <c r="J1713" i="2"/>
  <c r="L1713" i="2" s="1"/>
  <c r="I1713" i="2"/>
  <c r="K1713" i="2" s="1"/>
  <c r="W1713" i="2" s="1"/>
  <c r="H1713" i="2"/>
  <c r="E1713" i="2"/>
  <c r="W1712" i="2"/>
  <c r="V1712" i="2"/>
  <c r="U1712" i="2"/>
  <c r="S1712" i="2"/>
  <c r="O1712" i="2"/>
  <c r="Q1712" i="2" s="1"/>
  <c r="N1712" i="2"/>
  <c r="T1712" i="2" s="1"/>
  <c r="M1712" i="2"/>
  <c r="J1712" i="2"/>
  <c r="L1712" i="2" s="1"/>
  <c r="I1712" i="2"/>
  <c r="K1712" i="2" s="1"/>
  <c r="H1712" i="2"/>
  <c r="E1712" i="2"/>
  <c r="X1711" i="2"/>
  <c r="M535" i="3" s="1"/>
  <c r="W1711" i="2"/>
  <c r="H535" i="3" s="1"/>
  <c r="V1711" i="2"/>
  <c r="U1711" i="2"/>
  <c r="O1711" i="2"/>
  <c r="Q1711" i="2" s="1"/>
  <c r="N1711" i="2"/>
  <c r="T1711" i="2" s="1"/>
  <c r="M1711" i="2"/>
  <c r="S1711" i="2" s="1"/>
  <c r="J1711" i="2"/>
  <c r="L1711" i="2" s="1"/>
  <c r="I1711" i="2"/>
  <c r="K1711" i="2" s="1"/>
  <c r="H1711" i="2"/>
  <c r="E1711" i="2"/>
  <c r="V1710" i="2"/>
  <c r="U1710" i="2"/>
  <c r="S1710" i="2"/>
  <c r="N1710" i="2"/>
  <c r="T1710" i="2" s="1"/>
  <c r="M1710" i="2"/>
  <c r="J1710" i="2"/>
  <c r="L1710" i="2" s="1"/>
  <c r="I1710" i="2"/>
  <c r="K1710" i="2" s="1"/>
  <c r="W1710" i="2" s="1"/>
  <c r="H534" i="3" s="1"/>
  <c r="H1710" i="2"/>
  <c r="E1710" i="2"/>
  <c r="V1709" i="2"/>
  <c r="U1709" i="2"/>
  <c r="S1709" i="2"/>
  <c r="N1709" i="2"/>
  <c r="T1709" i="2" s="1"/>
  <c r="M1709" i="2"/>
  <c r="J1709" i="2"/>
  <c r="L1709" i="2" s="1"/>
  <c r="I1709" i="2"/>
  <c r="K1709" i="2" s="1"/>
  <c r="H1709" i="2"/>
  <c r="E1709" i="2"/>
  <c r="V1708" i="2"/>
  <c r="U1708" i="2"/>
  <c r="N1708" i="2"/>
  <c r="T1708" i="2" s="1"/>
  <c r="M1708" i="2"/>
  <c r="S1708" i="2" s="1"/>
  <c r="L1708" i="2"/>
  <c r="P1708" i="2" s="1"/>
  <c r="R1708" i="2" s="1"/>
  <c r="J1708" i="2"/>
  <c r="I1708" i="2"/>
  <c r="K1708" i="2" s="1"/>
  <c r="H1708" i="2"/>
  <c r="E1708" i="2"/>
  <c r="V1707" i="2"/>
  <c r="U1707" i="2"/>
  <c r="S1707" i="2"/>
  <c r="N1707" i="2"/>
  <c r="T1707" i="2" s="1"/>
  <c r="M1707" i="2"/>
  <c r="J1707" i="2"/>
  <c r="L1707" i="2" s="1"/>
  <c r="X1707" i="2" s="1"/>
  <c r="I1707" i="2"/>
  <c r="K1707" i="2" s="1"/>
  <c r="H1707" i="2"/>
  <c r="E1707" i="2"/>
  <c r="V1706" i="2"/>
  <c r="U1706" i="2"/>
  <c r="N1706" i="2"/>
  <c r="T1706" i="2" s="1"/>
  <c r="M1706" i="2"/>
  <c r="S1706" i="2" s="1"/>
  <c r="J1706" i="2"/>
  <c r="L1706" i="2" s="1"/>
  <c r="I1706" i="2"/>
  <c r="K1706" i="2" s="1"/>
  <c r="H1706" i="2"/>
  <c r="E1706" i="2"/>
  <c r="V1705" i="2"/>
  <c r="U1705" i="2"/>
  <c r="N1705" i="2"/>
  <c r="T1705" i="2" s="1"/>
  <c r="M1705" i="2"/>
  <c r="S1705" i="2" s="1"/>
  <c r="L1705" i="2"/>
  <c r="P1705" i="2" s="1"/>
  <c r="R1705" i="2" s="1"/>
  <c r="K1705" i="2"/>
  <c r="J1705" i="2"/>
  <c r="I1705" i="2"/>
  <c r="H1705" i="2"/>
  <c r="E1705" i="2"/>
  <c r="V1704" i="2"/>
  <c r="U1704" i="2"/>
  <c r="S1704" i="2"/>
  <c r="N1704" i="2"/>
  <c r="T1704" i="2" s="1"/>
  <c r="M1704" i="2"/>
  <c r="K1704" i="2"/>
  <c r="J1704" i="2"/>
  <c r="L1704" i="2" s="1"/>
  <c r="X1704" i="2" s="1"/>
  <c r="I1704" i="2"/>
  <c r="H1704" i="2"/>
  <c r="E1704" i="2"/>
  <c r="V1703" i="2"/>
  <c r="U1703" i="2"/>
  <c r="N1703" i="2"/>
  <c r="T1703" i="2" s="1"/>
  <c r="M1703" i="2"/>
  <c r="S1703" i="2" s="1"/>
  <c r="J1703" i="2"/>
  <c r="L1703" i="2" s="1"/>
  <c r="I1703" i="2"/>
  <c r="K1703" i="2" s="1"/>
  <c r="H1703" i="2"/>
  <c r="E1703" i="2"/>
  <c r="V1702" i="2"/>
  <c r="U1702" i="2"/>
  <c r="N1702" i="2"/>
  <c r="T1702" i="2" s="1"/>
  <c r="M1702" i="2"/>
  <c r="S1702" i="2" s="1"/>
  <c r="J1702" i="2"/>
  <c r="L1702" i="2" s="1"/>
  <c r="I1702" i="2"/>
  <c r="K1702" i="2" s="1"/>
  <c r="H1702" i="2"/>
  <c r="E1702" i="2"/>
  <c r="V1701" i="2"/>
  <c r="U1701" i="2"/>
  <c r="S1701" i="2"/>
  <c r="P1701" i="2"/>
  <c r="R1701" i="2" s="1"/>
  <c r="N1701" i="2"/>
  <c r="T1701" i="2" s="1"/>
  <c r="M1701" i="2"/>
  <c r="J1701" i="2"/>
  <c r="L1701" i="2" s="1"/>
  <c r="I1701" i="2"/>
  <c r="K1701" i="2" s="1"/>
  <c r="H1701" i="2"/>
  <c r="E1701" i="2"/>
  <c r="V1700" i="2"/>
  <c r="U1700" i="2"/>
  <c r="N1700" i="2"/>
  <c r="T1700" i="2" s="1"/>
  <c r="M1700" i="2"/>
  <c r="S1700" i="2" s="1"/>
  <c r="J1700" i="2"/>
  <c r="L1700" i="2" s="1"/>
  <c r="I1700" i="2"/>
  <c r="K1700" i="2" s="1"/>
  <c r="H1700" i="2"/>
  <c r="E1700" i="2"/>
  <c r="V1699" i="2"/>
  <c r="U1699" i="2"/>
  <c r="N1699" i="2"/>
  <c r="T1699" i="2" s="1"/>
  <c r="M1699" i="2"/>
  <c r="S1699" i="2" s="1"/>
  <c r="J1699" i="2"/>
  <c r="L1699" i="2" s="1"/>
  <c r="I1699" i="2"/>
  <c r="K1699" i="2" s="1"/>
  <c r="H1699" i="2"/>
  <c r="E1699" i="2"/>
  <c r="V1698" i="2"/>
  <c r="U1698" i="2"/>
  <c r="N1698" i="2"/>
  <c r="T1698" i="2" s="1"/>
  <c r="M1698" i="2"/>
  <c r="S1698" i="2" s="1"/>
  <c r="J1698" i="2"/>
  <c r="L1698" i="2" s="1"/>
  <c r="P1698" i="2" s="1"/>
  <c r="R1698" i="2" s="1"/>
  <c r="I1698" i="2"/>
  <c r="K1698" i="2" s="1"/>
  <c r="H1698" i="2"/>
  <c r="E1698" i="2"/>
  <c r="V1697" i="2"/>
  <c r="U1697" i="2"/>
  <c r="N1697" i="2"/>
  <c r="T1697" i="2" s="1"/>
  <c r="M1697" i="2"/>
  <c r="S1697" i="2" s="1"/>
  <c r="J1697" i="2"/>
  <c r="L1697" i="2" s="1"/>
  <c r="I1697" i="2"/>
  <c r="K1697" i="2" s="1"/>
  <c r="H1697" i="2"/>
  <c r="E1697" i="2"/>
  <c r="V1696" i="2"/>
  <c r="U1696" i="2"/>
  <c r="N1696" i="2"/>
  <c r="T1696" i="2" s="1"/>
  <c r="M1696" i="2"/>
  <c r="S1696" i="2" s="1"/>
  <c r="J1696" i="2"/>
  <c r="L1696" i="2" s="1"/>
  <c r="I1696" i="2"/>
  <c r="K1696" i="2" s="1"/>
  <c r="H1696" i="2"/>
  <c r="E1696" i="2"/>
  <c r="V1695" i="2"/>
  <c r="U1695" i="2"/>
  <c r="S1695" i="2"/>
  <c r="N1695" i="2"/>
  <c r="T1695" i="2" s="1"/>
  <c r="M1695" i="2"/>
  <c r="J1695" i="2"/>
  <c r="L1695" i="2" s="1"/>
  <c r="P1695" i="2" s="1"/>
  <c r="R1695" i="2" s="1"/>
  <c r="I1695" i="2"/>
  <c r="K1695" i="2" s="1"/>
  <c r="H1695" i="2"/>
  <c r="E1695" i="2"/>
  <c r="V1694" i="2"/>
  <c r="U1694" i="2"/>
  <c r="N1694" i="2"/>
  <c r="T1694" i="2" s="1"/>
  <c r="M1694" i="2"/>
  <c r="S1694" i="2" s="1"/>
  <c r="J1694" i="2"/>
  <c r="L1694" i="2" s="1"/>
  <c r="I1694" i="2"/>
  <c r="K1694" i="2" s="1"/>
  <c r="H1694" i="2"/>
  <c r="E1694" i="2"/>
  <c r="V1693" i="2"/>
  <c r="U1693" i="2"/>
  <c r="N1693" i="2"/>
  <c r="T1693" i="2" s="1"/>
  <c r="M1693" i="2"/>
  <c r="S1693" i="2" s="1"/>
  <c r="J1693" i="2"/>
  <c r="L1693" i="2" s="1"/>
  <c r="I1693" i="2"/>
  <c r="K1693" i="2" s="1"/>
  <c r="H1693" i="2"/>
  <c r="E1693" i="2"/>
  <c r="V1692" i="2"/>
  <c r="U1692" i="2"/>
  <c r="N1692" i="2"/>
  <c r="T1692" i="2" s="1"/>
  <c r="M1692" i="2"/>
  <c r="S1692" i="2" s="1"/>
  <c r="J1692" i="2"/>
  <c r="L1692" i="2" s="1"/>
  <c r="P1692" i="2" s="1"/>
  <c r="R1692" i="2" s="1"/>
  <c r="I1692" i="2"/>
  <c r="K1692" i="2" s="1"/>
  <c r="H1692" i="2"/>
  <c r="E1692" i="2"/>
  <c r="V1691" i="2"/>
  <c r="U1691" i="2"/>
  <c r="N1691" i="2"/>
  <c r="T1691" i="2" s="1"/>
  <c r="M1691" i="2"/>
  <c r="S1691" i="2" s="1"/>
  <c r="J1691" i="2"/>
  <c r="L1691" i="2" s="1"/>
  <c r="I1691" i="2"/>
  <c r="K1691" i="2" s="1"/>
  <c r="H1691" i="2"/>
  <c r="E1691" i="2"/>
  <c r="V1690" i="2"/>
  <c r="U1690" i="2"/>
  <c r="N1690" i="2"/>
  <c r="T1690" i="2" s="1"/>
  <c r="M1690" i="2"/>
  <c r="S1690" i="2" s="1"/>
  <c r="J1690" i="2"/>
  <c r="L1690" i="2" s="1"/>
  <c r="I1690" i="2"/>
  <c r="K1690" i="2" s="1"/>
  <c r="H1690" i="2"/>
  <c r="E1690" i="2"/>
  <c r="V1689" i="2"/>
  <c r="U1689" i="2"/>
  <c r="N1689" i="2"/>
  <c r="T1689" i="2" s="1"/>
  <c r="M1689" i="2"/>
  <c r="S1689" i="2" s="1"/>
  <c r="J1689" i="2"/>
  <c r="L1689" i="2" s="1"/>
  <c r="I1689" i="2"/>
  <c r="K1689" i="2" s="1"/>
  <c r="H1689" i="2"/>
  <c r="E1689" i="2"/>
  <c r="V1688" i="2"/>
  <c r="U1688" i="2"/>
  <c r="N1688" i="2"/>
  <c r="T1688" i="2" s="1"/>
  <c r="M1688" i="2"/>
  <c r="S1688" i="2" s="1"/>
  <c r="J1688" i="2"/>
  <c r="L1688" i="2" s="1"/>
  <c r="I1688" i="2"/>
  <c r="K1688" i="2" s="1"/>
  <c r="H1688" i="2"/>
  <c r="E1688" i="2"/>
  <c r="V1687" i="2"/>
  <c r="U1687" i="2"/>
  <c r="N1687" i="2"/>
  <c r="T1687" i="2" s="1"/>
  <c r="M1687" i="2"/>
  <c r="S1687" i="2" s="1"/>
  <c r="J1687" i="2"/>
  <c r="L1687" i="2" s="1"/>
  <c r="I1687" i="2"/>
  <c r="K1687" i="2" s="1"/>
  <c r="H1687" i="2"/>
  <c r="E1687" i="2"/>
  <c r="V1686" i="2"/>
  <c r="U1686" i="2"/>
  <c r="N1686" i="2"/>
  <c r="T1686" i="2" s="1"/>
  <c r="M1686" i="2"/>
  <c r="S1686" i="2" s="1"/>
  <c r="J1686" i="2"/>
  <c r="L1686" i="2" s="1"/>
  <c r="I1686" i="2"/>
  <c r="K1686" i="2" s="1"/>
  <c r="H1686" i="2"/>
  <c r="E1686" i="2"/>
  <c r="V1685" i="2"/>
  <c r="U1685" i="2"/>
  <c r="N1685" i="2"/>
  <c r="T1685" i="2" s="1"/>
  <c r="M1685" i="2"/>
  <c r="S1685" i="2" s="1"/>
  <c r="J1685" i="2"/>
  <c r="L1685" i="2" s="1"/>
  <c r="I1685" i="2"/>
  <c r="K1685" i="2" s="1"/>
  <c r="H1685" i="2"/>
  <c r="E1685" i="2"/>
  <c r="V1684" i="2"/>
  <c r="U1684" i="2"/>
  <c r="N1684" i="2"/>
  <c r="T1684" i="2" s="1"/>
  <c r="M1684" i="2"/>
  <c r="S1684" i="2" s="1"/>
  <c r="J1684" i="2"/>
  <c r="L1684" i="2" s="1"/>
  <c r="I1684" i="2"/>
  <c r="K1684" i="2" s="1"/>
  <c r="H1684" i="2"/>
  <c r="E1684" i="2"/>
  <c r="V1683" i="2"/>
  <c r="U1683" i="2"/>
  <c r="P1683" i="2"/>
  <c r="R1683" i="2" s="1"/>
  <c r="N1683" i="2"/>
  <c r="T1683" i="2" s="1"/>
  <c r="M1683" i="2"/>
  <c r="S1683" i="2" s="1"/>
  <c r="J1683" i="2"/>
  <c r="L1683" i="2" s="1"/>
  <c r="I1683" i="2"/>
  <c r="K1683" i="2" s="1"/>
  <c r="H1683" i="2"/>
  <c r="E1683" i="2"/>
  <c r="V1682" i="2"/>
  <c r="U1682" i="2"/>
  <c r="N1682" i="2"/>
  <c r="T1682" i="2" s="1"/>
  <c r="M1682" i="2"/>
  <c r="S1682" i="2" s="1"/>
  <c r="J1682" i="2"/>
  <c r="L1682" i="2" s="1"/>
  <c r="I1682" i="2"/>
  <c r="K1682" i="2" s="1"/>
  <c r="H1682" i="2"/>
  <c r="E1682" i="2"/>
  <c r="V1681" i="2"/>
  <c r="U1681" i="2"/>
  <c r="N1681" i="2"/>
  <c r="T1681" i="2" s="1"/>
  <c r="M1681" i="2"/>
  <c r="S1681" i="2" s="1"/>
  <c r="J1681" i="2"/>
  <c r="L1681" i="2" s="1"/>
  <c r="I1681" i="2"/>
  <c r="K1681" i="2" s="1"/>
  <c r="H1681" i="2"/>
  <c r="E1681" i="2"/>
  <c r="W1680" i="2"/>
  <c r="V1680" i="2"/>
  <c r="U1680" i="2"/>
  <c r="N1680" i="2"/>
  <c r="T1680" i="2" s="1"/>
  <c r="M1680" i="2"/>
  <c r="S1680" i="2" s="1"/>
  <c r="K1680" i="2"/>
  <c r="J1680" i="2"/>
  <c r="L1680" i="2" s="1"/>
  <c r="I1680" i="2"/>
  <c r="H1680" i="2"/>
  <c r="E1680" i="2"/>
  <c r="V1679" i="2"/>
  <c r="U1679" i="2"/>
  <c r="N1679" i="2"/>
  <c r="T1679" i="2" s="1"/>
  <c r="M1679" i="2"/>
  <c r="S1679" i="2" s="1"/>
  <c r="J1679" i="2"/>
  <c r="L1679" i="2" s="1"/>
  <c r="I1679" i="2"/>
  <c r="K1679" i="2" s="1"/>
  <c r="H1679" i="2"/>
  <c r="E1679" i="2"/>
  <c r="V1678" i="2"/>
  <c r="U1678" i="2"/>
  <c r="S1678" i="2"/>
  <c r="N1678" i="2"/>
  <c r="T1678" i="2" s="1"/>
  <c r="M1678" i="2"/>
  <c r="L1678" i="2"/>
  <c r="K523" i="3" s="1"/>
  <c r="K1678" i="2"/>
  <c r="F523" i="3" s="1"/>
  <c r="J1678" i="2"/>
  <c r="I1678" i="2"/>
  <c r="H1678" i="2"/>
  <c r="E1678" i="2"/>
  <c r="V1677" i="2"/>
  <c r="U1677" i="2"/>
  <c r="N1677" i="2"/>
  <c r="T1677" i="2" s="1"/>
  <c r="M1677" i="2"/>
  <c r="S1677" i="2" s="1"/>
  <c r="J1677" i="2"/>
  <c r="L1677" i="2" s="1"/>
  <c r="I1677" i="2"/>
  <c r="K1677" i="2" s="1"/>
  <c r="W1677" i="2" s="1"/>
  <c r="H1677" i="2"/>
  <c r="E1677" i="2"/>
  <c r="V1676" i="2"/>
  <c r="U1676" i="2"/>
  <c r="N1676" i="2"/>
  <c r="T1676" i="2" s="1"/>
  <c r="M1676" i="2"/>
  <c r="S1676" i="2" s="1"/>
  <c r="J1676" i="2"/>
  <c r="L1676" i="2" s="1"/>
  <c r="I1676" i="2"/>
  <c r="K1676" i="2" s="1"/>
  <c r="H1676" i="2"/>
  <c r="E1676" i="2"/>
  <c r="V1675" i="2"/>
  <c r="U1675" i="2"/>
  <c r="N1675" i="2"/>
  <c r="T1675" i="2" s="1"/>
  <c r="M1675" i="2"/>
  <c r="S1675" i="2" s="1"/>
  <c r="J1675" i="2"/>
  <c r="L1675" i="2" s="1"/>
  <c r="I1675" i="2"/>
  <c r="K1675" i="2" s="1"/>
  <c r="H1675" i="2"/>
  <c r="E1675" i="2"/>
  <c r="V1674" i="2"/>
  <c r="U1674" i="2"/>
  <c r="N1674" i="2"/>
  <c r="T1674" i="2" s="1"/>
  <c r="M1674" i="2"/>
  <c r="S1674" i="2" s="1"/>
  <c r="K1674" i="2"/>
  <c r="W1674" i="2" s="1"/>
  <c r="J1674" i="2"/>
  <c r="L1674" i="2" s="1"/>
  <c r="I1674" i="2"/>
  <c r="H1674" i="2"/>
  <c r="E1674" i="2"/>
  <c r="V1673" i="2"/>
  <c r="U1673" i="2"/>
  <c r="N1673" i="2"/>
  <c r="T1673" i="2" s="1"/>
  <c r="M1673" i="2"/>
  <c r="S1673" i="2" s="1"/>
  <c r="J1673" i="2"/>
  <c r="L1673" i="2" s="1"/>
  <c r="I1673" i="2"/>
  <c r="K1673" i="2" s="1"/>
  <c r="H1673" i="2"/>
  <c r="E1673" i="2"/>
  <c r="V1672" i="2"/>
  <c r="U1672" i="2"/>
  <c r="S1672" i="2"/>
  <c r="N1672" i="2"/>
  <c r="T1672" i="2" s="1"/>
  <c r="M1672" i="2"/>
  <c r="L1672" i="2"/>
  <c r="K1672" i="2"/>
  <c r="J1672" i="2"/>
  <c r="I1672" i="2"/>
  <c r="H1672" i="2"/>
  <c r="E1672" i="2"/>
  <c r="V1671" i="2"/>
  <c r="U1671" i="2"/>
  <c r="N1671" i="2"/>
  <c r="T1671" i="2" s="1"/>
  <c r="M1671" i="2"/>
  <c r="S1671" i="2" s="1"/>
  <c r="J1671" i="2"/>
  <c r="L1671" i="2" s="1"/>
  <c r="I1671" i="2"/>
  <c r="K1671" i="2" s="1"/>
  <c r="W1671" i="2" s="1"/>
  <c r="H1671" i="2"/>
  <c r="E1671" i="2"/>
  <c r="V1669" i="2"/>
  <c r="U1669" i="2"/>
  <c r="N1669" i="2"/>
  <c r="T1669" i="2" s="1"/>
  <c r="M1669" i="2"/>
  <c r="S1669" i="2" s="1"/>
  <c r="J1669" i="2"/>
  <c r="L1669" i="2" s="1"/>
  <c r="I1669" i="2"/>
  <c r="K1669" i="2" s="1"/>
  <c r="H1669" i="2"/>
  <c r="E1669" i="2"/>
  <c r="V1668" i="2"/>
  <c r="U1668" i="2"/>
  <c r="S1668" i="2"/>
  <c r="N1668" i="2"/>
  <c r="T1668" i="2" s="1"/>
  <c r="M1668" i="2"/>
  <c r="J1668" i="2"/>
  <c r="L1668" i="2" s="1"/>
  <c r="K522" i="3" s="1"/>
  <c r="I1668" i="2"/>
  <c r="K1668" i="2" s="1"/>
  <c r="F522" i="3" s="1"/>
  <c r="H1668" i="2"/>
  <c r="E1668" i="2"/>
  <c r="V1667" i="2"/>
  <c r="U1667" i="2"/>
  <c r="N1667" i="2"/>
  <c r="T1667" i="2" s="1"/>
  <c r="M1667" i="2"/>
  <c r="S1667" i="2" s="1"/>
  <c r="K1667" i="2"/>
  <c r="J1667" i="2"/>
  <c r="L1667" i="2" s="1"/>
  <c r="I1667" i="2"/>
  <c r="H1667" i="2"/>
  <c r="E1667" i="2"/>
  <c r="V1666" i="2"/>
  <c r="U1666" i="2"/>
  <c r="S1666" i="2"/>
  <c r="N1666" i="2"/>
  <c r="T1666" i="2" s="1"/>
  <c r="M1666" i="2"/>
  <c r="L1666" i="2"/>
  <c r="K521" i="3" s="1"/>
  <c r="J1666" i="2"/>
  <c r="I1666" i="2"/>
  <c r="K1666" i="2" s="1"/>
  <c r="H1666" i="2"/>
  <c r="E1666" i="2"/>
  <c r="V1665" i="2"/>
  <c r="U1665" i="2"/>
  <c r="N1665" i="2"/>
  <c r="T1665" i="2" s="1"/>
  <c r="M1665" i="2"/>
  <c r="S1665" i="2" s="1"/>
  <c r="J1665" i="2"/>
  <c r="L1665" i="2" s="1"/>
  <c r="K520" i="3" s="1"/>
  <c r="I1665" i="2"/>
  <c r="K1665" i="2" s="1"/>
  <c r="F520" i="3" s="1"/>
  <c r="H1665" i="2"/>
  <c r="E1665" i="2"/>
  <c r="V1664" i="2"/>
  <c r="U1664" i="2"/>
  <c r="N1664" i="2"/>
  <c r="T1664" i="2" s="1"/>
  <c r="M1664" i="2"/>
  <c r="S1664" i="2" s="1"/>
  <c r="K1664" i="2"/>
  <c r="F519" i="3" s="1"/>
  <c r="J1664" i="2"/>
  <c r="L1664" i="2" s="1"/>
  <c r="I1664" i="2"/>
  <c r="H1664" i="2"/>
  <c r="E1664" i="2"/>
  <c r="V1663" i="2"/>
  <c r="U1663" i="2"/>
  <c r="N1663" i="2"/>
  <c r="T1663" i="2" s="1"/>
  <c r="M1663" i="2"/>
  <c r="S1663" i="2" s="1"/>
  <c r="L1663" i="2"/>
  <c r="J1663" i="2"/>
  <c r="I1663" i="2"/>
  <c r="K1663" i="2" s="1"/>
  <c r="H1663" i="2"/>
  <c r="E1663" i="2"/>
  <c r="V1662" i="2"/>
  <c r="U1662" i="2"/>
  <c r="S1662" i="2"/>
  <c r="N1662" i="2"/>
  <c r="T1662" i="2" s="1"/>
  <c r="M1662" i="2"/>
  <c r="K1662" i="2"/>
  <c r="J1662" i="2"/>
  <c r="L1662" i="2" s="1"/>
  <c r="I1662" i="2"/>
  <c r="H1662" i="2"/>
  <c r="E1662" i="2"/>
  <c r="V1661" i="2"/>
  <c r="U1661" i="2"/>
  <c r="N1661" i="2"/>
  <c r="T1661" i="2" s="1"/>
  <c r="M1661" i="2"/>
  <c r="S1661" i="2" s="1"/>
  <c r="J1661" i="2"/>
  <c r="L1661" i="2" s="1"/>
  <c r="I1661" i="2"/>
  <c r="K1661" i="2" s="1"/>
  <c r="H1661" i="2"/>
  <c r="E1661" i="2"/>
  <c r="V1660" i="2"/>
  <c r="U1660" i="2"/>
  <c r="N1660" i="2"/>
  <c r="T1660" i="2" s="1"/>
  <c r="M1660" i="2"/>
  <c r="S1660" i="2" s="1"/>
  <c r="L1660" i="2"/>
  <c r="J1660" i="2"/>
  <c r="I1660" i="2"/>
  <c r="K1660" i="2" s="1"/>
  <c r="H1660" i="2"/>
  <c r="E1660" i="2"/>
  <c r="V1659" i="2"/>
  <c r="U1659" i="2"/>
  <c r="S1659" i="2"/>
  <c r="N1659" i="2"/>
  <c r="T1659" i="2" s="1"/>
  <c r="M1659" i="2"/>
  <c r="K1659" i="2"/>
  <c r="J1659" i="2"/>
  <c r="L1659" i="2" s="1"/>
  <c r="I1659" i="2"/>
  <c r="H1659" i="2"/>
  <c r="E1659" i="2"/>
  <c r="V1658" i="2"/>
  <c r="U1658" i="2"/>
  <c r="N1658" i="2"/>
  <c r="T1658" i="2" s="1"/>
  <c r="M1658" i="2"/>
  <c r="S1658" i="2" s="1"/>
  <c r="J1658" i="2"/>
  <c r="L1658" i="2" s="1"/>
  <c r="I1658" i="2"/>
  <c r="K1658" i="2" s="1"/>
  <c r="H1658" i="2"/>
  <c r="E1658" i="2"/>
  <c r="V1657" i="2"/>
  <c r="U1657" i="2"/>
  <c r="S1657" i="2"/>
  <c r="N1657" i="2"/>
  <c r="T1657" i="2" s="1"/>
  <c r="M1657" i="2"/>
  <c r="J1657" i="2"/>
  <c r="L1657" i="2" s="1"/>
  <c r="I1657" i="2"/>
  <c r="K1657" i="2" s="1"/>
  <c r="H1657" i="2"/>
  <c r="E1657" i="2"/>
  <c r="V1656" i="2"/>
  <c r="U1656" i="2"/>
  <c r="N1656" i="2"/>
  <c r="T1656" i="2" s="1"/>
  <c r="M1656" i="2"/>
  <c r="S1656" i="2" s="1"/>
  <c r="J1656" i="2"/>
  <c r="L1656" i="2" s="1"/>
  <c r="I1656" i="2"/>
  <c r="K1656" i="2" s="1"/>
  <c r="H1656" i="2"/>
  <c r="E1656" i="2"/>
  <c r="V1655" i="2"/>
  <c r="U1655" i="2"/>
  <c r="T1655" i="2"/>
  <c r="N1655" i="2"/>
  <c r="M1655" i="2"/>
  <c r="S1655" i="2" s="1"/>
  <c r="K1655" i="2"/>
  <c r="W1655" i="2" s="1"/>
  <c r="J1655" i="2"/>
  <c r="L1655" i="2" s="1"/>
  <c r="I1655" i="2"/>
  <c r="H1655" i="2"/>
  <c r="E1655" i="2"/>
  <c r="V1654" i="2"/>
  <c r="U1654" i="2"/>
  <c r="S1654" i="2"/>
  <c r="N1654" i="2"/>
  <c r="T1654" i="2" s="1"/>
  <c r="M1654" i="2"/>
  <c r="J1654" i="2"/>
  <c r="L1654" i="2" s="1"/>
  <c r="I1654" i="2"/>
  <c r="K1654" i="2" s="1"/>
  <c r="H1654" i="2"/>
  <c r="E1654" i="2"/>
  <c r="V1653" i="2"/>
  <c r="U1653" i="2"/>
  <c r="N1653" i="2"/>
  <c r="T1653" i="2" s="1"/>
  <c r="M1653" i="2"/>
  <c r="S1653" i="2" s="1"/>
  <c r="L1653" i="2"/>
  <c r="J1653" i="2"/>
  <c r="I1653" i="2"/>
  <c r="K1653" i="2" s="1"/>
  <c r="H1653" i="2"/>
  <c r="E1653" i="2"/>
  <c r="V1652" i="2"/>
  <c r="U1652" i="2"/>
  <c r="T1652" i="2"/>
  <c r="N1652" i="2"/>
  <c r="M1652" i="2"/>
  <c r="S1652" i="2" s="1"/>
  <c r="K1652" i="2"/>
  <c r="W1652" i="2" s="1"/>
  <c r="J1652" i="2"/>
  <c r="L1652" i="2" s="1"/>
  <c r="I1652" i="2"/>
  <c r="H1652" i="2"/>
  <c r="E1652" i="2"/>
  <c r="V1651" i="2"/>
  <c r="U1651" i="2"/>
  <c r="N1651" i="2"/>
  <c r="T1651" i="2" s="1"/>
  <c r="M1651" i="2"/>
  <c r="S1651" i="2" s="1"/>
  <c r="J1651" i="2"/>
  <c r="L1651" i="2" s="1"/>
  <c r="I1651" i="2"/>
  <c r="K1651" i="2" s="1"/>
  <c r="H1651" i="2"/>
  <c r="E1651" i="2"/>
  <c r="V1650" i="2"/>
  <c r="U1650" i="2"/>
  <c r="S1650" i="2"/>
  <c r="N1650" i="2"/>
  <c r="T1650" i="2" s="1"/>
  <c r="M1650" i="2"/>
  <c r="L1650" i="2"/>
  <c r="J1650" i="2"/>
  <c r="I1650" i="2"/>
  <c r="K1650" i="2" s="1"/>
  <c r="H1650" i="2"/>
  <c r="E1650" i="2"/>
  <c r="V1649" i="2"/>
  <c r="U1649" i="2"/>
  <c r="N1649" i="2"/>
  <c r="T1649" i="2" s="1"/>
  <c r="M1649" i="2"/>
  <c r="S1649" i="2" s="1"/>
  <c r="J1649" i="2"/>
  <c r="L1649" i="2" s="1"/>
  <c r="I1649" i="2"/>
  <c r="K1649" i="2" s="1"/>
  <c r="W1649" i="2" s="1"/>
  <c r="H1649" i="2"/>
  <c r="E1649" i="2"/>
  <c r="V1648" i="2"/>
  <c r="U1648" i="2"/>
  <c r="N1648" i="2"/>
  <c r="T1648" i="2" s="1"/>
  <c r="M1648" i="2"/>
  <c r="S1648" i="2" s="1"/>
  <c r="L1648" i="2"/>
  <c r="J1648" i="2"/>
  <c r="I1648" i="2"/>
  <c r="K1648" i="2" s="1"/>
  <c r="H1648" i="2"/>
  <c r="E1648" i="2"/>
  <c r="V1647" i="2"/>
  <c r="U1647" i="2"/>
  <c r="S1647" i="2"/>
  <c r="N1647" i="2"/>
  <c r="T1647" i="2" s="1"/>
  <c r="M1647" i="2"/>
  <c r="J1647" i="2"/>
  <c r="L1647" i="2" s="1"/>
  <c r="I1647" i="2"/>
  <c r="K1647" i="2" s="1"/>
  <c r="H1647" i="2"/>
  <c r="E1647" i="2"/>
  <c r="V1646" i="2"/>
  <c r="U1646" i="2"/>
  <c r="T1646" i="2"/>
  <c r="N1646" i="2"/>
  <c r="M1646" i="2"/>
  <c r="S1646" i="2" s="1"/>
  <c r="J1646" i="2"/>
  <c r="L1646" i="2" s="1"/>
  <c r="I1646" i="2"/>
  <c r="K1646" i="2" s="1"/>
  <c r="W1646" i="2" s="1"/>
  <c r="H1646" i="2"/>
  <c r="E1646" i="2"/>
  <c r="V1645" i="2"/>
  <c r="U1645" i="2"/>
  <c r="S1645" i="2"/>
  <c r="N1645" i="2"/>
  <c r="T1645" i="2" s="1"/>
  <c r="M1645" i="2"/>
  <c r="L1645" i="2"/>
  <c r="J1645" i="2"/>
  <c r="I1645" i="2"/>
  <c r="K1645" i="2" s="1"/>
  <c r="H1645" i="2"/>
  <c r="E1645" i="2"/>
  <c r="V1643" i="2"/>
  <c r="U1643" i="2"/>
  <c r="N1643" i="2"/>
  <c r="T1643" i="2" s="1"/>
  <c r="M1643" i="2"/>
  <c r="S1643" i="2" s="1"/>
  <c r="K1643" i="2"/>
  <c r="J1643" i="2"/>
  <c r="L1643" i="2" s="1"/>
  <c r="I1643" i="2"/>
  <c r="H1643" i="2"/>
  <c r="E1643" i="2"/>
  <c r="V1642" i="2"/>
  <c r="U1642" i="2"/>
  <c r="T1642" i="2"/>
  <c r="N1642" i="2"/>
  <c r="M1642" i="2"/>
  <c r="S1642" i="2" s="1"/>
  <c r="K1642" i="2"/>
  <c r="W1642" i="2" s="1"/>
  <c r="J1642" i="2"/>
  <c r="L1642" i="2" s="1"/>
  <c r="I1642" i="2"/>
  <c r="H1642" i="2"/>
  <c r="E1642" i="2"/>
  <c r="V1641" i="2"/>
  <c r="U1641" i="2"/>
  <c r="N1641" i="2"/>
  <c r="T1641" i="2" s="1"/>
  <c r="M1641" i="2"/>
  <c r="S1641" i="2" s="1"/>
  <c r="J1641" i="2"/>
  <c r="L1641" i="2" s="1"/>
  <c r="I1641" i="2"/>
  <c r="K1641" i="2" s="1"/>
  <c r="H1641" i="2"/>
  <c r="E1641" i="2"/>
  <c r="V1640" i="2"/>
  <c r="U1640" i="2"/>
  <c r="N1640" i="2"/>
  <c r="T1640" i="2" s="1"/>
  <c r="M1640" i="2"/>
  <c r="S1640" i="2" s="1"/>
  <c r="L1640" i="2"/>
  <c r="J1640" i="2"/>
  <c r="I1640" i="2"/>
  <c r="K1640" i="2" s="1"/>
  <c r="H1640" i="2"/>
  <c r="E1640" i="2"/>
  <c r="V1639" i="2"/>
  <c r="U1639" i="2"/>
  <c r="T1639" i="2"/>
  <c r="N1639" i="2"/>
  <c r="M1639" i="2"/>
  <c r="S1639" i="2" s="1"/>
  <c r="J1639" i="2"/>
  <c r="L1639" i="2" s="1"/>
  <c r="I1639" i="2"/>
  <c r="K1639" i="2" s="1"/>
  <c r="F518" i="3" s="1"/>
  <c r="H1639" i="2"/>
  <c r="E1639" i="2"/>
  <c r="V1638" i="2"/>
  <c r="U1638" i="2"/>
  <c r="N1638" i="2"/>
  <c r="T1638" i="2" s="1"/>
  <c r="M1638" i="2"/>
  <c r="S1638" i="2" s="1"/>
  <c r="L1638" i="2"/>
  <c r="K517" i="3" s="1"/>
  <c r="J1638" i="2"/>
  <c r="I1638" i="2"/>
  <c r="K1638" i="2" s="1"/>
  <c r="H1638" i="2"/>
  <c r="E1638" i="2"/>
  <c r="V1637" i="2"/>
  <c r="U1637" i="2"/>
  <c r="N1637" i="2"/>
  <c r="T1637" i="2" s="1"/>
  <c r="M1637" i="2"/>
  <c r="S1637" i="2" s="1"/>
  <c r="L1637" i="2"/>
  <c r="K516" i="3" s="1"/>
  <c r="K1637" i="2"/>
  <c r="F516" i="3" s="1"/>
  <c r="J1637" i="2"/>
  <c r="I1637" i="2"/>
  <c r="H1637" i="2"/>
  <c r="E1637" i="2"/>
  <c r="V1636" i="2"/>
  <c r="U1636" i="2"/>
  <c r="N1636" i="2"/>
  <c r="T1636" i="2" s="1"/>
  <c r="M1636" i="2"/>
  <c r="S1636" i="2" s="1"/>
  <c r="J1636" i="2"/>
  <c r="L1636" i="2" s="1"/>
  <c r="I1636" i="2"/>
  <c r="K1636" i="2" s="1"/>
  <c r="W1636" i="2" s="1"/>
  <c r="H1636" i="2"/>
  <c r="E1636" i="2"/>
  <c r="V1635" i="2"/>
  <c r="U1635" i="2"/>
  <c r="S1635" i="2"/>
  <c r="N1635" i="2"/>
  <c r="T1635" i="2" s="1"/>
  <c r="M1635" i="2"/>
  <c r="L1635" i="2"/>
  <c r="J1635" i="2"/>
  <c r="I1635" i="2"/>
  <c r="K1635" i="2" s="1"/>
  <c r="H1635" i="2"/>
  <c r="E1635" i="2"/>
  <c r="V1634" i="2"/>
  <c r="U1634" i="2"/>
  <c r="N1634" i="2"/>
  <c r="T1634" i="2" s="1"/>
  <c r="M1634" i="2"/>
  <c r="S1634" i="2" s="1"/>
  <c r="K1634" i="2"/>
  <c r="J1634" i="2"/>
  <c r="L1634" i="2" s="1"/>
  <c r="I1634" i="2"/>
  <c r="H1634" i="2"/>
  <c r="E1634" i="2"/>
  <c r="V1633" i="2"/>
  <c r="U1633" i="2"/>
  <c r="N1633" i="2"/>
  <c r="T1633" i="2" s="1"/>
  <c r="M1633" i="2"/>
  <c r="S1633" i="2" s="1"/>
  <c r="J1633" i="2"/>
  <c r="L1633" i="2" s="1"/>
  <c r="I1633" i="2"/>
  <c r="K1633" i="2" s="1"/>
  <c r="W1633" i="2" s="1"/>
  <c r="H1633" i="2"/>
  <c r="E1633" i="2"/>
  <c r="V1632" i="2"/>
  <c r="U1632" i="2"/>
  <c r="S1632" i="2"/>
  <c r="N1632" i="2"/>
  <c r="T1632" i="2" s="1"/>
  <c r="M1632" i="2"/>
  <c r="J1632" i="2"/>
  <c r="L1632" i="2" s="1"/>
  <c r="I1632" i="2"/>
  <c r="K1632" i="2" s="1"/>
  <c r="H1632" i="2"/>
  <c r="E1632" i="2"/>
  <c r="V1631" i="2"/>
  <c r="U1631" i="2"/>
  <c r="N1631" i="2"/>
  <c r="T1631" i="2" s="1"/>
  <c r="M1631" i="2"/>
  <c r="S1631" i="2" s="1"/>
  <c r="J1631" i="2"/>
  <c r="L1631" i="2" s="1"/>
  <c r="I1631" i="2"/>
  <c r="K1631" i="2" s="1"/>
  <c r="H1631" i="2"/>
  <c r="E1631" i="2"/>
  <c r="V1630" i="2"/>
  <c r="U1630" i="2"/>
  <c r="N1630" i="2"/>
  <c r="T1630" i="2" s="1"/>
  <c r="M1630" i="2"/>
  <c r="S1630" i="2" s="1"/>
  <c r="K1630" i="2"/>
  <c r="J1630" i="2"/>
  <c r="L1630" i="2" s="1"/>
  <c r="I1630" i="2"/>
  <c r="H1630" i="2"/>
  <c r="E1630" i="2"/>
  <c r="V1629" i="2"/>
  <c r="U1629" i="2"/>
  <c r="S1629" i="2"/>
  <c r="N1629" i="2"/>
  <c r="T1629" i="2" s="1"/>
  <c r="M1629" i="2"/>
  <c r="L1629" i="2"/>
  <c r="J1629" i="2"/>
  <c r="I1629" i="2"/>
  <c r="K1629" i="2" s="1"/>
  <c r="H1629" i="2"/>
  <c r="E1629" i="2"/>
  <c r="V1628" i="2"/>
  <c r="U1628" i="2"/>
  <c r="N1628" i="2"/>
  <c r="T1628" i="2" s="1"/>
  <c r="M1628" i="2"/>
  <c r="S1628" i="2" s="1"/>
  <c r="L1628" i="2"/>
  <c r="J1628" i="2"/>
  <c r="I1628" i="2"/>
  <c r="K1628" i="2" s="1"/>
  <c r="H1628" i="2"/>
  <c r="E1628" i="2"/>
  <c r="V1627" i="2"/>
  <c r="U1627" i="2"/>
  <c r="N1627" i="2"/>
  <c r="T1627" i="2" s="1"/>
  <c r="M1627" i="2"/>
  <c r="S1627" i="2" s="1"/>
  <c r="K1627" i="2"/>
  <c r="W1627" i="2" s="1"/>
  <c r="J1627" i="2"/>
  <c r="L1627" i="2" s="1"/>
  <c r="I1627" i="2"/>
  <c r="H1627" i="2"/>
  <c r="E1627" i="2"/>
  <c r="V1626" i="2"/>
  <c r="U1626" i="2"/>
  <c r="N1626" i="2"/>
  <c r="T1626" i="2" s="1"/>
  <c r="M1626" i="2"/>
  <c r="S1626" i="2" s="1"/>
  <c r="L1626" i="2"/>
  <c r="K515" i="3" s="1"/>
  <c r="J1626" i="2"/>
  <c r="I1626" i="2"/>
  <c r="K1626" i="2" s="1"/>
  <c r="H1626" i="2"/>
  <c r="E1626" i="2"/>
  <c r="V1625" i="2"/>
  <c r="U1625" i="2"/>
  <c r="S1625" i="2"/>
  <c r="N1625" i="2"/>
  <c r="T1625" i="2" s="1"/>
  <c r="M1625" i="2"/>
  <c r="K1625" i="2"/>
  <c r="F514" i="3" s="1"/>
  <c r="J1625" i="2"/>
  <c r="L1625" i="2" s="1"/>
  <c r="K514" i="3" s="1"/>
  <c r="I1625" i="2"/>
  <c r="H1625" i="2"/>
  <c r="E1625" i="2"/>
  <c r="V1624" i="2"/>
  <c r="U1624" i="2"/>
  <c r="T1624" i="2"/>
  <c r="N1624" i="2"/>
  <c r="M1624" i="2"/>
  <c r="S1624" i="2" s="1"/>
  <c r="J1624" i="2"/>
  <c r="L1624" i="2" s="1"/>
  <c r="I1624" i="2"/>
  <c r="K1624" i="2" s="1"/>
  <c r="H1624" i="2"/>
  <c r="E1624" i="2"/>
  <c r="V1623" i="2"/>
  <c r="U1623" i="2"/>
  <c r="N1623" i="2"/>
  <c r="T1623" i="2" s="1"/>
  <c r="M1623" i="2"/>
  <c r="S1623" i="2" s="1"/>
  <c r="L1623" i="2"/>
  <c r="J1623" i="2"/>
  <c r="I1623" i="2"/>
  <c r="K1623" i="2" s="1"/>
  <c r="H1623" i="2"/>
  <c r="E1623" i="2"/>
  <c r="V1622" i="2"/>
  <c r="U1622" i="2"/>
  <c r="S1622" i="2"/>
  <c r="N1622" i="2"/>
  <c r="T1622" i="2" s="1"/>
  <c r="M1622" i="2"/>
  <c r="K1622" i="2"/>
  <c r="J1622" i="2"/>
  <c r="L1622" i="2" s="1"/>
  <c r="I1622" i="2"/>
  <c r="H1622" i="2"/>
  <c r="E1622" i="2"/>
  <c r="V1621" i="2"/>
  <c r="U1621" i="2"/>
  <c r="T1621" i="2"/>
  <c r="N1621" i="2"/>
  <c r="M1621" i="2"/>
  <c r="S1621" i="2" s="1"/>
  <c r="J1621" i="2"/>
  <c r="L1621" i="2" s="1"/>
  <c r="I1621" i="2"/>
  <c r="K1621" i="2" s="1"/>
  <c r="W1621" i="2" s="1"/>
  <c r="H1621" i="2"/>
  <c r="E1621" i="2"/>
  <c r="V1620" i="2"/>
  <c r="U1620" i="2"/>
  <c r="S1620" i="2"/>
  <c r="N1620" i="2"/>
  <c r="T1620" i="2" s="1"/>
  <c r="M1620" i="2"/>
  <c r="L1620" i="2"/>
  <c r="J1620" i="2"/>
  <c r="I1620" i="2"/>
  <c r="K1620" i="2" s="1"/>
  <c r="H1620" i="2"/>
  <c r="E1620" i="2"/>
  <c r="V1619" i="2"/>
  <c r="U1619" i="2"/>
  <c r="S1619" i="2"/>
  <c r="N1619" i="2"/>
  <c r="T1619" i="2" s="1"/>
  <c r="M1619" i="2"/>
  <c r="J1619" i="2"/>
  <c r="L1619" i="2" s="1"/>
  <c r="P1619" i="2" s="1"/>
  <c r="R1619" i="2" s="1"/>
  <c r="I1619" i="2"/>
  <c r="K1619" i="2" s="1"/>
  <c r="H1619" i="2"/>
  <c r="E1619" i="2"/>
  <c r="V1618" i="2"/>
  <c r="U1618" i="2"/>
  <c r="T1618" i="2"/>
  <c r="N1618" i="2"/>
  <c r="M1618" i="2"/>
  <c r="S1618" i="2" s="1"/>
  <c r="J1618" i="2"/>
  <c r="L1618" i="2" s="1"/>
  <c r="I1618" i="2"/>
  <c r="K1618" i="2" s="1"/>
  <c r="H1618" i="2"/>
  <c r="E1618" i="2"/>
  <c r="V1617" i="2"/>
  <c r="U1617" i="2"/>
  <c r="N1617" i="2"/>
  <c r="T1617" i="2" s="1"/>
  <c r="M1617" i="2"/>
  <c r="S1617" i="2" s="1"/>
  <c r="J1617" i="2"/>
  <c r="L1617" i="2" s="1"/>
  <c r="I1617" i="2"/>
  <c r="K1617" i="2" s="1"/>
  <c r="H1617" i="2"/>
  <c r="E1617" i="2"/>
  <c r="V1616" i="2"/>
  <c r="U1616" i="2"/>
  <c r="S1616" i="2"/>
  <c r="N1616" i="2"/>
  <c r="T1616" i="2" s="1"/>
  <c r="M1616" i="2"/>
  <c r="J1616" i="2"/>
  <c r="L1616" i="2" s="1"/>
  <c r="P1616" i="2" s="1"/>
  <c r="R1616" i="2" s="1"/>
  <c r="I1616" i="2"/>
  <c r="K1616" i="2" s="1"/>
  <c r="W1616" i="2" s="1"/>
  <c r="H1616" i="2"/>
  <c r="E1616" i="2"/>
  <c r="V1615" i="2"/>
  <c r="U1615" i="2"/>
  <c r="N1615" i="2"/>
  <c r="T1615" i="2" s="1"/>
  <c r="M1615" i="2"/>
  <c r="S1615" i="2" s="1"/>
  <c r="J1615" i="2"/>
  <c r="L1615" i="2" s="1"/>
  <c r="I1615" i="2"/>
  <c r="K1615" i="2" s="1"/>
  <c r="W1615" i="2" s="1"/>
  <c r="H1615" i="2"/>
  <c r="E1615" i="2"/>
  <c r="V1613" i="2"/>
  <c r="U1613" i="2"/>
  <c r="N1613" i="2"/>
  <c r="T1613" i="2" s="1"/>
  <c r="M1613" i="2"/>
  <c r="S1613" i="2" s="1"/>
  <c r="J1613" i="2"/>
  <c r="L1613" i="2" s="1"/>
  <c r="X1613" i="2" s="1"/>
  <c r="I1613" i="2"/>
  <c r="K1613" i="2" s="1"/>
  <c r="O1613" i="2" s="1"/>
  <c r="Q1613" i="2" s="1"/>
  <c r="H1613" i="2"/>
  <c r="E1613" i="2"/>
  <c r="V1612" i="2"/>
  <c r="U1612" i="2"/>
  <c r="N1612" i="2"/>
  <c r="T1612" i="2" s="1"/>
  <c r="M1612" i="2"/>
  <c r="S1612" i="2" s="1"/>
  <c r="J1612" i="2"/>
  <c r="L1612" i="2" s="1"/>
  <c r="I1612" i="2"/>
  <c r="K1612" i="2" s="1"/>
  <c r="W1612" i="2" s="1"/>
  <c r="H1612" i="2"/>
  <c r="E1612" i="2"/>
  <c r="V1611" i="2"/>
  <c r="U1611" i="2"/>
  <c r="T1611" i="2"/>
  <c r="N1611" i="2"/>
  <c r="M1611" i="2"/>
  <c r="S1611" i="2" s="1"/>
  <c r="J1611" i="2"/>
  <c r="L1611" i="2" s="1"/>
  <c r="I1611" i="2"/>
  <c r="K1611" i="2" s="1"/>
  <c r="H1611" i="2"/>
  <c r="E1611" i="2"/>
  <c r="V1610" i="2"/>
  <c r="U1610" i="2"/>
  <c r="T1610" i="2"/>
  <c r="S1610" i="2"/>
  <c r="N1610" i="2"/>
  <c r="M1610" i="2"/>
  <c r="J1610" i="2"/>
  <c r="L1610" i="2" s="1"/>
  <c r="X1610" i="2" s="1"/>
  <c r="I1610" i="2"/>
  <c r="K1610" i="2" s="1"/>
  <c r="H1610" i="2"/>
  <c r="E1610" i="2"/>
  <c r="V1609" i="2"/>
  <c r="U1609" i="2"/>
  <c r="S1609" i="2"/>
  <c r="N1609" i="2"/>
  <c r="T1609" i="2" s="1"/>
  <c r="M1609" i="2"/>
  <c r="J1609" i="2"/>
  <c r="L1609" i="2" s="1"/>
  <c r="I1609" i="2"/>
  <c r="K1609" i="2" s="1"/>
  <c r="H1609" i="2"/>
  <c r="E1609" i="2"/>
  <c r="V1608" i="2"/>
  <c r="U1608" i="2"/>
  <c r="T1608" i="2"/>
  <c r="N1608" i="2"/>
  <c r="M1608" i="2"/>
  <c r="S1608" i="2" s="1"/>
  <c r="J1608" i="2"/>
  <c r="L1608" i="2" s="1"/>
  <c r="P1608" i="2" s="1"/>
  <c r="R1608" i="2" s="1"/>
  <c r="I1608" i="2"/>
  <c r="K1608" i="2" s="1"/>
  <c r="H1608" i="2"/>
  <c r="E1608" i="2"/>
  <c r="V1607" i="2"/>
  <c r="U1607" i="2"/>
  <c r="N1607" i="2"/>
  <c r="T1607" i="2" s="1"/>
  <c r="M1607" i="2"/>
  <c r="S1607" i="2" s="1"/>
  <c r="J1607" i="2"/>
  <c r="L1607" i="2" s="1"/>
  <c r="X1607" i="2" s="1"/>
  <c r="I1607" i="2"/>
  <c r="K1607" i="2" s="1"/>
  <c r="O1607" i="2" s="1"/>
  <c r="Q1607" i="2" s="1"/>
  <c r="H1607" i="2"/>
  <c r="E1607" i="2"/>
  <c r="V1606" i="2"/>
  <c r="U1606" i="2"/>
  <c r="N1606" i="2"/>
  <c r="T1606" i="2" s="1"/>
  <c r="M1606" i="2"/>
  <c r="S1606" i="2" s="1"/>
  <c r="L1606" i="2"/>
  <c r="K1606" i="2"/>
  <c r="W1606" i="2" s="1"/>
  <c r="J1606" i="2"/>
  <c r="I1606" i="2"/>
  <c r="H1606" i="2"/>
  <c r="E1606" i="2"/>
  <c r="V1605" i="2"/>
  <c r="U1605" i="2"/>
  <c r="N1605" i="2"/>
  <c r="T1605" i="2" s="1"/>
  <c r="M1605" i="2"/>
  <c r="S1605" i="2" s="1"/>
  <c r="K1605" i="2"/>
  <c r="W1605" i="2" s="1"/>
  <c r="J1605" i="2"/>
  <c r="L1605" i="2" s="1"/>
  <c r="I1605" i="2"/>
  <c r="H1605" i="2"/>
  <c r="E1605" i="2"/>
  <c r="V1604" i="2"/>
  <c r="U1604" i="2"/>
  <c r="N1604" i="2"/>
  <c r="T1604" i="2" s="1"/>
  <c r="M1604" i="2"/>
  <c r="S1604" i="2" s="1"/>
  <c r="L1604" i="2"/>
  <c r="J1604" i="2"/>
  <c r="I1604" i="2"/>
  <c r="K1604" i="2" s="1"/>
  <c r="O1604" i="2" s="1"/>
  <c r="Q1604" i="2" s="1"/>
  <c r="H1604" i="2"/>
  <c r="E1604" i="2"/>
  <c r="V1603" i="2"/>
  <c r="U1603" i="2"/>
  <c r="S1603" i="2"/>
  <c r="N1603" i="2"/>
  <c r="T1603" i="2" s="1"/>
  <c r="M1603" i="2"/>
  <c r="J1603" i="2"/>
  <c r="L1603" i="2" s="1"/>
  <c r="I1603" i="2"/>
  <c r="K1603" i="2" s="1"/>
  <c r="W1603" i="2" s="1"/>
  <c r="H1603" i="2"/>
  <c r="E1603" i="2"/>
  <c r="V1602" i="2"/>
  <c r="U1602" i="2"/>
  <c r="T1602" i="2"/>
  <c r="N1602" i="2"/>
  <c r="M1602" i="2"/>
  <c r="S1602" i="2" s="1"/>
  <c r="J1602" i="2"/>
  <c r="L1602" i="2" s="1"/>
  <c r="I1602" i="2"/>
  <c r="K1602" i="2" s="1"/>
  <c r="H1602" i="2"/>
  <c r="E1602" i="2"/>
  <c r="V1601" i="2"/>
  <c r="U1601" i="2"/>
  <c r="S1601" i="2"/>
  <c r="N1601" i="2"/>
  <c r="T1601" i="2" s="1"/>
  <c r="M1601" i="2"/>
  <c r="J1601" i="2"/>
  <c r="L1601" i="2" s="1"/>
  <c r="X1601" i="2" s="1"/>
  <c r="I1601" i="2"/>
  <c r="K1601" i="2" s="1"/>
  <c r="H1601" i="2"/>
  <c r="E1601" i="2"/>
  <c r="V1600" i="2"/>
  <c r="U1600" i="2"/>
  <c r="S1600" i="2"/>
  <c r="N1600" i="2"/>
  <c r="T1600" i="2" s="1"/>
  <c r="M1600" i="2"/>
  <c r="J1600" i="2"/>
  <c r="L1600" i="2" s="1"/>
  <c r="P1600" i="2" s="1"/>
  <c r="R1600" i="2" s="1"/>
  <c r="I1600" i="2"/>
  <c r="K1600" i="2" s="1"/>
  <c r="H1600" i="2"/>
  <c r="E1600" i="2"/>
  <c r="V1599" i="2"/>
  <c r="U1599" i="2"/>
  <c r="T1599" i="2"/>
  <c r="N1599" i="2"/>
  <c r="M1599" i="2"/>
  <c r="S1599" i="2" s="1"/>
  <c r="J1599" i="2"/>
  <c r="L1599" i="2" s="1"/>
  <c r="P1599" i="2" s="1"/>
  <c r="R1599" i="2" s="1"/>
  <c r="I1599" i="2"/>
  <c r="K1599" i="2" s="1"/>
  <c r="H1599" i="2"/>
  <c r="E1599" i="2"/>
  <c r="V1598" i="2"/>
  <c r="U1598" i="2"/>
  <c r="T1598" i="2"/>
  <c r="S1598" i="2"/>
  <c r="N1598" i="2"/>
  <c r="M1598" i="2"/>
  <c r="J1598" i="2"/>
  <c r="L1598" i="2" s="1"/>
  <c r="X1598" i="2" s="1"/>
  <c r="M512" i="3" s="1"/>
  <c r="I1598" i="2"/>
  <c r="K1598" i="2" s="1"/>
  <c r="H1598" i="2"/>
  <c r="E1598" i="2"/>
  <c r="V1597" i="2"/>
  <c r="U1597" i="2"/>
  <c r="S1597" i="2"/>
  <c r="N1597" i="2"/>
  <c r="T1597" i="2" s="1"/>
  <c r="M1597" i="2"/>
  <c r="J1597" i="2"/>
  <c r="L1597" i="2" s="1"/>
  <c r="X1597" i="2" s="1"/>
  <c r="I1597" i="2"/>
  <c r="K1597" i="2" s="1"/>
  <c r="W1597" i="2" s="1"/>
  <c r="H1597" i="2"/>
  <c r="E1597" i="2"/>
  <c r="V1596" i="2"/>
  <c r="U1596" i="2"/>
  <c r="T1596" i="2"/>
  <c r="N1596" i="2"/>
  <c r="M1596" i="2"/>
  <c r="S1596" i="2" s="1"/>
  <c r="J1596" i="2"/>
  <c r="L1596" i="2" s="1"/>
  <c r="I1596" i="2"/>
  <c r="K1596" i="2" s="1"/>
  <c r="H1596" i="2"/>
  <c r="E1596" i="2"/>
  <c r="V1595" i="2"/>
  <c r="U1595" i="2"/>
  <c r="T1595" i="2"/>
  <c r="N1595" i="2"/>
  <c r="M1595" i="2"/>
  <c r="S1595" i="2" s="1"/>
  <c r="L1595" i="2"/>
  <c r="J1595" i="2"/>
  <c r="I1595" i="2"/>
  <c r="K1595" i="2" s="1"/>
  <c r="H1595" i="2"/>
  <c r="E1595" i="2"/>
  <c r="V1594" i="2"/>
  <c r="U1594" i="2"/>
  <c r="S1594" i="2"/>
  <c r="N1594" i="2"/>
  <c r="T1594" i="2" s="1"/>
  <c r="M1594" i="2"/>
  <c r="L1594" i="2"/>
  <c r="K1594" i="2"/>
  <c r="J1594" i="2"/>
  <c r="I1594" i="2"/>
  <c r="H1594" i="2"/>
  <c r="E1594" i="2"/>
  <c r="V1593" i="2"/>
  <c r="U1593" i="2"/>
  <c r="W1593" i="2" s="1"/>
  <c r="H511" i="3" s="1"/>
  <c r="T1593" i="2"/>
  <c r="O1593" i="2"/>
  <c r="Q1593" i="2" s="1"/>
  <c r="N1593" i="2"/>
  <c r="M1593" i="2"/>
  <c r="S1593" i="2" s="1"/>
  <c r="K1593" i="2"/>
  <c r="J1593" i="2"/>
  <c r="L1593" i="2" s="1"/>
  <c r="I1593" i="2"/>
  <c r="H1593" i="2"/>
  <c r="E1593" i="2"/>
  <c r="V1592" i="2"/>
  <c r="U1592" i="2"/>
  <c r="N1592" i="2"/>
  <c r="T1592" i="2" s="1"/>
  <c r="M1592" i="2"/>
  <c r="S1592" i="2" s="1"/>
  <c r="J1592" i="2"/>
  <c r="L1592" i="2" s="1"/>
  <c r="X1592" i="2" s="1"/>
  <c r="I1592" i="2"/>
  <c r="K1592" i="2" s="1"/>
  <c r="H1592" i="2"/>
  <c r="E1592" i="2"/>
  <c r="V1591" i="2"/>
  <c r="U1591" i="2"/>
  <c r="S1591" i="2"/>
  <c r="P1591" i="2"/>
  <c r="R1591" i="2" s="1"/>
  <c r="N1591" i="2"/>
  <c r="T1591" i="2" s="1"/>
  <c r="M1591" i="2"/>
  <c r="L1591" i="2"/>
  <c r="X1591" i="2" s="1"/>
  <c r="K1591" i="2"/>
  <c r="W1591" i="2" s="1"/>
  <c r="J1591" i="2"/>
  <c r="I1591" i="2"/>
  <c r="H1591" i="2"/>
  <c r="E1591" i="2"/>
  <c r="V1590" i="2"/>
  <c r="U1590" i="2"/>
  <c r="T1590" i="2"/>
  <c r="P1590" i="2"/>
  <c r="R1590" i="2" s="1"/>
  <c r="N1590" i="2"/>
  <c r="M1590" i="2"/>
  <c r="S1590" i="2" s="1"/>
  <c r="J1590" i="2"/>
  <c r="L1590" i="2" s="1"/>
  <c r="I1590" i="2"/>
  <c r="K1590" i="2" s="1"/>
  <c r="H1590" i="2"/>
  <c r="E1590" i="2"/>
  <c r="V1589" i="2"/>
  <c r="U1589" i="2"/>
  <c r="S1589" i="2"/>
  <c r="N1589" i="2"/>
  <c r="T1589" i="2" s="1"/>
  <c r="M1589" i="2"/>
  <c r="J1589" i="2"/>
  <c r="L1589" i="2" s="1"/>
  <c r="X1589" i="2" s="1"/>
  <c r="M510" i="3" s="1"/>
  <c r="I1589" i="2"/>
  <c r="K1589" i="2" s="1"/>
  <c r="H1589" i="2"/>
  <c r="E1589" i="2"/>
  <c r="V1588" i="2"/>
  <c r="U1588" i="2"/>
  <c r="N1588" i="2"/>
  <c r="T1588" i="2" s="1"/>
  <c r="M1588" i="2"/>
  <c r="S1588" i="2" s="1"/>
  <c r="L1588" i="2"/>
  <c r="X1588" i="2" s="1"/>
  <c r="J1588" i="2"/>
  <c r="I1588" i="2"/>
  <c r="K1588" i="2" s="1"/>
  <c r="W1588" i="2" s="1"/>
  <c r="H1588" i="2"/>
  <c r="E1588" i="2"/>
  <c r="V1587" i="2"/>
  <c r="U1587" i="2"/>
  <c r="T1587" i="2"/>
  <c r="N1587" i="2"/>
  <c r="M1587" i="2"/>
  <c r="S1587" i="2" s="1"/>
  <c r="K1587" i="2"/>
  <c r="J1587" i="2"/>
  <c r="L1587" i="2" s="1"/>
  <c r="I1587" i="2"/>
  <c r="H1587" i="2"/>
  <c r="E1587" i="2"/>
  <c r="V1586" i="2"/>
  <c r="U1586" i="2"/>
  <c r="N1586" i="2"/>
  <c r="T1586" i="2" s="1"/>
  <c r="M1586" i="2"/>
  <c r="S1586" i="2" s="1"/>
  <c r="L1586" i="2"/>
  <c r="X1586" i="2" s="1"/>
  <c r="J1586" i="2"/>
  <c r="I1586" i="2"/>
  <c r="K1586" i="2" s="1"/>
  <c r="O1586" i="2" s="1"/>
  <c r="Q1586" i="2" s="1"/>
  <c r="H1586" i="2"/>
  <c r="E1586" i="2"/>
  <c r="V1585" i="2"/>
  <c r="U1585" i="2"/>
  <c r="S1585" i="2"/>
  <c r="N1585" i="2"/>
  <c r="T1585" i="2" s="1"/>
  <c r="M1585" i="2"/>
  <c r="J1585" i="2"/>
  <c r="L1585" i="2" s="1"/>
  <c r="I1585" i="2"/>
  <c r="K1585" i="2" s="1"/>
  <c r="W1585" i="2" s="1"/>
  <c r="H508" i="3" s="1"/>
  <c r="H1585" i="2"/>
  <c r="E1585" i="2"/>
  <c r="V1584" i="2"/>
  <c r="U1584" i="2"/>
  <c r="N1584" i="2"/>
  <c r="T1584" i="2" s="1"/>
  <c r="M1584" i="2"/>
  <c r="S1584" i="2" s="1"/>
  <c r="J1584" i="2"/>
  <c r="L1584" i="2" s="1"/>
  <c r="I1584" i="2"/>
  <c r="K1584" i="2" s="1"/>
  <c r="H1584" i="2"/>
  <c r="E1584" i="2"/>
  <c r="X1583" i="2"/>
  <c r="V1583" i="2"/>
  <c r="U1583" i="2"/>
  <c r="N1583" i="2"/>
  <c r="T1583" i="2" s="1"/>
  <c r="M1583" i="2"/>
  <c r="S1583" i="2" s="1"/>
  <c r="J1583" i="2"/>
  <c r="L1583" i="2" s="1"/>
  <c r="I1583" i="2"/>
  <c r="K1583" i="2" s="1"/>
  <c r="H1583" i="2"/>
  <c r="E1583" i="2"/>
  <c r="V1582" i="2"/>
  <c r="X1582" i="2" s="1"/>
  <c r="U1582" i="2"/>
  <c r="S1582" i="2"/>
  <c r="P1582" i="2"/>
  <c r="R1582" i="2" s="1"/>
  <c r="N1582" i="2"/>
  <c r="T1582" i="2" s="1"/>
  <c r="M1582" i="2"/>
  <c r="L1582" i="2"/>
  <c r="J1582" i="2"/>
  <c r="I1582" i="2"/>
  <c r="K1582" i="2" s="1"/>
  <c r="W1582" i="2" s="1"/>
  <c r="H1582" i="2"/>
  <c r="E1582" i="2"/>
  <c r="V1581" i="2"/>
  <c r="U1581" i="2"/>
  <c r="N1581" i="2"/>
  <c r="T1581" i="2" s="1"/>
  <c r="M1581" i="2"/>
  <c r="S1581" i="2" s="1"/>
  <c r="J1581" i="2"/>
  <c r="L1581" i="2" s="1"/>
  <c r="I1581" i="2"/>
  <c r="K1581" i="2" s="1"/>
  <c r="H1581" i="2"/>
  <c r="E1581" i="2"/>
  <c r="V1580" i="2"/>
  <c r="U1580" i="2"/>
  <c r="N1580" i="2"/>
  <c r="T1580" i="2" s="1"/>
  <c r="M1580" i="2"/>
  <c r="S1580" i="2" s="1"/>
  <c r="L1580" i="2"/>
  <c r="J1580" i="2"/>
  <c r="I1580" i="2"/>
  <c r="K1580" i="2" s="1"/>
  <c r="H1580" i="2"/>
  <c r="E1580" i="2"/>
  <c r="V1579" i="2"/>
  <c r="U1579" i="2"/>
  <c r="N1579" i="2"/>
  <c r="T1579" i="2" s="1"/>
  <c r="M1579" i="2"/>
  <c r="S1579" i="2" s="1"/>
  <c r="K1579" i="2"/>
  <c r="W1579" i="2" s="1"/>
  <c r="J1579" i="2"/>
  <c r="L1579" i="2" s="1"/>
  <c r="I1579" i="2"/>
  <c r="H1579" i="2"/>
  <c r="E1579" i="2"/>
  <c r="V1578" i="2"/>
  <c r="U1578" i="2"/>
  <c r="N1578" i="2"/>
  <c r="T1578" i="2" s="1"/>
  <c r="M1578" i="2"/>
  <c r="S1578" i="2" s="1"/>
  <c r="J1578" i="2"/>
  <c r="L1578" i="2" s="1"/>
  <c r="P1578" i="2" s="1"/>
  <c r="R1578" i="2" s="1"/>
  <c r="I1578" i="2"/>
  <c r="K1578" i="2" s="1"/>
  <c r="H1578" i="2"/>
  <c r="E1578" i="2"/>
  <c r="V1577" i="2"/>
  <c r="U1577" i="2"/>
  <c r="N1577" i="2"/>
  <c r="T1577" i="2" s="1"/>
  <c r="M1577" i="2"/>
  <c r="S1577" i="2" s="1"/>
  <c r="L1577" i="2"/>
  <c r="J1577" i="2"/>
  <c r="I1577" i="2"/>
  <c r="K1577" i="2" s="1"/>
  <c r="H1577" i="2"/>
  <c r="E1577" i="2"/>
  <c r="W1576" i="2"/>
  <c r="H507" i="3" s="1"/>
  <c r="V1576" i="2"/>
  <c r="U1576" i="2"/>
  <c r="N1576" i="2"/>
  <c r="T1576" i="2" s="1"/>
  <c r="M1576" i="2"/>
  <c r="S1576" i="2" s="1"/>
  <c r="K1576" i="2"/>
  <c r="J1576" i="2"/>
  <c r="L1576" i="2" s="1"/>
  <c r="I1576" i="2"/>
  <c r="H1576" i="2"/>
  <c r="E1576" i="2"/>
  <c r="V1575" i="2"/>
  <c r="U1575" i="2"/>
  <c r="T1575" i="2"/>
  <c r="N1575" i="2"/>
  <c r="M1575" i="2"/>
  <c r="S1575" i="2" s="1"/>
  <c r="J1575" i="2"/>
  <c r="L1575" i="2" s="1"/>
  <c r="I1575" i="2"/>
  <c r="K1575" i="2" s="1"/>
  <c r="H1575" i="2"/>
  <c r="E1575" i="2"/>
  <c r="V1574" i="2"/>
  <c r="U1574" i="2"/>
  <c r="N1574" i="2"/>
  <c r="T1574" i="2" s="1"/>
  <c r="M1574" i="2"/>
  <c r="S1574" i="2" s="1"/>
  <c r="J1574" i="2"/>
  <c r="L1574" i="2" s="1"/>
  <c r="I1574" i="2"/>
  <c r="K1574" i="2" s="1"/>
  <c r="O1574" i="2" s="1"/>
  <c r="Q1574" i="2" s="1"/>
  <c r="H1574" i="2"/>
  <c r="E1574" i="2"/>
  <c r="V1573" i="2"/>
  <c r="U1573" i="2"/>
  <c r="N1573" i="2"/>
  <c r="T1573" i="2" s="1"/>
  <c r="M1573" i="2"/>
  <c r="S1573" i="2" s="1"/>
  <c r="J1573" i="2"/>
  <c r="L1573" i="2" s="1"/>
  <c r="I1573" i="2"/>
  <c r="K1573" i="2" s="1"/>
  <c r="W1573" i="2" s="1"/>
  <c r="H1573" i="2"/>
  <c r="E1573" i="2"/>
  <c r="V1572" i="2"/>
  <c r="U1572" i="2"/>
  <c r="N1572" i="2"/>
  <c r="T1572" i="2" s="1"/>
  <c r="M1572" i="2"/>
  <c r="S1572" i="2" s="1"/>
  <c r="J1572" i="2"/>
  <c r="L1572" i="2" s="1"/>
  <c r="I1572" i="2"/>
  <c r="K1572" i="2" s="1"/>
  <c r="H1572" i="2"/>
  <c r="E1572" i="2"/>
  <c r="V1571" i="2"/>
  <c r="U1571" i="2"/>
  <c r="N1571" i="2"/>
  <c r="T1571" i="2" s="1"/>
  <c r="M1571" i="2"/>
  <c r="S1571" i="2" s="1"/>
  <c r="L1571" i="2"/>
  <c r="J1571" i="2"/>
  <c r="I1571" i="2"/>
  <c r="K1571" i="2" s="1"/>
  <c r="H1571" i="2"/>
  <c r="E1571" i="2"/>
  <c r="V1570" i="2"/>
  <c r="U1570" i="2"/>
  <c r="N1570" i="2"/>
  <c r="T1570" i="2" s="1"/>
  <c r="M1570" i="2"/>
  <c r="S1570" i="2" s="1"/>
  <c r="K1570" i="2"/>
  <c r="W1570" i="2" s="1"/>
  <c r="J1570" i="2"/>
  <c r="L1570" i="2" s="1"/>
  <c r="I1570" i="2"/>
  <c r="H1570" i="2"/>
  <c r="E1570" i="2"/>
  <c r="V1568" i="2"/>
  <c r="U1568" i="2"/>
  <c r="N1568" i="2"/>
  <c r="T1568" i="2" s="1"/>
  <c r="M1568" i="2"/>
  <c r="S1568" i="2" s="1"/>
  <c r="J1568" i="2"/>
  <c r="L1568" i="2" s="1"/>
  <c r="I1568" i="2"/>
  <c r="K1568" i="2" s="1"/>
  <c r="H1568" i="2"/>
  <c r="E1568" i="2"/>
  <c r="V1567" i="2"/>
  <c r="U1567" i="2"/>
  <c r="T1567" i="2"/>
  <c r="S1567" i="2"/>
  <c r="N1567" i="2"/>
  <c r="M1567" i="2"/>
  <c r="J1567" i="2"/>
  <c r="L1567" i="2" s="1"/>
  <c r="X1567" i="2" s="1"/>
  <c r="I1567" i="2"/>
  <c r="K1567" i="2" s="1"/>
  <c r="H1567" i="2"/>
  <c r="E1567" i="2"/>
  <c r="V1566" i="2"/>
  <c r="U1566" i="2"/>
  <c r="P1566" i="2"/>
  <c r="R1566" i="2" s="1"/>
  <c r="N1566" i="2"/>
  <c r="T1566" i="2" s="1"/>
  <c r="M1566" i="2"/>
  <c r="S1566" i="2" s="1"/>
  <c r="L1566" i="2"/>
  <c r="J1566" i="2"/>
  <c r="I1566" i="2"/>
  <c r="K1566" i="2" s="1"/>
  <c r="W1566" i="2" s="1"/>
  <c r="H1566" i="2"/>
  <c r="E1566" i="2"/>
  <c r="V1565" i="2"/>
  <c r="U1565" i="2"/>
  <c r="N1565" i="2"/>
  <c r="T1565" i="2" s="1"/>
  <c r="M1565" i="2"/>
  <c r="S1565" i="2" s="1"/>
  <c r="K1565" i="2"/>
  <c r="J1565" i="2"/>
  <c r="L1565" i="2" s="1"/>
  <c r="I1565" i="2"/>
  <c r="H1565" i="2"/>
  <c r="E1565" i="2"/>
  <c r="V1564" i="2"/>
  <c r="U1564" i="2"/>
  <c r="S1564" i="2"/>
  <c r="N1564" i="2"/>
  <c r="T1564" i="2" s="1"/>
  <c r="M1564" i="2"/>
  <c r="O1564" i="2" s="1"/>
  <c r="Q1564" i="2" s="1"/>
  <c r="J1564" i="2"/>
  <c r="L1564" i="2" s="1"/>
  <c r="X1564" i="2" s="1"/>
  <c r="I1564" i="2"/>
  <c r="K1564" i="2" s="1"/>
  <c r="H1564" i="2"/>
  <c r="E1564" i="2"/>
  <c r="V1563" i="2"/>
  <c r="U1563" i="2"/>
  <c r="S1563" i="2"/>
  <c r="N1563" i="2"/>
  <c r="T1563" i="2" s="1"/>
  <c r="M1563" i="2"/>
  <c r="L1563" i="2"/>
  <c r="K1563" i="2"/>
  <c r="J1563" i="2"/>
  <c r="I1563" i="2"/>
  <c r="H1563" i="2"/>
  <c r="E1563" i="2"/>
  <c r="V1562" i="2"/>
  <c r="U1562" i="2"/>
  <c r="N1562" i="2"/>
  <c r="T1562" i="2" s="1"/>
  <c r="M1562" i="2"/>
  <c r="S1562" i="2" s="1"/>
  <c r="J1562" i="2"/>
  <c r="L1562" i="2" s="1"/>
  <c r="I1562" i="2"/>
  <c r="K1562" i="2" s="1"/>
  <c r="H1562" i="2"/>
  <c r="E1562" i="2"/>
  <c r="V1561" i="2"/>
  <c r="U1561" i="2"/>
  <c r="T1561" i="2"/>
  <c r="N1561" i="2"/>
  <c r="M1561" i="2"/>
  <c r="S1561" i="2" s="1"/>
  <c r="L1561" i="2"/>
  <c r="X1561" i="2" s="1"/>
  <c r="J1561" i="2"/>
  <c r="I1561" i="2"/>
  <c r="K1561" i="2" s="1"/>
  <c r="W1561" i="2" s="1"/>
  <c r="H1561" i="2"/>
  <c r="E1561" i="2"/>
  <c r="V1560" i="2"/>
  <c r="U1560" i="2"/>
  <c r="N1560" i="2"/>
  <c r="T1560" i="2" s="1"/>
  <c r="M1560" i="2"/>
  <c r="S1560" i="2" s="1"/>
  <c r="J1560" i="2"/>
  <c r="L1560" i="2" s="1"/>
  <c r="I1560" i="2"/>
  <c r="K1560" i="2" s="1"/>
  <c r="W1560" i="2" s="1"/>
  <c r="H1560" i="2"/>
  <c r="E1560" i="2"/>
  <c r="V1559" i="2"/>
  <c r="U1559" i="2"/>
  <c r="N1559" i="2"/>
  <c r="T1559" i="2" s="1"/>
  <c r="M1559" i="2"/>
  <c r="S1559" i="2" s="1"/>
  <c r="K1559" i="2"/>
  <c r="F506" i="3" s="1"/>
  <c r="J1559" i="2"/>
  <c r="L1559" i="2" s="1"/>
  <c r="I1559" i="2"/>
  <c r="H1559" i="2"/>
  <c r="E1559" i="2"/>
  <c r="V1558" i="2"/>
  <c r="U1558" i="2"/>
  <c r="T1558" i="2"/>
  <c r="N1558" i="2"/>
  <c r="M1558" i="2"/>
  <c r="S1558" i="2" s="1"/>
  <c r="J1558" i="2"/>
  <c r="L1558" i="2" s="1"/>
  <c r="I1558" i="2"/>
  <c r="K1558" i="2" s="1"/>
  <c r="H1558" i="2"/>
  <c r="E1558" i="2"/>
  <c r="V1557" i="2"/>
  <c r="U1557" i="2"/>
  <c r="S1557" i="2"/>
  <c r="N1557" i="2"/>
  <c r="T1557" i="2" s="1"/>
  <c r="M1557" i="2"/>
  <c r="L1557" i="2"/>
  <c r="K504" i="3" s="1"/>
  <c r="K1557" i="2"/>
  <c r="J1557" i="2"/>
  <c r="I1557" i="2"/>
  <c r="H1557" i="2"/>
  <c r="E1557" i="2"/>
  <c r="V1556" i="2"/>
  <c r="U1556" i="2"/>
  <c r="N1556" i="2"/>
  <c r="T1556" i="2" s="1"/>
  <c r="M1556" i="2"/>
  <c r="S1556" i="2" s="1"/>
  <c r="J1556" i="2"/>
  <c r="L1556" i="2" s="1"/>
  <c r="I1556" i="2"/>
  <c r="K1556" i="2" s="1"/>
  <c r="F503" i="3" s="1"/>
  <c r="H1556" i="2"/>
  <c r="E1556" i="2"/>
  <c r="V1555" i="2"/>
  <c r="U1555" i="2"/>
  <c r="N1555" i="2"/>
  <c r="T1555" i="2" s="1"/>
  <c r="M1555" i="2"/>
  <c r="S1555" i="2" s="1"/>
  <c r="L1555" i="2"/>
  <c r="J1555" i="2"/>
  <c r="I1555" i="2"/>
  <c r="K1555" i="2" s="1"/>
  <c r="H1555" i="2"/>
  <c r="E1555" i="2"/>
  <c r="V1554" i="2"/>
  <c r="U1554" i="2"/>
  <c r="N1554" i="2"/>
  <c r="T1554" i="2" s="1"/>
  <c r="M1554" i="2"/>
  <c r="S1554" i="2" s="1"/>
  <c r="K1554" i="2"/>
  <c r="J1554" i="2"/>
  <c r="L1554" i="2" s="1"/>
  <c r="I1554" i="2"/>
  <c r="H1554" i="2"/>
  <c r="E1554" i="2"/>
  <c r="V1553" i="2"/>
  <c r="U1553" i="2"/>
  <c r="T1553" i="2"/>
  <c r="N1553" i="2"/>
  <c r="M1553" i="2"/>
  <c r="S1553" i="2" s="1"/>
  <c r="J1553" i="2"/>
  <c r="L1553" i="2" s="1"/>
  <c r="I1553" i="2"/>
  <c r="K1553" i="2" s="1"/>
  <c r="F500" i="3" s="1"/>
  <c r="H1553" i="2"/>
  <c r="E1553" i="2"/>
  <c r="V1552" i="2"/>
  <c r="U1552" i="2"/>
  <c r="T1552" i="2"/>
  <c r="S1552" i="2"/>
  <c r="N1552" i="2"/>
  <c r="M1552" i="2"/>
  <c r="J1552" i="2"/>
  <c r="L1552" i="2" s="1"/>
  <c r="I1552" i="2"/>
  <c r="K1552" i="2" s="1"/>
  <c r="O1552" i="2" s="1"/>
  <c r="Q1552" i="2" s="1"/>
  <c r="H1552" i="2"/>
  <c r="E1552" i="2"/>
  <c r="V1551" i="2"/>
  <c r="U1551" i="2"/>
  <c r="S1551" i="2"/>
  <c r="N1551" i="2"/>
  <c r="T1551" i="2" s="1"/>
  <c r="M1551" i="2"/>
  <c r="K1551" i="2"/>
  <c r="J1551" i="2"/>
  <c r="L1551" i="2" s="1"/>
  <c r="I1551" i="2"/>
  <c r="H1551" i="2"/>
  <c r="E1551" i="2"/>
  <c r="V1550" i="2"/>
  <c r="U1550" i="2"/>
  <c r="T1550" i="2"/>
  <c r="N1550" i="2"/>
  <c r="M1550" i="2"/>
  <c r="S1550" i="2" s="1"/>
  <c r="K1550" i="2"/>
  <c r="F497" i="3" s="1"/>
  <c r="J1550" i="2"/>
  <c r="L1550" i="2" s="1"/>
  <c r="I1550" i="2"/>
  <c r="H1550" i="2"/>
  <c r="E1550" i="2"/>
  <c r="V1549" i="2"/>
  <c r="U1549" i="2"/>
  <c r="T1549" i="2"/>
  <c r="S1549" i="2"/>
  <c r="N1549" i="2"/>
  <c r="M1549" i="2"/>
  <c r="L1549" i="2"/>
  <c r="K1549" i="2"/>
  <c r="W1549" i="2" s="1"/>
  <c r="J1549" i="2"/>
  <c r="I1549" i="2"/>
  <c r="H1549" i="2"/>
  <c r="E1549" i="2"/>
  <c r="V1548" i="2"/>
  <c r="U1548" i="2"/>
  <c r="N1548" i="2"/>
  <c r="T1548" i="2" s="1"/>
  <c r="M1548" i="2"/>
  <c r="S1548" i="2" s="1"/>
  <c r="K1548" i="2"/>
  <c r="J1548" i="2"/>
  <c r="L1548" i="2" s="1"/>
  <c r="X1548" i="2" s="1"/>
  <c r="I1548" i="2"/>
  <c r="H1548" i="2"/>
  <c r="E1548" i="2"/>
  <c r="V1547" i="2"/>
  <c r="U1547" i="2"/>
  <c r="N1547" i="2"/>
  <c r="T1547" i="2" s="1"/>
  <c r="M1547" i="2"/>
  <c r="S1547" i="2" s="1"/>
  <c r="J1547" i="2"/>
  <c r="L1547" i="2" s="1"/>
  <c r="X1547" i="2" s="1"/>
  <c r="I1547" i="2"/>
  <c r="K1547" i="2" s="1"/>
  <c r="H1547" i="2"/>
  <c r="E1547" i="2"/>
  <c r="V1546" i="2"/>
  <c r="U1546" i="2"/>
  <c r="N1546" i="2"/>
  <c r="T1546" i="2" s="1"/>
  <c r="M1546" i="2"/>
  <c r="S1546" i="2" s="1"/>
  <c r="L1546" i="2"/>
  <c r="P1546" i="2" s="1"/>
  <c r="R1546" i="2" s="1"/>
  <c r="J1546" i="2"/>
  <c r="I1546" i="2"/>
  <c r="K1546" i="2" s="1"/>
  <c r="H1546" i="2"/>
  <c r="E1546" i="2"/>
  <c r="V1545" i="2"/>
  <c r="U1545" i="2"/>
  <c r="T1545" i="2"/>
  <c r="N1545" i="2"/>
  <c r="M1545" i="2"/>
  <c r="S1545" i="2" s="1"/>
  <c r="J1545" i="2"/>
  <c r="L1545" i="2" s="1"/>
  <c r="I1545" i="2"/>
  <c r="K1545" i="2" s="1"/>
  <c r="H1545" i="2"/>
  <c r="E1545" i="2"/>
  <c r="V1544" i="2"/>
  <c r="U1544" i="2"/>
  <c r="N1544" i="2"/>
  <c r="T1544" i="2" s="1"/>
  <c r="M1544" i="2"/>
  <c r="S1544" i="2" s="1"/>
  <c r="J1544" i="2"/>
  <c r="L1544" i="2" s="1"/>
  <c r="X1544" i="2" s="1"/>
  <c r="I1544" i="2"/>
  <c r="K1544" i="2" s="1"/>
  <c r="H1544" i="2"/>
  <c r="E1544" i="2"/>
  <c r="V1543" i="2"/>
  <c r="U1543" i="2"/>
  <c r="T1543" i="2"/>
  <c r="N1543" i="2"/>
  <c r="M1543" i="2"/>
  <c r="S1543" i="2" s="1"/>
  <c r="J1543" i="2"/>
  <c r="L1543" i="2" s="1"/>
  <c r="I1543" i="2"/>
  <c r="K1543" i="2" s="1"/>
  <c r="H1543" i="2"/>
  <c r="E1543" i="2"/>
  <c r="V1542" i="2"/>
  <c r="U1542" i="2"/>
  <c r="S1542" i="2"/>
  <c r="N1542" i="2"/>
  <c r="T1542" i="2" s="1"/>
  <c r="M1542" i="2"/>
  <c r="J1542" i="2"/>
  <c r="L1542" i="2" s="1"/>
  <c r="I1542" i="2"/>
  <c r="K1542" i="2" s="1"/>
  <c r="H1542" i="2"/>
  <c r="E1542" i="2"/>
  <c r="V1541" i="2"/>
  <c r="U1541" i="2"/>
  <c r="N1541" i="2"/>
  <c r="T1541" i="2" s="1"/>
  <c r="M1541" i="2"/>
  <c r="S1541" i="2" s="1"/>
  <c r="L1541" i="2"/>
  <c r="J1541" i="2"/>
  <c r="I1541" i="2"/>
  <c r="K1541" i="2" s="1"/>
  <c r="H1541" i="2"/>
  <c r="E1541" i="2"/>
  <c r="V1540" i="2"/>
  <c r="U1540" i="2"/>
  <c r="P1540" i="2"/>
  <c r="R1540" i="2" s="1"/>
  <c r="N1540" i="2"/>
  <c r="T1540" i="2" s="1"/>
  <c r="M1540" i="2"/>
  <c r="S1540" i="2" s="1"/>
  <c r="L1540" i="2"/>
  <c r="K496" i="3" s="1"/>
  <c r="J1540" i="2"/>
  <c r="I1540" i="2"/>
  <c r="K1540" i="2" s="1"/>
  <c r="H1540" i="2"/>
  <c r="E1540" i="2"/>
  <c r="V1539" i="2"/>
  <c r="U1539" i="2"/>
  <c r="S1539" i="2"/>
  <c r="N1539" i="2"/>
  <c r="T1539" i="2" s="1"/>
  <c r="M1539" i="2"/>
  <c r="J1539" i="2"/>
  <c r="L1539" i="2" s="1"/>
  <c r="I1539" i="2"/>
  <c r="K1539" i="2" s="1"/>
  <c r="F495" i="3" s="1"/>
  <c r="H1539" i="2"/>
  <c r="E1539" i="2"/>
  <c r="V1538" i="2"/>
  <c r="U1538" i="2"/>
  <c r="N1538" i="2"/>
  <c r="T1538" i="2" s="1"/>
  <c r="M1538" i="2"/>
  <c r="S1538" i="2" s="1"/>
  <c r="J1538" i="2"/>
  <c r="L1538" i="2" s="1"/>
  <c r="X1538" i="2" s="1"/>
  <c r="I1538" i="2"/>
  <c r="K1538" i="2" s="1"/>
  <c r="H1538" i="2"/>
  <c r="E1538" i="2"/>
  <c r="V1537" i="2"/>
  <c r="U1537" i="2"/>
  <c r="N1537" i="2"/>
  <c r="T1537" i="2" s="1"/>
  <c r="M1537" i="2"/>
  <c r="S1537" i="2" s="1"/>
  <c r="L1537" i="2"/>
  <c r="J1537" i="2"/>
  <c r="I1537" i="2"/>
  <c r="K1537" i="2" s="1"/>
  <c r="H1537" i="2"/>
  <c r="E1537" i="2"/>
  <c r="V1536" i="2"/>
  <c r="U1536" i="2"/>
  <c r="T1536" i="2"/>
  <c r="N1536" i="2"/>
  <c r="M1536" i="2"/>
  <c r="S1536" i="2" s="1"/>
  <c r="J1536" i="2"/>
  <c r="L1536" i="2" s="1"/>
  <c r="I1536" i="2"/>
  <c r="K1536" i="2" s="1"/>
  <c r="F494" i="3" s="1"/>
  <c r="H1536" i="2"/>
  <c r="E1536" i="2"/>
  <c r="V1535" i="2"/>
  <c r="U1535" i="2"/>
  <c r="N1535" i="2"/>
  <c r="T1535" i="2" s="1"/>
  <c r="M1535" i="2"/>
  <c r="S1535" i="2" s="1"/>
  <c r="J1535" i="2"/>
  <c r="L1535" i="2" s="1"/>
  <c r="K493" i="3" s="1"/>
  <c r="I1535" i="2"/>
  <c r="K1535" i="2" s="1"/>
  <c r="H1535" i="2"/>
  <c r="E1535" i="2"/>
  <c r="V1534" i="2"/>
  <c r="U1534" i="2"/>
  <c r="T1534" i="2"/>
  <c r="N1534" i="2"/>
  <c r="M1534" i="2"/>
  <c r="S1534" i="2" s="1"/>
  <c r="J1534" i="2"/>
  <c r="L1534" i="2" s="1"/>
  <c r="I1534" i="2"/>
  <c r="K1534" i="2" s="1"/>
  <c r="H1534" i="2"/>
  <c r="E1534" i="2"/>
  <c r="V1532" i="2"/>
  <c r="U1532" i="2"/>
  <c r="S1532" i="2"/>
  <c r="N1532" i="2"/>
  <c r="T1532" i="2" s="1"/>
  <c r="M1532" i="2"/>
  <c r="K1532" i="2"/>
  <c r="F491" i="3" s="1"/>
  <c r="J1532" i="2"/>
  <c r="L1532" i="2" s="1"/>
  <c r="I1532" i="2"/>
  <c r="H1532" i="2"/>
  <c r="E1532" i="2"/>
  <c r="V1531" i="2"/>
  <c r="U1531" i="2"/>
  <c r="N1531" i="2"/>
  <c r="T1531" i="2" s="1"/>
  <c r="M1531" i="2"/>
  <c r="S1531" i="2" s="1"/>
  <c r="L1531" i="2"/>
  <c r="K490" i="3" s="1"/>
  <c r="J1531" i="2"/>
  <c r="I1531" i="2"/>
  <c r="K1531" i="2" s="1"/>
  <c r="H1531" i="2"/>
  <c r="E1531" i="2"/>
  <c r="V1530" i="2"/>
  <c r="U1530" i="2"/>
  <c r="R1530" i="2"/>
  <c r="P1530" i="2"/>
  <c r="N1530" i="2"/>
  <c r="T1530" i="2" s="1"/>
  <c r="M1530" i="2"/>
  <c r="S1530" i="2" s="1"/>
  <c r="L1530" i="2"/>
  <c r="K489" i="3" s="1"/>
  <c r="J1530" i="2"/>
  <c r="I1530" i="2"/>
  <c r="K1530" i="2" s="1"/>
  <c r="H1530" i="2"/>
  <c r="E1530" i="2"/>
  <c r="V1529" i="2"/>
  <c r="U1529" i="2"/>
  <c r="S1529" i="2"/>
  <c r="N1529" i="2"/>
  <c r="T1529" i="2" s="1"/>
  <c r="M1529" i="2"/>
  <c r="J1529" i="2"/>
  <c r="L1529" i="2" s="1"/>
  <c r="I1529" i="2"/>
  <c r="K1529" i="2" s="1"/>
  <c r="H1529" i="2"/>
  <c r="E1529" i="2"/>
  <c r="V1528" i="2"/>
  <c r="U1528" i="2"/>
  <c r="N1528" i="2"/>
  <c r="T1528" i="2" s="1"/>
  <c r="M1528" i="2"/>
  <c r="S1528" i="2" s="1"/>
  <c r="L1528" i="2"/>
  <c r="K488" i="3" s="1"/>
  <c r="J1528" i="2"/>
  <c r="I1528" i="2"/>
  <c r="K1528" i="2" s="1"/>
  <c r="H1528" i="2"/>
  <c r="E1528" i="2"/>
  <c r="V1527" i="2"/>
  <c r="U1527" i="2"/>
  <c r="T1527" i="2"/>
  <c r="N1527" i="2"/>
  <c r="M1527" i="2"/>
  <c r="S1527" i="2" s="1"/>
  <c r="L1527" i="2"/>
  <c r="J1527" i="2"/>
  <c r="I1527" i="2"/>
  <c r="K1527" i="2" s="1"/>
  <c r="H1527" i="2"/>
  <c r="E1527" i="2"/>
  <c r="V1526" i="2"/>
  <c r="U1526" i="2"/>
  <c r="T1526" i="2"/>
  <c r="N1526" i="2"/>
  <c r="M1526" i="2"/>
  <c r="S1526" i="2" s="1"/>
  <c r="J1526" i="2"/>
  <c r="L1526" i="2" s="1"/>
  <c r="I1526" i="2"/>
  <c r="K1526" i="2" s="1"/>
  <c r="H1526" i="2"/>
  <c r="E1526" i="2"/>
  <c r="V1525" i="2"/>
  <c r="U1525" i="2"/>
  <c r="N1525" i="2"/>
  <c r="T1525" i="2" s="1"/>
  <c r="M1525" i="2"/>
  <c r="S1525" i="2" s="1"/>
  <c r="J1525" i="2"/>
  <c r="L1525" i="2" s="1"/>
  <c r="X1525" i="2" s="1"/>
  <c r="I1525" i="2"/>
  <c r="K1525" i="2" s="1"/>
  <c r="H1525" i="2"/>
  <c r="E1525" i="2"/>
  <c r="V1524" i="2"/>
  <c r="U1524" i="2"/>
  <c r="N1524" i="2"/>
  <c r="T1524" i="2" s="1"/>
  <c r="M1524" i="2"/>
  <c r="S1524" i="2" s="1"/>
  <c r="J1524" i="2"/>
  <c r="L1524" i="2" s="1"/>
  <c r="I1524" i="2"/>
  <c r="K1524" i="2" s="1"/>
  <c r="H1524" i="2"/>
  <c r="E1524" i="2"/>
  <c r="V1523" i="2"/>
  <c r="U1523" i="2"/>
  <c r="S1523" i="2"/>
  <c r="N1523" i="2"/>
  <c r="T1523" i="2" s="1"/>
  <c r="M1523" i="2"/>
  <c r="K1523" i="2"/>
  <c r="J1523" i="2"/>
  <c r="L1523" i="2" s="1"/>
  <c r="I1523" i="2"/>
  <c r="H1523" i="2"/>
  <c r="E1523" i="2"/>
  <c r="V1522" i="2"/>
  <c r="U1522" i="2"/>
  <c r="N1522" i="2"/>
  <c r="T1522" i="2" s="1"/>
  <c r="M1522" i="2"/>
  <c r="S1522" i="2" s="1"/>
  <c r="L1522" i="2"/>
  <c r="J1522" i="2"/>
  <c r="I1522" i="2"/>
  <c r="K1522" i="2" s="1"/>
  <c r="H1522" i="2"/>
  <c r="E1522" i="2"/>
  <c r="V1521" i="2"/>
  <c r="U1521" i="2"/>
  <c r="P1521" i="2"/>
  <c r="R1521" i="2" s="1"/>
  <c r="N1521" i="2"/>
  <c r="T1521" i="2" s="1"/>
  <c r="M1521" i="2"/>
  <c r="S1521" i="2" s="1"/>
  <c r="L1521" i="2"/>
  <c r="X1521" i="2" s="1"/>
  <c r="J1521" i="2"/>
  <c r="I1521" i="2"/>
  <c r="K1521" i="2" s="1"/>
  <c r="H1521" i="2"/>
  <c r="E1521" i="2"/>
  <c r="V1520" i="2"/>
  <c r="U1520" i="2"/>
  <c r="S1520" i="2"/>
  <c r="N1520" i="2"/>
  <c r="T1520" i="2" s="1"/>
  <c r="M1520" i="2"/>
  <c r="J1520" i="2"/>
  <c r="L1520" i="2" s="1"/>
  <c r="I1520" i="2"/>
  <c r="K1520" i="2" s="1"/>
  <c r="F486" i="3" s="1"/>
  <c r="H1520" i="2"/>
  <c r="E1520" i="2"/>
  <c r="V1519" i="2"/>
  <c r="U1519" i="2"/>
  <c r="N1519" i="2"/>
  <c r="T1519" i="2" s="1"/>
  <c r="M1519" i="2"/>
  <c r="S1519" i="2" s="1"/>
  <c r="J1519" i="2"/>
  <c r="L1519" i="2" s="1"/>
  <c r="K485" i="3" s="1"/>
  <c r="I1519" i="2"/>
  <c r="K1519" i="2" s="1"/>
  <c r="H1519" i="2"/>
  <c r="E1519" i="2"/>
  <c r="V1518" i="2"/>
  <c r="U1518" i="2"/>
  <c r="T1518" i="2"/>
  <c r="N1518" i="2"/>
  <c r="M1518" i="2"/>
  <c r="S1518" i="2" s="1"/>
  <c r="L1518" i="2"/>
  <c r="J1518" i="2"/>
  <c r="I1518" i="2"/>
  <c r="K1518" i="2" s="1"/>
  <c r="H1518" i="2"/>
  <c r="E1518" i="2"/>
  <c r="V1517" i="2"/>
  <c r="U1517" i="2"/>
  <c r="N1517" i="2"/>
  <c r="T1517" i="2" s="1"/>
  <c r="M1517" i="2"/>
  <c r="S1517" i="2" s="1"/>
  <c r="K1517" i="2"/>
  <c r="F483" i="3" s="1"/>
  <c r="J1517" i="2"/>
  <c r="L1517" i="2" s="1"/>
  <c r="I1517" i="2"/>
  <c r="H1517" i="2"/>
  <c r="E1517" i="2"/>
  <c r="V1516" i="2"/>
  <c r="U1516" i="2"/>
  <c r="N1516" i="2"/>
  <c r="T1516" i="2" s="1"/>
  <c r="M1516" i="2"/>
  <c r="S1516" i="2" s="1"/>
  <c r="J1516" i="2"/>
  <c r="L1516" i="2" s="1"/>
  <c r="X1516" i="2" s="1"/>
  <c r="I1516" i="2"/>
  <c r="K1516" i="2" s="1"/>
  <c r="H1516" i="2"/>
  <c r="E1516" i="2"/>
  <c r="V1515" i="2"/>
  <c r="U1515" i="2"/>
  <c r="T1515" i="2"/>
  <c r="S1515" i="2"/>
  <c r="N1515" i="2"/>
  <c r="M1515" i="2"/>
  <c r="J1515" i="2"/>
  <c r="L1515" i="2" s="1"/>
  <c r="I1515" i="2"/>
  <c r="K1515" i="2" s="1"/>
  <c r="H1515" i="2"/>
  <c r="E1515" i="2"/>
  <c r="V1514" i="2"/>
  <c r="U1514" i="2"/>
  <c r="S1514" i="2"/>
  <c r="N1514" i="2"/>
  <c r="T1514" i="2" s="1"/>
  <c r="M1514" i="2"/>
  <c r="J1514" i="2"/>
  <c r="L1514" i="2" s="1"/>
  <c r="I1514" i="2"/>
  <c r="K1514" i="2" s="1"/>
  <c r="H1514" i="2"/>
  <c r="E1514" i="2"/>
  <c r="V1513" i="2"/>
  <c r="U1513" i="2"/>
  <c r="N1513" i="2"/>
  <c r="T1513" i="2" s="1"/>
  <c r="M1513" i="2"/>
  <c r="S1513" i="2" s="1"/>
  <c r="J1513" i="2"/>
  <c r="L1513" i="2" s="1"/>
  <c r="K481" i="3" s="1"/>
  <c r="I1513" i="2"/>
  <c r="K1513" i="2" s="1"/>
  <c r="H1513" i="2"/>
  <c r="E1513" i="2"/>
  <c r="V1512" i="2"/>
  <c r="U1512" i="2"/>
  <c r="T1512" i="2"/>
  <c r="S1512" i="2"/>
  <c r="N1512" i="2"/>
  <c r="M1512" i="2"/>
  <c r="L1512" i="2"/>
  <c r="X1512" i="2" s="1"/>
  <c r="J1512" i="2"/>
  <c r="I1512" i="2"/>
  <c r="K1512" i="2" s="1"/>
  <c r="H1512" i="2"/>
  <c r="E1512" i="2"/>
  <c r="V1511" i="2"/>
  <c r="U1511" i="2"/>
  <c r="T1511" i="2"/>
  <c r="N1511" i="2"/>
  <c r="M1511" i="2"/>
  <c r="S1511" i="2" s="1"/>
  <c r="J1511" i="2"/>
  <c r="L1511" i="2" s="1"/>
  <c r="I1511" i="2"/>
  <c r="K1511" i="2" s="1"/>
  <c r="F480" i="3" s="1"/>
  <c r="H1511" i="2"/>
  <c r="E1511" i="2"/>
  <c r="V1510" i="2"/>
  <c r="U1510" i="2"/>
  <c r="N1510" i="2"/>
  <c r="T1510" i="2" s="1"/>
  <c r="M1510" i="2"/>
  <c r="S1510" i="2" s="1"/>
  <c r="J1510" i="2"/>
  <c r="L1510" i="2" s="1"/>
  <c r="K479" i="3" s="1"/>
  <c r="I1510" i="2"/>
  <c r="K1510" i="2" s="1"/>
  <c r="H1510" i="2"/>
  <c r="E1510" i="2"/>
  <c r="V1509" i="2"/>
  <c r="U1509" i="2"/>
  <c r="S1509" i="2"/>
  <c r="N1509" i="2"/>
  <c r="T1509" i="2" s="1"/>
  <c r="M1509" i="2"/>
  <c r="L1509" i="2"/>
  <c r="K478" i="3" s="1"/>
  <c r="J1509" i="2"/>
  <c r="I1509" i="2"/>
  <c r="K1509" i="2" s="1"/>
  <c r="H1509" i="2"/>
  <c r="E1509" i="2"/>
  <c r="V1508" i="2"/>
  <c r="U1508" i="2"/>
  <c r="S1508" i="2"/>
  <c r="N1508" i="2"/>
  <c r="T1508" i="2" s="1"/>
  <c r="M1508" i="2"/>
  <c r="J1508" i="2"/>
  <c r="L1508" i="2" s="1"/>
  <c r="I1508" i="2"/>
  <c r="K1508" i="2" s="1"/>
  <c r="F477" i="3" s="1"/>
  <c r="H1508" i="2"/>
  <c r="E1508" i="2"/>
  <c r="V1507" i="2"/>
  <c r="U1507" i="2"/>
  <c r="N1507" i="2"/>
  <c r="T1507" i="2" s="1"/>
  <c r="M1507" i="2"/>
  <c r="S1507" i="2" s="1"/>
  <c r="J1507" i="2"/>
  <c r="L1507" i="2" s="1"/>
  <c r="X1507" i="2" s="1"/>
  <c r="I1507" i="2"/>
  <c r="K1507" i="2" s="1"/>
  <c r="H1507" i="2"/>
  <c r="E1507" i="2"/>
  <c r="V1506" i="2"/>
  <c r="U1506" i="2"/>
  <c r="T1506" i="2"/>
  <c r="N1506" i="2"/>
  <c r="M1506" i="2"/>
  <c r="S1506" i="2" s="1"/>
  <c r="J1506" i="2"/>
  <c r="L1506" i="2" s="1"/>
  <c r="I1506" i="2"/>
  <c r="K1506" i="2" s="1"/>
  <c r="H1506" i="2"/>
  <c r="E1506" i="2"/>
  <c r="V1505" i="2"/>
  <c r="U1505" i="2"/>
  <c r="N1505" i="2"/>
  <c r="T1505" i="2" s="1"/>
  <c r="M1505" i="2"/>
  <c r="S1505" i="2" s="1"/>
  <c r="J1505" i="2"/>
  <c r="L1505" i="2" s="1"/>
  <c r="I1505" i="2"/>
  <c r="K1505" i="2" s="1"/>
  <c r="H1505" i="2"/>
  <c r="E1505" i="2"/>
  <c r="V1503" i="2"/>
  <c r="U1503" i="2"/>
  <c r="N1503" i="2"/>
  <c r="T1503" i="2" s="1"/>
  <c r="M1503" i="2"/>
  <c r="S1503" i="2" s="1"/>
  <c r="J1503" i="2"/>
  <c r="L1503" i="2" s="1"/>
  <c r="X1503" i="2" s="1"/>
  <c r="I1503" i="2"/>
  <c r="K1503" i="2" s="1"/>
  <c r="H1503" i="2"/>
  <c r="E1503" i="2"/>
  <c r="V1502" i="2"/>
  <c r="U1502" i="2"/>
  <c r="T1502" i="2"/>
  <c r="S1502" i="2"/>
  <c r="N1502" i="2"/>
  <c r="M1502" i="2"/>
  <c r="J1502" i="2"/>
  <c r="L1502" i="2" s="1"/>
  <c r="I1502" i="2"/>
  <c r="K1502" i="2" s="1"/>
  <c r="H1502" i="2"/>
  <c r="E1502" i="2"/>
  <c r="V1501" i="2"/>
  <c r="U1501" i="2"/>
  <c r="S1501" i="2"/>
  <c r="N1501" i="2"/>
  <c r="T1501" i="2" s="1"/>
  <c r="M1501" i="2"/>
  <c r="J1501" i="2"/>
  <c r="L1501" i="2" s="1"/>
  <c r="I1501" i="2"/>
  <c r="K1501" i="2" s="1"/>
  <c r="H1501" i="2"/>
  <c r="E1501" i="2"/>
  <c r="V1500" i="2"/>
  <c r="U1500" i="2"/>
  <c r="N1500" i="2"/>
  <c r="T1500" i="2" s="1"/>
  <c r="M1500" i="2"/>
  <c r="S1500" i="2" s="1"/>
  <c r="J1500" i="2"/>
  <c r="L1500" i="2" s="1"/>
  <c r="X1500" i="2" s="1"/>
  <c r="I1500" i="2"/>
  <c r="K1500" i="2" s="1"/>
  <c r="H1500" i="2"/>
  <c r="E1500" i="2"/>
  <c r="V1499" i="2"/>
  <c r="U1499" i="2"/>
  <c r="T1499" i="2"/>
  <c r="S1499" i="2"/>
  <c r="N1499" i="2"/>
  <c r="M1499" i="2"/>
  <c r="L1499" i="2"/>
  <c r="X1499" i="2" s="1"/>
  <c r="J1499" i="2"/>
  <c r="I1499" i="2"/>
  <c r="K1499" i="2" s="1"/>
  <c r="H1499" i="2"/>
  <c r="E1499" i="2"/>
  <c r="V1498" i="2"/>
  <c r="U1498" i="2"/>
  <c r="T1498" i="2"/>
  <c r="N1498" i="2"/>
  <c r="M1498" i="2"/>
  <c r="S1498" i="2" s="1"/>
  <c r="J1498" i="2"/>
  <c r="L1498" i="2" s="1"/>
  <c r="I1498" i="2"/>
  <c r="K1498" i="2" s="1"/>
  <c r="H1498" i="2"/>
  <c r="E1498" i="2"/>
  <c r="V1497" i="2"/>
  <c r="U1497" i="2"/>
  <c r="N1497" i="2"/>
  <c r="T1497" i="2" s="1"/>
  <c r="M1497" i="2"/>
  <c r="S1497" i="2" s="1"/>
  <c r="J1497" i="2"/>
  <c r="L1497" i="2" s="1"/>
  <c r="X1497" i="2" s="1"/>
  <c r="I1497" i="2"/>
  <c r="K1497" i="2" s="1"/>
  <c r="H1497" i="2"/>
  <c r="E1497" i="2"/>
  <c r="V1496" i="2"/>
  <c r="U1496" i="2"/>
  <c r="S1496" i="2"/>
  <c r="P1496" i="2"/>
  <c r="R1496" i="2" s="1"/>
  <c r="N1496" i="2"/>
  <c r="T1496" i="2" s="1"/>
  <c r="M1496" i="2"/>
  <c r="L1496" i="2"/>
  <c r="X1496" i="2" s="1"/>
  <c r="J1496" i="2"/>
  <c r="I1496" i="2"/>
  <c r="K1496" i="2" s="1"/>
  <c r="H1496" i="2"/>
  <c r="E1496" i="2"/>
  <c r="V1495" i="2"/>
  <c r="U1495" i="2"/>
  <c r="N1495" i="2"/>
  <c r="T1495" i="2" s="1"/>
  <c r="M1495" i="2"/>
  <c r="S1495" i="2" s="1"/>
  <c r="J1495" i="2"/>
  <c r="L1495" i="2" s="1"/>
  <c r="I1495" i="2"/>
  <c r="K1495" i="2" s="1"/>
  <c r="H1495" i="2"/>
  <c r="E1495" i="2"/>
  <c r="V1494" i="2"/>
  <c r="U1494" i="2"/>
  <c r="N1494" i="2"/>
  <c r="T1494" i="2" s="1"/>
  <c r="M1494" i="2"/>
  <c r="S1494" i="2" s="1"/>
  <c r="L1494" i="2"/>
  <c r="X1494" i="2" s="1"/>
  <c r="J1494" i="2"/>
  <c r="I1494" i="2"/>
  <c r="K1494" i="2" s="1"/>
  <c r="H1494" i="2"/>
  <c r="E1494" i="2"/>
  <c r="V1493" i="2"/>
  <c r="U1493" i="2"/>
  <c r="T1493" i="2"/>
  <c r="N1493" i="2"/>
  <c r="M1493" i="2"/>
  <c r="S1493" i="2" s="1"/>
  <c r="J1493" i="2"/>
  <c r="L1493" i="2" s="1"/>
  <c r="I1493" i="2"/>
  <c r="K1493" i="2" s="1"/>
  <c r="H1493" i="2"/>
  <c r="E1493" i="2"/>
  <c r="V1492" i="2"/>
  <c r="U1492" i="2"/>
  <c r="N1492" i="2"/>
  <c r="T1492" i="2" s="1"/>
  <c r="M1492" i="2"/>
  <c r="S1492" i="2" s="1"/>
  <c r="J1492" i="2"/>
  <c r="L1492" i="2" s="1"/>
  <c r="I1492" i="2"/>
  <c r="K1492" i="2" s="1"/>
  <c r="H1492" i="2"/>
  <c r="E1492" i="2"/>
  <c r="V1491" i="2"/>
  <c r="U1491" i="2"/>
  <c r="N1491" i="2"/>
  <c r="T1491" i="2" s="1"/>
  <c r="M1491" i="2"/>
  <c r="S1491" i="2" s="1"/>
  <c r="J1491" i="2"/>
  <c r="L1491" i="2" s="1"/>
  <c r="X1491" i="2" s="1"/>
  <c r="I1491" i="2"/>
  <c r="K1491" i="2" s="1"/>
  <c r="H1491" i="2"/>
  <c r="E1491" i="2"/>
  <c r="V1489" i="2"/>
  <c r="U1489" i="2"/>
  <c r="T1489" i="2"/>
  <c r="S1489" i="2"/>
  <c r="N1489" i="2"/>
  <c r="M1489" i="2"/>
  <c r="J1489" i="2"/>
  <c r="L1489" i="2" s="1"/>
  <c r="I1489" i="2"/>
  <c r="K1489" i="2" s="1"/>
  <c r="H1489" i="2"/>
  <c r="E1489" i="2"/>
  <c r="V1488" i="2"/>
  <c r="U1488" i="2"/>
  <c r="N1488" i="2"/>
  <c r="T1488" i="2" s="1"/>
  <c r="M1488" i="2"/>
  <c r="S1488" i="2" s="1"/>
  <c r="J1488" i="2"/>
  <c r="L1488" i="2" s="1"/>
  <c r="I1488" i="2"/>
  <c r="K1488" i="2" s="1"/>
  <c r="H1488" i="2"/>
  <c r="E1488" i="2"/>
  <c r="V1487" i="2"/>
  <c r="U1487" i="2"/>
  <c r="N1487" i="2"/>
  <c r="T1487" i="2" s="1"/>
  <c r="M1487" i="2"/>
  <c r="S1487" i="2" s="1"/>
  <c r="J1487" i="2"/>
  <c r="L1487" i="2" s="1"/>
  <c r="I1487" i="2"/>
  <c r="K1487" i="2" s="1"/>
  <c r="H1487" i="2"/>
  <c r="E1487" i="2"/>
  <c r="V1486" i="2"/>
  <c r="U1486" i="2"/>
  <c r="T1486" i="2"/>
  <c r="S1486" i="2"/>
  <c r="N1486" i="2"/>
  <c r="M1486" i="2"/>
  <c r="L1486" i="2"/>
  <c r="X1486" i="2" s="1"/>
  <c r="J1486" i="2"/>
  <c r="I1486" i="2"/>
  <c r="K1486" i="2" s="1"/>
  <c r="H1486" i="2"/>
  <c r="E1486" i="2"/>
  <c r="V1485" i="2"/>
  <c r="U1485" i="2"/>
  <c r="T1485" i="2"/>
  <c r="N1485" i="2"/>
  <c r="M1485" i="2"/>
  <c r="S1485" i="2" s="1"/>
  <c r="J1485" i="2"/>
  <c r="L1485" i="2" s="1"/>
  <c r="I1485" i="2"/>
  <c r="K1485" i="2" s="1"/>
  <c r="H1485" i="2"/>
  <c r="E1485" i="2"/>
  <c r="V1484" i="2"/>
  <c r="U1484" i="2"/>
  <c r="N1484" i="2"/>
  <c r="T1484" i="2" s="1"/>
  <c r="M1484" i="2"/>
  <c r="S1484" i="2" s="1"/>
  <c r="J1484" i="2"/>
  <c r="L1484" i="2" s="1"/>
  <c r="X1484" i="2" s="1"/>
  <c r="I1484" i="2"/>
  <c r="K1484" i="2" s="1"/>
  <c r="H1484" i="2"/>
  <c r="E1484" i="2"/>
  <c r="V1483" i="2"/>
  <c r="U1483" i="2"/>
  <c r="S1483" i="2"/>
  <c r="N1483" i="2"/>
  <c r="T1483" i="2" s="1"/>
  <c r="M1483" i="2"/>
  <c r="L1483" i="2"/>
  <c r="K476" i="3" s="1"/>
  <c r="J1483" i="2"/>
  <c r="I1483" i="2"/>
  <c r="K1483" i="2" s="1"/>
  <c r="H1483" i="2"/>
  <c r="E1483" i="2"/>
  <c r="V1482" i="2"/>
  <c r="U1482" i="2"/>
  <c r="S1482" i="2"/>
  <c r="N1482" i="2"/>
  <c r="T1482" i="2" s="1"/>
  <c r="M1482" i="2"/>
  <c r="J1482" i="2"/>
  <c r="L1482" i="2" s="1"/>
  <c r="I1482" i="2"/>
  <c r="K1482" i="2" s="1"/>
  <c r="F475" i="3" s="1"/>
  <c r="H1482" i="2"/>
  <c r="E1482" i="2"/>
  <c r="V1481" i="2"/>
  <c r="U1481" i="2"/>
  <c r="N1481" i="2"/>
  <c r="T1481" i="2" s="1"/>
  <c r="M1481" i="2"/>
  <c r="S1481" i="2" s="1"/>
  <c r="L1481" i="2"/>
  <c r="X1481" i="2" s="1"/>
  <c r="J1481" i="2"/>
  <c r="I1481" i="2"/>
  <c r="K1481" i="2" s="1"/>
  <c r="H1481" i="2"/>
  <c r="E1481" i="2"/>
  <c r="V1480" i="2"/>
  <c r="U1480" i="2"/>
  <c r="T1480" i="2"/>
  <c r="N1480" i="2"/>
  <c r="M1480" i="2"/>
  <c r="S1480" i="2" s="1"/>
  <c r="J1480" i="2"/>
  <c r="L1480" i="2" s="1"/>
  <c r="I1480" i="2"/>
  <c r="K1480" i="2" s="1"/>
  <c r="H1480" i="2"/>
  <c r="E1480" i="2"/>
  <c r="V1479" i="2"/>
  <c r="U1479" i="2"/>
  <c r="N1479" i="2"/>
  <c r="T1479" i="2" s="1"/>
  <c r="M1479" i="2"/>
  <c r="S1479" i="2" s="1"/>
  <c r="J1479" i="2"/>
  <c r="L1479" i="2" s="1"/>
  <c r="I1479" i="2"/>
  <c r="K1479" i="2" s="1"/>
  <c r="H1479" i="2"/>
  <c r="E1479" i="2"/>
  <c r="V1478" i="2"/>
  <c r="U1478" i="2"/>
  <c r="N1478" i="2"/>
  <c r="T1478" i="2" s="1"/>
  <c r="M1478" i="2"/>
  <c r="S1478" i="2" s="1"/>
  <c r="J1478" i="2"/>
  <c r="L1478" i="2" s="1"/>
  <c r="X1478" i="2" s="1"/>
  <c r="I1478" i="2"/>
  <c r="K1478" i="2" s="1"/>
  <c r="H1478" i="2"/>
  <c r="E1478" i="2"/>
  <c r="V1477" i="2"/>
  <c r="U1477" i="2"/>
  <c r="T1477" i="2"/>
  <c r="S1477" i="2"/>
  <c r="N1477" i="2"/>
  <c r="M1477" i="2"/>
  <c r="J1477" i="2"/>
  <c r="L1477" i="2" s="1"/>
  <c r="I1477" i="2"/>
  <c r="K1477" i="2" s="1"/>
  <c r="H1477" i="2"/>
  <c r="E1477" i="2"/>
  <c r="V1476" i="2"/>
  <c r="U1476" i="2"/>
  <c r="N1476" i="2"/>
  <c r="T1476" i="2" s="1"/>
  <c r="M1476" i="2"/>
  <c r="S1476" i="2" s="1"/>
  <c r="J1476" i="2"/>
  <c r="L1476" i="2" s="1"/>
  <c r="I1476" i="2"/>
  <c r="K1476" i="2" s="1"/>
  <c r="H1476" i="2"/>
  <c r="E1476" i="2"/>
  <c r="V1475" i="2"/>
  <c r="U1475" i="2"/>
  <c r="O1475" i="2"/>
  <c r="Q1475" i="2" s="1"/>
  <c r="N1475" i="2"/>
  <c r="T1475" i="2" s="1"/>
  <c r="M1475" i="2"/>
  <c r="S1475" i="2" s="1"/>
  <c r="L1475" i="2"/>
  <c r="K474" i="3" s="1"/>
  <c r="J1475" i="2"/>
  <c r="I1475" i="2"/>
  <c r="K1475" i="2" s="1"/>
  <c r="H1475" i="2"/>
  <c r="E1475" i="2"/>
  <c r="V1474" i="2"/>
  <c r="U1474" i="2"/>
  <c r="T1474" i="2"/>
  <c r="N1474" i="2"/>
  <c r="M1474" i="2"/>
  <c r="S1474" i="2" s="1"/>
  <c r="J1474" i="2"/>
  <c r="L1474" i="2" s="1"/>
  <c r="I1474" i="2"/>
  <c r="K1474" i="2" s="1"/>
  <c r="H1474" i="2"/>
  <c r="E1474" i="2"/>
  <c r="V1473" i="2"/>
  <c r="U1473" i="2"/>
  <c r="S1473" i="2"/>
  <c r="N1473" i="2"/>
  <c r="T1473" i="2" s="1"/>
  <c r="M1473" i="2"/>
  <c r="K1473" i="2"/>
  <c r="J1473" i="2"/>
  <c r="L1473" i="2" s="1"/>
  <c r="I1473" i="2"/>
  <c r="H1473" i="2"/>
  <c r="E1473" i="2"/>
  <c r="V1472" i="2"/>
  <c r="U1472" i="2"/>
  <c r="N1472" i="2"/>
  <c r="T1472" i="2" s="1"/>
  <c r="M1472" i="2"/>
  <c r="S1472" i="2" s="1"/>
  <c r="L1472" i="2"/>
  <c r="K473" i="3" s="1"/>
  <c r="J1472" i="2"/>
  <c r="I1472" i="2"/>
  <c r="K1472" i="2" s="1"/>
  <c r="H1472" i="2"/>
  <c r="E1472" i="2"/>
  <c r="V1471" i="2"/>
  <c r="U1471" i="2"/>
  <c r="T1471" i="2"/>
  <c r="S1471" i="2"/>
  <c r="P1471" i="2"/>
  <c r="R1471" i="2" s="1"/>
  <c r="N1471" i="2"/>
  <c r="M1471" i="2"/>
  <c r="L1471" i="2"/>
  <c r="X1471" i="2" s="1"/>
  <c r="J1471" i="2"/>
  <c r="I1471" i="2"/>
  <c r="K1471" i="2" s="1"/>
  <c r="H1471" i="2"/>
  <c r="E1471" i="2"/>
  <c r="V1470" i="2"/>
  <c r="U1470" i="2"/>
  <c r="S1470" i="2"/>
  <c r="N1470" i="2"/>
  <c r="T1470" i="2" s="1"/>
  <c r="M1470" i="2"/>
  <c r="K1470" i="2"/>
  <c r="J1470" i="2"/>
  <c r="L1470" i="2" s="1"/>
  <c r="I1470" i="2"/>
  <c r="H1470" i="2"/>
  <c r="E1470" i="2"/>
  <c r="V1469" i="2"/>
  <c r="U1469" i="2"/>
  <c r="N1469" i="2"/>
  <c r="T1469" i="2" s="1"/>
  <c r="M1469" i="2"/>
  <c r="S1469" i="2" s="1"/>
  <c r="J1469" i="2"/>
  <c r="L1469" i="2" s="1"/>
  <c r="X1469" i="2" s="1"/>
  <c r="I1469" i="2"/>
  <c r="K1469" i="2" s="1"/>
  <c r="H1469" i="2"/>
  <c r="E1469" i="2"/>
  <c r="V1468" i="2"/>
  <c r="U1468" i="2"/>
  <c r="N1468" i="2"/>
  <c r="T1468" i="2" s="1"/>
  <c r="M1468" i="2"/>
  <c r="S1468" i="2" s="1"/>
  <c r="L1468" i="2"/>
  <c r="J1468" i="2"/>
  <c r="I1468" i="2"/>
  <c r="K1468" i="2" s="1"/>
  <c r="H1468" i="2"/>
  <c r="E1468" i="2"/>
  <c r="V1467" i="2"/>
  <c r="U1467" i="2"/>
  <c r="N1467" i="2"/>
  <c r="T1467" i="2" s="1"/>
  <c r="M1467" i="2"/>
  <c r="S1467" i="2" s="1"/>
  <c r="K1467" i="2"/>
  <c r="W1467" i="2" s="1"/>
  <c r="J1467" i="2"/>
  <c r="L1467" i="2" s="1"/>
  <c r="I1467" i="2"/>
  <c r="H1467" i="2"/>
  <c r="E1467" i="2"/>
  <c r="V1466" i="2"/>
  <c r="U1466" i="2"/>
  <c r="N1466" i="2"/>
  <c r="T1466" i="2" s="1"/>
  <c r="M1466" i="2"/>
  <c r="S1466" i="2" s="1"/>
  <c r="J1466" i="2"/>
  <c r="L1466" i="2" s="1"/>
  <c r="I1466" i="2"/>
  <c r="K1466" i="2" s="1"/>
  <c r="O1466" i="2" s="1"/>
  <c r="Q1466" i="2" s="1"/>
  <c r="H1466" i="2"/>
  <c r="E1466" i="2"/>
  <c r="V1465" i="2"/>
  <c r="U1465" i="2"/>
  <c r="T1465" i="2"/>
  <c r="N1465" i="2"/>
  <c r="M1465" i="2"/>
  <c r="S1465" i="2" s="1"/>
  <c r="J1465" i="2"/>
  <c r="L1465" i="2" s="1"/>
  <c r="I1465" i="2"/>
  <c r="K1465" i="2" s="1"/>
  <c r="H1465" i="2"/>
  <c r="E1465" i="2"/>
  <c r="V1464" i="2"/>
  <c r="U1464" i="2"/>
  <c r="S1464" i="2"/>
  <c r="N1464" i="2"/>
  <c r="T1464" i="2" s="1"/>
  <c r="M1464" i="2"/>
  <c r="J1464" i="2"/>
  <c r="L1464" i="2" s="1"/>
  <c r="I1464" i="2"/>
  <c r="K1464" i="2" s="1"/>
  <c r="H1464" i="2"/>
  <c r="E1464" i="2"/>
  <c r="X1463" i="2"/>
  <c r="V1463" i="2"/>
  <c r="U1463" i="2"/>
  <c r="N1463" i="2"/>
  <c r="T1463" i="2" s="1"/>
  <c r="M1463" i="2"/>
  <c r="S1463" i="2" s="1"/>
  <c r="L1463" i="2"/>
  <c r="J1463" i="2"/>
  <c r="I1463" i="2"/>
  <c r="K1463" i="2" s="1"/>
  <c r="H1463" i="2"/>
  <c r="E1463" i="2"/>
  <c r="V1462" i="2"/>
  <c r="U1462" i="2"/>
  <c r="T1462" i="2"/>
  <c r="N1462" i="2"/>
  <c r="M1462" i="2"/>
  <c r="S1462" i="2" s="1"/>
  <c r="L1462" i="2"/>
  <c r="J1462" i="2"/>
  <c r="I1462" i="2"/>
  <c r="K1462" i="2" s="1"/>
  <c r="H1462" i="2"/>
  <c r="E1462" i="2"/>
  <c r="V1461" i="2"/>
  <c r="U1461" i="2"/>
  <c r="T1461" i="2"/>
  <c r="N1461" i="2"/>
  <c r="M1461" i="2"/>
  <c r="S1461" i="2" s="1"/>
  <c r="J1461" i="2"/>
  <c r="L1461" i="2" s="1"/>
  <c r="I1461" i="2"/>
  <c r="K1461" i="2" s="1"/>
  <c r="H1461" i="2"/>
  <c r="E1461" i="2"/>
  <c r="V1460" i="2"/>
  <c r="U1460" i="2"/>
  <c r="N1460" i="2"/>
  <c r="T1460" i="2" s="1"/>
  <c r="M1460" i="2"/>
  <c r="S1460" i="2" s="1"/>
  <c r="J1460" i="2"/>
  <c r="L1460" i="2" s="1"/>
  <c r="I1460" i="2"/>
  <c r="K1460" i="2" s="1"/>
  <c r="H1460" i="2"/>
  <c r="E1460" i="2"/>
  <c r="V1458" i="2"/>
  <c r="U1458" i="2"/>
  <c r="P1458" i="2"/>
  <c r="R1458" i="2" s="1"/>
  <c r="N1458" i="2"/>
  <c r="T1458" i="2" s="1"/>
  <c r="M1458" i="2"/>
  <c r="S1458" i="2" s="1"/>
  <c r="J1458" i="2"/>
  <c r="L1458" i="2" s="1"/>
  <c r="X1458" i="2" s="1"/>
  <c r="I1458" i="2"/>
  <c r="K1458" i="2" s="1"/>
  <c r="H1458" i="2"/>
  <c r="E1458" i="2"/>
  <c r="V1457" i="2"/>
  <c r="U1457" i="2"/>
  <c r="S1457" i="2"/>
  <c r="N1457" i="2"/>
  <c r="T1457" i="2" s="1"/>
  <c r="M1457" i="2"/>
  <c r="J1457" i="2"/>
  <c r="L1457" i="2" s="1"/>
  <c r="I1457" i="2"/>
  <c r="K1457" i="2" s="1"/>
  <c r="W1457" i="2" s="1"/>
  <c r="H1457" i="2"/>
  <c r="E1457" i="2"/>
  <c r="V1456" i="2"/>
  <c r="U1456" i="2"/>
  <c r="N1456" i="2"/>
  <c r="T1456" i="2" s="1"/>
  <c r="M1456" i="2"/>
  <c r="S1456" i="2" s="1"/>
  <c r="J1456" i="2"/>
  <c r="L1456" i="2" s="1"/>
  <c r="I1456" i="2"/>
  <c r="K1456" i="2" s="1"/>
  <c r="H1456" i="2"/>
  <c r="E1456" i="2"/>
  <c r="V1455" i="2"/>
  <c r="U1455" i="2"/>
  <c r="T1455" i="2"/>
  <c r="N1455" i="2"/>
  <c r="M1455" i="2"/>
  <c r="S1455" i="2" s="1"/>
  <c r="L1455" i="2"/>
  <c r="J1455" i="2"/>
  <c r="I1455" i="2"/>
  <c r="K1455" i="2" s="1"/>
  <c r="H1455" i="2"/>
  <c r="E1455" i="2"/>
  <c r="V1454" i="2"/>
  <c r="U1454" i="2"/>
  <c r="N1454" i="2"/>
  <c r="T1454" i="2" s="1"/>
  <c r="M1454" i="2"/>
  <c r="S1454" i="2" s="1"/>
  <c r="K1454" i="2"/>
  <c r="W1454" i="2" s="1"/>
  <c r="J1454" i="2"/>
  <c r="L1454" i="2" s="1"/>
  <c r="I1454" i="2"/>
  <c r="H1454" i="2"/>
  <c r="E1454" i="2"/>
  <c r="V1453" i="2"/>
  <c r="U1453" i="2"/>
  <c r="N1453" i="2"/>
  <c r="T1453" i="2" s="1"/>
  <c r="M1453" i="2"/>
  <c r="S1453" i="2" s="1"/>
  <c r="J1453" i="2"/>
  <c r="L1453" i="2" s="1"/>
  <c r="X1453" i="2" s="1"/>
  <c r="I1453" i="2"/>
  <c r="K1453" i="2" s="1"/>
  <c r="H1453" i="2"/>
  <c r="E1453" i="2"/>
  <c r="V1452" i="2"/>
  <c r="U1452" i="2"/>
  <c r="S1452" i="2"/>
  <c r="N1452" i="2"/>
  <c r="T1452" i="2" s="1"/>
  <c r="M1452" i="2"/>
  <c r="J1452" i="2"/>
  <c r="L1452" i="2" s="1"/>
  <c r="I1452" i="2"/>
  <c r="K1452" i="2" s="1"/>
  <c r="H1452" i="2"/>
  <c r="E1452" i="2"/>
  <c r="V1451" i="2"/>
  <c r="U1451" i="2"/>
  <c r="T1451" i="2"/>
  <c r="N1451" i="2"/>
  <c r="M1451" i="2"/>
  <c r="S1451" i="2" s="1"/>
  <c r="J1451" i="2"/>
  <c r="L1451" i="2" s="1"/>
  <c r="I1451" i="2"/>
  <c r="K1451" i="2" s="1"/>
  <c r="W1451" i="2" s="1"/>
  <c r="H1451" i="2"/>
  <c r="E1451" i="2"/>
  <c r="V1450" i="2"/>
  <c r="U1450" i="2"/>
  <c r="N1450" i="2"/>
  <c r="T1450" i="2" s="1"/>
  <c r="M1450" i="2"/>
  <c r="S1450" i="2" s="1"/>
  <c r="J1450" i="2"/>
  <c r="L1450" i="2" s="1"/>
  <c r="I1450" i="2"/>
  <c r="K1450" i="2" s="1"/>
  <c r="O1450" i="2" s="1"/>
  <c r="Q1450" i="2" s="1"/>
  <c r="H1450" i="2"/>
  <c r="E1450" i="2"/>
  <c r="V1449" i="2"/>
  <c r="U1449" i="2"/>
  <c r="T1449" i="2"/>
  <c r="N1449" i="2"/>
  <c r="M1449" i="2"/>
  <c r="S1449" i="2" s="1"/>
  <c r="J1449" i="2"/>
  <c r="L1449" i="2" s="1"/>
  <c r="I1449" i="2"/>
  <c r="K1449" i="2" s="1"/>
  <c r="H1449" i="2"/>
  <c r="E1449" i="2"/>
  <c r="V1448" i="2"/>
  <c r="U1448" i="2"/>
  <c r="S1448" i="2"/>
  <c r="N1448" i="2"/>
  <c r="T1448" i="2" s="1"/>
  <c r="M1448" i="2"/>
  <c r="K1448" i="2"/>
  <c r="J1448" i="2"/>
  <c r="L1448" i="2" s="1"/>
  <c r="I1448" i="2"/>
  <c r="H1448" i="2"/>
  <c r="E1448" i="2"/>
  <c r="V1447" i="2"/>
  <c r="U1447" i="2"/>
  <c r="N1447" i="2"/>
  <c r="T1447" i="2" s="1"/>
  <c r="M1447" i="2"/>
  <c r="S1447" i="2" s="1"/>
  <c r="L1447" i="2"/>
  <c r="J1447" i="2"/>
  <c r="I1447" i="2"/>
  <c r="K1447" i="2" s="1"/>
  <c r="H1447" i="2"/>
  <c r="E1447" i="2"/>
  <c r="V1446" i="2"/>
  <c r="U1446" i="2"/>
  <c r="P1446" i="2"/>
  <c r="R1446" i="2" s="1"/>
  <c r="N1446" i="2"/>
  <c r="T1446" i="2" s="1"/>
  <c r="M1446" i="2"/>
  <c r="S1446" i="2" s="1"/>
  <c r="J1446" i="2"/>
  <c r="L1446" i="2" s="1"/>
  <c r="X1446" i="2" s="1"/>
  <c r="I1446" i="2"/>
  <c r="K1446" i="2" s="1"/>
  <c r="H1446" i="2"/>
  <c r="E1446" i="2"/>
  <c r="V1445" i="2"/>
  <c r="U1445" i="2"/>
  <c r="S1445" i="2"/>
  <c r="N1445" i="2"/>
  <c r="T1445" i="2" s="1"/>
  <c r="M1445" i="2"/>
  <c r="J1445" i="2"/>
  <c r="L1445" i="2" s="1"/>
  <c r="I1445" i="2"/>
  <c r="K1445" i="2" s="1"/>
  <c r="W1445" i="2" s="1"/>
  <c r="H1445" i="2"/>
  <c r="E1445" i="2"/>
  <c r="V1444" i="2"/>
  <c r="U1444" i="2"/>
  <c r="N1444" i="2"/>
  <c r="T1444" i="2" s="1"/>
  <c r="M1444" i="2"/>
  <c r="J1444" i="2"/>
  <c r="L1444" i="2" s="1"/>
  <c r="X1444" i="2" s="1"/>
  <c r="I1444" i="2"/>
  <c r="K1444" i="2" s="1"/>
  <c r="H1444" i="2"/>
  <c r="E1444" i="2"/>
  <c r="V1443" i="2"/>
  <c r="U1443" i="2"/>
  <c r="N1443" i="2"/>
  <c r="T1443" i="2" s="1"/>
  <c r="M1443" i="2"/>
  <c r="S1443" i="2" s="1"/>
  <c r="J1443" i="2"/>
  <c r="L1443" i="2" s="1"/>
  <c r="I1443" i="2"/>
  <c r="K1443" i="2" s="1"/>
  <c r="H1443" i="2"/>
  <c r="E1443" i="2"/>
  <c r="V1442" i="2"/>
  <c r="U1442" i="2"/>
  <c r="N1442" i="2"/>
  <c r="T1442" i="2" s="1"/>
  <c r="M1442" i="2"/>
  <c r="S1442" i="2" s="1"/>
  <c r="K1442" i="2"/>
  <c r="J1442" i="2"/>
  <c r="L1442" i="2" s="1"/>
  <c r="I1442" i="2"/>
  <c r="H1442" i="2"/>
  <c r="E1442" i="2"/>
  <c r="V1441" i="2"/>
  <c r="U1441" i="2"/>
  <c r="N1441" i="2"/>
  <c r="T1441" i="2" s="1"/>
  <c r="M1441" i="2"/>
  <c r="S1441" i="2" s="1"/>
  <c r="J1441" i="2"/>
  <c r="L1441" i="2" s="1"/>
  <c r="X1441" i="2" s="1"/>
  <c r="I1441" i="2"/>
  <c r="K1441" i="2" s="1"/>
  <c r="H1441" i="2"/>
  <c r="E1441" i="2"/>
  <c r="V1440" i="2"/>
  <c r="U1440" i="2"/>
  <c r="T1440" i="2"/>
  <c r="N1440" i="2"/>
  <c r="M1440" i="2"/>
  <c r="S1440" i="2" s="1"/>
  <c r="J1440" i="2"/>
  <c r="L1440" i="2" s="1"/>
  <c r="I1440" i="2"/>
  <c r="K1440" i="2" s="1"/>
  <c r="H1440" i="2"/>
  <c r="E1440" i="2"/>
  <c r="V1439" i="2"/>
  <c r="U1439" i="2"/>
  <c r="S1439" i="2"/>
  <c r="N1439" i="2"/>
  <c r="T1439" i="2" s="1"/>
  <c r="M1439" i="2"/>
  <c r="J1439" i="2"/>
  <c r="L1439" i="2" s="1"/>
  <c r="I1439" i="2"/>
  <c r="K1439" i="2" s="1"/>
  <c r="W1439" i="2" s="1"/>
  <c r="H472" i="3" s="1"/>
  <c r="H1439" i="2"/>
  <c r="E1439" i="2"/>
  <c r="V1438" i="2"/>
  <c r="U1438" i="2"/>
  <c r="N1438" i="2"/>
  <c r="T1438" i="2" s="1"/>
  <c r="M1438" i="2"/>
  <c r="S1438" i="2" s="1"/>
  <c r="J1438" i="2"/>
  <c r="L1438" i="2" s="1"/>
  <c r="X1438" i="2" s="1"/>
  <c r="M471" i="3" s="1"/>
  <c r="I1438" i="2"/>
  <c r="K1438" i="2" s="1"/>
  <c r="H1438" i="2"/>
  <c r="E1438" i="2"/>
  <c r="V1437" i="2"/>
  <c r="U1437" i="2"/>
  <c r="T1437" i="2"/>
  <c r="N1437" i="2"/>
  <c r="M1437" i="2"/>
  <c r="S1437" i="2" s="1"/>
  <c r="J1437" i="2"/>
  <c r="L1437" i="2" s="1"/>
  <c r="I1437" i="2"/>
  <c r="K1437" i="2" s="1"/>
  <c r="H1437" i="2"/>
  <c r="E1437" i="2"/>
  <c r="W1436" i="2"/>
  <c r="V1436" i="2"/>
  <c r="U1436" i="2"/>
  <c r="T1436" i="2"/>
  <c r="N1436" i="2"/>
  <c r="M1436" i="2"/>
  <c r="S1436" i="2" s="1"/>
  <c r="J1436" i="2"/>
  <c r="L1436" i="2" s="1"/>
  <c r="I1436" i="2"/>
  <c r="K1436" i="2" s="1"/>
  <c r="H1436" i="2"/>
  <c r="E1436" i="2"/>
  <c r="V1435" i="2"/>
  <c r="U1435" i="2"/>
  <c r="N1435" i="2"/>
  <c r="T1435" i="2" s="1"/>
  <c r="M1435" i="2"/>
  <c r="S1435" i="2" s="1"/>
  <c r="L1435" i="2"/>
  <c r="J1435" i="2"/>
  <c r="I1435" i="2"/>
  <c r="K1435" i="2" s="1"/>
  <c r="H1435" i="2"/>
  <c r="E1435" i="2"/>
  <c r="V1434" i="2"/>
  <c r="U1434" i="2"/>
  <c r="T1434" i="2"/>
  <c r="S1434" i="2"/>
  <c r="P1434" i="2"/>
  <c r="R1434" i="2" s="1"/>
  <c r="N1434" i="2"/>
  <c r="M1434" i="2"/>
  <c r="L1434" i="2"/>
  <c r="J1434" i="2"/>
  <c r="I1434" i="2"/>
  <c r="K1434" i="2" s="1"/>
  <c r="H1434" i="2"/>
  <c r="E1434" i="2"/>
  <c r="V1433" i="2"/>
  <c r="U1433" i="2"/>
  <c r="S1433" i="2"/>
  <c r="N1433" i="2"/>
  <c r="T1433" i="2" s="1"/>
  <c r="M1433" i="2"/>
  <c r="K1433" i="2"/>
  <c r="J1433" i="2"/>
  <c r="L1433" i="2" s="1"/>
  <c r="I1433" i="2"/>
  <c r="H1433" i="2"/>
  <c r="E1433" i="2"/>
  <c r="V1432" i="2"/>
  <c r="U1432" i="2"/>
  <c r="N1432" i="2"/>
  <c r="T1432" i="2" s="1"/>
  <c r="M1432" i="2"/>
  <c r="S1432" i="2" s="1"/>
  <c r="L1432" i="2"/>
  <c r="X1432" i="2" s="1"/>
  <c r="J1432" i="2"/>
  <c r="I1432" i="2"/>
  <c r="K1432" i="2" s="1"/>
  <c r="H1432" i="2"/>
  <c r="E1432" i="2"/>
  <c r="V1431" i="2"/>
  <c r="U1431" i="2"/>
  <c r="N1431" i="2"/>
  <c r="T1431" i="2" s="1"/>
  <c r="M1431" i="2"/>
  <c r="S1431" i="2" s="1"/>
  <c r="L1431" i="2"/>
  <c r="J1431" i="2"/>
  <c r="I1431" i="2"/>
  <c r="K1431" i="2" s="1"/>
  <c r="H1431" i="2"/>
  <c r="E1431" i="2"/>
  <c r="V1430" i="2"/>
  <c r="U1430" i="2"/>
  <c r="N1430" i="2"/>
  <c r="T1430" i="2" s="1"/>
  <c r="M1430" i="2"/>
  <c r="S1430" i="2" s="1"/>
  <c r="L1430" i="2"/>
  <c r="X1430" i="2" s="1"/>
  <c r="K1430" i="2"/>
  <c r="O1430" i="2" s="1"/>
  <c r="Q1430" i="2" s="1"/>
  <c r="J1430" i="2"/>
  <c r="I1430" i="2"/>
  <c r="H1430" i="2"/>
  <c r="E1430" i="2"/>
  <c r="V1429" i="2"/>
  <c r="U1429" i="2"/>
  <c r="N1429" i="2"/>
  <c r="T1429" i="2" s="1"/>
  <c r="M1429" i="2"/>
  <c r="S1429" i="2" s="1"/>
  <c r="J1429" i="2"/>
  <c r="L1429" i="2" s="1"/>
  <c r="I1429" i="2"/>
  <c r="K1429" i="2" s="1"/>
  <c r="H1429" i="2"/>
  <c r="E1429" i="2"/>
  <c r="V1428" i="2"/>
  <c r="U1428" i="2"/>
  <c r="T1428" i="2"/>
  <c r="N1428" i="2"/>
  <c r="M1428" i="2"/>
  <c r="S1428" i="2" s="1"/>
  <c r="J1428" i="2"/>
  <c r="L1428" i="2" s="1"/>
  <c r="I1428" i="2"/>
  <c r="K1428" i="2" s="1"/>
  <c r="O1428" i="2" s="1"/>
  <c r="Q1428" i="2" s="1"/>
  <c r="H1428" i="2"/>
  <c r="E1428" i="2"/>
  <c r="V1427" i="2"/>
  <c r="U1427" i="2"/>
  <c r="N1427" i="2"/>
  <c r="T1427" i="2" s="1"/>
  <c r="M1427" i="2"/>
  <c r="S1427" i="2" s="1"/>
  <c r="J1427" i="2"/>
  <c r="L1427" i="2" s="1"/>
  <c r="I1427" i="2"/>
  <c r="K1427" i="2" s="1"/>
  <c r="H1427" i="2"/>
  <c r="E1427" i="2"/>
  <c r="V1426" i="2"/>
  <c r="U1426" i="2"/>
  <c r="N1426" i="2"/>
  <c r="T1426" i="2" s="1"/>
  <c r="M1426" i="2"/>
  <c r="S1426" i="2" s="1"/>
  <c r="J1426" i="2"/>
  <c r="L1426" i="2" s="1"/>
  <c r="I1426" i="2"/>
  <c r="K1426" i="2" s="1"/>
  <c r="H1426" i="2"/>
  <c r="E1426" i="2"/>
  <c r="V1425" i="2"/>
  <c r="U1425" i="2"/>
  <c r="P1425" i="2"/>
  <c r="R1425" i="2" s="1"/>
  <c r="N1425" i="2"/>
  <c r="T1425" i="2" s="1"/>
  <c r="M1425" i="2"/>
  <c r="S1425" i="2" s="1"/>
  <c r="L1425" i="2"/>
  <c r="X1425" i="2" s="1"/>
  <c r="J1425" i="2"/>
  <c r="I1425" i="2"/>
  <c r="K1425" i="2" s="1"/>
  <c r="H1425" i="2"/>
  <c r="E1425" i="2"/>
  <c r="V1424" i="2"/>
  <c r="U1424" i="2"/>
  <c r="N1424" i="2"/>
  <c r="T1424" i="2" s="1"/>
  <c r="M1424" i="2"/>
  <c r="S1424" i="2" s="1"/>
  <c r="J1424" i="2"/>
  <c r="L1424" i="2" s="1"/>
  <c r="I1424" i="2"/>
  <c r="K1424" i="2" s="1"/>
  <c r="H1424" i="2"/>
  <c r="E1424" i="2"/>
  <c r="V1423" i="2"/>
  <c r="U1423" i="2"/>
  <c r="N1423" i="2"/>
  <c r="T1423" i="2" s="1"/>
  <c r="M1423" i="2"/>
  <c r="S1423" i="2" s="1"/>
  <c r="K1423" i="2"/>
  <c r="J1423" i="2"/>
  <c r="L1423" i="2" s="1"/>
  <c r="I1423" i="2"/>
  <c r="H1423" i="2"/>
  <c r="E1423" i="2"/>
  <c r="V1422" i="2"/>
  <c r="U1422" i="2"/>
  <c r="N1422" i="2"/>
  <c r="T1422" i="2" s="1"/>
  <c r="M1422" i="2"/>
  <c r="S1422" i="2" s="1"/>
  <c r="J1422" i="2"/>
  <c r="L1422" i="2" s="1"/>
  <c r="I1422" i="2"/>
  <c r="K1422" i="2" s="1"/>
  <c r="H1422" i="2"/>
  <c r="E1422" i="2"/>
  <c r="V1421" i="2"/>
  <c r="U1421" i="2"/>
  <c r="N1421" i="2"/>
  <c r="T1421" i="2" s="1"/>
  <c r="M1421" i="2"/>
  <c r="S1421" i="2" s="1"/>
  <c r="K1421" i="2"/>
  <c r="J1421" i="2"/>
  <c r="L1421" i="2" s="1"/>
  <c r="I1421" i="2"/>
  <c r="H1421" i="2"/>
  <c r="E1421" i="2"/>
  <c r="V1420" i="2"/>
  <c r="U1420" i="2"/>
  <c r="N1420" i="2"/>
  <c r="T1420" i="2" s="1"/>
  <c r="M1420" i="2"/>
  <c r="S1420" i="2" s="1"/>
  <c r="L1420" i="2"/>
  <c r="K1420" i="2"/>
  <c r="J1420" i="2"/>
  <c r="I1420" i="2"/>
  <c r="H1420" i="2"/>
  <c r="E1420" i="2"/>
  <c r="V1419" i="2"/>
  <c r="U1419" i="2"/>
  <c r="N1419" i="2"/>
  <c r="T1419" i="2" s="1"/>
  <c r="M1419" i="2"/>
  <c r="S1419" i="2" s="1"/>
  <c r="J1419" i="2"/>
  <c r="L1419" i="2" s="1"/>
  <c r="I1419" i="2"/>
  <c r="K1419" i="2" s="1"/>
  <c r="H1419" i="2"/>
  <c r="E1419" i="2"/>
  <c r="V1418" i="2"/>
  <c r="U1418" i="2"/>
  <c r="N1418" i="2"/>
  <c r="T1418" i="2" s="1"/>
  <c r="M1418" i="2"/>
  <c r="S1418" i="2" s="1"/>
  <c r="J1418" i="2"/>
  <c r="L1418" i="2" s="1"/>
  <c r="I1418" i="2"/>
  <c r="K1418" i="2" s="1"/>
  <c r="H1418" i="2"/>
  <c r="E1418" i="2"/>
  <c r="V1417" i="2"/>
  <c r="U1417" i="2"/>
  <c r="N1417" i="2"/>
  <c r="T1417" i="2" s="1"/>
  <c r="M1417" i="2"/>
  <c r="S1417" i="2" s="1"/>
  <c r="J1417" i="2"/>
  <c r="L1417" i="2" s="1"/>
  <c r="I1417" i="2"/>
  <c r="K1417" i="2" s="1"/>
  <c r="H1417" i="2"/>
  <c r="E1417" i="2"/>
  <c r="V1416" i="2"/>
  <c r="U1416" i="2"/>
  <c r="N1416" i="2"/>
  <c r="T1416" i="2" s="1"/>
  <c r="M1416" i="2"/>
  <c r="O1416" i="2" s="1"/>
  <c r="Q1416" i="2" s="1"/>
  <c r="L1416" i="2"/>
  <c r="J1416" i="2"/>
  <c r="I1416" i="2"/>
  <c r="K1416" i="2" s="1"/>
  <c r="W1416" i="2" s="1"/>
  <c r="H1416" i="2"/>
  <c r="E1416" i="2"/>
  <c r="V1415" i="2"/>
  <c r="U1415" i="2"/>
  <c r="N1415" i="2"/>
  <c r="T1415" i="2" s="1"/>
  <c r="M1415" i="2"/>
  <c r="S1415" i="2" s="1"/>
  <c r="J1415" i="2"/>
  <c r="L1415" i="2" s="1"/>
  <c r="P1415" i="2" s="1"/>
  <c r="R1415" i="2" s="1"/>
  <c r="I1415" i="2"/>
  <c r="K1415" i="2" s="1"/>
  <c r="H1415" i="2"/>
  <c r="E1415" i="2"/>
  <c r="V1414" i="2"/>
  <c r="U1414" i="2"/>
  <c r="N1414" i="2"/>
  <c r="T1414" i="2" s="1"/>
  <c r="M1414" i="2"/>
  <c r="S1414" i="2" s="1"/>
  <c r="J1414" i="2"/>
  <c r="L1414" i="2" s="1"/>
  <c r="I1414" i="2"/>
  <c r="K1414" i="2" s="1"/>
  <c r="W1414" i="2" s="1"/>
  <c r="H1414" i="2"/>
  <c r="E1414" i="2"/>
  <c r="V1413" i="2"/>
  <c r="U1413" i="2"/>
  <c r="S1413" i="2"/>
  <c r="N1413" i="2"/>
  <c r="T1413" i="2" s="1"/>
  <c r="M1413" i="2"/>
  <c r="L1413" i="2"/>
  <c r="J1413" i="2"/>
  <c r="I1413" i="2"/>
  <c r="K1413" i="2" s="1"/>
  <c r="H1413" i="2"/>
  <c r="E1413" i="2"/>
  <c r="V1412" i="2"/>
  <c r="U1412" i="2"/>
  <c r="N1412" i="2"/>
  <c r="T1412" i="2" s="1"/>
  <c r="M1412" i="2"/>
  <c r="S1412" i="2" s="1"/>
  <c r="K1412" i="2"/>
  <c r="O1412" i="2" s="1"/>
  <c r="Q1412" i="2" s="1"/>
  <c r="J1412" i="2"/>
  <c r="L1412" i="2" s="1"/>
  <c r="I1412" i="2"/>
  <c r="H1412" i="2"/>
  <c r="E1412" i="2"/>
  <c r="V1411" i="2"/>
  <c r="U1411" i="2"/>
  <c r="N1411" i="2"/>
  <c r="T1411" i="2" s="1"/>
  <c r="M1411" i="2"/>
  <c r="S1411" i="2" s="1"/>
  <c r="J1411" i="2"/>
  <c r="L1411" i="2" s="1"/>
  <c r="I1411" i="2"/>
  <c r="K1411" i="2" s="1"/>
  <c r="H1411" i="2"/>
  <c r="E1411" i="2"/>
  <c r="V1410" i="2"/>
  <c r="U1410" i="2"/>
  <c r="S1410" i="2"/>
  <c r="N1410" i="2"/>
  <c r="T1410" i="2" s="1"/>
  <c r="M1410" i="2"/>
  <c r="J1410" i="2"/>
  <c r="L1410" i="2" s="1"/>
  <c r="I1410" i="2"/>
  <c r="K1410" i="2" s="1"/>
  <c r="H1410" i="2"/>
  <c r="E1410" i="2"/>
  <c r="V1408" i="2"/>
  <c r="U1408" i="2"/>
  <c r="N1408" i="2"/>
  <c r="T1408" i="2" s="1"/>
  <c r="M1408" i="2"/>
  <c r="S1408" i="2" s="1"/>
  <c r="K1408" i="2"/>
  <c r="F467" i="3" s="1"/>
  <c r="J1408" i="2"/>
  <c r="L1408" i="2" s="1"/>
  <c r="I1408" i="2"/>
  <c r="H1408" i="2"/>
  <c r="E1408" i="2"/>
  <c r="V1407" i="2"/>
  <c r="U1407" i="2"/>
  <c r="N1407" i="2"/>
  <c r="T1407" i="2" s="1"/>
  <c r="M1407" i="2"/>
  <c r="S1407" i="2" s="1"/>
  <c r="J1407" i="2"/>
  <c r="L1407" i="2" s="1"/>
  <c r="I1407" i="2"/>
  <c r="K1407" i="2" s="1"/>
  <c r="H1407" i="2"/>
  <c r="E1407" i="2"/>
  <c r="V1406" i="2"/>
  <c r="U1406" i="2"/>
  <c r="N1406" i="2"/>
  <c r="T1406" i="2" s="1"/>
  <c r="M1406" i="2"/>
  <c r="S1406" i="2" s="1"/>
  <c r="L1406" i="2"/>
  <c r="J1406" i="2"/>
  <c r="I1406" i="2"/>
  <c r="K1406" i="2" s="1"/>
  <c r="H1406" i="2"/>
  <c r="E1406" i="2"/>
  <c r="V1405" i="2"/>
  <c r="U1405" i="2"/>
  <c r="N1405" i="2"/>
  <c r="T1405" i="2" s="1"/>
  <c r="M1405" i="2"/>
  <c r="S1405" i="2" s="1"/>
  <c r="J1405" i="2"/>
  <c r="L1405" i="2" s="1"/>
  <c r="I1405" i="2"/>
  <c r="K1405" i="2" s="1"/>
  <c r="O1405" i="2" s="1"/>
  <c r="Q1405" i="2" s="1"/>
  <c r="H1405" i="2"/>
  <c r="E1405" i="2"/>
  <c r="V1404" i="2"/>
  <c r="U1404" i="2"/>
  <c r="N1404" i="2"/>
  <c r="T1404" i="2" s="1"/>
  <c r="M1404" i="2"/>
  <c r="S1404" i="2" s="1"/>
  <c r="J1404" i="2"/>
  <c r="L1404" i="2" s="1"/>
  <c r="I1404" i="2"/>
  <c r="K1404" i="2" s="1"/>
  <c r="H1404" i="2"/>
  <c r="E1404" i="2"/>
  <c r="V1403" i="2"/>
  <c r="U1403" i="2"/>
  <c r="S1403" i="2"/>
  <c r="N1403" i="2"/>
  <c r="T1403" i="2" s="1"/>
  <c r="M1403" i="2"/>
  <c r="L1403" i="2"/>
  <c r="J1403" i="2"/>
  <c r="I1403" i="2"/>
  <c r="K1403" i="2" s="1"/>
  <c r="H1403" i="2"/>
  <c r="E1403" i="2"/>
  <c r="V1402" i="2"/>
  <c r="U1402" i="2"/>
  <c r="N1402" i="2"/>
  <c r="T1402" i="2" s="1"/>
  <c r="M1402" i="2"/>
  <c r="S1402" i="2" s="1"/>
  <c r="K1402" i="2"/>
  <c r="J1402" i="2"/>
  <c r="L1402" i="2" s="1"/>
  <c r="I1402" i="2"/>
  <c r="H1402" i="2"/>
  <c r="E1402" i="2"/>
  <c r="V1401" i="2"/>
  <c r="U1401" i="2"/>
  <c r="N1401" i="2"/>
  <c r="T1401" i="2" s="1"/>
  <c r="M1401" i="2"/>
  <c r="S1401" i="2" s="1"/>
  <c r="J1401" i="2"/>
  <c r="L1401" i="2" s="1"/>
  <c r="I1401" i="2"/>
  <c r="K1401" i="2" s="1"/>
  <c r="H1401" i="2"/>
  <c r="E1401" i="2"/>
  <c r="V1400" i="2"/>
  <c r="U1400" i="2"/>
  <c r="S1400" i="2"/>
  <c r="N1400" i="2"/>
  <c r="T1400" i="2" s="1"/>
  <c r="M1400" i="2"/>
  <c r="L1400" i="2"/>
  <c r="J1400" i="2"/>
  <c r="I1400" i="2"/>
  <c r="K1400" i="2" s="1"/>
  <c r="H1400" i="2"/>
  <c r="E1400" i="2"/>
  <c r="V1399" i="2"/>
  <c r="U1399" i="2"/>
  <c r="N1399" i="2"/>
  <c r="T1399" i="2" s="1"/>
  <c r="M1399" i="2"/>
  <c r="S1399" i="2" s="1"/>
  <c r="K1399" i="2"/>
  <c r="O1399" i="2" s="1"/>
  <c r="Q1399" i="2" s="1"/>
  <c r="J1399" i="2"/>
  <c r="L1399" i="2" s="1"/>
  <c r="I1399" i="2"/>
  <c r="H1399" i="2"/>
  <c r="E1399" i="2"/>
  <c r="V1398" i="2"/>
  <c r="U1398" i="2"/>
  <c r="N1398" i="2"/>
  <c r="T1398" i="2" s="1"/>
  <c r="M1398" i="2"/>
  <c r="S1398" i="2" s="1"/>
  <c r="J1398" i="2"/>
  <c r="L1398" i="2" s="1"/>
  <c r="I1398" i="2"/>
  <c r="K1398" i="2" s="1"/>
  <c r="H1398" i="2"/>
  <c r="E1398" i="2"/>
  <c r="V1397" i="2"/>
  <c r="U1397" i="2"/>
  <c r="S1397" i="2"/>
  <c r="N1397" i="2"/>
  <c r="T1397" i="2" s="1"/>
  <c r="M1397" i="2"/>
  <c r="J1397" i="2"/>
  <c r="L1397" i="2" s="1"/>
  <c r="I1397" i="2"/>
  <c r="K1397" i="2" s="1"/>
  <c r="H1397" i="2"/>
  <c r="E1397" i="2"/>
  <c r="V1396" i="2"/>
  <c r="U1396" i="2"/>
  <c r="N1396" i="2"/>
  <c r="T1396" i="2" s="1"/>
  <c r="M1396" i="2"/>
  <c r="S1396" i="2" s="1"/>
  <c r="K1396" i="2"/>
  <c r="O1396" i="2" s="1"/>
  <c r="Q1396" i="2" s="1"/>
  <c r="J1396" i="2"/>
  <c r="L1396" i="2" s="1"/>
  <c r="I1396" i="2"/>
  <c r="H1396" i="2"/>
  <c r="E1396" i="2"/>
  <c r="V1395" i="2"/>
  <c r="U1395" i="2"/>
  <c r="N1395" i="2"/>
  <c r="T1395" i="2" s="1"/>
  <c r="M1395" i="2"/>
  <c r="S1395" i="2" s="1"/>
  <c r="J1395" i="2"/>
  <c r="L1395" i="2" s="1"/>
  <c r="I1395" i="2"/>
  <c r="K1395" i="2" s="1"/>
  <c r="H1395" i="2"/>
  <c r="E1395" i="2"/>
  <c r="V1394" i="2"/>
  <c r="U1394" i="2"/>
  <c r="N1394" i="2"/>
  <c r="T1394" i="2" s="1"/>
  <c r="M1394" i="2"/>
  <c r="S1394" i="2" s="1"/>
  <c r="J1394" i="2"/>
  <c r="L1394" i="2" s="1"/>
  <c r="I1394" i="2"/>
  <c r="K1394" i="2" s="1"/>
  <c r="H1394" i="2"/>
  <c r="E1394" i="2"/>
  <c r="V1393" i="2"/>
  <c r="U1393" i="2"/>
  <c r="N1393" i="2"/>
  <c r="T1393" i="2" s="1"/>
  <c r="M1393" i="2"/>
  <c r="S1393" i="2" s="1"/>
  <c r="J1393" i="2"/>
  <c r="L1393" i="2" s="1"/>
  <c r="I1393" i="2"/>
  <c r="K1393" i="2" s="1"/>
  <c r="O1393" i="2" s="1"/>
  <c r="Q1393" i="2" s="1"/>
  <c r="H1393" i="2"/>
  <c r="E1393" i="2"/>
  <c r="V1392" i="2"/>
  <c r="U1392" i="2"/>
  <c r="N1392" i="2"/>
  <c r="T1392" i="2" s="1"/>
  <c r="M1392" i="2"/>
  <c r="S1392" i="2" s="1"/>
  <c r="J1392" i="2"/>
  <c r="L1392" i="2" s="1"/>
  <c r="I1392" i="2"/>
  <c r="K1392" i="2" s="1"/>
  <c r="H1392" i="2"/>
  <c r="E1392" i="2"/>
  <c r="V1391" i="2"/>
  <c r="U1391" i="2"/>
  <c r="S1391" i="2"/>
  <c r="N1391" i="2"/>
  <c r="T1391" i="2" s="1"/>
  <c r="M1391" i="2"/>
  <c r="L1391" i="2"/>
  <c r="J1391" i="2"/>
  <c r="I1391" i="2"/>
  <c r="K1391" i="2" s="1"/>
  <c r="H1391" i="2"/>
  <c r="E1391" i="2"/>
  <c r="V1390" i="2"/>
  <c r="U1390" i="2"/>
  <c r="N1390" i="2"/>
  <c r="T1390" i="2" s="1"/>
  <c r="M1390" i="2"/>
  <c r="S1390" i="2" s="1"/>
  <c r="K1390" i="2"/>
  <c r="O1390" i="2" s="1"/>
  <c r="Q1390" i="2" s="1"/>
  <c r="J1390" i="2"/>
  <c r="L1390" i="2" s="1"/>
  <c r="I1390" i="2"/>
  <c r="H1390" i="2"/>
  <c r="E1390" i="2"/>
  <c r="V1389" i="2"/>
  <c r="U1389" i="2"/>
  <c r="N1389" i="2"/>
  <c r="T1389" i="2" s="1"/>
  <c r="M1389" i="2"/>
  <c r="S1389" i="2" s="1"/>
  <c r="J1389" i="2"/>
  <c r="L1389" i="2" s="1"/>
  <c r="I1389" i="2"/>
  <c r="K1389" i="2" s="1"/>
  <c r="H1389" i="2"/>
  <c r="E1389" i="2"/>
  <c r="V1388" i="2"/>
  <c r="U1388" i="2"/>
  <c r="S1388" i="2"/>
  <c r="N1388" i="2"/>
  <c r="T1388" i="2" s="1"/>
  <c r="M1388" i="2"/>
  <c r="L1388" i="2"/>
  <c r="J1388" i="2"/>
  <c r="I1388" i="2"/>
  <c r="K1388" i="2" s="1"/>
  <c r="H1388" i="2"/>
  <c r="E1388" i="2"/>
  <c r="V1387" i="2"/>
  <c r="U1387" i="2"/>
  <c r="N1387" i="2"/>
  <c r="T1387" i="2" s="1"/>
  <c r="M1387" i="2"/>
  <c r="S1387" i="2" s="1"/>
  <c r="K1387" i="2"/>
  <c r="O1387" i="2" s="1"/>
  <c r="Q1387" i="2" s="1"/>
  <c r="J1387" i="2"/>
  <c r="L1387" i="2" s="1"/>
  <c r="I1387" i="2"/>
  <c r="H1387" i="2"/>
  <c r="E1387" i="2"/>
  <c r="V1386" i="2"/>
  <c r="U1386" i="2"/>
  <c r="N1386" i="2"/>
  <c r="T1386" i="2" s="1"/>
  <c r="M1386" i="2"/>
  <c r="S1386" i="2" s="1"/>
  <c r="J1386" i="2"/>
  <c r="L1386" i="2" s="1"/>
  <c r="I1386" i="2"/>
  <c r="K1386" i="2" s="1"/>
  <c r="H1386" i="2"/>
  <c r="E1386" i="2"/>
  <c r="V1385" i="2"/>
  <c r="U1385" i="2"/>
  <c r="S1385" i="2"/>
  <c r="N1385" i="2"/>
  <c r="T1385" i="2" s="1"/>
  <c r="M1385" i="2"/>
  <c r="J1385" i="2"/>
  <c r="L1385" i="2" s="1"/>
  <c r="I1385" i="2"/>
  <c r="K1385" i="2" s="1"/>
  <c r="H1385" i="2"/>
  <c r="E1385" i="2"/>
  <c r="V1384" i="2"/>
  <c r="U1384" i="2"/>
  <c r="N1384" i="2"/>
  <c r="T1384" i="2" s="1"/>
  <c r="M1384" i="2"/>
  <c r="S1384" i="2" s="1"/>
  <c r="K1384" i="2"/>
  <c r="F464" i="3" s="1"/>
  <c r="J1384" i="2"/>
  <c r="L1384" i="2" s="1"/>
  <c r="I1384" i="2"/>
  <c r="H1384" i="2"/>
  <c r="E1384" i="2"/>
  <c r="V1383" i="2"/>
  <c r="U1383" i="2"/>
  <c r="N1383" i="2"/>
  <c r="T1383" i="2" s="1"/>
  <c r="M1383" i="2"/>
  <c r="S1383" i="2" s="1"/>
  <c r="J1383" i="2"/>
  <c r="L1383" i="2" s="1"/>
  <c r="I1383" i="2"/>
  <c r="K1383" i="2" s="1"/>
  <c r="H1383" i="2"/>
  <c r="E1383" i="2"/>
  <c r="V1382" i="2"/>
  <c r="U1382" i="2"/>
  <c r="N1382" i="2"/>
  <c r="T1382" i="2" s="1"/>
  <c r="M1382" i="2"/>
  <c r="S1382" i="2" s="1"/>
  <c r="J1382" i="2"/>
  <c r="L1382" i="2" s="1"/>
  <c r="K462" i="3" s="1"/>
  <c r="I1382" i="2"/>
  <c r="K1382" i="2" s="1"/>
  <c r="H1382" i="2"/>
  <c r="E1382" i="2"/>
  <c r="V1381" i="2"/>
  <c r="U1381" i="2"/>
  <c r="N1381" i="2"/>
  <c r="T1381" i="2" s="1"/>
  <c r="M1381" i="2"/>
  <c r="S1381" i="2" s="1"/>
  <c r="J1381" i="2"/>
  <c r="L1381" i="2" s="1"/>
  <c r="I1381" i="2"/>
  <c r="K1381" i="2" s="1"/>
  <c r="O1381" i="2" s="1"/>
  <c r="Q1381" i="2" s="1"/>
  <c r="H1381" i="2"/>
  <c r="E1381" i="2"/>
  <c r="V1380" i="2"/>
  <c r="U1380" i="2"/>
  <c r="N1380" i="2"/>
  <c r="T1380" i="2" s="1"/>
  <c r="M1380" i="2"/>
  <c r="S1380" i="2" s="1"/>
  <c r="J1380" i="2"/>
  <c r="L1380" i="2" s="1"/>
  <c r="I1380" i="2"/>
  <c r="K1380" i="2" s="1"/>
  <c r="H1380" i="2"/>
  <c r="E1380" i="2"/>
  <c r="V1379" i="2"/>
  <c r="U1379" i="2"/>
  <c r="S1379" i="2"/>
  <c r="N1379" i="2"/>
  <c r="T1379" i="2" s="1"/>
  <c r="M1379" i="2"/>
  <c r="L1379" i="2"/>
  <c r="J1379" i="2"/>
  <c r="I1379" i="2"/>
  <c r="K1379" i="2" s="1"/>
  <c r="H1379" i="2"/>
  <c r="E1379" i="2"/>
  <c r="V1378" i="2"/>
  <c r="U1378" i="2"/>
  <c r="N1378" i="2"/>
  <c r="T1378" i="2" s="1"/>
  <c r="M1378" i="2"/>
  <c r="S1378" i="2" s="1"/>
  <c r="K1378" i="2"/>
  <c r="F460" i="3" s="1"/>
  <c r="J1378" i="2"/>
  <c r="L1378" i="2" s="1"/>
  <c r="I1378" i="2"/>
  <c r="H1378" i="2"/>
  <c r="E1378" i="2"/>
  <c r="V1377" i="2"/>
  <c r="U1377" i="2"/>
  <c r="N1377" i="2"/>
  <c r="T1377" i="2" s="1"/>
  <c r="M1377" i="2"/>
  <c r="S1377" i="2" s="1"/>
  <c r="J1377" i="2"/>
  <c r="L1377" i="2" s="1"/>
  <c r="I1377" i="2"/>
  <c r="K1377" i="2" s="1"/>
  <c r="H1377" i="2"/>
  <c r="E1377" i="2"/>
  <c r="V1376" i="2"/>
  <c r="U1376" i="2"/>
  <c r="S1376" i="2"/>
  <c r="N1376" i="2"/>
  <c r="T1376" i="2" s="1"/>
  <c r="M1376" i="2"/>
  <c r="L1376" i="2"/>
  <c r="J1376" i="2"/>
  <c r="I1376" i="2"/>
  <c r="K1376" i="2" s="1"/>
  <c r="H1376" i="2"/>
  <c r="E1376" i="2"/>
  <c r="V1375" i="2"/>
  <c r="U1375" i="2"/>
  <c r="N1375" i="2"/>
  <c r="T1375" i="2" s="1"/>
  <c r="M1375" i="2"/>
  <c r="S1375" i="2" s="1"/>
  <c r="K1375" i="2"/>
  <c r="O1375" i="2" s="1"/>
  <c r="Q1375" i="2" s="1"/>
  <c r="J1375" i="2"/>
  <c r="L1375" i="2" s="1"/>
  <c r="I1375" i="2"/>
  <c r="H1375" i="2"/>
  <c r="E1375" i="2"/>
  <c r="V1374" i="2"/>
  <c r="U1374" i="2"/>
  <c r="N1374" i="2"/>
  <c r="T1374" i="2" s="1"/>
  <c r="M1374" i="2"/>
  <c r="S1374" i="2" s="1"/>
  <c r="J1374" i="2"/>
  <c r="L1374" i="2" s="1"/>
  <c r="I1374" i="2"/>
  <c r="K1374" i="2" s="1"/>
  <c r="H1374" i="2"/>
  <c r="E1374" i="2"/>
  <c r="V1373" i="2"/>
  <c r="U1373" i="2"/>
  <c r="S1373" i="2"/>
  <c r="N1373" i="2"/>
  <c r="T1373" i="2" s="1"/>
  <c r="M1373" i="2"/>
  <c r="J1373" i="2"/>
  <c r="L1373" i="2" s="1"/>
  <c r="I1373" i="2"/>
  <c r="K1373" i="2" s="1"/>
  <c r="H1373" i="2"/>
  <c r="E1373" i="2"/>
  <c r="V1372" i="2"/>
  <c r="U1372" i="2"/>
  <c r="N1372" i="2"/>
  <c r="T1372" i="2" s="1"/>
  <c r="M1372" i="2"/>
  <c r="S1372" i="2" s="1"/>
  <c r="K1372" i="2"/>
  <c r="O1372" i="2" s="1"/>
  <c r="Q1372" i="2" s="1"/>
  <c r="J1372" i="2"/>
  <c r="L1372" i="2" s="1"/>
  <c r="I1372" i="2"/>
  <c r="H1372" i="2"/>
  <c r="E1372" i="2"/>
  <c r="V1371" i="2"/>
  <c r="U1371" i="2"/>
  <c r="N1371" i="2"/>
  <c r="T1371" i="2" s="1"/>
  <c r="M1371" i="2"/>
  <c r="S1371" i="2" s="1"/>
  <c r="J1371" i="2"/>
  <c r="L1371" i="2" s="1"/>
  <c r="I1371" i="2"/>
  <c r="K1371" i="2" s="1"/>
  <c r="H1371" i="2"/>
  <c r="E1371" i="2"/>
  <c r="V1370" i="2"/>
  <c r="U1370" i="2"/>
  <c r="N1370" i="2"/>
  <c r="T1370" i="2" s="1"/>
  <c r="M1370" i="2"/>
  <c r="S1370" i="2" s="1"/>
  <c r="L1370" i="2"/>
  <c r="J1370" i="2"/>
  <c r="I1370" i="2"/>
  <c r="K1370" i="2" s="1"/>
  <c r="H1370" i="2"/>
  <c r="E1370" i="2"/>
  <c r="V1369" i="2"/>
  <c r="U1369" i="2"/>
  <c r="N1369" i="2"/>
  <c r="T1369" i="2" s="1"/>
  <c r="M1369" i="2"/>
  <c r="S1369" i="2" s="1"/>
  <c r="J1369" i="2"/>
  <c r="L1369" i="2" s="1"/>
  <c r="I1369" i="2"/>
  <c r="K1369" i="2" s="1"/>
  <c r="O1369" i="2" s="1"/>
  <c r="Q1369" i="2" s="1"/>
  <c r="H1369" i="2"/>
  <c r="E1369" i="2"/>
  <c r="V1368" i="2"/>
  <c r="U1368" i="2"/>
  <c r="N1368" i="2"/>
  <c r="T1368" i="2" s="1"/>
  <c r="M1368" i="2"/>
  <c r="S1368" i="2" s="1"/>
  <c r="J1368" i="2"/>
  <c r="L1368" i="2" s="1"/>
  <c r="I1368" i="2"/>
  <c r="K1368" i="2" s="1"/>
  <c r="H1368" i="2"/>
  <c r="E1368" i="2"/>
  <c r="V1367" i="2"/>
  <c r="U1367" i="2"/>
  <c r="S1367" i="2"/>
  <c r="N1367" i="2"/>
  <c r="T1367" i="2" s="1"/>
  <c r="M1367" i="2"/>
  <c r="L1367" i="2"/>
  <c r="J1367" i="2"/>
  <c r="I1367" i="2"/>
  <c r="K1367" i="2" s="1"/>
  <c r="H1367" i="2"/>
  <c r="E1367" i="2"/>
  <c r="V1366" i="2"/>
  <c r="U1366" i="2"/>
  <c r="N1366" i="2"/>
  <c r="T1366" i="2" s="1"/>
  <c r="M1366" i="2"/>
  <c r="S1366" i="2" s="1"/>
  <c r="K1366" i="2"/>
  <c r="O1366" i="2" s="1"/>
  <c r="Q1366" i="2" s="1"/>
  <c r="J1366" i="2"/>
  <c r="L1366" i="2" s="1"/>
  <c r="I1366" i="2"/>
  <c r="H1366" i="2"/>
  <c r="E1366" i="2"/>
  <c r="V1365" i="2"/>
  <c r="U1365" i="2"/>
  <c r="N1365" i="2"/>
  <c r="T1365" i="2" s="1"/>
  <c r="M1365" i="2"/>
  <c r="S1365" i="2" s="1"/>
  <c r="J1365" i="2"/>
  <c r="L1365" i="2" s="1"/>
  <c r="I1365" i="2"/>
  <c r="K1365" i="2" s="1"/>
  <c r="H1365" i="2"/>
  <c r="E1365" i="2"/>
  <c r="V1364" i="2"/>
  <c r="U1364" i="2"/>
  <c r="S1364" i="2"/>
  <c r="N1364" i="2"/>
  <c r="T1364" i="2" s="1"/>
  <c r="M1364" i="2"/>
  <c r="L1364" i="2"/>
  <c r="J1364" i="2"/>
  <c r="I1364" i="2"/>
  <c r="K1364" i="2" s="1"/>
  <c r="H1364" i="2"/>
  <c r="E1364" i="2"/>
  <c r="V1363" i="2"/>
  <c r="U1363" i="2"/>
  <c r="N1363" i="2"/>
  <c r="T1363" i="2" s="1"/>
  <c r="M1363" i="2"/>
  <c r="S1363" i="2" s="1"/>
  <c r="K1363" i="2"/>
  <c r="O1363" i="2" s="1"/>
  <c r="Q1363" i="2" s="1"/>
  <c r="J1363" i="2"/>
  <c r="L1363" i="2" s="1"/>
  <c r="I1363" i="2"/>
  <c r="H1363" i="2"/>
  <c r="E1363" i="2"/>
  <c r="V1362" i="2"/>
  <c r="U1362" i="2"/>
  <c r="N1362" i="2"/>
  <c r="T1362" i="2" s="1"/>
  <c r="M1362" i="2"/>
  <c r="S1362" i="2" s="1"/>
  <c r="J1362" i="2"/>
  <c r="L1362" i="2" s="1"/>
  <c r="I1362" i="2"/>
  <c r="K1362" i="2" s="1"/>
  <c r="H1362" i="2"/>
  <c r="E1362" i="2"/>
  <c r="V1361" i="2"/>
  <c r="U1361" i="2"/>
  <c r="S1361" i="2"/>
  <c r="N1361" i="2"/>
  <c r="T1361" i="2" s="1"/>
  <c r="M1361" i="2"/>
  <c r="J1361" i="2"/>
  <c r="L1361" i="2" s="1"/>
  <c r="I1361" i="2"/>
  <c r="K1361" i="2" s="1"/>
  <c r="H1361" i="2"/>
  <c r="E1361" i="2"/>
  <c r="V1359" i="2"/>
  <c r="U1359" i="2"/>
  <c r="N1359" i="2"/>
  <c r="T1359" i="2" s="1"/>
  <c r="M1359" i="2"/>
  <c r="S1359" i="2" s="1"/>
  <c r="K1359" i="2"/>
  <c r="O1359" i="2" s="1"/>
  <c r="Q1359" i="2" s="1"/>
  <c r="J1359" i="2"/>
  <c r="L1359" i="2" s="1"/>
  <c r="I1359" i="2"/>
  <c r="H1359" i="2"/>
  <c r="E1359" i="2"/>
  <c r="V1358" i="2"/>
  <c r="U1358" i="2"/>
  <c r="N1358" i="2"/>
  <c r="T1358" i="2" s="1"/>
  <c r="M1358" i="2"/>
  <c r="S1358" i="2" s="1"/>
  <c r="J1358" i="2"/>
  <c r="L1358" i="2" s="1"/>
  <c r="I1358" i="2"/>
  <c r="K1358" i="2" s="1"/>
  <c r="H1358" i="2"/>
  <c r="E1358" i="2"/>
  <c r="V1357" i="2"/>
  <c r="U1357" i="2"/>
  <c r="N1357" i="2"/>
  <c r="T1357" i="2" s="1"/>
  <c r="M1357" i="2"/>
  <c r="S1357" i="2" s="1"/>
  <c r="L1357" i="2"/>
  <c r="J1357" i="2"/>
  <c r="I1357" i="2"/>
  <c r="K1357" i="2" s="1"/>
  <c r="H1357" i="2"/>
  <c r="E1357" i="2"/>
  <c r="V1356" i="2"/>
  <c r="U1356" i="2"/>
  <c r="N1356" i="2"/>
  <c r="T1356" i="2" s="1"/>
  <c r="M1356" i="2"/>
  <c r="S1356" i="2" s="1"/>
  <c r="J1356" i="2"/>
  <c r="L1356" i="2" s="1"/>
  <c r="I1356" i="2"/>
  <c r="K1356" i="2" s="1"/>
  <c r="O1356" i="2" s="1"/>
  <c r="Q1356" i="2" s="1"/>
  <c r="H1356" i="2"/>
  <c r="E1356" i="2"/>
  <c r="V1355" i="2"/>
  <c r="U1355" i="2"/>
  <c r="N1355" i="2"/>
  <c r="T1355" i="2" s="1"/>
  <c r="M1355" i="2"/>
  <c r="S1355" i="2" s="1"/>
  <c r="J1355" i="2"/>
  <c r="L1355" i="2" s="1"/>
  <c r="I1355" i="2"/>
  <c r="K1355" i="2" s="1"/>
  <c r="H1355" i="2"/>
  <c r="E1355" i="2"/>
  <c r="V1354" i="2"/>
  <c r="U1354" i="2"/>
  <c r="S1354" i="2"/>
  <c r="N1354" i="2"/>
  <c r="T1354" i="2" s="1"/>
  <c r="M1354" i="2"/>
  <c r="J1354" i="2"/>
  <c r="L1354" i="2" s="1"/>
  <c r="I1354" i="2"/>
  <c r="K1354" i="2" s="1"/>
  <c r="H1354" i="2"/>
  <c r="E1354" i="2"/>
  <c r="V1353" i="2"/>
  <c r="U1353" i="2"/>
  <c r="N1353" i="2"/>
  <c r="T1353" i="2" s="1"/>
  <c r="M1353" i="2"/>
  <c r="S1353" i="2" s="1"/>
  <c r="K1353" i="2"/>
  <c r="O1353" i="2" s="1"/>
  <c r="Q1353" i="2" s="1"/>
  <c r="J1353" i="2"/>
  <c r="L1353" i="2" s="1"/>
  <c r="I1353" i="2"/>
  <c r="H1353" i="2"/>
  <c r="E1353" i="2"/>
  <c r="V1352" i="2"/>
  <c r="U1352" i="2"/>
  <c r="N1352" i="2"/>
  <c r="T1352" i="2" s="1"/>
  <c r="M1352" i="2"/>
  <c r="S1352" i="2" s="1"/>
  <c r="J1352" i="2"/>
  <c r="L1352" i="2" s="1"/>
  <c r="I1352" i="2"/>
  <c r="K1352" i="2" s="1"/>
  <c r="H1352" i="2"/>
  <c r="E1352" i="2"/>
  <c r="V1351" i="2"/>
  <c r="U1351" i="2"/>
  <c r="N1351" i="2"/>
  <c r="T1351" i="2" s="1"/>
  <c r="M1351" i="2"/>
  <c r="S1351" i="2" s="1"/>
  <c r="J1351" i="2"/>
  <c r="L1351" i="2" s="1"/>
  <c r="I1351" i="2"/>
  <c r="K1351" i="2" s="1"/>
  <c r="H1351" i="2"/>
  <c r="E1351" i="2"/>
  <c r="V1350" i="2"/>
  <c r="U1350" i="2"/>
  <c r="N1350" i="2"/>
  <c r="T1350" i="2" s="1"/>
  <c r="M1350" i="2"/>
  <c r="S1350" i="2" s="1"/>
  <c r="K1350" i="2"/>
  <c r="J1350" i="2"/>
  <c r="L1350" i="2" s="1"/>
  <c r="I1350" i="2"/>
  <c r="H1350" i="2"/>
  <c r="E1350" i="2"/>
  <c r="V1349" i="2"/>
  <c r="U1349" i="2"/>
  <c r="N1349" i="2"/>
  <c r="T1349" i="2" s="1"/>
  <c r="M1349" i="2"/>
  <c r="S1349" i="2" s="1"/>
  <c r="J1349" i="2"/>
  <c r="L1349" i="2" s="1"/>
  <c r="I1349" i="2"/>
  <c r="K1349" i="2" s="1"/>
  <c r="H1349" i="2"/>
  <c r="E1349" i="2"/>
  <c r="V1348" i="2"/>
  <c r="U1348" i="2"/>
  <c r="N1348" i="2"/>
  <c r="T1348" i="2" s="1"/>
  <c r="M1348" i="2"/>
  <c r="S1348" i="2" s="1"/>
  <c r="J1348" i="2"/>
  <c r="L1348" i="2" s="1"/>
  <c r="I1348" i="2"/>
  <c r="K1348" i="2" s="1"/>
  <c r="H1348" i="2"/>
  <c r="E1348" i="2"/>
  <c r="V1347" i="2"/>
  <c r="U1347" i="2"/>
  <c r="N1347" i="2"/>
  <c r="T1347" i="2" s="1"/>
  <c r="M1347" i="2"/>
  <c r="S1347" i="2" s="1"/>
  <c r="K1347" i="2"/>
  <c r="O1347" i="2" s="1"/>
  <c r="Q1347" i="2" s="1"/>
  <c r="J1347" i="2"/>
  <c r="L1347" i="2" s="1"/>
  <c r="I1347" i="2"/>
  <c r="H1347" i="2"/>
  <c r="E1347" i="2"/>
  <c r="V1346" i="2"/>
  <c r="U1346" i="2"/>
  <c r="N1346" i="2"/>
  <c r="T1346" i="2" s="1"/>
  <c r="M1346" i="2"/>
  <c r="S1346" i="2" s="1"/>
  <c r="J1346" i="2"/>
  <c r="L1346" i="2" s="1"/>
  <c r="I1346" i="2"/>
  <c r="K1346" i="2" s="1"/>
  <c r="H1346" i="2"/>
  <c r="E1346" i="2"/>
  <c r="V1345" i="2"/>
  <c r="U1345" i="2"/>
  <c r="S1345" i="2"/>
  <c r="N1345" i="2"/>
  <c r="T1345" i="2" s="1"/>
  <c r="M1345" i="2"/>
  <c r="J1345" i="2"/>
  <c r="L1345" i="2" s="1"/>
  <c r="I1345" i="2"/>
  <c r="K1345" i="2" s="1"/>
  <c r="H1345" i="2"/>
  <c r="E1345" i="2"/>
  <c r="V1344" i="2"/>
  <c r="U1344" i="2"/>
  <c r="N1344" i="2"/>
  <c r="T1344" i="2" s="1"/>
  <c r="M1344" i="2"/>
  <c r="S1344" i="2" s="1"/>
  <c r="J1344" i="2"/>
  <c r="L1344" i="2" s="1"/>
  <c r="I1344" i="2"/>
  <c r="K1344" i="2" s="1"/>
  <c r="O1344" i="2" s="1"/>
  <c r="Q1344" i="2" s="1"/>
  <c r="H1344" i="2"/>
  <c r="E1344" i="2"/>
  <c r="V1343" i="2"/>
  <c r="U1343" i="2"/>
  <c r="N1343" i="2"/>
  <c r="T1343" i="2" s="1"/>
  <c r="M1343" i="2"/>
  <c r="S1343" i="2" s="1"/>
  <c r="J1343" i="2"/>
  <c r="L1343" i="2" s="1"/>
  <c r="I1343" i="2"/>
  <c r="K1343" i="2" s="1"/>
  <c r="H1343" i="2"/>
  <c r="E1343" i="2"/>
  <c r="V1342" i="2"/>
  <c r="U1342" i="2"/>
  <c r="N1342" i="2"/>
  <c r="T1342" i="2" s="1"/>
  <c r="M1342" i="2"/>
  <c r="S1342" i="2" s="1"/>
  <c r="J1342" i="2"/>
  <c r="L1342" i="2" s="1"/>
  <c r="I1342" i="2"/>
  <c r="K1342" i="2" s="1"/>
  <c r="H1342" i="2"/>
  <c r="E1342" i="2"/>
  <c r="V1341" i="2"/>
  <c r="U1341" i="2"/>
  <c r="N1341" i="2"/>
  <c r="T1341" i="2" s="1"/>
  <c r="M1341" i="2"/>
  <c r="S1341" i="2" s="1"/>
  <c r="J1341" i="2"/>
  <c r="L1341" i="2" s="1"/>
  <c r="I1341" i="2"/>
  <c r="K1341" i="2" s="1"/>
  <c r="W1341" i="2" s="1"/>
  <c r="H1341" i="2"/>
  <c r="E1341" i="2"/>
  <c r="V1340" i="2"/>
  <c r="U1340" i="2"/>
  <c r="N1340" i="2"/>
  <c r="T1340" i="2" s="1"/>
  <c r="M1340" i="2"/>
  <c r="S1340" i="2" s="1"/>
  <c r="J1340" i="2"/>
  <c r="L1340" i="2" s="1"/>
  <c r="I1340" i="2"/>
  <c r="K1340" i="2" s="1"/>
  <c r="H1340" i="2"/>
  <c r="E1340" i="2"/>
  <c r="V1339" i="2"/>
  <c r="U1339" i="2"/>
  <c r="S1339" i="2"/>
  <c r="N1339" i="2"/>
  <c r="T1339" i="2" s="1"/>
  <c r="M1339" i="2"/>
  <c r="J1339" i="2"/>
  <c r="L1339" i="2" s="1"/>
  <c r="I1339" i="2"/>
  <c r="K1339" i="2" s="1"/>
  <c r="H1339" i="2"/>
  <c r="E1339" i="2"/>
  <c r="V1338" i="2"/>
  <c r="U1338" i="2"/>
  <c r="N1338" i="2"/>
  <c r="T1338" i="2" s="1"/>
  <c r="M1338" i="2"/>
  <c r="S1338" i="2" s="1"/>
  <c r="J1338" i="2"/>
  <c r="L1338" i="2" s="1"/>
  <c r="I1338" i="2"/>
  <c r="K1338" i="2" s="1"/>
  <c r="W1338" i="2" s="1"/>
  <c r="H1338" i="2"/>
  <c r="E1338" i="2"/>
  <c r="V1337" i="2"/>
  <c r="U1337" i="2"/>
  <c r="N1337" i="2"/>
  <c r="T1337" i="2" s="1"/>
  <c r="M1337" i="2"/>
  <c r="S1337" i="2" s="1"/>
  <c r="J1337" i="2"/>
  <c r="L1337" i="2" s="1"/>
  <c r="I1337" i="2"/>
  <c r="K1337" i="2" s="1"/>
  <c r="O1337" i="2" s="1"/>
  <c r="Q1337" i="2" s="1"/>
  <c r="H1337" i="2"/>
  <c r="E1337" i="2"/>
  <c r="V1336" i="2"/>
  <c r="U1336" i="2"/>
  <c r="N1336" i="2"/>
  <c r="T1336" i="2" s="1"/>
  <c r="M1336" i="2"/>
  <c r="S1336" i="2" s="1"/>
  <c r="J1336" i="2"/>
  <c r="L1336" i="2" s="1"/>
  <c r="I1336" i="2"/>
  <c r="K1336" i="2" s="1"/>
  <c r="H1336" i="2"/>
  <c r="E1336" i="2"/>
  <c r="V1335" i="2"/>
  <c r="U1335" i="2"/>
  <c r="N1335" i="2"/>
  <c r="T1335" i="2" s="1"/>
  <c r="M1335" i="2"/>
  <c r="S1335" i="2" s="1"/>
  <c r="J1335" i="2"/>
  <c r="L1335" i="2" s="1"/>
  <c r="I1335" i="2"/>
  <c r="K1335" i="2" s="1"/>
  <c r="W1335" i="2" s="1"/>
  <c r="H1335" i="2"/>
  <c r="E1335" i="2"/>
  <c r="V1334" i="2"/>
  <c r="U1334" i="2"/>
  <c r="N1334" i="2"/>
  <c r="T1334" i="2" s="1"/>
  <c r="M1334" i="2"/>
  <c r="S1334" i="2" s="1"/>
  <c r="J1334" i="2"/>
  <c r="L1334" i="2" s="1"/>
  <c r="I1334" i="2"/>
  <c r="K1334" i="2" s="1"/>
  <c r="H1334" i="2"/>
  <c r="E1334" i="2"/>
  <c r="V1333" i="2"/>
  <c r="U1333" i="2"/>
  <c r="S1333" i="2"/>
  <c r="N1333" i="2"/>
  <c r="T1333" i="2" s="1"/>
  <c r="M1333" i="2"/>
  <c r="J1333" i="2"/>
  <c r="L1333" i="2" s="1"/>
  <c r="I1333" i="2"/>
  <c r="K1333" i="2" s="1"/>
  <c r="H1333" i="2"/>
  <c r="E1333" i="2"/>
  <c r="V1332" i="2"/>
  <c r="U1332" i="2"/>
  <c r="N1332" i="2"/>
  <c r="T1332" i="2" s="1"/>
  <c r="M1332" i="2"/>
  <c r="S1332" i="2" s="1"/>
  <c r="J1332" i="2"/>
  <c r="L1332" i="2" s="1"/>
  <c r="I1332" i="2"/>
  <c r="K1332" i="2" s="1"/>
  <c r="W1332" i="2" s="1"/>
  <c r="H1332" i="2"/>
  <c r="E1332" i="2"/>
  <c r="V1331" i="2"/>
  <c r="U1331" i="2"/>
  <c r="N1331" i="2"/>
  <c r="T1331" i="2" s="1"/>
  <c r="M1331" i="2"/>
  <c r="S1331" i="2" s="1"/>
  <c r="J1331" i="2"/>
  <c r="L1331" i="2" s="1"/>
  <c r="I1331" i="2"/>
  <c r="K1331" i="2" s="1"/>
  <c r="H1331" i="2"/>
  <c r="E1331" i="2"/>
  <c r="V1330" i="2"/>
  <c r="U1330" i="2"/>
  <c r="N1330" i="2"/>
  <c r="T1330" i="2" s="1"/>
  <c r="M1330" i="2"/>
  <c r="S1330" i="2" s="1"/>
  <c r="J1330" i="2"/>
  <c r="L1330" i="2" s="1"/>
  <c r="I1330" i="2"/>
  <c r="K1330" i="2" s="1"/>
  <c r="H1330" i="2"/>
  <c r="E1330" i="2"/>
  <c r="V1329" i="2"/>
  <c r="U1329" i="2"/>
  <c r="N1329" i="2"/>
  <c r="T1329" i="2" s="1"/>
  <c r="M1329" i="2"/>
  <c r="S1329" i="2" s="1"/>
  <c r="J1329" i="2"/>
  <c r="L1329" i="2" s="1"/>
  <c r="I1329" i="2"/>
  <c r="K1329" i="2" s="1"/>
  <c r="W1329" i="2" s="1"/>
  <c r="H1329" i="2"/>
  <c r="E1329" i="2"/>
  <c r="V1328" i="2"/>
  <c r="U1328" i="2"/>
  <c r="N1328" i="2"/>
  <c r="T1328" i="2" s="1"/>
  <c r="M1328" i="2"/>
  <c r="S1328" i="2" s="1"/>
  <c r="J1328" i="2"/>
  <c r="L1328" i="2" s="1"/>
  <c r="I1328" i="2"/>
  <c r="K1328" i="2" s="1"/>
  <c r="H1328" i="2"/>
  <c r="E1328" i="2"/>
  <c r="V1327" i="2"/>
  <c r="U1327" i="2"/>
  <c r="S1327" i="2"/>
  <c r="N1327" i="2"/>
  <c r="T1327" i="2" s="1"/>
  <c r="M1327" i="2"/>
  <c r="J1327" i="2"/>
  <c r="L1327" i="2" s="1"/>
  <c r="I1327" i="2"/>
  <c r="K1327" i="2" s="1"/>
  <c r="H1327" i="2"/>
  <c r="E1327" i="2"/>
  <c r="V1326" i="2"/>
  <c r="U1326" i="2"/>
  <c r="N1326" i="2"/>
  <c r="T1326" i="2" s="1"/>
  <c r="M1326" i="2"/>
  <c r="S1326" i="2" s="1"/>
  <c r="J1326" i="2"/>
  <c r="L1326" i="2" s="1"/>
  <c r="I1326" i="2"/>
  <c r="K1326" i="2" s="1"/>
  <c r="W1326" i="2" s="1"/>
  <c r="H1326" i="2"/>
  <c r="E1326" i="2"/>
  <c r="V1325" i="2"/>
  <c r="U1325" i="2"/>
  <c r="N1325" i="2"/>
  <c r="T1325" i="2" s="1"/>
  <c r="M1325" i="2"/>
  <c r="S1325" i="2" s="1"/>
  <c r="J1325" i="2"/>
  <c r="L1325" i="2" s="1"/>
  <c r="I1325" i="2"/>
  <c r="K1325" i="2" s="1"/>
  <c r="O1325" i="2" s="1"/>
  <c r="Q1325" i="2" s="1"/>
  <c r="H1325" i="2"/>
  <c r="E1325" i="2"/>
  <c r="V1323" i="2"/>
  <c r="U1323" i="2"/>
  <c r="N1323" i="2"/>
  <c r="T1323" i="2" s="1"/>
  <c r="M1323" i="2"/>
  <c r="S1323" i="2" s="1"/>
  <c r="J1323" i="2"/>
  <c r="L1323" i="2" s="1"/>
  <c r="I1323" i="2"/>
  <c r="K1323" i="2" s="1"/>
  <c r="H1323" i="2"/>
  <c r="E1323" i="2"/>
  <c r="V1322" i="2"/>
  <c r="U1322" i="2"/>
  <c r="N1322" i="2"/>
  <c r="T1322" i="2" s="1"/>
  <c r="M1322" i="2"/>
  <c r="S1322" i="2" s="1"/>
  <c r="J1322" i="2"/>
  <c r="L1322" i="2" s="1"/>
  <c r="I1322" i="2"/>
  <c r="K1322" i="2" s="1"/>
  <c r="W1322" i="2" s="1"/>
  <c r="H1322" i="2"/>
  <c r="E1322" i="2"/>
  <c r="V1321" i="2"/>
  <c r="U1321" i="2"/>
  <c r="N1321" i="2"/>
  <c r="T1321" i="2" s="1"/>
  <c r="M1321" i="2"/>
  <c r="S1321" i="2" s="1"/>
  <c r="J1321" i="2"/>
  <c r="L1321" i="2" s="1"/>
  <c r="I1321" i="2"/>
  <c r="K1321" i="2" s="1"/>
  <c r="H1321" i="2"/>
  <c r="E1321" i="2"/>
  <c r="V1320" i="2"/>
  <c r="U1320" i="2"/>
  <c r="S1320" i="2"/>
  <c r="N1320" i="2"/>
  <c r="T1320" i="2" s="1"/>
  <c r="M1320" i="2"/>
  <c r="J1320" i="2"/>
  <c r="L1320" i="2" s="1"/>
  <c r="I1320" i="2"/>
  <c r="K1320" i="2" s="1"/>
  <c r="H1320" i="2"/>
  <c r="E1320" i="2"/>
  <c r="V1319" i="2"/>
  <c r="U1319" i="2"/>
  <c r="N1319" i="2"/>
  <c r="T1319" i="2" s="1"/>
  <c r="M1319" i="2"/>
  <c r="S1319" i="2" s="1"/>
  <c r="J1319" i="2"/>
  <c r="L1319" i="2" s="1"/>
  <c r="I1319" i="2"/>
  <c r="K1319" i="2" s="1"/>
  <c r="H1319" i="2"/>
  <c r="E1319" i="2"/>
  <c r="V1318" i="2"/>
  <c r="U1318" i="2"/>
  <c r="N1318" i="2"/>
  <c r="T1318" i="2" s="1"/>
  <c r="M1318" i="2"/>
  <c r="S1318" i="2" s="1"/>
  <c r="J1318" i="2"/>
  <c r="L1318" i="2" s="1"/>
  <c r="I1318" i="2"/>
  <c r="K1318" i="2" s="1"/>
  <c r="H1318" i="2"/>
  <c r="E1318" i="2"/>
  <c r="V1317" i="2"/>
  <c r="U1317" i="2"/>
  <c r="N1317" i="2"/>
  <c r="T1317" i="2" s="1"/>
  <c r="M1317" i="2"/>
  <c r="S1317" i="2" s="1"/>
  <c r="J1317" i="2"/>
  <c r="L1317" i="2" s="1"/>
  <c r="I1317" i="2"/>
  <c r="K1317" i="2" s="1"/>
  <c r="H1317" i="2"/>
  <c r="E1317" i="2"/>
  <c r="V1316" i="2"/>
  <c r="U1316" i="2"/>
  <c r="N1316" i="2"/>
  <c r="T1316" i="2" s="1"/>
  <c r="M1316" i="2"/>
  <c r="S1316" i="2" s="1"/>
  <c r="J1316" i="2"/>
  <c r="L1316" i="2" s="1"/>
  <c r="I1316" i="2"/>
  <c r="K1316" i="2" s="1"/>
  <c r="W1316" i="2" s="1"/>
  <c r="H1316" i="2"/>
  <c r="E1316" i="2"/>
  <c r="V1315" i="2"/>
  <c r="U1315" i="2"/>
  <c r="N1315" i="2"/>
  <c r="T1315" i="2" s="1"/>
  <c r="M1315" i="2"/>
  <c r="S1315" i="2" s="1"/>
  <c r="J1315" i="2"/>
  <c r="L1315" i="2" s="1"/>
  <c r="I1315" i="2"/>
  <c r="K1315" i="2" s="1"/>
  <c r="O1315" i="2" s="1"/>
  <c r="Q1315" i="2" s="1"/>
  <c r="H1315" i="2"/>
  <c r="E1315" i="2"/>
  <c r="V1314" i="2"/>
  <c r="U1314" i="2"/>
  <c r="N1314" i="2"/>
  <c r="T1314" i="2" s="1"/>
  <c r="M1314" i="2"/>
  <c r="S1314" i="2" s="1"/>
  <c r="J1314" i="2"/>
  <c r="L1314" i="2" s="1"/>
  <c r="I1314" i="2"/>
  <c r="K1314" i="2" s="1"/>
  <c r="H1314" i="2"/>
  <c r="E1314" i="2"/>
  <c r="V1313" i="2"/>
  <c r="U1313" i="2"/>
  <c r="N1313" i="2"/>
  <c r="T1313" i="2" s="1"/>
  <c r="M1313" i="2"/>
  <c r="S1313" i="2" s="1"/>
  <c r="K1313" i="2"/>
  <c r="W1313" i="2" s="1"/>
  <c r="J1313" i="2"/>
  <c r="L1313" i="2" s="1"/>
  <c r="I1313" i="2"/>
  <c r="H1313" i="2"/>
  <c r="E1313" i="2"/>
  <c r="V1312" i="2"/>
  <c r="U1312" i="2"/>
  <c r="N1312" i="2"/>
  <c r="T1312" i="2" s="1"/>
  <c r="M1312" i="2"/>
  <c r="S1312" i="2" s="1"/>
  <c r="J1312" i="2"/>
  <c r="L1312" i="2" s="1"/>
  <c r="I1312" i="2"/>
  <c r="K1312" i="2" s="1"/>
  <c r="H1312" i="2"/>
  <c r="E1312" i="2"/>
  <c r="V1311" i="2"/>
  <c r="U1311" i="2"/>
  <c r="S1311" i="2"/>
  <c r="N1311" i="2"/>
  <c r="T1311" i="2" s="1"/>
  <c r="M1311" i="2"/>
  <c r="J1311" i="2"/>
  <c r="L1311" i="2" s="1"/>
  <c r="I1311" i="2"/>
  <c r="K1311" i="2" s="1"/>
  <c r="H1311" i="2"/>
  <c r="E1311" i="2"/>
  <c r="V1310" i="2"/>
  <c r="U1310" i="2"/>
  <c r="W1310" i="2" s="1"/>
  <c r="H455" i="3" s="1"/>
  <c r="N1310" i="2"/>
  <c r="T1310" i="2" s="1"/>
  <c r="M1310" i="2"/>
  <c r="S1310" i="2" s="1"/>
  <c r="K1310" i="2"/>
  <c r="J1310" i="2"/>
  <c r="L1310" i="2" s="1"/>
  <c r="I1310" i="2"/>
  <c r="H1310" i="2"/>
  <c r="E1310" i="2"/>
  <c r="V1309" i="2"/>
  <c r="U1309" i="2"/>
  <c r="N1309" i="2"/>
  <c r="T1309" i="2" s="1"/>
  <c r="M1309" i="2"/>
  <c r="S1309" i="2" s="1"/>
  <c r="J1309" i="2"/>
  <c r="L1309" i="2" s="1"/>
  <c r="I1309" i="2"/>
  <c r="K1309" i="2" s="1"/>
  <c r="H1309" i="2"/>
  <c r="E1309" i="2"/>
  <c r="V1308" i="2"/>
  <c r="U1308" i="2"/>
  <c r="N1308" i="2"/>
  <c r="T1308" i="2" s="1"/>
  <c r="M1308" i="2"/>
  <c r="S1308" i="2" s="1"/>
  <c r="J1308" i="2"/>
  <c r="L1308" i="2" s="1"/>
  <c r="I1308" i="2"/>
  <c r="K1308" i="2" s="1"/>
  <c r="H1308" i="2"/>
  <c r="E1308" i="2"/>
  <c r="V1307" i="2"/>
  <c r="U1307" i="2"/>
  <c r="N1307" i="2"/>
  <c r="T1307" i="2" s="1"/>
  <c r="M1307" i="2"/>
  <c r="S1307" i="2" s="1"/>
  <c r="J1307" i="2"/>
  <c r="L1307" i="2" s="1"/>
  <c r="I1307" i="2"/>
  <c r="K1307" i="2" s="1"/>
  <c r="H1307" i="2"/>
  <c r="E1307" i="2"/>
  <c r="V1306" i="2"/>
  <c r="U1306" i="2"/>
  <c r="N1306" i="2"/>
  <c r="T1306" i="2" s="1"/>
  <c r="M1306" i="2"/>
  <c r="S1306" i="2" s="1"/>
  <c r="J1306" i="2"/>
  <c r="L1306" i="2" s="1"/>
  <c r="I1306" i="2"/>
  <c r="K1306" i="2" s="1"/>
  <c r="H1306" i="2"/>
  <c r="E1306" i="2"/>
  <c r="V1305" i="2"/>
  <c r="U1305" i="2"/>
  <c r="N1305" i="2"/>
  <c r="T1305" i="2" s="1"/>
  <c r="M1305" i="2"/>
  <c r="S1305" i="2" s="1"/>
  <c r="J1305" i="2"/>
  <c r="L1305" i="2" s="1"/>
  <c r="I1305" i="2"/>
  <c r="K1305" i="2" s="1"/>
  <c r="H1305" i="2"/>
  <c r="E1305" i="2"/>
  <c r="V1304" i="2"/>
  <c r="U1304" i="2"/>
  <c r="N1304" i="2"/>
  <c r="T1304" i="2" s="1"/>
  <c r="M1304" i="2"/>
  <c r="S1304" i="2" s="1"/>
  <c r="J1304" i="2"/>
  <c r="L1304" i="2" s="1"/>
  <c r="I1304" i="2"/>
  <c r="K1304" i="2" s="1"/>
  <c r="H1304" i="2"/>
  <c r="E1304" i="2"/>
  <c r="V1303" i="2"/>
  <c r="U1303" i="2"/>
  <c r="N1303" i="2"/>
  <c r="T1303" i="2" s="1"/>
  <c r="M1303" i="2"/>
  <c r="S1303" i="2" s="1"/>
  <c r="J1303" i="2"/>
  <c r="L1303" i="2" s="1"/>
  <c r="I1303" i="2"/>
  <c r="K1303" i="2" s="1"/>
  <c r="H1303" i="2"/>
  <c r="E1303" i="2"/>
  <c r="V1302" i="2"/>
  <c r="U1302" i="2"/>
  <c r="N1302" i="2"/>
  <c r="T1302" i="2" s="1"/>
  <c r="M1302" i="2"/>
  <c r="S1302" i="2" s="1"/>
  <c r="J1302" i="2"/>
  <c r="L1302" i="2" s="1"/>
  <c r="I1302" i="2"/>
  <c r="K1302" i="2" s="1"/>
  <c r="H1302" i="2"/>
  <c r="E1302" i="2"/>
  <c r="V1301" i="2"/>
  <c r="U1301" i="2"/>
  <c r="N1301" i="2"/>
  <c r="T1301" i="2" s="1"/>
  <c r="M1301" i="2"/>
  <c r="S1301" i="2" s="1"/>
  <c r="J1301" i="2"/>
  <c r="L1301" i="2" s="1"/>
  <c r="I1301" i="2"/>
  <c r="K1301" i="2" s="1"/>
  <c r="H1301" i="2"/>
  <c r="E1301" i="2"/>
  <c r="V1300" i="2"/>
  <c r="U1300" i="2"/>
  <c r="N1300" i="2"/>
  <c r="T1300" i="2" s="1"/>
  <c r="M1300" i="2"/>
  <c r="S1300" i="2" s="1"/>
  <c r="J1300" i="2"/>
  <c r="L1300" i="2" s="1"/>
  <c r="I1300" i="2"/>
  <c r="K1300" i="2" s="1"/>
  <c r="H1300" i="2"/>
  <c r="E1300" i="2"/>
  <c r="V1299" i="2"/>
  <c r="U1299" i="2"/>
  <c r="S1299" i="2"/>
  <c r="N1299" i="2"/>
  <c r="T1299" i="2" s="1"/>
  <c r="M1299" i="2"/>
  <c r="J1299" i="2"/>
  <c r="L1299" i="2" s="1"/>
  <c r="I1299" i="2"/>
  <c r="K1299" i="2" s="1"/>
  <c r="H1299" i="2"/>
  <c r="E1299" i="2"/>
  <c r="V1298" i="2"/>
  <c r="U1298" i="2"/>
  <c r="N1298" i="2"/>
  <c r="T1298" i="2" s="1"/>
  <c r="M1298" i="2"/>
  <c r="S1298" i="2" s="1"/>
  <c r="K1298" i="2"/>
  <c r="J1298" i="2"/>
  <c r="L1298" i="2" s="1"/>
  <c r="I1298" i="2"/>
  <c r="H1298" i="2"/>
  <c r="E1298" i="2"/>
  <c r="V1297" i="2"/>
  <c r="U1297" i="2"/>
  <c r="N1297" i="2"/>
  <c r="T1297" i="2" s="1"/>
  <c r="M1297" i="2"/>
  <c r="S1297" i="2" s="1"/>
  <c r="J1297" i="2"/>
  <c r="L1297" i="2" s="1"/>
  <c r="I1297" i="2"/>
  <c r="K1297" i="2" s="1"/>
  <c r="O1297" i="2" s="1"/>
  <c r="Q1297" i="2" s="1"/>
  <c r="H1297" i="2"/>
  <c r="E1297" i="2"/>
  <c r="V1296" i="2"/>
  <c r="U1296" i="2"/>
  <c r="N1296" i="2"/>
  <c r="T1296" i="2" s="1"/>
  <c r="M1296" i="2"/>
  <c r="S1296" i="2" s="1"/>
  <c r="J1296" i="2"/>
  <c r="L1296" i="2" s="1"/>
  <c r="I1296" i="2"/>
  <c r="K1296" i="2" s="1"/>
  <c r="H1296" i="2"/>
  <c r="E1296" i="2"/>
  <c r="V1295" i="2"/>
  <c r="U1295" i="2"/>
  <c r="N1295" i="2"/>
  <c r="T1295" i="2" s="1"/>
  <c r="M1295" i="2"/>
  <c r="S1295" i="2" s="1"/>
  <c r="J1295" i="2"/>
  <c r="L1295" i="2" s="1"/>
  <c r="I1295" i="2"/>
  <c r="K1295" i="2" s="1"/>
  <c r="W1295" i="2" s="1"/>
  <c r="H1295" i="2"/>
  <c r="E1295" i="2"/>
  <c r="V1294" i="2"/>
  <c r="U1294" i="2"/>
  <c r="N1294" i="2"/>
  <c r="T1294" i="2" s="1"/>
  <c r="M1294" i="2"/>
  <c r="S1294" i="2" s="1"/>
  <c r="J1294" i="2"/>
  <c r="L1294" i="2" s="1"/>
  <c r="I1294" i="2"/>
  <c r="K1294" i="2" s="1"/>
  <c r="H1294" i="2"/>
  <c r="E1294" i="2"/>
  <c r="V1293" i="2"/>
  <c r="U1293" i="2"/>
  <c r="S1293" i="2"/>
  <c r="N1293" i="2"/>
  <c r="T1293" i="2" s="1"/>
  <c r="M1293" i="2"/>
  <c r="J1293" i="2"/>
  <c r="L1293" i="2" s="1"/>
  <c r="I1293" i="2"/>
  <c r="K1293" i="2" s="1"/>
  <c r="H1293" i="2"/>
  <c r="E1293" i="2"/>
  <c r="V1292" i="2"/>
  <c r="U1292" i="2"/>
  <c r="N1292" i="2"/>
  <c r="T1292" i="2" s="1"/>
  <c r="M1292" i="2"/>
  <c r="S1292" i="2" s="1"/>
  <c r="J1292" i="2"/>
  <c r="L1292" i="2" s="1"/>
  <c r="I1292" i="2"/>
  <c r="K1292" i="2" s="1"/>
  <c r="H1292" i="2"/>
  <c r="E1292" i="2"/>
  <c r="V1291" i="2"/>
  <c r="U1291" i="2"/>
  <c r="N1291" i="2"/>
  <c r="T1291" i="2" s="1"/>
  <c r="M1291" i="2"/>
  <c r="S1291" i="2" s="1"/>
  <c r="J1291" i="2"/>
  <c r="L1291" i="2" s="1"/>
  <c r="I1291" i="2"/>
  <c r="K1291" i="2" s="1"/>
  <c r="H1291" i="2"/>
  <c r="E1291" i="2"/>
  <c r="V1290" i="2"/>
  <c r="U1290" i="2"/>
  <c r="N1290" i="2"/>
  <c r="T1290" i="2" s="1"/>
  <c r="M1290" i="2"/>
  <c r="S1290" i="2" s="1"/>
  <c r="J1290" i="2"/>
  <c r="L1290" i="2" s="1"/>
  <c r="I1290" i="2"/>
  <c r="K1290" i="2" s="1"/>
  <c r="H1290" i="2"/>
  <c r="E1290" i="2"/>
  <c r="V1289" i="2"/>
  <c r="U1289" i="2"/>
  <c r="N1289" i="2"/>
  <c r="T1289" i="2" s="1"/>
  <c r="M1289" i="2"/>
  <c r="S1289" i="2" s="1"/>
  <c r="J1289" i="2"/>
  <c r="L1289" i="2" s="1"/>
  <c r="I1289" i="2"/>
  <c r="K1289" i="2" s="1"/>
  <c r="H1289" i="2"/>
  <c r="E1289" i="2"/>
  <c r="V1288" i="2"/>
  <c r="U1288" i="2"/>
  <c r="N1288" i="2"/>
  <c r="T1288" i="2" s="1"/>
  <c r="M1288" i="2"/>
  <c r="S1288" i="2" s="1"/>
  <c r="J1288" i="2"/>
  <c r="L1288" i="2" s="1"/>
  <c r="I1288" i="2"/>
  <c r="K1288" i="2" s="1"/>
  <c r="H1288" i="2"/>
  <c r="E1288" i="2"/>
  <c r="V1287" i="2"/>
  <c r="U1287" i="2"/>
  <c r="N1287" i="2"/>
  <c r="T1287" i="2" s="1"/>
  <c r="M1287" i="2"/>
  <c r="S1287" i="2" s="1"/>
  <c r="J1287" i="2"/>
  <c r="L1287" i="2" s="1"/>
  <c r="I1287" i="2"/>
  <c r="K1287" i="2" s="1"/>
  <c r="H1287" i="2"/>
  <c r="E1287" i="2"/>
  <c r="V1286" i="2"/>
  <c r="U1286" i="2"/>
  <c r="N1286" i="2"/>
  <c r="T1286" i="2" s="1"/>
  <c r="M1286" i="2"/>
  <c r="S1286" i="2" s="1"/>
  <c r="J1286" i="2"/>
  <c r="L1286" i="2" s="1"/>
  <c r="I1286" i="2"/>
  <c r="K1286" i="2" s="1"/>
  <c r="O1286" i="2" s="1"/>
  <c r="Q1286" i="2" s="1"/>
  <c r="H1286" i="2"/>
  <c r="E1286" i="2"/>
  <c r="V1285" i="2"/>
  <c r="U1285" i="2"/>
  <c r="O1285" i="2"/>
  <c r="Q1285" i="2" s="1"/>
  <c r="N1285" i="2"/>
  <c r="T1285" i="2" s="1"/>
  <c r="M1285" i="2"/>
  <c r="S1285" i="2" s="1"/>
  <c r="J1285" i="2"/>
  <c r="L1285" i="2" s="1"/>
  <c r="I1285" i="2"/>
  <c r="K1285" i="2" s="1"/>
  <c r="H1285" i="2"/>
  <c r="E1285" i="2"/>
  <c r="V1284" i="2"/>
  <c r="U1284" i="2"/>
  <c r="N1284" i="2"/>
  <c r="T1284" i="2" s="1"/>
  <c r="M1284" i="2"/>
  <c r="S1284" i="2" s="1"/>
  <c r="J1284" i="2"/>
  <c r="L1284" i="2" s="1"/>
  <c r="I1284" i="2"/>
  <c r="K1284" i="2" s="1"/>
  <c r="H1284" i="2"/>
  <c r="E1284" i="2"/>
  <c r="V1283" i="2"/>
  <c r="U1283" i="2"/>
  <c r="N1283" i="2"/>
  <c r="T1283" i="2" s="1"/>
  <c r="M1283" i="2"/>
  <c r="S1283" i="2" s="1"/>
  <c r="J1283" i="2"/>
  <c r="L1283" i="2" s="1"/>
  <c r="I1283" i="2"/>
  <c r="K1283" i="2" s="1"/>
  <c r="H1283" i="2"/>
  <c r="E1283" i="2"/>
  <c r="V1282" i="2"/>
  <c r="U1282" i="2"/>
  <c r="N1282" i="2"/>
  <c r="T1282" i="2" s="1"/>
  <c r="M1282" i="2"/>
  <c r="S1282" i="2" s="1"/>
  <c r="J1282" i="2"/>
  <c r="L1282" i="2" s="1"/>
  <c r="I1282" i="2"/>
  <c r="K1282" i="2" s="1"/>
  <c r="H1282" i="2"/>
  <c r="E1282" i="2"/>
  <c r="V1281" i="2"/>
  <c r="U1281" i="2"/>
  <c r="S1281" i="2"/>
  <c r="N1281" i="2"/>
  <c r="T1281" i="2" s="1"/>
  <c r="M1281" i="2"/>
  <c r="J1281" i="2"/>
  <c r="L1281" i="2" s="1"/>
  <c r="I1281" i="2"/>
  <c r="K1281" i="2" s="1"/>
  <c r="H1281" i="2"/>
  <c r="E1281" i="2"/>
  <c r="V1280" i="2"/>
  <c r="U1280" i="2"/>
  <c r="N1280" i="2"/>
  <c r="T1280" i="2" s="1"/>
  <c r="M1280" i="2"/>
  <c r="S1280" i="2" s="1"/>
  <c r="J1280" i="2"/>
  <c r="L1280" i="2" s="1"/>
  <c r="I1280" i="2"/>
  <c r="K1280" i="2" s="1"/>
  <c r="H1280" i="2"/>
  <c r="E1280" i="2"/>
  <c r="V1279" i="2"/>
  <c r="U1279" i="2"/>
  <c r="N1279" i="2"/>
  <c r="T1279" i="2" s="1"/>
  <c r="M1279" i="2"/>
  <c r="S1279" i="2" s="1"/>
  <c r="J1279" i="2"/>
  <c r="L1279" i="2" s="1"/>
  <c r="I1279" i="2"/>
  <c r="K1279" i="2" s="1"/>
  <c r="H1279" i="2"/>
  <c r="E1279" i="2"/>
  <c r="V1278" i="2"/>
  <c r="U1278" i="2"/>
  <c r="S1278" i="2"/>
  <c r="N1278" i="2"/>
  <c r="T1278" i="2" s="1"/>
  <c r="M1278" i="2"/>
  <c r="J1278" i="2"/>
  <c r="L1278" i="2" s="1"/>
  <c r="I1278" i="2"/>
  <c r="K1278" i="2" s="1"/>
  <c r="H1278" i="2"/>
  <c r="E1278" i="2"/>
  <c r="V1277" i="2"/>
  <c r="U1277" i="2"/>
  <c r="N1277" i="2"/>
  <c r="T1277" i="2" s="1"/>
  <c r="M1277" i="2"/>
  <c r="S1277" i="2" s="1"/>
  <c r="J1277" i="2"/>
  <c r="L1277" i="2" s="1"/>
  <c r="I1277" i="2"/>
  <c r="K1277" i="2" s="1"/>
  <c r="H1277" i="2"/>
  <c r="E1277" i="2"/>
  <c r="V1276" i="2"/>
  <c r="U1276" i="2"/>
  <c r="N1276" i="2"/>
  <c r="T1276" i="2" s="1"/>
  <c r="M1276" i="2"/>
  <c r="S1276" i="2" s="1"/>
  <c r="J1276" i="2"/>
  <c r="L1276" i="2" s="1"/>
  <c r="I1276" i="2"/>
  <c r="K1276" i="2" s="1"/>
  <c r="W1276" i="2" s="1"/>
  <c r="H1276" i="2"/>
  <c r="E1276" i="2"/>
  <c r="V1275" i="2"/>
  <c r="U1275" i="2"/>
  <c r="N1275" i="2"/>
  <c r="T1275" i="2" s="1"/>
  <c r="M1275" i="2"/>
  <c r="S1275" i="2" s="1"/>
  <c r="J1275" i="2"/>
  <c r="L1275" i="2" s="1"/>
  <c r="I1275" i="2"/>
  <c r="K1275" i="2" s="1"/>
  <c r="H1275" i="2"/>
  <c r="E1275" i="2"/>
  <c r="V1274" i="2"/>
  <c r="U1274" i="2"/>
  <c r="N1274" i="2"/>
  <c r="T1274" i="2" s="1"/>
  <c r="M1274" i="2"/>
  <c r="S1274" i="2" s="1"/>
  <c r="J1274" i="2"/>
  <c r="L1274" i="2" s="1"/>
  <c r="I1274" i="2"/>
  <c r="K1274" i="2" s="1"/>
  <c r="H1274" i="2"/>
  <c r="E1274" i="2"/>
  <c r="V1273" i="2"/>
  <c r="U1273" i="2"/>
  <c r="N1273" i="2"/>
  <c r="T1273" i="2" s="1"/>
  <c r="M1273" i="2"/>
  <c r="S1273" i="2" s="1"/>
  <c r="J1273" i="2"/>
  <c r="L1273" i="2" s="1"/>
  <c r="I1273" i="2"/>
  <c r="K1273" i="2" s="1"/>
  <c r="W1273" i="2" s="1"/>
  <c r="H1273" i="2"/>
  <c r="E1273" i="2"/>
  <c r="V1272" i="2"/>
  <c r="U1272" i="2"/>
  <c r="N1272" i="2"/>
  <c r="T1272" i="2" s="1"/>
  <c r="M1272" i="2"/>
  <c r="S1272" i="2" s="1"/>
  <c r="J1272" i="2"/>
  <c r="L1272" i="2" s="1"/>
  <c r="I1272" i="2"/>
  <c r="K1272" i="2" s="1"/>
  <c r="O1272" i="2" s="1"/>
  <c r="Q1272" i="2" s="1"/>
  <c r="H1272" i="2"/>
  <c r="E1272" i="2"/>
  <c r="V1271" i="2"/>
  <c r="U1271" i="2"/>
  <c r="N1271" i="2"/>
  <c r="T1271" i="2" s="1"/>
  <c r="M1271" i="2"/>
  <c r="S1271" i="2" s="1"/>
  <c r="K1271" i="2"/>
  <c r="O1271" i="2" s="1"/>
  <c r="Q1271" i="2" s="1"/>
  <c r="J1271" i="2"/>
  <c r="L1271" i="2" s="1"/>
  <c r="I1271" i="2"/>
  <c r="H1271" i="2"/>
  <c r="E1271" i="2"/>
  <c r="V1270" i="2"/>
  <c r="U1270" i="2"/>
  <c r="S1270" i="2"/>
  <c r="N1270" i="2"/>
  <c r="T1270" i="2" s="1"/>
  <c r="M1270" i="2"/>
  <c r="J1270" i="2"/>
  <c r="L1270" i="2" s="1"/>
  <c r="I1270" i="2"/>
  <c r="K1270" i="2" s="1"/>
  <c r="H1270" i="2"/>
  <c r="E1270" i="2"/>
  <c r="V1269" i="2"/>
  <c r="U1269" i="2"/>
  <c r="N1269" i="2"/>
  <c r="T1269" i="2" s="1"/>
  <c r="M1269" i="2"/>
  <c r="S1269" i="2" s="1"/>
  <c r="K1269" i="2"/>
  <c r="J1269" i="2"/>
  <c r="L1269" i="2" s="1"/>
  <c r="I1269" i="2"/>
  <c r="H1269" i="2"/>
  <c r="E1269" i="2"/>
  <c r="V1268" i="2"/>
  <c r="U1268" i="2"/>
  <c r="N1268" i="2"/>
  <c r="T1268" i="2" s="1"/>
  <c r="M1268" i="2"/>
  <c r="S1268" i="2" s="1"/>
  <c r="K1268" i="2"/>
  <c r="J1268" i="2"/>
  <c r="L1268" i="2" s="1"/>
  <c r="I1268" i="2"/>
  <c r="H1268" i="2"/>
  <c r="E1268" i="2"/>
  <c r="V1267" i="2"/>
  <c r="U1267" i="2"/>
  <c r="S1267" i="2"/>
  <c r="N1267" i="2"/>
  <c r="T1267" i="2" s="1"/>
  <c r="M1267" i="2"/>
  <c r="J1267" i="2"/>
  <c r="L1267" i="2" s="1"/>
  <c r="I1267" i="2"/>
  <c r="K1267" i="2" s="1"/>
  <c r="H1267" i="2"/>
  <c r="E1267" i="2"/>
  <c r="V1266" i="2"/>
  <c r="U1266" i="2"/>
  <c r="N1266" i="2"/>
  <c r="T1266" i="2" s="1"/>
  <c r="M1266" i="2"/>
  <c r="S1266" i="2" s="1"/>
  <c r="J1266" i="2"/>
  <c r="L1266" i="2" s="1"/>
  <c r="I1266" i="2"/>
  <c r="K1266" i="2" s="1"/>
  <c r="O1266" i="2" s="1"/>
  <c r="Q1266" i="2" s="1"/>
  <c r="H1266" i="2"/>
  <c r="E1266" i="2"/>
  <c r="V1265" i="2"/>
  <c r="U1265" i="2"/>
  <c r="W1265" i="2" s="1"/>
  <c r="O1265" i="2"/>
  <c r="Q1265" i="2" s="1"/>
  <c r="N1265" i="2"/>
  <c r="T1265" i="2" s="1"/>
  <c r="M1265" i="2"/>
  <c r="S1265" i="2" s="1"/>
  <c r="J1265" i="2"/>
  <c r="L1265" i="2" s="1"/>
  <c r="I1265" i="2"/>
  <c r="K1265" i="2" s="1"/>
  <c r="H1265" i="2"/>
  <c r="E1265" i="2"/>
  <c r="V1264" i="2"/>
  <c r="U1264" i="2"/>
  <c r="S1264" i="2"/>
  <c r="N1264" i="2"/>
  <c r="T1264" i="2" s="1"/>
  <c r="M1264" i="2"/>
  <c r="J1264" i="2"/>
  <c r="L1264" i="2" s="1"/>
  <c r="I1264" i="2"/>
  <c r="K1264" i="2" s="1"/>
  <c r="H1264" i="2"/>
  <c r="E1264" i="2"/>
  <c r="V1263" i="2"/>
  <c r="U1263" i="2"/>
  <c r="N1263" i="2"/>
  <c r="T1263" i="2" s="1"/>
  <c r="M1263" i="2"/>
  <c r="S1263" i="2" s="1"/>
  <c r="K1263" i="2"/>
  <c r="J1263" i="2"/>
  <c r="L1263" i="2" s="1"/>
  <c r="I1263" i="2"/>
  <c r="H1263" i="2"/>
  <c r="E1263" i="2"/>
  <c r="V1262" i="2"/>
  <c r="U1262" i="2"/>
  <c r="N1262" i="2"/>
  <c r="T1262" i="2" s="1"/>
  <c r="M1262" i="2"/>
  <c r="S1262" i="2" s="1"/>
  <c r="J1262" i="2"/>
  <c r="L1262" i="2" s="1"/>
  <c r="I1262" i="2"/>
  <c r="K1262" i="2" s="1"/>
  <c r="H1262" i="2"/>
  <c r="E1262" i="2"/>
  <c r="V1261" i="2"/>
  <c r="U1261" i="2"/>
  <c r="N1261" i="2"/>
  <c r="T1261" i="2" s="1"/>
  <c r="M1261" i="2"/>
  <c r="S1261" i="2" s="1"/>
  <c r="J1261" i="2"/>
  <c r="L1261" i="2" s="1"/>
  <c r="I1261" i="2"/>
  <c r="K1261" i="2" s="1"/>
  <c r="H1261" i="2"/>
  <c r="E1261" i="2"/>
  <c r="V1260" i="2"/>
  <c r="U1260" i="2"/>
  <c r="S1260" i="2"/>
  <c r="N1260" i="2"/>
  <c r="T1260" i="2" s="1"/>
  <c r="M1260" i="2"/>
  <c r="K1260" i="2"/>
  <c r="F447" i="3" s="1"/>
  <c r="J1260" i="2"/>
  <c r="L1260" i="2" s="1"/>
  <c r="I1260" i="2"/>
  <c r="H1260" i="2"/>
  <c r="E1260" i="2"/>
  <c r="V1259" i="2"/>
  <c r="U1259" i="2"/>
  <c r="N1259" i="2"/>
  <c r="T1259" i="2" s="1"/>
  <c r="M1259" i="2"/>
  <c r="S1259" i="2" s="1"/>
  <c r="L1259" i="2"/>
  <c r="K446" i="3" s="1"/>
  <c r="J1259" i="2"/>
  <c r="I1259" i="2"/>
  <c r="K1259" i="2" s="1"/>
  <c r="H1259" i="2"/>
  <c r="E1259" i="2"/>
  <c r="V1258" i="2"/>
  <c r="U1258" i="2"/>
  <c r="N1258" i="2"/>
  <c r="T1258" i="2" s="1"/>
  <c r="M1258" i="2"/>
  <c r="S1258" i="2" s="1"/>
  <c r="J1258" i="2"/>
  <c r="L1258" i="2" s="1"/>
  <c r="I1258" i="2"/>
  <c r="K1258" i="2" s="1"/>
  <c r="H1258" i="2"/>
  <c r="E1258" i="2"/>
  <c r="V1257" i="2"/>
  <c r="U1257" i="2"/>
  <c r="T1257" i="2"/>
  <c r="N1257" i="2"/>
  <c r="M1257" i="2"/>
  <c r="S1257" i="2" s="1"/>
  <c r="J1257" i="2"/>
  <c r="L1257" i="2" s="1"/>
  <c r="I1257" i="2"/>
  <c r="K1257" i="2" s="1"/>
  <c r="W1257" i="2" s="1"/>
  <c r="H1257" i="2"/>
  <c r="E1257" i="2"/>
  <c r="V1256" i="2"/>
  <c r="U1256" i="2"/>
  <c r="N1256" i="2"/>
  <c r="T1256" i="2" s="1"/>
  <c r="M1256" i="2"/>
  <c r="S1256" i="2" s="1"/>
  <c r="J1256" i="2"/>
  <c r="L1256" i="2" s="1"/>
  <c r="I1256" i="2"/>
  <c r="K1256" i="2" s="1"/>
  <c r="H1256" i="2"/>
  <c r="E1256" i="2"/>
  <c r="V1255" i="2"/>
  <c r="U1255" i="2"/>
  <c r="N1255" i="2"/>
  <c r="T1255" i="2" s="1"/>
  <c r="M1255" i="2"/>
  <c r="S1255" i="2" s="1"/>
  <c r="J1255" i="2"/>
  <c r="L1255" i="2" s="1"/>
  <c r="I1255" i="2"/>
  <c r="K1255" i="2" s="1"/>
  <c r="H1255" i="2"/>
  <c r="E1255" i="2"/>
  <c r="V1254" i="2"/>
  <c r="U1254" i="2"/>
  <c r="T1254" i="2"/>
  <c r="S1254" i="2"/>
  <c r="N1254" i="2"/>
  <c r="M1254" i="2"/>
  <c r="J1254" i="2"/>
  <c r="L1254" i="2" s="1"/>
  <c r="I1254" i="2"/>
  <c r="K1254" i="2" s="1"/>
  <c r="H1254" i="2"/>
  <c r="E1254" i="2"/>
  <c r="V1253" i="2"/>
  <c r="U1253" i="2"/>
  <c r="N1253" i="2"/>
  <c r="T1253" i="2" s="1"/>
  <c r="M1253" i="2"/>
  <c r="S1253" i="2" s="1"/>
  <c r="L1253" i="2"/>
  <c r="J1253" i="2"/>
  <c r="I1253" i="2"/>
  <c r="K1253" i="2" s="1"/>
  <c r="H1253" i="2"/>
  <c r="E1253" i="2"/>
  <c r="V1252" i="2"/>
  <c r="U1252" i="2"/>
  <c r="N1252" i="2"/>
  <c r="T1252" i="2" s="1"/>
  <c r="M1252" i="2"/>
  <c r="S1252" i="2" s="1"/>
  <c r="L1252" i="2"/>
  <c r="J1252" i="2"/>
  <c r="I1252" i="2"/>
  <c r="K1252" i="2" s="1"/>
  <c r="H1252" i="2"/>
  <c r="E1252" i="2"/>
  <c r="V1251" i="2"/>
  <c r="U1251" i="2"/>
  <c r="T1251" i="2"/>
  <c r="N1251" i="2"/>
  <c r="M1251" i="2"/>
  <c r="S1251" i="2" s="1"/>
  <c r="J1251" i="2"/>
  <c r="L1251" i="2" s="1"/>
  <c r="I1251" i="2"/>
  <c r="K1251" i="2" s="1"/>
  <c r="W1251" i="2" s="1"/>
  <c r="H1251" i="2"/>
  <c r="E1251" i="2"/>
  <c r="V1250" i="2"/>
  <c r="U1250" i="2"/>
  <c r="N1250" i="2"/>
  <c r="T1250" i="2" s="1"/>
  <c r="M1250" i="2"/>
  <c r="S1250" i="2" s="1"/>
  <c r="J1250" i="2"/>
  <c r="L1250" i="2" s="1"/>
  <c r="I1250" i="2"/>
  <c r="K1250" i="2" s="1"/>
  <c r="H1250" i="2"/>
  <c r="E1250" i="2"/>
  <c r="V1249" i="2"/>
  <c r="U1249" i="2"/>
  <c r="S1249" i="2"/>
  <c r="N1249" i="2"/>
  <c r="T1249" i="2" s="1"/>
  <c r="M1249" i="2"/>
  <c r="J1249" i="2"/>
  <c r="L1249" i="2" s="1"/>
  <c r="I1249" i="2"/>
  <c r="K1249" i="2" s="1"/>
  <c r="H1249" i="2"/>
  <c r="E1249" i="2"/>
  <c r="V1248" i="2"/>
  <c r="U1248" i="2"/>
  <c r="T1248" i="2"/>
  <c r="S1248" i="2"/>
  <c r="N1248" i="2"/>
  <c r="M1248" i="2"/>
  <c r="J1248" i="2"/>
  <c r="L1248" i="2" s="1"/>
  <c r="I1248" i="2"/>
  <c r="K1248" i="2" s="1"/>
  <c r="H1248" i="2"/>
  <c r="E1248" i="2"/>
  <c r="V1247" i="2"/>
  <c r="U1247" i="2"/>
  <c r="N1247" i="2"/>
  <c r="T1247" i="2" s="1"/>
  <c r="M1247" i="2"/>
  <c r="S1247" i="2" s="1"/>
  <c r="L1247" i="2"/>
  <c r="J1247" i="2"/>
  <c r="I1247" i="2"/>
  <c r="K1247" i="2" s="1"/>
  <c r="H1247" i="2"/>
  <c r="E1247" i="2"/>
  <c r="V1246" i="2"/>
  <c r="U1246" i="2"/>
  <c r="N1246" i="2"/>
  <c r="T1246" i="2" s="1"/>
  <c r="M1246" i="2"/>
  <c r="S1246" i="2" s="1"/>
  <c r="L1246" i="2"/>
  <c r="J1246" i="2"/>
  <c r="I1246" i="2"/>
  <c r="K1246" i="2" s="1"/>
  <c r="H1246" i="2"/>
  <c r="E1246" i="2"/>
  <c r="V1245" i="2"/>
  <c r="U1245" i="2"/>
  <c r="T1245" i="2"/>
  <c r="N1245" i="2"/>
  <c r="M1245" i="2"/>
  <c r="S1245" i="2" s="1"/>
  <c r="J1245" i="2"/>
  <c r="L1245" i="2" s="1"/>
  <c r="I1245" i="2"/>
  <c r="K1245" i="2" s="1"/>
  <c r="W1245" i="2" s="1"/>
  <c r="H1245" i="2"/>
  <c r="E1245" i="2"/>
  <c r="V1244" i="2"/>
  <c r="U1244" i="2"/>
  <c r="N1244" i="2"/>
  <c r="T1244" i="2" s="1"/>
  <c r="M1244" i="2"/>
  <c r="S1244" i="2" s="1"/>
  <c r="J1244" i="2"/>
  <c r="L1244" i="2" s="1"/>
  <c r="I1244" i="2"/>
  <c r="K1244" i="2" s="1"/>
  <c r="H1244" i="2"/>
  <c r="E1244" i="2"/>
  <c r="V1243" i="2"/>
  <c r="U1243" i="2"/>
  <c r="S1243" i="2"/>
  <c r="N1243" i="2"/>
  <c r="T1243" i="2" s="1"/>
  <c r="M1243" i="2"/>
  <c r="J1243" i="2"/>
  <c r="L1243" i="2" s="1"/>
  <c r="I1243" i="2"/>
  <c r="K1243" i="2" s="1"/>
  <c r="H1243" i="2"/>
  <c r="E1243" i="2"/>
  <c r="V1242" i="2"/>
  <c r="U1242" i="2"/>
  <c r="T1242" i="2"/>
  <c r="S1242" i="2"/>
  <c r="N1242" i="2"/>
  <c r="M1242" i="2"/>
  <c r="J1242" i="2"/>
  <c r="L1242" i="2" s="1"/>
  <c r="I1242" i="2"/>
  <c r="K1242" i="2" s="1"/>
  <c r="H1242" i="2"/>
  <c r="E1242" i="2"/>
  <c r="V1241" i="2"/>
  <c r="U1241" i="2"/>
  <c r="N1241" i="2"/>
  <c r="T1241" i="2" s="1"/>
  <c r="M1241" i="2"/>
  <c r="S1241" i="2" s="1"/>
  <c r="L1241" i="2"/>
  <c r="J1241" i="2"/>
  <c r="I1241" i="2"/>
  <c r="K1241" i="2" s="1"/>
  <c r="H1241" i="2"/>
  <c r="E1241" i="2"/>
  <c r="V1240" i="2"/>
  <c r="U1240" i="2"/>
  <c r="N1240" i="2"/>
  <c r="T1240" i="2" s="1"/>
  <c r="M1240" i="2"/>
  <c r="S1240" i="2" s="1"/>
  <c r="L1240" i="2"/>
  <c r="J1240" i="2"/>
  <c r="I1240" i="2"/>
  <c r="K1240" i="2" s="1"/>
  <c r="H1240" i="2"/>
  <c r="E1240" i="2"/>
  <c r="V1239" i="2"/>
  <c r="U1239" i="2"/>
  <c r="T1239" i="2"/>
  <c r="N1239" i="2"/>
  <c r="M1239" i="2"/>
  <c r="S1239" i="2" s="1"/>
  <c r="J1239" i="2"/>
  <c r="L1239" i="2" s="1"/>
  <c r="I1239" i="2"/>
  <c r="K1239" i="2" s="1"/>
  <c r="W1239" i="2" s="1"/>
  <c r="H1239" i="2"/>
  <c r="E1239" i="2"/>
  <c r="V1238" i="2"/>
  <c r="U1238" i="2"/>
  <c r="N1238" i="2"/>
  <c r="T1238" i="2" s="1"/>
  <c r="M1238" i="2"/>
  <c r="S1238" i="2" s="1"/>
  <c r="J1238" i="2"/>
  <c r="L1238" i="2" s="1"/>
  <c r="K445" i="3" s="1"/>
  <c r="I1238" i="2"/>
  <c r="K1238" i="2" s="1"/>
  <c r="H1238" i="2"/>
  <c r="E1238" i="2"/>
  <c r="V1237" i="2"/>
  <c r="U1237" i="2"/>
  <c r="S1237" i="2"/>
  <c r="N1237" i="2"/>
  <c r="T1237" i="2" s="1"/>
  <c r="M1237" i="2"/>
  <c r="J1237" i="2"/>
  <c r="L1237" i="2" s="1"/>
  <c r="I1237" i="2"/>
  <c r="K1237" i="2" s="1"/>
  <c r="H1237" i="2"/>
  <c r="E1237" i="2"/>
  <c r="V1236" i="2"/>
  <c r="U1236" i="2"/>
  <c r="T1236" i="2"/>
  <c r="S1236" i="2"/>
  <c r="N1236" i="2"/>
  <c r="M1236" i="2"/>
  <c r="J1236" i="2"/>
  <c r="L1236" i="2" s="1"/>
  <c r="I1236" i="2"/>
  <c r="K1236" i="2" s="1"/>
  <c r="W1236" i="2" s="1"/>
  <c r="H1236" i="2"/>
  <c r="E1236" i="2"/>
  <c r="V1235" i="2"/>
  <c r="U1235" i="2"/>
  <c r="N1235" i="2"/>
  <c r="T1235" i="2" s="1"/>
  <c r="M1235" i="2"/>
  <c r="S1235" i="2" s="1"/>
  <c r="L1235" i="2"/>
  <c r="J1235" i="2"/>
  <c r="I1235" i="2"/>
  <c r="K1235" i="2" s="1"/>
  <c r="H1235" i="2"/>
  <c r="E1235" i="2"/>
  <c r="V1234" i="2"/>
  <c r="U1234" i="2"/>
  <c r="N1234" i="2"/>
  <c r="T1234" i="2" s="1"/>
  <c r="M1234" i="2"/>
  <c r="S1234" i="2" s="1"/>
  <c r="L1234" i="2"/>
  <c r="J1234" i="2"/>
  <c r="I1234" i="2"/>
  <c r="K1234" i="2" s="1"/>
  <c r="H1234" i="2"/>
  <c r="E1234" i="2"/>
  <c r="V1233" i="2"/>
  <c r="U1233" i="2"/>
  <c r="T1233" i="2"/>
  <c r="N1233" i="2"/>
  <c r="M1233" i="2"/>
  <c r="S1233" i="2" s="1"/>
  <c r="K1233" i="2"/>
  <c r="W1233" i="2" s="1"/>
  <c r="J1233" i="2"/>
  <c r="L1233" i="2" s="1"/>
  <c r="I1233" i="2"/>
  <c r="H1233" i="2"/>
  <c r="E1233" i="2"/>
  <c r="V1232" i="2"/>
  <c r="U1232" i="2"/>
  <c r="N1232" i="2"/>
  <c r="T1232" i="2" s="1"/>
  <c r="M1232" i="2"/>
  <c r="S1232" i="2" s="1"/>
  <c r="J1232" i="2"/>
  <c r="L1232" i="2" s="1"/>
  <c r="K444" i="3" s="1"/>
  <c r="I1232" i="2"/>
  <c r="K1232" i="2" s="1"/>
  <c r="H1232" i="2"/>
  <c r="E1232" i="2"/>
  <c r="V1231" i="2"/>
  <c r="U1231" i="2"/>
  <c r="S1231" i="2"/>
  <c r="N1231" i="2"/>
  <c r="T1231" i="2" s="1"/>
  <c r="M1231" i="2"/>
  <c r="J1231" i="2"/>
  <c r="L1231" i="2" s="1"/>
  <c r="I1231" i="2"/>
  <c r="K1231" i="2" s="1"/>
  <c r="H1231" i="2"/>
  <c r="E1231" i="2"/>
  <c r="V1230" i="2"/>
  <c r="U1230" i="2"/>
  <c r="T1230" i="2"/>
  <c r="N1230" i="2"/>
  <c r="M1230" i="2"/>
  <c r="S1230" i="2" s="1"/>
  <c r="J1230" i="2"/>
  <c r="L1230" i="2" s="1"/>
  <c r="I1230" i="2"/>
  <c r="K1230" i="2" s="1"/>
  <c r="H1230" i="2"/>
  <c r="E1230" i="2"/>
  <c r="V1229" i="2"/>
  <c r="U1229" i="2"/>
  <c r="N1229" i="2"/>
  <c r="T1229" i="2" s="1"/>
  <c r="M1229" i="2"/>
  <c r="S1229" i="2" s="1"/>
  <c r="L1229" i="2"/>
  <c r="J1229" i="2"/>
  <c r="I1229" i="2"/>
  <c r="K1229" i="2" s="1"/>
  <c r="H1229" i="2"/>
  <c r="E1229" i="2"/>
  <c r="V1228" i="2"/>
  <c r="U1228" i="2"/>
  <c r="N1228" i="2"/>
  <c r="T1228" i="2" s="1"/>
  <c r="M1228" i="2"/>
  <c r="S1228" i="2" s="1"/>
  <c r="J1228" i="2"/>
  <c r="L1228" i="2" s="1"/>
  <c r="K443" i="3" s="1"/>
  <c r="I1228" i="2"/>
  <c r="K1228" i="2" s="1"/>
  <c r="H1228" i="2"/>
  <c r="E1228" i="2"/>
  <c r="V1227" i="2"/>
  <c r="U1227" i="2"/>
  <c r="T1227" i="2"/>
  <c r="N1227" i="2"/>
  <c r="M1227" i="2"/>
  <c r="S1227" i="2" s="1"/>
  <c r="K1227" i="2"/>
  <c r="W1227" i="2" s="1"/>
  <c r="J1227" i="2"/>
  <c r="L1227" i="2" s="1"/>
  <c r="I1227" i="2"/>
  <c r="H1227" i="2"/>
  <c r="E1227" i="2"/>
  <c r="V1226" i="2"/>
  <c r="U1226" i="2"/>
  <c r="N1226" i="2"/>
  <c r="T1226" i="2" s="1"/>
  <c r="M1226" i="2"/>
  <c r="S1226" i="2" s="1"/>
  <c r="J1226" i="2"/>
  <c r="L1226" i="2" s="1"/>
  <c r="I1226" i="2"/>
  <c r="K1226" i="2" s="1"/>
  <c r="H1226" i="2"/>
  <c r="E1226" i="2"/>
  <c r="V1225" i="2"/>
  <c r="U1225" i="2"/>
  <c r="S1225" i="2"/>
  <c r="N1225" i="2"/>
  <c r="T1225" i="2" s="1"/>
  <c r="M1225" i="2"/>
  <c r="J1225" i="2"/>
  <c r="L1225" i="2" s="1"/>
  <c r="I1225" i="2"/>
  <c r="K1225" i="2" s="1"/>
  <c r="H1225" i="2"/>
  <c r="E1225" i="2"/>
  <c r="V1224" i="2"/>
  <c r="U1224" i="2"/>
  <c r="T1224" i="2"/>
  <c r="N1224" i="2"/>
  <c r="M1224" i="2"/>
  <c r="S1224" i="2" s="1"/>
  <c r="J1224" i="2"/>
  <c r="L1224" i="2" s="1"/>
  <c r="I1224" i="2"/>
  <c r="K1224" i="2" s="1"/>
  <c r="W1224" i="2" s="1"/>
  <c r="H1224" i="2"/>
  <c r="E1224" i="2"/>
  <c r="V1223" i="2"/>
  <c r="U1223" i="2"/>
  <c r="N1223" i="2"/>
  <c r="T1223" i="2" s="1"/>
  <c r="M1223" i="2"/>
  <c r="S1223" i="2" s="1"/>
  <c r="L1223" i="2"/>
  <c r="J1223" i="2"/>
  <c r="I1223" i="2"/>
  <c r="K1223" i="2" s="1"/>
  <c r="H1223" i="2"/>
  <c r="E1223" i="2"/>
  <c r="V1222" i="2"/>
  <c r="U1222" i="2"/>
  <c r="N1222" i="2"/>
  <c r="T1222" i="2" s="1"/>
  <c r="M1222" i="2"/>
  <c r="S1222" i="2" s="1"/>
  <c r="L1222" i="2"/>
  <c r="J1222" i="2"/>
  <c r="I1222" i="2"/>
  <c r="K1222" i="2" s="1"/>
  <c r="H1222" i="2"/>
  <c r="E1222" i="2"/>
  <c r="V1221" i="2"/>
  <c r="U1221" i="2"/>
  <c r="T1221" i="2"/>
  <c r="N1221" i="2"/>
  <c r="M1221" i="2"/>
  <c r="S1221" i="2" s="1"/>
  <c r="J1221" i="2"/>
  <c r="L1221" i="2" s="1"/>
  <c r="I1221" i="2"/>
  <c r="K1221" i="2" s="1"/>
  <c r="W1221" i="2" s="1"/>
  <c r="H1221" i="2"/>
  <c r="E1221" i="2"/>
  <c r="V1220" i="2"/>
  <c r="U1220" i="2"/>
  <c r="N1220" i="2"/>
  <c r="T1220" i="2" s="1"/>
  <c r="M1220" i="2"/>
  <c r="S1220" i="2" s="1"/>
  <c r="J1220" i="2"/>
  <c r="L1220" i="2" s="1"/>
  <c r="I1220" i="2"/>
  <c r="K1220" i="2" s="1"/>
  <c r="H1220" i="2"/>
  <c r="E1220" i="2"/>
  <c r="V1219" i="2"/>
  <c r="U1219" i="2"/>
  <c r="S1219" i="2"/>
  <c r="N1219" i="2"/>
  <c r="T1219" i="2" s="1"/>
  <c r="M1219" i="2"/>
  <c r="J1219" i="2"/>
  <c r="L1219" i="2" s="1"/>
  <c r="I1219" i="2"/>
  <c r="K1219" i="2" s="1"/>
  <c r="H1219" i="2"/>
  <c r="E1219" i="2"/>
  <c r="V1218" i="2"/>
  <c r="U1218" i="2"/>
  <c r="T1218" i="2"/>
  <c r="N1218" i="2"/>
  <c r="M1218" i="2"/>
  <c r="S1218" i="2" s="1"/>
  <c r="J1218" i="2"/>
  <c r="L1218" i="2" s="1"/>
  <c r="I1218" i="2"/>
  <c r="K1218" i="2" s="1"/>
  <c r="W1218" i="2" s="1"/>
  <c r="H1218" i="2"/>
  <c r="E1218" i="2"/>
  <c r="V1217" i="2"/>
  <c r="U1217" i="2"/>
  <c r="N1217" i="2"/>
  <c r="T1217" i="2" s="1"/>
  <c r="M1217" i="2"/>
  <c r="S1217" i="2" s="1"/>
  <c r="L1217" i="2"/>
  <c r="K442" i="3" s="1"/>
  <c r="J1217" i="2"/>
  <c r="I1217" i="2"/>
  <c r="K1217" i="2" s="1"/>
  <c r="H1217" i="2"/>
  <c r="E1217" i="2"/>
  <c r="V1216" i="2"/>
  <c r="U1216" i="2"/>
  <c r="N1216" i="2"/>
  <c r="T1216" i="2" s="1"/>
  <c r="M1216" i="2"/>
  <c r="S1216" i="2" s="1"/>
  <c r="J1216" i="2"/>
  <c r="L1216" i="2" s="1"/>
  <c r="K441" i="3" s="1"/>
  <c r="I1216" i="2"/>
  <c r="K1216" i="2" s="1"/>
  <c r="H1216" i="2"/>
  <c r="E1216" i="2"/>
  <c r="V1215" i="2"/>
  <c r="U1215" i="2"/>
  <c r="T1215" i="2"/>
  <c r="N1215" i="2"/>
  <c r="M1215" i="2"/>
  <c r="S1215" i="2" s="1"/>
  <c r="J1215" i="2"/>
  <c r="L1215" i="2" s="1"/>
  <c r="I1215" i="2"/>
  <c r="K1215" i="2" s="1"/>
  <c r="F440" i="3" s="1"/>
  <c r="H1215" i="2"/>
  <c r="E1215" i="2"/>
  <c r="V1214" i="2"/>
  <c r="U1214" i="2"/>
  <c r="N1214" i="2"/>
  <c r="T1214" i="2" s="1"/>
  <c r="M1214" i="2"/>
  <c r="S1214" i="2" s="1"/>
  <c r="J1214" i="2"/>
  <c r="L1214" i="2" s="1"/>
  <c r="K439" i="3" s="1"/>
  <c r="I1214" i="2"/>
  <c r="K1214" i="2" s="1"/>
  <c r="H1214" i="2"/>
  <c r="E1214" i="2"/>
  <c r="V1213" i="2"/>
  <c r="U1213" i="2"/>
  <c r="S1213" i="2"/>
  <c r="N1213" i="2"/>
  <c r="T1213" i="2" s="1"/>
  <c r="M1213" i="2"/>
  <c r="J1213" i="2"/>
  <c r="L1213" i="2" s="1"/>
  <c r="K438" i="3" s="1"/>
  <c r="I1213" i="2"/>
  <c r="K1213" i="2" s="1"/>
  <c r="H1213" i="2"/>
  <c r="E1213" i="2"/>
  <c r="V1212" i="2"/>
  <c r="U1212" i="2"/>
  <c r="T1212" i="2"/>
  <c r="S1212" i="2"/>
  <c r="N1212" i="2"/>
  <c r="M1212" i="2"/>
  <c r="J1212" i="2"/>
  <c r="L1212" i="2" s="1"/>
  <c r="I1212" i="2"/>
  <c r="K1212" i="2" s="1"/>
  <c r="F437" i="3" s="1"/>
  <c r="H1212" i="2"/>
  <c r="E1212" i="2"/>
  <c r="V1211" i="2"/>
  <c r="U1211" i="2"/>
  <c r="N1211" i="2"/>
  <c r="T1211" i="2" s="1"/>
  <c r="M1211" i="2"/>
  <c r="S1211" i="2" s="1"/>
  <c r="L1211" i="2"/>
  <c r="K436" i="3" s="1"/>
  <c r="J1211" i="2"/>
  <c r="I1211" i="2"/>
  <c r="K1211" i="2" s="1"/>
  <c r="H1211" i="2"/>
  <c r="E1211" i="2"/>
  <c r="V1210" i="2"/>
  <c r="U1210" i="2"/>
  <c r="N1210" i="2"/>
  <c r="T1210" i="2" s="1"/>
  <c r="M1210" i="2"/>
  <c r="S1210" i="2" s="1"/>
  <c r="L1210" i="2"/>
  <c r="K435" i="3" s="1"/>
  <c r="J1210" i="2"/>
  <c r="I1210" i="2"/>
  <c r="K1210" i="2" s="1"/>
  <c r="H1210" i="2"/>
  <c r="E1210" i="2"/>
  <c r="V1209" i="2"/>
  <c r="U1209" i="2"/>
  <c r="T1209" i="2"/>
  <c r="N1209" i="2"/>
  <c r="M1209" i="2"/>
  <c r="S1209" i="2" s="1"/>
  <c r="J1209" i="2"/>
  <c r="L1209" i="2" s="1"/>
  <c r="I1209" i="2"/>
  <c r="K1209" i="2" s="1"/>
  <c r="F434" i="3" s="1"/>
  <c r="H1209" i="2"/>
  <c r="E1209" i="2"/>
  <c r="V1208" i="2"/>
  <c r="U1208" i="2"/>
  <c r="N1208" i="2"/>
  <c r="T1208" i="2" s="1"/>
  <c r="M1208" i="2"/>
  <c r="S1208" i="2" s="1"/>
  <c r="J1208" i="2"/>
  <c r="L1208" i="2" s="1"/>
  <c r="K433" i="3" s="1"/>
  <c r="I1208" i="2"/>
  <c r="K1208" i="2" s="1"/>
  <c r="H1208" i="2"/>
  <c r="E1208" i="2"/>
  <c r="V1207" i="2"/>
  <c r="U1207" i="2"/>
  <c r="S1207" i="2"/>
  <c r="N1207" i="2"/>
  <c r="T1207" i="2" s="1"/>
  <c r="M1207" i="2"/>
  <c r="J1207" i="2"/>
  <c r="L1207" i="2" s="1"/>
  <c r="K432" i="3" s="1"/>
  <c r="I1207" i="2"/>
  <c r="K1207" i="2" s="1"/>
  <c r="H1207" i="2"/>
  <c r="E1207" i="2"/>
  <c r="V1206" i="2"/>
  <c r="U1206" i="2"/>
  <c r="T1206" i="2"/>
  <c r="S1206" i="2"/>
  <c r="N1206" i="2"/>
  <c r="M1206" i="2"/>
  <c r="J1206" i="2"/>
  <c r="L1206" i="2" s="1"/>
  <c r="I1206" i="2"/>
  <c r="K1206" i="2" s="1"/>
  <c r="F431" i="3" s="1"/>
  <c r="H1206" i="2"/>
  <c r="E1206" i="2"/>
  <c r="V1205" i="2"/>
  <c r="U1205" i="2"/>
  <c r="N1205" i="2"/>
  <c r="T1205" i="2" s="1"/>
  <c r="M1205" i="2"/>
  <c r="S1205" i="2" s="1"/>
  <c r="J1205" i="2"/>
  <c r="L1205" i="2" s="1"/>
  <c r="K430" i="3" s="1"/>
  <c r="I1205" i="2"/>
  <c r="K1205" i="2" s="1"/>
  <c r="H1205" i="2"/>
  <c r="E1205" i="2"/>
  <c r="V1204" i="2"/>
  <c r="U1204" i="2"/>
  <c r="N1204" i="2"/>
  <c r="T1204" i="2" s="1"/>
  <c r="M1204" i="2"/>
  <c r="S1204" i="2" s="1"/>
  <c r="J1204" i="2"/>
  <c r="L1204" i="2" s="1"/>
  <c r="K429" i="3" s="1"/>
  <c r="I1204" i="2"/>
  <c r="K1204" i="2" s="1"/>
  <c r="H1204" i="2"/>
  <c r="E1204" i="2"/>
  <c r="V1203" i="2"/>
  <c r="U1203" i="2"/>
  <c r="T1203" i="2"/>
  <c r="N1203" i="2"/>
  <c r="M1203" i="2"/>
  <c r="S1203" i="2" s="1"/>
  <c r="J1203" i="2"/>
  <c r="L1203" i="2" s="1"/>
  <c r="I1203" i="2"/>
  <c r="K1203" i="2" s="1"/>
  <c r="F428" i="3" s="1"/>
  <c r="H1203" i="2"/>
  <c r="E1203" i="2"/>
  <c r="V1202" i="2"/>
  <c r="U1202" i="2"/>
  <c r="N1202" i="2"/>
  <c r="T1202" i="2" s="1"/>
  <c r="M1202" i="2"/>
  <c r="S1202" i="2" s="1"/>
  <c r="L1202" i="2"/>
  <c r="J1202" i="2"/>
  <c r="I1202" i="2"/>
  <c r="K1202" i="2" s="1"/>
  <c r="H1202" i="2"/>
  <c r="E1202" i="2"/>
  <c r="V1201" i="2"/>
  <c r="U1201" i="2"/>
  <c r="N1201" i="2"/>
  <c r="T1201" i="2" s="1"/>
  <c r="M1201" i="2"/>
  <c r="S1201" i="2" s="1"/>
  <c r="J1201" i="2"/>
  <c r="L1201" i="2" s="1"/>
  <c r="K427" i="3" s="1"/>
  <c r="I1201" i="2"/>
  <c r="K1201" i="2" s="1"/>
  <c r="H1201" i="2"/>
  <c r="E1201" i="2"/>
  <c r="V1200" i="2"/>
  <c r="U1200" i="2"/>
  <c r="S1200" i="2"/>
  <c r="N1200" i="2"/>
  <c r="T1200" i="2" s="1"/>
  <c r="M1200" i="2"/>
  <c r="K1200" i="2"/>
  <c r="F426" i="3" s="1"/>
  <c r="J1200" i="2"/>
  <c r="L1200" i="2" s="1"/>
  <c r="I1200" i="2"/>
  <c r="H1200" i="2"/>
  <c r="E1200" i="2"/>
  <c r="V1199" i="2"/>
  <c r="U1199" i="2"/>
  <c r="N1199" i="2"/>
  <c r="T1199" i="2" s="1"/>
  <c r="M1199" i="2"/>
  <c r="S1199" i="2" s="1"/>
  <c r="L1199" i="2"/>
  <c r="K425" i="3" s="1"/>
  <c r="J1199" i="2"/>
  <c r="I1199" i="2"/>
  <c r="K1199" i="2" s="1"/>
  <c r="H1199" i="2"/>
  <c r="E1199" i="2"/>
  <c r="V1198" i="2"/>
  <c r="U1198" i="2"/>
  <c r="S1198" i="2"/>
  <c r="N1198" i="2"/>
  <c r="T1198" i="2" s="1"/>
  <c r="M1198" i="2"/>
  <c r="L1198" i="2"/>
  <c r="K424" i="3" s="1"/>
  <c r="J1198" i="2"/>
  <c r="I1198" i="2"/>
  <c r="K1198" i="2" s="1"/>
  <c r="H1198" i="2"/>
  <c r="E1198" i="2"/>
  <c r="V1197" i="2"/>
  <c r="U1197" i="2"/>
  <c r="N1197" i="2"/>
  <c r="T1197" i="2" s="1"/>
  <c r="M1197" i="2"/>
  <c r="S1197" i="2" s="1"/>
  <c r="J1197" i="2"/>
  <c r="L1197" i="2" s="1"/>
  <c r="I1197" i="2"/>
  <c r="K1197" i="2" s="1"/>
  <c r="W1197" i="2" s="1"/>
  <c r="H1197" i="2"/>
  <c r="E1197" i="2"/>
  <c r="V1196" i="2"/>
  <c r="U1196" i="2"/>
  <c r="N1196" i="2"/>
  <c r="T1196" i="2" s="1"/>
  <c r="M1196" i="2"/>
  <c r="S1196" i="2" s="1"/>
  <c r="L1196" i="2"/>
  <c r="J1196" i="2"/>
  <c r="I1196" i="2"/>
  <c r="K1196" i="2" s="1"/>
  <c r="H1196" i="2"/>
  <c r="E1196" i="2"/>
  <c r="V1195" i="2"/>
  <c r="U1195" i="2"/>
  <c r="N1195" i="2"/>
  <c r="T1195" i="2" s="1"/>
  <c r="M1195" i="2"/>
  <c r="S1195" i="2" s="1"/>
  <c r="J1195" i="2"/>
  <c r="L1195" i="2" s="1"/>
  <c r="I1195" i="2"/>
  <c r="K1195" i="2" s="1"/>
  <c r="H1195" i="2"/>
  <c r="E1195" i="2"/>
  <c r="V1194" i="2"/>
  <c r="U1194" i="2"/>
  <c r="T1194" i="2"/>
  <c r="N1194" i="2"/>
  <c r="M1194" i="2"/>
  <c r="S1194" i="2" s="1"/>
  <c r="J1194" i="2"/>
  <c r="L1194" i="2" s="1"/>
  <c r="I1194" i="2"/>
  <c r="K1194" i="2" s="1"/>
  <c r="W1194" i="2" s="1"/>
  <c r="H1194" i="2"/>
  <c r="E1194" i="2"/>
  <c r="V1193" i="2"/>
  <c r="U1193" i="2"/>
  <c r="N1193" i="2"/>
  <c r="T1193" i="2" s="1"/>
  <c r="M1193" i="2"/>
  <c r="S1193" i="2" s="1"/>
  <c r="L1193" i="2"/>
  <c r="J1193" i="2"/>
  <c r="I1193" i="2"/>
  <c r="K1193" i="2" s="1"/>
  <c r="H1193" i="2"/>
  <c r="E1193" i="2"/>
  <c r="V1192" i="2"/>
  <c r="U1192" i="2"/>
  <c r="S1192" i="2"/>
  <c r="N1192" i="2"/>
  <c r="T1192" i="2" s="1"/>
  <c r="M1192" i="2"/>
  <c r="J1192" i="2"/>
  <c r="L1192" i="2" s="1"/>
  <c r="I1192" i="2"/>
  <c r="K1192" i="2" s="1"/>
  <c r="H1192" i="2"/>
  <c r="E1192" i="2"/>
  <c r="V1191" i="2"/>
  <c r="U1191" i="2"/>
  <c r="T1191" i="2"/>
  <c r="S1191" i="2"/>
  <c r="N1191" i="2"/>
  <c r="M1191" i="2"/>
  <c r="J1191" i="2"/>
  <c r="L1191" i="2" s="1"/>
  <c r="I1191" i="2"/>
  <c r="K1191" i="2" s="1"/>
  <c r="H1191" i="2"/>
  <c r="E1191" i="2"/>
  <c r="V1190" i="2"/>
  <c r="U1190" i="2"/>
  <c r="N1190" i="2"/>
  <c r="T1190" i="2" s="1"/>
  <c r="M1190" i="2"/>
  <c r="S1190" i="2" s="1"/>
  <c r="L1190" i="2"/>
  <c r="J1190" i="2"/>
  <c r="I1190" i="2"/>
  <c r="K1190" i="2" s="1"/>
  <c r="H1190" i="2"/>
  <c r="E1190" i="2"/>
  <c r="V1189" i="2"/>
  <c r="U1189" i="2"/>
  <c r="S1189" i="2"/>
  <c r="N1189" i="2"/>
  <c r="T1189" i="2" s="1"/>
  <c r="M1189" i="2"/>
  <c r="L1189" i="2"/>
  <c r="J1189" i="2"/>
  <c r="I1189" i="2"/>
  <c r="K1189" i="2" s="1"/>
  <c r="H1189" i="2"/>
  <c r="E1189" i="2"/>
  <c r="V1188" i="2"/>
  <c r="U1188" i="2"/>
  <c r="T1188" i="2"/>
  <c r="S1188" i="2"/>
  <c r="N1188" i="2"/>
  <c r="M1188" i="2"/>
  <c r="J1188" i="2"/>
  <c r="L1188" i="2" s="1"/>
  <c r="I1188" i="2"/>
  <c r="K1188" i="2" s="1"/>
  <c r="W1188" i="2" s="1"/>
  <c r="H1188" i="2"/>
  <c r="E1188" i="2"/>
  <c r="V1187" i="2"/>
  <c r="U1187" i="2"/>
  <c r="N1187" i="2"/>
  <c r="T1187" i="2" s="1"/>
  <c r="M1187" i="2"/>
  <c r="S1187" i="2" s="1"/>
  <c r="L1187" i="2"/>
  <c r="J1187" i="2"/>
  <c r="I1187" i="2"/>
  <c r="K1187" i="2" s="1"/>
  <c r="H1187" i="2"/>
  <c r="E1187" i="2"/>
  <c r="V1186" i="2"/>
  <c r="U1186" i="2"/>
  <c r="N1186" i="2"/>
  <c r="T1186" i="2" s="1"/>
  <c r="M1186" i="2"/>
  <c r="S1186" i="2" s="1"/>
  <c r="L1186" i="2"/>
  <c r="J1186" i="2"/>
  <c r="I1186" i="2"/>
  <c r="K1186" i="2" s="1"/>
  <c r="H1186" i="2"/>
  <c r="E1186" i="2"/>
  <c r="W1185" i="2"/>
  <c r="V1185" i="2"/>
  <c r="U1185" i="2"/>
  <c r="N1185" i="2"/>
  <c r="T1185" i="2" s="1"/>
  <c r="M1185" i="2"/>
  <c r="S1185" i="2" s="1"/>
  <c r="J1185" i="2"/>
  <c r="L1185" i="2" s="1"/>
  <c r="I1185" i="2"/>
  <c r="K1185" i="2" s="1"/>
  <c r="H1185" i="2"/>
  <c r="E1185" i="2"/>
  <c r="V1184" i="2"/>
  <c r="U1184" i="2"/>
  <c r="N1184" i="2"/>
  <c r="T1184" i="2" s="1"/>
  <c r="M1184" i="2"/>
  <c r="S1184" i="2" s="1"/>
  <c r="L1184" i="2"/>
  <c r="J1184" i="2"/>
  <c r="I1184" i="2"/>
  <c r="K1184" i="2" s="1"/>
  <c r="O1184" i="2" s="1"/>
  <c r="Q1184" i="2" s="1"/>
  <c r="H1184" i="2"/>
  <c r="E1184" i="2"/>
  <c r="V1183" i="2"/>
  <c r="U1183" i="2"/>
  <c r="N1183" i="2"/>
  <c r="T1183" i="2" s="1"/>
  <c r="M1183" i="2"/>
  <c r="S1183" i="2" s="1"/>
  <c r="L1183" i="2"/>
  <c r="J1183" i="2"/>
  <c r="I1183" i="2"/>
  <c r="K1183" i="2" s="1"/>
  <c r="H1183" i="2"/>
  <c r="E1183" i="2"/>
  <c r="V1182" i="2"/>
  <c r="U1182" i="2"/>
  <c r="T1182" i="2"/>
  <c r="N1182" i="2"/>
  <c r="M1182" i="2"/>
  <c r="S1182" i="2" s="1"/>
  <c r="K1182" i="2"/>
  <c r="W1182" i="2" s="1"/>
  <c r="J1182" i="2"/>
  <c r="L1182" i="2" s="1"/>
  <c r="I1182" i="2"/>
  <c r="H1182" i="2"/>
  <c r="E1182" i="2"/>
  <c r="V1181" i="2"/>
  <c r="U1181" i="2"/>
  <c r="N1181" i="2"/>
  <c r="T1181" i="2" s="1"/>
  <c r="M1181" i="2"/>
  <c r="S1181" i="2" s="1"/>
  <c r="J1181" i="2"/>
  <c r="L1181" i="2" s="1"/>
  <c r="I1181" i="2"/>
  <c r="K1181" i="2" s="1"/>
  <c r="O1181" i="2" s="1"/>
  <c r="Q1181" i="2" s="1"/>
  <c r="H1181" i="2"/>
  <c r="E1181" i="2"/>
  <c r="V1180" i="2"/>
  <c r="U1180" i="2"/>
  <c r="N1180" i="2"/>
  <c r="T1180" i="2" s="1"/>
  <c r="M1180" i="2"/>
  <c r="S1180" i="2" s="1"/>
  <c r="J1180" i="2"/>
  <c r="L1180" i="2" s="1"/>
  <c r="X1180" i="2" s="1"/>
  <c r="M423" i="3" s="1"/>
  <c r="I1180" i="2"/>
  <c r="K1180" i="2" s="1"/>
  <c r="H1180" i="2"/>
  <c r="E1180" i="2"/>
  <c r="V1179" i="2"/>
  <c r="U1179" i="2"/>
  <c r="S1179" i="2"/>
  <c r="N1179" i="2"/>
  <c r="T1179" i="2" s="1"/>
  <c r="M1179" i="2"/>
  <c r="K1179" i="2"/>
  <c r="J1179" i="2"/>
  <c r="L1179" i="2" s="1"/>
  <c r="I1179" i="2"/>
  <c r="H1179" i="2"/>
  <c r="E1179" i="2"/>
  <c r="V1178" i="2"/>
  <c r="U1178" i="2"/>
  <c r="N1178" i="2"/>
  <c r="T1178" i="2" s="1"/>
  <c r="M1178" i="2"/>
  <c r="S1178" i="2" s="1"/>
  <c r="L1178" i="2"/>
  <c r="K421" i="3" s="1"/>
  <c r="J1178" i="2"/>
  <c r="I1178" i="2"/>
  <c r="K1178" i="2" s="1"/>
  <c r="O1178" i="2" s="1"/>
  <c r="Q1178" i="2" s="1"/>
  <c r="H1178" i="2"/>
  <c r="E1178" i="2"/>
  <c r="V1177" i="2"/>
  <c r="U1177" i="2"/>
  <c r="S1177" i="2"/>
  <c r="N1177" i="2"/>
  <c r="T1177" i="2" s="1"/>
  <c r="M1177" i="2"/>
  <c r="L1177" i="2"/>
  <c r="X1177" i="2" s="1"/>
  <c r="M420" i="3" s="1"/>
  <c r="J1177" i="2"/>
  <c r="I1177" i="2"/>
  <c r="K1177" i="2" s="1"/>
  <c r="H1177" i="2"/>
  <c r="E1177" i="2"/>
  <c r="V1176" i="2"/>
  <c r="U1176" i="2"/>
  <c r="T1176" i="2"/>
  <c r="S1176" i="2"/>
  <c r="N1176" i="2"/>
  <c r="M1176" i="2"/>
  <c r="J1176" i="2"/>
  <c r="L1176" i="2" s="1"/>
  <c r="I1176" i="2"/>
  <c r="K1176" i="2" s="1"/>
  <c r="W1176" i="2" s="1"/>
  <c r="H419" i="3" s="1"/>
  <c r="H1176" i="2"/>
  <c r="E1176" i="2"/>
  <c r="V1175" i="2"/>
  <c r="U1175" i="2"/>
  <c r="N1175" i="2"/>
  <c r="T1175" i="2" s="1"/>
  <c r="M1175" i="2"/>
  <c r="S1175" i="2" s="1"/>
  <c r="L1175" i="2"/>
  <c r="J1175" i="2"/>
  <c r="I1175" i="2"/>
  <c r="K1175" i="2" s="1"/>
  <c r="H1175" i="2"/>
  <c r="E1175" i="2"/>
  <c r="V1174" i="2"/>
  <c r="U1174" i="2"/>
  <c r="N1174" i="2"/>
  <c r="T1174" i="2" s="1"/>
  <c r="M1174" i="2"/>
  <c r="S1174" i="2" s="1"/>
  <c r="J1174" i="2"/>
  <c r="L1174" i="2" s="1"/>
  <c r="I1174" i="2"/>
  <c r="K1174" i="2" s="1"/>
  <c r="H1174" i="2"/>
  <c r="E1174" i="2"/>
  <c r="V1173" i="2"/>
  <c r="U1173" i="2"/>
  <c r="N1173" i="2"/>
  <c r="M1173" i="2"/>
  <c r="S1173" i="2" s="1"/>
  <c r="K1173" i="2"/>
  <c r="W1173" i="2" s="1"/>
  <c r="H416" i="3" s="1"/>
  <c r="J1173" i="2"/>
  <c r="L1173" i="2" s="1"/>
  <c r="I1173" i="2"/>
  <c r="H1173" i="2"/>
  <c r="E1173" i="2"/>
  <c r="V1172" i="2"/>
  <c r="U1172" i="2"/>
  <c r="N1172" i="2"/>
  <c r="T1172" i="2" s="1"/>
  <c r="M1172" i="2"/>
  <c r="S1172" i="2" s="1"/>
  <c r="J1172" i="2"/>
  <c r="L1172" i="2" s="1"/>
  <c r="X1172" i="2" s="1"/>
  <c r="I1172" i="2"/>
  <c r="K1172" i="2" s="1"/>
  <c r="O1172" i="2" s="1"/>
  <c r="Q1172" i="2" s="1"/>
  <c r="H1172" i="2"/>
  <c r="E1172" i="2"/>
  <c r="V1171" i="2"/>
  <c r="U1171" i="2"/>
  <c r="S1171" i="2"/>
  <c r="N1171" i="2"/>
  <c r="T1171" i="2" s="1"/>
  <c r="M1171" i="2"/>
  <c r="J1171" i="2"/>
  <c r="L1171" i="2" s="1"/>
  <c r="I1171" i="2"/>
  <c r="K1171" i="2" s="1"/>
  <c r="H1171" i="2"/>
  <c r="E1171" i="2"/>
  <c r="V1170" i="2"/>
  <c r="U1170" i="2"/>
  <c r="T1170" i="2"/>
  <c r="N1170" i="2"/>
  <c r="M1170" i="2"/>
  <c r="S1170" i="2" s="1"/>
  <c r="J1170" i="2"/>
  <c r="L1170" i="2" s="1"/>
  <c r="I1170" i="2"/>
  <c r="K1170" i="2" s="1"/>
  <c r="H1170" i="2"/>
  <c r="E1170" i="2"/>
  <c r="V1169" i="2"/>
  <c r="U1169" i="2"/>
  <c r="N1169" i="2"/>
  <c r="T1169" i="2" s="1"/>
  <c r="M1169" i="2"/>
  <c r="S1169" i="2" s="1"/>
  <c r="J1169" i="2"/>
  <c r="L1169" i="2" s="1"/>
  <c r="X1169" i="2" s="1"/>
  <c r="I1169" i="2"/>
  <c r="K1169" i="2" s="1"/>
  <c r="H1169" i="2"/>
  <c r="E1169" i="2"/>
  <c r="V1168" i="2"/>
  <c r="X1168" i="2" s="1"/>
  <c r="U1168" i="2"/>
  <c r="N1168" i="2"/>
  <c r="T1168" i="2" s="1"/>
  <c r="M1168" i="2"/>
  <c r="S1168" i="2" s="1"/>
  <c r="L1168" i="2"/>
  <c r="P1168" i="2" s="1"/>
  <c r="R1168" i="2" s="1"/>
  <c r="J1168" i="2"/>
  <c r="I1168" i="2"/>
  <c r="K1168" i="2" s="1"/>
  <c r="H1168" i="2"/>
  <c r="E1168" i="2"/>
  <c r="V1167" i="2"/>
  <c r="U1167" i="2"/>
  <c r="W1167" i="2" s="1"/>
  <c r="N1167" i="2"/>
  <c r="T1167" i="2" s="1"/>
  <c r="M1167" i="2"/>
  <c r="S1167" i="2" s="1"/>
  <c r="K1167" i="2"/>
  <c r="J1167" i="2"/>
  <c r="L1167" i="2" s="1"/>
  <c r="P1167" i="2" s="1"/>
  <c r="R1167" i="2" s="1"/>
  <c r="I1167" i="2"/>
  <c r="H1167" i="2"/>
  <c r="E1167" i="2"/>
  <c r="V1166" i="2"/>
  <c r="X1166" i="2" s="1"/>
  <c r="U1166" i="2"/>
  <c r="N1166" i="2"/>
  <c r="T1166" i="2" s="1"/>
  <c r="M1166" i="2"/>
  <c r="S1166" i="2" s="1"/>
  <c r="L1166" i="2"/>
  <c r="J1166" i="2"/>
  <c r="I1166" i="2"/>
  <c r="K1166" i="2" s="1"/>
  <c r="O1166" i="2" s="1"/>
  <c r="Q1166" i="2" s="1"/>
  <c r="H1166" i="2"/>
  <c r="E1166" i="2"/>
  <c r="V1165" i="2"/>
  <c r="U1165" i="2"/>
  <c r="S1165" i="2"/>
  <c r="N1165" i="2"/>
  <c r="T1165" i="2" s="1"/>
  <c r="M1165" i="2"/>
  <c r="J1165" i="2"/>
  <c r="L1165" i="2" s="1"/>
  <c r="I1165" i="2"/>
  <c r="K1165" i="2" s="1"/>
  <c r="H1165" i="2"/>
  <c r="E1165" i="2"/>
  <c r="V1164" i="2"/>
  <c r="U1164" i="2"/>
  <c r="S1164" i="2"/>
  <c r="N1164" i="2"/>
  <c r="T1164" i="2" s="1"/>
  <c r="M1164" i="2"/>
  <c r="J1164" i="2"/>
  <c r="L1164" i="2" s="1"/>
  <c r="I1164" i="2"/>
  <c r="K1164" i="2" s="1"/>
  <c r="H1164" i="2"/>
  <c r="E1164" i="2"/>
  <c r="V1163" i="2"/>
  <c r="U1163" i="2"/>
  <c r="N1163" i="2"/>
  <c r="T1163" i="2" s="1"/>
  <c r="M1163" i="2"/>
  <c r="S1163" i="2" s="1"/>
  <c r="L1163" i="2"/>
  <c r="J1163" i="2"/>
  <c r="I1163" i="2"/>
  <c r="K1163" i="2" s="1"/>
  <c r="H1163" i="2"/>
  <c r="E1163" i="2"/>
  <c r="V1162" i="2"/>
  <c r="U1162" i="2"/>
  <c r="S1162" i="2"/>
  <c r="N1162" i="2"/>
  <c r="T1162" i="2" s="1"/>
  <c r="M1162" i="2"/>
  <c r="L1162" i="2"/>
  <c r="X1162" i="2" s="1"/>
  <c r="M414" i="3" s="1"/>
  <c r="J1162" i="2"/>
  <c r="I1162" i="2"/>
  <c r="K1162" i="2" s="1"/>
  <c r="H1162" i="2"/>
  <c r="E1162" i="2"/>
  <c r="V1161" i="2"/>
  <c r="U1161" i="2"/>
  <c r="T1161" i="2"/>
  <c r="S1161" i="2"/>
  <c r="N1161" i="2"/>
  <c r="M1161" i="2"/>
  <c r="K1161" i="2"/>
  <c r="W1161" i="2" s="1"/>
  <c r="H413" i="3" s="1"/>
  <c r="J1161" i="2"/>
  <c r="L1161" i="2" s="1"/>
  <c r="P1161" i="2" s="1"/>
  <c r="R1161" i="2" s="1"/>
  <c r="I1161" i="2"/>
  <c r="H1161" i="2"/>
  <c r="E1161" i="2"/>
  <c r="V1160" i="2"/>
  <c r="U1160" i="2"/>
  <c r="T1160" i="2"/>
  <c r="N1160" i="2"/>
  <c r="M1160" i="2"/>
  <c r="S1160" i="2" s="1"/>
  <c r="J1160" i="2"/>
  <c r="L1160" i="2" s="1"/>
  <c r="X1160" i="2" s="1"/>
  <c r="I1160" i="2"/>
  <c r="K1160" i="2" s="1"/>
  <c r="W1160" i="2" s="1"/>
  <c r="H1160" i="2"/>
  <c r="E1160" i="2"/>
  <c r="V1159" i="2"/>
  <c r="U1159" i="2"/>
  <c r="S1159" i="2"/>
  <c r="N1159" i="2"/>
  <c r="T1159" i="2" s="1"/>
  <c r="M1159" i="2"/>
  <c r="L1159" i="2"/>
  <c r="X1159" i="2" s="1"/>
  <c r="J1159" i="2"/>
  <c r="I1159" i="2"/>
  <c r="K1159" i="2" s="1"/>
  <c r="H1159" i="2"/>
  <c r="E1159" i="2"/>
  <c r="W1158" i="2"/>
  <c r="V1158" i="2"/>
  <c r="U1158" i="2"/>
  <c r="S1158" i="2"/>
  <c r="P1158" i="2"/>
  <c r="R1158" i="2" s="1"/>
  <c r="N1158" i="2"/>
  <c r="T1158" i="2" s="1"/>
  <c r="M1158" i="2"/>
  <c r="J1158" i="2"/>
  <c r="L1158" i="2" s="1"/>
  <c r="I1158" i="2"/>
  <c r="K1158" i="2" s="1"/>
  <c r="H1158" i="2"/>
  <c r="E1158" i="2"/>
  <c r="V1157" i="2"/>
  <c r="U1157" i="2"/>
  <c r="N1157" i="2"/>
  <c r="T1157" i="2" s="1"/>
  <c r="M1157" i="2"/>
  <c r="S1157" i="2" s="1"/>
  <c r="J1157" i="2"/>
  <c r="L1157" i="2" s="1"/>
  <c r="X1157" i="2" s="1"/>
  <c r="I1157" i="2"/>
  <c r="K1157" i="2" s="1"/>
  <c r="H1157" i="2"/>
  <c r="E1157" i="2"/>
  <c r="V1156" i="2"/>
  <c r="U1156" i="2"/>
  <c r="N1156" i="2"/>
  <c r="T1156" i="2" s="1"/>
  <c r="M1156" i="2"/>
  <c r="S1156" i="2" s="1"/>
  <c r="L1156" i="2"/>
  <c r="J1156" i="2"/>
  <c r="I1156" i="2"/>
  <c r="K1156" i="2" s="1"/>
  <c r="H1156" i="2"/>
  <c r="E1156" i="2"/>
  <c r="W1155" i="2"/>
  <c r="V1155" i="2"/>
  <c r="U1155" i="2"/>
  <c r="N1155" i="2"/>
  <c r="T1155" i="2" s="1"/>
  <c r="M1155" i="2"/>
  <c r="S1155" i="2" s="1"/>
  <c r="J1155" i="2"/>
  <c r="L1155" i="2" s="1"/>
  <c r="I1155" i="2"/>
  <c r="K1155" i="2" s="1"/>
  <c r="H1155" i="2"/>
  <c r="E1155" i="2"/>
  <c r="V1154" i="2"/>
  <c r="U1154" i="2"/>
  <c r="T1154" i="2"/>
  <c r="N1154" i="2"/>
  <c r="M1154" i="2"/>
  <c r="S1154" i="2" s="1"/>
  <c r="J1154" i="2"/>
  <c r="L1154" i="2" s="1"/>
  <c r="I1154" i="2"/>
  <c r="K1154" i="2" s="1"/>
  <c r="H1154" i="2"/>
  <c r="E1154" i="2"/>
  <c r="V1153" i="2"/>
  <c r="U1153" i="2"/>
  <c r="S1153" i="2"/>
  <c r="N1153" i="2"/>
  <c r="T1153" i="2" s="1"/>
  <c r="M1153" i="2"/>
  <c r="J1153" i="2"/>
  <c r="L1153" i="2" s="1"/>
  <c r="X1153" i="2" s="1"/>
  <c r="I1153" i="2"/>
  <c r="K1153" i="2" s="1"/>
  <c r="H1153" i="2"/>
  <c r="E1153" i="2"/>
  <c r="V1152" i="2"/>
  <c r="U1152" i="2"/>
  <c r="N1152" i="2"/>
  <c r="T1152" i="2" s="1"/>
  <c r="M1152" i="2"/>
  <c r="S1152" i="2" s="1"/>
  <c r="K1152" i="2"/>
  <c r="J1152" i="2"/>
  <c r="L1152" i="2" s="1"/>
  <c r="X1152" i="2" s="1"/>
  <c r="I1152" i="2"/>
  <c r="H1152" i="2"/>
  <c r="E1152" i="2"/>
  <c r="V1151" i="2"/>
  <c r="U1151" i="2"/>
  <c r="N1151" i="2"/>
  <c r="T1151" i="2" s="1"/>
  <c r="M1151" i="2"/>
  <c r="S1151" i="2" s="1"/>
  <c r="J1151" i="2"/>
  <c r="L1151" i="2" s="1"/>
  <c r="X1151" i="2" s="1"/>
  <c r="I1151" i="2"/>
  <c r="K1151" i="2" s="1"/>
  <c r="H1151" i="2"/>
  <c r="E1151" i="2"/>
  <c r="V1150" i="2"/>
  <c r="U1150" i="2"/>
  <c r="N1150" i="2"/>
  <c r="T1150" i="2" s="1"/>
  <c r="M1150" i="2"/>
  <c r="S1150" i="2" s="1"/>
  <c r="J1150" i="2"/>
  <c r="L1150" i="2" s="1"/>
  <c r="X1150" i="2" s="1"/>
  <c r="I1150" i="2"/>
  <c r="K1150" i="2" s="1"/>
  <c r="H1150" i="2"/>
  <c r="E1150" i="2"/>
  <c r="V1149" i="2"/>
  <c r="U1149" i="2"/>
  <c r="N1149" i="2"/>
  <c r="T1149" i="2" s="1"/>
  <c r="M1149" i="2"/>
  <c r="S1149" i="2" s="1"/>
  <c r="J1149" i="2"/>
  <c r="L1149" i="2" s="1"/>
  <c r="I1149" i="2"/>
  <c r="K1149" i="2" s="1"/>
  <c r="W1149" i="2" s="1"/>
  <c r="H1149" i="2"/>
  <c r="E1149" i="2"/>
  <c r="V1148" i="2"/>
  <c r="U1148" i="2"/>
  <c r="N1148" i="2"/>
  <c r="T1148" i="2" s="1"/>
  <c r="M1148" i="2"/>
  <c r="S1148" i="2" s="1"/>
  <c r="L1148" i="2"/>
  <c r="J1148" i="2"/>
  <c r="I1148" i="2"/>
  <c r="K1148" i="2" s="1"/>
  <c r="H1148" i="2"/>
  <c r="E1148" i="2"/>
  <c r="V1147" i="2"/>
  <c r="U1147" i="2"/>
  <c r="N1147" i="2"/>
  <c r="T1147" i="2" s="1"/>
  <c r="M1147" i="2"/>
  <c r="O1147" i="2" s="1"/>
  <c r="Q1147" i="2" s="1"/>
  <c r="J1147" i="2"/>
  <c r="L1147" i="2" s="1"/>
  <c r="I1147" i="2"/>
  <c r="K1147" i="2" s="1"/>
  <c r="H1147" i="2"/>
  <c r="E1147" i="2"/>
  <c r="V1146" i="2"/>
  <c r="U1146" i="2"/>
  <c r="N1146" i="2"/>
  <c r="T1146" i="2" s="1"/>
  <c r="M1146" i="2"/>
  <c r="S1146" i="2" s="1"/>
  <c r="J1146" i="2"/>
  <c r="L1146" i="2" s="1"/>
  <c r="X1146" i="2" s="1"/>
  <c r="I1146" i="2"/>
  <c r="K1146" i="2" s="1"/>
  <c r="W1146" i="2" s="1"/>
  <c r="H1146" i="2"/>
  <c r="E1146" i="2"/>
  <c r="V1145" i="2"/>
  <c r="U1145" i="2"/>
  <c r="N1145" i="2"/>
  <c r="T1145" i="2" s="1"/>
  <c r="M1145" i="2"/>
  <c r="S1145" i="2" s="1"/>
  <c r="J1145" i="2"/>
  <c r="L1145" i="2" s="1"/>
  <c r="I1145" i="2"/>
  <c r="K1145" i="2" s="1"/>
  <c r="H1145" i="2"/>
  <c r="E1145" i="2"/>
  <c r="V1144" i="2"/>
  <c r="U1144" i="2"/>
  <c r="O1144" i="2"/>
  <c r="Q1144" i="2" s="1"/>
  <c r="N1144" i="2"/>
  <c r="T1144" i="2" s="1"/>
  <c r="M1144" i="2"/>
  <c r="S1144" i="2" s="1"/>
  <c r="J1144" i="2"/>
  <c r="L1144" i="2" s="1"/>
  <c r="I1144" i="2"/>
  <c r="K1144" i="2" s="1"/>
  <c r="H1144" i="2"/>
  <c r="E1144" i="2"/>
  <c r="V1143" i="2"/>
  <c r="U1143" i="2"/>
  <c r="N1143" i="2"/>
  <c r="T1143" i="2" s="1"/>
  <c r="M1143" i="2"/>
  <c r="S1143" i="2" s="1"/>
  <c r="K1143" i="2"/>
  <c r="J1143" i="2"/>
  <c r="L1143" i="2" s="1"/>
  <c r="I1143" i="2"/>
  <c r="H1143" i="2"/>
  <c r="E1143" i="2"/>
  <c r="V1142" i="2"/>
  <c r="U1142" i="2"/>
  <c r="N1142" i="2"/>
  <c r="T1142" i="2" s="1"/>
  <c r="M1142" i="2"/>
  <c r="S1142" i="2" s="1"/>
  <c r="K1142" i="2"/>
  <c r="W1142" i="2" s="1"/>
  <c r="J1142" i="2"/>
  <c r="L1142" i="2" s="1"/>
  <c r="P1142" i="2" s="1"/>
  <c r="R1142" i="2" s="1"/>
  <c r="I1142" i="2"/>
  <c r="H1142" i="2"/>
  <c r="E1142" i="2"/>
  <c r="V1141" i="2"/>
  <c r="U1141" i="2"/>
  <c r="N1141" i="2"/>
  <c r="T1141" i="2" s="1"/>
  <c r="M1141" i="2"/>
  <c r="S1141" i="2" s="1"/>
  <c r="J1141" i="2"/>
  <c r="L1141" i="2" s="1"/>
  <c r="I1141" i="2"/>
  <c r="K1141" i="2" s="1"/>
  <c r="H1141" i="2"/>
  <c r="E1141" i="2"/>
  <c r="W1140" i="2"/>
  <c r="V1140" i="2"/>
  <c r="U1140" i="2"/>
  <c r="N1140" i="2"/>
  <c r="T1140" i="2" s="1"/>
  <c r="M1140" i="2"/>
  <c r="S1140" i="2" s="1"/>
  <c r="K1140" i="2"/>
  <c r="J1140" i="2"/>
  <c r="L1140" i="2" s="1"/>
  <c r="I1140" i="2"/>
  <c r="H1140" i="2"/>
  <c r="E1140" i="2"/>
  <c r="V1139" i="2"/>
  <c r="U1139" i="2"/>
  <c r="N1139" i="2"/>
  <c r="T1139" i="2" s="1"/>
  <c r="M1139" i="2"/>
  <c r="S1139" i="2" s="1"/>
  <c r="J1139" i="2"/>
  <c r="L1139" i="2" s="1"/>
  <c r="X1139" i="2" s="1"/>
  <c r="M411" i="3" s="1"/>
  <c r="I1139" i="2"/>
  <c r="K1139" i="2" s="1"/>
  <c r="H1139" i="2"/>
  <c r="E1139" i="2"/>
  <c r="V1138" i="2"/>
  <c r="U1138" i="2"/>
  <c r="N1138" i="2"/>
  <c r="T1138" i="2" s="1"/>
  <c r="M1138" i="2"/>
  <c r="O1138" i="2" s="1"/>
  <c r="Q1138" i="2" s="1"/>
  <c r="J1138" i="2"/>
  <c r="L1138" i="2" s="1"/>
  <c r="I1138" i="2"/>
  <c r="K1138" i="2" s="1"/>
  <c r="H1138" i="2"/>
  <c r="E1138" i="2"/>
  <c r="V1137" i="2"/>
  <c r="U1137" i="2"/>
  <c r="S1137" i="2"/>
  <c r="N1137" i="2"/>
  <c r="T1137" i="2" s="1"/>
  <c r="M1137" i="2"/>
  <c r="J1137" i="2"/>
  <c r="L1137" i="2" s="1"/>
  <c r="I1137" i="2"/>
  <c r="K1137" i="2" s="1"/>
  <c r="W1137" i="2" s="1"/>
  <c r="H409" i="3" s="1"/>
  <c r="H1137" i="2"/>
  <c r="E1137" i="2"/>
  <c r="V1136" i="2"/>
  <c r="U1136" i="2"/>
  <c r="N1136" i="2"/>
  <c r="T1136" i="2" s="1"/>
  <c r="M1136" i="2"/>
  <c r="S1136" i="2" s="1"/>
  <c r="J1136" i="2"/>
  <c r="L1136" i="2" s="1"/>
  <c r="I1136" i="2"/>
  <c r="K1136" i="2" s="1"/>
  <c r="H1136" i="2"/>
  <c r="E1136" i="2"/>
  <c r="V1135" i="2"/>
  <c r="U1135" i="2"/>
  <c r="O1135" i="2"/>
  <c r="Q1135" i="2" s="1"/>
  <c r="N1135" i="2"/>
  <c r="T1135" i="2" s="1"/>
  <c r="M1135" i="2"/>
  <c r="S1135" i="2" s="1"/>
  <c r="J1135" i="2"/>
  <c r="L1135" i="2" s="1"/>
  <c r="I1135" i="2"/>
  <c r="K1135" i="2" s="1"/>
  <c r="H1135" i="2"/>
  <c r="E1135" i="2"/>
  <c r="V1134" i="2"/>
  <c r="U1134" i="2"/>
  <c r="N1134" i="2"/>
  <c r="T1134" i="2" s="1"/>
  <c r="M1134" i="2"/>
  <c r="S1134" i="2" s="1"/>
  <c r="K1134" i="2"/>
  <c r="W1134" i="2" s="1"/>
  <c r="J1134" i="2"/>
  <c r="L1134" i="2" s="1"/>
  <c r="I1134" i="2"/>
  <c r="H1134" i="2"/>
  <c r="E1134" i="2"/>
  <c r="V1133" i="2"/>
  <c r="U1133" i="2"/>
  <c r="T1133" i="2"/>
  <c r="N1133" i="2"/>
  <c r="M1133" i="2"/>
  <c r="S1133" i="2" s="1"/>
  <c r="K1133" i="2"/>
  <c r="W1133" i="2" s="1"/>
  <c r="J1133" i="2"/>
  <c r="L1133" i="2" s="1"/>
  <c r="P1133" i="2" s="1"/>
  <c r="R1133" i="2" s="1"/>
  <c r="I1133" i="2"/>
  <c r="H1133" i="2"/>
  <c r="E1133" i="2"/>
  <c r="V1132" i="2"/>
  <c r="U1132" i="2"/>
  <c r="N1132" i="2"/>
  <c r="T1132" i="2" s="1"/>
  <c r="M1132" i="2"/>
  <c r="S1132" i="2" s="1"/>
  <c r="J1132" i="2"/>
  <c r="L1132" i="2" s="1"/>
  <c r="I1132" i="2"/>
  <c r="K1132" i="2" s="1"/>
  <c r="O1132" i="2" s="1"/>
  <c r="Q1132" i="2" s="1"/>
  <c r="H1132" i="2"/>
  <c r="E1132" i="2"/>
  <c r="V1131" i="2"/>
  <c r="U1131" i="2"/>
  <c r="S1131" i="2"/>
  <c r="N1131" i="2"/>
  <c r="T1131" i="2" s="1"/>
  <c r="M1131" i="2"/>
  <c r="K1131" i="2"/>
  <c r="W1131" i="2" s="1"/>
  <c r="J1131" i="2"/>
  <c r="L1131" i="2" s="1"/>
  <c r="I1131" i="2"/>
  <c r="H1131" i="2"/>
  <c r="E1131" i="2"/>
  <c r="V1130" i="2"/>
  <c r="U1130" i="2"/>
  <c r="N1130" i="2"/>
  <c r="T1130" i="2" s="1"/>
  <c r="M1130" i="2"/>
  <c r="S1130" i="2" s="1"/>
  <c r="L1130" i="2"/>
  <c r="J1130" i="2"/>
  <c r="I1130" i="2"/>
  <c r="K1130" i="2" s="1"/>
  <c r="H1130" i="2"/>
  <c r="E1130" i="2"/>
  <c r="V1129" i="2"/>
  <c r="U1129" i="2"/>
  <c r="N1129" i="2"/>
  <c r="T1129" i="2" s="1"/>
  <c r="M1129" i="2"/>
  <c r="O1129" i="2" s="1"/>
  <c r="Q1129" i="2" s="1"/>
  <c r="J1129" i="2"/>
  <c r="L1129" i="2" s="1"/>
  <c r="I1129" i="2"/>
  <c r="K1129" i="2" s="1"/>
  <c r="H1129" i="2"/>
  <c r="E1129" i="2"/>
  <c r="V1128" i="2"/>
  <c r="U1128" i="2"/>
  <c r="S1128" i="2"/>
  <c r="N1128" i="2"/>
  <c r="T1128" i="2" s="1"/>
  <c r="M1128" i="2"/>
  <c r="K1128" i="2"/>
  <c r="W1128" i="2" s="1"/>
  <c r="J1128" i="2"/>
  <c r="L1128" i="2" s="1"/>
  <c r="X1128" i="2" s="1"/>
  <c r="I1128" i="2"/>
  <c r="H1128" i="2"/>
  <c r="E1128" i="2"/>
  <c r="V1127" i="2"/>
  <c r="U1127" i="2"/>
  <c r="N1127" i="2"/>
  <c r="T1127" i="2" s="1"/>
  <c r="M1127" i="2"/>
  <c r="S1127" i="2" s="1"/>
  <c r="J1127" i="2"/>
  <c r="L1127" i="2" s="1"/>
  <c r="I1127" i="2"/>
  <c r="K1127" i="2" s="1"/>
  <c r="H1127" i="2"/>
  <c r="E1127" i="2"/>
  <c r="V1126" i="2"/>
  <c r="U1126" i="2"/>
  <c r="N1126" i="2"/>
  <c r="T1126" i="2" s="1"/>
  <c r="M1126" i="2"/>
  <c r="S1126" i="2" s="1"/>
  <c r="J1126" i="2"/>
  <c r="L1126" i="2" s="1"/>
  <c r="I1126" i="2"/>
  <c r="K1126" i="2" s="1"/>
  <c r="O1126" i="2" s="1"/>
  <c r="Q1126" i="2" s="1"/>
  <c r="H1126" i="2"/>
  <c r="E1126" i="2"/>
  <c r="V1125" i="2"/>
  <c r="U1125" i="2"/>
  <c r="S1125" i="2"/>
  <c r="N1125" i="2"/>
  <c r="T1125" i="2" s="1"/>
  <c r="M1125" i="2"/>
  <c r="J1125" i="2"/>
  <c r="L1125" i="2" s="1"/>
  <c r="I1125" i="2"/>
  <c r="K1125" i="2" s="1"/>
  <c r="W1125" i="2" s="1"/>
  <c r="H1125" i="2"/>
  <c r="E1125" i="2"/>
  <c r="V1124" i="2"/>
  <c r="U1124" i="2"/>
  <c r="N1124" i="2"/>
  <c r="T1124" i="2" s="1"/>
  <c r="M1124" i="2"/>
  <c r="S1124" i="2" s="1"/>
  <c r="L1124" i="2"/>
  <c r="J1124" i="2"/>
  <c r="I1124" i="2"/>
  <c r="K1124" i="2" s="1"/>
  <c r="W1124" i="2" s="1"/>
  <c r="H1124" i="2"/>
  <c r="E1124" i="2"/>
  <c r="V1123" i="2"/>
  <c r="U1123" i="2"/>
  <c r="N1123" i="2"/>
  <c r="T1123" i="2" s="1"/>
  <c r="M1123" i="2"/>
  <c r="S1123" i="2" s="1"/>
  <c r="J1123" i="2"/>
  <c r="L1123" i="2" s="1"/>
  <c r="I1123" i="2"/>
  <c r="K1123" i="2" s="1"/>
  <c r="H1123" i="2"/>
  <c r="E1123" i="2"/>
  <c r="V1121" i="2"/>
  <c r="U1121" i="2"/>
  <c r="N1121" i="2"/>
  <c r="T1121" i="2" s="1"/>
  <c r="M1121" i="2"/>
  <c r="S1121" i="2" s="1"/>
  <c r="J1121" i="2"/>
  <c r="L1121" i="2" s="1"/>
  <c r="P1121" i="2" s="1"/>
  <c r="R1121" i="2" s="1"/>
  <c r="I1121" i="2"/>
  <c r="K1121" i="2" s="1"/>
  <c r="H1121" i="2"/>
  <c r="E1121" i="2"/>
  <c r="V1120" i="2"/>
  <c r="U1120" i="2"/>
  <c r="N1120" i="2"/>
  <c r="T1120" i="2" s="1"/>
  <c r="M1120" i="2"/>
  <c r="S1120" i="2" s="1"/>
  <c r="J1120" i="2"/>
  <c r="L1120" i="2" s="1"/>
  <c r="I1120" i="2"/>
  <c r="K1120" i="2" s="1"/>
  <c r="H1120" i="2"/>
  <c r="E1120" i="2"/>
  <c r="V1119" i="2"/>
  <c r="U1119" i="2"/>
  <c r="N1119" i="2"/>
  <c r="T1119" i="2" s="1"/>
  <c r="M1119" i="2"/>
  <c r="S1119" i="2" s="1"/>
  <c r="J1119" i="2"/>
  <c r="L1119" i="2" s="1"/>
  <c r="I1119" i="2"/>
  <c r="K1119" i="2" s="1"/>
  <c r="H1119" i="2"/>
  <c r="E1119" i="2"/>
  <c r="V1118" i="2"/>
  <c r="U1118" i="2"/>
  <c r="N1118" i="2"/>
  <c r="T1118" i="2" s="1"/>
  <c r="M1118" i="2"/>
  <c r="S1118" i="2" s="1"/>
  <c r="L1118" i="2"/>
  <c r="J1118" i="2"/>
  <c r="I1118" i="2"/>
  <c r="K1118" i="2" s="1"/>
  <c r="W1118" i="2" s="1"/>
  <c r="H1118" i="2"/>
  <c r="E1118" i="2"/>
  <c r="V1117" i="2"/>
  <c r="U1117" i="2"/>
  <c r="N1117" i="2"/>
  <c r="T1117" i="2" s="1"/>
  <c r="M1117" i="2"/>
  <c r="S1117" i="2" s="1"/>
  <c r="J1117" i="2"/>
  <c r="L1117" i="2" s="1"/>
  <c r="I1117" i="2"/>
  <c r="K1117" i="2" s="1"/>
  <c r="O1117" i="2" s="1"/>
  <c r="Q1117" i="2" s="1"/>
  <c r="H1117" i="2"/>
  <c r="E1117" i="2"/>
  <c r="V1116" i="2"/>
  <c r="U1116" i="2"/>
  <c r="N1116" i="2"/>
  <c r="T1116" i="2" s="1"/>
  <c r="M1116" i="2"/>
  <c r="S1116" i="2" s="1"/>
  <c r="J1116" i="2"/>
  <c r="L1116" i="2" s="1"/>
  <c r="I1116" i="2"/>
  <c r="K1116" i="2" s="1"/>
  <c r="H1116" i="2"/>
  <c r="E1116" i="2"/>
  <c r="V1115" i="2"/>
  <c r="U1115" i="2"/>
  <c r="N1115" i="2"/>
  <c r="T1115" i="2" s="1"/>
  <c r="M1115" i="2"/>
  <c r="S1115" i="2" s="1"/>
  <c r="L1115" i="2"/>
  <c r="J1115" i="2"/>
  <c r="I1115" i="2"/>
  <c r="K1115" i="2" s="1"/>
  <c r="W1115" i="2" s="1"/>
  <c r="H1115" i="2"/>
  <c r="E1115" i="2"/>
  <c r="V1114" i="2"/>
  <c r="U1114" i="2"/>
  <c r="N1114" i="2"/>
  <c r="T1114" i="2" s="1"/>
  <c r="M1114" i="2"/>
  <c r="S1114" i="2" s="1"/>
  <c r="J1114" i="2"/>
  <c r="L1114" i="2" s="1"/>
  <c r="I1114" i="2"/>
  <c r="K1114" i="2" s="1"/>
  <c r="O1114" i="2" s="1"/>
  <c r="Q1114" i="2" s="1"/>
  <c r="H1114" i="2"/>
  <c r="E1114" i="2"/>
  <c r="V1113" i="2"/>
  <c r="U1113" i="2"/>
  <c r="N1113" i="2"/>
  <c r="T1113" i="2" s="1"/>
  <c r="M1113" i="2"/>
  <c r="S1113" i="2" s="1"/>
  <c r="J1113" i="2"/>
  <c r="L1113" i="2" s="1"/>
  <c r="I1113" i="2"/>
  <c r="K1113" i="2" s="1"/>
  <c r="H1113" i="2"/>
  <c r="E1113" i="2"/>
  <c r="V1112" i="2"/>
  <c r="U1112" i="2"/>
  <c r="N1112" i="2"/>
  <c r="T1112" i="2" s="1"/>
  <c r="M1112" i="2"/>
  <c r="S1112" i="2" s="1"/>
  <c r="K1112" i="2"/>
  <c r="J1112" i="2"/>
  <c r="L1112" i="2" s="1"/>
  <c r="I1112" i="2"/>
  <c r="H1112" i="2"/>
  <c r="E1112" i="2"/>
  <c r="V1111" i="2"/>
  <c r="U1111" i="2"/>
  <c r="N1111" i="2"/>
  <c r="T1111" i="2" s="1"/>
  <c r="M1111" i="2"/>
  <c r="S1111" i="2" s="1"/>
  <c r="J1111" i="2"/>
  <c r="L1111" i="2" s="1"/>
  <c r="I1111" i="2"/>
  <c r="K1111" i="2" s="1"/>
  <c r="O1111" i="2" s="1"/>
  <c r="Q1111" i="2" s="1"/>
  <c r="H1111" i="2"/>
  <c r="E1111" i="2"/>
  <c r="V1110" i="2"/>
  <c r="U1110" i="2"/>
  <c r="N1110" i="2"/>
  <c r="T1110" i="2" s="1"/>
  <c r="M1110" i="2"/>
  <c r="S1110" i="2" s="1"/>
  <c r="J1110" i="2"/>
  <c r="L1110" i="2" s="1"/>
  <c r="I1110" i="2"/>
  <c r="K1110" i="2" s="1"/>
  <c r="H1110" i="2"/>
  <c r="E1110" i="2"/>
  <c r="V1109" i="2"/>
  <c r="U1109" i="2"/>
  <c r="N1109" i="2"/>
  <c r="T1109" i="2" s="1"/>
  <c r="M1109" i="2"/>
  <c r="S1109" i="2" s="1"/>
  <c r="J1109" i="2"/>
  <c r="L1109" i="2" s="1"/>
  <c r="I1109" i="2"/>
  <c r="K1109" i="2" s="1"/>
  <c r="W1109" i="2" s="1"/>
  <c r="H1109" i="2"/>
  <c r="E1109" i="2"/>
  <c r="V1108" i="2"/>
  <c r="U1108" i="2"/>
  <c r="N1108" i="2"/>
  <c r="T1108" i="2" s="1"/>
  <c r="M1108" i="2"/>
  <c r="S1108" i="2" s="1"/>
  <c r="K1108" i="2"/>
  <c r="J1108" i="2"/>
  <c r="L1108" i="2" s="1"/>
  <c r="I1108" i="2"/>
  <c r="H1108" i="2"/>
  <c r="E1108" i="2"/>
  <c r="V1107" i="2"/>
  <c r="U1107" i="2"/>
  <c r="N1107" i="2"/>
  <c r="T1107" i="2" s="1"/>
  <c r="M1107" i="2"/>
  <c r="S1107" i="2" s="1"/>
  <c r="J1107" i="2"/>
  <c r="L1107" i="2" s="1"/>
  <c r="I1107" i="2"/>
  <c r="K1107" i="2" s="1"/>
  <c r="H1107" i="2"/>
  <c r="E1107" i="2"/>
  <c r="V1106" i="2"/>
  <c r="U1106" i="2"/>
  <c r="N1106" i="2"/>
  <c r="T1106" i="2" s="1"/>
  <c r="M1106" i="2"/>
  <c r="S1106" i="2" s="1"/>
  <c r="L1106" i="2"/>
  <c r="J1106" i="2"/>
  <c r="I1106" i="2"/>
  <c r="K1106" i="2" s="1"/>
  <c r="W1106" i="2" s="1"/>
  <c r="H1106" i="2"/>
  <c r="E1106" i="2"/>
  <c r="V1105" i="2"/>
  <c r="U1105" i="2"/>
  <c r="N1105" i="2"/>
  <c r="T1105" i="2" s="1"/>
  <c r="M1105" i="2"/>
  <c r="S1105" i="2" s="1"/>
  <c r="J1105" i="2"/>
  <c r="L1105" i="2" s="1"/>
  <c r="I1105" i="2"/>
  <c r="K1105" i="2" s="1"/>
  <c r="O1105" i="2" s="1"/>
  <c r="Q1105" i="2" s="1"/>
  <c r="H1105" i="2"/>
  <c r="E1105" i="2"/>
  <c r="V1104" i="2"/>
  <c r="U1104" i="2"/>
  <c r="N1104" i="2"/>
  <c r="T1104" i="2" s="1"/>
  <c r="M1104" i="2"/>
  <c r="S1104" i="2" s="1"/>
  <c r="J1104" i="2"/>
  <c r="L1104" i="2" s="1"/>
  <c r="I1104" i="2"/>
  <c r="K1104" i="2" s="1"/>
  <c r="H1104" i="2"/>
  <c r="E1104" i="2"/>
  <c r="V1103" i="2"/>
  <c r="U1103" i="2"/>
  <c r="N1103" i="2"/>
  <c r="T1103" i="2" s="1"/>
  <c r="M1103" i="2"/>
  <c r="S1103" i="2" s="1"/>
  <c r="L1103" i="2"/>
  <c r="J1103" i="2"/>
  <c r="I1103" i="2"/>
  <c r="K1103" i="2" s="1"/>
  <c r="W1103" i="2" s="1"/>
  <c r="H1103" i="2"/>
  <c r="E1103" i="2"/>
  <c r="V1102" i="2"/>
  <c r="U1102" i="2"/>
  <c r="N1102" i="2"/>
  <c r="T1102" i="2" s="1"/>
  <c r="M1102" i="2"/>
  <c r="S1102" i="2" s="1"/>
  <c r="J1102" i="2"/>
  <c r="L1102" i="2" s="1"/>
  <c r="I1102" i="2"/>
  <c r="K1102" i="2" s="1"/>
  <c r="O1102" i="2" s="1"/>
  <c r="Q1102" i="2" s="1"/>
  <c r="H1102" i="2"/>
  <c r="E1102" i="2"/>
  <c r="V1101" i="2"/>
  <c r="U1101" i="2"/>
  <c r="N1101" i="2"/>
  <c r="T1101" i="2" s="1"/>
  <c r="M1101" i="2"/>
  <c r="S1101" i="2" s="1"/>
  <c r="J1101" i="2"/>
  <c r="L1101" i="2" s="1"/>
  <c r="I1101" i="2"/>
  <c r="K1101" i="2" s="1"/>
  <c r="H1101" i="2"/>
  <c r="E1101" i="2"/>
  <c r="V1100" i="2"/>
  <c r="U1100" i="2"/>
  <c r="N1100" i="2"/>
  <c r="T1100" i="2" s="1"/>
  <c r="M1100" i="2"/>
  <c r="S1100" i="2" s="1"/>
  <c r="L1100" i="2"/>
  <c r="K1100" i="2"/>
  <c r="J1100" i="2"/>
  <c r="I1100" i="2"/>
  <c r="H1100" i="2"/>
  <c r="E1100" i="2"/>
  <c r="V1099" i="2"/>
  <c r="U1099" i="2"/>
  <c r="N1099" i="2"/>
  <c r="T1099" i="2" s="1"/>
  <c r="M1099" i="2"/>
  <c r="S1099" i="2" s="1"/>
  <c r="J1099" i="2"/>
  <c r="L1099" i="2" s="1"/>
  <c r="I1099" i="2"/>
  <c r="K1099" i="2" s="1"/>
  <c r="O1099" i="2" s="1"/>
  <c r="Q1099" i="2" s="1"/>
  <c r="H1099" i="2"/>
  <c r="E1099" i="2"/>
  <c r="V1098" i="2"/>
  <c r="U1098" i="2"/>
  <c r="N1098" i="2"/>
  <c r="T1098" i="2" s="1"/>
  <c r="M1098" i="2"/>
  <c r="S1098" i="2" s="1"/>
  <c r="J1098" i="2"/>
  <c r="L1098" i="2" s="1"/>
  <c r="I1098" i="2"/>
  <c r="K1098" i="2" s="1"/>
  <c r="H1098" i="2"/>
  <c r="E1098" i="2"/>
  <c r="V1097" i="2"/>
  <c r="U1097" i="2"/>
  <c r="N1097" i="2"/>
  <c r="T1097" i="2" s="1"/>
  <c r="M1097" i="2"/>
  <c r="S1097" i="2" s="1"/>
  <c r="J1097" i="2"/>
  <c r="L1097" i="2" s="1"/>
  <c r="I1097" i="2"/>
  <c r="K1097" i="2" s="1"/>
  <c r="W1097" i="2" s="1"/>
  <c r="H1097" i="2"/>
  <c r="E1097" i="2"/>
  <c r="V1096" i="2"/>
  <c r="U1096" i="2"/>
  <c r="N1096" i="2"/>
  <c r="T1096" i="2" s="1"/>
  <c r="M1096" i="2"/>
  <c r="S1096" i="2" s="1"/>
  <c r="K1096" i="2"/>
  <c r="F408" i="3" s="1"/>
  <c r="J1096" i="2"/>
  <c r="L1096" i="2" s="1"/>
  <c r="I1096" i="2"/>
  <c r="H1096" i="2"/>
  <c r="E1096" i="2"/>
  <c r="V1095" i="2"/>
  <c r="U1095" i="2"/>
  <c r="N1095" i="2"/>
  <c r="T1095" i="2" s="1"/>
  <c r="M1095" i="2"/>
  <c r="S1095" i="2" s="1"/>
  <c r="J1095" i="2"/>
  <c r="L1095" i="2" s="1"/>
  <c r="I1095" i="2"/>
  <c r="K1095" i="2" s="1"/>
  <c r="H1095" i="2"/>
  <c r="E1095" i="2"/>
  <c r="V1094" i="2"/>
  <c r="U1094" i="2"/>
  <c r="N1094" i="2"/>
  <c r="T1094" i="2" s="1"/>
  <c r="M1094" i="2"/>
  <c r="S1094" i="2" s="1"/>
  <c r="K1094" i="2"/>
  <c r="W1094" i="2" s="1"/>
  <c r="J1094" i="2"/>
  <c r="L1094" i="2" s="1"/>
  <c r="I1094" i="2"/>
  <c r="H1094" i="2"/>
  <c r="E1094" i="2"/>
  <c r="V1093" i="2"/>
  <c r="U1093" i="2"/>
  <c r="N1093" i="2"/>
  <c r="T1093" i="2" s="1"/>
  <c r="M1093" i="2"/>
  <c r="S1093" i="2" s="1"/>
  <c r="J1093" i="2"/>
  <c r="L1093" i="2" s="1"/>
  <c r="I1093" i="2"/>
  <c r="K1093" i="2" s="1"/>
  <c r="O1093" i="2" s="1"/>
  <c r="Q1093" i="2" s="1"/>
  <c r="H1093" i="2"/>
  <c r="E1093" i="2"/>
  <c r="V1092" i="2"/>
  <c r="U1092" i="2"/>
  <c r="N1092" i="2"/>
  <c r="T1092" i="2" s="1"/>
  <c r="M1092" i="2"/>
  <c r="S1092" i="2" s="1"/>
  <c r="J1092" i="2"/>
  <c r="L1092" i="2" s="1"/>
  <c r="I1092" i="2"/>
  <c r="K1092" i="2" s="1"/>
  <c r="H1092" i="2"/>
  <c r="E1092" i="2"/>
  <c r="V1091" i="2"/>
  <c r="U1091" i="2"/>
  <c r="S1091" i="2"/>
  <c r="N1091" i="2"/>
  <c r="T1091" i="2" s="1"/>
  <c r="M1091" i="2"/>
  <c r="K1091" i="2"/>
  <c r="W1091" i="2" s="1"/>
  <c r="J1091" i="2"/>
  <c r="L1091" i="2" s="1"/>
  <c r="I1091" i="2"/>
  <c r="H1091" i="2"/>
  <c r="E1091" i="2"/>
  <c r="V1090" i="2"/>
  <c r="U1090" i="2"/>
  <c r="N1090" i="2"/>
  <c r="T1090" i="2" s="1"/>
  <c r="M1090" i="2"/>
  <c r="S1090" i="2" s="1"/>
  <c r="K1090" i="2"/>
  <c r="O1090" i="2" s="1"/>
  <c r="Q1090" i="2" s="1"/>
  <c r="J1090" i="2"/>
  <c r="L1090" i="2" s="1"/>
  <c r="I1090" i="2"/>
  <c r="H1090" i="2"/>
  <c r="E1090" i="2"/>
  <c r="V1089" i="2"/>
  <c r="U1089" i="2"/>
  <c r="N1089" i="2"/>
  <c r="T1089" i="2" s="1"/>
  <c r="M1089" i="2"/>
  <c r="S1089" i="2" s="1"/>
  <c r="J1089" i="2"/>
  <c r="L1089" i="2" s="1"/>
  <c r="I1089" i="2"/>
  <c r="K1089" i="2" s="1"/>
  <c r="H1089" i="2"/>
  <c r="E1089" i="2"/>
  <c r="V1088" i="2"/>
  <c r="U1088" i="2"/>
  <c r="S1088" i="2"/>
  <c r="N1088" i="2"/>
  <c r="T1088" i="2" s="1"/>
  <c r="M1088" i="2"/>
  <c r="J1088" i="2"/>
  <c r="L1088" i="2" s="1"/>
  <c r="I1088" i="2"/>
  <c r="K1088" i="2" s="1"/>
  <c r="W1088" i="2" s="1"/>
  <c r="H1088" i="2"/>
  <c r="E1088" i="2"/>
  <c r="V1087" i="2"/>
  <c r="U1087" i="2"/>
  <c r="N1087" i="2"/>
  <c r="T1087" i="2" s="1"/>
  <c r="M1087" i="2"/>
  <c r="S1087" i="2" s="1"/>
  <c r="K1087" i="2"/>
  <c r="J1087" i="2"/>
  <c r="L1087" i="2" s="1"/>
  <c r="I1087" i="2"/>
  <c r="H1087" i="2"/>
  <c r="E1087" i="2"/>
  <c r="V1086" i="2"/>
  <c r="U1086" i="2"/>
  <c r="N1086" i="2"/>
  <c r="T1086" i="2" s="1"/>
  <c r="M1086" i="2"/>
  <c r="S1086" i="2" s="1"/>
  <c r="J1086" i="2"/>
  <c r="L1086" i="2" s="1"/>
  <c r="I1086" i="2"/>
  <c r="K1086" i="2" s="1"/>
  <c r="H1086" i="2"/>
  <c r="E1086" i="2"/>
  <c r="V1085" i="2"/>
  <c r="U1085" i="2"/>
  <c r="N1085" i="2"/>
  <c r="T1085" i="2" s="1"/>
  <c r="M1085" i="2"/>
  <c r="S1085" i="2" s="1"/>
  <c r="K1085" i="2"/>
  <c r="W1085" i="2" s="1"/>
  <c r="J1085" i="2"/>
  <c r="L1085" i="2" s="1"/>
  <c r="I1085" i="2"/>
  <c r="H1085" i="2"/>
  <c r="E1085" i="2"/>
  <c r="V1084" i="2"/>
  <c r="U1084" i="2"/>
  <c r="N1084" i="2"/>
  <c r="T1084" i="2" s="1"/>
  <c r="M1084" i="2"/>
  <c r="S1084" i="2" s="1"/>
  <c r="J1084" i="2"/>
  <c r="L1084" i="2" s="1"/>
  <c r="I1084" i="2"/>
  <c r="K1084" i="2" s="1"/>
  <c r="O1084" i="2" s="1"/>
  <c r="Q1084" i="2" s="1"/>
  <c r="H1084" i="2"/>
  <c r="E1084" i="2"/>
  <c r="V1083" i="2"/>
  <c r="U1083" i="2"/>
  <c r="N1083" i="2"/>
  <c r="T1083" i="2" s="1"/>
  <c r="M1083" i="2"/>
  <c r="S1083" i="2" s="1"/>
  <c r="J1083" i="2"/>
  <c r="L1083" i="2" s="1"/>
  <c r="I1083" i="2"/>
  <c r="K1083" i="2" s="1"/>
  <c r="H1083" i="2"/>
  <c r="E1083" i="2"/>
  <c r="V1082" i="2"/>
  <c r="U1082" i="2"/>
  <c r="S1082" i="2"/>
  <c r="N1082" i="2"/>
  <c r="T1082" i="2" s="1"/>
  <c r="M1082" i="2"/>
  <c r="J1082" i="2"/>
  <c r="L1082" i="2" s="1"/>
  <c r="I1082" i="2"/>
  <c r="K1082" i="2" s="1"/>
  <c r="W1082" i="2" s="1"/>
  <c r="H1082" i="2"/>
  <c r="E1082" i="2"/>
  <c r="V1081" i="2"/>
  <c r="U1081" i="2"/>
  <c r="N1081" i="2"/>
  <c r="T1081" i="2" s="1"/>
  <c r="M1081" i="2"/>
  <c r="S1081" i="2" s="1"/>
  <c r="K1081" i="2"/>
  <c r="O1081" i="2" s="1"/>
  <c r="Q1081" i="2" s="1"/>
  <c r="J1081" i="2"/>
  <c r="L1081" i="2" s="1"/>
  <c r="I1081" i="2"/>
  <c r="H1081" i="2"/>
  <c r="E1081" i="2"/>
  <c r="V1080" i="2"/>
  <c r="U1080" i="2"/>
  <c r="N1080" i="2"/>
  <c r="T1080" i="2" s="1"/>
  <c r="M1080" i="2"/>
  <c r="S1080" i="2" s="1"/>
  <c r="J1080" i="2"/>
  <c r="L1080" i="2" s="1"/>
  <c r="I1080" i="2"/>
  <c r="K1080" i="2" s="1"/>
  <c r="H1080" i="2"/>
  <c r="E1080" i="2"/>
  <c r="V1079" i="2"/>
  <c r="U1079" i="2"/>
  <c r="N1079" i="2"/>
  <c r="T1079" i="2" s="1"/>
  <c r="M1079" i="2"/>
  <c r="S1079" i="2" s="1"/>
  <c r="J1079" i="2"/>
  <c r="L1079" i="2" s="1"/>
  <c r="I1079" i="2"/>
  <c r="K1079" i="2" s="1"/>
  <c r="W1079" i="2" s="1"/>
  <c r="H1079" i="2"/>
  <c r="E1079" i="2"/>
  <c r="V1078" i="2"/>
  <c r="U1078" i="2"/>
  <c r="N1078" i="2"/>
  <c r="T1078" i="2" s="1"/>
  <c r="M1078" i="2"/>
  <c r="S1078" i="2" s="1"/>
  <c r="K1078" i="2"/>
  <c r="J1078" i="2"/>
  <c r="L1078" i="2" s="1"/>
  <c r="I1078" i="2"/>
  <c r="H1078" i="2"/>
  <c r="E1078" i="2"/>
  <c r="V1077" i="2"/>
  <c r="U1077" i="2"/>
  <c r="N1077" i="2"/>
  <c r="T1077" i="2" s="1"/>
  <c r="M1077" i="2"/>
  <c r="S1077" i="2" s="1"/>
  <c r="J1077" i="2"/>
  <c r="L1077" i="2" s="1"/>
  <c r="I1077" i="2"/>
  <c r="K1077" i="2" s="1"/>
  <c r="H1077" i="2"/>
  <c r="E1077" i="2"/>
  <c r="V1076" i="2"/>
  <c r="U1076" i="2"/>
  <c r="N1076" i="2"/>
  <c r="T1076" i="2" s="1"/>
  <c r="M1076" i="2"/>
  <c r="S1076" i="2" s="1"/>
  <c r="K1076" i="2"/>
  <c r="W1076" i="2" s="1"/>
  <c r="J1076" i="2"/>
  <c r="L1076" i="2" s="1"/>
  <c r="I1076" i="2"/>
  <c r="H1076" i="2"/>
  <c r="E1076" i="2"/>
  <c r="V1075" i="2"/>
  <c r="U1075" i="2"/>
  <c r="N1075" i="2"/>
  <c r="T1075" i="2" s="1"/>
  <c r="M1075" i="2"/>
  <c r="S1075" i="2" s="1"/>
  <c r="J1075" i="2"/>
  <c r="L1075" i="2" s="1"/>
  <c r="I1075" i="2"/>
  <c r="K1075" i="2" s="1"/>
  <c r="O1075" i="2" s="1"/>
  <c r="Q1075" i="2" s="1"/>
  <c r="H1075" i="2"/>
  <c r="E1075" i="2"/>
  <c r="V1074" i="2"/>
  <c r="U1074" i="2"/>
  <c r="N1074" i="2"/>
  <c r="T1074" i="2" s="1"/>
  <c r="M1074" i="2"/>
  <c r="S1074" i="2" s="1"/>
  <c r="J1074" i="2"/>
  <c r="L1074" i="2" s="1"/>
  <c r="I1074" i="2"/>
  <c r="K1074" i="2" s="1"/>
  <c r="H1074" i="2"/>
  <c r="E1074" i="2"/>
  <c r="V1073" i="2"/>
  <c r="U1073" i="2"/>
  <c r="S1073" i="2"/>
  <c r="N1073" i="2"/>
  <c r="T1073" i="2" s="1"/>
  <c r="M1073" i="2"/>
  <c r="K1073" i="2"/>
  <c r="W1073" i="2" s="1"/>
  <c r="J1073" i="2"/>
  <c r="L1073" i="2" s="1"/>
  <c r="I1073" i="2"/>
  <c r="H1073" i="2"/>
  <c r="E1073" i="2"/>
  <c r="V1072" i="2"/>
  <c r="U1072" i="2"/>
  <c r="N1072" i="2"/>
  <c r="T1072" i="2" s="1"/>
  <c r="M1072" i="2"/>
  <c r="S1072" i="2" s="1"/>
  <c r="K1072" i="2"/>
  <c r="W1072" i="2" s="1"/>
  <c r="J1072" i="2"/>
  <c r="L1072" i="2" s="1"/>
  <c r="I1072" i="2"/>
  <c r="H1072" i="2"/>
  <c r="E1072" i="2"/>
  <c r="V1071" i="2"/>
  <c r="U1071" i="2"/>
  <c r="N1071" i="2"/>
  <c r="T1071" i="2" s="1"/>
  <c r="M1071" i="2"/>
  <c r="S1071" i="2" s="1"/>
  <c r="J1071" i="2"/>
  <c r="L1071" i="2" s="1"/>
  <c r="I1071" i="2"/>
  <c r="K1071" i="2" s="1"/>
  <c r="H1071" i="2"/>
  <c r="E1071" i="2"/>
  <c r="V1070" i="2"/>
  <c r="U1070" i="2"/>
  <c r="S1070" i="2"/>
  <c r="N1070" i="2"/>
  <c r="T1070" i="2" s="1"/>
  <c r="M1070" i="2"/>
  <c r="J1070" i="2"/>
  <c r="L1070" i="2" s="1"/>
  <c r="I1070" i="2"/>
  <c r="K1070" i="2" s="1"/>
  <c r="W1070" i="2" s="1"/>
  <c r="H1070" i="2"/>
  <c r="E1070" i="2"/>
  <c r="V1069" i="2"/>
  <c r="U1069" i="2"/>
  <c r="N1069" i="2"/>
  <c r="T1069" i="2" s="1"/>
  <c r="M1069" i="2"/>
  <c r="S1069" i="2" s="1"/>
  <c r="K1069" i="2"/>
  <c r="W1069" i="2" s="1"/>
  <c r="H407" i="3" s="1"/>
  <c r="J1069" i="2"/>
  <c r="L1069" i="2" s="1"/>
  <c r="I1069" i="2"/>
  <c r="H1069" i="2"/>
  <c r="E1069" i="2"/>
  <c r="V1068" i="2"/>
  <c r="U1068" i="2"/>
  <c r="S1068" i="2"/>
  <c r="N1068" i="2"/>
  <c r="T1068" i="2" s="1"/>
  <c r="M1068" i="2"/>
  <c r="J1068" i="2"/>
  <c r="L1068" i="2" s="1"/>
  <c r="I1068" i="2"/>
  <c r="K1068" i="2" s="1"/>
  <c r="O1068" i="2" s="1"/>
  <c r="Q1068" i="2" s="1"/>
  <c r="H1068" i="2"/>
  <c r="E1068" i="2"/>
  <c r="V1067" i="2"/>
  <c r="U1067" i="2"/>
  <c r="S1067" i="2"/>
  <c r="N1067" i="2"/>
  <c r="T1067" i="2" s="1"/>
  <c r="M1067" i="2"/>
  <c r="L1067" i="2"/>
  <c r="J1067" i="2"/>
  <c r="I1067" i="2"/>
  <c r="K1067" i="2" s="1"/>
  <c r="W1067" i="2" s="1"/>
  <c r="H1067" i="2"/>
  <c r="E1067" i="2"/>
  <c r="V1066" i="2"/>
  <c r="U1066" i="2"/>
  <c r="N1066" i="2"/>
  <c r="T1066" i="2" s="1"/>
  <c r="M1066" i="2"/>
  <c r="S1066" i="2" s="1"/>
  <c r="J1066" i="2"/>
  <c r="L1066" i="2" s="1"/>
  <c r="I1066" i="2"/>
  <c r="K1066" i="2" s="1"/>
  <c r="H1066" i="2"/>
  <c r="E1066" i="2"/>
  <c r="V1065" i="2"/>
  <c r="U1065" i="2"/>
  <c r="S1065" i="2"/>
  <c r="N1065" i="2"/>
  <c r="T1065" i="2" s="1"/>
  <c r="M1065" i="2"/>
  <c r="J1065" i="2"/>
  <c r="L1065" i="2" s="1"/>
  <c r="I1065" i="2"/>
  <c r="K1065" i="2" s="1"/>
  <c r="O1065" i="2" s="1"/>
  <c r="Q1065" i="2" s="1"/>
  <c r="H1065" i="2"/>
  <c r="E1065" i="2"/>
  <c r="V1064" i="2"/>
  <c r="U1064" i="2"/>
  <c r="N1064" i="2"/>
  <c r="T1064" i="2" s="1"/>
  <c r="M1064" i="2"/>
  <c r="S1064" i="2" s="1"/>
  <c r="L1064" i="2"/>
  <c r="J1064" i="2"/>
  <c r="I1064" i="2"/>
  <c r="K1064" i="2" s="1"/>
  <c r="W1064" i="2" s="1"/>
  <c r="H1064" i="2"/>
  <c r="E1064" i="2"/>
  <c r="V1063" i="2"/>
  <c r="U1063" i="2"/>
  <c r="N1063" i="2"/>
  <c r="T1063" i="2" s="1"/>
  <c r="M1063" i="2"/>
  <c r="S1063" i="2" s="1"/>
  <c r="K1063" i="2"/>
  <c r="J1063" i="2"/>
  <c r="L1063" i="2" s="1"/>
  <c r="I1063" i="2"/>
  <c r="H1063" i="2"/>
  <c r="E1063" i="2"/>
  <c r="V1062" i="2"/>
  <c r="U1062" i="2"/>
  <c r="N1062" i="2"/>
  <c r="T1062" i="2" s="1"/>
  <c r="M1062" i="2"/>
  <c r="S1062" i="2" s="1"/>
  <c r="J1062" i="2"/>
  <c r="L1062" i="2" s="1"/>
  <c r="I1062" i="2"/>
  <c r="K1062" i="2" s="1"/>
  <c r="H1062" i="2"/>
  <c r="E1062" i="2"/>
  <c r="V1061" i="2"/>
  <c r="U1061" i="2"/>
  <c r="N1061" i="2"/>
  <c r="T1061" i="2" s="1"/>
  <c r="M1061" i="2"/>
  <c r="S1061" i="2" s="1"/>
  <c r="L1061" i="2"/>
  <c r="J1061" i="2"/>
  <c r="I1061" i="2"/>
  <c r="K1061" i="2" s="1"/>
  <c r="W1061" i="2" s="1"/>
  <c r="H1061" i="2"/>
  <c r="E1061" i="2"/>
  <c r="V1060" i="2"/>
  <c r="U1060" i="2"/>
  <c r="N1060" i="2"/>
  <c r="T1060" i="2" s="1"/>
  <c r="M1060" i="2"/>
  <c r="S1060" i="2" s="1"/>
  <c r="J1060" i="2"/>
  <c r="L1060" i="2" s="1"/>
  <c r="I1060" i="2"/>
  <c r="K1060" i="2" s="1"/>
  <c r="W1060" i="2" s="1"/>
  <c r="H1060" i="2"/>
  <c r="E1060" i="2"/>
  <c r="V1059" i="2"/>
  <c r="U1059" i="2"/>
  <c r="N1059" i="2"/>
  <c r="T1059" i="2" s="1"/>
  <c r="M1059" i="2"/>
  <c r="S1059" i="2" s="1"/>
  <c r="J1059" i="2"/>
  <c r="L1059" i="2" s="1"/>
  <c r="I1059" i="2"/>
  <c r="K1059" i="2" s="1"/>
  <c r="H1059" i="2"/>
  <c r="E1059" i="2"/>
  <c r="V1058" i="2"/>
  <c r="U1058" i="2"/>
  <c r="N1058" i="2"/>
  <c r="T1058" i="2" s="1"/>
  <c r="M1058" i="2"/>
  <c r="S1058" i="2" s="1"/>
  <c r="K1058" i="2"/>
  <c r="W1058" i="2" s="1"/>
  <c r="J1058" i="2"/>
  <c r="L1058" i="2" s="1"/>
  <c r="I1058" i="2"/>
  <c r="H1058" i="2"/>
  <c r="E1058" i="2"/>
  <c r="V1057" i="2"/>
  <c r="U1057" i="2"/>
  <c r="N1057" i="2"/>
  <c r="T1057" i="2" s="1"/>
  <c r="M1057" i="2"/>
  <c r="S1057" i="2" s="1"/>
  <c r="K1057" i="2"/>
  <c r="J1057" i="2"/>
  <c r="L1057" i="2" s="1"/>
  <c r="I1057" i="2"/>
  <c r="H1057" i="2"/>
  <c r="E1057" i="2"/>
  <c r="V1056" i="2"/>
  <c r="U1056" i="2"/>
  <c r="N1056" i="2"/>
  <c r="T1056" i="2" s="1"/>
  <c r="M1056" i="2"/>
  <c r="S1056" i="2" s="1"/>
  <c r="J1056" i="2"/>
  <c r="L1056" i="2" s="1"/>
  <c r="I1056" i="2"/>
  <c r="K1056" i="2" s="1"/>
  <c r="O1056" i="2" s="1"/>
  <c r="Q1056" i="2" s="1"/>
  <c r="H1056" i="2"/>
  <c r="E1056" i="2"/>
  <c r="V1055" i="2"/>
  <c r="U1055" i="2"/>
  <c r="S1055" i="2"/>
  <c r="N1055" i="2"/>
  <c r="T1055" i="2" s="1"/>
  <c r="M1055" i="2"/>
  <c r="K1055" i="2"/>
  <c r="F405" i="3" s="1"/>
  <c r="J1055" i="2"/>
  <c r="L1055" i="2" s="1"/>
  <c r="K405" i="3" s="1"/>
  <c r="I1055" i="2"/>
  <c r="H1055" i="2"/>
  <c r="E1055" i="2"/>
  <c r="V1054" i="2"/>
  <c r="U1054" i="2"/>
  <c r="N1054" i="2"/>
  <c r="T1054" i="2" s="1"/>
  <c r="M1054" i="2"/>
  <c r="S1054" i="2" s="1"/>
  <c r="J1054" i="2"/>
  <c r="L1054" i="2" s="1"/>
  <c r="I1054" i="2"/>
  <c r="K1054" i="2" s="1"/>
  <c r="H1054" i="2"/>
  <c r="E1054" i="2"/>
  <c r="V1053" i="2"/>
  <c r="U1053" i="2"/>
  <c r="N1053" i="2"/>
  <c r="T1053" i="2" s="1"/>
  <c r="M1053" i="2"/>
  <c r="S1053" i="2" s="1"/>
  <c r="J1053" i="2"/>
  <c r="L1053" i="2" s="1"/>
  <c r="I1053" i="2"/>
  <c r="K1053" i="2" s="1"/>
  <c r="H1053" i="2"/>
  <c r="E1053" i="2"/>
  <c r="V1052" i="2"/>
  <c r="U1052" i="2"/>
  <c r="N1052" i="2"/>
  <c r="T1052" i="2" s="1"/>
  <c r="M1052" i="2"/>
  <c r="S1052" i="2" s="1"/>
  <c r="J1052" i="2"/>
  <c r="L1052" i="2" s="1"/>
  <c r="K402" i="3" s="1"/>
  <c r="I1052" i="2"/>
  <c r="K1052" i="2" s="1"/>
  <c r="F402" i="3" s="1"/>
  <c r="H1052" i="2"/>
  <c r="E1052" i="2"/>
  <c r="V1051" i="2"/>
  <c r="U1051" i="2"/>
  <c r="N1051" i="2"/>
  <c r="T1051" i="2" s="1"/>
  <c r="M1051" i="2"/>
  <c r="S1051" i="2" s="1"/>
  <c r="K1051" i="2"/>
  <c r="J1051" i="2"/>
  <c r="L1051" i="2" s="1"/>
  <c r="I1051" i="2"/>
  <c r="H1051" i="2"/>
  <c r="E1051" i="2"/>
  <c r="V1050" i="2"/>
  <c r="U1050" i="2"/>
  <c r="N1050" i="2"/>
  <c r="T1050" i="2" s="1"/>
  <c r="M1050" i="2"/>
  <c r="S1050" i="2" s="1"/>
  <c r="J1050" i="2"/>
  <c r="L1050" i="2" s="1"/>
  <c r="I1050" i="2"/>
  <c r="K1050" i="2" s="1"/>
  <c r="O1050" i="2" s="1"/>
  <c r="Q1050" i="2" s="1"/>
  <c r="H1050" i="2"/>
  <c r="E1050" i="2"/>
  <c r="V1049" i="2"/>
  <c r="U1049" i="2"/>
  <c r="S1049" i="2"/>
  <c r="N1049" i="2"/>
  <c r="T1049" i="2" s="1"/>
  <c r="M1049" i="2"/>
  <c r="K1049" i="2"/>
  <c r="F399" i="3" s="1"/>
  <c r="J1049" i="2"/>
  <c r="L1049" i="2" s="1"/>
  <c r="K399" i="3" s="1"/>
  <c r="I1049" i="2"/>
  <c r="H1049" i="2"/>
  <c r="E1049" i="2"/>
  <c r="V1048" i="2"/>
  <c r="U1048" i="2"/>
  <c r="N1048" i="2"/>
  <c r="T1048" i="2" s="1"/>
  <c r="M1048" i="2"/>
  <c r="S1048" i="2" s="1"/>
  <c r="J1048" i="2"/>
  <c r="L1048" i="2" s="1"/>
  <c r="I1048" i="2"/>
  <c r="K1048" i="2" s="1"/>
  <c r="W1048" i="2" s="1"/>
  <c r="H398" i="3" s="1"/>
  <c r="H1048" i="2"/>
  <c r="E1048" i="2"/>
  <c r="V1047" i="2"/>
  <c r="U1047" i="2"/>
  <c r="S1047" i="2"/>
  <c r="O1047" i="2"/>
  <c r="Q1047" i="2" s="1"/>
  <c r="N1047" i="2"/>
  <c r="T1047" i="2" s="1"/>
  <c r="M1047" i="2"/>
  <c r="J1047" i="2"/>
  <c r="L1047" i="2" s="1"/>
  <c r="I1047" i="2"/>
  <c r="K1047" i="2" s="1"/>
  <c r="H1047" i="2"/>
  <c r="E1047" i="2"/>
  <c r="V1046" i="2"/>
  <c r="U1046" i="2"/>
  <c r="N1046" i="2"/>
  <c r="T1046" i="2" s="1"/>
  <c r="M1046" i="2"/>
  <c r="S1046" i="2" s="1"/>
  <c r="L1046" i="2"/>
  <c r="J1046" i="2"/>
  <c r="I1046" i="2"/>
  <c r="K1046" i="2" s="1"/>
  <c r="W1046" i="2" s="1"/>
  <c r="H1046" i="2"/>
  <c r="E1046" i="2"/>
  <c r="V1045" i="2"/>
  <c r="U1045" i="2"/>
  <c r="N1045" i="2"/>
  <c r="T1045" i="2" s="1"/>
  <c r="M1045" i="2"/>
  <c r="S1045" i="2" s="1"/>
  <c r="J1045" i="2"/>
  <c r="L1045" i="2" s="1"/>
  <c r="I1045" i="2"/>
  <c r="K1045" i="2" s="1"/>
  <c r="H1045" i="2"/>
  <c r="E1045" i="2"/>
  <c r="V1044" i="2"/>
  <c r="U1044" i="2"/>
  <c r="T1044" i="2"/>
  <c r="S1044" i="2"/>
  <c r="N1044" i="2"/>
  <c r="M1044" i="2"/>
  <c r="J1044" i="2"/>
  <c r="L1044" i="2" s="1"/>
  <c r="I1044" i="2"/>
  <c r="K1044" i="2" s="1"/>
  <c r="O1044" i="2" s="1"/>
  <c r="Q1044" i="2" s="1"/>
  <c r="H1044" i="2"/>
  <c r="E1044" i="2"/>
  <c r="V1043" i="2"/>
  <c r="U1043" i="2"/>
  <c r="S1043" i="2"/>
  <c r="N1043" i="2"/>
  <c r="T1043" i="2" s="1"/>
  <c r="M1043" i="2"/>
  <c r="L1043" i="2"/>
  <c r="J1043" i="2"/>
  <c r="I1043" i="2"/>
  <c r="K1043" i="2" s="1"/>
  <c r="W1043" i="2" s="1"/>
  <c r="H1043" i="2"/>
  <c r="E1043" i="2"/>
  <c r="V1042" i="2"/>
  <c r="U1042" i="2"/>
  <c r="N1042" i="2"/>
  <c r="T1042" i="2" s="1"/>
  <c r="M1042" i="2"/>
  <c r="S1042" i="2" s="1"/>
  <c r="J1042" i="2"/>
  <c r="L1042" i="2" s="1"/>
  <c r="I1042" i="2"/>
  <c r="K1042" i="2" s="1"/>
  <c r="H1042" i="2"/>
  <c r="E1042" i="2"/>
  <c r="V1041" i="2"/>
  <c r="U1041" i="2"/>
  <c r="T1041" i="2"/>
  <c r="N1041" i="2"/>
  <c r="M1041" i="2"/>
  <c r="S1041" i="2" s="1"/>
  <c r="J1041" i="2"/>
  <c r="L1041" i="2" s="1"/>
  <c r="I1041" i="2"/>
  <c r="K1041" i="2" s="1"/>
  <c r="O1041" i="2" s="1"/>
  <c r="Q1041" i="2" s="1"/>
  <c r="H1041" i="2"/>
  <c r="E1041" i="2"/>
  <c r="V1040" i="2"/>
  <c r="U1040" i="2"/>
  <c r="S1040" i="2"/>
  <c r="N1040" i="2"/>
  <c r="T1040" i="2" s="1"/>
  <c r="M1040" i="2"/>
  <c r="K1040" i="2"/>
  <c r="W1040" i="2" s="1"/>
  <c r="J1040" i="2"/>
  <c r="L1040" i="2" s="1"/>
  <c r="I1040" i="2"/>
  <c r="H1040" i="2"/>
  <c r="E1040" i="2"/>
  <c r="V1039" i="2"/>
  <c r="U1039" i="2"/>
  <c r="N1039" i="2"/>
  <c r="T1039" i="2" s="1"/>
  <c r="M1039" i="2"/>
  <c r="S1039" i="2" s="1"/>
  <c r="J1039" i="2"/>
  <c r="L1039" i="2" s="1"/>
  <c r="I1039" i="2"/>
  <c r="K1039" i="2" s="1"/>
  <c r="H1039" i="2"/>
  <c r="E1039" i="2"/>
  <c r="V1038" i="2"/>
  <c r="U1038" i="2"/>
  <c r="O1038" i="2"/>
  <c r="Q1038" i="2" s="1"/>
  <c r="N1038" i="2"/>
  <c r="T1038" i="2" s="1"/>
  <c r="M1038" i="2"/>
  <c r="S1038" i="2" s="1"/>
  <c r="J1038" i="2"/>
  <c r="L1038" i="2" s="1"/>
  <c r="I1038" i="2"/>
  <c r="K1038" i="2" s="1"/>
  <c r="H1038" i="2"/>
  <c r="E1038" i="2"/>
  <c r="V1036" i="2"/>
  <c r="U1036" i="2"/>
  <c r="N1036" i="2"/>
  <c r="T1036" i="2" s="1"/>
  <c r="M1036" i="2"/>
  <c r="S1036" i="2" s="1"/>
  <c r="J1036" i="2"/>
  <c r="L1036" i="2" s="1"/>
  <c r="I1036" i="2"/>
  <c r="K1036" i="2" s="1"/>
  <c r="H1036" i="2"/>
  <c r="E1036" i="2"/>
  <c r="V1035" i="2"/>
  <c r="U1035" i="2"/>
  <c r="N1035" i="2"/>
  <c r="T1035" i="2" s="1"/>
  <c r="M1035" i="2"/>
  <c r="S1035" i="2" s="1"/>
  <c r="J1035" i="2"/>
  <c r="L1035" i="2" s="1"/>
  <c r="I1035" i="2"/>
  <c r="K1035" i="2" s="1"/>
  <c r="H1035" i="2"/>
  <c r="E1035" i="2"/>
  <c r="V1034" i="2"/>
  <c r="U1034" i="2"/>
  <c r="N1034" i="2"/>
  <c r="T1034" i="2" s="1"/>
  <c r="M1034" i="2"/>
  <c r="S1034" i="2" s="1"/>
  <c r="J1034" i="2"/>
  <c r="L1034" i="2" s="1"/>
  <c r="I1034" i="2"/>
  <c r="K1034" i="2" s="1"/>
  <c r="O1034" i="2" s="1"/>
  <c r="Q1034" i="2" s="1"/>
  <c r="H1034" i="2"/>
  <c r="E1034" i="2"/>
  <c r="V1033" i="2"/>
  <c r="U1033" i="2"/>
  <c r="N1033" i="2"/>
  <c r="T1033" i="2" s="1"/>
  <c r="M1033" i="2"/>
  <c r="S1033" i="2" s="1"/>
  <c r="J1033" i="2"/>
  <c r="L1033" i="2" s="1"/>
  <c r="I1033" i="2"/>
  <c r="K1033" i="2" s="1"/>
  <c r="H1033" i="2"/>
  <c r="E1033" i="2"/>
  <c r="V1032" i="2"/>
  <c r="U1032" i="2"/>
  <c r="N1032" i="2"/>
  <c r="T1032" i="2" s="1"/>
  <c r="M1032" i="2"/>
  <c r="S1032" i="2" s="1"/>
  <c r="J1032" i="2"/>
  <c r="L1032" i="2" s="1"/>
  <c r="I1032" i="2"/>
  <c r="K1032" i="2" s="1"/>
  <c r="H1032" i="2"/>
  <c r="E1032" i="2"/>
  <c r="V1031" i="2"/>
  <c r="U1031" i="2"/>
  <c r="T1031" i="2"/>
  <c r="N1031" i="2"/>
  <c r="M1031" i="2"/>
  <c r="S1031" i="2" s="1"/>
  <c r="J1031" i="2"/>
  <c r="L1031" i="2" s="1"/>
  <c r="I1031" i="2"/>
  <c r="K1031" i="2" s="1"/>
  <c r="H1031" i="2"/>
  <c r="E1031" i="2"/>
  <c r="V1030" i="2"/>
  <c r="U1030" i="2"/>
  <c r="N1030" i="2"/>
  <c r="T1030" i="2" s="1"/>
  <c r="M1030" i="2"/>
  <c r="S1030" i="2" s="1"/>
  <c r="L1030" i="2"/>
  <c r="J1030" i="2"/>
  <c r="I1030" i="2"/>
  <c r="K1030" i="2" s="1"/>
  <c r="H1030" i="2"/>
  <c r="E1030" i="2"/>
  <c r="V1029" i="2"/>
  <c r="U1029" i="2"/>
  <c r="N1029" i="2"/>
  <c r="T1029" i="2" s="1"/>
  <c r="M1029" i="2"/>
  <c r="S1029" i="2" s="1"/>
  <c r="J1029" i="2"/>
  <c r="L1029" i="2" s="1"/>
  <c r="I1029" i="2"/>
  <c r="K1029" i="2" s="1"/>
  <c r="O1029" i="2" s="1"/>
  <c r="Q1029" i="2" s="1"/>
  <c r="H1029" i="2"/>
  <c r="E1029" i="2"/>
  <c r="V1028" i="2"/>
  <c r="U1028" i="2"/>
  <c r="S1028" i="2"/>
  <c r="O1028" i="2"/>
  <c r="Q1028" i="2" s="1"/>
  <c r="N1028" i="2"/>
  <c r="T1028" i="2" s="1"/>
  <c r="M1028" i="2"/>
  <c r="J1028" i="2"/>
  <c r="L1028" i="2" s="1"/>
  <c r="I1028" i="2"/>
  <c r="K1028" i="2" s="1"/>
  <c r="H1028" i="2"/>
  <c r="E1028" i="2"/>
  <c r="V1027" i="2"/>
  <c r="U1027" i="2"/>
  <c r="N1027" i="2"/>
  <c r="T1027" i="2" s="1"/>
  <c r="M1027" i="2"/>
  <c r="S1027" i="2" s="1"/>
  <c r="K1027" i="2"/>
  <c r="J1027" i="2"/>
  <c r="L1027" i="2" s="1"/>
  <c r="I1027" i="2"/>
  <c r="H1027" i="2"/>
  <c r="E1027" i="2"/>
  <c r="V1026" i="2"/>
  <c r="U1026" i="2"/>
  <c r="N1026" i="2"/>
  <c r="T1026" i="2" s="1"/>
  <c r="M1026" i="2"/>
  <c r="S1026" i="2" s="1"/>
  <c r="J1026" i="2"/>
  <c r="L1026" i="2" s="1"/>
  <c r="I1026" i="2"/>
  <c r="K1026" i="2" s="1"/>
  <c r="H1026" i="2"/>
  <c r="E1026" i="2"/>
  <c r="V1025" i="2"/>
  <c r="U1025" i="2"/>
  <c r="N1025" i="2"/>
  <c r="T1025" i="2" s="1"/>
  <c r="M1025" i="2"/>
  <c r="J1025" i="2"/>
  <c r="L1025" i="2" s="1"/>
  <c r="I1025" i="2"/>
  <c r="K1025" i="2" s="1"/>
  <c r="H1025" i="2"/>
  <c r="E1025" i="2"/>
  <c r="W1024" i="2"/>
  <c r="V1024" i="2"/>
  <c r="U1024" i="2"/>
  <c r="N1024" i="2"/>
  <c r="T1024" i="2" s="1"/>
  <c r="M1024" i="2"/>
  <c r="S1024" i="2" s="1"/>
  <c r="L1024" i="2"/>
  <c r="J1024" i="2"/>
  <c r="I1024" i="2"/>
  <c r="K1024" i="2" s="1"/>
  <c r="H1024" i="2"/>
  <c r="E1024" i="2"/>
  <c r="V1023" i="2"/>
  <c r="U1023" i="2"/>
  <c r="N1023" i="2"/>
  <c r="T1023" i="2" s="1"/>
  <c r="M1023" i="2"/>
  <c r="S1023" i="2" s="1"/>
  <c r="J1023" i="2"/>
  <c r="L1023" i="2" s="1"/>
  <c r="I1023" i="2"/>
  <c r="K1023" i="2" s="1"/>
  <c r="H1023" i="2"/>
  <c r="E1023" i="2"/>
  <c r="V1022" i="2"/>
  <c r="U1022" i="2"/>
  <c r="N1022" i="2"/>
  <c r="T1022" i="2" s="1"/>
  <c r="M1022" i="2"/>
  <c r="S1022" i="2" s="1"/>
  <c r="J1022" i="2"/>
  <c r="L1022" i="2" s="1"/>
  <c r="I1022" i="2"/>
  <c r="K1022" i="2" s="1"/>
  <c r="H1022" i="2"/>
  <c r="E1022" i="2"/>
  <c r="W1021" i="2"/>
  <c r="V1021" i="2"/>
  <c r="U1021" i="2"/>
  <c r="S1021" i="2"/>
  <c r="N1021" i="2"/>
  <c r="T1021" i="2" s="1"/>
  <c r="M1021" i="2"/>
  <c r="K1021" i="2"/>
  <c r="J1021" i="2"/>
  <c r="L1021" i="2" s="1"/>
  <c r="I1021" i="2"/>
  <c r="H1021" i="2"/>
  <c r="E1021" i="2"/>
  <c r="V1020" i="2"/>
  <c r="U1020" i="2"/>
  <c r="N1020" i="2"/>
  <c r="T1020" i="2" s="1"/>
  <c r="M1020" i="2"/>
  <c r="S1020" i="2" s="1"/>
  <c r="J1020" i="2"/>
  <c r="L1020" i="2" s="1"/>
  <c r="I1020" i="2"/>
  <c r="K1020" i="2" s="1"/>
  <c r="H1020" i="2"/>
  <c r="E1020" i="2"/>
  <c r="V1019" i="2"/>
  <c r="U1019" i="2"/>
  <c r="S1019" i="2"/>
  <c r="N1019" i="2"/>
  <c r="T1019" i="2" s="1"/>
  <c r="M1019" i="2"/>
  <c r="O1019" i="2" s="1"/>
  <c r="Q1019" i="2" s="1"/>
  <c r="J1019" i="2"/>
  <c r="L1019" i="2" s="1"/>
  <c r="I1019" i="2"/>
  <c r="K1019" i="2" s="1"/>
  <c r="H1019" i="2"/>
  <c r="E1019" i="2"/>
  <c r="V1018" i="2"/>
  <c r="U1018" i="2"/>
  <c r="N1018" i="2"/>
  <c r="T1018" i="2" s="1"/>
  <c r="M1018" i="2"/>
  <c r="S1018" i="2" s="1"/>
  <c r="L1018" i="2"/>
  <c r="J1018" i="2"/>
  <c r="I1018" i="2"/>
  <c r="K1018" i="2" s="1"/>
  <c r="H1018" i="2"/>
  <c r="E1018" i="2"/>
  <c r="V1017" i="2"/>
  <c r="U1017" i="2"/>
  <c r="N1017" i="2"/>
  <c r="T1017" i="2" s="1"/>
  <c r="M1017" i="2"/>
  <c r="S1017" i="2" s="1"/>
  <c r="J1017" i="2"/>
  <c r="L1017" i="2" s="1"/>
  <c r="I1017" i="2"/>
  <c r="K1017" i="2" s="1"/>
  <c r="W1017" i="2" s="1"/>
  <c r="H1017" i="2"/>
  <c r="E1017" i="2"/>
  <c r="V1016" i="2"/>
  <c r="U1016" i="2"/>
  <c r="N1016" i="2"/>
  <c r="T1016" i="2" s="1"/>
  <c r="M1016" i="2"/>
  <c r="S1016" i="2" s="1"/>
  <c r="J1016" i="2"/>
  <c r="L1016" i="2" s="1"/>
  <c r="I1016" i="2"/>
  <c r="K1016" i="2" s="1"/>
  <c r="H1016" i="2"/>
  <c r="E1016" i="2"/>
  <c r="V1015" i="2"/>
  <c r="U1015" i="2"/>
  <c r="N1015" i="2"/>
  <c r="T1015" i="2" s="1"/>
  <c r="M1015" i="2"/>
  <c r="S1015" i="2" s="1"/>
  <c r="L1015" i="2"/>
  <c r="X1015" i="2" s="1"/>
  <c r="K1015" i="2"/>
  <c r="W1015" i="2" s="1"/>
  <c r="J1015" i="2"/>
  <c r="I1015" i="2"/>
  <c r="H1015" i="2"/>
  <c r="E1015" i="2"/>
  <c r="V1014" i="2"/>
  <c r="U1014" i="2"/>
  <c r="N1014" i="2"/>
  <c r="T1014" i="2" s="1"/>
  <c r="M1014" i="2"/>
  <c r="S1014" i="2" s="1"/>
  <c r="J1014" i="2"/>
  <c r="L1014" i="2" s="1"/>
  <c r="P1014" i="2" s="1"/>
  <c r="R1014" i="2" s="1"/>
  <c r="I1014" i="2"/>
  <c r="K1014" i="2" s="1"/>
  <c r="H1014" i="2"/>
  <c r="E1014" i="2"/>
  <c r="V1013" i="2"/>
  <c r="U1013" i="2"/>
  <c r="T1013" i="2"/>
  <c r="N1013" i="2"/>
  <c r="M1013" i="2"/>
  <c r="S1013" i="2" s="1"/>
  <c r="J1013" i="2"/>
  <c r="L1013" i="2" s="1"/>
  <c r="I1013" i="2"/>
  <c r="K1013" i="2" s="1"/>
  <c r="H1013" i="2"/>
  <c r="E1013" i="2"/>
  <c r="V1012" i="2"/>
  <c r="U1012" i="2"/>
  <c r="N1012" i="2"/>
  <c r="T1012" i="2" s="1"/>
  <c r="M1012" i="2"/>
  <c r="S1012" i="2" s="1"/>
  <c r="J1012" i="2"/>
  <c r="L1012" i="2" s="1"/>
  <c r="I1012" i="2"/>
  <c r="K1012" i="2" s="1"/>
  <c r="W1012" i="2" s="1"/>
  <c r="H1012" i="2"/>
  <c r="E1012" i="2"/>
  <c r="V1011" i="2"/>
  <c r="U1011" i="2"/>
  <c r="N1011" i="2"/>
  <c r="T1011" i="2" s="1"/>
  <c r="M1011" i="2"/>
  <c r="S1011" i="2" s="1"/>
  <c r="J1011" i="2"/>
  <c r="L1011" i="2" s="1"/>
  <c r="P1011" i="2" s="1"/>
  <c r="R1011" i="2" s="1"/>
  <c r="I1011" i="2"/>
  <c r="K1011" i="2" s="1"/>
  <c r="H1011" i="2"/>
  <c r="E1011" i="2"/>
  <c r="V1010" i="2"/>
  <c r="U1010" i="2"/>
  <c r="T1010" i="2"/>
  <c r="S1010" i="2"/>
  <c r="O1010" i="2"/>
  <c r="Q1010" i="2" s="1"/>
  <c r="N1010" i="2"/>
  <c r="M1010" i="2"/>
  <c r="J1010" i="2"/>
  <c r="L1010" i="2" s="1"/>
  <c r="I1010" i="2"/>
  <c r="K1010" i="2" s="1"/>
  <c r="H1010" i="2"/>
  <c r="E1010" i="2"/>
  <c r="V1009" i="2"/>
  <c r="U1009" i="2"/>
  <c r="N1009" i="2"/>
  <c r="T1009" i="2" s="1"/>
  <c r="M1009" i="2"/>
  <c r="S1009" i="2" s="1"/>
  <c r="L1009" i="2"/>
  <c r="K1009" i="2"/>
  <c r="J1009" i="2"/>
  <c r="I1009" i="2"/>
  <c r="H1009" i="2"/>
  <c r="E1009" i="2"/>
  <c r="V1008" i="2"/>
  <c r="U1008" i="2"/>
  <c r="N1008" i="2"/>
  <c r="T1008" i="2" s="1"/>
  <c r="M1008" i="2"/>
  <c r="S1008" i="2" s="1"/>
  <c r="J1008" i="2"/>
  <c r="L1008" i="2" s="1"/>
  <c r="I1008" i="2"/>
  <c r="K1008" i="2" s="1"/>
  <c r="O1008" i="2" s="1"/>
  <c r="Q1008" i="2" s="1"/>
  <c r="H1008" i="2"/>
  <c r="E1008" i="2"/>
  <c r="V1007" i="2"/>
  <c r="U1007" i="2"/>
  <c r="T1007" i="2"/>
  <c r="N1007" i="2"/>
  <c r="M1007" i="2"/>
  <c r="S1007" i="2" s="1"/>
  <c r="J1007" i="2"/>
  <c r="L1007" i="2" s="1"/>
  <c r="I1007" i="2"/>
  <c r="K1007" i="2" s="1"/>
  <c r="H1007" i="2"/>
  <c r="E1007" i="2"/>
  <c r="V1006" i="2"/>
  <c r="U1006" i="2"/>
  <c r="S1006" i="2"/>
  <c r="N1006" i="2"/>
  <c r="T1006" i="2" s="1"/>
  <c r="M1006" i="2"/>
  <c r="L1006" i="2"/>
  <c r="X1006" i="2" s="1"/>
  <c r="J1006" i="2"/>
  <c r="I1006" i="2"/>
  <c r="K1006" i="2" s="1"/>
  <c r="W1006" i="2" s="1"/>
  <c r="H1006" i="2"/>
  <c r="E1006" i="2"/>
  <c r="V1005" i="2"/>
  <c r="U1005" i="2"/>
  <c r="P1005" i="2"/>
  <c r="R1005" i="2" s="1"/>
  <c r="N1005" i="2"/>
  <c r="T1005" i="2" s="1"/>
  <c r="M1005" i="2"/>
  <c r="S1005" i="2" s="1"/>
  <c r="J1005" i="2"/>
  <c r="L1005" i="2" s="1"/>
  <c r="I1005" i="2"/>
  <c r="K1005" i="2" s="1"/>
  <c r="H1005" i="2"/>
  <c r="E1005" i="2"/>
  <c r="V1004" i="2"/>
  <c r="U1004" i="2"/>
  <c r="N1004" i="2"/>
  <c r="T1004" i="2" s="1"/>
  <c r="M1004" i="2"/>
  <c r="S1004" i="2" s="1"/>
  <c r="J1004" i="2"/>
  <c r="L1004" i="2" s="1"/>
  <c r="I1004" i="2"/>
  <c r="K1004" i="2" s="1"/>
  <c r="H1004" i="2"/>
  <c r="E1004" i="2"/>
  <c r="V1003" i="2"/>
  <c r="U1003" i="2"/>
  <c r="S1003" i="2"/>
  <c r="N1003" i="2"/>
  <c r="T1003" i="2" s="1"/>
  <c r="M1003" i="2"/>
  <c r="L1003" i="2"/>
  <c r="X1003" i="2" s="1"/>
  <c r="J1003" i="2"/>
  <c r="I1003" i="2"/>
  <c r="K1003" i="2" s="1"/>
  <c r="H1003" i="2"/>
  <c r="E1003" i="2"/>
  <c r="V1002" i="2"/>
  <c r="U1002" i="2"/>
  <c r="S1002" i="2"/>
  <c r="N1002" i="2"/>
  <c r="T1002" i="2" s="1"/>
  <c r="M1002" i="2"/>
  <c r="J1002" i="2"/>
  <c r="L1002" i="2" s="1"/>
  <c r="P1002" i="2" s="1"/>
  <c r="R1002" i="2" s="1"/>
  <c r="I1002" i="2"/>
  <c r="K1002" i="2" s="1"/>
  <c r="H1002" i="2"/>
  <c r="E1002" i="2"/>
  <c r="V1001" i="2"/>
  <c r="U1001" i="2"/>
  <c r="S1001" i="2"/>
  <c r="N1001" i="2"/>
  <c r="T1001" i="2" s="1"/>
  <c r="M1001" i="2"/>
  <c r="K1001" i="2"/>
  <c r="J1001" i="2"/>
  <c r="L1001" i="2" s="1"/>
  <c r="I1001" i="2"/>
  <c r="H1001" i="2"/>
  <c r="E1001" i="2"/>
  <c r="X1000" i="2"/>
  <c r="V1000" i="2"/>
  <c r="U1000" i="2"/>
  <c r="N1000" i="2"/>
  <c r="T1000" i="2" s="1"/>
  <c r="M1000" i="2"/>
  <c r="S1000" i="2" s="1"/>
  <c r="L1000" i="2"/>
  <c r="J1000" i="2"/>
  <c r="I1000" i="2"/>
  <c r="K1000" i="2" s="1"/>
  <c r="O1000" i="2" s="1"/>
  <c r="Q1000" i="2" s="1"/>
  <c r="H1000" i="2"/>
  <c r="E1000" i="2"/>
  <c r="V999" i="2"/>
  <c r="U999" i="2"/>
  <c r="N999" i="2"/>
  <c r="T999" i="2" s="1"/>
  <c r="M999" i="2"/>
  <c r="S999" i="2" s="1"/>
  <c r="J999" i="2"/>
  <c r="L999" i="2" s="1"/>
  <c r="I999" i="2"/>
  <c r="K999" i="2" s="1"/>
  <c r="H999" i="2"/>
  <c r="E999" i="2"/>
  <c r="V998" i="2"/>
  <c r="U998" i="2"/>
  <c r="N998" i="2"/>
  <c r="T998" i="2" s="1"/>
  <c r="M998" i="2"/>
  <c r="S998" i="2" s="1"/>
  <c r="J998" i="2"/>
  <c r="L998" i="2" s="1"/>
  <c r="I998" i="2"/>
  <c r="K998" i="2" s="1"/>
  <c r="H998" i="2"/>
  <c r="E998" i="2"/>
  <c r="V997" i="2"/>
  <c r="U997" i="2"/>
  <c r="N997" i="2"/>
  <c r="T997" i="2" s="1"/>
  <c r="M997" i="2"/>
  <c r="S997" i="2" s="1"/>
  <c r="L997" i="2"/>
  <c r="K997" i="2"/>
  <c r="W997" i="2" s="1"/>
  <c r="J997" i="2"/>
  <c r="I997" i="2"/>
  <c r="H997" i="2"/>
  <c r="E997" i="2"/>
  <c r="V996" i="2"/>
  <c r="U996" i="2"/>
  <c r="S996" i="2"/>
  <c r="N996" i="2"/>
  <c r="T996" i="2" s="1"/>
  <c r="M996" i="2"/>
  <c r="J996" i="2"/>
  <c r="L996" i="2" s="1"/>
  <c r="X996" i="2" s="1"/>
  <c r="I996" i="2"/>
  <c r="K996" i="2" s="1"/>
  <c r="W996" i="2" s="1"/>
  <c r="H996" i="2"/>
  <c r="E996" i="2"/>
  <c r="V995" i="2"/>
  <c r="U995" i="2"/>
  <c r="N995" i="2"/>
  <c r="T995" i="2" s="1"/>
  <c r="M995" i="2"/>
  <c r="S995" i="2" s="1"/>
  <c r="J995" i="2"/>
  <c r="L995" i="2" s="1"/>
  <c r="I995" i="2"/>
  <c r="K995" i="2" s="1"/>
  <c r="H995" i="2"/>
  <c r="E995" i="2"/>
  <c r="V994" i="2"/>
  <c r="U994" i="2"/>
  <c r="N994" i="2"/>
  <c r="T994" i="2" s="1"/>
  <c r="M994" i="2"/>
  <c r="S994" i="2" s="1"/>
  <c r="J994" i="2"/>
  <c r="L994" i="2" s="1"/>
  <c r="X994" i="2" s="1"/>
  <c r="I994" i="2"/>
  <c r="K994" i="2" s="1"/>
  <c r="H994" i="2"/>
  <c r="E994" i="2"/>
  <c r="V993" i="2"/>
  <c r="U993" i="2"/>
  <c r="N993" i="2"/>
  <c r="T993" i="2" s="1"/>
  <c r="M993" i="2"/>
  <c r="S993" i="2" s="1"/>
  <c r="J993" i="2"/>
  <c r="L993" i="2" s="1"/>
  <c r="P993" i="2" s="1"/>
  <c r="R993" i="2" s="1"/>
  <c r="I993" i="2"/>
  <c r="K993" i="2" s="1"/>
  <c r="H993" i="2"/>
  <c r="E993" i="2"/>
  <c r="V992" i="2"/>
  <c r="U992" i="2"/>
  <c r="T992" i="2"/>
  <c r="S992" i="2"/>
  <c r="N992" i="2"/>
  <c r="M992" i="2"/>
  <c r="J992" i="2"/>
  <c r="L992" i="2" s="1"/>
  <c r="I992" i="2"/>
  <c r="K992" i="2" s="1"/>
  <c r="H992" i="2"/>
  <c r="E992" i="2"/>
  <c r="V991" i="2"/>
  <c r="U991" i="2"/>
  <c r="N991" i="2"/>
  <c r="T991" i="2" s="1"/>
  <c r="M991" i="2"/>
  <c r="S991" i="2" s="1"/>
  <c r="J991" i="2"/>
  <c r="L991" i="2" s="1"/>
  <c r="I991" i="2"/>
  <c r="K991" i="2" s="1"/>
  <c r="O991" i="2" s="1"/>
  <c r="Q991" i="2" s="1"/>
  <c r="H991" i="2"/>
  <c r="E991" i="2"/>
  <c r="V990" i="2"/>
  <c r="U990" i="2"/>
  <c r="N990" i="2"/>
  <c r="T990" i="2" s="1"/>
  <c r="M990" i="2"/>
  <c r="S990" i="2" s="1"/>
  <c r="K990" i="2"/>
  <c r="J990" i="2"/>
  <c r="L990" i="2" s="1"/>
  <c r="X990" i="2" s="1"/>
  <c r="I990" i="2"/>
  <c r="H990" i="2"/>
  <c r="E990" i="2"/>
  <c r="V989" i="2"/>
  <c r="U989" i="2"/>
  <c r="N989" i="2"/>
  <c r="T989" i="2" s="1"/>
  <c r="M989" i="2"/>
  <c r="S989" i="2" s="1"/>
  <c r="J989" i="2"/>
  <c r="L989" i="2" s="1"/>
  <c r="I989" i="2"/>
  <c r="K989" i="2" s="1"/>
  <c r="O989" i="2" s="1"/>
  <c r="Q989" i="2" s="1"/>
  <c r="H989" i="2"/>
  <c r="E989" i="2"/>
  <c r="V988" i="2"/>
  <c r="U988" i="2"/>
  <c r="O988" i="2"/>
  <c r="Q988" i="2" s="1"/>
  <c r="N988" i="2"/>
  <c r="T988" i="2" s="1"/>
  <c r="M988" i="2"/>
  <c r="S988" i="2" s="1"/>
  <c r="K988" i="2"/>
  <c r="J988" i="2"/>
  <c r="L988" i="2" s="1"/>
  <c r="I988" i="2"/>
  <c r="H988" i="2"/>
  <c r="E988" i="2"/>
  <c r="V987" i="2"/>
  <c r="U987" i="2"/>
  <c r="N987" i="2"/>
  <c r="T987" i="2" s="1"/>
  <c r="M987" i="2"/>
  <c r="S987" i="2" s="1"/>
  <c r="K987" i="2"/>
  <c r="J987" i="2"/>
  <c r="L987" i="2" s="1"/>
  <c r="I987" i="2"/>
  <c r="H987" i="2"/>
  <c r="E987" i="2"/>
  <c r="V986" i="2"/>
  <c r="U986" i="2"/>
  <c r="N986" i="2"/>
  <c r="T986" i="2" s="1"/>
  <c r="M986" i="2"/>
  <c r="S986" i="2" s="1"/>
  <c r="J986" i="2"/>
  <c r="L986" i="2" s="1"/>
  <c r="I986" i="2"/>
  <c r="K986" i="2" s="1"/>
  <c r="O986" i="2" s="1"/>
  <c r="Q986" i="2" s="1"/>
  <c r="H986" i="2"/>
  <c r="E986" i="2"/>
  <c r="V985" i="2"/>
  <c r="U985" i="2"/>
  <c r="N985" i="2"/>
  <c r="T985" i="2" s="1"/>
  <c r="M985" i="2"/>
  <c r="S985" i="2" s="1"/>
  <c r="K985" i="2"/>
  <c r="O985" i="2" s="1"/>
  <c r="Q985" i="2" s="1"/>
  <c r="J985" i="2"/>
  <c r="L985" i="2" s="1"/>
  <c r="I985" i="2"/>
  <c r="H985" i="2"/>
  <c r="E985" i="2"/>
  <c r="V984" i="2"/>
  <c r="U984" i="2"/>
  <c r="N984" i="2"/>
  <c r="T984" i="2" s="1"/>
  <c r="M984" i="2"/>
  <c r="S984" i="2" s="1"/>
  <c r="J984" i="2"/>
  <c r="L984" i="2" s="1"/>
  <c r="X984" i="2" s="1"/>
  <c r="I984" i="2"/>
  <c r="K984" i="2" s="1"/>
  <c r="H984" i="2"/>
  <c r="E984" i="2"/>
  <c r="V983" i="2"/>
  <c r="U983" i="2"/>
  <c r="N983" i="2"/>
  <c r="T983" i="2" s="1"/>
  <c r="M983" i="2"/>
  <c r="S983" i="2" s="1"/>
  <c r="J983" i="2"/>
  <c r="L983" i="2" s="1"/>
  <c r="I983" i="2"/>
  <c r="K983" i="2" s="1"/>
  <c r="O983" i="2" s="1"/>
  <c r="Q983" i="2" s="1"/>
  <c r="H983" i="2"/>
  <c r="E983" i="2"/>
  <c r="V982" i="2"/>
  <c r="U982" i="2"/>
  <c r="N982" i="2"/>
  <c r="T982" i="2" s="1"/>
  <c r="M982" i="2"/>
  <c r="S982" i="2" s="1"/>
  <c r="J982" i="2"/>
  <c r="L982" i="2" s="1"/>
  <c r="I982" i="2"/>
  <c r="K982" i="2" s="1"/>
  <c r="O982" i="2" s="1"/>
  <c r="Q982" i="2" s="1"/>
  <c r="H982" i="2"/>
  <c r="E982" i="2"/>
  <c r="V981" i="2"/>
  <c r="U981" i="2"/>
  <c r="S981" i="2"/>
  <c r="N981" i="2"/>
  <c r="T981" i="2" s="1"/>
  <c r="M981" i="2"/>
  <c r="K981" i="2"/>
  <c r="W981" i="2" s="1"/>
  <c r="J981" i="2"/>
  <c r="L981" i="2" s="1"/>
  <c r="I981" i="2"/>
  <c r="H981" i="2"/>
  <c r="E981" i="2"/>
  <c r="V980" i="2"/>
  <c r="U980" i="2"/>
  <c r="T980" i="2"/>
  <c r="S980" i="2"/>
  <c r="N980" i="2"/>
  <c r="M980" i="2"/>
  <c r="K980" i="2"/>
  <c r="J980" i="2"/>
  <c r="L980" i="2" s="1"/>
  <c r="I980" i="2"/>
  <c r="H980" i="2"/>
  <c r="E980" i="2"/>
  <c r="V979" i="2"/>
  <c r="U979" i="2"/>
  <c r="N979" i="2"/>
  <c r="T979" i="2" s="1"/>
  <c r="M979" i="2"/>
  <c r="S979" i="2" s="1"/>
  <c r="J979" i="2"/>
  <c r="L979" i="2" s="1"/>
  <c r="I979" i="2"/>
  <c r="K979" i="2" s="1"/>
  <c r="H979" i="2"/>
  <c r="E979" i="2"/>
  <c r="V978" i="2"/>
  <c r="U978" i="2"/>
  <c r="N978" i="2"/>
  <c r="T978" i="2" s="1"/>
  <c r="M978" i="2"/>
  <c r="S978" i="2" s="1"/>
  <c r="J978" i="2"/>
  <c r="L978" i="2" s="1"/>
  <c r="I978" i="2"/>
  <c r="K978" i="2" s="1"/>
  <c r="W978" i="2" s="1"/>
  <c r="H978" i="2"/>
  <c r="E978" i="2"/>
  <c r="V977" i="2"/>
  <c r="U977" i="2"/>
  <c r="N977" i="2"/>
  <c r="T977" i="2" s="1"/>
  <c r="M977" i="2"/>
  <c r="S977" i="2" s="1"/>
  <c r="L977" i="2"/>
  <c r="J977" i="2"/>
  <c r="I977" i="2"/>
  <c r="K977" i="2" s="1"/>
  <c r="H977" i="2"/>
  <c r="E977" i="2"/>
  <c r="V976" i="2"/>
  <c r="U976" i="2"/>
  <c r="N976" i="2"/>
  <c r="T976" i="2" s="1"/>
  <c r="M976" i="2"/>
  <c r="S976" i="2" s="1"/>
  <c r="K976" i="2"/>
  <c r="W976" i="2" s="1"/>
  <c r="J976" i="2"/>
  <c r="L976" i="2" s="1"/>
  <c r="I976" i="2"/>
  <c r="H976" i="2"/>
  <c r="E976" i="2"/>
  <c r="V975" i="2"/>
  <c r="U975" i="2"/>
  <c r="S975" i="2"/>
  <c r="N975" i="2"/>
  <c r="T975" i="2" s="1"/>
  <c r="M975" i="2"/>
  <c r="K975" i="2"/>
  <c r="J975" i="2"/>
  <c r="L975" i="2" s="1"/>
  <c r="I975" i="2"/>
  <c r="H975" i="2"/>
  <c r="E975" i="2"/>
  <c r="V974" i="2"/>
  <c r="U974" i="2"/>
  <c r="N974" i="2"/>
  <c r="T974" i="2" s="1"/>
  <c r="M974" i="2"/>
  <c r="S974" i="2" s="1"/>
  <c r="J974" i="2"/>
  <c r="L974" i="2" s="1"/>
  <c r="I974" i="2"/>
  <c r="K974" i="2" s="1"/>
  <c r="H974" i="2"/>
  <c r="E974" i="2"/>
  <c r="V973" i="2"/>
  <c r="U973" i="2"/>
  <c r="N973" i="2"/>
  <c r="T973" i="2" s="1"/>
  <c r="M973" i="2"/>
  <c r="S973" i="2" s="1"/>
  <c r="J973" i="2"/>
  <c r="L973" i="2" s="1"/>
  <c r="I973" i="2"/>
  <c r="K973" i="2" s="1"/>
  <c r="H973" i="2"/>
  <c r="E973" i="2"/>
  <c r="V972" i="2"/>
  <c r="U972" i="2"/>
  <c r="S972" i="2"/>
  <c r="O972" i="2"/>
  <c r="Q972" i="2" s="1"/>
  <c r="N972" i="2"/>
  <c r="T972" i="2" s="1"/>
  <c r="M972" i="2"/>
  <c r="K972" i="2"/>
  <c r="F393" i="3" s="1"/>
  <c r="J972" i="2"/>
  <c r="L972" i="2" s="1"/>
  <c r="I972" i="2"/>
  <c r="H972" i="2"/>
  <c r="E972" i="2"/>
  <c r="V971" i="2"/>
  <c r="U971" i="2"/>
  <c r="N971" i="2"/>
  <c r="T971" i="2" s="1"/>
  <c r="M971" i="2"/>
  <c r="S971" i="2" s="1"/>
  <c r="K971" i="2"/>
  <c r="F392" i="3" s="1"/>
  <c r="J971" i="2"/>
  <c r="L971" i="2" s="1"/>
  <c r="K392" i="3" s="1"/>
  <c r="I971" i="2"/>
  <c r="H971" i="2"/>
  <c r="E971" i="2"/>
  <c r="V970" i="2"/>
  <c r="U970" i="2"/>
  <c r="N970" i="2"/>
  <c r="T970" i="2" s="1"/>
  <c r="M970" i="2"/>
  <c r="S970" i="2" s="1"/>
  <c r="J970" i="2"/>
  <c r="L970" i="2" s="1"/>
  <c r="I970" i="2"/>
  <c r="K970" i="2" s="1"/>
  <c r="H970" i="2"/>
  <c r="E970" i="2"/>
  <c r="V969" i="2"/>
  <c r="U969" i="2"/>
  <c r="S969" i="2"/>
  <c r="N969" i="2"/>
  <c r="T969" i="2" s="1"/>
  <c r="M969" i="2"/>
  <c r="K969" i="2"/>
  <c r="F390" i="3" s="1"/>
  <c r="J969" i="2"/>
  <c r="L969" i="2" s="1"/>
  <c r="I969" i="2"/>
  <c r="H969" i="2"/>
  <c r="E969" i="2"/>
  <c r="V968" i="2"/>
  <c r="U968" i="2"/>
  <c r="T968" i="2"/>
  <c r="S968" i="2"/>
  <c r="N968" i="2"/>
  <c r="M968" i="2"/>
  <c r="K968" i="2"/>
  <c r="F389" i="3" s="1"/>
  <c r="J968" i="2"/>
  <c r="L968" i="2" s="1"/>
  <c r="K389" i="3" s="1"/>
  <c r="I968" i="2"/>
  <c r="H968" i="2"/>
  <c r="E968" i="2"/>
  <c r="V967" i="2"/>
  <c r="U967" i="2"/>
  <c r="N967" i="2"/>
  <c r="T967" i="2" s="1"/>
  <c r="M967" i="2"/>
  <c r="S967" i="2" s="1"/>
  <c r="J967" i="2"/>
  <c r="L967" i="2" s="1"/>
  <c r="I967" i="2"/>
  <c r="K967" i="2" s="1"/>
  <c r="H967" i="2"/>
  <c r="E967" i="2"/>
  <c r="V966" i="2"/>
  <c r="U966" i="2"/>
  <c r="N966" i="2"/>
  <c r="T966" i="2" s="1"/>
  <c r="M966" i="2"/>
  <c r="S966" i="2" s="1"/>
  <c r="J966" i="2"/>
  <c r="L966" i="2" s="1"/>
  <c r="I966" i="2"/>
  <c r="K966" i="2" s="1"/>
  <c r="F387" i="3" s="1"/>
  <c r="H966" i="2"/>
  <c r="E966" i="2"/>
  <c r="V965" i="2"/>
  <c r="U965" i="2"/>
  <c r="N965" i="2"/>
  <c r="T965" i="2" s="1"/>
  <c r="M965" i="2"/>
  <c r="S965" i="2" s="1"/>
  <c r="L965" i="2"/>
  <c r="K386" i="3" s="1"/>
  <c r="J965" i="2"/>
  <c r="I965" i="2"/>
  <c r="K965" i="2" s="1"/>
  <c r="F386" i="3" s="1"/>
  <c r="H965" i="2"/>
  <c r="E965" i="2"/>
  <c r="V964" i="2"/>
  <c r="U964" i="2"/>
  <c r="N964" i="2"/>
  <c r="T964" i="2" s="1"/>
  <c r="M964" i="2"/>
  <c r="S964" i="2" s="1"/>
  <c r="K964" i="2"/>
  <c r="F385" i="3" s="1"/>
  <c r="J964" i="2"/>
  <c r="L964" i="2" s="1"/>
  <c r="I964" i="2"/>
  <c r="H964" i="2"/>
  <c r="E964" i="2"/>
  <c r="V963" i="2"/>
  <c r="U963" i="2"/>
  <c r="S963" i="2"/>
  <c r="N963" i="2"/>
  <c r="T963" i="2" s="1"/>
  <c r="M963" i="2"/>
  <c r="K963" i="2"/>
  <c r="J963" i="2"/>
  <c r="L963" i="2" s="1"/>
  <c r="I963" i="2"/>
  <c r="H963" i="2"/>
  <c r="E963" i="2"/>
  <c r="V962" i="2"/>
  <c r="U962" i="2"/>
  <c r="N962" i="2"/>
  <c r="T962" i="2" s="1"/>
  <c r="M962" i="2"/>
  <c r="S962" i="2" s="1"/>
  <c r="K962" i="2"/>
  <c r="F383" i="3" s="1"/>
  <c r="J962" i="2"/>
  <c r="L962" i="2" s="1"/>
  <c r="K383" i="3" s="1"/>
  <c r="I962" i="2"/>
  <c r="H962" i="2"/>
  <c r="E962" i="2"/>
  <c r="V961" i="2"/>
  <c r="U961" i="2"/>
  <c r="N961" i="2"/>
  <c r="T961" i="2" s="1"/>
  <c r="M961" i="2"/>
  <c r="S961" i="2" s="1"/>
  <c r="J961" i="2"/>
  <c r="L961" i="2" s="1"/>
  <c r="I961" i="2"/>
  <c r="K961" i="2" s="1"/>
  <c r="H961" i="2"/>
  <c r="E961" i="2"/>
  <c r="V960" i="2"/>
  <c r="U960" i="2"/>
  <c r="O960" i="2"/>
  <c r="Q960" i="2" s="1"/>
  <c r="N960" i="2"/>
  <c r="T960" i="2" s="1"/>
  <c r="M960" i="2"/>
  <c r="S960" i="2" s="1"/>
  <c r="K960" i="2"/>
  <c r="F381" i="3" s="1"/>
  <c r="J960" i="2"/>
  <c r="L960" i="2" s="1"/>
  <c r="I960" i="2"/>
  <c r="H960" i="2"/>
  <c r="E960" i="2"/>
  <c r="V959" i="2"/>
  <c r="U959" i="2"/>
  <c r="N959" i="2"/>
  <c r="T959" i="2" s="1"/>
  <c r="M959" i="2"/>
  <c r="S959" i="2" s="1"/>
  <c r="K959" i="2"/>
  <c r="J959" i="2"/>
  <c r="L959" i="2" s="1"/>
  <c r="I959" i="2"/>
  <c r="H959" i="2"/>
  <c r="E959" i="2"/>
  <c r="V958" i="2"/>
  <c r="U958" i="2"/>
  <c r="N958" i="2"/>
  <c r="T958" i="2" s="1"/>
  <c r="M958" i="2"/>
  <c r="S958" i="2" s="1"/>
  <c r="J958" i="2"/>
  <c r="L958" i="2" s="1"/>
  <c r="I958" i="2"/>
  <c r="K958" i="2" s="1"/>
  <c r="H958" i="2"/>
  <c r="E958" i="2"/>
  <c r="V957" i="2"/>
  <c r="U957" i="2"/>
  <c r="S957" i="2"/>
  <c r="N957" i="2"/>
  <c r="T957" i="2" s="1"/>
  <c r="M957" i="2"/>
  <c r="K957" i="2"/>
  <c r="O957" i="2" s="1"/>
  <c r="Q957" i="2" s="1"/>
  <c r="J957" i="2"/>
  <c r="L957" i="2" s="1"/>
  <c r="I957" i="2"/>
  <c r="H957" i="2"/>
  <c r="E957" i="2"/>
  <c r="V956" i="2"/>
  <c r="U956" i="2"/>
  <c r="T956" i="2"/>
  <c r="S956" i="2"/>
  <c r="N956" i="2"/>
  <c r="M956" i="2"/>
  <c r="K956" i="2"/>
  <c r="J956" i="2"/>
  <c r="L956" i="2" s="1"/>
  <c r="I956" i="2"/>
  <c r="H956" i="2"/>
  <c r="E956" i="2"/>
  <c r="V955" i="2"/>
  <c r="U955" i="2"/>
  <c r="O955" i="2"/>
  <c r="Q955" i="2" s="1"/>
  <c r="N955" i="2"/>
  <c r="T955" i="2" s="1"/>
  <c r="M955" i="2"/>
  <c r="S955" i="2" s="1"/>
  <c r="J955" i="2"/>
  <c r="L955" i="2" s="1"/>
  <c r="I955" i="2"/>
  <c r="K955" i="2" s="1"/>
  <c r="W955" i="2" s="1"/>
  <c r="H955" i="2"/>
  <c r="E955" i="2"/>
  <c r="V954" i="2"/>
  <c r="U954" i="2"/>
  <c r="N954" i="2"/>
  <c r="T954" i="2" s="1"/>
  <c r="M954" i="2"/>
  <c r="S954" i="2" s="1"/>
  <c r="J954" i="2"/>
  <c r="L954" i="2" s="1"/>
  <c r="I954" i="2"/>
  <c r="K954" i="2" s="1"/>
  <c r="O954" i="2" s="1"/>
  <c r="Q954" i="2" s="1"/>
  <c r="H954" i="2"/>
  <c r="E954" i="2"/>
  <c r="V953" i="2"/>
  <c r="U953" i="2"/>
  <c r="N953" i="2"/>
  <c r="T953" i="2" s="1"/>
  <c r="M953" i="2"/>
  <c r="S953" i="2" s="1"/>
  <c r="L953" i="2"/>
  <c r="J953" i="2"/>
  <c r="I953" i="2"/>
  <c r="K953" i="2" s="1"/>
  <c r="H953" i="2"/>
  <c r="E953" i="2"/>
  <c r="V952" i="2"/>
  <c r="U952" i="2"/>
  <c r="N952" i="2"/>
  <c r="T952" i="2" s="1"/>
  <c r="M952" i="2"/>
  <c r="S952" i="2" s="1"/>
  <c r="K952" i="2"/>
  <c r="J952" i="2"/>
  <c r="L952" i="2" s="1"/>
  <c r="I952" i="2"/>
  <c r="H952" i="2"/>
  <c r="E952" i="2"/>
  <c r="V951" i="2"/>
  <c r="U951" i="2"/>
  <c r="S951" i="2"/>
  <c r="N951" i="2"/>
  <c r="T951" i="2" s="1"/>
  <c r="M951" i="2"/>
  <c r="J951" i="2"/>
  <c r="L951" i="2" s="1"/>
  <c r="I951" i="2"/>
  <c r="K951" i="2" s="1"/>
  <c r="H951" i="2"/>
  <c r="E951" i="2"/>
  <c r="V950" i="2"/>
  <c r="U950" i="2"/>
  <c r="N950" i="2"/>
  <c r="T950" i="2" s="1"/>
  <c r="M950" i="2"/>
  <c r="S950" i="2" s="1"/>
  <c r="K950" i="2"/>
  <c r="F379" i="3" s="1"/>
  <c r="J950" i="2"/>
  <c r="L950" i="2" s="1"/>
  <c r="K379" i="3" s="1"/>
  <c r="I950" i="2"/>
  <c r="H950" i="2"/>
  <c r="E950" i="2"/>
  <c r="V949" i="2"/>
  <c r="U949" i="2"/>
  <c r="N949" i="2"/>
  <c r="T949" i="2" s="1"/>
  <c r="M949" i="2"/>
  <c r="S949" i="2" s="1"/>
  <c r="J949" i="2"/>
  <c r="L949" i="2" s="1"/>
  <c r="I949" i="2"/>
  <c r="K949" i="2" s="1"/>
  <c r="H949" i="2"/>
  <c r="E949" i="2"/>
  <c r="V948" i="2"/>
  <c r="U948" i="2"/>
  <c r="O948" i="2"/>
  <c r="Q948" i="2" s="1"/>
  <c r="N948" i="2"/>
  <c r="T948" i="2" s="1"/>
  <c r="M948" i="2"/>
  <c r="S948" i="2" s="1"/>
  <c r="K948" i="2"/>
  <c r="F377" i="3" s="1"/>
  <c r="J948" i="2"/>
  <c r="L948" i="2" s="1"/>
  <c r="I948" i="2"/>
  <c r="H948" i="2"/>
  <c r="E948" i="2"/>
  <c r="V947" i="2"/>
  <c r="U947" i="2"/>
  <c r="N947" i="2"/>
  <c r="T947" i="2" s="1"/>
  <c r="M947" i="2"/>
  <c r="S947" i="2" s="1"/>
  <c r="K947" i="2"/>
  <c r="F376" i="3" s="1"/>
  <c r="J947" i="2"/>
  <c r="L947" i="2" s="1"/>
  <c r="K376" i="3" s="1"/>
  <c r="I947" i="2"/>
  <c r="H947" i="2"/>
  <c r="E947" i="2"/>
  <c r="V946" i="2"/>
  <c r="U946" i="2"/>
  <c r="N946" i="2"/>
  <c r="T946" i="2" s="1"/>
  <c r="M946" i="2"/>
  <c r="S946" i="2" s="1"/>
  <c r="J946" i="2"/>
  <c r="L946" i="2" s="1"/>
  <c r="I946" i="2"/>
  <c r="K946" i="2" s="1"/>
  <c r="H946" i="2"/>
  <c r="E946" i="2"/>
  <c r="V945" i="2"/>
  <c r="U945" i="2"/>
  <c r="N945" i="2"/>
  <c r="T945" i="2" s="1"/>
  <c r="M945" i="2"/>
  <c r="S945" i="2" s="1"/>
  <c r="J945" i="2"/>
  <c r="L945" i="2" s="1"/>
  <c r="I945" i="2"/>
  <c r="K945" i="2" s="1"/>
  <c r="O945" i="2" s="1"/>
  <c r="Q945" i="2" s="1"/>
  <c r="H945" i="2"/>
  <c r="E945" i="2"/>
  <c r="V944" i="2"/>
  <c r="U944" i="2"/>
  <c r="T944" i="2"/>
  <c r="N944" i="2"/>
  <c r="M944" i="2"/>
  <c r="S944" i="2" s="1"/>
  <c r="L944" i="2"/>
  <c r="J944" i="2"/>
  <c r="I944" i="2"/>
  <c r="K944" i="2" s="1"/>
  <c r="H944" i="2"/>
  <c r="E944" i="2"/>
  <c r="V943" i="2"/>
  <c r="U943" i="2"/>
  <c r="S943" i="2"/>
  <c r="N943" i="2"/>
  <c r="T943" i="2" s="1"/>
  <c r="M943" i="2"/>
  <c r="K943" i="2"/>
  <c r="J943" i="2"/>
  <c r="L943" i="2" s="1"/>
  <c r="I943" i="2"/>
  <c r="H943" i="2"/>
  <c r="E943" i="2"/>
  <c r="V942" i="2"/>
  <c r="U942" i="2"/>
  <c r="S942" i="2"/>
  <c r="N942" i="2"/>
  <c r="T942" i="2" s="1"/>
  <c r="M942" i="2"/>
  <c r="J942" i="2"/>
  <c r="L942" i="2" s="1"/>
  <c r="I942" i="2"/>
  <c r="K942" i="2" s="1"/>
  <c r="O942" i="2" s="1"/>
  <c r="Q942" i="2" s="1"/>
  <c r="H942" i="2"/>
  <c r="E942" i="2"/>
  <c r="V941" i="2"/>
  <c r="U941" i="2"/>
  <c r="T941" i="2"/>
  <c r="S941" i="2"/>
  <c r="N941" i="2"/>
  <c r="M941" i="2"/>
  <c r="J941" i="2"/>
  <c r="L941" i="2" s="1"/>
  <c r="I941" i="2"/>
  <c r="K941" i="2" s="1"/>
  <c r="H941" i="2"/>
  <c r="E941" i="2"/>
  <c r="V940" i="2"/>
  <c r="U940" i="2"/>
  <c r="S940" i="2"/>
  <c r="O940" i="2"/>
  <c r="Q940" i="2" s="1"/>
  <c r="N940" i="2"/>
  <c r="T940" i="2" s="1"/>
  <c r="M940" i="2"/>
  <c r="J940" i="2"/>
  <c r="L940" i="2" s="1"/>
  <c r="I940" i="2"/>
  <c r="K940" i="2" s="1"/>
  <c r="W940" i="2" s="1"/>
  <c r="H940" i="2"/>
  <c r="E940" i="2"/>
  <c r="V939" i="2"/>
  <c r="U939" i="2"/>
  <c r="N939" i="2"/>
  <c r="T939" i="2" s="1"/>
  <c r="M939" i="2"/>
  <c r="S939" i="2" s="1"/>
  <c r="J939" i="2"/>
  <c r="L939" i="2" s="1"/>
  <c r="I939" i="2"/>
  <c r="K939" i="2" s="1"/>
  <c r="O939" i="2" s="1"/>
  <c r="Q939" i="2" s="1"/>
  <c r="H939" i="2"/>
  <c r="E939" i="2"/>
  <c r="V938" i="2"/>
  <c r="U938" i="2"/>
  <c r="N938" i="2"/>
  <c r="T938" i="2" s="1"/>
  <c r="M938" i="2"/>
  <c r="S938" i="2" s="1"/>
  <c r="L938" i="2"/>
  <c r="J938" i="2"/>
  <c r="I938" i="2"/>
  <c r="K938" i="2" s="1"/>
  <c r="H938" i="2"/>
  <c r="E938" i="2"/>
  <c r="V937" i="2"/>
  <c r="U937" i="2"/>
  <c r="N937" i="2"/>
  <c r="T937" i="2" s="1"/>
  <c r="M937" i="2"/>
  <c r="S937" i="2" s="1"/>
  <c r="K937" i="2"/>
  <c r="J937" i="2"/>
  <c r="L937" i="2" s="1"/>
  <c r="I937" i="2"/>
  <c r="H937" i="2"/>
  <c r="E937" i="2"/>
  <c r="V936" i="2"/>
  <c r="U936" i="2"/>
  <c r="N936" i="2"/>
  <c r="T936" i="2" s="1"/>
  <c r="M936" i="2"/>
  <c r="S936" i="2" s="1"/>
  <c r="K936" i="2"/>
  <c r="J936" i="2"/>
  <c r="L936" i="2" s="1"/>
  <c r="I936" i="2"/>
  <c r="H936" i="2"/>
  <c r="E936" i="2"/>
  <c r="V935" i="2"/>
  <c r="U935" i="2"/>
  <c r="S935" i="2"/>
  <c r="N935" i="2"/>
  <c r="T935" i="2" s="1"/>
  <c r="M935" i="2"/>
  <c r="L935" i="2"/>
  <c r="K935" i="2"/>
  <c r="J935" i="2"/>
  <c r="I935" i="2"/>
  <c r="H935" i="2"/>
  <c r="E935" i="2"/>
  <c r="V934" i="2"/>
  <c r="U934" i="2"/>
  <c r="N934" i="2"/>
  <c r="T934" i="2" s="1"/>
  <c r="M934" i="2"/>
  <c r="S934" i="2" s="1"/>
  <c r="J934" i="2"/>
  <c r="L934" i="2" s="1"/>
  <c r="I934" i="2"/>
  <c r="K934" i="2" s="1"/>
  <c r="H934" i="2"/>
  <c r="E934" i="2"/>
  <c r="V933" i="2"/>
  <c r="U933" i="2"/>
  <c r="S933" i="2"/>
  <c r="N933" i="2"/>
  <c r="T933" i="2" s="1"/>
  <c r="M933" i="2"/>
  <c r="J933" i="2"/>
  <c r="L933" i="2" s="1"/>
  <c r="I933" i="2"/>
  <c r="K933" i="2" s="1"/>
  <c r="O933" i="2" s="1"/>
  <c r="Q933" i="2" s="1"/>
  <c r="H933" i="2"/>
  <c r="E933" i="2"/>
  <c r="V932" i="2"/>
  <c r="U932" i="2"/>
  <c r="T932" i="2"/>
  <c r="N932" i="2"/>
  <c r="M932" i="2"/>
  <c r="S932" i="2" s="1"/>
  <c r="J932" i="2"/>
  <c r="L932" i="2" s="1"/>
  <c r="I932" i="2"/>
  <c r="K932" i="2" s="1"/>
  <c r="H932" i="2"/>
  <c r="E932" i="2"/>
  <c r="V931" i="2"/>
  <c r="U931" i="2"/>
  <c r="S931" i="2"/>
  <c r="N931" i="2"/>
  <c r="T931" i="2" s="1"/>
  <c r="M931" i="2"/>
  <c r="J931" i="2"/>
  <c r="L931" i="2" s="1"/>
  <c r="I931" i="2"/>
  <c r="K931" i="2" s="1"/>
  <c r="H931" i="2"/>
  <c r="E931" i="2"/>
  <c r="V930" i="2"/>
  <c r="U930" i="2"/>
  <c r="S930" i="2"/>
  <c r="N930" i="2"/>
  <c r="T930" i="2" s="1"/>
  <c r="M930" i="2"/>
  <c r="K930" i="2"/>
  <c r="O930" i="2" s="1"/>
  <c r="Q930" i="2" s="1"/>
  <c r="J930" i="2"/>
  <c r="L930" i="2" s="1"/>
  <c r="I930" i="2"/>
  <c r="H930" i="2"/>
  <c r="E930" i="2"/>
  <c r="V929" i="2"/>
  <c r="U929" i="2"/>
  <c r="N929" i="2"/>
  <c r="T929" i="2" s="1"/>
  <c r="M929" i="2"/>
  <c r="S929" i="2" s="1"/>
  <c r="K929" i="2"/>
  <c r="J929" i="2"/>
  <c r="L929" i="2" s="1"/>
  <c r="I929" i="2"/>
  <c r="H929" i="2"/>
  <c r="E929" i="2"/>
  <c r="V928" i="2"/>
  <c r="U928" i="2"/>
  <c r="N928" i="2"/>
  <c r="T928" i="2" s="1"/>
  <c r="M928" i="2"/>
  <c r="S928" i="2" s="1"/>
  <c r="J928" i="2"/>
  <c r="L928" i="2" s="1"/>
  <c r="I928" i="2"/>
  <c r="K928" i="2" s="1"/>
  <c r="H928" i="2"/>
  <c r="E928" i="2"/>
  <c r="V927" i="2"/>
  <c r="U927" i="2"/>
  <c r="N927" i="2"/>
  <c r="T927" i="2" s="1"/>
  <c r="M927" i="2"/>
  <c r="S927" i="2" s="1"/>
  <c r="J927" i="2"/>
  <c r="L927" i="2" s="1"/>
  <c r="I927" i="2"/>
  <c r="K927" i="2" s="1"/>
  <c r="O927" i="2" s="1"/>
  <c r="Q927" i="2" s="1"/>
  <c r="H927" i="2"/>
  <c r="E927" i="2"/>
  <c r="V926" i="2"/>
  <c r="U926" i="2"/>
  <c r="T926" i="2"/>
  <c r="S926" i="2"/>
  <c r="N926" i="2"/>
  <c r="M926" i="2"/>
  <c r="L926" i="2"/>
  <c r="K373" i="3" s="1"/>
  <c r="J926" i="2"/>
  <c r="I926" i="2"/>
  <c r="K926" i="2" s="1"/>
  <c r="F373" i="3" s="1"/>
  <c r="H926" i="2"/>
  <c r="E926" i="2"/>
  <c r="V924" i="2"/>
  <c r="U924" i="2"/>
  <c r="S924" i="2"/>
  <c r="N924" i="2"/>
  <c r="T924" i="2" s="1"/>
  <c r="M924" i="2"/>
  <c r="K924" i="2"/>
  <c r="J924" i="2"/>
  <c r="L924" i="2" s="1"/>
  <c r="I924" i="2"/>
  <c r="H924" i="2"/>
  <c r="E924" i="2"/>
  <c r="V923" i="2"/>
  <c r="U923" i="2"/>
  <c r="S923" i="2"/>
  <c r="O923" i="2"/>
  <c r="Q923" i="2" s="1"/>
  <c r="N923" i="2"/>
  <c r="T923" i="2" s="1"/>
  <c r="M923" i="2"/>
  <c r="J923" i="2"/>
  <c r="L923" i="2" s="1"/>
  <c r="I923" i="2"/>
  <c r="K923" i="2" s="1"/>
  <c r="H923" i="2"/>
  <c r="E923" i="2"/>
  <c r="V922" i="2"/>
  <c r="U922" i="2"/>
  <c r="S922" i="2"/>
  <c r="N922" i="2"/>
  <c r="T922" i="2" s="1"/>
  <c r="M922" i="2"/>
  <c r="J922" i="2"/>
  <c r="L922" i="2" s="1"/>
  <c r="I922" i="2"/>
  <c r="K922" i="2" s="1"/>
  <c r="H922" i="2"/>
  <c r="E922" i="2"/>
  <c r="V921" i="2"/>
  <c r="U921" i="2"/>
  <c r="N921" i="2"/>
  <c r="T921" i="2" s="1"/>
  <c r="M921" i="2"/>
  <c r="S921" i="2" s="1"/>
  <c r="J921" i="2"/>
  <c r="L921" i="2" s="1"/>
  <c r="I921" i="2"/>
  <c r="K921" i="2" s="1"/>
  <c r="H921" i="2"/>
  <c r="E921" i="2"/>
  <c r="V920" i="2"/>
  <c r="U920" i="2"/>
  <c r="N920" i="2"/>
  <c r="T920" i="2" s="1"/>
  <c r="M920" i="2"/>
  <c r="S920" i="2" s="1"/>
  <c r="K920" i="2"/>
  <c r="O920" i="2" s="1"/>
  <c r="Q920" i="2" s="1"/>
  <c r="J920" i="2"/>
  <c r="L920" i="2" s="1"/>
  <c r="I920" i="2"/>
  <c r="H920" i="2"/>
  <c r="E920" i="2"/>
  <c r="V919" i="2"/>
  <c r="U919" i="2"/>
  <c r="S919" i="2"/>
  <c r="N919" i="2"/>
  <c r="T919" i="2" s="1"/>
  <c r="M919" i="2"/>
  <c r="K919" i="2"/>
  <c r="J919" i="2"/>
  <c r="L919" i="2" s="1"/>
  <c r="I919" i="2"/>
  <c r="H919" i="2"/>
  <c r="E919" i="2"/>
  <c r="V918" i="2"/>
  <c r="U918" i="2"/>
  <c r="N918" i="2"/>
  <c r="T918" i="2" s="1"/>
  <c r="M918" i="2"/>
  <c r="S918" i="2" s="1"/>
  <c r="K918" i="2"/>
  <c r="W918" i="2" s="1"/>
  <c r="J918" i="2"/>
  <c r="L918" i="2" s="1"/>
  <c r="I918" i="2"/>
  <c r="H918" i="2"/>
  <c r="E918" i="2"/>
  <c r="V917" i="2"/>
  <c r="U917" i="2"/>
  <c r="S917" i="2"/>
  <c r="N917" i="2"/>
  <c r="T917" i="2" s="1"/>
  <c r="M917" i="2"/>
  <c r="J917" i="2"/>
  <c r="L917" i="2" s="1"/>
  <c r="I917" i="2"/>
  <c r="K917" i="2" s="1"/>
  <c r="O917" i="2" s="1"/>
  <c r="Q917" i="2" s="1"/>
  <c r="H917" i="2"/>
  <c r="E917" i="2"/>
  <c r="V916" i="2"/>
  <c r="U916" i="2"/>
  <c r="S916" i="2"/>
  <c r="N916" i="2"/>
  <c r="T916" i="2" s="1"/>
  <c r="M916" i="2"/>
  <c r="L916" i="2"/>
  <c r="K372" i="3" s="1"/>
  <c r="J916" i="2"/>
  <c r="I916" i="2"/>
  <c r="K916" i="2" s="1"/>
  <c r="F372" i="3" s="1"/>
  <c r="H916" i="2"/>
  <c r="E916" i="2"/>
  <c r="V915" i="2"/>
  <c r="U915" i="2"/>
  <c r="O915" i="2"/>
  <c r="Q915" i="2" s="1"/>
  <c r="N915" i="2"/>
  <c r="T915" i="2" s="1"/>
  <c r="M915" i="2"/>
  <c r="S915" i="2" s="1"/>
  <c r="K915" i="2"/>
  <c r="W915" i="2" s="1"/>
  <c r="J915" i="2"/>
  <c r="L915" i="2" s="1"/>
  <c r="I915" i="2"/>
  <c r="H915" i="2"/>
  <c r="E915" i="2"/>
  <c r="V914" i="2"/>
  <c r="U914" i="2"/>
  <c r="N914" i="2"/>
  <c r="T914" i="2" s="1"/>
  <c r="M914" i="2"/>
  <c r="S914" i="2" s="1"/>
  <c r="J914" i="2"/>
  <c r="L914" i="2" s="1"/>
  <c r="I914" i="2"/>
  <c r="K914" i="2" s="1"/>
  <c r="H914" i="2"/>
  <c r="E914" i="2"/>
  <c r="V913" i="2"/>
  <c r="U913" i="2"/>
  <c r="S913" i="2"/>
  <c r="N913" i="2"/>
  <c r="T913" i="2" s="1"/>
  <c r="M913" i="2"/>
  <c r="L913" i="2"/>
  <c r="J913" i="2"/>
  <c r="I913" i="2"/>
  <c r="K913" i="2" s="1"/>
  <c r="H913" i="2"/>
  <c r="E913" i="2"/>
  <c r="V912" i="2"/>
  <c r="U912" i="2"/>
  <c r="S912" i="2"/>
  <c r="N912" i="2"/>
  <c r="T912" i="2" s="1"/>
  <c r="M912" i="2"/>
  <c r="K912" i="2"/>
  <c r="J912" i="2"/>
  <c r="L912" i="2" s="1"/>
  <c r="I912" i="2"/>
  <c r="H912" i="2"/>
  <c r="E912" i="2"/>
  <c r="V911" i="2"/>
  <c r="U911" i="2"/>
  <c r="S911" i="2"/>
  <c r="N911" i="2"/>
  <c r="T911" i="2" s="1"/>
  <c r="M911" i="2"/>
  <c r="J911" i="2"/>
  <c r="L911" i="2" s="1"/>
  <c r="I911" i="2"/>
  <c r="K911" i="2" s="1"/>
  <c r="O911" i="2" s="1"/>
  <c r="Q911" i="2" s="1"/>
  <c r="H911" i="2"/>
  <c r="E911" i="2"/>
  <c r="V910" i="2"/>
  <c r="U910" i="2"/>
  <c r="N910" i="2"/>
  <c r="T910" i="2" s="1"/>
  <c r="M910" i="2"/>
  <c r="S910" i="2" s="1"/>
  <c r="L910" i="2"/>
  <c r="J910" i="2"/>
  <c r="I910" i="2"/>
  <c r="K910" i="2" s="1"/>
  <c r="W910" i="2" s="1"/>
  <c r="H910" i="2"/>
  <c r="E910" i="2"/>
  <c r="V909" i="2"/>
  <c r="U909" i="2"/>
  <c r="O909" i="2"/>
  <c r="Q909" i="2" s="1"/>
  <c r="N909" i="2"/>
  <c r="T909" i="2" s="1"/>
  <c r="M909" i="2"/>
  <c r="S909" i="2" s="1"/>
  <c r="J909" i="2"/>
  <c r="L909" i="2" s="1"/>
  <c r="I909" i="2"/>
  <c r="K909" i="2" s="1"/>
  <c r="W909" i="2" s="1"/>
  <c r="H909" i="2"/>
  <c r="E909" i="2"/>
  <c r="V908" i="2"/>
  <c r="U908" i="2"/>
  <c r="N908" i="2"/>
  <c r="T908" i="2" s="1"/>
  <c r="M908" i="2"/>
  <c r="S908" i="2" s="1"/>
  <c r="K908" i="2"/>
  <c r="J908" i="2"/>
  <c r="L908" i="2" s="1"/>
  <c r="I908" i="2"/>
  <c r="H908" i="2"/>
  <c r="E908" i="2"/>
  <c r="V907" i="2"/>
  <c r="U907" i="2"/>
  <c r="S907" i="2"/>
  <c r="N907" i="2"/>
  <c r="T907" i="2" s="1"/>
  <c r="M907" i="2"/>
  <c r="L907" i="2"/>
  <c r="K907" i="2"/>
  <c r="W907" i="2" s="1"/>
  <c r="J907" i="2"/>
  <c r="I907" i="2"/>
  <c r="H907" i="2"/>
  <c r="E907" i="2"/>
  <c r="V906" i="2"/>
  <c r="U906" i="2"/>
  <c r="N906" i="2"/>
  <c r="T906" i="2" s="1"/>
  <c r="M906" i="2"/>
  <c r="S906" i="2" s="1"/>
  <c r="J906" i="2"/>
  <c r="L906" i="2" s="1"/>
  <c r="I906" i="2"/>
  <c r="K906" i="2" s="1"/>
  <c r="W906" i="2" s="1"/>
  <c r="H906" i="2"/>
  <c r="E906" i="2"/>
  <c r="V905" i="2"/>
  <c r="U905" i="2"/>
  <c r="N905" i="2"/>
  <c r="T905" i="2" s="1"/>
  <c r="M905" i="2"/>
  <c r="S905" i="2" s="1"/>
  <c r="J905" i="2"/>
  <c r="L905" i="2" s="1"/>
  <c r="I905" i="2"/>
  <c r="K905" i="2" s="1"/>
  <c r="H905" i="2"/>
  <c r="E905" i="2"/>
  <c r="V904" i="2"/>
  <c r="U904" i="2"/>
  <c r="S904" i="2"/>
  <c r="N904" i="2"/>
  <c r="T904" i="2" s="1"/>
  <c r="M904" i="2"/>
  <c r="L904" i="2"/>
  <c r="J904" i="2"/>
  <c r="I904" i="2"/>
  <c r="K904" i="2" s="1"/>
  <c r="W904" i="2" s="1"/>
  <c r="H904" i="2"/>
  <c r="E904" i="2"/>
  <c r="V903" i="2"/>
  <c r="U903" i="2"/>
  <c r="S903" i="2"/>
  <c r="N903" i="2"/>
  <c r="T903" i="2" s="1"/>
  <c r="M903" i="2"/>
  <c r="J903" i="2"/>
  <c r="L903" i="2" s="1"/>
  <c r="I903" i="2"/>
  <c r="K903" i="2" s="1"/>
  <c r="H903" i="2"/>
  <c r="E903" i="2"/>
  <c r="V902" i="2"/>
  <c r="U902" i="2"/>
  <c r="N902" i="2"/>
  <c r="T902" i="2" s="1"/>
  <c r="M902" i="2"/>
  <c r="S902" i="2" s="1"/>
  <c r="K902" i="2"/>
  <c r="O902" i="2" s="1"/>
  <c r="Q902" i="2" s="1"/>
  <c r="J902" i="2"/>
  <c r="L902" i="2" s="1"/>
  <c r="I902" i="2"/>
  <c r="H902" i="2"/>
  <c r="E902" i="2"/>
  <c r="V901" i="2"/>
  <c r="U901" i="2"/>
  <c r="N901" i="2"/>
  <c r="T901" i="2" s="1"/>
  <c r="M901" i="2"/>
  <c r="S901" i="2" s="1"/>
  <c r="J901" i="2"/>
  <c r="L901" i="2" s="1"/>
  <c r="I901" i="2"/>
  <c r="K901" i="2" s="1"/>
  <c r="H901" i="2"/>
  <c r="E901" i="2"/>
  <c r="V900" i="2"/>
  <c r="U900" i="2"/>
  <c r="N900" i="2"/>
  <c r="T900" i="2" s="1"/>
  <c r="M900" i="2"/>
  <c r="S900" i="2" s="1"/>
  <c r="K900" i="2"/>
  <c r="J900" i="2"/>
  <c r="L900" i="2" s="1"/>
  <c r="I900" i="2"/>
  <c r="H900" i="2"/>
  <c r="E900" i="2"/>
  <c r="V899" i="2"/>
  <c r="U899" i="2"/>
  <c r="S899" i="2"/>
  <c r="O899" i="2"/>
  <c r="Q899" i="2" s="1"/>
  <c r="N899" i="2"/>
  <c r="T899" i="2" s="1"/>
  <c r="M899" i="2"/>
  <c r="J899" i="2"/>
  <c r="L899" i="2" s="1"/>
  <c r="I899" i="2"/>
  <c r="K899" i="2" s="1"/>
  <c r="H899" i="2"/>
  <c r="E899" i="2"/>
  <c r="V898" i="2"/>
  <c r="U898" i="2"/>
  <c r="N898" i="2"/>
  <c r="T898" i="2" s="1"/>
  <c r="M898" i="2"/>
  <c r="S898" i="2" s="1"/>
  <c r="J898" i="2"/>
  <c r="L898" i="2" s="1"/>
  <c r="I898" i="2"/>
  <c r="K898" i="2" s="1"/>
  <c r="W898" i="2" s="1"/>
  <c r="H898" i="2"/>
  <c r="E898" i="2"/>
  <c r="V897" i="2"/>
  <c r="U897" i="2"/>
  <c r="N897" i="2"/>
  <c r="T897" i="2" s="1"/>
  <c r="M897" i="2"/>
  <c r="S897" i="2" s="1"/>
  <c r="J897" i="2"/>
  <c r="L897" i="2" s="1"/>
  <c r="I897" i="2"/>
  <c r="K897" i="2" s="1"/>
  <c r="W897" i="2" s="1"/>
  <c r="H897" i="2"/>
  <c r="E897" i="2"/>
  <c r="V896" i="2"/>
  <c r="U896" i="2"/>
  <c r="N896" i="2"/>
  <c r="T896" i="2" s="1"/>
  <c r="M896" i="2"/>
  <c r="S896" i="2" s="1"/>
  <c r="K896" i="2"/>
  <c r="O896" i="2" s="1"/>
  <c r="Q896" i="2" s="1"/>
  <c r="J896" i="2"/>
  <c r="L896" i="2" s="1"/>
  <c r="I896" i="2"/>
  <c r="H896" i="2"/>
  <c r="E896" i="2"/>
  <c r="V895" i="2"/>
  <c r="U895" i="2"/>
  <c r="S895" i="2"/>
  <c r="N895" i="2"/>
  <c r="T895" i="2" s="1"/>
  <c r="M895" i="2"/>
  <c r="L895" i="2"/>
  <c r="K895" i="2"/>
  <c r="W895" i="2" s="1"/>
  <c r="J895" i="2"/>
  <c r="I895" i="2"/>
  <c r="H895" i="2"/>
  <c r="E895" i="2"/>
  <c r="V894" i="2"/>
  <c r="U894" i="2"/>
  <c r="N894" i="2"/>
  <c r="T894" i="2" s="1"/>
  <c r="M894" i="2"/>
  <c r="S894" i="2" s="1"/>
  <c r="J894" i="2"/>
  <c r="L894" i="2" s="1"/>
  <c r="I894" i="2"/>
  <c r="K894" i="2" s="1"/>
  <c r="W894" i="2" s="1"/>
  <c r="H370" i="3" s="1"/>
  <c r="H894" i="2"/>
  <c r="E894" i="2"/>
  <c r="V893" i="2"/>
  <c r="U893" i="2"/>
  <c r="S893" i="2"/>
  <c r="N893" i="2"/>
  <c r="T893" i="2" s="1"/>
  <c r="M893" i="2"/>
  <c r="J893" i="2"/>
  <c r="L893" i="2" s="1"/>
  <c r="I893" i="2"/>
  <c r="K893" i="2" s="1"/>
  <c r="O893" i="2" s="1"/>
  <c r="Q893" i="2" s="1"/>
  <c r="H893" i="2"/>
  <c r="E893" i="2"/>
  <c r="V892" i="2"/>
  <c r="U892" i="2"/>
  <c r="S892" i="2"/>
  <c r="N892" i="2"/>
  <c r="T892" i="2" s="1"/>
  <c r="M892" i="2"/>
  <c r="L892" i="2"/>
  <c r="J892" i="2"/>
  <c r="I892" i="2"/>
  <c r="K892" i="2" s="1"/>
  <c r="W892" i="2" s="1"/>
  <c r="H892" i="2"/>
  <c r="E892" i="2"/>
  <c r="V891" i="2"/>
  <c r="U891" i="2"/>
  <c r="N891" i="2"/>
  <c r="T891" i="2" s="1"/>
  <c r="M891" i="2"/>
  <c r="S891" i="2" s="1"/>
  <c r="J891" i="2"/>
  <c r="L891" i="2" s="1"/>
  <c r="I891" i="2"/>
  <c r="K891" i="2" s="1"/>
  <c r="H891" i="2"/>
  <c r="E891" i="2"/>
  <c r="V890" i="2"/>
  <c r="U890" i="2"/>
  <c r="N890" i="2"/>
  <c r="T890" i="2" s="1"/>
  <c r="M890" i="2"/>
  <c r="S890" i="2" s="1"/>
  <c r="J890" i="2"/>
  <c r="L890" i="2" s="1"/>
  <c r="I890" i="2"/>
  <c r="K890" i="2" s="1"/>
  <c r="H890" i="2"/>
  <c r="E890" i="2"/>
  <c r="V889" i="2"/>
  <c r="U889" i="2"/>
  <c r="N889" i="2"/>
  <c r="T889" i="2" s="1"/>
  <c r="M889" i="2"/>
  <c r="S889" i="2" s="1"/>
  <c r="L889" i="2"/>
  <c r="J889" i="2"/>
  <c r="I889" i="2"/>
  <c r="K889" i="2" s="1"/>
  <c r="W889" i="2" s="1"/>
  <c r="H889" i="2"/>
  <c r="E889" i="2"/>
  <c r="V888" i="2"/>
  <c r="U888" i="2"/>
  <c r="N888" i="2"/>
  <c r="T888" i="2" s="1"/>
  <c r="M888" i="2"/>
  <c r="S888" i="2" s="1"/>
  <c r="J888" i="2"/>
  <c r="L888" i="2" s="1"/>
  <c r="I888" i="2"/>
  <c r="K888" i="2" s="1"/>
  <c r="H888" i="2"/>
  <c r="E888" i="2"/>
  <c r="V887" i="2"/>
  <c r="U887" i="2"/>
  <c r="S887" i="2"/>
  <c r="N887" i="2"/>
  <c r="T887" i="2" s="1"/>
  <c r="M887" i="2"/>
  <c r="K887" i="2"/>
  <c r="O887" i="2" s="1"/>
  <c r="Q887" i="2" s="1"/>
  <c r="J887" i="2"/>
  <c r="L887" i="2" s="1"/>
  <c r="I887" i="2"/>
  <c r="H887" i="2"/>
  <c r="E887" i="2"/>
  <c r="V886" i="2"/>
  <c r="U886" i="2"/>
  <c r="S886" i="2"/>
  <c r="N886" i="2"/>
  <c r="T886" i="2" s="1"/>
  <c r="M886" i="2"/>
  <c r="J886" i="2"/>
  <c r="L886" i="2" s="1"/>
  <c r="I886" i="2"/>
  <c r="K886" i="2" s="1"/>
  <c r="H886" i="2"/>
  <c r="E886" i="2"/>
  <c r="V885" i="2"/>
  <c r="U885" i="2"/>
  <c r="N885" i="2"/>
  <c r="T885" i="2" s="1"/>
  <c r="M885" i="2"/>
  <c r="S885" i="2" s="1"/>
  <c r="J885" i="2"/>
  <c r="L885" i="2" s="1"/>
  <c r="I885" i="2"/>
  <c r="K885" i="2" s="1"/>
  <c r="W885" i="2" s="1"/>
  <c r="H885" i="2"/>
  <c r="E885" i="2"/>
  <c r="V884" i="2"/>
  <c r="U884" i="2"/>
  <c r="N884" i="2"/>
  <c r="T884" i="2" s="1"/>
  <c r="M884" i="2"/>
  <c r="S884" i="2" s="1"/>
  <c r="K884" i="2"/>
  <c r="J884" i="2"/>
  <c r="L884" i="2" s="1"/>
  <c r="I884" i="2"/>
  <c r="H884" i="2"/>
  <c r="E884" i="2"/>
  <c r="V883" i="2"/>
  <c r="U883" i="2"/>
  <c r="N883" i="2"/>
  <c r="T883" i="2" s="1"/>
  <c r="M883" i="2"/>
  <c r="S883" i="2" s="1"/>
  <c r="L883" i="2"/>
  <c r="J883" i="2"/>
  <c r="I883" i="2"/>
  <c r="K883" i="2" s="1"/>
  <c r="W883" i="2" s="1"/>
  <c r="H883" i="2"/>
  <c r="E883" i="2"/>
  <c r="V882" i="2"/>
  <c r="U882" i="2"/>
  <c r="N882" i="2"/>
  <c r="T882" i="2" s="1"/>
  <c r="M882" i="2"/>
  <c r="S882" i="2" s="1"/>
  <c r="K882" i="2"/>
  <c r="J882" i="2"/>
  <c r="L882" i="2" s="1"/>
  <c r="I882" i="2"/>
  <c r="H882" i="2"/>
  <c r="E882" i="2"/>
  <c r="V881" i="2"/>
  <c r="U881" i="2"/>
  <c r="N881" i="2"/>
  <c r="T881" i="2" s="1"/>
  <c r="M881" i="2"/>
  <c r="S881" i="2" s="1"/>
  <c r="K881" i="2"/>
  <c r="J881" i="2"/>
  <c r="L881" i="2" s="1"/>
  <c r="I881" i="2"/>
  <c r="H881" i="2"/>
  <c r="E881" i="2"/>
  <c r="X880" i="2"/>
  <c r="V880" i="2"/>
  <c r="U880" i="2"/>
  <c r="N880" i="2"/>
  <c r="T880" i="2" s="1"/>
  <c r="M880" i="2"/>
  <c r="S880" i="2" s="1"/>
  <c r="L880" i="2"/>
  <c r="K880" i="2"/>
  <c r="W880" i="2" s="1"/>
  <c r="J880" i="2"/>
  <c r="I880" i="2"/>
  <c r="H880" i="2"/>
  <c r="E880" i="2"/>
  <c r="V879" i="2"/>
  <c r="U879" i="2"/>
  <c r="N879" i="2"/>
  <c r="T879" i="2" s="1"/>
  <c r="M879" i="2"/>
  <c r="S879" i="2" s="1"/>
  <c r="K879" i="2"/>
  <c r="W879" i="2" s="1"/>
  <c r="J879" i="2"/>
  <c r="L879" i="2" s="1"/>
  <c r="P879" i="2" s="1"/>
  <c r="R879" i="2" s="1"/>
  <c r="I879" i="2"/>
  <c r="H879" i="2"/>
  <c r="E879" i="2"/>
  <c r="V878" i="2"/>
  <c r="U878" i="2"/>
  <c r="N878" i="2"/>
  <c r="T878" i="2" s="1"/>
  <c r="M878" i="2"/>
  <c r="S878" i="2" s="1"/>
  <c r="K878" i="2"/>
  <c r="J878" i="2"/>
  <c r="L878" i="2" s="1"/>
  <c r="I878" i="2"/>
  <c r="H878" i="2"/>
  <c r="E878" i="2"/>
  <c r="V877" i="2"/>
  <c r="U877" i="2"/>
  <c r="N877" i="2"/>
  <c r="T877" i="2" s="1"/>
  <c r="M877" i="2"/>
  <c r="S877" i="2" s="1"/>
  <c r="L877" i="2"/>
  <c r="K877" i="2"/>
  <c r="J877" i="2"/>
  <c r="I877" i="2"/>
  <c r="H877" i="2"/>
  <c r="E877" i="2"/>
  <c r="V876" i="2"/>
  <c r="U876" i="2"/>
  <c r="N876" i="2"/>
  <c r="T876" i="2" s="1"/>
  <c r="M876" i="2"/>
  <c r="S876" i="2" s="1"/>
  <c r="K876" i="2"/>
  <c r="J876" i="2"/>
  <c r="L876" i="2" s="1"/>
  <c r="I876" i="2"/>
  <c r="H876" i="2"/>
  <c r="E876" i="2"/>
  <c r="V875" i="2"/>
  <c r="U875" i="2"/>
  <c r="S875" i="2"/>
  <c r="N875" i="2"/>
  <c r="T875" i="2" s="1"/>
  <c r="M875" i="2"/>
  <c r="K875" i="2"/>
  <c r="J875" i="2"/>
  <c r="L875" i="2" s="1"/>
  <c r="I875" i="2"/>
  <c r="H875" i="2"/>
  <c r="E875" i="2"/>
  <c r="V874" i="2"/>
  <c r="U874" i="2"/>
  <c r="S874" i="2"/>
  <c r="N874" i="2"/>
  <c r="T874" i="2" s="1"/>
  <c r="M874" i="2"/>
  <c r="K874" i="2"/>
  <c r="J874" i="2"/>
  <c r="L874" i="2" s="1"/>
  <c r="I874" i="2"/>
  <c r="H874" i="2"/>
  <c r="E874" i="2"/>
  <c r="V873" i="2"/>
  <c r="U873" i="2"/>
  <c r="N873" i="2"/>
  <c r="T873" i="2" s="1"/>
  <c r="M873" i="2"/>
  <c r="S873" i="2" s="1"/>
  <c r="J873" i="2"/>
  <c r="L873" i="2" s="1"/>
  <c r="I873" i="2"/>
  <c r="K873" i="2" s="1"/>
  <c r="H873" i="2"/>
  <c r="E873" i="2"/>
  <c r="V872" i="2"/>
  <c r="U872" i="2"/>
  <c r="T872" i="2"/>
  <c r="N872" i="2"/>
  <c r="M872" i="2"/>
  <c r="S872" i="2" s="1"/>
  <c r="J872" i="2"/>
  <c r="L872" i="2" s="1"/>
  <c r="I872" i="2"/>
  <c r="K872" i="2" s="1"/>
  <c r="H872" i="2"/>
  <c r="E872" i="2"/>
  <c r="V871" i="2"/>
  <c r="U871" i="2"/>
  <c r="N871" i="2"/>
  <c r="T871" i="2" s="1"/>
  <c r="M871" i="2"/>
  <c r="S871" i="2" s="1"/>
  <c r="J871" i="2"/>
  <c r="L871" i="2" s="1"/>
  <c r="X871" i="2" s="1"/>
  <c r="I871" i="2"/>
  <c r="K871" i="2" s="1"/>
  <c r="H871" i="2"/>
  <c r="E871" i="2"/>
  <c r="V870" i="2"/>
  <c r="U870" i="2"/>
  <c r="S870" i="2"/>
  <c r="N870" i="2"/>
  <c r="T870" i="2" s="1"/>
  <c r="M870" i="2"/>
  <c r="J870" i="2"/>
  <c r="L870" i="2" s="1"/>
  <c r="P870" i="2" s="1"/>
  <c r="R870" i="2" s="1"/>
  <c r="I870" i="2"/>
  <c r="K870" i="2" s="1"/>
  <c r="H870" i="2"/>
  <c r="E870" i="2"/>
  <c r="V869" i="2"/>
  <c r="U869" i="2"/>
  <c r="T869" i="2"/>
  <c r="N869" i="2"/>
  <c r="M869" i="2"/>
  <c r="S869" i="2" s="1"/>
  <c r="J869" i="2"/>
  <c r="L869" i="2" s="1"/>
  <c r="I869" i="2"/>
  <c r="K869" i="2" s="1"/>
  <c r="H869" i="2"/>
  <c r="E869" i="2"/>
  <c r="V868" i="2"/>
  <c r="U868" i="2"/>
  <c r="N868" i="2"/>
  <c r="T868" i="2" s="1"/>
  <c r="M868" i="2"/>
  <c r="S868" i="2" s="1"/>
  <c r="J868" i="2"/>
  <c r="L868" i="2" s="1"/>
  <c r="I868" i="2"/>
  <c r="K868" i="2" s="1"/>
  <c r="H868" i="2"/>
  <c r="E868" i="2"/>
  <c r="V867" i="2"/>
  <c r="U867" i="2"/>
  <c r="N867" i="2"/>
  <c r="T867" i="2" s="1"/>
  <c r="M867" i="2"/>
  <c r="S867" i="2" s="1"/>
  <c r="K867" i="2"/>
  <c r="W867" i="2" s="1"/>
  <c r="J867" i="2"/>
  <c r="L867" i="2" s="1"/>
  <c r="I867" i="2"/>
  <c r="H867" i="2"/>
  <c r="E867" i="2"/>
  <c r="V866" i="2"/>
  <c r="U866" i="2"/>
  <c r="N866" i="2"/>
  <c r="T866" i="2" s="1"/>
  <c r="M866" i="2"/>
  <c r="S866" i="2" s="1"/>
  <c r="J866" i="2"/>
  <c r="L866" i="2" s="1"/>
  <c r="I866" i="2"/>
  <c r="K866" i="2" s="1"/>
  <c r="H866" i="2"/>
  <c r="E866" i="2"/>
  <c r="V865" i="2"/>
  <c r="U865" i="2"/>
  <c r="N865" i="2"/>
  <c r="T865" i="2" s="1"/>
  <c r="M865" i="2"/>
  <c r="S865" i="2" s="1"/>
  <c r="L865" i="2"/>
  <c r="J865" i="2"/>
  <c r="I865" i="2"/>
  <c r="K865" i="2" s="1"/>
  <c r="H865" i="2"/>
  <c r="E865" i="2"/>
  <c r="V864" i="2"/>
  <c r="U864" i="2"/>
  <c r="N864" i="2"/>
  <c r="T864" i="2" s="1"/>
  <c r="M864" i="2"/>
  <c r="S864" i="2" s="1"/>
  <c r="J864" i="2"/>
  <c r="L864" i="2" s="1"/>
  <c r="I864" i="2"/>
  <c r="K864" i="2" s="1"/>
  <c r="H864" i="2"/>
  <c r="E864" i="2"/>
  <c r="V863" i="2"/>
  <c r="U863" i="2"/>
  <c r="S863" i="2"/>
  <c r="N863" i="2"/>
  <c r="T863" i="2" s="1"/>
  <c r="M863" i="2"/>
  <c r="J863" i="2"/>
  <c r="L863" i="2" s="1"/>
  <c r="I863" i="2"/>
  <c r="K863" i="2" s="1"/>
  <c r="H863" i="2"/>
  <c r="E863" i="2"/>
  <c r="V862" i="2"/>
  <c r="U862" i="2"/>
  <c r="S862" i="2"/>
  <c r="N862" i="2"/>
  <c r="T862" i="2" s="1"/>
  <c r="M862" i="2"/>
  <c r="L862" i="2"/>
  <c r="J862" i="2"/>
  <c r="I862" i="2"/>
  <c r="K862" i="2" s="1"/>
  <c r="H862" i="2"/>
  <c r="E862" i="2"/>
  <c r="V861" i="2"/>
  <c r="U861" i="2"/>
  <c r="S861" i="2"/>
  <c r="N861" i="2"/>
  <c r="T861" i="2" s="1"/>
  <c r="M861" i="2"/>
  <c r="J861" i="2"/>
  <c r="L861" i="2" s="1"/>
  <c r="P861" i="2" s="1"/>
  <c r="R861" i="2" s="1"/>
  <c r="I861" i="2"/>
  <c r="K861" i="2" s="1"/>
  <c r="H861" i="2"/>
  <c r="E861" i="2"/>
  <c r="V860" i="2"/>
  <c r="U860" i="2"/>
  <c r="T860" i="2"/>
  <c r="N860" i="2"/>
  <c r="M860" i="2"/>
  <c r="S860" i="2" s="1"/>
  <c r="K860" i="2"/>
  <c r="J860" i="2"/>
  <c r="L860" i="2" s="1"/>
  <c r="I860" i="2"/>
  <c r="H860" i="2"/>
  <c r="E860" i="2"/>
  <c r="V859" i="2"/>
  <c r="U859" i="2"/>
  <c r="N859" i="2"/>
  <c r="T859" i="2" s="1"/>
  <c r="M859" i="2"/>
  <c r="S859" i="2" s="1"/>
  <c r="L859" i="2"/>
  <c r="X859" i="2" s="1"/>
  <c r="K859" i="2"/>
  <c r="J859" i="2"/>
  <c r="I859" i="2"/>
  <c r="H859" i="2"/>
  <c r="E859" i="2"/>
  <c r="V858" i="2"/>
  <c r="U858" i="2"/>
  <c r="N858" i="2"/>
  <c r="T858" i="2" s="1"/>
  <c r="M858" i="2"/>
  <c r="S858" i="2" s="1"/>
  <c r="J858" i="2"/>
  <c r="L858" i="2" s="1"/>
  <c r="P858" i="2" s="1"/>
  <c r="R858" i="2" s="1"/>
  <c r="I858" i="2"/>
  <c r="K858" i="2" s="1"/>
  <c r="H858" i="2"/>
  <c r="E858" i="2"/>
  <c r="V857" i="2"/>
  <c r="U857" i="2"/>
  <c r="T857" i="2"/>
  <c r="N857" i="2"/>
  <c r="M857" i="2"/>
  <c r="S857" i="2" s="1"/>
  <c r="J857" i="2"/>
  <c r="L857" i="2" s="1"/>
  <c r="I857" i="2"/>
  <c r="K857" i="2" s="1"/>
  <c r="H857" i="2"/>
  <c r="E857" i="2"/>
  <c r="V856" i="2"/>
  <c r="U856" i="2"/>
  <c r="N856" i="2"/>
  <c r="T856" i="2" s="1"/>
  <c r="M856" i="2"/>
  <c r="S856" i="2" s="1"/>
  <c r="J856" i="2"/>
  <c r="L856" i="2" s="1"/>
  <c r="X856" i="2" s="1"/>
  <c r="I856" i="2"/>
  <c r="K856" i="2" s="1"/>
  <c r="H856" i="2"/>
  <c r="E856" i="2"/>
  <c r="V855" i="2"/>
  <c r="U855" i="2"/>
  <c r="S855" i="2"/>
  <c r="N855" i="2"/>
  <c r="T855" i="2" s="1"/>
  <c r="M855" i="2"/>
  <c r="J855" i="2"/>
  <c r="L855" i="2" s="1"/>
  <c r="I855" i="2"/>
  <c r="K855" i="2" s="1"/>
  <c r="O855" i="2" s="1"/>
  <c r="Q855" i="2" s="1"/>
  <c r="H855" i="2"/>
  <c r="E855" i="2"/>
  <c r="V854" i="2"/>
  <c r="U854" i="2"/>
  <c r="N854" i="2"/>
  <c r="T854" i="2" s="1"/>
  <c r="M854" i="2"/>
  <c r="S854" i="2" s="1"/>
  <c r="J854" i="2"/>
  <c r="L854" i="2" s="1"/>
  <c r="I854" i="2"/>
  <c r="K854" i="2" s="1"/>
  <c r="H854" i="2"/>
  <c r="E854" i="2"/>
  <c r="V853" i="2"/>
  <c r="U853" i="2"/>
  <c r="N853" i="2"/>
  <c r="T853" i="2" s="1"/>
  <c r="M853" i="2"/>
  <c r="S853" i="2" s="1"/>
  <c r="K853" i="2"/>
  <c r="J853" i="2"/>
  <c r="L853" i="2" s="1"/>
  <c r="X853" i="2" s="1"/>
  <c r="I853" i="2"/>
  <c r="H853" i="2"/>
  <c r="E853" i="2"/>
  <c r="V852" i="2"/>
  <c r="U852" i="2"/>
  <c r="N852" i="2"/>
  <c r="T852" i="2" s="1"/>
  <c r="M852" i="2"/>
  <c r="S852" i="2" s="1"/>
  <c r="K852" i="2"/>
  <c r="O852" i="2" s="1"/>
  <c r="Q852" i="2" s="1"/>
  <c r="J852" i="2"/>
  <c r="L852" i="2" s="1"/>
  <c r="X852" i="2" s="1"/>
  <c r="I852" i="2"/>
  <c r="H852" i="2"/>
  <c r="E852" i="2"/>
  <c r="V851" i="2"/>
  <c r="U851" i="2"/>
  <c r="N851" i="2"/>
  <c r="T851" i="2" s="1"/>
  <c r="M851" i="2"/>
  <c r="S851" i="2" s="1"/>
  <c r="J851" i="2"/>
  <c r="L851" i="2" s="1"/>
  <c r="I851" i="2"/>
  <c r="K851" i="2" s="1"/>
  <c r="H851" i="2"/>
  <c r="E851" i="2"/>
  <c r="V850" i="2"/>
  <c r="U850" i="2"/>
  <c r="N850" i="2"/>
  <c r="T850" i="2" s="1"/>
  <c r="M850" i="2"/>
  <c r="S850" i="2" s="1"/>
  <c r="L850" i="2"/>
  <c r="J850" i="2"/>
  <c r="I850" i="2"/>
  <c r="K850" i="2" s="1"/>
  <c r="W850" i="2" s="1"/>
  <c r="H850" i="2"/>
  <c r="E850" i="2"/>
  <c r="V849" i="2"/>
  <c r="U849" i="2"/>
  <c r="N849" i="2"/>
  <c r="T849" i="2" s="1"/>
  <c r="M849" i="2"/>
  <c r="S849" i="2" s="1"/>
  <c r="J849" i="2"/>
  <c r="L849" i="2" s="1"/>
  <c r="I849" i="2"/>
  <c r="K849" i="2" s="1"/>
  <c r="H849" i="2"/>
  <c r="E849" i="2"/>
  <c r="V848" i="2"/>
  <c r="U848" i="2"/>
  <c r="S848" i="2"/>
  <c r="N848" i="2"/>
  <c r="T848" i="2" s="1"/>
  <c r="M848" i="2"/>
  <c r="J848" i="2"/>
  <c r="L848" i="2" s="1"/>
  <c r="I848" i="2"/>
  <c r="K848" i="2" s="1"/>
  <c r="H848" i="2"/>
  <c r="E848" i="2"/>
  <c r="V847" i="2"/>
  <c r="U847" i="2"/>
  <c r="N847" i="2"/>
  <c r="T847" i="2" s="1"/>
  <c r="M847" i="2"/>
  <c r="S847" i="2" s="1"/>
  <c r="J847" i="2"/>
  <c r="L847" i="2" s="1"/>
  <c r="X847" i="2" s="1"/>
  <c r="I847" i="2"/>
  <c r="K847" i="2" s="1"/>
  <c r="H847" i="2"/>
  <c r="E847" i="2"/>
  <c r="V846" i="2"/>
  <c r="U846" i="2"/>
  <c r="N846" i="2"/>
  <c r="T846" i="2" s="1"/>
  <c r="M846" i="2"/>
  <c r="S846" i="2" s="1"/>
  <c r="K846" i="2"/>
  <c r="J846" i="2"/>
  <c r="L846" i="2" s="1"/>
  <c r="P846" i="2" s="1"/>
  <c r="R846" i="2" s="1"/>
  <c r="I846" i="2"/>
  <c r="H846" i="2"/>
  <c r="E846" i="2"/>
  <c r="V845" i="2"/>
  <c r="U845" i="2"/>
  <c r="N845" i="2"/>
  <c r="T845" i="2" s="1"/>
  <c r="M845" i="2"/>
  <c r="S845" i="2" s="1"/>
  <c r="J845" i="2"/>
  <c r="L845" i="2" s="1"/>
  <c r="I845" i="2"/>
  <c r="K845" i="2" s="1"/>
  <c r="H845" i="2"/>
  <c r="E845" i="2"/>
  <c r="V844" i="2"/>
  <c r="U844" i="2"/>
  <c r="N844" i="2"/>
  <c r="T844" i="2" s="1"/>
  <c r="M844" i="2"/>
  <c r="S844" i="2" s="1"/>
  <c r="K844" i="2"/>
  <c r="O844" i="2" s="1"/>
  <c r="Q844" i="2" s="1"/>
  <c r="J844" i="2"/>
  <c r="L844" i="2" s="1"/>
  <c r="X844" i="2" s="1"/>
  <c r="I844" i="2"/>
  <c r="H844" i="2"/>
  <c r="E844" i="2"/>
  <c r="V843" i="2"/>
  <c r="U843" i="2"/>
  <c r="N843" i="2"/>
  <c r="T843" i="2" s="1"/>
  <c r="M843" i="2"/>
  <c r="S843" i="2" s="1"/>
  <c r="J843" i="2"/>
  <c r="L843" i="2" s="1"/>
  <c r="I843" i="2"/>
  <c r="K843" i="2" s="1"/>
  <c r="O843" i="2" s="1"/>
  <c r="Q843" i="2" s="1"/>
  <c r="H843" i="2"/>
  <c r="E843" i="2"/>
  <c r="V842" i="2"/>
  <c r="U842" i="2"/>
  <c r="N842" i="2"/>
  <c r="T842" i="2" s="1"/>
  <c r="M842" i="2"/>
  <c r="S842" i="2" s="1"/>
  <c r="J842" i="2"/>
  <c r="L842" i="2" s="1"/>
  <c r="I842" i="2"/>
  <c r="K842" i="2" s="1"/>
  <c r="H842" i="2"/>
  <c r="E842" i="2"/>
  <c r="V841" i="2"/>
  <c r="U841" i="2"/>
  <c r="N841" i="2"/>
  <c r="T841" i="2" s="1"/>
  <c r="M841" i="2"/>
  <c r="S841" i="2" s="1"/>
  <c r="L841" i="2"/>
  <c r="K841" i="2"/>
  <c r="W841" i="2" s="1"/>
  <c r="J841" i="2"/>
  <c r="I841" i="2"/>
  <c r="H841" i="2"/>
  <c r="E841" i="2"/>
  <c r="V840" i="2"/>
  <c r="U840" i="2"/>
  <c r="S840" i="2"/>
  <c r="N840" i="2"/>
  <c r="T840" i="2" s="1"/>
  <c r="M840" i="2"/>
  <c r="J840" i="2"/>
  <c r="L840" i="2" s="1"/>
  <c r="X840" i="2" s="1"/>
  <c r="I840" i="2"/>
  <c r="K840" i="2" s="1"/>
  <c r="W840" i="2" s="1"/>
  <c r="H840" i="2"/>
  <c r="E840" i="2"/>
  <c r="V839" i="2"/>
  <c r="U839" i="2"/>
  <c r="N839" i="2"/>
  <c r="T839" i="2" s="1"/>
  <c r="M839" i="2"/>
  <c r="S839" i="2" s="1"/>
  <c r="J839" i="2"/>
  <c r="L839" i="2" s="1"/>
  <c r="I839" i="2"/>
  <c r="K839" i="2" s="1"/>
  <c r="H839" i="2"/>
  <c r="E839" i="2"/>
  <c r="V838" i="2"/>
  <c r="U838" i="2"/>
  <c r="N838" i="2"/>
  <c r="T838" i="2" s="1"/>
  <c r="M838" i="2"/>
  <c r="S838" i="2" s="1"/>
  <c r="J838" i="2"/>
  <c r="L838" i="2" s="1"/>
  <c r="X838" i="2" s="1"/>
  <c r="I838" i="2"/>
  <c r="K838" i="2" s="1"/>
  <c r="H838" i="2"/>
  <c r="E838" i="2"/>
  <c r="V837" i="2"/>
  <c r="U837" i="2"/>
  <c r="S837" i="2"/>
  <c r="N837" i="2"/>
  <c r="T837" i="2" s="1"/>
  <c r="M837" i="2"/>
  <c r="J837" i="2"/>
  <c r="L837" i="2" s="1"/>
  <c r="P837" i="2" s="1"/>
  <c r="R837" i="2" s="1"/>
  <c r="I837" i="2"/>
  <c r="K837" i="2" s="1"/>
  <c r="O837" i="2" s="1"/>
  <c r="Q837" i="2" s="1"/>
  <c r="H837" i="2"/>
  <c r="E837" i="2"/>
  <c r="V835" i="2"/>
  <c r="U835" i="2"/>
  <c r="T835" i="2"/>
  <c r="N835" i="2"/>
  <c r="M835" i="2"/>
  <c r="S835" i="2" s="1"/>
  <c r="J835" i="2"/>
  <c r="L835" i="2" s="1"/>
  <c r="I835" i="2"/>
  <c r="K835" i="2" s="1"/>
  <c r="H835" i="2"/>
  <c r="E835" i="2"/>
  <c r="V834" i="2"/>
  <c r="U834" i="2"/>
  <c r="N834" i="2"/>
  <c r="T834" i="2" s="1"/>
  <c r="M834" i="2"/>
  <c r="S834" i="2" s="1"/>
  <c r="L834" i="2"/>
  <c r="X834" i="2" s="1"/>
  <c r="K834" i="2"/>
  <c r="J834" i="2"/>
  <c r="I834" i="2"/>
  <c r="H834" i="2"/>
  <c r="E834" i="2"/>
  <c r="V833" i="2"/>
  <c r="U833" i="2"/>
  <c r="N833" i="2"/>
  <c r="T833" i="2" s="1"/>
  <c r="M833" i="2"/>
  <c r="S833" i="2" s="1"/>
  <c r="K833" i="2"/>
  <c r="J833" i="2"/>
  <c r="L833" i="2" s="1"/>
  <c r="P833" i="2" s="1"/>
  <c r="R833" i="2" s="1"/>
  <c r="I833" i="2"/>
  <c r="H833" i="2"/>
  <c r="E833" i="2"/>
  <c r="V832" i="2"/>
  <c r="U832" i="2"/>
  <c r="S832" i="2"/>
  <c r="N832" i="2"/>
  <c r="T832" i="2" s="1"/>
  <c r="M832" i="2"/>
  <c r="J832" i="2"/>
  <c r="L832" i="2" s="1"/>
  <c r="I832" i="2"/>
  <c r="K832" i="2" s="1"/>
  <c r="O832" i="2" s="1"/>
  <c r="Q832" i="2" s="1"/>
  <c r="H832" i="2"/>
  <c r="E832" i="2"/>
  <c r="V831" i="2"/>
  <c r="U831" i="2"/>
  <c r="N831" i="2"/>
  <c r="T831" i="2" s="1"/>
  <c r="M831" i="2"/>
  <c r="S831" i="2" s="1"/>
  <c r="L831" i="2"/>
  <c r="P831" i="2" s="1"/>
  <c r="R831" i="2" s="1"/>
  <c r="J831" i="2"/>
  <c r="I831" i="2"/>
  <c r="K831" i="2" s="1"/>
  <c r="O831" i="2" s="1"/>
  <c r="Q831" i="2" s="1"/>
  <c r="H831" i="2"/>
  <c r="E831" i="2"/>
  <c r="V830" i="2"/>
  <c r="U830" i="2"/>
  <c r="R830" i="2"/>
  <c r="P830" i="2"/>
  <c r="N830" i="2"/>
  <c r="T830" i="2" s="1"/>
  <c r="M830" i="2"/>
  <c r="S830" i="2" s="1"/>
  <c r="K830" i="2"/>
  <c r="J830" i="2"/>
  <c r="L830" i="2" s="1"/>
  <c r="I830" i="2"/>
  <c r="H830" i="2"/>
  <c r="E830" i="2"/>
  <c r="V829" i="2"/>
  <c r="U829" i="2"/>
  <c r="N829" i="2"/>
  <c r="T829" i="2" s="1"/>
  <c r="M829" i="2"/>
  <c r="S829" i="2" s="1"/>
  <c r="J829" i="2"/>
  <c r="L829" i="2" s="1"/>
  <c r="I829" i="2"/>
  <c r="K829" i="2" s="1"/>
  <c r="O829" i="2" s="1"/>
  <c r="Q829" i="2" s="1"/>
  <c r="H829" i="2"/>
  <c r="E829" i="2"/>
  <c r="V828" i="2"/>
  <c r="U828" i="2"/>
  <c r="N828" i="2"/>
  <c r="T828" i="2" s="1"/>
  <c r="M828" i="2"/>
  <c r="S828" i="2" s="1"/>
  <c r="J828" i="2"/>
  <c r="L828" i="2" s="1"/>
  <c r="I828" i="2"/>
  <c r="K828" i="2" s="1"/>
  <c r="H828" i="2"/>
  <c r="E828" i="2"/>
  <c r="V827" i="2"/>
  <c r="U827" i="2"/>
  <c r="N827" i="2"/>
  <c r="T827" i="2" s="1"/>
  <c r="M827" i="2"/>
  <c r="S827" i="2" s="1"/>
  <c r="J827" i="2"/>
  <c r="L827" i="2" s="1"/>
  <c r="I827" i="2"/>
  <c r="K827" i="2" s="1"/>
  <c r="H827" i="2"/>
  <c r="E827" i="2"/>
  <c r="V826" i="2"/>
  <c r="U826" i="2"/>
  <c r="N826" i="2"/>
  <c r="T826" i="2" s="1"/>
  <c r="M826" i="2"/>
  <c r="S826" i="2" s="1"/>
  <c r="J826" i="2"/>
  <c r="L826" i="2" s="1"/>
  <c r="X826" i="2" s="1"/>
  <c r="I826" i="2"/>
  <c r="K826" i="2" s="1"/>
  <c r="H826" i="2"/>
  <c r="E826" i="2"/>
  <c r="V825" i="2"/>
  <c r="U825" i="2"/>
  <c r="N825" i="2"/>
  <c r="T825" i="2" s="1"/>
  <c r="M825" i="2"/>
  <c r="S825" i="2" s="1"/>
  <c r="J825" i="2"/>
  <c r="L825" i="2" s="1"/>
  <c r="P825" i="2" s="1"/>
  <c r="R825" i="2" s="1"/>
  <c r="I825" i="2"/>
  <c r="K825" i="2" s="1"/>
  <c r="H825" i="2"/>
  <c r="E825" i="2"/>
  <c r="V824" i="2"/>
  <c r="U824" i="2"/>
  <c r="T824" i="2"/>
  <c r="N824" i="2"/>
  <c r="M824" i="2"/>
  <c r="S824" i="2" s="1"/>
  <c r="J824" i="2"/>
  <c r="L824" i="2" s="1"/>
  <c r="I824" i="2"/>
  <c r="K824" i="2" s="1"/>
  <c r="H824" i="2"/>
  <c r="E824" i="2"/>
  <c r="V823" i="2"/>
  <c r="U823" i="2"/>
  <c r="N823" i="2"/>
  <c r="T823" i="2" s="1"/>
  <c r="M823" i="2"/>
  <c r="S823" i="2" s="1"/>
  <c r="L823" i="2"/>
  <c r="X823" i="2" s="1"/>
  <c r="J823" i="2"/>
  <c r="I823" i="2"/>
  <c r="K823" i="2" s="1"/>
  <c r="H823" i="2"/>
  <c r="E823" i="2"/>
  <c r="V822" i="2"/>
  <c r="U822" i="2"/>
  <c r="N822" i="2"/>
  <c r="T822" i="2" s="1"/>
  <c r="M822" i="2"/>
  <c r="S822" i="2" s="1"/>
  <c r="J822" i="2"/>
  <c r="L822" i="2" s="1"/>
  <c r="P822" i="2" s="1"/>
  <c r="R822" i="2" s="1"/>
  <c r="I822" i="2"/>
  <c r="K822" i="2" s="1"/>
  <c r="H822" i="2"/>
  <c r="E822" i="2"/>
  <c r="V821" i="2"/>
  <c r="U821" i="2"/>
  <c r="T821" i="2"/>
  <c r="N821" i="2"/>
  <c r="M821" i="2"/>
  <c r="S821" i="2" s="1"/>
  <c r="J821" i="2"/>
  <c r="L821" i="2" s="1"/>
  <c r="I821" i="2"/>
  <c r="K821" i="2" s="1"/>
  <c r="H821" i="2"/>
  <c r="E821" i="2"/>
  <c r="V820" i="2"/>
  <c r="U820" i="2"/>
  <c r="N820" i="2"/>
  <c r="T820" i="2" s="1"/>
  <c r="M820" i="2"/>
  <c r="S820" i="2" s="1"/>
  <c r="J820" i="2"/>
  <c r="L820" i="2" s="1"/>
  <c r="X820" i="2" s="1"/>
  <c r="I820" i="2"/>
  <c r="K820" i="2" s="1"/>
  <c r="H820" i="2"/>
  <c r="E820" i="2"/>
  <c r="V819" i="2"/>
  <c r="U819" i="2"/>
  <c r="N819" i="2"/>
  <c r="T819" i="2" s="1"/>
  <c r="M819" i="2"/>
  <c r="S819" i="2" s="1"/>
  <c r="L819" i="2"/>
  <c r="P819" i="2" s="1"/>
  <c r="R819" i="2" s="1"/>
  <c r="J819" i="2"/>
  <c r="I819" i="2"/>
  <c r="K819" i="2" s="1"/>
  <c r="H819" i="2"/>
  <c r="E819" i="2"/>
  <c r="V818" i="2"/>
  <c r="U818" i="2"/>
  <c r="T818" i="2"/>
  <c r="N818" i="2"/>
  <c r="M818" i="2"/>
  <c r="S818" i="2" s="1"/>
  <c r="J818" i="2"/>
  <c r="L818" i="2" s="1"/>
  <c r="I818" i="2"/>
  <c r="K818" i="2" s="1"/>
  <c r="H818" i="2"/>
  <c r="E818" i="2"/>
  <c r="V817" i="2"/>
  <c r="U817" i="2"/>
  <c r="N817" i="2"/>
  <c r="T817" i="2" s="1"/>
  <c r="M817" i="2"/>
  <c r="S817" i="2" s="1"/>
  <c r="J817" i="2"/>
  <c r="L817" i="2" s="1"/>
  <c r="K366" i="3" s="1"/>
  <c r="I817" i="2"/>
  <c r="K817" i="2" s="1"/>
  <c r="H817" i="2"/>
  <c r="E817" i="2"/>
  <c r="V816" i="2"/>
  <c r="U816" i="2"/>
  <c r="N816" i="2"/>
  <c r="T816" i="2" s="1"/>
  <c r="M816" i="2"/>
  <c r="S816" i="2" s="1"/>
  <c r="J816" i="2"/>
  <c r="L816" i="2" s="1"/>
  <c r="K365" i="3" s="1"/>
  <c r="I816" i="2"/>
  <c r="K816" i="2" s="1"/>
  <c r="H816" i="2"/>
  <c r="E816" i="2"/>
  <c r="V815" i="2"/>
  <c r="U815" i="2"/>
  <c r="N815" i="2"/>
  <c r="T815" i="2" s="1"/>
  <c r="M815" i="2"/>
  <c r="S815" i="2" s="1"/>
  <c r="J815" i="2"/>
  <c r="L815" i="2" s="1"/>
  <c r="I815" i="2"/>
  <c r="K815" i="2" s="1"/>
  <c r="H815" i="2"/>
  <c r="E815" i="2"/>
  <c r="V814" i="2"/>
  <c r="U814" i="2"/>
  <c r="N814" i="2"/>
  <c r="T814" i="2" s="1"/>
  <c r="M814" i="2"/>
  <c r="S814" i="2" s="1"/>
  <c r="J814" i="2"/>
  <c r="L814" i="2" s="1"/>
  <c r="X814" i="2" s="1"/>
  <c r="I814" i="2"/>
  <c r="K814" i="2" s="1"/>
  <c r="H814" i="2"/>
  <c r="E814" i="2"/>
  <c r="V813" i="2"/>
  <c r="U813" i="2"/>
  <c r="N813" i="2"/>
  <c r="T813" i="2" s="1"/>
  <c r="M813" i="2"/>
  <c r="S813" i="2" s="1"/>
  <c r="J813" i="2"/>
  <c r="L813" i="2" s="1"/>
  <c r="P813" i="2" s="1"/>
  <c r="R813" i="2" s="1"/>
  <c r="I813" i="2"/>
  <c r="K813" i="2" s="1"/>
  <c r="H813" i="2"/>
  <c r="E813" i="2"/>
  <c r="V812" i="2"/>
  <c r="U812" i="2"/>
  <c r="T812" i="2"/>
  <c r="N812" i="2"/>
  <c r="M812" i="2"/>
  <c r="S812" i="2" s="1"/>
  <c r="J812" i="2"/>
  <c r="L812" i="2" s="1"/>
  <c r="I812" i="2"/>
  <c r="K812" i="2" s="1"/>
  <c r="H812" i="2"/>
  <c r="E812" i="2"/>
  <c r="V811" i="2"/>
  <c r="U811" i="2"/>
  <c r="N811" i="2"/>
  <c r="T811" i="2" s="1"/>
  <c r="M811" i="2"/>
  <c r="S811" i="2" s="1"/>
  <c r="L811" i="2"/>
  <c r="X811" i="2" s="1"/>
  <c r="J811" i="2"/>
  <c r="I811" i="2"/>
  <c r="K811" i="2" s="1"/>
  <c r="H811" i="2"/>
  <c r="E811" i="2"/>
  <c r="V810" i="2"/>
  <c r="U810" i="2"/>
  <c r="N810" i="2"/>
  <c r="T810" i="2" s="1"/>
  <c r="M810" i="2"/>
  <c r="S810" i="2" s="1"/>
  <c r="J810" i="2"/>
  <c r="L810" i="2" s="1"/>
  <c r="P810" i="2" s="1"/>
  <c r="R810" i="2" s="1"/>
  <c r="I810" i="2"/>
  <c r="K810" i="2" s="1"/>
  <c r="H810" i="2"/>
  <c r="E810" i="2"/>
  <c r="V808" i="2"/>
  <c r="U808" i="2"/>
  <c r="N808" i="2"/>
  <c r="T808" i="2" s="1"/>
  <c r="M808" i="2"/>
  <c r="S808" i="2" s="1"/>
  <c r="J808" i="2"/>
  <c r="L808" i="2" s="1"/>
  <c r="I808" i="2"/>
  <c r="K808" i="2" s="1"/>
  <c r="H808" i="2"/>
  <c r="E808" i="2"/>
  <c r="V807" i="2"/>
  <c r="U807" i="2"/>
  <c r="N807" i="2"/>
  <c r="T807" i="2" s="1"/>
  <c r="M807" i="2"/>
  <c r="S807" i="2" s="1"/>
  <c r="L807" i="2"/>
  <c r="J807" i="2"/>
  <c r="I807" i="2"/>
  <c r="K807" i="2" s="1"/>
  <c r="H807" i="2"/>
  <c r="E807" i="2"/>
  <c r="V806" i="2"/>
  <c r="U806" i="2"/>
  <c r="N806" i="2"/>
  <c r="T806" i="2" s="1"/>
  <c r="M806" i="2"/>
  <c r="S806" i="2" s="1"/>
  <c r="L806" i="2"/>
  <c r="J806" i="2"/>
  <c r="I806" i="2"/>
  <c r="K806" i="2" s="1"/>
  <c r="H806" i="2"/>
  <c r="E806" i="2"/>
  <c r="V805" i="2"/>
  <c r="U805" i="2"/>
  <c r="N805" i="2"/>
  <c r="T805" i="2" s="1"/>
  <c r="M805" i="2"/>
  <c r="S805" i="2" s="1"/>
  <c r="J805" i="2"/>
  <c r="L805" i="2" s="1"/>
  <c r="I805" i="2"/>
  <c r="K805" i="2" s="1"/>
  <c r="H805" i="2"/>
  <c r="E805" i="2"/>
  <c r="V804" i="2"/>
  <c r="U804" i="2"/>
  <c r="N804" i="2"/>
  <c r="T804" i="2" s="1"/>
  <c r="M804" i="2"/>
  <c r="S804" i="2" s="1"/>
  <c r="J804" i="2"/>
  <c r="L804" i="2" s="1"/>
  <c r="K364" i="3" s="1"/>
  <c r="I804" i="2"/>
  <c r="K804" i="2" s="1"/>
  <c r="H804" i="2"/>
  <c r="E804" i="2"/>
  <c r="V803" i="2"/>
  <c r="U803" i="2"/>
  <c r="N803" i="2"/>
  <c r="T803" i="2" s="1"/>
  <c r="M803" i="2"/>
  <c r="S803" i="2" s="1"/>
  <c r="J803" i="2"/>
  <c r="L803" i="2" s="1"/>
  <c r="K363" i="3" s="1"/>
  <c r="I803" i="2"/>
  <c r="K803" i="2" s="1"/>
  <c r="H803" i="2"/>
  <c r="E803" i="2"/>
  <c r="V802" i="2"/>
  <c r="U802" i="2"/>
  <c r="T802" i="2"/>
  <c r="N802" i="2"/>
  <c r="M802" i="2"/>
  <c r="S802" i="2" s="1"/>
  <c r="J802" i="2"/>
  <c r="L802" i="2" s="1"/>
  <c r="I802" i="2"/>
  <c r="K802" i="2" s="1"/>
  <c r="H802" i="2"/>
  <c r="E802" i="2"/>
  <c r="V801" i="2"/>
  <c r="U801" i="2"/>
  <c r="N801" i="2"/>
  <c r="T801" i="2" s="1"/>
  <c r="M801" i="2"/>
  <c r="S801" i="2" s="1"/>
  <c r="L801" i="2"/>
  <c r="K362" i="3" s="1"/>
  <c r="J801" i="2"/>
  <c r="I801" i="2"/>
  <c r="K801" i="2" s="1"/>
  <c r="H801" i="2"/>
  <c r="E801" i="2"/>
  <c r="V800" i="2"/>
  <c r="U800" i="2"/>
  <c r="N800" i="2"/>
  <c r="T800" i="2" s="1"/>
  <c r="M800" i="2"/>
  <c r="S800" i="2" s="1"/>
  <c r="J800" i="2"/>
  <c r="L800" i="2" s="1"/>
  <c r="P800" i="2" s="1"/>
  <c r="R800" i="2" s="1"/>
  <c r="I800" i="2"/>
  <c r="K800" i="2" s="1"/>
  <c r="H800" i="2"/>
  <c r="E800" i="2"/>
  <c r="V799" i="2"/>
  <c r="U799" i="2"/>
  <c r="N799" i="2"/>
  <c r="T799" i="2" s="1"/>
  <c r="M799" i="2"/>
  <c r="S799" i="2" s="1"/>
  <c r="J799" i="2"/>
  <c r="L799" i="2" s="1"/>
  <c r="I799" i="2"/>
  <c r="K799" i="2" s="1"/>
  <c r="H799" i="2"/>
  <c r="E799" i="2"/>
  <c r="V798" i="2"/>
  <c r="U798" i="2"/>
  <c r="N798" i="2"/>
  <c r="T798" i="2" s="1"/>
  <c r="M798" i="2"/>
  <c r="S798" i="2" s="1"/>
  <c r="L798" i="2"/>
  <c r="K361" i="3" s="1"/>
  <c r="J798" i="2"/>
  <c r="I798" i="2"/>
  <c r="K798" i="2" s="1"/>
  <c r="H798" i="2"/>
  <c r="E798" i="2"/>
  <c r="V797" i="2"/>
  <c r="U797" i="2"/>
  <c r="N797" i="2"/>
  <c r="T797" i="2" s="1"/>
  <c r="M797" i="2"/>
  <c r="S797" i="2" s="1"/>
  <c r="L797" i="2"/>
  <c r="K360" i="3" s="1"/>
  <c r="J797" i="2"/>
  <c r="I797" i="2"/>
  <c r="K797" i="2" s="1"/>
  <c r="H797" i="2"/>
  <c r="E797" i="2"/>
  <c r="V796" i="2"/>
  <c r="U796" i="2"/>
  <c r="N796" i="2"/>
  <c r="T796" i="2" s="1"/>
  <c r="M796" i="2"/>
  <c r="S796" i="2" s="1"/>
  <c r="J796" i="2"/>
  <c r="L796" i="2" s="1"/>
  <c r="I796" i="2"/>
  <c r="K796" i="2" s="1"/>
  <c r="H796" i="2"/>
  <c r="E796" i="2"/>
  <c r="V795" i="2"/>
  <c r="U795" i="2"/>
  <c r="N795" i="2"/>
  <c r="T795" i="2" s="1"/>
  <c r="M795" i="2"/>
  <c r="S795" i="2" s="1"/>
  <c r="J795" i="2"/>
  <c r="L795" i="2" s="1"/>
  <c r="X795" i="2" s="1"/>
  <c r="I795" i="2"/>
  <c r="K795" i="2" s="1"/>
  <c r="H795" i="2"/>
  <c r="E795" i="2"/>
  <c r="V794" i="2"/>
  <c r="U794" i="2"/>
  <c r="N794" i="2"/>
  <c r="T794" i="2" s="1"/>
  <c r="M794" i="2"/>
  <c r="S794" i="2" s="1"/>
  <c r="J794" i="2"/>
  <c r="L794" i="2" s="1"/>
  <c r="P794" i="2" s="1"/>
  <c r="R794" i="2" s="1"/>
  <c r="I794" i="2"/>
  <c r="K794" i="2" s="1"/>
  <c r="H794" i="2"/>
  <c r="E794" i="2"/>
  <c r="V793" i="2"/>
  <c r="U793" i="2"/>
  <c r="T793" i="2"/>
  <c r="N793" i="2"/>
  <c r="M793" i="2"/>
  <c r="S793" i="2" s="1"/>
  <c r="J793" i="2"/>
  <c r="L793" i="2" s="1"/>
  <c r="I793" i="2"/>
  <c r="K793" i="2" s="1"/>
  <c r="H793" i="2"/>
  <c r="E793" i="2"/>
  <c r="V792" i="2"/>
  <c r="U792" i="2"/>
  <c r="N792" i="2"/>
  <c r="T792" i="2" s="1"/>
  <c r="M792" i="2"/>
  <c r="S792" i="2" s="1"/>
  <c r="L792" i="2"/>
  <c r="X792" i="2" s="1"/>
  <c r="J792" i="2"/>
  <c r="I792" i="2"/>
  <c r="K792" i="2" s="1"/>
  <c r="H792" i="2"/>
  <c r="E792" i="2"/>
  <c r="V791" i="2"/>
  <c r="U791" i="2"/>
  <c r="N791" i="2"/>
  <c r="T791" i="2" s="1"/>
  <c r="M791" i="2"/>
  <c r="S791" i="2" s="1"/>
  <c r="J791" i="2"/>
  <c r="L791" i="2" s="1"/>
  <c r="P791" i="2" s="1"/>
  <c r="R791" i="2" s="1"/>
  <c r="I791" i="2"/>
  <c r="K791" i="2" s="1"/>
  <c r="H791" i="2"/>
  <c r="E791" i="2"/>
  <c r="V790" i="2"/>
  <c r="U790" i="2"/>
  <c r="N790" i="2"/>
  <c r="T790" i="2" s="1"/>
  <c r="M790" i="2"/>
  <c r="S790" i="2" s="1"/>
  <c r="J790" i="2"/>
  <c r="L790" i="2" s="1"/>
  <c r="I790" i="2"/>
  <c r="K790" i="2" s="1"/>
  <c r="H790" i="2"/>
  <c r="E790" i="2"/>
  <c r="V789" i="2"/>
  <c r="U789" i="2"/>
  <c r="N789" i="2"/>
  <c r="T789" i="2" s="1"/>
  <c r="M789" i="2"/>
  <c r="S789" i="2" s="1"/>
  <c r="L789" i="2"/>
  <c r="J789" i="2"/>
  <c r="I789" i="2"/>
  <c r="K789" i="2" s="1"/>
  <c r="H789" i="2"/>
  <c r="E789" i="2"/>
  <c r="V788" i="2"/>
  <c r="U788" i="2"/>
  <c r="N788" i="2"/>
  <c r="T788" i="2" s="1"/>
  <c r="M788" i="2"/>
  <c r="S788" i="2" s="1"/>
  <c r="L788" i="2"/>
  <c r="K357" i="3" s="1"/>
  <c r="J788" i="2"/>
  <c r="I788" i="2"/>
  <c r="K788" i="2" s="1"/>
  <c r="H788" i="2"/>
  <c r="E788" i="2"/>
  <c r="V787" i="2"/>
  <c r="U787" i="2"/>
  <c r="T787" i="2"/>
  <c r="N787" i="2"/>
  <c r="M787" i="2"/>
  <c r="S787" i="2" s="1"/>
  <c r="J787" i="2"/>
  <c r="L787" i="2" s="1"/>
  <c r="I787" i="2"/>
  <c r="K787" i="2" s="1"/>
  <c r="H787" i="2"/>
  <c r="E787" i="2"/>
  <c r="V786" i="2"/>
  <c r="U786" i="2"/>
  <c r="N786" i="2"/>
  <c r="T786" i="2" s="1"/>
  <c r="M786" i="2"/>
  <c r="S786" i="2" s="1"/>
  <c r="L786" i="2"/>
  <c r="J786" i="2"/>
  <c r="I786" i="2"/>
  <c r="K786" i="2" s="1"/>
  <c r="H786" i="2"/>
  <c r="E786" i="2"/>
  <c r="V785" i="2"/>
  <c r="U785" i="2"/>
  <c r="N785" i="2"/>
  <c r="T785" i="2" s="1"/>
  <c r="M785" i="2"/>
  <c r="S785" i="2" s="1"/>
  <c r="J785" i="2"/>
  <c r="L785" i="2" s="1"/>
  <c r="P785" i="2" s="1"/>
  <c r="R785" i="2" s="1"/>
  <c r="I785" i="2"/>
  <c r="K785" i="2" s="1"/>
  <c r="H785" i="2"/>
  <c r="E785" i="2"/>
  <c r="V784" i="2"/>
  <c r="U784" i="2"/>
  <c r="T784" i="2"/>
  <c r="N784" i="2"/>
  <c r="M784" i="2"/>
  <c r="S784" i="2" s="1"/>
  <c r="J784" i="2"/>
  <c r="L784" i="2" s="1"/>
  <c r="I784" i="2"/>
  <c r="K784" i="2" s="1"/>
  <c r="H784" i="2"/>
  <c r="E784" i="2"/>
  <c r="V783" i="2"/>
  <c r="U783" i="2"/>
  <c r="N783" i="2"/>
  <c r="T783" i="2" s="1"/>
  <c r="M783" i="2"/>
  <c r="S783" i="2" s="1"/>
  <c r="J783" i="2"/>
  <c r="L783" i="2" s="1"/>
  <c r="X783" i="2" s="1"/>
  <c r="I783" i="2"/>
  <c r="K783" i="2" s="1"/>
  <c r="H783" i="2"/>
  <c r="E783" i="2"/>
  <c r="V782" i="2"/>
  <c r="U782" i="2"/>
  <c r="N782" i="2"/>
  <c r="T782" i="2" s="1"/>
  <c r="M782" i="2"/>
  <c r="S782" i="2" s="1"/>
  <c r="L782" i="2"/>
  <c r="P782" i="2" s="1"/>
  <c r="R782" i="2" s="1"/>
  <c r="J782" i="2"/>
  <c r="I782" i="2"/>
  <c r="K782" i="2" s="1"/>
  <c r="H782" i="2"/>
  <c r="E782" i="2"/>
  <c r="V781" i="2"/>
  <c r="U781" i="2"/>
  <c r="N781" i="2"/>
  <c r="T781" i="2" s="1"/>
  <c r="M781" i="2"/>
  <c r="S781" i="2" s="1"/>
  <c r="J781" i="2"/>
  <c r="L781" i="2" s="1"/>
  <c r="I781" i="2"/>
  <c r="K781" i="2" s="1"/>
  <c r="H781" i="2"/>
  <c r="E781" i="2"/>
  <c r="V780" i="2"/>
  <c r="U780" i="2"/>
  <c r="N780" i="2"/>
  <c r="T780" i="2" s="1"/>
  <c r="M780" i="2"/>
  <c r="S780" i="2" s="1"/>
  <c r="J780" i="2"/>
  <c r="L780" i="2" s="1"/>
  <c r="X780" i="2" s="1"/>
  <c r="I780" i="2"/>
  <c r="K780" i="2" s="1"/>
  <c r="H780" i="2"/>
  <c r="E780" i="2"/>
  <c r="V779" i="2"/>
  <c r="U779" i="2"/>
  <c r="N779" i="2"/>
  <c r="T779" i="2" s="1"/>
  <c r="M779" i="2"/>
  <c r="S779" i="2" s="1"/>
  <c r="J779" i="2"/>
  <c r="L779" i="2" s="1"/>
  <c r="P779" i="2" s="1"/>
  <c r="R779" i="2" s="1"/>
  <c r="I779" i="2"/>
  <c r="K779" i="2" s="1"/>
  <c r="H779" i="2"/>
  <c r="E779" i="2"/>
  <c r="V778" i="2"/>
  <c r="U778" i="2"/>
  <c r="N778" i="2"/>
  <c r="T778" i="2" s="1"/>
  <c r="M778" i="2"/>
  <c r="S778" i="2" s="1"/>
  <c r="J778" i="2"/>
  <c r="L778" i="2" s="1"/>
  <c r="I778" i="2"/>
  <c r="K778" i="2" s="1"/>
  <c r="H778" i="2"/>
  <c r="E778" i="2"/>
  <c r="V777" i="2"/>
  <c r="U777" i="2"/>
  <c r="N777" i="2"/>
  <c r="T777" i="2" s="1"/>
  <c r="M777" i="2"/>
  <c r="S777" i="2" s="1"/>
  <c r="J777" i="2"/>
  <c r="L777" i="2" s="1"/>
  <c r="K356" i="3" s="1"/>
  <c r="I777" i="2"/>
  <c r="K777" i="2" s="1"/>
  <c r="H777" i="2"/>
  <c r="E777" i="2"/>
  <c r="V776" i="2"/>
  <c r="U776" i="2"/>
  <c r="N776" i="2"/>
  <c r="T776" i="2" s="1"/>
  <c r="M776" i="2"/>
  <c r="S776" i="2" s="1"/>
  <c r="J776" i="2"/>
  <c r="L776" i="2" s="1"/>
  <c r="I776" i="2"/>
  <c r="K776" i="2" s="1"/>
  <c r="H776" i="2"/>
  <c r="E776" i="2"/>
  <c r="V775" i="2"/>
  <c r="U775" i="2"/>
  <c r="T775" i="2"/>
  <c r="N775" i="2"/>
  <c r="M775" i="2"/>
  <c r="S775" i="2" s="1"/>
  <c r="J775" i="2"/>
  <c r="L775" i="2" s="1"/>
  <c r="I775" i="2"/>
  <c r="K775" i="2" s="1"/>
  <c r="H775" i="2"/>
  <c r="E775" i="2"/>
  <c r="V774" i="2"/>
  <c r="U774" i="2"/>
  <c r="N774" i="2"/>
  <c r="T774" i="2" s="1"/>
  <c r="M774" i="2"/>
  <c r="S774" i="2" s="1"/>
  <c r="L774" i="2"/>
  <c r="J774" i="2"/>
  <c r="I774" i="2"/>
  <c r="K774" i="2" s="1"/>
  <c r="H774" i="2"/>
  <c r="E774" i="2"/>
  <c r="V773" i="2"/>
  <c r="U773" i="2"/>
  <c r="N773" i="2"/>
  <c r="T773" i="2" s="1"/>
  <c r="M773" i="2"/>
  <c r="S773" i="2" s="1"/>
  <c r="J773" i="2"/>
  <c r="L773" i="2" s="1"/>
  <c r="P773" i="2" s="1"/>
  <c r="R773" i="2" s="1"/>
  <c r="I773" i="2"/>
  <c r="K773" i="2" s="1"/>
  <c r="H773" i="2"/>
  <c r="E773" i="2"/>
  <c r="V772" i="2"/>
  <c r="U772" i="2"/>
  <c r="T772" i="2"/>
  <c r="N772" i="2"/>
  <c r="M772" i="2"/>
  <c r="S772" i="2" s="1"/>
  <c r="J772" i="2"/>
  <c r="L772" i="2" s="1"/>
  <c r="I772" i="2"/>
  <c r="K772" i="2" s="1"/>
  <c r="H772" i="2"/>
  <c r="E772" i="2"/>
  <c r="V771" i="2"/>
  <c r="U771" i="2"/>
  <c r="N771" i="2"/>
  <c r="T771" i="2" s="1"/>
  <c r="M771" i="2"/>
  <c r="S771" i="2" s="1"/>
  <c r="J771" i="2"/>
  <c r="L771" i="2" s="1"/>
  <c r="X771" i="2" s="1"/>
  <c r="I771" i="2"/>
  <c r="K771" i="2" s="1"/>
  <c r="H771" i="2"/>
  <c r="E771" i="2"/>
  <c r="V770" i="2"/>
  <c r="U770" i="2"/>
  <c r="N770" i="2"/>
  <c r="T770" i="2" s="1"/>
  <c r="M770" i="2"/>
  <c r="S770" i="2" s="1"/>
  <c r="L770" i="2"/>
  <c r="P770" i="2" s="1"/>
  <c r="R770" i="2" s="1"/>
  <c r="J770" i="2"/>
  <c r="I770" i="2"/>
  <c r="K770" i="2" s="1"/>
  <c r="H770" i="2"/>
  <c r="E770" i="2"/>
  <c r="V769" i="2"/>
  <c r="U769" i="2"/>
  <c r="N769" i="2"/>
  <c r="T769" i="2" s="1"/>
  <c r="M769" i="2"/>
  <c r="S769" i="2" s="1"/>
  <c r="J769" i="2"/>
  <c r="L769" i="2" s="1"/>
  <c r="I769" i="2"/>
  <c r="K769" i="2" s="1"/>
  <c r="H769" i="2"/>
  <c r="E769" i="2"/>
  <c r="V768" i="2"/>
  <c r="U768" i="2"/>
  <c r="T768" i="2"/>
  <c r="N768" i="2"/>
  <c r="M768" i="2"/>
  <c r="S768" i="2" s="1"/>
  <c r="J768" i="2"/>
  <c r="L768" i="2" s="1"/>
  <c r="X768" i="2" s="1"/>
  <c r="I768" i="2"/>
  <c r="K768" i="2" s="1"/>
  <c r="H768" i="2"/>
  <c r="E768" i="2"/>
  <c r="V767" i="2"/>
  <c r="U767" i="2"/>
  <c r="N767" i="2"/>
  <c r="T767" i="2" s="1"/>
  <c r="M767" i="2"/>
  <c r="S767" i="2" s="1"/>
  <c r="L767" i="2"/>
  <c r="P767" i="2" s="1"/>
  <c r="R767" i="2" s="1"/>
  <c r="J767" i="2"/>
  <c r="I767" i="2"/>
  <c r="K767" i="2" s="1"/>
  <c r="H767" i="2"/>
  <c r="E767" i="2"/>
  <c r="V766" i="2"/>
  <c r="U766" i="2"/>
  <c r="T766" i="2"/>
  <c r="N766" i="2"/>
  <c r="M766" i="2"/>
  <c r="S766" i="2" s="1"/>
  <c r="J766" i="2"/>
  <c r="L766" i="2" s="1"/>
  <c r="I766" i="2"/>
  <c r="K766" i="2" s="1"/>
  <c r="H766" i="2"/>
  <c r="E766" i="2"/>
  <c r="V765" i="2"/>
  <c r="U765" i="2"/>
  <c r="T765" i="2"/>
  <c r="N765" i="2"/>
  <c r="M765" i="2"/>
  <c r="S765" i="2" s="1"/>
  <c r="L765" i="2"/>
  <c r="X765" i="2" s="1"/>
  <c r="J765" i="2"/>
  <c r="I765" i="2"/>
  <c r="K765" i="2" s="1"/>
  <c r="H765" i="2"/>
  <c r="E765" i="2"/>
  <c r="V764" i="2"/>
  <c r="U764" i="2"/>
  <c r="N764" i="2"/>
  <c r="T764" i="2" s="1"/>
  <c r="M764" i="2"/>
  <c r="S764" i="2" s="1"/>
  <c r="L764" i="2"/>
  <c r="K354" i="3" s="1"/>
  <c r="J764" i="2"/>
  <c r="I764" i="2"/>
  <c r="K764" i="2" s="1"/>
  <c r="H764" i="2"/>
  <c r="E764" i="2"/>
  <c r="V763" i="2"/>
  <c r="U763" i="2"/>
  <c r="N763" i="2"/>
  <c r="T763" i="2" s="1"/>
  <c r="M763" i="2"/>
  <c r="S763" i="2" s="1"/>
  <c r="J763" i="2"/>
  <c r="L763" i="2" s="1"/>
  <c r="I763" i="2"/>
  <c r="K763" i="2" s="1"/>
  <c r="H763" i="2"/>
  <c r="E763" i="2"/>
  <c r="V762" i="2"/>
  <c r="U762" i="2"/>
  <c r="T762" i="2"/>
  <c r="N762" i="2"/>
  <c r="M762" i="2"/>
  <c r="S762" i="2" s="1"/>
  <c r="J762" i="2"/>
  <c r="L762" i="2" s="1"/>
  <c r="K352" i="3" s="1"/>
  <c r="I762" i="2"/>
  <c r="K762" i="2" s="1"/>
  <c r="H762" i="2"/>
  <c r="E762" i="2"/>
  <c r="V761" i="2"/>
  <c r="U761" i="2"/>
  <c r="N761" i="2"/>
  <c r="T761" i="2" s="1"/>
  <c r="M761" i="2"/>
  <c r="S761" i="2" s="1"/>
  <c r="L761" i="2"/>
  <c r="K351" i="3" s="1"/>
  <c r="J761" i="2"/>
  <c r="I761" i="2"/>
  <c r="K761" i="2" s="1"/>
  <c r="H761" i="2"/>
  <c r="E761" i="2"/>
  <c r="V760" i="2"/>
  <c r="U760" i="2"/>
  <c r="N760" i="2"/>
  <c r="T760" i="2" s="1"/>
  <c r="M760" i="2"/>
  <c r="S760" i="2" s="1"/>
  <c r="J760" i="2"/>
  <c r="L760" i="2" s="1"/>
  <c r="I760" i="2"/>
  <c r="K760" i="2" s="1"/>
  <c r="H760" i="2"/>
  <c r="E760" i="2"/>
  <c r="V759" i="2"/>
  <c r="U759" i="2"/>
  <c r="T759" i="2"/>
  <c r="N759" i="2"/>
  <c r="M759" i="2"/>
  <c r="S759" i="2" s="1"/>
  <c r="J759" i="2"/>
  <c r="L759" i="2" s="1"/>
  <c r="X759" i="2" s="1"/>
  <c r="I759" i="2"/>
  <c r="K759" i="2" s="1"/>
  <c r="H759" i="2"/>
  <c r="E759" i="2"/>
  <c r="V758" i="2"/>
  <c r="U758" i="2"/>
  <c r="N758" i="2"/>
  <c r="T758" i="2" s="1"/>
  <c r="M758" i="2"/>
  <c r="S758" i="2" s="1"/>
  <c r="L758" i="2"/>
  <c r="P758" i="2" s="1"/>
  <c r="R758" i="2" s="1"/>
  <c r="J758" i="2"/>
  <c r="I758" i="2"/>
  <c r="K758" i="2" s="1"/>
  <c r="H758" i="2"/>
  <c r="E758" i="2"/>
  <c r="V757" i="2"/>
  <c r="U757" i="2"/>
  <c r="T757" i="2"/>
  <c r="N757" i="2"/>
  <c r="M757" i="2"/>
  <c r="S757" i="2" s="1"/>
  <c r="J757" i="2"/>
  <c r="L757" i="2" s="1"/>
  <c r="I757" i="2"/>
  <c r="K757" i="2" s="1"/>
  <c r="H757" i="2"/>
  <c r="E757" i="2"/>
  <c r="V756" i="2"/>
  <c r="U756" i="2"/>
  <c r="T756" i="2"/>
  <c r="N756" i="2"/>
  <c r="M756" i="2"/>
  <c r="S756" i="2" s="1"/>
  <c r="L756" i="2"/>
  <c r="X756" i="2" s="1"/>
  <c r="J756" i="2"/>
  <c r="I756" i="2"/>
  <c r="K756" i="2" s="1"/>
  <c r="H756" i="2"/>
  <c r="E756" i="2"/>
  <c r="V754" i="2"/>
  <c r="U754" i="2"/>
  <c r="N754" i="2"/>
  <c r="T754" i="2" s="1"/>
  <c r="M754" i="2"/>
  <c r="S754" i="2" s="1"/>
  <c r="L754" i="2"/>
  <c r="P754" i="2" s="1"/>
  <c r="R754" i="2" s="1"/>
  <c r="J754" i="2"/>
  <c r="I754" i="2"/>
  <c r="K754" i="2" s="1"/>
  <c r="H754" i="2"/>
  <c r="E754" i="2"/>
  <c r="V753" i="2"/>
  <c r="U753" i="2"/>
  <c r="N753" i="2"/>
  <c r="T753" i="2" s="1"/>
  <c r="M753" i="2"/>
  <c r="S753" i="2" s="1"/>
  <c r="J753" i="2"/>
  <c r="L753" i="2" s="1"/>
  <c r="I753" i="2"/>
  <c r="K753" i="2" s="1"/>
  <c r="H753" i="2"/>
  <c r="E753" i="2"/>
  <c r="V752" i="2"/>
  <c r="U752" i="2"/>
  <c r="T752" i="2"/>
  <c r="N752" i="2"/>
  <c r="M752" i="2"/>
  <c r="S752" i="2" s="1"/>
  <c r="J752" i="2"/>
  <c r="L752" i="2" s="1"/>
  <c r="K350" i="3" s="1"/>
  <c r="I752" i="2"/>
  <c r="K752" i="2" s="1"/>
  <c r="H752" i="2"/>
  <c r="E752" i="2"/>
  <c r="V751" i="2"/>
  <c r="U751" i="2"/>
  <c r="N751" i="2"/>
  <c r="T751" i="2" s="1"/>
  <c r="M751" i="2"/>
  <c r="S751" i="2" s="1"/>
  <c r="L751" i="2"/>
  <c r="P751" i="2" s="1"/>
  <c r="R751" i="2" s="1"/>
  <c r="J751" i="2"/>
  <c r="I751" i="2"/>
  <c r="K751" i="2" s="1"/>
  <c r="H751" i="2"/>
  <c r="E751" i="2"/>
  <c r="V750" i="2"/>
  <c r="U750" i="2"/>
  <c r="N750" i="2"/>
  <c r="T750" i="2" s="1"/>
  <c r="M750" i="2"/>
  <c r="S750" i="2" s="1"/>
  <c r="J750" i="2"/>
  <c r="L750" i="2" s="1"/>
  <c r="I750" i="2"/>
  <c r="K750" i="2" s="1"/>
  <c r="H750" i="2"/>
  <c r="E750" i="2"/>
  <c r="V749" i="2"/>
  <c r="U749" i="2"/>
  <c r="T749" i="2"/>
  <c r="N749" i="2"/>
  <c r="M749" i="2"/>
  <c r="S749" i="2" s="1"/>
  <c r="J749" i="2"/>
  <c r="L749" i="2" s="1"/>
  <c r="X749" i="2" s="1"/>
  <c r="I749" i="2"/>
  <c r="K749" i="2" s="1"/>
  <c r="H749" i="2"/>
  <c r="E749" i="2"/>
  <c r="V748" i="2"/>
  <c r="U748" i="2"/>
  <c r="N748" i="2"/>
  <c r="T748" i="2" s="1"/>
  <c r="M748" i="2"/>
  <c r="S748" i="2" s="1"/>
  <c r="L748" i="2"/>
  <c r="P748" i="2" s="1"/>
  <c r="R748" i="2" s="1"/>
  <c r="J748" i="2"/>
  <c r="I748" i="2"/>
  <c r="K748" i="2" s="1"/>
  <c r="H748" i="2"/>
  <c r="E748" i="2"/>
  <c r="V747" i="2"/>
  <c r="U747" i="2"/>
  <c r="T747" i="2"/>
  <c r="N747" i="2"/>
  <c r="M747" i="2"/>
  <c r="S747" i="2" s="1"/>
  <c r="J747" i="2"/>
  <c r="L747" i="2" s="1"/>
  <c r="I747" i="2"/>
  <c r="K747" i="2" s="1"/>
  <c r="H747" i="2"/>
  <c r="E747" i="2"/>
  <c r="V746" i="2"/>
  <c r="U746" i="2"/>
  <c r="T746" i="2"/>
  <c r="N746" i="2"/>
  <c r="M746" i="2"/>
  <c r="S746" i="2" s="1"/>
  <c r="L746" i="2"/>
  <c r="X746" i="2" s="1"/>
  <c r="J746" i="2"/>
  <c r="I746" i="2"/>
  <c r="K746" i="2" s="1"/>
  <c r="H746" i="2"/>
  <c r="E746" i="2"/>
  <c r="V745" i="2"/>
  <c r="U745" i="2"/>
  <c r="N745" i="2"/>
  <c r="T745" i="2" s="1"/>
  <c r="M745" i="2"/>
  <c r="S745" i="2" s="1"/>
  <c r="L745" i="2"/>
  <c r="K349" i="3" s="1"/>
  <c r="J745" i="2"/>
  <c r="I745" i="2"/>
  <c r="K745" i="2" s="1"/>
  <c r="H745" i="2"/>
  <c r="E745" i="2"/>
  <c r="V744" i="2"/>
  <c r="U744" i="2"/>
  <c r="N744" i="2"/>
  <c r="T744" i="2" s="1"/>
  <c r="M744" i="2"/>
  <c r="S744" i="2" s="1"/>
  <c r="J744" i="2"/>
  <c r="L744" i="2" s="1"/>
  <c r="I744" i="2"/>
  <c r="K744" i="2" s="1"/>
  <c r="H744" i="2"/>
  <c r="E744" i="2"/>
  <c r="V743" i="2"/>
  <c r="U743" i="2"/>
  <c r="T743" i="2"/>
  <c r="N743" i="2"/>
  <c r="M743" i="2"/>
  <c r="S743" i="2" s="1"/>
  <c r="J743" i="2"/>
  <c r="L743" i="2" s="1"/>
  <c r="X743" i="2" s="1"/>
  <c r="I743" i="2"/>
  <c r="K743" i="2" s="1"/>
  <c r="H743" i="2"/>
  <c r="E743" i="2"/>
  <c r="V742" i="2"/>
  <c r="U742" i="2"/>
  <c r="N742" i="2"/>
  <c r="T742" i="2" s="1"/>
  <c r="M742" i="2"/>
  <c r="S742" i="2" s="1"/>
  <c r="L742" i="2"/>
  <c r="J742" i="2"/>
  <c r="I742" i="2"/>
  <c r="K742" i="2" s="1"/>
  <c r="H742" i="2"/>
  <c r="E742" i="2"/>
  <c r="V741" i="2"/>
  <c r="U741" i="2"/>
  <c r="N741" i="2"/>
  <c r="T741" i="2" s="1"/>
  <c r="M741" i="2"/>
  <c r="S741" i="2" s="1"/>
  <c r="J741" i="2"/>
  <c r="L741" i="2" s="1"/>
  <c r="I741" i="2"/>
  <c r="K741" i="2" s="1"/>
  <c r="H741" i="2"/>
  <c r="E741" i="2"/>
  <c r="V740" i="2"/>
  <c r="U740" i="2"/>
  <c r="T740" i="2"/>
  <c r="N740" i="2"/>
  <c r="M740" i="2"/>
  <c r="S740" i="2" s="1"/>
  <c r="J740" i="2"/>
  <c r="L740" i="2" s="1"/>
  <c r="X740" i="2" s="1"/>
  <c r="I740" i="2"/>
  <c r="K740" i="2" s="1"/>
  <c r="H740" i="2"/>
  <c r="E740" i="2"/>
  <c r="V739" i="2"/>
  <c r="U739" i="2"/>
  <c r="N739" i="2"/>
  <c r="T739" i="2" s="1"/>
  <c r="M739" i="2"/>
  <c r="S739" i="2" s="1"/>
  <c r="L739" i="2"/>
  <c r="X739" i="2" s="1"/>
  <c r="J739" i="2"/>
  <c r="I739" i="2"/>
  <c r="K739" i="2" s="1"/>
  <c r="H739" i="2"/>
  <c r="E739" i="2"/>
  <c r="V738" i="2"/>
  <c r="U738" i="2"/>
  <c r="T738" i="2"/>
  <c r="N738" i="2"/>
  <c r="M738" i="2"/>
  <c r="S738" i="2" s="1"/>
  <c r="J738" i="2"/>
  <c r="L738" i="2" s="1"/>
  <c r="P738" i="2" s="1"/>
  <c r="R738" i="2" s="1"/>
  <c r="I738" i="2"/>
  <c r="K738" i="2" s="1"/>
  <c r="H738" i="2"/>
  <c r="E738" i="2"/>
  <c r="V737" i="2"/>
  <c r="U737" i="2"/>
  <c r="N737" i="2"/>
  <c r="T737" i="2" s="1"/>
  <c r="M737" i="2"/>
  <c r="S737" i="2" s="1"/>
  <c r="L737" i="2"/>
  <c r="X737" i="2" s="1"/>
  <c r="J737" i="2"/>
  <c r="I737" i="2"/>
  <c r="K737" i="2" s="1"/>
  <c r="H737" i="2"/>
  <c r="E737" i="2"/>
  <c r="V736" i="2"/>
  <c r="U736" i="2"/>
  <c r="N736" i="2"/>
  <c r="T736" i="2" s="1"/>
  <c r="M736" i="2"/>
  <c r="S736" i="2" s="1"/>
  <c r="J736" i="2"/>
  <c r="L736" i="2" s="1"/>
  <c r="I736" i="2"/>
  <c r="K736" i="2" s="1"/>
  <c r="H736" i="2"/>
  <c r="E736" i="2"/>
  <c r="V735" i="2"/>
  <c r="U735" i="2"/>
  <c r="T735" i="2"/>
  <c r="N735" i="2"/>
  <c r="M735" i="2"/>
  <c r="S735" i="2" s="1"/>
  <c r="J735" i="2"/>
  <c r="L735" i="2" s="1"/>
  <c r="I735" i="2"/>
  <c r="K735" i="2" s="1"/>
  <c r="H735" i="2"/>
  <c r="E735" i="2"/>
  <c r="V734" i="2"/>
  <c r="U734" i="2"/>
  <c r="N734" i="2"/>
  <c r="T734" i="2" s="1"/>
  <c r="M734" i="2"/>
  <c r="S734" i="2" s="1"/>
  <c r="J734" i="2"/>
  <c r="L734" i="2" s="1"/>
  <c r="X734" i="2" s="1"/>
  <c r="I734" i="2"/>
  <c r="K734" i="2" s="1"/>
  <c r="H734" i="2"/>
  <c r="E734" i="2"/>
  <c r="V733" i="2"/>
  <c r="U733" i="2"/>
  <c r="N733" i="2"/>
  <c r="T733" i="2" s="1"/>
  <c r="M733" i="2"/>
  <c r="S733" i="2" s="1"/>
  <c r="J733" i="2"/>
  <c r="L733" i="2" s="1"/>
  <c r="I733" i="2"/>
  <c r="K733" i="2" s="1"/>
  <c r="H733" i="2"/>
  <c r="E733" i="2"/>
  <c r="V732" i="2"/>
  <c r="U732" i="2"/>
  <c r="N732" i="2"/>
  <c r="T732" i="2" s="1"/>
  <c r="M732" i="2"/>
  <c r="S732" i="2" s="1"/>
  <c r="J732" i="2"/>
  <c r="L732" i="2" s="1"/>
  <c r="P732" i="2" s="1"/>
  <c r="R732" i="2" s="1"/>
  <c r="I732" i="2"/>
  <c r="K732" i="2" s="1"/>
  <c r="H732" i="2"/>
  <c r="E732" i="2"/>
  <c r="V731" i="2"/>
  <c r="U731" i="2"/>
  <c r="T731" i="2"/>
  <c r="N731" i="2"/>
  <c r="M731" i="2"/>
  <c r="S731" i="2" s="1"/>
  <c r="J731" i="2"/>
  <c r="L731" i="2" s="1"/>
  <c r="X731" i="2" s="1"/>
  <c r="M348" i="3" s="1"/>
  <c r="I731" i="2"/>
  <c r="K731" i="2" s="1"/>
  <c r="H731" i="2"/>
  <c r="E731" i="2"/>
  <c r="V730" i="2"/>
  <c r="U730" i="2"/>
  <c r="N730" i="2"/>
  <c r="T730" i="2" s="1"/>
  <c r="M730" i="2"/>
  <c r="S730" i="2" s="1"/>
  <c r="L730" i="2"/>
  <c r="J730" i="2"/>
  <c r="I730" i="2"/>
  <c r="K730" i="2" s="1"/>
  <c r="H730" i="2"/>
  <c r="E730" i="2"/>
  <c r="V729" i="2"/>
  <c r="U729" i="2"/>
  <c r="N729" i="2"/>
  <c r="T729" i="2" s="1"/>
  <c r="M729" i="2"/>
  <c r="S729" i="2" s="1"/>
  <c r="J729" i="2"/>
  <c r="L729" i="2" s="1"/>
  <c r="I729" i="2"/>
  <c r="K729" i="2" s="1"/>
  <c r="H729" i="2"/>
  <c r="E729" i="2"/>
  <c r="V728" i="2"/>
  <c r="U728" i="2"/>
  <c r="N728" i="2"/>
  <c r="T728" i="2" s="1"/>
  <c r="M728" i="2"/>
  <c r="S728" i="2" s="1"/>
  <c r="J728" i="2"/>
  <c r="L728" i="2" s="1"/>
  <c r="X728" i="2" s="1"/>
  <c r="M346" i="3" s="1"/>
  <c r="I728" i="2"/>
  <c r="K728" i="2" s="1"/>
  <c r="H728" i="2"/>
  <c r="E728" i="2"/>
  <c r="V727" i="2"/>
  <c r="U727" i="2"/>
  <c r="N727" i="2"/>
  <c r="T727" i="2" s="1"/>
  <c r="M727" i="2"/>
  <c r="S727" i="2" s="1"/>
  <c r="J727" i="2"/>
  <c r="L727" i="2" s="1"/>
  <c r="I727" i="2"/>
  <c r="K727" i="2" s="1"/>
  <c r="H727" i="2"/>
  <c r="E727" i="2"/>
  <c r="V726" i="2"/>
  <c r="U726" i="2"/>
  <c r="T726" i="2"/>
  <c r="N726" i="2"/>
  <c r="M726" i="2"/>
  <c r="S726" i="2" s="1"/>
  <c r="J726" i="2"/>
  <c r="L726" i="2" s="1"/>
  <c r="I726" i="2"/>
  <c r="K726" i="2" s="1"/>
  <c r="H726" i="2"/>
  <c r="E726" i="2"/>
  <c r="V725" i="2"/>
  <c r="U725" i="2"/>
  <c r="N725" i="2"/>
  <c r="T725" i="2" s="1"/>
  <c r="M725" i="2"/>
  <c r="S725" i="2" s="1"/>
  <c r="J725" i="2"/>
  <c r="L725" i="2" s="1"/>
  <c r="I725" i="2"/>
  <c r="K725" i="2" s="1"/>
  <c r="H725" i="2"/>
  <c r="E725" i="2"/>
  <c r="V724" i="2"/>
  <c r="U724" i="2"/>
  <c r="N724" i="2"/>
  <c r="T724" i="2" s="1"/>
  <c r="M724" i="2"/>
  <c r="S724" i="2" s="1"/>
  <c r="J724" i="2"/>
  <c r="L724" i="2" s="1"/>
  <c r="I724" i="2"/>
  <c r="K724" i="2" s="1"/>
  <c r="H724" i="2"/>
  <c r="E724" i="2"/>
  <c r="V723" i="2"/>
  <c r="U723" i="2"/>
  <c r="N723" i="2"/>
  <c r="T723" i="2" s="1"/>
  <c r="M723" i="2"/>
  <c r="S723" i="2" s="1"/>
  <c r="J723" i="2"/>
  <c r="L723" i="2" s="1"/>
  <c r="P723" i="2" s="1"/>
  <c r="R723" i="2" s="1"/>
  <c r="I723" i="2"/>
  <c r="K723" i="2" s="1"/>
  <c r="H723" i="2"/>
  <c r="E723" i="2"/>
  <c r="V722" i="2"/>
  <c r="U722" i="2"/>
  <c r="N722" i="2"/>
  <c r="T722" i="2" s="1"/>
  <c r="M722" i="2"/>
  <c r="S722" i="2" s="1"/>
  <c r="J722" i="2"/>
  <c r="L722" i="2" s="1"/>
  <c r="X722" i="2" s="1"/>
  <c r="I722" i="2"/>
  <c r="K722" i="2" s="1"/>
  <c r="H722" i="2"/>
  <c r="E722" i="2"/>
  <c r="V721" i="2"/>
  <c r="U721" i="2"/>
  <c r="N721" i="2"/>
  <c r="T721" i="2" s="1"/>
  <c r="M721" i="2"/>
  <c r="S721" i="2" s="1"/>
  <c r="J721" i="2"/>
  <c r="L721" i="2" s="1"/>
  <c r="I721" i="2"/>
  <c r="K721" i="2" s="1"/>
  <c r="H721" i="2"/>
  <c r="E721" i="2"/>
  <c r="V720" i="2"/>
  <c r="U720" i="2"/>
  <c r="T720" i="2"/>
  <c r="N720" i="2"/>
  <c r="M720" i="2"/>
  <c r="S720" i="2" s="1"/>
  <c r="J720" i="2"/>
  <c r="L720" i="2" s="1"/>
  <c r="I720" i="2"/>
  <c r="K720" i="2" s="1"/>
  <c r="H720" i="2"/>
  <c r="E720" i="2"/>
  <c r="V718" i="2"/>
  <c r="U718" i="2"/>
  <c r="N718" i="2"/>
  <c r="T718" i="2" s="1"/>
  <c r="M718" i="2"/>
  <c r="S718" i="2" s="1"/>
  <c r="J718" i="2"/>
  <c r="L718" i="2" s="1"/>
  <c r="X718" i="2" s="1"/>
  <c r="I718" i="2"/>
  <c r="K718" i="2" s="1"/>
  <c r="H718" i="2"/>
  <c r="E718" i="2"/>
  <c r="V717" i="2"/>
  <c r="U717" i="2"/>
  <c r="N717" i="2"/>
  <c r="T717" i="2" s="1"/>
  <c r="M717" i="2"/>
  <c r="S717" i="2" s="1"/>
  <c r="J717" i="2"/>
  <c r="L717" i="2" s="1"/>
  <c r="I717" i="2"/>
  <c r="K717" i="2" s="1"/>
  <c r="H717" i="2"/>
  <c r="E717" i="2"/>
  <c r="V716" i="2"/>
  <c r="U716" i="2"/>
  <c r="N716" i="2"/>
  <c r="T716" i="2" s="1"/>
  <c r="M716" i="2"/>
  <c r="S716" i="2" s="1"/>
  <c r="J716" i="2"/>
  <c r="L716" i="2" s="1"/>
  <c r="I716" i="2"/>
  <c r="K716" i="2" s="1"/>
  <c r="H716" i="2"/>
  <c r="E716" i="2"/>
  <c r="V715" i="2"/>
  <c r="U715" i="2"/>
  <c r="N715" i="2"/>
  <c r="T715" i="2" s="1"/>
  <c r="M715" i="2"/>
  <c r="S715" i="2" s="1"/>
  <c r="J715" i="2"/>
  <c r="L715" i="2" s="1"/>
  <c r="X715" i="2" s="1"/>
  <c r="M338" i="3" s="1"/>
  <c r="I715" i="2"/>
  <c r="K715" i="2" s="1"/>
  <c r="H715" i="2"/>
  <c r="E715" i="2"/>
  <c r="V714" i="2"/>
  <c r="X714" i="2" s="1"/>
  <c r="M337" i="3" s="1"/>
  <c r="U714" i="2"/>
  <c r="N714" i="2"/>
  <c r="T714" i="2" s="1"/>
  <c r="M714" i="2"/>
  <c r="S714" i="2" s="1"/>
  <c r="L714" i="2"/>
  <c r="P714" i="2" s="1"/>
  <c r="R714" i="2" s="1"/>
  <c r="J714" i="2"/>
  <c r="I714" i="2"/>
  <c r="K714" i="2" s="1"/>
  <c r="H714" i="2"/>
  <c r="E714" i="2"/>
  <c r="V712" i="2"/>
  <c r="U712" i="2"/>
  <c r="T712" i="2"/>
  <c r="N712" i="2"/>
  <c r="M712" i="2"/>
  <c r="S712" i="2" s="1"/>
  <c r="J712" i="2"/>
  <c r="L712" i="2" s="1"/>
  <c r="I712" i="2"/>
  <c r="K712" i="2" s="1"/>
  <c r="H712" i="2"/>
  <c r="E712" i="2"/>
  <c r="V711" i="2"/>
  <c r="U711" i="2"/>
  <c r="N711" i="2"/>
  <c r="T711" i="2" s="1"/>
  <c r="M711" i="2"/>
  <c r="S711" i="2" s="1"/>
  <c r="L711" i="2"/>
  <c r="X711" i="2" s="1"/>
  <c r="J711" i="2"/>
  <c r="I711" i="2"/>
  <c r="K711" i="2" s="1"/>
  <c r="H711" i="2"/>
  <c r="E711" i="2"/>
  <c r="V710" i="2"/>
  <c r="U710" i="2"/>
  <c r="N710" i="2"/>
  <c r="T710" i="2" s="1"/>
  <c r="M710" i="2"/>
  <c r="S710" i="2" s="1"/>
  <c r="J710" i="2"/>
  <c r="L710" i="2" s="1"/>
  <c r="X710" i="2" s="1"/>
  <c r="I710" i="2"/>
  <c r="K710" i="2" s="1"/>
  <c r="H710" i="2"/>
  <c r="E710" i="2"/>
  <c r="V709" i="2"/>
  <c r="U709" i="2"/>
  <c r="N709" i="2"/>
  <c r="T709" i="2" s="1"/>
  <c r="M709" i="2"/>
  <c r="S709" i="2" s="1"/>
  <c r="J709" i="2"/>
  <c r="L709" i="2" s="1"/>
  <c r="I709" i="2"/>
  <c r="K709" i="2" s="1"/>
  <c r="H709" i="2"/>
  <c r="E709" i="2"/>
  <c r="V708" i="2"/>
  <c r="U708" i="2"/>
  <c r="N708" i="2"/>
  <c r="T708" i="2" s="1"/>
  <c r="M708" i="2"/>
  <c r="S708" i="2" s="1"/>
  <c r="J708" i="2"/>
  <c r="L708" i="2" s="1"/>
  <c r="I708" i="2"/>
  <c r="K708" i="2" s="1"/>
  <c r="H708" i="2"/>
  <c r="E708" i="2"/>
  <c r="V707" i="2"/>
  <c r="U707" i="2"/>
  <c r="N707" i="2"/>
  <c r="T707" i="2" s="1"/>
  <c r="M707" i="2"/>
  <c r="S707" i="2" s="1"/>
  <c r="L707" i="2"/>
  <c r="X707" i="2" s="1"/>
  <c r="J707" i="2"/>
  <c r="I707" i="2"/>
  <c r="K707" i="2" s="1"/>
  <c r="H707" i="2"/>
  <c r="E707" i="2"/>
  <c r="V706" i="2"/>
  <c r="U706" i="2"/>
  <c r="N706" i="2"/>
  <c r="T706" i="2" s="1"/>
  <c r="M706" i="2"/>
  <c r="S706" i="2" s="1"/>
  <c r="J706" i="2"/>
  <c r="L706" i="2" s="1"/>
  <c r="I706" i="2"/>
  <c r="K706" i="2" s="1"/>
  <c r="H706" i="2"/>
  <c r="E706" i="2"/>
  <c r="X705" i="2"/>
  <c r="V705" i="2"/>
  <c r="U705" i="2"/>
  <c r="T705" i="2"/>
  <c r="N705" i="2"/>
  <c r="M705" i="2"/>
  <c r="S705" i="2" s="1"/>
  <c r="L705" i="2"/>
  <c r="J705" i="2"/>
  <c r="I705" i="2"/>
  <c r="K705" i="2" s="1"/>
  <c r="H705" i="2"/>
  <c r="E705" i="2"/>
  <c r="V704" i="2"/>
  <c r="U704" i="2"/>
  <c r="N704" i="2"/>
  <c r="T704" i="2" s="1"/>
  <c r="M704" i="2"/>
  <c r="S704" i="2" s="1"/>
  <c r="L704" i="2"/>
  <c r="J704" i="2"/>
  <c r="I704" i="2"/>
  <c r="K704" i="2" s="1"/>
  <c r="H704" i="2"/>
  <c r="E704" i="2"/>
  <c r="V703" i="2"/>
  <c r="U703" i="2"/>
  <c r="N703" i="2"/>
  <c r="M703" i="2"/>
  <c r="S703" i="2" s="1"/>
  <c r="J703" i="2"/>
  <c r="L703" i="2" s="1"/>
  <c r="I703" i="2"/>
  <c r="K703" i="2" s="1"/>
  <c r="H703" i="2"/>
  <c r="E703" i="2"/>
  <c r="V702" i="2"/>
  <c r="U702" i="2"/>
  <c r="N702" i="2"/>
  <c r="T702" i="2" s="1"/>
  <c r="M702" i="2"/>
  <c r="S702" i="2" s="1"/>
  <c r="J702" i="2"/>
  <c r="L702" i="2" s="1"/>
  <c r="X702" i="2" s="1"/>
  <c r="I702" i="2"/>
  <c r="K702" i="2" s="1"/>
  <c r="H702" i="2"/>
  <c r="E702" i="2"/>
  <c r="V700" i="2"/>
  <c r="U700" i="2"/>
  <c r="N700" i="2"/>
  <c r="T700" i="2" s="1"/>
  <c r="M700" i="2"/>
  <c r="S700" i="2" s="1"/>
  <c r="J700" i="2"/>
  <c r="L700" i="2" s="1"/>
  <c r="I700" i="2"/>
  <c r="K700" i="2" s="1"/>
  <c r="H700" i="2"/>
  <c r="E700" i="2"/>
  <c r="V699" i="2"/>
  <c r="U699" i="2"/>
  <c r="N699" i="2"/>
  <c r="T699" i="2" s="1"/>
  <c r="M699" i="2"/>
  <c r="S699" i="2" s="1"/>
  <c r="J699" i="2"/>
  <c r="L699" i="2" s="1"/>
  <c r="I699" i="2"/>
  <c r="K699" i="2" s="1"/>
  <c r="H699" i="2"/>
  <c r="E699" i="2"/>
  <c r="V698" i="2"/>
  <c r="U698" i="2"/>
  <c r="N698" i="2"/>
  <c r="T698" i="2" s="1"/>
  <c r="M698" i="2"/>
  <c r="S698" i="2" s="1"/>
  <c r="J698" i="2"/>
  <c r="L698" i="2" s="1"/>
  <c r="I698" i="2"/>
  <c r="K698" i="2" s="1"/>
  <c r="H698" i="2"/>
  <c r="E698" i="2"/>
  <c r="V697" i="2"/>
  <c r="U697" i="2"/>
  <c r="N697" i="2"/>
  <c r="T697" i="2" s="1"/>
  <c r="M697" i="2"/>
  <c r="S697" i="2" s="1"/>
  <c r="J697" i="2"/>
  <c r="L697" i="2" s="1"/>
  <c r="X697" i="2" s="1"/>
  <c r="I697" i="2"/>
  <c r="K697" i="2" s="1"/>
  <c r="H697" i="2"/>
  <c r="E697" i="2"/>
  <c r="V696" i="2"/>
  <c r="U696" i="2"/>
  <c r="N696" i="2"/>
  <c r="T696" i="2" s="1"/>
  <c r="M696" i="2"/>
  <c r="S696" i="2" s="1"/>
  <c r="J696" i="2"/>
  <c r="L696" i="2" s="1"/>
  <c r="I696" i="2"/>
  <c r="K696" i="2" s="1"/>
  <c r="H696" i="2"/>
  <c r="E696" i="2"/>
  <c r="X695" i="2"/>
  <c r="V695" i="2"/>
  <c r="U695" i="2"/>
  <c r="T695" i="2"/>
  <c r="N695" i="2"/>
  <c r="M695" i="2"/>
  <c r="S695" i="2" s="1"/>
  <c r="L695" i="2"/>
  <c r="J695" i="2"/>
  <c r="I695" i="2"/>
  <c r="K695" i="2" s="1"/>
  <c r="H695" i="2"/>
  <c r="E695" i="2"/>
  <c r="V694" i="2"/>
  <c r="U694" i="2"/>
  <c r="N694" i="2"/>
  <c r="T694" i="2" s="1"/>
  <c r="M694" i="2"/>
  <c r="S694" i="2" s="1"/>
  <c r="J694" i="2"/>
  <c r="L694" i="2" s="1"/>
  <c r="P694" i="2" s="1"/>
  <c r="R694" i="2" s="1"/>
  <c r="I694" i="2"/>
  <c r="K694" i="2" s="1"/>
  <c r="H694" i="2"/>
  <c r="E694" i="2"/>
  <c r="V693" i="2"/>
  <c r="U693" i="2"/>
  <c r="P693" i="2"/>
  <c r="R693" i="2" s="1"/>
  <c r="N693" i="2"/>
  <c r="T693" i="2" s="1"/>
  <c r="M693" i="2"/>
  <c r="S693" i="2" s="1"/>
  <c r="J693" i="2"/>
  <c r="L693" i="2" s="1"/>
  <c r="I693" i="2"/>
  <c r="K693" i="2" s="1"/>
  <c r="H693" i="2"/>
  <c r="E693" i="2"/>
  <c r="V692" i="2"/>
  <c r="U692" i="2"/>
  <c r="N692" i="2"/>
  <c r="T692" i="2" s="1"/>
  <c r="M692" i="2"/>
  <c r="S692" i="2" s="1"/>
  <c r="L692" i="2"/>
  <c r="X692" i="2" s="1"/>
  <c r="J692" i="2"/>
  <c r="I692" i="2"/>
  <c r="K692" i="2" s="1"/>
  <c r="H692" i="2"/>
  <c r="E692" i="2"/>
  <c r="V691" i="2"/>
  <c r="U691" i="2"/>
  <c r="N691" i="2"/>
  <c r="T691" i="2" s="1"/>
  <c r="M691" i="2"/>
  <c r="S691" i="2" s="1"/>
  <c r="J691" i="2"/>
  <c r="L691" i="2" s="1"/>
  <c r="I691" i="2"/>
  <c r="K691" i="2" s="1"/>
  <c r="H691" i="2"/>
  <c r="E691" i="2"/>
  <c r="V690" i="2"/>
  <c r="U690" i="2"/>
  <c r="N690" i="2"/>
  <c r="T690" i="2" s="1"/>
  <c r="M690" i="2"/>
  <c r="S690" i="2" s="1"/>
  <c r="J690" i="2"/>
  <c r="L690" i="2" s="1"/>
  <c r="P690" i="2" s="1"/>
  <c r="R690" i="2" s="1"/>
  <c r="I690" i="2"/>
  <c r="K690" i="2" s="1"/>
  <c r="H690" i="2"/>
  <c r="E690" i="2"/>
  <c r="V689" i="2"/>
  <c r="U689" i="2"/>
  <c r="N689" i="2"/>
  <c r="T689" i="2" s="1"/>
  <c r="M689" i="2"/>
  <c r="S689" i="2" s="1"/>
  <c r="J689" i="2"/>
  <c r="L689" i="2" s="1"/>
  <c r="X689" i="2" s="1"/>
  <c r="I689" i="2"/>
  <c r="K689" i="2" s="1"/>
  <c r="H689" i="2"/>
  <c r="E689" i="2"/>
  <c r="V688" i="2"/>
  <c r="U688" i="2"/>
  <c r="N688" i="2"/>
  <c r="T688" i="2" s="1"/>
  <c r="M688" i="2"/>
  <c r="S688" i="2" s="1"/>
  <c r="J688" i="2"/>
  <c r="L688" i="2" s="1"/>
  <c r="I688" i="2"/>
  <c r="K688" i="2" s="1"/>
  <c r="H688" i="2"/>
  <c r="E688" i="2"/>
  <c r="V687" i="2"/>
  <c r="U687" i="2"/>
  <c r="N687" i="2"/>
  <c r="T687" i="2" s="1"/>
  <c r="M687" i="2"/>
  <c r="S687" i="2" s="1"/>
  <c r="J687" i="2"/>
  <c r="L687" i="2" s="1"/>
  <c r="I687" i="2"/>
  <c r="K687" i="2" s="1"/>
  <c r="H687" i="2"/>
  <c r="E687" i="2"/>
  <c r="V686" i="2"/>
  <c r="U686" i="2"/>
  <c r="N686" i="2"/>
  <c r="T686" i="2" s="1"/>
  <c r="M686" i="2"/>
  <c r="S686" i="2" s="1"/>
  <c r="L686" i="2"/>
  <c r="J686" i="2"/>
  <c r="I686" i="2"/>
  <c r="K686" i="2" s="1"/>
  <c r="H686" i="2"/>
  <c r="E686" i="2"/>
  <c r="V685" i="2"/>
  <c r="U685" i="2"/>
  <c r="N685" i="2"/>
  <c r="T685" i="2" s="1"/>
  <c r="M685" i="2"/>
  <c r="S685" i="2" s="1"/>
  <c r="K685" i="2"/>
  <c r="O685" i="2" s="1"/>
  <c r="Q685" i="2" s="1"/>
  <c r="J685" i="2"/>
  <c r="L685" i="2" s="1"/>
  <c r="I685" i="2"/>
  <c r="H685" i="2"/>
  <c r="E685" i="2"/>
  <c r="V684" i="2"/>
  <c r="U684" i="2"/>
  <c r="N684" i="2"/>
  <c r="T684" i="2" s="1"/>
  <c r="M684" i="2"/>
  <c r="S684" i="2" s="1"/>
  <c r="J684" i="2"/>
  <c r="L684" i="2" s="1"/>
  <c r="I684" i="2"/>
  <c r="K684" i="2" s="1"/>
  <c r="H684" i="2"/>
  <c r="E684" i="2"/>
  <c r="V683" i="2"/>
  <c r="U683" i="2"/>
  <c r="N683" i="2"/>
  <c r="T683" i="2" s="1"/>
  <c r="M683" i="2"/>
  <c r="S683" i="2" s="1"/>
  <c r="J683" i="2"/>
  <c r="L683" i="2" s="1"/>
  <c r="K333" i="3" s="1"/>
  <c r="I683" i="2"/>
  <c r="K683" i="2" s="1"/>
  <c r="H683" i="2"/>
  <c r="E683" i="2"/>
  <c r="V682" i="2"/>
  <c r="U682" i="2"/>
  <c r="N682" i="2"/>
  <c r="T682" i="2" s="1"/>
  <c r="M682" i="2"/>
  <c r="S682" i="2" s="1"/>
  <c r="J682" i="2"/>
  <c r="L682" i="2" s="1"/>
  <c r="I682" i="2"/>
  <c r="K682" i="2" s="1"/>
  <c r="O682" i="2" s="1"/>
  <c r="Q682" i="2" s="1"/>
  <c r="H682" i="2"/>
  <c r="E682" i="2"/>
  <c r="V681" i="2"/>
  <c r="U681" i="2"/>
  <c r="N681" i="2"/>
  <c r="T681" i="2" s="1"/>
  <c r="M681" i="2"/>
  <c r="S681" i="2" s="1"/>
  <c r="J681" i="2"/>
  <c r="L681" i="2" s="1"/>
  <c r="I681" i="2"/>
  <c r="K681" i="2" s="1"/>
  <c r="H681" i="2"/>
  <c r="E681" i="2"/>
  <c r="V680" i="2"/>
  <c r="U680" i="2"/>
  <c r="N680" i="2"/>
  <c r="T680" i="2" s="1"/>
  <c r="M680" i="2"/>
  <c r="S680" i="2" s="1"/>
  <c r="J680" i="2"/>
  <c r="L680" i="2" s="1"/>
  <c r="I680" i="2"/>
  <c r="K680" i="2" s="1"/>
  <c r="H680" i="2"/>
  <c r="E680" i="2"/>
  <c r="V679" i="2"/>
  <c r="U679" i="2"/>
  <c r="N679" i="2"/>
  <c r="T679" i="2" s="1"/>
  <c r="M679" i="2"/>
  <c r="S679" i="2" s="1"/>
  <c r="K679" i="2"/>
  <c r="J679" i="2"/>
  <c r="L679" i="2" s="1"/>
  <c r="I679" i="2"/>
  <c r="H679" i="2"/>
  <c r="E679" i="2"/>
  <c r="V678" i="2"/>
  <c r="U678" i="2"/>
  <c r="N678" i="2"/>
  <c r="T678" i="2" s="1"/>
  <c r="M678" i="2"/>
  <c r="S678" i="2" s="1"/>
  <c r="J678" i="2"/>
  <c r="L678" i="2" s="1"/>
  <c r="I678" i="2"/>
  <c r="K678" i="2" s="1"/>
  <c r="H678" i="2"/>
  <c r="E678" i="2"/>
  <c r="V677" i="2"/>
  <c r="U677" i="2"/>
  <c r="N677" i="2"/>
  <c r="T677" i="2" s="1"/>
  <c r="M677" i="2"/>
  <c r="S677" i="2" s="1"/>
  <c r="L677" i="2"/>
  <c r="K332" i="3" s="1"/>
  <c r="J677" i="2"/>
  <c r="I677" i="2"/>
  <c r="K677" i="2" s="1"/>
  <c r="H677" i="2"/>
  <c r="E677" i="2"/>
  <c r="V676" i="2"/>
  <c r="U676" i="2"/>
  <c r="N676" i="2"/>
  <c r="T676" i="2" s="1"/>
  <c r="M676" i="2"/>
  <c r="S676" i="2" s="1"/>
  <c r="J676" i="2"/>
  <c r="L676" i="2" s="1"/>
  <c r="I676" i="2"/>
  <c r="K676" i="2" s="1"/>
  <c r="O676" i="2" s="1"/>
  <c r="Q676" i="2" s="1"/>
  <c r="H676" i="2"/>
  <c r="E676" i="2"/>
  <c r="V675" i="2"/>
  <c r="U675" i="2"/>
  <c r="N675" i="2"/>
  <c r="T675" i="2" s="1"/>
  <c r="M675" i="2"/>
  <c r="S675" i="2" s="1"/>
  <c r="J675" i="2"/>
  <c r="L675" i="2" s="1"/>
  <c r="I675" i="2"/>
  <c r="K675" i="2" s="1"/>
  <c r="H675" i="2"/>
  <c r="E675" i="2"/>
  <c r="V674" i="2"/>
  <c r="U674" i="2"/>
  <c r="N674" i="2"/>
  <c r="T674" i="2" s="1"/>
  <c r="M674" i="2"/>
  <c r="S674" i="2" s="1"/>
  <c r="J674" i="2"/>
  <c r="L674" i="2" s="1"/>
  <c r="I674" i="2"/>
  <c r="K674" i="2" s="1"/>
  <c r="H674" i="2"/>
  <c r="E674" i="2"/>
  <c r="V673" i="2"/>
  <c r="U673" i="2"/>
  <c r="N673" i="2"/>
  <c r="T673" i="2" s="1"/>
  <c r="M673" i="2"/>
  <c r="S673" i="2" s="1"/>
  <c r="K673" i="2"/>
  <c r="O673" i="2" s="1"/>
  <c r="Q673" i="2" s="1"/>
  <c r="J673" i="2"/>
  <c r="L673" i="2" s="1"/>
  <c r="I673" i="2"/>
  <c r="H673" i="2"/>
  <c r="E673" i="2"/>
  <c r="V672" i="2"/>
  <c r="U672" i="2"/>
  <c r="N672" i="2"/>
  <c r="T672" i="2" s="1"/>
  <c r="M672" i="2"/>
  <c r="S672" i="2" s="1"/>
  <c r="J672" i="2"/>
  <c r="L672" i="2" s="1"/>
  <c r="I672" i="2"/>
  <c r="K672" i="2" s="1"/>
  <c r="H672" i="2"/>
  <c r="E672" i="2"/>
  <c r="V671" i="2"/>
  <c r="U671" i="2"/>
  <c r="N671" i="2"/>
  <c r="T671" i="2" s="1"/>
  <c r="M671" i="2"/>
  <c r="S671" i="2" s="1"/>
  <c r="L671" i="2"/>
  <c r="K331" i="3" s="1"/>
  <c r="J671" i="2"/>
  <c r="I671" i="2"/>
  <c r="K671" i="2" s="1"/>
  <c r="H671" i="2"/>
  <c r="E671" i="2"/>
  <c r="V670" i="2"/>
  <c r="U670" i="2"/>
  <c r="N670" i="2"/>
  <c r="T670" i="2" s="1"/>
  <c r="M670" i="2"/>
  <c r="S670" i="2" s="1"/>
  <c r="J670" i="2"/>
  <c r="L670" i="2" s="1"/>
  <c r="I670" i="2"/>
  <c r="K670" i="2" s="1"/>
  <c r="O670" i="2" s="1"/>
  <c r="Q670" i="2" s="1"/>
  <c r="H670" i="2"/>
  <c r="E670" i="2"/>
  <c r="V669" i="2"/>
  <c r="U669" i="2"/>
  <c r="N669" i="2"/>
  <c r="T669" i="2" s="1"/>
  <c r="M669" i="2"/>
  <c r="S669" i="2" s="1"/>
  <c r="J669" i="2"/>
  <c r="L669" i="2" s="1"/>
  <c r="I669" i="2"/>
  <c r="K669" i="2" s="1"/>
  <c r="H669" i="2"/>
  <c r="E669" i="2"/>
  <c r="V668" i="2"/>
  <c r="U668" i="2"/>
  <c r="N668" i="2"/>
  <c r="T668" i="2" s="1"/>
  <c r="M668" i="2"/>
  <c r="S668" i="2" s="1"/>
  <c r="L668" i="2"/>
  <c r="J668" i="2"/>
  <c r="I668" i="2"/>
  <c r="K668" i="2" s="1"/>
  <c r="H668" i="2"/>
  <c r="E668" i="2"/>
  <c r="V667" i="2"/>
  <c r="U667" i="2"/>
  <c r="N667" i="2"/>
  <c r="T667" i="2" s="1"/>
  <c r="M667" i="2"/>
  <c r="S667" i="2" s="1"/>
  <c r="K667" i="2"/>
  <c r="O667" i="2" s="1"/>
  <c r="Q667" i="2" s="1"/>
  <c r="J667" i="2"/>
  <c r="L667" i="2" s="1"/>
  <c r="I667" i="2"/>
  <c r="H667" i="2"/>
  <c r="E667" i="2"/>
  <c r="V666" i="2"/>
  <c r="U666" i="2"/>
  <c r="N666" i="2"/>
  <c r="T666" i="2" s="1"/>
  <c r="M666" i="2"/>
  <c r="S666" i="2" s="1"/>
  <c r="J666" i="2"/>
  <c r="L666" i="2" s="1"/>
  <c r="I666" i="2"/>
  <c r="K666" i="2" s="1"/>
  <c r="H666" i="2"/>
  <c r="E666" i="2"/>
  <c r="V665" i="2"/>
  <c r="U665" i="2"/>
  <c r="N665" i="2"/>
  <c r="T665" i="2" s="1"/>
  <c r="M665" i="2"/>
  <c r="S665" i="2" s="1"/>
  <c r="J665" i="2"/>
  <c r="L665" i="2" s="1"/>
  <c r="I665" i="2"/>
  <c r="K665" i="2" s="1"/>
  <c r="H665" i="2"/>
  <c r="E665" i="2"/>
  <c r="V664" i="2"/>
  <c r="U664" i="2"/>
  <c r="N664" i="2"/>
  <c r="T664" i="2" s="1"/>
  <c r="M664" i="2"/>
  <c r="S664" i="2" s="1"/>
  <c r="J664" i="2"/>
  <c r="L664" i="2" s="1"/>
  <c r="I664" i="2"/>
  <c r="K664" i="2" s="1"/>
  <c r="O664" i="2" s="1"/>
  <c r="Q664" i="2" s="1"/>
  <c r="H664" i="2"/>
  <c r="E664" i="2"/>
  <c r="V663" i="2"/>
  <c r="U663" i="2"/>
  <c r="N663" i="2"/>
  <c r="T663" i="2" s="1"/>
  <c r="M663" i="2"/>
  <c r="S663" i="2" s="1"/>
  <c r="J663" i="2"/>
  <c r="L663" i="2" s="1"/>
  <c r="I663" i="2"/>
  <c r="K663" i="2" s="1"/>
  <c r="H663" i="2"/>
  <c r="E663" i="2"/>
  <c r="V662" i="2"/>
  <c r="U662" i="2"/>
  <c r="N662" i="2"/>
  <c r="T662" i="2" s="1"/>
  <c r="M662" i="2"/>
  <c r="S662" i="2" s="1"/>
  <c r="L662" i="2"/>
  <c r="J662" i="2"/>
  <c r="I662" i="2"/>
  <c r="K662" i="2" s="1"/>
  <c r="H662" i="2"/>
  <c r="E662" i="2"/>
  <c r="V661" i="2"/>
  <c r="U661" i="2"/>
  <c r="N661" i="2"/>
  <c r="T661" i="2" s="1"/>
  <c r="M661" i="2"/>
  <c r="S661" i="2" s="1"/>
  <c r="J661" i="2"/>
  <c r="L661" i="2" s="1"/>
  <c r="I661" i="2"/>
  <c r="K661" i="2" s="1"/>
  <c r="F330" i="3" s="1"/>
  <c r="H661" i="2"/>
  <c r="E661" i="2"/>
  <c r="V660" i="2"/>
  <c r="U660" i="2"/>
  <c r="N660" i="2"/>
  <c r="T660" i="2" s="1"/>
  <c r="M660" i="2"/>
  <c r="S660" i="2" s="1"/>
  <c r="J660" i="2"/>
  <c r="L660" i="2" s="1"/>
  <c r="I660" i="2"/>
  <c r="K660" i="2" s="1"/>
  <c r="H660" i="2"/>
  <c r="E660" i="2"/>
  <c r="V659" i="2"/>
  <c r="U659" i="2"/>
  <c r="S659" i="2"/>
  <c r="N659" i="2"/>
  <c r="T659" i="2" s="1"/>
  <c r="M659" i="2"/>
  <c r="J659" i="2"/>
  <c r="L659" i="2" s="1"/>
  <c r="K328" i="3" s="1"/>
  <c r="I659" i="2"/>
  <c r="K659" i="2" s="1"/>
  <c r="H659" i="2"/>
  <c r="E659" i="2"/>
  <c r="V657" i="2"/>
  <c r="U657" i="2"/>
  <c r="N657" i="2"/>
  <c r="T657" i="2" s="1"/>
  <c r="M657" i="2"/>
  <c r="S657" i="2" s="1"/>
  <c r="K657" i="2"/>
  <c r="O657" i="2" s="1"/>
  <c r="Q657" i="2" s="1"/>
  <c r="J657" i="2"/>
  <c r="L657" i="2" s="1"/>
  <c r="I657" i="2"/>
  <c r="H657" i="2"/>
  <c r="E657" i="2"/>
  <c r="V656" i="2"/>
  <c r="U656" i="2"/>
  <c r="T656" i="2"/>
  <c r="N656" i="2"/>
  <c r="M656" i="2"/>
  <c r="S656" i="2" s="1"/>
  <c r="J656" i="2"/>
  <c r="L656" i="2" s="1"/>
  <c r="I656" i="2"/>
  <c r="K656" i="2" s="1"/>
  <c r="H656" i="2"/>
  <c r="E656" i="2"/>
  <c r="V655" i="2"/>
  <c r="U655" i="2"/>
  <c r="S655" i="2"/>
  <c r="N655" i="2"/>
  <c r="T655" i="2" s="1"/>
  <c r="M655" i="2"/>
  <c r="L655" i="2"/>
  <c r="J655" i="2"/>
  <c r="I655" i="2"/>
  <c r="K655" i="2" s="1"/>
  <c r="H655" i="2"/>
  <c r="E655" i="2"/>
  <c r="V654" i="2"/>
  <c r="U654" i="2"/>
  <c r="N654" i="2"/>
  <c r="T654" i="2" s="1"/>
  <c r="M654" i="2"/>
  <c r="S654" i="2" s="1"/>
  <c r="K654" i="2"/>
  <c r="O654" i="2" s="1"/>
  <c r="Q654" i="2" s="1"/>
  <c r="J654" i="2"/>
  <c r="L654" i="2" s="1"/>
  <c r="I654" i="2"/>
  <c r="H654" i="2"/>
  <c r="E654" i="2"/>
  <c r="V653" i="2"/>
  <c r="U653" i="2"/>
  <c r="N653" i="2"/>
  <c r="T653" i="2" s="1"/>
  <c r="M653" i="2"/>
  <c r="S653" i="2" s="1"/>
  <c r="J653" i="2"/>
  <c r="L653" i="2" s="1"/>
  <c r="I653" i="2"/>
  <c r="K653" i="2" s="1"/>
  <c r="H653" i="2"/>
  <c r="E653" i="2"/>
  <c r="V652" i="2"/>
  <c r="U652" i="2"/>
  <c r="S652" i="2"/>
  <c r="N652" i="2"/>
  <c r="T652" i="2" s="1"/>
  <c r="M652" i="2"/>
  <c r="J652" i="2"/>
  <c r="L652" i="2" s="1"/>
  <c r="I652" i="2"/>
  <c r="K652" i="2" s="1"/>
  <c r="H652" i="2"/>
  <c r="E652" i="2"/>
  <c r="V651" i="2"/>
  <c r="U651" i="2"/>
  <c r="N651" i="2"/>
  <c r="T651" i="2" s="1"/>
  <c r="M651" i="2"/>
  <c r="S651" i="2" s="1"/>
  <c r="K651" i="2"/>
  <c r="J651" i="2"/>
  <c r="L651" i="2" s="1"/>
  <c r="I651" i="2"/>
  <c r="H651" i="2"/>
  <c r="E651" i="2"/>
  <c r="V650" i="2"/>
  <c r="U650" i="2"/>
  <c r="N650" i="2"/>
  <c r="T650" i="2" s="1"/>
  <c r="M650" i="2"/>
  <c r="S650" i="2" s="1"/>
  <c r="J650" i="2"/>
  <c r="L650" i="2" s="1"/>
  <c r="I650" i="2"/>
  <c r="K650" i="2" s="1"/>
  <c r="H650" i="2"/>
  <c r="E650" i="2"/>
  <c r="V649" i="2"/>
  <c r="U649" i="2"/>
  <c r="S649" i="2"/>
  <c r="N649" i="2"/>
  <c r="T649" i="2" s="1"/>
  <c r="M649" i="2"/>
  <c r="J649" i="2"/>
  <c r="L649" i="2" s="1"/>
  <c r="I649" i="2"/>
  <c r="K649" i="2" s="1"/>
  <c r="H649" i="2"/>
  <c r="E649" i="2"/>
  <c r="V648" i="2"/>
  <c r="U648" i="2"/>
  <c r="N648" i="2"/>
  <c r="T648" i="2" s="1"/>
  <c r="M648" i="2"/>
  <c r="S648" i="2" s="1"/>
  <c r="K648" i="2"/>
  <c r="F326" i="3" s="1"/>
  <c r="J648" i="2"/>
  <c r="L648" i="2" s="1"/>
  <c r="I648" i="2"/>
  <c r="H648" i="2"/>
  <c r="E648" i="2"/>
  <c r="V647" i="2"/>
  <c r="U647" i="2"/>
  <c r="T647" i="2"/>
  <c r="N647" i="2"/>
  <c r="M647" i="2"/>
  <c r="S647" i="2" s="1"/>
  <c r="J647" i="2"/>
  <c r="L647" i="2" s="1"/>
  <c r="I647" i="2"/>
  <c r="K647" i="2" s="1"/>
  <c r="H647" i="2"/>
  <c r="E647" i="2"/>
  <c r="V646" i="2"/>
  <c r="U646" i="2"/>
  <c r="S646" i="2"/>
  <c r="N646" i="2"/>
  <c r="T646" i="2" s="1"/>
  <c r="M646" i="2"/>
  <c r="L646" i="2"/>
  <c r="K325" i="3" s="1"/>
  <c r="J646" i="2"/>
  <c r="I646" i="2"/>
  <c r="K646" i="2" s="1"/>
  <c r="H646" i="2"/>
  <c r="E646" i="2"/>
  <c r="V645" i="2"/>
  <c r="U645" i="2"/>
  <c r="N645" i="2"/>
  <c r="T645" i="2" s="1"/>
  <c r="M645" i="2"/>
  <c r="S645" i="2" s="1"/>
  <c r="K645" i="2"/>
  <c r="O645" i="2" s="1"/>
  <c r="Q645" i="2" s="1"/>
  <c r="J645" i="2"/>
  <c r="L645" i="2" s="1"/>
  <c r="I645" i="2"/>
  <c r="H645" i="2"/>
  <c r="E645" i="2"/>
  <c r="V644" i="2"/>
  <c r="U644" i="2"/>
  <c r="N644" i="2"/>
  <c r="T644" i="2" s="1"/>
  <c r="M644" i="2"/>
  <c r="S644" i="2" s="1"/>
  <c r="J644" i="2"/>
  <c r="L644" i="2" s="1"/>
  <c r="I644" i="2"/>
  <c r="K644" i="2" s="1"/>
  <c r="H644" i="2"/>
  <c r="E644" i="2"/>
  <c r="V643" i="2"/>
  <c r="U643" i="2"/>
  <c r="S643" i="2"/>
  <c r="N643" i="2"/>
  <c r="T643" i="2" s="1"/>
  <c r="M643" i="2"/>
  <c r="J643" i="2"/>
  <c r="L643" i="2" s="1"/>
  <c r="I643" i="2"/>
  <c r="K643" i="2" s="1"/>
  <c r="H643" i="2"/>
  <c r="E643" i="2"/>
  <c r="V642" i="2"/>
  <c r="U642" i="2"/>
  <c r="N642" i="2"/>
  <c r="T642" i="2" s="1"/>
  <c r="M642" i="2"/>
  <c r="S642" i="2" s="1"/>
  <c r="K642" i="2"/>
  <c r="J642" i="2"/>
  <c r="L642" i="2" s="1"/>
  <c r="I642" i="2"/>
  <c r="H642" i="2"/>
  <c r="E642" i="2"/>
  <c r="V641" i="2"/>
  <c r="U641" i="2"/>
  <c r="N641" i="2"/>
  <c r="T641" i="2" s="1"/>
  <c r="M641" i="2"/>
  <c r="S641" i="2" s="1"/>
  <c r="J641" i="2"/>
  <c r="L641" i="2" s="1"/>
  <c r="I641" i="2"/>
  <c r="K641" i="2" s="1"/>
  <c r="H641" i="2"/>
  <c r="E641" i="2"/>
  <c r="V640" i="2"/>
  <c r="U640" i="2"/>
  <c r="S640" i="2"/>
  <c r="N640" i="2"/>
  <c r="T640" i="2" s="1"/>
  <c r="M640" i="2"/>
  <c r="J640" i="2"/>
  <c r="L640" i="2" s="1"/>
  <c r="I640" i="2"/>
  <c r="K640" i="2" s="1"/>
  <c r="H640" i="2"/>
  <c r="E640" i="2"/>
  <c r="V639" i="2"/>
  <c r="U639" i="2"/>
  <c r="N639" i="2"/>
  <c r="T639" i="2" s="1"/>
  <c r="M639" i="2"/>
  <c r="S639" i="2" s="1"/>
  <c r="K639" i="2"/>
  <c r="O639" i="2" s="1"/>
  <c r="Q639" i="2" s="1"/>
  <c r="J639" i="2"/>
  <c r="L639" i="2" s="1"/>
  <c r="I639" i="2"/>
  <c r="H639" i="2"/>
  <c r="E639" i="2"/>
  <c r="V638" i="2"/>
  <c r="U638" i="2"/>
  <c r="T638" i="2"/>
  <c r="N638" i="2"/>
  <c r="M638" i="2"/>
  <c r="S638" i="2" s="1"/>
  <c r="J638" i="2"/>
  <c r="L638" i="2" s="1"/>
  <c r="I638" i="2"/>
  <c r="K638" i="2" s="1"/>
  <c r="H638" i="2"/>
  <c r="E638" i="2"/>
  <c r="V637" i="2"/>
  <c r="U637" i="2"/>
  <c r="S637" i="2"/>
  <c r="N637" i="2"/>
  <c r="T637" i="2" s="1"/>
  <c r="M637" i="2"/>
  <c r="L637" i="2"/>
  <c r="J637" i="2"/>
  <c r="I637" i="2"/>
  <c r="K637" i="2" s="1"/>
  <c r="H637" i="2"/>
  <c r="E637" i="2"/>
  <c r="V636" i="2"/>
  <c r="U636" i="2"/>
  <c r="N636" i="2"/>
  <c r="T636" i="2" s="1"/>
  <c r="M636" i="2"/>
  <c r="S636" i="2" s="1"/>
  <c r="K636" i="2"/>
  <c r="O636" i="2" s="1"/>
  <c r="Q636" i="2" s="1"/>
  <c r="J636" i="2"/>
  <c r="L636" i="2" s="1"/>
  <c r="I636" i="2"/>
  <c r="H636" i="2"/>
  <c r="E636" i="2"/>
  <c r="V635" i="2"/>
  <c r="U635" i="2"/>
  <c r="N635" i="2"/>
  <c r="T635" i="2" s="1"/>
  <c r="M635" i="2"/>
  <c r="S635" i="2" s="1"/>
  <c r="J635" i="2"/>
  <c r="L635" i="2" s="1"/>
  <c r="I635" i="2"/>
  <c r="K635" i="2" s="1"/>
  <c r="H635" i="2"/>
  <c r="E635" i="2"/>
  <c r="V633" i="2"/>
  <c r="U633" i="2"/>
  <c r="S633" i="2"/>
  <c r="N633" i="2"/>
  <c r="T633" i="2" s="1"/>
  <c r="M633" i="2"/>
  <c r="J633" i="2"/>
  <c r="L633" i="2" s="1"/>
  <c r="I633" i="2"/>
  <c r="K633" i="2" s="1"/>
  <c r="H633" i="2"/>
  <c r="E633" i="2"/>
  <c r="V632" i="2"/>
  <c r="U632" i="2"/>
  <c r="N632" i="2"/>
  <c r="T632" i="2" s="1"/>
  <c r="M632" i="2"/>
  <c r="S632" i="2" s="1"/>
  <c r="K632" i="2"/>
  <c r="J632" i="2"/>
  <c r="L632" i="2" s="1"/>
  <c r="I632" i="2"/>
  <c r="H632" i="2"/>
  <c r="E632" i="2"/>
  <c r="V631" i="2"/>
  <c r="U631" i="2"/>
  <c r="N631" i="2"/>
  <c r="T631" i="2" s="1"/>
  <c r="M631" i="2"/>
  <c r="S631" i="2" s="1"/>
  <c r="J631" i="2"/>
  <c r="L631" i="2" s="1"/>
  <c r="I631" i="2"/>
  <c r="K631" i="2" s="1"/>
  <c r="H631" i="2"/>
  <c r="E631" i="2"/>
  <c r="V629" i="2"/>
  <c r="U629" i="2"/>
  <c r="S629" i="2"/>
  <c r="N629" i="2"/>
  <c r="T629" i="2" s="1"/>
  <c r="M629" i="2"/>
  <c r="J629" i="2"/>
  <c r="L629" i="2" s="1"/>
  <c r="I629" i="2"/>
  <c r="K629" i="2" s="1"/>
  <c r="H629" i="2"/>
  <c r="E629" i="2"/>
  <c r="V628" i="2"/>
  <c r="U628" i="2"/>
  <c r="N628" i="2"/>
  <c r="T628" i="2" s="1"/>
  <c r="M628" i="2"/>
  <c r="S628" i="2" s="1"/>
  <c r="K628" i="2"/>
  <c r="O628" i="2" s="1"/>
  <c r="Q628" i="2" s="1"/>
  <c r="J628" i="2"/>
  <c r="L628" i="2" s="1"/>
  <c r="I628" i="2"/>
  <c r="H628" i="2"/>
  <c r="E628" i="2"/>
  <c r="V627" i="2"/>
  <c r="U627" i="2"/>
  <c r="T627" i="2"/>
  <c r="N627" i="2"/>
  <c r="M627" i="2"/>
  <c r="S627" i="2" s="1"/>
  <c r="J627" i="2"/>
  <c r="L627" i="2" s="1"/>
  <c r="I627" i="2"/>
  <c r="K627" i="2" s="1"/>
  <c r="H627" i="2"/>
  <c r="E627" i="2"/>
  <c r="V626" i="2"/>
  <c r="U626" i="2"/>
  <c r="S626" i="2"/>
  <c r="N626" i="2"/>
  <c r="T626" i="2" s="1"/>
  <c r="M626" i="2"/>
  <c r="L626" i="2"/>
  <c r="J626" i="2"/>
  <c r="I626" i="2"/>
  <c r="K626" i="2" s="1"/>
  <c r="H626" i="2"/>
  <c r="E626" i="2"/>
  <c r="V625" i="2"/>
  <c r="U625" i="2"/>
  <c r="N625" i="2"/>
  <c r="T625" i="2" s="1"/>
  <c r="M625" i="2"/>
  <c r="S625" i="2" s="1"/>
  <c r="K625" i="2"/>
  <c r="O625" i="2" s="1"/>
  <c r="Q625" i="2" s="1"/>
  <c r="J625" i="2"/>
  <c r="L625" i="2" s="1"/>
  <c r="I625" i="2"/>
  <c r="H625" i="2"/>
  <c r="E625" i="2"/>
  <c r="V624" i="2"/>
  <c r="U624" i="2"/>
  <c r="N624" i="2"/>
  <c r="T624" i="2" s="1"/>
  <c r="M624" i="2"/>
  <c r="S624" i="2" s="1"/>
  <c r="J624" i="2"/>
  <c r="L624" i="2" s="1"/>
  <c r="I624" i="2"/>
  <c r="K624" i="2" s="1"/>
  <c r="H624" i="2"/>
  <c r="E624" i="2"/>
  <c r="V623" i="2"/>
  <c r="U623" i="2"/>
  <c r="S623" i="2"/>
  <c r="N623" i="2"/>
  <c r="T623" i="2" s="1"/>
  <c r="M623" i="2"/>
  <c r="J623" i="2"/>
  <c r="L623" i="2" s="1"/>
  <c r="I623" i="2"/>
  <c r="K623" i="2" s="1"/>
  <c r="H623" i="2"/>
  <c r="E623" i="2"/>
  <c r="V622" i="2"/>
  <c r="U622" i="2"/>
  <c r="N622" i="2"/>
  <c r="T622" i="2" s="1"/>
  <c r="M622" i="2"/>
  <c r="S622" i="2" s="1"/>
  <c r="K622" i="2"/>
  <c r="J622" i="2"/>
  <c r="L622" i="2" s="1"/>
  <c r="I622" i="2"/>
  <c r="H622" i="2"/>
  <c r="E622" i="2"/>
  <c r="V621" i="2"/>
  <c r="U621" i="2"/>
  <c r="N621" i="2"/>
  <c r="T621" i="2" s="1"/>
  <c r="M621" i="2"/>
  <c r="S621" i="2" s="1"/>
  <c r="J621" i="2"/>
  <c r="L621" i="2" s="1"/>
  <c r="I621" i="2"/>
  <c r="K621" i="2" s="1"/>
  <c r="H621" i="2"/>
  <c r="E621" i="2"/>
  <c r="V620" i="2"/>
  <c r="U620" i="2"/>
  <c r="S620" i="2"/>
  <c r="N620" i="2"/>
  <c r="T620" i="2" s="1"/>
  <c r="M620" i="2"/>
  <c r="J620" i="2"/>
  <c r="L620" i="2" s="1"/>
  <c r="I620" i="2"/>
  <c r="K620" i="2" s="1"/>
  <c r="H620" i="2"/>
  <c r="E620" i="2"/>
  <c r="V618" i="2"/>
  <c r="U618" i="2"/>
  <c r="N618" i="2"/>
  <c r="T618" i="2" s="1"/>
  <c r="M618" i="2"/>
  <c r="S618" i="2" s="1"/>
  <c r="K618" i="2"/>
  <c r="O618" i="2" s="1"/>
  <c r="Q618" i="2" s="1"/>
  <c r="J618" i="2"/>
  <c r="L618" i="2" s="1"/>
  <c r="I618" i="2"/>
  <c r="H618" i="2"/>
  <c r="E618" i="2"/>
  <c r="V617" i="2"/>
  <c r="U617" i="2"/>
  <c r="T617" i="2"/>
  <c r="N617" i="2"/>
  <c r="M617" i="2"/>
  <c r="S617" i="2" s="1"/>
  <c r="J617" i="2"/>
  <c r="L617" i="2" s="1"/>
  <c r="I617" i="2"/>
  <c r="K617" i="2" s="1"/>
  <c r="H617" i="2"/>
  <c r="E617" i="2"/>
  <c r="V616" i="2"/>
  <c r="U616" i="2"/>
  <c r="S616" i="2"/>
  <c r="N616" i="2"/>
  <c r="T616" i="2" s="1"/>
  <c r="M616" i="2"/>
  <c r="L616" i="2"/>
  <c r="J616" i="2"/>
  <c r="I616" i="2"/>
  <c r="K616" i="2" s="1"/>
  <c r="H616" i="2"/>
  <c r="E616" i="2"/>
  <c r="V615" i="2"/>
  <c r="U615" i="2"/>
  <c r="N615" i="2"/>
  <c r="T615" i="2" s="1"/>
  <c r="M615" i="2"/>
  <c r="S615" i="2" s="1"/>
  <c r="K615" i="2"/>
  <c r="O615" i="2" s="1"/>
  <c r="Q615" i="2" s="1"/>
  <c r="J615" i="2"/>
  <c r="L615" i="2" s="1"/>
  <c r="I615" i="2"/>
  <c r="H615" i="2"/>
  <c r="E615" i="2"/>
  <c r="V614" i="2"/>
  <c r="U614" i="2"/>
  <c r="N614" i="2"/>
  <c r="T614" i="2" s="1"/>
  <c r="M614" i="2"/>
  <c r="S614" i="2" s="1"/>
  <c r="J614" i="2"/>
  <c r="L614" i="2" s="1"/>
  <c r="I614" i="2"/>
  <c r="K614" i="2" s="1"/>
  <c r="H614" i="2"/>
  <c r="E614" i="2"/>
  <c r="V613" i="2"/>
  <c r="U613" i="2"/>
  <c r="S613" i="2"/>
  <c r="N613" i="2"/>
  <c r="T613" i="2" s="1"/>
  <c r="M613" i="2"/>
  <c r="J613" i="2"/>
  <c r="L613" i="2" s="1"/>
  <c r="I613" i="2"/>
  <c r="K613" i="2" s="1"/>
  <c r="H613" i="2"/>
  <c r="E613" i="2"/>
  <c r="V612" i="2"/>
  <c r="U612" i="2"/>
  <c r="N612" i="2"/>
  <c r="T612" i="2" s="1"/>
  <c r="M612" i="2"/>
  <c r="S612" i="2" s="1"/>
  <c r="K612" i="2"/>
  <c r="J612" i="2"/>
  <c r="L612" i="2" s="1"/>
  <c r="I612" i="2"/>
  <c r="H612" i="2"/>
  <c r="E612" i="2"/>
  <c r="V611" i="2"/>
  <c r="U611" i="2"/>
  <c r="N611" i="2"/>
  <c r="T611" i="2" s="1"/>
  <c r="M611" i="2"/>
  <c r="S611" i="2" s="1"/>
  <c r="J611" i="2"/>
  <c r="L611" i="2" s="1"/>
  <c r="I611" i="2"/>
  <c r="K611" i="2" s="1"/>
  <c r="H611" i="2"/>
  <c r="E611" i="2"/>
  <c r="V610" i="2"/>
  <c r="U610" i="2"/>
  <c r="S610" i="2"/>
  <c r="N610" i="2"/>
  <c r="T610" i="2" s="1"/>
  <c r="M610" i="2"/>
  <c r="J610" i="2"/>
  <c r="L610" i="2" s="1"/>
  <c r="K324" i="3" s="1"/>
  <c r="I610" i="2"/>
  <c r="K610" i="2" s="1"/>
  <c r="H610" i="2"/>
  <c r="E610" i="2"/>
  <c r="V609" i="2"/>
  <c r="U609" i="2"/>
  <c r="N609" i="2"/>
  <c r="T609" i="2" s="1"/>
  <c r="M609" i="2"/>
  <c r="S609" i="2" s="1"/>
  <c r="K609" i="2"/>
  <c r="J609" i="2"/>
  <c r="L609" i="2" s="1"/>
  <c r="I609" i="2"/>
  <c r="H609" i="2"/>
  <c r="E609" i="2"/>
  <c r="V608" i="2"/>
  <c r="U608" i="2"/>
  <c r="T608" i="2"/>
  <c r="N608" i="2"/>
  <c r="M608" i="2"/>
  <c r="S608" i="2" s="1"/>
  <c r="J608" i="2"/>
  <c r="L608" i="2" s="1"/>
  <c r="I608" i="2"/>
  <c r="K608" i="2" s="1"/>
  <c r="H608" i="2"/>
  <c r="E608" i="2"/>
  <c r="V607" i="2"/>
  <c r="U607" i="2"/>
  <c r="S607" i="2"/>
  <c r="N607" i="2"/>
  <c r="T607" i="2" s="1"/>
  <c r="M607" i="2"/>
  <c r="L607" i="2"/>
  <c r="J607" i="2"/>
  <c r="I607" i="2"/>
  <c r="K607" i="2" s="1"/>
  <c r="H607" i="2"/>
  <c r="E607" i="2"/>
  <c r="V606" i="2"/>
  <c r="U606" i="2"/>
  <c r="N606" i="2"/>
  <c r="T606" i="2" s="1"/>
  <c r="M606" i="2"/>
  <c r="S606" i="2" s="1"/>
  <c r="K606" i="2"/>
  <c r="W606" i="2" s="1"/>
  <c r="J606" i="2"/>
  <c r="L606" i="2" s="1"/>
  <c r="I606" i="2"/>
  <c r="H606" i="2"/>
  <c r="E606" i="2"/>
  <c r="V605" i="2"/>
  <c r="U605" i="2"/>
  <c r="N605" i="2"/>
  <c r="T605" i="2" s="1"/>
  <c r="M605" i="2"/>
  <c r="S605" i="2" s="1"/>
  <c r="J605" i="2"/>
  <c r="L605" i="2" s="1"/>
  <c r="I605" i="2"/>
  <c r="K605" i="2" s="1"/>
  <c r="H605" i="2"/>
  <c r="E605" i="2"/>
  <c r="V604" i="2"/>
  <c r="U604" i="2"/>
  <c r="S604" i="2"/>
  <c r="N604" i="2"/>
  <c r="T604" i="2" s="1"/>
  <c r="M604" i="2"/>
  <c r="J604" i="2"/>
  <c r="L604" i="2" s="1"/>
  <c r="K323" i="3" s="1"/>
  <c r="I604" i="2"/>
  <c r="K604" i="2" s="1"/>
  <c r="H604" i="2"/>
  <c r="E604" i="2"/>
  <c r="V603" i="2"/>
  <c r="U603" i="2"/>
  <c r="N603" i="2"/>
  <c r="T603" i="2" s="1"/>
  <c r="M603" i="2"/>
  <c r="S603" i="2" s="1"/>
  <c r="K603" i="2"/>
  <c r="W603" i="2" s="1"/>
  <c r="J603" i="2"/>
  <c r="L603" i="2" s="1"/>
  <c r="I603" i="2"/>
  <c r="H603" i="2"/>
  <c r="E603" i="2"/>
  <c r="V602" i="2"/>
  <c r="U602" i="2"/>
  <c r="O602" i="2"/>
  <c r="Q602" i="2" s="1"/>
  <c r="N602" i="2"/>
  <c r="T602" i="2" s="1"/>
  <c r="M602" i="2"/>
  <c r="S602" i="2" s="1"/>
  <c r="J602" i="2"/>
  <c r="L602" i="2" s="1"/>
  <c r="I602" i="2"/>
  <c r="K602" i="2" s="1"/>
  <c r="H602" i="2"/>
  <c r="E602" i="2"/>
  <c r="V601" i="2"/>
  <c r="U601" i="2"/>
  <c r="S601" i="2"/>
  <c r="N601" i="2"/>
  <c r="T601" i="2" s="1"/>
  <c r="M601" i="2"/>
  <c r="L601" i="2"/>
  <c r="J601" i="2"/>
  <c r="I601" i="2"/>
  <c r="K601" i="2" s="1"/>
  <c r="H601" i="2"/>
  <c r="E601" i="2"/>
  <c r="V600" i="2"/>
  <c r="U600" i="2"/>
  <c r="N600" i="2"/>
  <c r="T600" i="2" s="1"/>
  <c r="M600" i="2"/>
  <c r="S600" i="2" s="1"/>
  <c r="K600" i="2"/>
  <c r="J600" i="2"/>
  <c r="L600" i="2" s="1"/>
  <c r="I600" i="2"/>
  <c r="H600" i="2"/>
  <c r="E600" i="2"/>
  <c r="V599" i="2"/>
  <c r="U599" i="2"/>
  <c r="T599" i="2"/>
  <c r="N599" i="2"/>
  <c r="M599" i="2"/>
  <c r="S599" i="2" s="1"/>
  <c r="J599" i="2"/>
  <c r="L599" i="2" s="1"/>
  <c r="I599" i="2"/>
  <c r="K599" i="2" s="1"/>
  <c r="H599" i="2"/>
  <c r="E599" i="2"/>
  <c r="V598" i="2"/>
  <c r="U598" i="2"/>
  <c r="N598" i="2"/>
  <c r="T598" i="2" s="1"/>
  <c r="M598" i="2"/>
  <c r="S598" i="2" s="1"/>
  <c r="L598" i="2"/>
  <c r="K322" i="3" s="1"/>
  <c r="J598" i="2"/>
  <c r="I598" i="2"/>
  <c r="K598" i="2" s="1"/>
  <c r="H598" i="2"/>
  <c r="E598" i="2"/>
  <c r="V597" i="2"/>
  <c r="U597" i="2"/>
  <c r="N597" i="2"/>
  <c r="T597" i="2" s="1"/>
  <c r="M597" i="2"/>
  <c r="S597" i="2" s="1"/>
  <c r="J597" i="2"/>
  <c r="L597" i="2" s="1"/>
  <c r="I597" i="2"/>
  <c r="K597" i="2" s="1"/>
  <c r="H597" i="2"/>
  <c r="E597" i="2"/>
  <c r="V596" i="2"/>
  <c r="U596" i="2"/>
  <c r="T596" i="2"/>
  <c r="N596" i="2"/>
  <c r="M596" i="2"/>
  <c r="S596" i="2" s="1"/>
  <c r="J596" i="2"/>
  <c r="L596" i="2" s="1"/>
  <c r="I596" i="2"/>
  <c r="K596" i="2" s="1"/>
  <c r="H596" i="2"/>
  <c r="E596" i="2"/>
  <c r="V595" i="2"/>
  <c r="U595" i="2"/>
  <c r="N595" i="2"/>
  <c r="T595" i="2" s="1"/>
  <c r="M595" i="2"/>
  <c r="S595" i="2" s="1"/>
  <c r="L595" i="2"/>
  <c r="J595" i="2"/>
  <c r="I595" i="2"/>
  <c r="K595" i="2" s="1"/>
  <c r="H595" i="2"/>
  <c r="E595" i="2"/>
  <c r="V594" i="2"/>
  <c r="U594" i="2"/>
  <c r="N594" i="2"/>
  <c r="T594" i="2" s="1"/>
  <c r="M594" i="2"/>
  <c r="S594" i="2" s="1"/>
  <c r="J594" i="2"/>
  <c r="L594" i="2" s="1"/>
  <c r="I594" i="2"/>
  <c r="K594" i="2" s="1"/>
  <c r="H594" i="2"/>
  <c r="E594" i="2"/>
  <c r="V593" i="2"/>
  <c r="U593" i="2"/>
  <c r="T593" i="2"/>
  <c r="N593" i="2"/>
  <c r="M593" i="2"/>
  <c r="S593" i="2" s="1"/>
  <c r="J593" i="2"/>
  <c r="L593" i="2" s="1"/>
  <c r="I593" i="2"/>
  <c r="K593" i="2" s="1"/>
  <c r="H593" i="2"/>
  <c r="E593" i="2"/>
  <c r="V592" i="2"/>
  <c r="U592" i="2"/>
  <c r="S592" i="2"/>
  <c r="N592" i="2"/>
  <c r="T592" i="2" s="1"/>
  <c r="M592" i="2"/>
  <c r="L592" i="2"/>
  <c r="J592" i="2"/>
  <c r="I592" i="2"/>
  <c r="K592" i="2" s="1"/>
  <c r="H592" i="2"/>
  <c r="E592" i="2"/>
  <c r="V591" i="2"/>
  <c r="U591" i="2"/>
  <c r="N591" i="2"/>
  <c r="T591" i="2" s="1"/>
  <c r="M591" i="2"/>
  <c r="S591" i="2" s="1"/>
  <c r="K591" i="2"/>
  <c r="J591" i="2"/>
  <c r="L591" i="2" s="1"/>
  <c r="I591" i="2"/>
  <c r="H591" i="2"/>
  <c r="E591" i="2"/>
  <c r="V590" i="2"/>
  <c r="U590" i="2"/>
  <c r="T590" i="2"/>
  <c r="N590" i="2"/>
  <c r="M590" i="2"/>
  <c r="S590" i="2" s="1"/>
  <c r="J590" i="2"/>
  <c r="L590" i="2" s="1"/>
  <c r="I590" i="2"/>
  <c r="K590" i="2" s="1"/>
  <c r="H590" i="2"/>
  <c r="E590" i="2"/>
  <c r="V589" i="2"/>
  <c r="U589" i="2"/>
  <c r="N589" i="2"/>
  <c r="T589" i="2" s="1"/>
  <c r="M589" i="2"/>
  <c r="S589" i="2" s="1"/>
  <c r="L589" i="2"/>
  <c r="J589" i="2"/>
  <c r="I589" i="2"/>
  <c r="K589" i="2" s="1"/>
  <c r="H589" i="2"/>
  <c r="E589" i="2"/>
  <c r="W588" i="2"/>
  <c r="H320" i="3" s="1"/>
  <c r="V588" i="2"/>
  <c r="U588" i="2"/>
  <c r="N588" i="2"/>
  <c r="T588" i="2" s="1"/>
  <c r="M588" i="2"/>
  <c r="S588" i="2" s="1"/>
  <c r="J588" i="2"/>
  <c r="L588" i="2" s="1"/>
  <c r="P588" i="2" s="1"/>
  <c r="R588" i="2" s="1"/>
  <c r="I588" i="2"/>
  <c r="K588" i="2" s="1"/>
  <c r="H588" i="2"/>
  <c r="E588" i="2"/>
  <c r="V587" i="2"/>
  <c r="U587" i="2"/>
  <c r="T587" i="2"/>
  <c r="N587" i="2"/>
  <c r="M587" i="2"/>
  <c r="S587" i="2" s="1"/>
  <c r="J587" i="2"/>
  <c r="L587" i="2" s="1"/>
  <c r="I587" i="2"/>
  <c r="K587" i="2" s="1"/>
  <c r="O587" i="2" s="1"/>
  <c r="Q587" i="2" s="1"/>
  <c r="H587" i="2"/>
  <c r="E587" i="2"/>
  <c r="V586" i="2"/>
  <c r="U586" i="2"/>
  <c r="N586" i="2"/>
  <c r="T586" i="2" s="1"/>
  <c r="M586" i="2"/>
  <c r="S586" i="2" s="1"/>
  <c r="L586" i="2"/>
  <c r="X586" i="2" s="1"/>
  <c r="J586" i="2"/>
  <c r="I586" i="2"/>
  <c r="K586" i="2" s="1"/>
  <c r="H586" i="2"/>
  <c r="E586" i="2"/>
  <c r="V585" i="2"/>
  <c r="U585" i="2"/>
  <c r="N585" i="2"/>
  <c r="T585" i="2" s="1"/>
  <c r="M585" i="2"/>
  <c r="S585" i="2" s="1"/>
  <c r="K585" i="2"/>
  <c r="W585" i="2" s="1"/>
  <c r="J585" i="2"/>
  <c r="L585" i="2" s="1"/>
  <c r="I585" i="2"/>
  <c r="H585" i="2"/>
  <c r="E585" i="2"/>
  <c r="V584" i="2"/>
  <c r="U584" i="2"/>
  <c r="T584" i="2"/>
  <c r="N584" i="2"/>
  <c r="M584" i="2"/>
  <c r="S584" i="2" s="1"/>
  <c r="J584" i="2"/>
  <c r="L584" i="2" s="1"/>
  <c r="I584" i="2"/>
  <c r="K584" i="2" s="1"/>
  <c r="O584" i="2" s="1"/>
  <c r="Q584" i="2" s="1"/>
  <c r="H584" i="2"/>
  <c r="E584" i="2"/>
  <c r="V583" i="2"/>
  <c r="U583" i="2"/>
  <c r="N583" i="2"/>
  <c r="T583" i="2" s="1"/>
  <c r="M583" i="2"/>
  <c r="S583" i="2" s="1"/>
  <c r="L583" i="2"/>
  <c r="X583" i="2" s="1"/>
  <c r="J583" i="2"/>
  <c r="I583" i="2"/>
  <c r="K583" i="2" s="1"/>
  <c r="H583" i="2"/>
  <c r="E583" i="2"/>
  <c r="V582" i="2"/>
  <c r="U582" i="2"/>
  <c r="N582" i="2"/>
  <c r="T582" i="2" s="1"/>
  <c r="M582" i="2"/>
  <c r="S582" i="2" s="1"/>
  <c r="J582" i="2"/>
  <c r="L582" i="2" s="1"/>
  <c r="P582" i="2" s="1"/>
  <c r="R582" i="2" s="1"/>
  <c r="I582" i="2"/>
  <c r="K582" i="2" s="1"/>
  <c r="W582" i="2" s="1"/>
  <c r="H582" i="2"/>
  <c r="E582" i="2"/>
  <c r="V581" i="2"/>
  <c r="U581" i="2"/>
  <c r="T581" i="2"/>
  <c r="N581" i="2"/>
  <c r="M581" i="2"/>
  <c r="S581" i="2" s="1"/>
  <c r="J581" i="2"/>
  <c r="L581" i="2" s="1"/>
  <c r="I581" i="2"/>
  <c r="K581" i="2" s="1"/>
  <c r="H581" i="2"/>
  <c r="E581" i="2"/>
  <c r="V580" i="2"/>
  <c r="U580" i="2"/>
  <c r="N580" i="2"/>
  <c r="T580" i="2" s="1"/>
  <c r="M580" i="2"/>
  <c r="S580" i="2" s="1"/>
  <c r="L580" i="2"/>
  <c r="J580" i="2"/>
  <c r="I580" i="2"/>
  <c r="K580" i="2" s="1"/>
  <c r="H580" i="2"/>
  <c r="E580" i="2"/>
  <c r="V578" i="2"/>
  <c r="U578" i="2"/>
  <c r="N578" i="2"/>
  <c r="T578" i="2" s="1"/>
  <c r="M578" i="2"/>
  <c r="S578" i="2" s="1"/>
  <c r="J578" i="2"/>
  <c r="L578" i="2" s="1"/>
  <c r="P578" i="2" s="1"/>
  <c r="R578" i="2" s="1"/>
  <c r="I578" i="2"/>
  <c r="K578" i="2" s="1"/>
  <c r="W578" i="2" s="1"/>
  <c r="H318" i="3" s="1"/>
  <c r="H578" i="2"/>
  <c r="E578" i="2"/>
  <c r="V577" i="2"/>
  <c r="U577" i="2"/>
  <c r="N577" i="2"/>
  <c r="T577" i="2" s="1"/>
  <c r="M577" i="2"/>
  <c r="S577" i="2" s="1"/>
  <c r="J577" i="2"/>
  <c r="L577" i="2" s="1"/>
  <c r="I577" i="2"/>
  <c r="K577" i="2" s="1"/>
  <c r="O577" i="2" s="1"/>
  <c r="Q577" i="2" s="1"/>
  <c r="H577" i="2"/>
  <c r="E577" i="2"/>
  <c r="V576" i="2"/>
  <c r="U576" i="2"/>
  <c r="N576" i="2"/>
  <c r="T576" i="2" s="1"/>
  <c r="M576" i="2"/>
  <c r="S576" i="2" s="1"/>
  <c r="L576" i="2"/>
  <c r="X576" i="2" s="1"/>
  <c r="J576" i="2"/>
  <c r="I576" i="2"/>
  <c r="K576" i="2" s="1"/>
  <c r="H576" i="2"/>
  <c r="E576" i="2"/>
  <c r="V575" i="2"/>
  <c r="U575" i="2"/>
  <c r="N575" i="2"/>
  <c r="T575" i="2" s="1"/>
  <c r="M575" i="2"/>
  <c r="S575" i="2" s="1"/>
  <c r="K575" i="2"/>
  <c r="W575" i="2" s="1"/>
  <c r="H317" i="3" s="1"/>
  <c r="J575" i="2"/>
  <c r="L575" i="2" s="1"/>
  <c r="I575" i="2"/>
  <c r="H575" i="2"/>
  <c r="E575" i="2"/>
  <c r="V574" i="2"/>
  <c r="U574" i="2"/>
  <c r="N574" i="2"/>
  <c r="T574" i="2" s="1"/>
  <c r="M574" i="2"/>
  <c r="S574" i="2" s="1"/>
  <c r="J574" i="2"/>
  <c r="L574" i="2" s="1"/>
  <c r="I574" i="2"/>
  <c r="K574" i="2" s="1"/>
  <c r="H574" i="2"/>
  <c r="E574" i="2"/>
  <c r="V573" i="2"/>
  <c r="U573" i="2"/>
  <c r="S573" i="2"/>
  <c r="N573" i="2"/>
  <c r="T573" i="2" s="1"/>
  <c r="M573" i="2"/>
  <c r="J573" i="2"/>
  <c r="L573" i="2" s="1"/>
  <c r="I573" i="2"/>
  <c r="K573" i="2" s="1"/>
  <c r="H573" i="2"/>
  <c r="E573" i="2"/>
  <c r="V572" i="2"/>
  <c r="U572" i="2"/>
  <c r="N572" i="2"/>
  <c r="T572" i="2" s="1"/>
  <c r="M572" i="2"/>
  <c r="S572" i="2" s="1"/>
  <c r="J572" i="2"/>
  <c r="L572" i="2" s="1"/>
  <c r="I572" i="2"/>
  <c r="K572" i="2" s="1"/>
  <c r="H572" i="2"/>
  <c r="E572" i="2"/>
  <c r="V571" i="2"/>
  <c r="U571" i="2"/>
  <c r="O571" i="2"/>
  <c r="Q571" i="2" s="1"/>
  <c r="N571" i="2"/>
  <c r="T571" i="2" s="1"/>
  <c r="M571" i="2"/>
  <c r="S571" i="2" s="1"/>
  <c r="J571" i="2"/>
  <c r="L571" i="2" s="1"/>
  <c r="I571" i="2"/>
  <c r="K571" i="2" s="1"/>
  <c r="H571" i="2"/>
  <c r="E571" i="2"/>
  <c r="V570" i="2"/>
  <c r="U570" i="2"/>
  <c r="N570" i="2"/>
  <c r="T570" i="2" s="1"/>
  <c r="M570" i="2"/>
  <c r="S570" i="2" s="1"/>
  <c r="J570" i="2"/>
  <c r="L570" i="2" s="1"/>
  <c r="I570" i="2"/>
  <c r="K570" i="2" s="1"/>
  <c r="H570" i="2"/>
  <c r="E570" i="2"/>
  <c r="V568" i="2"/>
  <c r="U568" i="2"/>
  <c r="N568" i="2"/>
  <c r="T568" i="2" s="1"/>
  <c r="M568" i="2"/>
  <c r="S568" i="2" s="1"/>
  <c r="K568" i="2"/>
  <c r="J568" i="2"/>
  <c r="L568" i="2" s="1"/>
  <c r="I568" i="2"/>
  <c r="H568" i="2"/>
  <c r="E568" i="2"/>
  <c r="V567" i="2"/>
  <c r="U567" i="2"/>
  <c r="N567" i="2"/>
  <c r="T567" i="2" s="1"/>
  <c r="M567" i="2"/>
  <c r="S567" i="2" s="1"/>
  <c r="J567" i="2"/>
  <c r="L567" i="2" s="1"/>
  <c r="I567" i="2"/>
  <c r="K567" i="2" s="1"/>
  <c r="H567" i="2"/>
  <c r="E567" i="2"/>
  <c r="V566" i="2"/>
  <c r="U566" i="2"/>
  <c r="N566" i="2"/>
  <c r="T566" i="2" s="1"/>
  <c r="M566" i="2"/>
  <c r="S566" i="2" s="1"/>
  <c r="J566" i="2"/>
  <c r="L566" i="2" s="1"/>
  <c r="I566" i="2"/>
  <c r="K566" i="2" s="1"/>
  <c r="H566" i="2"/>
  <c r="E566" i="2"/>
  <c r="V565" i="2"/>
  <c r="U565" i="2"/>
  <c r="N565" i="2"/>
  <c r="T565" i="2" s="1"/>
  <c r="M565" i="2"/>
  <c r="S565" i="2" s="1"/>
  <c r="J565" i="2"/>
  <c r="L565" i="2" s="1"/>
  <c r="P565" i="2" s="1"/>
  <c r="R565" i="2" s="1"/>
  <c r="I565" i="2"/>
  <c r="K565" i="2" s="1"/>
  <c r="H565" i="2"/>
  <c r="E565" i="2"/>
  <c r="V564" i="2"/>
  <c r="U564" i="2"/>
  <c r="T564" i="2"/>
  <c r="N564" i="2"/>
  <c r="M564" i="2"/>
  <c r="S564" i="2" s="1"/>
  <c r="J564" i="2"/>
  <c r="L564" i="2" s="1"/>
  <c r="I564" i="2"/>
  <c r="K564" i="2" s="1"/>
  <c r="H564" i="2"/>
  <c r="E564" i="2"/>
  <c r="V563" i="2"/>
  <c r="U563" i="2"/>
  <c r="N563" i="2"/>
  <c r="T563" i="2" s="1"/>
  <c r="M563" i="2"/>
  <c r="S563" i="2" s="1"/>
  <c r="J563" i="2"/>
  <c r="L563" i="2" s="1"/>
  <c r="I563" i="2"/>
  <c r="K563" i="2" s="1"/>
  <c r="H563" i="2"/>
  <c r="E563" i="2"/>
  <c r="V562" i="2"/>
  <c r="U562" i="2"/>
  <c r="N562" i="2"/>
  <c r="T562" i="2" s="1"/>
  <c r="M562" i="2"/>
  <c r="S562" i="2" s="1"/>
  <c r="J562" i="2"/>
  <c r="L562" i="2" s="1"/>
  <c r="X562" i="2" s="1"/>
  <c r="I562" i="2"/>
  <c r="K562" i="2" s="1"/>
  <c r="H562" i="2"/>
  <c r="E562" i="2"/>
  <c r="V561" i="2"/>
  <c r="U561" i="2"/>
  <c r="T561" i="2"/>
  <c r="N561" i="2"/>
  <c r="M561" i="2"/>
  <c r="S561" i="2" s="1"/>
  <c r="J561" i="2"/>
  <c r="L561" i="2" s="1"/>
  <c r="I561" i="2"/>
  <c r="K561" i="2" s="1"/>
  <c r="W561" i="2" s="1"/>
  <c r="H561" i="2"/>
  <c r="E561" i="2"/>
  <c r="V560" i="2"/>
  <c r="U560" i="2"/>
  <c r="N560" i="2"/>
  <c r="T560" i="2" s="1"/>
  <c r="M560" i="2"/>
  <c r="S560" i="2" s="1"/>
  <c r="J560" i="2"/>
  <c r="L560" i="2" s="1"/>
  <c r="I560" i="2"/>
  <c r="K560" i="2" s="1"/>
  <c r="H560" i="2"/>
  <c r="E560" i="2"/>
  <c r="V559" i="2"/>
  <c r="U559" i="2"/>
  <c r="P559" i="2"/>
  <c r="R559" i="2" s="1"/>
  <c r="N559" i="2"/>
  <c r="T559" i="2" s="1"/>
  <c r="M559" i="2"/>
  <c r="S559" i="2" s="1"/>
  <c r="J559" i="2"/>
  <c r="L559" i="2" s="1"/>
  <c r="X559" i="2" s="1"/>
  <c r="I559" i="2"/>
  <c r="K559" i="2" s="1"/>
  <c r="H559" i="2"/>
  <c r="E559" i="2"/>
  <c r="V558" i="2"/>
  <c r="U558" i="2"/>
  <c r="T558" i="2"/>
  <c r="N558" i="2"/>
  <c r="M558" i="2"/>
  <c r="S558" i="2" s="1"/>
  <c r="J558" i="2"/>
  <c r="L558" i="2" s="1"/>
  <c r="I558" i="2"/>
  <c r="K558" i="2" s="1"/>
  <c r="W558" i="2" s="1"/>
  <c r="H558" i="2"/>
  <c r="E558" i="2"/>
  <c r="V557" i="2"/>
  <c r="U557" i="2"/>
  <c r="N557" i="2"/>
  <c r="T557" i="2" s="1"/>
  <c r="M557" i="2"/>
  <c r="S557" i="2" s="1"/>
  <c r="J557" i="2"/>
  <c r="L557" i="2" s="1"/>
  <c r="I557" i="2"/>
  <c r="K557" i="2" s="1"/>
  <c r="H557" i="2"/>
  <c r="E557" i="2"/>
  <c r="V556" i="2"/>
  <c r="U556" i="2"/>
  <c r="N556" i="2"/>
  <c r="T556" i="2" s="1"/>
  <c r="M556" i="2"/>
  <c r="S556" i="2" s="1"/>
  <c r="J556" i="2"/>
  <c r="L556" i="2" s="1"/>
  <c r="I556" i="2"/>
  <c r="K556" i="2" s="1"/>
  <c r="H556" i="2"/>
  <c r="E556" i="2"/>
  <c r="V555" i="2"/>
  <c r="U555" i="2"/>
  <c r="N555" i="2"/>
  <c r="T555" i="2" s="1"/>
  <c r="M555" i="2"/>
  <c r="S555" i="2" s="1"/>
  <c r="J555" i="2"/>
  <c r="L555" i="2" s="1"/>
  <c r="I555" i="2"/>
  <c r="K555" i="2" s="1"/>
  <c r="W555" i="2" s="1"/>
  <c r="H555" i="2"/>
  <c r="E555" i="2"/>
  <c r="V554" i="2"/>
  <c r="U554" i="2"/>
  <c r="N554" i="2"/>
  <c r="T554" i="2" s="1"/>
  <c r="M554" i="2"/>
  <c r="S554" i="2" s="1"/>
  <c r="J554" i="2"/>
  <c r="L554" i="2" s="1"/>
  <c r="I554" i="2"/>
  <c r="K554" i="2" s="1"/>
  <c r="H554" i="2"/>
  <c r="E554" i="2"/>
  <c r="V553" i="2"/>
  <c r="U553" i="2"/>
  <c r="P553" i="2"/>
  <c r="R553" i="2" s="1"/>
  <c r="N553" i="2"/>
  <c r="T553" i="2" s="1"/>
  <c r="M553" i="2"/>
  <c r="S553" i="2" s="1"/>
  <c r="J553" i="2"/>
  <c r="L553" i="2" s="1"/>
  <c r="I553" i="2"/>
  <c r="K553" i="2" s="1"/>
  <c r="H553" i="2"/>
  <c r="E553" i="2"/>
  <c r="V552" i="2"/>
  <c r="U552" i="2"/>
  <c r="T552" i="2"/>
  <c r="N552" i="2"/>
  <c r="M552" i="2"/>
  <c r="S552" i="2" s="1"/>
  <c r="J552" i="2"/>
  <c r="L552" i="2" s="1"/>
  <c r="I552" i="2"/>
  <c r="K552" i="2" s="1"/>
  <c r="H552" i="2"/>
  <c r="E552" i="2"/>
  <c r="V551" i="2"/>
  <c r="U551" i="2"/>
  <c r="N551" i="2"/>
  <c r="T551" i="2" s="1"/>
  <c r="M551" i="2"/>
  <c r="S551" i="2" s="1"/>
  <c r="J551" i="2"/>
  <c r="L551" i="2" s="1"/>
  <c r="I551" i="2"/>
  <c r="K551" i="2" s="1"/>
  <c r="H551" i="2"/>
  <c r="E551" i="2"/>
  <c r="V550" i="2"/>
  <c r="U550" i="2"/>
  <c r="N550" i="2"/>
  <c r="T550" i="2" s="1"/>
  <c r="M550" i="2"/>
  <c r="S550" i="2" s="1"/>
  <c r="J550" i="2"/>
  <c r="L550" i="2" s="1"/>
  <c r="I550" i="2"/>
  <c r="K550" i="2" s="1"/>
  <c r="H550" i="2"/>
  <c r="E550" i="2"/>
  <c r="V549" i="2"/>
  <c r="U549" i="2"/>
  <c r="N549" i="2"/>
  <c r="T549" i="2" s="1"/>
  <c r="M549" i="2"/>
  <c r="S549" i="2" s="1"/>
  <c r="J549" i="2"/>
  <c r="L549" i="2" s="1"/>
  <c r="I549" i="2"/>
  <c r="K549" i="2" s="1"/>
  <c r="H549" i="2"/>
  <c r="E549" i="2"/>
  <c r="V548" i="2"/>
  <c r="U548" i="2"/>
  <c r="N548" i="2"/>
  <c r="T548" i="2" s="1"/>
  <c r="M548" i="2"/>
  <c r="S548" i="2" s="1"/>
  <c r="J548" i="2"/>
  <c r="L548" i="2" s="1"/>
  <c r="I548" i="2"/>
  <c r="K548" i="2" s="1"/>
  <c r="H548" i="2"/>
  <c r="E548" i="2"/>
  <c r="V547" i="2"/>
  <c r="U547" i="2"/>
  <c r="N547" i="2"/>
  <c r="T547" i="2" s="1"/>
  <c r="M547" i="2"/>
  <c r="S547" i="2" s="1"/>
  <c r="J547" i="2"/>
  <c r="L547" i="2" s="1"/>
  <c r="X547" i="2" s="1"/>
  <c r="I547" i="2"/>
  <c r="K547" i="2" s="1"/>
  <c r="H547" i="2"/>
  <c r="E547" i="2"/>
  <c r="V546" i="2"/>
  <c r="U546" i="2"/>
  <c r="T546" i="2"/>
  <c r="N546" i="2"/>
  <c r="M546" i="2"/>
  <c r="S546" i="2" s="1"/>
  <c r="J546" i="2"/>
  <c r="L546" i="2" s="1"/>
  <c r="I546" i="2"/>
  <c r="K546" i="2" s="1"/>
  <c r="H546" i="2"/>
  <c r="E546" i="2"/>
  <c r="V545" i="2"/>
  <c r="U545" i="2"/>
  <c r="N545" i="2"/>
  <c r="T545" i="2" s="1"/>
  <c r="M545" i="2"/>
  <c r="S545" i="2" s="1"/>
  <c r="J545" i="2"/>
  <c r="L545" i="2" s="1"/>
  <c r="I545" i="2"/>
  <c r="K545" i="2" s="1"/>
  <c r="H545" i="2"/>
  <c r="E545" i="2"/>
  <c r="V543" i="2"/>
  <c r="U543" i="2"/>
  <c r="N543" i="2"/>
  <c r="T543" i="2" s="1"/>
  <c r="M543" i="2"/>
  <c r="S543" i="2" s="1"/>
  <c r="J543" i="2"/>
  <c r="L543" i="2" s="1"/>
  <c r="I543" i="2"/>
  <c r="K543" i="2" s="1"/>
  <c r="H543" i="2"/>
  <c r="E543" i="2"/>
  <c r="V542" i="2"/>
  <c r="U542" i="2"/>
  <c r="S542" i="2"/>
  <c r="N542" i="2"/>
  <c r="T542" i="2" s="1"/>
  <c r="M542" i="2"/>
  <c r="J542" i="2"/>
  <c r="L542" i="2" s="1"/>
  <c r="I542" i="2"/>
  <c r="K542" i="2" s="1"/>
  <c r="H542" i="2"/>
  <c r="E542" i="2"/>
  <c r="V541" i="2"/>
  <c r="U541" i="2"/>
  <c r="N541" i="2"/>
  <c r="T541" i="2" s="1"/>
  <c r="M541" i="2"/>
  <c r="S541" i="2" s="1"/>
  <c r="J541" i="2"/>
  <c r="L541" i="2" s="1"/>
  <c r="I541" i="2"/>
  <c r="K541" i="2" s="1"/>
  <c r="H541" i="2"/>
  <c r="E541" i="2"/>
  <c r="V540" i="2"/>
  <c r="U540" i="2"/>
  <c r="N540" i="2"/>
  <c r="T540" i="2" s="1"/>
  <c r="M540" i="2"/>
  <c r="S540" i="2" s="1"/>
  <c r="J540" i="2"/>
  <c r="L540" i="2" s="1"/>
  <c r="X540" i="2" s="1"/>
  <c r="I540" i="2"/>
  <c r="K540" i="2" s="1"/>
  <c r="H540" i="2"/>
  <c r="E540" i="2"/>
  <c r="V539" i="2"/>
  <c r="U539" i="2"/>
  <c r="N539" i="2"/>
  <c r="T539" i="2" s="1"/>
  <c r="M539" i="2"/>
  <c r="S539" i="2" s="1"/>
  <c r="J539" i="2"/>
  <c r="L539" i="2" s="1"/>
  <c r="I539" i="2"/>
  <c r="K539" i="2" s="1"/>
  <c r="H539" i="2"/>
  <c r="E539" i="2"/>
  <c r="V538" i="2"/>
  <c r="U538" i="2"/>
  <c r="N538" i="2"/>
  <c r="T538" i="2" s="1"/>
  <c r="M538" i="2"/>
  <c r="S538" i="2" s="1"/>
  <c r="J538" i="2"/>
  <c r="L538" i="2" s="1"/>
  <c r="X538" i="2" s="1"/>
  <c r="M300" i="3" s="1"/>
  <c r="I538" i="2"/>
  <c r="K538" i="2" s="1"/>
  <c r="H538" i="2"/>
  <c r="E538" i="2"/>
  <c r="V537" i="2"/>
  <c r="U537" i="2"/>
  <c r="N537" i="2"/>
  <c r="T537" i="2" s="1"/>
  <c r="M537" i="2"/>
  <c r="S537" i="2" s="1"/>
  <c r="J537" i="2"/>
  <c r="L537" i="2" s="1"/>
  <c r="I537" i="2"/>
  <c r="K537" i="2" s="1"/>
  <c r="H537" i="2"/>
  <c r="E537" i="2"/>
  <c r="V536" i="2"/>
  <c r="U536" i="2"/>
  <c r="T536" i="2"/>
  <c r="N536" i="2"/>
  <c r="M536" i="2"/>
  <c r="S536" i="2" s="1"/>
  <c r="J536" i="2"/>
  <c r="L536" i="2" s="1"/>
  <c r="I536" i="2"/>
  <c r="K536" i="2" s="1"/>
  <c r="H536" i="2"/>
  <c r="E536" i="2"/>
  <c r="V534" i="2"/>
  <c r="U534" i="2"/>
  <c r="N534" i="2"/>
  <c r="T534" i="2" s="1"/>
  <c r="M534" i="2"/>
  <c r="S534" i="2" s="1"/>
  <c r="J534" i="2"/>
  <c r="L534" i="2" s="1"/>
  <c r="I534" i="2"/>
  <c r="K534" i="2" s="1"/>
  <c r="H534" i="2"/>
  <c r="E534" i="2"/>
  <c r="V533" i="2"/>
  <c r="U533" i="2"/>
  <c r="N533" i="2"/>
  <c r="T533" i="2" s="1"/>
  <c r="M533" i="2"/>
  <c r="S533" i="2" s="1"/>
  <c r="J533" i="2"/>
  <c r="L533" i="2" s="1"/>
  <c r="I533" i="2"/>
  <c r="K533" i="2" s="1"/>
  <c r="F298" i="3" s="1"/>
  <c r="H533" i="2"/>
  <c r="E533" i="2"/>
  <c r="V532" i="2"/>
  <c r="U532" i="2"/>
  <c r="T532" i="2"/>
  <c r="N532" i="2"/>
  <c r="M532" i="2"/>
  <c r="S532" i="2" s="1"/>
  <c r="J532" i="2"/>
  <c r="L532" i="2" s="1"/>
  <c r="I532" i="2"/>
  <c r="K532" i="2" s="1"/>
  <c r="H532" i="2"/>
  <c r="E532" i="2"/>
  <c r="V531" i="2"/>
  <c r="U531" i="2"/>
  <c r="N531" i="2"/>
  <c r="T531" i="2" s="1"/>
  <c r="M531" i="2"/>
  <c r="S531" i="2" s="1"/>
  <c r="J531" i="2"/>
  <c r="L531" i="2" s="1"/>
  <c r="X531" i="2" s="1"/>
  <c r="I531" i="2"/>
  <c r="K531" i="2" s="1"/>
  <c r="H531" i="2"/>
  <c r="E531" i="2"/>
  <c r="V530" i="2"/>
  <c r="U530" i="2"/>
  <c r="N530" i="2"/>
  <c r="T530" i="2" s="1"/>
  <c r="M530" i="2"/>
  <c r="S530" i="2" s="1"/>
  <c r="J530" i="2"/>
  <c r="L530" i="2" s="1"/>
  <c r="I530" i="2"/>
  <c r="K530" i="2" s="1"/>
  <c r="H530" i="2"/>
  <c r="E530" i="2"/>
  <c r="V529" i="2"/>
  <c r="U529" i="2"/>
  <c r="T529" i="2"/>
  <c r="N529" i="2"/>
  <c r="M529" i="2"/>
  <c r="S529" i="2" s="1"/>
  <c r="J529" i="2"/>
  <c r="L529" i="2" s="1"/>
  <c r="I529" i="2"/>
  <c r="K529" i="2" s="1"/>
  <c r="H529" i="2"/>
  <c r="E529" i="2"/>
  <c r="V527" i="2"/>
  <c r="U527" i="2"/>
  <c r="N527" i="2"/>
  <c r="T527" i="2" s="1"/>
  <c r="M527" i="2"/>
  <c r="S527" i="2" s="1"/>
  <c r="J527" i="2"/>
  <c r="L527" i="2" s="1"/>
  <c r="I527" i="2"/>
  <c r="K527" i="2" s="1"/>
  <c r="H527" i="2"/>
  <c r="E527" i="2"/>
  <c r="V526" i="2"/>
  <c r="U526" i="2"/>
  <c r="N526" i="2"/>
  <c r="T526" i="2" s="1"/>
  <c r="M526" i="2"/>
  <c r="S526" i="2" s="1"/>
  <c r="J526" i="2"/>
  <c r="L526" i="2" s="1"/>
  <c r="P526" i="2" s="1"/>
  <c r="R526" i="2" s="1"/>
  <c r="I526" i="2"/>
  <c r="K526" i="2" s="1"/>
  <c r="H526" i="2"/>
  <c r="E526" i="2"/>
  <c r="V525" i="2"/>
  <c r="U525" i="2"/>
  <c r="N525" i="2"/>
  <c r="T525" i="2" s="1"/>
  <c r="M525" i="2"/>
  <c r="S525" i="2" s="1"/>
  <c r="J525" i="2"/>
  <c r="L525" i="2" s="1"/>
  <c r="I525" i="2"/>
  <c r="K525" i="2" s="1"/>
  <c r="H525" i="2"/>
  <c r="E525" i="2"/>
  <c r="V524" i="2"/>
  <c r="U524" i="2"/>
  <c r="N524" i="2"/>
  <c r="T524" i="2" s="1"/>
  <c r="M524" i="2"/>
  <c r="S524" i="2" s="1"/>
  <c r="J524" i="2"/>
  <c r="L524" i="2" s="1"/>
  <c r="I524" i="2"/>
  <c r="K524" i="2" s="1"/>
  <c r="H524" i="2"/>
  <c r="E524" i="2"/>
  <c r="V523" i="2"/>
  <c r="U523" i="2"/>
  <c r="N523" i="2"/>
  <c r="T523" i="2" s="1"/>
  <c r="M523" i="2"/>
  <c r="S523" i="2" s="1"/>
  <c r="L523" i="2"/>
  <c r="P523" i="2" s="1"/>
  <c r="R523" i="2" s="1"/>
  <c r="J523" i="2"/>
  <c r="I523" i="2"/>
  <c r="K523" i="2" s="1"/>
  <c r="H523" i="2"/>
  <c r="E523" i="2"/>
  <c r="V522" i="2"/>
  <c r="U522" i="2"/>
  <c r="N522" i="2"/>
  <c r="T522" i="2" s="1"/>
  <c r="M522" i="2"/>
  <c r="S522" i="2" s="1"/>
  <c r="J522" i="2"/>
  <c r="L522" i="2" s="1"/>
  <c r="I522" i="2"/>
  <c r="K522" i="2" s="1"/>
  <c r="H522" i="2"/>
  <c r="E522" i="2"/>
  <c r="V521" i="2"/>
  <c r="U521" i="2"/>
  <c r="N521" i="2"/>
  <c r="T521" i="2" s="1"/>
  <c r="M521" i="2"/>
  <c r="S521" i="2" s="1"/>
  <c r="J521" i="2"/>
  <c r="L521" i="2" s="1"/>
  <c r="I521" i="2"/>
  <c r="K521" i="2" s="1"/>
  <c r="H521" i="2"/>
  <c r="E521" i="2"/>
  <c r="V520" i="2"/>
  <c r="U520" i="2"/>
  <c r="S520" i="2"/>
  <c r="N520" i="2"/>
  <c r="T520" i="2" s="1"/>
  <c r="M520" i="2"/>
  <c r="J520" i="2"/>
  <c r="L520" i="2" s="1"/>
  <c r="P520" i="2" s="1"/>
  <c r="R520" i="2" s="1"/>
  <c r="I520" i="2"/>
  <c r="K520" i="2" s="1"/>
  <c r="H520" i="2"/>
  <c r="E520" i="2"/>
  <c r="V519" i="2"/>
  <c r="U519" i="2"/>
  <c r="N519" i="2"/>
  <c r="T519" i="2" s="1"/>
  <c r="M519" i="2"/>
  <c r="S519" i="2" s="1"/>
  <c r="K519" i="2"/>
  <c r="F297" i="3" s="1"/>
  <c r="J519" i="2"/>
  <c r="L519" i="2" s="1"/>
  <c r="I519" i="2"/>
  <c r="H519" i="2"/>
  <c r="E519" i="2"/>
  <c r="V517" i="2"/>
  <c r="U517" i="2"/>
  <c r="N517" i="2"/>
  <c r="T517" i="2" s="1"/>
  <c r="M517" i="2"/>
  <c r="S517" i="2" s="1"/>
  <c r="J517" i="2"/>
  <c r="L517" i="2" s="1"/>
  <c r="I517" i="2"/>
  <c r="K517" i="2" s="1"/>
  <c r="H517" i="2"/>
  <c r="E517" i="2"/>
  <c r="V516" i="2"/>
  <c r="U516" i="2"/>
  <c r="N516" i="2"/>
  <c r="T516" i="2" s="1"/>
  <c r="M516" i="2"/>
  <c r="S516" i="2" s="1"/>
  <c r="J516" i="2"/>
  <c r="L516" i="2" s="1"/>
  <c r="P516" i="2" s="1"/>
  <c r="R516" i="2" s="1"/>
  <c r="I516" i="2"/>
  <c r="K516" i="2" s="1"/>
  <c r="H516" i="2"/>
  <c r="E516" i="2"/>
  <c r="V515" i="2"/>
  <c r="U515" i="2"/>
  <c r="N515" i="2"/>
  <c r="T515" i="2" s="1"/>
  <c r="M515" i="2"/>
  <c r="S515" i="2" s="1"/>
  <c r="J515" i="2"/>
  <c r="L515" i="2" s="1"/>
  <c r="I515" i="2"/>
  <c r="K515" i="2" s="1"/>
  <c r="H515" i="2"/>
  <c r="E515" i="2"/>
  <c r="V514" i="2"/>
  <c r="U514" i="2"/>
  <c r="N514" i="2"/>
  <c r="T514" i="2" s="1"/>
  <c r="M514" i="2"/>
  <c r="S514" i="2" s="1"/>
  <c r="J514" i="2"/>
  <c r="L514" i="2" s="1"/>
  <c r="I514" i="2"/>
  <c r="K514" i="2" s="1"/>
  <c r="H514" i="2"/>
  <c r="E514" i="2"/>
  <c r="V513" i="2"/>
  <c r="U513" i="2"/>
  <c r="N513" i="2"/>
  <c r="T513" i="2" s="1"/>
  <c r="M513" i="2"/>
  <c r="S513" i="2" s="1"/>
  <c r="J513" i="2"/>
  <c r="L513" i="2" s="1"/>
  <c r="K296" i="3" s="1"/>
  <c r="I513" i="2"/>
  <c r="K513" i="2" s="1"/>
  <c r="H513" i="2"/>
  <c r="E513" i="2"/>
  <c r="V512" i="2"/>
  <c r="U512" i="2"/>
  <c r="N512" i="2"/>
  <c r="T512" i="2" s="1"/>
  <c r="M512" i="2"/>
  <c r="S512" i="2" s="1"/>
  <c r="J512" i="2"/>
  <c r="L512" i="2" s="1"/>
  <c r="I512" i="2"/>
  <c r="K512" i="2" s="1"/>
  <c r="H512" i="2"/>
  <c r="E512" i="2"/>
  <c r="V511" i="2"/>
  <c r="U511" i="2"/>
  <c r="N511" i="2"/>
  <c r="T511" i="2" s="1"/>
  <c r="M511" i="2"/>
  <c r="S511" i="2" s="1"/>
  <c r="J511" i="2"/>
  <c r="L511" i="2" s="1"/>
  <c r="I511" i="2"/>
  <c r="K511" i="2" s="1"/>
  <c r="H511" i="2"/>
  <c r="E511" i="2"/>
  <c r="V510" i="2"/>
  <c r="U510" i="2"/>
  <c r="N510" i="2"/>
  <c r="T510" i="2" s="1"/>
  <c r="M510" i="2"/>
  <c r="S510" i="2" s="1"/>
  <c r="L510" i="2"/>
  <c r="P510" i="2" s="1"/>
  <c r="R510" i="2" s="1"/>
  <c r="J510" i="2"/>
  <c r="I510" i="2"/>
  <c r="K510" i="2" s="1"/>
  <c r="H510" i="2"/>
  <c r="E510" i="2"/>
  <c r="V509" i="2"/>
  <c r="U509" i="2"/>
  <c r="N509" i="2"/>
  <c r="T509" i="2" s="1"/>
  <c r="M509" i="2"/>
  <c r="S509" i="2" s="1"/>
  <c r="J509" i="2"/>
  <c r="L509" i="2" s="1"/>
  <c r="I509" i="2"/>
  <c r="K509" i="2" s="1"/>
  <c r="F295" i="3" s="1"/>
  <c r="H509" i="2"/>
  <c r="E509" i="2"/>
  <c r="V508" i="2"/>
  <c r="U508" i="2"/>
  <c r="N508" i="2"/>
  <c r="T508" i="2" s="1"/>
  <c r="M508" i="2"/>
  <c r="S508" i="2" s="1"/>
  <c r="J508" i="2"/>
  <c r="L508" i="2" s="1"/>
  <c r="I508" i="2"/>
  <c r="K508" i="2" s="1"/>
  <c r="H508" i="2"/>
  <c r="E508" i="2"/>
  <c r="V507" i="2"/>
  <c r="U507" i="2"/>
  <c r="S507" i="2"/>
  <c r="N507" i="2"/>
  <c r="T507" i="2" s="1"/>
  <c r="M507" i="2"/>
  <c r="J507" i="2"/>
  <c r="L507" i="2" s="1"/>
  <c r="P507" i="2" s="1"/>
  <c r="R507" i="2" s="1"/>
  <c r="I507" i="2"/>
  <c r="K507" i="2" s="1"/>
  <c r="H507" i="2"/>
  <c r="E507" i="2"/>
  <c r="V506" i="2"/>
  <c r="U506" i="2"/>
  <c r="N506" i="2"/>
  <c r="T506" i="2" s="1"/>
  <c r="M506" i="2"/>
  <c r="S506" i="2" s="1"/>
  <c r="K506" i="2"/>
  <c r="J506" i="2"/>
  <c r="L506" i="2" s="1"/>
  <c r="I506" i="2"/>
  <c r="H506" i="2"/>
  <c r="E506" i="2"/>
  <c r="V505" i="2"/>
  <c r="U505" i="2"/>
  <c r="N505" i="2"/>
  <c r="T505" i="2" s="1"/>
  <c r="M505" i="2"/>
  <c r="S505" i="2" s="1"/>
  <c r="J505" i="2"/>
  <c r="L505" i="2" s="1"/>
  <c r="I505" i="2"/>
  <c r="K505" i="2" s="1"/>
  <c r="H505" i="2"/>
  <c r="E505" i="2"/>
  <c r="V504" i="2"/>
  <c r="U504" i="2"/>
  <c r="N504" i="2"/>
  <c r="T504" i="2" s="1"/>
  <c r="M504" i="2"/>
  <c r="S504" i="2" s="1"/>
  <c r="J504" i="2"/>
  <c r="L504" i="2" s="1"/>
  <c r="P504" i="2" s="1"/>
  <c r="R504" i="2" s="1"/>
  <c r="I504" i="2"/>
  <c r="K504" i="2" s="1"/>
  <c r="H504" i="2"/>
  <c r="E504" i="2"/>
  <c r="V503" i="2"/>
  <c r="U503" i="2"/>
  <c r="N503" i="2"/>
  <c r="T503" i="2" s="1"/>
  <c r="M503" i="2"/>
  <c r="S503" i="2" s="1"/>
  <c r="J503" i="2"/>
  <c r="L503" i="2" s="1"/>
  <c r="I503" i="2"/>
  <c r="K503" i="2" s="1"/>
  <c r="H503" i="2"/>
  <c r="E503" i="2"/>
  <c r="V502" i="2"/>
  <c r="U502" i="2"/>
  <c r="N502" i="2"/>
  <c r="T502" i="2" s="1"/>
  <c r="M502" i="2"/>
  <c r="S502" i="2" s="1"/>
  <c r="J502" i="2"/>
  <c r="L502" i="2" s="1"/>
  <c r="I502" i="2"/>
  <c r="K502" i="2" s="1"/>
  <c r="H502" i="2"/>
  <c r="E502" i="2"/>
  <c r="V501" i="2"/>
  <c r="U501" i="2"/>
  <c r="N501" i="2"/>
  <c r="T501" i="2" s="1"/>
  <c r="M501" i="2"/>
  <c r="S501" i="2" s="1"/>
  <c r="J501" i="2"/>
  <c r="L501" i="2" s="1"/>
  <c r="P501" i="2" s="1"/>
  <c r="R501" i="2" s="1"/>
  <c r="I501" i="2"/>
  <c r="K501" i="2" s="1"/>
  <c r="H501" i="2"/>
  <c r="E501" i="2"/>
  <c r="V500" i="2"/>
  <c r="U500" i="2"/>
  <c r="N500" i="2"/>
  <c r="T500" i="2" s="1"/>
  <c r="M500" i="2"/>
  <c r="S500" i="2" s="1"/>
  <c r="J500" i="2"/>
  <c r="L500" i="2" s="1"/>
  <c r="I500" i="2"/>
  <c r="K500" i="2" s="1"/>
  <c r="H500" i="2"/>
  <c r="E500" i="2"/>
  <c r="V499" i="2"/>
  <c r="U499" i="2"/>
  <c r="N499" i="2"/>
  <c r="T499" i="2" s="1"/>
  <c r="M499" i="2"/>
  <c r="S499" i="2" s="1"/>
  <c r="J499" i="2"/>
  <c r="L499" i="2" s="1"/>
  <c r="I499" i="2"/>
  <c r="K499" i="2" s="1"/>
  <c r="H499" i="2"/>
  <c r="E499" i="2"/>
  <c r="V498" i="2"/>
  <c r="U498" i="2"/>
  <c r="N498" i="2"/>
  <c r="T498" i="2" s="1"/>
  <c r="M498" i="2"/>
  <c r="S498" i="2" s="1"/>
  <c r="L498" i="2"/>
  <c r="P498" i="2" s="1"/>
  <c r="R498" i="2" s="1"/>
  <c r="J498" i="2"/>
  <c r="I498" i="2"/>
  <c r="K498" i="2" s="1"/>
  <c r="H498" i="2"/>
  <c r="E498" i="2"/>
  <c r="V497" i="2"/>
  <c r="U497" i="2"/>
  <c r="N497" i="2"/>
  <c r="T497" i="2" s="1"/>
  <c r="M497" i="2"/>
  <c r="S497" i="2" s="1"/>
  <c r="J497" i="2"/>
  <c r="L497" i="2" s="1"/>
  <c r="I497" i="2"/>
  <c r="K497" i="2" s="1"/>
  <c r="H497" i="2"/>
  <c r="E497" i="2"/>
  <c r="V496" i="2"/>
  <c r="U496" i="2"/>
  <c r="N496" i="2"/>
  <c r="T496" i="2" s="1"/>
  <c r="M496" i="2"/>
  <c r="S496" i="2" s="1"/>
  <c r="J496" i="2"/>
  <c r="L496" i="2" s="1"/>
  <c r="I496" i="2"/>
  <c r="K496" i="2" s="1"/>
  <c r="H496" i="2"/>
  <c r="E496" i="2"/>
  <c r="V495" i="2"/>
  <c r="U495" i="2"/>
  <c r="S495" i="2"/>
  <c r="N495" i="2"/>
  <c r="T495" i="2" s="1"/>
  <c r="M495" i="2"/>
  <c r="J495" i="2"/>
  <c r="L495" i="2" s="1"/>
  <c r="P495" i="2" s="1"/>
  <c r="R495" i="2" s="1"/>
  <c r="I495" i="2"/>
  <c r="K495" i="2" s="1"/>
  <c r="H495" i="2"/>
  <c r="E495" i="2"/>
  <c r="V494" i="2"/>
  <c r="U494" i="2"/>
  <c r="N494" i="2"/>
  <c r="T494" i="2" s="1"/>
  <c r="M494" i="2"/>
  <c r="S494" i="2" s="1"/>
  <c r="K494" i="2"/>
  <c r="F294" i="3" s="1"/>
  <c r="J494" i="2"/>
  <c r="L494" i="2" s="1"/>
  <c r="I494" i="2"/>
  <c r="H494" i="2"/>
  <c r="E494" i="2"/>
  <c r="V493" i="2"/>
  <c r="U493" i="2"/>
  <c r="N493" i="2"/>
  <c r="T493" i="2" s="1"/>
  <c r="M493" i="2"/>
  <c r="S493" i="2" s="1"/>
  <c r="J493" i="2"/>
  <c r="L493" i="2" s="1"/>
  <c r="I493" i="2"/>
  <c r="K493" i="2" s="1"/>
  <c r="H493" i="2"/>
  <c r="E493" i="2"/>
  <c r="V492" i="2"/>
  <c r="U492" i="2"/>
  <c r="N492" i="2"/>
  <c r="T492" i="2" s="1"/>
  <c r="M492" i="2"/>
  <c r="S492" i="2" s="1"/>
  <c r="J492" i="2"/>
  <c r="L492" i="2" s="1"/>
  <c r="P492" i="2" s="1"/>
  <c r="R492" i="2" s="1"/>
  <c r="I492" i="2"/>
  <c r="K492" i="2" s="1"/>
  <c r="H492" i="2"/>
  <c r="E492" i="2"/>
  <c r="V491" i="2"/>
  <c r="U491" i="2"/>
  <c r="N491" i="2"/>
  <c r="T491" i="2" s="1"/>
  <c r="M491" i="2"/>
  <c r="S491" i="2" s="1"/>
  <c r="J491" i="2"/>
  <c r="L491" i="2" s="1"/>
  <c r="I491" i="2"/>
  <c r="K491" i="2" s="1"/>
  <c r="H491" i="2"/>
  <c r="E491" i="2"/>
  <c r="V490" i="2"/>
  <c r="U490" i="2"/>
  <c r="N490" i="2"/>
  <c r="T490" i="2" s="1"/>
  <c r="M490" i="2"/>
  <c r="S490" i="2" s="1"/>
  <c r="J490" i="2"/>
  <c r="L490" i="2" s="1"/>
  <c r="I490" i="2"/>
  <c r="K490" i="2" s="1"/>
  <c r="H490" i="2"/>
  <c r="E490" i="2"/>
  <c r="V489" i="2"/>
  <c r="U489" i="2"/>
  <c r="N489" i="2"/>
  <c r="T489" i="2" s="1"/>
  <c r="M489" i="2"/>
  <c r="S489" i="2" s="1"/>
  <c r="J489" i="2"/>
  <c r="L489" i="2" s="1"/>
  <c r="P489" i="2" s="1"/>
  <c r="R489" i="2" s="1"/>
  <c r="I489" i="2"/>
  <c r="K489" i="2" s="1"/>
  <c r="H489" i="2"/>
  <c r="E489" i="2"/>
  <c r="V487" i="2"/>
  <c r="U487" i="2"/>
  <c r="N487" i="2"/>
  <c r="T487" i="2" s="1"/>
  <c r="M487" i="2"/>
  <c r="S487" i="2" s="1"/>
  <c r="J487" i="2"/>
  <c r="L487" i="2" s="1"/>
  <c r="I487" i="2"/>
  <c r="K487" i="2" s="1"/>
  <c r="H487" i="2"/>
  <c r="E487" i="2"/>
  <c r="V486" i="2"/>
  <c r="U486" i="2"/>
  <c r="N486" i="2"/>
  <c r="T486" i="2" s="1"/>
  <c r="M486" i="2"/>
  <c r="S486" i="2" s="1"/>
  <c r="J486" i="2"/>
  <c r="L486" i="2" s="1"/>
  <c r="I486" i="2"/>
  <c r="K486" i="2" s="1"/>
  <c r="H486" i="2"/>
  <c r="E486" i="2"/>
  <c r="V485" i="2"/>
  <c r="U485" i="2"/>
  <c r="N485" i="2"/>
  <c r="T485" i="2" s="1"/>
  <c r="M485" i="2"/>
  <c r="S485" i="2" s="1"/>
  <c r="L485" i="2"/>
  <c r="P485" i="2" s="1"/>
  <c r="R485" i="2" s="1"/>
  <c r="J485" i="2"/>
  <c r="I485" i="2"/>
  <c r="K485" i="2" s="1"/>
  <c r="H485" i="2"/>
  <c r="E485" i="2"/>
  <c r="V484" i="2"/>
  <c r="U484" i="2"/>
  <c r="N484" i="2"/>
  <c r="T484" i="2" s="1"/>
  <c r="M484" i="2"/>
  <c r="S484" i="2" s="1"/>
  <c r="J484" i="2"/>
  <c r="L484" i="2" s="1"/>
  <c r="I484" i="2"/>
  <c r="K484" i="2" s="1"/>
  <c r="H484" i="2"/>
  <c r="E484" i="2"/>
  <c r="V483" i="2"/>
  <c r="U483" i="2"/>
  <c r="N483" i="2"/>
  <c r="T483" i="2" s="1"/>
  <c r="M483" i="2"/>
  <c r="S483" i="2" s="1"/>
  <c r="J483" i="2"/>
  <c r="L483" i="2" s="1"/>
  <c r="I483" i="2"/>
  <c r="K483" i="2" s="1"/>
  <c r="H483" i="2"/>
  <c r="E483" i="2"/>
  <c r="V482" i="2"/>
  <c r="U482" i="2"/>
  <c r="S482" i="2"/>
  <c r="N482" i="2"/>
  <c r="T482" i="2" s="1"/>
  <c r="M482" i="2"/>
  <c r="J482" i="2"/>
  <c r="L482" i="2" s="1"/>
  <c r="P482" i="2" s="1"/>
  <c r="R482" i="2" s="1"/>
  <c r="I482" i="2"/>
  <c r="K482" i="2" s="1"/>
  <c r="H482" i="2"/>
  <c r="E482" i="2"/>
  <c r="V481" i="2"/>
  <c r="U481" i="2"/>
  <c r="N481" i="2"/>
  <c r="T481" i="2" s="1"/>
  <c r="M481" i="2"/>
  <c r="S481" i="2" s="1"/>
  <c r="K481" i="2"/>
  <c r="J481" i="2"/>
  <c r="L481" i="2" s="1"/>
  <c r="I481" i="2"/>
  <c r="H481" i="2"/>
  <c r="E481" i="2"/>
  <c r="V479" i="2"/>
  <c r="U479" i="2"/>
  <c r="N479" i="2"/>
  <c r="T479" i="2" s="1"/>
  <c r="M479" i="2"/>
  <c r="S479" i="2" s="1"/>
  <c r="J479" i="2"/>
  <c r="L479" i="2" s="1"/>
  <c r="I479" i="2"/>
  <c r="K479" i="2" s="1"/>
  <c r="H479" i="2"/>
  <c r="E479" i="2"/>
  <c r="V478" i="2"/>
  <c r="U478" i="2"/>
  <c r="N478" i="2"/>
  <c r="T478" i="2" s="1"/>
  <c r="M478" i="2"/>
  <c r="S478" i="2" s="1"/>
  <c r="J478" i="2"/>
  <c r="L478" i="2" s="1"/>
  <c r="K291" i="3" s="1"/>
  <c r="I478" i="2"/>
  <c r="K478" i="2" s="1"/>
  <c r="H478" i="2"/>
  <c r="E478" i="2"/>
  <c r="V477" i="2"/>
  <c r="U477" i="2"/>
  <c r="N477" i="2"/>
  <c r="T477" i="2" s="1"/>
  <c r="M477" i="2"/>
  <c r="S477" i="2" s="1"/>
  <c r="J477" i="2"/>
  <c r="L477" i="2" s="1"/>
  <c r="I477" i="2"/>
  <c r="K477" i="2" s="1"/>
  <c r="F290" i="3" s="1"/>
  <c r="H477" i="2"/>
  <c r="E477" i="2"/>
  <c r="V475" i="2"/>
  <c r="U475" i="2"/>
  <c r="N475" i="2"/>
  <c r="T475" i="2" s="1"/>
  <c r="M475" i="2"/>
  <c r="S475" i="2" s="1"/>
  <c r="J475" i="2"/>
  <c r="L475" i="2" s="1"/>
  <c r="I475" i="2"/>
  <c r="K475" i="2" s="1"/>
  <c r="H475" i="2"/>
  <c r="E475" i="2"/>
  <c r="V474" i="2"/>
  <c r="U474" i="2"/>
  <c r="N474" i="2"/>
  <c r="T474" i="2" s="1"/>
  <c r="M474" i="2"/>
  <c r="S474" i="2" s="1"/>
  <c r="J474" i="2"/>
  <c r="L474" i="2" s="1"/>
  <c r="K289" i="3" s="1"/>
  <c r="I474" i="2"/>
  <c r="K474" i="2" s="1"/>
  <c r="H474" i="2"/>
  <c r="E474" i="2"/>
  <c r="V473" i="2"/>
  <c r="U473" i="2"/>
  <c r="N473" i="2"/>
  <c r="T473" i="2" s="1"/>
  <c r="M473" i="2"/>
  <c r="S473" i="2" s="1"/>
  <c r="J473" i="2"/>
  <c r="L473" i="2" s="1"/>
  <c r="I473" i="2"/>
  <c r="K473" i="2" s="1"/>
  <c r="H473" i="2"/>
  <c r="E473" i="2"/>
  <c r="V472" i="2"/>
  <c r="U472" i="2"/>
  <c r="N472" i="2"/>
  <c r="T472" i="2" s="1"/>
  <c r="M472" i="2"/>
  <c r="S472" i="2" s="1"/>
  <c r="J472" i="2"/>
  <c r="L472" i="2" s="1"/>
  <c r="I472" i="2"/>
  <c r="K472" i="2" s="1"/>
  <c r="H472" i="2"/>
  <c r="E472" i="2"/>
  <c r="V471" i="2"/>
  <c r="U471" i="2"/>
  <c r="N471" i="2"/>
  <c r="T471" i="2" s="1"/>
  <c r="M471" i="2"/>
  <c r="S471" i="2" s="1"/>
  <c r="L471" i="2"/>
  <c r="P471" i="2" s="1"/>
  <c r="R471" i="2" s="1"/>
  <c r="J471" i="2"/>
  <c r="I471" i="2"/>
  <c r="K471" i="2" s="1"/>
  <c r="H471" i="2"/>
  <c r="E471" i="2"/>
  <c r="V470" i="2"/>
  <c r="U470" i="2"/>
  <c r="N470" i="2"/>
  <c r="T470" i="2" s="1"/>
  <c r="M470" i="2"/>
  <c r="S470" i="2" s="1"/>
  <c r="J470" i="2"/>
  <c r="L470" i="2" s="1"/>
  <c r="I470" i="2"/>
  <c r="K470" i="2" s="1"/>
  <c r="W470" i="2" s="1"/>
  <c r="H470" i="2"/>
  <c r="E470" i="2"/>
  <c r="V469" i="2"/>
  <c r="U469" i="2"/>
  <c r="N469" i="2"/>
  <c r="T469" i="2" s="1"/>
  <c r="M469" i="2"/>
  <c r="S469" i="2" s="1"/>
  <c r="J469" i="2"/>
  <c r="L469" i="2" s="1"/>
  <c r="I469" i="2"/>
  <c r="K469" i="2" s="1"/>
  <c r="H469" i="2"/>
  <c r="E469" i="2"/>
  <c r="V468" i="2"/>
  <c r="U468" i="2"/>
  <c r="S468" i="2"/>
  <c r="N468" i="2"/>
  <c r="T468" i="2" s="1"/>
  <c r="M468" i="2"/>
  <c r="J468" i="2"/>
  <c r="L468" i="2" s="1"/>
  <c r="P468" i="2" s="1"/>
  <c r="R468" i="2" s="1"/>
  <c r="I468" i="2"/>
  <c r="K468" i="2" s="1"/>
  <c r="H468" i="2"/>
  <c r="E468" i="2"/>
  <c r="W467" i="2"/>
  <c r="V467" i="2"/>
  <c r="U467" i="2"/>
  <c r="N467" i="2"/>
  <c r="T467" i="2" s="1"/>
  <c r="M467" i="2"/>
  <c r="S467" i="2" s="1"/>
  <c r="J467" i="2"/>
  <c r="L467" i="2" s="1"/>
  <c r="I467" i="2"/>
  <c r="K467" i="2" s="1"/>
  <c r="H467" i="2"/>
  <c r="E467" i="2"/>
  <c r="V466" i="2"/>
  <c r="U466" i="2"/>
  <c r="O466" i="2"/>
  <c r="Q466" i="2" s="1"/>
  <c r="N466" i="2"/>
  <c r="T466" i="2" s="1"/>
  <c r="M466" i="2"/>
  <c r="S466" i="2" s="1"/>
  <c r="J466" i="2"/>
  <c r="L466" i="2" s="1"/>
  <c r="I466" i="2"/>
  <c r="K466" i="2" s="1"/>
  <c r="H466" i="2"/>
  <c r="E466" i="2"/>
  <c r="V465" i="2"/>
  <c r="U465" i="2"/>
  <c r="S465" i="2"/>
  <c r="N465" i="2"/>
  <c r="T465" i="2" s="1"/>
  <c r="M465" i="2"/>
  <c r="L465" i="2"/>
  <c r="K288" i="3" s="1"/>
  <c r="J465" i="2"/>
  <c r="I465" i="2"/>
  <c r="K465" i="2" s="1"/>
  <c r="H465" i="2"/>
  <c r="E465" i="2"/>
  <c r="V464" i="2"/>
  <c r="U464" i="2"/>
  <c r="N464" i="2"/>
  <c r="T464" i="2" s="1"/>
  <c r="M464" i="2"/>
  <c r="S464" i="2" s="1"/>
  <c r="J464" i="2"/>
  <c r="L464" i="2" s="1"/>
  <c r="I464" i="2"/>
  <c r="K464" i="2" s="1"/>
  <c r="W464" i="2" s="1"/>
  <c r="H464" i="2"/>
  <c r="E464" i="2"/>
  <c r="V463" i="2"/>
  <c r="U463" i="2"/>
  <c r="N463" i="2"/>
  <c r="T463" i="2" s="1"/>
  <c r="M463" i="2"/>
  <c r="S463" i="2" s="1"/>
  <c r="J463" i="2"/>
  <c r="L463" i="2" s="1"/>
  <c r="I463" i="2"/>
  <c r="K463" i="2" s="1"/>
  <c r="O463" i="2" s="1"/>
  <c r="Q463" i="2" s="1"/>
  <c r="H463" i="2"/>
  <c r="E463" i="2"/>
  <c r="V461" i="2"/>
  <c r="U461" i="2"/>
  <c r="N461" i="2"/>
  <c r="T461" i="2" s="1"/>
  <c r="M461" i="2"/>
  <c r="S461" i="2" s="1"/>
  <c r="L461" i="2"/>
  <c r="K287" i="3" s="1"/>
  <c r="J461" i="2"/>
  <c r="I461" i="2"/>
  <c r="K461" i="2" s="1"/>
  <c r="H461" i="2"/>
  <c r="E461" i="2"/>
  <c r="V460" i="2"/>
  <c r="U460" i="2"/>
  <c r="N460" i="2"/>
  <c r="T460" i="2" s="1"/>
  <c r="M460" i="2"/>
  <c r="S460" i="2" s="1"/>
  <c r="J460" i="2"/>
  <c r="L460" i="2" s="1"/>
  <c r="I460" i="2"/>
  <c r="K460" i="2" s="1"/>
  <c r="W460" i="2" s="1"/>
  <c r="H286" i="3" s="1"/>
  <c r="H460" i="2"/>
  <c r="E460" i="2"/>
  <c r="V459" i="2"/>
  <c r="U459" i="2"/>
  <c r="N459" i="2"/>
  <c r="T459" i="2" s="1"/>
  <c r="M459" i="2"/>
  <c r="S459" i="2" s="1"/>
  <c r="J459" i="2"/>
  <c r="L459" i="2" s="1"/>
  <c r="I459" i="2"/>
  <c r="K459" i="2" s="1"/>
  <c r="O459" i="2" s="1"/>
  <c r="Q459" i="2" s="1"/>
  <c r="H459" i="2"/>
  <c r="E459" i="2"/>
  <c r="V457" i="2"/>
  <c r="U457" i="2"/>
  <c r="N457" i="2"/>
  <c r="T457" i="2" s="1"/>
  <c r="M457" i="2"/>
  <c r="S457" i="2" s="1"/>
  <c r="L457" i="2"/>
  <c r="P457" i="2" s="1"/>
  <c r="R457" i="2" s="1"/>
  <c r="J457" i="2"/>
  <c r="I457" i="2"/>
  <c r="K457" i="2" s="1"/>
  <c r="H457" i="2"/>
  <c r="E457" i="2"/>
  <c r="V456" i="2"/>
  <c r="U456" i="2"/>
  <c r="N456" i="2"/>
  <c r="T456" i="2" s="1"/>
  <c r="M456" i="2"/>
  <c r="S456" i="2" s="1"/>
  <c r="J456" i="2"/>
  <c r="L456" i="2" s="1"/>
  <c r="I456" i="2"/>
  <c r="K456" i="2" s="1"/>
  <c r="H456" i="2"/>
  <c r="E456" i="2"/>
  <c r="V455" i="2"/>
  <c r="U455" i="2"/>
  <c r="O455" i="2"/>
  <c r="Q455" i="2" s="1"/>
  <c r="N455" i="2"/>
  <c r="T455" i="2" s="1"/>
  <c r="M455" i="2"/>
  <c r="S455" i="2" s="1"/>
  <c r="J455" i="2"/>
  <c r="L455" i="2" s="1"/>
  <c r="I455" i="2"/>
  <c r="K455" i="2" s="1"/>
  <c r="H455" i="2"/>
  <c r="E455" i="2"/>
  <c r="V454" i="2"/>
  <c r="U454" i="2"/>
  <c r="S454" i="2"/>
  <c r="N454" i="2"/>
  <c r="T454" i="2" s="1"/>
  <c r="M454" i="2"/>
  <c r="L454" i="2"/>
  <c r="P454" i="2" s="1"/>
  <c r="R454" i="2" s="1"/>
  <c r="J454" i="2"/>
  <c r="I454" i="2"/>
  <c r="K454" i="2" s="1"/>
  <c r="H454" i="2"/>
  <c r="E454" i="2"/>
  <c r="V453" i="2"/>
  <c r="U453" i="2"/>
  <c r="N453" i="2"/>
  <c r="T453" i="2" s="1"/>
  <c r="M453" i="2"/>
  <c r="S453" i="2" s="1"/>
  <c r="J453" i="2"/>
  <c r="L453" i="2" s="1"/>
  <c r="I453" i="2"/>
  <c r="K453" i="2" s="1"/>
  <c r="W453" i="2" s="1"/>
  <c r="H453" i="2"/>
  <c r="E453" i="2"/>
  <c r="V452" i="2"/>
  <c r="U452" i="2"/>
  <c r="N452" i="2"/>
  <c r="T452" i="2" s="1"/>
  <c r="M452" i="2"/>
  <c r="S452" i="2" s="1"/>
  <c r="J452" i="2"/>
  <c r="L452" i="2" s="1"/>
  <c r="I452" i="2"/>
  <c r="K452" i="2" s="1"/>
  <c r="O452" i="2" s="1"/>
  <c r="Q452" i="2" s="1"/>
  <c r="H452" i="2"/>
  <c r="E452" i="2"/>
  <c r="V451" i="2"/>
  <c r="U451" i="2"/>
  <c r="N451" i="2"/>
  <c r="T451" i="2" s="1"/>
  <c r="M451" i="2"/>
  <c r="S451" i="2" s="1"/>
  <c r="L451" i="2"/>
  <c r="P451" i="2" s="1"/>
  <c r="R451" i="2" s="1"/>
  <c r="J451" i="2"/>
  <c r="I451" i="2"/>
  <c r="K451" i="2" s="1"/>
  <c r="H451" i="2"/>
  <c r="E451" i="2"/>
  <c r="V450" i="2"/>
  <c r="U450" i="2"/>
  <c r="N450" i="2"/>
  <c r="T450" i="2" s="1"/>
  <c r="M450" i="2"/>
  <c r="S450" i="2" s="1"/>
  <c r="J450" i="2"/>
  <c r="L450" i="2" s="1"/>
  <c r="I450" i="2"/>
  <c r="K450" i="2" s="1"/>
  <c r="H450" i="2"/>
  <c r="E450" i="2"/>
  <c r="V449" i="2"/>
  <c r="U449" i="2"/>
  <c r="N449" i="2"/>
  <c r="T449" i="2" s="1"/>
  <c r="M449" i="2"/>
  <c r="S449" i="2" s="1"/>
  <c r="J449" i="2"/>
  <c r="L449" i="2" s="1"/>
  <c r="I449" i="2"/>
  <c r="K449" i="2" s="1"/>
  <c r="H449" i="2"/>
  <c r="E449" i="2"/>
  <c r="V448" i="2"/>
  <c r="U448" i="2"/>
  <c r="S448" i="2"/>
  <c r="N448" i="2"/>
  <c r="T448" i="2" s="1"/>
  <c r="M448" i="2"/>
  <c r="J448" i="2"/>
  <c r="L448" i="2" s="1"/>
  <c r="P448" i="2" s="1"/>
  <c r="R448" i="2" s="1"/>
  <c r="I448" i="2"/>
  <c r="K448" i="2" s="1"/>
  <c r="H448" i="2"/>
  <c r="E448" i="2"/>
  <c r="V447" i="2"/>
  <c r="U447" i="2"/>
  <c r="N447" i="2"/>
  <c r="T447" i="2" s="1"/>
  <c r="M447" i="2"/>
  <c r="S447" i="2" s="1"/>
  <c r="J447" i="2"/>
  <c r="L447" i="2" s="1"/>
  <c r="I447" i="2"/>
  <c r="K447" i="2" s="1"/>
  <c r="W447" i="2" s="1"/>
  <c r="H447" i="2"/>
  <c r="E447" i="2"/>
  <c r="V446" i="2"/>
  <c r="U446" i="2"/>
  <c r="T446" i="2"/>
  <c r="N446" i="2"/>
  <c r="M446" i="2"/>
  <c r="S446" i="2" s="1"/>
  <c r="J446" i="2"/>
  <c r="L446" i="2" s="1"/>
  <c r="I446" i="2"/>
  <c r="K446" i="2" s="1"/>
  <c r="O446" i="2" s="1"/>
  <c r="Q446" i="2" s="1"/>
  <c r="H446" i="2"/>
  <c r="E446" i="2"/>
  <c r="X445" i="2"/>
  <c r="V445" i="2"/>
  <c r="U445" i="2"/>
  <c r="S445" i="2"/>
  <c r="N445" i="2"/>
  <c r="T445" i="2" s="1"/>
  <c r="M445" i="2"/>
  <c r="J445" i="2"/>
  <c r="L445" i="2" s="1"/>
  <c r="I445" i="2"/>
  <c r="K445" i="2" s="1"/>
  <c r="H445" i="2"/>
  <c r="E445" i="2"/>
  <c r="V444" i="2"/>
  <c r="U444" i="2"/>
  <c r="P444" i="2"/>
  <c r="R444" i="2" s="1"/>
  <c r="N444" i="2"/>
  <c r="T444" i="2" s="1"/>
  <c r="M444" i="2"/>
  <c r="S444" i="2" s="1"/>
  <c r="K444" i="2"/>
  <c r="W444" i="2" s="1"/>
  <c r="J444" i="2"/>
  <c r="L444" i="2" s="1"/>
  <c r="I444" i="2"/>
  <c r="H444" i="2"/>
  <c r="E444" i="2"/>
  <c r="V443" i="2"/>
  <c r="U443" i="2"/>
  <c r="N443" i="2"/>
  <c r="T443" i="2" s="1"/>
  <c r="M443" i="2"/>
  <c r="S443" i="2" s="1"/>
  <c r="J443" i="2"/>
  <c r="L443" i="2" s="1"/>
  <c r="I443" i="2"/>
  <c r="K443" i="2" s="1"/>
  <c r="H443" i="2"/>
  <c r="E443" i="2"/>
  <c r="V441" i="2"/>
  <c r="U441" i="2"/>
  <c r="S441" i="2"/>
  <c r="N441" i="2"/>
  <c r="T441" i="2" s="1"/>
  <c r="M441" i="2"/>
  <c r="J441" i="2"/>
  <c r="L441" i="2" s="1"/>
  <c r="X441" i="2" s="1"/>
  <c r="I441" i="2"/>
  <c r="K441" i="2" s="1"/>
  <c r="H441" i="2"/>
  <c r="E441" i="2"/>
  <c r="V440" i="2"/>
  <c r="U440" i="2"/>
  <c r="N440" i="2"/>
  <c r="T440" i="2" s="1"/>
  <c r="M440" i="2"/>
  <c r="S440" i="2" s="1"/>
  <c r="J440" i="2"/>
  <c r="L440" i="2" s="1"/>
  <c r="P440" i="2" s="1"/>
  <c r="R440" i="2" s="1"/>
  <c r="I440" i="2"/>
  <c r="K440" i="2" s="1"/>
  <c r="W440" i="2" s="1"/>
  <c r="H440" i="2"/>
  <c r="E440" i="2"/>
  <c r="V439" i="2"/>
  <c r="U439" i="2"/>
  <c r="N439" i="2"/>
  <c r="T439" i="2" s="1"/>
  <c r="M439" i="2"/>
  <c r="S439" i="2" s="1"/>
  <c r="J439" i="2"/>
  <c r="L439" i="2" s="1"/>
  <c r="I439" i="2"/>
  <c r="K439" i="2" s="1"/>
  <c r="H439" i="2"/>
  <c r="E439" i="2"/>
  <c r="V438" i="2"/>
  <c r="U438" i="2"/>
  <c r="S438" i="2"/>
  <c r="N438" i="2"/>
  <c r="T438" i="2" s="1"/>
  <c r="M438" i="2"/>
  <c r="L438" i="2"/>
  <c r="J438" i="2"/>
  <c r="I438" i="2"/>
  <c r="K438" i="2" s="1"/>
  <c r="H438" i="2"/>
  <c r="E438" i="2"/>
  <c r="V437" i="2"/>
  <c r="U437" i="2"/>
  <c r="N437" i="2"/>
  <c r="T437" i="2" s="1"/>
  <c r="M437" i="2"/>
  <c r="S437" i="2" s="1"/>
  <c r="J437" i="2"/>
  <c r="L437" i="2" s="1"/>
  <c r="I437" i="2"/>
  <c r="K437" i="2" s="1"/>
  <c r="W437" i="2" s="1"/>
  <c r="H437" i="2"/>
  <c r="E437" i="2"/>
  <c r="V436" i="2"/>
  <c r="U436" i="2"/>
  <c r="N436" i="2"/>
  <c r="T436" i="2" s="1"/>
  <c r="M436" i="2"/>
  <c r="S436" i="2" s="1"/>
  <c r="J436" i="2"/>
  <c r="L436" i="2" s="1"/>
  <c r="I436" i="2"/>
  <c r="K436" i="2" s="1"/>
  <c r="H436" i="2"/>
  <c r="E436" i="2"/>
  <c r="V435" i="2"/>
  <c r="U435" i="2"/>
  <c r="S435" i="2"/>
  <c r="N435" i="2"/>
  <c r="T435" i="2" s="1"/>
  <c r="M435" i="2"/>
  <c r="J435" i="2"/>
  <c r="L435" i="2" s="1"/>
  <c r="X435" i="2" s="1"/>
  <c r="M283" i="3" s="1"/>
  <c r="I435" i="2"/>
  <c r="K435" i="2" s="1"/>
  <c r="H435" i="2"/>
  <c r="E435" i="2"/>
  <c r="V434" i="2"/>
  <c r="U434" i="2"/>
  <c r="N434" i="2"/>
  <c r="T434" i="2" s="1"/>
  <c r="M434" i="2"/>
  <c r="S434" i="2" s="1"/>
  <c r="J434" i="2"/>
  <c r="L434" i="2" s="1"/>
  <c r="I434" i="2"/>
  <c r="K434" i="2" s="1"/>
  <c r="W434" i="2" s="1"/>
  <c r="H434" i="2"/>
  <c r="E434" i="2"/>
  <c r="V433" i="2"/>
  <c r="U433" i="2"/>
  <c r="T433" i="2"/>
  <c r="N433" i="2"/>
  <c r="M433" i="2"/>
  <c r="S433" i="2" s="1"/>
  <c r="J433" i="2"/>
  <c r="L433" i="2" s="1"/>
  <c r="I433" i="2"/>
  <c r="K433" i="2" s="1"/>
  <c r="O433" i="2" s="1"/>
  <c r="Q433" i="2" s="1"/>
  <c r="H433" i="2"/>
  <c r="E433" i="2"/>
  <c r="V432" i="2"/>
  <c r="U432" i="2"/>
  <c r="S432" i="2"/>
  <c r="N432" i="2"/>
  <c r="T432" i="2" s="1"/>
  <c r="M432" i="2"/>
  <c r="L432" i="2"/>
  <c r="X432" i="2" s="1"/>
  <c r="J432" i="2"/>
  <c r="I432" i="2"/>
  <c r="K432" i="2" s="1"/>
  <c r="H432" i="2"/>
  <c r="E432" i="2"/>
  <c r="V431" i="2"/>
  <c r="U431" i="2"/>
  <c r="N431" i="2"/>
  <c r="M431" i="2"/>
  <c r="S431" i="2" s="1"/>
  <c r="J431" i="2"/>
  <c r="L431" i="2" s="1"/>
  <c r="I431" i="2"/>
  <c r="K431" i="2" s="1"/>
  <c r="W431" i="2" s="1"/>
  <c r="H282" i="3" s="1"/>
  <c r="H431" i="2"/>
  <c r="E431" i="2"/>
  <c r="V430" i="2"/>
  <c r="U430" i="2"/>
  <c r="N430" i="2"/>
  <c r="T430" i="2" s="1"/>
  <c r="M430" i="2"/>
  <c r="S430" i="2" s="1"/>
  <c r="J430" i="2"/>
  <c r="L430" i="2" s="1"/>
  <c r="I430" i="2"/>
  <c r="K430" i="2" s="1"/>
  <c r="H430" i="2"/>
  <c r="E430" i="2"/>
  <c r="V429" i="2"/>
  <c r="X429" i="2" s="1"/>
  <c r="M280" i="3" s="1"/>
  <c r="U429" i="2"/>
  <c r="N429" i="2"/>
  <c r="T429" i="2" s="1"/>
  <c r="M429" i="2"/>
  <c r="S429" i="2" s="1"/>
  <c r="L429" i="2"/>
  <c r="J429" i="2"/>
  <c r="I429" i="2"/>
  <c r="K429" i="2" s="1"/>
  <c r="H429" i="2"/>
  <c r="E429" i="2"/>
  <c r="V428" i="2"/>
  <c r="U428" i="2"/>
  <c r="N428" i="2"/>
  <c r="T428" i="2" s="1"/>
  <c r="M428" i="2"/>
  <c r="S428" i="2" s="1"/>
  <c r="K428" i="2"/>
  <c r="J428" i="2"/>
  <c r="L428" i="2" s="1"/>
  <c r="P428" i="2" s="1"/>
  <c r="R428" i="2" s="1"/>
  <c r="I428" i="2"/>
  <c r="H428" i="2"/>
  <c r="E428" i="2"/>
  <c r="V427" i="2"/>
  <c r="U427" i="2"/>
  <c r="N427" i="2"/>
  <c r="T427" i="2" s="1"/>
  <c r="M427" i="2"/>
  <c r="S427" i="2" s="1"/>
  <c r="J427" i="2"/>
  <c r="L427" i="2" s="1"/>
  <c r="I427" i="2"/>
  <c r="K427" i="2" s="1"/>
  <c r="H427" i="2"/>
  <c r="E427" i="2"/>
  <c r="V426" i="2"/>
  <c r="U426" i="2"/>
  <c r="S426" i="2"/>
  <c r="N426" i="2"/>
  <c r="T426" i="2" s="1"/>
  <c r="M426" i="2"/>
  <c r="J426" i="2"/>
  <c r="L426" i="2" s="1"/>
  <c r="X426" i="2" s="1"/>
  <c r="I426" i="2"/>
  <c r="K426" i="2" s="1"/>
  <c r="H426" i="2"/>
  <c r="E426" i="2"/>
  <c r="V425" i="2"/>
  <c r="U425" i="2"/>
  <c r="N425" i="2"/>
  <c r="T425" i="2" s="1"/>
  <c r="M425" i="2"/>
  <c r="S425" i="2" s="1"/>
  <c r="K425" i="2"/>
  <c r="J425" i="2"/>
  <c r="L425" i="2" s="1"/>
  <c r="P425" i="2" s="1"/>
  <c r="R425" i="2" s="1"/>
  <c r="I425" i="2"/>
  <c r="H425" i="2"/>
  <c r="E425" i="2"/>
  <c r="V424" i="2"/>
  <c r="U424" i="2"/>
  <c r="T424" i="2"/>
  <c r="N424" i="2"/>
  <c r="M424" i="2"/>
  <c r="S424" i="2" s="1"/>
  <c r="J424" i="2"/>
  <c r="L424" i="2" s="1"/>
  <c r="I424" i="2"/>
  <c r="K424" i="2" s="1"/>
  <c r="O424" i="2" s="1"/>
  <c r="Q424" i="2" s="1"/>
  <c r="H424" i="2"/>
  <c r="E424" i="2"/>
  <c r="V423" i="2"/>
  <c r="X423" i="2" s="1"/>
  <c r="U423" i="2"/>
  <c r="N423" i="2"/>
  <c r="T423" i="2" s="1"/>
  <c r="M423" i="2"/>
  <c r="S423" i="2" s="1"/>
  <c r="L423" i="2"/>
  <c r="J423" i="2"/>
  <c r="I423" i="2"/>
  <c r="K423" i="2" s="1"/>
  <c r="H423" i="2"/>
  <c r="E423" i="2"/>
  <c r="V422" i="2"/>
  <c r="U422" i="2"/>
  <c r="P422" i="2"/>
  <c r="R422" i="2" s="1"/>
  <c r="N422" i="2"/>
  <c r="T422" i="2" s="1"/>
  <c r="M422" i="2"/>
  <c r="S422" i="2" s="1"/>
  <c r="K422" i="2"/>
  <c r="J422" i="2"/>
  <c r="L422" i="2" s="1"/>
  <c r="I422" i="2"/>
  <c r="H422" i="2"/>
  <c r="E422" i="2"/>
  <c r="V421" i="2"/>
  <c r="U421" i="2"/>
  <c r="N421" i="2"/>
  <c r="T421" i="2" s="1"/>
  <c r="M421" i="2"/>
  <c r="S421" i="2" s="1"/>
  <c r="J421" i="2"/>
  <c r="L421" i="2" s="1"/>
  <c r="I421" i="2"/>
  <c r="K421" i="2" s="1"/>
  <c r="H421" i="2"/>
  <c r="E421" i="2"/>
  <c r="V420" i="2"/>
  <c r="U420" i="2"/>
  <c r="S420" i="2"/>
  <c r="N420" i="2"/>
  <c r="T420" i="2" s="1"/>
  <c r="M420" i="2"/>
  <c r="J420" i="2"/>
  <c r="L420" i="2" s="1"/>
  <c r="X420" i="2" s="1"/>
  <c r="I420" i="2"/>
  <c r="K420" i="2" s="1"/>
  <c r="H420" i="2"/>
  <c r="E420" i="2"/>
  <c r="V419" i="2"/>
  <c r="U419" i="2"/>
  <c r="N419" i="2"/>
  <c r="T419" i="2" s="1"/>
  <c r="M419" i="2"/>
  <c r="S419" i="2" s="1"/>
  <c r="K419" i="2"/>
  <c r="J419" i="2"/>
  <c r="L419" i="2" s="1"/>
  <c r="P419" i="2" s="1"/>
  <c r="R419" i="2" s="1"/>
  <c r="I419" i="2"/>
  <c r="H419" i="2"/>
  <c r="E419" i="2"/>
  <c r="V418" i="2"/>
  <c r="U418" i="2"/>
  <c r="T418" i="2"/>
  <c r="N418" i="2"/>
  <c r="M418" i="2"/>
  <c r="S418" i="2" s="1"/>
  <c r="J418" i="2"/>
  <c r="L418" i="2" s="1"/>
  <c r="I418" i="2"/>
  <c r="K418" i="2" s="1"/>
  <c r="O418" i="2" s="1"/>
  <c r="Q418" i="2" s="1"/>
  <c r="H418" i="2"/>
  <c r="E418" i="2"/>
  <c r="V417" i="2"/>
  <c r="U417" i="2"/>
  <c r="N417" i="2"/>
  <c r="T417" i="2" s="1"/>
  <c r="M417" i="2"/>
  <c r="S417" i="2" s="1"/>
  <c r="J417" i="2"/>
  <c r="L417" i="2" s="1"/>
  <c r="X417" i="2" s="1"/>
  <c r="I417" i="2"/>
  <c r="K417" i="2" s="1"/>
  <c r="H417" i="2"/>
  <c r="E417" i="2"/>
  <c r="V416" i="2"/>
  <c r="U416" i="2"/>
  <c r="P416" i="2"/>
  <c r="R416" i="2" s="1"/>
  <c r="N416" i="2"/>
  <c r="T416" i="2" s="1"/>
  <c r="M416" i="2"/>
  <c r="S416" i="2" s="1"/>
  <c r="K416" i="2"/>
  <c r="J416" i="2"/>
  <c r="L416" i="2" s="1"/>
  <c r="I416" i="2"/>
  <c r="H416" i="2"/>
  <c r="E416" i="2"/>
  <c r="V415" i="2"/>
  <c r="U415" i="2"/>
  <c r="T415" i="2"/>
  <c r="N415" i="2"/>
  <c r="M415" i="2"/>
  <c r="S415" i="2" s="1"/>
  <c r="J415" i="2"/>
  <c r="L415" i="2" s="1"/>
  <c r="I415" i="2"/>
  <c r="K415" i="2" s="1"/>
  <c r="H415" i="2"/>
  <c r="E415" i="2"/>
  <c r="V414" i="2"/>
  <c r="U414" i="2"/>
  <c r="S414" i="2"/>
  <c r="N414" i="2"/>
  <c r="T414" i="2" s="1"/>
  <c r="M414" i="2"/>
  <c r="J414" i="2"/>
  <c r="L414" i="2" s="1"/>
  <c r="X414" i="2" s="1"/>
  <c r="I414" i="2"/>
  <c r="K414" i="2" s="1"/>
  <c r="H414" i="2"/>
  <c r="E414" i="2"/>
  <c r="V413" i="2"/>
  <c r="U413" i="2"/>
  <c r="N413" i="2"/>
  <c r="T413" i="2" s="1"/>
  <c r="M413" i="2"/>
  <c r="S413" i="2" s="1"/>
  <c r="K413" i="2"/>
  <c r="J413" i="2"/>
  <c r="L413" i="2" s="1"/>
  <c r="P413" i="2" s="1"/>
  <c r="R413" i="2" s="1"/>
  <c r="I413" i="2"/>
  <c r="H413" i="2"/>
  <c r="E413" i="2"/>
  <c r="V412" i="2"/>
  <c r="U412" i="2"/>
  <c r="T412" i="2"/>
  <c r="N412" i="2"/>
  <c r="M412" i="2"/>
  <c r="S412" i="2" s="1"/>
  <c r="J412" i="2"/>
  <c r="L412" i="2" s="1"/>
  <c r="I412" i="2"/>
  <c r="K412" i="2" s="1"/>
  <c r="H412" i="2"/>
  <c r="E412" i="2"/>
  <c r="V411" i="2"/>
  <c r="U411" i="2"/>
  <c r="N411" i="2"/>
  <c r="T411" i="2" s="1"/>
  <c r="M411" i="2"/>
  <c r="S411" i="2" s="1"/>
  <c r="J411" i="2"/>
  <c r="L411" i="2" s="1"/>
  <c r="X411" i="2" s="1"/>
  <c r="I411" i="2"/>
  <c r="K411" i="2" s="1"/>
  <c r="H411" i="2"/>
  <c r="E411" i="2"/>
  <c r="V410" i="2"/>
  <c r="U410" i="2"/>
  <c r="P410" i="2"/>
  <c r="R410" i="2" s="1"/>
  <c r="N410" i="2"/>
  <c r="T410" i="2" s="1"/>
  <c r="M410" i="2"/>
  <c r="S410" i="2" s="1"/>
  <c r="K410" i="2"/>
  <c r="J410" i="2"/>
  <c r="L410" i="2" s="1"/>
  <c r="I410" i="2"/>
  <c r="H410" i="2"/>
  <c r="E410" i="2"/>
  <c r="V409" i="2"/>
  <c r="U409" i="2"/>
  <c r="T409" i="2"/>
  <c r="N409" i="2"/>
  <c r="M409" i="2"/>
  <c r="S409" i="2" s="1"/>
  <c r="J409" i="2"/>
  <c r="L409" i="2" s="1"/>
  <c r="I409" i="2"/>
  <c r="K409" i="2" s="1"/>
  <c r="H409" i="2"/>
  <c r="E409" i="2"/>
  <c r="V408" i="2"/>
  <c r="U408" i="2"/>
  <c r="S408" i="2"/>
  <c r="N408" i="2"/>
  <c r="T408" i="2" s="1"/>
  <c r="M408" i="2"/>
  <c r="J408" i="2"/>
  <c r="L408" i="2" s="1"/>
  <c r="X408" i="2" s="1"/>
  <c r="I408" i="2"/>
  <c r="K408" i="2" s="1"/>
  <c r="H408" i="2"/>
  <c r="E408" i="2"/>
  <c r="V407" i="2"/>
  <c r="U407" i="2"/>
  <c r="N407" i="2"/>
  <c r="T407" i="2" s="1"/>
  <c r="M407" i="2"/>
  <c r="S407" i="2" s="1"/>
  <c r="K407" i="2"/>
  <c r="J407" i="2"/>
  <c r="L407" i="2" s="1"/>
  <c r="P407" i="2" s="1"/>
  <c r="R407" i="2" s="1"/>
  <c r="I407" i="2"/>
  <c r="H407" i="2"/>
  <c r="E407" i="2"/>
  <c r="V406" i="2"/>
  <c r="U406" i="2"/>
  <c r="T406" i="2"/>
  <c r="N406" i="2"/>
  <c r="M406" i="2"/>
  <c r="S406" i="2" s="1"/>
  <c r="J406" i="2"/>
  <c r="L406" i="2" s="1"/>
  <c r="I406" i="2"/>
  <c r="K406" i="2" s="1"/>
  <c r="H406" i="2"/>
  <c r="E406" i="2"/>
  <c r="V405" i="2"/>
  <c r="U405" i="2"/>
  <c r="N405" i="2"/>
  <c r="T405" i="2" s="1"/>
  <c r="M405" i="2"/>
  <c r="S405" i="2" s="1"/>
  <c r="J405" i="2"/>
  <c r="L405" i="2" s="1"/>
  <c r="X405" i="2" s="1"/>
  <c r="I405" i="2"/>
  <c r="K405" i="2" s="1"/>
  <c r="H405" i="2"/>
  <c r="E405" i="2"/>
  <c r="V404" i="2"/>
  <c r="U404" i="2"/>
  <c r="P404" i="2"/>
  <c r="R404" i="2" s="1"/>
  <c r="N404" i="2"/>
  <c r="T404" i="2" s="1"/>
  <c r="M404" i="2"/>
  <c r="S404" i="2" s="1"/>
  <c r="K404" i="2"/>
  <c r="J404" i="2"/>
  <c r="L404" i="2" s="1"/>
  <c r="I404" i="2"/>
  <c r="H404" i="2"/>
  <c r="E404" i="2"/>
  <c r="V403" i="2"/>
  <c r="U403" i="2"/>
  <c r="N403" i="2"/>
  <c r="T403" i="2" s="1"/>
  <c r="M403" i="2"/>
  <c r="S403" i="2" s="1"/>
  <c r="J403" i="2"/>
  <c r="L403" i="2" s="1"/>
  <c r="I403" i="2"/>
  <c r="K403" i="2" s="1"/>
  <c r="H403" i="2"/>
  <c r="E403" i="2"/>
  <c r="V402" i="2"/>
  <c r="U402" i="2"/>
  <c r="N402" i="2"/>
  <c r="T402" i="2" s="1"/>
  <c r="M402" i="2"/>
  <c r="S402" i="2" s="1"/>
  <c r="L402" i="2"/>
  <c r="X402" i="2" s="1"/>
  <c r="J402" i="2"/>
  <c r="I402" i="2"/>
  <c r="K402" i="2" s="1"/>
  <c r="H402" i="2"/>
  <c r="E402" i="2"/>
  <c r="V401" i="2"/>
  <c r="U401" i="2"/>
  <c r="N401" i="2"/>
  <c r="T401" i="2" s="1"/>
  <c r="M401" i="2"/>
  <c r="S401" i="2" s="1"/>
  <c r="J401" i="2"/>
  <c r="L401" i="2" s="1"/>
  <c r="P401" i="2" s="1"/>
  <c r="R401" i="2" s="1"/>
  <c r="I401" i="2"/>
  <c r="K401" i="2" s="1"/>
  <c r="H401" i="2"/>
  <c r="E401" i="2"/>
  <c r="V400" i="2"/>
  <c r="U400" i="2"/>
  <c r="N400" i="2"/>
  <c r="T400" i="2" s="1"/>
  <c r="M400" i="2"/>
  <c r="S400" i="2" s="1"/>
  <c r="J400" i="2"/>
  <c r="L400" i="2" s="1"/>
  <c r="I400" i="2"/>
  <c r="K400" i="2" s="1"/>
  <c r="O400" i="2" s="1"/>
  <c r="Q400" i="2" s="1"/>
  <c r="H400" i="2"/>
  <c r="E400" i="2"/>
  <c r="V399" i="2"/>
  <c r="U399" i="2"/>
  <c r="N399" i="2"/>
  <c r="T399" i="2" s="1"/>
  <c r="M399" i="2"/>
  <c r="S399" i="2" s="1"/>
  <c r="L399" i="2"/>
  <c r="X399" i="2" s="1"/>
  <c r="J399" i="2"/>
  <c r="I399" i="2"/>
  <c r="K399" i="2" s="1"/>
  <c r="H399" i="2"/>
  <c r="E399" i="2"/>
  <c r="V398" i="2"/>
  <c r="U398" i="2"/>
  <c r="N398" i="2"/>
  <c r="T398" i="2" s="1"/>
  <c r="M398" i="2"/>
  <c r="S398" i="2" s="1"/>
  <c r="J398" i="2"/>
  <c r="L398" i="2" s="1"/>
  <c r="P398" i="2" s="1"/>
  <c r="R398" i="2" s="1"/>
  <c r="I398" i="2"/>
  <c r="K398" i="2" s="1"/>
  <c r="O398" i="2" s="1"/>
  <c r="Q398" i="2" s="1"/>
  <c r="H398" i="2"/>
  <c r="E398" i="2"/>
  <c r="V397" i="2"/>
  <c r="U397" i="2"/>
  <c r="T397" i="2"/>
  <c r="N397" i="2"/>
  <c r="M397" i="2"/>
  <c r="S397" i="2" s="1"/>
  <c r="J397" i="2"/>
  <c r="L397" i="2" s="1"/>
  <c r="I397" i="2"/>
  <c r="K397" i="2" s="1"/>
  <c r="H397" i="2"/>
  <c r="E397" i="2"/>
  <c r="V396" i="2"/>
  <c r="U396" i="2"/>
  <c r="N396" i="2"/>
  <c r="T396" i="2" s="1"/>
  <c r="M396" i="2"/>
  <c r="S396" i="2" s="1"/>
  <c r="J396" i="2"/>
  <c r="L396" i="2" s="1"/>
  <c r="I396" i="2"/>
  <c r="K396" i="2" s="1"/>
  <c r="H396" i="2"/>
  <c r="E396" i="2"/>
  <c r="W395" i="2"/>
  <c r="V395" i="2"/>
  <c r="U395" i="2"/>
  <c r="N395" i="2"/>
  <c r="T395" i="2" s="1"/>
  <c r="M395" i="2"/>
  <c r="S395" i="2" s="1"/>
  <c r="J395" i="2"/>
  <c r="L395" i="2" s="1"/>
  <c r="I395" i="2"/>
  <c r="K395" i="2" s="1"/>
  <c r="H395" i="2"/>
  <c r="E395" i="2"/>
  <c r="V394" i="2"/>
  <c r="U394" i="2"/>
  <c r="N394" i="2"/>
  <c r="T394" i="2" s="1"/>
  <c r="M394" i="2"/>
  <c r="S394" i="2" s="1"/>
  <c r="J394" i="2"/>
  <c r="L394" i="2" s="1"/>
  <c r="I394" i="2"/>
  <c r="K394" i="2" s="1"/>
  <c r="W394" i="2" s="1"/>
  <c r="H394" i="2"/>
  <c r="E394" i="2"/>
  <c r="V393" i="2"/>
  <c r="U393" i="2"/>
  <c r="S393" i="2"/>
  <c r="N393" i="2"/>
  <c r="T393" i="2" s="1"/>
  <c r="M393" i="2"/>
  <c r="J393" i="2"/>
  <c r="L393" i="2" s="1"/>
  <c r="P393" i="2" s="1"/>
  <c r="R393" i="2" s="1"/>
  <c r="I393" i="2"/>
  <c r="K393" i="2" s="1"/>
  <c r="H393" i="2"/>
  <c r="E393" i="2"/>
  <c r="V392" i="2"/>
  <c r="U392" i="2"/>
  <c r="N392" i="2"/>
  <c r="T392" i="2" s="1"/>
  <c r="M392" i="2"/>
  <c r="S392" i="2" s="1"/>
  <c r="K392" i="2"/>
  <c r="W392" i="2" s="1"/>
  <c r="H276" i="3" s="1"/>
  <c r="J392" i="2"/>
  <c r="L392" i="2" s="1"/>
  <c r="I392" i="2"/>
  <c r="H392" i="2"/>
  <c r="E392" i="2"/>
  <c r="V391" i="2"/>
  <c r="U391" i="2"/>
  <c r="N391" i="2"/>
  <c r="T391" i="2" s="1"/>
  <c r="M391" i="2"/>
  <c r="S391" i="2" s="1"/>
  <c r="J391" i="2"/>
  <c r="L391" i="2" s="1"/>
  <c r="I391" i="2"/>
  <c r="K391" i="2" s="1"/>
  <c r="W391" i="2" s="1"/>
  <c r="H391" i="2"/>
  <c r="E391" i="2"/>
  <c r="V390" i="2"/>
  <c r="U390" i="2"/>
  <c r="S390" i="2"/>
  <c r="N390" i="2"/>
  <c r="T390" i="2" s="1"/>
  <c r="M390" i="2"/>
  <c r="J390" i="2"/>
  <c r="L390" i="2" s="1"/>
  <c r="P390" i="2" s="1"/>
  <c r="R390" i="2" s="1"/>
  <c r="I390" i="2"/>
  <c r="K390" i="2" s="1"/>
  <c r="H390" i="2"/>
  <c r="E390" i="2"/>
  <c r="W389" i="2"/>
  <c r="V389" i="2"/>
  <c r="U389" i="2"/>
  <c r="N389" i="2"/>
  <c r="T389" i="2" s="1"/>
  <c r="M389" i="2"/>
  <c r="S389" i="2" s="1"/>
  <c r="J389" i="2"/>
  <c r="L389" i="2" s="1"/>
  <c r="I389" i="2"/>
  <c r="K389" i="2" s="1"/>
  <c r="H389" i="2"/>
  <c r="E389" i="2"/>
  <c r="V388" i="2"/>
  <c r="U388" i="2"/>
  <c r="T388" i="2"/>
  <c r="N388" i="2"/>
  <c r="M388" i="2"/>
  <c r="S388" i="2" s="1"/>
  <c r="J388" i="2"/>
  <c r="L388" i="2" s="1"/>
  <c r="I388" i="2"/>
  <c r="K388" i="2" s="1"/>
  <c r="H388" i="2"/>
  <c r="E388" i="2"/>
  <c r="V387" i="2"/>
  <c r="U387" i="2"/>
  <c r="N387" i="2"/>
  <c r="T387" i="2" s="1"/>
  <c r="M387" i="2"/>
  <c r="S387" i="2" s="1"/>
  <c r="J387" i="2"/>
  <c r="L387" i="2" s="1"/>
  <c r="I387" i="2"/>
  <c r="K387" i="2" s="1"/>
  <c r="H387" i="2"/>
  <c r="E387" i="2"/>
  <c r="V386" i="2"/>
  <c r="U386" i="2"/>
  <c r="N386" i="2"/>
  <c r="T386" i="2" s="1"/>
  <c r="M386" i="2"/>
  <c r="S386" i="2" s="1"/>
  <c r="K386" i="2"/>
  <c r="W386" i="2" s="1"/>
  <c r="J386" i="2"/>
  <c r="L386" i="2" s="1"/>
  <c r="P386" i="2" s="1"/>
  <c r="R386" i="2" s="1"/>
  <c r="I386" i="2"/>
  <c r="H386" i="2"/>
  <c r="E386" i="2"/>
  <c r="V385" i="2"/>
  <c r="U385" i="2"/>
  <c r="T385" i="2"/>
  <c r="S385" i="2"/>
  <c r="N385" i="2"/>
  <c r="M385" i="2"/>
  <c r="J385" i="2"/>
  <c r="L385" i="2" s="1"/>
  <c r="I385" i="2"/>
  <c r="K385" i="2" s="1"/>
  <c r="W385" i="2" s="1"/>
  <c r="H385" i="2"/>
  <c r="E385" i="2"/>
  <c r="V384" i="2"/>
  <c r="U384" i="2"/>
  <c r="N384" i="2"/>
  <c r="T384" i="2" s="1"/>
  <c r="M384" i="2"/>
  <c r="S384" i="2" s="1"/>
  <c r="J384" i="2"/>
  <c r="L384" i="2" s="1"/>
  <c r="I384" i="2"/>
  <c r="K384" i="2" s="1"/>
  <c r="W384" i="2" s="1"/>
  <c r="H384" i="2"/>
  <c r="E384" i="2"/>
  <c r="V383" i="2"/>
  <c r="U383" i="2"/>
  <c r="N383" i="2"/>
  <c r="T383" i="2" s="1"/>
  <c r="M383" i="2"/>
  <c r="S383" i="2" s="1"/>
  <c r="J383" i="2"/>
  <c r="L383" i="2" s="1"/>
  <c r="X383" i="2" s="1"/>
  <c r="I383" i="2"/>
  <c r="K383" i="2" s="1"/>
  <c r="H383" i="2"/>
  <c r="E383" i="2"/>
  <c r="V382" i="2"/>
  <c r="U382" i="2"/>
  <c r="T382" i="2"/>
  <c r="N382" i="2"/>
  <c r="M382" i="2"/>
  <c r="J382" i="2"/>
  <c r="L382" i="2" s="1"/>
  <c r="I382" i="2"/>
  <c r="K382" i="2" s="1"/>
  <c r="W382" i="2" s="1"/>
  <c r="H382" i="2"/>
  <c r="E382" i="2"/>
  <c r="V381" i="2"/>
  <c r="U381" i="2"/>
  <c r="T381" i="2"/>
  <c r="S381" i="2"/>
  <c r="N381" i="2"/>
  <c r="M381" i="2"/>
  <c r="L381" i="2"/>
  <c r="K275" i="3" s="1"/>
  <c r="J381" i="2"/>
  <c r="I381" i="2"/>
  <c r="K381" i="2" s="1"/>
  <c r="F275" i="3" s="1"/>
  <c r="H381" i="2"/>
  <c r="E381" i="2"/>
  <c r="V380" i="2"/>
  <c r="U380" i="2"/>
  <c r="N380" i="2"/>
  <c r="T380" i="2" s="1"/>
  <c r="M380" i="2"/>
  <c r="S380" i="2" s="1"/>
  <c r="J380" i="2"/>
  <c r="L380" i="2" s="1"/>
  <c r="K274" i="3" s="1"/>
  <c r="I380" i="2"/>
  <c r="K380" i="2" s="1"/>
  <c r="H380" i="2"/>
  <c r="E380" i="2"/>
  <c r="V379" i="2"/>
  <c r="U379" i="2"/>
  <c r="N379" i="2"/>
  <c r="T379" i="2" s="1"/>
  <c r="M379" i="2"/>
  <c r="K379" i="2"/>
  <c r="F273" i="3" s="1"/>
  <c r="J379" i="2"/>
  <c r="L379" i="2" s="1"/>
  <c r="I379" i="2"/>
  <c r="H379" i="2"/>
  <c r="E379" i="2"/>
  <c r="V378" i="2"/>
  <c r="U378" i="2"/>
  <c r="T378" i="2"/>
  <c r="S378" i="2"/>
  <c r="N378" i="2"/>
  <c r="M378" i="2"/>
  <c r="K378" i="2"/>
  <c r="F272" i="3" s="1"/>
  <c r="J378" i="2"/>
  <c r="L378" i="2" s="1"/>
  <c r="K272" i="3" s="1"/>
  <c r="I378" i="2"/>
  <c r="H378" i="2"/>
  <c r="E378" i="2"/>
  <c r="V377" i="2"/>
  <c r="U377" i="2"/>
  <c r="N377" i="2"/>
  <c r="T377" i="2" s="1"/>
  <c r="M377" i="2"/>
  <c r="S377" i="2" s="1"/>
  <c r="J377" i="2"/>
  <c r="L377" i="2" s="1"/>
  <c r="K271" i="3" s="1"/>
  <c r="I377" i="2"/>
  <c r="K377" i="2" s="1"/>
  <c r="H377" i="2"/>
  <c r="E377" i="2"/>
  <c r="V376" i="2"/>
  <c r="U376" i="2"/>
  <c r="T376" i="2"/>
  <c r="N376" i="2"/>
  <c r="M376" i="2"/>
  <c r="K376" i="2"/>
  <c r="W376" i="2" s="1"/>
  <c r="J376" i="2"/>
  <c r="L376" i="2" s="1"/>
  <c r="I376" i="2"/>
  <c r="H376" i="2"/>
  <c r="E376" i="2"/>
  <c r="V375" i="2"/>
  <c r="U375" i="2"/>
  <c r="N375" i="2"/>
  <c r="T375" i="2" s="1"/>
  <c r="M375" i="2"/>
  <c r="S375" i="2" s="1"/>
  <c r="K375" i="2"/>
  <c r="J375" i="2"/>
  <c r="L375" i="2" s="1"/>
  <c r="I375" i="2"/>
  <c r="H375" i="2"/>
  <c r="E375" i="2"/>
  <c r="V374" i="2"/>
  <c r="U374" i="2"/>
  <c r="N374" i="2"/>
  <c r="T374" i="2" s="1"/>
  <c r="M374" i="2"/>
  <c r="S374" i="2" s="1"/>
  <c r="L374" i="2"/>
  <c r="X374" i="2" s="1"/>
  <c r="J374" i="2"/>
  <c r="I374" i="2"/>
  <c r="K374" i="2" s="1"/>
  <c r="H374" i="2"/>
  <c r="E374" i="2"/>
  <c r="V373" i="2"/>
  <c r="U373" i="2"/>
  <c r="N373" i="2"/>
  <c r="T373" i="2" s="1"/>
  <c r="M373" i="2"/>
  <c r="J373" i="2"/>
  <c r="L373" i="2" s="1"/>
  <c r="I373" i="2"/>
  <c r="K373" i="2" s="1"/>
  <c r="W373" i="2" s="1"/>
  <c r="H373" i="2"/>
  <c r="E373" i="2"/>
  <c r="V372" i="2"/>
  <c r="U372" i="2"/>
  <c r="N372" i="2"/>
  <c r="T372" i="2" s="1"/>
  <c r="M372" i="2"/>
  <c r="S372" i="2" s="1"/>
  <c r="L372" i="2"/>
  <c r="J372" i="2"/>
  <c r="I372" i="2"/>
  <c r="K372" i="2" s="1"/>
  <c r="H372" i="2"/>
  <c r="E372" i="2"/>
  <c r="V371" i="2"/>
  <c r="U371" i="2"/>
  <c r="N371" i="2"/>
  <c r="T371" i="2" s="1"/>
  <c r="M371" i="2"/>
  <c r="S371" i="2" s="1"/>
  <c r="J371" i="2"/>
  <c r="L371" i="2" s="1"/>
  <c r="X371" i="2" s="1"/>
  <c r="I371" i="2"/>
  <c r="K371" i="2" s="1"/>
  <c r="H371" i="2"/>
  <c r="E371" i="2"/>
  <c r="V370" i="2"/>
  <c r="U370" i="2"/>
  <c r="N370" i="2"/>
  <c r="T370" i="2" s="1"/>
  <c r="M370" i="2"/>
  <c r="J370" i="2"/>
  <c r="L370" i="2" s="1"/>
  <c r="I370" i="2"/>
  <c r="K370" i="2" s="1"/>
  <c r="W370" i="2" s="1"/>
  <c r="H370" i="2"/>
  <c r="E370" i="2"/>
  <c r="V369" i="2"/>
  <c r="U369" i="2"/>
  <c r="T369" i="2"/>
  <c r="N369" i="2"/>
  <c r="M369" i="2"/>
  <c r="S369" i="2" s="1"/>
  <c r="L369" i="2"/>
  <c r="J369" i="2"/>
  <c r="I369" i="2"/>
  <c r="K369" i="2" s="1"/>
  <c r="H369" i="2"/>
  <c r="E369" i="2"/>
  <c r="V368" i="2"/>
  <c r="U368" i="2"/>
  <c r="N368" i="2"/>
  <c r="T368" i="2" s="1"/>
  <c r="M368" i="2"/>
  <c r="S368" i="2" s="1"/>
  <c r="J368" i="2"/>
  <c r="L368" i="2" s="1"/>
  <c r="X368" i="2" s="1"/>
  <c r="I368" i="2"/>
  <c r="K368" i="2" s="1"/>
  <c r="H368" i="2"/>
  <c r="E368" i="2"/>
  <c r="V367" i="2"/>
  <c r="U367" i="2"/>
  <c r="T367" i="2"/>
  <c r="N367" i="2"/>
  <c r="M367" i="2"/>
  <c r="K367" i="2"/>
  <c r="W367" i="2" s="1"/>
  <c r="J367" i="2"/>
  <c r="L367" i="2" s="1"/>
  <c r="I367" i="2"/>
  <c r="H367" i="2"/>
  <c r="E367" i="2"/>
  <c r="V366" i="2"/>
  <c r="U366" i="2"/>
  <c r="S366" i="2"/>
  <c r="N366" i="2"/>
  <c r="T366" i="2" s="1"/>
  <c r="M366" i="2"/>
  <c r="K366" i="2"/>
  <c r="J366" i="2"/>
  <c r="L366" i="2" s="1"/>
  <c r="I366" i="2"/>
  <c r="H366" i="2"/>
  <c r="E366" i="2"/>
  <c r="V365" i="2"/>
  <c r="U365" i="2"/>
  <c r="N365" i="2"/>
  <c r="T365" i="2" s="1"/>
  <c r="M365" i="2"/>
  <c r="S365" i="2" s="1"/>
  <c r="L365" i="2"/>
  <c r="X365" i="2" s="1"/>
  <c r="J365" i="2"/>
  <c r="I365" i="2"/>
  <c r="K365" i="2" s="1"/>
  <c r="H365" i="2"/>
  <c r="E365" i="2"/>
  <c r="V364" i="2"/>
  <c r="U364" i="2"/>
  <c r="T364" i="2"/>
  <c r="N364" i="2"/>
  <c r="M364" i="2"/>
  <c r="J364" i="2"/>
  <c r="L364" i="2" s="1"/>
  <c r="I364" i="2"/>
  <c r="K364" i="2" s="1"/>
  <c r="W364" i="2" s="1"/>
  <c r="H364" i="2"/>
  <c r="E364" i="2"/>
  <c r="V363" i="2"/>
  <c r="U363" i="2"/>
  <c r="S363" i="2"/>
  <c r="N363" i="2"/>
  <c r="T363" i="2" s="1"/>
  <c r="M363" i="2"/>
  <c r="J363" i="2"/>
  <c r="L363" i="2" s="1"/>
  <c r="I363" i="2"/>
  <c r="K363" i="2" s="1"/>
  <c r="H363" i="2"/>
  <c r="E363" i="2"/>
  <c r="V362" i="2"/>
  <c r="U362" i="2"/>
  <c r="N362" i="2"/>
  <c r="T362" i="2" s="1"/>
  <c r="M362" i="2"/>
  <c r="S362" i="2" s="1"/>
  <c r="L362" i="2"/>
  <c r="J362" i="2"/>
  <c r="I362" i="2"/>
  <c r="K362" i="2" s="1"/>
  <c r="H362" i="2"/>
  <c r="E362" i="2"/>
  <c r="V361" i="2"/>
  <c r="U361" i="2"/>
  <c r="N361" i="2"/>
  <c r="T361" i="2" s="1"/>
  <c r="M361" i="2"/>
  <c r="J361" i="2"/>
  <c r="L361" i="2" s="1"/>
  <c r="I361" i="2"/>
  <c r="K361" i="2" s="1"/>
  <c r="H361" i="2"/>
  <c r="E361" i="2"/>
  <c r="V360" i="2"/>
  <c r="U360" i="2"/>
  <c r="T360" i="2"/>
  <c r="N360" i="2"/>
  <c r="M360" i="2"/>
  <c r="S360" i="2" s="1"/>
  <c r="J360" i="2"/>
  <c r="L360" i="2" s="1"/>
  <c r="I360" i="2"/>
  <c r="K360" i="2" s="1"/>
  <c r="H360" i="2"/>
  <c r="E360" i="2"/>
  <c r="V359" i="2"/>
  <c r="U359" i="2"/>
  <c r="N359" i="2"/>
  <c r="T359" i="2" s="1"/>
  <c r="M359" i="2"/>
  <c r="S359" i="2" s="1"/>
  <c r="J359" i="2"/>
  <c r="L359" i="2" s="1"/>
  <c r="X359" i="2" s="1"/>
  <c r="I359" i="2"/>
  <c r="K359" i="2" s="1"/>
  <c r="H359" i="2"/>
  <c r="E359" i="2"/>
  <c r="V358" i="2"/>
  <c r="U358" i="2"/>
  <c r="N358" i="2"/>
  <c r="T358" i="2" s="1"/>
  <c r="M358" i="2"/>
  <c r="J358" i="2"/>
  <c r="L358" i="2" s="1"/>
  <c r="I358" i="2"/>
  <c r="K358" i="2" s="1"/>
  <c r="H358" i="2"/>
  <c r="E358" i="2"/>
  <c r="V357" i="2"/>
  <c r="U357" i="2"/>
  <c r="N357" i="2"/>
  <c r="T357" i="2" s="1"/>
  <c r="M357" i="2"/>
  <c r="S357" i="2" s="1"/>
  <c r="L357" i="2"/>
  <c r="J357" i="2"/>
  <c r="I357" i="2"/>
  <c r="K357" i="2" s="1"/>
  <c r="H357" i="2"/>
  <c r="E357" i="2"/>
  <c r="V356" i="2"/>
  <c r="U356" i="2"/>
  <c r="N356" i="2"/>
  <c r="T356" i="2" s="1"/>
  <c r="M356" i="2"/>
  <c r="S356" i="2" s="1"/>
  <c r="J356" i="2"/>
  <c r="L356" i="2" s="1"/>
  <c r="X356" i="2" s="1"/>
  <c r="I356" i="2"/>
  <c r="K356" i="2" s="1"/>
  <c r="H356" i="2"/>
  <c r="E356" i="2"/>
  <c r="V355" i="2"/>
  <c r="U355" i="2"/>
  <c r="S355" i="2"/>
  <c r="N355" i="2"/>
  <c r="T355" i="2" s="1"/>
  <c r="M355" i="2"/>
  <c r="J355" i="2"/>
  <c r="L355" i="2" s="1"/>
  <c r="I355" i="2"/>
  <c r="K355" i="2" s="1"/>
  <c r="H355" i="2"/>
  <c r="E355" i="2"/>
  <c r="V354" i="2"/>
  <c r="U354" i="2"/>
  <c r="N354" i="2"/>
  <c r="T354" i="2" s="1"/>
  <c r="M354" i="2"/>
  <c r="S354" i="2" s="1"/>
  <c r="J354" i="2"/>
  <c r="L354" i="2" s="1"/>
  <c r="I354" i="2"/>
  <c r="K354" i="2" s="1"/>
  <c r="H354" i="2"/>
  <c r="E354" i="2"/>
  <c r="V353" i="2"/>
  <c r="U353" i="2"/>
  <c r="N353" i="2"/>
  <c r="T353" i="2" s="1"/>
  <c r="M353" i="2"/>
  <c r="S353" i="2" s="1"/>
  <c r="L353" i="2"/>
  <c r="X353" i="2" s="1"/>
  <c r="J353" i="2"/>
  <c r="I353" i="2"/>
  <c r="K353" i="2" s="1"/>
  <c r="H353" i="2"/>
  <c r="E353" i="2"/>
  <c r="V351" i="2"/>
  <c r="U351" i="2"/>
  <c r="T351" i="2"/>
  <c r="S351" i="2"/>
  <c r="N351" i="2"/>
  <c r="M351" i="2"/>
  <c r="K351" i="2"/>
  <c r="F270" i="3" s="1"/>
  <c r="J351" i="2"/>
  <c r="L351" i="2" s="1"/>
  <c r="I351" i="2"/>
  <c r="H351" i="2"/>
  <c r="E351" i="2"/>
  <c r="V350" i="2"/>
  <c r="U350" i="2"/>
  <c r="S350" i="2"/>
  <c r="N350" i="2"/>
  <c r="T350" i="2" s="1"/>
  <c r="M350" i="2"/>
  <c r="K350" i="2"/>
  <c r="F269" i="3" s="1"/>
  <c r="J350" i="2"/>
  <c r="L350" i="2" s="1"/>
  <c r="K269" i="3" s="1"/>
  <c r="I350" i="2"/>
  <c r="H350" i="2"/>
  <c r="E350" i="2"/>
  <c r="V349" i="2"/>
  <c r="U349" i="2"/>
  <c r="N349" i="2"/>
  <c r="T349" i="2" s="1"/>
  <c r="M349" i="2"/>
  <c r="S349" i="2" s="1"/>
  <c r="J349" i="2"/>
  <c r="L349" i="2" s="1"/>
  <c r="K268" i="3" s="1"/>
  <c r="I349" i="2"/>
  <c r="K349" i="2" s="1"/>
  <c r="H349" i="2"/>
  <c r="E349" i="2"/>
  <c r="V348" i="2"/>
  <c r="U348" i="2"/>
  <c r="T348" i="2"/>
  <c r="S348" i="2"/>
  <c r="N348" i="2"/>
  <c r="M348" i="2"/>
  <c r="K348" i="2"/>
  <c r="F267" i="3" s="1"/>
  <c r="J348" i="2"/>
  <c r="L348" i="2" s="1"/>
  <c r="I348" i="2"/>
  <c r="H348" i="2"/>
  <c r="E348" i="2"/>
  <c r="V347" i="2"/>
  <c r="U347" i="2"/>
  <c r="S347" i="2"/>
  <c r="N347" i="2"/>
  <c r="T347" i="2" s="1"/>
  <c r="M347" i="2"/>
  <c r="K347" i="2"/>
  <c r="F266" i="3" s="1"/>
  <c r="J347" i="2"/>
  <c r="L347" i="2" s="1"/>
  <c r="K266" i="3" s="1"/>
  <c r="I347" i="2"/>
  <c r="H347" i="2"/>
  <c r="E347" i="2"/>
  <c r="V346" i="2"/>
  <c r="U346" i="2"/>
  <c r="N346" i="2"/>
  <c r="T346" i="2" s="1"/>
  <c r="M346" i="2"/>
  <c r="S346" i="2" s="1"/>
  <c r="J346" i="2"/>
  <c r="L346" i="2" s="1"/>
  <c r="K265" i="3" s="1"/>
  <c r="I346" i="2"/>
  <c r="K346" i="2" s="1"/>
  <c r="H346" i="2"/>
  <c r="E346" i="2"/>
  <c r="V345" i="2"/>
  <c r="U345" i="2"/>
  <c r="N345" i="2"/>
  <c r="T345" i="2" s="1"/>
  <c r="M345" i="2"/>
  <c r="K345" i="2"/>
  <c r="F264" i="3" s="1"/>
  <c r="J345" i="2"/>
  <c r="L345" i="2" s="1"/>
  <c r="I345" i="2"/>
  <c r="H345" i="2"/>
  <c r="E345" i="2"/>
  <c r="V344" i="2"/>
  <c r="U344" i="2"/>
  <c r="T344" i="2"/>
  <c r="N344" i="2"/>
  <c r="M344" i="2"/>
  <c r="S344" i="2" s="1"/>
  <c r="L344" i="2"/>
  <c r="K263" i="3" s="1"/>
  <c r="K344" i="2"/>
  <c r="F263" i="3" s="1"/>
  <c r="J344" i="2"/>
  <c r="I344" i="2"/>
  <c r="H344" i="2"/>
  <c r="E344" i="2"/>
  <c r="V343" i="2"/>
  <c r="U343" i="2"/>
  <c r="S343" i="2"/>
  <c r="N343" i="2"/>
  <c r="T343" i="2" s="1"/>
  <c r="M343" i="2"/>
  <c r="J343" i="2"/>
  <c r="L343" i="2" s="1"/>
  <c r="K262" i="3" s="1"/>
  <c r="I343" i="2"/>
  <c r="K343" i="2" s="1"/>
  <c r="H343" i="2"/>
  <c r="E343" i="2"/>
  <c r="V342" i="2"/>
  <c r="U342" i="2"/>
  <c r="S342" i="2"/>
  <c r="N342" i="2"/>
  <c r="T342" i="2" s="1"/>
  <c r="M342" i="2"/>
  <c r="J342" i="2"/>
  <c r="L342" i="2" s="1"/>
  <c r="I342" i="2"/>
  <c r="K342" i="2" s="1"/>
  <c r="F261" i="3" s="1"/>
  <c r="H342" i="2"/>
  <c r="E342" i="2"/>
  <c r="V341" i="2"/>
  <c r="U341" i="2"/>
  <c r="N341" i="2"/>
  <c r="T341" i="2" s="1"/>
  <c r="M341" i="2"/>
  <c r="S341" i="2" s="1"/>
  <c r="J341" i="2"/>
  <c r="L341" i="2" s="1"/>
  <c r="K260" i="3" s="1"/>
  <c r="I341" i="2"/>
  <c r="K341" i="2" s="1"/>
  <c r="F260" i="3" s="1"/>
  <c r="H341" i="2"/>
  <c r="E341" i="2"/>
  <c r="V340" i="2"/>
  <c r="U340" i="2"/>
  <c r="N340" i="2"/>
  <c r="T340" i="2" s="1"/>
  <c r="M340" i="2"/>
  <c r="S340" i="2" s="1"/>
  <c r="L340" i="2"/>
  <c r="K259" i="3" s="1"/>
  <c r="J340" i="2"/>
  <c r="I340" i="2"/>
  <c r="K340" i="2" s="1"/>
  <c r="H340" i="2"/>
  <c r="E340" i="2"/>
  <c r="V339" i="2"/>
  <c r="U339" i="2"/>
  <c r="T339" i="2"/>
  <c r="S339" i="2"/>
  <c r="N339" i="2"/>
  <c r="M339" i="2"/>
  <c r="K339" i="2"/>
  <c r="F258" i="3" s="1"/>
  <c r="J339" i="2"/>
  <c r="L339" i="2" s="1"/>
  <c r="I339" i="2"/>
  <c r="H339" i="2"/>
  <c r="E339" i="2"/>
  <c r="V338" i="2"/>
  <c r="U338" i="2"/>
  <c r="S338" i="2"/>
  <c r="N338" i="2"/>
  <c r="T338" i="2" s="1"/>
  <c r="M338" i="2"/>
  <c r="K338" i="2"/>
  <c r="F257" i="3" s="1"/>
  <c r="J338" i="2"/>
  <c r="L338" i="2" s="1"/>
  <c r="K257" i="3" s="1"/>
  <c r="I338" i="2"/>
  <c r="H338" i="2"/>
  <c r="E338" i="2"/>
  <c r="V337" i="2"/>
  <c r="U337" i="2"/>
  <c r="N337" i="2"/>
  <c r="T337" i="2" s="1"/>
  <c r="M337" i="2"/>
  <c r="S337" i="2" s="1"/>
  <c r="J337" i="2"/>
  <c r="L337" i="2" s="1"/>
  <c r="K256" i="3" s="1"/>
  <c r="I337" i="2"/>
  <c r="K337" i="2" s="1"/>
  <c r="H337" i="2"/>
  <c r="E337" i="2"/>
  <c r="V336" i="2"/>
  <c r="U336" i="2"/>
  <c r="T336" i="2"/>
  <c r="S336" i="2"/>
  <c r="N336" i="2"/>
  <c r="M336" i="2"/>
  <c r="K336" i="2"/>
  <c r="F255" i="3" s="1"/>
  <c r="J336" i="2"/>
  <c r="L336" i="2" s="1"/>
  <c r="I336" i="2"/>
  <c r="H336" i="2"/>
  <c r="E336" i="2"/>
  <c r="V335" i="2"/>
  <c r="U335" i="2"/>
  <c r="T335" i="2"/>
  <c r="S335" i="2"/>
  <c r="N335" i="2"/>
  <c r="M335" i="2"/>
  <c r="K335" i="2"/>
  <c r="F254" i="3" s="1"/>
  <c r="J335" i="2"/>
  <c r="L335" i="2" s="1"/>
  <c r="K254" i="3" s="1"/>
  <c r="I335" i="2"/>
  <c r="H335" i="2"/>
  <c r="E335" i="2"/>
  <c r="V334" i="2"/>
  <c r="U334" i="2"/>
  <c r="S334" i="2"/>
  <c r="N334" i="2"/>
  <c r="T334" i="2" s="1"/>
  <c r="M334" i="2"/>
  <c r="J334" i="2"/>
  <c r="L334" i="2" s="1"/>
  <c r="K253" i="3" s="1"/>
  <c r="I334" i="2"/>
  <c r="K334" i="2" s="1"/>
  <c r="H334" i="2"/>
  <c r="E334" i="2"/>
  <c r="V333" i="2"/>
  <c r="U333" i="2"/>
  <c r="N333" i="2"/>
  <c r="T333" i="2" s="1"/>
  <c r="M333" i="2"/>
  <c r="K333" i="2"/>
  <c r="F252" i="3" s="1"/>
  <c r="J333" i="2"/>
  <c r="L333" i="2" s="1"/>
  <c r="I333" i="2"/>
  <c r="H333" i="2"/>
  <c r="E333" i="2"/>
  <c r="V332" i="2"/>
  <c r="U332" i="2"/>
  <c r="T332" i="2"/>
  <c r="N332" i="2"/>
  <c r="M332" i="2"/>
  <c r="S332" i="2" s="1"/>
  <c r="L332" i="2"/>
  <c r="K251" i="3" s="1"/>
  <c r="K332" i="2"/>
  <c r="F251" i="3" s="1"/>
  <c r="J332" i="2"/>
  <c r="I332" i="2"/>
  <c r="H332" i="2"/>
  <c r="E332" i="2"/>
  <c r="V331" i="2"/>
  <c r="U331" i="2"/>
  <c r="S331" i="2"/>
  <c r="N331" i="2"/>
  <c r="T331" i="2" s="1"/>
  <c r="M331" i="2"/>
  <c r="J331" i="2"/>
  <c r="L331" i="2" s="1"/>
  <c r="K250" i="3" s="1"/>
  <c r="I331" i="2"/>
  <c r="K331" i="2" s="1"/>
  <c r="H331" i="2"/>
  <c r="E331" i="2"/>
  <c r="V330" i="2"/>
  <c r="U330" i="2"/>
  <c r="S330" i="2"/>
  <c r="N330" i="2"/>
  <c r="T330" i="2" s="1"/>
  <c r="M330" i="2"/>
  <c r="J330" i="2"/>
  <c r="L330" i="2" s="1"/>
  <c r="I330" i="2"/>
  <c r="K330" i="2" s="1"/>
  <c r="F249" i="3" s="1"/>
  <c r="H330" i="2"/>
  <c r="E330" i="2"/>
  <c r="V329" i="2"/>
  <c r="U329" i="2"/>
  <c r="N329" i="2"/>
  <c r="T329" i="2" s="1"/>
  <c r="M329" i="2"/>
  <c r="S329" i="2" s="1"/>
  <c r="J329" i="2"/>
  <c r="L329" i="2" s="1"/>
  <c r="K248" i="3" s="1"/>
  <c r="I329" i="2"/>
  <c r="K329" i="2" s="1"/>
  <c r="F248" i="3" s="1"/>
  <c r="H329" i="2"/>
  <c r="E329" i="2"/>
  <c r="V328" i="2"/>
  <c r="U328" i="2"/>
  <c r="N328" i="2"/>
  <c r="T328" i="2" s="1"/>
  <c r="M328" i="2"/>
  <c r="S328" i="2" s="1"/>
  <c r="L328" i="2"/>
  <c r="K247" i="3" s="1"/>
  <c r="J328" i="2"/>
  <c r="I328" i="2"/>
  <c r="K328" i="2" s="1"/>
  <c r="H328" i="2"/>
  <c r="E328" i="2"/>
  <c r="V327" i="2"/>
  <c r="U327" i="2"/>
  <c r="T327" i="2"/>
  <c r="S327" i="2"/>
  <c r="N327" i="2"/>
  <c r="M327" i="2"/>
  <c r="K327" i="2"/>
  <c r="F246" i="3" s="1"/>
  <c r="J327" i="2"/>
  <c r="L327" i="2" s="1"/>
  <c r="I327" i="2"/>
  <c r="H327" i="2"/>
  <c r="E327" i="2"/>
  <c r="V326" i="2"/>
  <c r="U326" i="2"/>
  <c r="S326" i="2"/>
  <c r="N326" i="2"/>
  <c r="T326" i="2" s="1"/>
  <c r="M326" i="2"/>
  <c r="K326" i="2"/>
  <c r="F245" i="3" s="1"/>
  <c r="J326" i="2"/>
  <c r="L326" i="2" s="1"/>
  <c r="K245" i="3" s="1"/>
  <c r="I326" i="2"/>
  <c r="H326" i="2"/>
  <c r="E326" i="2"/>
  <c r="V325" i="2"/>
  <c r="U325" i="2"/>
  <c r="N325" i="2"/>
  <c r="T325" i="2" s="1"/>
  <c r="M325" i="2"/>
  <c r="S325" i="2" s="1"/>
  <c r="J325" i="2"/>
  <c r="L325" i="2" s="1"/>
  <c r="K244" i="3" s="1"/>
  <c r="I325" i="2"/>
  <c r="K325" i="2" s="1"/>
  <c r="H325" i="2"/>
  <c r="E325" i="2"/>
  <c r="V324" i="2"/>
  <c r="U324" i="2"/>
  <c r="T324" i="2"/>
  <c r="S324" i="2"/>
  <c r="N324" i="2"/>
  <c r="M324" i="2"/>
  <c r="K324" i="2"/>
  <c r="F243" i="3" s="1"/>
  <c r="J324" i="2"/>
  <c r="L324" i="2" s="1"/>
  <c r="I324" i="2"/>
  <c r="H324" i="2"/>
  <c r="E324" i="2"/>
  <c r="V323" i="2"/>
  <c r="U323" i="2"/>
  <c r="T323" i="2"/>
  <c r="S323" i="2"/>
  <c r="N323" i="2"/>
  <c r="M323" i="2"/>
  <c r="K323" i="2"/>
  <c r="F242" i="3" s="1"/>
  <c r="J323" i="2"/>
  <c r="L323" i="2" s="1"/>
  <c r="K242" i="3" s="1"/>
  <c r="I323" i="2"/>
  <c r="H323" i="2"/>
  <c r="E323" i="2"/>
  <c r="V322" i="2"/>
  <c r="U322" i="2"/>
  <c r="N322" i="2"/>
  <c r="T322" i="2" s="1"/>
  <c r="M322" i="2"/>
  <c r="S322" i="2" s="1"/>
  <c r="J322" i="2"/>
  <c r="L322" i="2" s="1"/>
  <c r="K241" i="3" s="1"/>
  <c r="I322" i="2"/>
  <c r="K322" i="2" s="1"/>
  <c r="H322" i="2"/>
  <c r="E322" i="2"/>
  <c r="V321" i="2"/>
  <c r="U321" i="2"/>
  <c r="N321" i="2"/>
  <c r="T321" i="2" s="1"/>
  <c r="M321" i="2"/>
  <c r="K321" i="2"/>
  <c r="F240" i="3" s="1"/>
  <c r="J321" i="2"/>
  <c r="L321" i="2" s="1"/>
  <c r="I321" i="2"/>
  <c r="H321" i="2"/>
  <c r="E321" i="2"/>
  <c r="V320" i="2"/>
  <c r="U320" i="2"/>
  <c r="T320" i="2"/>
  <c r="N320" i="2"/>
  <c r="M320" i="2"/>
  <c r="S320" i="2" s="1"/>
  <c r="L320" i="2"/>
  <c r="K239" i="3" s="1"/>
  <c r="K320" i="2"/>
  <c r="F239" i="3" s="1"/>
  <c r="J320" i="2"/>
  <c r="I320" i="2"/>
  <c r="H320" i="2"/>
  <c r="E320" i="2"/>
  <c r="V319" i="2"/>
  <c r="U319" i="2"/>
  <c r="S319" i="2"/>
  <c r="N319" i="2"/>
  <c r="T319" i="2" s="1"/>
  <c r="M319" i="2"/>
  <c r="J319" i="2"/>
  <c r="L319" i="2" s="1"/>
  <c r="K238" i="3" s="1"/>
  <c r="I319" i="2"/>
  <c r="K319" i="2" s="1"/>
  <c r="H319" i="2"/>
  <c r="E319" i="2"/>
  <c r="V318" i="2"/>
  <c r="U318" i="2"/>
  <c r="S318" i="2"/>
  <c r="N318" i="2"/>
  <c r="T318" i="2" s="1"/>
  <c r="M318" i="2"/>
  <c r="J318" i="2"/>
  <c r="L318" i="2" s="1"/>
  <c r="I318" i="2"/>
  <c r="K318" i="2" s="1"/>
  <c r="F237" i="3" s="1"/>
  <c r="H318" i="2"/>
  <c r="E318" i="2"/>
  <c r="V317" i="2"/>
  <c r="U317" i="2"/>
  <c r="N317" i="2"/>
  <c r="T317" i="2" s="1"/>
  <c r="M317" i="2"/>
  <c r="S317" i="2" s="1"/>
  <c r="J317" i="2"/>
  <c r="L317" i="2" s="1"/>
  <c r="K236" i="3" s="1"/>
  <c r="I317" i="2"/>
  <c r="K317" i="2" s="1"/>
  <c r="F236" i="3" s="1"/>
  <c r="H317" i="2"/>
  <c r="E317" i="2"/>
  <c r="V316" i="2"/>
  <c r="U316" i="2"/>
  <c r="N316" i="2"/>
  <c r="T316" i="2" s="1"/>
  <c r="M316" i="2"/>
  <c r="S316" i="2" s="1"/>
  <c r="L316" i="2"/>
  <c r="K235" i="3" s="1"/>
  <c r="J316" i="2"/>
  <c r="I316" i="2"/>
  <c r="K316" i="2" s="1"/>
  <c r="H316" i="2"/>
  <c r="E316" i="2"/>
  <c r="V315" i="2"/>
  <c r="U315" i="2"/>
  <c r="T315" i="2"/>
  <c r="S315" i="2"/>
  <c r="N315" i="2"/>
  <c r="M315" i="2"/>
  <c r="K315" i="2"/>
  <c r="F234" i="3" s="1"/>
  <c r="J315" i="2"/>
  <c r="L315" i="2" s="1"/>
  <c r="I315" i="2"/>
  <c r="H315" i="2"/>
  <c r="E315" i="2"/>
  <c r="V314" i="2"/>
  <c r="U314" i="2"/>
  <c r="S314" i="2"/>
  <c r="N314" i="2"/>
  <c r="T314" i="2" s="1"/>
  <c r="M314" i="2"/>
  <c r="K314" i="2"/>
  <c r="F233" i="3" s="1"/>
  <c r="J314" i="2"/>
  <c r="L314" i="2" s="1"/>
  <c r="K233" i="3" s="1"/>
  <c r="I314" i="2"/>
  <c r="H314" i="2"/>
  <c r="E314" i="2"/>
  <c r="V313" i="2"/>
  <c r="U313" i="2"/>
  <c r="N313" i="2"/>
  <c r="T313" i="2" s="1"/>
  <c r="M313" i="2"/>
  <c r="S313" i="2" s="1"/>
  <c r="J313" i="2"/>
  <c r="L313" i="2" s="1"/>
  <c r="K232" i="3" s="1"/>
  <c r="I313" i="2"/>
  <c r="K313" i="2" s="1"/>
  <c r="H313" i="2"/>
  <c r="E313" i="2"/>
  <c r="V312" i="2"/>
  <c r="U312" i="2"/>
  <c r="T312" i="2"/>
  <c r="S312" i="2"/>
  <c r="N312" i="2"/>
  <c r="M312" i="2"/>
  <c r="K312" i="2"/>
  <c r="F231" i="3" s="1"/>
  <c r="J312" i="2"/>
  <c r="L312" i="2" s="1"/>
  <c r="I312" i="2"/>
  <c r="H312" i="2"/>
  <c r="E312" i="2"/>
  <c r="V311" i="2"/>
  <c r="U311" i="2"/>
  <c r="T311" i="2"/>
  <c r="S311" i="2"/>
  <c r="N311" i="2"/>
  <c r="M311" i="2"/>
  <c r="K311" i="2"/>
  <c r="F230" i="3" s="1"/>
  <c r="J311" i="2"/>
  <c r="L311" i="2" s="1"/>
  <c r="K230" i="3" s="1"/>
  <c r="I311" i="2"/>
  <c r="H311" i="2"/>
  <c r="E311" i="2"/>
  <c r="V310" i="2"/>
  <c r="U310" i="2"/>
  <c r="N310" i="2"/>
  <c r="T310" i="2" s="1"/>
  <c r="M310" i="2"/>
  <c r="S310" i="2" s="1"/>
  <c r="J310" i="2"/>
  <c r="L310" i="2" s="1"/>
  <c r="K229" i="3" s="1"/>
  <c r="I310" i="2"/>
  <c r="K310" i="2" s="1"/>
  <c r="H310" i="2"/>
  <c r="E310" i="2"/>
  <c r="V309" i="2"/>
  <c r="U309" i="2"/>
  <c r="N309" i="2"/>
  <c r="T309" i="2" s="1"/>
  <c r="M309" i="2"/>
  <c r="K309" i="2"/>
  <c r="F228" i="3" s="1"/>
  <c r="J309" i="2"/>
  <c r="L309" i="2" s="1"/>
  <c r="I309" i="2"/>
  <c r="H309" i="2"/>
  <c r="E309" i="2"/>
  <c r="V308" i="2"/>
  <c r="U308" i="2"/>
  <c r="T308" i="2"/>
  <c r="N308" i="2"/>
  <c r="M308" i="2"/>
  <c r="S308" i="2" s="1"/>
  <c r="L308" i="2"/>
  <c r="K227" i="3" s="1"/>
  <c r="K308" i="2"/>
  <c r="F227" i="3" s="1"/>
  <c r="J308" i="2"/>
  <c r="I308" i="2"/>
  <c r="H308" i="2"/>
  <c r="E308" i="2"/>
  <c r="V307" i="2"/>
  <c r="U307" i="2"/>
  <c r="S307" i="2"/>
  <c r="N307" i="2"/>
  <c r="T307" i="2" s="1"/>
  <c r="M307" i="2"/>
  <c r="J307" i="2"/>
  <c r="L307" i="2" s="1"/>
  <c r="K226" i="3" s="1"/>
  <c r="I307" i="2"/>
  <c r="K307" i="2" s="1"/>
  <c r="H307" i="2"/>
  <c r="E307" i="2"/>
  <c r="V306" i="2"/>
  <c r="U306" i="2"/>
  <c r="S306" i="2"/>
  <c r="N306" i="2"/>
  <c r="T306" i="2" s="1"/>
  <c r="M306" i="2"/>
  <c r="J306" i="2"/>
  <c r="L306" i="2" s="1"/>
  <c r="I306" i="2"/>
  <c r="K306" i="2" s="1"/>
  <c r="F225" i="3" s="1"/>
  <c r="H306" i="2"/>
  <c r="E306" i="2"/>
  <c r="V305" i="2"/>
  <c r="U305" i="2"/>
  <c r="N305" i="2"/>
  <c r="T305" i="2" s="1"/>
  <c r="M305" i="2"/>
  <c r="S305" i="2" s="1"/>
  <c r="J305" i="2"/>
  <c r="L305" i="2" s="1"/>
  <c r="K224" i="3" s="1"/>
  <c r="I305" i="2"/>
  <c r="K305" i="2" s="1"/>
  <c r="F224" i="3" s="1"/>
  <c r="H305" i="2"/>
  <c r="E305" i="2"/>
  <c r="V304" i="2"/>
  <c r="U304" i="2"/>
  <c r="N304" i="2"/>
  <c r="T304" i="2" s="1"/>
  <c r="M304" i="2"/>
  <c r="S304" i="2" s="1"/>
  <c r="L304" i="2"/>
  <c r="K223" i="3" s="1"/>
  <c r="J304" i="2"/>
  <c r="I304" i="2"/>
  <c r="K304" i="2" s="1"/>
  <c r="H304" i="2"/>
  <c r="E304" i="2"/>
  <c r="V303" i="2"/>
  <c r="U303" i="2"/>
  <c r="T303" i="2"/>
  <c r="S303" i="2"/>
  <c r="N303" i="2"/>
  <c r="M303" i="2"/>
  <c r="K303" i="2"/>
  <c r="F222" i="3" s="1"/>
  <c r="J303" i="2"/>
  <c r="L303" i="2" s="1"/>
  <c r="I303" i="2"/>
  <c r="H303" i="2"/>
  <c r="E303" i="2"/>
  <c r="V302" i="2"/>
  <c r="U302" i="2"/>
  <c r="S302" i="2"/>
  <c r="N302" i="2"/>
  <c r="T302" i="2" s="1"/>
  <c r="M302" i="2"/>
  <c r="K302" i="2"/>
  <c r="F221" i="3" s="1"/>
  <c r="J302" i="2"/>
  <c r="L302" i="2" s="1"/>
  <c r="K221" i="3" s="1"/>
  <c r="I302" i="2"/>
  <c r="H302" i="2"/>
  <c r="E302" i="2"/>
  <c r="V301" i="2"/>
  <c r="U301" i="2"/>
  <c r="N301" i="2"/>
  <c r="T301" i="2" s="1"/>
  <c r="M301" i="2"/>
  <c r="S301" i="2" s="1"/>
  <c r="J301" i="2"/>
  <c r="L301" i="2" s="1"/>
  <c r="K220" i="3" s="1"/>
  <c r="I301" i="2"/>
  <c r="K301" i="2" s="1"/>
  <c r="H301" i="2"/>
  <c r="E301" i="2"/>
  <c r="V300" i="2"/>
  <c r="U300" i="2"/>
  <c r="T300" i="2"/>
  <c r="S300" i="2"/>
  <c r="N300" i="2"/>
  <c r="M300" i="2"/>
  <c r="K300" i="2"/>
  <c r="F219" i="3" s="1"/>
  <c r="J300" i="2"/>
  <c r="L300" i="2" s="1"/>
  <c r="I300" i="2"/>
  <c r="H300" i="2"/>
  <c r="E300" i="2"/>
  <c r="V299" i="2"/>
  <c r="U299" i="2"/>
  <c r="T299" i="2"/>
  <c r="S299" i="2"/>
  <c r="N299" i="2"/>
  <c r="M299" i="2"/>
  <c r="K299" i="2"/>
  <c r="F218" i="3" s="1"/>
  <c r="J299" i="2"/>
  <c r="L299" i="2" s="1"/>
  <c r="K218" i="3" s="1"/>
  <c r="I299" i="2"/>
  <c r="H299" i="2"/>
  <c r="E299" i="2"/>
  <c r="V298" i="2"/>
  <c r="U298" i="2"/>
  <c r="S298" i="2"/>
  <c r="N298" i="2"/>
  <c r="T298" i="2" s="1"/>
  <c r="M298" i="2"/>
  <c r="J298" i="2"/>
  <c r="L298" i="2" s="1"/>
  <c r="K217" i="3" s="1"/>
  <c r="I298" i="2"/>
  <c r="K298" i="2" s="1"/>
  <c r="H298" i="2"/>
  <c r="E298" i="2"/>
  <c r="V297" i="2"/>
  <c r="U297" i="2"/>
  <c r="N297" i="2"/>
  <c r="T297" i="2" s="1"/>
  <c r="M297" i="2"/>
  <c r="K297" i="2"/>
  <c r="F216" i="3" s="1"/>
  <c r="J297" i="2"/>
  <c r="L297" i="2" s="1"/>
  <c r="I297" i="2"/>
  <c r="H297" i="2"/>
  <c r="E297" i="2"/>
  <c r="V296" i="2"/>
  <c r="U296" i="2"/>
  <c r="T296" i="2"/>
  <c r="N296" i="2"/>
  <c r="M296" i="2"/>
  <c r="S296" i="2" s="1"/>
  <c r="L296" i="2"/>
  <c r="K215" i="3" s="1"/>
  <c r="K296" i="2"/>
  <c r="F215" i="3" s="1"/>
  <c r="J296" i="2"/>
  <c r="I296" i="2"/>
  <c r="H296" i="2"/>
  <c r="E296" i="2"/>
  <c r="V295" i="2"/>
  <c r="U295" i="2"/>
  <c r="S295" i="2"/>
  <c r="N295" i="2"/>
  <c r="T295" i="2" s="1"/>
  <c r="M295" i="2"/>
  <c r="J295" i="2"/>
  <c r="L295" i="2" s="1"/>
  <c r="K214" i="3" s="1"/>
  <c r="I295" i="2"/>
  <c r="K295" i="2" s="1"/>
  <c r="H295" i="2"/>
  <c r="E295" i="2"/>
  <c r="V294" i="2"/>
  <c r="U294" i="2"/>
  <c r="S294" i="2"/>
  <c r="N294" i="2"/>
  <c r="T294" i="2" s="1"/>
  <c r="M294" i="2"/>
  <c r="J294" i="2"/>
  <c r="L294" i="2" s="1"/>
  <c r="I294" i="2"/>
  <c r="K294" i="2" s="1"/>
  <c r="F213" i="3" s="1"/>
  <c r="H294" i="2"/>
  <c r="E294" i="2"/>
  <c r="V293" i="2"/>
  <c r="U293" i="2"/>
  <c r="N293" i="2"/>
  <c r="T293" i="2" s="1"/>
  <c r="M293" i="2"/>
  <c r="S293" i="2" s="1"/>
  <c r="J293" i="2"/>
  <c r="L293" i="2" s="1"/>
  <c r="K212" i="3" s="1"/>
  <c r="I293" i="2"/>
  <c r="K293" i="2" s="1"/>
  <c r="F212" i="3" s="1"/>
  <c r="H293" i="2"/>
  <c r="E293" i="2"/>
  <c r="V292" i="2"/>
  <c r="U292" i="2"/>
  <c r="N292" i="2"/>
  <c r="T292" i="2" s="1"/>
  <c r="M292" i="2"/>
  <c r="S292" i="2" s="1"/>
  <c r="L292" i="2"/>
  <c r="K211" i="3" s="1"/>
  <c r="J292" i="2"/>
  <c r="I292" i="2"/>
  <c r="K292" i="2" s="1"/>
  <c r="H292" i="2"/>
  <c r="E292" i="2"/>
  <c r="V291" i="2"/>
  <c r="U291" i="2"/>
  <c r="T291" i="2"/>
  <c r="S291" i="2"/>
  <c r="N291" i="2"/>
  <c r="M291" i="2"/>
  <c r="K291" i="2"/>
  <c r="F210" i="3" s="1"/>
  <c r="J291" i="2"/>
  <c r="L291" i="2" s="1"/>
  <c r="I291" i="2"/>
  <c r="H291" i="2"/>
  <c r="E291" i="2"/>
  <c r="V290" i="2"/>
  <c r="U290" i="2"/>
  <c r="S290" i="2"/>
  <c r="N290" i="2"/>
  <c r="T290" i="2" s="1"/>
  <c r="M290" i="2"/>
  <c r="K290" i="2"/>
  <c r="F209" i="3" s="1"/>
  <c r="J290" i="2"/>
  <c r="L290" i="2" s="1"/>
  <c r="K209" i="3" s="1"/>
  <c r="I290" i="2"/>
  <c r="H290" i="2"/>
  <c r="E290" i="2"/>
  <c r="V289" i="2"/>
  <c r="U289" i="2"/>
  <c r="N289" i="2"/>
  <c r="T289" i="2" s="1"/>
  <c r="M289" i="2"/>
  <c r="S289" i="2" s="1"/>
  <c r="L289" i="2"/>
  <c r="K208" i="3" s="1"/>
  <c r="J289" i="2"/>
  <c r="I289" i="2"/>
  <c r="K289" i="2" s="1"/>
  <c r="H289" i="2"/>
  <c r="E289" i="2"/>
  <c r="V288" i="2"/>
  <c r="U288" i="2"/>
  <c r="N288" i="2"/>
  <c r="T288" i="2" s="1"/>
  <c r="M288" i="2"/>
  <c r="K288" i="2"/>
  <c r="F207" i="3" s="1"/>
  <c r="J288" i="2"/>
  <c r="L288" i="2" s="1"/>
  <c r="I288" i="2"/>
  <c r="H288" i="2"/>
  <c r="E288" i="2"/>
  <c r="V287" i="2"/>
  <c r="U287" i="2"/>
  <c r="T287" i="2"/>
  <c r="N287" i="2"/>
  <c r="M287" i="2"/>
  <c r="S287" i="2" s="1"/>
  <c r="L287" i="2"/>
  <c r="K206" i="3" s="1"/>
  <c r="K287" i="2"/>
  <c r="F206" i="3" s="1"/>
  <c r="J287" i="2"/>
  <c r="I287" i="2"/>
  <c r="H287" i="2"/>
  <c r="E287" i="2"/>
  <c r="V286" i="2"/>
  <c r="U286" i="2"/>
  <c r="S286" i="2"/>
  <c r="N286" i="2"/>
  <c r="T286" i="2" s="1"/>
  <c r="M286" i="2"/>
  <c r="J286" i="2"/>
  <c r="L286" i="2" s="1"/>
  <c r="K205" i="3" s="1"/>
  <c r="I286" i="2"/>
  <c r="K286" i="2" s="1"/>
  <c r="H286" i="2"/>
  <c r="E286" i="2"/>
  <c r="V285" i="2"/>
  <c r="U285" i="2"/>
  <c r="S285" i="2"/>
  <c r="N285" i="2"/>
  <c r="T285" i="2" s="1"/>
  <c r="M285" i="2"/>
  <c r="J285" i="2"/>
  <c r="L285" i="2" s="1"/>
  <c r="I285" i="2"/>
  <c r="K285" i="2" s="1"/>
  <c r="F204" i="3" s="1"/>
  <c r="H285" i="2"/>
  <c r="E285" i="2"/>
  <c r="V284" i="2"/>
  <c r="U284" i="2"/>
  <c r="T284" i="2"/>
  <c r="N284" i="2"/>
  <c r="M284" i="2"/>
  <c r="S284" i="2" s="1"/>
  <c r="J284" i="2"/>
  <c r="L284" i="2" s="1"/>
  <c r="K203" i="3" s="1"/>
  <c r="I284" i="2"/>
  <c r="K284" i="2" s="1"/>
  <c r="F203" i="3" s="1"/>
  <c r="H284" i="2"/>
  <c r="E284" i="2"/>
  <c r="V283" i="2"/>
  <c r="U283" i="2"/>
  <c r="S283" i="2"/>
  <c r="N283" i="2"/>
  <c r="T283" i="2" s="1"/>
  <c r="M283" i="2"/>
  <c r="L283" i="2"/>
  <c r="K202" i="3" s="1"/>
  <c r="J283" i="2"/>
  <c r="I283" i="2"/>
  <c r="K283" i="2" s="1"/>
  <c r="H283" i="2"/>
  <c r="E283" i="2"/>
  <c r="V282" i="2"/>
  <c r="U282" i="2"/>
  <c r="S282" i="2"/>
  <c r="N282" i="2"/>
  <c r="T282" i="2" s="1"/>
  <c r="M282" i="2"/>
  <c r="K282" i="2"/>
  <c r="F201" i="3" s="1"/>
  <c r="J282" i="2"/>
  <c r="L282" i="2" s="1"/>
  <c r="I282" i="2"/>
  <c r="H282" i="2"/>
  <c r="E282" i="2"/>
  <c r="V281" i="2"/>
  <c r="U281" i="2"/>
  <c r="N281" i="2"/>
  <c r="T281" i="2" s="1"/>
  <c r="M281" i="2"/>
  <c r="S281" i="2" s="1"/>
  <c r="K281" i="2"/>
  <c r="J281" i="2"/>
  <c r="L281" i="2" s="1"/>
  <c r="K200" i="3" s="1"/>
  <c r="I281" i="2"/>
  <c r="H281" i="2"/>
  <c r="E281" i="2"/>
  <c r="V280" i="2"/>
  <c r="U280" i="2"/>
  <c r="N280" i="2"/>
  <c r="T280" i="2" s="1"/>
  <c r="M280" i="2"/>
  <c r="S280" i="2" s="1"/>
  <c r="J280" i="2"/>
  <c r="L280" i="2" s="1"/>
  <c r="K199" i="3" s="1"/>
  <c r="I280" i="2"/>
  <c r="K280" i="2" s="1"/>
  <c r="H280" i="2"/>
  <c r="E280" i="2"/>
  <c r="V279" i="2"/>
  <c r="U279" i="2"/>
  <c r="T279" i="2"/>
  <c r="N279" i="2"/>
  <c r="M279" i="2"/>
  <c r="K279" i="2"/>
  <c r="F198" i="3" s="1"/>
  <c r="J279" i="2"/>
  <c r="L279" i="2" s="1"/>
  <c r="I279" i="2"/>
  <c r="H279" i="2"/>
  <c r="E279" i="2"/>
  <c r="V278" i="2"/>
  <c r="U278" i="2"/>
  <c r="T278" i="2"/>
  <c r="N278" i="2"/>
  <c r="M278" i="2"/>
  <c r="S278" i="2" s="1"/>
  <c r="L278" i="2"/>
  <c r="K197" i="3" s="1"/>
  <c r="J278" i="2"/>
  <c r="I278" i="2"/>
  <c r="K278" i="2" s="1"/>
  <c r="W278" i="2" s="1"/>
  <c r="H197" i="3" s="1"/>
  <c r="H278" i="2"/>
  <c r="E278" i="2"/>
  <c r="V277" i="2"/>
  <c r="U277" i="2"/>
  <c r="S277" i="2"/>
  <c r="N277" i="2"/>
  <c r="T277" i="2" s="1"/>
  <c r="M277" i="2"/>
  <c r="J277" i="2"/>
  <c r="L277" i="2" s="1"/>
  <c r="K196" i="3" s="1"/>
  <c r="I277" i="2"/>
  <c r="K277" i="2" s="1"/>
  <c r="H277" i="2"/>
  <c r="E277" i="2"/>
  <c r="V276" i="2"/>
  <c r="U276" i="2"/>
  <c r="S276" i="2"/>
  <c r="N276" i="2"/>
  <c r="T276" i="2" s="1"/>
  <c r="M276" i="2"/>
  <c r="J276" i="2"/>
  <c r="L276" i="2" s="1"/>
  <c r="I276" i="2"/>
  <c r="K276" i="2" s="1"/>
  <c r="F195" i="3" s="1"/>
  <c r="H276" i="2"/>
  <c r="E276" i="2"/>
  <c r="V275" i="2"/>
  <c r="U275" i="2"/>
  <c r="N275" i="2"/>
  <c r="T275" i="2" s="1"/>
  <c r="M275" i="2"/>
  <c r="S275" i="2" s="1"/>
  <c r="J275" i="2"/>
  <c r="L275" i="2" s="1"/>
  <c r="K194" i="3" s="1"/>
  <c r="I275" i="2"/>
  <c r="K275" i="2" s="1"/>
  <c r="W275" i="2" s="1"/>
  <c r="H194" i="3" s="1"/>
  <c r="H275" i="2"/>
  <c r="E275" i="2"/>
  <c r="V274" i="2"/>
  <c r="U274" i="2"/>
  <c r="N274" i="2"/>
  <c r="T274" i="2" s="1"/>
  <c r="M274" i="2"/>
  <c r="S274" i="2" s="1"/>
  <c r="L274" i="2"/>
  <c r="K193" i="3" s="1"/>
  <c r="J274" i="2"/>
  <c r="I274" i="2"/>
  <c r="K274" i="2" s="1"/>
  <c r="O274" i="2" s="1"/>
  <c r="Q274" i="2" s="1"/>
  <c r="H274" i="2"/>
  <c r="E274" i="2"/>
  <c r="V273" i="2"/>
  <c r="U273" i="2"/>
  <c r="N273" i="2"/>
  <c r="T273" i="2" s="1"/>
  <c r="M273" i="2"/>
  <c r="K273" i="2"/>
  <c r="F192" i="3" s="1"/>
  <c r="J273" i="2"/>
  <c r="L273" i="2" s="1"/>
  <c r="I273" i="2"/>
  <c r="H273" i="2"/>
  <c r="E273" i="2"/>
  <c r="V272" i="2"/>
  <c r="U272" i="2"/>
  <c r="T272" i="2"/>
  <c r="N272" i="2"/>
  <c r="M272" i="2"/>
  <c r="S272" i="2" s="1"/>
  <c r="L272" i="2"/>
  <c r="K191" i="3" s="1"/>
  <c r="K272" i="2"/>
  <c r="J272" i="2"/>
  <c r="I272" i="2"/>
  <c r="H272" i="2"/>
  <c r="E272" i="2"/>
  <c r="V271" i="2"/>
  <c r="U271" i="2"/>
  <c r="S271" i="2"/>
  <c r="N271" i="2"/>
  <c r="T271" i="2" s="1"/>
  <c r="M271" i="2"/>
  <c r="J271" i="2"/>
  <c r="L271" i="2" s="1"/>
  <c r="K190" i="3" s="1"/>
  <c r="I271" i="2"/>
  <c r="K271" i="2" s="1"/>
  <c r="H271" i="2"/>
  <c r="E271" i="2"/>
  <c r="V270" i="2"/>
  <c r="U270" i="2"/>
  <c r="S270" i="2"/>
  <c r="N270" i="2"/>
  <c r="T270" i="2" s="1"/>
  <c r="M270" i="2"/>
  <c r="J270" i="2"/>
  <c r="L270" i="2" s="1"/>
  <c r="I270" i="2"/>
  <c r="K270" i="2" s="1"/>
  <c r="F189" i="3" s="1"/>
  <c r="H270" i="2"/>
  <c r="E270" i="2"/>
  <c r="V269" i="2"/>
  <c r="U269" i="2"/>
  <c r="T269" i="2"/>
  <c r="N269" i="2"/>
  <c r="M269" i="2"/>
  <c r="S269" i="2" s="1"/>
  <c r="J269" i="2"/>
  <c r="L269" i="2" s="1"/>
  <c r="K188" i="3" s="1"/>
  <c r="I269" i="2"/>
  <c r="K269" i="2" s="1"/>
  <c r="H269" i="2"/>
  <c r="E269" i="2"/>
  <c r="V268" i="2"/>
  <c r="U268" i="2"/>
  <c r="S268" i="2"/>
  <c r="N268" i="2"/>
  <c r="T268" i="2" s="1"/>
  <c r="M268" i="2"/>
  <c r="J268" i="2"/>
  <c r="L268" i="2" s="1"/>
  <c r="I268" i="2"/>
  <c r="K268" i="2" s="1"/>
  <c r="H268" i="2"/>
  <c r="E268" i="2"/>
  <c r="V267" i="2"/>
  <c r="U267" i="2"/>
  <c r="T267" i="2"/>
  <c r="S267" i="2"/>
  <c r="N267" i="2"/>
  <c r="M267" i="2"/>
  <c r="J267" i="2"/>
  <c r="L267" i="2" s="1"/>
  <c r="P267" i="2" s="1"/>
  <c r="R267" i="2" s="1"/>
  <c r="I267" i="2"/>
  <c r="K267" i="2" s="1"/>
  <c r="H267" i="2"/>
  <c r="E267" i="2"/>
  <c r="V266" i="2"/>
  <c r="U266" i="2"/>
  <c r="S266" i="2"/>
  <c r="N266" i="2"/>
  <c r="T266" i="2" s="1"/>
  <c r="M266" i="2"/>
  <c r="J266" i="2"/>
  <c r="L266" i="2" s="1"/>
  <c r="K185" i="3" s="1"/>
  <c r="I266" i="2"/>
  <c r="K266" i="2" s="1"/>
  <c r="W266" i="2" s="1"/>
  <c r="H185" i="3" s="1"/>
  <c r="H266" i="2"/>
  <c r="E266" i="2"/>
  <c r="X265" i="2"/>
  <c r="M184" i="3" s="1"/>
  <c r="V265" i="2"/>
  <c r="U265" i="2"/>
  <c r="S265" i="2"/>
  <c r="N265" i="2"/>
  <c r="T265" i="2" s="1"/>
  <c r="M265" i="2"/>
  <c r="K265" i="2"/>
  <c r="F184" i="3" s="1"/>
  <c r="J265" i="2"/>
  <c r="L265" i="2" s="1"/>
  <c r="I265" i="2"/>
  <c r="H265" i="2"/>
  <c r="E265" i="2"/>
  <c r="V264" i="2"/>
  <c r="U264" i="2"/>
  <c r="T264" i="2"/>
  <c r="S264" i="2"/>
  <c r="N264" i="2"/>
  <c r="M264" i="2"/>
  <c r="K264" i="2"/>
  <c r="F183" i="3" s="1"/>
  <c r="J264" i="2"/>
  <c r="L264" i="2" s="1"/>
  <c r="I264" i="2"/>
  <c r="H264" i="2"/>
  <c r="E264" i="2"/>
  <c r="V263" i="2"/>
  <c r="U263" i="2"/>
  <c r="T263" i="2"/>
  <c r="S263" i="2"/>
  <c r="N263" i="2"/>
  <c r="M263" i="2"/>
  <c r="K263" i="2"/>
  <c r="J263" i="2"/>
  <c r="L263" i="2" s="1"/>
  <c r="K182" i="3" s="1"/>
  <c r="I263" i="2"/>
  <c r="H263" i="2"/>
  <c r="E263" i="2"/>
  <c r="V262" i="2"/>
  <c r="U262" i="2"/>
  <c r="N262" i="2"/>
  <c r="T262" i="2" s="1"/>
  <c r="M262" i="2"/>
  <c r="S262" i="2" s="1"/>
  <c r="L262" i="2"/>
  <c r="K262" i="2"/>
  <c r="F181" i="3" s="1"/>
  <c r="J262" i="2"/>
  <c r="I262" i="2"/>
  <c r="H262" i="2"/>
  <c r="E262" i="2"/>
  <c r="V261" i="2"/>
  <c r="U261" i="2"/>
  <c r="T261" i="2"/>
  <c r="N261" i="2"/>
  <c r="M261" i="2"/>
  <c r="S261" i="2" s="1"/>
  <c r="K261" i="2"/>
  <c r="F180" i="3" s="1"/>
  <c r="J261" i="2"/>
  <c r="L261" i="2" s="1"/>
  <c r="I261" i="2"/>
  <c r="H261" i="2"/>
  <c r="E261" i="2"/>
  <c r="V260" i="2"/>
  <c r="U260" i="2"/>
  <c r="T260" i="2"/>
  <c r="N260" i="2"/>
  <c r="M260" i="2"/>
  <c r="S260" i="2" s="1"/>
  <c r="L260" i="2"/>
  <c r="K260" i="2"/>
  <c r="J260" i="2"/>
  <c r="I260" i="2"/>
  <c r="H260" i="2"/>
  <c r="E260" i="2"/>
  <c r="V259" i="2"/>
  <c r="U259" i="2"/>
  <c r="N259" i="2"/>
  <c r="T259" i="2" s="1"/>
  <c r="M259" i="2"/>
  <c r="S259" i="2" s="1"/>
  <c r="L259" i="2"/>
  <c r="X259" i="2" s="1"/>
  <c r="M178" i="3" s="1"/>
  <c r="J259" i="2"/>
  <c r="I259" i="2"/>
  <c r="K259" i="2" s="1"/>
  <c r="H259" i="2"/>
  <c r="E259" i="2"/>
  <c r="V258" i="2"/>
  <c r="U258" i="2"/>
  <c r="N258" i="2"/>
  <c r="T258" i="2" s="1"/>
  <c r="M258" i="2"/>
  <c r="S258" i="2" s="1"/>
  <c r="J258" i="2"/>
  <c r="L258" i="2" s="1"/>
  <c r="P258" i="2" s="1"/>
  <c r="R258" i="2" s="1"/>
  <c r="I258" i="2"/>
  <c r="K258" i="2" s="1"/>
  <c r="H258" i="2"/>
  <c r="E258" i="2"/>
  <c r="V257" i="2"/>
  <c r="U257" i="2"/>
  <c r="S257" i="2"/>
  <c r="N257" i="2"/>
  <c r="T257" i="2" s="1"/>
  <c r="M257" i="2"/>
  <c r="K257" i="2"/>
  <c r="J257" i="2"/>
  <c r="L257" i="2" s="1"/>
  <c r="X257" i="2" s="1"/>
  <c r="M176" i="3" s="1"/>
  <c r="I257" i="2"/>
  <c r="H257" i="2"/>
  <c r="E257" i="2"/>
  <c r="V256" i="2"/>
  <c r="U256" i="2"/>
  <c r="S256" i="2"/>
  <c r="N256" i="2"/>
  <c r="T256" i="2" s="1"/>
  <c r="M256" i="2"/>
  <c r="L256" i="2"/>
  <c r="K256" i="2"/>
  <c r="J256" i="2"/>
  <c r="I256" i="2"/>
  <c r="H256" i="2"/>
  <c r="E256" i="2"/>
  <c r="V255" i="2"/>
  <c r="U255" i="2"/>
  <c r="N255" i="2"/>
  <c r="M255" i="2"/>
  <c r="S255" i="2" s="1"/>
  <c r="J255" i="2"/>
  <c r="L255" i="2" s="1"/>
  <c r="I255" i="2"/>
  <c r="K255" i="2" s="1"/>
  <c r="H255" i="2"/>
  <c r="E255" i="2"/>
  <c r="V254" i="2"/>
  <c r="U254" i="2"/>
  <c r="T254" i="2"/>
  <c r="N254" i="2"/>
  <c r="M254" i="2"/>
  <c r="S254" i="2" s="1"/>
  <c r="L254" i="2"/>
  <c r="J254" i="2"/>
  <c r="I254" i="2"/>
  <c r="K254" i="2" s="1"/>
  <c r="H254" i="2"/>
  <c r="E254" i="2"/>
  <c r="V253" i="2"/>
  <c r="U253" i="2"/>
  <c r="N253" i="2"/>
  <c r="T253" i="2" s="1"/>
  <c r="M253" i="2"/>
  <c r="S253" i="2" s="1"/>
  <c r="K253" i="2"/>
  <c r="J253" i="2"/>
  <c r="L253" i="2" s="1"/>
  <c r="I253" i="2"/>
  <c r="H253" i="2"/>
  <c r="E253" i="2"/>
  <c r="V252" i="2"/>
  <c r="U252" i="2"/>
  <c r="T252" i="2"/>
  <c r="P252" i="2"/>
  <c r="R252" i="2" s="1"/>
  <c r="O252" i="2"/>
  <c r="Q252" i="2" s="1"/>
  <c r="N252" i="2"/>
  <c r="M252" i="2"/>
  <c r="S252" i="2" s="1"/>
  <c r="K252" i="2"/>
  <c r="F171" i="3" s="1"/>
  <c r="J252" i="2"/>
  <c r="L252" i="2" s="1"/>
  <c r="I252" i="2"/>
  <c r="H252" i="2"/>
  <c r="E252" i="2"/>
  <c r="V251" i="2"/>
  <c r="U251" i="2"/>
  <c r="T251" i="2"/>
  <c r="S251" i="2"/>
  <c r="N251" i="2"/>
  <c r="M251" i="2"/>
  <c r="L251" i="2"/>
  <c r="J251" i="2"/>
  <c r="I251" i="2"/>
  <c r="K251" i="2" s="1"/>
  <c r="W251" i="2" s="1"/>
  <c r="H170" i="3" s="1"/>
  <c r="H251" i="2"/>
  <c r="E251" i="2"/>
  <c r="V250" i="2"/>
  <c r="U250" i="2"/>
  <c r="S250" i="2"/>
  <c r="O250" i="2"/>
  <c r="Q250" i="2" s="1"/>
  <c r="N250" i="2"/>
  <c r="T250" i="2" s="1"/>
  <c r="M250" i="2"/>
  <c r="L250" i="2"/>
  <c r="X250" i="2" s="1"/>
  <c r="J250" i="2"/>
  <c r="I250" i="2"/>
  <c r="K250" i="2" s="1"/>
  <c r="W250" i="2" s="1"/>
  <c r="H250" i="2"/>
  <c r="E250" i="2"/>
  <c r="V248" i="2"/>
  <c r="U248" i="2"/>
  <c r="T248" i="2"/>
  <c r="S248" i="2"/>
  <c r="N248" i="2"/>
  <c r="M248" i="2"/>
  <c r="J248" i="2"/>
  <c r="L248" i="2" s="1"/>
  <c r="I248" i="2"/>
  <c r="K248" i="2" s="1"/>
  <c r="H248" i="2"/>
  <c r="E248" i="2"/>
  <c r="V247" i="2"/>
  <c r="U247" i="2"/>
  <c r="T247" i="2"/>
  <c r="S247" i="2"/>
  <c r="N247" i="2"/>
  <c r="M247" i="2"/>
  <c r="L247" i="2"/>
  <c r="X247" i="2" s="1"/>
  <c r="M168" i="3" s="1"/>
  <c r="J247" i="2"/>
  <c r="I247" i="2"/>
  <c r="K247" i="2" s="1"/>
  <c r="W247" i="2" s="1"/>
  <c r="H168" i="3" s="1"/>
  <c r="H247" i="2"/>
  <c r="E247" i="2"/>
  <c r="V246" i="2"/>
  <c r="U246" i="2"/>
  <c r="S246" i="2"/>
  <c r="N246" i="2"/>
  <c r="T246" i="2" s="1"/>
  <c r="M246" i="2"/>
  <c r="J246" i="2"/>
  <c r="L246" i="2" s="1"/>
  <c r="I246" i="2"/>
  <c r="K246" i="2" s="1"/>
  <c r="H246" i="2"/>
  <c r="E246" i="2"/>
  <c r="V245" i="2"/>
  <c r="U245" i="2"/>
  <c r="T245" i="2"/>
  <c r="O245" i="2"/>
  <c r="Q245" i="2" s="1"/>
  <c r="N245" i="2"/>
  <c r="M245" i="2"/>
  <c r="S245" i="2" s="1"/>
  <c r="K245" i="2"/>
  <c r="F166" i="3" s="1"/>
  <c r="J245" i="2"/>
  <c r="L245" i="2" s="1"/>
  <c r="P245" i="2" s="1"/>
  <c r="R245" i="2" s="1"/>
  <c r="I245" i="2"/>
  <c r="H245" i="2"/>
  <c r="E245" i="2"/>
  <c r="X244" i="2"/>
  <c r="M165" i="3" s="1"/>
  <c r="V244" i="2"/>
  <c r="U244" i="2"/>
  <c r="T244" i="2"/>
  <c r="S244" i="2"/>
  <c r="N244" i="2"/>
  <c r="M244" i="2"/>
  <c r="L244" i="2"/>
  <c r="J244" i="2"/>
  <c r="I244" i="2"/>
  <c r="K244" i="2" s="1"/>
  <c r="W244" i="2" s="1"/>
  <c r="H165" i="3" s="1"/>
  <c r="H244" i="2"/>
  <c r="E244" i="2"/>
  <c r="V243" i="2"/>
  <c r="U243" i="2"/>
  <c r="S243" i="2"/>
  <c r="N243" i="2"/>
  <c r="T243" i="2" s="1"/>
  <c r="M243" i="2"/>
  <c r="J243" i="2"/>
  <c r="L243" i="2" s="1"/>
  <c r="I243" i="2"/>
  <c r="K243" i="2" s="1"/>
  <c r="H243" i="2"/>
  <c r="E243" i="2"/>
  <c r="V242" i="2"/>
  <c r="U242" i="2"/>
  <c r="N242" i="2"/>
  <c r="T242" i="2" s="1"/>
  <c r="M242" i="2"/>
  <c r="S242" i="2" s="1"/>
  <c r="J242" i="2"/>
  <c r="L242" i="2" s="1"/>
  <c r="P242" i="2" s="1"/>
  <c r="R242" i="2" s="1"/>
  <c r="I242" i="2"/>
  <c r="K242" i="2" s="1"/>
  <c r="H242" i="2"/>
  <c r="E242" i="2"/>
  <c r="V241" i="2"/>
  <c r="U241" i="2"/>
  <c r="S241" i="2"/>
  <c r="N241" i="2"/>
  <c r="T241" i="2" s="1"/>
  <c r="M241" i="2"/>
  <c r="J241" i="2"/>
  <c r="L241" i="2" s="1"/>
  <c r="X241" i="2" s="1"/>
  <c r="M163" i="3" s="1"/>
  <c r="I241" i="2"/>
  <c r="K241" i="2" s="1"/>
  <c r="W241" i="2" s="1"/>
  <c r="H163" i="3" s="1"/>
  <c r="H241" i="2"/>
  <c r="E241" i="2"/>
  <c r="V240" i="2"/>
  <c r="U240" i="2"/>
  <c r="S240" i="2"/>
  <c r="N240" i="2"/>
  <c r="T240" i="2" s="1"/>
  <c r="M240" i="2"/>
  <c r="J240" i="2"/>
  <c r="L240" i="2" s="1"/>
  <c r="P240" i="2" s="1"/>
  <c r="R240" i="2" s="1"/>
  <c r="I240" i="2"/>
  <c r="K240" i="2" s="1"/>
  <c r="H240" i="2"/>
  <c r="E240" i="2"/>
  <c r="V239" i="2"/>
  <c r="U239" i="2"/>
  <c r="S239" i="2"/>
  <c r="N239" i="2"/>
  <c r="T239" i="2" s="1"/>
  <c r="M239" i="2"/>
  <c r="J239" i="2"/>
  <c r="L239" i="2" s="1"/>
  <c r="I239" i="2"/>
  <c r="K239" i="2" s="1"/>
  <c r="H239" i="2"/>
  <c r="E239" i="2"/>
  <c r="V238" i="2"/>
  <c r="U238" i="2"/>
  <c r="S238" i="2"/>
  <c r="N238" i="2"/>
  <c r="T238" i="2" s="1"/>
  <c r="M238" i="2"/>
  <c r="K238" i="2"/>
  <c r="O238" i="2" s="1"/>
  <c r="Q238" i="2" s="1"/>
  <c r="J238" i="2"/>
  <c r="L238" i="2" s="1"/>
  <c r="X238" i="2" s="1"/>
  <c r="M161" i="3" s="1"/>
  <c r="I238" i="2"/>
  <c r="H238" i="2"/>
  <c r="E238" i="2"/>
  <c r="V237" i="2"/>
  <c r="U237" i="2"/>
  <c r="S237" i="2"/>
  <c r="N237" i="2"/>
  <c r="T237" i="2" s="1"/>
  <c r="M237" i="2"/>
  <c r="J237" i="2"/>
  <c r="L237" i="2" s="1"/>
  <c r="X237" i="2" s="1"/>
  <c r="M160" i="3" s="1"/>
  <c r="I237" i="2"/>
  <c r="K237" i="2" s="1"/>
  <c r="H237" i="2"/>
  <c r="E237" i="2"/>
  <c r="W236" i="2"/>
  <c r="H159" i="3" s="1"/>
  <c r="V236" i="2"/>
  <c r="U236" i="2"/>
  <c r="T236" i="2"/>
  <c r="S236" i="2"/>
  <c r="N236" i="2"/>
  <c r="M236" i="2"/>
  <c r="K236" i="2"/>
  <c r="O236" i="2" s="1"/>
  <c r="Q236" i="2" s="1"/>
  <c r="J236" i="2"/>
  <c r="L236" i="2" s="1"/>
  <c r="I236" i="2"/>
  <c r="H236" i="2"/>
  <c r="E236" i="2"/>
  <c r="V235" i="2"/>
  <c r="U235" i="2"/>
  <c r="N235" i="2"/>
  <c r="T235" i="2" s="1"/>
  <c r="M235" i="2"/>
  <c r="S235" i="2" s="1"/>
  <c r="K235" i="2"/>
  <c r="J235" i="2"/>
  <c r="L235" i="2" s="1"/>
  <c r="X235" i="2" s="1"/>
  <c r="I235" i="2"/>
  <c r="H235" i="2"/>
  <c r="E235" i="2"/>
  <c r="V234" i="2"/>
  <c r="U234" i="2"/>
  <c r="N234" i="2"/>
  <c r="T234" i="2" s="1"/>
  <c r="M234" i="2"/>
  <c r="S234" i="2" s="1"/>
  <c r="J234" i="2"/>
  <c r="L234" i="2" s="1"/>
  <c r="I234" i="2"/>
  <c r="K234" i="2" s="1"/>
  <c r="H234" i="2"/>
  <c r="E234" i="2"/>
  <c r="V233" i="2"/>
  <c r="U233" i="2"/>
  <c r="N233" i="2"/>
  <c r="T233" i="2" s="1"/>
  <c r="M233" i="2"/>
  <c r="S233" i="2" s="1"/>
  <c r="J233" i="2"/>
  <c r="L233" i="2" s="1"/>
  <c r="I233" i="2"/>
  <c r="K233" i="2" s="1"/>
  <c r="W233" i="2" s="1"/>
  <c r="H158" i="3" s="1"/>
  <c r="H233" i="2"/>
  <c r="E233" i="2"/>
  <c r="V232" i="2"/>
  <c r="U232" i="2"/>
  <c r="S232" i="2"/>
  <c r="N232" i="2"/>
  <c r="T232" i="2" s="1"/>
  <c r="M232" i="2"/>
  <c r="K232" i="2"/>
  <c r="J232" i="2"/>
  <c r="L232" i="2" s="1"/>
  <c r="X232" i="2" s="1"/>
  <c r="M157" i="3" s="1"/>
  <c r="I232" i="2"/>
  <c r="H232" i="2"/>
  <c r="E232" i="2"/>
  <c r="V231" i="2"/>
  <c r="U231" i="2"/>
  <c r="S231" i="2"/>
  <c r="N231" i="2"/>
  <c r="T231" i="2" s="1"/>
  <c r="M231" i="2"/>
  <c r="J231" i="2"/>
  <c r="L231" i="2" s="1"/>
  <c r="X231" i="2" s="1"/>
  <c r="M156" i="3" s="1"/>
  <c r="I231" i="2"/>
  <c r="K231" i="2" s="1"/>
  <c r="H231" i="2"/>
  <c r="E231" i="2"/>
  <c r="V230" i="2"/>
  <c r="U230" i="2"/>
  <c r="S230" i="2"/>
  <c r="N230" i="2"/>
  <c r="T230" i="2" s="1"/>
  <c r="M230" i="2"/>
  <c r="J230" i="2"/>
  <c r="L230" i="2" s="1"/>
  <c r="P230" i="2" s="1"/>
  <c r="R230" i="2" s="1"/>
  <c r="I230" i="2"/>
  <c r="K230" i="2" s="1"/>
  <c r="W230" i="2" s="1"/>
  <c r="H155" i="3" s="1"/>
  <c r="H230" i="2"/>
  <c r="E230" i="2"/>
  <c r="V229" i="2"/>
  <c r="U229" i="2"/>
  <c r="S229" i="2"/>
  <c r="N229" i="2"/>
  <c r="T229" i="2" s="1"/>
  <c r="M229" i="2"/>
  <c r="K229" i="2"/>
  <c r="J229" i="2"/>
  <c r="L229" i="2" s="1"/>
  <c r="X229" i="2" s="1"/>
  <c r="I229" i="2"/>
  <c r="H229" i="2"/>
  <c r="E229" i="2"/>
  <c r="V228" i="2"/>
  <c r="U228" i="2"/>
  <c r="S228" i="2"/>
  <c r="N228" i="2"/>
  <c r="T228" i="2" s="1"/>
  <c r="M228" i="2"/>
  <c r="L228" i="2"/>
  <c r="K228" i="2"/>
  <c r="W228" i="2" s="1"/>
  <c r="J228" i="2"/>
  <c r="I228" i="2"/>
  <c r="H228" i="2"/>
  <c r="E228" i="2"/>
  <c r="V227" i="2"/>
  <c r="U227" i="2"/>
  <c r="T227" i="2"/>
  <c r="N227" i="2"/>
  <c r="M227" i="2"/>
  <c r="S227" i="2" s="1"/>
  <c r="K227" i="2"/>
  <c r="W227" i="2" s="1"/>
  <c r="J227" i="2"/>
  <c r="L227" i="2" s="1"/>
  <c r="P227" i="2" s="1"/>
  <c r="R227" i="2" s="1"/>
  <c r="I227" i="2"/>
  <c r="H227" i="2"/>
  <c r="E227" i="2"/>
  <c r="V226" i="2"/>
  <c r="U226" i="2"/>
  <c r="S226" i="2"/>
  <c r="N226" i="2"/>
  <c r="T226" i="2" s="1"/>
  <c r="M226" i="2"/>
  <c r="L226" i="2"/>
  <c r="X226" i="2" s="1"/>
  <c r="M154" i="3" s="1"/>
  <c r="K226" i="2"/>
  <c r="J226" i="2"/>
  <c r="I226" i="2"/>
  <c r="H226" i="2"/>
  <c r="E226" i="2"/>
  <c r="V225" i="2"/>
  <c r="U225" i="2"/>
  <c r="S225" i="2"/>
  <c r="N225" i="2"/>
  <c r="T225" i="2" s="1"/>
  <c r="M225" i="2"/>
  <c r="J225" i="2"/>
  <c r="L225" i="2" s="1"/>
  <c r="I225" i="2"/>
  <c r="K225" i="2" s="1"/>
  <c r="H225" i="2"/>
  <c r="E225" i="2"/>
  <c r="V224" i="2"/>
  <c r="U224" i="2"/>
  <c r="T224" i="2"/>
  <c r="S224" i="2"/>
  <c r="N224" i="2"/>
  <c r="M224" i="2"/>
  <c r="K224" i="2"/>
  <c r="J224" i="2"/>
  <c r="L224" i="2" s="1"/>
  <c r="I224" i="2"/>
  <c r="H224" i="2"/>
  <c r="E224" i="2"/>
  <c r="V223" i="2"/>
  <c r="U223" i="2"/>
  <c r="T223" i="2"/>
  <c r="S223" i="2"/>
  <c r="N223" i="2"/>
  <c r="M223" i="2"/>
  <c r="L223" i="2"/>
  <c r="X223" i="2" s="1"/>
  <c r="M151" i="3" s="1"/>
  <c r="K223" i="2"/>
  <c r="W223" i="2" s="1"/>
  <c r="H151" i="3" s="1"/>
  <c r="J223" i="2"/>
  <c r="I223" i="2"/>
  <c r="H223" i="2"/>
  <c r="E223" i="2"/>
  <c r="V222" i="2"/>
  <c r="U222" i="2"/>
  <c r="N222" i="2"/>
  <c r="T222" i="2" s="1"/>
  <c r="M222" i="2"/>
  <c r="S222" i="2" s="1"/>
  <c r="L222" i="2"/>
  <c r="J222" i="2"/>
  <c r="I222" i="2"/>
  <c r="K222" i="2" s="1"/>
  <c r="H222" i="2"/>
  <c r="E222" i="2"/>
  <c r="V221" i="2"/>
  <c r="U221" i="2"/>
  <c r="T221" i="2"/>
  <c r="N221" i="2"/>
  <c r="M221" i="2"/>
  <c r="S221" i="2" s="1"/>
  <c r="K221" i="2"/>
  <c r="J221" i="2"/>
  <c r="L221" i="2" s="1"/>
  <c r="I221" i="2"/>
  <c r="H221" i="2"/>
  <c r="E221" i="2"/>
  <c r="V220" i="2"/>
  <c r="U220" i="2"/>
  <c r="N220" i="2"/>
  <c r="T220" i="2" s="1"/>
  <c r="M220" i="2"/>
  <c r="S220" i="2" s="1"/>
  <c r="K220" i="2"/>
  <c r="J220" i="2"/>
  <c r="L220" i="2" s="1"/>
  <c r="X220" i="2" s="1"/>
  <c r="M148" i="3" s="1"/>
  <c r="I220" i="2"/>
  <c r="H220" i="2"/>
  <c r="E220" i="2"/>
  <c r="V219" i="2"/>
  <c r="U219" i="2"/>
  <c r="P219" i="2"/>
  <c r="R219" i="2" s="1"/>
  <c r="N219" i="2"/>
  <c r="T219" i="2" s="1"/>
  <c r="M219" i="2"/>
  <c r="S219" i="2" s="1"/>
  <c r="J219" i="2"/>
  <c r="L219" i="2" s="1"/>
  <c r="X219" i="2" s="1"/>
  <c r="I219" i="2"/>
  <c r="K219" i="2" s="1"/>
  <c r="H219" i="2"/>
  <c r="E219" i="2"/>
  <c r="W217" i="2"/>
  <c r="H147" i="3" s="1"/>
  <c r="V217" i="2"/>
  <c r="U217" i="2"/>
  <c r="P217" i="2"/>
  <c r="R217" i="2" s="1"/>
  <c r="N217" i="2"/>
  <c r="T217" i="2" s="1"/>
  <c r="M217" i="2"/>
  <c r="S217" i="2" s="1"/>
  <c r="K217" i="2"/>
  <c r="J217" i="2"/>
  <c r="L217" i="2" s="1"/>
  <c r="I217" i="2"/>
  <c r="H217" i="2"/>
  <c r="E217" i="2"/>
  <c r="V216" i="2"/>
  <c r="U216" i="2"/>
  <c r="T216" i="2"/>
  <c r="S216" i="2"/>
  <c r="N216" i="2"/>
  <c r="M216" i="2"/>
  <c r="J216" i="2"/>
  <c r="L216" i="2" s="1"/>
  <c r="X216" i="2" s="1"/>
  <c r="M146" i="3" s="1"/>
  <c r="I216" i="2"/>
  <c r="K216" i="2" s="1"/>
  <c r="H216" i="2"/>
  <c r="E216" i="2"/>
  <c r="V215" i="2"/>
  <c r="U215" i="2"/>
  <c r="S215" i="2"/>
  <c r="N215" i="2"/>
  <c r="T215" i="2" s="1"/>
  <c r="M215" i="2"/>
  <c r="L215" i="2"/>
  <c r="X215" i="2" s="1"/>
  <c r="M145" i="3" s="1"/>
  <c r="J215" i="2"/>
  <c r="I215" i="2"/>
  <c r="K215" i="2" s="1"/>
  <c r="H215" i="2"/>
  <c r="E215" i="2"/>
  <c r="W214" i="2"/>
  <c r="H144" i="3" s="1"/>
  <c r="V214" i="2"/>
  <c r="U214" i="2"/>
  <c r="T214" i="2"/>
  <c r="O214" i="2"/>
  <c r="Q214" i="2" s="1"/>
  <c r="N214" i="2"/>
  <c r="M214" i="2"/>
  <c r="S214" i="2" s="1"/>
  <c r="K214" i="2"/>
  <c r="J214" i="2"/>
  <c r="L214" i="2" s="1"/>
  <c r="P214" i="2" s="1"/>
  <c r="R214" i="2" s="1"/>
  <c r="I214" i="2"/>
  <c r="H214" i="2"/>
  <c r="E214" i="2"/>
  <c r="V213" i="2"/>
  <c r="U213" i="2"/>
  <c r="N213" i="2"/>
  <c r="T213" i="2" s="1"/>
  <c r="M213" i="2"/>
  <c r="S213" i="2" s="1"/>
  <c r="K213" i="2"/>
  <c r="J213" i="2"/>
  <c r="L213" i="2" s="1"/>
  <c r="X213" i="2" s="1"/>
  <c r="M143" i="3" s="1"/>
  <c r="I213" i="2"/>
  <c r="H213" i="2"/>
  <c r="E213" i="2"/>
  <c r="V212" i="2"/>
  <c r="U212" i="2"/>
  <c r="N212" i="2"/>
  <c r="T212" i="2" s="1"/>
  <c r="M212" i="2"/>
  <c r="S212" i="2" s="1"/>
  <c r="J212" i="2"/>
  <c r="L212" i="2" s="1"/>
  <c r="I212" i="2"/>
  <c r="K212" i="2" s="1"/>
  <c r="H212" i="2"/>
  <c r="E212" i="2"/>
  <c r="V211" i="2"/>
  <c r="U211" i="2"/>
  <c r="N211" i="2"/>
  <c r="T211" i="2" s="1"/>
  <c r="M211" i="2"/>
  <c r="J211" i="2"/>
  <c r="L211" i="2" s="1"/>
  <c r="I211" i="2"/>
  <c r="K211" i="2" s="1"/>
  <c r="W211" i="2" s="1"/>
  <c r="H142" i="3" s="1"/>
  <c r="H211" i="2"/>
  <c r="E211" i="2"/>
  <c r="W210" i="2"/>
  <c r="H141" i="3" s="1"/>
  <c r="V210" i="2"/>
  <c r="U210" i="2"/>
  <c r="N210" i="2"/>
  <c r="T210" i="2" s="1"/>
  <c r="M210" i="2"/>
  <c r="S210" i="2" s="1"/>
  <c r="K210" i="2"/>
  <c r="J210" i="2"/>
  <c r="L210" i="2" s="1"/>
  <c r="X210" i="2" s="1"/>
  <c r="M141" i="3" s="1"/>
  <c r="I210" i="2"/>
  <c r="H210" i="2"/>
  <c r="E210" i="2"/>
  <c r="V209" i="2"/>
  <c r="X209" i="2" s="1"/>
  <c r="M140" i="3" s="1"/>
  <c r="U209" i="2"/>
  <c r="N209" i="2"/>
  <c r="M209" i="2"/>
  <c r="S209" i="2" s="1"/>
  <c r="L209" i="2"/>
  <c r="K209" i="2"/>
  <c r="W209" i="2" s="1"/>
  <c r="H140" i="3" s="1"/>
  <c r="J209" i="2"/>
  <c r="I209" i="2"/>
  <c r="H209" i="2"/>
  <c r="E209" i="2"/>
  <c r="V208" i="2"/>
  <c r="U208" i="2"/>
  <c r="N208" i="2"/>
  <c r="T208" i="2" s="1"/>
  <c r="M208" i="2"/>
  <c r="S208" i="2" s="1"/>
  <c r="K208" i="2"/>
  <c r="W208" i="2" s="1"/>
  <c r="H139" i="3" s="1"/>
  <c r="J208" i="2"/>
  <c r="L208" i="2" s="1"/>
  <c r="I208" i="2"/>
  <c r="H208" i="2"/>
  <c r="E208" i="2"/>
  <c r="W207" i="2"/>
  <c r="H138" i="3" s="1"/>
  <c r="V207" i="2"/>
  <c r="U207" i="2"/>
  <c r="O207" i="2"/>
  <c r="Q207" i="2" s="1"/>
  <c r="N207" i="2"/>
  <c r="T207" i="2" s="1"/>
  <c r="M207" i="2"/>
  <c r="S207" i="2" s="1"/>
  <c r="L207" i="2"/>
  <c r="K207" i="2"/>
  <c r="J207" i="2"/>
  <c r="I207" i="2"/>
  <c r="H207" i="2"/>
  <c r="E207" i="2"/>
  <c r="V206" i="2"/>
  <c r="U206" i="2"/>
  <c r="N206" i="2"/>
  <c r="T206" i="2" s="1"/>
  <c r="M206" i="2"/>
  <c r="S206" i="2" s="1"/>
  <c r="J206" i="2"/>
  <c r="L206" i="2" s="1"/>
  <c r="I206" i="2"/>
  <c r="K206" i="2" s="1"/>
  <c r="H206" i="2"/>
  <c r="E206" i="2"/>
  <c r="V205" i="2"/>
  <c r="U205" i="2"/>
  <c r="W205" i="2" s="1"/>
  <c r="H137" i="3" s="1"/>
  <c r="O205" i="2"/>
  <c r="Q205" i="2" s="1"/>
  <c r="N205" i="2"/>
  <c r="T205" i="2" s="1"/>
  <c r="M205" i="2"/>
  <c r="S205" i="2" s="1"/>
  <c r="K205" i="2"/>
  <c r="J205" i="2"/>
  <c r="L205" i="2" s="1"/>
  <c r="I205" i="2"/>
  <c r="H205" i="2"/>
  <c r="E205" i="2"/>
  <c r="X204" i="2"/>
  <c r="M136" i="3" s="1"/>
  <c r="V204" i="2"/>
  <c r="U204" i="2"/>
  <c r="S204" i="2"/>
  <c r="N204" i="2"/>
  <c r="T204" i="2" s="1"/>
  <c r="M204" i="2"/>
  <c r="L204" i="2"/>
  <c r="K204" i="2"/>
  <c r="W204" i="2" s="1"/>
  <c r="H136" i="3" s="1"/>
  <c r="J204" i="2"/>
  <c r="I204" i="2"/>
  <c r="H204" i="2"/>
  <c r="E204" i="2"/>
  <c r="X203" i="2"/>
  <c r="M135" i="3" s="1"/>
  <c r="V203" i="2"/>
  <c r="U203" i="2"/>
  <c r="S203" i="2"/>
  <c r="O203" i="2"/>
  <c r="Q203" i="2" s="1"/>
  <c r="N203" i="2"/>
  <c r="T203" i="2" s="1"/>
  <c r="M203" i="2"/>
  <c r="L203" i="2"/>
  <c r="P203" i="2" s="1"/>
  <c r="R203" i="2" s="1"/>
  <c r="J203" i="2"/>
  <c r="I203" i="2"/>
  <c r="K203" i="2" s="1"/>
  <c r="W203" i="2" s="1"/>
  <c r="H135" i="3" s="1"/>
  <c r="H203" i="2"/>
  <c r="E203" i="2"/>
  <c r="V202" i="2"/>
  <c r="U202" i="2"/>
  <c r="T202" i="2"/>
  <c r="S202" i="2"/>
  <c r="N202" i="2"/>
  <c r="M202" i="2"/>
  <c r="K202" i="2"/>
  <c r="J202" i="2"/>
  <c r="L202" i="2" s="1"/>
  <c r="I202" i="2"/>
  <c r="H202" i="2"/>
  <c r="E202" i="2"/>
  <c r="V201" i="2"/>
  <c r="U201" i="2"/>
  <c r="T201" i="2"/>
  <c r="S201" i="2"/>
  <c r="N201" i="2"/>
  <c r="M201" i="2"/>
  <c r="J201" i="2"/>
  <c r="L201" i="2" s="1"/>
  <c r="X201" i="2" s="1"/>
  <c r="M133" i="3" s="1"/>
  <c r="I201" i="2"/>
  <c r="K201" i="2" s="1"/>
  <c r="H201" i="2"/>
  <c r="E201" i="2"/>
  <c r="V200" i="2"/>
  <c r="U200" i="2"/>
  <c r="N200" i="2"/>
  <c r="T200" i="2" s="1"/>
  <c r="M200" i="2"/>
  <c r="S200" i="2" s="1"/>
  <c r="J200" i="2"/>
  <c r="L200" i="2" s="1"/>
  <c r="I200" i="2"/>
  <c r="K200" i="2" s="1"/>
  <c r="H200" i="2"/>
  <c r="E200" i="2"/>
  <c r="V199" i="2"/>
  <c r="U199" i="2"/>
  <c r="N199" i="2"/>
  <c r="T199" i="2" s="1"/>
  <c r="M199" i="2"/>
  <c r="S199" i="2" s="1"/>
  <c r="J199" i="2"/>
  <c r="L199" i="2" s="1"/>
  <c r="P199" i="2" s="1"/>
  <c r="R199" i="2" s="1"/>
  <c r="I199" i="2"/>
  <c r="K199" i="2" s="1"/>
  <c r="W199" i="2" s="1"/>
  <c r="H131" i="3" s="1"/>
  <c r="H199" i="2"/>
  <c r="E199" i="2"/>
  <c r="W198" i="2"/>
  <c r="H130" i="3" s="1"/>
  <c r="V198" i="2"/>
  <c r="U198" i="2"/>
  <c r="T198" i="2"/>
  <c r="S198" i="2"/>
  <c r="N198" i="2"/>
  <c r="M198" i="2"/>
  <c r="L198" i="2"/>
  <c r="K198" i="2"/>
  <c r="O198" i="2" s="1"/>
  <c r="Q198" i="2" s="1"/>
  <c r="J198" i="2"/>
  <c r="I198" i="2"/>
  <c r="H198" i="2"/>
  <c r="E198" i="2"/>
  <c r="V197" i="2"/>
  <c r="U197" i="2"/>
  <c r="S197" i="2"/>
  <c r="N197" i="2"/>
  <c r="T197" i="2" s="1"/>
  <c r="M197" i="2"/>
  <c r="J197" i="2"/>
  <c r="L197" i="2" s="1"/>
  <c r="X197" i="2" s="1"/>
  <c r="M129" i="3" s="1"/>
  <c r="I197" i="2"/>
  <c r="K197" i="2" s="1"/>
  <c r="H197" i="2"/>
  <c r="E197" i="2"/>
  <c r="W195" i="2"/>
  <c r="V195" i="2"/>
  <c r="U195" i="2"/>
  <c r="T195" i="2"/>
  <c r="N195" i="2"/>
  <c r="M195" i="2"/>
  <c r="S195" i="2" s="1"/>
  <c r="J195" i="2"/>
  <c r="L195" i="2" s="1"/>
  <c r="P195" i="2" s="1"/>
  <c r="R195" i="2" s="1"/>
  <c r="I195" i="2"/>
  <c r="K195" i="2" s="1"/>
  <c r="O195" i="2" s="1"/>
  <c r="Q195" i="2" s="1"/>
  <c r="H195" i="2"/>
  <c r="E195" i="2"/>
  <c r="V194" i="2"/>
  <c r="U194" i="2"/>
  <c r="N194" i="2"/>
  <c r="T194" i="2" s="1"/>
  <c r="M194" i="2"/>
  <c r="S194" i="2" s="1"/>
  <c r="J194" i="2"/>
  <c r="L194" i="2" s="1"/>
  <c r="X194" i="2" s="1"/>
  <c r="M128" i="3" s="1"/>
  <c r="I194" i="2"/>
  <c r="K194" i="2" s="1"/>
  <c r="H194" i="2"/>
  <c r="E194" i="2"/>
  <c r="V193" i="2"/>
  <c r="U193" i="2"/>
  <c r="P193" i="2"/>
  <c r="R193" i="2" s="1"/>
  <c r="N193" i="2"/>
  <c r="T193" i="2" s="1"/>
  <c r="M193" i="2"/>
  <c r="S193" i="2" s="1"/>
  <c r="L193" i="2"/>
  <c r="X193" i="2" s="1"/>
  <c r="J193" i="2"/>
  <c r="I193" i="2"/>
  <c r="K193" i="2" s="1"/>
  <c r="H193" i="2"/>
  <c r="E193" i="2"/>
  <c r="V192" i="2"/>
  <c r="U192" i="2"/>
  <c r="T192" i="2"/>
  <c r="P192" i="2"/>
  <c r="R192" i="2" s="1"/>
  <c r="N192" i="2"/>
  <c r="M192" i="2"/>
  <c r="K192" i="2"/>
  <c r="W192" i="2" s="1"/>
  <c r="H127" i="3" s="1"/>
  <c r="J192" i="2"/>
  <c r="L192" i="2" s="1"/>
  <c r="I192" i="2"/>
  <c r="H192" i="2"/>
  <c r="E192" i="2"/>
  <c r="V191" i="2"/>
  <c r="U191" i="2"/>
  <c r="S191" i="2"/>
  <c r="N191" i="2"/>
  <c r="T191" i="2" s="1"/>
  <c r="M191" i="2"/>
  <c r="J191" i="2"/>
  <c r="L191" i="2" s="1"/>
  <c r="X191" i="2" s="1"/>
  <c r="I191" i="2"/>
  <c r="K191" i="2" s="1"/>
  <c r="H191" i="2"/>
  <c r="E191" i="2"/>
  <c r="V190" i="2"/>
  <c r="U190" i="2"/>
  <c r="N190" i="2"/>
  <c r="T190" i="2" s="1"/>
  <c r="M190" i="2"/>
  <c r="S190" i="2" s="1"/>
  <c r="J190" i="2"/>
  <c r="L190" i="2" s="1"/>
  <c r="I190" i="2"/>
  <c r="K190" i="2" s="1"/>
  <c r="H190" i="2"/>
  <c r="E190" i="2"/>
  <c r="V189" i="2"/>
  <c r="U189" i="2"/>
  <c r="P189" i="2"/>
  <c r="R189" i="2" s="1"/>
  <c r="N189" i="2"/>
  <c r="T189" i="2" s="1"/>
  <c r="M189" i="2"/>
  <c r="S189" i="2" s="1"/>
  <c r="J189" i="2"/>
  <c r="L189" i="2" s="1"/>
  <c r="I189" i="2"/>
  <c r="K189" i="2" s="1"/>
  <c r="W189" i="2" s="1"/>
  <c r="H125" i="3" s="1"/>
  <c r="H189" i="2"/>
  <c r="E189" i="2"/>
  <c r="V188" i="2"/>
  <c r="U188" i="2"/>
  <c r="S188" i="2"/>
  <c r="N188" i="2"/>
  <c r="T188" i="2" s="1"/>
  <c r="M188" i="2"/>
  <c r="K188" i="2"/>
  <c r="F124" i="3" s="1"/>
  <c r="J188" i="2"/>
  <c r="L188" i="2" s="1"/>
  <c r="X188" i="2" s="1"/>
  <c r="M124" i="3" s="1"/>
  <c r="I188" i="2"/>
  <c r="H188" i="2"/>
  <c r="E188" i="2"/>
  <c r="V187" i="2"/>
  <c r="U187" i="2"/>
  <c r="N187" i="2"/>
  <c r="T187" i="2" s="1"/>
  <c r="M187" i="2"/>
  <c r="S187" i="2" s="1"/>
  <c r="J187" i="2"/>
  <c r="L187" i="2" s="1"/>
  <c r="I187" i="2"/>
  <c r="K187" i="2" s="1"/>
  <c r="H187" i="2"/>
  <c r="E187" i="2"/>
  <c r="V186" i="2"/>
  <c r="U186" i="2"/>
  <c r="N186" i="2"/>
  <c r="T186" i="2" s="1"/>
  <c r="M186" i="2"/>
  <c r="O186" i="2" s="1"/>
  <c r="Q186" i="2" s="1"/>
  <c r="J186" i="2"/>
  <c r="L186" i="2" s="1"/>
  <c r="I186" i="2"/>
  <c r="K186" i="2" s="1"/>
  <c r="W186" i="2" s="1"/>
  <c r="H122" i="3" s="1"/>
  <c r="H186" i="2"/>
  <c r="E186" i="2"/>
  <c r="V185" i="2"/>
  <c r="U185" i="2"/>
  <c r="N185" i="2"/>
  <c r="T185" i="2" s="1"/>
  <c r="M185" i="2"/>
  <c r="S185" i="2" s="1"/>
  <c r="L185" i="2"/>
  <c r="X185" i="2" s="1"/>
  <c r="M121" i="3" s="1"/>
  <c r="J185" i="2"/>
  <c r="I185" i="2"/>
  <c r="K185" i="2" s="1"/>
  <c r="H185" i="2"/>
  <c r="E185" i="2"/>
  <c r="V184" i="2"/>
  <c r="U184" i="2"/>
  <c r="N184" i="2"/>
  <c r="T184" i="2" s="1"/>
  <c r="M184" i="2"/>
  <c r="S184" i="2" s="1"/>
  <c r="L184" i="2"/>
  <c r="K184" i="2"/>
  <c r="J184" i="2"/>
  <c r="I184" i="2"/>
  <c r="H184" i="2"/>
  <c r="E184" i="2"/>
  <c r="V183" i="2"/>
  <c r="U183" i="2"/>
  <c r="T183" i="2"/>
  <c r="N183" i="2"/>
  <c r="M183" i="2"/>
  <c r="S183" i="2" s="1"/>
  <c r="K183" i="2"/>
  <c r="W183" i="2" s="1"/>
  <c r="H120" i="3" s="1"/>
  <c r="J183" i="2"/>
  <c r="L183" i="2" s="1"/>
  <c r="P183" i="2" s="1"/>
  <c r="R183" i="2" s="1"/>
  <c r="I183" i="2"/>
  <c r="H183" i="2"/>
  <c r="E183" i="2"/>
  <c r="V182" i="2"/>
  <c r="U182" i="2"/>
  <c r="T182" i="2"/>
  <c r="N182" i="2"/>
  <c r="M182" i="2"/>
  <c r="S182" i="2" s="1"/>
  <c r="L182" i="2"/>
  <c r="X182" i="2" s="1"/>
  <c r="M119" i="3" s="1"/>
  <c r="J182" i="2"/>
  <c r="I182" i="2"/>
  <c r="K182" i="2" s="1"/>
  <c r="F119" i="3" s="1"/>
  <c r="H182" i="2"/>
  <c r="E182" i="2"/>
  <c r="V181" i="2"/>
  <c r="U181" i="2"/>
  <c r="N181" i="2"/>
  <c r="T181" i="2" s="1"/>
  <c r="M181" i="2"/>
  <c r="S181" i="2" s="1"/>
  <c r="L181" i="2"/>
  <c r="J181" i="2"/>
  <c r="I181" i="2"/>
  <c r="K181" i="2" s="1"/>
  <c r="H181" i="2"/>
  <c r="E181" i="2"/>
  <c r="V180" i="2"/>
  <c r="U180" i="2"/>
  <c r="T180" i="2"/>
  <c r="N180" i="2"/>
  <c r="M180" i="2"/>
  <c r="K180" i="2"/>
  <c r="W180" i="2" s="1"/>
  <c r="J180" i="2"/>
  <c r="L180" i="2" s="1"/>
  <c r="P180" i="2" s="1"/>
  <c r="R180" i="2" s="1"/>
  <c r="I180" i="2"/>
  <c r="H180" i="2"/>
  <c r="E180" i="2"/>
  <c r="V179" i="2"/>
  <c r="U179" i="2"/>
  <c r="S179" i="2"/>
  <c r="N179" i="2"/>
  <c r="T179" i="2" s="1"/>
  <c r="M179" i="2"/>
  <c r="J179" i="2"/>
  <c r="L179" i="2" s="1"/>
  <c r="X179" i="2" s="1"/>
  <c r="M117" i="3" s="1"/>
  <c r="I179" i="2"/>
  <c r="K179" i="2" s="1"/>
  <c r="H179" i="2"/>
  <c r="E179" i="2"/>
  <c r="V178" i="2"/>
  <c r="U178" i="2"/>
  <c r="N178" i="2"/>
  <c r="T178" i="2" s="1"/>
  <c r="M178" i="2"/>
  <c r="S178" i="2" s="1"/>
  <c r="J178" i="2"/>
  <c r="L178" i="2" s="1"/>
  <c r="I178" i="2"/>
  <c r="K178" i="2" s="1"/>
  <c r="H178" i="2"/>
  <c r="E178" i="2"/>
  <c r="V177" i="2"/>
  <c r="U177" i="2"/>
  <c r="N177" i="2"/>
  <c r="T177" i="2" s="1"/>
  <c r="M177" i="2"/>
  <c r="S177" i="2" s="1"/>
  <c r="J177" i="2"/>
  <c r="L177" i="2" s="1"/>
  <c r="P177" i="2" s="1"/>
  <c r="R177" i="2" s="1"/>
  <c r="I177" i="2"/>
  <c r="K177" i="2" s="1"/>
  <c r="W177" i="2" s="1"/>
  <c r="H115" i="3" s="1"/>
  <c r="H177" i="2"/>
  <c r="E177" i="2"/>
  <c r="V176" i="2"/>
  <c r="U176" i="2"/>
  <c r="S176" i="2"/>
  <c r="N176" i="2"/>
  <c r="T176" i="2" s="1"/>
  <c r="M176" i="2"/>
  <c r="K176" i="2"/>
  <c r="F114" i="3" s="1"/>
  <c r="J176" i="2"/>
  <c r="L176" i="2" s="1"/>
  <c r="X176" i="2" s="1"/>
  <c r="M114" i="3" s="1"/>
  <c r="I176" i="2"/>
  <c r="H176" i="2"/>
  <c r="E176" i="2"/>
  <c r="V175" i="2"/>
  <c r="U175" i="2"/>
  <c r="N175" i="2"/>
  <c r="T175" i="2" s="1"/>
  <c r="M175" i="2"/>
  <c r="S175" i="2" s="1"/>
  <c r="J175" i="2"/>
  <c r="L175" i="2" s="1"/>
  <c r="I175" i="2"/>
  <c r="K175" i="2" s="1"/>
  <c r="H175" i="2"/>
  <c r="E175" i="2"/>
  <c r="V174" i="2"/>
  <c r="U174" i="2"/>
  <c r="N174" i="2"/>
  <c r="T174" i="2" s="1"/>
  <c r="M174" i="2"/>
  <c r="J174" i="2"/>
  <c r="L174" i="2" s="1"/>
  <c r="I174" i="2"/>
  <c r="K174" i="2" s="1"/>
  <c r="W174" i="2" s="1"/>
  <c r="H112" i="3" s="1"/>
  <c r="H174" i="2"/>
  <c r="E174" i="2"/>
  <c r="V173" i="2"/>
  <c r="U173" i="2"/>
  <c r="N173" i="2"/>
  <c r="T173" i="2" s="1"/>
  <c r="M173" i="2"/>
  <c r="S173" i="2" s="1"/>
  <c r="L173" i="2"/>
  <c r="X173" i="2" s="1"/>
  <c r="J173" i="2"/>
  <c r="I173" i="2"/>
  <c r="K173" i="2" s="1"/>
  <c r="H173" i="2"/>
  <c r="E173" i="2"/>
  <c r="V172" i="2"/>
  <c r="U172" i="2"/>
  <c r="N172" i="2"/>
  <c r="T172" i="2" s="1"/>
  <c r="M172" i="2"/>
  <c r="S172" i="2" s="1"/>
  <c r="L172" i="2"/>
  <c r="P172" i="2" s="1"/>
  <c r="R172" i="2" s="1"/>
  <c r="K172" i="2"/>
  <c r="J172" i="2"/>
  <c r="I172" i="2"/>
  <c r="H172" i="2"/>
  <c r="E172" i="2"/>
  <c r="V171" i="2"/>
  <c r="U171" i="2"/>
  <c r="N171" i="2"/>
  <c r="T171" i="2" s="1"/>
  <c r="M171" i="2"/>
  <c r="S171" i="2" s="1"/>
  <c r="K171" i="2"/>
  <c r="W171" i="2" s="1"/>
  <c r="H111" i="3" s="1"/>
  <c r="J171" i="2"/>
  <c r="L171" i="2" s="1"/>
  <c r="P171" i="2" s="1"/>
  <c r="R171" i="2" s="1"/>
  <c r="I171" i="2"/>
  <c r="H171" i="2"/>
  <c r="E171" i="2"/>
  <c r="V170" i="2"/>
  <c r="U170" i="2"/>
  <c r="T170" i="2"/>
  <c r="N170" i="2"/>
  <c r="M170" i="2"/>
  <c r="S170" i="2" s="1"/>
  <c r="K170" i="2"/>
  <c r="F110" i="3" s="1"/>
  <c r="J170" i="2"/>
  <c r="L170" i="2" s="1"/>
  <c r="I170" i="2"/>
  <c r="H170" i="2"/>
  <c r="E170" i="2"/>
  <c r="X169" i="2"/>
  <c r="V169" i="2"/>
  <c r="U169" i="2"/>
  <c r="S169" i="2"/>
  <c r="N169" i="2"/>
  <c r="T169" i="2" s="1"/>
  <c r="M169" i="2"/>
  <c r="J169" i="2"/>
  <c r="L169" i="2" s="1"/>
  <c r="I169" i="2"/>
  <c r="K169" i="2" s="1"/>
  <c r="H169" i="2"/>
  <c r="E169" i="2"/>
  <c r="V168" i="2"/>
  <c r="U168" i="2"/>
  <c r="T168" i="2"/>
  <c r="S168" i="2"/>
  <c r="N168" i="2"/>
  <c r="M168" i="2"/>
  <c r="J168" i="2"/>
  <c r="L168" i="2" s="1"/>
  <c r="I168" i="2"/>
  <c r="K168" i="2" s="1"/>
  <c r="W168" i="2" s="1"/>
  <c r="H168" i="2"/>
  <c r="E168" i="2"/>
  <c r="V167" i="2"/>
  <c r="U167" i="2"/>
  <c r="N167" i="2"/>
  <c r="T167" i="2" s="1"/>
  <c r="M167" i="2"/>
  <c r="S167" i="2" s="1"/>
  <c r="L167" i="2"/>
  <c r="J167" i="2"/>
  <c r="I167" i="2"/>
  <c r="K167" i="2" s="1"/>
  <c r="H167" i="2"/>
  <c r="E167" i="2"/>
  <c r="V166" i="2"/>
  <c r="U166" i="2"/>
  <c r="P166" i="2"/>
  <c r="R166" i="2" s="1"/>
  <c r="N166" i="2"/>
  <c r="T166" i="2" s="1"/>
  <c r="M166" i="2"/>
  <c r="L166" i="2"/>
  <c r="X166" i="2" s="1"/>
  <c r="M108" i="3" s="1"/>
  <c r="J166" i="2"/>
  <c r="I166" i="2"/>
  <c r="K166" i="2" s="1"/>
  <c r="H166" i="2"/>
  <c r="E166" i="2"/>
  <c r="V165" i="2"/>
  <c r="U165" i="2"/>
  <c r="T165" i="2"/>
  <c r="N165" i="2"/>
  <c r="M165" i="2"/>
  <c r="S165" i="2" s="1"/>
  <c r="J165" i="2"/>
  <c r="L165" i="2" s="1"/>
  <c r="P165" i="2" s="1"/>
  <c r="R165" i="2" s="1"/>
  <c r="I165" i="2"/>
  <c r="K165" i="2" s="1"/>
  <c r="H165" i="2"/>
  <c r="E165" i="2"/>
  <c r="V164" i="2"/>
  <c r="U164" i="2"/>
  <c r="T164" i="2"/>
  <c r="N164" i="2"/>
  <c r="M164" i="2"/>
  <c r="S164" i="2" s="1"/>
  <c r="L164" i="2"/>
  <c r="X164" i="2" s="1"/>
  <c r="M106" i="3" s="1"/>
  <c r="J164" i="2"/>
  <c r="I164" i="2"/>
  <c r="K164" i="2" s="1"/>
  <c r="H164" i="2"/>
  <c r="E164" i="2"/>
  <c r="V163" i="2"/>
  <c r="U163" i="2"/>
  <c r="S163" i="2"/>
  <c r="N163" i="2"/>
  <c r="T163" i="2" s="1"/>
  <c r="M163" i="2"/>
  <c r="L163" i="2"/>
  <c r="X163" i="2" s="1"/>
  <c r="M105" i="3" s="1"/>
  <c r="J163" i="2"/>
  <c r="I163" i="2"/>
  <c r="K163" i="2" s="1"/>
  <c r="H163" i="2"/>
  <c r="E163" i="2"/>
  <c r="V162" i="2"/>
  <c r="U162" i="2"/>
  <c r="T162" i="2"/>
  <c r="S162" i="2"/>
  <c r="N162" i="2"/>
  <c r="M162" i="2"/>
  <c r="K162" i="2"/>
  <c r="W162" i="2" s="1"/>
  <c r="H104" i="3" s="1"/>
  <c r="J162" i="2"/>
  <c r="L162" i="2" s="1"/>
  <c r="I162" i="2"/>
  <c r="H162" i="2"/>
  <c r="E162" i="2"/>
  <c r="V161" i="2"/>
  <c r="U161" i="2"/>
  <c r="N161" i="2"/>
  <c r="T161" i="2" s="1"/>
  <c r="M161" i="2"/>
  <c r="S161" i="2" s="1"/>
  <c r="J161" i="2"/>
  <c r="L161" i="2" s="1"/>
  <c r="I161" i="2"/>
  <c r="K161" i="2" s="1"/>
  <c r="H161" i="2"/>
  <c r="E161" i="2"/>
  <c r="V160" i="2"/>
  <c r="U160" i="2"/>
  <c r="S160" i="2"/>
  <c r="N160" i="2"/>
  <c r="T160" i="2" s="1"/>
  <c r="M160" i="2"/>
  <c r="L160" i="2"/>
  <c r="J160" i="2"/>
  <c r="I160" i="2"/>
  <c r="K160" i="2" s="1"/>
  <c r="H160" i="2"/>
  <c r="E160" i="2"/>
  <c r="V158" i="2"/>
  <c r="U158" i="2"/>
  <c r="N158" i="2"/>
  <c r="T158" i="2" s="1"/>
  <c r="M158" i="2"/>
  <c r="S158" i="2" s="1"/>
  <c r="J158" i="2"/>
  <c r="L158" i="2" s="1"/>
  <c r="P158" i="2" s="1"/>
  <c r="R158" i="2" s="1"/>
  <c r="I158" i="2"/>
  <c r="K158" i="2" s="1"/>
  <c r="W158" i="2" s="1"/>
  <c r="H158" i="2"/>
  <c r="E158" i="2"/>
  <c r="V157" i="2"/>
  <c r="U157" i="2"/>
  <c r="N157" i="2"/>
  <c r="T157" i="2" s="1"/>
  <c r="M157" i="2"/>
  <c r="S157" i="2" s="1"/>
  <c r="J157" i="2"/>
  <c r="L157" i="2" s="1"/>
  <c r="I157" i="2"/>
  <c r="K157" i="2" s="1"/>
  <c r="H157" i="2"/>
  <c r="E157" i="2"/>
  <c r="V156" i="2"/>
  <c r="U156" i="2"/>
  <c r="N156" i="2"/>
  <c r="T156" i="2" s="1"/>
  <c r="M156" i="2"/>
  <c r="S156" i="2" s="1"/>
  <c r="L156" i="2"/>
  <c r="X156" i="2" s="1"/>
  <c r="J156" i="2"/>
  <c r="I156" i="2"/>
  <c r="K156" i="2" s="1"/>
  <c r="H156" i="2"/>
  <c r="E156" i="2"/>
  <c r="W155" i="2"/>
  <c r="H101" i="3" s="1"/>
  <c r="V155" i="2"/>
  <c r="U155" i="2"/>
  <c r="T155" i="2"/>
  <c r="N155" i="2"/>
  <c r="M155" i="2"/>
  <c r="S155" i="2" s="1"/>
  <c r="K155" i="2"/>
  <c r="O155" i="2" s="1"/>
  <c r="Q155" i="2" s="1"/>
  <c r="J155" i="2"/>
  <c r="L155" i="2" s="1"/>
  <c r="I155" i="2"/>
  <c r="H155" i="2"/>
  <c r="E155" i="2"/>
  <c r="V154" i="2"/>
  <c r="U154" i="2"/>
  <c r="T154" i="2"/>
  <c r="S154" i="2"/>
  <c r="N154" i="2"/>
  <c r="M154" i="2"/>
  <c r="J154" i="2"/>
  <c r="L154" i="2" s="1"/>
  <c r="I154" i="2"/>
  <c r="K154" i="2" s="1"/>
  <c r="H154" i="2"/>
  <c r="E154" i="2"/>
  <c r="V153" i="2"/>
  <c r="U153" i="2"/>
  <c r="N153" i="2"/>
  <c r="T153" i="2" s="1"/>
  <c r="M153" i="2"/>
  <c r="S153" i="2" s="1"/>
  <c r="J153" i="2"/>
  <c r="L153" i="2" s="1"/>
  <c r="X153" i="2" s="1"/>
  <c r="M99" i="3" s="1"/>
  <c r="I153" i="2"/>
  <c r="K153" i="2" s="1"/>
  <c r="H153" i="2"/>
  <c r="E153" i="2"/>
  <c r="V152" i="2"/>
  <c r="U152" i="2"/>
  <c r="T152" i="2"/>
  <c r="N152" i="2"/>
  <c r="M152" i="2"/>
  <c r="S152" i="2" s="1"/>
  <c r="K152" i="2"/>
  <c r="J152" i="2"/>
  <c r="L152" i="2" s="1"/>
  <c r="X152" i="2" s="1"/>
  <c r="I152" i="2"/>
  <c r="H152" i="2"/>
  <c r="E152" i="2"/>
  <c r="V151" i="2"/>
  <c r="U151" i="2"/>
  <c r="S151" i="2"/>
  <c r="N151" i="2"/>
  <c r="T151" i="2" s="1"/>
  <c r="M151" i="2"/>
  <c r="J151" i="2"/>
  <c r="L151" i="2" s="1"/>
  <c r="I151" i="2"/>
  <c r="K151" i="2" s="1"/>
  <c r="H151" i="2"/>
  <c r="E151" i="2"/>
  <c r="V150" i="2"/>
  <c r="U150" i="2"/>
  <c r="N150" i="2"/>
  <c r="T150" i="2" s="1"/>
  <c r="M150" i="2"/>
  <c r="S150" i="2" s="1"/>
  <c r="J150" i="2"/>
  <c r="L150" i="2" s="1"/>
  <c r="X150" i="2" s="1"/>
  <c r="I150" i="2"/>
  <c r="K150" i="2" s="1"/>
  <c r="H150" i="2"/>
  <c r="E150" i="2"/>
  <c r="V149" i="2"/>
  <c r="U149" i="2"/>
  <c r="T149" i="2"/>
  <c r="N149" i="2"/>
  <c r="M149" i="2"/>
  <c r="S149" i="2" s="1"/>
  <c r="K149" i="2"/>
  <c r="W149" i="2" s="1"/>
  <c r="J149" i="2"/>
  <c r="L149" i="2" s="1"/>
  <c r="I149" i="2"/>
  <c r="H149" i="2"/>
  <c r="E149" i="2"/>
  <c r="V148" i="2"/>
  <c r="U148" i="2"/>
  <c r="N148" i="2"/>
  <c r="T148" i="2" s="1"/>
  <c r="M148" i="2"/>
  <c r="S148" i="2" s="1"/>
  <c r="J148" i="2"/>
  <c r="L148" i="2" s="1"/>
  <c r="I148" i="2"/>
  <c r="K148" i="2" s="1"/>
  <c r="H148" i="2"/>
  <c r="E148" i="2"/>
  <c r="V147" i="2"/>
  <c r="U147" i="2"/>
  <c r="N147" i="2"/>
  <c r="T147" i="2" s="1"/>
  <c r="M147" i="2"/>
  <c r="S147" i="2" s="1"/>
  <c r="J147" i="2"/>
  <c r="L147" i="2" s="1"/>
  <c r="I147" i="2"/>
  <c r="K147" i="2" s="1"/>
  <c r="F97" i="3" s="1"/>
  <c r="H147" i="2"/>
  <c r="E147" i="2"/>
  <c r="V146" i="2"/>
  <c r="U146" i="2"/>
  <c r="T146" i="2"/>
  <c r="N146" i="2"/>
  <c r="M146" i="2"/>
  <c r="S146" i="2" s="1"/>
  <c r="J146" i="2"/>
  <c r="L146" i="2" s="1"/>
  <c r="I146" i="2"/>
  <c r="K146" i="2" s="1"/>
  <c r="H146" i="2"/>
  <c r="E146" i="2"/>
  <c r="V145" i="2"/>
  <c r="U145" i="2"/>
  <c r="N145" i="2"/>
  <c r="T145" i="2" s="1"/>
  <c r="M145" i="2"/>
  <c r="S145" i="2" s="1"/>
  <c r="J145" i="2"/>
  <c r="L145" i="2" s="1"/>
  <c r="I145" i="2"/>
  <c r="K145" i="2" s="1"/>
  <c r="H145" i="2"/>
  <c r="E145" i="2"/>
  <c r="V144" i="2"/>
  <c r="U144" i="2"/>
  <c r="N144" i="2"/>
  <c r="T144" i="2" s="1"/>
  <c r="M144" i="2"/>
  <c r="S144" i="2" s="1"/>
  <c r="K144" i="2"/>
  <c r="F94" i="3" s="1"/>
  <c r="J144" i="2"/>
  <c r="L144" i="2" s="1"/>
  <c r="I144" i="2"/>
  <c r="H144" i="2"/>
  <c r="E144" i="2"/>
  <c r="V143" i="2"/>
  <c r="U143" i="2"/>
  <c r="T143" i="2"/>
  <c r="N143" i="2"/>
  <c r="M143" i="2"/>
  <c r="S143" i="2" s="1"/>
  <c r="J143" i="2"/>
  <c r="L143" i="2" s="1"/>
  <c r="I143" i="2"/>
  <c r="K143" i="2" s="1"/>
  <c r="H143" i="2"/>
  <c r="E143" i="2"/>
  <c r="V142" i="2"/>
  <c r="U142" i="2"/>
  <c r="N142" i="2"/>
  <c r="T142" i="2" s="1"/>
  <c r="M142" i="2"/>
  <c r="S142" i="2" s="1"/>
  <c r="J142" i="2"/>
  <c r="L142" i="2" s="1"/>
  <c r="I142" i="2"/>
  <c r="K142" i="2" s="1"/>
  <c r="H142" i="2"/>
  <c r="E142" i="2"/>
  <c r="V141" i="2"/>
  <c r="U141" i="2"/>
  <c r="N141" i="2"/>
  <c r="T141" i="2" s="1"/>
  <c r="M141" i="2"/>
  <c r="S141" i="2" s="1"/>
  <c r="K141" i="2"/>
  <c r="F91" i="3" s="1"/>
  <c r="J141" i="2"/>
  <c r="L141" i="2" s="1"/>
  <c r="I141" i="2"/>
  <c r="H141" i="2"/>
  <c r="E141" i="2"/>
  <c r="V140" i="2"/>
  <c r="U140" i="2"/>
  <c r="N140" i="2"/>
  <c r="T140" i="2" s="1"/>
  <c r="M140" i="2"/>
  <c r="S140" i="2" s="1"/>
  <c r="J140" i="2"/>
  <c r="L140" i="2" s="1"/>
  <c r="I140" i="2"/>
  <c r="K140" i="2" s="1"/>
  <c r="H140" i="2"/>
  <c r="E140" i="2"/>
  <c r="V139" i="2"/>
  <c r="U139" i="2"/>
  <c r="S139" i="2"/>
  <c r="N139" i="2"/>
  <c r="T139" i="2" s="1"/>
  <c r="M139" i="2"/>
  <c r="J139" i="2"/>
  <c r="L139" i="2" s="1"/>
  <c r="I139" i="2"/>
  <c r="K139" i="2" s="1"/>
  <c r="H139" i="2"/>
  <c r="E139" i="2"/>
  <c r="V138" i="2"/>
  <c r="U138" i="2"/>
  <c r="N138" i="2"/>
  <c r="T138" i="2" s="1"/>
  <c r="M138" i="2"/>
  <c r="S138" i="2" s="1"/>
  <c r="J138" i="2"/>
  <c r="L138" i="2" s="1"/>
  <c r="I138" i="2"/>
  <c r="K138" i="2" s="1"/>
  <c r="F88" i="3" s="1"/>
  <c r="H138" i="2"/>
  <c r="E138" i="2"/>
  <c r="V137" i="2"/>
  <c r="U137" i="2"/>
  <c r="T137" i="2"/>
  <c r="N137" i="2"/>
  <c r="M137" i="2"/>
  <c r="S137" i="2" s="1"/>
  <c r="J137" i="2"/>
  <c r="L137" i="2" s="1"/>
  <c r="I137" i="2"/>
  <c r="K137" i="2" s="1"/>
  <c r="H137" i="2"/>
  <c r="E137" i="2"/>
  <c r="V136" i="2"/>
  <c r="U136" i="2"/>
  <c r="N136" i="2"/>
  <c r="T136" i="2" s="1"/>
  <c r="M136" i="2"/>
  <c r="S136" i="2" s="1"/>
  <c r="J136" i="2"/>
  <c r="L136" i="2" s="1"/>
  <c r="I136" i="2"/>
  <c r="K136" i="2" s="1"/>
  <c r="H136" i="2"/>
  <c r="E136" i="2"/>
  <c r="V135" i="2"/>
  <c r="U135" i="2"/>
  <c r="N135" i="2"/>
  <c r="T135" i="2" s="1"/>
  <c r="M135" i="2"/>
  <c r="S135" i="2" s="1"/>
  <c r="J135" i="2"/>
  <c r="L135" i="2" s="1"/>
  <c r="I135" i="2"/>
  <c r="K135" i="2" s="1"/>
  <c r="F85" i="3" s="1"/>
  <c r="H135" i="2"/>
  <c r="E135" i="2"/>
  <c r="V134" i="2"/>
  <c r="U134" i="2"/>
  <c r="T134" i="2"/>
  <c r="N134" i="2"/>
  <c r="M134" i="2"/>
  <c r="S134" i="2" s="1"/>
  <c r="J134" i="2"/>
  <c r="L134" i="2" s="1"/>
  <c r="I134" i="2"/>
  <c r="K134" i="2" s="1"/>
  <c r="H134" i="2"/>
  <c r="E134" i="2"/>
  <c r="V133" i="2"/>
  <c r="U133" i="2"/>
  <c r="N133" i="2"/>
  <c r="T133" i="2" s="1"/>
  <c r="M133" i="2"/>
  <c r="S133" i="2" s="1"/>
  <c r="J133" i="2"/>
  <c r="L133" i="2" s="1"/>
  <c r="I133" i="2"/>
  <c r="K133" i="2" s="1"/>
  <c r="H133" i="2"/>
  <c r="E133" i="2"/>
  <c r="V132" i="2"/>
  <c r="U132" i="2"/>
  <c r="N132" i="2"/>
  <c r="T132" i="2" s="1"/>
  <c r="M132" i="2"/>
  <c r="S132" i="2" s="1"/>
  <c r="K132" i="2"/>
  <c r="F82" i="3" s="1"/>
  <c r="J132" i="2"/>
  <c r="L132" i="2" s="1"/>
  <c r="I132" i="2"/>
  <c r="H132" i="2"/>
  <c r="E132" i="2"/>
  <c r="V131" i="2"/>
  <c r="U131" i="2"/>
  <c r="T131" i="2"/>
  <c r="N131" i="2"/>
  <c r="M131" i="2"/>
  <c r="S131" i="2" s="1"/>
  <c r="J131" i="2"/>
  <c r="L131" i="2" s="1"/>
  <c r="I131" i="2"/>
  <c r="K131" i="2" s="1"/>
  <c r="H131" i="2"/>
  <c r="E131" i="2"/>
  <c r="V130" i="2"/>
  <c r="U130" i="2"/>
  <c r="S130" i="2"/>
  <c r="N130" i="2"/>
  <c r="T130" i="2" s="1"/>
  <c r="M130" i="2"/>
  <c r="J130" i="2"/>
  <c r="L130" i="2" s="1"/>
  <c r="I130" i="2"/>
  <c r="K130" i="2" s="1"/>
  <c r="H130" i="2"/>
  <c r="E130" i="2"/>
  <c r="V129" i="2"/>
  <c r="U129" i="2"/>
  <c r="N129" i="2"/>
  <c r="T129" i="2" s="1"/>
  <c r="M129" i="2"/>
  <c r="S129" i="2" s="1"/>
  <c r="K129" i="2"/>
  <c r="F80" i="3" s="1"/>
  <c r="J129" i="2"/>
  <c r="L129" i="2" s="1"/>
  <c r="I129" i="2"/>
  <c r="H129" i="2"/>
  <c r="E129" i="2"/>
  <c r="V128" i="2"/>
  <c r="U128" i="2"/>
  <c r="N128" i="2"/>
  <c r="T128" i="2" s="1"/>
  <c r="M128" i="2"/>
  <c r="S128" i="2" s="1"/>
  <c r="J128" i="2"/>
  <c r="L128" i="2" s="1"/>
  <c r="I128" i="2"/>
  <c r="K128" i="2" s="1"/>
  <c r="H128" i="2"/>
  <c r="E128" i="2"/>
  <c r="V127" i="2"/>
  <c r="U127" i="2"/>
  <c r="S127" i="2"/>
  <c r="N127" i="2"/>
  <c r="T127" i="2" s="1"/>
  <c r="M127" i="2"/>
  <c r="J127" i="2"/>
  <c r="L127" i="2" s="1"/>
  <c r="I127" i="2"/>
  <c r="K127" i="2" s="1"/>
  <c r="H127" i="2"/>
  <c r="E127" i="2"/>
  <c r="V126" i="2"/>
  <c r="U126" i="2"/>
  <c r="N126" i="2"/>
  <c r="T126" i="2" s="1"/>
  <c r="M126" i="2"/>
  <c r="S126" i="2" s="1"/>
  <c r="J126" i="2"/>
  <c r="L126" i="2" s="1"/>
  <c r="I126" i="2"/>
  <c r="K126" i="2" s="1"/>
  <c r="F77" i="3" s="1"/>
  <c r="H126" i="2"/>
  <c r="E126" i="2"/>
  <c r="V125" i="2"/>
  <c r="U125" i="2"/>
  <c r="T125" i="2"/>
  <c r="N125" i="2"/>
  <c r="M125" i="2"/>
  <c r="S125" i="2" s="1"/>
  <c r="J125" i="2"/>
  <c r="L125" i="2" s="1"/>
  <c r="I125" i="2"/>
  <c r="K125" i="2" s="1"/>
  <c r="H125" i="2"/>
  <c r="E125" i="2"/>
  <c r="V124" i="2"/>
  <c r="U124" i="2"/>
  <c r="N124" i="2"/>
  <c r="T124" i="2" s="1"/>
  <c r="M124" i="2"/>
  <c r="S124" i="2" s="1"/>
  <c r="J124" i="2"/>
  <c r="L124" i="2" s="1"/>
  <c r="I124" i="2"/>
  <c r="K124" i="2" s="1"/>
  <c r="H124" i="2"/>
  <c r="E124" i="2"/>
  <c r="V123" i="2"/>
  <c r="U123" i="2"/>
  <c r="N123" i="2"/>
  <c r="T123" i="2" s="1"/>
  <c r="M123" i="2"/>
  <c r="S123" i="2" s="1"/>
  <c r="J123" i="2"/>
  <c r="L123" i="2" s="1"/>
  <c r="I123" i="2"/>
  <c r="K123" i="2" s="1"/>
  <c r="F74" i="3" s="1"/>
  <c r="H123" i="2"/>
  <c r="E123" i="2"/>
  <c r="V122" i="2"/>
  <c r="U122" i="2"/>
  <c r="T122" i="2"/>
  <c r="N122" i="2"/>
  <c r="M122" i="2"/>
  <c r="S122" i="2" s="1"/>
  <c r="J122" i="2"/>
  <c r="L122" i="2" s="1"/>
  <c r="I122" i="2"/>
  <c r="K122" i="2" s="1"/>
  <c r="H122" i="2"/>
  <c r="E122" i="2"/>
  <c r="V121" i="2"/>
  <c r="U121" i="2"/>
  <c r="N121" i="2"/>
  <c r="T121" i="2" s="1"/>
  <c r="M121" i="2"/>
  <c r="S121" i="2" s="1"/>
  <c r="J121" i="2"/>
  <c r="L121" i="2" s="1"/>
  <c r="I121" i="2"/>
  <c r="K121" i="2" s="1"/>
  <c r="H121" i="2"/>
  <c r="E121" i="2"/>
  <c r="V120" i="2"/>
  <c r="U120" i="2"/>
  <c r="N120" i="2"/>
  <c r="T120" i="2" s="1"/>
  <c r="M120" i="2"/>
  <c r="S120" i="2" s="1"/>
  <c r="K120" i="2"/>
  <c r="J120" i="2"/>
  <c r="L120" i="2" s="1"/>
  <c r="I120" i="2"/>
  <c r="H120" i="2"/>
  <c r="E120" i="2"/>
  <c r="V119" i="2"/>
  <c r="U119" i="2"/>
  <c r="T119" i="2"/>
  <c r="N119" i="2"/>
  <c r="M119" i="2"/>
  <c r="S119" i="2" s="1"/>
  <c r="J119" i="2"/>
  <c r="L119" i="2" s="1"/>
  <c r="I119" i="2"/>
  <c r="K119" i="2" s="1"/>
  <c r="H119" i="2"/>
  <c r="E119" i="2"/>
  <c r="V118" i="2"/>
  <c r="U118" i="2"/>
  <c r="S118" i="2"/>
  <c r="N118" i="2"/>
  <c r="T118" i="2" s="1"/>
  <c r="M118" i="2"/>
  <c r="J118" i="2"/>
  <c r="L118" i="2" s="1"/>
  <c r="I118" i="2"/>
  <c r="K118" i="2" s="1"/>
  <c r="H118" i="2"/>
  <c r="E118" i="2"/>
  <c r="V117" i="2"/>
  <c r="U117" i="2"/>
  <c r="N117" i="2"/>
  <c r="T117" i="2" s="1"/>
  <c r="M117" i="2"/>
  <c r="S117" i="2" s="1"/>
  <c r="K117" i="2"/>
  <c r="F72" i="3" s="1"/>
  <c r="J117" i="2"/>
  <c r="L117" i="2" s="1"/>
  <c r="I117" i="2"/>
  <c r="H117" i="2"/>
  <c r="E117" i="2"/>
  <c r="V116" i="2"/>
  <c r="U116" i="2"/>
  <c r="N116" i="2"/>
  <c r="T116" i="2" s="1"/>
  <c r="M116" i="2"/>
  <c r="S116" i="2" s="1"/>
  <c r="J116" i="2"/>
  <c r="L116" i="2" s="1"/>
  <c r="I116" i="2"/>
  <c r="K116" i="2" s="1"/>
  <c r="H116" i="2"/>
  <c r="E116" i="2"/>
  <c r="V115" i="2"/>
  <c r="U115" i="2"/>
  <c r="S115" i="2"/>
  <c r="N115" i="2"/>
  <c r="T115" i="2" s="1"/>
  <c r="M115" i="2"/>
  <c r="J115" i="2"/>
  <c r="L115" i="2" s="1"/>
  <c r="I115" i="2"/>
  <c r="K115" i="2" s="1"/>
  <c r="H115" i="2"/>
  <c r="E115" i="2"/>
  <c r="V113" i="2"/>
  <c r="U113" i="2"/>
  <c r="N113" i="2"/>
  <c r="T113" i="2" s="1"/>
  <c r="M113" i="2"/>
  <c r="S113" i="2" s="1"/>
  <c r="J113" i="2"/>
  <c r="L113" i="2" s="1"/>
  <c r="I113" i="2"/>
  <c r="K113" i="2" s="1"/>
  <c r="F69" i="3" s="1"/>
  <c r="H113" i="2"/>
  <c r="E113" i="2"/>
  <c r="V112" i="2"/>
  <c r="U112" i="2"/>
  <c r="T112" i="2"/>
  <c r="N112" i="2"/>
  <c r="M112" i="2"/>
  <c r="S112" i="2" s="1"/>
  <c r="J112" i="2"/>
  <c r="L112" i="2" s="1"/>
  <c r="I112" i="2"/>
  <c r="K112" i="2" s="1"/>
  <c r="H112" i="2"/>
  <c r="E112" i="2"/>
  <c r="V111" i="2"/>
  <c r="U111" i="2"/>
  <c r="N111" i="2"/>
  <c r="T111" i="2" s="1"/>
  <c r="M111" i="2"/>
  <c r="S111" i="2" s="1"/>
  <c r="J111" i="2"/>
  <c r="L111" i="2" s="1"/>
  <c r="I111" i="2"/>
  <c r="K111" i="2" s="1"/>
  <c r="H111" i="2"/>
  <c r="E111" i="2"/>
  <c r="V110" i="2"/>
  <c r="U110" i="2"/>
  <c r="N110" i="2"/>
  <c r="T110" i="2" s="1"/>
  <c r="M110" i="2"/>
  <c r="S110" i="2" s="1"/>
  <c r="J110" i="2"/>
  <c r="L110" i="2" s="1"/>
  <c r="I110" i="2"/>
  <c r="K110" i="2" s="1"/>
  <c r="F67" i="3" s="1"/>
  <c r="H110" i="2"/>
  <c r="E110" i="2"/>
  <c r="V109" i="2"/>
  <c r="U109" i="2"/>
  <c r="T109" i="2"/>
  <c r="N109" i="2"/>
  <c r="M109" i="2"/>
  <c r="S109" i="2" s="1"/>
  <c r="J109" i="2"/>
  <c r="L109" i="2" s="1"/>
  <c r="I109" i="2"/>
  <c r="K109" i="2" s="1"/>
  <c r="H109" i="2"/>
  <c r="E109" i="2"/>
  <c r="V108" i="2"/>
  <c r="U108" i="2"/>
  <c r="N108" i="2"/>
  <c r="T108" i="2" s="1"/>
  <c r="M108" i="2"/>
  <c r="S108" i="2" s="1"/>
  <c r="J108" i="2"/>
  <c r="L108" i="2" s="1"/>
  <c r="I108" i="2"/>
  <c r="K108" i="2" s="1"/>
  <c r="H108" i="2"/>
  <c r="E108" i="2"/>
  <c r="V107" i="2"/>
  <c r="U107" i="2"/>
  <c r="N107" i="2"/>
  <c r="T107" i="2" s="1"/>
  <c r="M107" i="2"/>
  <c r="S107" i="2" s="1"/>
  <c r="J107" i="2"/>
  <c r="L107" i="2" s="1"/>
  <c r="I107" i="2"/>
  <c r="K107" i="2" s="1"/>
  <c r="F64" i="3" s="1"/>
  <c r="H107" i="2"/>
  <c r="E107" i="2"/>
  <c r="V106" i="2"/>
  <c r="U106" i="2"/>
  <c r="N106" i="2"/>
  <c r="T106" i="2" s="1"/>
  <c r="M106" i="2"/>
  <c r="S106" i="2" s="1"/>
  <c r="J106" i="2"/>
  <c r="L106" i="2" s="1"/>
  <c r="I106" i="2"/>
  <c r="K106" i="2" s="1"/>
  <c r="H106" i="2"/>
  <c r="E106" i="2"/>
  <c r="V105" i="2"/>
  <c r="U105" i="2"/>
  <c r="N105" i="2"/>
  <c r="T105" i="2" s="1"/>
  <c r="M105" i="2"/>
  <c r="S105" i="2" s="1"/>
  <c r="J105" i="2"/>
  <c r="L105" i="2" s="1"/>
  <c r="I105" i="2"/>
  <c r="K105" i="2" s="1"/>
  <c r="H105" i="2"/>
  <c r="E105" i="2"/>
  <c r="V104" i="2"/>
  <c r="U104" i="2"/>
  <c r="N104" i="2"/>
  <c r="T104" i="2" s="1"/>
  <c r="M104" i="2"/>
  <c r="S104" i="2" s="1"/>
  <c r="J104" i="2"/>
  <c r="L104" i="2" s="1"/>
  <c r="I104" i="2"/>
  <c r="K104" i="2" s="1"/>
  <c r="F61" i="3" s="1"/>
  <c r="H104" i="2"/>
  <c r="E104" i="2"/>
  <c r="V103" i="2"/>
  <c r="U103" i="2"/>
  <c r="T103" i="2"/>
  <c r="N103" i="2"/>
  <c r="M103" i="2"/>
  <c r="S103" i="2" s="1"/>
  <c r="J103" i="2"/>
  <c r="L103" i="2" s="1"/>
  <c r="I103" i="2"/>
  <c r="K103" i="2" s="1"/>
  <c r="H103" i="2"/>
  <c r="E103" i="2"/>
  <c r="V102" i="2"/>
  <c r="U102" i="2"/>
  <c r="N102" i="2"/>
  <c r="T102" i="2" s="1"/>
  <c r="M102" i="2"/>
  <c r="S102" i="2" s="1"/>
  <c r="J102" i="2"/>
  <c r="L102" i="2" s="1"/>
  <c r="I102" i="2"/>
  <c r="K102" i="2" s="1"/>
  <c r="H102" i="2"/>
  <c r="E102" i="2"/>
  <c r="V101" i="2"/>
  <c r="U101" i="2"/>
  <c r="N101" i="2"/>
  <c r="T101" i="2" s="1"/>
  <c r="M101" i="2"/>
  <c r="S101" i="2" s="1"/>
  <c r="J101" i="2"/>
  <c r="L101" i="2" s="1"/>
  <c r="I101" i="2"/>
  <c r="K101" i="2" s="1"/>
  <c r="F59" i="3" s="1"/>
  <c r="H101" i="2"/>
  <c r="E101" i="2"/>
  <c r="V100" i="2"/>
  <c r="U100" i="2"/>
  <c r="T100" i="2"/>
  <c r="N100" i="2"/>
  <c r="M100" i="2"/>
  <c r="S100" i="2" s="1"/>
  <c r="J100" i="2"/>
  <c r="L100" i="2" s="1"/>
  <c r="I100" i="2"/>
  <c r="K100" i="2" s="1"/>
  <c r="H100" i="2"/>
  <c r="E100" i="2"/>
  <c r="V99" i="2"/>
  <c r="U99" i="2"/>
  <c r="N99" i="2"/>
  <c r="T99" i="2" s="1"/>
  <c r="M99" i="2"/>
  <c r="S99" i="2" s="1"/>
  <c r="J99" i="2"/>
  <c r="L99" i="2" s="1"/>
  <c r="I99" i="2"/>
  <c r="K99" i="2" s="1"/>
  <c r="H99" i="2"/>
  <c r="E99" i="2"/>
  <c r="V98" i="2"/>
  <c r="U98" i="2"/>
  <c r="N98" i="2"/>
  <c r="T98" i="2" s="1"/>
  <c r="M98" i="2"/>
  <c r="S98" i="2" s="1"/>
  <c r="J98" i="2"/>
  <c r="L98" i="2" s="1"/>
  <c r="I98" i="2"/>
  <c r="K98" i="2" s="1"/>
  <c r="O98" i="2" s="1"/>
  <c r="Q98" i="2" s="1"/>
  <c r="H98" i="2"/>
  <c r="E98" i="2"/>
  <c r="V97" i="2"/>
  <c r="U97" i="2"/>
  <c r="N97" i="2"/>
  <c r="T97" i="2" s="1"/>
  <c r="M97" i="2"/>
  <c r="S97" i="2" s="1"/>
  <c r="J97" i="2"/>
  <c r="L97" i="2" s="1"/>
  <c r="I97" i="2"/>
  <c r="K97" i="2" s="1"/>
  <c r="H97" i="2"/>
  <c r="E97" i="2"/>
  <c r="V96" i="2"/>
  <c r="U96" i="2"/>
  <c r="N96" i="2"/>
  <c r="T96" i="2" s="1"/>
  <c r="M96" i="2"/>
  <c r="S96" i="2" s="1"/>
  <c r="J96" i="2"/>
  <c r="L96" i="2" s="1"/>
  <c r="I96" i="2"/>
  <c r="K96" i="2" s="1"/>
  <c r="H96" i="2"/>
  <c r="E96" i="2"/>
  <c r="V95" i="2"/>
  <c r="U95" i="2"/>
  <c r="N95" i="2"/>
  <c r="T95" i="2" s="1"/>
  <c r="M95" i="2"/>
  <c r="S95" i="2" s="1"/>
  <c r="J95" i="2"/>
  <c r="L95" i="2" s="1"/>
  <c r="I95" i="2"/>
  <c r="K95" i="2" s="1"/>
  <c r="F54" i="3" s="1"/>
  <c r="H95" i="2"/>
  <c r="E95" i="2"/>
  <c r="V94" i="2"/>
  <c r="U94" i="2"/>
  <c r="T94" i="2"/>
  <c r="N94" i="2"/>
  <c r="M94" i="2"/>
  <c r="S94" i="2" s="1"/>
  <c r="J94" i="2"/>
  <c r="L94" i="2" s="1"/>
  <c r="I94" i="2"/>
  <c r="K94" i="2" s="1"/>
  <c r="H94" i="2"/>
  <c r="E94" i="2"/>
  <c r="V93" i="2"/>
  <c r="U93" i="2"/>
  <c r="N93" i="2"/>
  <c r="T93" i="2" s="1"/>
  <c r="M93" i="2"/>
  <c r="S93" i="2" s="1"/>
  <c r="J93" i="2"/>
  <c r="L93" i="2" s="1"/>
  <c r="I93" i="2"/>
  <c r="K93" i="2" s="1"/>
  <c r="H93" i="2"/>
  <c r="E93" i="2"/>
  <c r="V92" i="2"/>
  <c r="U92" i="2"/>
  <c r="N92" i="2"/>
  <c r="T92" i="2" s="1"/>
  <c r="M92" i="2"/>
  <c r="S92" i="2" s="1"/>
  <c r="J92" i="2"/>
  <c r="L92" i="2" s="1"/>
  <c r="I92" i="2"/>
  <c r="K92" i="2" s="1"/>
  <c r="H92" i="2"/>
  <c r="E92" i="2"/>
  <c r="V90" i="2"/>
  <c r="U90" i="2"/>
  <c r="N90" i="2"/>
  <c r="T90" i="2" s="1"/>
  <c r="M90" i="2"/>
  <c r="S90" i="2" s="1"/>
  <c r="J90" i="2"/>
  <c r="L90" i="2" s="1"/>
  <c r="I90" i="2"/>
  <c r="K90" i="2" s="1"/>
  <c r="H90" i="2"/>
  <c r="E90" i="2"/>
  <c r="V89" i="2"/>
  <c r="U89" i="2"/>
  <c r="S89" i="2"/>
  <c r="N89" i="2"/>
  <c r="T89" i="2" s="1"/>
  <c r="M89" i="2"/>
  <c r="J89" i="2"/>
  <c r="L89" i="2" s="1"/>
  <c r="I89" i="2"/>
  <c r="K89" i="2" s="1"/>
  <c r="H89" i="2"/>
  <c r="E89" i="2"/>
  <c r="V88" i="2"/>
  <c r="U88" i="2"/>
  <c r="N88" i="2"/>
  <c r="T88" i="2" s="1"/>
  <c r="M88" i="2"/>
  <c r="S88" i="2" s="1"/>
  <c r="K88" i="2"/>
  <c r="F51" i="3" s="1"/>
  <c r="J88" i="2"/>
  <c r="L88" i="2" s="1"/>
  <c r="I88" i="2"/>
  <c r="H88" i="2"/>
  <c r="E88" i="2"/>
  <c r="V87" i="2"/>
  <c r="U87" i="2"/>
  <c r="N87" i="2"/>
  <c r="T87" i="2" s="1"/>
  <c r="M87" i="2"/>
  <c r="S87" i="2" s="1"/>
  <c r="J87" i="2"/>
  <c r="L87" i="2" s="1"/>
  <c r="I87" i="2"/>
  <c r="K87" i="2" s="1"/>
  <c r="H87" i="2"/>
  <c r="E87" i="2"/>
  <c r="V86" i="2"/>
  <c r="U86" i="2"/>
  <c r="S86" i="2"/>
  <c r="N86" i="2"/>
  <c r="T86" i="2" s="1"/>
  <c r="M86" i="2"/>
  <c r="J86" i="2"/>
  <c r="L86" i="2" s="1"/>
  <c r="I86" i="2"/>
  <c r="K86" i="2" s="1"/>
  <c r="H86" i="2"/>
  <c r="E86" i="2"/>
  <c r="V85" i="2"/>
  <c r="U85" i="2"/>
  <c r="N85" i="2"/>
  <c r="T85" i="2" s="1"/>
  <c r="M85" i="2"/>
  <c r="S85" i="2" s="1"/>
  <c r="J85" i="2"/>
  <c r="L85" i="2" s="1"/>
  <c r="I85" i="2"/>
  <c r="K85" i="2" s="1"/>
  <c r="F48" i="3" s="1"/>
  <c r="H85" i="2"/>
  <c r="E85" i="2"/>
  <c r="V84" i="2"/>
  <c r="U84" i="2"/>
  <c r="N84" i="2"/>
  <c r="T84" i="2" s="1"/>
  <c r="M84" i="2"/>
  <c r="S84" i="2" s="1"/>
  <c r="J84" i="2"/>
  <c r="L84" i="2" s="1"/>
  <c r="I84" i="2"/>
  <c r="K84" i="2" s="1"/>
  <c r="H84" i="2"/>
  <c r="E84" i="2"/>
  <c r="V83" i="2"/>
  <c r="U83" i="2"/>
  <c r="S83" i="2"/>
  <c r="N83" i="2"/>
  <c r="T83" i="2" s="1"/>
  <c r="M83" i="2"/>
  <c r="J83" i="2"/>
  <c r="L83" i="2" s="1"/>
  <c r="I83" i="2"/>
  <c r="K83" i="2" s="1"/>
  <c r="H83" i="2"/>
  <c r="E83" i="2"/>
  <c r="V82" i="2"/>
  <c r="U82" i="2"/>
  <c r="N82" i="2"/>
  <c r="T82" i="2" s="1"/>
  <c r="M82" i="2"/>
  <c r="S82" i="2" s="1"/>
  <c r="J82" i="2"/>
  <c r="L82" i="2" s="1"/>
  <c r="I82" i="2"/>
  <c r="K82" i="2" s="1"/>
  <c r="F45" i="3" s="1"/>
  <c r="H82" i="2"/>
  <c r="E82" i="2"/>
  <c r="V81" i="2"/>
  <c r="U81" i="2"/>
  <c r="T81" i="2"/>
  <c r="N81" i="2"/>
  <c r="M81" i="2"/>
  <c r="S81" i="2" s="1"/>
  <c r="J81" i="2"/>
  <c r="L81" i="2" s="1"/>
  <c r="I81" i="2"/>
  <c r="K81" i="2" s="1"/>
  <c r="H81" i="2"/>
  <c r="E81" i="2"/>
  <c r="V80" i="2"/>
  <c r="U80" i="2"/>
  <c r="N80" i="2"/>
  <c r="T80" i="2" s="1"/>
  <c r="M80" i="2"/>
  <c r="S80" i="2" s="1"/>
  <c r="J80" i="2"/>
  <c r="L80" i="2" s="1"/>
  <c r="I80" i="2"/>
  <c r="K80" i="2" s="1"/>
  <c r="H80" i="2"/>
  <c r="E80" i="2"/>
  <c r="V79" i="2"/>
  <c r="U79" i="2"/>
  <c r="N79" i="2"/>
  <c r="T79" i="2" s="1"/>
  <c r="M79" i="2"/>
  <c r="S79" i="2" s="1"/>
  <c r="J79" i="2"/>
  <c r="L79" i="2" s="1"/>
  <c r="I79" i="2"/>
  <c r="K79" i="2" s="1"/>
  <c r="F42" i="3" s="1"/>
  <c r="H79" i="2"/>
  <c r="E79" i="2"/>
  <c r="V78" i="2"/>
  <c r="U78" i="2"/>
  <c r="T78" i="2"/>
  <c r="N78" i="2"/>
  <c r="M78" i="2"/>
  <c r="S78" i="2" s="1"/>
  <c r="J78" i="2"/>
  <c r="L78" i="2" s="1"/>
  <c r="I78" i="2"/>
  <c r="K78" i="2" s="1"/>
  <c r="H78" i="2"/>
  <c r="E78" i="2"/>
  <c r="V76" i="2"/>
  <c r="U76" i="2"/>
  <c r="S76" i="2"/>
  <c r="N76" i="2"/>
  <c r="T76" i="2" s="1"/>
  <c r="M76" i="2"/>
  <c r="J76" i="2"/>
  <c r="L76" i="2" s="1"/>
  <c r="I76" i="2"/>
  <c r="K76" i="2" s="1"/>
  <c r="H76" i="2"/>
  <c r="E76" i="2"/>
  <c r="V75" i="2"/>
  <c r="U75" i="2"/>
  <c r="N75" i="2"/>
  <c r="T75" i="2" s="1"/>
  <c r="M75" i="2"/>
  <c r="S75" i="2" s="1"/>
  <c r="K75" i="2"/>
  <c r="O75" i="2" s="1"/>
  <c r="Q75" i="2" s="1"/>
  <c r="J75" i="2"/>
  <c r="L75" i="2" s="1"/>
  <c r="I75" i="2"/>
  <c r="H75" i="2"/>
  <c r="E75" i="2"/>
  <c r="V74" i="2"/>
  <c r="U74" i="2"/>
  <c r="N74" i="2"/>
  <c r="T74" i="2" s="1"/>
  <c r="M74" i="2"/>
  <c r="S74" i="2" s="1"/>
  <c r="J74" i="2"/>
  <c r="L74" i="2" s="1"/>
  <c r="I74" i="2"/>
  <c r="K74" i="2" s="1"/>
  <c r="H74" i="2"/>
  <c r="E74" i="2"/>
  <c r="V73" i="2"/>
  <c r="U73" i="2"/>
  <c r="S73" i="2"/>
  <c r="N73" i="2"/>
  <c r="T73" i="2" s="1"/>
  <c r="M73" i="2"/>
  <c r="J73" i="2"/>
  <c r="L73" i="2" s="1"/>
  <c r="I73" i="2"/>
  <c r="K73" i="2" s="1"/>
  <c r="H73" i="2"/>
  <c r="E73" i="2"/>
  <c r="V72" i="2"/>
  <c r="U72" i="2"/>
  <c r="N72" i="2"/>
  <c r="T72" i="2" s="1"/>
  <c r="M72" i="2"/>
  <c r="S72" i="2" s="1"/>
  <c r="J72" i="2"/>
  <c r="L72" i="2" s="1"/>
  <c r="I72" i="2"/>
  <c r="K72" i="2" s="1"/>
  <c r="O72" i="2" s="1"/>
  <c r="Q72" i="2" s="1"/>
  <c r="H72" i="2"/>
  <c r="E72" i="2"/>
  <c r="V71" i="2"/>
  <c r="U71" i="2"/>
  <c r="N71" i="2"/>
  <c r="T71" i="2" s="1"/>
  <c r="M71" i="2"/>
  <c r="S71" i="2" s="1"/>
  <c r="J71" i="2"/>
  <c r="L71" i="2" s="1"/>
  <c r="I71" i="2"/>
  <c r="K71" i="2" s="1"/>
  <c r="H71" i="2"/>
  <c r="E71" i="2"/>
  <c r="V70" i="2"/>
  <c r="U70" i="2"/>
  <c r="S70" i="2"/>
  <c r="N70" i="2"/>
  <c r="T70" i="2" s="1"/>
  <c r="M70" i="2"/>
  <c r="J70" i="2"/>
  <c r="L70" i="2" s="1"/>
  <c r="I70" i="2"/>
  <c r="K70" i="2" s="1"/>
  <c r="H70" i="2"/>
  <c r="E70" i="2"/>
  <c r="V69" i="2"/>
  <c r="U69" i="2"/>
  <c r="N69" i="2"/>
  <c r="T69" i="2" s="1"/>
  <c r="M69" i="2"/>
  <c r="S69" i="2" s="1"/>
  <c r="J69" i="2"/>
  <c r="L69" i="2" s="1"/>
  <c r="I69" i="2"/>
  <c r="K69" i="2" s="1"/>
  <c r="H69" i="2"/>
  <c r="E69" i="2"/>
  <c r="V68" i="2"/>
  <c r="U68" i="2"/>
  <c r="T68" i="2"/>
  <c r="N68" i="2"/>
  <c r="M68" i="2"/>
  <c r="S68" i="2" s="1"/>
  <c r="J68" i="2"/>
  <c r="L68" i="2" s="1"/>
  <c r="I68" i="2"/>
  <c r="K68" i="2" s="1"/>
  <c r="H68" i="2"/>
  <c r="E68" i="2"/>
  <c r="V67" i="2"/>
  <c r="U67" i="2"/>
  <c r="N67" i="2"/>
  <c r="T67" i="2" s="1"/>
  <c r="M67" i="2"/>
  <c r="S67" i="2" s="1"/>
  <c r="J67" i="2"/>
  <c r="L67" i="2" s="1"/>
  <c r="I67" i="2"/>
  <c r="K67" i="2" s="1"/>
  <c r="H67" i="2"/>
  <c r="E67" i="2"/>
  <c r="V66" i="2"/>
  <c r="U66" i="2"/>
  <c r="N66" i="2"/>
  <c r="T66" i="2" s="1"/>
  <c r="M66" i="2"/>
  <c r="S66" i="2" s="1"/>
  <c r="J66" i="2"/>
  <c r="L66" i="2" s="1"/>
  <c r="I66" i="2"/>
  <c r="K66" i="2" s="1"/>
  <c r="H66" i="2"/>
  <c r="E66" i="2"/>
  <c r="V65" i="2"/>
  <c r="U65" i="2"/>
  <c r="N65" i="2"/>
  <c r="T65" i="2" s="1"/>
  <c r="M65" i="2"/>
  <c r="S65" i="2" s="1"/>
  <c r="J65" i="2"/>
  <c r="L65" i="2" s="1"/>
  <c r="I65" i="2"/>
  <c r="K65" i="2" s="1"/>
  <c r="H65" i="2"/>
  <c r="E65" i="2"/>
  <c r="V64" i="2"/>
  <c r="U64" i="2"/>
  <c r="S64" i="2"/>
  <c r="N64" i="2"/>
  <c r="T64" i="2" s="1"/>
  <c r="M64" i="2"/>
  <c r="J64" i="2"/>
  <c r="L64" i="2" s="1"/>
  <c r="I64" i="2"/>
  <c r="K64" i="2" s="1"/>
  <c r="H64" i="2"/>
  <c r="E64" i="2"/>
  <c r="V63" i="2"/>
  <c r="U63" i="2"/>
  <c r="N63" i="2"/>
  <c r="T63" i="2" s="1"/>
  <c r="M63" i="2"/>
  <c r="S63" i="2" s="1"/>
  <c r="K63" i="2"/>
  <c r="O63" i="2" s="1"/>
  <c r="Q63" i="2" s="1"/>
  <c r="J63" i="2"/>
  <c r="L63" i="2" s="1"/>
  <c r="I63" i="2"/>
  <c r="H63" i="2"/>
  <c r="E63" i="2"/>
  <c r="V62" i="2"/>
  <c r="U62" i="2"/>
  <c r="N62" i="2"/>
  <c r="T62" i="2" s="1"/>
  <c r="M62" i="2"/>
  <c r="S62" i="2" s="1"/>
  <c r="J62" i="2"/>
  <c r="L62" i="2" s="1"/>
  <c r="I62" i="2"/>
  <c r="K62" i="2" s="1"/>
  <c r="H62" i="2"/>
  <c r="E62" i="2"/>
  <c r="V61" i="2"/>
  <c r="U61" i="2"/>
  <c r="S61" i="2"/>
  <c r="N61" i="2"/>
  <c r="T61" i="2" s="1"/>
  <c r="M61" i="2"/>
  <c r="J61" i="2"/>
  <c r="L61" i="2" s="1"/>
  <c r="I61" i="2"/>
  <c r="K61" i="2" s="1"/>
  <c r="H61" i="2"/>
  <c r="E61" i="2"/>
  <c r="V59" i="2"/>
  <c r="U59" i="2"/>
  <c r="N59" i="2"/>
  <c r="T59" i="2" s="1"/>
  <c r="M59" i="2"/>
  <c r="S59" i="2" s="1"/>
  <c r="J59" i="2"/>
  <c r="L59" i="2" s="1"/>
  <c r="I59" i="2"/>
  <c r="K59" i="2" s="1"/>
  <c r="F38" i="3" s="1"/>
  <c r="H59" i="2"/>
  <c r="E59" i="2"/>
  <c r="V58" i="2"/>
  <c r="U58" i="2"/>
  <c r="N58" i="2"/>
  <c r="T58" i="2" s="1"/>
  <c r="M58" i="2"/>
  <c r="S58" i="2" s="1"/>
  <c r="J58" i="2"/>
  <c r="L58" i="2" s="1"/>
  <c r="I58" i="2"/>
  <c r="K58" i="2" s="1"/>
  <c r="H58" i="2"/>
  <c r="E58" i="2"/>
  <c r="V57" i="2"/>
  <c r="U57" i="2"/>
  <c r="S57" i="2"/>
  <c r="N57" i="2"/>
  <c r="T57" i="2" s="1"/>
  <c r="M57" i="2"/>
  <c r="J57" i="2"/>
  <c r="L57" i="2" s="1"/>
  <c r="I57" i="2"/>
  <c r="K57" i="2" s="1"/>
  <c r="H57" i="2"/>
  <c r="E57" i="2"/>
  <c r="V56" i="2"/>
  <c r="U56" i="2"/>
  <c r="N56" i="2"/>
  <c r="T56" i="2" s="1"/>
  <c r="M56" i="2"/>
  <c r="S56" i="2" s="1"/>
  <c r="J56" i="2"/>
  <c r="L56" i="2" s="1"/>
  <c r="I56" i="2"/>
  <c r="K56" i="2" s="1"/>
  <c r="O56" i="2" s="1"/>
  <c r="Q56" i="2" s="1"/>
  <c r="H56" i="2"/>
  <c r="E56" i="2"/>
  <c r="V55" i="2"/>
  <c r="U55" i="2"/>
  <c r="T55" i="2"/>
  <c r="N55" i="2"/>
  <c r="M55" i="2"/>
  <c r="S55" i="2" s="1"/>
  <c r="J55" i="2"/>
  <c r="L55" i="2" s="1"/>
  <c r="I55" i="2"/>
  <c r="K55" i="2" s="1"/>
  <c r="H55" i="2"/>
  <c r="E55" i="2"/>
  <c r="V54" i="2"/>
  <c r="U54" i="2"/>
  <c r="N54" i="2"/>
  <c r="T54" i="2" s="1"/>
  <c r="M54" i="2"/>
  <c r="S54" i="2" s="1"/>
  <c r="J54" i="2"/>
  <c r="L54" i="2" s="1"/>
  <c r="I54" i="2"/>
  <c r="K54" i="2" s="1"/>
  <c r="H54" i="2"/>
  <c r="E54" i="2"/>
  <c r="V53" i="2"/>
  <c r="U53" i="2"/>
  <c r="N53" i="2"/>
  <c r="T53" i="2" s="1"/>
  <c r="M53" i="2"/>
  <c r="S53" i="2" s="1"/>
  <c r="J53" i="2"/>
  <c r="L53" i="2" s="1"/>
  <c r="I53" i="2"/>
  <c r="K53" i="2" s="1"/>
  <c r="F35" i="3" s="1"/>
  <c r="H53" i="2"/>
  <c r="E53" i="2"/>
  <c r="V52" i="2"/>
  <c r="U52" i="2"/>
  <c r="T52" i="2"/>
  <c r="N52" i="2"/>
  <c r="M52" i="2"/>
  <c r="S52" i="2" s="1"/>
  <c r="J52" i="2"/>
  <c r="L52" i="2" s="1"/>
  <c r="I52" i="2"/>
  <c r="K52" i="2" s="1"/>
  <c r="H52" i="2"/>
  <c r="E52" i="2"/>
  <c r="V50" i="2"/>
  <c r="U50" i="2"/>
  <c r="S50" i="2"/>
  <c r="N50" i="2"/>
  <c r="T50" i="2" s="1"/>
  <c r="M50" i="2"/>
  <c r="J50" i="2"/>
  <c r="L50" i="2" s="1"/>
  <c r="I50" i="2"/>
  <c r="K50" i="2" s="1"/>
  <c r="H50" i="2"/>
  <c r="E50" i="2"/>
  <c r="V49" i="2"/>
  <c r="U49" i="2"/>
  <c r="N49" i="2"/>
  <c r="T49" i="2" s="1"/>
  <c r="M49" i="2"/>
  <c r="S49" i="2" s="1"/>
  <c r="K49" i="2"/>
  <c r="F33" i="3" s="1"/>
  <c r="J49" i="2"/>
  <c r="L49" i="2" s="1"/>
  <c r="I49" i="2"/>
  <c r="H49" i="2"/>
  <c r="E49" i="2"/>
  <c r="V48" i="2"/>
  <c r="U48" i="2"/>
  <c r="N48" i="2"/>
  <c r="T48" i="2" s="1"/>
  <c r="M48" i="2"/>
  <c r="S48" i="2" s="1"/>
  <c r="J48" i="2"/>
  <c r="L48" i="2" s="1"/>
  <c r="I48" i="2"/>
  <c r="K48" i="2" s="1"/>
  <c r="H48" i="2"/>
  <c r="E48" i="2"/>
  <c r="V47" i="2"/>
  <c r="U47" i="2"/>
  <c r="S47" i="2"/>
  <c r="N47" i="2"/>
  <c r="T47" i="2" s="1"/>
  <c r="M47" i="2"/>
  <c r="J47" i="2"/>
  <c r="L47" i="2" s="1"/>
  <c r="I47" i="2"/>
  <c r="K47" i="2" s="1"/>
  <c r="H47" i="2"/>
  <c r="E47" i="2"/>
  <c r="V46" i="2"/>
  <c r="U46" i="2"/>
  <c r="N46" i="2"/>
  <c r="T46" i="2" s="1"/>
  <c r="M46" i="2"/>
  <c r="S46" i="2" s="1"/>
  <c r="J46" i="2"/>
  <c r="L46" i="2" s="1"/>
  <c r="I46" i="2"/>
  <c r="K46" i="2" s="1"/>
  <c r="F31" i="3" s="1"/>
  <c r="H46" i="2"/>
  <c r="E46" i="2"/>
  <c r="V45" i="2"/>
  <c r="U45" i="2"/>
  <c r="N45" i="2"/>
  <c r="T45" i="2" s="1"/>
  <c r="M45" i="2"/>
  <c r="S45" i="2" s="1"/>
  <c r="J45" i="2"/>
  <c r="L45" i="2" s="1"/>
  <c r="I45" i="2"/>
  <c r="K45" i="2" s="1"/>
  <c r="H45" i="2"/>
  <c r="E45" i="2"/>
  <c r="V44" i="2"/>
  <c r="U44" i="2"/>
  <c r="S44" i="2"/>
  <c r="N44" i="2"/>
  <c r="T44" i="2" s="1"/>
  <c r="M44" i="2"/>
  <c r="J44" i="2"/>
  <c r="L44" i="2" s="1"/>
  <c r="I44" i="2"/>
  <c r="K44" i="2" s="1"/>
  <c r="H44" i="2"/>
  <c r="E44" i="2"/>
  <c r="V43" i="2"/>
  <c r="U43" i="2"/>
  <c r="N43" i="2"/>
  <c r="T43" i="2" s="1"/>
  <c r="M43" i="2"/>
  <c r="S43" i="2" s="1"/>
  <c r="J43" i="2"/>
  <c r="L43" i="2" s="1"/>
  <c r="I43" i="2"/>
  <c r="K43" i="2" s="1"/>
  <c r="F28" i="3" s="1"/>
  <c r="H43" i="2"/>
  <c r="E43" i="2"/>
  <c r="V42" i="2"/>
  <c r="U42" i="2"/>
  <c r="T42" i="2"/>
  <c r="N42" i="2"/>
  <c r="M42" i="2"/>
  <c r="S42" i="2" s="1"/>
  <c r="J42" i="2"/>
  <c r="L42" i="2" s="1"/>
  <c r="I42" i="2"/>
  <c r="K42" i="2" s="1"/>
  <c r="H42" i="2"/>
  <c r="E42" i="2"/>
  <c r="V41" i="2"/>
  <c r="U41" i="2"/>
  <c r="N41" i="2"/>
  <c r="T41" i="2" s="1"/>
  <c r="M41" i="2"/>
  <c r="S41" i="2" s="1"/>
  <c r="J41" i="2"/>
  <c r="L41" i="2" s="1"/>
  <c r="I41" i="2"/>
  <c r="K41" i="2" s="1"/>
  <c r="H41" i="2"/>
  <c r="E41" i="2"/>
  <c r="V40" i="2"/>
  <c r="U40" i="2"/>
  <c r="N40" i="2"/>
  <c r="T40" i="2" s="1"/>
  <c r="M40" i="2"/>
  <c r="S40" i="2" s="1"/>
  <c r="J40" i="2"/>
  <c r="L40" i="2" s="1"/>
  <c r="I40" i="2"/>
  <c r="K40" i="2" s="1"/>
  <c r="F25" i="3" s="1"/>
  <c r="H40" i="2"/>
  <c r="E40" i="2"/>
  <c r="V39" i="2"/>
  <c r="U39" i="2"/>
  <c r="N39" i="2"/>
  <c r="T39" i="2" s="1"/>
  <c r="M39" i="2"/>
  <c r="S39" i="2" s="1"/>
  <c r="J39" i="2"/>
  <c r="L39" i="2" s="1"/>
  <c r="I39" i="2"/>
  <c r="K39" i="2" s="1"/>
  <c r="H39" i="2"/>
  <c r="E39" i="2"/>
  <c r="V38" i="2"/>
  <c r="U38" i="2"/>
  <c r="S38" i="2"/>
  <c r="N38" i="2"/>
  <c r="T38" i="2" s="1"/>
  <c r="M38" i="2"/>
  <c r="J38" i="2"/>
  <c r="L38" i="2" s="1"/>
  <c r="I38" i="2"/>
  <c r="K38" i="2" s="1"/>
  <c r="H38" i="2"/>
  <c r="E38" i="2"/>
  <c r="V37" i="2"/>
  <c r="U37" i="2"/>
  <c r="N37" i="2"/>
  <c r="T37" i="2" s="1"/>
  <c r="M37" i="2"/>
  <c r="S37" i="2" s="1"/>
  <c r="K37" i="2"/>
  <c r="F22" i="3" s="1"/>
  <c r="J37" i="2"/>
  <c r="L37" i="2" s="1"/>
  <c r="I37" i="2"/>
  <c r="H37" i="2"/>
  <c r="E37" i="2"/>
  <c r="V36" i="2"/>
  <c r="U36" i="2"/>
  <c r="N36" i="2"/>
  <c r="T36" i="2" s="1"/>
  <c r="M36" i="2"/>
  <c r="S36" i="2" s="1"/>
  <c r="J36" i="2"/>
  <c r="L36" i="2" s="1"/>
  <c r="I36" i="2"/>
  <c r="K36" i="2" s="1"/>
  <c r="H36" i="2"/>
  <c r="E36" i="2"/>
  <c r="V35" i="2"/>
  <c r="U35" i="2"/>
  <c r="S35" i="2"/>
  <c r="N35" i="2"/>
  <c r="T35" i="2" s="1"/>
  <c r="M35" i="2"/>
  <c r="J35" i="2"/>
  <c r="L35" i="2" s="1"/>
  <c r="I35" i="2"/>
  <c r="K35" i="2" s="1"/>
  <c r="H35" i="2"/>
  <c r="E35" i="2"/>
  <c r="V34" i="2"/>
  <c r="U34" i="2"/>
  <c r="N34" i="2"/>
  <c r="T34" i="2" s="1"/>
  <c r="M34" i="2"/>
  <c r="S34" i="2" s="1"/>
  <c r="J34" i="2"/>
  <c r="L34" i="2" s="1"/>
  <c r="I34" i="2"/>
  <c r="K34" i="2" s="1"/>
  <c r="F19" i="3" s="1"/>
  <c r="H34" i="2"/>
  <c r="E34" i="2"/>
  <c r="V33" i="2"/>
  <c r="U33" i="2"/>
  <c r="N33" i="2"/>
  <c r="T33" i="2" s="1"/>
  <c r="M33" i="2"/>
  <c r="S33" i="2" s="1"/>
  <c r="J33" i="2"/>
  <c r="L33" i="2" s="1"/>
  <c r="I33" i="2"/>
  <c r="K33" i="2" s="1"/>
  <c r="H33" i="2"/>
  <c r="E33" i="2"/>
  <c r="V32" i="2"/>
  <c r="U32" i="2"/>
  <c r="S32" i="2"/>
  <c r="N32" i="2"/>
  <c r="T32" i="2" s="1"/>
  <c r="M32" i="2"/>
  <c r="J32" i="2"/>
  <c r="L32" i="2" s="1"/>
  <c r="I32" i="2"/>
  <c r="K32" i="2" s="1"/>
  <c r="H32" i="2"/>
  <c r="E32" i="2"/>
  <c r="V31" i="2"/>
  <c r="U31" i="2"/>
  <c r="N31" i="2"/>
  <c r="T31" i="2" s="1"/>
  <c r="M31" i="2"/>
  <c r="S31" i="2" s="1"/>
  <c r="J31" i="2"/>
  <c r="L31" i="2" s="1"/>
  <c r="I31" i="2"/>
  <c r="K31" i="2" s="1"/>
  <c r="O31" i="2" s="1"/>
  <c r="Q31" i="2" s="1"/>
  <c r="H31" i="2"/>
  <c r="E31" i="2"/>
  <c r="V29" i="2"/>
  <c r="U29" i="2"/>
  <c r="T29" i="2"/>
  <c r="N29" i="2"/>
  <c r="M29" i="2"/>
  <c r="S29" i="2" s="1"/>
  <c r="J29" i="2"/>
  <c r="L29" i="2" s="1"/>
  <c r="I29" i="2"/>
  <c r="K29" i="2" s="1"/>
  <c r="H29" i="2"/>
  <c r="E29" i="2"/>
  <c r="V28" i="2"/>
  <c r="U28" i="2"/>
  <c r="N28" i="2"/>
  <c r="T28" i="2" s="1"/>
  <c r="M28" i="2"/>
  <c r="S28" i="2" s="1"/>
  <c r="J28" i="2"/>
  <c r="L28" i="2" s="1"/>
  <c r="I28" i="2"/>
  <c r="K28" i="2" s="1"/>
  <c r="H28" i="2"/>
  <c r="E28" i="2"/>
  <c r="V27" i="2"/>
  <c r="U27" i="2"/>
  <c r="N27" i="2"/>
  <c r="T27" i="2" s="1"/>
  <c r="M27" i="2"/>
  <c r="S27" i="2" s="1"/>
  <c r="J27" i="2"/>
  <c r="L27" i="2" s="1"/>
  <c r="I27" i="2"/>
  <c r="K27" i="2" s="1"/>
  <c r="F14" i="3" s="1"/>
  <c r="H27" i="2"/>
  <c r="E27" i="2"/>
  <c r="V25" i="2"/>
  <c r="U25" i="2"/>
  <c r="T25" i="2"/>
  <c r="N25" i="2"/>
  <c r="M25" i="2"/>
  <c r="S25" i="2" s="1"/>
  <c r="J25" i="2"/>
  <c r="L25" i="2" s="1"/>
  <c r="I25" i="2"/>
  <c r="K25" i="2" s="1"/>
  <c r="H25" i="2"/>
  <c r="E25" i="2"/>
  <c r="V24" i="2"/>
  <c r="U24" i="2"/>
  <c r="S24" i="2"/>
  <c r="N24" i="2"/>
  <c r="T24" i="2" s="1"/>
  <c r="M24" i="2"/>
  <c r="J24" i="2"/>
  <c r="L24" i="2" s="1"/>
  <c r="I24" i="2"/>
  <c r="K24" i="2" s="1"/>
  <c r="H24" i="2"/>
  <c r="E24" i="2"/>
  <c r="V23" i="2"/>
  <c r="U23" i="2"/>
  <c r="N23" i="2"/>
  <c r="T23" i="2" s="1"/>
  <c r="M23" i="2"/>
  <c r="S23" i="2" s="1"/>
  <c r="K23" i="2"/>
  <c r="F11" i="3" s="1"/>
  <c r="J23" i="2"/>
  <c r="L23" i="2" s="1"/>
  <c r="I23" i="2"/>
  <c r="H23" i="2"/>
  <c r="E23" i="2"/>
  <c r="V22" i="2"/>
  <c r="U22" i="2"/>
  <c r="N22" i="2"/>
  <c r="T22" i="2" s="1"/>
  <c r="M22" i="2"/>
  <c r="S22" i="2" s="1"/>
  <c r="J22" i="2"/>
  <c r="L22" i="2" s="1"/>
  <c r="I22" i="2"/>
  <c r="K22" i="2" s="1"/>
  <c r="H22" i="2"/>
  <c r="E22" i="2"/>
  <c r="V21" i="2"/>
  <c r="U21" i="2"/>
  <c r="S21" i="2"/>
  <c r="N21" i="2"/>
  <c r="T21" i="2" s="1"/>
  <c r="M21" i="2"/>
  <c r="J21" i="2"/>
  <c r="L21" i="2" s="1"/>
  <c r="I21" i="2"/>
  <c r="K21" i="2" s="1"/>
  <c r="H21" i="2"/>
  <c r="E21" i="2"/>
  <c r="V20" i="2"/>
  <c r="U20" i="2"/>
  <c r="N20" i="2"/>
  <c r="T20" i="2" s="1"/>
  <c r="M20" i="2"/>
  <c r="S20" i="2" s="1"/>
  <c r="J20" i="2"/>
  <c r="L20" i="2" s="1"/>
  <c r="I20" i="2"/>
  <c r="K20" i="2" s="1"/>
  <c r="F9" i="3" s="1"/>
  <c r="H20" i="2"/>
  <c r="E20" i="2"/>
  <c r="V19" i="2"/>
  <c r="U19" i="2"/>
  <c r="N19" i="2"/>
  <c r="T19" i="2" s="1"/>
  <c r="M19" i="2"/>
  <c r="S19" i="2" s="1"/>
  <c r="J19" i="2"/>
  <c r="L19" i="2" s="1"/>
  <c r="I19" i="2"/>
  <c r="K19" i="2" s="1"/>
  <c r="H19" i="2"/>
  <c r="E19" i="2"/>
  <c r="V18" i="2"/>
  <c r="U18" i="2"/>
  <c r="S18" i="2"/>
  <c r="N18" i="2"/>
  <c r="T18" i="2" s="1"/>
  <c r="M18" i="2"/>
  <c r="J18" i="2"/>
  <c r="L18" i="2" s="1"/>
  <c r="I18" i="2"/>
  <c r="K18" i="2" s="1"/>
  <c r="H18" i="2"/>
  <c r="E18" i="2"/>
  <c r="V17" i="2"/>
  <c r="U17" i="2"/>
  <c r="N17" i="2"/>
  <c r="T17" i="2" s="1"/>
  <c r="M17" i="2"/>
  <c r="S17" i="2" s="1"/>
  <c r="J17" i="2"/>
  <c r="L17" i="2" s="1"/>
  <c r="I17" i="2"/>
  <c r="K17" i="2" s="1"/>
  <c r="H17" i="2"/>
  <c r="E17" i="2"/>
  <c r="V15" i="2"/>
  <c r="U15" i="2"/>
  <c r="T15" i="2"/>
  <c r="N15" i="2"/>
  <c r="M15" i="2"/>
  <c r="S15" i="2" s="1"/>
  <c r="J15" i="2"/>
  <c r="L15" i="2" s="1"/>
  <c r="I15" i="2"/>
  <c r="K15" i="2" s="1"/>
  <c r="H15" i="2"/>
  <c r="E15" i="2"/>
  <c r="V14" i="2"/>
  <c r="U14" i="2"/>
  <c r="N14" i="2"/>
  <c r="T14" i="2" s="1"/>
  <c r="M14" i="2"/>
  <c r="S14" i="2" s="1"/>
  <c r="J14" i="2"/>
  <c r="L14" i="2" s="1"/>
  <c r="I14" i="2"/>
  <c r="K14" i="2" s="1"/>
  <c r="H14" i="2"/>
  <c r="E14" i="2"/>
  <c r="V13" i="2"/>
  <c r="U13" i="2"/>
  <c r="N13" i="2"/>
  <c r="T13" i="2" s="1"/>
  <c r="M13" i="2"/>
  <c r="S13" i="2" s="1"/>
  <c r="J13" i="2"/>
  <c r="L13" i="2" s="1"/>
  <c r="I13" i="2"/>
  <c r="K13" i="2" s="1"/>
  <c r="H13" i="2"/>
  <c r="E13" i="2"/>
  <c r="V12" i="2"/>
  <c r="U12" i="2"/>
  <c r="N12" i="2"/>
  <c r="T12" i="2" s="1"/>
  <c r="M12" i="2"/>
  <c r="S12" i="2" s="1"/>
  <c r="J12" i="2"/>
  <c r="L12" i="2" s="1"/>
  <c r="I12" i="2"/>
  <c r="K12" i="2" s="1"/>
  <c r="H12" i="2"/>
  <c r="E12" i="2"/>
  <c r="V11" i="2"/>
  <c r="U11" i="2"/>
  <c r="S11" i="2"/>
  <c r="N11" i="2"/>
  <c r="T11" i="2" s="1"/>
  <c r="M11" i="2"/>
  <c r="J11" i="2"/>
  <c r="L11" i="2" s="1"/>
  <c r="I11" i="2"/>
  <c r="K11" i="2" s="1"/>
  <c r="H11" i="2"/>
  <c r="E11" i="2"/>
  <c r="V10" i="2"/>
  <c r="U10" i="2"/>
  <c r="N10" i="2"/>
  <c r="T10" i="2" s="1"/>
  <c r="M10" i="2"/>
  <c r="S10" i="2" s="1"/>
  <c r="K10" i="2"/>
  <c r="F6" i="3" s="1"/>
  <c r="J10" i="2"/>
  <c r="L10" i="2" s="1"/>
  <c r="I10" i="2"/>
  <c r="H10" i="2"/>
  <c r="E10" i="2"/>
  <c r="V9" i="2"/>
  <c r="U9" i="2"/>
  <c r="N9" i="2"/>
  <c r="T9" i="2" s="1"/>
  <c r="M9" i="2"/>
  <c r="S9" i="2" s="1"/>
  <c r="J9" i="2"/>
  <c r="L9" i="2" s="1"/>
  <c r="I9" i="2"/>
  <c r="K9" i="2" s="1"/>
  <c r="H9" i="2"/>
  <c r="E9" i="2"/>
  <c r="V8" i="2"/>
  <c r="U8" i="2"/>
  <c r="S8" i="2"/>
  <c r="N8" i="2"/>
  <c r="T8" i="2" s="1"/>
  <c r="M8" i="2"/>
  <c r="J8" i="2"/>
  <c r="L8" i="2" s="1"/>
  <c r="I8" i="2"/>
  <c r="K8" i="2" s="1"/>
  <c r="H8" i="2"/>
  <c r="E8" i="2"/>
  <c r="V7" i="2"/>
  <c r="U7" i="2"/>
  <c r="N7" i="2"/>
  <c r="T7" i="2" s="1"/>
  <c r="M7" i="2"/>
  <c r="S7" i="2" s="1"/>
  <c r="J7" i="2"/>
  <c r="L7" i="2" s="1"/>
  <c r="I7" i="2"/>
  <c r="K7" i="2" s="1"/>
  <c r="O7" i="2" s="1"/>
  <c r="Q7" i="2" s="1"/>
  <c r="H7" i="2"/>
  <c r="E7" i="2"/>
  <c r="T2419" i="1"/>
  <c r="I2419" i="1"/>
  <c r="Z2420" i="2" s="1"/>
  <c r="AF2420" i="2" s="1"/>
  <c r="H2419" i="1"/>
  <c r="T2418" i="1"/>
  <c r="I2418" i="1"/>
  <c r="H2418" i="1"/>
  <c r="T2417" i="1"/>
  <c r="Q2417" i="1"/>
  <c r="J2417" i="1"/>
  <c r="AA2418" i="2" s="1"/>
  <c r="I2417" i="1"/>
  <c r="Z2418" i="2" s="1"/>
  <c r="AF2418" i="2" s="1"/>
  <c r="H2417" i="1"/>
  <c r="Y2418" i="2" s="1"/>
  <c r="AE2418" i="2" s="1"/>
  <c r="T2416" i="1"/>
  <c r="Q2416" i="1"/>
  <c r="P2416" i="1"/>
  <c r="N2416" i="1"/>
  <c r="J2416" i="1"/>
  <c r="AA2417" i="2" s="1"/>
  <c r="I2416" i="1"/>
  <c r="H2416" i="1"/>
  <c r="Y2417" i="2" s="1"/>
  <c r="AE2417" i="2" s="1"/>
  <c r="T2415" i="1"/>
  <c r="P2415" i="1"/>
  <c r="I2415" i="1"/>
  <c r="Z2416" i="2" s="1"/>
  <c r="AF2416" i="2" s="1"/>
  <c r="H2415" i="1"/>
  <c r="Y2416" i="2" s="1"/>
  <c r="AE2416" i="2" s="1"/>
  <c r="T2414" i="1"/>
  <c r="O2414" i="1"/>
  <c r="I2414" i="1"/>
  <c r="Z2415" i="2" s="1"/>
  <c r="AF2415" i="2" s="1"/>
  <c r="H2414" i="1"/>
  <c r="T2413" i="1"/>
  <c r="J2413" i="1"/>
  <c r="AA2414" i="2" s="1"/>
  <c r="I2413" i="1"/>
  <c r="H2413" i="1"/>
  <c r="Y2414" i="2" s="1"/>
  <c r="AE2414" i="2" s="1"/>
  <c r="T2412" i="1"/>
  <c r="I2412" i="1"/>
  <c r="H2412" i="1"/>
  <c r="T2411" i="1"/>
  <c r="N2411" i="1"/>
  <c r="I2411" i="1"/>
  <c r="Z2412" i="2" s="1"/>
  <c r="AF2412" i="2" s="1"/>
  <c r="H2411" i="1"/>
  <c r="Y2412" i="2" s="1"/>
  <c r="AE2412" i="2" s="1"/>
  <c r="T2410" i="1"/>
  <c r="O2410" i="1"/>
  <c r="I2410" i="1"/>
  <c r="Z2411" i="2" s="1"/>
  <c r="T2409" i="1"/>
  <c r="Q2409" i="1"/>
  <c r="I2409" i="1"/>
  <c r="Z2410" i="2" s="1"/>
  <c r="AF2410" i="2" s="1"/>
  <c r="H2409" i="1"/>
  <c r="T2408" i="1"/>
  <c r="Q2408" i="1"/>
  <c r="P2408" i="1"/>
  <c r="K2408" i="1"/>
  <c r="AB2409" i="2" s="1"/>
  <c r="I2408" i="1"/>
  <c r="Z2409" i="2" s="1"/>
  <c r="AF2409" i="2" s="1"/>
  <c r="H2408" i="1"/>
  <c r="T2407" i="1"/>
  <c r="N2407" i="1"/>
  <c r="I2407" i="1"/>
  <c r="Z2408" i="2" s="1"/>
  <c r="AF2408" i="2" s="1"/>
  <c r="H2407" i="1"/>
  <c r="Y2408" i="2" s="1"/>
  <c r="AE2408" i="2" s="1"/>
  <c r="T2406" i="1"/>
  <c r="N2406" i="1"/>
  <c r="I2406" i="1"/>
  <c r="H2406" i="1"/>
  <c r="Y2407" i="2" s="1"/>
  <c r="AE2407" i="2" s="1"/>
  <c r="T2405" i="1"/>
  <c r="Q2405" i="1"/>
  <c r="J2405" i="1"/>
  <c r="AA2406" i="2" s="1"/>
  <c r="I2405" i="1"/>
  <c r="Z2406" i="2" s="1"/>
  <c r="AF2406" i="2" s="1"/>
  <c r="H2405" i="1"/>
  <c r="Y2406" i="2" s="1"/>
  <c r="T2404" i="1"/>
  <c r="P2404" i="1"/>
  <c r="N2404" i="1"/>
  <c r="K2404" i="1"/>
  <c r="AB2405" i="2" s="1"/>
  <c r="J2404" i="1"/>
  <c r="AA2405" i="2" s="1"/>
  <c r="I2404" i="1"/>
  <c r="Z2405" i="2" s="1"/>
  <c r="AF2405" i="2" s="1"/>
  <c r="H2404" i="1"/>
  <c r="Y2405" i="2" s="1"/>
  <c r="AE2405" i="2" s="1"/>
  <c r="T2403" i="1"/>
  <c r="I2403" i="1"/>
  <c r="Z2404" i="2" s="1"/>
  <c r="AF2404" i="2" s="1"/>
  <c r="H2403" i="1"/>
  <c r="T2402" i="1"/>
  <c r="I2402" i="1"/>
  <c r="H2402" i="1"/>
  <c r="T2401" i="1"/>
  <c r="J2401" i="1"/>
  <c r="AA2402" i="2" s="1"/>
  <c r="I2401" i="1"/>
  <c r="H2401" i="1"/>
  <c r="Y2402" i="2" s="1"/>
  <c r="AE2402" i="2" s="1"/>
  <c r="T2400" i="1"/>
  <c r="N2400" i="1"/>
  <c r="K2400" i="1"/>
  <c r="AB2401" i="2" s="1"/>
  <c r="J2400" i="1"/>
  <c r="AA2401" i="2" s="1"/>
  <c r="I2400" i="1"/>
  <c r="Z2401" i="2" s="1"/>
  <c r="AF2401" i="2" s="1"/>
  <c r="H2400" i="1"/>
  <c r="Y2401" i="2" s="1"/>
  <c r="T2399" i="1"/>
  <c r="P2399" i="1"/>
  <c r="N2399" i="1"/>
  <c r="I2399" i="1"/>
  <c r="Z2400" i="2" s="1"/>
  <c r="AF2400" i="2" s="1"/>
  <c r="H2399" i="1"/>
  <c r="Y2400" i="2" s="1"/>
  <c r="AE2400" i="2" s="1"/>
  <c r="T2398" i="1"/>
  <c r="I2398" i="1"/>
  <c r="H2398" i="1"/>
  <c r="T2397" i="1"/>
  <c r="I2397" i="1"/>
  <c r="H2397" i="1"/>
  <c r="T2396" i="1"/>
  <c r="I2396" i="1"/>
  <c r="H2396" i="1"/>
  <c r="T2395" i="1"/>
  <c r="N2395" i="1"/>
  <c r="I2395" i="1"/>
  <c r="Z2396" i="2" s="1"/>
  <c r="AF2396" i="2" s="1"/>
  <c r="H2395" i="1"/>
  <c r="Y2396" i="2" s="1"/>
  <c r="AE2396" i="2" s="1"/>
  <c r="T2394" i="1"/>
  <c r="O2394" i="1"/>
  <c r="I2394" i="1"/>
  <c r="Z2395" i="2" s="1"/>
  <c r="H2394" i="1"/>
  <c r="T2393" i="1"/>
  <c r="Q2393" i="1"/>
  <c r="I2393" i="1"/>
  <c r="Z2394" i="2" s="1"/>
  <c r="H2393" i="1"/>
  <c r="T2392" i="1"/>
  <c r="I2392" i="1"/>
  <c r="H2392" i="1"/>
  <c r="T2391" i="1"/>
  <c r="I2391" i="1"/>
  <c r="Z2392" i="2" s="1"/>
  <c r="AF2392" i="2" s="1"/>
  <c r="H2391" i="1"/>
  <c r="T2390" i="1"/>
  <c r="O2390" i="1"/>
  <c r="N2390" i="1"/>
  <c r="I2390" i="1"/>
  <c r="Z2391" i="2" s="1"/>
  <c r="AF2391" i="2" s="1"/>
  <c r="H2390" i="1"/>
  <c r="Y2391" i="2" s="1"/>
  <c r="AE2391" i="2" s="1"/>
  <c r="T2389" i="1"/>
  <c r="Q2389" i="1"/>
  <c r="J2389" i="1"/>
  <c r="AA2390" i="2" s="1"/>
  <c r="I2389" i="1"/>
  <c r="Z2390" i="2" s="1"/>
  <c r="AF2390" i="2" s="1"/>
  <c r="H2389" i="1"/>
  <c r="Y2390" i="2" s="1"/>
  <c r="AE2390" i="2" s="1"/>
  <c r="T2388" i="1"/>
  <c r="Q2388" i="1"/>
  <c r="K2388" i="1"/>
  <c r="AB2389" i="2" s="1"/>
  <c r="I2388" i="1"/>
  <c r="Z2389" i="2" s="1"/>
  <c r="AF2389" i="2" s="1"/>
  <c r="H2388" i="1"/>
  <c r="T2387" i="1"/>
  <c r="P2387" i="1"/>
  <c r="I2387" i="1"/>
  <c r="Z2388" i="2" s="1"/>
  <c r="AF2388" i="2" s="1"/>
  <c r="H2387" i="1"/>
  <c r="T2386" i="1"/>
  <c r="N2386" i="1"/>
  <c r="I2386" i="1"/>
  <c r="H2386" i="1"/>
  <c r="Y2387" i="2" s="1"/>
  <c r="T2385" i="1"/>
  <c r="Q2385" i="1"/>
  <c r="J2385" i="1"/>
  <c r="I2385" i="1"/>
  <c r="H2385" i="1"/>
  <c r="T2384" i="1"/>
  <c r="Q2384" i="1"/>
  <c r="P2384" i="1"/>
  <c r="K2384" i="1"/>
  <c r="AB2385" i="2" s="1"/>
  <c r="J2384" i="1"/>
  <c r="AA2385" i="2" s="1"/>
  <c r="I2384" i="1"/>
  <c r="Z2385" i="2" s="1"/>
  <c r="AF2385" i="2" s="1"/>
  <c r="H2384" i="1"/>
  <c r="Y2385" i="2" s="1"/>
  <c r="AE2385" i="2" s="1"/>
  <c r="T2383" i="1"/>
  <c r="P2383" i="1"/>
  <c r="N2383" i="1"/>
  <c r="I2383" i="1"/>
  <c r="Z2384" i="2" s="1"/>
  <c r="AF2384" i="2" s="1"/>
  <c r="H2383" i="1"/>
  <c r="Y2384" i="2" s="1"/>
  <c r="AE2384" i="2" s="1"/>
  <c r="T2382" i="1"/>
  <c r="O2382" i="1"/>
  <c r="I2382" i="1"/>
  <c r="Z2383" i="2" s="1"/>
  <c r="AF2383" i="2" s="1"/>
  <c r="H2382" i="1"/>
  <c r="T2381" i="1"/>
  <c r="J2381" i="1"/>
  <c r="AA2382" i="2" s="1"/>
  <c r="I2381" i="1"/>
  <c r="H2381" i="1"/>
  <c r="Y2382" i="2" s="1"/>
  <c r="T2380" i="1"/>
  <c r="P2380" i="1"/>
  <c r="N2380" i="1"/>
  <c r="J2380" i="1"/>
  <c r="AA2381" i="2" s="1"/>
  <c r="I2380" i="1"/>
  <c r="H2380" i="1"/>
  <c r="Y2381" i="2" s="1"/>
  <c r="T2379" i="1"/>
  <c r="P2379" i="1"/>
  <c r="N2379" i="1"/>
  <c r="I2379" i="1"/>
  <c r="Z2380" i="2" s="1"/>
  <c r="AF2380" i="2" s="1"/>
  <c r="H2379" i="1"/>
  <c r="Y2380" i="2" s="1"/>
  <c r="AE2380" i="2" s="1"/>
  <c r="T2378" i="1"/>
  <c r="O2378" i="1"/>
  <c r="N2378" i="1"/>
  <c r="I2378" i="1"/>
  <c r="Z2379" i="2" s="1"/>
  <c r="AF2379" i="2" s="1"/>
  <c r="H2378" i="1"/>
  <c r="Y2379" i="2" s="1"/>
  <c r="AE2379" i="2" s="1"/>
  <c r="T2377" i="1"/>
  <c r="I2377" i="1"/>
  <c r="H2377" i="1"/>
  <c r="T2376" i="1"/>
  <c r="N2376" i="1"/>
  <c r="K2376" i="1"/>
  <c r="AB2377" i="2" s="1"/>
  <c r="I2376" i="1"/>
  <c r="Z2377" i="2" s="1"/>
  <c r="AF2377" i="2" s="1"/>
  <c r="H2376" i="1"/>
  <c r="T2375" i="1"/>
  <c r="N2375" i="1"/>
  <c r="I2375" i="1"/>
  <c r="Z2376" i="2" s="1"/>
  <c r="AF2376" i="2" s="1"/>
  <c r="H2375" i="1"/>
  <c r="T2374" i="1"/>
  <c r="N2374" i="1"/>
  <c r="I2374" i="1"/>
  <c r="H2374" i="1"/>
  <c r="Y2375" i="2" s="1"/>
  <c r="T2373" i="1"/>
  <c r="Q2373" i="1"/>
  <c r="I2373" i="1"/>
  <c r="Z2374" i="2" s="1"/>
  <c r="AF2374" i="2" s="1"/>
  <c r="H2373" i="1"/>
  <c r="T2372" i="1"/>
  <c r="Q2372" i="1"/>
  <c r="K2372" i="1"/>
  <c r="AB2373" i="2" s="1"/>
  <c r="J2372" i="1"/>
  <c r="AA2373" i="2" s="1"/>
  <c r="I2372" i="1"/>
  <c r="Z2373" i="2" s="1"/>
  <c r="AF2373" i="2" s="1"/>
  <c r="H2372" i="1"/>
  <c r="Y2373" i="2" s="1"/>
  <c r="T2371" i="1"/>
  <c r="I2371" i="1"/>
  <c r="Z2372" i="2" s="1"/>
  <c r="AF2372" i="2" s="1"/>
  <c r="H2371" i="1"/>
  <c r="T2370" i="1"/>
  <c r="I2370" i="1"/>
  <c r="H2370" i="1"/>
  <c r="T2369" i="1"/>
  <c r="Q2369" i="1"/>
  <c r="J2369" i="1"/>
  <c r="AA2370" i="2" s="1"/>
  <c r="I2369" i="1"/>
  <c r="Z2370" i="2" s="1"/>
  <c r="AF2370" i="2" s="1"/>
  <c r="H2369" i="1"/>
  <c r="Y2370" i="2" s="1"/>
  <c r="T2368" i="1"/>
  <c r="Q2368" i="1"/>
  <c r="P2368" i="1"/>
  <c r="N2368" i="1"/>
  <c r="J2368" i="1"/>
  <c r="AA2369" i="2" s="1"/>
  <c r="I2368" i="1"/>
  <c r="H2368" i="1"/>
  <c r="Y2369" i="2" s="1"/>
  <c r="T2367" i="1"/>
  <c r="P2367" i="1"/>
  <c r="I2367" i="1"/>
  <c r="Z2368" i="2" s="1"/>
  <c r="AF2368" i="2" s="1"/>
  <c r="H2367" i="1"/>
  <c r="T2366" i="1"/>
  <c r="O2366" i="1"/>
  <c r="I2366" i="1"/>
  <c r="Z2367" i="2" s="1"/>
  <c r="AF2367" i="2" s="1"/>
  <c r="H2366" i="1"/>
  <c r="T2365" i="1"/>
  <c r="J2365" i="1"/>
  <c r="AA2366" i="2" s="1"/>
  <c r="I2365" i="1"/>
  <c r="H2365" i="1"/>
  <c r="Y2366" i="2" s="1"/>
  <c r="T2364" i="1"/>
  <c r="P2364" i="1"/>
  <c r="I2364" i="1"/>
  <c r="H2364" i="1"/>
  <c r="T2363" i="1"/>
  <c r="P2363" i="1"/>
  <c r="N2363" i="1"/>
  <c r="I2363" i="1"/>
  <c r="Z2364" i="2" s="1"/>
  <c r="AF2364" i="2" s="1"/>
  <c r="H2363" i="1"/>
  <c r="Y2364" i="2" s="1"/>
  <c r="AE2364" i="2" s="1"/>
  <c r="T2362" i="1"/>
  <c r="O2362" i="1"/>
  <c r="N2362" i="1"/>
  <c r="I2362" i="1"/>
  <c r="Z2363" i="2" s="1"/>
  <c r="AF2363" i="2" s="1"/>
  <c r="H2362" i="1"/>
  <c r="Y2363" i="2" s="1"/>
  <c r="T2361" i="1"/>
  <c r="I2361" i="1"/>
  <c r="Z2362" i="2" s="1"/>
  <c r="AF2362" i="2" s="1"/>
  <c r="H2361" i="1"/>
  <c r="T2359" i="1"/>
  <c r="Q2359" i="1"/>
  <c r="P2359" i="1"/>
  <c r="N2359" i="1"/>
  <c r="K2359" i="1"/>
  <c r="AB2360" i="2" s="1"/>
  <c r="I2359" i="1"/>
  <c r="Z2360" i="2" s="1"/>
  <c r="AF2360" i="2" s="1"/>
  <c r="H2359" i="1"/>
  <c r="Y2360" i="2" s="1"/>
  <c r="AE2360" i="2" s="1"/>
  <c r="T2358" i="1"/>
  <c r="P2358" i="1"/>
  <c r="I2358" i="1"/>
  <c r="Z2359" i="2" s="1"/>
  <c r="AF2359" i="2" s="1"/>
  <c r="H2358" i="1"/>
  <c r="T2357" i="1"/>
  <c r="N2357" i="1"/>
  <c r="I2357" i="1"/>
  <c r="H2357" i="1"/>
  <c r="Y2358" i="2" s="1"/>
  <c r="AE2358" i="2" s="1"/>
  <c r="T2356" i="1"/>
  <c r="J2356" i="1"/>
  <c r="AA2357" i="2" s="1"/>
  <c r="I2356" i="1"/>
  <c r="H2356" i="1"/>
  <c r="Y2357" i="2" s="1"/>
  <c r="AE2357" i="2" s="1"/>
  <c r="T2355" i="1"/>
  <c r="Q2355" i="1"/>
  <c r="I2355" i="1"/>
  <c r="Z2356" i="2" s="1"/>
  <c r="AF2356" i="2" s="1"/>
  <c r="H2355" i="1"/>
  <c r="T2354" i="1"/>
  <c r="N2354" i="1"/>
  <c r="I2354" i="1"/>
  <c r="Z2355" i="2" s="1"/>
  <c r="AF2355" i="2" s="1"/>
  <c r="H2354" i="1"/>
  <c r="Y2355" i="2" s="1"/>
  <c r="AE2355" i="2" s="1"/>
  <c r="T2353" i="1"/>
  <c r="O2353" i="1"/>
  <c r="I2353" i="1"/>
  <c r="Z2354" i="2" s="1"/>
  <c r="AF2354" i="2" s="1"/>
  <c r="H2353" i="1"/>
  <c r="T2352" i="1"/>
  <c r="Q2352" i="1"/>
  <c r="I2352" i="1"/>
  <c r="Z2353" i="2" s="1"/>
  <c r="AF2353" i="2" s="1"/>
  <c r="H2352" i="1"/>
  <c r="T2351" i="1"/>
  <c r="I2351" i="1"/>
  <c r="H2351" i="1"/>
  <c r="T2350" i="1"/>
  <c r="I2350" i="1"/>
  <c r="Z2351" i="2" s="1"/>
  <c r="AF2351" i="2" s="1"/>
  <c r="H2350" i="1"/>
  <c r="T2349" i="1"/>
  <c r="N2349" i="1"/>
  <c r="I2349" i="1"/>
  <c r="H2349" i="1"/>
  <c r="Y2350" i="2" s="1"/>
  <c r="T2348" i="1"/>
  <c r="J2348" i="1"/>
  <c r="AA2349" i="2" s="1"/>
  <c r="I2348" i="1"/>
  <c r="H2348" i="1"/>
  <c r="Y2349" i="2" s="1"/>
  <c r="AE2349" i="2" s="1"/>
  <c r="T2347" i="1"/>
  <c r="P2347" i="1"/>
  <c r="I2347" i="1"/>
  <c r="Z2348" i="2" s="1"/>
  <c r="AF2348" i="2" s="1"/>
  <c r="H2347" i="1"/>
  <c r="Y2348" i="2" s="1"/>
  <c r="AE2348" i="2" s="1"/>
  <c r="T2346" i="1"/>
  <c r="P2346" i="1"/>
  <c r="N2346" i="1"/>
  <c r="I2346" i="1"/>
  <c r="Z2347" i="2" s="1"/>
  <c r="AF2347" i="2" s="1"/>
  <c r="H2346" i="1"/>
  <c r="Y2347" i="2" s="1"/>
  <c r="T2345" i="1"/>
  <c r="O2345" i="1"/>
  <c r="I2345" i="1"/>
  <c r="Q2345" i="1" s="1"/>
  <c r="H2345" i="1"/>
  <c r="P2345" i="1" s="1"/>
  <c r="T2344" i="1"/>
  <c r="I2344" i="1"/>
  <c r="H2344" i="1"/>
  <c r="Y2345" i="2" s="1"/>
  <c r="AE2345" i="2" s="1"/>
  <c r="T2343" i="1"/>
  <c r="Q2343" i="1"/>
  <c r="N2343" i="1"/>
  <c r="K2343" i="1"/>
  <c r="AB2344" i="2" s="1"/>
  <c r="I2343" i="1"/>
  <c r="Z2344" i="2" s="1"/>
  <c r="AF2344" i="2" s="1"/>
  <c r="H2343" i="1"/>
  <c r="T2342" i="1"/>
  <c r="N2342" i="1"/>
  <c r="I2342" i="1"/>
  <c r="Z2343" i="2" s="1"/>
  <c r="AF2343" i="2" s="1"/>
  <c r="H2342" i="1"/>
  <c r="T2341" i="1"/>
  <c r="I2341" i="1"/>
  <c r="H2341" i="1"/>
  <c r="T2340" i="1"/>
  <c r="Q2340" i="1"/>
  <c r="J2340" i="1"/>
  <c r="AA2341" i="2" s="1"/>
  <c r="I2340" i="1"/>
  <c r="Z2341" i="2" s="1"/>
  <c r="AF2341" i="2" s="1"/>
  <c r="H2340" i="1"/>
  <c r="Y2341" i="2" s="1"/>
  <c r="T2339" i="1"/>
  <c r="Q2339" i="1"/>
  <c r="I2339" i="1"/>
  <c r="H2339" i="1"/>
  <c r="T2337" i="1"/>
  <c r="N2337" i="1"/>
  <c r="I2337" i="1"/>
  <c r="Z2338" i="2" s="1"/>
  <c r="AF2338" i="2" s="1"/>
  <c r="H2337" i="1"/>
  <c r="Y2338" i="2" s="1"/>
  <c r="AE2338" i="2" s="1"/>
  <c r="T2336" i="1"/>
  <c r="N2336" i="1"/>
  <c r="I2336" i="1"/>
  <c r="H2336" i="1"/>
  <c r="Y2337" i="2" s="1"/>
  <c r="T2335" i="1"/>
  <c r="P2335" i="1"/>
  <c r="I2335" i="1"/>
  <c r="Z2336" i="2" s="1"/>
  <c r="AF2336" i="2" s="1"/>
  <c r="H2335" i="1"/>
  <c r="T2334" i="1"/>
  <c r="Q2334" i="1"/>
  <c r="P2334" i="1"/>
  <c r="N2334" i="1"/>
  <c r="K2334" i="1"/>
  <c r="AB2335" i="2" s="1"/>
  <c r="I2334" i="1"/>
  <c r="Z2335" i="2" s="1"/>
  <c r="AF2335" i="2" s="1"/>
  <c r="H2334" i="1"/>
  <c r="Y2335" i="2" s="1"/>
  <c r="T2333" i="1"/>
  <c r="I2333" i="1"/>
  <c r="Z2334" i="2" s="1"/>
  <c r="AF2334" i="2" s="1"/>
  <c r="H2333" i="1"/>
  <c r="Y2334" i="2" s="1"/>
  <c r="T2332" i="1"/>
  <c r="I2332" i="1"/>
  <c r="Z2333" i="2" s="1"/>
  <c r="H2332" i="1"/>
  <c r="T2331" i="1"/>
  <c r="Q2331" i="1"/>
  <c r="I2331" i="1"/>
  <c r="Z2332" i="2" s="1"/>
  <c r="AF2332" i="2" s="1"/>
  <c r="H2331" i="1"/>
  <c r="T2330" i="1"/>
  <c r="I2330" i="1"/>
  <c r="Z2331" i="2" s="1"/>
  <c r="AF2331" i="2" s="1"/>
  <c r="H2330" i="1"/>
  <c r="T2329" i="1"/>
  <c r="I2329" i="1"/>
  <c r="Z2330" i="2" s="1"/>
  <c r="H2329" i="1"/>
  <c r="Y2330" i="2" s="1"/>
  <c r="AE2330" i="2" s="1"/>
  <c r="T2328" i="1"/>
  <c r="I2328" i="1"/>
  <c r="H2328" i="1"/>
  <c r="T2327" i="1"/>
  <c r="P2327" i="1"/>
  <c r="J2327" i="1"/>
  <c r="AA2328" i="2" s="1"/>
  <c r="I2327" i="1"/>
  <c r="Z2328" i="2" s="1"/>
  <c r="AF2328" i="2" s="1"/>
  <c r="H2327" i="1"/>
  <c r="Y2328" i="2" s="1"/>
  <c r="AE2328" i="2" s="1"/>
  <c r="T2326" i="1"/>
  <c r="P2326" i="1"/>
  <c r="I2326" i="1"/>
  <c r="H2326" i="1"/>
  <c r="Y2327" i="2" s="1"/>
  <c r="T2325" i="1"/>
  <c r="I2325" i="1"/>
  <c r="Z2326" i="2" s="1"/>
  <c r="H2325" i="1"/>
  <c r="Y2326" i="2" s="1"/>
  <c r="T2324" i="1"/>
  <c r="I2324" i="1"/>
  <c r="Z2325" i="2" s="1"/>
  <c r="AF2325" i="2" s="1"/>
  <c r="H2324" i="1"/>
  <c r="T2323" i="1"/>
  <c r="Q2323" i="1"/>
  <c r="J2323" i="1"/>
  <c r="AA2324" i="2" s="1"/>
  <c r="I2323" i="1"/>
  <c r="Z2324" i="2" s="1"/>
  <c r="AF2324" i="2" s="1"/>
  <c r="H2323" i="1"/>
  <c r="Y2324" i="2" s="1"/>
  <c r="T2322" i="1"/>
  <c r="P2322" i="1"/>
  <c r="N2322" i="1"/>
  <c r="I2322" i="1"/>
  <c r="H2322" i="1"/>
  <c r="Y2323" i="2" s="1"/>
  <c r="T2321" i="1"/>
  <c r="I2321" i="1"/>
  <c r="Z2322" i="2" s="1"/>
  <c r="H2321" i="1"/>
  <c r="Y2322" i="2" s="1"/>
  <c r="T2320" i="1"/>
  <c r="I2320" i="1"/>
  <c r="Z2321" i="2" s="1"/>
  <c r="AF2321" i="2" s="1"/>
  <c r="H2320" i="1"/>
  <c r="Y2321" i="2" s="1"/>
  <c r="T2319" i="1"/>
  <c r="P2319" i="1"/>
  <c r="J2319" i="1"/>
  <c r="AA2320" i="2" s="1"/>
  <c r="I2319" i="1"/>
  <c r="Z2320" i="2" s="1"/>
  <c r="AF2320" i="2" s="1"/>
  <c r="H2319" i="1"/>
  <c r="Y2320" i="2" s="1"/>
  <c r="AE2320" i="2" s="1"/>
  <c r="T2318" i="1"/>
  <c r="P2318" i="1"/>
  <c r="I2318" i="1"/>
  <c r="Z2319" i="2" s="1"/>
  <c r="AF2319" i="2" s="1"/>
  <c r="H2318" i="1"/>
  <c r="Y2319" i="2" s="1"/>
  <c r="AE2319" i="2" s="1"/>
  <c r="T2317" i="1"/>
  <c r="I2317" i="1"/>
  <c r="Z2318" i="2" s="1"/>
  <c r="AF2318" i="2" s="1"/>
  <c r="H2317" i="1"/>
  <c r="Y2318" i="2" s="1"/>
  <c r="T2316" i="1"/>
  <c r="N2316" i="1"/>
  <c r="I2316" i="1"/>
  <c r="Z2317" i="2" s="1"/>
  <c r="H2316" i="1"/>
  <c r="Y2317" i="2" s="1"/>
  <c r="AE2317" i="2" s="1"/>
  <c r="T2315" i="1"/>
  <c r="Q2315" i="1"/>
  <c r="I2315" i="1"/>
  <c r="Z2316" i="2" s="1"/>
  <c r="AF2316" i="2" s="1"/>
  <c r="H2315" i="1"/>
  <c r="T2314" i="1"/>
  <c r="Q2314" i="1"/>
  <c r="P2314" i="1"/>
  <c r="N2314" i="1"/>
  <c r="I2314" i="1"/>
  <c r="Z2315" i="2" s="1"/>
  <c r="AF2315" i="2" s="1"/>
  <c r="H2314" i="1"/>
  <c r="Y2315" i="2" s="1"/>
  <c r="AE2315" i="2" s="1"/>
  <c r="T2313" i="1"/>
  <c r="I2313" i="1"/>
  <c r="Z2314" i="2" s="1"/>
  <c r="AF2314" i="2" s="1"/>
  <c r="H2313" i="1"/>
  <c r="Y2314" i="2" s="1"/>
  <c r="AE2314" i="2" s="1"/>
  <c r="T2312" i="1"/>
  <c r="O2312" i="1"/>
  <c r="N2312" i="1"/>
  <c r="I2312" i="1"/>
  <c r="Z2313" i="2" s="1"/>
  <c r="AF2313" i="2" s="1"/>
  <c r="H2312" i="1"/>
  <c r="Y2313" i="2" s="1"/>
  <c r="AE2313" i="2" s="1"/>
  <c r="T2311" i="1"/>
  <c r="I2311" i="1"/>
  <c r="Z2312" i="2" s="1"/>
  <c r="AF2312" i="2" s="1"/>
  <c r="H2311" i="1"/>
  <c r="Y2312" i="2" s="1"/>
  <c r="AE2312" i="2" s="1"/>
  <c r="T2310" i="1"/>
  <c r="Q2310" i="1"/>
  <c r="K2310" i="1"/>
  <c r="AB2311" i="2" s="1"/>
  <c r="I2310" i="1"/>
  <c r="Z2311" i="2" s="1"/>
  <c r="AF2311" i="2" s="1"/>
  <c r="H2310" i="1"/>
  <c r="Y2311" i="2" s="1"/>
  <c r="AE2311" i="2" s="1"/>
  <c r="T2309" i="1"/>
  <c r="I2309" i="1"/>
  <c r="H2309" i="1"/>
  <c r="Y2310" i="2" s="1"/>
  <c r="AE2310" i="2" s="1"/>
  <c r="T2308" i="1"/>
  <c r="O2308" i="1"/>
  <c r="I2308" i="1"/>
  <c r="Z2309" i="2" s="1"/>
  <c r="AF2309" i="2" s="1"/>
  <c r="H2308" i="1"/>
  <c r="T2307" i="1"/>
  <c r="Q2307" i="1"/>
  <c r="J2307" i="1"/>
  <c r="AA2308" i="2" s="1"/>
  <c r="I2307" i="1"/>
  <c r="Z2308" i="2" s="1"/>
  <c r="AF2308" i="2" s="1"/>
  <c r="H2307" i="1"/>
  <c r="Y2308" i="2" s="1"/>
  <c r="T2306" i="1"/>
  <c r="I2306" i="1"/>
  <c r="H2306" i="1"/>
  <c r="T2305" i="1"/>
  <c r="I2305" i="1"/>
  <c r="H2305" i="1"/>
  <c r="Y2306" i="2" s="1"/>
  <c r="T2304" i="1"/>
  <c r="I2304" i="1"/>
  <c r="Z2305" i="2" s="1"/>
  <c r="AF2305" i="2" s="1"/>
  <c r="H2304" i="1"/>
  <c r="Y2305" i="2" s="1"/>
  <c r="T2303" i="1"/>
  <c r="P2303" i="1"/>
  <c r="J2303" i="1"/>
  <c r="AA2304" i="2" s="1"/>
  <c r="I2303" i="1"/>
  <c r="Z2304" i="2" s="1"/>
  <c r="AF2304" i="2" s="1"/>
  <c r="H2303" i="1"/>
  <c r="Y2304" i="2" s="1"/>
  <c r="AE2304" i="2" s="1"/>
  <c r="T2302" i="1"/>
  <c r="P2302" i="1"/>
  <c r="I2302" i="1"/>
  <c r="Z2303" i="2" s="1"/>
  <c r="AF2303" i="2" s="1"/>
  <c r="H2302" i="1"/>
  <c r="Y2303" i="2" s="1"/>
  <c r="T2301" i="1"/>
  <c r="I2301" i="1"/>
  <c r="H2301" i="1"/>
  <c r="Y2302" i="2" s="1"/>
  <c r="AE2302" i="2" s="1"/>
  <c r="T2300" i="1"/>
  <c r="N2300" i="1"/>
  <c r="I2300" i="1"/>
  <c r="Z2301" i="2" s="1"/>
  <c r="AF2301" i="2" s="1"/>
  <c r="H2300" i="1"/>
  <c r="Y2301" i="2" s="1"/>
  <c r="AE2301" i="2" s="1"/>
  <c r="T2299" i="1"/>
  <c r="Q2299" i="1"/>
  <c r="I2299" i="1"/>
  <c r="Z2300" i="2" s="1"/>
  <c r="AF2300" i="2" s="1"/>
  <c r="H2299" i="1"/>
  <c r="T2298" i="1"/>
  <c r="Q2298" i="1"/>
  <c r="P2298" i="1"/>
  <c r="N2298" i="1"/>
  <c r="I2298" i="1"/>
  <c r="Z2299" i="2" s="1"/>
  <c r="AF2299" i="2" s="1"/>
  <c r="H2298" i="1"/>
  <c r="Y2299" i="2" s="1"/>
  <c r="AE2299" i="2" s="1"/>
  <c r="T2297" i="1"/>
  <c r="I2297" i="1"/>
  <c r="H2297" i="1"/>
  <c r="Y2298" i="2" s="1"/>
  <c r="AE2298" i="2" s="1"/>
  <c r="T2296" i="1"/>
  <c r="O2296" i="1"/>
  <c r="N2296" i="1"/>
  <c r="I2296" i="1"/>
  <c r="Z2297" i="2" s="1"/>
  <c r="AF2297" i="2" s="1"/>
  <c r="H2296" i="1"/>
  <c r="Y2297" i="2" s="1"/>
  <c r="AE2297" i="2" s="1"/>
  <c r="T2295" i="1"/>
  <c r="I2295" i="1"/>
  <c r="Z2296" i="2" s="1"/>
  <c r="AF2296" i="2" s="1"/>
  <c r="H2295" i="1"/>
  <c r="Y2296" i="2" s="1"/>
  <c r="AE2296" i="2" s="1"/>
  <c r="T2294" i="1"/>
  <c r="Q2294" i="1"/>
  <c r="K2294" i="1"/>
  <c r="AB2295" i="2" s="1"/>
  <c r="I2294" i="1"/>
  <c r="Z2295" i="2" s="1"/>
  <c r="AF2295" i="2" s="1"/>
  <c r="H2294" i="1"/>
  <c r="T2293" i="1"/>
  <c r="I2293" i="1"/>
  <c r="H2293" i="1"/>
  <c r="Y2294" i="2" s="1"/>
  <c r="T2292" i="1"/>
  <c r="O2292" i="1"/>
  <c r="I2292" i="1"/>
  <c r="Z2293" i="2" s="1"/>
  <c r="AF2293" i="2" s="1"/>
  <c r="H2292" i="1"/>
  <c r="T2291" i="1"/>
  <c r="Q2291" i="1"/>
  <c r="J2291" i="1"/>
  <c r="AA2292" i="2" s="1"/>
  <c r="I2291" i="1"/>
  <c r="Z2292" i="2" s="1"/>
  <c r="AF2292" i="2" s="1"/>
  <c r="H2291" i="1"/>
  <c r="Y2292" i="2" s="1"/>
  <c r="AE2292" i="2" s="1"/>
  <c r="T2290" i="1"/>
  <c r="I2290" i="1"/>
  <c r="H2290" i="1"/>
  <c r="T2289" i="1"/>
  <c r="I2289" i="1"/>
  <c r="H2289" i="1"/>
  <c r="Y2290" i="2" s="1"/>
  <c r="AE2290" i="2" s="1"/>
  <c r="T2288" i="1"/>
  <c r="I2288" i="1"/>
  <c r="Z2289" i="2" s="1"/>
  <c r="AF2289" i="2" s="1"/>
  <c r="H2288" i="1"/>
  <c r="Y2289" i="2" s="1"/>
  <c r="AE2289" i="2" s="1"/>
  <c r="T2287" i="1"/>
  <c r="P2287" i="1"/>
  <c r="J2287" i="1"/>
  <c r="AA2288" i="2" s="1"/>
  <c r="I2287" i="1"/>
  <c r="H2287" i="1"/>
  <c r="Y2288" i="2" s="1"/>
  <c r="AE2288" i="2" s="1"/>
  <c r="T2286" i="1"/>
  <c r="P2286" i="1"/>
  <c r="I2286" i="1"/>
  <c r="Z2287" i="2" s="1"/>
  <c r="AF2287" i="2" s="1"/>
  <c r="H2286" i="1"/>
  <c r="Y2287" i="2" s="1"/>
  <c r="AE2287" i="2" s="1"/>
  <c r="T2285" i="1"/>
  <c r="I2285" i="1"/>
  <c r="H2285" i="1"/>
  <c r="Y2286" i="2" s="1"/>
  <c r="AE2286" i="2" s="1"/>
  <c r="T2284" i="1"/>
  <c r="N2284" i="1"/>
  <c r="I2284" i="1"/>
  <c r="Z2285" i="2" s="1"/>
  <c r="AF2285" i="2" s="1"/>
  <c r="H2284" i="1"/>
  <c r="Y2285" i="2" s="1"/>
  <c r="AE2285" i="2" s="1"/>
  <c r="T2283" i="1"/>
  <c r="Q2283" i="1"/>
  <c r="I2283" i="1"/>
  <c r="Z2284" i="2" s="1"/>
  <c r="AF2284" i="2" s="1"/>
  <c r="H2283" i="1"/>
  <c r="T2282" i="1"/>
  <c r="Q2282" i="1"/>
  <c r="P2282" i="1"/>
  <c r="N2282" i="1"/>
  <c r="I2282" i="1"/>
  <c r="Z2283" i="2" s="1"/>
  <c r="AF2283" i="2" s="1"/>
  <c r="H2282" i="1"/>
  <c r="Y2283" i="2" s="1"/>
  <c r="AE2283" i="2" s="1"/>
  <c r="T2281" i="1"/>
  <c r="I2281" i="1"/>
  <c r="H2281" i="1"/>
  <c r="Y2282" i="2" s="1"/>
  <c r="T2280" i="1"/>
  <c r="O2280" i="1"/>
  <c r="N2280" i="1"/>
  <c r="I2280" i="1"/>
  <c r="Z2281" i="2" s="1"/>
  <c r="AF2281" i="2" s="1"/>
  <c r="H2280" i="1"/>
  <c r="Y2281" i="2" s="1"/>
  <c r="T2279" i="1"/>
  <c r="I2279" i="1"/>
  <c r="Z2280" i="2" s="1"/>
  <c r="AF2280" i="2" s="1"/>
  <c r="H2279" i="1"/>
  <c r="Y2280" i="2" s="1"/>
  <c r="AE2280" i="2" s="1"/>
  <c r="T2278" i="1"/>
  <c r="Q2278" i="1"/>
  <c r="K2278" i="1"/>
  <c r="AB2279" i="2" s="1"/>
  <c r="I2278" i="1"/>
  <c r="Z2279" i="2" s="1"/>
  <c r="AF2279" i="2" s="1"/>
  <c r="H2278" i="1"/>
  <c r="Y2279" i="2" s="1"/>
  <c r="T2277" i="1"/>
  <c r="I2277" i="1"/>
  <c r="H2277" i="1"/>
  <c r="Y2278" i="2" s="1"/>
  <c r="AE2278" i="2" s="1"/>
  <c r="T2276" i="1"/>
  <c r="O2276" i="1"/>
  <c r="I2276" i="1"/>
  <c r="Z2277" i="2" s="1"/>
  <c r="AF2277" i="2" s="1"/>
  <c r="H2276" i="1"/>
  <c r="T2275" i="1"/>
  <c r="Q2275" i="1"/>
  <c r="J2275" i="1"/>
  <c r="AA2276" i="2" s="1"/>
  <c r="I2275" i="1"/>
  <c r="Z2276" i="2" s="1"/>
  <c r="AF2276" i="2" s="1"/>
  <c r="H2275" i="1"/>
  <c r="Y2276" i="2" s="1"/>
  <c r="AE2276" i="2" s="1"/>
  <c r="T2274" i="1"/>
  <c r="I2274" i="1"/>
  <c r="H2274" i="1"/>
  <c r="T2273" i="1"/>
  <c r="I2273" i="1"/>
  <c r="H2273" i="1"/>
  <c r="Y2274" i="2" s="1"/>
  <c r="T2272" i="1"/>
  <c r="I2272" i="1"/>
  <c r="Z2273" i="2" s="1"/>
  <c r="AF2273" i="2" s="1"/>
  <c r="H2272" i="1"/>
  <c r="Y2273" i="2" s="1"/>
  <c r="AE2273" i="2" s="1"/>
  <c r="T2271" i="1"/>
  <c r="P2271" i="1"/>
  <c r="J2271" i="1"/>
  <c r="AA2272" i="2" s="1"/>
  <c r="I2271" i="1"/>
  <c r="H2271" i="1"/>
  <c r="Y2272" i="2" s="1"/>
  <c r="AE2272" i="2" s="1"/>
  <c r="T2270" i="1"/>
  <c r="P2270" i="1"/>
  <c r="I2270" i="1"/>
  <c r="Z2271" i="2" s="1"/>
  <c r="AF2271" i="2" s="1"/>
  <c r="H2270" i="1"/>
  <c r="Y2271" i="2" s="1"/>
  <c r="AE2271" i="2" s="1"/>
  <c r="T2269" i="1"/>
  <c r="I2269" i="1"/>
  <c r="H2269" i="1"/>
  <c r="Y2270" i="2" s="1"/>
  <c r="AE2270" i="2" s="1"/>
  <c r="T2268" i="1"/>
  <c r="N2268" i="1"/>
  <c r="I2268" i="1"/>
  <c r="Z2269" i="2" s="1"/>
  <c r="H2268" i="1"/>
  <c r="Y2269" i="2" s="1"/>
  <c r="T2267" i="1"/>
  <c r="Q2267" i="1"/>
  <c r="I2267" i="1"/>
  <c r="Z2268" i="2" s="1"/>
  <c r="AF2268" i="2" s="1"/>
  <c r="H2267" i="1"/>
  <c r="T2266" i="1"/>
  <c r="Q2266" i="1"/>
  <c r="P2266" i="1"/>
  <c r="N2266" i="1"/>
  <c r="I2266" i="1"/>
  <c r="Z2267" i="2" s="1"/>
  <c r="AF2267" i="2" s="1"/>
  <c r="H2266" i="1"/>
  <c r="Y2267" i="2" s="1"/>
  <c r="AE2267" i="2" s="1"/>
  <c r="T2265" i="1"/>
  <c r="I2265" i="1"/>
  <c r="H2265" i="1"/>
  <c r="Y2266" i="2" s="1"/>
  <c r="AE2266" i="2" s="1"/>
  <c r="T2264" i="1"/>
  <c r="N2264" i="1"/>
  <c r="I2264" i="1"/>
  <c r="H2264" i="1"/>
  <c r="Y2265" i="2" s="1"/>
  <c r="AE2265" i="2" s="1"/>
  <c r="T2263" i="1"/>
  <c r="I2263" i="1"/>
  <c r="Z2264" i="2" s="1"/>
  <c r="AF2264" i="2" s="1"/>
  <c r="H2263" i="1"/>
  <c r="Y2264" i="2" s="1"/>
  <c r="AE2264" i="2" s="1"/>
  <c r="T2262" i="1"/>
  <c r="P2262" i="1"/>
  <c r="N2262" i="1"/>
  <c r="K2262" i="1"/>
  <c r="AB2263" i="2" s="1"/>
  <c r="I2262" i="1"/>
  <c r="Z2263" i="2" s="1"/>
  <c r="AF2263" i="2" s="1"/>
  <c r="H2262" i="1"/>
  <c r="Y2263" i="2" s="1"/>
  <c r="AE2263" i="2" s="1"/>
  <c r="T2261" i="1"/>
  <c r="I2261" i="1"/>
  <c r="H2261" i="1"/>
  <c r="Y2262" i="2" s="1"/>
  <c r="T2260" i="1"/>
  <c r="O2260" i="1"/>
  <c r="I2260" i="1"/>
  <c r="Z2261" i="2" s="1"/>
  <c r="T2259" i="1"/>
  <c r="Q2259" i="1"/>
  <c r="J2259" i="1"/>
  <c r="AA2260" i="2" s="1"/>
  <c r="I2259" i="1"/>
  <c r="Z2260" i="2" s="1"/>
  <c r="H2259" i="1"/>
  <c r="Y2260" i="2" s="1"/>
  <c r="T2258" i="1"/>
  <c r="I2258" i="1"/>
  <c r="H2258" i="1"/>
  <c r="T2257" i="1"/>
  <c r="I2257" i="1"/>
  <c r="H2257" i="1"/>
  <c r="Y2258" i="2" s="1"/>
  <c r="T2256" i="1"/>
  <c r="I2256" i="1"/>
  <c r="Q2256" i="1" s="1"/>
  <c r="H2256" i="1"/>
  <c r="P2256" i="1" s="1"/>
  <c r="T2255" i="1"/>
  <c r="P2255" i="1"/>
  <c r="J2255" i="1"/>
  <c r="AA2256" i="2" s="1"/>
  <c r="I2255" i="1"/>
  <c r="H2255" i="1"/>
  <c r="Y2256" i="2" s="1"/>
  <c r="AE2256" i="2" s="1"/>
  <c r="T2254" i="1"/>
  <c r="P2254" i="1"/>
  <c r="I2254" i="1"/>
  <c r="Z2255" i="2" s="1"/>
  <c r="AF2255" i="2" s="1"/>
  <c r="H2254" i="1"/>
  <c r="Y2255" i="2" s="1"/>
  <c r="AE2255" i="2" s="1"/>
  <c r="T2253" i="1"/>
  <c r="I2253" i="1"/>
  <c r="H2253" i="1"/>
  <c r="Y2254" i="2" s="1"/>
  <c r="T2251" i="1"/>
  <c r="N2251" i="1"/>
  <c r="I2251" i="1"/>
  <c r="Z2252" i="2" s="1"/>
  <c r="AF2252" i="2" s="1"/>
  <c r="H2251" i="1"/>
  <c r="Y2252" i="2" s="1"/>
  <c r="AE2252" i="2" s="1"/>
  <c r="T2250" i="1"/>
  <c r="P2250" i="1"/>
  <c r="J2250" i="1"/>
  <c r="AA2251" i="2" s="1"/>
  <c r="I2250" i="1"/>
  <c r="Q2250" i="1" s="1"/>
  <c r="H2250" i="1"/>
  <c r="Y2251" i="2" s="1"/>
  <c r="AE2251" i="2" s="1"/>
  <c r="T2249" i="1"/>
  <c r="Q2249" i="1"/>
  <c r="P2249" i="1"/>
  <c r="K2249" i="1"/>
  <c r="AB2250" i="2" s="1"/>
  <c r="I2249" i="1"/>
  <c r="Z2250" i="2" s="1"/>
  <c r="H2249" i="1"/>
  <c r="Y2250" i="2" s="1"/>
  <c r="T2248" i="1"/>
  <c r="I2248" i="1"/>
  <c r="Q2248" i="1" s="1"/>
  <c r="H2248" i="1"/>
  <c r="Y2249" i="2" s="1"/>
  <c r="AE2249" i="2" s="1"/>
  <c r="T2247" i="1"/>
  <c r="N2247" i="1"/>
  <c r="I2247" i="1"/>
  <c r="Z2248" i="2" s="1"/>
  <c r="AF2248" i="2" s="1"/>
  <c r="H2247" i="1"/>
  <c r="Y2248" i="2" s="1"/>
  <c r="AE2248" i="2" s="1"/>
  <c r="T2246" i="1"/>
  <c r="I2246" i="1"/>
  <c r="Q2246" i="1" s="1"/>
  <c r="H2246" i="1"/>
  <c r="Y2247" i="2" s="1"/>
  <c r="T2245" i="1"/>
  <c r="P2245" i="1"/>
  <c r="N2245" i="1"/>
  <c r="K2245" i="1"/>
  <c r="AB2246" i="2" s="1"/>
  <c r="I2245" i="1"/>
  <c r="Z2246" i="2" s="1"/>
  <c r="AF2246" i="2" s="1"/>
  <c r="H2245" i="1"/>
  <c r="Y2246" i="2" s="1"/>
  <c r="AE2246" i="2" s="1"/>
  <c r="T2244" i="1"/>
  <c r="Q2244" i="1"/>
  <c r="I2244" i="1"/>
  <c r="H2244" i="1"/>
  <c r="Y2245" i="2" s="1"/>
  <c r="AE2245" i="2" s="1"/>
  <c r="T2243" i="1"/>
  <c r="I2243" i="1"/>
  <c r="H2243" i="1"/>
  <c r="T2242" i="1"/>
  <c r="J2242" i="1"/>
  <c r="AA2243" i="2" s="1"/>
  <c r="I2242" i="1"/>
  <c r="H2242" i="1"/>
  <c r="Y2243" i="2" s="1"/>
  <c r="T2241" i="1"/>
  <c r="I2241" i="1"/>
  <c r="H2241" i="1"/>
  <c r="T2240" i="1"/>
  <c r="I2240" i="1"/>
  <c r="H2240" i="1"/>
  <c r="Y2241" i="2" s="1"/>
  <c r="T2239" i="1"/>
  <c r="I2239" i="1"/>
  <c r="Z2240" i="2" s="1"/>
  <c r="AF2240" i="2" s="1"/>
  <c r="H2239" i="1"/>
  <c r="Y2240" i="2" s="1"/>
  <c r="T2238" i="1"/>
  <c r="J2238" i="1"/>
  <c r="AA2239" i="2" s="1"/>
  <c r="I2238" i="1"/>
  <c r="H2238" i="1"/>
  <c r="T2237" i="1"/>
  <c r="Q2237" i="1"/>
  <c r="I2237" i="1"/>
  <c r="Z2238" i="2" s="1"/>
  <c r="AF2238" i="2" s="1"/>
  <c r="H2237" i="1"/>
  <c r="Y2238" i="2" s="1"/>
  <c r="AE2238" i="2" s="1"/>
  <c r="T2236" i="1"/>
  <c r="I2236" i="1"/>
  <c r="Q2236" i="1" s="1"/>
  <c r="H2236" i="1"/>
  <c r="Y2237" i="2" s="1"/>
  <c r="T2235" i="1"/>
  <c r="N2235" i="1"/>
  <c r="I2235" i="1"/>
  <c r="Z2236" i="2" s="1"/>
  <c r="AF2236" i="2" s="1"/>
  <c r="H2235" i="1"/>
  <c r="Y2236" i="2" s="1"/>
  <c r="AE2236" i="2" s="1"/>
  <c r="T2234" i="1"/>
  <c r="Q2234" i="1"/>
  <c r="I2234" i="1"/>
  <c r="H2234" i="1"/>
  <c r="T2233" i="1"/>
  <c r="Q2233" i="1"/>
  <c r="P2233" i="1"/>
  <c r="N2233" i="1"/>
  <c r="K2233" i="1"/>
  <c r="AB2234" i="2" s="1"/>
  <c r="I2233" i="1"/>
  <c r="Z2234" i="2" s="1"/>
  <c r="H2233" i="1"/>
  <c r="Y2234" i="2" s="1"/>
  <c r="AE2234" i="2" s="1"/>
  <c r="T2232" i="1"/>
  <c r="Q2232" i="1"/>
  <c r="I2232" i="1"/>
  <c r="H2232" i="1"/>
  <c r="Y2233" i="2" s="1"/>
  <c r="T2231" i="1"/>
  <c r="O2231" i="1"/>
  <c r="N2231" i="1"/>
  <c r="I2231" i="1"/>
  <c r="Z2232" i="2" s="1"/>
  <c r="AF2232" i="2" s="1"/>
  <c r="H2231" i="1"/>
  <c r="Y2232" i="2" s="1"/>
  <c r="T2230" i="1"/>
  <c r="I2230" i="1"/>
  <c r="H2230" i="1"/>
  <c r="Y2231" i="2" s="1"/>
  <c r="AE2231" i="2" s="1"/>
  <c r="T2229" i="1"/>
  <c r="K2229" i="1"/>
  <c r="AB2230" i="2" s="1"/>
  <c r="I2229" i="1"/>
  <c r="Z2230" i="2" s="1"/>
  <c r="AF2230" i="2" s="1"/>
  <c r="H2229" i="1"/>
  <c r="Y2230" i="2" s="1"/>
  <c r="AE2230" i="2" s="1"/>
  <c r="T2228" i="1"/>
  <c r="I2228" i="1"/>
  <c r="H2228" i="1"/>
  <c r="Y2229" i="2" s="1"/>
  <c r="T2227" i="1"/>
  <c r="O2227" i="1"/>
  <c r="I2227" i="1"/>
  <c r="Z2228" i="2" s="1"/>
  <c r="AF2228" i="2" s="1"/>
  <c r="H2227" i="1"/>
  <c r="T2226" i="1"/>
  <c r="P2226" i="1"/>
  <c r="I2226" i="1"/>
  <c r="Q2226" i="1" s="1"/>
  <c r="H2226" i="1"/>
  <c r="Y2227" i="2" s="1"/>
  <c r="AE2227" i="2" s="1"/>
  <c r="T2225" i="1"/>
  <c r="I2225" i="1"/>
  <c r="Z2226" i="2" s="1"/>
  <c r="AF2226" i="2" s="1"/>
  <c r="H2225" i="1"/>
  <c r="T2224" i="1"/>
  <c r="Q2224" i="1"/>
  <c r="I2224" i="1"/>
  <c r="H2224" i="1"/>
  <c r="Y2225" i="2" s="1"/>
  <c r="AE2225" i="2" s="1"/>
  <c r="T2223" i="1"/>
  <c r="I2223" i="1"/>
  <c r="Z2224" i="2" s="1"/>
  <c r="H2223" i="1"/>
  <c r="Y2224" i="2" s="1"/>
  <c r="AE2224" i="2" s="1"/>
  <c r="T2222" i="1"/>
  <c r="P2222" i="1"/>
  <c r="J2222" i="1"/>
  <c r="AA2223" i="2" s="1"/>
  <c r="I2222" i="1"/>
  <c r="Q2222" i="1" s="1"/>
  <c r="H2222" i="1"/>
  <c r="Y2223" i="2" s="1"/>
  <c r="AE2223" i="2" s="1"/>
  <c r="T2221" i="1"/>
  <c r="P2221" i="1"/>
  <c r="I2221" i="1"/>
  <c r="Z2222" i="2" s="1"/>
  <c r="AF2222" i="2" s="1"/>
  <c r="H2221" i="1"/>
  <c r="Y2222" i="2" s="1"/>
  <c r="AE2222" i="2" s="1"/>
  <c r="T2220" i="1"/>
  <c r="I2220" i="1"/>
  <c r="Q2220" i="1" s="1"/>
  <c r="T2219" i="1"/>
  <c r="O2219" i="1"/>
  <c r="N2219" i="1"/>
  <c r="I2219" i="1"/>
  <c r="Z2220" i="2" s="1"/>
  <c r="AF2220" i="2" s="1"/>
  <c r="H2219" i="1"/>
  <c r="Y2220" i="2" s="1"/>
  <c r="AE2220" i="2" s="1"/>
  <c r="T2218" i="1"/>
  <c r="I2218" i="1"/>
  <c r="H2218" i="1"/>
  <c r="T2217" i="1"/>
  <c r="Q2217" i="1"/>
  <c r="P2217" i="1"/>
  <c r="N2217" i="1"/>
  <c r="K2217" i="1"/>
  <c r="AB2218" i="2" s="1"/>
  <c r="I2217" i="1"/>
  <c r="Z2218" i="2" s="1"/>
  <c r="H2217" i="1"/>
  <c r="Y2218" i="2" s="1"/>
  <c r="AE2218" i="2" s="1"/>
  <c r="T2216" i="1"/>
  <c r="I2216" i="1"/>
  <c r="T2215" i="1"/>
  <c r="O2215" i="1"/>
  <c r="N2215" i="1"/>
  <c r="K2215" i="1"/>
  <c r="AB2216" i="2" s="1"/>
  <c r="I2215" i="1"/>
  <c r="Z2216" i="2" s="1"/>
  <c r="AF2216" i="2" s="1"/>
  <c r="H2215" i="1"/>
  <c r="Y2216" i="2" s="1"/>
  <c r="AE2216" i="2" s="1"/>
  <c r="T2214" i="1"/>
  <c r="I2214" i="1"/>
  <c r="H2214" i="1"/>
  <c r="Y2215" i="2" s="1"/>
  <c r="AE2215" i="2" s="1"/>
  <c r="T2213" i="1"/>
  <c r="K2213" i="1"/>
  <c r="AB2214" i="2" s="1"/>
  <c r="I2213" i="1"/>
  <c r="Z2214" i="2" s="1"/>
  <c r="AF2214" i="2" s="1"/>
  <c r="H2213" i="1"/>
  <c r="T2212" i="1"/>
  <c r="I2212" i="1"/>
  <c r="H2212" i="1"/>
  <c r="Y2213" i="2" s="1"/>
  <c r="AE2213" i="2" s="1"/>
  <c r="T2211" i="1"/>
  <c r="I2211" i="1"/>
  <c r="H2211" i="1"/>
  <c r="T2210" i="1"/>
  <c r="J2210" i="1"/>
  <c r="AA2211" i="2" s="1"/>
  <c r="I2210" i="1"/>
  <c r="H2210" i="1"/>
  <c r="Y2211" i="2" s="1"/>
  <c r="AE2211" i="2" s="1"/>
  <c r="T2209" i="1"/>
  <c r="I2209" i="1"/>
  <c r="H2209" i="1"/>
  <c r="T2208" i="1"/>
  <c r="I2208" i="1"/>
  <c r="Q2208" i="1" s="1"/>
  <c r="H2208" i="1"/>
  <c r="Y2209" i="2" s="1"/>
  <c r="AE2209" i="2" s="1"/>
  <c r="T2207" i="1"/>
  <c r="O2207" i="1"/>
  <c r="N2207" i="1"/>
  <c r="K2207" i="1"/>
  <c r="AB2208" i="2" s="1"/>
  <c r="I2207" i="1"/>
  <c r="Z2208" i="2" s="1"/>
  <c r="AF2208" i="2" s="1"/>
  <c r="H2207" i="1"/>
  <c r="Y2208" i="2" s="1"/>
  <c r="AE2208" i="2" s="1"/>
  <c r="T2206" i="1"/>
  <c r="P2206" i="1"/>
  <c r="I2206" i="1"/>
  <c r="H2206" i="1"/>
  <c r="Y2207" i="2" s="1"/>
  <c r="AE2207" i="2" s="1"/>
  <c r="T2205" i="1"/>
  <c r="Q2205" i="1"/>
  <c r="N2205" i="1"/>
  <c r="K2205" i="1"/>
  <c r="AB2206" i="2" s="1"/>
  <c r="I2205" i="1"/>
  <c r="Z2206" i="2" s="1"/>
  <c r="AF2206" i="2" s="1"/>
  <c r="H2205" i="1"/>
  <c r="Y2206" i="2" s="1"/>
  <c r="AE2206" i="2" s="1"/>
  <c r="T2204" i="1"/>
  <c r="I2204" i="1"/>
  <c r="H2204" i="1"/>
  <c r="Y2205" i="2" s="1"/>
  <c r="T2203" i="1"/>
  <c r="O2203" i="1"/>
  <c r="K2203" i="1"/>
  <c r="AB2204" i="2" s="1"/>
  <c r="I2203" i="1"/>
  <c r="Z2204" i="2" s="1"/>
  <c r="H2203" i="1"/>
  <c r="Y2204" i="2" s="1"/>
  <c r="T2202" i="1"/>
  <c r="J2202" i="1"/>
  <c r="AA2203" i="2" s="1"/>
  <c r="I2202" i="1"/>
  <c r="Q2202" i="1" s="1"/>
  <c r="H2202" i="1"/>
  <c r="T2201" i="1"/>
  <c r="Q2201" i="1"/>
  <c r="I2201" i="1"/>
  <c r="Z2202" i="2" s="1"/>
  <c r="H2201" i="1"/>
  <c r="Y2202" i="2" s="1"/>
  <c r="AE2202" i="2" s="1"/>
  <c r="T2200" i="1"/>
  <c r="I2200" i="1"/>
  <c r="H2200" i="1"/>
  <c r="Y2201" i="2" s="1"/>
  <c r="AE2201" i="2" s="1"/>
  <c r="T2199" i="1"/>
  <c r="I2199" i="1"/>
  <c r="H2199" i="1"/>
  <c r="N2199" i="1" s="1"/>
  <c r="T2198" i="1"/>
  <c r="P2198" i="1"/>
  <c r="J2198" i="1"/>
  <c r="AA2199" i="2" s="1"/>
  <c r="I2198" i="1"/>
  <c r="Q2198" i="1" s="1"/>
  <c r="H2198" i="1"/>
  <c r="Y2199" i="2" s="1"/>
  <c r="T2197" i="1"/>
  <c r="Q2197" i="1"/>
  <c r="P2197" i="1"/>
  <c r="K2197" i="1"/>
  <c r="AB2198" i="2" s="1"/>
  <c r="I2197" i="1"/>
  <c r="Z2198" i="2" s="1"/>
  <c r="AF2198" i="2" s="1"/>
  <c r="H2197" i="1"/>
  <c r="Y2198" i="2" s="1"/>
  <c r="AE2198" i="2" s="1"/>
  <c r="T2196" i="1"/>
  <c r="I2196" i="1"/>
  <c r="H2196" i="1"/>
  <c r="T2195" i="1"/>
  <c r="K2195" i="1"/>
  <c r="AB2196" i="2" s="1"/>
  <c r="I2195" i="1"/>
  <c r="H2195" i="1"/>
  <c r="N2195" i="1" s="1"/>
  <c r="T2194" i="1"/>
  <c r="Q2194" i="1"/>
  <c r="I2194" i="1"/>
  <c r="H2194" i="1"/>
  <c r="Y2195" i="2" s="1"/>
  <c r="AE2195" i="2" s="1"/>
  <c r="T2193" i="1"/>
  <c r="N2193" i="1"/>
  <c r="I2193" i="1"/>
  <c r="H2193" i="1"/>
  <c r="Y2194" i="2" s="1"/>
  <c r="AE2194" i="2" s="1"/>
  <c r="T2192" i="1"/>
  <c r="I2192" i="1"/>
  <c r="H2192" i="1"/>
  <c r="T2191" i="1"/>
  <c r="O2191" i="1"/>
  <c r="K2191" i="1"/>
  <c r="AB2192" i="2" s="1"/>
  <c r="I2191" i="1"/>
  <c r="Z2192" i="2" s="1"/>
  <c r="AF2192" i="2" s="1"/>
  <c r="H2191" i="1"/>
  <c r="N2191" i="1" s="1"/>
  <c r="T2190" i="1"/>
  <c r="P2190" i="1"/>
  <c r="I2190" i="1"/>
  <c r="Q2190" i="1" s="1"/>
  <c r="H2190" i="1"/>
  <c r="Y2191" i="2" s="1"/>
  <c r="AE2191" i="2" s="1"/>
  <c r="T2189" i="1"/>
  <c r="I2189" i="1"/>
  <c r="Z2190" i="2" s="1"/>
  <c r="AF2190" i="2" s="1"/>
  <c r="H2189" i="1"/>
  <c r="T2188" i="1"/>
  <c r="I2188" i="1"/>
  <c r="H2188" i="1"/>
  <c r="T2187" i="1"/>
  <c r="O2187" i="1"/>
  <c r="K2187" i="1"/>
  <c r="AB2188" i="2" s="1"/>
  <c r="I2187" i="1"/>
  <c r="Z2188" i="2" s="1"/>
  <c r="H2187" i="1"/>
  <c r="N2187" i="1" s="1"/>
  <c r="T2186" i="1"/>
  <c r="I2186" i="1"/>
  <c r="Q2186" i="1" s="1"/>
  <c r="H2186" i="1"/>
  <c r="J2186" i="1" s="1"/>
  <c r="AA2187" i="2" s="1"/>
  <c r="T2185" i="1"/>
  <c r="Q2185" i="1"/>
  <c r="I2185" i="1"/>
  <c r="Z2186" i="2" s="1"/>
  <c r="AF2186" i="2" s="1"/>
  <c r="H2185" i="1"/>
  <c r="Y2186" i="2" s="1"/>
  <c r="AE2186" i="2" s="1"/>
  <c r="T2184" i="1"/>
  <c r="I2184" i="1"/>
  <c r="K2184" i="1" s="1"/>
  <c r="AB2185" i="2" s="1"/>
  <c r="H2184" i="1"/>
  <c r="T2183" i="1"/>
  <c r="K2183" i="1"/>
  <c r="AB2184" i="2" s="1"/>
  <c r="I2183" i="1"/>
  <c r="Z2184" i="2" s="1"/>
  <c r="AF2184" i="2" s="1"/>
  <c r="H2183" i="1"/>
  <c r="N2183" i="1" s="1"/>
  <c r="T2182" i="1"/>
  <c r="J2182" i="1"/>
  <c r="AA2183" i="2" s="1"/>
  <c r="I2182" i="1"/>
  <c r="H2182" i="1"/>
  <c r="T2181" i="1"/>
  <c r="P2181" i="1"/>
  <c r="N2181" i="1"/>
  <c r="I2181" i="1"/>
  <c r="H2181" i="1"/>
  <c r="Y2182" i="2" s="1"/>
  <c r="AE2182" i="2" s="1"/>
  <c r="T2180" i="1"/>
  <c r="I2180" i="1"/>
  <c r="K2180" i="1" s="1"/>
  <c r="AB2181" i="2" s="1"/>
  <c r="H2180" i="1"/>
  <c r="T2179" i="1"/>
  <c r="K2179" i="1"/>
  <c r="AB2180" i="2" s="1"/>
  <c r="I2179" i="1"/>
  <c r="T2178" i="1"/>
  <c r="I2178" i="1"/>
  <c r="H2178" i="1"/>
  <c r="T2177" i="1"/>
  <c r="I2177" i="1"/>
  <c r="Z2178" i="2" s="1"/>
  <c r="AF2178" i="2" s="1"/>
  <c r="H2177" i="1"/>
  <c r="T2176" i="1"/>
  <c r="Q2176" i="1"/>
  <c r="N2176" i="1"/>
  <c r="K2176" i="1"/>
  <c r="AB2177" i="2" s="1"/>
  <c r="I2176" i="1"/>
  <c r="H2176" i="1"/>
  <c r="P2176" i="1" s="1"/>
  <c r="T2175" i="1"/>
  <c r="I2175" i="1"/>
  <c r="H2175" i="1"/>
  <c r="N2175" i="1" s="1"/>
  <c r="T2174" i="1"/>
  <c r="P2174" i="1"/>
  <c r="J2174" i="1"/>
  <c r="AA2175" i="2" s="1"/>
  <c r="I2174" i="1"/>
  <c r="Q2174" i="1" s="1"/>
  <c r="H2174" i="1"/>
  <c r="T2173" i="1"/>
  <c r="K2173" i="1"/>
  <c r="AB2174" i="2" s="1"/>
  <c r="I2173" i="1"/>
  <c r="H2173" i="1"/>
  <c r="T2172" i="1"/>
  <c r="P2172" i="1"/>
  <c r="I2172" i="1"/>
  <c r="Q2172" i="1" s="1"/>
  <c r="H2172" i="1"/>
  <c r="N2172" i="1" s="1"/>
  <c r="T2171" i="1"/>
  <c r="I2171" i="1"/>
  <c r="O2171" i="1" s="1"/>
  <c r="H2171" i="1"/>
  <c r="T2170" i="1"/>
  <c r="I2170" i="1"/>
  <c r="Q2170" i="1" s="1"/>
  <c r="H2170" i="1"/>
  <c r="P2170" i="1" s="1"/>
  <c r="T2169" i="1"/>
  <c r="Q2169" i="1"/>
  <c r="I2169" i="1"/>
  <c r="Z2170" i="2" s="1"/>
  <c r="H2169" i="1"/>
  <c r="Y2170" i="2" s="1"/>
  <c r="AE2170" i="2" s="1"/>
  <c r="T2168" i="1"/>
  <c r="I2168" i="1"/>
  <c r="Q2168" i="1" s="1"/>
  <c r="H2168" i="1"/>
  <c r="P2168" i="1" s="1"/>
  <c r="T2167" i="1"/>
  <c r="K2167" i="1"/>
  <c r="AB2168" i="2" s="1"/>
  <c r="I2167" i="1"/>
  <c r="H2167" i="1"/>
  <c r="T2166" i="1"/>
  <c r="I2166" i="1"/>
  <c r="Q2166" i="1" s="1"/>
  <c r="H2166" i="1"/>
  <c r="T2165" i="1"/>
  <c r="I2165" i="1"/>
  <c r="H2165" i="1"/>
  <c r="T2164" i="1"/>
  <c r="Q2164" i="1"/>
  <c r="I2164" i="1"/>
  <c r="K2164" i="1" s="1"/>
  <c r="AB2165" i="2" s="1"/>
  <c r="H2164" i="1"/>
  <c r="P2164" i="1" s="1"/>
  <c r="T2163" i="1"/>
  <c r="N2163" i="1"/>
  <c r="K2163" i="1"/>
  <c r="AB2164" i="2" s="1"/>
  <c r="I2163" i="1"/>
  <c r="O2163" i="1" s="1"/>
  <c r="H2163" i="1"/>
  <c r="T2162" i="1"/>
  <c r="I2162" i="1"/>
  <c r="Q2162" i="1" s="1"/>
  <c r="H2162" i="1"/>
  <c r="P2162" i="1" s="1"/>
  <c r="T2161" i="1"/>
  <c r="K2161" i="1"/>
  <c r="AB2162" i="2" s="1"/>
  <c r="I2161" i="1"/>
  <c r="Z2162" i="2" s="1"/>
  <c r="AF2162" i="2" s="1"/>
  <c r="H2161" i="1"/>
  <c r="Y2162" i="2" s="1"/>
  <c r="AE2162" i="2" s="1"/>
  <c r="T2160" i="1"/>
  <c r="I2160" i="1"/>
  <c r="H2160" i="1"/>
  <c r="P2160" i="1" s="1"/>
  <c r="T2159" i="1"/>
  <c r="I2159" i="1"/>
  <c r="K2159" i="1" s="1"/>
  <c r="AB2160" i="2" s="1"/>
  <c r="H2159" i="1"/>
  <c r="N2159" i="1" s="1"/>
  <c r="T2158" i="1"/>
  <c r="Q2158" i="1"/>
  <c r="I2158" i="1"/>
  <c r="H2158" i="1"/>
  <c r="T2157" i="1"/>
  <c r="Q2157" i="1"/>
  <c r="N2157" i="1"/>
  <c r="K2157" i="1"/>
  <c r="AB2158" i="2" s="1"/>
  <c r="I2157" i="1"/>
  <c r="Z2158" i="2" s="1"/>
  <c r="H2157" i="1"/>
  <c r="Y2158" i="2" s="1"/>
  <c r="AE2158" i="2" s="1"/>
  <c r="T2156" i="1"/>
  <c r="K2156" i="1"/>
  <c r="AB2157" i="2" s="1"/>
  <c r="I2156" i="1"/>
  <c r="H2156" i="1"/>
  <c r="T2155" i="1"/>
  <c r="I2155" i="1"/>
  <c r="O2155" i="1" s="1"/>
  <c r="H2155" i="1"/>
  <c r="T2154" i="1"/>
  <c r="I2154" i="1"/>
  <c r="H2154" i="1"/>
  <c r="T2153" i="1"/>
  <c r="P2153" i="1"/>
  <c r="N2153" i="1"/>
  <c r="K2153" i="1"/>
  <c r="AB2154" i="2" s="1"/>
  <c r="I2153" i="1"/>
  <c r="Z2154" i="2" s="1"/>
  <c r="AF2154" i="2" s="1"/>
  <c r="H2153" i="1"/>
  <c r="Y2154" i="2" s="1"/>
  <c r="T2152" i="1"/>
  <c r="Q2152" i="1"/>
  <c r="N2152" i="1"/>
  <c r="K2152" i="1"/>
  <c r="AB2153" i="2" s="1"/>
  <c r="I2152" i="1"/>
  <c r="H2152" i="1"/>
  <c r="P2152" i="1" s="1"/>
  <c r="T2151" i="1"/>
  <c r="N2151" i="1"/>
  <c r="I2151" i="1"/>
  <c r="H2151" i="1"/>
  <c r="T2150" i="1"/>
  <c r="P2150" i="1"/>
  <c r="J2150" i="1"/>
  <c r="AA2151" i="2" s="1"/>
  <c r="I2150" i="1"/>
  <c r="Q2150" i="1" s="1"/>
  <c r="H2150" i="1"/>
  <c r="T2149" i="1"/>
  <c r="Q2149" i="1"/>
  <c r="P2149" i="1"/>
  <c r="K2149" i="1"/>
  <c r="AB2150" i="2" s="1"/>
  <c r="I2149" i="1"/>
  <c r="Z2150" i="2" s="1"/>
  <c r="AF2150" i="2" s="1"/>
  <c r="H2149" i="1"/>
  <c r="Y2150" i="2" s="1"/>
  <c r="AE2150" i="2" s="1"/>
  <c r="T2148" i="1"/>
  <c r="P2148" i="1"/>
  <c r="I2148" i="1"/>
  <c r="Q2148" i="1" s="1"/>
  <c r="H2148" i="1"/>
  <c r="N2148" i="1" s="1"/>
  <c r="T2147" i="1"/>
  <c r="I2147" i="1"/>
  <c r="O2147" i="1" s="1"/>
  <c r="H2147" i="1"/>
  <c r="T2146" i="1"/>
  <c r="Q2146" i="1"/>
  <c r="I2146" i="1"/>
  <c r="H2146" i="1"/>
  <c r="P2146" i="1" s="1"/>
  <c r="T2145" i="1"/>
  <c r="I2145" i="1"/>
  <c r="H2145" i="1"/>
  <c r="T2144" i="1"/>
  <c r="I2144" i="1"/>
  <c r="Q2144" i="1" s="1"/>
  <c r="H2144" i="1"/>
  <c r="P2144" i="1" s="1"/>
  <c r="T2143" i="1"/>
  <c r="K2143" i="1"/>
  <c r="AB2144" i="2" s="1"/>
  <c r="I2143" i="1"/>
  <c r="H2143" i="1"/>
  <c r="T2142" i="1"/>
  <c r="I2142" i="1"/>
  <c r="Q2142" i="1" s="1"/>
  <c r="H2142" i="1"/>
  <c r="T2141" i="1"/>
  <c r="Q2141" i="1"/>
  <c r="P2141" i="1"/>
  <c r="K2141" i="1"/>
  <c r="I2141" i="1"/>
  <c r="H2141" i="1"/>
  <c r="N2141" i="1" s="1"/>
  <c r="T2140" i="1"/>
  <c r="I2140" i="1"/>
  <c r="H2140" i="1"/>
  <c r="T2139" i="1"/>
  <c r="N2139" i="1"/>
  <c r="K2139" i="1"/>
  <c r="AB2140" i="2" s="1"/>
  <c r="I2139" i="1"/>
  <c r="O2139" i="1" s="1"/>
  <c r="H2139" i="1"/>
  <c r="T2138" i="1"/>
  <c r="I2138" i="1"/>
  <c r="Q2138" i="1" s="1"/>
  <c r="H2138" i="1"/>
  <c r="T2136" i="1"/>
  <c r="Q2136" i="1"/>
  <c r="P2136" i="1"/>
  <c r="K2136" i="1"/>
  <c r="AB2137" i="2" s="1"/>
  <c r="I2136" i="1"/>
  <c r="Z2137" i="2" s="1"/>
  <c r="H2136" i="1"/>
  <c r="Y2137" i="2" s="1"/>
  <c r="T2135" i="1"/>
  <c r="I2135" i="1"/>
  <c r="H2135" i="1"/>
  <c r="P2135" i="1" s="1"/>
  <c r="T2134" i="1"/>
  <c r="O2134" i="1"/>
  <c r="I2134" i="1"/>
  <c r="K2134" i="1" s="1"/>
  <c r="AB2135" i="2" s="1"/>
  <c r="H2134" i="1"/>
  <c r="N2134" i="1" s="1"/>
  <c r="T2133" i="1"/>
  <c r="Q2133" i="1"/>
  <c r="I2133" i="1"/>
  <c r="T2132" i="1"/>
  <c r="N2132" i="1"/>
  <c r="I2132" i="1"/>
  <c r="K2132" i="1" s="1"/>
  <c r="AB2133" i="2" s="1"/>
  <c r="H2132" i="1"/>
  <c r="Y2133" i="2" s="1"/>
  <c r="AE2133" i="2" s="1"/>
  <c r="T2131" i="1"/>
  <c r="I2131" i="1"/>
  <c r="K2131" i="1" s="1"/>
  <c r="AB2132" i="2" s="1"/>
  <c r="H2131" i="1"/>
  <c r="T2130" i="1"/>
  <c r="I2130" i="1"/>
  <c r="O2130" i="1" s="1"/>
  <c r="H2130" i="1"/>
  <c r="T2129" i="1"/>
  <c r="I2129" i="1"/>
  <c r="H2129" i="1"/>
  <c r="T2128" i="1"/>
  <c r="Q2128" i="1"/>
  <c r="P2128" i="1"/>
  <c r="K2128" i="1"/>
  <c r="AB2129" i="2" s="1"/>
  <c r="I2128" i="1"/>
  <c r="Z2129" i="2" s="1"/>
  <c r="AF2129" i="2" s="1"/>
  <c r="H2128" i="1"/>
  <c r="Y2129" i="2" s="1"/>
  <c r="T2127" i="1"/>
  <c r="N2127" i="1"/>
  <c r="I2127" i="1"/>
  <c r="H2127" i="1"/>
  <c r="P2127" i="1" s="1"/>
  <c r="T2126" i="1"/>
  <c r="N2126" i="1"/>
  <c r="I2126" i="1"/>
  <c r="O2126" i="1" s="1"/>
  <c r="H2126" i="1"/>
  <c r="T2125" i="1"/>
  <c r="P2125" i="1"/>
  <c r="J2125" i="1"/>
  <c r="I2125" i="1"/>
  <c r="Q2125" i="1" s="1"/>
  <c r="H2125" i="1"/>
  <c r="T2124" i="1"/>
  <c r="P2124" i="1"/>
  <c r="N2124" i="1"/>
  <c r="I2124" i="1"/>
  <c r="Z2125" i="2" s="1"/>
  <c r="H2124" i="1"/>
  <c r="Y2125" i="2" s="1"/>
  <c r="AE2125" i="2" s="1"/>
  <c r="T2123" i="1"/>
  <c r="I2123" i="1"/>
  <c r="Q2123" i="1" s="1"/>
  <c r="H2123" i="1"/>
  <c r="N2123" i="1" s="1"/>
  <c r="T2122" i="1"/>
  <c r="O2122" i="1"/>
  <c r="I2122" i="1"/>
  <c r="H2122" i="1"/>
  <c r="T2121" i="1"/>
  <c r="I2121" i="1"/>
  <c r="Q2121" i="1" s="1"/>
  <c r="H2121" i="1"/>
  <c r="P2121" i="1" s="1"/>
  <c r="T2120" i="1"/>
  <c r="P2120" i="1"/>
  <c r="N2120" i="1"/>
  <c r="I2120" i="1"/>
  <c r="H2120" i="1"/>
  <c r="Y2121" i="2" s="1"/>
  <c r="AE2121" i="2" s="1"/>
  <c r="T2119" i="1"/>
  <c r="I2119" i="1"/>
  <c r="Q2119" i="1" s="1"/>
  <c r="H2119" i="1"/>
  <c r="P2119" i="1" s="1"/>
  <c r="T2118" i="1"/>
  <c r="K2118" i="1"/>
  <c r="AB2119" i="2" s="1"/>
  <c r="I2118" i="1"/>
  <c r="H2118" i="1"/>
  <c r="T2117" i="1"/>
  <c r="I2117" i="1"/>
  <c r="Q2117" i="1" s="1"/>
  <c r="H2117" i="1"/>
  <c r="T2116" i="1"/>
  <c r="P2116" i="1"/>
  <c r="I2116" i="1"/>
  <c r="Z2117" i="2" s="1"/>
  <c r="AF2117" i="2" s="1"/>
  <c r="H2116" i="1"/>
  <c r="Y2117" i="2" s="1"/>
  <c r="T2115" i="1"/>
  <c r="Q2115" i="1"/>
  <c r="P2115" i="1"/>
  <c r="N2115" i="1"/>
  <c r="I2115" i="1"/>
  <c r="K2115" i="1" s="1"/>
  <c r="AB2116" i="2" s="1"/>
  <c r="H2115" i="1"/>
  <c r="T2114" i="1"/>
  <c r="N2114" i="1"/>
  <c r="K2114" i="1"/>
  <c r="AB2115" i="2" s="1"/>
  <c r="I2114" i="1"/>
  <c r="O2114" i="1" s="1"/>
  <c r="H2114" i="1"/>
  <c r="T2113" i="1"/>
  <c r="P2113" i="1"/>
  <c r="I2113" i="1"/>
  <c r="Q2113" i="1" s="1"/>
  <c r="H2113" i="1"/>
  <c r="J2113" i="1" s="1"/>
  <c r="AA2114" i="2" s="1"/>
  <c r="T2112" i="1"/>
  <c r="I2112" i="1"/>
  <c r="Z2113" i="2" s="1"/>
  <c r="H2112" i="1"/>
  <c r="T2110" i="1"/>
  <c r="I2110" i="1"/>
  <c r="H2110" i="1"/>
  <c r="P2110" i="1" s="1"/>
  <c r="T2109" i="1"/>
  <c r="O2109" i="1"/>
  <c r="I2109" i="1"/>
  <c r="K2109" i="1" s="1"/>
  <c r="H2109" i="1"/>
  <c r="N2109" i="1" s="1"/>
  <c r="T2108" i="1"/>
  <c r="I2108" i="1"/>
  <c r="Q2108" i="1" s="1"/>
  <c r="H2108" i="1"/>
  <c r="T2107" i="1"/>
  <c r="Q2107" i="1"/>
  <c r="N2107" i="1"/>
  <c r="I2107" i="1"/>
  <c r="K2107" i="1" s="1"/>
  <c r="H2107" i="1"/>
  <c r="P2107" i="1" s="1"/>
  <c r="T2106" i="1"/>
  <c r="K2106" i="1"/>
  <c r="I2106" i="1"/>
  <c r="H2106" i="1"/>
  <c r="T2105" i="1"/>
  <c r="I2105" i="1"/>
  <c r="O2105" i="1" s="1"/>
  <c r="H2105" i="1"/>
  <c r="T2104" i="1"/>
  <c r="I2104" i="1"/>
  <c r="H2104" i="1"/>
  <c r="T2103" i="1"/>
  <c r="I2103" i="1"/>
  <c r="Q2103" i="1" s="1"/>
  <c r="H2103" i="1"/>
  <c r="T2102" i="1"/>
  <c r="N2102" i="1"/>
  <c r="I2102" i="1"/>
  <c r="K2102" i="1" s="1"/>
  <c r="H2102" i="1"/>
  <c r="P2102" i="1" s="1"/>
  <c r="T2101" i="1"/>
  <c r="I2101" i="1"/>
  <c r="H2101" i="1"/>
  <c r="N2101" i="1" s="1"/>
  <c r="T2100" i="1"/>
  <c r="I2100" i="1"/>
  <c r="Q2100" i="1" s="1"/>
  <c r="H2100" i="1"/>
  <c r="J2100" i="1" s="1"/>
  <c r="T2099" i="1"/>
  <c r="I2099" i="1"/>
  <c r="Z2100" i="2" s="1"/>
  <c r="H2099" i="1"/>
  <c r="T2098" i="1"/>
  <c r="I2098" i="1"/>
  <c r="Q2098" i="1" s="1"/>
  <c r="H2098" i="1"/>
  <c r="P2098" i="1" s="1"/>
  <c r="T2097" i="1"/>
  <c r="I2097" i="1"/>
  <c r="H2097" i="1"/>
  <c r="N2097" i="1" s="1"/>
  <c r="T2096" i="1"/>
  <c r="K2096" i="1"/>
  <c r="AB2097" i="2" s="1"/>
  <c r="I2096" i="1"/>
  <c r="Q2096" i="1" s="1"/>
  <c r="H2096" i="1"/>
  <c r="T2095" i="1"/>
  <c r="Q2095" i="1"/>
  <c r="K2095" i="1"/>
  <c r="I2095" i="1"/>
  <c r="H2095" i="1"/>
  <c r="T2094" i="1"/>
  <c r="P2094" i="1"/>
  <c r="I2094" i="1"/>
  <c r="H2094" i="1"/>
  <c r="T2093" i="1"/>
  <c r="P2093" i="1"/>
  <c r="I2093" i="1"/>
  <c r="O2093" i="1" s="1"/>
  <c r="H2093" i="1"/>
  <c r="N2093" i="1" s="1"/>
  <c r="T2092" i="1"/>
  <c r="K2092" i="1"/>
  <c r="AB2093" i="2" s="1"/>
  <c r="I2092" i="1"/>
  <c r="H2092" i="1"/>
  <c r="T2091" i="1"/>
  <c r="I2091" i="1"/>
  <c r="H2091" i="1"/>
  <c r="T2090" i="1"/>
  <c r="P2090" i="1"/>
  <c r="N2090" i="1"/>
  <c r="K2090" i="1"/>
  <c r="AB2091" i="2" s="1"/>
  <c r="I2090" i="1"/>
  <c r="Q2090" i="1" s="1"/>
  <c r="H2090" i="1"/>
  <c r="T2089" i="1"/>
  <c r="I2089" i="1"/>
  <c r="Z2090" i="2" s="1"/>
  <c r="AF2090" i="2" s="1"/>
  <c r="H2089" i="1"/>
  <c r="T2088" i="1"/>
  <c r="Q2088" i="1"/>
  <c r="I2088" i="1"/>
  <c r="H2088" i="1"/>
  <c r="Y2089" i="2" s="1"/>
  <c r="T2087" i="1"/>
  <c r="P2087" i="1"/>
  <c r="I2087" i="1"/>
  <c r="H2087" i="1"/>
  <c r="N2087" i="1" s="1"/>
  <c r="T2085" i="1"/>
  <c r="Q2085" i="1"/>
  <c r="P2085" i="1"/>
  <c r="K2085" i="1"/>
  <c r="AB2086" i="2" s="1"/>
  <c r="I2085" i="1"/>
  <c r="H2085" i="1"/>
  <c r="N2085" i="1" s="1"/>
  <c r="T2084" i="1"/>
  <c r="Q2084" i="1"/>
  <c r="I2084" i="1"/>
  <c r="Z2085" i="2" s="1"/>
  <c r="H2084" i="1"/>
  <c r="P2084" i="1" s="1"/>
  <c r="T2083" i="1"/>
  <c r="I2083" i="1"/>
  <c r="Q2083" i="1" s="1"/>
  <c r="H2083" i="1"/>
  <c r="Y2084" i="2" s="1"/>
  <c r="AE2084" i="2" s="1"/>
  <c r="T2082" i="1"/>
  <c r="P2082" i="1"/>
  <c r="N2082" i="1"/>
  <c r="I2082" i="1"/>
  <c r="Q2082" i="1" s="1"/>
  <c r="H2082" i="1"/>
  <c r="T2081" i="1"/>
  <c r="K2081" i="1"/>
  <c r="AB2082" i="2" s="1"/>
  <c r="I2081" i="1"/>
  <c r="Q2081" i="1" s="1"/>
  <c r="H2081" i="1"/>
  <c r="T2080" i="1"/>
  <c r="O2080" i="1"/>
  <c r="I2080" i="1"/>
  <c r="Z2081" i="2" s="1"/>
  <c r="AF2081" i="2" s="1"/>
  <c r="H2080" i="1"/>
  <c r="T2079" i="1"/>
  <c r="I2079" i="1"/>
  <c r="Q2079" i="1" s="1"/>
  <c r="H2079" i="1"/>
  <c r="Y2080" i="2" s="1"/>
  <c r="AE2080" i="2" s="1"/>
  <c r="T2078" i="1"/>
  <c r="P2078" i="1"/>
  <c r="N2078" i="1"/>
  <c r="I2078" i="1"/>
  <c r="H2078" i="1"/>
  <c r="T2077" i="1"/>
  <c r="P2077" i="1"/>
  <c r="I2077" i="1"/>
  <c r="Q2077" i="1" s="1"/>
  <c r="H2077" i="1"/>
  <c r="N2077" i="1" s="1"/>
  <c r="T2076" i="1"/>
  <c r="I2076" i="1"/>
  <c r="Z2077" i="2" s="1"/>
  <c r="AF2077" i="2" s="1"/>
  <c r="H2076" i="1"/>
  <c r="P2076" i="1" s="1"/>
  <c r="T2075" i="1"/>
  <c r="Q2075" i="1"/>
  <c r="K2075" i="1"/>
  <c r="AB2076" i="2" s="1"/>
  <c r="I2075" i="1"/>
  <c r="H2075" i="1"/>
  <c r="Y2076" i="2" s="1"/>
  <c r="AE2076" i="2" s="1"/>
  <c r="T2074" i="1"/>
  <c r="I2074" i="1"/>
  <c r="Q2074" i="1" s="1"/>
  <c r="H2074" i="1"/>
  <c r="T2073" i="1"/>
  <c r="P2073" i="1"/>
  <c r="N2073" i="1"/>
  <c r="K2073" i="1"/>
  <c r="I2073" i="1"/>
  <c r="Q2073" i="1" s="1"/>
  <c r="H2073" i="1"/>
  <c r="T2072" i="1"/>
  <c r="O2072" i="1"/>
  <c r="I2072" i="1"/>
  <c r="Z2073" i="2" s="1"/>
  <c r="H2072" i="1"/>
  <c r="T2071" i="1"/>
  <c r="Q2071" i="1"/>
  <c r="I2071" i="1"/>
  <c r="H2071" i="1"/>
  <c r="P2071" i="1" s="1"/>
  <c r="T2070" i="1"/>
  <c r="P2070" i="1"/>
  <c r="I2070" i="1"/>
  <c r="H2070" i="1"/>
  <c r="N2070" i="1" s="1"/>
  <c r="T2069" i="1"/>
  <c r="K2069" i="1"/>
  <c r="I2069" i="1"/>
  <c r="Q2069" i="1" s="1"/>
  <c r="T2068" i="1"/>
  <c r="Q2068" i="1"/>
  <c r="I2068" i="1"/>
  <c r="K2068" i="1" s="1"/>
  <c r="H2068" i="1"/>
  <c r="P2068" i="1" s="1"/>
  <c r="T2067" i="1"/>
  <c r="K2067" i="1"/>
  <c r="I2067" i="1"/>
  <c r="Q2067" i="1" s="1"/>
  <c r="H2067" i="1"/>
  <c r="T2066" i="1"/>
  <c r="P2066" i="1"/>
  <c r="N2066" i="1"/>
  <c r="I2066" i="1"/>
  <c r="Q2066" i="1" s="1"/>
  <c r="H2066" i="1"/>
  <c r="T2065" i="1"/>
  <c r="K2065" i="1"/>
  <c r="AB2066" i="2" s="1"/>
  <c r="I2065" i="1"/>
  <c r="Q2065" i="1" s="1"/>
  <c r="H2065" i="1"/>
  <c r="T2064" i="1"/>
  <c r="O2064" i="1"/>
  <c r="I2064" i="1"/>
  <c r="Z2065" i="2" s="1"/>
  <c r="AF2065" i="2" s="1"/>
  <c r="H2064" i="1"/>
  <c r="T2063" i="1"/>
  <c r="I2063" i="1"/>
  <c r="Q2063" i="1" s="1"/>
  <c r="H2063" i="1"/>
  <c r="Y2064" i="2" s="1"/>
  <c r="AE2064" i="2" s="1"/>
  <c r="T2062" i="1"/>
  <c r="P2062" i="1"/>
  <c r="N2062" i="1"/>
  <c r="I2062" i="1"/>
  <c r="H2062" i="1"/>
  <c r="T2061" i="1"/>
  <c r="P2061" i="1"/>
  <c r="I2061" i="1"/>
  <c r="Q2061" i="1" s="1"/>
  <c r="H2061" i="1"/>
  <c r="N2061" i="1" s="1"/>
  <c r="T2060" i="1"/>
  <c r="Q2060" i="1"/>
  <c r="I2060" i="1"/>
  <c r="K2060" i="1" s="1"/>
  <c r="H2060" i="1"/>
  <c r="P2060" i="1" s="1"/>
  <c r="T2059" i="1"/>
  <c r="Q2059" i="1"/>
  <c r="K2059" i="1"/>
  <c r="AB2060" i="2" s="1"/>
  <c r="I2059" i="1"/>
  <c r="H2059" i="1"/>
  <c r="Y2060" i="2" s="1"/>
  <c r="AE2060" i="2" s="1"/>
  <c r="T2058" i="1"/>
  <c r="I2058" i="1"/>
  <c r="Q2058" i="1" s="1"/>
  <c r="H2058" i="1"/>
  <c r="T2057" i="1"/>
  <c r="Q2057" i="1"/>
  <c r="K2057" i="1"/>
  <c r="I2057" i="1"/>
  <c r="T2056" i="1"/>
  <c r="O2056" i="1"/>
  <c r="I2056" i="1"/>
  <c r="Z2057" i="2" s="1"/>
  <c r="AF2057" i="2" s="1"/>
  <c r="H2056" i="1"/>
  <c r="T2055" i="1"/>
  <c r="Q2055" i="1"/>
  <c r="I2055" i="1"/>
  <c r="H2055" i="1"/>
  <c r="Y2056" i="2" s="1"/>
  <c r="AE2056" i="2" s="1"/>
  <c r="T2054" i="1"/>
  <c r="P2054" i="1"/>
  <c r="I2054" i="1"/>
  <c r="H2054" i="1"/>
  <c r="N2054" i="1" s="1"/>
  <c r="T2053" i="1"/>
  <c r="K2053" i="1"/>
  <c r="AB2054" i="2" s="1"/>
  <c r="I2053" i="1"/>
  <c r="Q2053" i="1" s="1"/>
  <c r="H2053" i="1"/>
  <c r="N2053" i="1" s="1"/>
  <c r="T2052" i="1"/>
  <c r="Q2052" i="1"/>
  <c r="I2052" i="1"/>
  <c r="Z2053" i="2" s="1"/>
  <c r="AF2053" i="2" s="1"/>
  <c r="H2052" i="1"/>
  <c r="P2052" i="1" s="1"/>
  <c r="T2051" i="1"/>
  <c r="K2051" i="1"/>
  <c r="AB2052" i="2" s="1"/>
  <c r="I2051" i="1"/>
  <c r="Q2051" i="1" s="1"/>
  <c r="H2051" i="1"/>
  <c r="Y2052" i="2" s="1"/>
  <c r="AE2052" i="2" s="1"/>
  <c r="T2050" i="1"/>
  <c r="P2050" i="1"/>
  <c r="N2050" i="1"/>
  <c r="I2050" i="1"/>
  <c r="Q2050" i="1" s="1"/>
  <c r="H2050" i="1"/>
  <c r="T2049" i="1"/>
  <c r="I2049" i="1"/>
  <c r="Q2049" i="1" s="1"/>
  <c r="H2049" i="1"/>
  <c r="T2048" i="1"/>
  <c r="O2048" i="1"/>
  <c r="I2048" i="1"/>
  <c r="Z2049" i="2" s="1"/>
  <c r="AF2049" i="2" s="1"/>
  <c r="T2047" i="1"/>
  <c r="I2047" i="1"/>
  <c r="Q2047" i="1" s="1"/>
  <c r="H2047" i="1"/>
  <c r="Y2048" i="2" s="1"/>
  <c r="AE2048" i="2" s="1"/>
  <c r="T2046" i="1"/>
  <c r="P2046" i="1"/>
  <c r="N2046" i="1"/>
  <c r="I2046" i="1"/>
  <c r="H2046" i="1"/>
  <c r="T2045" i="1"/>
  <c r="P2045" i="1"/>
  <c r="I2045" i="1"/>
  <c r="H2045" i="1"/>
  <c r="N2045" i="1" s="1"/>
  <c r="T2044" i="1"/>
  <c r="Q2044" i="1"/>
  <c r="O2044" i="1"/>
  <c r="I2044" i="1"/>
  <c r="Z2045" i="2" s="1"/>
  <c r="AF2045" i="2" s="1"/>
  <c r="H2044" i="1"/>
  <c r="P2044" i="1" s="1"/>
  <c r="T2043" i="1"/>
  <c r="Q2043" i="1"/>
  <c r="K2043" i="1"/>
  <c r="I2043" i="1"/>
  <c r="H2043" i="1"/>
  <c r="T2042" i="1"/>
  <c r="I2042" i="1"/>
  <c r="Q2042" i="1" s="1"/>
  <c r="H2042" i="1"/>
  <c r="T2041" i="1"/>
  <c r="Q2041" i="1"/>
  <c r="P2041" i="1"/>
  <c r="N2041" i="1"/>
  <c r="K2041" i="1"/>
  <c r="AB2042" i="2" s="1"/>
  <c r="I2041" i="1"/>
  <c r="H2041" i="1"/>
  <c r="T2040" i="1"/>
  <c r="O2040" i="1"/>
  <c r="I2040" i="1"/>
  <c r="H2040" i="1"/>
  <c r="T2039" i="1"/>
  <c r="Q2039" i="1"/>
  <c r="I2039" i="1"/>
  <c r="H2039" i="1"/>
  <c r="Y2040" i="2" s="1"/>
  <c r="AE2040" i="2" s="1"/>
  <c r="T2038" i="1"/>
  <c r="I2038" i="1"/>
  <c r="H2038" i="1"/>
  <c r="N2038" i="1" s="1"/>
  <c r="T2037" i="1"/>
  <c r="P2037" i="1"/>
  <c r="K2037" i="1"/>
  <c r="I2037" i="1"/>
  <c r="Q2037" i="1" s="1"/>
  <c r="H2037" i="1"/>
  <c r="N2037" i="1" s="1"/>
  <c r="T2036" i="1"/>
  <c r="Q2036" i="1"/>
  <c r="I2036" i="1"/>
  <c r="K2036" i="1" s="1"/>
  <c r="H2036" i="1"/>
  <c r="P2036" i="1" s="1"/>
  <c r="T2035" i="1"/>
  <c r="K2035" i="1"/>
  <c r="I2035" i="1"/>
  <c r="Q2035" i="1" s="1"/>
  <c r="H2035" i="1"/>
  <c r="T2034" i="1"/>
  <c r="P2034" i="1"/>
  <c r="N2034" i="1"/>
  <c r="I2034" i="1"/>
  <c r="Q2034" i="1" s="1"/>
  <c r="H2034" i="1"/>
  <c r="T2033" i="1"/>
  <c r="I2033" i="1"/>
  <c r="Q2033" i="1" s="1"/>
  <c r="H2033" i="1"/>
  <c r="T2032" i="1"/>
  <c r="O2032" i="1"/>
  <c r="I2032" i="1"/>
  <c r="H2032" i="1"/>
  <c r="T2031" i="1"/>
  <c r="I2031" i="1"/>
  <c r="Q2031" i="1" s="1"/>
  <c r="H2031" i="1"/>
  <c r="Y2032" i="2" s="1"/>
  <c r="AE2032" i="2" s="1"/>
  <c r="T2030" i="1"/>
  <c r="P2030" i="1"/>
  <c r="N2030" i="1"/>
  <c r="I2030" i="1"/>
  <c r="H2030" i="1"/>
  <c r="T2029" i="1"/>
  <c r="P2029" i="1"/>
  <c r="I2029" i="1"/>
  <c r="Q2029" i="1" s="1"/>
  <c r="H2029" i="1"/>
  <c r="N2029" i="1" s="1"/>
  <c r="T2028" i="1"/>
  <c r="I2028" i="1"/>
  <c r="K2028" i="1" s="1"/>
  <c r="H2028" i="1"/>
  <c r="P2028" i="1" s="1"/>
  <c r="T2027" i="1"/>
  <c r="Q2027" i="1"/>
  <c r="K2027" i="1"/>
  <c r="AB2028" i="2" s="1"/>
  <c r="I2027" i="1"/>
  <c r="H2027" i="1"/>
  <c r="Y2028" i="2" s="1"/>
  <c r="AE2028" i="2" s="1"/>
  <c r="T2026" i="1"/>
  <c r="I2026" i="1"/>
  <c r="Q2026" i="1" s="1"/>
  <c r="H2026" i="1"/>
  <c r="T2025" i="1"/>
  <c r="Q2025" i="1"/>
  <c r="P2025" i="1"/>
  <c r="N2025" i="1"/>
  <c r="K2025" i="1"/>
  <c r="AB2026" i="2" s="1"/>
  <c r="I2025" i="1"/>
  <c r="H2025" i="1"/>
  <c r="T2024" i="1"/>
  <c r="O2024" i="1"/>
  <c r="I2024" i="1"/>
  <c r="Z2025" i="2" s="1"/>
  <c r="H2024" i="1"/>
  <c r="T2023" i="1"/>
  <c r="Q2023" i="1"/>
  <c r="I2023" i="1"/>
  <c r="H2023" i="1"/>
  <c r="Y2024" i="2" s="1"/>
  <c r="AE2024" i="2" s="1"/>
  <c r="T2022" i="1"/>
  <c r="I2022" i="1"/>
  <c r="H2022" i="1"/>
  <c r="N2022" i="1" s="1"/>
  <c r="T2021" i="1"/>
  <c r="P2021" i="1"/>
  <c r="N2021" i="1"/>
  <c r="K2021" i="1"/>
  <c r="I2021" i="1"/>
  <c r="Q2021" i="1" s="1"/>
  <c r="H2021" i="1"/>
  <c r="T2020" i="1"/>
  <c r="I2020" i="1"/>
  <c r="H2020" i="1"/>
  <c r="P2020" i="1" s="1"/>
  <c r="T2019" i="1"/>
  <c r="K2019" i="1"/>
  <c r="AB2020" i="2" s="1"/>
  <c r="I2019" i="1"/>
  <c r="Q2019" i="1" s="1"/>
  <c r="H2019" i="1"/>
  <c r="Y2020" i="2" s="1"/>
  <c r="AE2020" i="2" s="1"/>
  <c r="T2018" i="1"/>
  <c r="P2018" i="1"/>
  <c r="N2018" i="1"/>
  <c r="I2018" i="1"/>
  <c r="Q2018" i="1" s="1"/>
  <c r="H2018" i="1"/>
  <c r="T2017" i="1"/>
  <c r="I2017" i="1"/>
  <c r="H2017" i="1"/>
  <c r="T2016" i="1"/>
  <c r="I2016" i="1"/>
  <c r="Z2017" i="2" s="1"/>
  <c r="AF2017" i="2" s="1"/>
  <c r="H2016" i="1"/>
  <c r="T2015" i="1"/>
  <c r="I2015" i="1"/>
  <c r="Q2015" i="1" s="1"/>
  <c r="H2015" i="1"/>
  <c r="Y2016" i="2" s="1"/>
  <c r="AE2016" i="2" s="1"/>
  <c r="T2014" i="1"/>
  <c r="P2014" i="1"/>
  <c r="N2014" i="1"/>
  <c r="I2014" i="1"/>
  <c r="H2014" i="1"/>
  <c r="T2013" i="1"/>
  <c r="Q2013" i="1"/>
  <c r="P2013" i="1"/>
  <c r="K2013" i="1"/>
  <c r="AB2014" i="2" s="1"/>
  <c r="I2013" i="1"/>
  <c r="H2013" i="1"/>
  <c r="N2013" i="1" s="1"/>
  <c r="T2012" i="1"/>
  <c r="I2012" i="1"/>
  <c r="H2012" i="1"/>
  <c r="P2012" i="1" s="1"/>
  <c r="T2011" i="1"/>
  <c r="Q2011" i="1"/>
  <c r="K2011" i="1"/>
  <c r="AB2012" i="2" s="1"/>
  <c r="I2011" i="1"/>
  <c r="H2011" i="1"/>
  <c r="Y2012" i="2" s="1"/>
  <c r="AE2012" i="2" s="1"/>
  <c r="T2010" i="1"/>
  <c r="I2010" i="1"/>
  <c r="Q2010" i="1" s="1"/>
  <c r="H2010" i="1"/>
  <c r="T2009" i="1"/>
  <c r="Q2009" i="1"/>
  <c r="K2009" i="1"/>
  <c r="I2009" i="1"/>
  <c r="H2009" i="1"/>
  <c r="N2009" i="1" s="1"/>
  <c r="T2008" i="1"/>
  <c r="O2008" i="1"/>
  <c r="I2008" i="1"/>
  <c r="H2008" i="1"/>
  <c r="T2007" i="1"/>
  <c r="Q2007" i="1"/>
  <c r="I2007" i="1"/>
  <c r="H2007" i="1"/>
  <c r="P2007" i="1" s="1"/>
  <c r="T2006" i="1"/>
  <c r="I2006" i="1"/>
  <c r="H2006" i="1"/>
  <c r="T2005" i="1"/>
  <c r="K2005" i="1"/>
  <c r="I2005" i="1"/>
  <c r="Q2005" i="1" s="1"/>
  <c r="H2005" i="1"/>
  <c r="N2005" i="1" s="1"/>
  <c r="T2004" i="1"/>
  <c r="Q2004" i="1"/>
  <c r="I2004" i="1"/>
  <c r="H2004" i="1"/>
  <c r="P2004" i="1" s="1"/>
  <c r="T2003" i="1"/>
  <c r="I2003" i="1"/>
  <c r="Q2003" i="1" s="1"/>
  <c r="H2003" i="1"/>
  <c r="T2002" i="1"/>
  <c r="P2002" i="1"/>
  <c r="N2002" i="1"/>
  <c r="I2002" i="1"/>
  <c r="Q2002" i="1" s="1"/>
  <c r="H2002" i="1"/>
  <c r="T2001" i="1"/>
  <c r="I2001" i="1"/>
  <c r="H2001" i="1"/>
  <c r="T2000" i="1"/>
  <c r="O2000" i="1"/>
  <c r="I2000" i="1"/>
  <c r="Z2001" i="2" s="1"/>
  <c r="AF2001" i="2" s="1"/>
  <c r="H2000" i="1"/>
  <c r="T1999" i="1"/>
  <c r="Q1999" i="1"/>
  <c r="K1999" i="1"/>
  <c r="AB2000" i="2" s="1"/>
  <c r="I1999" i="1"/>
  <c r="H1999" i="1"/>
  <c r="Y2000" i="2" s="1"/>
  <c r="AE2000" i="2" s="1"/>
  <c r="T1998" i="1"/>
  <c r="P1998" i="1"/>
  <c r="N1998" i="1"/>
  <c r="I1998" i="1"/>
  <c r="H1998" i="1"/>
  <c r="T1997" i="1"/>
  <c r="Q1997" i="1"/>
  <c r="N1997" i="1"/>
  <c r="K1997" i="1"/>
  <c r="I1997" i="1"/>
  <c r="H1997" i="1"/>
  <c r="P1997" i="1" s="1"/>
  <c r="T1996" i="1"/>
  <c r="Q1996" i="1"/>
  <c r="O1996" i="1"/>
  <c r="I1996" i="1"/>
  <c r="Z1997" i="2" s="1"/>
  <c r="H1996" i="1"/>
  <c r="P1996" i="1" s="1"/>
  <c r="T1995" i="1"/>
  <c r="I1995" i="1"/>
  <c r="K1995" i="1" s="1"/>
  <c r="H1995" i="1"/>
  <c r="T1994" i="1"/>
  <c r="I1994" i="1"/>
  <c r="Q1994" i="1" s="1"/>
  <c r="H1994" i="1"/>
  <c r="P1994" i="1" s="1"/>
  <c r="T1993" i="1"/>
  <c r="Q1993" i="1"/>
  <c r="P1993" i="1"/>
  <c r="N1993" i="1"/>
  <c r="I1993" i="1"/>
  <c r="K1993" i="1" s="1"/>
  <c r="AB1994" i="2" s="1"/>
  <c r="H1993" i="1"/>
  <c r="T1992" i="1"/>
  <c r="I1992" i="1"/>
  <c r="O1992" i="1" s="1"/>
  <c r="H1992" i="1"/>
  <c r="T1991" i="1"/>
  <c r="K1991" i="1"/>
  <c r="I1991" i="1"/>
  <c r="Q1991" i="1" s="1"/>
  <c r="H1991" i="1"/>
  <c r="P1991" i="1" s="1"/>
  <c r="T1990" i="1"/>
  <c r="P1990" i="1"/>
  <c r="N1990" i="1"/>
  <c r="I1990" i="1"/>
  <c r="H1990" i="1"/>
  <c r="T1989" i="1"/>
  <c r="P1989" i="1"/>
  <c r="I1989" i="1"/>
  <c r="H1989" i="1"/>
  <c r="N1989" i="1" s="1"/>
  <c r="T1988" i="1"/>
  <c r="Q1988" i="1"/>
  <c r="O1988" i="1"/>
  <c r="I1988" i="1"/>
  <c r="K1988" i="1" s="1"/>
  <c r="H1988" i="1"/>
  <c r="P1988" i="1" s="1"/>
  <c r="T1987" i="1"/>
  <c r="Q1987" i="1"/>
  <c r="K1987" i="1"/>
  <c r="AB1988" i="2" s="1"/>
  <c r="I1987" i="1"/>
  <c r="H1987" i="1"/>
  <c r="Y1988" i="2" s="1"/>
  <c r="AE1988" i="2" s="1"/>
  <c r="T1986" i="1"/>
  <c r="I1986" i="1"/>
  <c r="Q1986" i="1" s="1"/>
  <c r="H1986" i="1"/>
  <c r="T1985" i="1"/>
  <c r="P1985" i="1"/>
  <c r="K1985" i="1"/>
  <c r="AB1986" i="2" s="1"/>
  <c r="I1985" i="1"/>
  <c r="Q1985" i="1" s="1"/>
  <c r="H1985" i="1"/>
  <c r="N1985" i="1" s="1"/>
  <c r="T1984" i="1"/>
  <c r="O1984" i="1"/>
  <c r="I1984" i="1"/>
  <c r="Z1985" i="2" s="1"/>
  <c r="AF1985" i="2" s="1"/>
  <c r="H1984" i="1"/>
  <c r="T1983" i="1"/>
  <c r="I1983" i="1"/>
  <c r="H1983" i="1"/>
  <c r="Y1984" i="2" s="1"/>
  <c r="AE1984" i="2" s="1"/>
  <c r="T1982" i="1"/>
  <c r="N1982" i="1"/>
  <c r="I1982" i="1"/>
  <c r="H1982" i="1"/>
  <c r="P1982" i="1" s="1"/>
  <c r="T1981" i="1"/>
  <c r="I1981" i="1"/>
  <c r="H1981" i="1"/>
  <c r="N1981" i="1" s="1"/>
  <c r="T1980" i="1"/>
  <c r="O1980" i="1"/>
  <c r="I1980" i="1"/>
  <c r="H1980" i="1"/>
  <c r="P1980" i="1" s="1"/>
  <c r="T1979" i="1"/>
  <c r="Q1979" i="1"/>
  <c r="K1979" i="1"/>
  <c r="AB1980" i="2" s="1"/>
  <c r="I1979" i="1"/>
  <c r="H1979" i="1"/>
  <c r="Y1980" i="2" s="1"/>
  <c r="AE1980" i="2" s="1"/>
  <c r="T1978" i="1"/>
  <c r="P1978" i="1"/>
  <c r="I1978" i="1"/>
  <c r="Q1978" i="1" s="1"/>
  <c r="H1978" i="1"/>
  <c r="N1978" i="1" s="1"/>
  <c r="T1977" i="1"/>
  <c r="Q1977" i="1"/>
  <c r="N1977" i="1"/>
  <c r="K1977" i="1"/>
  <c r="AB1978" i="2" s="1"/>
  <c r="I1977" i="1"/>
  <c r="H1977" i="1"/>
  <c r="P1977" i="1" s="1"/>
  <c r="T1976" i="1"/>
  <c r="I1976" i="1"/>
  <c r="H1976" i="1"/>
  <c r="T1975" i="1"/>
  <c r="Q1975" i="1"/>
  <c r="K1975" i="1"/>
  <c r="AB1976" i="2" s="1"/>
  <c r="I1975" i="1"/>
  <c r="H1975" i="1"/>
  <c r="Y1976" i="2" s="1"/>
  <c r="AE1976" i="2" s="1"/>
  <c r="T1974" i="1"/>
  <c r="I1974" i="1"/>
  <c r="H1974" i="1"/>
  <c r="T1973" i="1"/>
  <c r="Q1973" i="1"/>
  <c r="K1973" i="1"/>
  <c r="AB1974" i="2" s="1"/>
  <c r="I1973" i="1"/>
  <c r="H1973" i="1"/>
  <c r="T1972" i="1"/>
  <c r="I1972" i="1"/>
  <c r="H1972" i="1"/>
  <c r="P1972" i="1" s="1"/>
  <c r="T1971" i="1"/>
  <c r="K1971" i="1"/>
  <c r="I1971" i="1"/>
  <c r="Q1971" i="1" s="1"/>
  <c r="H1971" i="1"/>
  <c r="T1969" i="1"/>
  <c r="P1969" i="1"/>
  <c r="N1969" i="1"/>
  <c r="I1969" i="1"/>
  <c r="Q1969" i="1" s="1"/>
  <c r="H1969" i="1"/>
  <c r="T1968" i="1"/>
  <c r="I1968" i="1"/>
  <c r="K1968" i="1" s="1"/>
  <c r="H1968" i="1"/>
  <c r="N1968" i="1" s="1"/>
  <c r="T1967" i="1"/>
  <c r="O1967" i="1"/>
  <c r="I1967" i="1"/>
  <c r="Z1968" i="2" s="1"/>
  <c r="AF1968" i="2" s="1"/>
  <c r="H1967" i="1"/>
  <c r="T1966" i="1"/>
  <c r="Q1966" i="1"/>
  <c r="K1966" i="1"/>
  <c r="AB1967" i="2" s="1"/>
  <c r="I1966" i="1"/>
  <c r="H1966" i="1"/>
  <c r="Y1967" i="2" s="1"/>
  <c r="AE1967" i="2" s="1"/>
  <c r="T1965" i="1"/>
  <c r="I1965" i="1"/>
  <c r="H1965" i="1"/>
  <c r="T1964" i="1"/>
  <c r="N1964" i="1"/>
  <c r="K1964" i="1"/>
  <c r="AB1965" i="2" s="1"/>
  <c r="I1964" i="1"/>
  <c r="Q1964" i="1" s="1"/>
  <c r="H1964" i="1"/>
  <c r="P1964" i="1" s="1"/>
  <c r="T1963" i="1"/>
  <c r="Q1963" i="1"/>
  <c r="O1963" i="1"/>
  <c r="I1963" i="1"/>
  <c r="Z1964" i="2" s="1"/>
  <c r="AF1964" i="2" s="1"/>
  <c r="H1963" i="1"/>
  <c r="P1963" i="1" s="1"/>
  <c r="T1962" i="1"/>
  <c r="I1962" i="1"/>
  <c r="H1962" i="1"/>
  <c r="T1961" i="1"/>
  <c r="N1961" i="1"/>
  <c r="I1961" i="1"/>
  <c r="Q1961" i="1" s="1"/>
  <c r="H1961" i="1"/>
  <c r="P1961" i="1" s="1"/>
  <c r="T1960" i="1"/>
  <c r="I1960" i="1"/>
  <c r="K1960" i="1" s="1"/>
  <c r="AB1961" i="2" s="1"/>
  <c r="H1960" i="1"/>
  <c r="N1960" i="1" s="1"/>
  <c r="T1959" i="1"/>
  <c r="I1959" i="1"/>
  <c r="O1959" i="1" s="1"/>
  <c r="H1959" i="1"/>
  <c r="T1958" i="1"/>
  <c r="K1958" i="1"/>
  <c r="AB1959" i="2" s="1"/>
  <c r="I1958" i="1"/>
  <c r="Q1958" i="1" s="1"/>
  <c r="H1958" i="1"/>
  <c r="Y1959" i="2" s="1"/>
  <c r="T1956" i="1"/>
  <c r="P1956" i="1"/>
  <c r="N1956" i="1"/>
  <c r="I1956" i="1"/>
  <c r="H1956" i="1"/>
  <c r="T1955" i="1"/>
  <c r="Q1955" i="1"/>
  <c r="P1955" i="1"/>
  <c r="N1955" i="1"/>
  <c r="K1955" i="1"/>
  <c r="AB1956" i="2" s="1"/>
  <c r="I1955" i="1"/>
  <c r="H1955" i="1"/>
  <c r="T1954" i="1"/>
  <c r="I1954" i="1"/>
  <c r="Z1955" i="2" s="1"/>
  <c r="AF1955" i="2" s="1"/>
  <c r="H1954" i="1"/>
  <c r="P1954" i="1" s="1"/>
  <c r="T1953" i="1"/>
  <c r="Q1953" i="1"/>
  <c r="K1953" i="1"/>
  <c r="AB1954" i="2" s="1"/>
  <c r="I1953" i="1"/>
  <c r="H1953" i="1"/>
  <c r="Y1954" i="2" s="1"/>
  <c r="AE1954" i="2" s="1"/>
  <c r="T1952" i="1"/>
  <c r="I1952" i="1"/>
  <c r="Q1952" i="1" s="1"/>
  <c r="H1952" i="1"/>
  <c r="T1951" i="1"/>
  <c r="Q1951" i="1"/>
  <c r="P1951" i="1"/>
  <c r="N1951" i="1"/>
  <c r="K1951" i="1"/>
  <c r="AB1952" i="2" s="1"/>
  <c r="I1951" i="1"/>
  <c r="H1951" i="1"/>
  <c r="T1950" i="1"/>
  <c r="I1950" i="1"/>
  <c r="Z1951" i="2" s="1"/>
  <c r="H1950" i="1"/>
  <c r="T1949" i="1"/>
  <c r="Q1949" i="1"/>
  <c r="I1949" i="1"/>
  <c r="K1949" i="1" s="1"/>
  <c r="AB1950" i="2" s="1"/>
  <c r="H1949" i="1"/>
  <c r="Y1950" i="2" s="1"/>
  <c r="AE1950" i="2" s="1"/>
  <c r="T1948" i="1"/>
  <c r="P1948" i="1"/>
  <c r="N1948" i="1"/>
  <c r="I1948" i="1"/>
  <c r="H1948" i="1"/>
  <c r="T1947" i="1"/>
  <c r="Q1947" i="1"/>
  <c r="P1947" i="1"/>
  <c r="N1947" i="1"/>
  <c r="I1947" i="1"/>
  <c r="K1947" i="1" s="1"/>
  <c r="AB1948" i="2" s="1"/>
  <c r="H1947" i="1"/>
  <c r="T1946" i="1"/>
  <c r="I1946" i="1"/>
  <c r="H1946" i="1"/>
  <c r="P1946" i="1" s="1"/>
  <c r="T1945" i="1"/>
  <c r="K1945" i="1"/>
  <c r="AB1946" i="2" s="1"/>
  <c r="I1945" i="1"/>
  <c r="Q1945" i="1" s="1"/>
  <c r="H1945" i="1"/>
  <c r="Y1946" i="2" s="1"/>
  <c r="AE1946" i="2" s="1"/>
  <c r="T1944" i="1"/>
  <c r="P1944" i="1"/>
  <c r="N1944" i="1"/>
  <c r="I1944" i="1"/>
  <c r="Q1944" i="1" s="1"/>
  <c r="H1944" i="1"/>
  <c r="T1943" i="1"/>
  <c r="Q1943" i="1"/>
  <c r="K1943" i="1"/>
  <c r="AB1944" i="2" s="1"/>
  <c r="I1943" i="1"/>
  <c r="H1943" i="1"/>
  <c r="T1942" i="1"/>
  <c r="I1942" i="1"/>
  <c r="H1942" i="1"/>
  <c r="T1941" i="1"/>
  <c r="Q1941" i="1"/>
  <c r="K1941" i="1"/>
  <c r="AB1942" i="2" s="1"/>
  <c r="I1941" i="1"/>
  <c r="H1941" i="1"/>
  <c r="Y1942" i="2" s="1"/>
  <c r="AE1942" i="2" s="1"/>
  <c r="T1940" i="1"/>
  <c r="N1940" i="1"/>
  <c r="I1940" i="1"/>
  <c r="H1940" i="1"/>
  <c r="P1940" i="1" s="1"/>
  <c r="T1939" i="1"/>
  <c r="Q1939" i="1"/>
  <c r="N1939" i="1"/>
  <c r="K1939" i="1"/>
  <c r="AB1940" i="2" s="1"/>
  <c r="I1939" i="1"/>
  <c r="H1939" i="1"/>
  <c r="P1939" i="1" s="1"/>
  <c r="T1938" i="1"/>
  <c r="O1938" i="1"/>
  <c r="I1938" i="1"/>
  <c r="Z1939" i="2" s="1"/>
  <c r="AF1939" i="2" s="1"/>
  <c r="H1938" i="1"/>
  <c r="P1938" i="1" s="1"/>
  <c r="T1937" i="1"/>
  <c r="Q1937" i="1"/>
  <c r="K1937" i="1"/>
  <c r="AB1938" i="2" s="1"/>
  <c r="I1937" i="1"/>
  <c r="H1937" i="1"/>
  <c r="Y1938" i="2" s="1"/>
  <c r="AE1938" i="2" s="1"/>
  <c r="T1936" i="1"/>
  <c r="I1936" i="1"/>
  <c r="Q1936" i="1" s="1"/>
  <c r="H1936" i="1"/>
  <c r="T1935" i="1"/>
  <c r="Q1935" i="1"/>
  <c r="K1935" i="1"/>
  <c r="AB1936" i="2" s="1"/>
  <c r="I1935" i="1"/>
  <c r="H1935" i="1"/>
  <c r="P1935" i="1" s="1"/>
  <c r="T1934" i="1"/>
  <c r="I1934" i="1"/>
  <c r="Z1935" i="2" s="1"/>
  <c r="AF1935" i="2" s="1"/>
  <c r="H1934" i="1"/>
  <c r="T1933" i="1"/>
  <c r="I1933" i="1"/>
  <c r="K1933" i="1" s="1"/>
  <c r="AB1934" i="2" s="1"/>
  <c r="H1933" i="1"/>
  <c r="Y1934" i="2" s="1"/>
  <c r="AE1934" i="2" s="1"/>
  <c r="T1932" i="1"/>
  <c r="P1932" i="1"/>
  <c r="N1932" i="1"/>
  <c r="I1932" i="1"/>
  <c r="H1932" i="1"/>
  <c r="T1931" i="1"/>
  <c r="Q1931" i="1"/>
  <c r="I1931" i="1"/>
  <c r="K1931" i="1" s="1"/>
  <c r="AB1932" i="2" s="1"/>
  <c r="H1931" i="1"/>
  <c r="N1931" i="1" s="1"/>
  <c r="T1930" i="1"/>
  <c r="I1930" i="1"/>
  <c r="H1930" i="1"/>
  <c r="P1930" i="1" s="1"/>
  <c r="T1929" i="1"/>
  <c r="I1929" i="1"/>
  <c r="Q1929" i="1" s="1"/>
  <c r="H1929" i="1"/>
  <c r="Y1930" i="2" s="1"/>
  <c r="AE1930" i="2" s="1"/>
  <c r="T1928" i="1"/>
  <c r="P1928" i="1"/>
  <c r="N1928" i="1"/>
  <c r="I1928" i="1"/>
  <c r="Q1928" i="1" s="1"/>
  <c r="H1928" i="1"/>
  <c r="T1927" i="1"/>
  <c r="Q1927" i="1"/>
  <c r="I1927" i="1"/>
  <c r="K1927" i="1" s="1"/>
  <c r="AB1928" i="2" s="1"/>
  <c r="H1927" i="1"/>
  <c r="T1926" i="1"/>
  <c r="O1926" i="1"/>
  <c r="I1926" i="1"/>
  <c r="Z1927" i="2" s="1"/>
  <c r="AF1927" i="2" s="1"/>
  <c r="H1926" i="1"/>
  <c r="T1925" i="1"/>
  <c r="I1925" i="1"/>
  <c r="H1925" i="1"/>
  <c r="Y1926" i="2" s="1"/>
  <c r="T1924" i="1"/>
  <c r="P1924" i="1"/>
  <c r="N1924" i="1"/>
  <c r="I1924" i="1"/>
  <c r="H1924" i="1"/>
  <c r="T1923" i="1"/>
  <c r="P1923" i="1"/>
  <c r="N1923" i="1"/>
  <c r="I1923" i="1"/>
  <c r="H1923" i="1"/>
  <c r="T1922" i="1"/>
  <c r="I1922" i="1"/>
  <c r="Z1923" i="2" s="1"/>
  <c r="AF1923" i="2" s="1"/>
  <c r="H1922" i="1"/>
  <c r="P1922" i="1" s="1"/>
  <c r="T1921" i="1"/>
  <c r="I1921" i="1"/>
  <c r="Q1921" i="1" s="1"/>
  <c r="H1921" i="1"/>
  <c r="Y1922" i="2" s="1"/>
  <c r="T1920" i="1"/>
  <c r="I1920" i="1"/>
  <c r="Q1920" i="1" s="1"/>
  <c r="H1920" i="1"/>
  <c r="N1920" i="1" s="1"/>
  <c r="T1919" i="1"/>
  <c r="Q1919" i="1"/>
  <c r="I1919" i="1"/>
  <c r="K1919" i="1" s="1"/>
  <c r="AB1920" i="2" s="1"/>
  <c r="H1919" i="1"/>
  <c r="N1919" i="1" s="1"/>
  <c r="T1917" i="1"/>
  <c r="O1917" i="1"/>
  <c r="I1917" i="1"/>
  <c r="Z1918" i="2" s="1"/>
  <c r="AF1918" i="2" s="1"/>
  <c r="H1917" i="1"/>
  <c r="T1916" i="1"/>
  <c r="Q1916" i="1"/>
  <c r="K1916" i="1"/>
  <c r="AB1917" i="2" s="1"/>
  <c r="I1916" i="1"/>
  <c r="H1916" i="1"/>
  <c r="Y1917" i="2" s="1"/>
  <c r="AE1917" i="2" s="1"/>
  <c r="T1915" i="1"/>
  <c r="I1915" i="1"/>
  <c r="H1915" i="1"/>
  <c r="T1914" i="1"/>
  <c r="Q1914" i="1"/>
  <c r="P1914" i="1"/>
  <c r="N1914" i="1"/>
  <c r="K1914" i="1"/>
  <c r="AB1915" i="2" s="1"/>
  <c r="I1914" i="1"/>
  <c r="H1914" i="1"/>
  <c r="T1913" i="1"/>
  <c r="I1913" i="1"/>
  <c r="Z1914" i="2" s="1"/>
  <c r="AF1914" i="2" s="1"/>
  <c r="H1913" i="1"/>
  <c r="P1913" i="1" s="1"/>
  <c r="T1912" i="1"/>
  <c r="I1912" i="1"/>
  <c r="H1912" i="1"/>
  <c r="Y1913" i="2" s="1"/>
  <c r="AE1913" i="2" s="1"/>
  <c r="T1911" i="1"/>
  <c r="I1911" i="1"/>
  <c r="Q1911" i="1" s="1"/>
  <c r="H1911" i="1"/>
  <c r="N1911" i="1" s="1"/>
  <c r="T1910" i="1"/>
  <c r="I1910" i="1"/>
  <c r="H1910" i="1"/>
  <c r="N1910" i="1" s="1"/>
  <c r="T1909" i="1"/>
  <c r="O1909" i="1"/>
  <c r="I1909" i="1"/>
  <c r="H1909" i="1"/>
  <c r="T1908" i="1"/>
  <c r="I1908" i="1"/>
  <c r="H1908" i="1"/>
  <c r="Y1909" i="2" s="1"/>
  <c r="AE1909" i="2" s="1"/>
  <c r="T1907" i="1"/>
  <c r="P1907" i="1"/>
  <c r="N1907" i="1"/>
  <c r="I1907" i="1"/>
  <c r="H1907" i="1"/>
  <c r="T1906" i="1"/>
  <c r="P1906" i="1"/>
  <c r="N1906" i="1"/>
  <c r="I1906" i="1"/>
  <c r="H1906" i="1"/>
  <c r="T1905" i="1"/>
  <c r="I1905" i="1"/>
  <c r="Z1906" i="2" s="1"/>
  <c r="AF1906" i="2" s="1"/>
  <c r="H1905" i="1"/>
  <c r="P1905" i="1" s="1"/>
  <c r="T1904" i="1"/>
  <c r="I1904" i="1"/>
  <c r="Q1904" i="1" s="1"/>
  <c r="H1904" i="1"/>
  <c r="Y1905" i="2" s="1"/>
  <c r="AE1905" i="2" s="1"/>
  <c r="T1903" i="1"/>
  <c r="P1903" i="1"/>
  <c r="I1903" i="1"/>
  <c r="Q1903" i="1" s="1"/>
  <c r="H1903" i="1"/>
  <c r="N1903" i="1" s="1"/>
  <c r="T1902" i="1"/>
  <c r="Q1902" i="1"/>
  <c r="I1902" i="1"/>
  <c r="K1902" i="1" s="1"/>
  <c r="H1902" i="1"/>
  <c r="N1902" i="1" s="1"/>
  <c r="T1901" i="1"/>
  <c r="O1901" i="1"/>
  <c r="I1901" i="1"/>
  <c r="H1901" i="1"/>
  <c r="T1900" i="1"/>
  <c r="Q1900" i="1"/>
  <c r="K1900" i="1"/>
  <c r="I1900" i="1"/>
  <c r="H1900" i="1"/>
  <c r="P1900" i="1" s="1"/>
  <c r="T1899" i="1"/>
  <c r="I1899" i="1"/>
  <c r="H1899" i="1"/>
  <c r="T1898" i="1"/>
  <c r="Q1898" i="1"/>
  <c r="P1898" i="1"/>
  <c r="N1898" i="1"/>
  <c r="K1898" i="1"/>
  <c r="I1898" i="1"/>
  <c r="H1898" i="1"/>
  <c r="T1897" i="1"/>
  <c r="I1897" i="1"/>
  <c r="Q1897" i="1" s="1"/>
  <c r="H1897" i="1"/>
  <c r="P1897" i="1" s="1"/>
  <c r="T1896" i="1"/>
  <c r="I1896" i="1"/>
  <c r="H1896" i="1"/>
  <c r="Y1897" i="2" s="1"/>
  <c r="AE1897" i="2" s="1"/>
  <c r="T1895" i="1"/>
  <c r="I1895" i="1"/>
  <c r="Q1895" i="1" s="1"/>
  <c r="H1895" i="1"/>
  <c r="N1895" i="1" s="1"/>
  <c r="T1894" i="1"/>
  <c r="P1894" i="1"/>
  <c r="I1894" i="1"/>
  <c r="H1894" i="1"/>
  <c r="N1894" i="1" s="1"/>
  <c r="T1893" i="1"/>
  <c r="O1893" i="1"/>
  <c r="I1893" i="1"/>
  <c r="Z1894" i="2" s="1"/>
  <c r="AF1894" i="2" s="1"/>
  <c r="H1893" i="1"/>
  <c r="T1892" i="1"/>
  <c r="I1892" i="1"/>
  <c r="H1892" i="1"/>
  <c r="Y1893" i="2" s="1"/>
  <c r="T1891" i="1"/>
  <c r="P1891" i="1"/>
  <c r="N1891" i="1"/>
  <c r="I1891" i="1"/>
  <c r="H1891" i="1"/>
  <c r="T1890" i="1"/>
  <c r="P1890" i="1"/>
  <c r="N1890" i="1"/>
  <c r="I1890" i="1"/>
  <c r="H1890" i="1"/>
  <c r="T1889" i="1"/>
  <c r="I1889" i="1"/>
  <c r="Q1889" i="1" s="1"/>
  <c r="H1889" i="1"/>
  <c r="P1889" i="1" s="1"/>
  <c r="T1888" i="1"/>
  <c r="I1888" i="1"/>
  <c r="Q1888" i="1" s="1"/>
  <c r="H1888" i="1"/>
  <c r="T1887" i="1"/>
  <c r="P1887" i="1"/>
  <c r="I1887" i="1"/>
  <c r="Q1887" i="1" s="1"/>
  <c r="H1887" i="1"/>
  <c r="N1887" i="1" s="1"/>
  <c r="T1886" i="1"/>
  <c r="Q1886" i="1"/>
  <c r="I1886" i="1"/>
  <c r="K1886" i="1" s="1"/>
  <c r="H1886" i="1"/>
  <c r="N1886" i="1" s="1"/>
  <c r="T1885" i="1"/>
  <c r="O1885" i="1"/>
  <c r="I1885" i="1"/>
  <c r="H1885" i="1"/>
  <c r="T1883" i="1"/>
  <c r="Q1883" i="1"/>
  <c r="K1883" i="1"/>
  <c r="AB1884" i="2" s="1"/>
  <c r="I1883" i="1"/>
  <c r="H1883" i="1"/>
  <c r="Y1884" i="2" s="1"/>
  <c r="AE1884" i="2" s="1"/>
  <c r="T1882" i="1"/>
  <c r="I1882" i="1"/>
  <c r="H1882" i="1"/>
  <c r="T1881" i="1"/>
  <c r="Q1881" i="1"/>
  <c r="P1881" i="1"/>
  <c r="N1881" i="1"/>
  <c r="K1881" i="1"/>
  <c r="AB1882" i="2" s="1"/>
  <c r="I1881" i="1"/>
  <c r="H1881" i="1"/>
  <c r="T1880" i="1"/>
  <c r="I1880" i="1"/>
  <c r="Z1881" i="2" s="1"/>
  <c r="H1880" i="1"/>
  <c r="P1880" i="1" s="1"/>
  <c r="T1879" i="1"/>
  <c r="I1879" i="1"/>
  <c r="H1879" i="1"/>
  <c r="Y1880" i="2" s="1"/>
  <c r="AE1880" i="2" s="1"/>
  <c r="T1878" i="1"/>
  <c r="I1878" i="1"/>
  <c r="Q1878" i="1" s="1"/>
  <c r="H1878" i="1"/>
  <c r="N1878" i="1" s="1"/>
  <c r="T1877" i="1"/>
  <c r="I1877" i="1"/>
  <c r="H1877" i="1"/>
  <c r="N1877" i="1" s="1"/>
  <c r="T1876" i="1"/>
  <c r="O1876" i="1"/>
  <c r="I1876" i="1"/>
  <c r="Z1877" i="2" s="1"/>
  <c r="H1876" i="1"/>
  <c r="T1875" i="1"/>
  <c r="I1875" i="1"/>
  <c r="H1875" i="1"/>
  <c r="Y1876" i="2" s="1"/>
  <c r="AE1876" i="2" s="1"/>
  <c r="T1874" i="1"/>
  <c r="P1874" i="1"/>
  <c r="N1874" i="1"/>
  <c r="I1874" i="1"/>
  <c r="H1874" i="1"/>
  <c r="T1873" i="1"/>
  <c r="P1873" i="1"/>
  <c r="N1873" i="1"/>
  <c r="I1873" i="1"/>
  <c r="H1873" i="1"/>
  <c r="T1872" i="1"/>
  <c r="I1872" i="1"/>
  <c r="Q1872" i="1" s="1"/>
  <c r="H1872" i="1"/>
  <c r="P1872" i="1" s="1"/>
  <c r="T1871" i="1"/>
  <c r="I1871" i="1"/>
  <c r="Q1871" i="1" s="1"/>
  <c r="H1871" i="1"/>
  <c r="Y1872" i="2" s="1"/>
  <c r="T1870" i="1"/>
  <c r="I1870" i="1"/>
  <c r="Q1870" i="1" s="1"/>
  <c r="H1870" i="1"/>
  <c r="N1870" i="1" s="1"/>
  <c r="T1869" i="1"/>
  <c r="Q1869" i="1"/>
  <c r="I1869" i="1"/>
  <c r="K1869" i="1" s="1"/>
  <c r="AB1870" i="2" s="1"/>
  <c r="H1869" i="1"/>
  <c r="N1869" i="1" s="1"/>
  <c r="T1868" i="1"/>
  <c r="O1868" i="1"/>
  <c r="I1868" i="1"/>
  <c r="Z1869" i="2" s="1"/>
  <c r="AF1869" i="2" s="1"/>
  <c r="H1868" i="1"/>
  <c r="T1867" i="1"/>
  <c r="Q1867" i="1"/>
  <c r="K1867" i="1"/>
  <c r="AB1868" i="2" s="1"/>
  <c r="I1867" i="1"/>
  <c r="H1867" i="1"/>
  <c r="Y1868" i="2" s="1"/>
  <c r="AE1868" i="2" s="1"/>
  <c r="T1866" i="1"/>
  <c r="I1866" i="1"/>
  <c r="H1866" i="1"/>
  <c r="T1865" i="1"/>
  <c r="Q1865" i="1"/>
  <c r="P1865" i="1"/>
  <c r="N1865" i="1"/>
  <c r="K1865" i="1"/>
  <c r="AB1866" i="2" s="1"/>
  <c r="I1865" i="1"/>
  <c r="H1865" i="1"/>
  <c r="T1864" i="1"/>
  <c r="I1864" i="1"/>
  <c r="Z1865" i="2" s="1"/>
  <c r="AF1865" i="2" s="1"/>
  <c r="H1864" i="1"/>
  <c r="P1864" i="1" s="1"/>
  <c r="T1863" i="1"/>
  <c r="I1863" i="1"/>
  <c r="H1863" i="1"/>
  <c r="Y1864" i="2" s="1"/>
  <c r="AE1864" i="2" s="1"/>
  <c r="T1862" i="1"/>
  <c r="I1862" i="1"/>
  <c r="Q1862" i="1" s="1"/>
  <c r="H1862" i="1"/>
  <c r="N1862" i="1" s="1"/>
  <c r="T1861" i="1"/>
  <c r="I1861" i="1"/>
  <c r="H1861" i="1"/>
  <c r="N1861" i="1" s="1"/>
  <c r="T1860" i="1"/>
  <c r="O1860" i="1"/>
  <c r="I1860" i="1"/>
  <c r="Z1861" i="2" s="1"/>
  <c r="AF1861" i="2" s="1"/>
  <c r="H1860" i="1"/>
  <c r="T1859" i="1"/>
  <c r="I1859" i="1"/>
  <c r="H1859" i="1"/>
  <c r="Y1860" i="2" s="1"/>
  <c r="T1858" i="1"/>
  <c r="P1858" i="1"/>
  <c r="N1858" i="1"/>
  <c r="I1858" i="1"/>
  <c r="H1858" i="1"/>
  <c r="T1857" i="1"/>
  <c r="P1857" i="1"/>
  <c r="N1857" i="1"/>
  <c r="I1857" i="1"/>
  <c r="H1857" i="1"/>
  <c r="T1856" i="1"/>
  <c r="I1856" i="1"/>
  <c r="Z1857" i="2" s="1"/>
  <c r="AF1857" i="2" s="1"/>
  <c r="H1856" i="1"/>
  <c r="P1856" i="1" s="1"/>
  <c r="T1855" i="1"/>
  <c r="I1855" i="1"/>
  <c r="Q1855" i="1" s="1"/>
  <c r="H1855" i="1"/>
  <c r="Y1856" i="2" s="1"/>
  <c r="T1854" i="1"/>
  <c r="P1854" i="1"/>
  <c r="I1854" i="1"/>
  <c r="Q1854" i="1" s="1"/>
  <c r="H1854" i="1"/>
  <c r="N1854" i="1" s="1"/>
  <c r="T1853" i="1"/>
  <c r="Q1853" i="1"/>
  <c r="I1853" i="1"/>
  <c r="K1853" i="1" s="1"/>
  <c r="AB1854" i="2" s="1"/>
  <c r="H1853" i="1"/>
  <c r="N1853" i="1" s="1"/>
  <c r="T1852" i="1"/>
  <c r="O1852" i="1"/>
  <c r="I1852" i="1"/>
  <c r="H1852" i="1"/>
  <c r="T1851" i="1"/>
  <c r="Q1851" i="1"/>
  <c r="K1851" i="1"/>
  <c r="AB1852" i="2" s="1"/>
  <c r="I1851" i="1"/>
  <c r="H1851" i="1"/>
  <c r="Y1852" i="2" s="1"/>
  <c r="T1850" i="1"/>
  <c r="I1850" i="1"/>
  <c r="H1850" i="1"/>
  <c r="T1849" i="1"/>
  <c r="Q1849" i="1"/>
  <c r="P1849" i="1"/>
  <c r="N1849" i="1"/>
  <c r="K1849" i="1"/>
  <c r="AB1850" i="2" s="1"/>
  <c r="I1849" i="1"/>
  <c r="H1849" i="1"/>
  <c r="T1848" i="1"/>
  <c r="I1848" i="1"/>
  <c r="Z1849" i="2" s="1"/>
  <c r="AF1849" i="2" s="1"/>
  <c r="H1848" i="1"/>
  <c r="P1848" i="1" s="1"/>
  <c r="T1847" i="1"/>
  <c r="I1847" i="1"/>
  <c r="H1847" i="1"/>
  <c r="Y1848" i="2" s="1"/>
  <c r="T1846" i="1"/>
  <c r="I1846" i="1"/>
  <c r="Q1846" i="1" s="1"/>
  <c r="H1846" i="1"/>
  <c r="N1846" i="1" s="1"/>
  <c r="T1845" i="1"/>
  <c r="P1845" i="1"/>
  <c r="I1845" i="1"/>
  <c r="H1845" i="1"/>
  <c r="N1845" i="1" s="1"/>
  <c r="T1844" i="1"/>
  <c r="O1844" i="1"/>
  <c r="I1844" i="1"/>
  <c r="Z1845" i="2" s="1"/>
  <c r="AF1845" i="2" s="1"/>
  <c r="H1844" i="1"/>
  <c r="T1843" i="1"/>
  <c r="I1843" i="1"/>
  <c r="H1843" i="1"/>
  <c r="Y1844" i="2" s="1"/>
  <c r="T1842" i="1"/>
  <c r="P1842" i="1"/>
  <c r="N1842" i="1"/>
  <c r="I1842" i="1"/>
  <c r="H1842" i="1"/>
  <c r="T1841" i="1"/>
  <c r="P1841" i="1"/>
  <c r="N1841" i="1"/>
  <c r="I1841" i="1"/>
  <c r="H1841" i="1"/>
  <c r="T1840" i="1"/>
  <c r="I1840" i="1"/>
  <c r="Z1841" i="2" s="1"/>
  <c r="AF1841" i="2" s="1"/>
  <c r="H1840" i="1"/>
  <c r="P1840" i="1" s="1"/>
  <c r="T1839" i="1"/>
  <c r="I1839" i="1"/>
  <c r="Q1839" i="1" s="1"/>
  <c r="H1839" i="1"/>
  <c r="Y1840" i="2" s="1"/>
  <c r="AE1840" i="2" s="1"/>
  <c r="T1838" i="1"/>
  <c r="I1838" i="1"/>
  <c r="Q1838" i="1" s="1"/>
  <c r="H1838" i="1"/>
  <c r="N1838" i="1" s="1"/>
  <c r="T1837" i="1"/>
  <c r="Q1837" i="1"/>
  <c r="I1837" i="1"/>
  <c r="K1837" i="1" s="1"/>
  <c r="AB1838" i="2" s="1"/>
  <c r="H1837" i="1"/>
  <c r="N1837" i="1" s="1"/>
  <c r="T1836" i="1"/>
  <c r="O1836" i="1"/>
  <c r="I1836" i="1"/>
  <c r="Z1837" i="2" s="1"/>
  <c r="AF1837" i="2" s="1"/>
  <c r="H1836" i="1"/>
  <c r="T1835" i="1"/>
  <c r="Q1835" i="1"/>
  <c r="K1835" i="1"/>
  <c r="AB1836" i="2" s="1"/>
  <c r="I1835" i="1"/>
  <c r="H1835" i="1"/>
  <c r="Y1836" i="2" s="1"/>
  <c r="T1834" i="1"/>
  <c r="I1834" i="1"/>
  <c r="H1834" i="1"/>
  <c r="T1833" i="1"/>
  <c r="Q1833" i="1"/>
  <c r="P1833" i="1"/>
  <c r="N1833" i="1"/>
  <c r="K1833" i="1"/>
  <c r="AB1834" i="2" s="1"/>
  <c r="I1833" i="1"/>
  <c r="H1833" i="1"/>
  <c r="T1832" i="1"/>
  <c r="I1832" i="1"/>
  <c r="Z1833" i="2" s="1"/>
  <c r="H1832" i="1"/>
  <c r="P1832" i="1" s="1"/>
  <c r="T1831" i="1"/>
  <c r="I1831" i="1"/>
  <c r="H1831" i="1"/>
  <c r="Y1832" i="2" s="1"/>
  <c r="AE1832" i="2" s="1"/>
  <c r="T1830" i="1"/>
  <c r="I1830" i="1"/>
  <c r="Q1830" i="1" s="1"/>
  <c r="H1830" i="1"/>
  <c r="N1830" i="1" s="1"/>
  <c r="T1829" i="1"/>
  <c r="I1829" i="1"/>
  <c r="H1829" i="1"/>
  <c r="N1829" i="1" s="1"/>
  <c r="T1828" i="1"/>
  <c r="I1828" i="1"/>
  <c r="Z1829" i="2" s="1"/>
  <c r="AF1829" i="2" s="1"/>
  <c r="H1828" i="1"/>
  <c r="T1827" i="1"/>
  <c r="I1827" i="1"/>
  <c r="H1827" i="1"/>
  <c r="Y1828" i="2" s="1"/>
  <c r="AE1828" i="2" s="1"/>
  <c r="T1826" i="1"/>
  <c r="P1826" i="1"/>
  <c r="N1826" i="1"/>
  <c r="I1826" i="1"/>
  <c r="H1826" i="1"/>
  <c r="T1825" i="1"/>
  <c r="P1825" i="1"/>
  <c r="N1825" i="1"/>
  <c r="I1825" i="1"/>
  <c r="H1825" i="1"/>
  <c r="T1824" i="1"/>
  <c r="O1824" i="1"/>
  <c r="I1824" i="1"/>
  <c r="Z1825" i="2" s="1"/>
  <c r="AF1825" i="2" s="1"/>
  <c r="H1824" i="1"/>
  <c r="P1824" i="1" s="1"/>
  <c r="T1823" i="1"/>
  <c r="I1823" i="1"/>
  <c r="Q1823" i="1" s="1"/>
  <c r="H1823" i="1"/>
  <c r="Y1824" i="2" s="1"/>
  <c r="AE1824" i="2" s="1"/>
  <c r="T1822" i="1"/>
  <c r="I1822" i="1"/>
  <c r="Q1822" i="1" s="1"/>
  <c r="H1822" i="1"/>
  <c r="N1822" i="1" s="1"/>
  <c r="T1821" i="1"/>
  <c r="Q1821" i="1"/>
  <c r="I1821" i="1"/>
  <c r="K1821" i="1" s="1"/>
  <c r="AB1822" i="2" s="1"/>
  <c r="H1821" i="1"/>
  <c r="N1821" i="1" s="1"/>
  <c r="T1820" i="1"/>
  <c r="O1820" i="1"/>
  <c r="I1820" i="1"/>
  <c r="Z1821" i="2" s="1"/>
  <c r="AF1821" i="2" s="1"/>
  <c r="H1820" i="1"/>
  <c r="T1819" i="1"/>
  <c r="Q1819" i="1"/>
  <c r="K1819" i="1"/>
  <c r="AB1820" i="2" s="1"/>
  <c r="I1819" i="1"/>
  <c r="H1819" i="1"/>
  <c r="Y1820" i="2" s="1"/>
  <c r="T1818" i="1"/>
  <c r="I1818" i="1"/>
  <c r="H1818" i="1"/>
  <c r="T1817" i="1"/>
  <c r="Q1817" i="1"/>
  <c r="P1817" i="1"/>
  <c r="N1817" i="1"/>
  <c r="K1817" i="1"/>
  <c r="AB1818" i="2" s="1"/>
  <c r="I1817" i="1"/>
  <c r="H1817" i="1"/>
  <c r="T1816" i="1"/>
  <c r="I1816" i="1"/>
  <c r="Z1817" i="2" s="1"/>
  <c r="H1816" i="1"/>
  <c r="P1816" i="1" s="1"/>
  <c r="T1815" i="1"/>
  <c r="I1815" i="1"/>
  <c r="H1815" i="1"/>
  <c r="Y1816" i="2" s="1"/>
  <c r="AE1816" i="2" s="1"/>
  <c r="T1814" i="1"/>
  <c r="I1814" i="1"/>
  <c r="Q1814" i="1" s="1"/>
  <c r="H1814" i="1"/>
  <c r="N1814" i="1" s="1"/>
  <c r="T1813" i="1"/>
  <c r="I1813" i="1"/>
  <c r="H1813" i="1"/>
  <c r="N1813" i="1" s="1"/>
  <c r="T1812" i="1"/>
  <c r="O1812" i="1"/>
  <c r="I1812" i="1"/>
  <c r="Z1813" i="2" s="1"/>
  <c r="H1812" i="1"/>
  <c r="T1811" i="1"/>
  <c r="I1811" i="1"/>
  <c r="H1811" i="1"/>
  <c r="Y1812" i="2" s="1"/>
  <c r="AE1812" i="2" s="1"/>
  <c r="T1810" i="1"/>
  <c r="P1810" i="1"/>
  <c r="N1810" i="1"/>
  <c r="I1810" i="1"/>
  <c r="H1810" i="1"/>
  <c r="T1809" i="1"/>
  <c r="P1809" i="1"/>
  <c r="N1809" i="1"/>
  <c r="I1809" i="1"/>
  <c r="H1809" i="1"/>
  <c r="T1807" i="1"/>
  <c r="O1807" i="1"/>
  <c r="I1807" i="1"/>
  <c r="Z1808" i="2" s="1"/>
  <c r="AF1808" i="2" s="1"/>
  <c r="H1807" i="1"/>
  <c r="P1807" i="1" s="1"/>
  <c r="T1806" i="1"/>
  <c r="I1806" i="1"/>
  <c r="Q1806" i="1" s="1"/>
  <c r="H1806" i="1"/>
  <c r="Y1807" i="2" s="1"/>
  <c r="AE1807" i="2" s="1"/>
  <c r="T1805" i="1"/>
  <c r="P1805" i="1"/>
  <c r="I1805" i="1"/>
  <c r="Q1805" i="1" s="1"/>
  <c r="H1805" i="1"/>
  <c r="N1805" i="1" s="1"/>
  <c r="T1804" i="1"/>
  <c r="Q1804" i="1"/>
  <c r="I1804" i="1"/>
  <c r="K1804" i="1" s="1"/>
  <c r="H1804" i="1"/>
  <c r="N1804" i="1" s="1"/>
  <c r="T1803" i="1"/>
  <c r="O1803" i="1"/>
  <c r="I1803" i="1"/>
  <c r="Z1804" i="2" s="1"/>
  <c r="AF1804" i="2" s="1"/>
  <c r="H1803" i="1"/>
  <c r="T1802" i="1"/>
  <c r="Q1802" i="1"/>
  <c r="K1802" i="1"/>
  <c r="I1802" i="1"/>
  <c r="H1802" i="1"/>
  <c r="P1802" i="1" s="1"/>
  <c r="T1801" i="1"/>
  <c r="I1801" i="1"/>
  <c r="H1801" i="1"/>
  <c r="T1800" i="1"/>
  <c r="Q1800" i="1"/>
  <c r="P1800" i="1"/>
  <c r="N1800" i="1"/>
  <c r="K1800" i="1"/>
  <c r="AB1801" i="2" s="1"/>
  <c r="I1800" i="1"/>
  <c r="H1800" i="1"/>
  <c r="T1799" i="1"/>
  <c r="I1799" i="1"/>
  <c r="Z1800" i="2" s="1"/>
  <c r="AF1800" i="2" s="1"/>
  <c r="H1799" i="1"/>
  <c r="P1799" i="1" s="1"/>
  <c r="T1798" i="1"/>
  <c r="I1798" i="1"/>
  <c r="H1798" i="1"/>
  <c r="Y1799" i="2" s="1"/>
  <c r="AE1799" i="2" s="1"/>
  <c r="T1797" i="1"/>
  <c r="P1797" i="1"/>
  <c r="I1797" i="1"/>
  <c r="Z1798" i="2" s="1"/>
  <c r="AF1798" i="2" s="1"/>
  <c r="H1797" i="1"/>
  <c r="N1797" i="1" s="1"/>
  <c r="T1796" i="1"/>
  <c r="I1796" i="1"/>
  <c r="Q1796" i="1" s="1"/>
  <c r="H1796" i="1"/>
  <c r="T1795" i="1"/>
  <c r="Q1795" i="1"/>
  <c r="K1795" i="1"/>
  <c r="AB1796" i="2" s="1"/>
  <c r="I1795" i="1"/>
  <c r="Z1796" i="2" s="1"/>
  <c r="AF1796" i="2" s="1"/>
  <c r="H1795" i="1"/>
  <c r="T1793" i="1"/>
  <c r="K1793" i="1"/>
  <c r="I1793" i="1"/>
  <c r="Q1793" i="1" s="1"/>
  <c r="H1793" i="1"/>
  <c r="T1792" i="1"/>
  <c r="O1792" i="1"/>
  <c r="I1792" i="1"/>
  <c r="Q1792" i="1" s="1"/>
  <c r="H1792" i="1"/>
  <c r="P1792" i="1" s="1"/>
  <c r="T1791" i="1"/>
  <c r="Q1791" i="1"/>
  <c r="K1791" i="1"/>
  <c r="I1791" i="1"/>
  <c r="H1791" i="1"/>
  <c r="T1790" i="1"/>
  <c r="P1790" i="1"/>
  <c r="O1790" i="1"/>
  <c r="N1790" i="1"/>
  <c r="K1790" i="1"/>
  <c r="I1790" i="1"/>
  <c r="Q1790" i="1" s="1"/>
  <c r="H1790" i="1"/>
  <c r="T1789" i="1"/>
  <c r="N1789" i="1"/>
  <c r="I1789" i="1"/>
  <c r="Q1789" i="1" s="1"/>
  <c r="H1789" i="1"/>
  <c r="P1789" i="1" s="1"/>
  <c r="T1788" i="1"/>
  <c r="I1788" i="1"/>
  <c r="H1788" i="1"/>
  <c r="T1787" i="1"/>
  <c r="P1787" i="1"/>
  <c r="J1787" i="1"/>
  <c r="AA1788" i="2" s="1"/>
  <c r="I1787" i="1"/>
  <c r="Q1787" i="1" s="1"/>
  <c r="H1787" i="1"/>
  <c r="Y1788" i="2" s="1"/>
  <c r="AE1788" i="2" s="1"/>
  <c r="T1786" i="1"/>
  <c r="I1786" i="1"/>
  <c r="H1786" i="1"/>
  <c r="Y1787" i="2" s="1"/>
  <c r="AE1787" i="2" s="1"/>
  <c r="T1785" i="1"/>
  <c r="O1785" i="1"/>
  <c r="N1785" i="1"/>
  <c r="J1785" i="1"/>
  <c r="AA1786" i="2" s="1"/>
  <c r="I1785" i="1"/>
  <c r="Z1786" i="2" s="1"/>
  <c r="AF1786" i="2" s="1"/>
  <c r="H1785" i="1"/>
  <c r="Y1786" i="2" s="1"/>
  <c r="AE1786" i="2" s="1"/>
  <c r="T1784" i="1"/>
  <c r="P1784" i="1"/>
  <c r="O1784" i="1"/>
  <c r="J1784" i="1"/>
  <c r="I1784" i="1"/>
  <c r="H1784" i="1"/>
  <c r="T1783" i="1"/>
  <c r="O1783" i="1"/>
  <c r="K1783" i="1"/>
  <c r="I1783" i="1"/>
  <c r="Q1783" i="1" s="1"/>
  <c r="H1783" i="1"/>
  <c r="T1782" i="1"/>
  <c r="Q1782" i="1"/>
  <c r="O1782" i="1"/>
  <c r="I1782" i="1"/>
  <c r="K1782" i="1" s="1"/>
  <c r="H1782" i="1"/>
  <c r="P1782" i="1" s="1"/>
  <c r="T1781" i="1"/>
  <c r="P1781" i="1"/>
  <c r="N1781" i="1"/>
  <c r="J1781" i="1"/>
  <c r="AA1782" i="2" s="1"/>
  <c r="I1781" i="1"/>
  <c r="H1781" i="1"/>
  <c r="Y1782" i="2" s="1"/>
  <c r="AE1782" i="2" s="1"/>
  <c r="T1780" i="1"/>
  <c r="O1780" i="1"/>
  <c r="I1780" i="1"/>
  <c r="H1780" i="1"/>
  <c r="T1779" i="1"/>
  <c r="O1779" i="1"/>
  <c r="N1779" i="1"/>
  <c r="K1779" i="1"/>
  <c r="J1779" i="1"/>
  <c r="I1779" i="1"/>
  <c r="Q1779" i="1" s="1"/>
  <c r="H1779" i="1"/>
  <c r="P1779" i="1" s="1"/>
  <c r="T1778" i="1"/>
  <c r="I1778" i="1"/>
  <c r="H1778" i="1"/>
  <c r="Y1779" i="2" s="1"/>
  <c r="AE1779" i="2" s="1"/>
  <c r="T1777" i="1"/>
  <c r="O1777" i="1"/>
  <c r="N1777" i="1"/>
  <c r="K1777" i="1"/>
  <c r="J1777" i="1"/>
  <c r="I1777" i="1"/>
  <c r="H1777" i="1"/>
  <c r="T1775" i="1"/>
  <c r="P1775" i="1"/>
  <c r="J1775" i="1"/>
  <c r="AA1776" i="2" s="1"/>
  <c r="I1775" i="1"/>
  <c r="Z1776" i="2" s="1"/>
  <c r="AF1776" i="2" s="1"/>
  <c r="H1775" i="1"/>
  <c r="Y1776" i="2" s="1"/>
  <c r="AE1776" i="2" s="1"/>
  <c r="T1774" i="1"/>
  <c r="O1774" i="1"/>
  <c r="N1774" i="1"/>
  <c r="K1774" i="1"/>
  <c r="AB1775" i="2" s="1"/>
  <c r="I1774" i="1"/>
  <c r="Z1775" i="2" s="1"/>
  <c r="AF1775" i="2" s="1"/>
  <c r="H1774" i="1"/>
  <c r="Y1775" i="2" s="1"/>
  <c r="AE1775" i="2" s="1"/>
  <c r="T1773" i="1"/>
  <c r="O1773" i="1"/>
  <c r="I1773" i="1"/>
  <c r="Z1774" i="2" s="1"/>
  <c r="AF1774" i="2" s="1"/>
  <c r="H1773" i="1"/>
  <c r="T1772" i="1"/>
  <c r="Q1772" i="1"/>
  <c r="K1772" i="1"/>
  <c r="AB1773" i="2" s="1"/>
  <c r="I1772" i="1"/>
  <c r="Z1773" i="2" s="1"/>
  <c r="AF1773" i="2" s="1"/>
  <c r="H1772" i="1"/>
  <c r="T1771" i="1"/>
  <c r="P1771" i="1"/>
  <c r="J1771" i="1"/>
  <c r="I1771" i="1"/>
  <c r="O1771" i="1" s="1"/>
  <c r="H1771" i="1"/>
  <c r="T1770" i="1"/>
  <c r="N1770" i="1"/>
  <c r="I1770" i="1"/>
  <c r="H1770" i="1"/>
  <c r="Y1771" i="2" s="1"/>
  <c r="AE1771" i="2" s="1"/>
  <c r="T1769" i="1"/>
  <c r="Q1769" i="1"/>
  <c r="O1769" i="1"/>
  <c r="J1769" i="1"/>
  <c r="AA1770" i="2" s="1"/>
  <c r="I1769" i="1"/>
  <c r="Z1770" i="2" s="1"/>
  <c r="AF1770" i="2" s="1"/>
  <c r="H1769" i="1"/>
  <c r="Y1770" i="2" s="1"/>
  <c r="AE1770" i="2" s="1"/>
  <c r="T1768" i="1"/>
  <c r="Q1768" i="1"/>
  <c r="O1768" i="1"/>
  <c r="K1768" i="1"/>
  <c r="AB1769" i="2" s="1"/>
  <c r="I1768" i="1"/>
  <c r="Z1769" i="2" s="1"/>
  <c r="AF1769" i="2" s="1"/>
  <c r="H1768" i="1"/>
  <c r="T1767" i="1"/>
  <c r="P1767" i="1"/>
  <c r="O1767" i="1"/>
  <c r="I1767" i="1"/>
  <c r="Z1768" i="2" s="1"/>
  <c r="AF1768" i="2" s="1"/>
  <c r="H1767" i="1"/>
  <c r="Y1768" i="2" s="1"/>
  <c r="AE1768" i="2" s="1"/>
  <c r="T1766" i="1"/>
  <c r="I1766" i="1"/>
  <c r="H1766" i="1"/>
  <c r="T1765" i="1"/>
  <c r="I1765" i="1"/>
  <c r="Z1766" i="2" s="1"/>
  <c r="AF1766" i="2" s="1"/>
  <c r="H1765" i="1"/>
  <c r="Y1766" i="2" s="1"/>
  <c r="AE1766" i="2" s="1"/>
  <c r="T1764" i="1"/>
  <c r="Q1764" i="1"/>
  <c r="N1764" i="1"/>
  <c r="K1764" i="1"/>
  <c r="J1764" i="1"/>
  <c r="I1764" i="1"/>
  <c r="O1764" i="1" s="1"/>
  <c r="H1764" i="1"/>
  <c r="T1763" i="1"/>
  <c r="O1763" i="1"/>
  <c r="I1763" i="1"/>
  <c r="H1763" i="1"/>
  <c r="T1762" i="1"/>
  <c r="O1762" i="1"/>
  <c r="N1762" i="1"/>
  <c r="K1762" i="1"/>
  <c r="J1762" i="1"/>
  <c r="I1762" i="1"/>
  <c r="Q1762" i="1" s="1"/>
  <c r="H1762" i="1"/>
  <c r="P1762" i="1" s="1"/>
  <c r="T1761" i="1"/>
  <c r="O1761" i="1"/>
  <c r="I1761" i="1"/>
  <c r="Z1762" i="2" s="1"/>
  <c r="AF1762" i="2" s="1"/>
  <c r="H1761" i="1"/>
  <c r="T1760" i="1"/>
  <c r="Q1760" i="1"/>
  <c r="O1760" i="1"/>
  <c r="N1760" i="1"/>
  <c r="K1760" i="1"/>
  <c r="J1760" i="1"/>
  <c r="I1760" i="1"/>
  <c r="H1760" i="1"/>
  <c r="T1759" i="1"/>
  <c r="P1759" i="1"/>
  <c r="J1759" i="1"/>
  <c r="I1759" i="1"/>
  <c r="O1759" i="1" s="1"/>
  <c r="H1759" i="1"/>
  <c r="T1758" i="1"/>
  <c r="O1758" i="1"/>
  <c r="N1758" i="1"/>
  <c r="K1758" i="1"/>
  <c r="AB1759" i="2" s="1"/>
  <c r="I1758" i="1"/>
  <c r="Z1759" i="2" s="1"/>
  <c r="AF1759" i="2" s="1"/>
  <c r="H1758" i="1"/>
  <c r="Y1759" i="2" s="1"/>
  <c r="AE1759" i="2" s="1"/>
  <c r="T1757" i="1"/>
  <c r="J1757" i="1"/>
  <c r="AA1758" i="2" s="1"/>
  <c r="I1757" i="1"/>
  <c r="Z1758" i="2" s="1"/>
  <c r="AF1758" i="2" s="1"/>
  <c r="H1757" i="1"/>
  <c r="Y1758" i="2" s="1"/>
  <c r="AE1758" i="2" s="1"/>
  <c r="T1756" i="1"/>
  <c r="Q1756" i="1"/>
  <c r="P1756" i="1"/>
  <c r="J1756" i="1"/>
  <c r="AA1757" i="2" s="1"/>
  <c r="I1756" i="1"/>
  <c r="Z1757" i="2" s="1"/>
  <c r="AF1757" i="2" s="1"/>
  <c r="H1756" i="1"/>
  <c r="Y1757" i="2" s="1"/>
  <c r="AE1757" i="2" s="1"/>
  <c r="T1755" i="1"/>
  <c r="P1755" i="1"/>
  <c r="J1755" i="1"/>
  <c r="AA1756" i="2" s="1"/>
  <c r="I1755" i="1"/>
  <c r="H1755" i="1"/>
  <c r="Y1756" i="2" s="1"/>
  <c r="AE1756" i="2" s="1"/>
  <c r="T1754" i="1"/>
  <c r="N1754" i="1"/>
  <c r="I1754" i="1"/>
  <c r="H1754" i="1"/>
  <c r="P1754" i="1" s="1"/>
  <c r="T1753" i="1"/>
  <c r="O1753" i="1"/>
  <c r="J1753" i="1"/>
  <c r="I1753" i="1"/>
  <c r="Q1753" i="1" s="1"/>
  <c r="H1753" i="1"/>
  <c r="P1753" i="1" s="1"/>
  <c r="T1752" i="1"/>
  <c r="O1752" i="1"/>
  <c r="N1752" i="1"/>
  <c r="J1752" i="1"/>
  <c r="I1752" i="1"/>
  <c r="Q1752" i="1" s="1"/>
  <c r="H1752" i="1"/>
  <c r="T1751" i="1"/>
  <c r="Q1751" i="1"/>
  <c r="P1751" i="1"/>
  <c r="O1751" i="1"/>
  <c r="I1751" i="1"/>
  <c r="H1751" i="1"/>
  <c r="J1751" i="1" s="1"/>
  <c r="T1750" i="1"/>
  <c r="I1750" i="1"/>
  <c r="H1750" i="1"/>
  <c r="T1749" i="1"/>
  <c r="O1749" i="1"/>
  <c r="I1749" i="1"/>
  <c r="Q1749" i="1" s="1"/>
  <c r="H1749" i="1"/>
  <c r="P1749" i="1" s="1"/>
  <c r="T1748" i="1"/>
  <c r="O1748" i="1"/>
  <c r="I1748" i="1"/>
  <c r="H1748" i="1"/>
  <c r="N1748" i="1" s="1"/>
  <c r="T1747" i="1"/>
  <c r="O1747" i="1"/>
  <c r="I1747" i="1"/>
  <c r="Q1747" i="1" s="1"/>
  <c r="H1747" i="1"/>
  <c r="T1746" i="1"/>
  <c r="O1746" i="1"/>
  <c r="N1746" i="1"/>
  <c r="K1746" i="1"/>
  <c r="AB1747" i="2" s="1"/>
  <c r="J1746" i="1"/>
  <c r="AA1747" i="2" s="1"/>
  <c r="I1746" i="1"/>
  <c r="Z1747" i="2" s="1"/>
  <c r="AF1747" i="2" s="1"/>
  <c r="H1746" i="1"/>
  <c r="Y1747" i="2" s="1"/>
  <c r="AE1747" i="2" s="1"/>
  <c r="T1745" i="1"/>
  <c r="O1745" i="1"/>
  <c r="I1745" i="1"/>
  <c r="Z1746" i="2" s="1"/>
  <c r="AF1746" i="2" s="1"/>
  <c r="H1745" i="1"/>
  <c r="T1744" i="1"/>
  <c r="Q1744" i="1"/>
  <c r="P1744" i="1"/>
  <c r="O1744" i="1"/>
  <c r="N1744" i="1"/>
  <c r="K1744" i="1"/>
  <c r="AB1745" i="2" s="1"/>
  <c r="I1744" i="1"/>
  <c r="Z1745" i="2" s="1"/>
  <c r="AF1745" i="2" s="1"/>
  <c r="H1744" i="1"/>
  <c r="Y1745" i="2" s="1"/>
  <c r="AE1745" i="2" s="1"/>
  <c r="T1743" i="1"/>
  <c r="I1743" i="1"/>
  <c r="H1743" i="1"/>
  <c r="T1742" i="1"/>
  <c r="J1742" i="1"/>
  <c r="AA1743" i="2" s="1"/>
  <c r="I1742" i="1"/>
  <c r="Z1743" i="2" s="1"/>
  <c r="AF1743" i="2" s="1"/>
  <c r="H1742" i="1"/>
  <c r="Y1743" i="2" s="1"/>
  <c r="AE1743" i="2" s="1"/>
  <c r="T1741" i="1"/>
  <c r="I1741" i="1"/>
  <c r="H1741" i="1"/>
  <c r="T1740" i="1"/>
  <c r="N1740" i="1"/>
  <c r="I1740" i="1"/>
  <c r="H1740" i="1"/>
  <c r="Y1741" i="2" s="1"/>
  <c r="AE1741" i="2" s="1"/>
  <c r="T1739" i="1"/>
  <c r="Q1739" i="1"/>
  <c r="P1739" i="1"/>
  <c r="O1739" i="1"/>
  <c r="J1739" i="1"/>
  <c r="AA1740" i="2" s="1"/>
  <c r="I1739" i="1"/>
  <c r="Z1740" i="2" s="1"/>
  <c r="AF1740" i="2" s="1"/>
  <c r="H1739" i="1"/>
  <c r="Y1740" i="2" s="1"/>
  <c r="AE1740" i="2" s="1"/>
  <c r="T1738" i="1"/>
  <c r="O1738" i="1"/>
  <c r="K1738" i="1"/>
  <c r="AB1739" i="2" s="1"/>
  <c r="I1738" i="1"/>
  <c r="Z1739" i="2" s="1"/>
  <c r="AF1739" i="2" s="1"/>
  <c r="H1738" i="1"/>
  <c r="T1737" i="1"/>
  <c r="O1737" i="1"/>
  <c r="J1737" i="1"/>
  <c r="AA1738" i="2" s="1"/>
  <c r="I1737" i="1"/>
  <c r="Z1738" i="2" s="1"/>
  <c r="AF1738" i="2" s="1"/>
  <c r="H1737" i="1"/>
  <c r="Y1738" i="2" s="1"/>
  <c r="AE1738" i="2" s="1"/>
  <c r="T1736" i="1"/>
  <c r="N1736" i="1"/>
  <c r="I1736" i="1"/>
  <c r="H1736" i="1"/>
  <c r="T1735" i="1"/>
  <c r="J1735" i="1"/>
  <c r="AA1736" i="2" s="1"/>
  <c r="I1735" i="1"/>
  <c r="Z1736" i="2" s="1"/>
  <c r="AF1736" i="2" s="1"/>
  <c r="H1735" i="1"/>
  <c r="Y1736" i="2" s="1"/>
  <c r="AE1736" i="2" s="1"/>
  <c r="T1734" i="1"/>
  <c r="N1734" i="1"/>
  <c r="J1734" i="1"/>
  <c r="AA1735" i="2" s="1"/>
  <c r="I1734" i="1"/>
  <c r="H1734" i="1"/>
  <c r="Y1735" i="2" s="1"/>
  <c r="AE1735" i="2" s="1"/>
  <c r="T1733" i="1"/>
  <c r="J1733" i="1"/>
  <c r="AA1734" i="2" s="1"/>
  <c r="I1733" i="1"/>
  <c r="Z1734" i="2" s="1"/>
  <c r="AF1734" i="2" s="1"/>
  <c r="H1733" i="1"/>
  <c r="Y1734" i="2" s="1"/>
  <c r="AE1734" i="2" s="1"/>
  <c r="T1732" i="1"/>
  <c r="Q1732" i="1"/>
  <c r="O1732" i="1"/>
  <c r="N1732" i="1"/>
  <c r="K1732" i="1"/>
  <c r="AB1733" i="2" s="1"/>
  <c r="J1732" i="1"/>
  <c r="AA1733" i="2" s="1"/>
  <c r="I1732" i="1"/>
  <c r="Z1733" i="2" s="1"/>
  <c r="AF1733" i="2" s="1"/>
  <c r="H1732" i="1"/>
  <c r="Y1733" i="2" s="1"/>
  <c r="AE1733" i="2" s="1"/>
  <c r="T1731" i="1"/>
  <c r="Q1731" i="1"/>
  <c r="P1731" i="1"/>
  <c r="J1731" i="1"/>
  <c r="AA1732" i="2" s="1"/>
  <c r="I1731" i="1"/>
  <c r="Z1732" i="2" s="1"/>
  <c r="AF1732" i="2" s="1"/>
  <c r="H1731" i="1"/>
  <c r="Y1732" i="2" s="1"/>
  <c r="AE1732" i="2" s="1"/>
  <c r="T1730" i="1"/>
  <c r="O1730" i="1"/>
  <c r="N1730" i="1"/>
  <c r="K1730" i="1"/>
  <c r="AB1731" i="2" s="1"/>
  <c r="I1730" i="1"/>
  <c r="Z1731" i="2" s="1"/>
  <c r="AF1731" i="2" s="1"/>
  <c r="H1730" i="1"/>
  <c r="Y1731" i="2" s="1"/>
  <c r="AE1731" i="2" s="1"/>
  <c r="T1729" i="1"/>
  <c r="J1729" i="1"/>
  <c r="AA1730" i="2" s="1"/>
  <c r="I1729" i="1"/>
  <c r="Z1730" i="2" s="1"/>
  <c r="AF1730" i="2" s="1"/>
  <c r="H1729" i="1"/>
  <c r="Y1730" i="2" s="1"/>
  <c r="AE1730" i="2" s="1"/>
  <c r="T1728" i="1"/>
  <c r="Q1728" i="1"/>
  <c r="O1728" i="1"/>
  <c r="I1728" i="1"/>
  <c r="Z1729" i="2" s="1"/>
  <c r="AF1729" i="2" s="1"/>
  <c r="H1728" i="1"/>
  <c r="Y1729" i="2" s="1"/>
  <c r="AE1729" i="2" s="1"/>
  <c r="T1727" i="1"/>
  <c r="Q1727" i="1"/>
  <c r="J1727" i="1"/>
  <c r="AA1728" i="2" s="1"/>
  <c r="I1727" i="1"/>
  <c r="H1727" i="1"/>
  <c r="T1726" i="1"/>
  <c r="K1726" i="1"/>
  <c r="AB1727" i="2" s="1"/>
  <c r="I1726" i="1"/>
  <c r="Z1727" i="2" s="1"/>
  <c r="AF1727" i="2" s="1"/>
  <c r="H1726" i="1"/>
  <c r="T1725" i="1"/>
  <c r="J1725" i="1"/>
  <c r="I1725" i="1"/>
  <c r="H1725" i="1"/>
  <c r="P1725" i="1" s="1"/>
  <c r="T1724" i="1"/>
  <c r="N1724" i="1"/>
  <c r="I1724" i="1"/>
  <c r="H1724" i="1"/>
  <c r="J1724" i="1" s="1"/>
  <c r="T1723" i="1"/>
  <c r="P1723" i="1"/>
  <c r="O1723" i="1"/>
  <c r="J1723" i="1"/>
  <c r="AA1724" i="2" s="1"/>
  <c r="I1723" i="1"/>
  <c r="Z1724" i="2" s="1"/>
  <c r="AF1724" i="2" s="1"/>
  <c r="H1723" i="1"/>
  <c r="Y1724" i="2" s="1"/>
  <c r="AE1724" i="2" s="1"/>
  <c r="T1722" i="1"/>
  <c r="O1722" i="1"/>
  <c r="N1722" i="1"/>
  <c r="J1722" i="1"/>
  <c r="I1722" i="1"/>
  <c r="Q1722" i="1" s="1"/>
  <c r="H1722" i="1"/>
  <c r="P1722" i="1" s="1"/>
  <c r="T1721" i="1"/>
  <c r="O1721" i="1"/>
  <c r="J1721" i="1"/>
  <c r="AA1722" i="2" s="1"/>
  <c r="I1721" i="1"/>
  <c r="Z1722" i="2" s="1"/>
  <c r="AF1722" i="2" s="1"/>
  <c r="H1721" i="1"/>
  <c r="Y1722" i="2" s="1"/>
  <c r="AE1722" i="2" s="1"/>
  <c r="T1720" i="1"/>
  <c r="Q1720" i="1"/>
  <c r="O1720" i="1"/>
  <c r="K1720" i="1"/>
  <c r="I1720" i="1"/>
  <c r="H1720" i="1"/>
  <c r="T1719" i="1"/>
  <c r="I1719" i="1"/>
  <c r="O1719" i="1" s="1"/>
  <c r="H1719" i="1"/>
  <c r="T1718" i="1"/>
  <c r="I1718" i="1"/>
  <c r="H1718" i="1"/>
  <c r="T1717" i="1"/>
  <c r="I1717" i="1"/>
  <c r="H1717" i="1"/>
  <c r="T1716" i="1"/>
  <c r="Q1716" i="1"/>
  <c r="N1716" i="1"/>
  <c r="K1716" i="1"/>
  <c r="AB1717" i="2" s="1"/>
  <c r="J1716" i="1"/>
  <c r="AA1717" i="2" s="1"/>
  <c r="I1716" i="1"/>
  <c r="H1716" i="1"/>
  <c r="Y1717" i="2" s="1"/>
  <c r="AE1717" i="2" s="1"/>
  <c r="T1715" i="1"/>
  <c r="P1715" i="1"/>
  <c r="O1715" i="1"/>
  <c r="I1715" i="1"/>
  <c r="Q1715" i="1" s="1"/>
  <c r="H1715" i="1"/>
  <c r="J1715" i="1" s="1"/>
  <c r="T1714" i="1"/>
  <c r="P1714" i="1"/>
  <c r="O1714" i="1"/>
  <c r="N1714" i="1"/>
  <c r="K1714" i="1"/>
  <c r="AB1715" i="2" s="1"/>
  <c r="I1714" i="1"/>
  <c r="Z1715" i="2" s="1"/>
  <c r="AF1715" i="2" s="1"/>
  <c r="H1714" i="1"/>
  <c r="T1713" i="1"/>
  <c r="J1713" i="1"/>
  <c r="AA1714" i="2" s="1"/>
  <c r="I1713" i="1"/>
  <c r="Z1714" i="2" s="1"/>
  <c r="AF1714" i="2" s="1"/>
  <c r="H1713" i="1"/>
  <c r="Y1714" i="2" s="1"/>
  <c r="AE1714" i="2" s="1"/>
  <c r="T1712" i="1"/>
  <c r="I1712" i="1"/>
  <c r="H1712" i="1"/>
  <c r="T1711" i="1"/>
  <c r="Q1711" i="1"/>
  <c r="I1711" i="1"/>
  <c r="Z1712" i="2" s="1"/>
  <c r="H1711" i="1"/>
  <c r="T1710" i="1"/>
  <c r="O1710" i="1"/>
  <c r="K1710" i="1"/>
  <c r="I1710" i="1"/>
  <c r="Q1710" i="1" s="1"/>
  <c r="H1710" i="1"/>
  <c r="T1709" i="1"/>
  <c r="I1709" i="1"/>
  <c r="Q1709" i="1" s="1"/>
  <c r="H1709" i="1"/>
  <c r="P1709" i="1" s="1"/>
  <c r="T1708" i="1"/>
  <c r="N1708" i="1"/>
  <c r="I1708" i="1"/>
  <c r="H1708" i="1"/>
  <c r="Y1709" i="2" s="1"/>
  <c r="AE1709" i="2" s="1"/>
  <c r="T1707" i="1"/>
  <c r="Q1707" i="1"/>
  <c r="P1707" i="1"/>
  <c r="O1707" i="1"/>
  <c r="J1707" i="1"/>
  <c r="AA1708" i="2" s="1"/>
  <c r="I1707" i="1"/>
  <c r="Z1708" i="2" s="1"/>
  <c r="AF1708" i="2" s="1"/>
  <c r="H1707" i="1"/>
  <c r="Y1708" i="2" s="1"/>
  <c r="AE1708" i="2" s="1"/>
  <c r="T1706" i="1"/>
  <c r="I1706" i="1"/>
  <c r="H1706" i="1"/>
  <c r="Y1707" i="2" s="1"/>
  <c r="AE1707" i="2" s="1"/>
  <c r="T1705" i="1"/>
  <c r="O1705" i="1"/>
  <c r="I1705" i="1"/>
  <c r="Z1706" i="2" s="1"/>
  <c r="H1705" i="1"/>
  <c r="T1704" i="1"/>
  <c r="K1704" i="1"/>
  <c r="AB1705" i="2" s="1"/>
  <c r="I1704" i="1"/>
  <c r="H1704" i="1"/>
  <c r="T1703" i="1"/>
  <c r="Q1703" i="1"/>
  <c r="O1703" i="1"/>
  <c r="J1703" i="1"/>
  <c r="AA1704" i="2" s="1"/>
  <c r="I1703" i="1"/>
  <c r="Z1704" i="2" s="1"/>
  <c r="H1703" i="1"/>
  <c r="T1702" i="1"/>
  <c r="P1702" i="1"/>
  <c r="O1702" i="1"/>
  <c r="N1702" i="1"/>
  <c r="K1702" i="1"/>
  <c r="J1702" i="1"/>
  <c r="I1702" i="1"/>
  <c r="Q1702" i="1" s="1"/>
  <c r="H1702" i="1"/>
  <c r="T1701" i="1"/>
  <c r="I1701" i="1"/>
  <c r="Q1701" i="1" s="1"/>
  <c r="H1701" i="1"/>
  <c r="P1701" i="1" s="1"/>
  <c r="T1700" i="1"/>
  <c r="Q1700" i="1"/>
  <c r="O1700" i="1"/>
  <c r="K1700" i="1"/>
  <c r="I1700" i="1"/>
  <c r="H1700" i="1"/>
  <c r="J1700" i="1" s="1"/>
  <c r="T1699" i="1"/>
  <c r="P1699" i="1"/>
  <c r="J1699" i="1"/>
  <c r="I1699" i="1"/>
  <c r="H1699" i="1"/>
  <c r="T1698" i="1"/>
  <c r="O1698" i="1"/>
  <c r="K1698" i="1"/>
  <c r="I1698" i="1"/>
  <c r="Q1698" i="1" s="1"/>
  <c r="H1698" i="1"/>
  <c r="T1697" i="1"/>
  <c r="O1697" i="1"/>
  <c r="J1697" i="1"/>
  <c r="I1697" i="1"/>
  <c r="Q1697" i="1" s="1"/>
  <c r="H1697" i="1"/>
  <c r="P1697" i="1" s="1"/>
  <c r="T1696" i="1"/>
  <c r="N1696" i="1"/>
  <c r="I1696" i="1"/>
  <c r="H1696" i="1"/>
  <c r="Y1697" i="2" s="1"/>
  <c r="AE1697" i="2" s="1"/>
  <c r="T1695" i="1"/>
  <c r="Q1695" i="1"/>
  <c r="P1695" i="1"/>
  <c r="O1695" i="1"/>
  <c r="J1695" i="1"/>
  <c r="I1695" i="1"/>
  <c r="H1695" i="1"/>
  <c r="T1694" i="1"/>
  <c r="P1694" i="1"/>
  <c r="J1694" i="1"/>
  <c r="I1694" i="1"/>
  <c r="H1694" i="1"/>
  <c r="N1694" i="1" s="1"/>
  <c r="T1693" i="1"/>
  <c r="O1693" i="1"/>
  <c r="I1693" i="1"/>
  <c r="Z1694" i="2" s="1"/>
  <c r="H1693" i="1"/>
  <c r="T1692" i="1"/>
  <c r="O1692" i="1"/>
  <c r="I1692" i="1"/>
  <c r="Q1692" i="1" s="1"/>
  <c r="H1692" i="1"/>
  <c r="N1692" i="1" s="1"/>
  <c r="T1691" i="1"/>
  <c r="O1691" i="1"/>
  <c r="I1691" i="1"/>
  <c r="Z1692" i="2" s="1"/>
  <c r="H1691" i="1"/>
  <c r="T1690" i="1"/>
  <c r="P1690" i="1"/>
  <c r="O1690" i="1"/>
  <c r="N1690" i="1"/>
  <c r="K1690" i="1"/>
  <c r="AB1691" i="2" s="1"/>
  <c r="J1690" i="1"/>
  <c r="AA1691" i="2" s="1"/>
  <c r="I1690" i="1"/>
  <c r="Z1691" i="2" s="1"/>
  <c r="H1690" i="1"/>
  <c r="Y1691" i="2" s="1"/>
  <c r="AE1691" i="2" s="1"/>
  <c r="T1689" i="1"/>
  <c r="I1689" i="1"/>
  <c r="Z1690" i="2" s="1"/>
  <c r="AF1690" i="2" s="1"/>
  <c r="H1689" i="1"/>
  <c r="Y1690" i="2" s="1"/>
  <c r="AE1690" i="2" s="1"/>
  <c r="T1688" i="1"/>
  <c r="Q1688" i="1"/>
  <c r="O1688" i="1"/>
  <c r="I1688" i="1"/>
  <c r="Z1689" i="2" s="1"/>
  <c r="H1688" i="1"/>
  <c r="T1687" i="1"/>
  <c r="I1687" i="1"/>
  <c r="H1687" i="1"/>
  <c r="Y1688" i="2" s="1"/>
  <c r="AE1688" i="2" s="1"/>
  <c r="T1686" i="1"/>
  <c r="K1686" i="1"/>
  <c r="AB1687" i="2" s="1"/>
  <c r="J1686" i="1"/>
  <c r="AA1687" i="2" s="1"/>
  <c r="I1686" i="1"/>
  <c r="Z1687" i="2" s="1"/>
  <c r="AF1687" i="2" s="1"/>
  <c r="H1686" i="1"/>
  <c r="T1685" i="1"/>
  <c r="O1685" i="1"/>
  <c r="J1685" i="1"/>
  <c r="AA1686" i="2" s="1"/>
  <c r="I1685" i="1"/>
  <c r="Z1686" i="2" s="1"/>
  <c r="H1685" i="1"/>
  <c r="Y1686" i="2" s="1"/>
  <c r="AE1686" i="2" s="1"/>
  <c r="T1684" i="1"/>
  <c r="N1684" i="1"/>
  <c r="I1684" i="1"/>
  <c r="H1684" i="1"/>
  <c r="J1684" i="1" s="1"/>
  <c r="T1683" i="1"/>
  <c r="Q1683" i="1"/>
  <c r="P1683" i="1"/>
  <c r="O1683" i="1"/>
  <c r="I1683" i="1"/>
  <c r="Z1684" i="2" s="1"/>
  <c r="AF1684" i="2" s="1"/>
  <c r="H1683" i="1"/>
  <c r="Y1684" i="2" s="1"/>
  <c r="AE1684" i="2" s="1"/>
  <c r="T1682" i="1"/>
  <c r="I1682" i="1"/>
  <c r="Z1683" i="2" s="1"/>
  <c r="H1682" i="1"/>
  <c r="T1681" i="1"/>
  <c r="O1681" i="1"/>
  <c r="I1681" i="1"/>
  <c r="Z1682" i="2" s="1"/>
  <c r="AF1682" i="2" s="1"/>
  <c r="H1681" i="1"/>
  <c r="Y1682" i="2" s="1"/>
  <c r="AE1682" i="2" s="1"/>
  <c r="T1680" i="1"/>
  <c r="Q1680" i="1"/>
  <c r="I1680" i="1"/>
  <c r="H1680" i="1"/>
  <c r="Y1681" i="2" s="1"/>
  <c r="AE1681" i="2" s="1"/>
  <c r="T1679" i="1"/>
  <c r="P1679" i="1"/>
  <c r="J1679" i="1"/>
  <c r="AA1680" i="2" s="1"/>
  <c r="I1679" i="1"/>
  <c r="H1679" i="1"/>
  <c r="Y1680" i="2" s="1"/>
  <c r="AE1680" i="2" s="1"/>
  <c r="T1678" i="1"/>
  <c r="P1678" i="1"/>
  <c r="O1678" i="1"/>
  <c r="N1678" i="1"/>
  <c r="K1678" i="1"/>
  <c r="AB1679" i="2" s="1"/>
  <c r="J1678" i="1"/>
  <c r="AA1679" i="2" s="1"/>
  <c r="I1678" i="1"/>
  <c r="Z1679" i="2" s="1"/>
  <c r="AF1679" i="2" s="1"/>
  <c r="H1678" i="1"/>
  <c r="Y1679" i="2" s="1"/>
  <c r="AE1679" i="2" s="1"/>
  <c r="T1677" i="1"/>
  <c r="I1677" i="1"/>
  <c r="Q1677" i="1" s="1"/>
  <c r="H1677" i="1"/>
  <c r="P1677" i="1" s="1"/>
  <c r="T1676" i="1"/>
  <c r="Q1676" i="1"/>
  <c r="O1676" i="1"/>
  <c r="N1676" i="1"/>
  <c r="K1676" i="1"/>
  <c r="AB1677" i="2" s="1"/>
  <c r="J1676" i="1"/>
  <c r="AA1677" i="2" s="1"/>
  <c r="I1676" i="1"/>
  <c r="Z1677" i="2" s="1"/>
  <c r="AF1677" i="2" s="1"/>
  <c r="H1676" i="1"/>
  <c r="Y1677" i="2" s="1"/>
  <c r="AE1677" i="2" s="1"/>
  <c r="T1675" i="1"/>
  <c r="Q1675" i="1"/>
  <c r="P1675" i="1"/>
  <c r="I1675" i="1"/>
  <c r="Z1676" i="2" s="1"/>
  <c r="AF1676" i="2" s="1"/>
  <c r="H1675" i="1"/>
  <c r="Y1676" i="2" s="1"/>
  <c r="AE1676" i="2" s="1"/>
  <c r="T1674" i="1"/>
  <c r="O1674" i="1"/>
  <c r="I1674" i="1"/>
  <c r="H1674" i="1"/>
  <c r="T1673" i="1"/>
  <c r="O1673" i="1"/>
  <c r="I1673" i="1"/>
  <c r="Z1674" i="2" s="1"/>
  <c r="AF1674" i="2" s="1"/>
  <c r="H1673" i="1"/>
  <c r="Y1674" i="2" s="1"/>
  <c r="AE1674" i="2" s="1"/>
  <c r="T1672" i="1"/>
  <c r="I1672" i="1"/>
  <c r="H1672" i="1"/>
  <c r="T1671" i="1"/>
  <c r="Q1671" i="1"/>
  <c r="P1671" i="1"/>
  <c r="O1671" i="1"/>
  <c r="J1671" i="1"/>
  <c r="AA1672" i="2" s="1"/>
  <c r="I1671" i="1"/>
  <c r="Z1672" i="2" s="1"/>
  <c r="H1671" i="1"/>
  <c r="Y1672" i="2" s="1"/>
  <c r="AE1672" i="2" s="1"/>
  <c r="T1670" i="1"/>
  <c r="N1670" i="1"/>
  <c r="I1670" i="1"/>
  <c r="H1670" i="1"/>
  <c r="T1668" i="1"/>
  <c r="I1668" i="1"/>
  <c r="Z1669" i="2" s="1"/>
  <c r="AF1669" i="2" s="1"/>
  <c r="H1668" i="1"/>
  <c r="Y1669" i="2" s="1"/>
  <c r="AE1669" i="2" s="1"/>
  <c r="T1667" i="1"/>
  <c r="K1667" i="1"/>
  <c r="I1667" i="1"/>
  <c r="H1667" i="1"/>
  <c r="J1667" i="1" s="1"/>
  <c r="T1666" i="1"/>
  <c r="Q1666" i="1"/>
  <c r="P1666" i="1"/>
  <c r="O1666" i="1"/>
  <c r="I1666" i="1"/>
  <c r="Z1667" i="2" s="1"/>
  <c r="AF1667" i="2" s="1"/>
  <c r="H1666" i="1"/>
  <c r="Y1667" i="2" s="1"/>
  <c r="AE1667" i="2" s="1"/>
  <c r="T1665" i="1"/>
  <c r="O1665" i="1"/>
  <c r="K1665" i="1"/>
  <c r="J1665" i="1"/>
  <c r="I1665" i="1"/>
  <c r="Q1665" i="1" s="1"/>
  <c r="H1665" i="1"/>
  <c r="T1664" i="1"/>
  <c r="O1664" i="1"/>
  <c r="I1664" i="1"/>
  <c r="Q1664" i="1" s="1"/>
  <c r="H1664" i="1"/>
  <c r="P1664" i="1" s="1"/>
  <c r="T1663" i="1"/>
  <c r="Q1663" i="1"/>
  <c r="O1663" i="1"/>
  <c r="K1663" i="1"/>
  <c r="J1663" i="1"/>
  <c r="I1663" i="1"/>
  <c r="H1663" i="1"/>
  <c r="N1663" i="1" s="1"/>
  <c r="T1662" i="1"/>
  <c r="I1662" i="1"/>
  <c r="H1662" i="1"/>
  <c r="T1661" i="1"/>
  <c r="N1661" i="1"/>
  <c r="K1661" i="1"/>
  <c r="AB1662" i="2" s="1"/>
  <c r="J1661" i="1"/>
  <c r="AA1662" i="2" s="1"/>
  <c r="I1661" i="1"/>
  <c r="Z1662" i="2" s="1"/>
  <c r="H1661" i="1"/>
  <c r="Y1662" i="2" s="1"/>
  <c r="AE1662" i="2" s="1"/>
  <c r="T1660" i="1"/>
  <c r="I1660" i="1"/>
  <c r="Z1661" i="2" s="1"/>
  <c r="AF1661" i="2" s="1"/>
  <c r="H1660" i="1"/>
  <c r="Y1661" i="2" s="1"/>
  <c r="AE1661" i="2" s="1"/>
  <c r="T1659" i="1"/>
  <c r="I1659" i="1"/>
  <c r="H1659" i="1"/>
  <c r="T1658" i="1"/>
  <c r="Q1658" i="1"/>
  <c r="O1658" i="1"/>
  <c r="I1658" i="1"/>
  <c r="Z1659" i="2" s="1"/>
  <c r="H1658" i="1"/>
  <c r="T1657" i="1"/>
  <c r="O1657" i="1"/>
  <c r="N1657" i="1"/>
  <c r="K1657" i="1"/>
  <c r="AB1658" i="2" s="1"/>
  <c r="J1657" i="1"/>
  <c r="AA1658" i="2" s="1"/>
  <c r="I1657" i="1"/>
  <c r="Z1658" i="2" s="1"/>
  <c r="AF1658" i="2" s="1"/>
  <c r="H1657" i="1"/>
  <c r="Y1658" i="2" s="1"/>
  <c r="AE1658" i="2" s="1"/>
  <c r="T1656" i="1"/>
  <c r="I1656" i="1"/>
  <c r="Z1657" i="2" s="1"/>
  <c r="AF1657" i="2" s="1"/>
  <c r="H1656" i="1"/>
  <c r="Y1657" i="2" s="1"/>
  <c r="AE1657" i="2" s="1"/>
  <c r="T1655" i="1"/>
  <c r="Q1655" i="1"/>
  <c r="O1655" i="1"/>
  <c r="N1655" i="1"/>
  <c r="K1655" i="1"/>
  <c r="AB1656" i="2" s="1"/>
  <c r="J1655" i="1"/>
  <c r="AA1656" i="2" s="1"/>
  <c r="I1655" i="1"/>
  <c r="Z1656" i="2" s="1"/>
  <c r="AF1656" i="2" s="1"/>
  <c r="H1655" i="1"/>
  <c r="Y1656" i="2" s="1"/>
  <c r="AE1656" i="2" s="1"/>
  <c r="T1654" i="1"/>
  <c r="P1654" i="1"/>
  <c r="J1654" i="1"/>
  <c r="AA1655" i="2" s="1"/>
  <c r="I1654" i="1"/>
  <c r="H1654" i="1"/>
  <c r="Y1655" i="2" s="1"/>
  <c r="AE1655" i="2" s="1"/>
  <c r="T1653" i="1"/>
  <c r="N1653" i="1"/>
  <c r="I1653" i="1"/>
  <c r="H1653" i="1"/>
  <c r="T1652" i="1"/>
  <c r="I1652" i="1"/>
  <c r="H1652" i="1"/>
  <c r="Y1653" i="2" s="1"/>
  <c r="AE1653" i="2" s="1"/>
  <c r="T1651" i="1"/>
  <c r="I1651" i="1"/>
  <c r="Z1652" i="2" s="1"/>
  <c r="AF1652" i="2" s="1"/>
  <c r="H1651" i="1"/>
  <c r="T1650" i="1"/>
  <c r="I1650" i="1"/>
  <c r="H1650" i="1"/>
  <c r="Y1651" i="2" s="1"/>
  <c r="AE1651" i="2" s="1"/>
  <c r="T1649" i="1"/>
  <c r="O1649" i="1"/>
  <c r="N1649" i="1"/>
  <c r="K1649" i="1"/>
  <c r="AB1650" i="2" s="1"/>
  <c r="J1649" i="1"/>
  <c r="AA1650" i="2" s="1"/>
  <c r="I1649" i="1"/>
  <c r="Z1650" i="2" s="1"/>
  <c r="AF1650" i="2" s="1"/>
  <c r="H1649" i="1"/>
  <c r="Y1650" i="2" s="1"/>
  <c r="AE1650" i="2" s="1"/>
  <c r="T1648" i="1"/>
  <c r="O1648" i="1"/>
  <c r="I1648" i="1"/>
  <c r="Z1649" i="2" s="1"/>
  <c r="AF1649" i="2" s="1"/>
  <c r="H1648" i="1"/>
  <c r="Y1649" i="2" s="1"/>
  <c r="AE1649" i="2" s="1"/>
  <c r="T1647" i="1"/>
  <c r="Q1647" i="1"/>
  <c r="N1647" i="1"/>
  <c r="K1647" i="1"/>
  <c r="AB1648" i="2" s="1"/>
  <c r="J1647" i="1"/>
  <c r="AA1648" i="2" s="1"/>
  <c r="I1647" i="1"/>
  <c r="Z1648" i="2" s="1"/>
  <c r="AF1648" i="2" s="1"/>
  <c r="H1647" i="1"/>
  <c r="Y1648" i="2" s="1"/>
  <c r="AE1648" i="2" s="1"/>
  <c r="T1646" i="1"/>
  <c r="Q1646" i="1"/>
  <c r="O1646" i="1"/>
  <c r="I1646" i="1"/>
  <c r="Z1647" i="2" s="1"/>
  <c r="AF1647" i="2" s="1"/>
  <c r="H1646" i="1"/>
  <c r="Y1647" i="2" s="1"/>
  <c r="AE1647" i="2" s="1"/>
  <c r="T1645" i="1"/>
  <c r="P1645" i="1"/>
  <c r="O1645" i="1"/>
  <c r="N1645" i="1"/>
  <c r="K1645" i="1"/>
  <c r="AB1646" i="2" s="1"/>
  <c r="I1645" i="1"/>
  <c r="Z1646" i="2" s="1"/>
  <c r="AF1646" i="2" s="1"/>
  <c r="H1645" i="1"/>
  <c r="Y1646" i="2" s="1"/>
  <c r="AE1646" i="2" s="1"/>
  <c r="T1644" i="1"/>
  <c r="I1644" i="1"/>
  <c r="Z1645" i="2" s="1"/>
  <c r="AF1645" i="2" s="1"/>
  <c r="H1644" i="1"/>
  <c r="Y1645" i="2" s="1"/>
  <c r="AE1645" i="2" s="1"/>
  <c r="T1642" i="1"/>
  <c r="Q1642" i="1"/>
  <c r="O1642" i="1"/>
  <c r="N1642" i="1"/>
  <c r="K1642" i="1"/>
  <c r="AB1643" i="2" s="1"/>
  <c r="I1642" i="1"/>
  <c r="Z1643" i="2" s="1"/>
  <c r="AF1643" i="2" s="1"/>
  <c r="H1642" i="1"/>
  <c r="Y1643" i="2" s="1"/>
  <c r="AE1643" i="2" s="1"/>
  <c r="T1641" i="1"/>
  <c r="I1641" i="1"/>
  <c r="Z1642" i="2" s="1"/>
  <c r="AF1642" i="2" s="1"/>
  <c r="H1641" i="1"/>
  <c r="T1640" i="1"/>
  <c r="P1640" i="1"/>
  <c r="N1640" i="1"/>
  <c r="K1640" i="1"/>
  <c r="AB1641" i="2" s="1"/>
  <c r="J1640" i="1"/>
  <c r="AA1641" i="2" s="1"/>
  <c r="I1640" i="1"/>
  <c r="Z1641" i="2" s="1"/>
  <c r="AF1641" i="2" s="1"/>
  <c r="H1640" i="1"/>
  <c r="Y1641" i="2" s="1"/>
  <c r="AE1641" i="2" s="1"/>
  <c r="T1639" i="1"/>
  <c r="I1639" i="1"/>
  <c r="Z1640" i="2" s="1"/>
  <c r="AF1640" i="2" s="1"/>
  <c r="H1639" i="1"/>
  <c r="Y1640" i="2" s="1"/>
  <c r="AE1640" i="2" s="1"/>
  <c r="T1638" i="1"/>
  <c r="Q1638" i="1"/>
  <c r="N1638" i="1"/>
  <c r="K1638" i="1"/>
  <c r="J1638" i="1"/>
  <c r="I1638" i="1"/>
  <c r="O1638" i="1" s="1"/>
  <c r="H1638" i="1"/>
  <c r="T1637" i="1"/>
  <c r="Q1637" i="1"/>
  <c r="P1637" i="1"/>
  <c r="O1637" i="1"/>
  <c r="J1637" i="1"/>
  <c r="I1637" i="1"/>
  <c r="H1637" i="1"/>
  <c r="T1636" i="1"/>
  <c r="I1636" i="1"/>
  <c r="Q1636" i="1" s="1"/>
  <c r="H1636" i="1"/>
  <c r="P1636" i="1" s="1"/>
  <c r="T1635" i="1"/>
  <c r="O1635" i="1"/>
  <c r="I1635" i="1"/>
  <c r="Z1636" i="2" s="1"/>
  <c r="AF1636" i="2" s="1"/>
  <c r="H1635" i="1"/>
  <c r="Y1636" i="2" s="1"/>
  <c r="AE1636" i="2" s="1"/>
  <c r="T1634" i="1"/>
  <c r="Q1634" i="1"/>
  <c r="I1634" i="1"/>
  <c r="Z1635" i="2" s="1"/>
  <c r="AF1635" i="2" s="1"/>
  <c r="H1634" i="1"/>
  <c r="Y1635" i="2" s="1"/>
  <c r="AE1635" i="2" s="1"/>
  <c r="T1633" i="1"/>
  <c r="Q1633" i="1"/>
  <c r="P1633" i="1"/>
  <c r="O1633" i="1"/>
  <c r="I1633" i="1"/>
  <c r="Z1634" i="2" s="1"/>
  <c r="AF1634" i="2" s="1"/>
  <c r="H1633" i="1"/>
  <c r="Y1634" i="2" s="1"/>
  <c r="AE1634" i="2" s="1"/>
  <c r="T1632" i="1"/>
  <c r="N1632" i="1"/>
  <c r="J1632" i="1"/>
  <c r="AA1633" i="2" s="1"/>
  <c r="I1632" i="1"/>
  <c r="H1632" i="1"/>
  <c r="Y1633" i="2" s="1"/>
  <c r="AE1633" i="2" s="1"/>
  <c r="T1631" i="1"/>
  <c r="I1631" i="1"/>
  <c r="Z1632" i="2" s="1"/>
  <c r="AF1632" i="2" s="1"/>
  <c r="H1631" i="1"/>
  <c r="Y1632" i="2" s="1"/>
  <c r="AE1632" i="2" s="1"/>
  <c r="T1630" i="1"/>
  <c r="J1630" i="1"/>
  <c r="AA1631" i="2" s="1"/>
  <c r="I1630" i="1"/>
  <c r="H1630" i="1"/>
  <c r="Y1631" i="2" s="1"/>
  <c r="AE1631" i="2" s="1"/>
  <c r="T1629" i="1"/>
  <c r="P1629" i="1"/>
  <c r="O1629" i="1"/>
  <c r="J1629" i="1"/>
  <c r="AA1630" i="2" s="1"/>
  <c r="I1629" i="1"/>
  <c r="Z1630" i="2" s="1"/>
  <c r="AF1630" i="2" s="1"/>
  <c r="H1629" i="1"/>
  <c r="Y1630" i="2" s="1"/>
  <c r="AE1630" i="2" s="1"/>
  <c r="T1628" i="1"/>
  <c r="P1628" i="1"/>
  <c r="O1628" i="1"/>
  <c r="N1628" i="1"/>
  <c r="K1628" i="1"/>
  <c r="AB1629" i="2" s="1"/>
  <c r="J1628" i="1"/>
  <c r="AA1629" i="2" s="1"/>
  <c r="I1628" i="1"/>
  <c r="Z1629" i="2" s="1"/>
  <c r="AF1629" i="2" s="1"/>
  <c r="H1628" i="1"/>
  <c r="Y1629" i="2" s="1"/>
  <c r="AE1629" i="2" s="1"/>
  <c r="T1627" i="1"/>
  <c r="O1627" i="1"/>
  <c r="I1627" i="1"/>
  <c r="Z1628" i="2" s="1"/>
  <c r="H1627" i="1"/>
  <c r="Y1628" i="2" s="1"/>
  <c r="AE1628" i="2" s="1"/>
  <c r="T1626" i="1"/>
  <c r="Q1626" i="1"/>
  <c r="O1626" i="1"/>
  <c r="N1626" i="1"/>
  <c r="K1626" i="1"/>
  <c r="AB1627" i="2" s="1"/>
  <c r="J1626" i="1"/>
  <c r="AA1627" i="2" s="1"/>
  <c r="I1626" i="1"/>
  <c r="Z1627" i="2" s="1"/>
  <c r="AF1627" i="2" s="1"/>
  <c r="H1626" i="1"/>
  <c r="Y1627" i="2" s="1"/>
  <c r="AE1627" i="2" s="1"/>
  <c r="T1625" i="1"/>
  <c r="Q1625" i="1"/>
  <c r="O1625" i="1"/>
  <c r="I1625" i="1"/>
  <c r="H1625" i="1"/>
  <c r="P1625" i="1" s="1"/>
  <c r="T1624" i="1"/>
  <c r="P1624" i="1"/>
  <c r="O1624" i="1"/>
  <c r="I1624" i="1"/>
  <c r="Q1624" i="1" s="1"/>
  <c r="H1624" i="1"/>
  <c r="N1624" i="1" s="1"/>
  <c r="T1623" i="1"/>
  <c r="O1623" i="1"/>
  <c r="I1623" i="1"/>
  <c r="Z1624" i="2" s="1"/>
  <c r="AF1624" i="2" s="1"/>
  <c r="H1623" i="1"/>
  <c r="Y1624" i="2" s="1"/>
  <c r="AE1624" i="2" s="1"/>
  <c r="T1622" i="1"/>
  <c r="Q1622" i="1"/>
  <c r="O1622" i="1"/>
  <c r="I1622" i="1"/>
  <c r="Z1623" i="2" s="1"/>
  <c r="AF1623" i="2" s="1"/>
  <c r="H1622" i="1"/>
  <c r="Y1623" i="2" s="1"/>
  <c r="AE1623" i="2" s="1"/>
  <c r="T1621" i="1"/>
  <c r="I1621" i="1"/>
  <c r="Z1622" i="2" s="1"/>
  <c r="H1621" i="1"/>
  <c r="T1620" i="1"/>
  <c r="N1620" i="1"/>
  <c r="K1620" i="1"/>
  <c r="AB1621" i="2" s="1"/>
  <c r="J1620" i="1"/>
  <c r="AA1621" i="2" s="1"/>
  <c r="I1620" i="1"/>
  <c r="Z1621" i="2" s="1"/>
  <c r="AF1621" i="2" s="1"/>
  <c r="H1620" i="1"/>
  <c r="Y1621" i="2" s="1"/>
  <c r="AE1621" i="2" s="1"/>
  <c r="T1619" i="1"/>
  <c r="I1619" i="1"/>
  <c r="Z1620" i="2" s="1"/>
  <c r="AF1620" i="2" s="1"/>
  <c r="H1619" i="1"/>
  <c r="Y1620" i="2" s="1"/>
  <c r="AE1620" i="2" s="1"/>
  <c r="T1618" i="1"/>
  <c r="Q1618" i="1"/>
  <c r="K1618" i="1"/>
  <c r="AB1619" i="2" s="1"/>
  <c r="J1618" i="1"/>
  <c r="AA1619" i="2" s="1"/>
  <c r="I1618" i="1"/>
  <c r="Z1619" i="2" s="1"/>
  <c r="H1618" i="1"/>
  <c r="Y1619" i="2" s="1"/>
  <c r="AE1619" i="2" s="1"/>
  <c r="T1617" i="1"/>
  <c r="Q1617" i="1"/>
  <c r="P1617" i="1"/>
  <c r="O1617" i="1"/>
  <c r="I1617" i="1"/>
  <c r="Z1618" i="2" s="1"/>
  <c r="AF1618" i="2" s="1"/>
  <c r="H1617" i="1"/>
  <c r="Y1618" i="2" s="1"/>
  <c r="AE1618" i="2" s="1"/>
  <c r="T1616" i="1"/>
  <c r="I1616" i="1"/>
  <c r="Z1617" i="2" s="1"/>
  <c r="AF1617" i="2" s="1"/>
  <c r="H1616" i="1"/>
  <c r="Y1617" i="2" s="1"/>
  <c r="AE1617" i="2" s="1"/>
  <c r="T1615" i="1"/>
  <c r="O1615" i="1"/>
  <c r="I1615" i="1"/>
  <c r="Z1616" i="2" s="1"/>
  <c r="H1615" i="1"/>
  <c r="Y1616" i="2" s="1"/>
  <c r="AE1616" i="2" s="1"/>
  <c r="T1614" i="1"/>
  <c r="Q1614" i="1"/>
  <c r="I1614" i="1"/>
  <c r="Z1615" i="2" s="1"/>
  <c r="H1614" i="1"/>
  <c r="Y1615" i="2" s="1"/>
  <c r="AE1615" i="2" s="1"/>
  <c r="T1612" i="1"/>
  <c r="Q1612" i="1"/>
  <c r="O1612" i="1"/>
  <c r="I1612" i="1"/>
  <c r="Z1613" i="2" s="1"/>
  <c r="AF1613" i="2" s="1"/>
  <c r="H1612" i="1"/>
  <c r="Y1613" i="2" s="1"/>
  <c r="AE1613" i="2" s="1"/>
  <c r="T1611" i="1"/>
  <c r="I1611" i="1"/>
  <c r="Z1612" i="2" s="1"/>
  <c r="AF1612" i="2" s="1"/>
  <c r="H1611" i="1"/>
  <c r="T1610" i="1"/>
  <c r="O1610" i="1"/>
  <c r="I1610" i="1"/>
  <c r="Z1611" i="2" s="1"/>
  <c r="H1610" i="1"/>
  <c r="Y1611" i="2" s="1"/>
  <c r="AE1611" i="2" s="1"/>
  <c r="T1609" i="1"/>
  <c r="I1609" i="1"/>
  <c r="Z1610" i="2" s="1"/>
  <c r="AF1610" i="2" s="1"/>
  <c r="H1609" i="1"/>
  <c r="T1608" i="1"/>
  <c r="Q1608" i="1"/>
  <c r="O1608" i="1"/>
  <c r="I1608" i="1"/>
  <c r="Z1609" i="2" s="1"/>
  <c r="H1608" i="1"/>
  <c r="Y1609" i="2" s="1"/>
  <c r="AE1609" i="2" s="1"/>
  <c r="T1607" i="1"/>
  <c r="N1607" i="1"/>
  <c r="K1607" i="1"/>
  <c r="AB1608" i="2" s="1"/>
  <c r="J1607" i="1"/>
  <c r="AA1608" i="2" s="1"/>
  <c r="I1607" i="1"/>
  <c r="Z1608" i="2" s="1"/>
  <c r="H1607" i="1"/>
  <c r="Y1608" i="2" s="1"/>
  <c r="AE1608" i="2" s="1"/>
  <c r="T1606" i="1"/>
  <c r="O1606" i="1"/>
  <c r="I1606" i="1"/>
  <c r="Z1607" i="2" s="1"/>
  <c r="AF1607" i="2" s="1"/>
  <c r="H1606" i="1"/>
  <c r="Y1607" i="2" s="1"/>
  <c r="AE1607" i="2" s="1"/>
  <c r="T1605" i="1"/>
  <c r="Q1605" i="1"/>
  <c r="N1605" i="1"/>
  <c r="K1605" i="1"/>
  <c r="AB1606" i="2" s="1"/>
  <c r="J1605" i="1"/>
  <c r="AA1606" i="2" s="1"/>
  <c r="I1605" i="1"/>
  <c r="Z1606" i="2" s="1"/>
  <c r="H1605" i="1"/>
  <c r="Y1606" i="2" s="1"/>
  <c r="AE1606" i="2" s="1"/>
  <c r="T1604" i="1"/>
  <c r="Q1604" i="1"/>
  <c r="O1604" i="1"/>
  <c r="I1604" i="1"/>
  <c r="Z1605" i="2" s="1"/>
  <c r="AF1605" i="2" s="1"/>
  <c r="H1604" i="1"/>
  <c r="Y1605" i="2" s="1"/>
  <c r="AE1605" i="2" s="1"/>
  <c r="T1603" i="1"/>
  <c r="P1603" i="1"/>
  <c r="O1603" i="1"/>
  <c r="N1603" i="1"/>
  <c r="K1603" i="1"/>
  <c r="AB1604" i="2" s="1"/>
  <c r="J1603" i="1"/>
  <c r="AA1604" i="2" s="1"/>
  <c r="I1603" i="1"/>
  <c r="Z1604" i="2" s="1"/>
  <c r="AF1604" i="2" s="1"/>
  <c r="H1603" i="1"/>
  <c r="Y1604" i="2" s="1"/>
  <c r="AE1604" i="2" s="1"/>
  <c r="T1602" i="1"/>
  <c r="O1602" i="1"/>
  <c r="I1602" i="1"/>
  <c r="Z1603" i="2" s="1"/>
  <c r="AF1603" i="2" s="1"/>
  <c r="H1602" i="1"/>
  <c r="Y1603" i="2" s="1"/>
  <c r="AE1603" i="2" s="1"/>
  <c r="T1601" i="1"/>
  <c r="Q1601" i="1"/>
  <c r="O1601" i="1"/>
  <c r="N1601" i="1"/>
  <c r="K1601" i="1"/>
  <c r="AB1602" i="2" s="1"/>
  <c r="I1601" i="1"/>
  <c r="Z1602" i="2" s="1"/>
  <c r="H1601" i="1"/>
  <c r="Y1602" i="2" s="1"/>
  <c r="AE1602" i="2" s="1"/>
  <c r="T1600" i="1"/>
  <c r="Q1600" i="1"/>
  <c r="O1600" i="1"/>
  <c r="I1600" i="1"/>
  <c r="Z1601" i="2" s="1"/>
  <c r="AF1601" i="2" s="1"/>
  <c r="H1600" i="1"/>
  <c r="Y1601" i="2" s="1"/>
  <c r="AE1601" i="2" s="1"/>
  <c r="T1599" i="1"/>
  <c r="P1599" i="1"/>
  <c r="O1599" i="1"/>
  <c r="I1599" i="1"/>
  <c r="Z1600" i="2" s="1"/>
  <c r="H1599" i="1"/>
  <c r="Y1600" i="2" s="1"/>
  <c r="AE1600" i="2" s="1"/>
  <c r="T1598" i="1"/>
  <c r="O1598" i="1"/>
  <c r="I1598" i="1"/>
  <c r="Q1598" i="1" s="1"/>
  <c r="H1598" i="1"/>
  <c r="P1598" i="1" s="1"/>
  <c r="T1597" i="1"/>
  <c r="Q1597" i="1"/>
  <c r="O1597" i="1"/>
  <c r="I1597" i="1"/>
  <c r="K1597" i="1" s="1"/>
  <c r="H1597" i="1"/>
  <c r="N1597" i="1" s="1"/>
  <c r="T1596" i="1"/>
  <c r="I1596" i="1"/>
  <c r="Z1597" i="2" s="1"/>
  <c r="AF1597" i="2" s="1"/>
  <c r="H1596" i="1"/>
  <c r="T1595" i="1"/>
  <c r="K1595" i="1"/>
  <c r="AB1596" i="2" s="1"/>
  <c r="J1595" i="1"/>
  <c r="AA1596" i="2" s="1"/>
  <c r="I1595" i="1"/>
  <c r="Z1596" i="2" s="1"/>
  <c r="AF1596" i="2" s="1"/>
  <c r="H1595" i="1"/>
  <c r="Y1596" i="2" s="1"/>
  <c r="AE1596" i="2" s="1"/>
  <c r="T1594" i="1"/>
  <c r="I1594" i="1"/>
  <c r="Z1595" i="2" s="1"/>
  <c r="AF1595" i="2" s="1"/>
  <c r="H1594" i="1"/>
  <c r="Y1595" i="2" s="1"/>
  <c r="AE1595" i="2" s="1"/>
  <c r="T1593" i="1"/>
  <c r="Q1593" i="1"/>
  <c r="K1593" i="1"/>
  <c r="AB1594" i="2" s="1"/>
  <c r="J1593" i="1"/>
  <c r="AA1594" i="2" s="1"/>
  <c r="I1593" i="1"/>
  <c r="Z1594" i="2" s="1"/>
  <c r="H1593" i="1"/>
  <c r="Y1594" i="2" s="1"/>
  <c r="T1592" i="1"/>
  <c r="Q1592" i="1"/>
  <c r="P1592" i="1"/>
  <c r="O1592" i="1"/>
  <c r="I1592" i="1"/>
  <c r="H1592" i="1"/>
  <c r="T1591" i="1"/>
  <c r="I1591" i="1"/>
  <c r="Z1592" i="2" s="1"/>
  <c r="AF1592" i="2" s="1"/>
  <c r="H1591" i="1"/>
  <c r="Y1592" i="2" s="1"/>
  <c r="AE1592" i="2" s="1"/>
  <c r="T1590" i="1"/>
  <c r="O1590" i="1"/>
  <c r="I1590" i="1"/>
  <c r="Z1591" i="2" s="1"/>
  <c r="AF1591" i="2" s="1"/>
  <c r="H1590" i="1"/>
  <c r="Y1591" i="2" s="1"/>
  <c r="T1589" i="1"/>
  <c r="Q1589" i="1"/>
  <c r="I1589" i="1"/>
  <c r="Z1590" i="2" s="1"/>
  <c r="H1589" i="1"/>
  <c r="Y1590" i="2" s="1"/>
  <c r="AE1590" i="2" s="1"/>
  <c r="T1588" i="1"/>
  <c r="Q1588" i="1"/>
  <c r="O1588" i="1"/>
  <c r="I1588" i="1"/>
  <c r="H1588" i="1"/>
  <c r="P1588" i="1" s="1"/>
  <c r="T1587" i="1"/>
  <c r="I1587" i="1"/>
  <c r="Z1588" i="2" s="1"/>
  <c r="AF1588" i="2" s="1"/>
  <c r="H1587" i="1"/>
  <c r="T1586" i="1"/>
  <c r="O1586" i="1"/>
  <c r="I1586" i="1"/>
  <c r="Q1586" i="1" s="1"/>
  <c r="H1586" i="1"/>
  <c r="P1586" i="1" s="1"/>
  <c r="T1585" i="1"/>
  <c r="I1585" i="1"/>
  <c r="H1585" i="1"/>
  <c r="T1584" i="1"/>
  <c r="Q1584" i="1"/>
  <c r="O1584" i="1"/>
  <c r="I1584" i="1"/>
  <c r="H1584" i="1"/>
  <c r="P1584" i="1" s="1"/>
  <c r="T1583" i="1"/>
  <c r="P1583" i="1"/>
  <c r="N1583" i="1"/>
  <c r="K1583" i="1"/>
  <c r="AB1584" i="2" s="1"/>
  <c r="J1583" i="1"/>
  <c r="AA1584" i="2" s="1"/>
  <c r="I1583" i="1"/>
  <c r="Z1584" i="2" s="1"/>
  <c r="H1583" i="1"/>
  <c r="Y1584" i="2" s="1"/>
  <c r="AE1584" i="2" s="1"/>
  <c r="T1582" i="1"/>
  <c r="O1582" i="1"/>
  <c r="I1582" i="1"/>
  <c r="Z1583" i="2" s="1"/>
  <c r="AF1583" i="2" s="1"/>
  <c r="H1582" i="1"/>
  <c r="Y1583" i="2" s="1"/>
  <c r="AE1583" i="2" s="1"/>
  <c r="T1581" i="1"/>
  <c r="Q1581" i="1"/>
  <c r="N1581" i="1"/>
  <c r="K1581" i="1"/>
  <c r="AB1582" i="2" s="1"/>
  <c r="J1581" i="1"/>
  <c r="AA1582" i="2" s="1"/>
  <c r="I1581" i="1"/>
  <c r="Z1582" i="2" s="1"/>
  <c r="AF1582" i="2" s="1"/>
  <c r="H1581" i="1"/>
  <c r="Y1582" i="2" s="1"/>
  <c r="T1580" i="1"/>
  <c r="Q1580" i="1"/>
  <c r="O1580" i="1"/>
  <c r="I1580" i="1"/>
  <c r="Z1581" i="2" s="1"/>
  <c r="AF1581" i="2" s="1"/>
  <c r="H1580" i="1"/>
  <c r="Y1581" i="2" s="1"/>
  <c r="AE1581" i="2" s="1"/>
  <c r="T1579" i="1"/>
  <c r="P1579" i="1"/>
  <c r="O1579" i="1"/>
  <c r="N1579" i="1"/>
  <c r="K1579" i="1"/>
  <c r="AB1580" i="2" s="1"/>
  <c r="J1579" i="1"/>
  <c r="AA1580" i="2" s="1"/>
  <c r="I1579" i="1"/>
  <c r="Z1580" i="2" s="1"/>
  <c r="H1579" i="1"/>
  <c r="Y1580" i="2" s="1"/>
  <c r="AE1580" i="2" s="1"/>
  <c r="T1578" i="1"/>
  <c r="O1578" i="1"/>
  <c r="I1578" i="1"/>
  <c r="Z1579" i="2" s="1"/>
  <c r="AF1579" i="2" s="1"/>
  <c r="H1578" i="1"/>
  <c r="Y1579" i="2" s="1"/>
  <c r="T1577" i="1"/>
  <c r="Q1577" i="1"/>
  <c r="O1577" i="1"/>
  <c r="N1577" i="1"/>
  <c r="K1577" i="1"/>
  <c r="AB1578" i="2" s="1"/>
  <c r="I1577" i="1"/>
  <c r="Z1578" i="2" s="1"/>
  <c r="AF1578" i="2" s="1"/>
  <c r="H1577" i="1"/>
  <c r="Y1578" i="2" s="1"/>
  <c r="AE1578" i="2" s="1"/>
  <c r="T1576" i="1"/>
  <c r="Q1576" i="1"/>
  <c r="O1576" i="1"/>
  <c r="I1576" i="1"/>
  <c r="Z1577" i="2" s="1"/>
  <c r="H1576" i="1"/>
  <c r="Y1577" i="2" s="1"/>
  <c r="AE1577" i="2" s="1"/>
  <c r="T1575" i="1"/>
  <c r="P1575" i="1"/>
  <c r="O1575" i="1"/>
  <c r="I1575" i="1"/>
  <c r="Q1575" i="1" s="1"/>
  <c r="H1575" i="1"/>
  <c r="N1575" i="1" s="1"/>
  <c r="T1574" i="1"/>
  <c r="O1574" i="1"/>
  <c r="I1574" i="1"/>
  <c r="Z1575" i="2" s="1"/>
  <c r="AF1575" i="2" s="1"/>
  <c r="H1574" i="1"/>
  <c r="Y1575" i="2" s="1"/>
  <c r="AE1575" i="2" s="1"/>
  <c r="T1573" i="1"/>
  <c r="Q1573" i="1"/>
  <c r="O1573" i="1"/>
  <c r="I1573" i="1"/>
  <c r="Z1574" i="2" s="1"/>
  <c r="H1573" i="1"/>
  <c r="Y1574" i="2" s="1"/>
  <c r="AE1574" i="2" s="1"/>
  <c r="T1572" i="1"/>
  <c r="I1572" i="1"/>
  <c r="H1572" i="1"/>
  <c r="T1571" i="1"/>
  <c r="K1571" i="1"/>
  <c r="AB1572" i="2" s="1"/>
  <c r="I1571" i="1"/>
  <c r="Z1572" i="2" s="1"/>
  <c r="AF1572" i="2" s="1"/>
  <c r="H1571" i="1"/>
  <c r="Y1572" i="2" s="1"/>
  <c r="AE1572" i="2" s="1"/>
  <c r="T1570" i="1"/>
  <c r="I1570" i="1"/>
  <c r="H1570" i="1"/>
  <c r="Y1571" i="2" s="1"/>
  <c r="AE1571" i="2" s="1"/>
  <c r="T1569" i="1"/>
  <c r="Q1569" i="1"/>
  <c r="K1569" i="1"/>
  <c r="AB1570" i="2" s="1"/>
  <c r="I1569" i="1"/>
  <c r="Z1570" i="2" s="1"/>
  <c r="AF1570" i="2" s="1"/>
  <c r="H1569" i="1"/>
  <c r="Y1570" i="2" s="1"/>
  <c r="AE1570" i="2" s="1"/>
  <c r="T1567" i="1"/>
  <c r="Q1567" i="1"/>
  <c r="P1567" i="1"/>
  <c r="O1567" i="1"/>
  <c r="I1567" i="1"/>
  <c r="Z1568" i="2" s="1"/>
  <c r="AF1568" i="2" s="1"/>
  <c r="H1567" i="1"/>
  <c r="Y1568" i="2" s="1"/>
  <c r="AE1568" i="2" s="1"/>
  <c r="T1566" i="1"/>
  <c r="I1566" i="1"/>
  <c r="Z1567" i="2" s="1"/>
  <c r="AF1567" i="2" s="1"/>
  <c r="H1566" i="1"/>
  <c r="Y1567" i="2" s="1"/>
  <c r="T1565" i="1"/>
  <c r="O1565" i="1"/>
  <c r="I1565" i="1"/>
  <c r="Z1566" i="2" s="1"/>
  <c r="H1565" i="1"/>
  <c r="Y1566" i="2" s="1"/>
  <c r="T1564" i="1"/>
  <c r="Q1564" i="1"/>
  <c r="I1564" i="1"/>
  <c r="Z1565" i="2" s="1"/>
  <c r="AF1565" i="2" s="1"/>
  <c r="H1564" i="1"/>
  <c r="Y1565" i="2" s="1"/>
  <c r="AE1565" i="2" s="1"/>
  <c r="T1563" i="1"/>
  <c r="Q1563" i="1"/>
  <c r="O1563" i="1"/>
  <c r="I1563" i="1"/>
  <c r="Z1564" i="2" s="1"/>
  <c r="AF1564" i="2" s="1"/>
  <c r="H1563" i="1"/>
  <c r="Y1564" i="2" s="1"/>
  <c r="AE1564" i="2" s="1"/>
  <c r="T1562" i="1"/>
  <c r="I1562" i="1"/>
  <c r="H1562" i="1"/>
  <c r="T1561" i="1"/>
  <c r="O1561" i="1"/>
  <c r="I1561" i="1"/>
  <c r="Z1562" i="2" s="1"/>
  <c r="AF1562" i="2" s="1"/>
  <c r="H1561" i="1"/>
  <c r="Y1562" i="2" s="1"/>
  <c r="AE1562" i="2" s="1"/>
  <c r="T1560" i="1"/>
  <c r="I1560" i="1"/>
  <c r="H1560" i="1"/>
  <c r="T1559" i="1"/>
  <c r="Q1559" i="1"/>
  <c r="O1559" i="1"/>
  <c r="I1559" i="1"/>
  <c r="Z1560" i="2" s="1"/>
  <c r="AF1560" i="2" s="1"/>
  <c r="H1559" i="1"/>
  <c r="Y1560" i="2" s="1"/>
  <c r="T1558" i="1"/>
  <c r="P1558" i="1"/>
  <c r="N1558" i="1"/>
  <c r="K1558" i="1"/>
  <c r="J1558" i="1"/>
  <c r="I1558" i="1"/>
  <c r="Q1558" i="1" s="1"/>
  <c r="H1558" i="1"/>
  <c r="T1557" i="1"/>
  <c r="O1557" i="1"/>
  <c r="I1557" i="1"/>
  <c r="Q1557" i="1" s="1"/>
  <c r="H1557" i="1"/>
  <c r="P1557" i="1" s="1"/>
  <c r="T1556" i="1"/>
  <c r="Q1556" i="1"/>
  <c r="N1556" i="1"/>
  <c r="K1556" i="1"/>
  <c r="J1556" i="1"/>
  <c r="I1556" i="1"/>
  <c r="O1556" i="1" s="1"/>
  <c r="H1556" i="1"/>
  <c r="T1555" i="1"/>
  <c r="Q1555" i="1"/>
  <c r="O1555" i="1"/>
  <c r="I1555" i="1"/>
  <c r="H1555" i="1"/>
  <c r="P1555" i="1" s="1"/>
  <c r="T1554" i="1"/>
  <c r="P1554" i="1"/>
  <c r="O1554" i="1"/>
  <c r="N1554" i="1"/>
  <c r="K1554" i="1"/>
  <c r="I1554" i="1"/>
  <c r="Q1554" i="1" s="1"/>
  <c r="H1554" i="1"/>
  <c r="J1554" i="1" s="1"/>
  <c r="T1553" i="1"/>
  <c r="O1553" i="1"/>
  <c r="I1553" i="1"/>
  <c r="Q1553" i="1" s="1"/>
  <c r="H1553" i="1"/>
  <c r="P1553" i="1" s="1"/>
  <c r="T1552" i="1"/>
  <c r="Q1552" i="1"/>
  <c r="O1552" i="1"/>
  <c r="N1552" i="1"/>
  <c r="K1552" i="1"/>
  <c r="I1552" i="1"/>
  <c r="H1552" i="1"/>
  <c r="J1552" i="1" s="1"/>
  <c r="T1551" i="1"/>
  <c r="Q1551" i="1"/>
  <c r="O1551" i="1"/>
  <c r="I1551" i="1"/>
  <c r="H1551" i="1"/>
  <c r="P1551" i="1" s="1"/>
  <c r="T1550" i="1"/>
  <c r="P1550" i="1"/>
  <c r="O1550" i="1"/>
  <c r="I1550" i="1"/>
  <c r="Q1550" i="1" s="1"/>
  <c r="H1550" i="1"/>
  <c r="N1550" i="1" s="1"/>
  <c r="T1549" i="1"/>
  <c r="O1549" i="1"/>
  <c r="I1549" i="1"/>
  <c r="Q1549" i="1" s="1"/>
  <c r="H1549" i="1"/>
  <c r="P1549" i="1" s="1"/>
  <c r="T1548" i="1"/>
  <c r="Q1548" i="1"/>
  <c r="O1548" i="1"/>
  <c r="I1548" i="1"/>
  <c r="Z1549" i="2" s="1"/>
  <c r="AF1549" i="2" s="1"/>
  <c r="H1548" i="1"/>
  <c r="Y1549" i="2" s="1"/>
  <c r="T1547" i="1"/>
  <c r="I1547" i="1"/>
  <c r="H1547" i="1"/>
  <c r="T1546" i="1"/>
  <c r="K1546" i="1"/>
  <c r="AB1547" i="2" s="1"/>
  <c r="I1546" i="1"/>
  <c r="Z1547" i="2" s="1"/>
  <c r="AF1547" i="2" s="1"/>
  <c r="H1546" i="1"/>
  <c r="Y1547" i="2" s="1"/>
  <c r="AE1547" i="2" s="1"/>
  <c r="T1545" i="1"/>
  <c r="I1545" i="1"/>
  <c r="H1545" i="1"/>
  <c r="Y1546" i="2" s="1"/>
  <c r="AE1546" i="2" s="1"/>
  <c r="T1544" i="1"/>
  <c r="Q1544" i="1"/>
  <c r="K1544" i="1"/>
  <c r="AB1545" i="2" s="1"/>
  <c r="I1544" i="1"/>
  <c r="Z1545" i="2" s="1"/>
  <c r="AF1545" i="2" s="1"/>
  <c r="H1544" i="1"/>
  <c r="Y1545" i="2" s="1"/>
  <c r="T1543" i="1"/>
  <c r="Q1543" i="1"/>
  <c r="P1543" i="1"/>
  <c r="O1543" i="1"/>
  <c r="I1543" i="1"/>
  <c r="Z1544" i="2" s="1"/>
  <c r="AF1544" i="2" s="1"/>
  <c r="H1543" i="1"/>
  <c r="Y1544" i="2" s="1"/>
  <c r="AE1544" i="2" s="1"/>
  <c r="T1542" i="1"/>
  <c r="I1542" i="1"/>
  <c r="Z1543" i="2" s="1"/>
  <c r="H1542" i="1"/>
  <c r="Y1543" i="2" s="1"/>
  <c r="AE1543" i="2" s="1"/>
  <c r="T1541" i="1"/>
  <c r="O1541" i="1"/>
  <c r="I1541" i="1"/>
  <c r="Z1542" i="2" s="1"/>
  <c r="AF1542" i="2" s="1"/>
  <c r="H1541" i="1"/>
  <c r="Y1542" i="2" s="1"/>
  <c r="T1540" i="1"/>
  <c r="Q1540" i="1"/>
  <c r="I1540" i="1"/>
  <c r="Z1541" i="2" s="1"/>
  <c r="AF1541" i="2" s="1"/>
  <c r="H1540" i="1"/>
  <c r="Y1541" i="2" s="1"/>
  <c r="AE1541" i="2" s="1"/>
  <c r="T1539" i="1"/>
  <c r="Q1539" i="1"/>
  <c r="O1539" i="1"/>
  <c r="I1539" i="1"/>
  <c r="H1539" i="1"/>
  <c r="P1539" i="1" s="1"/>
  <c r="T1538" i="1"/>
  <c r="I1538" i="1"/>
  <c r="H1538" i="1"/>
  <c r="T1537" i="1"/>
  <c r="O1537" i="1"/>
  <c r="I1537" i="1"/>
  <c r="Z1538" i="2" s="1"/>
  <c r="AF1538" i="2" s="1"/>
  <c r="H1537" i="1"/>
  <c r="Y1538" i="2" s="1"/>
  <c r="AE1538" i="2" s="1"/>
  <c r="T1536" i="1"/>
  <c r="I1536" i="1"/>
  <c r="H1536" i="1"/>
  <c r="T1535" i="1"/>
  <c r="Q1535" i="1"/>
  <c r="O1535" i="1"/>
  <c r="I1535" i="1"/>
  <c r="H1535" i="1"/>
  <c r="P1535" i="1" s="1"/>
  <c r="T1534" i="1"/>
  <c r="P1534" i="1"/>
  <c r="N1534" i="1"/>
  <c r="K1534" i="1"/>
  <c r="J1534" i="1"/>
  <c r="I1534" i="1"/>
  <c r="Q1534" i="1" s="1"/>
  <c r="H1534" i="1"/>
  <c r="T1533" i="1"/>
  <c r="O1533" i="1"/>
  <c r="I1533" i="1"/>
  <c r="Q1533" i="1" s="1"/>
  <c r="H1533" i="1"/>
  <c r="P1533" i="1" s="1"/>
  <c r="T1531" i="1"/>
  <c r="J1531" i="1"/>
  <c r="I1531" i="1"/>
  <c r="H1531" i="1"/>
  <c r="N1531" i="1" s="1"/>
  <c r="T1530" i="1"/>
  <c r="P1530" i="1"/>
  <c r="I1530" i="1"/>
  <c r="Q1530" i="1" s="1"/>
  <c r="H1530" i="1"/>
  <c r="T1529" i="1"/>
  <c r="P1529" i="1"/>
  <c r="O1529" i="1"/>
  <c r="N1529" i="1"/>
  <c r="K1529" i="1"/>
  <c r="J1529" i="1"/>
  <c r="I1529" i="1"/>
  <c r="Q1529" i="1" s="1"/>
  <c r="H1529" i="1"/>
  <c r="T1528" i="1"/>
  <c r="I1528" i="1"/>
  <c r="Z1529" i="2" s="1"/>
  <c r="AF1529" i="2" s="1"/>
  <c r="H1528" i="1"/>
  <c r="Y1529" i="2" s="1"/>
  <c r="AE1529" i="2" s="1"/>
  <c r="T1527" i="1"/>
  <c r="N1527" i="1"/>
  <c r="K1527" i="1"/>
  <c r="J1527" i="1"/>
  <c r="I1527" i="1"/>
  <c r="O1527" i="1" s="1"/>
  <c r="H1527" i="1"/>
  <c r="T1526" i="1"/>
  <c r="Q1526" i="1"/>
  <c r="O1526" i="1"/>
  <c r="I1526" i="1"/>
  <c r="H1526" i="1"/>
  <c r="P1526" i="1" s="1"/>
  <c r="T1525" i="1"/>
  <c r="P1525" i="1"/>
  <c r="O1525" i="1"/>
  <c r="N1525" i="1"/>
  <c r="K1525" i="1"/>
  <c r="AB1526" i="2" s="1"/>
  <c r="J1525" i="1"/>
  <c r="AA1526" i="2" s="1"/>
  <c r="I1525" i="1"/>
  <c r="Z1526" i="2" s="1"/>
  <c r="AF1526" i="2" s="1"/>
  <c r="H1525" i="1"/>
  <c r="Y1526" i="2" s="1"/>
  <c r="AE1526" i="2" s="1"/>
  <c r="T1524" i="1"/>
  <c r="O1524" i="1"/>
  <c r="I1524" i="1"/>
  <c r="Z1525" i="2" s="1"/>
  <c r="AF1525" i="2" s="1"/>
  <c r="H1524" i="1"/>
  <c r="Y1525" i="2" s="1"/>
  <c r="AE1525" i="2" s="1"/>
  <c r="T1523" i="1"/>
  <c r="Q1523" i="1"/>
  <c r="O1523" i="1"/>
  <c r="N1523" i="1"/>
  <c r="K1523" i="1"/>
  <c r="AB1524" i="2" s="1"/>
  <c r="I1523" i="1"/>
  <c r="Z1524" i="2" s="1"/>
  <c r="H1523" i="1"/>
  <c r="Y1524" i="2" s="1"/>
  <c r="AE1524" i="2" s="1"/>
  <c r="T1522" i="1"/>
  <c r="Q1522" i="1"/>
  <c r="O1522" i="1"/>
  <c r="I1522" i="1"/>
  <c r="Z1523" i="2" s="1"/>
  <c r="AF1523" i="2" s="1"/>
  <c r="H1522" i="1"/>
  <c r="Y1523" i="2" s="1"/>
  <c r="AE1523" i="2" s="1"/>
  <c r="T1521" i="1"/>
  <c r="P1521" i="1"/>
  <c r="O1521" i="1"/>
  <c r="I1521" i="1"/>
  <c r="Z1522" i="2" s="1"/>
  <c r="AF1522" i="2" s="1"/>
  <c r="H1521" i="1"/>
  <c r="Y1522" i="2" s="1"/>
  <c r="AE1522" i="2" s="1"/>
  <c r="T1520" i="1"/>
  <c r="O1520" i="1"/>
  <c r="I1520" i="1"/>
  <c r="Z1521" i="2" s="1"/>
  <c r="H1520" i="1"/>
  <c r="Y1521" i="2" s="1"/>
  <c r="AE1521" i="2" s="1"/>
  <c r="T1519" i="1"/>
  <c r="Q1519" i="1"/>
  <c r="O1519" i="1"/>
  <c r="I1519" i="1"/>
  <c r="K1519" i="1" s="1"/>
  <c r="H1519" i="1"/>
  <c r="N1519" i="1" s="1"/>
  <c r="T1518" i="1"/>
  <c r="I1518" i="1"/>
  <c r="H1518" i="1"/>
  <c r="P1518" i="1" s="1"/>
  <c r="T1517" i="1"/>
  <c r="K1517" i="1"/>
  <c r="I1517" i="1"/>
  <c r="Q1517" i="1" s="1"/>
  <c r="H1517" i="1"/>
  <c r="P1517" i="1" s="1"/>
  <c r="T1516" i="1"/>
  <c r="I1516" i="1"/>
  <c r="H1516" i="1"/>
  <c r="P1516" i="1" s="1"/>
  <c r="T1515" i="1"/>
  <c r="Q1515" i="1"/>
  <c r="K1515" i="1"/>
  <c r="AB1516" i="2" s="1"/>
  <c r="I1515" i="1"/>
  <c r="Z1516" i="2" s="1"/>
  <c r="AF1516" i="2" s="1"/>
  <c r="H1515" i="1"/>
  <c r="Y1516" i="2" s="1"/>
  <c r="AE1516" i="2" s="1"/>
  <c r="T1514" i="1"/>
  <c r="Q1514" i="1"/>
  <c r="P1514" i="1"/>
  <c r="O1514" i="1"/>
  <c r="I1514" i="1"/>
  <c r="H1514" i="1"/>
  <c r="T1513" i="1"/>
  <c r="I1513" i="1"/>
  <c r="Z1514" i="2" s="1"/>
  <c r="AF1514" i="2" s="1"/>
  <c r="H1513" i="1"/>
  <c r="Y1514" i="2" s="1"/>
  <c r="AE1514" i="2" s="1"/>
  <c r="T1512" i="1"/>
  <c r="O1512" i="1"/>
  <c r="I1512" i="1"/>
  <c r="Q1512" i="1" s="1"/>
  <c r="H1512" i="1"/>
  <c r="P1512" i="1" s="1"/>
  <c r="T1511" i="1"/>
  <c r="Q1511" i="1"/>
  <c r="I1511" i="1"/>
  <c r="Z1512" i="2" s="1"/>
  <c r="H1511" i="1"/>
  <c r="Y1512" i="2" s="1"/>
  <c r="AE1512" i="2" s="1"/>
  <c r="T1510" i="1"/>
  <c r="Q1510" i="1"/>
  <c r="O1510" i="1"/>
  <c r="I1510" i="1"/>
  <c r="H1510" i="1"/>
  <c r="P1510" i="1" s="1"/>
  <c r="T1509" i="1"/>
  <c r="I1509" i="1"/>
  <c r="H1509" i="1"/>
  <c r="T1508" i="1"/>
  <c r="O1508" i="1"/>
  <c r="I1508" i="1"/>
  <c r="Q1508" i="1" s="1"/>
  <c r="H1508" i="1"/>
  <c r="P1508" i="1" s="1"/>
  <c r="T1507" i="1"/>
  <c r="I1507" i="1"/>
  <c r="H1507" i="1"/>
  <c r="T1506" i="1"/>
  <c r="Q1506" i="1"/>
  <c r="O1506" i="1"/>
  <c r="I1506" i="1"/>
  <c r="Z1507" i="2" s="1"/>
  <c r="AF1507" i="2" s="1"/>
  <c r="H1506" i="1"/>
  <c r="Y1507" i="2" s="1"/>
  <c r="AE1507" i="2" s="1"/>
  <c r="T1505" i="1"/>
  <c r="P1505" i="1"/>
  <c r="N1505" i="1"/>
  <c r="K1505" i="1"/>
  <c r="AB1506" i="2" s="1"/>
  <c r="J1505" i="1"/>
  <c r="AA1506" i="2" s="1"/>
  <c r="I1505" i="1"/>
  <c r="Z1506" i="2" s="1"/>
  <c r="H1505" i="1"/>
  <c r="Y1506" i="2" s="1"/>
  <c r="AE1506" i="2" s="1"/>
  <c r="T1504" i="1"/>
  <c r="O1504" i="1"/>
  <c r="I1504" i="1"/>
  <c r="Z1505" i="2" s="1"/>
  <c r="AF1505" i="2" s="1"/>
  <c r="H1504" i="1"/>
  <c r="Y1505" i="2" s="1"/>
  <c r="AE1505" i="2" s="1"/>
  <c r="T1502" i="1"/>
  <c r="Q1502" i="1"/>
  <c r="N1502" i="1"/>
  <c r="K1502" i="1"/>
  <c r="AB1503" i="2" s="1"/>
  <c r="J1502" i="1"/>
  <c r="AA1503" i="2" s="1"/>
  <c r="I1502" i="1"/>
  <c r="Z1503" i="2" s="1"/>
  <c r="AF1503" i="2" s="1"/>
  <c r="H1502" i="1"/>
  <c r="Y1503" i="2" s="1"/>
  <c r="AE1503" i="2" s="1"/>
  <c r="T1501" i="1"/>
  <c r="Q1501" i="1"/>
  <c r="O1501" i="1"/>
  <c r="I1501" i="1"/>
  <c r="Z1502" i="2" s="1"/>
  <c r="H1501" i="1"/>
  <c r="Y1502" i="2" s="1"/>
  <c r="AE1502" i="2" s="1"/>
  <c r="T1500" i="1"/>
  <c r="P1500" i="1"/>
  <c r="O1500" i="1"/>
  <c r="N1500" i="1"/>
  <c r="K1500" i="1"/>
  <c r="AB1501" i="2" s="1"/>
  <c r="I1500" i="1"/>
  <c r="Z1501" i="2" s="1"/>
  <c r="AF1501" i="2" s="1"/>
  <c r="H1500" i="1"/>
  <c r="Y1501" i="2" s="1"/>
  <c r="AE1501" i="2" s="1"/>
  <c r="T1499" i="1"/>
  <c r="O1499" i="1"/>
  <c r="I1499" i="1"/>
  <c r="Z1500" i="2" s="1"/>
  <c r="AF1500" i="2" s="1"/>
  <c r="H1499" i="1"/>
  <c r="Y1500" i="2" s="1"/>
  <c r="AE1500" i="2" s="1"/>
  <c r="T1498" i="1"/>
  <c r="Q1498" i="1"/>
  <c r="O1498" i="1"/>
  <c r="N1498" i="1"/>
  <c r="K1498" i="1"/>
  <c r="AB1499" i="2" s="1"/>
  <c r="I1498" i="1"/>
  <c r="Z1499" i="2" s="1"/>
  <c r="H1498" i="1"/>
  <c r="Y1499" i="2" s="1"/>
  <c r="AE1499" i="2" s="1"/>
  <c r="T1497" i="1"/>
  <c r="Q1497" i="1"/>
  <c r="O1497" i="1"/>
  <c r="I1497" i="1"/>
  <c r="Z1498" i="2" s="1"/>
  <c r="AF1498" i="2" s="1"/>
  <c r="H1497" i="1"/>
  <c r="Y1498" i="2" s="1"/>
  <c r="AE1498" i="2" s="1"/>
  <c r="T1496" i="1"/>
  <c r="P1496" i="1"/>
  <c r="O1496" i="1"/>
  <c r="I1496" i="1"/>
  <c r="Z1497" i="2" s="1"/>
  <c r="AF1497" i="2" s="1"/>
  <c r="H1496" i="1"/>
  <c r="Y1497" i="2" s="1"/>
  <c r="AE1497" i="2" s="1"/>
  <c r="T1495" i="1"/>
  <c r="O1495" i="1"/>
  <c r="I1495" i="1"/>
  <c r="Z1496" i="2" s="1"/>
  <c r="H1495" i="1"/>
  <c r="Y1496" i="2" s="1"/>
  <c r="AE1496" i="2" s="1"/>
  <c r="T1494" i="1"/>
  <c r="Q1494" i="1"/>
  <c r="O1494" i="1"/>
  <c r="I1494" i="1"/>
  <c r="Z1495" i="2" s="1"/>
  <c r="AF1495" i="2" s="1"/>
  <c r="H1494" i="1"/>
  <c r="Y1495" i="2" s="1"/>
  <c r="AE1495" i="2" s="1"/>
  <c r="T1493" i="1"/>
  <c r="I1493" i="1"/>
  <c r="H1493" i="1"/>
  <c r="T1492" i="1"/>
  <c r="K1492" i="1"/>
  <c r="AB1493" i="2" s="1"/>
  <c r="I1492" i="1"/>
  <c r="Z1493" i="2" s="1"/>
  <c r="H1492" i="1"/>
  <c r="Y1493" i="2" s="1"/>
  <c r="AE1493" i="2" s="1"/>
  <c r="T1491" i="1"/>
  <c r="I1491" i="1"/>
  <c r="H1491" i="1"/>
  <c r="Y1492" i="2" s="1"/>
  <c r="AE1492" i="2" s="1"/>
  <c r="T1490" i="1"/>
  <c r="Q1490" i="1"/>
  <c r="K1490" i="1"/>
  <c r="AB1491" i="2" s="1"/>
  <c r="I1490" i="1"/>
  <c r="Z1491" i="2" s="1"/>
  <c r="AF1491" i="2" s="1"/>
  <c r="H1490" i="1"/>
  <c r="Y1491" i="2" s="1"/>
  <c r="AE1491" i="2" s="1"/>
  <c r="T1488" i="1"/>
  <c r="Q1488" i="1"/>
  <c r="P1488" i="1"/>
  <c r="O1488" i="1"/>
  <c r="I1488" i="1"/>
  <c r="Z1489" i="2" s="1"/>
  <c r="H1488" i="1"/>
  <c r="Y1489" i="2" s="1"/>
  <c r="AE1489" i="2" s="1"/>
  <c r="T1487" i="1"/>
  <c r="I1487" i="1"/>
  <c r="Z1488" i="2" s="1"/>
  <c r="AF1488" i="2" s="1"/>
  <c r="H1487" i="1"/>
  <c r="T1486" i="1"/>
  <c r="O1486" i="1"/>
  <c r="I1486" i="1"/>
  <c r="Z1487" i="2" s="1"/>
  <c r="AF1487" i="2" s="1"/>
  <c r="H1486" i="1"/>
  <c r="Y1487" i="2" s="1"/>
  <c r="AE1487" i="2" s="1"/>
  <c r="T1485" i="1"/>
  <c r="Q1485" i="1"/>
  <c r="I1485" i="1"/>
  <c r="Z1486" i="2" s="1"/>
  <c r="H1485" i="1"/>
  <c r="T1484" i="1"/>
  <c r="Q1484" i="1"/>
  <c r="O1484" i="1"/>
  <c r="I1484" i="1"/>
  <c r="Z1485" i="2" s="1"/>
  <c r="AF1485" i="2" s="1"/>
  <c r="H1484" i="1"/>
  <c r="Y1485" i="2" s="1"/>
  <c r="AE1485" i="2" s="1"/>
  <c r="T1483" i="1"/>
  <c r="I1483" i="1"/>
  <c r="H1483" i="1"/>
  <c r="T1482" i="1"/>
  <c r="O1482" i="1"/>
  <c r="I1482" i="1"/>
  <c r="Q1482" i="1" s="1"/>
  <c r="H1482" i="1"/>
  <c r="P1482" i="1" s="1"/>
  <c r="T1481" i="1"/>
  <c r="J1481" i="1"/>
  <c r="I1481" i="1"/>
  <c r="H1481" i="1"/>
  <c r="N1481" i="1" s="1"/>
  <c r="T1480" i="1"/>
  <c r="Q1480" i="1"/>
  <c r="O1480" i="1"/>
  <c r="I1480" i="1"/>
  <c r="Z1481" i="2" s="1"/>
  <c r="AF1481" i="2" s="1"/>
  <c r="H1480" i="1"/>
  <c r="Y1481" i="2" s="1"/>
  <c r="AE1481" i="2" s="1"/>
  <c r="T1479" i="1"/>
  <c r="J1479" i="1"/>
  <c r="AA1480" i="2" s="1"/>
  <c r="I1479" i="1"/>
  <c r="H1479" i="1"/>
  <c r="Y1480" i="2" s="1"/>
  <c r="AE1480" i="2" s="1"/>
  <c r="T1478" i="1"/>
  <c r="I1478" i="1"/>
  <c r="Z1479" i="2" s="1"/>
  <c r="AF1479" i="2" s="1"/>
  <c r="H1478" i="1"/>
  <c r="Y1479" i="2" s="1"/>
  <c r="AE1479" i="2" s="1"/>
  <c r="T1477" i="1"/>
  <c r="J1477" i="1"/>
  <c r="AA1478" i="2" s="1"/>
  <c r="I1477" i="1"/>
  <c r="H1477" i="1"/>
  <c r="Y1478" i="2" s="1"/>
  <c r="AE1478" i="2" s="1"/>
  <c r="T1476" i="1"/>
  <c r="P1476" i="1"/>
  <c r="I1476" i="1"/>
  <c r="Z1477" i="2" s="1"/>
  <c r="H1476" i="1"/>
  <c r="Y1477" i="2" s="1"/>
  <c r="AE1477" i="2" s="1"/>
  <c r="T1475" i="1"/>
  <c r="N1475" i="1"/>
  <c r="K1475" i="1"/>
  <c r="AB1476" i="2" s="1"/>
  <c r="J1475" i="1"/>
  <c r="AA1476" i="2" s="1"/>
  <c r="I1475" i="1"/>
  <c r="Z1476" i="2" s="1"/>
  <c r="AF1476" i="2" s="1"/>
  <c r="H1475" i="1"/>
  <c r="Y1476" i="2" s="1"/>
  <c r="AE1476" i="2" s="1"/>
  <c r="T1474" i="1"/>
  <c r="O1474" i="1"/>
  <c r="I1474" i="1"/>
  <c r="Q1474" i="1" s="1"/>
  <c r="H1474" i="1"/>
  <c r="P1474" i="1" s="1"/>
  <c r="T1473" i="1"/>
  <c r="Q1473" i="1"/>
  <c r="N1473" i="1"/>
  <c r="K1473" i="1"/>
  <c r="AB1474" i="2" s="1"/>
  <c r="J1473" i="1"/>
  <c r="AA1474" i="2" s="1"/>
  <c r="I1473" i="1"/>
  <c r="Z1474" i="2" s="1"/>
  <c r="H1473" i="1"/>
  <c r="Y1474" i="2" s="1"/>
  <c r="AE1474" i="2" s="1"/>
  <c r="T1472" i="1"/>
  <c r="Q1472" i="1"/>
  <c r="O1472" i="1"/>
  <c r="I1472" i="1"/>
  <c r="Z1473" i="2" s="1"/>
  <c r="AF1473" i="2" s="1"/>
  <c r="H1472" i="1"/>
  <c r="Y1473" i="2" s="1"/>
  <c r="AE1473" i="2" s="1"/>
  <c r="T1471" i="1"/>
  <c r="N1471" i="1"/>
  <c r="K1471" i="1"/>
  <c r="J1471" i="1"/>
  <c r="I1471" i="1"/>
  <c r="Q1471" i="1" s="1"/>
  <c r="H1471" i="1"/>
  <c r="P1471" i="1" s="1"/>
  <c r="T1470" i="1"/>
  <c r="O1470" i="1"/>
  <c r="I1470" i="1"/>
  <c r="Z1471" i="2" s="1"/>
  <c r="H1470" i="1"/>
  <c r="Y1471" i="2" s="1"/>
  <c r="AE1471" i="2" s="1"/>
  <c r="T1469" i="1"/>
  <c r="Q1469" i="1"/>
  <c r="N1469" i="1"/>
  <c r="K1469" i="1"/>
  <c r="AB1470" i="2" s="1"/>
  <c r="J1469" i="1"/>
  <c r="AA1470" i="2" s="1"/>
  <c r="I1469" i="1"/>
  <c r="Z1470" i="2" s="1"/>
  <c r="AF1470" i="2" s="1"/>
  <c r="H1469" i="1"/>
  <c r="Y1470" i="2" s="1"/>
  <c r="AE1470" i="2" s="1"/>
  <c r="T1468" i="1"/>
  <c r="Q1468" i="1"/>
  <c r="O1468" i="1"/>
  <c r="I1468" i="1"/>
  <c r="Z1469" i="2" s="1"/>
  <c r="AF1469" i="2" s="1"/>
  <c r="H1468" i="1"/>
  <c r="T1467" i="1"/>
  <c r="P1467" i="1"/>
  <c r="N1467" i="1"/>
  <c r="K1467" i="1"/>
  <c r="AB1468" i="2" s="1"/>
  <c r="J1467" i="1"/>
  <c r="AA1468" i="2" s="1"/>
  <c r="I1467" i="1"/>
  <c r="Z1468" i="2" s="1"/>
  <c r="H1467" i="1"/>
  <c r="Y1468" i="2" s="1"/>
  <c r="AE1468" i="2" s="1"/>
  <c r="T1466" i="1"/>
  <c r="I1466" i="1"/>
  <c r="Z1467" i="2" s="1"/>
  <c r="H1466" i="1"/>
  <c r="Y1467" i="2" s="1"/>
  <c r="AE1467" i="2" s="1"/>
  <c r="T1465" i="1"/>
  <c r="N1465" i="1"/>
  <c r="K1465" i="1"/>
  <c r="AB1466" i="2" s="1"/>
  <c r="J1465" i="1"/>
  <c r="AA1466" i="2" s="1"/>
  <c r="I1465" i="1"/>
  <c r="Z1466" i="2" s="1"/>
  <c r="AF1466" i="2" s="1"/>
  <c r="H1465" i="1"/>
  <c r="Y1466" i="2" s="1"/>
  <c r="AE1466" i="2" s="1"/>
  <c r="T1464" i="1"/>
  <c r="Q1464" i="1"/>
  <c r="O1464" i="1"/>
  <c r="I1464" i="1"/>
  <c r="Z1465" i="2" s="1"/>
  <c r="H1464" i="1"/>
  <c r="T1463" i="1"/>
  <c r="P1463" i="1"/>
  <c r="N1463" i="1"/>
  <c r="K1463" i="1"/>
  <c r="AB1464" i="2" s="1"/>
  <c r="J1463" i="1"/>
  <c r="AA1464" i="2" s="1"/>
  <c r="I1463" i="1"/>
  <c r="Z1464" i="2" s="1"/>
  <c r="AF1464" i="2" s="1"/>
  <c r="H1463" i="1"/>
  <c r="Y1464" i="2" s="1"/>
  <c r="AE1464" i="2" s="1"/>
  <c r="T1462" i="1"/>
  <c r="I1462" i="1"/>
  <c r="Z1463" i="2" s="1"/>
  <c r="AF1463" i="2" s="1"/>
  <c r="H1462" i="1"/>
  <c r="Y1463" i="2" s="1"/>
  <c r="T1461" i="1"/>
  <c r="N1461" i="1"/>
  <c r="K1461" i="1"/>
  <c r="AB1462" i="2" s="1"/>
  <c r="J1461" i="1"/>
  <c r="AA1462" i="2" s="1"/>
  <c r="I1461" i="1"/>
  <c r="Z1462" i="2" s="1"/>
  <c r="H1461" i="1"/>
  <c r="Y1462" i="2" s="1"/>
  <c r="AE1462" i="2" s="1"/>
  <c r="T1460" i="1"/>
  <c r="Q1460" i="1"/>
  <c r="O1460" i="1"/>
  <c r="I1460" i="1"/>
  <c r="Z1461" i="2" s="1"/>
  <c r="AF1461" i="2" s="1"/>
  <c r="H1460" i="1"/>
  <c r="T1459" i="1"/>
  <c r="P1459" i="1"/>
  <c r="N1459" i="1"/>
  <c r="K1459" i="1"/>
  <c r="AB1460" i="2" s="1"/>
  <c r="J1459" i="1"/>
  <c r="AA1460" i="2" s="1"/>
  <c r="I1459" i="1"/>
  <c r="Z1460" i="2" s="1"/>
  <c r="AF1460" i="2" s="1"/>
  <c r="H1459" i="1"/>
  <c r="Y1460" i="2" s="1"/>
  <c r="AE1460" i="2" s="1"/>
  <c r="T1457" i="1"/>
  <c r="I1457" i="1"/>
  <c r="Z1458" i="2" s="1"/>
  <c r="H1457" i="1"/>
  <c r="Y1458" i="2" s="1"/>
  <c r="AE1458" i="2" s="1"/>
  <c r="T1456" i="1"/>
  <c r="N1456" i="1"/>
  <c r="K1456" i="1"/>
  <c r="AB1457" i="2" s="1"/>
  <c r="J1456" i="1"/>
  <c r="AA1457" i="2" s="1"/>
  <c r="I1456" i="1"/>
  <c r="Z1457" i="2" s="1"/>
  <c r="AF1457" i="2" s="1"/>
  <c r="H1456" i="1"/>
  <c r="Y1457" i="2" s="1"/>
  <c r="T1455" i="1"/>
  <c r="Q1455" i="1"/>
  <c r="O1455" i="1"/>
  <c r="I1455" i="1"/>
  <c r="Z1456" i="2" s="1"/>
  <c r="AF1456" i="2" s="1"/>
  <c r="H1455" i="1"/>
  <c r="T1454" i="1"/>
  <c r="P1454" i="1"/>
  <c r="N1454" i="1"/>
  <c r="K1454" i="1"/>
  <c r="AB1455" i="2" s="1"/>
  <c r="J1454" i="1"/>
  <c r="AA1455" i="2" s="1"/>
  <c r="I1454" i="1"/>
  <c r="Z1455" i="2" s="1"/>
  <c r="H1454" i="1"/>
  <c r="Y1455" i="2" s="1"/>
  <c r="AE1455" i="2" s="1"/>
  <c r="T1453" i="1"/>
  <c r="I1453" i="1"/>
  <c r="Z1454" i="2" s="1"/>
  <c r="AF1454" i="2" s="1"/>
  <c r="H1453" i="1"/>
  <c r="Y1454" i="2" s="1"/>
  <c r="T1452" i="1"/>
  <c r="N1452" i="1"/>
  <c r="K1452" i="1"/>
  <c r="AB1453" i="2" s="1"/>
  <c r="J1452" i="1"/>
  <c r="AA1453" i="2" s="1"/>
  <c r="I1452" i="1"/>
  <c r="Z1453" i="2" s="1"/>
  <c r="AF1453" i="2" s="1"/>
  <c r="H1452" i="1"/>
  <c r="Y1453" i="2" s="1"/>
  <c r="AE1453" i="2" s="1"/>
  <c r="T1451" i="1"/>
  <c r="Q1451" i="1"/>
  <c r="O1451" i="1"/>
  <c r="I1451" i="1"/>
  <c r="Z1452" i="2" s="1"/>
  <c r="H1451" i="1"/>
  <c r="T1450" i="1"/>
  <c r="Q1450" i="1"/>
  <c r="P1450" i="1"/>
  <c r="N1450" i="1"/>
  <c r="K1450" i="1"/>
  <c r="AB1451" i="2" s="1"/>
  <c r="J1450" i="1"/>
  <c r="AA1451" i="2" s="1"/>
  <c r="I1450" i="1"/>
  <c r="Z1451" i="2" s="1"/>
  <c r="AF1451" i="2" s="1"/>
  <c r="H1450" i="1"/>
  <c r="Y1451" i="2" s="1"/>
  <c r="T1449" i="1"/>
  <c r="O1449" i="1"/>
  <c r="I1449" i="1"/>
  <c r="Z1450" i="2" s="1"/>
  <c r="AF1450" i="2" s="1"/>
  <c r="H1449" i="1"/>
  <c r="T1448" i="1"/>
  <c r="O1448" i="1"/>
  <c r="N1448" i="1"/>
  <c r="K1448" i="1"/>
  <c r="AB1449" i="2" s="1"/>
  <c r="J1448" i="1"/>
  <c r="AA1449" i="2" s="1"/>
  <c r="I1448" i="1"/>
  <c r="Z1449" i="2" s="1"/>
  <c r="H1448" i="1"/>
  <c r="Y1449" i="2" s="1"/>
  <c r="AE1449" i="2" s="1"/>
  <c r="T1447" i="1"/>
  <c r="P1447" i="1"/>
  <c r="I1447" i="1"/>
  <c r="H1447" i="1"/>
  <c r="Y1448" i="2" s="1"/>
  <c r="AE1448" i="2" s="1"/>
  <c r="T1446" i="1"/>
  <c r="P1446" i="1"/>
  <c r="N1446" i="1"/>
  <c r="K1446" i="1"/>
  <c r="AB1447" i="2" s="1"/>
  <c r="J1446" i="1"/>
  <c r="AA1447" i="2" s="1"/>
  <c r="I1446" i="1"/>
  <c r="Z1447" i="2" s="1"/>
  <c r="AF1447" i="2" s="1"/>
  <c r="H1446" i="1"/>
  <c r="Y1447" i="2" s="1"/>
  <c r="T1445" i="1"/>
  <c r="O1445" i="1"/>
  <c r="I1445" i="1"/>
  <c r="Z1446" i="2" s="1"/>
  <c r="H1445" i="1"/>
  <c r="T1444" i="1"/>
  <c r="N1444" i="1"/>
  <c r="J1444" i="1"/>
  <c r="AA1445" i="2" s="1"/>
  <c r="I1444" i="1"/>
  <c r="Z1445" i="2" s="1"/>
  <c r="AF1445" i="2" s="1"/>
  <c r="H1444" i="1"/>
  <c r="Y1445" i="2" s="1"/>
  <c r="T1443" i="1"/>
  <c r="P1443" i="1"/>
  <c r="I1443" i="1"/>
  <c r="H1443" i="1"/>
  <c r="Y1444" i="2" s="1"/>
  <c r="T1442" i="1"/>
  <c r="P1442" i="1"/>
  <c r="N1442" i="1"/>
  <c r="K1442" i="1"/>
  <c r="AB1443" i="2" s="1"/>
  <c r="J1442" i="1"/>
  <c r="AA1443" i="2" s="1"/>
  <c r="I1442" i="1"/>
  <c r="Z1443" i="2" s="1"/>
  <c r="H1442" i="1"/>
  <c r="Y1443" i="2" s="1"/>
  <c r="AE1443" i="2" s="1"/>
  <c r="T1441" i="1"/>
  <c r="O1441" i="1"/>
  <c r="I1441" i="1"/>
  <c r="Z1442" i="2" s="1"/>
  <c r="AF1442" i="2" s="1"/>
  <c r="H1441" i="1"/>
  <c r="T1440" i="1"/>
  <c r="O1440" i="1"/>
  <c r="N1440" i="1"/>
  <c r="J1440" i="1"/>
  <c r="AA1441" i="2" s="1"/>
  <c r="I1440" i="1"/>
  <c r="Z1441" i="2" s="1"/>
  <c r="AF1441" i="2" s="1"/>
  <c r="H1440" i="1"/>
  <c r="Y1441" i="2" s="1"/>
  <c r="AE1441" i="2" s="1"/>
  <c r="T1439" i="1"/>
  <c r="P1439" i="1"/>
  <c r="I1439" i="1"/>
  <c r="H1439" i="1"/>
  <c r="Y1440" i="2" s="1"/>
  <c r="AE1440" i="2" s="1"/>
  <c r="T1438" i="1"/>
  <c r="Q1438" i="1"/>
  <c r="P1438" i="1"/>
  <c r="N1438" i="1"/>
  <c r="K1438" i="1"/>
  <c r="I1438" i="1"/>
  <c r="H1438" i="1"/>
  <c r="J1438" i="1" s="1"/>
  <c r="T1437" i="1"/>
  <c r="I1437" i="1"/>
  <c r="H1437" i="1"/>
  <c r="T1436" i="1"/>
  <c r="O1436" i="1"/>
  <c r="N1436" i="1"/>
  <c r="K1436" i="1"/>
  <c r="AB1437" i="2" s="1"/>
  <c r="J1436" i="1"/>
  <c r="AA1437" i="2" s="1"/>
  <c r="I1436" i="1"/>
  <c r="Z1437" i="2" s="1"/>
  <c r="H1436" i="1"/>
  <c r="Y1437" i="2" s="1"/>
  <c r="AE1437" i="2" s="1"/>
  <c r="T1435" i="1"/>
  <c r="Q1435" i="1"/>
  <c r="O1435" i="1"/>
  <c r="I1435" i="1"/>
  <c r="Z1436" i="2" s="1"/>
  <c r="AF1436" i="2" s="1"/>
  <c r="H1435" i="1"/>
  <c r="T1434" i="1"/>
  <c r="Q1434" i="1"/>
  <c r="I1434" i="1"/>
  <c r="Z1435" i="2" s="1"/>
  <c r="AF1435" i="2" s="1"/>
  <c r="H1434" i="1"/>
  <c r="T1433" i="1"/>
  <c r="O1433" i="1"/>
  <c r="I1433" i="1"/>
  <c r="Z1434" i="2" s="1"/>
  <c r="H1433" i="1"/>
  <c r="T1432" i="1"/>
  <c r="O1432" i="1"/>
  <c r="N1432" i="1"/>
  <c r="K1432" i="1"/>
  <c r="AB1433" i="2" s="1"/>
  <c r="I1432" i="1"/>
  <c r="Z1433" i="2" s="1"/>
  <c r="AF1433" i="2" s="1"/>
  <c r="H1432" i="1"/>
  <c r="Y1433" i="2" s="1"/>
  <c r="T1431" i="1"/>
  <c r="I1431" i="1"/>
  <c r="H1431" i="1"/>
  <c r="Y1432" i="2" s="1"/>
  <c r="AE1432" i="2" s="1"/>
  <c r="T1430" i="1"/>
  <c r="P1430" i="1"/>
  <c r="J1430" i="1"/>
  <c r="AA1431" i="2" s="1"/>
  <c r="I1430" i="1"/>
  <c r="H1430" i="1"/>
  <c r="Y1431" i="2" s="1"/>
  <c r="T1429" i="1"/>
  <c r="I1429" i="1"/>
  <c r="H1429" i="1"/>
  <c r="T1428" i="1"/>
  <c r="O1428" i="1"/>
  <c r="J1428" i="1"/>
  <c r="I1428" i="1"/>
  <c r="K1428" i="1" s="1"/>
  <c r="H1428" i="1"/>
  <c r="N1428" i="1" s="1"/>
  <c r="T1427" i="1"/>
  <c r="Q1427" i="1"/>
  <c r="I1427" i="1"/>
  <c r="O1427" i="1" s="1"/>
  <c r="H1427" i="1"/>
  <c r="P1427" i="1" s="1"/>
  <c r="T1426" i="1"/>
  <c r="Q1426" i="1"/>
  <c r="I1426" i="1"/>
  <c r="Z1427" i="2" s="1"/>
  <c r="AF1427" i="2" s="1"/>
  <c r="H1426" i="1"/>
  <c r="Y1427" i="2" s="1"/>
  <c r="AE1427" i="2" s="1"/>
  <c r="T1425" i="1"/>
  <c r="O1425" i="1"/>
  <c r="I1425" i="1"/>
  <c r="Z1426" i="2" s="1"/>
  <c r="AF1426" i="2" s="1"/>
  <c r="H1425" i="1"/>
  <c r="P1425" i="1" s="1"/>
  <c r="T1424" i="1"/>
  <c r="O1424" i="1"/>
  <c r="N1424" i="1"/>
  <c r="K1424" i="1"/>
  <c r="AB1425" i="2" s="1"/>
  <c r="I1424" i="1"/>
  <c r="Z1425" i="2" s="1"/>
  <c r="H1424" i="1"/>
  <c r="Y1425" i="2" s="1"/>
  <c r="AE1425" i="2" s="1"/>
  <c r="T1423" i="1"/>
  <c r="O1423" i="1"/>
  <c r="I1423" i="1"/>
  <c r="Z1424" i="2" s="1"/>
  <c r="AF1424" i="2" s="1"/>
  <c r="H1423" i="1"/>
  <c r="P1423" i="1" s="1"/>
  <c r="T1422" i="1"/>
  <c r="P1422" i="1"/>
  <c r="N1422" i="1"/>
  <c r="I1422" i="1"/>
  <c r="Z1423" i="2" s="1"/>
  <c r="AF1423" i="2" s="1"/>
  <c r="H1422" i="1"/>
  <c r="Y1423" i="2" s="1"/>
  <c r="T1421" i="1"/>
  <c r="I1421" i="1"/>
  <c r="H1421" i="1"/>
  <c r="P1421" i="1" s="1"/>
  <c r="T1420" i="1"/>
  <c r="O1420" i="1"/>
  <c r="N1420" i="1"/>
  <c r="K1420" i="1"/>
  <c r="AB1421" i="2" s="1"/>
  <c r="J1420" i="1"/>
  <c r="AA1421" i="2" s="1"/>
  <c r="I1420" i="1"/>
  <c r="Z1421" i="2" s="1"/>
  <c r="AF1421" i="2" s="1"/>
  <c r="H1420" i="1"/>
  <c r="Y1421" i="2" s="1"/>
  <c r="T1419" i="1"/>
  <c r="Q1419" i="1"/>
  <c r="O1419" i="1"/>
  <c r="I1419" i="1"/>
  <c r="Z1420" i="2" s="1"/>
  <c r="AF1420" i="2" s="1"/>
  <c r="H1419" i="1"/>
  <c r="P1419" i="1" s="1"/>
  <c r="T1418" i="1"/>
  <c r="Q1418" i="1"/>
  <c r="P1418" i="1"/>
  <c r="J1418" i="1"/>
  <c r="AA1419" i="2" s="1"/>
  <c r="I1418" i="1"/>
  <c r="Z1419" i="2" s="1"/>
  <c r="AF1419" i="2" s="1"/>
  <c r="H1418" i="1"/>
  <c r="Y1419" i="2" s="1"/>
  <c r="AE1419" i="2" s="1"/>
  <c r="T1417" i="1"/>
  <c r="P1417" i="1"/>
  <c r="I1417" i="1"/>
  <c r="O1417" i="1" s="1"/>
  <c r="H1417" i="1"/>
  <c r="T1416" i="1"/>
  <c r="N1416" i="1"/>
  <c r="I1416" i="1"/>
  <c r="H1416" i="1"/>
  <c r="Y1417" i="2" s="1"/>
  <c r="AE1417" i="2" s="1"/>
  <c r="T1415" i="1"/>
  <c r="P1415" i="1"/>
  <c r="I1415" i="1"/>
  <c r="Z1416" i="2" s="1"/>
  <c r="AF1416" i="2" s="1"/>
  <c r="H1415" i="1"/>
  <c r="T1414" i="1"/>
  <c r="Q1414" i="1"/>
  <c r="N1414" i="1"/>
  <c r="K1414" i="1"/>
  <c r="AB1415" i="2" s="1"/>
  <c r="J1414" i="1"/>
  <c r="AA1415" i="2" s="1"/>
  <c r="I1414" i="1"/>
  <c r="Z1415" i="2" s="1"/>
  <c r="H1414" i="1"/>
  <c r="T1413" i="1"/>
  <c r="I1413" i="1"/>
  <c r="H1413" i="1"/>
  <c r="T1412" i="1"/>
  <c r="N1412" i="1"/>
  <c r="J1412" i="1"/>
  <c r="AA1413" i="2" s="1"/>
  <c r="I1412" i="1"/>
  <c r="H1412" i="1"/>
  <c r="Y1413" i="2" s="1"/>
  <c r="AE1413" i="2" s="1"/>
  <c r="T1411" i="1"/>
  <c r="I1411" i="1"/>
  <c r="Z1412" i="2" s="1"/>
  <c r="AF1412" i="2" s="1"/>
  <c r="H1411" i="1"/>
  <c r="T1410" i="1"/>
  <c r="Q1410" i="1"/>
  <c r="P1410" i="1"/>
  <c r="K1410" i="1"/>
  <c r="AB1411" i="2" s="1"/>
  <c r="J1410" i="1"/>
  <c r="AA1411" i="2" s="1"/>
  <c r="I1410" i="1"/>
  <c r="Z1411" i="2" s="1"/>
  <c r="AF1411" i="2" s="1"/>
  <c r="H1410" i="1"/>
  <c r="Y1411" i="2" s="1"/>
  <c r="AE1411" i="2" s="1"/>
  <c r="T1409" i="1"/>
  <c r="I1409" i="1"/>
  <c r="O1409" i="1" s="1"/>
  <c r="H1409" i="1"/>
  <c r="T1407" i="1"/>
  <c r="N1407" i="1"/>
  <c r="I1407" i="1"/>
  <c r="K1407" i="1" s="1"/>
  <c r="H1407" i="1"/>
  <c r="J1407" i="1" s="1"/>
  <c r="T1406" i="1"/>
  <c r="P1406" i="1"/>
  <c r="I1406" i="1"/>
  <c r="O1406" i="1" s="1"/>
  <c r="H1406" i="1"/>
  <c r="T1405" i="1"/>
  <c r="I1405" i="1"/>
  <c r="H1405" i="1"/>
  <c r="Y1406" i="2" s="1"/>
  <c r="AE1406" i="2" s="1"/>
  <c r="T1404" i="1"/>
  <c r="O1404" i="1"/>
  <c r="I1404" i="1"/>
  <c r="H1404" i="1"/>
  <c r="T1403" i="1"/>
  <c r="O1403" i="1"/>
  <c r="K1403" i="1"/>
  <c r="AB1404" i="2" s="1"/>
  <c r="I1403" i="1"/>
  <c r="Z1404" i="2" s="1"/>
  <c r="AF1404" i="2" s="1"/>
  <c r="H1403" i="1"/>
  <c r="T1402" i="1"/>
  <c r="P1402" i="1"/>
  <c r="I1402" i="1"/>
  <c r="H1402" i="1"/>
  <c r="T1401" i="1"/>
  <c r="Q1401" i="1"/>
  <c r="P1401" i="1"/>
  <c r="K1401" i="1"/>
  <c r="AB1402" i="2" s="1"/>
  <c r="J1401" i="1"/>
  <c r="AA1402" i="2" s="1"/>
  <c r="I1401" i="1"/>
  <c r="Z1402" i="2" s="1"/>
  <c r="AF1402" i="2" s="1"/>
  <c r="H1401" i="1"/>
  <c r="Y1402" i="2" s="1"/>
  <c r="AE1402" i="2" s="1"/>
  <c r="T1400" i="1"/>
  <c r="I1400" i="1"/>
  <c r="H1400" i="1"/>
  <c r="T1399" i="1"/>
  <c r="N1399" i="1"/>
  <c r="I1399" i="1"/>
  <c r="Z1400" i="2" s="1"/>
  <c r="AF1400" i="2" s="1"/>
  <c r="H1399" i="1"/>
  <c r="T1398" i="1"/>
  <c r="I1398" i="1"/>
  <c r="O1398" i="1" s="1"/>
  <c r="H1398" i="1"/>
  <c r="P1398" i="1" s="1"/>
  <c r="T1397" i="1"/>
  <c r="Q1397" i="1"/>
  <c r="P1397" i="1"/>
  <c r="J1397" i="1"/>
  <c r="AA1398" i="2" s="1"/>
  <c r="I1397" i="1"/>
  <c r="H1397" i="1"/>
  <c r="Y1398" i="2" s="1"/>
  <c r="AE1398" i="2" s="1"/>
  <c r="T1396" i="1"/>
  <c r="I1396" i="1"/>
  <c r="H1396" i="1"/>
  <c r="P1396" i="1" s="1"/>
  <c r="T1395" i="1"/>
  <c r="N1395" i="1"/>
  <c r="K1395" i="1"/>
  <c r="AB1396" i="2" s="1"/>
  <c r="J1395" i="1"/>
  <c r="AA1396" i="2" s="1"/>
  <c r="I1395" i="1"/>
  <c r="Z1396" i="2" s="1"/>
  <c r="AF1396" i="2" s="1"/>
  <c r="H1395" i="1"/>
  <c r="Y1396" i="2" s="1"/>
  <c r="AE1396" i="2" s="1"/>
  <c r="T1394" i="1"/>
  <c r="I1394" i="1"/>
  <c r="H1394" i="1"/>
  <c r="P1394" i="1" s="1"/>
  <c r="T1393" i="1"/>
  <c r="Q1393" i="1"/>
  <c r="N1393" i="1"/>
  <c r="J1393" i="1"/>
  <c r="AA1394" i="2" s="1"/>
  <c r="I1393" i="1"/>
  <c r="Z1394" i="2" s="1"/>
  <c r="AF1394" i="2" s="1"/>
  <c r="H1393" i="1"/>
  <c r="Y1394" i="2" s="1"/>
  <c r="AE1394" i="2" s="1"/>
  <c r="T1392" i="1"/>
  <c r="P1392" i="1"/>
  <c r="I1392" i="1"/>
  <c r="Q1392" i="1" s="1"/>
  <c r="H1392" i="1"/>
  <c r="T1391" i="1"/>
  <c r="I1391" i="1"/>
  <c r="Z1392" i="2" s="1"/>
  <c r="AF1392" i="2" s="1"/>
  <c r="H1391" i="1"/>
  <c r="Y1392" i="2" s="1"/>
  <c r="AE1392" i="2" s="1"/>
  <c r="T1390" i="1"/>
  <c r="I1390" i="1"/>
  <c r="H1390" i="1"/>
  <c r="P1390" i="1" s="1"/>
  <c r="T1389" i="1"/>
  <c r="P1389" i="1"/>
  <c r="I1389" i="1"/>
  <c r="Z1390" i="2" s="1"/>
  <c r="AF1390" i="2" s="1"/>
  <c r="H1389" i="1"/>
  <c r="Y1390" i="2" s="1"/>
  <c r="AE1390" i="2" s="1"/>
  <c r="T1388" i="1"/>
  <c r="O1388" i="1"/>
  <c r="I1388" i="1"/>
  <c r="Q1388" i="1" s="1"/>
  <c r="H1388" i="1"/>
  <c r="T1387" i="1"/>
  <c r="I1387" i="1"/>
  <c r="Z1388" i="2" s="1"/>
  <c r="AF1388" i="2" s="1"/>
  <c r="H1387" i="1"/>
  <c r="Y1388" i="2" s="1"/>
  <c r="AE1388" i="2" s="1"/>
  <c r="T1386" i="1"/>
  <c r="I1386" i="1"/>
  <c r="Q1386" i="1" s="1"/>
  <c r="H1386" i="1"/>
  <c r="T1385" i="1"/>
  <c r="K1385" i="1"/>
  <c r="AB1386" i="2" s="1"/>
  <c r="I1385" i="1"/>
  <c r="H1385" i="1"/>
  <c r="Y1386" i="2" s="1"/>
  <c r="AE1386" i="2" s="1"/>
  <c r="T1384" i="1"/>
  <c r="I1384" i="1"/>
  <c r="H1384" i="1"/>
  <c r="T1383" i="1"/>
  <c r="J1383" i="1"/>
  <c r="I1383" i="1"/>
  <c r="K1383" i="1" s="1"/>
  <c r="H1383" i="1"/>
  <c r="N1383" i="1" s="1"/>
  <c r="T1382" i="1"/>
  <c r="I1382" i="1"/>
  <c r="H1382" i="1"/>
  <c r="T1381" i="1"/>
  <c r="P1381" i="1"/>
  <c r="N1381" i="1"/>
  <c r="I1381" i="1"/>
  <c r="Q1381" i="1" s="1"/>
  <c r="H1381" i="1"/>
  <c r="J1381" i="1" s="1"/>
  <c r="T1380" i="1"/>
  <c r="I1380" i="1"/>
  <c r="H1380" i="1"/>
  <c r="P1380" i="1" s="1"/>
  <c r="T1379" i="1"/>
  <c r="J1379" i="1"/>
  <c r="I1379" i="1"/>
  <c r="K1379" i="1" s="1"/>
  <c r="H1379" i="1"/>
  <c r="N1379" i="1" s="1"/>
  <c r="T1378" i="1"/>
  <c r="I1378" i="1"/>
  <c r="H1378" i="1"/>
  <c r="P1378" i="1" s="1"/>
  <c r="T1377" i="1"/>
  <c r="P1377" i="1"/>
  <c r="J1377" i="1"/>
  <c r="I1377" i="1"/>
  <c r="Q1377" i="1" s="1"/>
  <c r="H1377" i="1"/>
  <c r="N1377" i="1" s="1"/>
  <c r="T1376" i="1"/>
  <c r="P1376" i="1"/>
  <c r="I1376" i="1"/>
  <c r="H1376" i="1"/>
  <c r="T1375" i="1"/>
  <c r="K1375" i="1"/>
  <c r="AB1376" i="2" s="1"/>
  <c r="J1375" i="1"/>
  <c r="AA1376" i="2" s="1"/>
  <c r="I1375" i="1"/>
  <c r="Z1376" i="2" s="1"/>
  <c r="AF1376" i="2" s="1"/>
  <c r="H1375" i="1"/>
  <c r="Y1376" i="2" s="1"/>
  <c r="AE1376" i="2" s="1"/>
  <c r="T1374" i="1"/>
  <c r="P1374" i="1"/>
  <c r="I1374" i="1"/>
  <c r="O1374" i="1" s="1"/>
  <c r="H1374" i="1"/>
  <c r="T1373" i="1"/>
  <c r="Q1373" i="1"/>
  <c r="K1373" i="1"/>
  <c r="AB1374" i="2" s="1"/>
  <c r="I1373" i="1"/>
  <c r="Z1374" i="2" s="1"/>
  <c r="AF1374" i="2" s="1"/>
  <c r="H1373" i="1"/>
  <c r="T1372" i="1"/>
  <c r="I1372" i="1"/>
  <c r="H1372" i="1"/>
  <c r="P1372" i="1" s="1"/>
  <c r="T1371" i="1"/>
  <c r="K1371" i="1"/>
  <c r="AB1372" i="2" s="1"/>
  <c r="I1371" i="1"/>
  <c r="Z1372" i="2" s="1"/>
  <c r="AF1372" i="2" s="1"/>
  <c r="H1371" i="1"/>
  <c r="N1371" i="1" s="1"/>
  <c r="T1370" i="1"/>
  <c r="I1370" i="1"/>
  <c r="H1370" i="1"/>
  <c r="P1370" i="1" s="1"/>
  <c r="T1369" i="1"/>
  <c r="Q1369" i="1"/>
  <c r="P1369" i="1"/>
  <c r="N1369" i="1"/>
  <c r="K1369" i="1"/>
  <c r="AB1370" i="2" s="1"/>
  <c r="I1369" i="1"/>
  <c r="Z1370" i="2" s="1"/>
  <c r="AF1370" i="2" s="1"/>
  <c r="H1369" i="1"/>
  <c r="Y1370" i="2" s="1"/>
  <c r="AE1370" i="2" s="1"/>
  <c r="T1368" i="1"/>
  <c r="P1368" i="1"/>
  <c r="I1368" i="1"/>
  <c r="H1368" i="1"/>
  <c r="T1367" i="1"/>
  <c r="N1367" i="1"/>
  <c r="K1367" i="1"/>
  <c r="AB1368" i="2" s="1"/>
  <c r="J1367" i="1"/>
  <c r="AA1368" i="2" s="1"/>
  <c r="I1367" i="1"/>
  <c r="Z1368" i="2" s="1"/>
  <c r="AF1368" i="2" s="1"/>
  <c r="H1367" i="1"/>
  <c r="Y1368" i="2" s="1"/>
  <c r="AE1368" i="2" s="1"/>
  <c r="T1366" i="1"/>
  <c r="O1366" i="1"/>
  <c r="I1366" i="1"/>
  <c r="Q1366" i="1" s="1"/>
  <c r="H1366" i="1"/>
  <c r="P1366" i="1" s="1"/>
  <c r="T1365" i="1"/>
  <c r="Q1365" i="1"/>
  <c r="K1365" i="1"/>
  <c r="AB1366" i="2" s="1"/>
  <c r="I1365" i="1"/>
  <c r="Z1366" i="2" s="1"/>
  <c r="AF1366" i="2" s="1"/>
  <c r="H1365" i="1"/>
  <c r="T1364" i="1"/>
  <c r="Q1364" i="1"/>
  <c r="I1364" i="1"/>
  <c r="H1364" i="1"/>
  <c r="T1363" i="1"/>
  <c r="N1363" i="1"/>
  <c r="J1363" i="1"/>
  <c r="AA1364" i="2" s="1"/>
  <c r="I1363" i="1"/>
  <c r="Z1364" i="2" s="1"/>
  <c r="AF1364" i="2" s="1"/>
  <c r="H1363" i="1"/>
  <c r="Y1364" i="2" s="1"/>
  <c r="AE1364" i="2" s="1"/>
  <c r="T1362" i="1"/>
  <c r="Q1362" i="1"/>
  <c r="I1362" i="1"/>
  <c r="H1362" i="1"/>
  <c r="T1361" i="1"/>
  <c r="Q1361" i="1"/>
  <c r="N1361" i="1"/>
  <c r="J1361" i="1"/>
  <c r="AA1362" i="2" s="1"/>
  <c r="I1361" i="1"/>
  <c r="Z1362" i="2" s="1"/>
  <c r="AF1362" i="2" s="1"/>
  <c r="H1361" i="1"/>
  <c r="Y1362" i="2" s="1"/>
  <c r="AE1362" i="2" s="1"/>
  <c r="T1360" i="1"/>
  <c r="I1360" i="1"/>
  <c r="H1360" i="1"/>
  <c r="T1358" i="1"/>
  <c r="K1358" i="1"/>
  <c r="AB1359" i="2" s="1"/>
  <c r="I1358" i="1"/>
  <c r="Z1359" i="2" s="1"/>
  <c r="AF1359" i="2" s="1"/>
  <c r="H1358" i="1"/>
  <c r="T1357" i="1"/>
  <c r="I1357" i="1"/>
  <c r="H1357" i="1"/>
  <c r="T1356" i="1"/>
  <c r="P1356" i="1"/>
  <c r="I1356" i="1"/>
  <c r="Q1356" i="1" s="1"/>
  <c r="H1356" i="1"/>
  <c r="Y1357" i="2" s="1"/>
  <c r="AE1357" i="2" s="1"/>
  <c r="T1355" i="1"/>
  <c r="I1355" i="1"/>
  <c r="H1355" i="1"/>
  <c r="P1355" i="1" s="1"/>
  <c r="T1354" i="1"/>
  <c r="N1354" i="1"/>
  <c r="J1354" i="1"/>
  <c r="AA1355" i="2" s="1"/>
  <c r="I1354" i="1"/>
  <c r="Z1355" i="2" s="1"/>
  <c r="AF1355" i="2" s="1"/>
  <c r="H1354" i="1"/>
  <c r="Y1355" i="2" s="1"/>
  <c r="AE1355" i="2" s="1"/>
  <c r="T1353" i="1"/>
  <c r="I1353" i="1"/>
  <c r="H1353" i="1"/>
  <c r="P1353" i="1" s="1"/>
  <c r="T1352" i="1"/>
  <c r="N1352" i="1"/>
  <c r="I1352" i="1"/>
  <c r="H1352" i="1"/>
  <c r="J1352" i="1" s="1"/>
  <c r="AA1353" i="2" s="1"/>
  <c r="T1351" i="1"/>
  <c r="P1351" i="1"/>
  <c r="I1351" i="1"/>
  <c r="Q1351" i="1" s="1"/>
  <c r="H1351" i="1"/>
  <c r="T1350" i="1"/>
  <c r="N1350" i="1"/>
  <c r="I1350" i="1"/>
  <c r="H1350" i="1"/>
  <c r="Y1351" i="2" s="1"/>
  <c r="AE1351" i="2" s="1"/>
  <c r="T1349" i="1"/>
  <c r="O1349" i="1"/>
  <c r="I1349" i="1"/>
  <c r="H1349" i="1"/>
  <c r="P1349" i="1" s="1"/>
  <c r="T1348" i="1"/>
  <c r="Q1348" i="1"/>
  <c r="N1348" i="1"/>
  <c r="J1348" i="1"/>
  <c r="I1348" i="1"/>
  <c r="K1348" i="1" s="1"/>
  <c r="H1348" i="1"/>
  <c r="P1348" i="1" s="1"/>
  <c r="T1347" i="1"/>
  <c r="I1347" i="1"/>
  <c r="H1347" i="1"/>
  <c r="P1347" i="1" s="1"/>
  <c r="T1346" i="1"/>
  <c r="N1346" i="1"/>
  <c r="K1346" i="1"/>
  <c r="AB1347" i="2" s="1"/>
  <c r="J1346" i="1"/>
  <c r="AA1347" i="2" s="1"/>
  <c r="I1346" i="1"/>
  <c r="Z1347" i="2" s="1"/>
  <c r="AF1347" i="2" s="1"/>
  <c r="H1346" i="1"/>
  <c r="Y1347" i="2" s="1"/>
  <c r="AE1347" i="2" s="1"/>
  <c r="T1345" i="1"/>
  <c r="I1345" i="1"/>
  <c r="H1345" i="1"/>
  <c r="P1345" i="1" s="1"/>
  <c r="T1344" i="1"/>
  <c r="Q1344" i="1"/>
  <c r="N1344" i="1"/>
  <c r="J1344" i="1"/>
  <c r="AA1345" i="2" s="1"/>
  <c r="I1344" i="1"/>
  <c r="Z1345" i="2" s="1"/>
  <c r="AF1345" i="2" s="1"/>
  <c r="H1344" i="1"/>
  <c r="Y1345" i="2" s="1"/>
  <c r="AE1345" i="2" s="1"/>
  <c r="T1343" i="1"/>
  <c r="Q1343" i="1"/>
  <c r="I1343" i="1"/>
  <c r="O1343" i="1" s="1"/>
  <c r="H1343" i="1"/>
  <c r="P1343" i="1" s="1"/>
  <c r="T1342" i="1"/>
  <c r="J1342" i="1"/>
  <c r="AA1343" i="2" s="1"/>
  <c r="I1342" i="1"/>
  <c r="Z1343" i="2" s="1"/>
  <c r="AF1343" i="2" s="1"/>
  <c r="H1342" i="1"/>
  <c r="Y1343" i="2" s="1"/>
  <c r="AE1343" i="2" s="1"/>
  <c r="T1341" i="1"/>
  <c r="Q1341" i="1"/>
  <c r="I1341" i="1"/>
  <c r="O1341" i="1" s="1"/>
  <c r="H1341" i="1"/>
  <c r="P1341" i="1" s="1"/>
  <c r="T1340" i="1"/>
  <c r="Q1340" i="1"/>
  <c r="K1340" i="1"/>
  <c r="AB1341" i="2" s="1"/>
  <c r="I1340" i="1"/>
  <c r="Z1341" i="2" s="1"/>
  <c r="AF1341" i="2" s="1"/>
  <c r="H1340" i="1"/>
  <c r="T1339" i="1"/>
  <c r="I1339" i="1"/>
  <c r="Q1339" i="1" s="1"/>
  <c r="H1339" i="1"/>
  <c r="T1338" i="1"/>
  <c r="N1338" i="1"/>
  <c r="K1338" i="1"/>
  <c r="AB1339" i="2" s="1"/>
  <c r="J1338" i="1"/>
  <c r="AA1339" i="2" s="1"/>
  <c r="I1338" i="1"/>
  <c r="Z1339" i="2" s="1"/>
  <c r="AF1339" i="2" s="1"/>
  <c r="H1338" i="1"/>
  <c r="Y1339" i="2" s="1"/>
  <c r="AE1339" i="2" s="1"/>
  <c r="T1337" i="1"/>
  <c r="I1337" i="1"/>
  <c r="Q1337" i="1" s="1"/>
  <c r="H1337" i="1"/>
  <c r="T1336" i="1"/>
  <c r="P1336" i="1"/>
  <c r="N1336" i="1"/>
  <c r="K1336" i="1"/>
  <c r="AB1337" i="2" s="1"/>
  <c r="J1336" i="1"/>
  <c r="AA1337" i="2" s="1"/>
  <c r="I1336" i="1"/>
  <c r="Z1337" i="2" s="1"/>
  <c r="AF1337" i="2" s="1"/>
  <c r="H1336" i="1"/>
  <c r="Y1337" i="2" s="1"/>
  <c r="AE1337" i="2" s="1"/>
  <c r="T1335" i="1"/>
  <c r="I1335" i="1"/>
  <c r="H1335" i="1"/>
  <c r="T1334" i="1"/>
  <c r="I1334" i="1"/>
  <c r="Z1335" i="2" s="1"/>
  <c r="AF1335" i="2" s="1"/>
  <c r="H1334" i="1"/>
  <c r="Y1335" i="2" s="1"/>
  <c r="AE1335" i="2" s="1"/>
  <c r="T1333" i="1"/>
  <c r="I1333" i="1"/>
  <c r="H1333" i="1"/>
  <c r="T1332" i="1"/>
  <c r="P1332" i="1"/>
  <c r="N1332" i="1"/>
  <c r="K1332" i="1"/>
  <c r="AB1333" i="2" s="1"/>
  <c r="I1332" i="1"/>
  <c r="Z1333" i="2" s="1"/>
  <c r="AF1333" i="2" s="1"/>
  <c r="H1332" i="1"/>
  <c r="Y1333" i="2" s="1"/>
  <c r="AE1333" i="2" s="1"/>
  <c r="T1331" i="1"/>
  <c r="P1331" i="1"/>
  <c r="I1331" i="1"/>
  <c r="H1331" i="1"/>
  <c r="T1330" i="1"/>
  <c r="N1330" i="1"/>
  <c r="J1330" i="1"/>
  <c r="AA1331" i="2" s="1"/>
  <c r="I1330" i="1"/>
  <c r="Z1331" i="2" s="1"/>
  <c r="AF1331" i="2" s="1"/>
  <c r="H1330" i="1"/>
  <c r="Y1331" i="2" s="1"/>
  <c r="AE1331" i="2" s="1"/>
  <c r="T1329" i="1"/>
  <c r="I1329" i="1"/>
  <c r="H1329" i="1"/>
  <c r="P1329" i="1" s="1"/>
  <c r="T1328" i="1"/>
  <c r="P1328" i="1"/>
  <c r="N1328" i="1"/>
  <c r="J1328" i="1"/>
  <c r="AA1329" i="2" s="1"/>
  <c r="I1328" i="1"/>
  <c r="Z1329" i="2" s="1"/>
  <c r="AF1329" i="2" s="1"/>
  <c r="H1328" i="1"/>
  <c r="Y1329" i="2" s="1"/>
  <c r="AE1329" i="2" s="1"/>
  <c r="T1327" i="1"/>
  <c r="P1327" i="1"/>
  <c r="I1327" i="1"/>
  <c r="Q1327" i="1" s="1"/>
  <c r="H1327" i="1"/>
  <c r="T1326" i="1"/>
  <c r="N1326" i="1"/>
  <c r="J1326" i="1"/>
  <c r="AA1327" i="2" s="1"/>
  <c r="I1326" i="1"/>
  <c r="Z1327" i="2" s="1"/>
  <c r="AF1327" i="2" s="1"/>
  <c r="H1326" i="1"/>
  <c r="Y1327" i="2" s="1"/>
  <c r="AE1327" i="2" s="1"/>
  <c r="T1325" i="1"/>
  <c r="O1325" i="1"/>
  <c r="I1325" i="1"/>
  <c r="H1325" i="1"/>
  <c r="P1325" i="1" s="1"/>
  <c r="T1324" i="1"/>
  <c r="Q1324" i="1"/>
  <c r="K1324" i="1"/>
  <c r="AB1325" i="2" s="1"/>
  <c r="J1324" i="1"/>
  <c r="AA1325" i="2" s="1"/>
  <c r="I1324" i="1"/>
  <c r="Z1325" i="2" s="1"/>
  <c r="AF1325" i="2" s="1"/>
  <c r="H1324" i="1"/>
  <c r="Y1325" i="2" s="1"/>
  <c r="AE1325" i="2" s="1"/>
  <c r="T1322" i="1"/>
  <c r="P1322" i="1"/>
  <c r="I1322" i="1"/>
  <c r="Z1323" i="2" s="1"/>
  <c r="AF1323" i="2" s="1"/>
  <c r="H1322" i="1"/>
  <c r="T1321" i="1"/>
  <c r="I1321" i="1"/>
  <c r="Z1322" i="2" s="1"/>
  <c r="AF1322" i="2" s="1"/>
  <c r="H1321" i="1"/>
  <c r="J1321" i="1" s="1"/>
  <c r="AA1322" i="2" s="1"/>
  <c r="T1320" i="1"/>
  <c r="O1320" i="1"/>
  <c r="I1320" i="1"/>
  <c r="Q1320" i="1" s="1"/>
  <c r="H1320" i="1"/>
  <c r="P1320" i="1" s="1"/>
  <c r="T1319" i="1"/>
  <c r="Q1319" i="1"/>
  <c r="N1319" i="1"/>
  <c r="I1319" i="1"/>
  <c r="Z1320" i="2" s="1"/>
  <c r="AF1320" i="2" s="1"/>
  <c r="H1319" i="1"/>
  <c r="Y1320" i="2" s="1"/>
  <c r="AE1320" i="2" s="1"/>
  <c r="T1318" i="1"/>
  <c r="I1318" i="1"/>
  <c r="Z1319" i="2" s="1"/>
  <c r="AF1319" i="2" s="1"/>
  <c r="H1318" i="1"/>
  <c r="P1318" i="1" s="1"/>
  <c r="T1317" i="1"/>
  <c r="J1317" i="1"/>
  <c r="AA1318" i="2" s="1"/>
  <c r="I1317" i="1"/>
  <c r="K1317" i="1" s="1"/>
  <c r="AB1318" i="2" s="1"/>
  <c r="H1317" i="1"/>
  <c r="T1316" i="1"/>
  <c r="Q1316" i="1"/>
  <c r="I1316" i="1"/>
  <c r="H1316" i="1"/>
  <c r="T1315" i="1"/>
  <c r="Q1315" i="1"/>
  <c r="I1315" i="1"/>
  <c r="Z1316" i="2" s="1"/>
  <c r="AF1316" i="2" s="1"/>
  <c r="H1315" i="1"/>
  <c r="Y1316" i="2" s="1"/>
  <c r="AE1316" i="2" s="1"/>
  <c r="T1314" i="1"/>
  <c r="P1314" i="1"/>
  <c r="N1314" i="1"/>
  <c r="I1314" i="1"/>
  <c r="O1314" i="1" s="1"/>
  <c r="H1314" i="1"/>
  <c r="T1313" i="1"/>
  <c r="I1313" i="1"/>
  <c r="K1313" i="1" s="1"/>
  <c r="AB1314" i="2" s="1"/>
  <c r="H1313" i="1"/>
  <c r="Y1314" i="2" s="1"/>
  <c r="AE1314" i="2" s="1"/>
  <c r="T1312" i="1"/>
  <c r="O1312" i="1"/>
  <c r="I1312" i="1"/>
  <c r="Z1313" i="2" s="1"/>
  <c r="AF1313" i="2" s="1"/>
  <c r="H1312" i="1"/>
  <c r="T1311" i="1"/>
  <c r="I1311" i="1"/>
  <c r="Z1312" i="2" s="1"/>
  <c r="AF1312" i="2" s="1"/>
  <c r="H1311" i="1"/>
  <c r="Y1312" i="2" s="1"/>
  <c r="AE1312" i="2" s="1"/>
  <c r="T1310" i="1"/>
  <c r="P1310" i="1"/>
  <c r="N1310" i="1"/>
  <c r="I1310" i="1"/>
  <c r="O1310" i="1" s="1"/>
  <c r="H1310" i="1"/>
  <c r="T1309" i="1"/>
  <c r="Q1309" i="1"/>
  <c r="K1309" i="1"/>
  <c r="I1309" i="1"/>
  <c r="H1309" i="1"/>
  <c r="T1308" i="1"/>
  <c r="I1308" i="1"/>
  <c r="Z1309" i="2" s="1"/>
  <c r="AF1309" i="2" s="1"/>
  <c r="H1308" i="1"/>
  <c r="N1308" i="1" s="1"/>
  <c r="T1307" i="1"/>
  <c r="Q1307" i="1"/>
  <c r="K1307" i="1"/>
  <c r="AB1308" i="2" s="1"/>
  <c r="I1307" i="1"/>
  <c r="H1307" i="1"/>
  <c r="T1306" i="1"/>
  <c r="P1306" i="1"/>
  <c r="N1306" i="1"/>
  <c r="I1306" i="1"/>
  <c r="Z1307" i="2" s="1"/>
  <c r="AF1307" i="2" s="1"/>
  <c r="H1306" i="1"/>
  <c r="T1305" i="1"/>
  <c r="J1305" i="1"/>
  <c r="AA1306" i="2" s="1"/>
  <c r="I1305" i="1"/>
  <c r="H1305" i="1"/>
  <c r="Y1306" i="2" s="1"/>
  <c r="T1304" i="1"/>
  <c r="P1304" i="1"/>
  <c r="N1304" i="1"/>
  <c r="I1304" i="1"/>
  <c r="Z1305" i="2" s="1"/>
  <c r="AF1305" i="2" s="1"/>
  <c r="H1304" i="1"/>
  <c r="T1303" i="1"/>
  <c r="I1303" i="1"/>
  <c r="H1303" i="1"/>
  <c r="T1302" i="1"/>
  <c r="I1302" i="1"/>
  <c r="Z1303" i="2" s="1"/>
  <c r="AF1303" i="2" s="1"/>
  <c r="H1302" i="1"/>
  <c r="N1302" i="1" s="1"/>
  <c r="T1301" i="1"/>
  <c r="Q1301" i="1"/>
  <c r="K1301" i="1"/>
  <c r="AB1302" i="2" s="1"/>
  <c r="I1301" i="1"/>
  <c r="H1301" i="1"/>
  <c r="T1300" i="1"/>
  <c r="I1300" i="1"/>
  <c r="Z1301" i="2" s="1"/>
  <c r="AF1301" i="2" s="1"/>
  <c r="H1300" i="1"/>
  <c r="P1300" i="1" s="1"/>
  <c r="T1299" i="1"/>
  <c r="I1299" i="1"/>
  <c r="H1299" i="1"/>
  <c r="Y1300" i="2" s="1"/>
  <c r="AE1300" i="2" s="1"/>
  <c r="T1298" i="1"/>
  <c r="Q1298" i="1"/>
  <c r="O1298" i="1"/>
  <c r="I1298" i="1"/>
  <c r="K1298" i="1" s="1"/>
  <c r="H1298" i="1"/>
  <c r="N1298" i="1" s="1"/>
  <c r="T1297" i="1"/>
  <c r="I1297" i="1"/>
  <c r="H1297" i="1"/>
  <c r="Y1298" i="2" s="1"/>
  <c r="AE1298" i="2" s="1"/>
  <c r="T1296" i="1"/>
  <c r="I1296" i="1"/>
  <c r="Z1297" i="2" s="1"/>
  <c r="AF1297" i="2" s="1"/>
  <c r="H1296" i="1"/>
  <c r="N1296" i="1" s="1"/>
  <c r="T1295" i="1"/>
  <c r="Q1295" i="1"/>
  <c r="I1295" i="1"/>
  <c r="K1295" i="1" s="1"/>
  <c r="H1295" i="1"/>
  <c r="P1295" i="1" s="1"/>
  <c r="T1294" i="1"/>
  <c r="I1294" i="1"/>
  <c r="Z1295" i="2" s="1"/>
  <c r="H1294" i="1"/>
  <c r="P1294" i="1" s="1"/>
  <c r="T1293" i="1"/>
  <c r="I1293" i="1"/>
  <c r="H1293" i="1"/>
  <c r="Y1294" i="2" s="1"/>
  <c r="AE1294" i="2" s="1"/>
  <c r="T1292" i="1"/>
  <c r="P1292" i="1"/>
  <c r="N1292" i="1"/>
  <c r="I1292" i="1"/>
  <c r="Z1293" i="2" s="1"/>
  <c r="AF1293" i="2" s="1"/>
  <c r="H1292" i="1"/>
  <c r="T1291" i="1"/>
  <c r="I1291" i="1"/>
  <c r="H1291" i="1"/>
  <c r="Y1292" i="2" s="1"/>
  <c r="AE1292" i="2" s="1"/>
  <c r="T1290" i="1"/>
  <c r="I1290" i="1"/>
  <c r="Z1291" i="2" s="1"/>
  <c r="H1290" i="1"/>
  <c r="N1290" i="1" s="1"/>
  <c r="T1289" i="1"/>
  <c r="P1289" i="1"/>
  <c r="N1289" i="1"/>
  <c r="K1289" i="1"/>
  <c r="AB1290" i="2" s="1"/>
  <c r="J1289" i="1"/>
  <c r="AA1290" i="2" s="1"/>
  <c r="I1289" i="1"/>
  <c r="Q1289" i="1" s="1"/>
  <c r="H1289" i="1"/>
  <c r="Y1290" i="2" s="1"/>
  <c r="T1288" i="1"/>
  <c r="P1288" i="1"/>
  <c r="I1288" i="1"/>
  <c r="H1288" i="1"/>
  <c r="T1287" i="1"/>
  <c r="I1287" i="1"/>
  <c r="H1287" i="1"/>
  <c r="Y1288" i="2" s="1"/>
  <c r="T1286" i="1"/>
  <c r="O1286" i="1"/>
  <c r="I1286" i="1"/>
  <c r="Z1287" i="2" s="1"/>
  <c r="AF1287" i="2" s="1"/>
  <c r="H1286" i="1"/>
  <c r="N1286" i="1" s="1"/>
  <c r="T1285" i="1"/>
  <c r="I1285" i="1"/>
  <c r="H1285" i="1"/>
  <c r="Y1286" i="2" s="1"/>
  <c r="AE1286" i="2" s="1"/>
  <c r="T1284" i="1"/>
  <c r="I1284" i="1"/>
  <c r="Z1285" i="2" s="1"/>
  <c r="AF1285" i="2" s="1"/>
  <c r="H1284" i="1"/>
  <c r="T1283" i="1"/>
  <c r="K1283" i="1"/>
  <c r="AB1284" i="2" s="1"/>
  <c r="J1283" i="1"/>
  <c r="AA1284" i="2" s="1"/>
  <c r="I1283" i="1"/>
  <c r="Q1283" i="1" s="1"/>
  <c r="H1283" i="1"/>
  <c r="Y1284" i="2" s="1"/>
  <c r="T1282" i="1"/>
  <c r="P1282" i="1"/>
  <c r="I1282" i="1"/>
  <c r="Z1283" i="2" s="1"/>
  <c r="AF1283" i="2" s="1"/>
  <c r="H1282" i="1"/>
  <c r="T1281" i="1"/>
  <c r="I1281" i="1"/>
  <c r="H1281" i="1"/>
  <c r="Y1282" i="2" s="1"/>
  <c r="AE1282" i="2" s="1"/>
  <c r="T1280" i="1"/>
  <c r="P1280" i="1"/>
  <c r="O1280" i="1"/>
  <c r="I1280" i="1"/>
  <c r="Z1281" i="2" s="1"/>
  <c r="H1280" i="1"/>
  <c r="N1280" i="1" s="1"/>
  <c r="T1279" i="1"/>
  <c r="P1279" i="1"/>
  <c r="I1279" i="1"/>
  <c r="H1279" i="1"/>
  <c r="Y1280" i="2" s="1"/>
  <c r="AE1280" i="2" s="1"/>
  <c r="T1278" i="1"/>
  <c r="I1278" i="1"/>
  <c r="Z1279" i="2" s="1"/>
  <c r="AF1279" i="2" s="1"/>
  <c r="H1278" i="1"/>
  <c r="T1277" i="1"/>
  <c r="K1277" i="1"/>
  <c r="AB1278" i="2" s="1"/>
  <c r="I1277" i="1"/>
  <c r="Q1277" i="1" s="1"/>
  <c r="H1277" i="1"/>
  <c r="Y1278" i="2" s="1"/>
  <c r="AE1278" i="2" s="1"/>
  <c r="T1276" i="1"/>
  <c r="I1276" i="1"/>
  <c r="Z1277" i="2" s="1"/>
  <c r="AF1277" i="2" s="1"/>
  <c r="H1276" i="1"/>
  <c r="P1276" i="1" s="1"/>
  <c r="T1275" i="1"/>
  <c r="I1275" i="1"/>
  <c r="H1275" i="1"/>
  <c r="Y1276" i="2" s="1"/>
  <c r="AE1276" i="2" s="1"/>
  <c r="T1274" i="1"/>
  <c r="I1274" i="1"/>
  <c r="Z1275" i="2" s="1"/>
  <c r="H1274" i="1"/>
  <c r="P1274" i="1" s="1"/>
  <c r="T1273" i="1"/>
  <c r="P1273" i="1"/>
  <c r="I1273" i="1"/>
  <c r="H1273" i="1"/>
  <c r="Y1274" i="2" s="1"/>
  <c r="AE1274" i="2" s="1"/>
  <c r="T1272" i="1"/>
  <c r="I1272" i="1"/>
  <c r="Z1273" i="2" s="1"/>
  <c r="AF1273" i="2" s="1"/>
  <c r="H1272" i="1"/>
  <c r="T1271" i="1"/>
  <c r="K1271" i="1"/>
  <c r="AB1272" i="2" s="1"/>
  <c r="I1271" i="1"/>
  <c r="Q1271" i="1" s="1"/>
  <c r="H1271" i="1"/>
  <c r="Y1272" i="2" s="1"/>
  <c r="AE1272" i="2" s="1"/>
  <c r="T1270" i="1"/>
  <c r="P1270" i="1"/>
  <c r="I1270" i="1"/>
  <c r="Z1271" i="2" s="1"/>
  <c r="H1270" i="1"/>
  <c r="T1269" i="1"/>
  <c r="I1269" i="1"/>
  <c r="H1269" i="1"/>
  <c r="Y1270" i="2" s="1"/>
  <c r="AE1270" i="2" s="1"/>
  <c r="T1268" i="1"/>
  <c r="O1268" i="1"/>
  <c r="N1268" i="1"/>
  <c r="I1268" i="1"/>
  <c r="Q1268" i="1" s="1"/>
  <c r="H1268" i="1"/>
  <c r="P1268" i="1" s="1"/>
  <c r="T1267" i="1"/>
  <c r="I1267" i="1"/>
  <c r="H1267" i="1"/>
  <c r="P1267" i="1" s="1"/>
  <c r="T1266" i="1"/>
  <c r="I1266" i="1"/>
  <c r="H1266" i="1"/>
  <c r="T1265" i="1"/>
  <c r="K1265" i="1"/>
  <c r="AB1266" i="2" s="1"/>
  <c r="I1265" i="1"/>
  <c r="Q1265" i="1" s="1"/>
  <c r="H1265" i="1"/>
  <c r="T1264" i="1"/>
  <c r="I1264" i="1"/>
  <c r="Z1265" i="2" s="1"/>
  <c r="H1264" i="1"/>
  <c r="P1264" i="1" s="1"/>
  <c r="T1263" i="1"/>
  <c r="I1263" i="1"/>
  <c r="H1263" i="1"/>
  <c r="T1262" i="1"/>
  <c r="P1262" i="1"/>
  <c r="N1262" i="1"/>
  <c r="I1262" i="1"/>
  <c r="H1262" i="1"/>
  <c r="T1261" i="1"/>
  <c r="P1261" i="1"/>
  <c r="I1261" i="1"/>
  <c r="H1261" i="1"/>
  <c r="Y1262" i="2" s="1"/>
  <c r="AE1262" i="2" s="1"/>
  <c r="T1260" i="1"/>
  <c r="I1260" i="1"/>
  <c r="Z1261" i="2" s="1"/>
  <c r="H1260" i="1"/>
  <c r="T1259" i="1"/>
  <c r="P1259" i="1"/>
  <c r="K1259" i="1"/>
  <c r="I1259" i="1"/>
  <c r="Q1259" i="1" s="1"/>
  <c r="H1259" i="1"/>
  <c r="N1259" i="1" s="1"/>
  <c r="T1258" i="1"/>
  <c r="P1258" i="1"/>
  <c r="I1258" i="1"/>
  <c r="H1258" i="1"/>
  <c r="T1257" i="1"/>
  <c r="I1257" i="1"/>
  <c r="H1257" i="1"/>
  <c r="Y1258" i="2" s="1"/>
  <c r="AE1258" i="2" s="1"/>
  <c r="T1256" i="1"/>
  <c r="O1256" i="1"/>
  <c r="I1256" i="1"/>
  <c r="Z1257" i="2" s="1"/>
  <c r="AF1257" i="2" s="1"/>
  <c r="H1256" i="1"/>
  <c r="N1256" i="1" s="1"/>
  <c r="T1255" i="1"/>
  <c r="I1255" i="1"/>
  <c r="H1255" i="1"/>
  <c r="Y1256" i="2" s="1"/>
  <c r="AE1256" i="2" s="1"/>
  <c r="T1254" i="1"/>
  <c r="I1254" i="1"/>
  <c r="Z1255" i="2" s="1"/>
  <c r="H1254" i="1"/>
  <c r="T1253" i="1"/>
  <c r="P1253" i="1"/>
  <c r="I1253" i="1"/>
  <c r="Q1253" i="1" s="1"/>
  <c r="H1253" i="1"/>
  <c r="Y1254" i="2" s="1"/>
  <c r="AE1254" i="2" s="1"/>
  <c r="T1252" i="1"/>
  <c r="I1252" i="1"/>
  <c r="Z1253" i="2" s="1"/>
  <c r="AF1253" i="2" s="1"/>
  <c r="H1252" i="1"/>
  <c r="P1252" i="1" s="1"/>
  <c r="T1251" i="1"/>
  <c r="I1251" i="1"/>
  <c r="H1251" i="1"/>
  <c r="Y1252" i="2" s="1"/>
  <c r="AE1252" i="2" s="1"/>
  <c r="T1250" i="1"/>
  <c r="I1250" i="1"/>
  <c r="Z1251" i="2" s="1"/>
  <c r="AF1251" i="2" s="1"/>
  <c r="H1250" i="1"/>
  <c r="N1250" i="1" s="1"/>
  <c r="T1249" i="1"/>
  <c r="I1249" i="1"/>
  <c r="H1249" i="1"/>
  <c r="Y1250" i="2" s="1"/>
  <c r="AE1250" i="2" s="1"/>
  <c r="T1248" i="1"/>
  <c r="I1248" i="1"/>
  <c r="Z1249" i="2" s="1"/>
  <c r="H1248" i="1"/>
  <c r="T1247" i="1"/>
  <c r="I1247" i="1"/>
  <c r="Q1247" i="1" s="1"/>
  <c r="H1247" i="1"/>
  <c r="Y1248" i="2" s="1"/>
  <c r="AE1248" i="2" s="1"/>
  <c r="T1246" i="1"/>
  <c r="I1246" i="1"/>
  <c r="Z1247" i="2" s="1"/>
  <c r="AF1247" i="2" s="1"/>
  <c r="H1246" i="1"/>
  <c r="P1246" i="1" s="1"/>
  <c r="T1245" i="1"/>
  <c r="I1245" i="1"/>
  <c r="H1245" i="1"/>
  <c r="Y1246" i="2" s="1"/>
  <c r="AE1246" i="2" s="1"/>
  <c r="T1244" i="1"/>
  <c r="I1244" i="1"/>
  <c r="Z1245" i="2" s="1"/>
  <c r="AF1245" i="2" s="1"/>
  <c r="H1244" i="1"/>
  <c r="N1244" i="1" s="1"/>
  <c r="T1243" i="1"/>
  <c r="I1243" i="1"/>
  <c r="H1243" i="1"/>
  <c r="Y1244" i="2" s="1"/>
  <c r="AE1244" i="2" s="1"/>
  <c r="T1242" i="1"/>
  <c r="I1242" i="1"/>
  <c r="Z1243" i="2" s="1"/>
  <c r="H1242" i="1"/>
  <c r="T1241" i="1"/>
  <c r="I1241" i="1"/>
  <c r="Q1241" i="1" s="1"/>
  <c r="H1241" i="1"/>
  <c r="Y1242" i="2" s="1"/>
  <c r="AE1242" i="2" s="1"/>
  <c r="T1240" i="1"/>
  <c r="I1240" i="1"/>
  <c r="Z1241" i="2" s="1"/>
  <c r="AF1241" i="2" s="1"/>
  <c r="H1240" i="1"/>
  <c r="P1240" i="1" s="1"/>
  <c r="T1239" i="1"/>
  <c r="I1239" i="1"/>
  <c r="H1239" i="1"/>
  <c r="Y1240" i="2" s="1"/>
  <c r="AE1240" i="2" s="1"/>
  <c r="T1238" i="1"/>
  <c r="I1238" i="1"/>
  <c r="Z1239" i="2" s="1"/>
  <c r="AF1239" i="2" s="1"/>
  <c r="H1238" i="1"/>
  <c r="N1238" i="1" s="1"/>
  <c r="T1237" i="1"/>
  <c r="I1237" i="1"/>
  <c r="H1237" i="1"/>
  <c r="P1237" i="1" s="1"/>
  <c r="T1236" i="1"/>
  <c r="I1236" i="1"/>
  <c r="Z1237" i="2" s="1"/>
  <c r="H1236" i="1"/>
  <c r="T1235" i="1"/>
  <c r="I1235" i="1"/>
  <c r="Q1235" i="1" s="1"/>
  <c r="H1235" i="1"/>
  <c r="Y1236" i="2" s="1"/>
  <c r="AE1236" i="2" s="1"/>
  <c r="T1234" i="1"/>
  <c r="I1234" i="1"/>
  <c r="Z1235" i="2" s="1"/>
  <c r="AF1235" i="2" s="1"/>
  <c r="H1234" i="1"/>
  <c r="P1234" i="1" s="1"/>
  <c r="T1233" i="1"/>
  <c r="I1233" i="1"/>
  <c r="H1233" i="1"/>
  <c r="Y1234" i="2" s="1"/>
  <c r="AE1234" i="2" s="1"/>
  <c r="T1232" i="1"/>
  <c r="I1232" i="1"/>
  <c r="Z1233" i="2" s="1"/>
  <c r="AF1233" i="2" s="1"/>
  <c r="H1232" i="1"/>
  <c r="N1232" i="1" s="1"/>
  <c r="T1231" i="1"/>
  <c r="I1231" i="1"/>
  <c r="H1231" i="1"/>
  <c r="P1231" i="1" s="1"/>
  <c r="T1230" i="1"/>
  <c r="I1230" i="1"/>
  <c r="Z1231" i="2" s="1"/>
  <c r="H1230" i="1"/>
  <c r="T1229" i="1"/>
  <c r="I1229" i="1"/>
  <c r="Q1229" i="1" s="1"/>
  <c r="H1229" i="1"/>
  <c r="Y1230" i="2" s="1"/>
  <c r="AE1230" i="2" s="1"/>
  <c r="T1228" i="1"/>
  <c r="I1228" i="1"/>
  <c r="Z1229" i="2" s="1"/>
  <c r="AF1229" i="2" s="1"/>
  <c r="H1228" i="1"/>
  <c r="P1228" i="1" s="1"/>
  <c r="T1227" i="1"/>
  <c r="I1227" i="1"/>
  <c r="H1227" i="1"/>
  <c r="T1226" i="1"/>
  <c r="I1226" i="1"/>
  <c r="Z1227" i="2" s="1"/>
  <c r="AF1227" i="2" s="1"/>
  <c r="H1226" i="1"/>
  <c r="N1226" i="1" s="1"/>
  <c r="T1225" i="1"/>
  <c r="P1225" i="1"/>
  <c r="I1225" i="1"/>
  <c r="Z1226" i="2" s="1"/>
  <c r="AF1226" i="2" s="1"/>
  <c r="H1225" i="1"/>
  <c r="Y1226" i="2" s="1"/>
  <c r="AE1226" i="2" s="1"/>
  <c r="T1224" i="1"/>
  <c r="P1224" i="1"/>
  <c r="I1224" i="1"/>
  <c r="Z1225" i="2" s="1"/>
  <c r="H1224" i="1"/>
  <c r="Y1225" i="2" s="1"/>
  <c r="AE1225" i="2" s="1"/>
  <c r="T1223" i="1"/>
  <c r="Q1223" i="1"/>
  <c r="K1223" i="1"/>
  <c r="AB1224" i="2" s="1"/>
  <c r="I1223" i="1"/>
  <c r="H1223" i="1"/>
  <c r="T1222" i="1"/>
  <c r="Q1222" i="1"/>
  <c r="N1222" i="1"/>
  <c r="K1222" i="1"/>
  <c r="AB1223" i="2" s="1"/>
  <c r="I1222" i="1"/>
  <c r="Z1223" i="2" s="1"/>
  <c r="AF1223" i="2" s="1"/>
  <c r="H1222" i="1"/>
  <c r="P1222" i="1" s="1"/>
  <c r="T1221" i="1"/>
  <c r="Q1221" i="1"/>
  <c r="K1221" i="1"/>
  <c r="AB1222" i="2" s="1"/>
  <c r="I1221" i="1"/>
  <c r="Z1222" i="2" s="1"/>
  <c r="H1221" i="1"/>
  <c r="T1220" i="1"/>
  <c r="I1220" i="1"/>
  <c r="Z1221" i="2" s="1"/>
  <c r="AF1221" i="2" s="1"/>
  <c r="H1220" i="1"/>
  <c r="Y1221" i="2" s="1"/>
  <c r="AE1221" i="2" s="1"/>
  <c r="T1219" i="1"/>
  <c r="O1219" i="1"/>
  <c r="J1219" i="1"/>
  <c r="AA1220" i="2" s="1"/>
  <c r="I1219" i="1"/>
  <c r="Z1220" i="2" s="1"/>
  <c r="AF1220" i="2" s="1"/>
  <c r="H1219" i="1"/>
  <c r="Y1220" i="2" s="1"/>
  <c r="AE1220" i="2" s="1"/>
  <c r="T1218" i="1"/>
  <c r="Q1218" i="1"/>
  <c r="J1218" i="1"/>
  <c r="AA1219" i="2" s="1"/>
  <c r="I1218" i="1"/>
  <c r="Z1219" i="2" s="1"/>
  <c r="H1218" i="1"/>
  <c r="Y1219" i="2" s="1"/>
  <c r="AE1219" i="2" s="1"/>
  <c r="T1217" i="1"/>
  <c r="N1217" i="1"/>
  <c r="I1217" i="1"/>
  <c r="Z1218" i="2" s="1"/>
  <c r="AF1218" i="2" s="1"/>
  <c r="H1217" i="1"/>
  <c r="Y1218" i="2" s="1"/>
  <c r="AE1218" i="2" s="1"/>
  <c r="T1216" i="1"/>
  <c r="I1216" i="1"/>
  <c r="Q1216" i="1" s="1"/>
  <c r="H1216" i="1"/>
  <c r="T1215" i="1"/>
  <c r="P1215" i="1"/>
  <c r="N1215" i="1"/>
  <c r="I1215" i="1"/>
  <c r="Q1215" i="1" s="1"/>
  <c r="H1215" i="1"/>
  <c r="J1215" i="1" s="1"/>
  <c r="T1214" i="1"/>
  <c r="P1214" i="1"/>
  <c r="I1214" i="1"/>
  <c r="K1214" i="1" s="1"/>
  <c r="H1214" i="1"/>
  <c r="N1214" i="1" s="1"/>
  <c r="T1213" i="1"/>
  <c r="Q1213" i="1"/>
  <c r="K1213" i="1"/>
  <c r="I1213" i="1"/>
  <c r="H1213" i="1"/>
  <c r="N1213" i="1" s="1"/>
  <c r="T1212" i="1"/>
  <c r="I1212" i="1"/>
  <c r="Q1212" i="1" s="1"/>
  <c r="H1212" i="1"/>
  <c r="T1211" i="1"/>
  <c r="O1211" i="1"/>
  <c r="I1211" i="1"/>
  <c r="Q1211" i="1" s="1"/>
  <c r="H1211" i="1"/>
  <c r="P1211" i="1" s="1"/>
  <c r="T1210" i="1"/>
  <c r="Q1210" i="1"/>
  <c r="K1210" i="1"/>
  <c r="I1210" i="1"/>
  <c r="H1210" i="1"/>
  <c r="N1210" i="1" s="1"/>
  <c r="T1209" i="1"/>
  <c r="N1209" i="1"/>
  <c r="I1209" i="1"/>
  <c r="Q1209" i="1" s="1"/>
  <c r="H1209" i="1"/>
  <c r="T1208" i="1"/>
  <c r="I1208" i="1"/>
  <c r="Q1208" i="1" s="1"/>
  <c r="H1208" i="1"/>
  <c r="T1207" i="1"/>
  <c r="P1207" i="1"/>
  <c r="O1207" i="1"/>
  <c r="N1207" i="1"/>
  <c r="I1207" i="1"/>
  <c r="Q1207" i="1" s="1"/>
  <c r="H1207" i="1"/>
  <c r="J1207" i="1" s="1"/>
  <c r="T1206" i="1"/>
  <c r="Q1206" i="1"/>
  <c r="P1206" i="1"/>
  <c r="K1206" i="1"/>
  <c r="J1206" i="1"/>
  <c r="I1206" i="1"/>
  <c r="H1206" i="1"/>
  <c r="N1206" i="1" s="1"/>
  <c r="T1205" i="1"/>
  <c r="Q1205" i="1"/>
  <c r="K1205" i="1"/>
  <c r="I1205" i="1"/>
  <c r="H1205" i="1"/>
  <c r="N1205" i="1" s="1"/>
  <c r="T1204" i="1"/>
  <c r="I1204" i="1"/>
  <c r="Q1204" i="1" s="1"/>
  <c r="H1204" i="1"/>
  <c r="T1203" i="1"/>
  <c r="O1203" i="1"/>
  <c r="N1203" i="1"/>
  <c r="J1203" i="1"/>
  <c r="I1203" i="1"/>
  <c r="Q1203" i="1" s="1"/>
  <c r="H1203" i="1"/>
  <c r="P1203" i="1" s="1"/>
  <c r="T1202" i="1"/>
  <c r="P1202" i="1"/>
  <c r="J1202" i="1"/>
  <c r="I1202" i="1"/>
  <c r="H1202" i="1"/>
  <c r="N1202" i="1" s="1"/>
  <c r="T1201" i="1"/>
  <c r="Q1201" i="1"/>
  <c r="N1201" i="1"/>
  <c r="I1201" i="1"/>
  <c r="Z1202" i="2" s="1"/>
  <c r="AF1202" i="2" s="1"/>
  <c r="H1201" i="1"/>
  <c r="Y1202" i="2" s="1"/>
  <c r="AE1202" i="2" s="1"/>
  <c r="T1200" i="1"/>
  <c r="I1200" i="1"/>
  <c r="Q1200" i="1" s="1"/>
  <c r="H1200" i="1"/>
  <c r="T1199" i="1"/>
  <c r="P1199" i="1"/>
  <c r="N1199" i="1"/>
  <c r="J1199" i="1"/>
  <c r="I1199" i="1"/>
  <c r="Q1199" i="1" s="1"/>
  <c r="H1199" i="1"/>
  <c r="T1198" i="1"/>
  <c r="Q1198" i="1"/>
  <c r="K1198" i="1"/>
  <c r="I1198" i="1"/>
  <c r="H1198" i="1"/>
  <c r="T1197" i="1"/>
  <c r="Q1197" i="1"/>
  <c r="N1197" i="1"/>
  <c r="K1197" i="1"/>
  <c r="I1197" i="1"/>
  <c r="H1197" i="1"/>
  <c r="T1196" i="1"/>
  <c r="I1196" i="1"/>
  <c r="Z1197" i="2" s="1"/>
  <c r="AF1197" i="2" s="1"/>
  <c r="H1196" i="1"/>
  <c r="Y1197" i="2" s="1"/>
  <c r="AE1197" i="2" s="1"/>
  <c r="T1195" i="1"/>
  <c r="O1195" i="1"/>
  <c r="I1195" i="1"/>
  <c r="Z1196" i="2" s="1"/>
  <c r="AF1196" i="2" s="1"/>
  <c r="H1195" i="1"/>
  <c r="Y1196" i="2" s="1"/>
  <c r="AE1196" i="2" s="1"/>
  <c r="T1194" i="1"/>
  <c r="K1194" i="1"/>
  <c r="AB1195" i="2" s="1"/>
  <c r="J1194" i="1"/>
  <c r="AA1195" i="2" s="1"/>
  <c r="I1194" i="1"/>
  <c r="Z1195" i="2" s="1"/>
  <c r="H1194" i="1"/>
  <c r="Y1195" i="2" s="1"/>
  <c r="AE1195" i="2" s="1"/>
  <c r="T1193" i="1"/>
  <c r="N1193" i="1"/>
  <c r="I1193" i="1"/>
  <c r="Z1194" i="2" s="1"/>
  <c r="AF1194" i="2" s="1"/>
  <c r="H1193" i="1"/>
  <c r="Y1194" i="2" s="1"/>
  <c r="AE1194" i="2" s="1"/>
  <c r="T1192" i="1"/>
  <c r="I1192" i="1"/>
  <c r="Z1193" i="2" s="1"/>
  <c r="AF1193" i="2" s="1"/>
  <c r="H1192" i="1"/>
  <c r="Y1193" i="2" s="1"/>
  <c r="AE1193" i="2" s="1"/>
  <c r="T1191" i="1"/>
  <c r="P1191" i="1"/>
  <c r="O1191" i="1"/>
  <c r="N1191" i="1"/>
  <c r="I1191" i="1"/>
  <c r="Z1192" i="2" s="1"/>
  <c r="H1191" i="1"/>
  <c r="Y1192" i="2" s="1"/>
  <c r="AE1192" i="2" s="1"/>
  <c r="T1190" i="1"/>
  <c r="J1190" i="1"/>
  <c r="AA1191" i="2" s="1"/>
  <c r="I1190" i="1"/>
  <c r="Z1191" i="2" s="1"/>
  <c r="AF1191" i="2" s="1"/>
  <c r="H1190" i="1"/>
  <c r="Y1191" i="2" s="1"/>
  <c r="AE1191" i="2" s="1"/>
  <c r="T1189" i="1"/>
  <c r="Q1189" i="1"/>
  <c r="I1189" i="1"/>
  <c r="Z1190" i="2" s="1"/>
  <c r="AF1190" i="2" s="1"/>
  <c r="H1189" i="1"/>
  <c r="Y1190" i="2" s="1"/>
  <c r="AE1190" i="2" s="1"/>
  <c r="T1188" i="1"/>
  <c r="I1188" i="1"/>
  <c r="Z1189" i="2" s="1"/>
  <c r="H1188" i="1"/>
  <c r="Y1189" i="2" s="1"/>
  <c r="AE1189" i="2" s="1"/>
  <c r="T1187" i="1"/>
  <c r="P1187" i="1"/>
  <c r="O1187" i="1"/>
  <c r="J1187" i="1"/>
  <c r="AA1188" i="2" s="1"/>
  <c r="I1187" i="1"/>
  <c r="Z1188" i="2" s="1"/>
  <c r="AF1188" i="2" s="1"/>
  <c r="H1187" i="1"/>
  <c r="Y1188" i="2" s="1"/>
  <c r="AE1188" i="2" s="1"/>
  <c r="T1186" i="1"/>
  <c r="I1186" i="1"/>
  <c r="Z1187" i="2" s="1"/>
  <c r="AF1187" i="2" s="1"/>
  <c r="H1186" i="1"/>
  <c r="Y1187" i="2" s="1"/>
  <c r="AE1187" i="2" s="1"/>
  <c r="T1185" i="1"/>
  <c r="N1185" i="1"/>
  <c r="I1185" i="1"/>
  <c r="Z1186" i="2" s="1"/>
  <c r="H1185" i="1"/>
  <c r="Y1186" i="2" s="1"/>
  <c r="AE1186" i="2" s="1"/>
  <c r="T1184" i="1"/>
  <c r="I1184" i="1"/>
  <c r="Z1185" i="2" s="1"/>
  <c r="AF1185" i="2" s="1"/>
  <c r="H1184" i="1"/>
  <c r="Y1185" i="2" s="1"/>
  <c r="AE1185" i="2" s="1"/>
  <c r="T1183" i="1"/>
  <c r="P1183" i="1"/>
  <c r="N1183" i="1"/>
  <c r="J1183" i="1"/>
  <c r="AA1184" i="2" s="1"/>
  <c r="I1183" i="1"/>
  <c r="H1183" i="1"/>
  <c r="Y1184" i="2" s="1"/>
  <c r="AE1184" i="2" s="1"/>
  <c r="T1182" i="1"/>
  <c r="Q1182" i="1"/>
  <c r="I1182" i="1"/>
  <c r="Z1183" i="2" s="1"/>
  <c r="H1182" i="1"/>
  <c r="Y1183" i="2" s="1"/>
  <c r="AE1183" i="2" s="1"/>
  <c r="T1181" i="1"/>
  <c r="Q1181" i="1"/>
  <c r="K1181" i="1"/>
  <c r="AB1182" i="2" s="1"/>
  <c r="I1181" i="1"/>
  <c r="Z1182" i="2" s="1"/>
  <c r="AF1182" i="2" s="1"/>
  <c r="H1181" i="1"/>
  <c r="Y1182" i="2" s="1"/>
  <c r="AE1182" i="2" s="1"/>
  <c r="T1180" i="1"/>
  <c r="I1180" i="1"/>
  <c r="Z1181" i="2" s="1"/>
  <c r="AF1181" i="2" s="1"/>
  <c r="H1180" i="1"/>
  <c r="Y1181" i="2" s="1"/>
  <c r="AE1181" i="2" s="1"/>
  <c r="T1179" i="1"/>
  <c r="O1179" i="1"/>
  <c r="I1179" i="1"/>
  <c r="Q1179" i="1" s="1"/>
  <c r="H1179" i="1"/>
  <c r="T1178" i="1"/>
  <c r="P1178" i="1"/>
  <c r="K1178" i="1"/>
  <c r="I1178" i="1"/>
  <c r="Q1178" i="1" s="1"/>
  <c r="H1178" i="1"/>
  <c r="N1178" i="1" s="1"/>
  <c r="T1177" i="1"/>
  <c r="N1177" i="1"/>
  <c r="I1177" i="1"/>
  <c r="H1177" i="1"/>
  <c r="T1176" i="1"/>
  <c r="I1176" i="1"/>
  <c r="Q1176" i="1" s="1"/>
  <c r="H1176" i="1"/>
  <c r="T1175" i="1"/>
  <c r="P1175" i="1"/>
  <c r="N1175" i="1"/>
  <c r="J1175" i="1"/>
  <c r="I1175" i="1"/>
  <c r="Q1175" i="1" s="1"/>
  <c r="H1175" i="1"/>
  <c r="T1174" i="1"/>
  <c r="K1174" i="1"/>
  <c r="J1174" i="1"/>
  <c r="I1174" i="1"/>
  <c r="Q1174" i="1" s="1"/>
  <c r="H1174" i="1"/>
  <c r="N1174" i="1" s="1"/>
  <c r="T1173" i="1"/>
  <c r="Q1173" i="1"/>
  <c r="K1173" i="1"/>
  <c r="I1173" i="1"/>
  <c r="H1173" i="1"/>
  <c r="N1173" i="1" s="1"/>
  <c r="T1172" i="1"/>
  <c r="I1172" i="1"/>
  <c r="Q1172" i="1" s="1"/>
  <c r="H1172" i="1"/>
  <c r="T1171" i="1"/>
  <c r="O1171" i="1"/>
  <c r="J1171" i="1"/>
  <c r="AA1172" i="2" s="1"/>
  <c r="I1171" i="1"/>
  <c r="Z1172" i="2" s="1"/>
  <c r="AF1172" i="2" s="1"/>
  <c r="H1171" i="1"/>
  <c r="Y1172" i="2" s="1"/>
  <c r="T1170" i="1"/>
  <c r="Q1170" i="1"/>
  <c r="J1170" i="1"/>
  <c r="AA1171" i="2" s="1"/>
  <c r="I1170" i="1"/>
  <c r="Z1171" i="2" s="1"/>
  <c r="AF1171" i="2" s="1"/>
  <c r="H1170" i="1"/>
  <c r="Y1171" i="2" s="1"/>
  <c r="AE1171" i="2" s="1"/>
  <c r="T1169" i="1"/>
  <c r="N1169" i="1"/>
  <c r="I1169" i="1"/>
  <c r="Z1170" i="2" s="1"/>
  <c r="AF1170" i="2" s="1"/>
  <c r="H1169" i="1"/>
  <c r="Y1170" i="2" s="1"/>
  <c r="AE1170" i="2" s="1"/>
  <c r="T1168" i="1"/>
  <c r="I1168" i="1"/>
  <c r="Z1169" i="2" s="1"/>
  <c r="AF1169" i="2" s="1"/>
  <c r="H1168" i="1"/>
  <c r="Y1169" i="2" s="1"/>
  <c r="AE1169" i="2" s="1"/>
  <c r="T1167" i="1"/>
  <c r="P1167" i="1"/>
  <c r="N1167" i="1"/>
  <c r="I1167" i="1"/>
  <c r="Z1168" i="2" s="1"/>
  <c r="H1167" i="1"/>
  <c r="Y1168" i="2" s="1"/>
  <c r="AE1168" i="2" s="1"/>
  <c r="T1166" i="1"/>
  <c r="P1166" i="1"/>
  <c r="I1166" i="1"/>
  <c r="Z1167" i="2" s="1"/>
  <c r="H1166" i="1"/>
  <c r="Y1167" i="2" s="1"/>
  <c r="T1165" i="1"/>
  <c r="Q1165" i="1"/>
  <c r="K1165" i="1"/>
  <c r="AB1166" i="2" s="1"/>
  <c r="I1165" i="1"/>
  <c r="Z1166" i="2" s="1"/>
  <c r="AF1166" i="2" s="1"/>
  <c r="H1165" i="1"/>
  <c r="Y1166" i="2" s="1"/>
  <c r="T1164" i="1"/>
  <c r="I1164" i="1"/>
  <c r="Z1165" i="2" s="1"/>
  <c r="AF1165" i="2" s="1"/>
  <c r="H1164" i="1"/>
  <c r="Y1165" i="2" s="1"/>
  <c r="AE1165" i="2" s="1"/>
  <c r="T1163" i="1"/>
  <c r="O1163" i="1"/>
  <c r="I1163" i="1"/>
  <c r="Z1164" i="2" s="1"/>
  <c r="AF1164" i="2" s="1"/>
  <c r="H1163" i="1"/>
  <c r="Y1164" i="2" s="1"/>
  <c r="AE1164" i="2" s="1"/>
  <c r="T1162" i="1"/>
  <c r="Q1162" i="1"/>
  <c r="K1162" i="1"/>
  <c r="I1162" i="1"/>
  <c r="H1162" i="1"/>
  <c r="N1162" i="1" s="1"/>
  <c r="T1161" i="1"/>
  <c r="N1161" i="1"/>
  <c r="I1161" i="1"/>
  <c r="Q1161" i="1" s="1"/>
  <c r="H1161" i="1"/>
  <c r="T1160" i="1"/>
  <c r="I1160" i="1"/>
  <c r="Q1160" i="1" s="1"/>
  <c r="H1160" i="1"/>
  <c r="T1159" i="1"/>
  <c r="O1159" i="1"/>
  <c r="N1159" i="1"/>
  <c r="I1159" i="1"/>
  <c r="Z1160" i="2" s="1"/>
  <c r="AF1160" i="2" s="1"/>
  <c r="H1159" i="1"/>
  <c r="Y1160" i="2" s="1"/>
  <c r="T1158" i="1"/>
  <c r="Q1158" i="1"/>
  <c r="P1158" i="1"/>
  <c r="K1158" i="1"/>
  <c r="AB1159" i="2" s="1"/>
  <c r="J1158" i="1"/>
  <c r="AA1159" i="2" s="1"/>
  <c r="I1158" i="1"/>
  <c r="Z1159" i="2" s="1"/>
  <c r="AF1159" i="2" s="1"/>
  <c r="H1158" i="1"/>
  <c r="Y1159" i="2" s="1"/>
  <c r="AE1159" i="2" s="1"/>
  <c r="T1157" i="1"/>
  <c r="Q1157" i="1"/>
  <c r="K1157" i="1"/>
  <c r="AB1158" i="2" s="1"/>
  <c r="I1157" i="1"/>
  <c r="Z1158" i="2" s="1"/>
  <c r="AF1158" i="2" s="1"/>
  <c r="H1157" i="1"/>
  <c r="Y1158" i="2" s="1"/>
  <c r="T1156" i="1"/>
  <c r="I1156" i="1"/>
  <c r="Z1157" i="2" s="1"/>
  <c r="AF1157" i="2" s="1"/>
  <c r="H1156" i="1"/>
  <c r="Y1157" i="2" s="1"/>
  <c r="AE1157" i="2" s="1"/>
  <c r="T1155" i="1"/>
  <c r="O1155" i="1"/>
  <c r="N1155" i="1"/>
  <c r="J1155" i="1"/>
  <c r="AA1156" i="2" s="1"/>
  <c r="I1155" i="1"/>
  <c r="Z1156" i="2" s="1"/>
  <c r="AF1156" i="2" s="1"/>
  <c r="H1155" i="1"/>
  <c r="Y1156" i="2" s="1"/>
  <c r="AE1156" i="2" s="1"/>
  <c r="T1154" i="1"/>
  <c r="P1154" i="1"/>
  <c r="J1154" i="1"/>
  <c r="AA1155" i="2" s="1"/>
  <c r="I1154" i="1"/>
  <c r="H1154" i="1"/>
  <c r="Y1155" i="2" s="1"/>
  <c r="T1153" i="1"/>
  <c r="Q1153" i="1"/>
  <c r="N1153" i="1"/>
  <c r="I1153" i="1"/>
  <c r="Z1154" i="2" s="1"/>
  <c r="AF1154" i="2" s="1"/>
  <c r="H1153" i="1"/>
  <c r="Y1154" i="2" s="1"/>
  <c r="AE1154" i="2" s="1"/>
  <c r="T1152" i="1"/>
  <c r="I1152" i="1"/>
  <c r="Z1153" i="2" s="1"/>
  <c r="H1152" i="1"/>
  <c r="Y1153" i="2" s="1"/>
  <c r="AE1153" i="2" s="1"/>
  <c r="T1151" i="1"/>
  <c r="P1151" i="1"/>
  <c r="N1151" i="1"/>
  <c r="J1151" i="1"/>
  <c r="AA1152" i="2" s="1"/>
  <c r="I1151" i="1"/>
  <c r="Z1152" i="2" s="1"/>
  <c r="H1151" i="1"/>
  <c r="Y1152" i="2" s="1"/>
  <c r="AE1152" i="2" s="1"/>
  <c r="T1150" i="1"/>
  <c r="Q1150" i="1"/>
  <c r="K1150" i="1"/>
  <c r="AB1151" i="2" s="1"/>
  <c r="I1150" i="1"/>
  <c r="Z1151" i="2" s="1"/>
  <c r="AF1151" i="2" s="1"/>
  <c r="H1150" i="1"/>
  <c r="T1149" i="1"/>
  <c r="Q1149" i="1"/>
  <c r="N1149" i="1"/>
  <c r="K1149" i="1"/>
  <c r="AB1150" i="2" s="1"/>
  <c r="I1149" i="1"/>
  <c r="Z1150" i="2" s="1"/>
  <c r="AF1150" i="2" s="1"/>
  <c r="H1149" i="1"/>
  <c r="Y1150" i="2" s="1"/>
  <c r="AE1150" i="2" s="1"/>
  <c r="T1148" i="1"/>
  <c r="I1148" i="1"/>
  <c r="Z1149" i="2" s="1"/>
  <c r="H1148" i="1"/>
  <c r="Y1149" i="2" s="1"/>
  <c r="AE1149" i="2" s="1"/>
  <c r="T1147" i="1"/>
  <c r="O1147" i="1"/>
  <c r="I1147" i="1"/>
  <c r="Z1148" i="2" s="1"/>
  <c r="H1147" i="1"/>
  <c r="Y1148" i="2" s="1"/>
  <c r="AE1148" i="2" s="1"/>
  <c r="T1146" i="1"/>
  <c r="P1146" i="1"/>
  <c r="K1146" i="1"/>
  <c r="AB1147" i="2" s="1"/>
  <c r="J1146" i="1"/>
  <c r="AA1147" i="2" s="1"/>
  <c r="I1146" i="1"/>
  <c r="Z1147" i="2" s="1"/>
  <c r="AF1147" i="2" s="1"/>
  <c r="H1146" i="1"/>
  <c r="Y1147" i="2" s="1"/>
  <c r="AE1147" i="2" s="1"/>
  <c r="T1145" i="1"/>
  <c r="N1145" i="1"/>
  <c r="I1145" i="1"/>
  <c r="Z1146" i="2" s="1"/>
  <c r="H1145" i="1"/>
  <c r="Y1146" i="2" s="1"/>
  <c r="AE1146" i="2" s="1"/>
  <c r="T1144" i="1"/>
  <c r="I1144" i="1"/>
  <c r="Z1145" i="2" s="1"/>
  <c r="AF1145" i="2" s="1"/>
  <c r="H1144" i="1"/>
  <c r="Y1145" i="2" s="1"/>
  <c r="AE1145" i="2" s="1"/>
  <c r="T1143" i="1"/>
  <c r="P1143" i="1"/>
  <c r="N1143" i="1"/>
  <c r="I1143" i="1"/>
  <c r="Q1143" i="1" s="1"/>
  <c r="H1143" i="1"/>
  <c r="J1143" i="1" s="1"/>
  <c r="T1142" i="1"/>
  <c r="J1142" i="1"/>
  <c r="AA1143" i="2" s="1"/>
  <c r="I1142" i="1"/>
  <c r="Z1143" i="2" s="1"/>
  <c r="H1142" i="1"/>
  <c r="Y1143" i="2" s="1"/>
  <c r="T1141" i="1"/>
  <c r="Q1141" i="1"/>
  <c r="I1141" i="1"/>
  <c r="Z1142" i="2" s="1"/>
  <c r="AF1142" i="2" s="1"/>
  <c r="H1141" i="1"/>
  <c r="Y1142" i="2" s="1"/>
  <c r="T1140" i="1"/>
  <c r="I1140" i="1"/>
  <c r="Z1141" i="2" s="1"/>
  <c r="AF1141" i="2" s="1"/>
  <c r="H1140" i="1"/>
  <c r="Y1141" i="2" s="1"/>
  <c r="AE1141" i="2" s="1"/>
  <c r="T1139" i="1"/>
  <c r="P1139" i="1"/>
  <c r="O1139" i="1"/>
  <c r="J1139" i="1"/>
  <c r="AA1140" i="2" s="1"/>
  <c r="I1139" i="1"/>
  <c r="Z1140" i="2" s="1"/>
  <c r="H1139" i="1"/>
  <c r="Y1140" i="2" s="1"/>
  <c r="T1138" i="1"/>
  <c r="I1138" i="1"/>
  <c r="Q1138" i="1" s="1"/>
  <c r="H1138" i="1"/>
  <c r="N1138" i="1" s="1"/>
  <c r="T1137" i="1"/>
  <c r="N1137" i="1"/>
  <c r="I1137" i="1"/>
  <c r="K1137" i="1" s="1"/>
  <c r="H1137" i="1"/>
  <c r="T1136" i="1"/>
  <c r="I1136" i="1"/>
  <c r="Q1136" i="1" s="1"/>
  <c r="H1136" i="1"/>
  <c r="T1135" i="1"/>
  <c r="P1135" i="1"/>
  <c r="N1135" i="1"/>
  <c r="J1135" i="1"/>
  <c r="AA1136" i="2" s="1"/>
  <c r="I1135" i="1"/>
  <c r="H1135" i="1"/>
  <c r="Y1136" i="2" s="1"/>
  <c r="AE1136" i="2" s="1"/>
  <c r="T1134" i="1"/>
  <c r="Q1134" i="1"/>
  <c r="I1134" i="1"/>
  <c r="Z1135" i="2" s="1"/>
  <c r="AF1135" i="2" s="1"/>
  <c r="H1134" i="1"/>
  <c r="Y1135" i="2" s="1"/>
  <c r="AE1135" i="2" s="1"/>
  <c r="T1133" i="1"/>
  <c r="Q1133" i="1"/>
  <c r="K1133" i="1"/>
  <c r="AB1134" i="2" s="1"/>
  <c r="I1133" i="1"/>
  <c r="Z1134" i="2" s="1"/>
  <c r="H1133" i="1"/>
  <c r="Y1134" i="2" s="1"/>
  <c r="T1132" i="1"/>
  <c r="I1132" i="1"/>
  <c r="Z1133" i="2" s="1"/>
  <c r="AF1133" i="2" s="1"/>
  <c r="H1132" i="1"/>
  <c r="Y1133" i="2" s="1"/>
  <c r="T1131" i="1"/>
  <c r="O1131" i="1"/>
  <c r="I1131" i="1"/>
  <c r="Z1132" i="2" s="1"/>
  <c r="AF1132" i="2" s="1"/>
  <c r="H1131" i="1"/>
  <c r="T1130" i="1"/>
  <c r="P1130" i="1"/>
  <c r="K1130" i="1"/>
  <c r="AB1131" i="2" s="1"/>
  <c r="I1130" i="1"/>
  <c r="Z1131" i="2" s="1"/>
  <c r="H1130" i="1"/>
  <c r="Y1131" i="2" s="1"/>
  <c r="T1129" i="1"/>
  <c r="N1129" i="1"/>
  <c r="I1129" i="1"/>
  <c r="H1129" i="1"/>
  <c r="Y1130" i="2" s="1"/>
  <c r="AE1130" i="2" s="1"/>
  <c r="T1128" i="1"/>
  <c r="I1128" i="1"/>
  <c r="Z1129" i="2" s="1"/>
  <c r="AF1129" i="2" s="1"/>
  <c r="H1128" i="1"/>
  <c r="Y1129" i="2" s="1"/>
  <c r="AE1129" i="2" s="1"/>
  <c r="T1127" i="1"/>
  <c r="J1127" i="1"/>
  <c r="AA1128" i="2" s="1"/>
  <c r="I1127" i="1"/>
  <c r="Z1128" i="2" s="1"/>
  <c r="H1127" i="1"/>
  <c r="Y1128" i="2" s="1"/>
  <c r="AE1128" i="2" s="1"/>
  <c r="T1126" i="1"/>
  <c r="Q1126" i="1"/>
  <c r="P1126" i="1"/>
  <c r="J1126" i="1"/>
  <c r="AA1127" i="2" s="1"/>
  <c r="I1126" i="1"/>
  <c r="Z1127" i="2" s="1"/>
  <c r="AF1127" i="2" s="1"/>
  <c r="H1126" i="1"/>
  <c r="Y1127" i="2" s="1"/>
  <c r="AE1127" i="2" s="1"/>
  <c r="T1125" i="1"/>
  <c r="N1125" i="1"/>
  <c r="I1125" i="1"/>
  <c r="Z1126" i="2" s="1"/>
  <c r="AF1126" i="2" s="1"/>
  <c r="H1125" i="1"/>
  <c r="Y1126" i="2" s="1"/>
  <c r="T1124" i="1"/>
  <c r="I1124" i="1"/>
  <c r="Z1125" i="2" s="1"/>
  <c r="H1124" i="1"/>
  <c r="Y1125" i="2" s="1"/>
  <c r="T1123" i="1"/>
  <c r="P1123" i="1"/>
  <c r="I1123" i="1"/>
  <c r="Z1124" i="2" s="1"/>
  <c r="H1123" i="1"/>
  <c r="Y1124" i="2" s="1"/>
  <c r="T1122" i="1"/>
  <c r="Q1122" i="1"/>
  <c r="P1122" i="1"/>
  <c r="J1122" i="1"/>
  <c r="AA1123" i="2" s="1"/>
  <c r="I1122" i="1"/>
  <c r="Z1123" i="2" s="1"/>
  <c r="AF1123" i="2" s="1"/>
  <c r="H1122" i="1"/>
  <c r="Y1123" i="2" s="1"/>
  <c r="AE1123" i="2" s="1"/>
  <c r="T1120" i="1"/>
  <c r="Q1120" i="1"/>
  <c r="K1120" i="1"/>
  <c r="AB1121" i="2" s="1"/>
  <c r="I1120" i="1"/>
  <c r="Z1121" i="2" s="1"/>
  <c r="AF1121" i="2" s="1"/>
  <c r="H1120" i="1"/>
  <c r="Y1121" i="2" s="1"/>
  <c r="AE1121" i="2" s="1"/>
  <c r="T1119" i="1"/>
  <c r="I1119" i="1"/>
  <c r="Z1120" i="2" s="1"/>
  <c r="AF1120" i="2" s="1"/>
  <c r="H1119" i="1"/>
  <c r="Y1120" i="2" s="1"/>
  <c r="T1118" i="1"/>
  <c r="I1118" i="1"/>
  <c r="Z1119" i="2" s="1"/>
  <c r="AF1119" i="2" s="1"/>
  <c r="H1118" i="1"/>
  <c r="Y1119" i="2" s="1"/>
  <c r="AE1119" i="2" s="1"/>
  <c r="T1117" i="1"/>
  <c r="P1117" i="1"/>
  <c r="K1117" i="1"/>
  <c r="AB1118" i="2" s="1"/>
  <c r="J1117" i="1"/>
  <c r="AA1118" i="2" s="1"/>
  <c r="I1117" i="1"/>
  <c r="Z1118" i="2" s="1"/>
  <c r="H1117" i="1"/>
  <c r="Y1118" i="2" s="1"/>
  <c r="T1116" i="1"/>
  <c r="N1116" i="1"/>
  <c r="I1116" i="1"/>
  <c r="Z1117" i="2" s="1"/>
  <c r="AF1117" i="2" s="1"/>
  <c r="H1116" i="1"/>
  <c r="Y1117" i="2" s="1"/>
  <c r="T1115" i="1"/>
  <c r="I1115" i="1"/>
  <c r="Z1116" i="2" s="1"/>
  <c r="AF1116" i="2" s="1"/>
  <c r="H1115" i="1"/>
  <c r="Y1116" i="2" s="1"/>
  <c r="AE1116" i="2" s="1"/>
  <c r="T1114" i="1"/>
  <c r="P1114" i="1"/>
  <c r="I1114" i="1"/>
  <c r="Z1115" i="2" s="1"/>
  <c r="H1114" i="1"/>
  <c r="Y1115" i="2" s="1"/>
  <c r="T1113" i="1"/>
  <c r="Q1113" i="1"/>
  <c r="I1113" i="1"/>
  <c r="Z1114" i="2" s="1"/>
  <c r="AF1114" i="2" s="1"/>
  <c r="H1113" i="1"/>
  <c r="T1112" i="1"/>
  <c r="Q1112" i="1"/>
  <c r="K1112" i="1"/>
  <c r="AB1113" i="2" s="1"/>
  <c r="I1112" i="1"/>
  <c r="Z1113" i="2" s="1"/>
  <c r="AF1113" i="2" s="1"/>
  <c r="H1112" i="1"/>
  <c r="Y1113" i="2" s="1"/>
  <c r="AE1113" i="2" s="1"/>
  <c r="T1111" i="1"/>
  <c r="I1111" i="1"/>
  <c r="Z1112" i="2" s="1"/>
  <c r="H1111" i="1"/>
  <c r="Y1112" i="2" s="1"/>
  <c r="T1110" i="1"/>
  <c r="N1110" i="1"/>
  <c r="I1110" i="1"/>
  <c r="Z1111" i="2" s="1"/>
  <c r="AF1111" i="2" s="1"/>
  <c r="H1110" i="1"/>
  <c r="Y1111" i="2" s="1"/>
  <c r="AE1111" i="2" s="1"/>
  <c r="T1109" i="1"/>
  <c r="Q1109" i="1"/>
  <c r="P1109" i="1"/>
  <c r="J1109" i="1"/>
  <c r="AA1110" i="2" s="1"/>
  <c r="I1109" i="1"/>
  <c r="Z1110" i="2" s="1"/>
  <c r="AF1110" i="2" s="1"/>
  <c r="H1109" i="1"/>
  <c r="Y1110" i="2" s="1"/>
  <c r="AE1110" i="2" s="1"/>
  <c r="T1108" i="1"/>
  <c r="N1108" i="1"/>
  <c r="I1108" i="1"/>
  <c r="Z1109" i="2" s="1"/>
  <c r="H1108" i="1"/>
  <c r="Y1109" i="2" s="1"/>
  <c r="T1107" i="1"/>
  <c r="I1107" i="1"/>
  <c r="Z1108" i="2" s="1"/>
  <c r="AF1108" i="2" s="1"/>
  <c r="H1107" i="1"/>
  <c r="Y1108" i="2" s="1"/>
  <c r="AE1108" i="2" s="1"/>
  <c r="T1106" i="1"/>
  <c r="P1106" i="1"/>
  <c r="I1106" i="1"/>
  <c r="Z1107" i="2" s="1"/>
  <c r="AF1107" i="2" s="1"/>
  <c r="H1106" i="1"/>
  <c r="Y1107" i="2" s="1"/>
  <c r="AE1107" i="2" s="1"/>
  <c r="T1105" i="1"/>
  <c r="Q1105" i="1"/>
  <c r="P1105" i="1"/>
  <c r="J1105" i="1"/>
  <c r="AA1106" i="2" s="1"/>
  <c r="I1105" i="1"/>
  <c r="Z1106" i="2" s="1"/>
  <c r="H1105" i="1"/>
  <c r="Y1106" i="2" s="1"/>
  <c r="T1104" i="1"/>
  <c r="Q1104" i="1"/>
  <c r="K1104" i="1"/>
  <c r="AB1105" i="2" s="1"/>
  <c r="I1104" i="1"/>
  <c r="Z1105" i="2" s="1"/>
  <c r="AF1105" i="2" s="1"/>
  <c r="H1104" i="1"/>
  <c r="T1103" i="1"/>
  <c r="I1103" i="1"/>
  <c r="Z1104" i="2" s="1"/>
  <c r="AF1104" i="2" s="1"/>
  <c r="H1103" i="1"/>
  <c r="Y1104" i="2" s="1"/>
  <c r="AE1104" i="2" s="1"/>
  <c r="T1102" i="1"/>
  <c r="I1102" i="1"/>
  <c r="Z1103" i="2" s="1"/>
  <c r="H1102" i="1"/>
  <c r="Y1103" i="2" s="1"/>
  <c r="T1101" i="1"/>
  <c r="P1101" i="1"/>
  <c r="K1101" i="1"/>
  <c r="AB1102" i="2" s="1"/>
  <c r="J1101" i="1"/>
  <c r="AA1102" i="2" s="1"/>
  <c r="I1101" i="1"/>
  <c r="Z1102" i="2" s="1"/>
  <c r="AF1102" i="2" s="1"/>
  <c r="H1101" i="1"/>
  <c r="Y1102" i="2" s="1"/>
  <c r="AE1102" i="2" s="1"/>
  <c r="T1100" i="1"/>
  <c r="N1100" i="1"/>
  <c r="I1100" i="1"/>
  <c r="Z1101" i="2" s="1"/>
  <c r="AF1101" i="2" s="1"/>
  <c r="H1100" i="1"/>
  <c r="Y1101" i="2" s="1"/>
  <c r="AE1101" i="2" s="1"/>
  <c r="T1099" i="1"/>
  <c r="I1099" i="1"/>
  <c r="Z1100" i="2" s="1"/>
  <c r="H1099" i="1"/>
  <c r="Y1100" i="2" s="1"/>
  <c r="T1098" i="1"/>
  <c r="P1098" i="1"/>
  <c r="I1098" i="1"/>
  <c r="Z1099" i="2" s="1"/>
  <c r="AF1099" i="2" s="1"/>
  <c r="H1098" i="1"/>
  <c r="Y1099" i="2" s="1"/>
  <c r="AE1099" i="2" s="1"/>
  <c r="T1097" i="1"/>
  <c r="Q1097" i="1"/>
  <c r="I1097" i="1"/>
  <c r="Z1098" i="2" s="1"/>
  <c r="AF1098" i="2" s="1"/>
  <c r="H1097" i="1"/>
  <c r="T1096" i="1"/>
  <c r="Q1096" i="1"/>
  <c r="K1096" i="1"/>
  <c r="AB1097" i="2" s="1"/>
  <c r="I1096" i="1"/>
  <c r="Z1097" i="2" s="1"/>
  <c r="AF1097" i="2" s="1"/>
  <c r="H1096" i="1"/>
  <c r="Y1097" i="2" s="1"/>
  <c r="T1095" i="1"/>
  <c r="I1095" i="1"/>
  <c r="Q1095" i="1" s="1"/>
  <c r="H1095" i="1"/>
  <c r="T1094" i="1"/>
  <c r="N1094" i="1"/>
  <c r="I1094" i="1"/>
  <c r="Z1095" i="2" s="1"/>
  <c r="AF1095" i="2" s="1"/>
  <c r="H1094" i="1"/>
  <c r="Y1095" i="2" s="1"/>
  <c r="AE1095" i="2" s="1"/>
  <c r="T1093" i="1"/>
  <c r="Q1093" i="1"/>
  <c r="P1093" i="1"/>
  <c r="J1093" i="1"/>
  <c r="AA1094" i="2" s="1"/>
  <c r="I1093" i="1"/>
  <c r="Z1094" i="2" s="1"/>
  <c r="H1093" i="1"/>
  <c r="Y1094" i="2" s="1"/>
  <c r="T1092" i="1"/>
  <c r="N1092" i="1"/>
  <c r="I1092" i="1"/>
  <c r="Z1093" i="2" s="1"/>
  <c r="AF1093" i="2" s="1"/>
  <c r="H1092" i="1"/>
  <c r="Y1093" i="2" s="1"/>
  <c r="AE1093" i="2" s="1"/>
  <c r="T1091" i="1"/>
  <c r="I1091" i="1"/>
  <c r="Z1092" i="2" s="1"/>
  <c r="AF1092" i="2" s="1"/>
  <c r="H1091" i="1"/>
  <c r="Y1092" i="2" s="1"/>
  <c r="AE1092" i="2" s="1"/>
  <c r="T1090" i="1"/>
  <c r="P1090" i="1"/>
  <c r="I1090" i="1"/>
  <c r="Z1091" i="2" s="1"/>
  <c r="AF1091" i="2" s="1"/>
  <c r="H1090" i="1"/>
  <c r="Y1091" i="2" s="1"/>
  <c r="T1089" i="1"/>
  <c r="Q1089" i="1"/>
  <c r="P1089" i="1"/>
  <c r="J1089" i="1"/>
  <c r="AA1090" i="2" s="1"/>
  <c r="I1089" i="1"/>
  <c r="Z1090" i="2" s="1"/>
  <c r="AF1090" i="2" s="1"/>
  <c r="H1089" i="1"/>
  <c r="Y1090" i="2" s="1"/>
  <c r="AE1090" i="2" s="1"/>
  <c r="T1088" i="1"/>
  <c r="Q1088" i="1"/>
  <c r="K1088" i="1"/>
  <c r="AB1089" i="2" s="1"/>
  <c r="I1088" i="1"/>
  <c r="Z1089" i="2" s="1"/>
  <c r="AF1089" i="2" s="1"/>
  <c r="H1088" i="1"/>
  <c r="T1087" i="1"/>
  <c r="I1087" i="1"/>
  <c r="Z1088" i="2" s="1"/>
  <c r="AF1088" i="2" s="1"/>
  <c r="H1087" i="1"/>
  <c r="Y1088" i="2" s="1"/>
  <c r="T1086" i="1"/>
  <c r="I1086" i="1"/>
  <c r="Z1087" i="2" s="1"/>
  <c r="AF1087" i="2" s="1"/>
  <c r="H1086" i="1"/>
  <c r="Y1087" i="2" s="1"/>
  <c r="AE1087" i="2" s="1"/>
  <c r="T1085" i="1"/>
  <c r="P1085" i="1"/>
  <c r="K1085" i="1"/>
  <c r="AB1086" i="2" s="1"/>
  <c r="J1085" i="1"/>
  <c r="AA1086" i="2" s="1"/>
  <c r="I1085" i="1"/>
  <c r="Z1086" i="2" s="1"/>
  <c r="AF1086" i="2" s="1"/>
  <c r="H1085" i="1"/>
  <c r="Y1086" i="2" s="1"/>
  <c r="AE1086" i="2" s="1"/>
  <c r="T1084" i="1"/>
  <c r="N1084" i="1"/>
  <c r="I1084" i="1"/>
  <c r="Z1085" i="2" s="1"/>
  <c r="AF1085" i="2" s="1"/>
  <c r="H1084" i="1"/>
  <c r="Y1085" i="2" s="1"/>
  <c r="T1083" i="1"/>
  <c r="I1083" i="1"/>
  <c r="Z1084" i="2" s="1"/>
  <c r="AF1084" i="2" s="1"/>
  <c r="H1083" i="1"/>
  <c r="Y1084" i="2" s="1"/>
  <c r="AE1084" i="2" s="1"/>
  <c r="T1082" i="1"/>
  <c r="P1082" i="1"/>
  <c r="I1082" i="1"/>
  <c r="Z1083" i="2" s="1"/>
  <c r="AF1083" i="2" s="1"/>
  <c r="H1082" i="1"/>
  <c r="Y1083" i="2" s="1"/>
  <c r="AE1083" i="2" s="1"/>
  <c r="T1081" i="1"/>
  <c r="Q1081" i="1"/>
  <c r="I1081" i="1"/>
  <c r="Z1082" i="2" s="1"/>
  <c r="AF1082" i="2" s="1"/>
  <c r="H1081" i="1"/>
  <c r="T1080" i="1"/>
  <c r="Q1080" i="1"/>
  <c r="K1080" i="1"/>
  <c r="AB1081" i="2" s="1"/>
  <c r="I1080" i="1"/>
  <c r="Z1081" i="2" s="1"/>
  <c r="AF1081" i="2" s="1"/>
  <c r="H1080" i="1"/>
  <c r="Y1081" i="2" s="1"/>
  <c r="AE1081" i="2" s="1"/>
  <c r="T1079" i="1"/>
  <c r="I1079" i="1"/>
  <c r="Z1080" i="2" s="1"/>
  <c r="AF1080" i="2" s="1"/>
  <c r="H1079" i="1"/>
  <c r="Y1080" i="2" s="1"/>
  <c r="AE1080" i="2" s="1"/>
  <c r="T1078" i="1"/>
  <c r="N1078" i="1"/>
  <c r="I1078" i="1"/>
  <c r="Z1079" i="2" s="1"/>
  <c r="H1078" i="1"/>
  <c r="Y1079" i="2" s="1"/>
  <c r="AE1079" i="2" s="1"/>
  <c r="T1077" i="1"/>
  <c r="Q1077" i="1"/>
  <c r="P1077" i="1"/>
  <c r="J1077" i="1"/>
  <c r="AA1078" i="2" s="1"/>
  <c r="I1077" i="1"/>
  <c r="Z1078" i="2" s="1"/>
  <c r="AF1078" i="2" s="1"/>
  <c r="H1077" i="1"/>
  <c r="Y1078" i="2" s="1"/>
  <c r="AE1078" i="2" s="1"/>
  <c r="T1076" i="1"/>
  <c r="N1076" i="1"/>
  <c r="I1076" i="1"/>
  <c r="Z1077" i="2" s="1"/>
  <c r="AF1077" i="2" s="1"/>
  <c r="H1076" i="1"/>
  <c r="Y1077" i="2" s="1"/>
  <c r="AE1077" i="2" s="1"/>
  <c r="T1075" i="1"/>
  <c r="I1075" i="1"/>
  <c r="Z1076" i="2" s="1"/>
  <c r="H1075" i="1"/>
  <c r="Y1076" i="2" s="1"/>
  <c r="AE1076" i="2" s="1"/>
  <c r="T1074" i="1"/>
  <c r="P1074" i="1"/>
  <c r="I1074" i="1"/>
  <c r="Z1075" i="2" s="1"/>
  <c r="AF1075" i="2" s="1"/>
  <c r="H1074" i="1"/>
  <c r="Y1075" i="2" s="1"/>
  <c r="AE1075" i="2" s="1"/>
  <c r="T1073" i="1"/>
  <c r="P1073" i="1"/>
  <c r="J1073" i="1"/>
  <c r="AA1074" i="2" s="1"/>
  <c r="I1073" i="1"/>
  <c r="Z1074" i="2" s="1"/>
  <c r="AF1074" i="2" s="1"/>
  <c r="H1073" i="1"/>
  <c r="Y1074" i="2" s="1"/>
  <c r="AE1074" i="2" s="1"/>
  <c r="T1072" i="1"/>
  <c r="Q1072" i="1"/>
  <c r="K1072" i="1"/>
  <c r="AB1073" i="2" s="1"/>
  <c r="I1072" i="1"/>
  <c r="Z1073" i="2" s="1"/>
  <c r="AF1073" i="2" s="1"/>
  <c r="H1072" i="1"/>
  <c r="T1071" i="1"/>
  <c r="I1071" i="1"/>
  <c r="Z1072" i="2" s="1"/>
  <c r="AF1072" i="2" s="1"/>
  <c r="H1071" i="1"/>
  <c r="Y1072" i="2" s="1"/>
  <c r="AE1072" i="2" s="1"/>
  <c r="T1070" i="1"/>
  <c r="I1070" i="1"/>
  <c r="Z1071" i="2" s="1"/>
  <c r="AF1071" i="2" s="1"/>
  <c r="H1070" i="1"/>
  <c r="Y1071" i="2" s="1"/>
  <c r="AE1071" i="2" s="1"/>
  <c r="T1069" i="1"/>
  <c r="P1069" i="1"/>
  <c r="K1069" i="1"/>
  <c r="AB1070" i="2" s="1"/>
  <c r="I1069" i="1"/>
  <c r="Z1070" i="2" s="1"/>
  <c r="AF1070" i="2" s="1"/>
  <c r="H1069" i="1"/>
  <c r="Y1070" i="2" s="1"/>
  <c r="AE1070" i="2" s="1"/>
  <c r="T1068" i="1"/>
  <c r="N1068" i="1"/>
  <c r="I1068" i="1"/>
  <c r="Q1068" i="1" s="1"/>
  <c r="H1068" i="1"/>
  <c r="T1067" i="1"/>
  <c r="I1067" i="1"/>
  <c r="Z1068" i="2" s="1"/>
  <c r="AF1068" i="2" s="1"/>
  <c r="H1067" i="1"/>
  <c r="Y1068" i="2" s="1"/>
  <c r="AE1068" i="2" s="1"/>
  <c r="T1066" i="1"/>
  <c r="P1066" i="1"/>
  <c r="I1066" i="1"/>
  <c r="Z1067" i="2" s="1"/>
  <c r="AF1067" i="2" s="1"/>
  <c r="H1066" i="1"/>
  <c r="Y1067" i="2" s="1"/>
  <c r="AE1067" i="2" s="1"/>
  <c r="T1065" i="1"/>
  <c r="Q1065" i="1"/>
  <c r="P1065" i="1"/>
  <c r="I1065" i="1"/>
  <c r="Z1066" i="2" s="1"/>
  <c r="AF1066" i="2" s="1"/>
  <c r="H1065" i="1"/>
  <c r="Y1066" i="2" s="1"/>
  <c r="AE1066" i="2" s="1"/>
  <c r="T1064" i="1"/>
  <c r="N1064" i="1"/>
  <c r="I1064" i="1"/>
  <c r="H1064" i="1"/>
  <c r="T1063" i="1"/>
  <c r="I1063" i="1"/>
  <c r="Z1064" i="2" s="1"/>
  <c r="AF1064" i="2" s="1"/>
  <c r="H1063" i="1"/>
  <c r="Y1064" i="2" s="1"/>
  <c r="AE1064" i="2" s="1"/>
  <c r="T1062" i="1"/>
  <c r="P1062" i="1"/>
  <c r="N1062" i="1"/>
  <c r="I1062" i="1"/>
  <c r="Z1063" i="2" s="1"/>
  <c r="AF1063" i="2" s="1"/>
  <c r="H1062" i="1"/>
  <c r="Y1063" i="2" s="1"/>
  <c r="T1061" i="1"/>
  <c r="P1061" i="1"/>
  <c r="I1061" i="1"/>
  <c r="Z1062" i="2" s="1"/>
  <c r="AF1062" i="2" s="1"/>
  <c r="H1061" i="1"/>
  <c r="Y1062" i="2" s="1"/>
  <c r="T1060" i="1"/>
  <c r="Q1060" i="1"/>
  <c r="K1060" i="1"/>
  <c r="AB1061" i="2" s="1"/>
  <c r="I1060" i="1"/>
  <c r="Z1061" i="2" s="1"/>
  <c r="AF1061" i="2" s="1"/>
  <c r="H1060" i="1"/>
  <c r="T1059" i="1"/>
  <c r="I1059" i="1"/>
  <c r="Z1060" i="2" s="1"/>
  <c r="AF1060" i="2" s="1"/>
  <c r="H1059" i="1"/>
  <c r="Y1060" i="2" s="1"/>
  <c r="T1058" i="1"/>
  <c r="I1058" i="1"/>
  <c r="Z1059" i="2" s="1"/>
  <c r="AF1059" i="2" s="1"/>
  <c r="H1058" i="1"/>
  <c r="Y1059" i="2" s="1"/>
  <c r="AE1059" i="2" s="1"/>
  <c r="T1057" i="1"/>
  <c r="P1057" i="1"/>
  <c r="I1057" i="1"/>
  <c r="H1057" i="1"/>
  <c r="Y1058" i="2" s="1"/>
  <c r="AE1058" i="2" s="1"/>
  <c r="T1056" i="1"/>
  <c r="N1056" i="1"/>
  <c r="K1056" i="1"/>
  <c r="AB1057" i="2" s="1"/>
  <c r="I1056" i="1"/>
  <c r="Z1057" i="2" s="1"/>
  <c r="AF1057" i="2" s="1"/>
  <c r="H1056" i="1"/>
  <c r="Y1057" i="2" s="1"/>
  <c r="AE1057" i="2" s="1"/>
  <c r="T1055" i="1"/>
  <c r="I1055" i="1"/>
  <c r="Z1056" i="2" s="1"/>
  <c r="AF1056" i="2" s="1"/>
  <c r="H1055" i="1"/>
  <c r="Y1056" i="2" s="1"/>
  <c r="AE1056" i="2" s="1"/>
  <c r="T1054" i="1"/>
  <c r="P1054" i="1"/>
  <c r="I1054" i="1"/>
  <c r="Q1054" i="1" s="1"/>
  <c r="H1054" i="1"/>
  <c r="N1054" i="1" s="1"/>
  <c r="T1053" i="1"/>
  <c r="I1053" i="1"/>
  <c r="Q1053" i="1" s="1"/>
  <c r="H1053" i="1"/>
  <c r="N1053" i="1" s="1"/>
  <c r="T1052" i="1"/>
  <c r="Q1052" i="1"/>
  <c r="K1052" i="1"/>
  <c r="I1052" i="1"/>
  <c r="H1052" i="1"/>
  <c r="N1052" i="1" s="1"/>
  <c r="T1051" i="1"/>
  <c r="I1051" i="1"/>
  <c r="H1051" i="1"/>
  <c r="T1050" i="1"/>
  <c r="P1050" i="1"/>
  <c r="N1050" i="1"/>
  <c r="I1050" i="1"/>
  <c r="Q1050" i="1" s="1"/>
  <c r="H1050" i="1"/>
  <c r="T1049" i="1"/>
  <c r="Q1049" i="1"/>
  <c r="I1049" i="1"/>
  <c r="H1049" i="1"/>
  <c r="N1049" i="1" s="1"/>
  <c r="T1048" i="1"/>
  <c r="I1048" i="1"/>
  <c r="Q1048" i="1" s="1"/>
  <c r="H1048" i="1"/>
  <c r="N1048" i="1" s="1"/>
  <c r="T1047" i="1"/>
  <c r="I1047" i="1"/>
  <c r="H1047" i="1"/>
  <c r="T1046" i="1"/>
  <c r="P1046" i="1"/>
  <c r="I1046" i="1"/>
  <c r="Q1046" i="1" s="1"/>
  <c r="H1046" i="1"/>
  <c r="N1046" i="1" s="1"/>
  <c r="T1045" i="1"/>
  <c r="Q1045" i="1"/>
  <c r="P1045" i="1"/>
  <c r="I1045" i="1"/>
  <c r="Z1046" i="2" s="1"/>
  <c r="AF1046" i="2" s="1"/>
  <c r="H1045" i="1"/>
  <c r="Y1046" i="2" s="1"/>
  <c r="AE1046" i="2" s="1"/>
  <c r="T1044" i="1"/>
  <c r="Q1044" i="1"/>
  <c r="K1044" i="1"/>
  <c r="AB1045" i="2" s="1"/>
  <c r="I1044" i="1"/>
  <c r="Z1045" i="2" s="1"/>
  <c r="AF1045" i="2" s="1"/>
  <c r="H1044" i="1"/>
  <c r="T1043" i="1"/>
  <c r="I1043" i="1"/>
  <c r="H1043" i="1"/>
  <c r="Y1044" i="2" s="1"/>
  <c r="AE1044" i="2" s="1"/>
  <c r="T1042" i="1"/>
  <c r="I1042" i="1"/>
  <c r="Z1043" i="2" s="1"/>
  <c r="AF1043" i="2" s="1"/>
  <c r="H1042" i="1"/>
  <c r="T1041" i="1"/>
  <c r="I1041" i="1"/>
  <c r="H1041" i="1"/>
  <c r="Y1042" i="2" s="1"/>
  <c r="AE1042" i="2" s="1"/>
  <c r="T1040" i="1"/>
  <c r="Q1040" i="1"/>
  <c r="N1040" i="1"/>
  <c r="I1040" i="1"/>
  <c r="Z1041" i="2" s="1"/>
  <c r="AF1041" i="2" s="1"/>
  <c r="H1040" i="1"/>
  <c r="Y1041" i="2" s="1"/>
  <c r="AE1041" i="2" s="1"/>
  <c r="T1039" i="1"/>
  <c r="I1039" i="1"/>
  <c r="H1039" i="1"/>
  <c r="Y1040" i="2" s="1"/>
  <c r="AE1040" i="2" s="1"/>
  <c r="T1038" i="1"/>
  <c r="P1038" i="1"/>
  <c r="I1038" i="1"/>
  <c r="Z1039" i="2" s="1"/>
  <c r="AF1039" i="2" s="1"/>
  <c r="H1038" i="1"/>
  <c r="Y1039" i="2" s="1"/>
  <c r="AE1039" i="2" s="1"/>
  <c r="T1037" i="1"/>
  <c r="I1037" i="1"/>
  <c r="Z1038" i="2" s="1"/>
  <c r="AF1038" i="2" s="1"/>
  <c r="H1037" i="1"/>
  <c r="T1035" i="1"/>
  <c r="Q1035" i="1"/>
  <c r="K1035" i="1"/>
  <c r="AB1036" i="2" s="1"/>
  <c r="I1035" i="1"/>
  <c r="Z1036" i="2" s="1"/>
  <c r="AF1036" i="2" s="1"/>
  <c r="H1035" i="1"/>
  <c r="Y1036" i="2" s="1"/>
  <c r="AE1036" i="2" s="1"/>
  <c r="T1034" i="1"/>
  <c r="I1034" i="1"/>
  <c r="H1034" i="1"/>
  <c r="T1033" i="1"/>
  <c r="N1033" i="1"/>
  <c r="I1033" i="1"/>
  <c r="Z1034" i="2" s="1"/>
  <c r="AF1034" i="2" s="1"/>
  <c r="H1033" i="1"/>
  <c r="Y1034" i="2" s="1"/>
  <c r="AE1034" i="2" s="1"/>
  <c r="T1032" i="1"/>
  <c r="Q1032" i="1"/>
  <c r="I1032" i="1"/>
  <c r="Z1033" i="2" s="1"/>
  <c r="AF1033" i="2" s="1"/>
  <c r="H1032" i="1"/>
  <c r="Y1033" i="2" s="1"/>
  <c r="AE1033" i="2" s="1"/>
  <c r="T1031" i="1"/>
  <c r="N1031" i="1"/>
  <c r="I1031" i="1"/>
  <c r="H1031" i="1"/>
  <c r="Y1032" i="2" s="1"/>
  <c r="AE1032" i="2" s="1"/>
  <c r="T1030" i="1"/>
  <c r="I1030" i="1"/>
  <c r="H1030" i="1"/>
  <c r="Y1031" i="2" s="1"/>
  <c r="AE1031" i="2" s="1"/>
  <c r="T1029" i="1"/>
  <c r="P1029" i="1"/>
  <c r="N1029" i="1"/>
  <c r="I1029" i="1"/>
  <c r="Z1030" i="2" s="1"/>
  <c r="AF1030" i="2" s="1"/>
  <c r="H1029" i="1"/>
  <c r="Y1030" i="2" s="1"/>
  <c r="AE1030" i="2" s="1"/>
  <c r="T1028" i="1"/>
  <c r="Q1028" i="1"/>
  <c r="P1028" i="1"/>
  <c r="I1028" i="1"/>
  <c r="Z1029" i="2" s="1"/>
  <c r="AF1029" i="2" s="1"/>
  <c r="H1028" i="1"/>
  <c r="Y1029" i="2" s="1"/>
  <c r="AE1029" i="2" s="1"/>
  <c r="T1027" i="1"/>
  <c r="Q1027" i="1"/>
  <c r="I1027" i="1"/>
  <c r="Z1028" i="2" s="1"/>
  <c r="AF1028" i="2" s="1"/>
  <c r="H1027" i="1"/>
  <c r="Y1028" i="2" s="1"/>
  <c r="AE1028" i="2" s="1"/>
  <c r="T1026" i="1"/>
  <c r="I1026" i="1"/>
  <c r="H1026" i="1"/>
  <c r="Y1027" i="2" s="1"/>
  <c r="AE1027" i="2" s="1"/>
  <c r="T1025" i="1"/>
  <c r="I1025" i="1"/>
  <c r="Z1026" i="2" s="1"/>
  <c r="AF1026" i="2" s="1"/>
  <c r="H1025" i="1"/>
  <c r="T1024" i="1"/>
  <c r="P1024" i="1"/>
  <c r="I1024" i="1"/>
  <c r="Q1024" i="1" s="1"/>
  <c r="H1024" i="1"/>
  <c r="N1024" i="1" s="1"/>
  <c r="T1023" i="1"/>
  <c r="N1023" i="1"/>
  <c r="I1023" i="1"/>
  <c r="Z1024" i="2" s="1"/>
  <c r="AF1024" i="2" s="1"/>
  <c r="H1023" i="1"/>
  <c r="Y1024" i="2" s="1"/>
  <c r="T1022" i="1"/>
  <c r="I1022" i="1"/>
  <c r="H1022" i="1"/>
  <c r="Y1023" i="2" s="1"/>
  <c r="AE1023" i="2" s="1"/>
  <c r="T1021" i="1"/>
  <c r="P1021" i="1"/>
  <c r="I1021" i="1"/>
  <c r="Z1022" i="2" s="1"/>
  <c r="AF1022" i="2" s="1"/>
  <c r="H1021" i="1"/>
  <c r="Y1022" i="2" s="1"/>
  <c r="AE1022" i="2" s="1"/>
  <c r="T1020" i="1"/>
  <c r="I1020" i="1"/>
  <c r="Z1021" i="2" s="1"/>
  <c r="AF1021" i="2" s="1"/>
  <c r="H1020" i="1"/>
  <c r="T1019" i="1"/>
  <c r="N1019" i="1"/>
  <c r="K1019" i="1"/>
  <c r="AB1020" i="2" s="1"/>
  <c r="I1019" i="1"/>
  <c r="Z1020" i="2" s="1"/>
  <c r="AF1020" i="2" s="1"/>
  <c r="H1019" i="1"/>
  <c r="Y1020" i="2" s="1"/>
  <c r="AE1020" i="2" s="1"/>
  <c r="T1018" i="1"/>
  <c r="I1018" i="1"/>
  <c r="H1018" i="1"/>
  <c r="Y1019" i="2" s="1"/>
  <c r="AE1019" i="2" s="1"/>
  <c r="T1017" i="1"/>
  <c r="P1017" i="1"/>
  <c r="N1017" i="1"/>
  <c r="I1017" i="1"/>
  <c r="Z1018" i="2" s="1"/>
  <c r="AF1018" i="2" s="1"/>
  <c r="H1017" i="1"/>
  <c r="Y1018" i="2" s="1"/>
  <c r="AE1018" i="2" s="1"/>
  <c r="T1016" i="1"/>
  <c r="Q1016" i="1"/>
  <c r="I1016" i="1"/>
  <c r="H1016" i="1"/>
  <c r="Y1017" i="2" s="1"/>
  <c r="AE1017" i="2" s="1"/>
  <c r="T1015" i="1"/>
  <c r="N1015" i="1"/>
  <c r="I1015" i="1"/>
  <c r="H1015" i="1"/>
  <c r="Y1016" i="2" s="1"/>
  <c r="AE1016" i="2" s="1"/>
  <c r="T1014" i="1"/>
  <c r="I1014" i="1"/>
  <c r="Q1014" i="1" s="1"/>
  <c r="H1014" i="1"/>
  <c r="Y1015" i="2" s="1"/>
  <c r="AE1015" i="2" s="1"/>
  <c r="T1013" i="1"/>
  <c r="P1013" i="1"/>
  <c r="N1013" i="1"/>
  <c r="I1013" i="1"/>
  <c r="Z1014" i="2" s="1"/>
  <c r="AF1014" i="2" s="1"/>
  <c r="H1013" i="1"/>
  <c r="Y1014" i="2" s="1"/>
  <c r="AE1014" i="2" s="1"/>
  <c r="T1012" i="1"/>
  <c r="I1012" i="1"/>
  <c r="H1012" i="1"/>
  <c r="Y1013" i="2" s="1"/>
  <c r="T1011" i="1"/>
  <c r="Q1011" i="1"/>
  <c r="N1011" i="1"/>
  <c r="I1011" i="1"/>
  <c r="Z1012" i="2" s="1"/>
  <c r="AF1012" i="2" s="1"/>
  <c r="H1011" i="1"/>
  <c r="Y1012" i="2" s="1"/>
  <c r="T1010" i="1"/>
  <c r="I1010" i="1"/>
  <c r="H1010" i="1"/>
  <c r="T1009" i="1"/>
  <c r="P1009" i="1"/>
  <c r="I1009" i="1"/>
  <c r="Z1010" i="2" s="1"/>
  <c r="AF1010" i="2" s="1"/>
  <c r="H1009" i="1"/>
  <c r="Y1010" i="2" s="1"/>
  <c r="AE1010" i="2" s="1"/>
  <c r="T1008" i="1"/>
  <c r="I1008" i="1"/>
  <c r="Q1008" i="1" s="1"/>
  <c r="H1008" i="1"/>
  <c r="T1007" i="1"/>
  <c r="Q1007" i="1"/>
  <c r="K1007" i="1"/>
  <c r="AB1008" i="2" s="1"/>
  <c r="I1007" i="1"/>
  <c r="Z1008" i="2" s="1"/>
  <c r="AF1008" i="2" s="1"/>
  <c r="H1007" i="1"/>
  <c r="Y1008" i="2" s="1"/>
  <c r="AE1008" i="2" s="1"/>
  <c r="T1006" i="1"/>
  <c r="Q1006" i="1"/>
  <c r="I1006" i="1"/>
  <c r="H1006" i="1"/>
  <c r="T1005" i="1"/>
  <c r="P1005" i="1"/>
  <c r="N1005" i="1"/>
  <c r="I1005" i="1"/>
  <c r="Z1006" i="2" s="1"/>
  <c r="AF1006" i="2" s="1"/>
  <c r="H1005" i="1"/>
  <c r="Y1006" i="2" s="1"/>
  <c r="T1004" i="1"/>
  <c r="I1004" i="1"/>
  <c r="Q1004" i="1" s="1"/>
  <c r="H1004" i="1"/>
  <c r="T1003" i="1"/>
  <c r="Q1003" i="1"/>
  <c r="K1003" i="1"/>
  <c r="AB1004" i="2" s="1"/>
  <c r="I1003" i="1"/>
  <c r="Z1004" i="2" s="1"/>
  <c r="AF1004" i="2" s="1"/>
  <c r="H1003" i="1"/>
  <c r="Y1004" i="2" s="1"/>
  <c r="T1002" i="1"/>
  <c r="I1002" i="1"/>
  <c r="Q1002" i="1" s="1"/>
  <c r="H1002" i="1"/>
  <c r="T1001" i="1"/>
  <c r="P1001" i="1"/>
  <c r="N1001" i="1"/>
  <c r="I1001" i="1"/>
  <c r="Z1002" i="2" s="1"/>
  <c r="H1001" i="1"/>
  <c r="Y1002" i="2" s="1"/>
  <c r="AE1002" i="2" s="1"/>
  <c r="T1000" i="1"/>
  <c r="Q1000" i="1"/>
  <c r="K1000" i="1"/>
  <c r="AB1001" i="2" s="1"/>
  <c r="I1000" i="1"/>
  <c r="H1000" i="1"/>
  <c r="T999" i="1"/>
  <c r="N999" i="1"/>
  <c r="K999" i="1"/>
  <c r="AB1000" i="2" s="1"/>
  <c r="I999" i="1"/>
  <c r="Z1000" i="2" s="1"/>
  <c r="H999" i="1"/>
  <c r="T998" i="1"/>
  <c r="I998" i="1"/>
  <c r="H998" i="1"/>
  <c r="T997" i="1"/>
  <c r="N997" i="1"/>
  <c r="I997" i="1"/>
  <c r="Z998" i="2" s="1"/>
  <c r="AF998" i="2" s="1"/>
  <c r="H997" i="1"/>
  <c r="Y998" i="2" s="1"/>
  <c r="AE998" i="2" s="1"/>
  <c r="T996" i="1"/>
  <c r="P996" i="1"/>
  <c r="I996" i="1"/>
  <c r="H996" i="1"/>
  <c r="Y997" i="2" s="1"/>
  <c r="AE997" i="2" s="1"/>
  <c r="T995" i="1"/>
  <c r="Q995" i="1"/>
  <c r="K995" i="1"/>
  <c r="AB996" i="2" s="1"/>
  <c r="I995" i="1"/>
  <c r="Z996" i="2" s="1"/>
  <c r="H995" i="1"/>
  <c r="N995" i="1" s="1"/>
  <c r="T994" i="1"/>
  <c r="I994" i="1"/>
  <c r="H994" i="1"/>
  <c r="T993" i="1"/>
  <c r="I993" i="1"/>
  <c r="Z994" i="2" s="1"/>
  <c r="H993" i="1"/>
  <c r="T992" i="1"/>
  <c r="P992" i="1"/>
  <c r="I992" i="1"/>
  <c r="H992" i="1"/>
  <c r="Y993" i="2" s="1"/>
  <c r="AE993" i="2" s="1"/>
  <c r="T991" i="1"/>
  <c r="I991" i="1"/>
  <c r="H991" i="1"/>
  <c r="N991" i="1" s="1"/>
  <c r="T990" i="1"/>
  <c r="I990" i="1"/>
  <c r="H990" i="1"/>
  <c r="T989" i="1"/>
  <c r="P989" i="1"/>
  <c r="I989" i="1"/>
  <c r="Z990" i="2" s="1"/>
  <c r="AF990" i="2" s="1"/>
  <c r="H989" i="1"/>
  <c r="Y990" i="2" s="1"/>
  <c r="AE990" i="2" s="1"/>
  <c r="T988" i="1"/>
  <c r="P988" i="1"/>
  <c r="I988" i="1"/>
  <c r="Q988" i="1" s="1"/>
  <c r="H988" i="1"/>
  <c r="Y989" i="2" s="1"/>
  <c r="AE989" i="2" s="1"/>
  <c r="T987" i="1"/>
  <c r="Q987" i="1"/>
  <c r="K987" i="1"/>
  <c r="AB988" i="2" s="1"/>
  <c r="I987" i="1"/>
  <c r="Z988" i="2" s="1"/>
  <c r="AF988" i="2" s="1"/>
  <c r="H987" i="1"/>
  <c r="T986" i="1"/>
  <c r="I986" i="1"/>
  <c r="Q986" i="1" s="1"/>
  <c r="H986" i="1"/>
  <c r="T985" i="1"/>
  <c r="P985" i="1"/>
  <c r="N985" i="1"/>
  <c r="I985" i="1"/>
  <c r="Z986" i="2" s="1"/>
  <c r="AF986" i="2" s="1"/>
  <c r="H985" i="1"/>
  <c r="Y986" i="2" s="1"/>
  <c r="AE986" i="2" s="1"/>
  <c r="T984" i="1"/>
  <c r="Q984" i="1"/>
  <c r="K984" i="1"/>
  <c r="AB985" i="2" s="1"/>
  <c r="I984" i="1"/>
  <c r="H984" i="1"/>
  <c r="T983" i="1"/>
  <c r="N983" i="1"/>
  <c r="K983" i="1"/>
  <c r="AB984" i="2" s="1"/>
  <c r="I983" i="1"/>
  <c r="Z984" i="2" s="1"/>
  <c r="AF984" i="2" s="1"/>
  <c r="H983" i="1"/>
  <c r="T982" i="1"/>
  <c r="I982" i="1"/>
  <c r="H982" i="1"/>
  <c r="T981" i="1"/>
  <c r="N981" i="1"/>
  <c r="I981" i="1"/>
  <c r="Z982" i="2" s="1"/>
  <c r="AF982" i="2" s="1"/>
  <c r="H981" i="1"/>
  <c r="Y982" i="2" s="1"/>
  <c r="AE982" i="2" s="1"/>
  <c r="T980" i="1"/>
  <c r="P980" i="1"/>
  <c r="I980" i="1"/>
  <c r="H980" i="1"/>
  <c r="Y981" i="2" s="1"/>
  <c r="T979" i="1"/>
  <c r="Q979" i="1"/>
  <c r="K979" i="1"/>
  <c r="AB980" i="2" s="1"/>
  <c r="I979" i="1"/>
  <c r="Z980" i="2" s="1"/>
  <c r="H979" i="1"/>
  <c r="N979" i="1" s="1"/>
  <c r="T978" i="1"/>
  <c r="I978" i="1"/>
  <c r="H978" i="1"/>
  <c r="T977" i="1"/>
  <c r="I977" i="1"/>
  <c r="Z978" i="2" s="1"/>
  <c r="AF978" i="2" s="1"/>
  <c r="H977" i="1"/>
  <c r="T976" i="1"/>
  <c r="P976" i="1"/>
  <c r="I976" i="1"/>
  <c r="K976" i="1" s="1"/>
  <c r="AB977" i="2" s="1"/>
  <c r="H976" i="1"/>
  <c r="Y977" i="2" s="1"/>
  <c r="AE977" i="2" s="1"/>
  <c r="T975" i="1"/>
  <c r="Q975" i="1"/>
  <c r="K975" i="1"/>
  <c r="AB976" i="2" s="1"/>
  <c r="I975" i="1"/>
  <c r="Z976" i="2" s="1"/>
  <c r="AF976" i="2" s="1"/>
  <c r="H975" i="1"/>
  <c r="T974" i="1"/>
  <c r="I974" i="1"/>
  <c r="H974" i="1"/>
  <c r="T973" i="1"/>
  <c r="N973" i="1"/>
  <c r="I973" i="1"/>
  <c r="Z974" i="2" s="1"/>
  <c r="H973" i="1"/>
  <c r="Y974" i="2" s="1"/>
  <c r="AE974" i="2" s="1"/>
  <c r="T972" i="1"/>
  <c r="P972" i="1"/>
  <c r="I972" i="1"/>
  <c r="Q972" i="1" s="1"/>
  <c r="H972" i="1"/>
  <c r="N972" i="1" s="1"/>
  <c r="T971" i="1"/>
  <c r="K971" i="1"/>
  <c r="I971" i="1"/>
  <c r="Q971" i="1" s="1"/>
  <c r="H971" i="1"/>
  <c r="T970" i="1"/>
  <c r="I970" i="1"/>
  <c r="Q970" i="1" s="1"/>
  <c r="H970" i="1"/>
  <c r="T969" i="1"/>
  <c r="I969" i="1"/>
  <c r="Q969" i="1" s="1"/>
  <c r="H969" i="1"/>
  <c r="T968" i="1"/>
  <c r="Q968" i="1"/>
  <c r="K968" i="1"/>
  <c r="I968" i="1"/>
  <c r="H968" i="1"/>
  <c r="N968" i="1" s="1"/>
  <c r="T967" i="1"/>
  <c r="Q967" i="1"/>
  <c r="K967" i="1"/>
  <c r="I967" i="1"/>
  <c r="H967" i="1"/>
  <c r="N967" i="1" s="1"/>
  <c r="T966" i="1"/>
  <c r="I966" i="1"/>
  <c r="H966" i="1"/>
  <c r="T965" i="1"/>
  <c r="I965" i="1"/>
  <c r="Q965" i="1" s="1"/>
  <c r="H965" i="1"/>
  <c r="T964" i="1"/>
  <c r="I964" i="1"/>
  <c r="H964" i="1"/>
  <c r="T963" i="1"/>
  <c r="Q963" i="1"/>
  <c r="K963" i="1"/>
  <c r="I963" i="1"/>
  <c r="H963" i="1"/>
  <c r="N963" i="1" s="1"/>
  <c r="T962" i="1"/>
  <c r="I962" i="1"/>
  <c r="H962" i="1"/>
  <c r="T961" i="1"/>
  <c r="N961" i="1"/>
  <c r="I961" i="1"/>
  <c r="Q961" i="1" s="1"/>
  <c r="H961" i="1"/>
  <c r="P961" i="1" s="1"/>
  <c r="T960" i="1"/>
  <c r="P960" i="1"/>
  <c r="K960" i="1"/>
  <c r="I960" i="1"/>
  <c r="H960" i="1"/>
  <c r="N960" i="1" s="1"/>
  <c r="T959" i="1"/>
  <c r="K959" i="1"/>
  <c r="I959" i="1"/>
  <c r="Q959" i="1" s="1"/>
  <c r="H959" i="1"/>
  <c r="N959" i="1" s="1"/>
  <c r="T958" i="1"/>
  <c r="I958" i="1"/>
  <c r="H958" i="1"/>
  <c r="T957" i="1"/>
  <c r="I957" i="1"/>
  <c r="Z958" i="2" s="1"/>
  <c r="AF958" i="2" s="1"/>
  <c r="H957" i="1"/>
  <c r="T956" i="1"/>
  <c r="P956" i="1"/>
  <c r="I956" i="1"/>
  <c r="H956" i="1"/>
  <c r="Y957" i="2" s="1"/>
  <c r="AE957" i="2" s="1"/>
  <c r="T955" i="1"/>
  <c r="K955" i="1"/>
  <c r="AB956" i="2" s="1"/>
  <c r="I955" i="1"/>
  <c r="Z956" i="2" s="1"/>
  <c r="H955" i="1"/>
  <c r="T954" i="1"/>
  <c r="I954" i="1"/>
  <c r="H954" i="1"/>
  <c r="T953" i="1"/>
  <c r="I953" i="1"/>
  <c r="Z954" i="2" s="1"/>
  <c r="AF954" i="2" s="1"/>
  <c r="H953" i="1"/>
  <c r="T952" i="1"/>
  <c r="I952" i="1"/>
  <c r="K952" i="1" s="1"/>
  <c r="AB953" i="2" s="1"/>
  <c r="H952" i="1"/>
  <c r="T951" i="1"/>
  <c r="Q951" i="1"/>
  <c r="K951" i="1"/>
  <c r="AB952" i="2" s="1"/>
  <c r="I951" i="1"/>
  <c r="Z952" i="2" s="1"/>
  <c r="AF952" i="2" s="1"/>
  <c r="H951" i="1"/>
  <c r="N951" i="1" s="1"/>
  <c r="T950" i="1"/>
  <c r="I950" i="1"/>
  <c r="H950" i="1"/>
  <c r="T949" i="1"/>
  <c r="P949" i="1"/>
  <c r="N949" i="1"/>
  <c r="I949" i="1"/>
  <c r="Q949" i="1" s="1"/>
  <c r="H949" i="1"/>
  <c r="T948" i="1"/>
  <c r="P948" i="1"/>
  <c r="I948" i="1"/>
  <c r="K948" i="1" s="1"/>
  <c r="H948" i="1"/>
  <c r="N948" i="1" s="1"/>
  <c r="T947" i="1"/>
  <c r="I947" i="1"/>
  <c r="Q947" i="1" s="1"/>
  <c r="H947" i="1"/>
  <c r="N947" i="1" s="1"/>
  <c r="T946" i="1"/>
  <c r="I946" i="1"/>
  <c r="H946" i="1"/>
  <c r="T945" i="1"/>
  <c r="P945" i="1"/>
  <c r="I945" i="1"/>
  <c r="Q945" i="1" s="1"/>
  <c r="H945" i="1"/>
  <c r="N945" i="1" s="1"/>
  <c r="T944" i="1"/>
  <c r="P944" i="1"/>
  <c r="K944" i="1"/>
  <c r="AB945" i="2" s="1"/>
  <c r="I944" i="1"/>
  <c r="H944" i="1"/>
  <c r="Y945" i="2" s="1"/>
  <c r="AE945" i="2" s="1"/>
  <c r="T943" i="1"/>
  <c r="Q943" i="1"/>
  <c r="I943" i="1"/>
  <c r="H943" i="1"/>
  <c r="T942" i="1"/>
  <c r="I942" i="1"/>
  <c r="H942" i="1"/>
  <c r="T941" i="1"/>
  <c r="P941" i="1"/>
  <c r="I941" i="1"/>
  <c r="Z942" i="2" s="1"/>
  <c r="AF942" i="2" s="1"/>
  <c r="H941" i="1"/>
  <c r="Y942" i="2" s="1"/>
  <c r="AE942" i="2" s="1"/>
  <c r="T940" i="1"/>
  <c r="K940" i="1"/>
  <c r="AB941" i="2" s="1"/>
  <c r="I940" i="1"/>
  <c r="Q940" i="1" s="1"/>
  <c r="H940" i="1"/>
  <c r="T939" i="1"/>
  <c r="I939" i="1"/>
  <c r="K939" i="1" s="1"/>
  <c r="AB940" i="2" s="1"/>
  <c r="H939" i="1"/>
  <c r="T938" i="1"/>
  <c r="I938" i="1"/>
  <c r="Q938" i="1" s="1"/>
  <c r="H938" i="1"/>
  <c r="T937" i="1"/>
  <c r="P937" i="1"/>
  <c r="I937" i="1"/>
  <c r="Z938" i="2" s="1"/>
  <c r="H937" i="1"/>
  <c r="Y938" i="2" s="1"/>
  <c r="AE938" i="2" s="1"/>
  <c r="T936" i="1"/>
  <c r="Q936" i="1"/>
  <c r="P936" i="1"/>
  <c r="I936" i="1"/>
  <c r="K936" i="1" s="1"/>
  <c r="AB937" i="2" s="1"/>
  <c r="H936" i="1"/>
  <c r="Y937" i="2" s="1"/>
  <c r="AE937" i="2" s="1"/>
  <c r="T935" i="1"/>
  <c r="N935" i="1"/>
  <c r="I935" i="1"/>
  <c r="H935" i="1"/>
  <c r="T934" i="1"/>
  <c r="I934" i="1"/>
  <c r="H934" i="1"/>
  <c r="T933" i="1"/>
  <c r="P933" i="1"/>
  <c r="N933" i="1"/>
  <c r="I933" i="1"/>
  <c r="Q933" i="1" s="1"/>
  <c r="H933" i="1"/>
  <c r="T932" i="1"/>
  <c r="K932" i="1"/>
  <c r="AB933" i="2" s="1"/>
  <c r="I932" i="1"/>
  <c r="H932" i="1"/>
  <c r="Y933" i="2" s="1"/>
  <c r="AE933" i="2" s="1"/>
  <c r="T931" i="1"/>
  <c r="Q931" i="1"/>
  <c r="K931" i="1"/>
  <c r="AB932" i="2" s="1"/>
  <c r="I931" i="1"/>
  <c r="Z932" i="2" s="1"/>
  <c r="H931" i="1"/>
  <c r="N931" i="1" s="1"/>
  <c r="T930" i="1"/>
  <c r="I930" i="1"/>
  <c r="H930" i="1"/>
  <c r="T929" i="1"/>
  <c r="P929" i="1"/>
  <c r="I929" i="1"/>
  <c r="Z930" i="2" s="1"/>
  <c r="AF930" i="2" s="1"/>
  <c r="H929" i="1"/>
  <c r="Y930" i="2" s="1"/>
  <c r="AE930" i="2" s="1"/>
  <c r="T928" i="1"/>
  <c r="Q928" i="1"/>
  <c r="P928" i="1"/>
  <c r="I928" i="1"/>
  <c r="H928" i="1"/>
  <c r="Y929" i="2" s="1"/>
  <c r="AE929" i="2" s="1"/>
  <c r="T927" i="1"/>
  <c r="Q927" i="1"/>
  <c r="I927" i="1"/>
  <c r="H927" i="1"/>
  <c r="N927" i="1" s="1"/>
  <c r="T926" i="1"/>
  <c r="I926" i="1"/>
  <c r="H926" i="1"/>
  <c r="T925" i="1"/>
  <c r="I925" i="1"/>
  <c r="H925" i="1"/>
  <c r="T923" i="1"/>
  <c r="I923" i="1"/>
  <c r="H923" i="1"/>
  <c r="T922" i="1"/>
  <c r="N922" i="1"/>
  <c r="I922" i="1"/>
  <c r="H922" i="1"/>
  <c r="T921" i="1"/>
  <c r="I921" i="1"/>
  <c r="H921" i="1"/>
  <c r="T920" i="1"/>
  <c r="N920" i="1"/>
  <c r="I920" i="1"/>
  <c r="K920" i="1" s="1"/>
  <c r="AB921" i="2" s="1"/>
  <c r="H920" i="1"/>
  <c r="Y921" i="2" s="1"/>
  <c r="AE921" i="2" s="1"/>
  <c r="T919" i="1"/>
  <c r="I919" i="1"/>
  <c r="H919" i="1"/>
  <c r="T918" i="1"/>
  <c r="Q918" i="1"/>
  <c r="K918" i="1"/>
  <c r="AB919" i="2" s="1"/>
  <c r="I918" i="1"/>
  <c r="Z919" i="2" s="1"/>
  <c r="H918" i="1"/>
  <c r="P918" i="1" s="1"/>
  <c r="T917" i="1"/>
  <c r="N917" i="1"/>
  <c r="I917" i="1"/>
  <c r="Q917" i="1" s="1"/>
  <c r="H917" i="1"/>
  <c r="T916" i="1"/>
  <c r="K916" i="1"/>
  <c r="AB917" i="2" s="1"/>
  <c r="I916" i="1"/>
  <c r="H916" i="1"/>
  <c r="P916" i="1" s="1"/>
  <c r="T915" i="1"/>
  <c r="I915" i="1"/>
  <c r="K915" i="1" s="1"/>
  <c r="H915" i="1"/>
  <c r="P915" i="1" s="1"/>
  <c r="T914" i="1"/>
  <c r="P914" i="1"/>
  <c r="K914" i="1"/>
  <c r="AB915" i="2" s="1"/>
  <c r="I914" i="1"/>
  <c r="Z915" i="2" s="1"/>
  <c r="AF915" i="2" s="1"/>
  <c r="H914" i="1"/>
  <c r="N914" i="1" s="1"/>
  <c r="T913" i="1"/>
  <c r="I913" i="1"/>
  <c r="H913" i="1"/>
  <c r="P913" i="1" s="1"/>
  <c r="T912" i="1"/>
  <c r="P912" i="1"/>
  <c r="K912" i="1"/>
  <c r="AB913" i="2" s="1"/>
  <c r="I912" i="1"/>
  <c r="H912" i="1"/>
  <c r="N912" i="1" s="1"/>
  <c r="T911" i="1"/>
  <c r="I911" i="1"/>
  <c r="Q911" i="1" s="1"/>
  <c r="H911" i="1"/>
  <c r="T910" i="1"/>
  <c r="I910" i="1"/>
  <c r="Z911" i="2" s="1"/>
  <c r="AF911" i="2" s="1"/>
  <c r="H910" i="1"/>
  <c r="T909" i="1"/>
  <c r="I909" i="1"/>
  <c r="Q909" i="1" s="1"/>
  <c r="H909" i="1"/>
  <c r="N909" i="1" s="1"/>
  <c r="T908" i="1"/>
  <c r="I908" i="1"/>
  <c r="H908" i="1"/>
  <c r="T907" i="1"/>
  <c r="I907" i="1"/>
  <c r="Q907" i="1" s="1"/>
  <c r="H907" i="1"/>
  <c r="T906" i="1"/>
  <c r="P906" i="1"/>
  <c r="I906" i="1"/>
  <c r="H906" i="1"/>
  <c r="T905" i="1"/>
  <c r="I905" i="1"/>
  <c r="K905" i="1" s="1"/>
  <c r="AB906" i="2" s="1"/>
  <c r="H905" i="1"/>
  <c r="P905" i="1" s="1"/>
  <c r="T904" i="1"/>
  <c r="K904" i="1"/>
  <c r="AB905" i="2" s="1"/>
  <c r="I904" i="1"/>
  <c r="H904" i="1"/>
  <c r="N904" i="1" s="1"/>
  <c r="T903" i="1"/>
  <c r="P903" i="1"/>
  <c r="K903" i="1"/>
  <c r="AB904" i="2" s="1"/>
  <c r="I903" i="1"/>
  <c r="Q903" i="1" s="1"/>
  <c r="H903" i="1"/>
  <c r="T902" i="1"/>
  <c r="Q902" i="1"/>
  <c r="N902" i="1"/>
  <c r="I902" i="1"/>
  <c r="H902" i="1"/>
  <c r="P902" i="1" s="1"/>
  <c r="T901" i="1"/>
  <c r="K901" i="1"/>
  <c r="AB902" i="2" s="1"/>
  <c r="I901" i="1"/>
  <c r="Q901" i="1" s="1"/>
  <c r="H901" i="1"/>
  <c r="T900" i="1"/>
  <c r="I900" i="1"/>
  <c r="H900" i="1"/>
  <c r="N900" i="1" s="1"/>
  <c r="T899" i="1"/>
  <c r="I899" i="1"/>
  <c r="K899" i="1" s="1"/>
  <c r="AB900" i="2" s="1"/>
  <c r="H899" i="1"/>
  <c r="P899" i="1" s="1"/>
  <c r="T898" i="1"/>
  <c r="K898" i="1"/>
  <c r="AB899" i="2" s="1"/>
  <c r="I898" i="1"/>
  <c r="Z899" i="2" s="1"/>
  <c r="AF899" i="2" s="1"/>
  <c r="H898" i="1"/>
  <c r="T897" i="1"/>
  <c r="I897" i="1"/>
  <c r="H897" i="1"/>
  <c r="T896" i="1"/>
  <c r="I896" i="1"/>
  <c r="K896" i="1" s="1"/>
  <c r="AB897" i="2" s="1"/>
  <c r="H896" i="1"/>
  <c r="T895" i="1"/>
  <c r="I895" i="1"/>
  <c r="H895" i="1"/>
  <c r="T894" i="1"/>
  <c r="P894" i="1"/>
  <c r="K894" i="1"/>
  <c r="AB895" i="2" s="1"/>
  <c r="I894" i="1"/>
  <c r="Z895" i="2" s="1"/>
  <c r="H894" i="1"/>
  <c r="N894" i="1" s="1"/>
  <c r="T893" i="1"/>
  <c r="Q893" i="1"/>
  <c r="N893" i="1"/>
  <c r="K893" i="1"/>
  <c r="I893" i="1"/>
  <c r="H893" i="1"/>
  <c r="T892" i="1"/>
  <c r="N892" i="1"/>
  <c r="I892" i="1"/>
  <c r="Q892" i="1" s="1"/>
  <c r="H892" i="1"/>
  <c r="P892" i="1" s="1"/>
  <c r="T891" i="1"/>
  <c r="Q891" i="1"/>
  <c r="I891" i="1"/>
  <c r="H891" i="1"/>
  <c r="P891" i="1" s="1"/>
  <c r="T890" i="1"/>
  <c r="Q890" i="1"/>
  <c r="I890" i="1"/>
  <c r="K890" i="1" s="1"/>
  <c r="AB891" i="2" s="1"/>
  <c r="H890" i="1"/>
  <c r="T889" i="1"/>
  <c r="I889" i="1"/>
  <c r="H889" i="1"/>
  <c r="T888" i="1"/>
  <c r="P888" i="1"/>
  <c r="I888" i="1"/>
  <c r="K888" i="1" s="1"/>
  <c r="AB889" i="2" s="1"/>
  <c r="H888" i="1"/>
  <c r="T887" i="1"/>
  <c r="Q887" i="1"/>
  <c r="N887" i="1"/>
  <c r="K887" i="1"/>
  <c r="AB888" i="2" s="1"/>
  <c r="I887" i="1"/>
  <c r="H887" i="1"/>
  <c r="P887" i="1" s="1"/>
  <c r="T886" i="1"/>
  <c r="I886" i="1"/>
  <c r="H886" i="1"/>
  <c r="P886" i="1" s="1"/>
  <c r="T885" i="1"/>
  <c r="Q885" i="1"/>
  <c r="P885" i="1"/>
  <c r="N885" i="1"/>
  <c r="K885" i="1"/>
  <c r="AB886" i="2" s="1"/>
  <c r="I885" i="1"/>
  <c r="H885" i="1"/>
  <c r="T884" i="1"/>
  <c r="Q884" i="1"/>
  <c r="K884" i="1"/>
  <c r="AB885" i="2" s="1"/>
  <c r="I884" i="1"/>
  <c r="H884" i="1"/>
  <c r="T883" i="1"/>
  <c r="I883" i="1"/>
  <c r="H883" i="1"/>
  <c r="T882" i="1"/>
  <c r="P882" i="1"/>
  <c r="I882" i="1"/>
  <c r="K882" i="1" s="1"/>
  <c r="AB883" i="2" s="1"/>
  <c r="H882" i="1"/>
  <c r="N882" i="1" s="1"/>
  <c r="T881" i="1"/>
  <c r="Q881" i="1"/>
  <c r="K881" i="1"/>
  <c r="AB882" i="2" s="1"/>
  <c r="I881" i="1"/>
  <c r="H881" i="1"/>
  <c r="N881" i="1" s="1"/>
  <c r="T880" i="1"/>
  <c r="P880" i="1"/>
  <c r="N880" i="1"/>
  <c r="I880" i="1"/>
  <c r="Q880" i="1" s="1"/>
  <c r="H880" i="1"/>
  <c r="T879" i="1"/>
  <c r="P879" i="1"/>
  <c r="I879" i="1"/>
  <c r="Q879" i="1" s="1"/>
  <c r="H879" i="1"/>
  <c r="N879" i="1" s="1"/>
  <c r="T878" i="1"/>
  <c r="I878" i="1"/>
  <c r="H878" i="1"/>
  <c r="T877" i="1"/>
  <c r="I877" i="1"/>
  <c r="H877" i="1"/>
  <c r="T876" i="1"/>
  <c r="K876" i="1"/>
  <c r="AB877" i="2" s="1"/>
  <c r="I876" i="1"/>
  <c r="H876" i="1"/>
  <c r="P876" i="1" s="1"/>
  <c r="T875" i="1"/>
  <c r="Q875" i="1"/>
  <c r="N875" i="1"/>
  <c r="I875" i="1"/>
  <c r="K875" i="1" s="1"/>
  <c r="AB876" i="2" s="1"/>
  <c r="H875" i="1"/>
  <c r="P875" i="1" s="1"/>
  <c r="T874" i="1"/>
  <c r="P874" i="1"/>
  <c r="I874" i="1"/>
  <c r="H874" i="1"/>
  <c r="N874" i="1" s="1"/>
  <c r="T873" i="1"/>
  <c r="Q873" i="1"/>
  <c r="N873" i="1"/>
  <c r="I873" i="1"/>
  <c r="K873" i="1" s="1"/>
  <c r="AB874" i="2" s="1"/>
  <c r="H873" i="1"/>
  <c r="P873" i="1" s="1"/>
  <c r="T872" i="1"/>
  <c r="I872" i="1"/>
  <c r="Q872" i="1" s="1"/>
  <c r="H872" i="1"/>
  <c r="T871" i="1"/>
  <c r="I871" i="1"/>
  <c r="H871" i="1"/>
  <c r="T870" i="1"/>
  <c r="I870" i="1"/>
  <c r="K870" i="1" s="1"/>
  <c r="AB871" i="2" s="1"/>
  <c r="H870" i="1"/>
  <c r="N870" i="1" s="1"/>
  <c r="T869" i="1"/>
  <c r="N869" i="1"/>
  <c r="I869" i="1"/>
  <c r="Q869" i="1" s="1"/>
  <c r="H869" i="1"/>
  <c r="T868" i="1"/>
  <c r="P868" i="1"/>
  <c r="I868" i="1"/>
  <c r="Q868" i="1" s="1"/>
  <c r="H868" i="1"/>
  <c r="N868" i="1" s="1"/>
  <c r="T867" i="1"/>
  <c r="Q867" i="1"/>
  <c r="I867" i="1"/>
  <c r="H867" i="1"/>
  <c r="P867" i="1" s="1"/>
  <c r="T866" i="1"/>
  <c r="Q866" i="1"/>
  <c r="K866" i="1"/>
  <c r="AB867" i="2" s="1"/>
  <c r="I866" i="1"/>
  <c r="H866" i="1"/>
  <c r="T865" i="1"/>
  <c r="I865" i="1"/>
  <c r="H865" i="1"/>
  <c r="T864" i="1"/>
  <c r="P864" i="1"/>
  <c r="I864" i="1"/>
  <c r="K864" i="1" s="1"/>
  <c r="AB865" i="2" s="1"/>
  <c r="H864" i="1"/>
  <c r="T863" i="1"/>
  <c r="Q863" i="1"/>
  <c r="I863" i="1"/>
  <c r="K863" i="1" s="1"/>
  <c r="AB864" i="2" s="1"/>
  <c r="H863" i="1"/>
  <c r="P863" i="1" s="1"/>
  <c r="T862" i="1"/>
  <c r="I862" i="1"/>
  <c r="H862" i="1"/>
  <c r="P862" i="1" s="1"/>
  <c r="T861" i="1"/>
  <c r="P861" i="1"/>
  <c r="I861" i="1"/>
  <c r="K861" i="1" s="1"/>
  <c r="AB862" i="2" s="1"/>
  <c r="H861" i="1"/>
  <c r="N861" i="1" s="1"/>
  <c r="T860" i="1"/>
  <c r="K860" i="1"/>
  <c r="AB861" i="2" s="1"/>
  <c r="I860" i="1"/>
  <c r="Q860" i="1" s="1"/>
  <c r="H860" i="1"/>
  <c r="P860" i="1" s="1"/>
  <c r="T859" i="1"/>
  <c r="I859" i="1"/>
  <c r="H859" i="1"/>
  <c r="T858" i="1"/>
  <c r="K858" i="1"/>
  <c r="AB859" i="2" s="1"/>
  <c r="I858" i="1"/>
  <c r="H858" i="1"/>
  <c r="N858" i="1" s="1"/>
  <c r="T857" i="1"/>
  <c r="Q857" i="1"/>
  <c r="K857" i="1"/>
  <c r="AB858" i="2" s="1"/>
  <c r="I857" i="1"/>
  <c r="H857" i="1"/>
  <c r="N857" i="1" s="1"/>
  <c r="T856" i="1"/>
  <c r="I856" i="1"/>
  <c r="Q856" i="1" s="1"/>
  <c r="H856" i="1"/>
  <c r="N856" i="1" s="1"/>
  <c r="T855" i="1"/>
  <c r="P855" i="1"/>
  <c r="I855" i="1"/>
  <c r="Q855" i="1" s="1"/>
  <c r="H855" i="1"/>
  <c r="N855" i="1" s="1"/>
  <c r="T854" i="1"/>
  <c r="Q854" i="1"/>
  <c r="I854" i="1"/>
  <c r="K854" i="1" s="1"/>
  <c r="AB855" i="2" s="1"/>
  <c r="H854" i="1"/>
  <c r="T853" i="1"/>
  <c r="I853" i="1"/>
  <c r="K853" i="1" s="1"/>
  <c r="AB854" i="2" s="1"/>
  <c r="H853" i="1"/>
  <c r="T852" i="1"/>
  <c r="K852" i="1"/>
  <c r="AB853" i="2" s="1"/>
  <c r="I852" i="1"/>
  <c r="H852" i="1"/>
  <c r="P852" i="1" s="1"/>
  <c r="T851" i="1"/>
  <c r="K851" i="1"/>
  <c r="AB852" i="2" s="1"/>
  <c r="I851" i="1"/>
  <c r="Q851" i="1" s="1"/>
  <c r="H851" i="1"/>
  <c r="P851" i="1" s="1"/>
  <c r="T850" i="1"/>
  <c r="P850" i="1"/>
  <c r="I850" i="1"/>
  <c r="H850" i="1"/>
  <c r="N850" i="1" s="1"/>
  <c r="T849" i="1"/>
  <c r="Q849" i="1"/>
  <c r="K849" i="1"/>
  <c r="AB850" i="2" s="1"/>
  <c r="I849" i="1"/>
  <c r="H849" i="1"/>
  <c r="N849" i="1" s="1"/>
  <c r="T848" i="1"/>
  <c r="I848" i="1"/>
  <c r="Q848" i="1" s="1"/>
  <c r="H848" i="1"/>
  <c r="P848" i="1" s="1"/>
  <c r="T847" i="1"/>
  <c r="I847" i="1"/>
  <c r="H847" i="1"/>
  <c r="T846" i="1"/>
  <c r="P846" i="1"/>
  <c r="K846" i="1"/>
  <c r="AB847" i="2" s="1"/>
  <c r="I846" i="1"/>
  <c r="H846" i="1"/>
  <c r="N846" i="1" s="1"/>
  <c r="T845" i="1"/>
  <c r="K845" i="1"/>
  <c r="AB846" i="2" s="1"/>
  <c r="I845" i="1"/>
  <c r="Q845" i="1" s="1"/>
  <c r="H845" i="1"/>
  <c r="N845" i="1" s="1"/>
  <c r="T844" i="1"/>
  <c r="N844" i="1"/>
  <c r="I844" i="1"/>
  <c r="Q844" i="1" s="1"/>
  <c r="H844" i="1"/>
  <c r="P844" i="1" s="1"/>
  <c r="T843" i="1"/>
  <c r="N843" i="1"/>
  <c r="I843" i="1"/>
  <c r="Q843" i="1" s="1"/>
  <c r="H843" i="1"/>
  <c r="P843" i="1" s="1"/>
  <c r="T842" i="1"/>
  <c r="I842" i="1"/>
  <c r="K842" i="1" s="1"/>
  <c r="AB843" i="2" s="1"/>
  <c r="H842" i="1"/>
  <c r="T841" i="1"/>
  <c r="I841" i="1"/>
  <c r="Q841" i="1" s="1"/>
  <c r="H841" i="1"/>
  <c r="T840" i="1"/>
  <c r="K840" i="1"/>
  <c r="AB841" i="2" s="1"/>
  <c r="I840" i="1"/>
  <c r="H840" i="1"/>
  <c r="P840" i="1" s="1"/>
  <c r="T839" i="1"/>
  <c r="N839" i="1"/>
  <c r="K839" i="1"/>
  <c r="AB840" i="2" s="1"/>
  <c r="I839" i="1"/>
  <c r="Q839" i="1" s="1"/>
  <c r="H839" i="1"/>
  <c r="P839" i="1" s="1"/>
  <c r="T838" i="1"/>
  <c r="N838" i="1"/>
  <c r="I838" i="1"/>
  <c r="H838" i="1"/>
  <c r="P838" i="1" s="1"/>
  <c r="T837" i="1"/>
  <c r="P837" i="1"/>
  <c r="N837" i="1"/>
  <c r="K837" i="1"/>
  <c r="AB838" i="2" s="1"/>
  <c r="I837" i="1"/>
  <c r="Q837" i="1" s="1"/>
  <c r="H837" i="1"/>
  <c r="T836" i="1"/>
  <c r="K836" i="1"/>
  <c r="AB837" i="2" s="1"/>
  <c r="I836" i="1"/>
  <c r="Q836" i="1" s="1"/>
  <c r="H836" i="1"/>
  <c r="T834" i="1"/>
  <c r="I834" i="1"/>
  <c r="H834" i="1"/>
  <c r="T833" i="1"/>
  <c r="P833" i="1"/>
  <c r="K833" i="1"/>
  <c r="AB834" i="2" s="1"/>
  <c r="I833" i="1"/>
  <c r="H833" i="1"/>
  <c r="N833" i="1" s="1"/>
  <c r="T832" i="1"/>
  <c r="N832" i="1"/>
  <c r="I832" i="1"/>
  <c r="H832" i="1"/>
  <c r="T831" i="1"/>
  <c r="P831" i="1"/>
  <c r="N831" i="1"/>
  <c r="I831" i="1"/>
  <c r="Q831" i="1" s="1"/>
  <c r="H831" i="1"/>
  <c r="T830" i="1"/>
  <c r="N830" i="1"/>
  <c r="I830" i="1"/>
  <c r="H830" i="1"/>
  <c r="P830" i="1" s="1"/>
  <c r="T829" i="1"/>
  <c r="I829" i="1"/>
  <c r="K829" i="1" s="1"/>
  <c r="AB830" i="2" s="1"/>
  <c r="H829" i="1"/>
  <c r="T828" i="1"/>
  <c r="I828" i="1"/>
  <c r="K828" i="1" s="1"/>
  <c r="AB829" i="2" s="1"/>
  <c r="H828" i="1"/>
  <c r="N828" i="1" s="1"/>
  <c r="T827" i="1"/>
  <c r="P827" i="1"/>
  <c r="I827" i="1"/>
  <c r="K827" i="1" s="1"/>
  <c r="AB828" i="2" s="1"/>
  <c r="H827" i="1"/>
  <c r="T826" i="1"/>
  <c r="Q826" i="1"/>
  <c r="K826" i="1"/>
  <c r="AB827" i="2" s="1"/>
  <c r="I826" i="1"/>
  <c r="H826" i="1"/>
  <c r="P826" i="1" s="1"/>
  <c r="T825" i="1"/>
  <c r="I825" i="1"/>
  <c r="H825" i="1"/>
  <c r="T824" i="1"/>
  <c r="Q824" i="1"/>
  <c r="K824" i="1"/>
  <c r="AB825" i="2" s="1"/>
  <c r="I824" i="1"/>
  <c r="H824" i="1"/>
  <c r="N824" i="1" s="1"/>
  <c r="T823" i="1"/>
  <c r="I823" i="1"/>
  <c r="Q823" i="1" s="1"/>
  <c r="H823" i="1"/>
  <c r="P823" i="1" s="1"/>
  <c r="T822" i="1"/>
  <c r="I822" i="1"/>
  <c r="H822" i="1"/>
  <c r="T821" i="1"/>
  <c r="P821" i="1"/>
  <c r="K821" i="1"/>
  <c r="AB822" i="2" s="1"/>
  <c r="I821" i="1"/>
  <c r="H821" i="1"/>
  <c r="N821" i="1" s="1"/>
  <c r="T820" i="1"/>
  <c r="K820" i="1"/>
  <c r="AB821" i="2" s="1"/>
  <c r="I820" i="1"/>
  <c r="Q820" i="1" s="1"/>
  <c r="H820" i="1"/>
  <c r="N820" i="1" s="1"/>
  <c r="T819" i="1"/>
  <c r="N819" i="1"/>
  <c r="I819" i="1"/>
  <c r="Q819" i="1" s="1"/>
  <c r="H819" i="1"/>
  <c r="P819" i="1" s="1"/>
  <c r="T818" i="1"/>
  <c r="I818" i="1"/>
  <c r="H818" i="1"/>
  <c r="P818" i="1" s="1"/>
  <c r="T817" i="1"/>
  <c r="Q817" i="1"/>
  <c r="I817" i="1"/>
  <c r="K817" i="1" s="1"/>
  <c r="H817" i="1"/>
  <c r="T816" i="1"/>
  <c r="I816" i="1"/>
  <c r="Q816" i="1" s="1"/>
  <c r="H816" i="1"/>
  <c r="N816" i="1" s="1"/>
  <c r="T815" i="1"/>
  <c r="K815" i="1"/>
  <c r="I815" i="1"/>
  <c r="H815" i="1"/>
  <c r="P815" i="1" s="1"/>
  <c r="T814" i="1"/>
  <c r="N814" i="1"/>
  <c r="K814" i="1"/>
  <c r="AB815" i="2" s="1"/>
  <c r="I814" i="1"/>
  <c r="Q814" i="1" s="1"/>
  <c r="H814" i="1"/>
  <c r="P814" i="1" s="1"/>
  <c r="T813" i="1"/>
  <c r="I813" i="1"/>
  <c r="K813" i="1" s="1"/>
  <c r="AB814" i="2" s="1"/>
  <c r="H813" i="1"/>
  <c r="T812" i="1"/>
  <c r="Q812" i="1"/>
  <c r="K812" i="1"/>
  <c r="AB813" i="2" s="1"/>
  <c r="I812" i="1"/>
  <c r="H812" i="1"/>
  <c r="N812" i="1" s="1"/>
  <c r="T811" i="1"/>
  <c r="I811" i="1"/>
  <c r="Q811" i="1" s="1"/>
  <c r="H811" i="1"/>
  <c r="T810" i="1"/>
  <c r="I810" i="1"/>
  <c r="H810" i="1"/>
  <c r="T809" i="1"/>
  <c r="P809" i="1"/>
  <c r="K809" i="1"/>
  <c r="AB810" i="2" s="1"/>
  <c r="I809" i="1"/>
  <c r="H809" i="1"/>
  <c r="N809" i="1" s="1"/>
  <c r="T807" i="1"/>
  <c r="K807" i="1"/>
  <c r="AB808" i="2" s="1"/>
  <c r="I807" i="1"/>
  <c r="Q807" i="1" s="1"/>
  <c r="H807" i="1"/>
  <c r="N807" i="1" s="1"/>
  <c r="T806" i="1"/>
  <c r="N806" i="1"/>
  <c r="I806" i="1"/>
  <c r="Q806" i="1" s="1"/>
  <c r="H806" i="1"/>
  <c r="P806" i="1" s="1"/>
  <c r="T805" i="1"/>
  <c r="I805" i="1"/>
  <c r="H805" i="1"/>
  <c r="P805" i="1" s="1"/>
  <c r="T804" i="1"/>
  <c r="Q804" i="1"/>
  <c r="I804" i="1"/>
  <c r="K804" i="1" s="1"/>
  <c r="AB805" i="2" s="1"/>
  <c r="H804" i="1"/>
  <c r="T803" i="1"/>
  <c r="I803" i="1"/>
  <c r="K803" i="1" s="1"/>
  <c r="H803" i="1"/>
  <c r="N803" i="1" s="1"/>
  <c r="T802" i="1"/>
  <c r="K802" i="1"/>
  <c r="I802" i="1"/>
  <c r="H802" i="1"/>
  <c r="P802" i="1" s="1"/>
  <c r="T801" i="1"/>
  <c r="N801" i="1"/>
  <c r="K801" i="1"/>
  <c r="AB802" i="2" s="1"/>
  <c r="I801" i="1"/>
  <c r="Q801" i="1" s="1"/>
  <c r="H801" i="1"/>
  <c r="P801" i="1" s="1"/>
  <c r="T800" i="1"/>
  <c r="I800" i="1"/>
  <c r="K800" i="1" s="1"/>
  <c r="H800" i="1"/>
  <c r="T799" i="1"/>
  <c r="Q799" i="1"/>
  <c r="I799" i="1"/>
  <c r="H799" i="1"/>
  <c r="N799" i="1" s="1"/>
  <c r="T798" i="1"/>
  <c r="Q798" i="1"/>
  <c r="K798" i="1"/>
  <c r="AB799" i="2" s="1"/>
  <c r="I798" i="1"/>
  <c r="H798" i="1"/>
  <c r="T797" i="1"/>
  <c r="I797" i="1"/>
  <c r="H797" i="1"/>
  <c r="T796" i="1"/>
  <c r="K796" i="1"/>
  <c r="I796" i="1"/>
  <c r="H796" i="1"/>
  <c r="N796" i="1" s="1"/>
  <c r="T795" i="1"/>
  <c r="K795" i="1"/>
  <c r="I795" i="1"/>
  <c r="Q795" i="1" s="1"/>
  <c r="H795" i="1"/>
  <c r="N795" i="1" s="1"/>
  <c r="T794" i="1"/>
  <c r="I794" i="1"/>
  <c r="Q794" i="1" s="1"/>
  <c r="H794" i="1"/>
  <c r="N794" i="1" s="1"/>
  <c r="T793" i="1"/>
  <c r="I793" i="1"/>
  <c r="H793" i="1"/>
  <c r="P793" i="1" s="1"/>
  <c r="T792" i="1"/>
  <c r="Q792" i="1"/>
  <c r="K792" i="1"/>
  <c r="I792" i="1"/>
  <c r="H792" i="1"/>
  <c r="T791" i="1"/>
  <c r="N791" i="1"/>
  <c r="I791" i="1"/>
  <c r="H791" i="1"/>
  <c r="T790" i="1"/>
  <c r="K790" i="1"/>
  <c r="AB791" i="2" s="1"/>
  <c r="I790" i="1"/>
  <c r="H790" i="1"/>
  <c r="P790" i="1" s="1"/>
  <c r="T789" i="1"/>
  <c r="I789" i="1"/>
  <c r="K789" i="1" s="1"/>
  <c r="AB790" i="2" s="1"/>
  <c r="H789" i="1"/>
  <c r="P789" i="1" s="1"/>
  <c r="T788" i="1"/>
  <c r="K788" i="1"/>
  <c r="AB789" i="2" s="1"/>
  <c r="I788" i="1"/>
  <c r="H788" i="1"/>
  <c r="T787" i="1"/>
  <c r="Q787" i="1"/>
  <c r="P787" i="1"/>
  <c r="I787" i="1"/>
  <c r="H787" i="1"/>
  <c r="N787" i="1" s="1"/>
  <c r="T786" i="1"/>
  <c r="Q786" i="1"/>
  <c r="I786" i="1"/>
  <c r="K786" i="1" s="1"/>
  <c r="AB787" i="2" s="1"/>
  <c r="H786" i="1"/>
  <c r="T785" i="1"/>
  <c r="I785" i="1"/>
  <c r="H785" i="1"/>
  <c r="T784" i="1"/>
  <c r="I784" i="1"/>
  <c r="K784" i="1" s="1"/>
  <c r="AB785" i="2" s="1"/>
  <c r="H784" i="1"/>
  <c r="N784" i="1" s="1"/>
  <c r="T783" i="1"/>
  <c r="I783" i="1"/>
  <c r="Q783" i="1" s="1"/>
  <c r="H783" i="1"/>
  <c r="N783" i="1" s="1"/>
  <c r="T782" i="1"/>
  <c r="P782" i="1"/>
  <c r="I782" i="1"/>
  <c r="Q782" i="1" s="1"/>
  <c r="H782" i="1"/>
  <c r="N782" i="1" s="1"/>
  <c r="T781" i="1"/>
  <c r="P781" i="1"/>
  <c r="N781" i="1"/>
  <c r="I781" i="1"/>
  <c r="H781" i="1"/>
  <c r="T780" i="1"/>
  <c r="I780" i="1"/>
  <c r="H780" i="1"/>
  <c r="T779" i="1"/>
  <c r="N779" i="1"/>
  <c r="I779" i="1"/>
  <c r="Q779" i="1" s="1"/>
  <c r="H779" i="1"/>
  <c r="T778" i="1"/>
  <c r="I778" i="1"/>
  <c r="K778" i="1" s="1"/>
  <c r="AB779" i="2" s="1"/>
  <c r="H778" i="1"/>
  <c r="P778" i="1" s="1"/>
  <c r="T777" i="1"/>
  <c r="Q777" i="1"/>
  <c r="I777" i="1"/>
  <c r="K777" i="1" s="1"/>
  <c r="AB778" i="2" s="1"/>
  <c r="H777" i="1"/>
  <c r="P777" i="1" s="1"/>
  <c r="T776" i="1"/>
  <c r="I776" i="1"/>
  <c r="K776" i="1" s="1"/>
  <c r="H776" i="1"/>
  <c r="T775" i="1"/>
  <c r="Q775" i="1"/>
  <c r="P775" i="1"/>
  <c r="N775" i="1"/>
  <c r="I775" i="1"/>
  <c r="H775" i="1"/>
  <c r="T774" i="1"/>
  <c r="Q774" i="1"/>
  <c r="K774" i="1"/>
  <c r="I774" i="1"/>
  <c r="H774" i="1"/>
  <c r="P774" i="1" s="1"/>
  <c r="T773" i="1"/>
  <c r="I773" i="1"/>
  <c r="H773" i="1"/>
  <c r="T772" i="1"/>
  <c r="P772" i="1"/>
  <c r="I772" i="1"/>
  <c r="K772" i="1" s="1"/>
  <c r="AB773" i="2" s="1"/>
  <c r="H772" i="1"/>
  <c r="N772" i="1" s="1"/>
  <c r="T771" i="1"/>
  <c r="Q771" i="1"/>
  <c r="K771" i="1"/>
  <c r="AB772" i="2" s="1"/>
  <c r="I771" i="1"/>
  <c r="H771" i="1"/>
  <c r="N771" i="1" s="1"/>
  <c r="T770" i="1"/>
  <c r="P770" i="1"/>
  <c r="N770" i="1"/>
  <c r="I770" i="1"/>
  <c r="Q770" i="1" s="1"/>
  <c r="H770" i="1"/>
  <c r="T769" i="1"/>
  <c r="P769" i="1"/>
  <c r="I769" i="1"/>
  <c r="H769" i="1"/>
  <c r="N769" i="1" s="1"/>
  <c r="T768" i="1"/>
  <c r="Q768" i="1"/>
  <c r="K768" i="1"/>
  <c r="AB769" i="2" s="1"/>
  <c r="I768" i="1"/>
  <c r="H768" i="1"/>
  <c r="T767" i="1"/>
  <c r="I767" i="1"/>
  <c r="Q767" i="1" s="1"/>
  <c r="H767" i="1"/>
  <c r="N767" i="1" s="1"/>
  <c r="T766" i="1"/>
  <c r="K766" i="1"/>
  <c r="AB767" i="2" s="1"/>
  <c r="I766" i="1"/>
  <c r="H766" i="1"/>
  <c r="P766" i="1" s="1"/>
  <c r="T765" i="1"/>
  <c r="Q765" i="1"/>
  <c r="N765" i="1"/>
  <c r="I765" i="1"/>
  <c r="K765" i="1" s="1"/>
  <c r="AB766" i="2" s="1"/>
  <c r="H765" i="1"/>
  <c r="P765" i="1" s="1"/>
  <c r="T764" i="1"/>
  <c r="K764" i="1"/>
  <c r="AB765" i="2" s="1"/>
  <c r="I764" i="1"/>
  <c r="H764" i="1"/>
  <c r="T763" i="1"/>
  <c r="P763" i="1"/>
  <c r="N763" i="1"/>
  <c r="I763" i="1"/>
  <c r="Q763" i="1" s="1"/>
  <c r="H763" i="1"/>
  <c r="T762" i="1"/>
  <c r="Q762" i="1"/>
  <c r="K762" i="1"/>
  <c r="I762" i="1"/>
  <c r="H762" i="1"/>
  <c r="P762" i="1" s="1"/>
  <c r="T761" i="1"/>
  <c r="I761" i="1"/>
  <c r="H761" i="1"/>
  <c r="T760" i="1"/>
  <c r="P760" i="1"/>
  <c r="K760" i="1"/>
  <c r="I760" i="1"/>
  <c r="H760" i="1"/>
  <c r="N760" i="1" s="1"/>
  <c r="T759" i="1"/>
  <c r="Q759" i="1"/>
  <c r="N759" i="1"/>
  <c r="I759" i="1"/>
  <c r="K759" i="1" s="1"/>
  <c r="AB760" i="2" s="1"/>
  <c r="H759" i="1"/>
  <c r="T758" i="1"/>
  <c r="P758" i="1"/>
  <c r="N758" i="1"/>
  <c r="I758" i="1"/>
  <c r="Q758" i="1" s="1"/>
  <c r="H758" i="1"/>
  <c r="T757" i="1"/>
  <c r="P757" i="1"/>
  <c r="N757" i="1"/>
  <c r="I757" i="1"/>
  <c r="H757" i="1"/>
  <c r="T756" i="1"/>
  <c r="K756" i="1"/>
  <c r="AB757" i="2" s="1"/>
  <c r="I756" i="1"/>
  <c r="Q756" i="1" s="1"/>
  <c r="H756" i="1"/>
  <c r="T755" i="1"/>
  <c r="I755" i="1"/>
  <c r="Q755" i="1" s="1"/>
  <c r="H755" i="1"/>
  <c r="N755" i="1" s="1"/>
  <c r="T753" i="1"/>
  <c r="P753" i="1"/>
  <c r="I753" i="1"/>
  <c r="K753" i="1" s="1"/>
  <c r="AB754" i="2" s="1"/>
  <c r="H753" i="1"/>
  <c r="T752" i="1"/>
  <c r="Q752" i="1"/>
  <c r="N752" i="1"/>
  <c r="K752" i="1"/>
  <c r="AB753" i="2" s="1"/>
  <c r="I752" i="1"/>
  <c r="H752" i="1"/>
  <c r="P752" i="1" s="1"/>
  <c r="T751" i="1"/>
  <c r="K751" i="1"/>
  <c r="I751" i="1"/>
  <c r="H751" i="1"/>
  <c r="T750" i="1"/>
  <c r="I750" i="1"/>
  <c r="Q750" i="1" s="1"/>
  <c r="H750" i="1"/>
  <c r="T749" i="1"/>
  <c r="K749" i="1"/>
  <c r="AB750" i="2" s="1"/>
  <c r="I749" i="1"/>
  <c r="Q749" i="1" s="1"/>
  <c r="H749" i="1"/>
  <c r="T748" i="1"/>
  <c r="I748" i="1"/>
  <c r="H748" i="1"/>
  <c r="T747" i="1"/>
  <c r="P747" i="1"/>
  <c r="I747" i="1"/>
  <c r="K747" i="1" s="1"/>
  <c r="AB748" i="2" s="1"/>
  <c r="H747" i="1"/>
  <c r="N747" i="1" s="1"/>
  <c r="T746" i="1"/>
  <c r="Q746" i="1"/>
  <c r="N746" i="1"/>
  <c r="K746" i="1"/>
  <c r="AB747" i="2" s="1"/>
  <c r="I746" i="1"/>
  <c r="H746" i="1"/>
  <c r="T745" i="1"/>
  <c r="I745" i="1"/>
  <c r="Q745" i="1" s="1"/>
  <c r="H745" i="1"/>
  <c r="T744" i="1"/>
  <c r="N744" i="1"/>
  <c r="I744" i="1"/>
  <c r="H744" i="1"/>
  <c r="P744" i="1" s="1"/>
  <c r="T743" i="1"/>
  <c r="I743" i="1"/>
  <c r="Q743" i="1" s="1"/>
  <c r="H743" i="1"/>
  <c r="T742" i="1"/>
  <c r="N742" i="1"/>
  <c r="I742" i="1"/>
  <c r="Q742" i="1" s="1"/>
  <c r="H742" i="1"/>
  <c r="T741" i="1"/>
  <c r="P741" i="1"/>
  <c r="N741" i="1"/>
  <c r="I741" i="1"/>
  <c r="Z742" i="2" s="1"/>
  <c r="AF742" i="2" s="1"/>
  <c r="H741" i="1"/>
  <c r="T740" i="1"/>
  <c r="P740" i="1"/>
  <c r="N740" i="1"/>
  <c r="J740" i="1"/>
  <c r="AA741" i="2" s="1"/>
  <c r="I740" i="1"/>
  <c r="Q740" i="1" s="1"/>
  <c r="H740" i="1"/>
  <c r="Y741" i="2" s="1"/>
  <c r="AE741" i="2" s="1"/>
  <c r="T739" i="1"/>
  <c r="Q739" i="1"/>
  <c r="K739" i="1"/>
  <c r="AB740" i="2" s="1"/>
  <c r="I739" i="1"/>
  <c r="H739" i="1"/>
  <c r="P739" i="1" s="1"/>
  <c r="T738" i="1"/>
  <c r="I738" i="1"/>
  <c r="H738" i="1"/>
  <c r="T737" i="1"/>
  <c r="P737" i="1"/>
  <c r="I737" i="1"/>
  <c r="Z738" i="2" s="1"/>
  <c r="AF738" i="2" s="1"/>
  <c r="H737" i="1"/>
  <c r="N737" i="1" s="1"/>
  <c r="T736" i="1"/>
  <c r="I736" i="1"/>
  <c r="H736" i="1"/>
  <c r="Y737" i="2" s="1"/>
  <c r="AE737" i="2" s="1"/>
  <c r="T735" i="1"/>
  <c r="Q735" i="1"/>
  <c r="K735" i="1"/>
  <c r="AB736" i="2" s="1"/>
  <c r="I735" i="1"/>
  <c r="H735" i="1"/>
  <c r="T734" i="1"/>
  <c r="N734" i="1"/>
  <c r="I734" i="1"/>
  <c r="K734" i="1" s="1"/>
  <c r="AB735" i="2" s="1"/>
  <c r="H734" i="1"/>
  <c r="T733" i="1"/>
  <c r="K733" i="1"/>
  <c r="AB734" i="2" s="1"/>
  <c r="I733" i="1"/>
  <c r="Z734" i="2" s="1"/>
  <c r="AF734" i="2" s="1"/>
  <c r="H733" i="1"/>
  <c r="T732" i="1"/>
  <c r="P732" i="1"/>
  <c r="N732" i="1"/>
  <c r="J732" i="1"/>
  <c r="AA733" i="2" s="1"/>
  <c r="I732" i="1"/>
  <c r="Q732" i="1" s="1"/>
  <c r="H732" i="1"/>
  <c r="Y733" i="2" s="1"/>
  <c r="AE733" i="2" s="1"/>
  <c r="T731" i="1"/>
  <c r="K731" i="1"/>
  <c r="AB732" i="2" s="1"/>
  <c r="I731" i="1"/>
  <c r="Q731" i="1" s="1"/>
  <c r="H731" i="1"/>
  <c r="T730" i="1"/>
  <c r="I730" i="1"/>
  <c r="H730" i="1"/>
  <c r="T729" i="1"/>
  <c r="O729" i="1"/>
  <c r="K729" i="1"/>
  <c r="I729" i="1"/>
  <c r="Q729" i="1" s="1"/>
  <c r="H729" i="1"/>
  <c r="P729" i="1" s="1"/>
  <c r="T728" i="1"/>
  <c r="P728" i="1"/>
  <c r="N728" i="1"/>
  <c r="I728" i="1"/>
  <c r="H728" i="1"/>
  <c r="Y729" i="2" s="1"/>
  <c r="AE729" i="2" s="1"/>
  <c r="T727" i="1"/>
  <c r="Q727" i="1"/>
  <c r="K727" i="1"/>
  <c r="I727" i="1"/>
  <c r="H727" i="1"/>
  <c r="T726" i="1"/>
  <c r="N726" i="1"/>
  <c r="I726" i="1"/>
  <c r="Q726" i="1" s="1"/>
  <c r="H726" i="1"/>
  <c r="T725" i="1"/>
  <c r="K725" i="1"/>
  <c r="I725" i="1"/>
  <c r="H725" i="1"/>
  <c r="N725" i="1" s="1"/>
  <c r="T724" i="1"/>
  <c r="J724" i="1"/>
  <c r="I724" i="1"/>
  <c r="Q724" i="1" s="1"/>
  <c r="H724" i="1"/>
  <c r="P724" i="1" s="1"/>
  <c r="T723" i="1"/>
  <c r="I723" i="1"/>
  <c r="K723" i="1" s="1"/>
  <c r="AB724" i="2" s="1"/>
  <c r="H723" i="1"/>
  <c r="P723" i="1" s="1"/>
  <c r="T722" i="1"/>
  <c r="I722" i="1"/>
  <c r="H722" i="1"/>
  <c r="T721" i="1"/>
  <c r="P721" i="1"/>
  <c r="O721" i="1"/>
  <c r="N721" i="1"/>
  <c r="K721" i="1"/>
  <c r="AB722" i="2" s="1"/>
  <c r="I721" i="1"/>
  <c r="Z722" i="2" s="1"/>
  <c r="AF722" i="2" s="1"/>
  <c r="H721" i="1"/>
  <c r="T720" i="1"/>
  <c r="P720" i="1"/>
  <c r="I720" i="1"/>
  <c r="H720" i="1"/>
  <c r="N720" i="1" s="1"/>
  <c r="T719" i="1"/>
  <c r="Q719" i="1"/>
  <c r="K719" i="1"/>
  <c r="I719" i="1"/>
  <c r="H719" i="1"/>
  <c r="T717" i="1"/>
  <c r="I717" i="1"/>
  <c r="Q717" i="1" s="1"/>
  <c r="H717" i="1"/>
  <c r="N717" i="1" s="1"/>
  <c r="T716" i="1"/>
  <c r="I716" i="1"/>
  <c r="Z717" i="2" s="1"/>
  <c r="AF717" i="2" s="1"/>
  <c r="H716" i="1"/>
  <c r="P716" i="1" s="1"/>
  <c r="T715" i="1"/>
  <c r="P715" i="1"/>
  <c r="I715" i="1"/>
  <c r="Q715" i="1" s="1"/>
  <c r="H715" i="1"/>
  <c r="J715" i="1" s="1"/>
  <c r="T714" i="1"/>
  <c r="Q714" i="1"/>
  <c r="K714" i="1"/>
  <c r="I714" i="1"/>
  <c r="H714" i="1"/>
  <c r="T713" i="1"/>
  <c r="I713" i="1"/>
  <c r="H713" i="1"/>
  <c r="T711" i="1"/>
  <c r="O711" i="1"/>
  <c r="N711" i="1"/>
  <c r="K711" i="1"/>
  <c r="AB712" i="2" s="1"/>
  <c r="I711" i="1"/>
  <c r="Z712" i="2" s="1"/>
  <c r="AF712" i="2" s="1"/>
  <c r="H711" i="1"/>
  <c r="P711" i="1" s="1"/>
  <c r="T710" i="1"/>
  <c r="I710" i="1"/>
  <c r="H710" i="1"/>
  <c r="T709" i="1"/>
  <c r="K709" i="1"/>
  <c r="AB710" i="2" s="1"/>
  <c r="I709" i="1"/>
  <c r="Q709" i="1" s="1"/>
  <c r="H709" i="1"/>
  <c r="T708" i="1"/>
  <c r="I708" i="1"/>
  <c r="H708" i="1"/>
  <c r="N708" i="1" s="1"/>
  <c r="T707" i="1"/>
  <c r="N707" i="1"/>
  <c r="I707" i="1"/>
  <c r="K707" i="1" s="1"/>
  <c r="H707" i="1"/>
  <c r="P707" i="1" s="1"/>
  <c r="T706" i="1"/>
  <c r="P706" i="1"/>
  <c r="I706" i="1"/>
  <c r="Q706" i="1" s="1"/>
  <c r="H706" i="1"/>
  <c r="Y707" i="2" s="1"/>
  <c r="T705" i="1"/>
  <c r="I705" i="1"/>
  <c r="H705" i="1"/>
  <c r="T704" i="1"/>
  <c r="I704" i="1"/>
  <c r="H704" i="1"/>
  <c r="T703" i="1"/>
  <c r="K703" i="1"/>
  <c r="AB704" i="2" s="1"/>
  <c r="I703" i="1"/>
  <c r="Z704" i="2" s="1"/>
  <c r="AF704" i="2" s="1"/>
  <c r="H703" i="1"/>
  <c r="P703" i="1" s="1"/>
  <c r="T702" i="1"/>
  <c r="I702" i="1"/>
  <c r="H702" i="1"/>
  <c r="N702" i="1" s="1"/>
  <c r="T701" i="1"/>
  <c r="K701" i="1"/>
  <c r="AB702" i="2" s="1"/>
  <c r="I701" i="1"/>
  <c r="Q701" i="1" s="1"/>
  <c r="H701" i="1"/>
  <c r="T699" i="1"/>
  <c r="N699" i="1"/>
  <c r="I699" i="1"/>
  <c r="Q699" i="1" s="1"/>
  <c r="H699" i="1"/>
  <c r="T698" i="1"/>
  <c r="P698" i="1"/>
  <c r="N698" i="1"/>
  <c r="K698" i="1"/>
  <c r="AB699" i="2" s="1"/>
  <c r="I698" i="1"/>
  <c r="Z699" i="2" s="1"/>
  <c r="H698" i="1"/>
  <c r="T697" i="1"/>
  <c r="I697" i="1"/>
  <c r="Q697" i="1" s="1"/>
  <c r="H697" i="1"/>
  <c r="T696" i="1"/>
  <c r="K696" i="1"/>
  <c r="AB697" i="2" s="1"/>
  <c r="I696" i="1"/>
  <c r="Q696" i="1" s="1"/>
  <c r="H696" i="1"/>
  <c r="P696" i="1" s="1"/>
  <c r="T695" i="1"/>
  <c r="I695" i="1"/>
  <c r="H695" i="1"/>
  <c r="T694" i="1"/>
  <c r="O694" i="1"/>
  <c r="N694" i="1"/>
  <c r="K694" i="1"/>
  <c r="AB695" i="2" s="1"/>
  <c r="I694" i="1"/>
  <c r="Z695" i="2" s="1"/>
  <c r="H694" i="1"/>
  <c r="P694" i="1" s="1"/>
  <c r="T693" i="1"/>
  <c r="P693" i="1"/>
  <c r="I693" i="1"/>
  <c r="H693" i="1"/>
  <c r="Y694" i="2" s="1"/>
  <c r="AE694" i="2" s="1"/>
  <c r="T692" i="1"/>
  <c r="I692" i="1"/>
  <c r="H692" i="1"/>
  <c r="T691" i="1"/>
  <c r="I691" i="1"/>
  <c r="K691" i="1" s="1"/>
  <c r="AB692" i="2" s="1"/>
  <c r="H691" i="1"/>
  <c r="T690" i="1"/>
  <c r="I690" i="1"/>
  <c r="K690" i="1" s="1"/>
  <c r="H690" i="1"/>
  <c r="P690" i="1" s="1"/>
  <c r="T689" i="1"/>
  <c r="P689" i="1"/>
  <c r="I689" i="1"/>
  <c r="Q689" i="1" s="1"/>
  <c r="H689" i="1"/>
  <c r="Y690" i="2" s="1"/>
  <c r="AE690" i="2" s="1"/>
  <c r="T688" i="1"/>
  <c r="I688" i="1"/>
  <c r="Q688" i="1" s="1"/>
  <c r="H688" i="1"/>
  <c r="P688" i="1" s="1"/>
  <c r="T687" i="1"/>
  <c r="I687" i="1"/>
  <c r="H687" i="1"/>
  <c r="T686" i="1"/>
  <c r="N686" i="1"/>
  <c r="K686" i="1"/>
  <c r="AB687" i="2" s="1"/>
  <c r="I686" i="1"/>
  <c r="Z687" i="2" s="1"/>
  <c r="AF687" i="2" s="1"/>
  <c r="H686" i="1"/>
  <c r="P686" i="1" s="1"/>
  <c r="T685" i="1"/>
  <c r="N685" i="1"/>
  <c r="I685" i="1"/>
  <c r="H685" i="1"/>
  <c r="Y686" i="2" s="1"/>
  <c r="AE686" i="2" s="1"/>
  <c r="T684" i="1"/>
  <c r="I684" i="1"/>
  <c r="K684" i="1" s="1"/>
  <c r="AB685" i="2" s="1"/>
  <c r="H684" i="1"/>
  <c r="T683" i="1"/>
  <c r="I683" i="1"/>
  <c r="H683" i="1"/>
  <c r="T682" i="1"/>
  <c r="P682" i="1"/>
  <c r="O682" i="1"/>
  <c r="N682" i="1"/>
  <c r="K682" i="1"/>
  <c r="I682" i="1"/>
  <c r="H682" i="1"/>
  <c r="T681" i="1"/>
  <c r="Q681" i="1"/>
  <c r="P681" i="1"/>
  <c r="I681" i="1"/>
  <c r="H681" i="1"/>
  <c r="Y682" i="2" s="1"/>
  <c r="AE682" i="2" s="1"/>
  <c r="T680" i="1"/>
  <c r="I680" i="1"/>
  <c r="H680" i="1"/>
  <c r="T679" i="1"/>
  <c r="I679" i="1"/>
  <c r="H679" i="1"/>
  <c r="T678" i="1"/>
  <c r="K678" i="1"/>
  <c r="AB679" i="2" s="1"/>
  <c r="I678" i="1"/>
  <c r="Z679" i="2" s="1"/>
  <c r="AF679" i="2" s="1"/>
  <c r="H678" i="1"/>
  <c r="P678" i="1" s="1"/>
  <c r="T677" i="1"/>
  <c r="I677" i="1"/>
  <c r="Z678" i="2" s="1"/>
  <c r="AF678" i="2" s="1"/>
  <c r="H677" i="1"/>
  <c r="Y678" i="2" s="1"/>
  <c r="AE678" i="2" s="1"/>
  <c r="T676" i="1"/>
  <c r="J676" i="1"/>
  <c r="I676" i="1"/>
  <c r="O676" i="1" s="1"/>
  <c r="H676" i="1"/>
  <c r="P676" i="1" s="1"/>
  <c r="T675" i="1"/>
  <c r="O675" i="1"/>
  <c r="I675" i="1"/>
  <c r="Z676" i="2" s="1"/>
  <c r="AF676" i="2" s="1"/>
  <c r="H675" i="1"/>
  <c r="Y676" i="2" s="1"/>
  <c r="AE676" i="2" s="1"/>
  <c r="T674" i="1"/>
  <c r="N674" i="1"/>
  <c r="J674" i="1"/>
  <c r="AA675" i="2" s="1"/>
  <c r="I674" i="1"/>
  <c r="H674" i="1"/>
  <c r="Y675" i="2" s="1"/>
  <c r="AE675" i="2" s="1"/>
  <c r="T673" i="1"/>
  <c r="O673" i="1"/>
  <c r="I673" i="1"/>
  <c r="Z674" i="2" s="1"/>
  <c r="AF674" i="2" s="1"/>
  <c r="H673" i="1"/>
  <c r="Y674" i="2" s="1"/>
  <c r="AE674" i="2" s="1"/>
  <c r="T672" i="1"/>
  <c r="P672" i="1"/>
  <c r="N672" i="1"/>
  <c r="J672" i="1"/>
  <c r="AA673" i="2" s="1"/>
  <c r="I672" i="1"/>
  <c r="H672" i="1"/>
  <c r="Y673" i="2" s="1"/>
  <c r="AE673" i="2" s="1"/>
  <c r="T671" i="1"/>
  <c r="Q671" i="1"/>
  <c r="P671" i="1"/>
  <c r="O671" i="1"/>
  <c r="I671" i="1"/>
  <c r="Z672" i="2" s="1"/>
  <c r="AF672" i="2" s="1"/>
  <c r="H671" i="1"/>
  <c r="Y672" i="2" s="1"/>
  <c r="AE672" i="2" s="1"/>
  <c r="T670" i="1"/>
  <c r="Q670" i="1"/>
  <c r="O670" i="1"/>
  <c r="K670" i="1"/>
  <c r="I670" i="1"/>
  <c r="H670" i="1"/>
  <c r="P670" i="1" s="1"/>
  <c r="T669" i="1"/>
  <c r="O669" i="1"/>
  <c r="I669" i="1"/>
  <c r="Z670" i="2" s="1"/>
  <c r="AF670" i="2" s="1"/>
  <c r="H669" i="1"/>
  <c r="Y670" i="2" s="1"/>
  <c r="AE670" i="2" s="1"/>
  <c r="T668" i="1"/>
  <c r="P668" i="1"/>
  <c r="O668" i="1"/>
  <c r="K668" i="1"/>
  <c r="AB669" i="2" s="1"/>
  <c r="I668" i="1"/>
  <c r="Z669" i="2" s="1"/>
  <c r="AF669" i="2" s="1"/>
  <c r="H668" i="1"/>
  <c r="Y669" i="2" s="1"/>
  <c r="AE669" i="2" s="1"/>
  <c r="T667" i="1"/>
  <c r="Q667" i="1"/>
  <c r="O667" i="1"/>
  <c r="I667" i="1"/>
  <c r="Z668" i="2" s="1"/>
  <c r="AF668" i="2" s="1"/>
  <c r="H667" i="1"/>
  <c r="Y668" i="2" s="1"/>
  <c r="AE668" i="2" s="1"/>
  <c r="T666" i="1"/>
  <c r="O666" i="1"/>
  <c r="J666" i="1"/>
  <c r="AA667" i="2" s="1"/>
  <c r="I666" i="1"/>
  <c r="Z667" i="2" s="1"/>
  <c r="AF667" i="2" s="1"/>
  <c r="H666" i="1"/>
  <c r="Y667" i="2" s="1"/>
  <c r="AE667" i="2" s="1"/>
  <c r="T665" i="1"/>
  <c r="O665" i="1"/>
  <c r="I665" i="1"/>
  <c r="Z666" i="2" s="1"/>
  <c r="AF666" i="2" s="1"/>
  <c r="H665" i="1"/>
  <c r="Y666" i="2" s="1"/>
  <c r="AE666" i="2" s="1"/>
  <c r="T664" i="1"/>
  <c r="O664" i="1"/>
  <c r="J664" i="1"/>
  <c r="AA665" i="2" s="1"/>
  <c r="I664" i="1"/>
  <c r="Z665" i="2" s="1"/>
  <c r="AF665" i="2" s="1"/>
  <c r="H664" i="1"/>
  <c r="Y665" i="2" s="1"/>
  <c r="AE665" i="2" s="1"/>
  <c r="T663" i="1"/>
  <c r="O663" i="1"/>
  <c r="I663" i="1"/>
  <c r="Z664" i="2" s="1"/>
  <c r="AF664" i="2" s="1"/>
  <c r="H663" i="1"/>
  <c r="Y664" i="2" s="1"/>
  <c r="AE664" i="2" s="1"/>
  <c r="T662" i="1"/>
  <c r="O662" i="1"/>
  <c r="N662" i="1"/>
  <c r="K662" i="1"/>
  <c r="AB663" i="2" s="1"/>
  <c r="J662" i="1"/>
  <c r="AA663" i="2" s="1"/>
  <c r="I662" i="1"/>
  <c r="Z663" i="2" s="1"/>
  <c r="AF663" i="2" s="1"/>
  <c r="H662" i="1"/>
  <c r="Y663" i="2" s="1"/>
  <c r="AE663" i="2" s="1"/>
  <c r="T661" i="1"/>
  <c r="O661" i="1"/>
  <c r="I661" i="1"/>
  <c r="Z662" i="2" s="1"/>
  <c r="AF662" i="2" s="1"/>
  <c r="H661" i="1"/>
  <c r="Y662" i="2" s="1"/>
  <c r="AE662" i="2" s="1"/>
  <c r="T660" i="1"/>
  <c r="N660" i="1"/>
  <c r="K660" i="1"/>
  <c r="J660" i="1"/>
  <c r="I660" i="1"/>
  <c r="O660" i="1" s="1"/>
  <c r="H660" i="1"/>
  <c r="P660" i="1" s="1"/>
  <c r="T659" i="1"/>
  <c r="P659" i="1"/>
  <c r="I659" i="1"/>
  <c r="H659" i="1"/>
  <c r="T658" i="1"/>
  <c r="Q658" i="1"/>
  <c r="O658" i="1"/>
  <c r="I658" i="1"/>
  <c r="K658" i="1" s="1"/>
  <c r="H658" i="1"/>
  <c r="P658" i="1" s="1"/>
  <c r="T656" i="1"/>
  <c r="I656" i="1"/>
  <c r="H656" i="1"/>
  <c r="Y657" i="2" s="1"/>
  <c r="AE657" i="2" s="1"/>
  <c r="T655" i="1"/>
  <c r="O655" i="1"/>
  <c r="I655" i="1"/>
  <c r="Z656" i="2" s="1"/>
  <c r="AF656" i="2" s="1"/>
  <c r="H655" i="1"/>
  <c r="Y656" i="2" s="1"/>
  <c r="AE656" i="2" s="1"/>
  <c r="T654" i="1"/>
  <c r="Q654" i="1"/>
  <c r="P654" i="1"/>
  <c r="I654" i="1"/>
  <c r="Z655" i="2" s="1"/>
  <c r="AF655" i="2" s="1"/>
  <c r="H654" i="1"/>
  <c r="Y655" i="2" s="1"/>
  <c r="AE655" i="2" s="1"/>
  <c r="T653" i="1"/>
  <c r="J653" i="1"/>
  <c r="AA654" i="2" s="1"/>
  <c r="I653" i="1"/>
  <c r="Z654" i="2" s="1"/>
  <c r="AF654" i="2" s="1"/>
  <c r="H653" i="1"/>
  <c r="Y654" i="2" s="1"/>
  <c r="AE654" i="2" s="1"/>
  <c r="T652" i="1"/>
  <c r="I652" i="1"/>
  <c r="O652" i="1" s="1"/>
  <c r="H652" i="1"/>
  <c r="T651" i="1"/>
  <c r="J651" i="1"/>
  <c r="AA652" i="2" s="1"/>
  <c r="I651" i="1"/>
  <c r="Z652" i="2" s="1"/>
  <c r="AF652" i="2" s="1"/>
  <c r="H651" i="1"/>
  <c r="Y652" i="2" s="1"/>
  <c r="AE652" i="2" s="1"/>
  <c r="T650" i="1"/>
  <c r="O650" i="1"/>
  <c r="I650" i="1"/>
  <c r="Z651" i="2" s="1"/>
  <c r="AF651" i="2" s="1"/>
  <c r="H650" i="1"/>
  <c r="Y651" i="2" s="1"/>
  <c r="AE651" i="2" s="1"/>
  <c r="T649" i="1"/>
  <c r="N649" i="1"/>
  <c r="J649" i="1"/>
  <c r="AA650" i="2" s="1"/>
  <c r="I649" i="1"/>
  <c r="H649" i="1"/>
  <c r="Y650" i="2" s="1"/>
  <c r="AE650" i="2" s="1"/>
  <c r="T648" i="1"/>
  <c r="O648" i="1"/>
  <c r="I648" i="1"/>
  <c r="Z649" i="2" s="1"/>
  <c r="AF649" i="2" s="1"/>
  <c r="H648" i="1"/>
  <c r="Y649" i="2" s="1"/>
  <c r="AE649" i="2" s="1"/>
  <c r="T647" i="1"/>
  <c r="K647" i="1"/>
  <c r="I647" i="1"/>
  <c r="H647" i="1"/>
  <c r="T646" i="1"/>
  <c r="P646" i="1"/>
  <c r="O646" i="1"/>
  <c r="I646" i="1"/>
  <c r="Z647" i="2" s="1"/>
  <c r="AF647" i="2" s="1"/>
  <c r="H646" i="1"/>
  <c r="Y647" i="2" s="1"/>
  <c r="AE647" i="2" s="1"/>
  <c r="T645" i="1"/>
  <c r="O645" i="1"/>
  <c r="N645" i="1"/>
  <c r="K645" i="1"/>
  <c r="J645" i="1"/>
  <c r="I645" i="1"/>
  <c r="Q645" i="1" s="1"/>
  <c r="H645" i="1"/>
  <c r="P645" i="1" s="1"/>
  <c r="T644" i="1"/>
  <c r="O644" i="1"/>
  <c r="I644" i="1"/>
  <c r="Z645" i="2" s="1"/>
  <c r="AF645" i="2" s="1"/>
  <c r="H644" i="1"/>
  <c r="Y645" i="2" s="1"/>
  <c r="AE645" i="2" s="1"/>
  <c r="T643" i="1"/>
  <c r="N643" i="1"/>
  <c r="J643" i="1"/>
  <c r="AA644" i="2" s="1"/>
  <c r="I643" i="1"/>
  <c r="H643" i="1"/>
  <c r="Y644" i="2" s="1"/>
  <c r="AE644" i="2" s="1"/>
  <c r="T642" i="1"/>
  <c r="Q642" i="1"/>
  <c r="P642" i="1"/>
  <c r="O642" i="1"/>
  <c r="I642" i="1"/>
  <c r="Z643" i="2" s="1"/>
  <c r="AF643" i="2" s="1"/>
  <c r="H642" i="1"/>
  <c r="Y643" i="2" s="1"/>
  <c r="AE643" i="2" s="1"/>
  <c r="T641" i="1"/>
  <c r="Q641" i="1"/>
  <c r="O641" i="1"/>
  <c r="K641" i="1"/>
  <c r="AB642" i="2" s="1"/>
  <c r="I641" i="1"/>
  <c r="Z642" i="2" s="1"/>
  <c r="AF642" i="2" s="1"/>
  <c r="H641" i="1"/>
  <c r="Y642" i="2" s="1"/>
  <c r="AE642" i="2" s="1"/>
  <c r="T640" i="1"/>
  <c r="O640" i="1"/>
  <c r="I640" i="1"/>
  <c r="Z641" i="2" s="1"/>
  <c r="AF641" i="2" s="1"/>
  <c r="H640" i="1"/>
  <c r="Y641" i="2" s="1"/>
  <c r="AE641" i="2" s="1"/>
  <c r="T639" i="1"/>
  <c r="P639" i="1"/>
  <c r="N639" i="1"/>
  <c r="K639" i="1"/>
  <c r="AB640" i="2" s="1"/>
  <c r="J639" i="1"/>
  <c r="AA640" i="2" s="1"/>
  <c r="I639" i="1"/>
  <c r="Z640" i="2" s="1"/>
  <c r="AF640" i="2" s="1"/>
  <c r="H639" i="1"/>
  <c r="Y640" i="2" s="1"/>
  <c r="AE640" i="2" s="1"/>
  <c r="T638" i="1"/>
  <c r="Q638" i="1"/>
  <c r="P638" i="1"/>
  <c r="I638" i="1"/>
  <c r="Z639" i="2" s="1"/>
  <c r="AF639" i="2" s="1"/>
  <c r="H638" i="1"/>
  <c r="Y639" i="2" s="1"/>
  <c r="AE639" i="2" s="1"/>
  <c r="T637" i="1"/>
  <c r="N637" i="1"/>
  <c r="I637" i="1"/>
  <c r="Z638" i="2" s="1"/>
  <c r="AF638" i="2" s="1"/>
  <c r="H637" i="1"/>
  <c r="Y638" i="2" s="1"/>
  <c r="AE638" i="2" s="1"/>
  <c r="T636" i="1"/>
  <c r="I636" i="1"/>
  <c r="Z637" i="2" s="1"/>
  <c r="AF637" i="2" s="1"/>
  <c r="H636" i="1"/>
  <c r="Y637" i="2" s="1"/>
  <c r="AE637" i="2" s="1"/>
  <c r="T635" i="1"/>
  <c r="P635" i="1"/>
  <c r="N635" i="1"/>
  <c r="K635" i="1"/>
  <c r="AB636" i="2" s="1"/>
  <c r="J635" i="1"/>
  <c r="AA636" i="2" s="1"/>
  <c r="I635" i="1"/>
  <c r="Z636" i="2" s="1"/>
  <c r="AF636" i="2" s="1"/>
  <c r="H635" i="1"/>
  <c r="Y636" i="2" s="1"/>
  <c r="AE636" i="2" s="1"/>
  <c r="T634" i="1"/>
  <c r="Q634" i="1"/>
  <c r="P634" i="1"/>
  <c r="I634" i="1"/>
  <c r="Z635" i="2" s="1"/>
  <c r="AF635" i="2" s="1"/>
  <c r="H634" i="1"/>
  <c r="Y635" i="2" s="1"/>
  <c r="AE635" i="2" s="1"/>
  <c r="T632" i="1"/>
  <c r="N632" i="1"/>
  <c r="I632" i="1"/>
  <c r="Z633" i="2" s="1"/>
  <c r="AF633" i="2" s="1"/>
  <c r="H632" i="1"/>
  <c r="Y633" i="2" s="1"/>
  <c r="AE633" i="2" s="1"/>
  <c r="T631" i="1"/>
  <c r="I631" i="1"/>
  <c r="Z632" i="2" s="1"/>
  <c r="AF632" i="2" s="1"/>
  <c r="H631" i="1"/>
  <c r="Y632" i="2" s="1"/>
  <c r="AE632" i="2" s="1"/>
  <c r="T630" i="1"/>
  <c r="P630" i="1"/>
  <c r="N630" i="1"/>
  <c r="K630" i="1"/>
  <c r="AB631" i="2" s="1"/>
  <c r="J630" i="1"/>
  <c r="AA631" i="2" s="1"/>
  <c r="I630" i="1"/>
  <c r="Z631" i="2" s="1"/>
  <c r="AF631" i="2" s="1"/>
  <c r="H630" i="1"/>
  <c r="Y631" i="2" s="1"/>
  <c r="AE631" i="2" s="1"/>
  <c r="T628" i="1"/>
  <c r="Q628" i="1"/>
  <c r="P628" i="1"/>
  <c r="I628" i="1"/>
  <c r="Z629" i="2" s="1"/>
  <c r="AF629" i="2" s="1"/>
  <c r="H628" i="1"/>
  <c r="Y629" i="2" s="1"/>
  <c r="AE629" i="2" s="1"/>
  <c r="T627" i="1"/>
  <c r="N627" i="1"/>
  <c r="I627" i="1"/>
  <c r="Z628" i="2" s="1"/>
  <c r="AF628" i="2" s="1"/>
  <c r="H627" i="1"/>
  <c r="Y628" i="2" s="1"/>
  <c r="AE628" i="2" s="1"/>
  <c r="T626" i="1"/>
  <c r="I626" i="1"/>
  <c r="Z627" i="2" s="1"/>
  <c r="AF627" i="2" s="1"/>
  <c r="H626" i="1"/>
  <c r="Y627" i="2" s="1"/>
  <c r="AE627" i="2" s="1"/>
  <c r="T625" i="1"/>
  <c r="P625" i="1"/>
  <c r="N625" i="1"/>
  <c r="K625" i="1"/>
  <c r="AB626" i="2" s="1"/>
  <c r="J625" i="1"/>
  <c r="AA626" i="2" s="1"/>
  <c r="I625" i="1"/>
  <c r="Z626" i="2" s="1"/>
  <c r="AF626" i="2" s="1"/>
  <c r="H625" i="1"/>
  <c r="Y626" i="2" s="1"/>
  <c r="AE626" i="2" s="1"/>
  <c r="T624" i="1"/>
  <c r="Q624" i="1"/>
  <c r="P624" i="1"/>
  <c r="I624" i="1"/>
  <c r="Z625" i="2" s="1"/>
  <c r="AF625" i="2" s="1"/>
  <c r="H624" i="1"/>
  <c r="Y625" i="2" s="1"/>
  <c r="AE625" i="2" s="1"/>
  <c r="T623" i="1"/>
  <c r="N623" i="1"/>
  <c r="I623" i="1"/>
  <c r="Z624" i="2" s="1"/>
  <c r="AF624" i="2" s="1"/>
  <c r="H623" i="1"/>
  <c r="Y624" i="2" s="1"/>
  <c r="AE624" i="2" s="1"/>
  <c r="T622" i="1"/>
  <c r="I622" i="1"/>
  <c r="Z623" i="2" s="1"/>
  <c r="AF623" i="2" s="1"/>
  <c r="H622" i="1"/>
  <c r="Y623" i="2" s="1"/>
  <c r="AE623" i="2" s="1"/>
  <c r="T621" i="1"/>
  <c r="P621" i="1"/>
  <c r="N621" i="1"/>
  <c r="K621" i="1"/>
  <c r="AB622" i="2" s="1"/>
  <c r="J621" i="1"/>
  <c r="AA622" i="2" s="1"/>
  <c r="I621" i="1"/>
  <c r="Z622" i="2" s="1"/>
  <c r="AF622" i="2" s="1"/>
  <c r="H621" i="1"/>
  <c r="Y622" i="2" s="1"/>
  <c r="AE622" i="2" s="1"/>
  <c r="T620" i="1"/>
  <c r="P620" i="1"/>
  <c r="I620" i="1"/>
  <c r="Z621" i="2" s="1"/>
  <c r="AF621" i="2" s="1"/>
  <c r="H620" i="1"/>
  <c r="Y621" i="2" s="1"/>
  <c r="AE621" i="2" s="1"/>
  <c r="T619" i="1"/>
  <c r="N619" i="1"/>
  <c r="I619" i="1"/>
  <c r="Z620" i="2" s="1"/>
  <c r="AF620" i="2" s="1"/>
  <c r="H619" i="1"/>
  <c r="Y620" i="2" s="1"/>
  <c r="AE620" i="2" s="1"/>
  <c r="T617" i="1"/>
  <c r="I617" i="1"/>
  <c r="Z618" i="2" s="1"/>
  <c r="AF618" i="2" s="1"/>
  <c r="H617" i="1"/>
  <c r="Y618" i="2" s="1"/>
  <c r="AE618" i="2" s="1"/>
  <c r="T616" i="1"/>
  <c r="P616" i="1"/>
  <c r="N616" i="1"/>
  <c r="K616" i="1"/>
  <c r="AB617" i="2" s="1"/>
  <c r="J616" i="1"/>
  <c r="AA617" i="2" s="1"/>
  <c r="I616" i="1"/>
  <c r="Z617" i="2" s="1"/>
  <c r="AF617" i="2" s="1"/>
  <c r="H616" i="1"/>
  <c r="Y617" i="2" s="1"/>
  <c r="AE617" i="2" s="1"/>
  <c r="T615" i="1"/>
  <c r="P615" i="1"/>
  <c r="I615" i="1"/>
  <c r="Z616" i="2" s="1"/>
  <c r="AF616" i="2" s="1"/>
  <c r="H615" i="1"/>
  <c r="Y616" i="2" s="1"/>
  <c r="AE616" i="2" s="1"/>
  <c r="T614" i="1"/>
  <c r="N614" i="1"/>
  <c r="I614" i="1"/>
  <c r="Z615" i="2" s="1"/>
  <c r="AF615" i="2" s="1"/>
  <c r="H614" i="1"/>
  <c r="Y615" i="2" s="1"/>
  <c r="AE615" i="2" s="1"/>
  <c r="T613" i="1"/>
  <c r="I613" i="1"/>
  <c r="Z614" i="2" s="1"/>
  <c r="AF614" i="2" s="1"/>
  <c r="H613" i="1"/>
  <c r="Y614" i="2" s="1"/>
  <c r="AE614" i="2" s="1"/>
  <c r="T612" i="1"/>
  <c r="P612" i="1"/>
  <c r="N612" i="1"/>
  <c r="K612" i="1"/>
  <c r="AB613" i="2" s="1"/>
  <c r="J612" i="1"/>
  <c r="AA613" i="2" s="1"/>
  <c r="I612" i="1"/>
  <c r="Z613" i="2" s="1"/>
  <c r="AF613" i="2" s="1"/>
  <c r="H612" i="1"/>
  <c r="Y613" i="2" s="1"/>
  <c r="AE613" i="2" s="1"/>
  <c r="T611" i="1"/>
  <c r="P611" i="1"/>
  <c r="I611" i="1"/>
  <c r="Z612" i="2" s="1"/>
  <c r="AF612" i="2" s="1"/>
  <c r="H611" i="1"/>
  <c r="Y612" i="2" s="1"/>
  <c r="AE612" i="2" s="1"/>
  <c r="T610" i="1"/>
  <c r="N610" i="1"/>
  <c r="I610" i="1"/>
  <c r="Z611" i="2" s="1"/>
  <c r="AF611" i="2" s="1"/>
  <c r="H610" i="1"/>
  <c r="Y611" i="2" s="1"/>
  <c r="AE611" i="2" s="1"/>
  <c r="T609" i="1"/>
  <c r="I609" i="1"/>
  <c r="H609" i="1"/>
  <c r="P609" i="1" s="1"/>
  <c r="T608" i="1"/>
  <c r="P608" i="1"/>
  <c r="N608" i="1"/>
  <c r="K608" i="1"/>
  <c r="AB609" i="2" s="1"/>
  <c r="J608" i="1"/>
  <c r="AA609" i="2" s="1"/>
  <c r="I608" i="1"/>
  <c r="Z609" i="2" s="1"/>
  <c r="AF609" i="2" s="1"/>
  <c r="H608" i="1"/>
  <c r="Y609" i="2" s="1"/>
  <c r="AE609" i="2" s="1"/>
  <c r="T607" i="1"/>
  <c r="P607" i="1"/>
  <c r="I607" i="1"/>
  <c r="Z608" i="2" s="1"/>
  <c r="AF608" i="2" s="1"/>
  <c r="H607" i="1"/>
  <c r="Y608" i="2" s="1"/>
  <c r="AE608" i="2" s="1"/>
  <c r="T606" i="1"/>
  <c r="N606" i="1"/>
  <c r="I606" i="1"/>
  <c r="Z607" i="2" s="1"/>
  <c r="AF607" i="2" s="1"/>
  <c r="H606" i="1"/>
  <c r="Y607" i="2" s="1"/>
  <c r="AE607" i="2" s="1"/>
  <c r="T605" i="1"/>
  <c r="I605" i="1"/>
  <c r="Z606" i="2" s="1"/>
  <c r="AF606" i="2" s="1"/>
  <c r="H605" i="1"/>
  <c r="Y606" i="2" s="1"/>
  <c r="AE606" i="2" s="1"/>
  <c r="T604" i="1"/>
  <c r="P604" i="1"/>
  <c r="N604" i="1"/>
  <c r="K604" i="1"/>
  <c r="AB605" i="2" s="1"/>
  <c r="J604" i="1"/>
  <c r="AA605" i="2" s="1"/>
  <c r="I604" i="1"/>
  <c r="Z605" i="2" s="1"/>
  <c r="AF605" i="2" s="1"/>
  <c r="H604" i="1"/>
  <c r="Y605" i="2" s="1"/>
  <c r="AE605" i="2" s="1"/>
  <c r="T603" i="1"/>
  <c r="P603" i="1"/>
  <c r="I603" i="1"/>
  <c r="Q603" i="1" s="1"/>
  <c r="H603" i="1"/>
  <c r="T602" i="1"/>
  <c r="N602" i="1"/>
  <c r="I602" i="1"/>
  <c r="Z603" i="2" s="1"/>
  <c r="AF603" i="2" s="1"/>
  <c r="H602" i="1"/>
  <c r="Y603" i="2" s="1"/>
  <c r="AE603" i="2" s="1"/>
  <c r="T601" i="1"/>
  <c r="I601" i="1"/>
  <c r="Z602" i="2" s="1"/>
  <c r="AF602" i="2" s="1"/>
  <c r="H601" i="1"/>
  <c r="Y602" i="2" s="1"/>
  <c r="AE602" i="2" s="1"/>
  <c r="T600" i="1"/>
  <c r="P600" i="1"/>
  <c r="N600" i="1"/>
  <c r="K600" i="1"/>
  <c r="AB601" i="2" s="1"/>
  <c r="J600" i="1"/>
  <c r="AA601" i="2" s="1"/>
  <c r="I600" i="1"/>
  <c r="Z601" i="2" s="1"/>
  <c r="AF601" i="2" s="1"/>
  <c r="H600" i="1"/>
  <c r="Y601" i="2" s="1"/>
  <c r="AE601" i="2" s="1"/>
  <c r="T599" i="1"/>
  <c r="P599" i="1"/>
  <c r="I599" i="1"/>
  <c r="Z600" i="2" s="1"/>
  <c r="AF600" i="2" s="1"/>
  <c r="H599" i="1"/>
  <c r="Y600" i="2" s="1"/>
  <c r="AE600" i="2" s="1"/>
  <c r="T598" i="1"/>
  <c r="N598" i="1"/>
  <c r="I598" i="1"/>
  <c r="Z599" i="2" s="1"/>
  <c r="AF599" i="2" s="1"/>
  <c r="H598" i="1"/>
  <c r="Y599" i="2" s="1"/>
  <c r="AE599" i="2" s="1"/>
  <c r="T597" i="1"/>
  <c r="I597" i="1"/>
  <c r="H597" i="1"/>
  <c r="T596" i="1"/>
  <c r="P596" i="1"/>
  <c r="N596" i="1"/>
  <c r="K596" i="1"/>
  <c r="AB597" i="2" s="1"/>
  <c r="J596" i="1"/>
  <c r="AA597" i="2" s="1"/>
  <c r="I596" i="1"/>
  <c r="Z597" i="2" s="1"/>
  <c r="AF597" i="2" s="1"/>
  <c r="H596" i="1"/>
  <c r="Y597" i="2" s="1"/>
  <c r="T595" i="1"/>
  <c r="P595" i="1"/>
  <c r="I595" i="1"/>
  <c r="Z596" i="2" s="1"/>
  <c r="AF596" i="2" s="1"/>
  <c r="H595" i="1"/>
  <c r="Y596" i="2" s="1"/>
  <c r="AE596" i="2" s="1"/>
  <c r="T594" i="1"/>
  <c r="N594" i="1"/>
  <c r="I594" i="1"/>
  <c r="Z595" i="2" s="1"/>
  <c r="AF595" i="2" s="1"/>
  <c r="H594" i="1"/>
  <c r="Y595" i="2" s="1"/>
  <c r="AE595" i="2" s="1"/>
  <c r="T593" i="1"/>
  <c r="I593" i="1"/>
  <c r="H593" i="1"/>
  <c r="P593" i="1" s="1"/>
  <c r="T592" i="1"/>
  <c r="P592" i="1"/>
  <c r="N592" i="1"/>
  <c r="K592" i="1"/>
  <c r="AB593" i="2" s="1"/>
  <c r="J592" i="1"/>
  <c r="AA593" i="2" s="1"/>
  <c r="I592" i="1"/>
  <c r="Z593" i="2" s="1"/>
  <c r="AF593" i="2" s="1"/>
  <c r="H592" i="1"/>
  <c r="Y593" i="2" s="1"/>
  <c r="AE593" i="2" s="1"/>
  <c r="T591" i="1"/>
  <c r="P591" i="1"/>
  <c r="I591" i="1"/>
  <c r="Z592" i="2" s="1"/>
  <c r="AF592" i="2" s="1"/>
  <c r="H591" i="1"/>
  <c r="Y592" i="2" s="1"/>
  <c r="AE592" i="2" s="1"/>
  <c r="T590" i="1"/>
  <c r="N590" i="1"/>
  <c r="I590" i="1"/>
  <c r="Z591" i="2" s="1"/>
  <c r="AF591" i="2" s="1"/>
  <c r="H590" i="1"/>
  <c r="Y591" i="2" s="1"/>
  <c r="T589" i="1"/>
  <c r="I589" i="1"/>
  <c r="Z590" i="2" s="1"/>
  <c r="AF590" i="2" s="1"/>
  <c r="H589" i="1"/>
  <c r="Y590" i="2" s="1"/>
  <c r="AE590" i="2" s="1"/>
  <c r="T588" i="1"/>
  <c r="P588" i="1"/>
  <c r="N588" i="1"/>
  <c r="K588" i="1"/>
  <c r="AB589" i="2" s="1"/>
  <c r="J588" i="1"/>
  <c r="AA589" i="2" s="1"/>
  <c r="I588" i="1"/>
  <c r="Z589" i="2" s="1"/>
  <c r="AF589" i="2" s="1"/>
  <c r="H588" i="1"/>
  <c r="Y589" i="2" s="1"/>
  <c r="AE589" i="2" s="1"/>
  <c r="T587" i="1"/>
  <c r="Q587" i="1"/>
  <c r="I587" i="1"/>
  <c r="O587" i="1" s="1"/>
  <c r="H587" i="1"/>
  <c r="P587" i="1" s="1"/>
  <c r="T586" i="1"/>
  <c r="Q586" i="1"/>
  <c r="N586" i="1"/>
  <c r="K586" i="1"/>
  <c r="AB587" i="2" s="1"/>
  <c r="J586" i="1"/>
  <c r="AA587" i="2" s="1"/>
  <c r="I586" i="1"/>
  <c r="Z587" i="2" s="1"/>
  <c r="AF587" i="2" s="1"/>
  <c r="H586" i="1"/>
  <c r="Y587" i="2" s="1"/>
  <c r="T585" i="1"/>
  <c r="I585" i="1"/>
  <c r="Z586" i="2" s="1"/>
  <c r="AF586" i="2" s="1"/>
  <c r="H585" i="1"/>
  <c r="Y586" i="2" s="1"/>
  <c r="AE586" i="2" s="1"/>
  <c r="T584" i="1"/>
  <c r="K584" i="1"/>
  <c r="AB585" i="2" s="1"/>
  <c r="I584" i="1"/>
  <c r="Z585" i="2" s="1"/>
  <c r="AF585" i="2" s="1"/>
  <c r="H584" i="1"/>
  <c r="T583" i="1"/>
  <c r="P583" i="1"/>
  <c r="I583" i="1"/>
  <c r="Z584" i="2" s="1"/>
  <c r="AF584" i="2" s="1"/>
  <c r="H583" i="1"/>
  <c r="Y584" i="2" s="1"/>
  <c r="T582" i="1"/>
  <c r="Q582" i="1"/>
  <c r="K582" i="1"/>
  <c r="AB583" i="2" s="1"/>
  <c r="I582" i="1"/>
  <c r="Z583" i="2" s="1"/>
  <c r="AF583" i="2" s="1"/>
  <c r="H582" i="1"/>
  <c r="T581" i="1"/>
  <c r="I581" i="1"/>
  <c r="Z582" i="2" s="1"/>
  <c r="AF582" i="2" s="1"/>
  <c r="H581" i="1"/>
  <c r="Y582" i="2" s="1"/>
  <c r="T580" i="1"/>
  <c r="K580" i="1"/>
  <c r="I580" i="1"/>
  <c r="H580" i="1"/>
  <c r="P580" i="1" s="1"/>
  <c r="T579" i="1"/>
  <c r="Q579" i="1"/>
  <c r="P579" i="1"/>
  <c r="I579" i="1"/>
  <c r="Z580" i="2" s="1"/>
  <c r="AF580" i="2" s="1"/>
  <c r="H579" i="1"/>
  <c r="Y580" i="2" s="1"/>
  <c r="AE580" i="2" s="1"/>
  <c r="T577" i="1"/>
  <c r="Q577" i="1"/>
  <c r="I577" i="1"/>
  <c r="O577" i="1" s="1"/>
  <c r="H577" i="1"/>
  <c r="P577" i="1" s="1"/>
  <c r="T576" i="1"/>
  <c r="I576" i="1"/>
  <c r="Z577" i="2" s="1"/>
  <c r="AF577" i="2" s="1"/>
  <c r="H576" i="1"/>
  <c r="Y577" i="2" s="1"/>
  <c r="T575" i="1"/>
  <c r="P575" i="1"/>
  <c r="N575" i="1"/>
  <c r="K575" i="1"/>
  <c r="AB576" i="2" s="1"/>
  <c r="I575" i="1"/>
  <c r="Z576" i="2" s="1"/>
  <c r="H575" i="1"/>
  <c r="Y576" i="2" s="1"/>
  <c r="AE576" i="2" s="1"/>
  <c r="T574" i="1"/>
  <c r="P574" i="1"/>
  <c r="I574" i="1"/>
  <c r="O574" i="1" s="1"/>
  <c r="H574" i="1"/>
  <c r="T573" i="1"/>
  <c r="N573" i="1"/>
  <c r="K573" i="1"/>
  <c r="AB574" i="2" s="1"/>
  <c r="J573" i="1"/>
  <c r="AA574" i="2" s="1"/>
  <c r="I573" i="1"/>
  <c r="Z574" i="2" s="1"/>
  <c r="AF574" i="2" s="1"/>
  <c r="H573" i="1"/>
  <c r="Y574" i="2" s="1"/>
  <c r="AE574" i="2" s="1"/>
  <c r="T572" i="1"/>
  <c r="I572" i="1"/>
  <c r="H572" i="1"/>
  <c r="P572" i="1" s="1"/>
  <c r="T571" i="1"/>
  <c r="N571" i="1"/>
  <c r="I571" i="1"/>
  <c r="K571" i="1" s="1"/>
  <c r="H571" i="1"/>
  <c r="P571" i="1" s="1"/>
  <c r="T570" i="1"/>
  <c r="I570" i="1"/>
  <c r="O570" i="1" s="1"/>
  <c r="H570" i="1"/>
  <c r="P570" i="1" s="1"/>
  <c r="T569" i="1"/>
  <c r="N569" i="1"/>
  <c r="K569" i="1"/>
  <c r="J569" i="1"/>
  <c r="I569" i="1"/>
  <c r="Q569" i="1" s="1"/>
  <c r="H569" i="1"/>
  <c r="P569" i="1" s="1"/>
  <c r="T567" i="1"/>
  <c r="I567" i="1"/>
  <c r="H567" i="1"/>
  <c r="T566" i="1"/>
  <c r="P566" i="1"/>
  <c r="K566" i="1"/>
  <c r="I566" i="1"/>
  <c r="H566" i="1"/>
  <c r="N566" i="1" s="1"/>
  <c r="T565" i="1"/>
  <c r="I565" i="1"/>
  <c r="O565" i="1" s="1"/>
  <c r="H565" i="1"/>
  <c r="P565" i="1" s="1"/>
  <c r="T564" i="1"/>
  <c r="N564" i="1"/>
  <c r="J564" i="1"/>
  <c r="I564" i="1"/>
  <c r="O564" i="1" s="1"/>
  <c r="H564" i="1"/>
  <c r="P564" i="1" s="1"/>
  <c r="T563" i="1"/>
  <c r="I563" i="1"/>
  <c r="Z564" i="2" s="1"/>
  <c r="AF564" i="2" s="1"/>
  <c r="H563" i="1"/>
  <c r="Y564" i="2" s="1"/>
  <c r="T562" i="1"/>
  <c r="P562" i="1"/>
  <c r="N562" i="1"/>
  <c r="I562" i="1"/>
  <c r="Z563" i="2" s="1"/>
  <c r="AF563" i="2" s="1"/>
  <c r="H562" i="1"/>
  <c r="Y563" i="2" s="1"/>
  <c r="T561" i="1"/>
  <c r="P561" i="1"/>
  <c r="I561" i="1"/>
  <c r="H561" i="1"/>
  <c r="Y562" i="2" s="1"/>
  <c r="AE562" i="2" s="1"/>
  <c r="T560" i="1"/>
  <c r="Q560" i="1"/>
  <c r="K560" i="1"/>
  <c r="AB561" i="2" s="1"/>
  <c r="I560" i="1"/>
  <c r="Z561" i="2" s="1"/>
  <c r="AF561" i="2" s="1"/>
  <c r="H560" i="1"/>
  <c r="Y561" i="2" s="1"/>
  <c r="T559" i="1"/>
  <c r="I559" i="1"/>
  <c r="H559" i="1"/>
  <c r="T558" i="1"/>
  <c r="P558" i="1"/>
  <c r="I558" i="1"/>
  <c r="Z559" i="2" s="1"/>
  <c r="H558" i="1"/>
  <c r="Y559" i="2" s="1"/>
  <c r="AE559" i="2" s="1"/>
  <c r="T557" i="1"/>
  <c r="I557" i="1"/>
  <c r="Z558" i="2" s="1"/>
  <c r="AF558" i="2" s="1"/>
  <c r="H557" i="1"/>
  <c r="Y558" i="2" s="1"/>
  <c r="T556" i="1"/>
  <c r="Q556" i="1"/>
  <c r="N556" i="1"/>
  <c r="I556" i="1"/>
  <c r="Z557" i="2" s="1"/>
  <c r="AF557" i="2" s="1"/>
  <c r="H556" i="1"/>
  <c r="Y557" i="2" s="1"/>
  <c r="T555" i="1"/>
  <c r="I555" i="1"/>
  <c r="Z556" i="2" s="1"/>
  <c r="H555" i="1"/>
  <c r="Y556" i="2" s="1"/>
  <c r="AE556" i="2" s="1"/>
  <c r="T554" i="1"/>
  <c r="I554" i="1"/>
  <c r="Z555" i="2" s="1"/>
  <c r="AF555" i="2" s="1"/>
  <c r="H554" i="1"/>
  <c r="T553" i="1"/>
  <c r="P553" i="1"/>
  <c r="I553" i="1"/>
  <c r="Z554" i="2" s="1"/>
  <c r="AF554" i="2" s="1"/>
  <c r="H553" i="1"/>
  <c r="Y554" i="2" s="1"/>
  <c r="T552" i="1"/>
  <c r="Q552" i="1"/>
  <c r="K552" i="1"/>
  <c r="I552" i="1"/>
  <c r="O552" i="1" s="1"/>
  <c r="H552" i="1"/>
  <c r="P552" i="1" s="1"/>
  <c r="T551" i="1"/>
  <c r="I551" i="1"/>
  <c r="Z552" i="2" s="1"/>
  <c r="AF552" i="2" s="1"/>
  <c r="H551" i="1"/>
  <c r="Y552" i="2" s="1"/>
  <c r="T550" i="1"/>
  <c r="P550" i="1"/>
  <c r="N550" i="1"/>
  <c r="I550" i="1"/>
  <c r="Z551" i="2" s="1"/>
  <c r="AF551" i="2" s="1"/>
  <c r="H550" i="1"/>
  <c r="Y551" i="2" s="1"/>
  <c r="T549" i="1"/>
  <c r="P549" i="1"/>
  <c r="I549" i="1"/>
  <c r="H549" i="1"/>
  <c r="Y550" i="2" s="1"/>
  <c r="AE550" i="2" s="1"/>
  <c r="T548" i="1"/>
  <c r="Q548" i="1"/>
  <c r="K548" i="1"/>
  <c r="I548" i="1"/>
  <c r="O548" i="1" s="1"/>
  <c r="H548" i="1"/>
  <c r="P548" i="1" s="1"/>
  <c r="T547" i="1"/>
  <c r="I547" i="1"/>
  <c r="H547" i="1"/>
  <c r="T546" i="1"/>
  <c r="P546" i="1"/>
  <c r="I546" i="1"/>
  <c r="Z547" i="2" s="1"/>
  <c r="H546" i="1"/>
  <c r="Y547" i="2" s="1"/>
  <c r="AE547" i="2" s="1"/>
  <c r="T545" i="1"/>
  <c r="I545" i="1"/>
  <c r="Z546" i="2" s="1"/>
  <c r="AF546" i="2" s="1"/>
  <c r="H545" i="1"/>
  <c r="Y546" i="2" s="1"/>
  <c r="T544" i="1"/>
  <c r="Q544" i="1"/>
  <c r="N544" i="1"/>
  <c r="I544" i="1"/>
  <c r="Z545" i="2" s="1"/>
  <c r="AF545" i="2" s="1"/>
  <c r="H544" i="1"/>
  <c r="Y545" i="2" s="1"/>
  <c r="AE545" i="2" s="1"/>
  <c r="T542" i="1"/>
  <c r="I542" i="1"/>
  <c r="H542" i="1"/>
  <c r="P542" i="1" s="1"/>
  <c r="T541" i="1"/>
  <c r="I541" i="1"/>
  <c r="K541" i="1" s="1"/>
  <c r="H541" i="1"/>
  <c r="T540" i="1"/>
  <c r="P540" i="1"/>
  <c r="I540" i="1"/>
  <c r="O540" i="1" s="1"/>
  <c r="H540" i="1"/>
  <c r="T539" i="1"/>
  <c r="Q539" i="1"/>
  <c r="K539" i="1"/>
  <c r="AB540" i="2" s="1"/>
  <c r="I539" i="1"/>
  <c r="Z540" i="2" s="1"/>
  <c r="AF540" i="2" s="1"/>
  <c r="H539" i="1"/>
  <c r="Y540" i="2" s="1"/>
  <c r="T538" i="1"/>
  <c r="I538" i="1"/>
  <c r="H538" i="1"/>
  <c r="J538" i="1" s="1"/>
  <c r="T537" i="1"/>
  <c r="P537" i="1"/>
  <c r="N537" i="1"/>
  <c r="I537" i="1"/>
  <c r="K537" i="1" s="1"/>
  <c r="H537" i="1"/>
  <c r="T536" i="1"/>
  <c r="P536" i="1"/>
  <c r="I536" i="1"/>
  <c r="H536" i="1"/>
  <c r="Y537" i="2" s="1"/>
  <c r="AE537" i="2" s="1"/>
  <c r="T535" i="1"/>
  <c r="Q535" i="1"/>
  <c r="K535" i="1"/>
  <c r="I535" i="1"/>
  <c r="O535" i="1" s="1"/>
  <c r="H535" i="1"/>
  <c r="P535" i="1" s="1"/>
  <c r="T533" i="1"/>
  <c r="I533" i="1"/>
  <c r="Z534" i="2" s="1"/>
  <c r="AF534" i="2" s="1"/>
  <c r="H533" i="1"/>
  <c r="Y534" i="2" s="1"/>
  <c r="AE534" i="2" s="1"/>
  <c r="T532" i="1"/>
  <c r="P532" i="1"/>
  <c r="I532" i="1"/>
  <c r="K532" i="1" s="1"/>
  <c r="H532" i="1"/>
  <c r="N532" i="1" s="1"/>
  <c r="T531" i="1"/>
  <c r="I531" i="1"/>
  <c r="Z532" i="2" s="1"/>
  <c r="AF532" i="2" s="1"/>
  <c r="H531" i="1"/>
  <c r="Y532" i="2" s="1"/>
  <c r="T530" i="1"/>
  <c r="Q530" i="1"/>
  <c r="N530" i="1"/>
  <c r="I530" i="1"/>
  <c r="Z531" i="2" s="1"/>
  <c r="H530" i="1"/>
  <c r="Y531" i="2" s="1"/>
  <c r="AE531" i="2" s="1"/>
  <c r="T529" i="1"/>
  <c r="I529" i="1"/>
  <c r="Z530" i="2" s="1"/>
  <c r="H529" i="1"/>
  <c r="Y530" i="2" s="1"/>
  <c r="AE530" i="2" s="1"/>
  <c r="T528" i="1"/>
  <c r="I528" i="1"/>
  <c r="Z529" i="2" s="1"/>
  <c r="H528" i="1"/>
  <c r="T526" i="1"/>
  <c r="P526" i="1"/>
  <c r="I526" i="1"/>
  <c r="Z527" i="2" s="1"/>
  <c r="AF527" i="2" s="1"/>
  <c r="H526" i="1"/>
  <c r="Y527" i="2" s="1"/>
  <c r="AE527" i="2" s="1"/>
  <c r="T525" i="1"/>
  <c r="Q525" i="1"/>
  <c r="K525" i="1"/>
  <c r="AB526" i="2" s="1"/>
  <c r="I525" i="1"/>
  <c r="Z526" i="2" s="1"/>
  <c r="H525" i="1"/>
  <c r="Y526" i="2" s="1"/>
  <c r="AE526" i="2" s="1"/>
  <c r="T524" i="1"/>
  <c r="I524" i="1"/>
  <c r="Z525" i="2" s="1"/>
  <c r="AF525" i="2" s="1"/>
  <c r="H524" i="1"/>
  <c r="Y525" i="2" s="1"/>
  <c r="AE525" i="2" s="1"/>
  <c r="T523" i="1"/>
  <c r="P523" i="1"/>
  <c r="N523" i="1"/>
  <c r="I523" i="1"/>
  <c r="Z524" i="2" s="1"/>
  <c r="AF524" i="2" s="1"/>
  <c r="H523" i="1"/>
  <c r="Y524" i="2" s="1"/>
  <c r="AE524" i="2" s="1"/>
  <c r="T522" i="1"/>
  <c r="P522" i="1"/>
  <c r="I522" i="1"/>
  <c r="H522" i="1"/>
  <c r="Y523" i="2" s="1"/>
  <c r="AE523" i="2" s="1"/>
  <c r="T521" i="1"/>
  <c r="Q521" i="1"/>
  <c r="K521" i="1"/>
  <c r="AB522" i="2" s="1"/>
  <c r="I521" i="1"/>
  <c r="Z522" i="2" s="1"/>
  <c r="AF522" i="2" s="1"/>
  <c r="H521" i="1"/>
  <c r="Y522" i="2" s="1"/>
  <c r="AE522" i="2" s="1"/>
  <c r="T520" i="1"/>
  <c r="I520" i="1"/>
  <c r="Z521" i="2" s="1"/>
  <c r="AF521" i="2" s="1"/>
  <c r="H520" i="1"/>
  <c r="Y521" i="2" s="1"/>
  <c r="AE521" i="2" s="1"/>
  <c r="T519" i="1"/>
  <c r="P519" i="1"/>
  <c r="I519" i="1"/>
  <c r="Z520" i="2" s="1"/>
  <c r="AF520" i="2" s="1"/>
  <c r="H519" i="1"/>
  <c r="Y520" i="2" s="1"/>
  <c r="AE520" i="2" s="1"/>
  <c r="T518" i="1"/>
  <c r="I518" i="1"/>
  <c r="O518" i="1" s="1"/>
  <c r="H518" i="1"/>
  <c r="P518" i="1" s="1"/>
  <c r="T516" i="1"/>
  <c r="Q516" i="1"/>
  <c r="N516" i="1"/>
  <c r="K516" i="1"/>
  <c r="AB517" i="2" s="1"/>
  <c r="I516" i="1"/>
  <c r="Z517" i="2" s="1"/>
  <c r="AF517" i="2" s="1"/>
  <c r="H516" i="1"/>
  <c r="Y517" i="2" s="1"/>
  <c r="AE517" i="2" s="1"/>
  <c r="T515" i="1"/>
  <c r="I515" i="1"/>
  <c r="Z516" i="2" s="1"/>
  <c r="AF516" i="2" s="1"/>
  <c r="H515" i="1"/>
  <c r="Y516" i="2" s="1"/>
  <c r="AE516" i="2" s="1"/>
  <c r="T514" i="1"/>
  <c r="N514" i="1"/>
  <c r="I514" i="1"/>
  <c r="Z515" i="2" s="1"/>
  <c r="AF515" i="2" s="1"/>
  <c r="H514" i="1"/>
  <c r="T513" i="1"/>
  <c r="P513" i="1"/>
  <c r="I513" i="1"/>
  <c r="Z514" i="2" s="1"/>
  <c r="AF514" i="2" s="1"/>
  <c r="H513" i="1"/>
  <c r="Y514" i="2" s="1"/>
  <c r="AE514" i="2" s="1"/>
  <c r="T512" i="1"/>
  <c r="Q512" i="1"/>
  <c r="K512" i="1"/>
  <c r="I512" i="1"/>
  <c r="O512" i="1" s="1"/>
  <c r="H512" i="1"/>
  <c r="P512" i="1" s="1"/>
  <c r="T511" i="1"/>
  <c r="I511" i="1"/>
  <c r="Z512" i="2" s="1"/>
  <c r="AF512" i="2" s="1"/>
  <c r="H511" i="1"/>
  <c r="Y512" i="2" s="1"/>
  <c r="AE512" i="2" s="1"/>
  <c r="T510" i="1"/>
  <c r="P510" i="1"/>
  <c r="N510" i="1"/>
  <c r="I510" i="1"/>
  <c r="Z511" i="2" s="1"/>
  <c r="AF511" i="2" s="1"/>
  <c r="H510" i="1"/>
  <c r="Y511" i="2" s="1"/>
  <c r="AE511" i="2" s="1"/>
  <c r="T509" i="1"/>
  <c r="P509" i="1"/>
  <c r="I509" i="1"/>
  <c r="H509" i="1"/>
  <c r="Y510" i="2" s="1"/>
  <c r="AE510" i="2" s="1"/>
  <c r="T508" i="1"/>
  <c r="Q508" i="1"/>
  <c r="K508" i="1"/>
  <c r="I508" i="1"/>
  <c r="O508" i="1" s="1"/>
  <c r="H508" i="1"/>
  <c r="P508" i="1" s="1"/>
  <c r="T507" i="1"/>
  <c r="I507" i="1"/>
  <c r="Z508" i="2" s="1"/>
  <c r="AF508" i="2" s="1"/>
  <c r="H507" i="1"/>
  <c r="Y508" i="2" s="1"/>
  <c r="AE508" i="2" s="1"/>
  <c r="T506" i="1"/>
  <c r="P506" i="1"/>
  <c r="I506" i="1"/>
  <c r="Z507" i="2" s="1"/>
  <c r="AF507" i="2" s="1"/>
  <c r="H506" i="1"/>
  <c r="Y507" i="2" s="1"/>
  <c r="AE507" i="2" s="1"/>
  <c r="T505" i="1"/>
  <c r="P505" i="1"/>
  <c r="I505" i="1"/>
  <c r="Z506" i="2" s="1"/>
  <c r="AF506" i="2" s="1"/>
  <c r="H505" i="1"/>
  <c r="Y506" i="2" s="1"/>
  <c r="AE506" i="2" s="1"/>
  <c r="T504" i="1"/>
  <c r="Q504" i="1"/>
  <c r="N504" i="1"/>
  <c r="K504" i="1"/>
  <c r="AB505" i="2" s="1"/>
  <c r="I504" i="1"/>
  <c r="Z505" i="2" s="1"/>
  <c r="AF505" i="2" s="1"/>
  <c r="H504" i="1"/>
  <c r="Y505" i="2" s="1"/>
  <c r="AE505" i="2" s="1"/>
  <c r="T503" i="1"/>
  <c r="I503" i="1"/>
  <c r="Z504" i="2" s="1"/>
  <c r="AF504" i="2" s="1"/>
  <c r="H503" i="1"/>
  <c r="Y504" i="2" s="1"/>
  <c r="AE504" i="2" s="1"/>
  <c r="T502" i="1"/>
  <c r="I502" i="1"/>
  <c r="Z503" i="2" s="1"/>
  <c r="AF503" i="2" s="1"/>
  <c r="H502" i="1"/>
  <c r="T501" i="1"/>
  <c r="P501" i="1"/>
  <c r="I501" i="1"/>
  <c r="Z502" i="2" s="1"/>
  <c r="AF502" i="2" s="1"/>
  <c r="H501" i="1"/>
  <c r="Y502" i="2" s="1"/>
  <c r="AE502" i="2" s="1"/>
  <c r="T500" i="1"/>
  <c r="Q500" i="1"/>
  <c r="K500" i="1"/>
  <c r="AB501" i="2" s="1"/>
  <c r="I500" i="1"/>
  <c r="Z501" i="2" s="1"/>
  <c r="AF501" i="2" s="1"/>
  <c r="H500" i="1"/>
  <c r="Y501" i="2" s="1"/>
  <c r="AE501" i="2" s="1"/>
  <c r="T499" i="1"/>
  <c r="I499" i="1"/>
  <c r="Z500" i="2" s="1"/>
  <c r="AF500" i="2" s="1"/>
  <c r="H499" i="1"/>
  <c r="Y500" i="2" s="1"/>
  <c r="AE500" i="2" s="1"/>
  <c r="T498" i="1"/>
  <c r="P498" i="1"/>
  <c r="N498" i="1"/>
  <c r="I498" i="1"/>
  <c r="H498" i="1"/>
  <c r="Y499" i="2" s="1"/>
  <c r="AE499" i="2" s="1"/>
  <c r="T497" i="1"/>
  <c r="P497" i="1"/>
  <c r="I497" i="1"/>
  <c r="H497" i="1"/>
  <c r="Y498" i="2" s="1"/>
  <c r="AE498" i="2" s="1"/>
  <c r="T496" i="1"/>
  <c r="Q496" i="1"/>
  <c r="K496" i="1"/>
  <c r="AB497" i="2" s="1"/>
  <c r="I496" i="1"/>
  <c r="Z497" i="2" s="1"/>
  <c r="AF497" i="2" s="1"/>
  <c r="H496" i="1"/>
  <c r="T495" i="1"/>
  <c r="I495" i="1"/>
  <c r="Z496" i="2" s="1"/>
  <c r="AF496" i="2" s="1"/>
  <c r="H495" i="1"/>
  <c r="Y496" i="2" s="1"/>
  <c r="AE496" i="2" s="1"/>
  <c r="T494" i="1"/>
  <c r="P494" i="1"/>
  <c r="I494" i="1"/>
  <c r="Z495" i="2" s="1"/>
  <c r="AF495" i="2" s="1"/>
  <c r="H494" i="1"/>
  <c r="Y495" i="2" s="1"/>
  <c r="AE495" i="2" s="1"/>
  <c r="T493" i="1"/>
  <c r="I493" i="1"/>
  <c r="O493" i="1" s="1"/>
  <c r="H493" i="1"/>
  <c r="P493" i="1" s="1"/>
  <c r="T492" i="1"/>
  <c r="Q492" i="1"/>
  <c r="N492" i="1"/>
  <c r="K492" i="1"/>
  <c r="I492" i="1"/>
  <c r="O492" i="1" s="1"/>
  <c r="H492" i="1"/>
  <c r="P492" i="1" s="1"/>
  <c r="T491" i="1"/>
  <c r="I491" i="1"/>
  <c r="Z492" i="2" s="1"/>
  <c r="AF492" i="2" s="1"/>
  <c r="H491" i="1"/>
  <c r="Y492" i="2" s="1"/>
  <c r="AE492" i="2" s="1"/>
  <c r="T490" i="1"/>
  <c r="N490" i="1"/>
  <c r="I490" i="1"/>
  <c r="Z491" i="2" s="1"/>
  <c r="AF491" i="2" s="1"/>
  <c r="H490" i="1"/>
  <c r="T489" i="1"/>
  <c r="P489" i="1"/>
  <c r="I489" i="1"/>
  <c r="Z490" i="2" s="1"/>
  <c r="AF490" i="2" s="1"/>
  <c r="H489" i="1"/>
  <c r="Y490" i="2" s="1"/>
  <c r="AE490" i="2" s="1"/>
  <c r="T488" i="1"/>
  <c r="Q488" i="1"/>
  <c r="K488" i="1"/>
  <c r="AB489" i="2" s="1"/>
  <c r="I488" i="1"/>
  <c r="Z489" i="2" s="1"/>
  <c r="AF489" i="2" s="1"/>
  <c r="H488" i="1"/>
  <c r="Y489" i="2" s="1"/>
  <c r="AE489" i="2" s="1"/>
  <c r="T486" i="1"/>
  <c r="I486" i="1"/>
  <c r="Z487" i="2" s="1"/>
  <c r="AF487" i="2" s="1"/>
  <c r="H486" i="1"/>
  <c r="Y487" i="2" s="1"/>
  <c r="AE487" i="2" s="1"/>
  <c r="T485" i="1"/>
  <c r="P485" i="1"/>
  <c r="N485" i="1"/>
  <c r="I485" i="1"/>
  <c r="H485" i="1"/>
  <c r="Y486" i="2" s="1"/>
  <c r="AE486" i="2" s="1"/>
  <c r="T484" i="1"/>
  <c r="P484" i="1"/>
  <c r="I484" i="1"/>
  <c r="H484" i="1"/>
  <c r="Y485" i="2" s="1"/>
  <c r="AE485" i="2" s="1"/>
  <c r="T483" i="1"/>
  <c r="Q483" i="1"/>
  <c r="K483" i="1"/>
  <c r="AB484" i="2" s="1"/>
  <c r="I483" i="1"/>
  <c r="Z484" i="2" s="1"/>
  <c r="AF484" i="2" s="1"/>
  <c r="H483" i="1"/>
  <c r="T482" i="1"/>
  <c r="I482" i="1"/>
  <c r="Z483" i="2" s="1"/>
  <c r="AF483" i="2" s="1"/>
  <c r="H482" i="1"/>
  <c r="Y483" i="2" s="1"/>
  <c r="AE483" i="2" s="1"/>
  <c r="T481" i="1"/>
  <c r="P481" i="1"/>
  <c r="I481" i="1"/>
  <c r="H481" i="1"/>
  <c r="Y482" i="2" s="1"/>
  <c r="AE482" i="2" s="1"/>
  <c r="T480" i="1"/>
  <c r="I480" i="1"/>
  <c r="Z481" i="2" s="1"/>
  <c r="AF481" i="2" s="1"/>
  <c r="H480" i="1"/>
  <c r="Y481" i="2" s="1"/>
  <c r="AE481" i="2" s="1"/>
  <c r="T478" i="1"/>
  <c r="Q478" i="1"/>
  <c r="I478" i="1"/>
  <c r="O478" i="1" s="1"/>
  <c r="H478" i="1"/>
  <c r="P478" i="1" s="1"/>
  <c r="T477" i="1"/>
  <c r="I477" i="1"/>
  <c r="H477" i="1"/>
  <c r="P477" i="1" s="1"/>
  <c r="T476" i="1"/>
  <c r="I476" i="1"/>
  <c r="K476" i="1" s="1"/>
  <c r="H476" i="1"/>
  <c r="P476" i="1" s="1"/>
  <c r="T474" i="1"/>
  <c r="P474" i="1"/>
  <c r="I474" i="1"/>
  <c r="Z475" i="2" s="1"/>
  <c r="AF475" i="2" s="1"/>
  <c r="H474" i="1"/>
  <c r="Y475" i="2" s="1"/>
  <c r="AE475" i="2" s="1"/>
  <c r="T473" i="1"/>
  <c r="Q473" i="1"/>
  <c r="K473" i="1"/>
  <c r="I473" i="1"/>
  <c r="O473" i="1" s="1"/>
  <c r="H473" i="1"/>
  <c r="P473" i="1" s="1"/>
  <c r="T472" i="1"/>
  <c r="I472" i="1"/>
  <c r="Z473" i="2" s="1"/>
  <c r="AF473" i="2" s="1"/>
  <c r="H472" i="1"/>
  <c r="Y473" i="2" s="1"/>
  <c r="AE473" i="2" s="1"/>
  <c r="T471" i="1"/>
  <c r="P471" i="1"/>
  <c r="N471" i="1"/>
  <c r="I471" i="1"/>
  <c r="H471" i="1"/>
  <c r="Y472" i="2" s="1"/>
  <c r="AE472" i="2" s="1"/>
  <c r="T470" i="1"/>
  <c r="P470" i="1"/>
  <c r="I470" i="1"/>
  <c r="H470" i="1"/>
  <c r="Y471" i="2" s="1"/>
  <c r="AE471" i="2" s="1"/>
  <c r="T469" i="1"/>
  <c r="Q469" i="1"/>
  <c r="K469" i="1"/>
  <c r="AB470" i="2" s="1"/>
  <c r="I469" i="1"/>
  <c r="Z470" i="2" s="1"/>
  <c r="AF470" i="2" s="1"/>
  <c r="H469" i="1"/>
  <c r="T468" i="1"/>
  <c r="I468" i="1"/>
  <c r="Z469" i="2" s="1"/>
  <c r="AF469" i="2" s="1"/>
  <c r="H468" i="1"/>
  <c r="Y469" i="2" s="1"/>
  <c r="AE469" i="2" s="1"/>
  <c r="T467" i="1"/>
  <c r="P467" i="1"/>
  <c r="I467" i="1"/>
  <c r="H467" i="1"/>
  <c r="Y468" i="2" s="1"/>
  <c r="AE468" i="2" s="1"/>
  <c r="T466" i="1"/>
  <c r="P466" i="1"/>
  <c r="I466" i="1"/>
  <c r="Z467" i="2" s="1"/>
  <c r="AF467" i="2" s="1"/>
  <c r="H466" i="1"/>
  <c r="Y467" i="2" s="1"/>
  <c r="AE467" i="2" s="1"/>
  <c r="T465" i="1"/>
  <c r="Q465" i="1"/>
  <c r="N465" i="1"/>
  <c r="K465" i="1"/>
  <c r="AB466" i="2" s="1"/>
  <c r="I465" i="1"/>
  <c r="Z466" i="2" s="1"/>
  <c r="AF466" i="2" s="1"/>
  <c r="H465" i="1"/>
  <c r="Y466" i="2" s="1"/>
  <c r="AE466" i="2" s="1"/>
  <c r="T464" i="1"/>
  <c r="I464" i="1"/>
  <c r="H464" i="1"/>
  <c r="P464" i="1" s="1"/>
  <c r="T463" i="1"/>
  <c r="N463" i="1"/>
  <c r="I463" i="1"/>
  <c r="Z464" i="2" s="1"/>
  <c r="AF464" i="2" s="1"/>
  <c r="H463" i="1"/>
  <c r="T462" i="1"/>
  <c r="P462" i="1"/>
  <c r="I462" i="1"/>
  <c r="H462" i="1"/>
  <c r="Y463" i="2" s="1"/>
  <c r="AE463" i="2" s="1"/>
  <c r="T460" i="1"/>
  <c r="Q460" i="1"/>
  <c r="K460" i="1"/>
  <c r="I460" i="1"/>
  <c r="O460" i="1" s="1"/>
  <c r="H460" i="1"/>
  <c r="P460" i="1" s="1"/>
  <c r="T459" i="1"/>
  <c r="I459" i="1"/>
  <c r="H459" i="1"/>
  <c r="T458" i="1"/>
  <c r="P458" i="1"/>
  <c r="N458" i="1"/>
  <c r="I458" i="1"/>
  <c r="K458" i="1" s="1"/>
  <c r="H458" i="1"/>
  <c r="T456" i="1"/>
  <c r="P456" i="1"/>
  <c r="I456" i="1"/>
  <c r="H456" i="1"/>
  <c r="Y457" i="2" s="1"/>
  <c r="AE457" i="2" s="1"/>
  <c r="T455" i="1"/>
  <c r="Q455" i="1"/>
  <c r="N455" i="1"/>
  <c r="K455" i="1"/>
  <c r="AB456" i="2" s="1"/>
  <c r="I455" i="1"/>
  <c r="Z456" i="2" s="1"/>
  <c r="AF456" i="2" s="1"/>
  <c r="H455" i="1"/>
  <c r="Y456" i="2" s="1"/>
  <c r="AE456" i="2" s="1"/>
  <c r="T454" i="1"/>
  <c r="I454" i="1"/>
  <c r="Z455" i="2" s="1"/>
  <c r="AF455" i="2" s="1"/>
  <c r="H454" i="1"/>
  <c r="Y455" i="2" s="1"/>
  <c r="AE455" i="2" s="1"/>
  <c r="T453" i="1"/>
  <c r="I453" i="1"/>
  <c r="H453" i="1"/>
  <c r="T452" i="1"/>
  <c r="Q452" i="1"/>
  <c r="I452" i="1"/>
  <c r="Z453" i="2" s="1"/>
  <c r="AF453" i="2" s="1"/>
  <c r="H452" i="1"/>
  <c r="Y453" i="2" s="1"/>
  <c r="AE453" i="2" s="1"/>
  <c r="T451" i="1"/>
  <c r="Q451" i="1"/>
  <c r="I451" i="1"/>
  <c r="Z452" i="2" s="1"/>
  <c r="AF452" i="2" s="1"/>
  <c r="H451" i="1"/>
  <c r="Y452" i="2" s="1"/>
  <c r="AE452" i="2" s="1"/>
  <c r="T450" i="1"/>
  <c r="I450" i="1"/>
  <c r="Z451" i="2" s="1"/>
  <c r="AF451" i="2" s="1"/>
  <c r="H450" i="1"/>
  <c r="Y451" i="2" s="1"/>
  <c r="AE451" i="2" s="1"/>
  <c r="T449" i="1"/>
  <c r="I449" i="1"/>
  <c r="K449" i="1" s="1"/>
  <c r="H449" i="1"/>
  <c r="P449" i="1" s="1"/>
  <c r="T448" i="1"/>
  <c r="P448" i="1"/>
  <c r="I448" i="1"/>
  <c r="H448" i="1"/>
  <c r="Y449" i="2" s="1"/>
  <c r="AE449" i="2" s="1"/>
  <c r="T447" i="1"/>
  <c r="Q447" i="1"/>
  <c r="K447" i="1"/>
  <c r="AB448" i="2" s="1"/>
  <c r="I447" i="1"/>
  <c r="Z448" i="2" s="1"/>
  <c r="AF448" i="2" s="1"/>
  <c r="H447" i="1"/>
  <c r="T446" i="1"/>
  <c r="I446" i="1"/>
  <c r="Z447" i="2" s="1"/>
  <c r="AF447" i="2" s="1"/>
  <c r="H446" i="1"/>
  <c r="Y447" i="2" s="1"/>
  <c r="AE447" i="2" s="1"/>
  <c r="T445" i="1"/>
  <c r="P445" i="1"/>
  <c r="N445" i="1"/>
  <c r="I445" i="1"/>
  <c r="H445" i="1"/>
  <c r="Y446" i="2" s="1"/>
  <c r="AE446" i="2" s="1"/>
  <c r="T444" i="1"/>
  <c r="P444" i="1"/>
  <c r="I444" i="1"/>
  <c r="H444" i="1"/>
  <c r="Y445" i="2" s="1"/>
  <c r="AE445" i="2" s="1"/>
  <c r="T443" i="1"/>
  <c r="Q443" i="1"/>
  <c r="N443" i="1"/>
  <c r="K443" i="1"/>
  <c r="AB444" i="2" s="1"/>
  <c r="I443" i="1"/>
  <c r="Z444" i="2" s="1"/>
  <c r="H443" i="1"/>
  <c r="Y444" i="2" s="1"/>
  <c r="AE444" i="2" s="1"/>
  <c r="T442" i="1"/>
  <c r="I442" i="1"/>
  <c r="Z443" i="2" s="1"/>
  <c r="AF443" i="2" s="1"/>
  <c r="H442" i="1"/>
  <c r="Y443" i="2" s="1"/>
  <c r="AE443" i="2" s="1"/>
  <c r="T440" i="1"/>
  <c r="I440" i="1"/>
  <c r="H440" i="1"/>
  <c r="T439" i="1"/>
  <c r="P439" i="1"/>
  <c r="I439" i="1"/>
  <c r="Z440" i="2" s="1"/>
  <c r="H439" i="1"/>
  <c r="Y440" i="2" s="1"/>
  <c r="AE440" i="2" s="1"/>
  <c r="T438" i="1"/>
  <c r="Q438" i="1"/>
  <c r="I438" i="1"/>
  <c r="Z439" i="2" s="1"/>
  <c r="AF439" i="2" s="1"/>
  <c r="H438" i="1"/>
  <c r="Y439" i="2" s="1"/>
  <c r="AE439" i="2" s="1"/>
  <c r="T437" i="1"/>
  <c r="I437" i="1"/>
  <c r="Z438" i="2" s="1"/>
  <c r="AF438" i="2" s="1"/>
  <c r="H437" i="1"/>
  <c r="Y438" i="2" s="1"/>
  <c r="AE438" i="2" s="1"/>
  <c r="T436" i="1"/>
  <c r="N436" i="1"/>
  <c r="K436" i="1"/>
  <c r="AB437" i="2" s="1"/>
  <c r="I436" i="1"/>
  <c r="Z437" i="2" s="1"/>
  <c r="AF437" i="2" s="1"/>
  <c r="H436" i="1"/>
  <c r="T435" i="1"/>
  <c r="P435" i="1"/>
  <c r="I435" i="1"/>
  <c r="Z436" i="2" s="1"/>
  <c r="AF436" i="2" s="1"/>
  <c r="H435" i="1"/>
  <c r="Y436" i="2" s="1"/>
  <c r="AE436" i="2" s="1"/>
  <c r="T434" i="1"/>
  <c r="K434" i="1"/>
  <c r="I434" i="1"/>
  <c r="O434" i="1" s="1"/>
  <c r="H434" i="1"/>
  <c r="T433" i="1"/>
  <c r="I433" i="1"/>
  <c r="Z434" i="2" s="1"/>
  <c r="H433" i="1"/>
  <c r="Y434" i="2" s="1"/>
  <c r="AE434" i="2" s="1"/>
  <c r="T432" i="1"/>
  <c r="N432" i="1"/>
  <c r="I432" i="1"/>
  <c r="Z433" i="2" s="1"/>
  <c r="AF433" i="2" s="1"/>
  <c r="H432" i="1"/>
  <c r="Y433" i="2" s="1"/>
  <c r="AE433" i="2" s="1"/>
  <c r="T431" i="1"/>
  <c r="Q431" i="1"/>
  <c r="P431" i="1"/>
  <c r="I431" i="1"/>
  <c r="Z432" i="2" s="1"/>
  <c r="H431" i="1"/>
  <c r="Y432" i="2" s="1"/>
  <c r="AE432" i="2" s="1"/>
  <c r="T430" i="1"/>
  <c r="Q430" i="1"/>
  <c r="K430" i="1"/>
  <c r="I430" i="1"/>
  <c r="O430" i="1" s="1"/>
  <c r="H430" i="1"/>
  <c r="P430" i="1" s="1"/>
  <c r="T429" i="1"/>
  <c r="I429" i="1"/>
  <c r="H429" i="1"/>
  <c r="P429" i="1" s="1"/>
  <c r="T428" i="1"/>
  <c r="N428" i="1"/>
  <c r="I428" i="1"/>
  <c r="K428" i="1" s="1"/>
  <c r="H428" i="1"/>
  <c r="P428" i="1" s="1"/>
  <c r="T427" i="1"/>
  <c r="P427" i="1"/>
  <c r="I427" i="1"/>
  <c r="O427" i="1" s="1"/>
  <c r="H427" i="1"/>
  <c r="T426" i="1"/>
  <c r="Q426" i="1"/>
  <c r="I426" i="1"/>
  <c r="O426" i="1" s="1"/>
  <c r="H426" i="1"/>
  <c r="P426" i="1" s="1"/>
  <c r="T425" i="1"/>
  <c r="I425" i="1"/>
  <c r="Z426" i="2" s="1"/>
  <c r="H425" i="1"/>
  <c r="Y426" i="2" s="1"/>
  <c r="AE426" i="2" s="1"/>
  <c r="T424" i="1"/>
  <c r="P424" i="1"/>
  <c r="N424" i="1"/>
  <c r="I424" i="1"/>
  <c r="K424" i="1" s="1"/>
  <c r="H424" i="1"/>
  <c r="T423" i="1"/>
  <c r="Q423" i="1"/>
  <c r="I423" i="1"/>
  <c r="Z424" i="2" s="1"/>
  <c r="AF424" i="2" s="1"/>
  <c r="H423" i="1"/>
  <c r="Y424" i="2" s="1"/>
  <c r="AE424" i="2" s="1"/>
  <c r="T422" i="1"/>
  <c r="Q422" i="1"/>
  <c r="K422" i="1"/>
  <c r="AB423" i="2" s="1"/>
  <c r="I422" i="1"/>
  <c r="Z423" i="2" s="1"/>
  <c r="H422" i="1"/>
  <c r="Y423" i="2" s="1"/>
  <c r="AE423" i="2" s="1"/>
  <c r="T421" i="1"/>
  <c r="I421" i="1"/>
  <c r="Z422" i="2" s="1"/>
  <c r="H421" i="1"/>
  <c r="Y422" i="2" s="1"/>
  <c r="AE422" i="2" s="1"/>
  <c r="T420" i="1"/>
  <c r="N420" i="1"/>
  <c r="I420" i="1"/>
  <c r="Z421" i="2" s="1"/>
  <c r="AF421" i="2" s="1"/>
  <c r="H420" i="1"/>
  <c r="Y421" i="2" s="1"/>
  <c r="AE421" i="2" s="1"/>
  <c r="T419" i="1"/>
  <c r="Q419" i="1"/>
  <c r="P419" i="1"/>
  <c r="I419" i="1"/>
  <c r="Z420" i="2" s="1"/>
  <c r="H419" i="1"/>
  <c r="Y420" i="2" s="1"/>
  <c r="AE420" i="2" s="1"/>
  <c r="T418" i="1"/>
  <c r="Q418" i="1"/>
  <c r="K418" i="1"/>
  <c r="AB419" i="2" s="1"/>
  <c r="I418" i="1"/>
  <c r="Z419" i="2" s="1"/>
  <c r="H418" i="1"/>
  <c r="Y419" i="2" s="1"/>
  <c r="AE419" i="2" s="1"/>
  <c r="T417" i="1"/>
  <c r="I417" i="1"/>
  <c r="Z418" i="2" s="1"/>
  <c r="AF418" i="2" s="1"/>
  <c r="H417" i="1"/>
  <c r="Y418" i="2" s="1"/>
  <c r="AE418" i="2" s="1"/>
  <c r="T416" i="1"/>
  <c r="N416" i="1"/>
  <c r="I416" i="1"/>
  <c r="Z417" i="2" s="1"/>
  <c r="H416" i="1"/>
  <c r="Y417" i="2" s="1"/>
  <c r="AE417" i="2" s="1"/>
  <c r="T415" i="1"/>
  <c r="P415" i="1"/>
  <c r="I415" i="1"/>
  <c r="Z416" i="2" s="1"/>
  <c r="H415" i="1"/>
  <c r="Y416" i="2" s="1"/>
  <c r="AE416" i="2" s="1"/>
  <c r="T414" i="1"/>
  <c r="Q414" i="1"/>
  <c r="I414" i="1"/>
  <c r="Z415" i="2" s="1"/>
  <c r="AF415" i="2" s="1"/>
  <c r="H414" i="1"/>
  <c r="Y415" i="2" s="1"/>
  <c r="AE415" i="2" s="1"/>
  <c r="T413" i="1"/>
  <c r="I413" i="1"/>
  <c r="Z414" i="2" s="1"/>
  <c r="H413" i="1"/>
  <c r="Y414" i="2" s="1"/>
  <c r="AE414" i="2" s="1"/>
  <c r="T412" i="1"/>
  <c r="P412" i="1"/>
  <c r="N412" i="1"/>
  <c r="I412" i="1"/>
  <c r="Z413" i="2" s="1"/>
  <c r="H412" i="1"/>
  <c r="Y413" i="2" s="1"/>
  <c r="AE413" i="2" s="1"/>
  <c r="T411" i="1"/>
  <c r="Q411" i="1"/>
  <c r="I411" i="1"/>
  <c r="Z412" i="2" s="1"/>
  <c r="AF412" i="2" s="1"/>
  <c r="H411" i="1"/>
  <c r="Y412" i="2" s="1"/>
  <c r="AE412" i="2" s="1"/>
  <c r="T410" i="1"/>
  <c r="Q410" i="1"/>
  <c r="K410" i="1"/>
  <c r="AB411" i="2" s="1"/>
  <c r="I410" i="1"/>
  <c r="Z411" i="2" s="1"/>
  <c r="H410" i="1"/>
  <c r="Y411" i="2" s="1"/>
  <c r="AE411" i="2" s="1"/>
  <c r="T409" i="1"/>
  <c r="I409" i="1"/>
  <c r="Z410" i="2" s="1"/>
  <c r="H409" i="1"/>
  <c r="Y410" i="2" s="1"/>
  <c r="AE410" i="2" s="1"/>
  <c r="T408" i="1"/>
  <c r="N408" i="1"/>
  <c r="I408" i="1"/>
  <c r="Z409" i="2" s="1"/>
  <c r="AF409" i="2" s="1"/>
  <c r="H408" i="1"/>
  <c r="Y409" i="2" s="1"/>
  <c r="AE409" i="2" s="1"/>
  <c r="T407" i="1"/>
  <c r="Q407" i="1"/>
  <c r="P407" i="1"/>
  <c r="I407" i="1"/>
  <c r="Z408" i="2" s="1"/>
  <c r="H407" i="1"/>
  <c r="Y408" i="2" s="1"/>
  <c r="AE408" i="2" s="1"/>
  <c r="T406" i="1"/>
  <c r="Q406" i="1"/>
  <c r="K406" i="1"/>
  <c r="AB407" i="2" s="1"/>
  <c r="I406" i="1"/>
  <c r="Z407" i="2" s="1"/>
  <c r="H406" i="1"/>
  <c r="Y407" i="2" s="1"/>
  <c r="AE407" i="2" s="1"/>
  <c r="T405" i="1"/>
  <c r="I405" i="1"/>
  <c r="Z406" i="2" s="1"/>
  <c r="AF406" i="2" s="1"/>
  <c r="H405" i="1"/>
  <c r="Y406" i="2" s="1"/>
  <c r="AE406" i="2" s="1"/>
  <c r="T404" i="1"/>
  <c r="N404" i="1"/>
  <c r="I404" i="1"/>
  <c r="Z405" i="2" s="1"/>
  <c r="H404" i="1"/>
  <c r="Y405" i="2" s="1"/>
  <c r="AE405" i="2" s="1"/>
  <c r="T403" i="1"/>
  <c r="P403" i="1"/>
  <c r="I403" i="1"/>
  <c r="Z404" i="2" s="1"/>
  <c r="H403" i="1"/>
  <c r="Y404" i="2" s="1"/>
  <c r="AE404" i="2" s="1"/>
  <c r="T402" i="1"/>
  <c r="Q402" i="1"/>
  <c r="I402" i="1"/>
  <c r="Z403" i="2" s="1"/>
  <c r="AF403" i="2" s="1"/>
  <c r="H402" i="1"/>
  <c r="Y403" i="2" s="1"/>
  <c r="AE403" i="2" s="1"/>
  <c r="T401" i="1"/>
  <c r="I401" i="1"/>
  <c r="Z402" i="2" s="1"/>
  <c r="AF402" i="2" s="1"/>
  <c r="H401" i="1"/>
  <c r="Y402" i="2" s="1"/>
  <c r="AE402" i="2" s="1"/>
  <c r="T400" i="1"/>
  <c r="P400" i="1"/>
  <c r="N400" i="1"/>
  <c r="I400" i="1"/>
  <c r="Z401" i="2" s="1"/>
  <c r="H400" i="1"/>
  <c r="Y401" i="2" s="1"/>
  <c r="AE401" i="2" s="1"/>
  <c r="T399" i="1"/>
  <c r="Q399" i="1"/>
  <c r="I399" i="1"/>
  <c r="Z400" i="2" s="1"/>
  <c r="AF400" i="2" s="1"/>
  <c r="H399" i="1"/>
  <c r="Y400" i="2" s="1"/>
  <c r="AE400" i="2" s="1"/>
  <c r="T398" i="1"/>
  <c r="Q398" i="1"/>
  <c r="K398" i="1"/>
  <c r="AB399" i="2" s="1"/>
  <c r="I398" i="1"/>
  <c r="Z399" i="2" s="1"/>
  <c r="AF399" i="2" s="1"/>
  <c r="H398" i="1"/>
  <c r="Y399" i="2" s="1"/>
  <c r="T397" i="1"/>
  <c r="I397" i="1"/>
  <c r="Z398" i="2" s="1"/>
  <c r="H397" i="1"/>
  <c r="Y398" i="2" s="1"/>
  <c r="AE398" i="2" s="1"/>
  <c r="T396" i="1"/>
  <c r="N396" i="1"/>
  <c r="I396" i="1"/>
  <c r="Z397" i="2" s="1"/>
  <c r="AF397" i="2" s="1"/>
  <c r="H396" i="1"/>
  <c r="Y397" i="2" s="1"/>
  <c r="T395" i="1"/>
  <c r="Q395" i="1"/>
  <c r="P395" i="1"/>
  <c r="I395" i="1"/>
  <c r="Z396" i="2" s="1"/>
  <c r="AF396" i="2" s="1"/>
  <c r="H395" i="1"/>
  <c r="Y396" i="2" s="1"/>
  <c r="AE396" i="2" s="1"/>
  <c r="T394" i="1"/>
  <c r="Q394" i="1"/>
  <c r="K394" i="1"/>
  <c r="AB395" i="2" s="1"/>
  <c r="I394" i="1"/>
  <c r="Z395" i="2" s="1"/>
  <c r="AF395" i="2" s="1"/>
  <c r="H394" i="1"/>
  <c r="Y395" i="2" s="1"/>
  <c r="T393" i="1"/>
  <c r="I393" i="1"/>
  <c r="Z394" i="2" s="1"/>
  <c r="AF394" i="2" s="1"/>
  <c r="H393" i="1"/>
  <c r="Y394" i="2" s="1"/>
  <c r="AE394" i="2" s="1"/>
  <c r="T392" i="1"/>
  <c r="N392" i="1"/>
  <c r="I392" i="1"/>
  <c r="Z393" i="2" s="1"/>
  <c r="H392" i="1"/>
  <c r="Y393" i="2" s="1"/>
  <c r="AE393" i="2" s="1"/>
  <c r="T391" i="1"/>
  <c r="P391" i="1"/>
  <c r="I391" i="1"/>
  <c r="O391" i="1" s="1"/>
  <c r="H391" i="1"/>
  <c r="T390" i="1"/>
  <c r="Q390" i="1"/>
  <c r="I390" i="1"/>
  <c r="Z391" i="2" s="1"/>
  <c r="AF391" i="2" s="1"/>
  <c r="H390" i="1"/>
  <c r="Y391" i="2" s="1"/>
  <c r="AE391" i="2" s="1"/>
  <c r="T389" i="1"/>
  <c r="I389" i="1"/>
  <c r="Z390" i="2" s="1"/>
  <c r="H389" i="1"/>
  <c r="Y390" i="2" s="1"/>
  <c r="AE390" i="2" s="1"/>
  <c r="T388" i="1"/>
  <c r="P388" i="1"/>
  <c r="N388" i="1"/>
  <c r="I388" i="1"/>
  <c r="Z389" i="2" s="1"/>
  <c r="AF389" i="2" s="1"/>
  <c r="H388" i="1"/>
  <c r="Y389" i="2" s="1"/>
  <c r="T387" i="1"/>
  <c r="Q387" i="1"/>
  <c r="I387" i="1"/>
  <c r="Z388" i="2" s="1"/>
  <c r="AF388" i="2" s="1"/>
  <c r="H387" i="1"/>
  <c r="Y388" i="2" s="1"/>
  <c r="AE388" i="2" s="1"/>
  <c r="T386" i="1"/>
  <c r="Q386" i="1"/>
  <c r="K386" i="1"/>
  <c r="AB387" i="2" s="1"/>
  <c r="I386" i="1"/>
  <c r="Z387" i="2" s="1"/>
  <c r="AF387" i="2" s="1"/>
  <c r="H386" i="1"/>
  <c r="Y387" i="2" s="1"/>
  <c r="T385" i="1"/>
  <c r="I385" i="1"/>
  <c r="Z386" i="2" s="1"/>
  <c r="H385" i="1"/>
  <c r="Y386" i="2" s="1"/>
  <c r="AE386" i="2" s="1"/>
  <c r="T384" i="1"/>
  <c r="N384" i="1"/>
  <c r="I384" i="1"/>
  <c r="Z385" i="2" s="1"/>
  <c r="H384" i="1"/>
  <c r="Y385" i="2" s="1"/>
  <c r="T383" i="1"/>
  <c r="Q383" i="1"/>
  <c r="P383" i="1"/>
  <c r="I383" i="1"/>
  <c r="Z384" i="2" s="1"/>
  <c r="AF384" i="2" s="1"/>
  <c r="H383" i="1"/>
  <c r="Y384" i="2" s="1"/>
  <c r="T382" i="1"/>
  <c r="Q382" i="1"/>
  <c r="K382" i="1"/>
  <c r="AB383" i="2" s="1"/>
  <c r="I382" i="1"/>
  <c r="Z383" i="2" s="1"/>
  <c r="AF383" i="2" s="1"/>
  <c r="H382" i="1"/>
  <c r="Y383" i="2" s="1"/>
  <c r="AE383" i="2" s="1"/>
  <c r="T381" i="1"/>
  <c r="I381" i="1"/>
  <c r="Z382" i="2" s="1"/>
  <c r="AF382" i="2" s="1"/>
  <c r="H381" i="1"/>
  <c r="Y382" i="2" s="1"/>
  <c r="T380" i="1"/>
  <c r="N380" i="1"/>
  <c r="I380" i="1"/>
  <c r="K380" i="1" s="1"/>
  <c r="H380" i="1"/>
  <c r="P380" i="1" s="1"/>
  <c r="T379" i="1"/>
  <c r="P379" i="1"/>
  <c r="I379" i="1"/>
  <c r="O379" i="1" s="1"/>
  <c r="H379" i="1"/>
  <c r="T378" i="1"/>
  <c r="Q378" i="1"/>
  <c r="I378" i="1"/>
  <c r="O378" i="1" s="1"/>
  <c r="H378" i="1"/>
  <c r="P378" i="1" s="1"/>
  <c r="T377" i="1"/>
  <c r="I377" i="1"/>
  <c r="H377" i="1"/>
  <c r="J377" i="1" s="1"/>
  <c r="T376" i="1"/>
  <c r="P376" i="1"/>
  <c r="N376" i="1"/>
  <c r="I376" i="1"/>
  <c r="K376" i="1" s="1"/>
  <c r="H376" i="1"/>
  <c r="T375" i="1"/>
  <c r="Q375" i="1"/>
  <c r="I375" i="1"/>
  <c r="Z376" i="2" s="1"/>
  <c r="AF376" i="2" s="1"/>
  <c r="H375" i="1"/>
  <c r="Y376" i="2" s="1"/>
  <c r="T374" i="1"/>
  <c r="Q374" i="1"/>
  <c r="K374" i="1"/>
  <c r="AB375" i="2" s="1"/>
  <c r="I374" i="1"/>
  <c r="Z375" i="2" s="1"/>
  <c r="AF375" i="2" s="1"/>
  <c r="H374" i="1"/>
  <c r="Y375" i="2" s="1"/>
  <c r="T373" i="1"/>
  <c r="I373" i="1"/>
  <c r="Z374" i="2" s="1"/>
  <c r="AF374" i="2" s="1"/>
  <c r="H373" i="1"/>
  <c r="Y374" i="2" s="1"/>
  <c r="AE374" i="2" s="1"/>
  <c r="T372" i="1"/>
  <c r="N372" i="1"/>
  <c r="I372" i="1"/>
  <c r="Z373" i="2" s="1"/>
  <c r="AF373" i="2" s="1"/>
  <c r="H372" i="1"/>
  <c r="Y373" i="2" s="1"/>
  <c r="T371" i="1"/>
  <c r="Q371" i="1"/>
  <c r="P371" i="1"/>
  <c r="I371" i="1"/>
  <c r="Z372" i="2" s="1"/>
  <c r="AF372" i="2" s="1"/>
  <c r="H371" i="1"/>
  <c r="Y372" i="2" s="1"/>
  <c r="AE372" i="2" s="1"/>
  <c r="T370" i="1"/>
  <c r="Q370" i="1"/>
  <c r="K370" i="1"/>
  <c r="AB371" i="2" s="1"/>
  <c r="I370" i="1"/>
  <c r="Z371" i="2" s="1"/>
  <c r="AF371" i="2" s="1"/>
  <c r="H370" i="1"/>
  <c r="Y371" i="2" s="1"/>
  <c r="AE371" i="2" s="1"/>
  <c r="T369" i="1"/>
  <c r="I369" i="1"/>
  <c r="Z370" i="2" s="1"/>
  <c r="AF370" i="2" s="1"/>
  <c r="H369" i="1"/>
  <c r="Y370" i="2" s="1"/>
  <c r="T368" i="1"/>
  <c r="N368" i="1"/>
  <c r="I368" i="1"/>
  <c r="Z369" i="2" s="1"/>
  <c r="AF369" i="2" s="1"/>
  <c r="H368" i="1"/>
  <c r="Y369" i="2" s="1"/>
  <c r="AE369" i="2" s="1"/>
  <c r="T367" i="1"/>
  <c r="P367" i="1"/>
  <c r="I367" i="1"/>
  <c r="Z368" i="2" s="1"/>
  <c r="AF368" i="2" s="1"/>
  <c r="H367" i="1"/>
  <c r="Y368" i="2" s="1"/>
  <c r="AE368" i="2" s="1"/>
  <c r="T366" i="1"/>
  <c r="Q366" i="1"/>
  <c r="I366" i="1"/>
  <c r="Z367" i="2" s="1"/>
  <c r="AF367" i="2" s="1"/>
  <c r="H366" i="1"/>
  <c r="Y367" i="2" s="1"/>
  <c r="T365" i="1"/>
  <c r="I365" i="1"/>
  <c r="Z366" i="2" s="1"/>
  <c r="AF366" i="2" s="1"/>
  <c r="H365" i="1"/>
  <c r="Y366" i="2" s="1"/>
  <c r="AE366" i="2" s="1"/>
  <c r="T364" i="1"/>
  <c r="P364" i="1"/>
  <c r="N364" i="1"/>
  <c r="I364" i="1"/>
  <c r="Z365" i="2" s="1"/>
  <c r="AF365" i="2" s="1"/>
  <c r="H364" i="1"/>
  <c r="Y365" i="2" s="1"/>
  <c r="AE365" i="2" s="1"/>
  <c r="T363" i="1"/>
  <c r="Q363" i="1"/>
  <c r="I363" i="1"/>
  <c r="Z364" i="2" s="1"/>
  <c r="AF364" i="2" s="1"/>
  <c r="H363" i="1"/>
  <c r="Y364" i="2" s="1"/>
  <c r="T362" i="1"/>
  <c r="Q362" i="1"/>
  <c r="K362" i="1"/>
  <c r="AB363" i="2" s="1"/>
  <c r="I362" i="1"/>
  <c r="Z363" i="2" s="1"/>
  <c r="AF363" i="2" s="1"/>
  <c r="H362" i="1"/>
  <c r="Y363" i="2" s="1"/>
  <c r="AE363" i="2" s="1"/>
  <c r="T361" i="1"/>
  <c r="I361" i="1"/>
  <c r="Z362" i="2" s="1"/>
  <c r="AF362" i="2" s="1"/>
  <c r="H361" i="1"/>
  <c r="Y362" i="2" s="1"/>
  <c r="AE362" i="2" s="1"/>
  <c r="T360" i="1"/>
  <c r="N360" i="1"/>
  <c r="I360" i="1"/>
  <c r="Z361" i="2" s="1"/>
  <c r="AF361" i="2" s="1"/>
  <c r="H360" i="1"/>
  <c r="Y361" i="2" s="1"/>
  <c r="AE361" i="2" s="1"/>
  <c r="T359" i="1"/>
  <c r="Q359" i="1"/>
  <c r="P359" i="1"/>
  <c r="I359" i="1"/>
  <c r="Z360" i="2" s="1"/>
  <c r="AF360" i="2" s="1"/>
  <c r="H359" i="1"/>
  <c r="Y360" i="2" s="1"/>
  <c r="AE360" i="2" s="1"/>
  <c r="T358" i="1"/>
  <c r="Q358" i="1"/>
  <c r="K358" i="1"/>
  <c r="AB359" i="2" s="1"/>
  <c r="I358" i="1"/>
  <c r="Z359" i="2" s="1"/>
  <c r="AF359" i="2" s="1"/>
  <c r="H358" i="1"/>
  <c r="Y359" i="2" s="1"/>
  <c r="AE359" i="2" s="1"/>
  <c r="T357" i="1"/>
  <c r="I357" i="1"/>
  <c r="Z358" i="2" s="1"/>
  <c r="AF358" i="2" s="1"/>
  <c r="H357" i="1"/>
  <c r="Y358" i="2" s="1"/>
  <c r="AE358" i="2" s="1"/>
  <c r="T356" i="1"/>
  <c r="N356" i="1"/>
  <c r="I356" i="1"/>
  <c r="Z357" i="2" s="1"/>
  <c r="AF357" i="2" s="1"/>
  <c r="H356" i="1"/>
  <c r="Y357" i="2" s="1"/>
  <c r="AE357" i="2" s="1"/>
  <c r="T355" i="1"/>
  <c r="P355" i="1"/>
  <c r="I355" i="1"/>
  <c r="Z356" i="2" s="1"/>
  <c r="AF356" i="2" s="1"/>
  <c r="H355" i="1"/>
  <c r="Y356" i="2" s="1"/>
  <c r="AE356" i="2" s="1"/>
  <c r="T354" i="1"/>
  <c r="Q354" i="1"/>
  <c r="I354" i="1"/>
  <c r="Z355" i="2" s="1"/>
  <c r="AF355" i="2" s="1"/>
  <c r="H354" i="1"/>
  <c r="Y355" i="2" s="1"/>
  <c r="AE355" i="2" s="1"/>
  <c r="T353" i="1"/>
  <c r="I353" i="1"/>
  <c r="Z354" i="2" s="1"/>
  <c r="AF354" i="2" s="1"/>
  <c r="H353" i="1"/>
  <c r="Y354" i="2" s="1"/>
  <c r="AE354" i="2" s="1"/>
  <c r="T352" i="1"/>
  <c r="P352" i="1"/>
  <c r="N352" i="1"/>
  <c r="I352" i="1"/>
  <c r="Z353" i="2" s="1"/>
  <c r="AF353" i="2" s="1"/>
  <c r="H352" i="1"/>
  <c r="Y353" i="2" s="1"/>
  <c r="AE353" i="2" s="1"/>
  <c r="T350" i="1"/>
  <c r="Q350" i="1"/>
  <c r="I350" i="1"/>
  <c r="O350" i="1" s="1"/>
  <c r="H350" i="1"/>
  <c r="P350" i="1" s="1"/>
  <c r="T349" i="1"/>
  <c r="Q349" i="1"/>
  <c r="K349" i="1"/>
  <c r="I349" i="1"/>
  <c r="O349" i="1" s="1"/>
  <c r="H349" i="1"/>
  <c r="P349" i="1" s="1"/>
  <c r="T348" i="1"/>
  <c r="I348" i="1"/>
  <c r="H348" i="1"/>
  <c r="T347" i="1"/>
  <c r="N347" i="1"/>
  <c r="I347" i="1"/>
  <c r="K347" i="1" s="1"/>
  <c r="H347" i="1"/>
  <c r="P347" i="1" s="1"/>
  <c r="T346" i="1"/>
  <c r="Q346" i="1"/>
  <c r="P346" i="1"/>
  <c r="I346" i="1"/>
  <c r="O346" i="1" s="1"/>
  <c r="H346" i="1"/>
  <c r="T345" i="1"/>
  <c r="Q345" i="1"/>
  <c r="K345" i="1"/>
  <c r="I345" i="1"/>
  <c r="O345" i="1" s="1"/>
  <c r="H345" i="1"/>
  <c r="P345" i="1" s="1"/>
  <c r="T344" i="1"/>
  <c r="I344" i="1"/>
  <c r="H344" i="1"/>
  <c r="P344" i="1" s="1"/>
  <c r="T343" i="1"/>
  <c r="N343" i="1"/>
  <c r="I343" i="1"/>
  <c r="K343" i="1" s="1"/>
  <c r="H343" i="1"/>
  <c r="P343" i="1" s="1"/>
  <c r="T342" i="1"/>
  <c r="P342" i="1"/>
  <c r="I342" i="1"/>
  <c r="O342" i="1" s="1"/>
  <c r="H342" i="1"/>
  <c r="T341" i="1"/>
  <c r="Q341" i="1"/>
  <c r="I341" i="1"/>
  <c r="O341" i="1" s="1"/>
  <c r="H341" i="1"/>
  <c r="P341" i="1" s="1"/>
  <c r="T340" i="1"/>
  <c r="I340" i="1"/>
  <c r="H340" i="1"/>
  <c r="J340" i="1" s="1"/>
  <c r="T339" i="1"/>
  <c r="P339" i="1"/>
  <c r="N339" i="1"/>
  <c r="I339" i="1"/>
  <c r="K339" i="1" s="1"/>
  <c r="H339" i="1"/>
  <c r="T338" i="1"/>
  <c r="Q338" i="1"/>
  <c r="I338" i="1"/>
  <c r="O338" i="1" s="1"/>
  <c r="H338" i="1"/>
  <c r="P338" i="1" s="1"/>
  <c r="T337" i="1"/>
  <c r="Q337" i="1"/>
  <c r="K337" i="1"/>
  <c r="I337" i="1"/>
  <c r="O337" i="1" s="1"/>
  <c r="H337" i="1"/>
  <c r="P337" i="1" s="1"/>
  <c r="T336" i="1"/>
  <c r="I336" i="1"/>
  <c r="H336" i="1"/>
  <c r="P336" i="1" s="1"/>
  <c r="T335" i="1"/>
  <c r="N335" i="1"/>
  <c r="I335" i="1"/>
  <c r="K335" i="1" s="1"/>
  <c r="H335" i="1"/>
  <c r="P335" i="1" s="1"/>
  <c r="T334" i="1"/>
  <c r="Q334" i="1"/>
  <c r="P334" i="1"/>
  <c r="I334" i="1"/>
  <c r="O334" i="1" s="1"/>
  <c r="H334" i="1"/>
  <c r="T333" i="1"/>
  <c r="Q333" i="1"/>
  <c r="K333" i="1"/>
  <c r="I333" i="1"/>
  <c r="O333" i="1" s="1"/>
  <c r="H333" i="1"/>
  <c r="P333" i="1" s="1"/>
  <c r="T332" i="1"/>
  <c r="I332" i="1"/>
  <c r="H332" i="1"/>
  <c r="P332" i="1" s="1"/>
  <c r="T331" i="1"/>
  <c r="N331" i="1"/>
  <c r="I331" i="1"/>
  <c r="K331" i="1" s="1"/>
  <c r="H331" i="1"/>
  <c r="P331" i="1" s="1"/>
  <c r="T330" i="1"/>
  <c r="P330" i="1"/>
  <c r="I330" i="1"/>
  <c r="O330" i="1" s="1"/>
  <c r="H330" i="1"/>
  <c r="T329" i="1"/>
  <c r="Q329" i="1"/>
  <c r="I329" i="1"/>
  <c r="O329" i="1" s="1"/>
  <c r="H329" i="1"/>
  <c r="P329" i="1" s="1"/>
  <c r="T328" i="1"/>
  <c r="I328" i="1"/>
  <c r="H328" i="1"/>
  <c r="T327" i="1"/>
  <c r="P327" i="1"/>
  <c r="N327" i="1"/>
  <c r="I327" i="1"/>
  <c r="K327" i="1" s="1"/>
  <c r="H327" i="1"/>
  <c r="T326" i="1"/>
  <c r="Q326" i="1"/>
  <c r="I326" i="1"/>
  <c r="O326" i="1" s="1"/>
  <c r="H326" i="1"/>
  <c r="P326" i="1" s="1"/>
  <c r="T325" i="1"/>
  <c r="Q325" i="1"/>
  <c r="K325" i="1"/>
  <c r="I325" i="1"/>
  <c r="O325" i="1" s="1"/>
  <c r="H325" i="1"/>
  <c r="P325" i="1" s="1"/>
  <c r="T324" i="1"/>
  <c r="I324" i="1"/>
  <c r="H324" i="1"/>
  <c r="P324" i="1" s="1"/>
  <c r="T323" i="1"/>
  <c r="N323" i="1"/>
  <c r="I323" i="1"/>
  <c r="K323" i="1" s="1"/>
  <c r="H323" i="1"/>
  <c r="P323" i="1" s="1"/>
  <c r="T322" i="1"/>
  <c r="Q322" i="1"/>
  <c r="P322" i="1"/>
  <c r="I322" i="1"/>
  <c r="O322" i="1" s="1"/>
  <c r="H322" i="1"/>
  <c r="T321" i="1"/>
  <c r="Q321" i="1"/>
  <c r="K321" i="1"/>
  <c r="I321" i="1"/>
  <c r="O321" i="1" s="1"/>
  <c r="H321" i="1"/>
  <c r="P321" i="1" s="1"/>
  <c r="T320" i="1"/>
  <c r="I320" i="1"/>
  <c r="H320" i="1"/>
  <c r="T319" i="1"/>
  <c r="N319" i="1"/>
  <c r="I319" i="1"/>
  <c r="K319" i="1" s="1"/>
  <c r="H319" i="1"/>
  <c r="P319" i="1" s="1"/>
  <c r="T318" i="1"/>
  <c r="P318" i="1"/>
  <c r="I318" i="1"/>
  <c r="O318" i="1" s="1"/>
  <c r="H318" i="1"/>
  <c r="T317" i="1"/>
  <c r="Q317" i="1"/>
  <c r="I317" i="1"/>
  <c r="O317" i="1" s="1"/>
  <c r="H317" i="1"/>
  <c r="P317" i="1" s="1"/>
  <c r="T316" i="1"/>
  <c r="I316" i="1"/>
  <c r="H316" i="1"/>
  <c r="P316" i="1" s="1"/>
  <c r="T315" i="1"/>
  <c r="P315" i="1"/>
  <c r="N315" i="1"/>
  <c r="I315" i="1"/>
  <c r="K315" i="1" s="1"/>
  <c r="H315" i="1"/>
  <c r="T314" i="1"/>
  <c r="Q314" i="1"/>
  <c r="I314" i="1"/>
  <c r="O314" i="1" s="1"/>
  <c r="H314" i="1"/>
  <c r="P314" i="1" s="1"/>
  <c r="T313" i="1"/>
  <c r="Q313" i="1"/>
  <c r="K313" i="1"/>
  <c r="I313" i="1"/>
  <c r="O313" i="1" s="1"/>
  <c r="H313" i="1"/>
  <c r="P313" i="1" s="1"/>
  <c r="T312" i="1"/>
  <c r="I312" i="1"/>
  <c r="H312" i="1"/>
  <c r="J312" i="1" s="1"/>
  <c r="T311" i="1"/>
  <c r="N311" i="1"/>
  <c r="I311" i="1"/>
  <c r="K311" i="1" s="1"/>
  <c r="H311" i="1"/>
  <c r="P311" i="1" s="1"/>
  <c r="T310" i="1"/>
  <c r="Q310" i="1"/>
  <c r="P310" i="1"/>
  <c r="I310" i="1"/>
  <c r="O310" i="1" s="1"/>
  <c r="H310" i="1"/>
  <c r="T309" i="1"/>
  <c r="Q309" i="1"/>
  <c r="K309" i="1"/>
  <c r="I309" i="1"/>
  <c r="O309" i="1" s="1"/>
  <c r="H309" i="1"/>
  <c r="P309" i="1" s="1"/>
  <c r="T308" i="1"/>
  <c r="I308" i="1"/>
  <c r="H308" i="1"/>
  <c r="P308" i="1" s="1"/>
  <c r="T307" i="1"/>
  <c r="N307" i="1"/>
  <c r="I307" i="1"/>
  <c r="K307" i="1" s="1"/>
  <c r="H307" i="1"/>
  <c r="P307" i="1" s="1"/>
  <c r="T306" i="1"/>
  <c r="P306" i="1"/>
  <c r="I306" i="1"/>
  <c r="O306" i="1" s="1"/>
  <c r="H306" i="1"/>
  <c r="T305" i="1"/>
  <c r="Q305" i="1"/>
  <c r="I305" i="1"/>
  <c r="O305" i="1" s="1"/>
  <c r="H305" i="1"/>
  <c r="P305" i="1" s="1"/>
  <c r="T304" i="1"/>
  <c r="I304" i="1"/>
  <c r="H304" i="1"/>
  <c r="J304" i="1" s="1"/>
  <c r="T303" i="1"/>
  <c r="P303" i="1"/>
  <c r="N303" i="1"/>
  <c r="I303" i="1"/>
  <c r="K303" i="1" s="1"/>
  <c r="H303" i="1"/>
  <c r="T302" i="1"/>
  <c r="Q302" i="1"/>
  <c r="I302" i="1"/>
  <c r="O302" i="1" s="1"/>
  <c r="H302" i="1"/>
  <c r="P302" i="1" s="1"/>
  <c r="T301" i="1"/>
  <c r="Q301" i="1"/>
  <c r="K301" i="1"/>
  <c r="I301" i="1"/>
  <c r="O301" i="1" s="1"/>
  <c r="H301" i="1"/>
  <c r="P301" i="1" s="1"/>
  <c r="T300" i="1"/>
  <c r="I300" i="1"/>
  <c r="H300" i="1"/>
  <c r="T299" i="1"/>
  <c r="N299" i="1"/>
  <c r="I299" i="1"/>
  <c r="K299" i="1" s="1"/>
  <c r="H299" i="1"/>
  <c r="P299" i="1" s="1"/>
  <c r="T298" i="1"/>
  <c r="Q298" i="1"/>
  <c r="P298" i="1"/>
  <c r="I298" i="1"/>
  <c r="O298" i="1" s="1"/>
  <c r="H298" i="1"/>
  <c r="T297" i="1"/>
  <c r="Q297" i="1"/>
  <c r="K297" i="1"/>
  <c r="I297" i="1"/>
  <c r="O297" i="1" s="1"/>
  <c r="H297" i="1"/>
  <c r="P297" i="1" s="1"/>
  <c r="T296" i="1"/>
  <c r="I296" i="1"/>
  <c r="H296" i="1"/>
  <c r="T295" i="1"/>
  <c r="N295" i="1"/>
  <c r="K295" i="1"/>
  <c r="I295" i="1"/>
  <c r="H295" i="1"/>
  <c r="P295" i="1" s="1"/>
  <c r="T294" i="1"/>
  <c r="P294" i="1"/>
  <c r="I294" i="1"/>
  <c r="O294" i="1" s="1"/>
  <c r="H294" i="1"/>
  <c r="T293" i="1"/>
  <c r="Q293" i="1"/>
  <c r="I293" i="1"/>
  <c r="O293" i="1" s="1"/>
  <c r="H293" i="1"/>
  <c r="P293" i="1" s="1"/>
  <c r="T292" i="1"/>
  <c r="I292" i="1"/>
  <c r="H292" i="1"/>
  <c r="P292" i="1" s="1"/>
  <c r="T291" i="1"/>
  <c r="P291" i="1"/>
  <c r="N291" i="1"/>
  <c r="I291" i="1"/>
  <c r="K291" i="1" s="1"/>
  <c r="H291" i="1"/>
  <c r="T290" i="1"/>
  <c r="Q290" i="1"/>
  <c r="I290" i="1"/>
  <c r="O290" i="1" s="1"/>
  <c r="H290" i="1"/>
  <c r="P290" i="1" s="1"/>
  <c r="T289" i="1"/>
  <c r="Q289" i="1"/>
  <c r="K289" i="1"/>
  <c r="I289" i="1"/>
  <c r="O289" i="1" s="1"/>
  <c r="H289" i="1"/>
  <c r="P289" i="1" s="1"/>
  <c r="T288" i="1"/>
  <c r="I288" i="1"/>
  <c r="H288" i="1"/>
  <c r="T287" i="1"/>
  <c r="N287" i="1"/>
  <c r="I287" i="1"/>
  <c r="K287" i="1" s="1"/>
  <c r="H287" i="1"/>
  <c r="P287" i="1" s="1"/>
  <c r="T286" i="1"/>
  <c r="Q286" i="1"/>
  <c r="P286" i="1"/>
  <c r="I286" i="1"/>
  <c r="O286" i="1" s="1"/>
  <c r="H286" i="1"/>
  <c r="T285" i="1"/>
  <c r="Q285" i="1"/>
  <c r="K285" i="1"/>
  <c r="I285" i="1"/>
  <c r="O285" i="1" s="1"/>
  <c r="H285" i="1"/>
  <c r="P285" i="1" s="1"/>
  <c r="T284" i="1"/>
  <c r="I284" i="1"/>
  <c r="H284" i="1"/>
  <c r="P284" i="1" s="1"/>
  <c r="T283" i="1"/>
  <c r="P283" i="1"/>
  <c r="N283" i="1"/>
  <c r="K283" i="1"/>
  <c r="I283" i="1"/>
  <c r="H283" i="1"/>
  <c r="T282" i="1"/>
  <c r="P282" i="1"/>
  <c r="I282" i="1"/>
  <c r="O282" i="1" s="1"/>
  <c r="H282" i="1"/>
  <c r="T281" i="1"/>
  <c r="Q281" i="1"/>
  <c r="I281" i="1"/>
  <c r="O281" i="1" s="1"/>
  <c r="H281" i="1"/>
  <c r="P281" i="1" s="1"/>
  <c r="T280" i="1"/>
  <c r="I280" i="1"/>
  <c r="H280" i="1"/>
  <c r="N280" i="1" s="1"/>
  <c r="T279" i="1"/>
  <c r="P279" i="1"/>
  <c r="N279" i="1"/>
  <c r="I279" i="1"/>
  <c r="K279" i="1" s="1"/>
  <c r="H279" i="1"/>
  <c r="T278" i="1"/>
  <c r="Q278" i="1"/>
  <c r="I278" i="1"/>
  <c r="O278" i="1" s="1"/>
  <c r="H278" i="1"/>
  <c r="P278" i="1" s="1"/>
  <c r="T277" i="1"/>
  <c r="Q277" i="1"/>
  <c r="K277" i="1"/>
  <c r="I277" i="1"/>
  <c r="O277" i="1" s="1"/>
  <c r="H277" i="1"/>
  <c r="P277" i="1" s="1"/>
  <c r="T276" i="1"/>
  <c r="I276" i="1"/>
  <c r="H276" i="1"/>
  <c r="J276" i="1" s="1"/>
  <c r="T275" i="1"/>
  <c r="N275" i="1"/>
  <c r="I275" i="1"/>
  <c r="K275" i="1" s="1"/>
  <c r="H275" i="1"/>
  <c r="P275" i="1" s="1"/>
  <c r="T274" i="1"/>
  <c r="Q274" i="1"/>
  <c r="P274" i="1"/>
  <c r="I274" i="1"/>
  <c r="O274" i="1" s="1"/>
  <c r="H274" i="1"/>
  <c r="T273" i="1"/>
  <c r="Q273" i="1"/>
  <c r="K273" i="1"/>
  <c r="I273" i="1"/>
  <c r="O273" i="1" s="1"/>
  <c r="H273" i="1"/>
  <c r="P273" i="1" s="1"/>
  <c r="T272" i="1"/>
  <c r="I272" i="1"/>
  <c r="H272" i="1"/>
  <c r="J272" i="1" s="1"/>
  <c r="T271" i="1"/>
  <c r="P271" i="1"/>
  <c r="N271" i="1"/>
  <c r="K271" i="1"/>
  <c r="I271" i="1"/>
  <c r="H271" i="1"/>
  <c r="T270" i="1"/>
  <c r="P270" i="1"/>
  <c r="I270" i="1"/>
  <c r="O270" i="1" s="1"/>
  <c r="H270" i="1"/>
  <c r="T269" i="1"/>
  <c r="Q269" i="1"/>
  <c r="I269" i="1"/>
  <c r="O269" i="1" s="1"/>
  <c r="H269" i="1"/>
  <c r="P269" i="1" s="1"/>
  <c r="T268" i="1"/>
  <c r="I268" i="1"/>
  <c r="H268" i="1"/>
  <c r="T267" i="1"/>
  <c r="P267" i="1"/>
  <c r="N267" i="1"/>
  <c r="I267" i="1"/>
  <c r="K267" i="1" s="1"/>
  <c r="H267" i="1"/>
  <c r="T266" i="1"/>
  <c r="Q266" i="1"/>
  <c r="I266" i="1"/>
  <c r="O266" i="1" s="1"/>
  <c r="H266" i="1"/>
  <c r="P266" i="1" s="1"/>
  <c r="T265" i="1"/>
  <c r="Q265" i="1"/>
  <c r="K265" i="1"/>
  <c r="I265" i="1"/>
  <c r="O265" i="1" s="1"/>
  <c r="H265" i="1"/>
  <c r="P265" i="1" s="1"/>
  <c r="T264" i="1"/>
  <c r="I264" i="1"/>
  <c r="H264" i="1"/>
  <c r="N264" i="1" s="1"/>
  <c r="T263" i="1"/>
  <c r="N263" i="1"/>
  <c r="I263" i="1"/>
  <c r="K263" i="1" s="1"/>
  <c r="H263" i="1"/>
  <c r="P263" i="1" s="1"/>
  <c r="T262" i="1"/>
  <c r="Q262" i="1"/>
  <c r="P262" i="1"/>
  <c r="I262" i="1"/>
  <c r="O262" i="1" s="1"/>
  <c r="H262" i="1"/>
  <c r="T261" i="1"/>
  <c r="Q261" i="1"/>
  <c r="K261" i="1"/>
  <c r="I261" i="1"/>
  <c r="O261" i="1" s="1"/>
  <c r="H261" i="1"/>
  <c r="P261" i="1" s="1"/>
  <c r="T260" i="1"/>
  <c r="I260" i="1"/>
  <c r="H260" i="1"/>
  <c r="P260" i="1" s="1"/>
  <c r="T259" i="1"/>
  <c r="P259" i="1"/>
  <c r="N259" i="1"/>
  <c r="K259" i="1"/>
  <c r="I259" i="1"/>
  <c r="H259" i="1"/>
  <c r="T258" i="1"/>
  <c r="P258" i="1"/>
  <c r="I258" i="1"/>
  <c r="O258" i="1" s="1"/>
  <c r="H258" i="1"/>
  <c r="T257" i="1"/>
  <c r="Q257" i="1"/>
  <c r="I257" i="1"/>
  <c r="O257" i="1" s="1"/>
  <c r="H257" i="1"/>
  <c r="P257" i="1" s="1"/>
  <c r="T256" i="1"/>
  <c r="I256" i="1"/>
  <c r="H256" i="1"/>
  <c r="J256" i="1" s="1"/>
  <c r="T255" i="1"/>
  <c r="P255" i="1"/>
  <c r="N255" i="1"/>
  <c r="I255" i="1"/>
  <c r="K255" i="1" s="1"/>
  <c r="H255" i="1"/>
  <c r="T254" i="1"/>
  <c r="Q254" i="1"/>
  <c r="I254" i="1"/>
  <c r="O254" i="1" s="1"/>
  <c r="H254" i="1"/>
  <c r="P254" i="1" s="1"/>
  <c r="T253" i="1"/>
  <c r="Q253" i="1"/>
  <c r="K253" i="1"/>
  <c r="I253" i="1"/>
  <c r="O253" i="1" s="1"/>
  <c r="H253" i="1"/>
  <c r="P253" i="1" s="1"/>
  <c r="T252" i="1"/>
  <c r="I252" i="1"/>
  <c r="H252" i="1"/>
  <c r="T251" i="1"/>
  <c r="N251" i="1"/>
  <c r="I251" i="1"/>
  <c r="K251" i="1" s="1"/>
  <c r="H251" i="1"/>
  <c r="P251" i="1" s="1"/>
  <c r="T250" i="1"/>
  <c r="Q250" i="1"/>
  <c r="P250" i="1"/>
  <c r="I250" i="1"/>
  <c r="O250" i="1" s="1"/>
  <c r="H250" i="1"/>
  <c r="T249" i="1"/>
  <c r="Q249" i="1"/>
  <c r="K249" i="1"/>
  <c r="AB250" i="2" s="1"/>
  <c r="I249" i="1"/>
  <c r="Z250" i="2" s="1"/>
  <c r="AF250" i="2" s="1"/>
  <c r="H249" i="1"/>
  <c r="Y250" i="2" s="1"/>
  <c r="AE250" i="2" s="1"/>
  <c r="T247" i="1"/>
  <c r="I247" i="1"/>
  <c r="H247" i="1"/>
  <c r="J247" i="1" s="1"/>
  <c r="T246" i="1"/>
  <c r="N246" i="1"/>
  <c r="K246" i="1"/>
  <c r="I246" i="1"/>
  <c r="H246" i="1"/>
  <c r="P246" i="1" s="1"/>
  <c r="T245" i="1"/>
  <c r="P245" i="1"/>
  <c r="I245" i="1"/>
  <c r="O245" i="1" s="1"/>
  <c r="H245" i="1"/>
  <c r="T244" i="1"/>
  <c r="Q244" i="1"/>
  <c r="I244" i="1"/>
  <c r="O244" i="1" s="1"/>
  <c r="H244" i="1"/>
  <c r="P244" i="1" s="1"/>
  <c r="T243" i="1"/>
  <c r="I243" i="1"/>
  <c r="H243" i="1"/>
  <c r="P243" i="1" s="1"/>
  <c r="T242" i="1"/>
  <c r="P242" i="1"/>
  <c r="N242" i="1"/>
  <c r="I242" i="1"/>
  <c r="Z243" i="2" s="1"/>
  <c r="AF243" i="2" s="1"/>
  <c r="H242" i="1"/>
  <c r="Y243" i="2" s="1"/>
  <c r="AE243" i="2" s="1"/>
  <c r="T241" i="1"/>
  <c r="Q241" i="1"/>
  <c r="I241" i="1"/>
  <c r="O241" i="1" s="1"/>
  <c r="H241" i="1"/>
  <c r="P241" i="1" s="1"/>
  <c r="T240" i="1"/>
  <c r="Q240" i="1"/>
  <c r="K240" i="1"/>
  <c r="I240" i="1"/>
  <c r="O240" i="1" s="1"/>
  <c r="H240" i="1"/>
  <c r="P240" i="1" s="1"/>
  <c r="T239" i="1"/>
  <c r="I239" i="1"/>
  <c r="H239" i="1"/>
  <c r="P239" i="1" s="1"/>
  <c r="T238" i="1"/>
  <c r="N238" i="1"/>
  <c r="I238" i="1"/>
  <c r="Z239" i="2" s="1"/>
  <c r="AF239" i="2" s="1"/>
  <c r="H238" i="1"/>
  <c r="Y239" i="2" s="1"/>
  <c r="AE239" i="2" s="1"/>
  <c r="T237" i="1"/>
  <c r="Q237" i="1"/>
  <c r="P237" i="1"/>
  <c r="I237" i="1"/>
  <c r="O237" i="1" s="1"/>
  <c r="H237" i="1"/>
  <c r="T236" i="1"/>
  <c r="Q236" i="1"/>
  <c r="K236" i="1"/>
  <c r="I236" i="1"/>
  <c r="O236" i="1" s="1"/>
  <c r="H236" i="1"/>
  <c r="P236" i="1" s="1"/>
  <c r="T235" i="1"/>
  <c r="I235" i="1"/>
  <c r="H235" i="1"/>
  <c r="J235" i="1" s="1"/>
  <c r="T234" i="1"/>
  <c r="P234" i="1"/>
  <c r="N234" i="1"/>
  <c r="K234" i="1"/>
  <c r="AB235" i="2" s="1"/>
  <c r="I234" i="1"/>
  <c r="Z235" i="2" s="1"/>
  <c r="AF235" i="2" s="1"/>
  <c r="H234" i="1"/>
  <c r="Y235" i="2" s="1"/>
  <c r="T233" i="1"/>
  <c r="P233" i="1"/>
  <c r="I233" i="1"/>
  <c r="Z234" i="2" s="1"/>
  <c r="AF234" i="2" s="1"/>
  <c r="H233" i="1"/>
  <c r="Y234" i="2" s="1"/>
  <c r="AE234" i="2" s="1"/>
  <c r="T232" i="1"/>
  <c r="Q232" i="1"/>
  <c r="I232" i="1"/>
  <c r="O232" i="1" s="1"/>
  <c r="H232" i="1"/>
  <c r="P232" i="1" s="1"/>
  <c r="T231" i="1"/>
  <c r="I231" i="1"/>
  <c r="H231" i="1"/>
  <c r="T230" i="1"/>
  <c r="P230" i="1"/>
  <c r="N230" i="1"/>
  <c r="I230" i="1"/>
  <c r="K230" i="1" s="1"/>
  <c r="H230" i="1"/>
  <c r="T229" i="1"/>
  <c r="Q229" i="1"/>
  <c r="I229" i="1"/>
  <c r="O229" i="1" s="1"/>
  <c r="H229" i="1"/>
  <c r="P229" i="1" s="1"/>
  <c r="T228" i="1"/>
  <c r="Q228" i="1"/>
  <c r="K228" i="1"/>
  <c r="AB229" i="2" s="1"/>
  <c r="I228" i="1"/>
  <c r="Z229" i="2" s="1"/>
  <c r="AF229" i="2" s="1"/>
  <c r="H228" i="1"/>
  <c r="Y229" i="2" s="1"/>
  <c r="T227" i="1"/>
  <c r="I227" i="1"/>
  <c r="Z228" i="2" s="1"/>
  <c r="H227" i="1"/>
  <c r="Y228" i="2" s="1"/>
  <c r="AE228" i="2" s="1"/>
  <c r="T226" i="1"/>
  <c r="N226" i="1"/>
  <c r="I226" i="1"/>
  <c r="Z227" i="2" s="1"/>
  <c r="H226" i="1"/>
  <c r="Y227" i="2" s="1"/>
  <c r="AE227" i="2" s="1"/>
  <c r="T225" i="1"/>
  <c r="Q225" i="1"/>
  <c r="P225" i="1"/>
  <c r="I225" i="1"/>
  <c r="O225" i="1" s="1"/>
  <c r="H225" i="1"/>
  <c r="T224" i="1"/>
  <c r="Q224" i="1"/>
  <c r="K224" i="1"/>
  <c r="I224" i="1"/>
  <c r="O224" i="1" s="1"/>
  <c r="H224" i="1"/>
  <c r="P224" i="1" s="1"/>
  <c r="T223" i="1"/>
  <c r="I223" i="1"/>
  <c r="H223" i="1"/>
  <c r="P223" i="1" s="1"/>
  <c r="T222" i="1"/>
  <c r="N222" i="1"/>
  <c r="K222" i="1"/>
  <c r="I222" i="1"/>
  <c r="H222" i="1"/>
  <c r="P222" i="1" s="1"/>
  <c r="T221" i="1"/>
  <c r="P221" i="1"/>
  <c r="I221" i="1"/>
  <c r="O221" i="1" s="1"/>
  <c r="H221" i="1"/>
  <c r="N221" i="1" s="1"/>
  <c r="T220" i="1"/>
  <c r="Q220" i="1"/>
  <c r="I220" i="1"/>
  <c r="O220" i="1" s="1"/>
  <c r="H220" i="1"/>
  <c r="P220" i="1" s="1"/>
  <c r="T219" i="1"/>
  <c r="I219" i="1"/>
  <c r="H219" i="1"/>
  <c r="J219" i="1" s="1"/>
  <c r="T218" i="1"/>
  <c r="P218" i="1"/>
  <c r="N218" i="1"/>
  <c r="I218" i="1"/>
  <c r="Z219" i="2" s="1"/>
  <c r="AF219" i="2" s="1"/>
  <c r="H218" i="1"/>
  <c r="Y219" i="2" s="1"/>
  <c r="AE219" i="2" s="1"/>
  <c r="T216" i="1"/>
  <c r="Q216" i="1"/>
  <c r="I216" i="1"/>
  <c r="O216" i="1" s="1"/>
  <c r="H216" i="1"/>
  <c r="P216" i="1" s="1"/>
  <c r="T215" i="1"/>
  <c r="Q215" i="1"/>
  <c r="K215" i="1"/>
  <c r="I215" i="1"/>
  <c r="O215" i="1" s="1"/>
  <c r="H215" i="1"/>
  <c r="P215" i="1" s="1"/>
  <c r="T214" i="1"/>
  <c r="I214" i="1"/>
  <c r="H214" i="1"/>
  <c r="P214" i="1" s="1"/>
  <c r="T213" i="1"/>
  <c r="N213" i="1"/>
  <c r="I213" i="1"/>
  <c r="K213" i="1" s="1"/>
  <c r="H213" i="1"/>
  <c r="P213" i="1" s="1"/>
  <c r="T212" i="1"/>
  <c r="Q212" i="1"/>
  <c r="P212" i="1"/>
  <c r="I212" i="1"/>
  <c r="O212" i="1" s="1"/>
  <c r="H212" i="1"/>
  <c r="T211" i="1"/>
  <c r="N211" i="1"/>
  <c r="I211" i="1"/>
  <c r="Z212" i="2" s="1"/>
  <c r="H211" i="1"/>
  <c r="Y212" i="2" s="1"/>
  <c r="AE212" i="2" s="1"/>
  <c r="T210" i="1"/>
  <c r="I210" i="1"/>
  <c r="H210" i="1"/>
  <c r="T209" i="1"/>
  <c r="K209" i="1"/>
  <c r="I209" i="1"/>
  <c r="H209" i="1"/>
  <c r="P209" i="1" s="1"/>
  <c r="T208" i="1"/>
  <c r="Q208" i="1"/>
  <c r="K208" i="1"/>
  <c r="I208" i="1"/>
  <c r="O208" i="1" s="1"/>
  <c r="H208" i="1"/>
  <c r="P208" i="1" s="1"/>
  <c r="T207" i="1"/>
  <c r="Q207" i="1"/>
  <c r="K207" i="1"/>
  <c r="I207" i="1"/>
  <c r="O207" i="1" s="1"/>
  <c r="H207" i="1"/>
  <c r="P207" i="1" s="1"/>
  <c r="T206" i="1"/>
  <c r="I206" i="1"/>
  <c r="H206" i="1"/>
  <c r="N206" i="1" s="1"/>
  <c r="T205" i="1"/>
  <c r="N205" i="1"/>
  <c r="I205" i="1"/>
  <c r="Z206" i="2" s="1"/>
  <c r="AF206" i="2" s="1"/>
  <c r="H205" i="1"/>
  <c r="Y206" i="2" s="1"/>
  <c r="AE206" i="2" s="1"/>
  <c r="T204" i="1"/>
  <c r="P204" i="1"/>
  <c r="I204" i="1"/>
  <c r="O204" i="1" s="1"/>
  <c r="H204" i="1"/>
  <c r="N204" i="1" s="1"/>
  <c r="T203" i="1"/>
  <c r="Q203" i="1"/>
  <c r="N203" i="1"/>
  <c r="I203" i="1"/>
  <c r="K203" i="1" s="1"/>
  <c r="H203" i="1"/>
  <c r="P203" i="1" s="1"/>
  <c r="T202" i="1"/>
  <c r="I202" i="1"/>
  <c r="H202" i="1"/>
  <c r="P202" i="1" s="1"/>
  <c r="T201" i="1"/>
  <c r="K201" i="1"/>
  <c r="I201" i="1"/>
  <c r="H201" i="1"/>
  <c r="P201" i="1" s="1"/>
  <c r="T200" i="1"/>
  <c r="Q200" i="1"/>
  <c r="K200" i="1"/>
  <c r="I200" i="1"/>
  <c r="O200" i="1" s="1"/>
  <c r="H200" i="1"/>
  <c r="P200" i="1" s="1"/>
  <c r="T199" i="1"/>
  <c r="Q199" i="1"/>
  <c r="I199" i="1"/>
  <c r="O199" i="1" s="1"/>
  <c r="H199" i="1"/>
  <c r="P199" i="1" s="1"/>
  <c r="T198" i="1"/>
  <c r="I198" i="1"/>
  <c r="H198" i="1"/>
  <c r="P198" i="1" s="1"/>
  <c r="T197" i="1"/>
  <c r="K197" i="1"/>
  <c r="I197" i="1"/>
  <c r="Q197" i="1" s="1"/>
  <c r="H197" i="1"/>
  <c r="P197" i="1" s="1"/>
  <c r="T196" i="1"/>
  <c r="Q196" i="1"/>
  <c r="P196" i="1"/>
  <c r="K196" i="1"/>
  <c r="I196" i="1"/>
  <c r="O196" i="1" s="1"/>
  <c r="H196" i="1"/>
  <c r="N196" i="1" s="1"/>
  <c r="T194" i="1"/>
  <c r="I194" i="1"/>
  <c r="Z195" i="2" s="1"/>
  <c r="H194" i="1"/>
  <c r="Y195" i="2" s="1"/>
  <c r="AE195" i="2" s="1"/>
  <c r="T193" i="1"/>
  <c r="I193" i="1"/>
  <c r="H193" i="1"/>
  <c r="P193" i="1" s="1"/>
  <c r="T192" i="1"/>
  <c r="P192" i="1"/>
  <c r="I192" i="1"/>
  <c r="Z193" i="2" s="1"/>
  <c r="H192" i="1"/>
  <c r="Y193" i="2" s="1"/>
  <c r="AE193" i="2" s="1"/>
  <c r="T191" i="1"/>
  <c r="P191" i="1"/>
  <c r="I191" i="1"/>
  <c r="O191" i="1" s="1"/>
  <c r="H191" i="1"/>
  <c r="T190" i="1"/>
  <c r="Q190" i="1"/>
  <c r="K190" i="1"/>
  <c r="AB191" i="2" s="1"/>
  <c r="I190" i="1"/>
  <c r="Z191" i="2" s="1"/>
  <c r="AF191" i="2" s="1"/>
  <c r="H190" i="1"/>
  <c r="Y191" i="2" s="1"/>
  <c r="AE191" i="2" s="1"/>
  <c r="T189" i="1"/>
  <c r="I189" i="1"/>
  <c r="H189" i="1"/>
  <c r="J189" i="1" s="1"/>
  <c r="T188" i="1"/>
  <c r="K188" i="1"/>
  <c r="I188" i="1"/>
  <c r="Q188" i="1" s="1"/>
  <c r="H188" i="1"/>
  <c r="P188" i="1" s="1"/>
  <c r="T187" i="1"/>
  <c r="Q187" i="1"/>
  <c r="I187" i="1"/>
  <c r="O187" i="1" s="1"/>
  <c r="H187" i="1"/>
  <c r="N187" i="1" s="1"/>
  <c r="T186" i="1"/>
  <c r="I186" i="1"/>
  <c r="Q186" i="1" s="1"/>
  <c r="H186" i="1"/>
  <c r="P186" i="1" s="1"/>
  <c r="T185" i="1"/>
  <c r="I185" i="1"/>
  <c r="H185" i="1"/>
  <c r="T184" i="1"/>
  <c r="P184" i="1"/>
  <c r="K184" i="1"/>
  <c r="I184" i="1"/>
  <c r="H184" i="1"/>
  <c r="T183" i="1"/>
  <c r="P183" i="1"/>
  <c r="I183" i="1"/>
  <c r="Z184" i="2" s="1"/>
  <c r="H183" i="1"/>
  <c r="Y184" i="2" s="1"/>
  <c r="AE184" i="2" s="1"/>
  <c r="T182" i="1"/>
  <c r="I182" i="1"/>
  <c r="O182" i="1" s="1"/>
  <c r="H182" i="1"/>
  <c r="P182" i="1" s="1"/>
  <c r="T181" i="1"/>
  <c r="I181" i="1"/>
  <c r="H181" i="1"/>
  <c r="P181" i="1" s="1"/>
  <c r="T180" i="1"/>
  <c r="K180" i="1"/>
  <c r="I180" i="1"/>
  <c r="Q180" i="1" s="1"/>
  <c r="H180" i="1"/>
  <c r="P180" i="1" s="1"/>
  <c r="T179" i="1"/>
  <c r="Q179" i="1"/>
  <c r="K179" i="1"/>
  <c r="AB180" i="2" s="1"/>
  <c r="I179" i="1"/>
  <c r="Z180" i="2" s="1"/>
  <c r="AF180" i="2" s="1"/>
  <c r="H179" i="1"/>
  <c r="Y180" i="2" s="1"/>
  <c r="AE180" i="2" s="1"/>
  <c r="T178" i="1"/>
  <c r="Q178" i="1"/>
  <c r="I178" i="1"/>
  <c r="K178" i="1" s="1"/>
  <c r="H178" i="1"/>
  <c r="P178" i="1" s="1"/>
  <c r="T177" i="1"/>
  <c r="I177" i="1"/>
  <c r="H177" i="1"/>
  <c r="N177" i="1" s="1"/>
  <c r="T176" i="1"/>
  <c r="P176" i="1"/>
  <c r="I176" i="1"/>
  <c r="K176" i="1" s="1"/>
  <c r="H176" i="1"/>
  <c r="T175" i="1"/>
  <c r="P175" i="1"/>
  <c r="I175" i="1"/>
  <c r="O175" i="1" s="1"/>
  <c r="H175" i="1"/>
  <c r="T174" i="1"/>
  <c r="Q174" i="1"/>
  <c r="K174" i="1"/>
  <c r="I174" i="1"/>
  <c r="H174" i="1"/>
  <c r="P174" i="1" s="1"/>
  <c r="T173" i="1"/>
  <c r="I173" i="1"/>
  <c r="H173" i="1"/>
  <c r="N173" i="1" s="1"/>
  <c r="T172" i="1"/>
  <c r="P172" i="1"/>
  <c r="K172" i="1"/>
  <c r="AB173" i="2" s="1"/>
  <c r="I172" i="1"/>
  <c r="Z173" i="2" s="1"/>
  <c r="AF173" i="2" s="1"/>
  <c r="H172" i="1"/>
  <c r="Y173" i="2" s="1"/>
  <c r="AE173" i="2" s="1"/>
  <c r="T171" i="1"/>
  <c r="Q171" i="1"/>
  <c r="K171" i="1"/>
  <c r="AB172" i="2" s="1"/>
  <c r="I171" i="1"/>
  <c r="Z172" i="2" s="1"/>
  <c r="H171" i="1"/>
  <c r="Y172" i="2" s="1"/>
  <c r="AE172" i="2" s="1"/>
  <c r="T170" i="1"/>
  <c r="I170" i="1"/>
  <c r="O170" i="1" s="1"/>
  <c r="H170" i="1"/>
  <c r="P170" i="1" s="1"/>
  <c r="T169" i="1"/>
  <c r="I169" i="1"/>
  <c r="H169" i="1"/>
  <c r="N169" i="1" s="1"/>
  <c r="T168" i="1"/>
  <c r="P168" i="1"/>
  <c r="I168" i="1"/>
  <c r="Z169" i="2" s="1"/>
  <c r="H168" i="1"/>
  <c r="Y169" i="2" s="1"/>
  <c r="AE169" i="2" s="1"/>
  <c r="T167" i="1"/>
  <c r="Q167" i="1"/>
  <c r="P167" i="1"/>
  <c r="I167" i="1"/>
  <c r="Z168" i="2" s="1"/>
  <c r="AF168" i="2" s="1"/>
  <c r="H167" i="1"/>
  <c r="Y168" i="2" s="1"/>
  <c r="T166" i="1"/>
  <c r="Q166" i="1"/>
  <c r="K166" i="1"/>
  <c r="I166" i="1"/>
  <c r="O166" i="1" s="1"/>
  <c r="H166" i="1"/>
  <c r="P166" i="1" s="1"/>
  <c r="T165" i="1"/>
  <c r="I165" i="1"/>
  <c r="H165" i="1"/>
  <c r="P165" i="1" s="1"/>
  <c r="T164" i="1"/>
  <c r="I164" i="1"/>
  <c r="Q164" i="1" s="1"/>
  <c r="H164" i="1"/>
  <c r="P164" i="1" s="1"/>
  <c r="T163" i="1"/>
  <c r="Q163" i="1"/>
  <c r="K163" i="1"/>
  <c r="I163" i="1"/>
  <c r="O163" i="1" s="1"/>
  <c r="H163" i="1"/>
  <c r="N163" i="1" s="1"/>
  <c r="T162" i="1"/>
  <c r="Q162" i="1"/>
  <c r="I162" i="1"/>
  <c r="K162" i="1" s="1"/>
  <c r="H162" i="1"/>
  <c r="P162" i="1" s="1"/>
  <c r="T161" i="1"/>
  <c r="I161" i="1"/>
  <c r="K161" i="1" s="1"/>
  <c r="H161" i="1"/>
  <c r="J161" i="1" s="1"/>
  <c r="T160" i="1"/>
  <c r="K160" i="1"/>
  <c r="I160" i="1"/>
  <c r="H160" i="1"/>
  <c r="P160" i="1" s="1"/>
  <c r="T159" i="1"/>
  <c r="Q159" i="1"/>
  <c r="K159" i="1"/>
  <c r="I159" i="1"/>
  <c r="O159" i="1" s="1"/>
  <c r="H159" i="1"/>
  <c r="N159" i="1" s="1"/>
  <c r="T157" i="1"/>
  <c r="Q157" i="1"/>
  <c r="I157" i="1"/>
  <c r="Z158" i="2" s="1"/>
  <c r="H157" i="1"/>
  <c r="Y158" i="2" s="1"/>
  <c r="AE158" i="2" s="1"/>
  <c r="T156" i="1"/>
  <c r="I156" i="1"/>
  <c r="Z157" i="2" s="1"/>
  <c r="AF157" i="2" s="1"/>
  <c r="H156" i="1"/>
  <c r="Y157" i="2" s="1"/>
  <c r="AE157" i="2" s="1"/>
  <c r="T155" i="1"/>
  <c r="K155" i="1"/>
  <c r="AB156" i="2" s="1"/>
  <c r="I155" i="1"/>
  <c r="Z156" i="2" s="1"/>
  <c r="AF156" i="2" s="1"/>
  <c r="H155" i="1"/>
  <c r="Y156" i="2" s="1"/>
  <c r="AE156" i="2" s="1"/>
  <c r="T154" i="1"/>
  <c r="Q154" i="1"/>
  <c r="P154" i="1"/>
  <c r="K154" i="1"/>
  <c r="I154" i="1"/>
  <c r="O154" i="1" s="1"/>
  <c r="H154" i="1"/>
  <c r="N154" i="1" s="1"/>
  <c r="T153" i="1"/>
  <c r="I153" i="1"/>
  <c r="Q153" i="1" s="1"/>
  <c r="H153" i="1"/>
  <c r="P153" i="1" s="1"/>
  <c r="T152" i="1"/>
  <c r="I152" i="1"/>
  <c r="K152" i="1" s="1"/>
  <c r="H152" i="1"/>
  <c r="T151" i="1"/>
  <c r="I151" i="1"/>
  <c r="Z152" i="2" s="1"/>
  <c r="AF152" i="2" s="1"/>
  <c r="H151" i="1"/>
  <c r="Y152" i="2" s="1"/>
  <c r="AE152" i="2" s="1"/>
  <c r="T150" i="1"/>
  <c r="Q150" i="1"/>
  <c r="K150" i="1"/>
  <c r="AB151" i="2" s="1"/>
  <c r="I150" i="1"/>
  <c r="Z151" i="2" s="1"/>
  <c r="AF151" i="2" s="1"/>
  <c r="H150" i="1"/>
  <c r="Y151" i="2" s="1"/>
  <c r="AE151" i="2" s="1"/>
  <c r="T149" i="1"/>
  <c r="Q149" i="1"/>
  <c r="I149" i="1"/>
  <c r="Z150" i="2" s="1"/>
  <c r="H149" i="1"/>
  <c r="Y150" i="2" s="1"/>
  <c r="AE150" i="2" s="1"/>
  <c r="T148" i="1"/>
  <c r="I148" i="1"/>
  <c r="Z149" i="2" s="1"/>
  <c r="AF149" i="2" s="1"/>
  <c r="H148" i="1"/>
  <c r="Y149" i="2" s="1"/>
  <c r="AE149" i="2" s="1"/>
  <c r="T147" i="1"/>
  <c r="K147" i="1"/>
  <c r="I147" i="1"/>
  <c r="H147" i="1"/>
  <c r="P147" i="1" s="1"/>
  <c r="T146" i="1"/>
  <c r="Q146" i="1"/>
  <c r="K146" i="1"/>
  <c r="I146" i="1"/>
  <c r="O146" i="1" s="1"/>
  <c r="H146" i="1"/>
  <c r="P146" i="1" s="1"/>
  <c r="T145" i="1"/>
  <c r="Q145" i="1"/>
  <c r="I145" i="1"/>
  <c r="O145" i="1" s="1"/>
  <c r="H145" i="1"/>
  <c r="P145" i="1" s="1"/>
  <c r="T144" i="1"/>
  <c r="I144" i="1"/>
  <c r="K144" i="1" s="1"/>
  <c r="H144" i="1"/>
  <c r="J144" i="1" s="1"/>
  <c r="T143" i="1"/>
  <c r="K143" i="1"/>
  <c r="I143" i="1"/>
  <c r="H143" i="1"/>
  <c r="P143" i="1" s="1"/>
  <c r="T142" i="1"/>
  <c r="Q142" i="1"/>
  <c r="P142" i="1"/>
  <c r="K142" i="1"/>
  <c r="I142" i="1"/>
  <c r="O142" i="1" s="1"/>
  <c r="H142" i="1"/>
  <c r="T141" i="1"/>
  <c r="I141" i="1"/>
  <c r="O141" i="1" s="1"/>
  <c r="H141" i="1"/>
  <c r="P141" i="1" s="1"/>
  <c r="T140" i="1"/>
  <c r="I140" i="1"/>
  <c r="K140" i="1" s="1"/>
  <c r="H140" i="1"/>
  <c r="T139" i="1"/>
  <c r="I139" i="1"/>
  <c r="Q139" i="1" s="1"/>
  <c r="H139" i="1"/>
  <c r="P139" i="1" s="1"/>
  <c r="T138" i="1"/>
  <c r="Q138" i="1"/>
  <c r="K138" i="1"/>
  <c r="I138" i="1"/>
  <c r="O138" i="1" s="1"/>
  <c r="H138" i="1"/>
  <c r="N138" i="1" s="1"/>
  <c r="T137" i="1"/>
  <c r="Q137" i="1"/>
  <c r="I137" i="1"/>
  <c r="K137" i="1" s="1"/>
  <c r="H137" i="1"/>
  <c r="P137" i="1" s="1"/>
  <c r="T136" i="1"/>
  <c r="I136" i="1"/>
  <c r="K136" i="1" s="1"/>
  <c r="H136" i="1"/>
  <c r="N136" i="1" s="1"/>
  <c r="T135" i="1"/>
  <c r="K135" i="1"/>
  <c r="I135" i="1"/>
  <c r="H135" i="1"/>
  <c r="P135" i="1" s="1"/>
  <c r="T134" i="1"/>
  <c r="Q134" i="1"/>
  <c r="K134" i="1"/>
  <c r="I134" i="1"/>
  <c r="O134" i="1" s="1"/>
  <c r="H134" i="1"/>
  <c r="P134" i="1" s="1"/>
  <c r="T133" i="1"/>
  <c r="Q133" i="1"/>
  <c r="I133" i="1"/>
  <c r="O133" i="1" s="1"/>
  <c r="H133" i="1"/>
  <c r="T132" i="1"/>
  <c r="I132" i="1"/>
  <c r="K132" i="1" s="1"/>
  <c r="H132" i="1"/>
  <c r="T131" i="1"/>
  <c r="K131" i="1"/>
  <c r="I131" i="1"/>
  <c r="Q131" i="1" s="1"/>
  <c r="H131" i="1"/>
  <c r="P131" i="1" s="1"/>
  <c r="T130" i="1"/>
  <c r="Q130" i="1"/>
  <c r="P130" i="1"/>
  <c r="K130" i="1"/>
  <c r="AB131" i="2" s="1"/>
  <c r="I130" i="1"/>
  <c r="Z131" i="2" s="1"/>
  <c r="AF131" i="2" s="1"/>
  <c r="H130" i="1"/>
  <c r="Y131" i="2" s="1"/>
  <c r="AE131" i="2" s="1"/>
  <c r="T129" i="1"/>
  <c r="I129" i="1"/>
  <c r="Q129" i="1" s="1"/>
  <c r="H129" i="1"/>
  <c r="P129" i="1" s="1"/>
  <c r="T128" i="1"/>
  <c r="I128" i="1"/>
  <c r="K128" i="1" s="1"/>
  <c r="H128" i="1"/>
  <c r="P128" i="1" s="1"/>
  <c r="T127" i="1"/>
  <c r="I127" i="1"/>
  <c r="K127" i="1" s="1"/>
  <c r="H127" i="1"/>
  <c r="P127" i="1" s="1"/>
  <c r="T126" i="1"/>
  <c r="Q126" i="1"/>
  <c r="K126" i="1"/>
  <c r="I126" i="1"/>
  <c r="O126" i="1" s="1"/>
  <c r="H126" i="1"/>
  <c r="P126" i="1" s="1"/>
  <c r="T125" i="1"/>
  <c r="Q125" i="1"/>
  <c r="I125" i="1"/>
  <c r="O125" i="1" s="1"/>
  <c r="H125" i="1"/>
  <c r="P125" i="1" s="1"/>
  <c r="T124" i="1"/>
  <c r="I124" i="1"/>
  <c r="K124" i="1" s="1"/>
  <c r="H124" i="1"/>
  <c r="P124" i="1" s="1"/>
  <c r="T123" i="1"/>
  <c r="K123" i="1"/>
  <c r="I123" i="1"/>
  <c r="Q123" i="1" s="1"/>
  <c r="H123" i="1"/>
  <c r="P123" i="1" s="1"/>
  <c r="T122" i="1"/>
  <c r="Q122" i="1"/>
  <c r="P122" i="1"/>
  <c r="K122" i="1"/>
  <c r="I122" i="1"/>
  <c r="O122" i="1" s="1"/>
  <c r="H122" i="1"/>
  <c r="N122" i="1" s="1"/>
  <c r="T121" i="1"/>
  <c r="Q121" i="1"/>
  <c r="I121" i="1"/>
  <c r="K121" i="1" s="1"/>
  <c r="H121" i="1"/>
  <c r="T120" i="1"/>
  <c r="I120" i="1"/>
  <c r="Z121" i="2" s="1"/>
  <c r="AF121" i="2" s="1"/>
  <c r="H120" i="1"/>
  <c r="Y121" i="2" s="1"/>
  <c r="AE121" i="2" s="1"/>
  <c r="T119" i="1"/>
  <c r="K119" i="1"/>
  <c r="AB120" i="2" s="1"/>
  <c r="I119" i="1"/>
  <c r="Z120" i="2" s="1"/>
  <c r="AF120" i="2" s="1"/>
  <c r="H119" i="1"/>
  <c r="Y120" i="2" s="1"/>
  <c r="AE120" i="2" s="1"/>
  <c r="T118" i="1"/>
  <c r="Q118" i="1"/>
  <c r="P118" i="1"/>
  <c r="K118" i="1"/>
  <c r="AB119" i="2" s="1"/>
  <c r="I118" i="1"/>
  <c r="Z119" i="2" s="1"/>
  <c r="AF119" i="2" s="1"/>
  <c r="H118" i="1"/>
  <c r="Y119" i="2" s="1"/>
  <c r="AE119" i="2" s="1"/>
  <c r="T117" i="1"/>
  <c r="I117" i="1"/>
  <c r="Z118" i="2" s="1"/>
  <c r="AF118" i="2" s="1"/>
  <c r="H117" i="1"/>
  <c r="Y118" i="2" s="1"/>
  <c r="AE118" i="2" s="1"/>
  <c r="T116" i="1"/>
  <c r="I116" i="1"/>
  <c r="K116" i="1" s="1"/>
  <c r="H116" i="1"/>
  <c r="P116" i="1" s="1"/>
  <c r="T115" i="1"/>
  <c r="I115" i="1"/>
  <c r="Q115" i="1" s="1"/>
  <c r="H115" i="1"/>
  <c r="P115" i="1" s="1"/>
  <c r="T114" i="1"/>
  <c r="Q114" i="1"/>
  <c r="K114" i="1"/>
  <c r="I114" i="1"/>
  <c r="O114" i="1" s="1"/>
  <c r="H114" i="1"/>
  <c r="N114" i="1" s="1"/>
  <c r="T112" i="1"/>
  <c r="Q112" i="1"/>
  <c r="I112" i="1"/>
  <c r="K112" i="1" s="1"/>
  <c r="H112" i="1"/>
  <c r="P112" i="1" s="1"/>
  <c r="T111" i="1"/>
  <c r="I111" i="1"/>
  <c r="K111" i="1" s="1"/>
  <c r="H111" i="1"/>
  <c r="N111" i="1" s="1"/>
  <c r="T110" i="1"/>
  <c r="K110" i="1"/>
  <c r="AB111" i="2" s="1"/>
  <c r="I110" i="1"/>
  <c r="Z111" i="2" s="1"/>
  <c r="AF111" i="2" s="1"/>
  <c r="H110" i="1"/>
  <c r="Y111" i="2" s="1"/>
  <c r="AE111" i="2" s="1"/>
  <c r="T109" i="1"/>
  <c r="Q109" i="1"/>
  <c r="P109" i="1"/>
  <c r="K109" i="1"/>
  <c r="I109" i="1"/>
  <c r="O109" i="1" s="1"/>
  <c r="H109" i="1"/>
  <c r="N109" i="1" s="1"/>
  <c r="T108" i="1"/>
  <c r="Q108" i="1"/>
  <c r="I108" i="1"/>
  <c r="K108" i="1" s="1"/>
  <c r="H108" i="1"/>
  <c r="T107" i="1"/>
  <c r="I107" i="1"/>
  <c r="K107" i="1" s="1"/>
  <c r="H107" i="1"/>
  <c r="J107" i="1" s="1"/>
  <c r="T106" i="1"/>
  <c r="I106" i="1"/>
  <c r="K106" i="1" s="1"/>
  <c r="H106" i="1"/>
  <c r="T105" i="1"/>
  <c r="P105" i="1"/>
  <c r="I105" i="1"/>
  <c r="O105" i="1" s="1"/>
  <c r="H105" i="1"/>
  <c r="T104" i="1"/>
  <c r="Q104" i="1"/>
  <c r="P104" i="1"/>
  <c r="I104" i="1"/>
  <c r="O104" i="1" s="1"/>
  <c r="H104" i="1"/>
  <c r="N104" i="1" s="1"/>
  <c r="T103" i="1"/>
  <c r="I103" i="1"/>
  <c r="K103" i="1" s="1"/>
  <c r="H103" i="1"/>
  <c r="N103" i="1" s="1"/>
  <c r="T102" i="1"/>
  <c r="I102" i="1"/>
  <c r="Q102" i="1" s="1"/>
  <c r="H102" i="1"/>
  <c r="P102" i="1" s="1"/>
  <c r="T101" i="1"/>
  <c r="P101" i="1"/>
  <c r="I101" i="1"/>
  <c r="Z102" i="2" s="1"/>
  <c r="AF102" i="2" s="1"/>
  <c r="H101" i="1"/>
  <c r="Y102" i="2" s="1"/>
  <c r="AE102" i="2" s="1"/>
  <c r="T100" i="1"/>
  <c r="Q100" i="1"/>
  <c r="P100" i="1"/>
  <c r="I100" i="1"/>
  <c r="K100" i="1" s="1"/>
  <c r="H100" i="1"/>
  <c r="T99" i="1"/>
  <c r="I99" i="1"/>
  <c r="K99" i="1" s="1"/>
  <c r="H99" i="1"/>
  <c r="T98" i="1"/>
  <c r="I98" i="1"/>
  <c r="K98" i="1" s="1"/>
  <c r="H98" i="1"/>
  <c r="T97" i="1"/>
  <c r="P97" i="1"/>
  <c r="K97" i="1"/>
  <c r="AB98" i="2" s="1"/>
  <c r="I97" i="1"/>
  <c r="Z98" i="2" s="1"/>
  <c r="AF98" i="2" s="1"/>
  <c r="H97" i="1"/>
  <c r="Y98" i="2" s="1"/>
  <c r="AE98" i="2" s="1"/>
  <c r="T96" i="1"/>
  <c r="P96" i="1"/>
  <c r="I96" i="1"/>
  <c r="O96" i="1" s="1"/>
  <c r="H96" i="1"/>
  <c r="N96" i="1" s="1"/>
  <c r="T95" i="1"/>
  <c r="I95" i="1"/>
  <c r="K95" i="1" s="1"/>
  <c r="H95" i="1"/>
  <c r="J95" i="1" s="1"/>
  <c r="T94" i="1"/>
  <c r="I94" i="1"/>
  <c r="Q94" i="1" s="1"/>
  <c r="H94" i="1"/>
  <c r="P94" i="1" s="1"/>
  <c r="T93" i="1"/>
  <c r="P93" i="1"/>
  <c r="I93" i="1"/>
  <c r="O93" i="1" s="1"/>
  <c r="H93" i="1"/>
  <c r="N93" i="1" s="1"/>
  <c r="T92" i="1"/>
  <c r="Q92" i="1"/>
  <c r="P92" i="1"/>
  <c r="I92" i="1"/>
  <c r="Z93" i="2" s="1"/>
  <c r="AF93" i="2" s="1"/>
  <c r="H92" i="1"/>
  <c r="Y93" i="2" s="1"/>
  <c r="AE93" i="2" s="1"/>
  <c r="T91" i="1"/>
  <c r="I91" i="1"/>
  <c r="Z92" i="2" s="1"/>
  <c r="AF92" i="2" s="1"/>
  <c r="H91" i="1"/>
  <c r="Y92" i="2" s="1"/>
  <c r="AE92" i="2" s="1"/>
  <c r="T89" i="1"/>
  <c r="I89" i="1"/>
  <c r="Z90" i="2" s="1"/>
  <c r="AF90" i="2" s="1"/>
  <c r="H89" i="1"/>
  <c r="Y90" i="2" s="1"/>
  <c r="AE90" i="2" s="1"/>
  <c r="T88" i="1"/>
  <c r="P88" i="1"/>
  <c r="I88" i="1"/>
  <c r="O88" i="1" s="1"/>
  <c r="H88" i="1"/>
  <c r="J88" i="1" s="1"/>
  <c r="T87" i="1"/>
  <c r="Q87" i="1"/>
  <c r="P87" i="1"/>
  <c r="I87" i="1"/>
  <c r="O87" i="1" s="1"/>
  <c r="H87" i="1"/>
  <c r="N87" i="1" s="1"/>
  <c r="T86" i="1"/>
  <c r="I86" i="1"/>
  <c r="K86" i="1" s="1"/>
  <c r="H86" i="1"/>
  <c r="T85" i="1"/>
  <c r="I85" i="1"/>
  <c r="K85" i="1" s="1"/>
  <c r="H85" i="1"/>
  <c r="P85" i="1" s="1"/>
  <c r="T84" i="1"/>
  <c r="P84" i="1"/>
  <c r="K84" i="1"/>
  <c r="I84" i="1"/>
  <c r="O84" i="1" s="1"/>
  <c r="H84" i="1"/>
  <c r="T83" i="1"/>
  <c r="P83" i="1"/>
  <c r="I83" i="1"/>
  <c r="O83" i="1" s="1"/>
  <c r="H83" i="1"/>
  <c r="T82" i="1"/>
  <c r="I82" i="1"/>
  <c r="K82" i="1" s="1"/>
  <c r="H82" i="1"/>
  <c r="P82" i="1" s="1"/>
  <c r="T81" i="1"/>
  <c r="I81" i="1"/>
  <c r="Q81" i="1" s="1"/>
  <c r="H81" i="1"/>
  <c r="T80" i="1"/>
  <c r="P80" i="1"/>
  <c r="I80" i="1"/>
  <c r="O80" i="1" s="1"/>
  <c r="H80" i="1"/>
  <c r="N80" i="1" s="1"/>
  <c r="T79" i="1"/>
  <c r="Q79" i="1"/>
  <c r="P79" i="1"/>
  <c r="I79" i="1"/>
  <c r="K79" i="1" s="1"/>
  <c r="H79" i="1"/>
  <c r="N79" i="1" s="1"/>
  <c r="T78" i="1"/>
  <c r="I78" i="1"/>
  <c r="K78" i="1" s="1"/>
  <c r="H78" i="1"/>
  <c r="T77" i="1"/>
  <c r="I77" i="1"/>
  <c r="Z78" i="2" s="1"/>
  <c r="AF78" i="2" s="1"/>
  <c r="H77" i="1"/>
  <c r="Y78" i="2" s="1"/>
  <c r="AE78" i="2" s="1"/>
  <c r="T75" i="1"/>
  <c r="P75" i="1"/>
  <c r="I75" i="1"/>
  <c r="Z76" i="2" s="1"/>
  <c r="AF76" i="2" s="1"/>
  <c r="H75" i="1"/>
  <c r="Y76" i="2" s="1"/>
  <c r="AE76" i="2" s="1"/>
  <c r="T74" i="1"/>
  <c r="Q74" i="1"/>
  <c r="P74" i="1"/>
  <c r="I74" i="1"/>
  <c r="Z75" i="2" s="1"/>
  <c r="AF75" i="2" s="1"/>
  <c r="H74" i="1"/>
  <c r="Y75" i="2" s="1"/>
  <c r="AE75" i="2" s="1"/>
  <c r="T73" i="1"/>
  <c r="I73" i="1"/>
  <c r="Z74" i="2" s="1"/>
  <c r="AF74" i="2" s="1"/>
  <c r="H73" i="1"/>
  <c r="Y74" i="2" s="1"/>
  <c r="AE74" i="2" s="1"/>
  <c r="T72" i="1"/>
  <c r="I72" i="1"/>
  <c r="Z73" i="2" s="1"/>
  <c r="AF73" i="2" s="1"/>
  <c r="H72" i="1"/>
  <c r="Y73" i="2" s="1"/>
  <c r="AE73" i="2" s="1"/>
  <c r="T71" i="1"/>
  <c r="P71" i="1"/>
  <c r="K71" i="1"/>
  <c r="AB72" i="2" s="1"/>
  <c r="I71" i="1"/>
  <c r="Z72" i="2" s="1"/>
  <c r="AF72" i="2" s="1"/>
  <c r="H71" i="1"/>
  <c r="Y72" i="2" s="1"/>
  <c r="AE72" i="2" s="1"/>
  <c r="T70" i="1"/>
  <c r="P70" i="1"/>
  <c r="I70" i="1"/>
  <c r="Q70" i="1" s="1"/>
  <c r="H70" i="1"/>
  <c r="N70" i="1" s="1"/>
  <c r="T69" i="1"/>
  <c r="I69" i="1"/>
  <c r="Z70" i="2" s="1"/>
  <c r="AF70" i="2" s="1"/>
  <c r="H69" i="1"/>
  <c r="Y70" i="2" s="1"/>
  <c r="AE70" i="2" s="1"/>
  <c r="T68" i="1"/>
  <c r="I68" i="1"/>
  <c r="Z69" i="2" s="1"/>
  <c r="AF69" i="2" s="1"/>
  <c r="H68" i="1"/>
  <c r="Y69" i="2" s="1"/>
  <c r="AE69" i="2" s="1"/>
  <c r="T67" i="1"/>
  <c r="P67" i="1"/>
  <c r="I67" i="1"/>
  <c r="Z68" i="2" s="1"/>
  <c r="AF68" i="2" s="1"/>
  <c r="H67" i="1"/>
  <c r="Y68" i="2" s="1"/>
  <c r="AE68" i="2" s="1"/>
  <c r="T66" i="1"/>
  <c r="Q66" i="1"/>
  <c r="P66" i="1"/>
  <c r="I66" i="1"/>
  <c r="Z67" i="2" s="1"/>
  <c r="AF67" i="2" s="1"/>
  <c r="H66" i="1"/>
  <c r="Y67" i="2" s="1"/>
  <c r="AE67" i="2" s="1"/>
  <c r="T65" i="1"/>
  <c r="I65" i="1"/>
  <c r="Z66" i="2" s="1"/>
  <c r="AF66" i="2" s="1"/>
  <c r="H65" i="1"/>
  <c r="Y66" i="2" s="1"/>
  <c r="AE66" i="2" s="1"/>
  <c r="T64" i="1"/>
  <c r="I64" i="1"/>
  <c r="Z65" i="2" s="1"/>
  <c r="AF65" i="2" s="1"/>
  <c r="H64" i="1"/>
  <c r="Y65" i="2" s="1"/>
  <c r="AE65" i="2" s="1"/>
  <c r="T63" i="1"/>
  <c r="P63" i="1"/>
  <c r="I63" i="1"/>
  <c r="Z64" i="2" s="1"/>
  <c r="AF64" i="2" s="1"/>
  <c r="H63" i="1"/>
  <c r="Y64" i="2" s="1"/>
  <c r="AE64" i="2" s="1"/>
  <c r="T62" i="1"/>
  <c r="Q62" i="1"/>
  <c r="P62" i="1"/>
  <c r="I62" i="1"/>
  <c r="Z63" i="2" s="1"/>
  <c r="AF63" i="2" s="1"/>
  <c r="H62" i="1"/>
  <c r="Y63" i="2" s="1"/>
  <c r="AE63" i="2" s="1"/>
  <c r="T61" i="1"/>
  <c r="I61" i="1"/>
  <c r="K61" i="1" s="1"/>
  <c r="H61" i="1"/>
  <c r="N61" i="1" s="1"/>
  <c r="T60" i="1"/>
  <c r="I60" i="1"/>
  <c r="K60" i="1" s="1"/>
  <c r="H60" i="1"/>
  <c r="T58" i="1"/>
  <c r="P58" i="1"/>
  <c r="K58" i="1"/>
  <c r="I58" i="1"/>
  <c r="O58" i="1" s="1"/>
  <c r="H58" i="1"/>
  <c r="T57" i="1"/>
  <c r="P57" i="1"/>
  <c r="I57" i="1"/>
  <c r="Z58" i="2" s="1"/>
  <c r="AF58" i="2" s="1"/>
  <c r="H57" i="1"/>
  <c r="Y58" i="2" s="1"/>
  <c r="AE58" i="2" s="1"/>
  <c r="T56" i="1"/>
  <c r="I56" i="1"/>
  <c r="Z57" i="2" s="1"/>
  <c r="AF57" i="2" s="1"/>
  <c r="H56" i="1"/>
  <c r="Y57" i="2" s="1"/>
  <c r="AE57" i="2" s="1"/>
  <c r="T55" i="1"/>
  <c r="I55" i="1"/>
  <c r="Z56" i="2" s="1"/>
  <c r="AF56" i="2" s="1"/>
  <c r="H55" i="1"/>
  <c r="Y56" i="2" s="1"/>
  <c r="AE56" i="2" s="1"/>
  <c r="T54" i="1"/>
  <c r="P54" i="1"/>
  <c r="I54" i="1"/>
  <c r="O54" i="1" s="1"/>
  <c r="H54" i="1"/>
  <c r="J54" i="1" s="1"/>
  <c r="T53" i="1"/>
  <c r="Q53" i="1"/>
  <c r="P53" i="1"/>
  <c r="I53" i="1"/>
  <c r="K53" i="1" s="1"/>
  <c r="H53" i="1"/>
  <c r="T52" i="1"/>
  <c r="I52" i="1"/>
  <c r="K52" i="1" s="1"/>
  <c r="H52" i="1"/>
  <c r="N52" i="1" s="1"/>
  <c r="T51" i="1"/>
  <c r="I51" i="1"/>
  <c r="Q51" i="1" s="1"/>
  <c r="H51" i="1"/>
  <c r="T49" i="1"/>
  <c r="P49" i="1"/>
  <c r="I49" i="1"/>
  <c r="Z50" i="2" s="1"/>
  <c r="AF50" i="2" s="1"/>
  <c r="H49" i="1"/>
  <c r="Y50" i="2" s="1"/>
  <c r="AE50" i="2" s="1"/>
  <c r="T48" i="1"/>
  <c r="Q48" i="1"/>
  <c r="P48" i="1"/>
  <c r="I48" i="1"/>
  <c r="K48" i="1" s="1"/>
  <c r="H48" i="1"/>
  <c r="N48" i="1" s="1"/>
  <c r="T47" i="1"/>
  <c r="I47" i="1"/>
  <c r="Z48" i="2" s="1"/>
  <c r="AF48" i="2" s="1"/>
  <c r="H47" i="1"/>
  <c r="Y48" i="2" s="1"/>
  <c r="AE48" i="2" s="1"/>
  <c r="T46" i="1"/>
  <c r="I46" i="1"/>
  <c r="K46" i="1" s="1"/>
  <c r="H46" i="1"/>
  <c r="P46" i="1" s="1"/>
  <c r="T45" i="1"/>
  <c r="P45" i="1"/>
  <c r="K45" i="1"/>
  <c r="I45" i="1"/>
  <c r="O45" i="1" s="1"/>
  <c r="H45" i="1"/>
  <c r="J45" i="1" s="1"/>
  <c r="T44" i="1"/>
  <c r="P44" i="1"/>
  <c r="I44" i="1"/>
  <c r="O44" i="1" s="1"/>
  <c r="H44" i="1"/>
  <c r="N44" i="1" s="1"/>
  <c r="T43" i="1"/>
  <c r="I43" i="1"/>
  <c r="K43" i="1" s="1"/>
  <c r="H43" i="1"/>
  <c r="J43" i="1" s="1"/>
  <c r="T42" i="1"/>
  <c r="I42" i="1"/>
  <c r="Q42" i="1" s="1"/>
  <c r="H42" i="1"/>
  <c r="T41" i="1"/>
  <c r="P41" i="1"/>
  <c r="I41" i="1"/>
  <c r="O41" i="1" s="1"/>
  <c r="H41" i="1"/>
  <c r="N41" i="1" s="1"/>
  <c r="T40" i="1"/>
  <c r="Q40" i="1"/>
  <c r="P40" i="1"/>
  <c r="I40" i="1"/>
  <c r="K40" i="1" s="1"/>
  <c r="H40" i="1"/>
  <c r="N40" i="1" s="1"/>
  <c r="T39" i="1"/>
  <c r="I39" i="1"/>
  <c r="K39" i="1" s="1"/>
  <c r="H39" i="1"/>
  <c r="T38" i="1"/>
  <c r="I38" i="1"/>
  <c r="K38" i="1" s="1"/>
  <c r="H38" i="1"/>
  <c r="P38" i="1" s="1"/>
  <c r="T37" i="1"/>
  <c r="P37" i="1"/>
  <c r="I37" i="1"/>
  <c r="O37" i="1" s="1"/>
  <c r="H37" i="1"/>
  <c r="T36" i="1"/>
  <c r="Q36" i="1"/>
  <c r="P36" i="1"/>
  <c r="I36" i="1"/>
  <c r="O36" i="1" s="1"/>
  <c r="H36" i="1"/>
  <c r="N36" i="1" s="1"/>
  <c r="T35" i="1"/>
  <c r="I35" i="1"/>
  <c r="K35" i="1" s="1"/>
  <c r="H35" i="1"/>
  <c r="P35" i="1" s="1"/>
  <c r="T34" i="1"/>
  <c r="I34" i="1"/>
  <c r="Q34" i="1" s="1"/>
  <c r="H34" i="1"/>
  <c r="P34" i="1" s="1"/>
  <c r="T33" i="1"/>
  <c r="P33" i="1"/>
  <c r="K33" i="1"/>
  <c r="I33" i="1"/>
  <c r="O33" i="1" s="1"/>
  <c r="H33" i="1"/>
  <c r="N33" i="1" s="1"/>
  <c r="T32" i="1"/>
  <c r="P32" i="1"/>
  <c r="I32" i="1"/>
  <c r="Q32" i="1" s="1"/>
  <c r="H32" i="1"/>
  <c r="T31" i="1"/>
  <c r="I31" i="1"/>
  <c r="K31" i="1" s="1"/>
  <c r="H31" i="1"/>
  <c r="N31" i="1" s="1"/>
  <c r="T30" i="1"/>
  <c r="I30" i="1"/>
  <c r="Z31" i="2" s="1"/>
  <c r="AF31" i="2" s="1"/>
  <c r="H30" i="1"/>
  <c r="Y31" i="2" s="1"/>
  <c r="AE31" i="2" s="1"/>
  <c r="T28" i="1"/>
  <c r="P28" i="1"/>
  <c r="I28" i="1"/>
  <c r="O28" i="1" s="1"/>
  <c r="H28" i="1"/>
  <c r="N28" i="1" s="1"/>
  <c r="T27" i="1"/>
  <c r="Q27" i="1"/>
  <c r="P27" i="1"/>
  <c r="I27" i="1"/>
  <c r="K27" i="1" s="1"/>
  <c r="H27" i="1"/>
  <c r="N27" i="1" s="1"/>
  <c r="T26" i="1"/>
  <c r="I26" i="1"/>
  <c r="K26" i="1" s="1"/>
  <c r="H26" i="1"/>
  <c r="P26" i="1" s="1"/>
  <c r="T24" i="1"/>
  <c r="I24" i="1"/>
  <c r="K24" i="1" s="1"/>
  <c r="H24" i="1"/>
  <c r="P24" i="1" s="1"/>
  <c r="T23" i="1"/>
  <c r="P23" i="1"/>
  <c r="I23" i="1"/>
  <c r="O23" i="1" s="1"/>
  <c r="H23" i="1"/>
  <c r="J23" i="1" s="1"/>
  <c r="T22" i="1"/>
  <c r="Q22" i="1"/>
  <c r="P22" i="1"/>
  <c r="I22" i="1"/>
  <c r="O22" i="1" s="1"/>
  <c r="H22" i="1"/>
  <c r="T21" i="1"/>
  <c r="I21" i="1"/>
  <c r="Z22" i="2" s="1"/>
  <c r="AF22" i="2" s="1"/>
  <c r="H21" i="1"/>
  <c r="Y22" i="2" s="1"/>
  <c r="AE22" i="2" s="1"/>
  <c r="T20" i="1"/>
  <c r="I20" i="1"/>
  <c r="Q20" i="1" s="1"/>
  <c r="H20" i="1"/>
  <c r="T19" i="1"/>
  <c r="P19" i="1"/>
  <c r="K19" i="1"/>
  <c r="I19" i="1"/>
  <c r="O19" i="1" s="1"/>
  <c r="H19" i="1"/>
  <c r="N19" i="1" s="1"/>
  <c r="T18" i="1"/>
  <c r="P18" i="1"/>
  <c r="I18" i="1"/>
  <c r="Z19" i="2" s="1"/>
  <c r="AF19" i="2" s="1"/>
  <c r="H18" i="1"/>
  <c r="Y19" i="2" s="1"/>
  <c r="AE19" i="2" s="1"/>
  <c r="T17" i="1"/>
  <c r="I17" i="1"/>
  <c r="Z18" i="2" s="1"/>
  <c r="AF18" i="2" s="1"/>
  <c r="H17" i="1"/>
  <c r="Y18" i="2" s="1"/>
  <c r="AE18" i="2" s="1"/>
  <c r="T16" i="1"/>
  <c r="I16" i="1"/>
  <c r="Z17" i="2" s="1"/>
  <c r="AF17" i="2" s="1"/>
  <c r="H16" i="1"/>
  <c r="Y17" i="2" s="1"/>
  <c r="AE17" i="2" s="1"/>
  <c r="T14" i="1"/>
  <c r="P14" i="1"/>
  <c r="I14" i="1"/>
  <c r="O14" i="1" s="1"/>
  <c r="H14" i="1"/>
  <c r="T13" i="1"/>
  <c r="Q13" i="1"/>
  <c r="I13" i="1"/>
  <c r="Z14" i="2" s="1"/>
  <c r="AF14" i="2" s="1"/>
  <c r="H13" i="1"/>
  <c r="Y14" i="2" s="1"/>
  <c r="AE14" i="2" s="1"/>
  <c r="T12" i="1"/>
  <c r="I12" i="1"/>
  <c r="Z13" i="2" s="1"/>
  <c r="AF13" i="2" s="1"/>
  <c r="H12" i="1"/>
  <c r="Y13" i="2" s="1"/>
  <c r="AE13" i="2" s="1"/>
  <c r="T11" i="1"/>
  <c r="I11" i="1"/>
  <c r="Q11" i="1" s="1"/>
  <c r="H11" i="1"/>
  <c r="P11" i="1" s="1"/>
  <c r="T10" i="1"/>
  <c r="P10" i="1"/>
  <c r="I10" i="1"/>
  <c r="Z11" i="2" s="1"/>
  <c r="AF11" i="2" s="1"/>
  <c r="H10" i="1"/>
  <c r="Y11" i="2" s="1"/>
  <c r="AE11" i="2" s="1"/>
  <c r="T9" i="1"/>
  <c r="Q9" i="1"/>
  <c r="P9" i="1"/>
  <c r="I9" i="1"/>
  <c r="K9" i="1" s="1"/>
  <c r="H9" i="1"/>
  <c r="N9" i="1" s="1"/>
  <c r="T8" i="1"/>
  <c r="I8" i="1"/>
  <c r="K8" i="1" s="1"/>
  <c r="H8" i="1"/>
  <c r="N8" i="1" s="1"/>
  <c r="T7" i="1"/>
  <c r="I7" i="1"/>
  <c r="Z8" i="2" s="1"/>
  <c r="AF8" i="2" s="1"/>
  <c r="H7" i="1"/>
  <c r="Y8" i="2" s="1"/>
  <c r="AE8" i="2" s="1"/>
  <c r="T6" i="1"/>
  <c r="P6" i="1"/>
  <c r="K6" i="1"/>
  <c r="AB7" i="2" s="1"/>
  <c r="I6" i="1"/>
  <c r="Z7" i="2" s="1"/>
  <c r="AF7" i="2" s="1"/>
  <c r="H6" i="1"/>
  <c r="Y7" i="2" s="1"/>
  <c r="AE7" i="2" s="1"/>
  <c r="P434" i="1" l="1"/>
  <c r="N434" i="1"/>
  <c r="K14" i="1"/>
  <c r="K28" i="1"/>
  <c r="K41" i="1"/>
  <c r="K54" i="1"/>
  <c r="K67" i="1"/>
  <c r="AB68" i="2" s="1"/>
  <c r="K80" i="1"/>
  <c r="K93" i="1"/>
  <c r="K105" i="1"/>
  <c r="K170" i="1"/>
  <c r="AB171" i="2" s="1"/>
  <c r="K175" i="1"/>
  <c r="P205" i="1"/>
  <c r="K218" i="1"/>
  <c r="AB219" i="2" s="1"/>
  <c r="K242" i="1"/>
  <c r="AB243" i="2" s="1"/>
  <c r="K352" i="1"/>
  <c r="AB353" i="2" s="1"/>
  <c r="K364" i="1"/>
  <c r="AB365" i="2" s="1"/>
  <c r="K388" i="1"/>
  <c r="AB389" i="2" s="1"/>
  <c r="K400" i="1"/>
  <c r="AB401" i="2" s="1"/>
  <c r="K412" i="1"/>
  <c r="AB413" i="2" s="1"/>
  <c r="Z463" i="2"/>
  <c r="AF463" i="2" s="1"/>
  <c r="Q462" i="1"/>
  <c r="Z498" i="2"/>
  <c r="AF498" i="2" s="1"/>
  <c r="Q497" i="1"/>
  <c r="Z562" i="2"/>
  <c r="Q561" i="1"/>
  <c r="Y711" i="2"/>
  <c r="AE711" i="2" s="1"/>
  <c r="P710" i="1"/>
  <c r="N710" i="1"/>
  <c r="Y978" i="2"/>
  <c r="P977" i="1"/>
  <c r="N977" i="1"/>
  <c r="Y1005" i="2"/>
  <c r="AE1005" i="2" s="1"/>
  <c r="P1004" i="1"/>
  <c r="Y1114" i="2"/>
  <c r="AE1114" i="2" s="1"/>
  <c r="P1113" i="1"/>
  <c r="J1113" i="1"/>
  <c r="AA1114" i="2" s="1"/>
  <c r="P1309" i="1"/>
  <c r="J1309" i="1"/>
  <c r="Y1366" i="2"/>
  <c r="AE1366" i="2" s="1"/>
  <c r="P1365" i="1"/>
  <c r="N1365" i="1"/>
  <c r="J1365" i="1"/>
  <c r="AA1366" i="2" s="1"/>
  <c r="Q170" i="1"/>
  <c r="Z472" i="2"/>
  <c r="AF472" i="2" s="1"/>
  <c r="K471" i="1"/>
  <c r="AB472" i="2" s="1"/>
  <c r="Z550" i="2"/>
  <c r="AF550" i="2" s="1"/>
  <c r="Q549" i="1"/>
  <c r="Z644" i="2"/>
  <c r="AF644" i="2" s="1"/>
  <c r="K643" i="1"/>
  <c r="AB644" i="2" s="1"/>
  <c r="Z673" i="2"/>
  <c r="AF673" i="2" s="1"/>
  <c r="O672" i="1"/>
  <c r="K672" i="1"/>
  <c r="AB673" i="2" s="1"/>
  <c r="K7" i="1"/>
  <c r="AB8" i="2" s="1"/>
  <c r="K12" i="1"/>
  <c r="AB13" i="2" s="1"/>
  <c r="Q14" i="1"/>
  <c r="K18" i="1"/>
  <c r="AB19" i="2" s="1"/>
  <c r="K20" i="1"/>
  <c r="Q28" i="1"/>
  <c r="K32" i="1"/>
  <c r="K34" i="1"/>
  <c r="Q41" i="1"/>
  <c r="K44" i="1"/>
  <c r="Q54" i="1"/>
  <c r="K57" i="1"/>
  <c r="AB58" i="2" s="1"/>
  <c r="K65" i="1"/>
  <c r="AB66" i="2" s="1"/>
  <c r="Q67" i="1"/>
  <c r="K70" i="1"/>
  <c r="K72" i="1"/>
  <c r="AB73" i="2" s="1"/>
  <c r="Q80" i="1"/>
  <c r="K83" i="1"/>
  <c r="O47" i="3" s="1"/>
  <c r="K91" i="1"/>
  <c r="AB92" i="2" s="1"/>
  <c r="Q93" i="1"/>
  <c r="K96" i="1"/>
  <c r="Q105" i="1"/>
  <c r="P110" i="1"/>
  <c r="K133" i="1"/>
  <c r="K145" i="1"/>
  <c r="K157" i="1"/>
  <c r="AB158" i="2" s="1"/>
  <c r="Q175" i="1"/>
  <c r="K183" i="1"/>
  <c r="AB184" i="2" s="1"/>
  <c r="K199" i="1"/>
  <c r="N201" i="1"/>
  <c r="N215" i="1"/>
  <c r="N228" i="1"/>
  <c r="N240" i="1"/>
  <c r="N253" i="1"/>
  <c r="N265" i="1"/>
  <c r="N277" i="1"/>
  <c r="N289" i="1"/>
  <c r="N301" i="1"/>
  <c r="N313" i="1"/>
  <c r="N325" i="1"/>
  <c r="N337" i="1"/>
  <c r="N349" i="1"/>
  <c r="N362" i="1"/>
  <c r="N374" i="1"/>
  <c r="N386" i="1"/>
  <c r="N398" i="1"/>
  <c r="N410" i="1"/>
  <c r="N422" i="1"/>
  <c r="Q434" i="1"/>
  <c r="Y441" i="2"/>
  <c r="AE441" i="2" s="1"/>
  <c r="N440" i="1"/>
  <c r="N449" i="1"/>
  <c r="P452" i="1"/>
  <c r="N478" i="1"/>
  <c r="Z486" i="2"/>
  <c r="AF486" i="2" s="1"/>
  <c r="K485" i="1"/>
  <c r="AB486" i="2" s="1"/>
  <c r="Z510" i="2"/>
  <c r="AF510" i="2" s="1"/>
  <c r="Q509" i="1"/>
  <c r="Z537" i="2"/>
  <c r="Q536" i="1"/>
  <c r="Z441" i="2"/>
  <c r="K440" i="1"/>
  <c r="AB441" i="2" s="1"/>
  <c r="Y448" i="2"/>
  <c r="AE448" i="2" s="1"/>
  <c r="N447" i="1"/>
  <c r="Y464" i="2"/>
  <c r="AE464" i="2" s="1"/>
  <c r="P463" i="1"/>
  <c r="Y470" i="2"/>
  <c r="AE470" i="2" s="1"/>
  <c r="N469" i="1"/>
  <c r="Z523" i="2"/>
  <c r="AF523" i="2" s="1"/>
  <c r="Q522" i="1"/>
  <c r="Y585" i="2"/>
  <c r="P584" i="1"/>
  <c r="N584" i="1"/>
  <c r="J584" i="1"/>
  <c r="AA585" i="2" s="1"/>
  <c r="Y698" i="2"/>
  <c r="P697" i="1"/>
  <c r="N697" i="1"/>
  <c r="P750" i="1"/>
  <c r="N750" i="1"/>
  <c r="Q832" i="1"/>
  <c r="K832" i="1"/>
  <c r="AB833" i="2" s="1"/>
  <c r="K10" i="1"/>
  <c r="AB11" i="2" s="1"/>
  <c r="Q18" i="1"/>
  <c r="K23" i="1"/>
  <c r="K37" i="1"/>
  <c r="Q44" i="1"/>
  <c r="K49" i="1"/>
  <c r="AB50" i="2" s="1"/>
  <c r="Q57" i="1"/>
  <c r="K63" i="1"/>
  <c r="AB64" i="2" s="1"/>
  <c r="K75" i="1"/>
  <c r="AB76" i="2" s="1"/>
  <c r="Q83" i="1"/>
  <c r="K88" i="1"/>
  <c r="Q96" i="1"/>
  <c r="K101" i="1"/>
  <c r="AB102" i="2" s="1"/>
  <c r="P114" i="1"/>
  <c r="P138" i="1"/>
  <c r="P150" i="1"/>
  <c r="P163" i="1"/>
  <c r="K168" i="1"/>
  <c r="AB169" i="2" s="1"/>
  <c r="Q183" i="1"/>
  <c r="K186" i="1"/>
  <c r="K191" i="1"/>
  <c r="O127" i="3" s="1"/>
  <c r="K204" i="1"/>
  <c r="K211" i="1"/>
  <c r="AB212" i="2" s="1"/>
  <c r="Q221" i="1"/>
  <c r="K226" i="1"/>
  <c r="AB227" i="2" s="1"/>
  <c r="Q233" i="1"/>
  <c r="K238" i="1"/>
  <c r="AB239" i="2" s="1"/>
  <c r="Q245" i="1"/>
  <c r="Q258" i="1"/>
  <c r="Q270" i="1"/>
  <c r="Q282" i="1"/>
  <c r="Q294" i="1"/>
  <c r="Q306" i="1"/>
  <c r="Q318" i="1"/>
  <c r="Q330" i="1"/>
  <c r="Q342" i="1"/>
  <c r="Q355" i="1"/>
  <c r="K360" i="1"/>
  <c r="AB361" i="2" s="1"/>
  <c r="Q367" i="1"/>
  <c r="K372" i="1"/>
  <c r="AB373" i="2" s="1"/>
  <c r="Q379" i="1"/>
  <c r="K384" i="1"/>
  <c r="AB385" i="2" s="1"/>
  <c r="Q391" i="1"/>
  <c r="K396" i="1"/>
  <c r="AB397" i="2" s="1"/>
  <c r="Q403" i="1"/>
  <c r="K408" i="1"/>
  <c r="AB409" i="2" s="1"/>
  <c r="Q415" i="1"/>
  <c r="K420" i="1"/>
  <c r="AB421" i="2" s="1"/>
  <c r="Q427" i="1"/>
  <c r="K432" i="1"/>
  <c r="AB433" i="2" s="1"/>
  <c r="P440" i="1"/>
  <c r="Z445" i="2"/>
  <c r="Q444" i="1"/>
  <c r="Y484" i="2"/>
  <c r="AE484" i="2" s="1"/>
  <c r="N483" i="1"/>
  <c r="Z499" i="2"/>
  <c r="AF499" i="2" s="1"/>
  <c r="K498" i="1"/>
  <c r="AB499" i="2" s="1"/>
  <c r="N901" i="1"/>
  <c r="P901" i="1"/>
  <c r="Y454" i="2"/>
  <c r="AE454" i="2" s="1"/>
  <c r="N453" i="1"/>
  <c r="P733" i="1"/>
  <c r="N733" i="1"/>
  <c r="Y529" i="2"/>
  <c r="P528" i="1"/>
  <c r="N528" i="1"/>
  <c r="Z657" i="2"/>
  <c r="AF657" i="2" s="1"/>
  <c r="O656" i="1"/>
  <c r="Q10" i="1"/>
  <c r="K13" i="1"/>
  <c r="AB14" i="2" s="1"/>
  <c r="K16" i="1"/>
  <c r="AB17" i="2" s="1"/>
  <c r="K21" i="1"/>
  <c r="AB22" i="2" s="1"/>
  <c r="Q23" i="1"/>
  <c r="K30" i="1"/>
  <c r="AB31" i="2" s="1"/>
  <c r="Q37" i="1"/>
  <c r="K42" i="1"/>
  <c r="K47" i="1"/>
  <c r="AB48" i="2" s="1"/>
  <c r="Q49" i="1"/>
  <c r="K55" i="1"/>
  <c r="AB56" i="2" s="1"/>
  <c r="Q63" i="1"/>
  <c r="K66" i="1"/>
  <c r="AB67" i="2" s="1"/>
  <c r="K68" i="1"/>
  <c r="AB69" i="2" s="1"/>
  <c r="K73" i="1"/>
  <c r="AB74" i="2" s="1"/>
  <c r="Q75" i="1"/>
  <c r="K81" i="1"/>
  <c r="Q88" i="1"/>
  <c r="K92" i="1"/>
  <c r="AB93" i="2" s="1"/>
  <c r="K94" i="1"/>
  <c r="Q101" i="1"/>
  <c r="K104" i="1"/>
  <c r="K117" i="1"/>
  <c r="AB118" i="2" s="1"/>
  <c r="P119" i="1"/>
  <c r="K129" i="1"/>
  <c r="O81" i="3" s="1"/>
  <c r="K141" i="1"/>
  <c r="K148" i="1"/>
  <c r="AB149" i="2" s="1"/>
  <c r="K153" i="1"/>
  <c r="P155" i="1"/>
  <c r="P171" i="1"/>
  <c r="Q191" i="1"/>
  <c r="K194" i="1"/>
  <c r="AB195" i="2" s="1"/>
  <c r="N197" i="1"/>
  <c r="Q204" i="1"/>
  <c r="Q211" i="1"/>
  <c r="N224" i="1"/>
  <c r="P226" i="1"/>
  <c r="N236" i="1"/>
  <c r="P238" i="1"/>
  <c r="N249" i="1"/>
  <c r="N261" i="1"/>
  <c r="N273" i="1"/>
  <c r="N285" i="1"/>
  <c r="N297" i="1"/>
  <c r="N309" i="1"/>
  <c r="N321" i="1"/>
  <c r="N333" i="1"/>
  <c r="N345" i="1"/>
  <c r="N358" i="1"/>
  <c r="P360" i="1"/>
  <c r="N370" i="1"/>
  <c r="P372" i="1"/>
  <c r="N382" i="1"/>
  <c r="P384" i="1"/>
  <c r="N394" i="1"/>
  <c r="P396" i="1"/>
  <c r="N406" i="1"/>
  <c r="P408" i="1"/>
  <c r="N418" i="1"/>
  <c r="P420" i="1"/>
  <c r="N430" i="1"/>
  <c r="P432" i="1"/>
  <c r="Z454" i="2"/>
  <c r="AF454" i="2" s="1"/>
  <c r="K453" i="1"/>
  <c r="AB454" i="2" s="1"/>
  <c r="Y491" i="2"/>
  <c r="AE491" i="2" s="1"/>
  <c r="P490" i="1"/>
  <c r="Y497" i="2"/>
  <c r="AE497" i="2" s="1"/>
  <c r="N496" i="1"/>
  <c r="Y583" i="2"/>
  <c r="AE583" i="2" s="1"/>
  <c r="N582" i="1"/>
  <c r="J582" i="1"/>
  <c r="AA583" i="2" s="1"/>
  <c r="Z650" i="2"/>
  <c r="AF650" i="2" s="1"/>
  <c r="Q649" i="1"/>
  <c r="O649" i="1"/>
  <c r="K649" i="1"/>
  <c r="AB650" i="2" s="1"/>
  <c r="P925" i="1"/>
  <c r="N925" i="1"/>
  <c r="Z675" i="2"/>
  <c r="AF675" i="2" s="1"/>
  <c r="Q674" i="1"/>
  <c r="O674" i="1"/>
  <c r="K674" i="1"/>
  <c r="AB675" i="2" s="1"/>
  <c r="P13" i="1"/>
  <c r="Q117" i="1"/>
  <c r="Q141" i="1"/>
  <c r="Q194" i="1"/>
  <c r="P363" i="1"/>
  <c r="P375" i="1"/>
  <c r="P387" i="1"/>
  <c r="P399" i="1"/>
  <c r="P411" i="1"/>
  <c r="P423" i="1"/>
  <c r="Q435" i="1"/>
  <c r="N438" i="1"/>
  <c r="P453" i="1"/>
  <c r="Z457" i="2"/>
  <c r="AF457" i="2" s="1"/>
  <c r="Q456" i="1"/>
  <c r="N476" i="1"/>
  <c r="P480" i="1"/>
  <c r="Q659" i="1"/>
  <c r="O659" i="1"/>
  <c r="Q705" i="1"/>
  <c r="K705" i="1"/>
  <c r="AB706" i="2" s="1"/>
  <c r="P745" i="1"/>
  <c r="N745" i="1"/>
  <c r="Q878" i="1"/>
  <c r="K878" i="1"/>
  <c r="AB879" i="2" s="1"/>
  <c r="P159" i="1"/>
  <c r="P179" i="1"/>
  <c r="N207" i="1"/>
  <c r="N209" i="1"/>
  <c r="K356" i="1"/>
  <c r="AB357" i="2" s="1"/>
  <c r="K368" i="1"/>
  <c r="AB369" i="2" s="1"/>
  <c r="K392" i="1"/>
  <c r="AB393" i="2" s="1"/>
  <c r="K404" i="1"/>
  <c r="AB405" i="2" s="1"/>
  <c r="K416" i="1"/>
  <c r="AB417" i="2" s="1"/>
  <c r="Z446" i="2"/>
  <c r="AF446" i="2" s="1"/>
  <c r="K445" i="1"/>
  <c r="AB446" i="2" s="1"/>
  <c r="Y503" i="2"/>
  <c r="AE503" i="2" s="1"/>
  <c r="P502" i="1"/>
  <c r="Q692" i="1"/>
  <c r="K692" i="1"/>
  <c r="AB693" i="2" s="1"/>
  <c r="Q780" i="1"/>
  <c r="K780" i="1"/>
  <c r="AB781" i="2" s="1"/>
  <c r="K115" i="1"/>
  <c r="K139" i="1"/>
  <c r="K151" i="1"/>
  <c r="AB152" i="2" s="1"/>
  <c r="K164" i="1"/>
  <c r="K182" i="1"/>
  <c r="K187" i="1"/>
  <c r="K220" i="1"/>
  <c r="K232" i="1"/>
  <c r="K244" i="1"/>
  <c r="K257" i="1"/>
  <c r="O177" i="3" s="1"/>
  <c r="K269" i="1"/>
  <c r="K281" i="1"/>
  <c r="K293" i="1"/>
  <c r="K305" i="1"/>
  <c r="K317" i="1"/>
  <c r="K329" i="1"/>
  <c r="K341" i="1"/>
  <c r="K354" i="1"/>
  <c r="AB355" i="2" s="1"/>
  <c r="K366" i="1"/>
  <c r="AB367" i="2" s="1"/>
  <c r="K378" i="1"/>
  <c r="K390" i="1"/>
  <c r="AB391" i="2" s="1"/>
  <c r="K402" i="1"/>
  <c r="AB403" i="2" s="1"/>
  <c r="K414" i="1"/>
  <c r="AB415" i="2" s="1"/>
  <c r="K426" i="1"/>
  <c r="Y437" i="2"/>
  <c r="AE437" i="2" s="1"/>
  <c r="P436" i="1"/>
  <c r="Z449" i="2"/>
  <c r="AF449" i="2" s="1"/>
  <c r="Q448" i="1"/>
  <c r="N451" i="1"/>
  <c r="Z468" i="2"/>
  <c r="AF468" i="2" s="1"/>
  <c r="K467" i="1"/>
  <c r="AB468" i="2" s="1"/>
  <c r="Z471" i="2"/>
  <c r="AF471" i="2" s="1"/>
  <c r="Q470" i="1"/>
  <c r="Y555" i="2"/>
  <c r="AE555" i="2" s="1"/>
  <c r="P554" i="1"/>
  <c r="N554" i="1"/>
  <c r="P647" i="1"/>
  <c r="N647" i="1"/>
  <c r="J647" i="1"/>
  <c r="Q6" i="1"/>
  <c r="K11" i="1"/>
  <c r="K17" i="1"/>
  <c r="AB18" i="2" s="1"/>
  <c r="Q19" i="1"/>
  <c r="K22" i="1"/>
  <c r="Q33" i="1"/>
  <c r="K36" i="1"/>
  <c r="O22" i="3" s="1"/>
  <c r="Q45" i="1"/>
  <c r="K51" i="1"/>
  <c r="K56" i="1"/>
  <c r="AB57" i="2" s="1"/>
  <c r="Q58" i="1"/>
  <c r="K62" i="1"/>
  <c r="AB63" i="2" s="1"/>
  <c r="K64" i="1"/>
  <c r="AB65" i="2" s="1"/>
  <c r="K69" i="1"/>
  <c r="AB70" i="2" s="1"/>
  <c r="Q71" i="1"/>
  <c r="K74" i="1"/>
  <c r="AB75" i="2" s="1"/>
  <c r="K77" i="1"/>
  <c r="AB78" i="2" s="1"/>
  <c r="Q84" i="1"/>
  <c r="K87" i="1"/>
  <c r="O51" i="3" s="1"/>
  <c r="K89" i="1"/>
  <c r="AB90" i="2" s="1"/>
  <c r="Q97" i="1"/>
  <c r="K102" i="1"/>
  <c r="K120" i="1"/>
  <c r="AB121" i="2" s="1"/>
  <c r="K125" i="1"/>
  <c r="K149" i="1"/>
  <c r="AB150" i="2" s="1"/>
  <c r="P151" i="1"/>
  <c r="K156" i="1"/>
  <c r="AB157" i="2" s="1"/>
  <c r="K167" i="1"/>
  <c r="AB168" i="2" s="1"/>
  <c r="Q182" i="1"/>
  <c r="P187" i="1"/>
  <c r="K192" i="1"/>
  <c r="AB193" i="2" s="1"/>
  <c r="K205" i="1"/>
  <c r="AB206" i="2" s="1"/>
  <c r="K212" i="1"/>
  <c r="N220" i="1"/>
  <c r="N232" i="1"/>
  <c r="N244" i="1"/>
  <c r="N257" i="1"/>
  <c r="N269" i="1"/>
  <c r="N281" i="1"/>
  <c r="N293" i="1"/>
  <c r="N305" i="1"/>
  <c r="N317" i="1"/>
  <c r="N329" i="1"/>
  <c r="N341" i="1"/>
  <c r="N354" i="1"/>
  <c r="P356" i="1"/>
  <c r="N366" i="1"/>
  <c r="P368" i="1"/>
  <c r="N378" i="1"/>
  <c r="N390" i="1"/>
  <c r="P392" i="1"/>
  <c r="N402" i="1"/>
  <c r="P404" i="1"/>
  <c r="N414" i="1"/>
  <c r="P416" i="1"/>
  <c r="N426" i="1"/>
  <c r="Z482" i="2"/>
  <c r="AF482" i="2" s="1"/>
  <c r="K481" i="1"/>
  <c r="AB482" i="2" s="1"/>
  <c r="Z485" i="2"/>
  <c r="AF485" i="2" s="1"/>
  <c r="Q484" i="1"/>
  <c r="N502" i="1"/>
  <c r="Y515" i="2"/>
  <c r="AE515" i="2" s="1"/>
  <c r="P514" i="1"/>
  <c r="P541" i="1"/>
  <c r="N541" i="1"/>
  <c r="Q680" i="1"/>
  <c r="K680" i="1"/>
  <c r="AB681" i="2" s="1"/>
  <c r="K438" i="1"/>
  <c r="AB439" i="2" s="1"/>
  <c r="K451" i="1"/>
  <c r="AB452" i="2" s="1"/>
  <c r="N467" i="1"/>
  <c r="K478" i="1"/>
  <c r="N481" i="1"/>
  <c r="N494" i="1"/>
  <c r="N506" i="1"/>
  <c r="N519" i="1"/>
  <c r="K530" i="1"/>
  <c r="AB531" i="2" s="1"/>
  <c r="K544" i="1"/>
  <c r="AB545" i="2" s="1"/>
  <c r="N546" i="1"/>
  <c r="K556" i="1"/>
  <c r="AB557" i="2" s="1"/>
  <c r="N558" i="1"/>
  <c r="Q565" i="1"/>
  <c r="Q573" i="1"/>
  <c r="K590" i="1"/>
  <c r="AB591" i="2" s="1"/>
  <c r="K594" i="1"/>
  <c r="AB595" i="2" s="1"/>
  <c r="K598" i="1"/>
  <c r="AB599" i="2" s="1"/>
  <c r="K602" i="1"/>
  <c r="AB603" i="2" s="1"/>
  <c r="K606" i="1"/>
  <c r="AB607" i="2" s="1"/>
  <c r="K610" i="1"/>
  <c r="AB611" i="2" s="1"/>
  <c r="K614" i="1"/>
  <c r="AB615" i="2" s="1"/>
  <c r="K619" i="1"/>
  <c r="AB620" i="2" s="1"/>
  <c r="K623" i="1"/>
  <c r="AB624" i="2" s="1"/>
  <c r="K627" i="1"/>
  <c r="AB628" i="2" s="1"/>
  <c r="K632" i="1"/>
  <c r="AB633" i="2" s="1"/>
  <c r="K637" i="1"/>
  <c r="AB638" i="2" s="1"/>
  <c r="J641" i="1"/>
  <c r="AA642" i="2" s="1"/>
  <c r="Q650" i="1"/>
  <c r="O654" i="1"/>
  <c r="Q662" i="1"/>
  <c r="N664" i="1"/>
  <c r="N666" i="1"/>
  <c r="J668" i="1"/>
  <c r="AA669" i="2" s="1"/>
  <c r="J670" i="1"/>
  <c r="Q675" i="1"/>
  <c r="O677" i="1"/>
  <c r="Q684" i="1"/>
  <c r="N689" i="1"/>
  <c r="P702" i="1"/>
  <c r="N715" i="1"/>
  <c r="Q723" i="1"/>
  <c r="P725" i="1"/>
  <c r="N777" i="1"/>
  <c r="P784" i="1"/>
  <c r="Q789" i="1"/>
  <c r="P794" i="1"/>
  <c r="P799" i="1"/>
  <c r="P812" i="1"/>
  <c r="P824" i="1"/>
  <c r="Q829" i="1"/>
  <c r="Q842" i="1"/>
  <c r="P849" i="1"/>
  <c r="P856" i="1"/>
  <c r="N863" i="1"/>
  <c r="P870" i="1"/>
  <c r="Q905" i="1"/>
  <c r="N964" i="1"/>
  <c r="P964" i="1"/>
  <c r="Y1043" i="2"/>
  <c r="AE1043" i="2" s="1"/>
  <c r="P1042" i="1"/>
  <c r="N1042" i="1"/>
  <c r="Y1132" i="2"/>
  <c r="AE1132" i="2" s="1"/>
  <c r="P1131" i="1"/>
  <c r="N1131" i="1"/>
  <c r="J1131" i="1"/>
  <c r="AA1132" i="2" s="1"/>
  <c r="Z1184" i="2"/>
  <c r="AF1184" i="2" s="1"/>
  <c r="O1183" i="1"/>
  <c r="Y1304" i="2"/>
  <c r="AE1304" i="2" s="1"/>
  <c r="P1303" i="1"/>
  <c r="J1303" i="1"/>
  <c r="AA1304" i="2" s="1"/>
  <c r="Z1494" i="2"/>
  <c r="AF1494" i="2" s="1"/>
  <c r="Q1493" i="1"/>
  <c r="O1493" i="1"/>
  <c r="Z1571" i="2"/>
  <c r="O1570" i="1"/>
  <c r="Y1744" i="2"/>
  <c r="AE1744" i="2" s="1"/>
  <c r="J1743" i="1"/>
  <c r="AA1744" i="2" s="1"/>
  <c r="P1743" i="1"/>
  <c r="Y2295" i="2"/>
  <c r="AE2295" i="2" s="1"/>
  <c r="P2294" i="1"/>
  <c r="N2294" i="1"/>
  <c r="O590" i="1"/>
  <c r="O594" i="1"/>
  <c r="O598" i="1"/>
  <c r="O602" i="1"/>
  <c r="O606" i="1"/>
  <c r="O610" i="1"/>
  <c r="O614" i="1"/>
  <c r="O619" i="1"/>
  <c r="O623" i="1"/>
  <c r="O627" i="1"/>
  <c r="O632" i="1"/>
  <c r="O637" i="1"/>
  <c r="N641" i="1"/>
  <c r="P664" i="1"/>
  <c r="Q666" i="1"/>
  <c r="N668" i="1"/>
  <c r="N670" i="1"/>
  <c r="Q861" i="1"/>
  <c r="Y941" i="2"/>
  <c r="AE941" i="2" s="1"/>
  <c r="P940" i="1"/>
  <c r="Z944" i="2"/>
  <c r="K943" i="1"/>
  <c r="AB944" i="2" s="1"/>
  <c r="Y953" i="2"/>
  <c r="AE953" i="2" s="1"/>
  <c r="P952" i="1"/>
  <c r="Q1064" i="1"/>
  <c r="K1064" i="1"/>
  <c r="O406" i="3" s="1"/>
  <c r="Y1089" i="2"/>
  <c r="AE1089" i="2" s="1"/>
  <c r="N1088" i="1"/>
  <c r="Z1353" i="2"/>
  <c r="AF1353" i="2" s="1"/>
  <c r="Q1352" i="1"/>
  <c r="K1352" i="1"/>
  <c r="AB1353" i="2" s="1"/>
  <c r="K463" i="1"/>
  <c r="AB464" i="2" s="1"/>
  <c r="K490" i="1"/>
  <c r="AB491" i="2" s="1"/>
  <c r="K502" i="1"/>
  <c r="AB503" i="2" s="1"/>
  <c r="K514" i="1"/>
  <c r="AB515" i="2" s="1"/>
  <c r="K528" i="1"/>
  <c r="AB529" i="2" s="1"/>
  <c r="K554" i="1"/>
  <c r="AB555" i="2" s="1"/>
  <c r="Q590" i="1"/>
  <c r="Q594" i="1"/>
  <c r="Q598" i="1"/>
  <c r="Q602" i="1"/>
  <c r="Q606" i="1"/>
  <c r="Q610" i="1"/>
  <c r="Q614" i="1"/>
  <c r="Q619" i="1"/>
  <c r="Q623" i="1"/>
  <c r="Q627" i="1"/>
  <c r="Q632" i="1"/>
  <c r="Q637" i="1"/>
  <c r="Z907" i="2"/>
  <c r="AH907" i="2" s="1"/>
  <c r="Q906" i="1"/>
  <c r="K906" i="1"/>
  <c r="AB907" i="2" s="1"/>
  <c r="P965" i="1"/>
  <c r="N965" i="1"/>
  <c r="N1198" i="1"/>
  <c r="P1198" i="1"/>
  <c r="J1198" i="1"/>
  <c r="Q952" i="1"/>
  <c r="Y985" i="2"/>
  <c r="AE985" i="2" s="1"/>
  <c r="P984" i="1"/>
  <c r="Y994" i="2"/>
  <c r="AE994" i="2" s="1"/>
  <c r="P993" i="1"/>
  <c r="N993" i="1"/>
  <c r="Z1130" i="2"/>
  <c r="Q1129" i="1"/>
  <c r="K1129" i="1"/>
  <c r="AB1130" i="2" s="1"/>
  <c r="Z1155" i="2"/>
  <c r="AF1155" i="2" s="1"/>
  <c r="Q1154" i="1"/>
  <c r="K1154" i="1"/>
  <c r="AB1155" i="2" s="1"/>
  <c r="Y1266" i="2"/>
  <c r="AE1266" i="2" s="1"/>
  <c r="P1265" i="1"/>
  <c r="N1265" i="1"/>
  <c r="Y1302" i="2"/>
  <c r="AE1302" i="2" s="1"/>
  <c r="P1301" i="1"/>
  <c r="N1301" i="1"/>
  <c r="J1301" i="1"/>
  <c r="AA1302" i="2" s="1"/>
  <c r="Q1376" i="1"/>
  <c r="O1376" i="1"/>
  <c r="N460" i="1"/>
  <c r="N473" i="1"/>
  <c r="N488" i="1"/>
  <c r="N500" i="1"/>
  <c r="N512" i="1"/>
  <c r="N525" i="1"/>
  <c r="N539" i="1"/>
  <c r="N552" i="1"/>
  <c r="K564" i="1"/>
  <c r="Q574" i="1"/>
  <c r="P643" i="1"/>
  <c r="K651" i="1"/>
  <c r="AB652" i="2" s="1"/>
  <c r="K653" i="1"/>
  <c r="AB654" i="2" s="1"/>
  <c r="P663" i="1"/>
  <c r="K676" i="1"/>
  <c r="N678" i="1"/>
  <c r="P685" i="1"/>
  <c r="N703" i="1"/>
  <c r="K716" i="1"/>
  <c r="AB717" i="2" s="1"/>
  <c r="N724" i="1"/>
  <c r="K743" i="1"/>
  <c r="AB744" i="2" s="1"/>
  <c r="K783" i="1"/>
  <c r="AB784" i="2" s="1"/>
  <c r="N805" i="1"/>
  <c r="K811" i="1"/>
  <c r="AB812" i="2" s="1"/>
  <c r="N818" i="1"/>
  <c r="K823" i="1"/>
  <c r="AB824" i="2" s="1"/>
  <c r="K848" i="1"/>
  <c r="AB849" i="2" s="1"/>
  <c r="K869" i="1"/>
  <c r="AB870" i="2" s="1"/>
  <c r="K910" i="1"/>
  <c r="AB911" i="2" s="1"/>
  <c r="N918" i="1"/>
  <c r="Y1021" i="2"/>
  <c r="AE1021" i="2" s="1"/>
  <c r="P1020" i="1"/>
  <c r="Z1136" i="2"/>
  <c r="AF1136" i="2" s="1"/>
  <c r="O1135" i="1"/>
  <c r="Y1308" i="2"/>
  <c r="AE1308" i="2" s="1"/>
  <c r="P1307" i="1"/>
  <c r="N1307" i="1"/>
  <c r="J1307" i="1"/>
  <c r="AA1308" i="2" s="1"/>
  <c r="P531" i="1"/>
  <c r="P545" i="1"/>
  <c r="P557" i="1"/>
  <c r="J577" i="1"/>
  <c r="N651" i="1"/>
  <c r="N653" i="1"/>
  <c r="J655" i="1"/>
  <c r="AA656" i="2" s="1"/>
  <c r="J658" i="1"/>
  <c r="Q663" i="1"/>
  <c r="N676" i="1"/>
  <c r="O678" i="1"/>
  <c r="N690" i="1"/>
  <c r="O703" i="1"/>
  <c r="N716" i="1"/>
  <c r="N736" i="1"/>
  <c r="N793" i="1"/>
  <c r="N862" i="1"/>
  <c r="N867" i="1"/>
  <c r="Q910" i="1"/>
  <c r="Y954" i="2"/>
  <c r="AE954" i="2" s="1"/>
  <c r="P953" i="1"/>
  <c r="Q956" i="1"/>
  <c r="K956" i="1"/>
  <c r="AB957" i="2" s="1"/>
  <c r="Y1009" i="2"/>
  <c r="AE1009" i="2" s="1"/>
  <c r="P1008" i="1"/>
  <c r="Y1038" i="2"/>
  <c r="AE1038" i="2" s="1"/>
  <c r="P1037" i="1"/>
  <c r="Y1045" i="2"/>
  <c r="AE1045" i="2" s="1"/>
  <c r="N1044" i="1"/>
  <c r="Y1098" i="2"/>
  <c r="AE1098" i="2" s="1"/>
  <c r="P1097" i="1"/>
  <c r="J1097" i="1"/>
  <c r="AA1098" i="2" s="1"/>
  <c r="Z1263" i="2"/>
  <c r="AF1263" i="2" s="1"/>
  <c r="O1262" i="1"/>
  <c r="Z1351" i="2"/>
  <c r="AF1351" i="2" s="1"/>
  <c r="K1350" i="1"/>
  <c r="AB1351" i="2" s="1"/>
  <c r="Q439" i="1"/>
  <c r="Q466" i="1"/>
  <c r="Q480" i="1"/>
  <c r="Q493" i="1"/>
  <c r="Q505" i="1"/>
  <c r="K510" i="1"/>
  <c r="AB511" i="2" s="1"/>
  <c r="Q518" i="1"/>
  <c r="K523" i="1"/>
  <c r="AB524" i="2" s="1"/>
  <c r="Q531" i="1"/>
  <c r="Q545" i="1"/>
  <c r="K550" i="1"/>
  <c r="AB551" i="2" s="1"/>
  <c r="Q557" i="1"/>
  <c r="K562" i="1"/>
  <c r="AB563" i="2" s="1"/>
  <c r="Q564" i="1"/>
  <c r="K577" i="1"/>
  <c r="N580" i="1"/>
  <c r="O591" i="1"/>
  <c r="O595" i="1"/>
  <c r="O599" i="1"/>
  <c r="O603" i="1"/>
  <c r="O607" i="1"/>
  <c r="O611" i="1"/>
  <c r="O615" i="1"/>
  <c r="O620" i="1"/>
  <c r="O624" i="1"/>
  <c r="O628" i="1"/>
  <c r="O634" i="1"/>
  <c r="O638" i="1"/>
  <c r="O651" i="1"/>
  <c r="O653" i="1"/>
  <c r="K655" i="1"/>
  <c r="AB656" i="2" s="1"/>
  <c r="P667" i="1"/>
  <c r="N681" i="1"/>
  <c r="K688" i="1"/>
  <c r="AB689" i="2" s="1"/>
  <c r="N693" i="1"/>
  <c r="N706" i="1"/>
  <c r="N729" i="1"/>
  <c r="P736" i="1"/>
  <c r="K741" i="1"/>
  <c r="AB742" i="2" s="1"/>
  <c r="K872" i="1"/>
  <c r="AB873" i="2" s="1"/>
  <c r="Q899" i="1"/>
  <c r="Z923" i="2"/>
  <c r="AF923" i="2" s="1"/>
  <c r="Q922" i="1"/>
  <c r="K922" i="1"/>
  <c r="AB923" i="2" s="1"/>
  <c r="K929" i="1"/>
  <c r="AB930" i="2" s="1"/>
  <c r="Z936" i="2"/>
  <c r="AF936" i="2" s="1"/>
  <c r="Q935" i="1"/>
  <c r="K935" i="1"/>
  <c r="AB936" i="2" s="1"/>
  <c r="K947" i="1"/>
  <c r="P969" i="1"/>
  <c r="N969" i="1"/>
  <c r="Y1001" i="2"/>
  <c r="AE1001" i="2" s="1"/>
  <c r="P1000" i="1"/>
  <c r="P1179" i="1"/>
  <c r="N1179" i="1"/>
  <c r="J1179" i="1"/>
  <c r="Z1417" i="2"/>
  <c r="AF1417" i="2" s="1"/>
  <c r="K1416" i="1"/>
  <c r="AB1417" i="2" s="1"/>
  <c r="O1416" i="1"/>
  <c r="Q570" i="1"/>
  <c r="N577" i="1"/>
  <c r="P651" i="1"/>
  <c r="Q653" i="1"/>
  <c r="N655" i="1"/>
  <c r="N658" i="1"/>
  <c r="N886" i="1"/>
  <c r="N891" i="1"/>
  <c r="Z903" i="2"/>
  <c r="AF903" i="2" s="1"/>
  <c r="K902" i="1"/>
  <c r="AB903" i="2" s="1"/>
  <c r="N953" i="1"/>
  <c r="Y1061" i="2"/>
  <c r="AE1061" i="2" s="1"/>
  <c r="N1060" i="1"/>
  <c r="Y1073" i="2"/>
  <c r="AE1073" i="2" s="1"/>
  <c r="N1072" i="1"/>
  <c r="Y1151" i="2"/>
  <c r="AE1151" i="2" s="1"/>
  <c r="P1150" i="1"/>
  <c r="J1150" i="1"/>
  <c r="AA1151" i="2" s="1"/>
  <c r="Y1341" i="2"/>
  <c r="AE1341" i="2" s="1"/>
  <c r="P1340" i="1"/>
  <c r="N1340" i="1"/>
  <c r="J1340" i="1"/>
  <c r="AA1341" i="2" s="1"/>
  <c r="Q1390" i="1"/>
  <c r="O1390" i="1"/>
  <c r="N508" i="1"/>
  <c r="N521" i="1"/>
  <c r="N535" i="1"/>
  <c r="N548" i="1"/>
  <c r="N560" i="1"/>
  <c r="Q591" i="1"/>
  <c r="Q595" i="1"/>
  <c r="Q599" i="1"/>
  <c r="Q607" i="1"/>
  <c r="Q611" i="1"/>
  <c r="Q615" i="1"/>
  <c r="Q620" i="1"/>
  <c r="N826" i="1"/>
  <c r="Z928" i="2"/>
  <c r="AF928" i="2" s="1"/>
  <c r="K927" i="1"/>
  <c r="AB928" i="2" s="1"/>
  <c r="Y958" i="2"/>
  <c r="AE958" i="2" s="1"/>
  <c r="P957" i="1"/>
  <c r="N957" i="1"/>
  <c r="Z1016" i="2"/>
  <c r="AF1016" i="2" s="1"/>
  <c r="Q1015" i="1"/>
  <c r="K1015" i="1"/>
  <c r="AB1016" i="2" s="1"/>
  <c r="Y1105" i="2"/>
  <c r="AE1105" i="2" s="1"/>
  <c r="N1104" i="1"/>
  <c r="P655" i="1"/>
  <c r="Z992" i="2"/>
  <c r="Q991" i="1"/>
  <c r="K991" i="1"/>
  <c r="AB992" i="2" s="1"/>
  <c r="Z1042" i="2"/>
  <c r="AF1042" i="2" s="1"/>
  <c r="Q1041" i="1"/>
  <c r="Y1224" i="2"/>
  <c r="AE1224" i="2" s="1"/>
  <c r="P1223" i="1"/>
  <c r="N1223" i="1"/>
  <c r="J1223" i="1"/>
  <c r="AA1224" i="2" s="1"/>
  <c r="Q474" i="1"/>
  <c r="Q489" i="1"/>
  <c r="K494" i="1"/>
  <c r="AB495" i="2" s="1"/>
  <c r="Q501" i="1"/>
  <c r="K506" i="1"/>
  <c r="AB507" i="2" s="1"/>
  <c r="Q513" i="1"/>
  <c r="K519" i="1"/>
  <c r="AB520" i="2" s="1"/>
  <c r="Q526" i="1"/>
  <c r="Q540" i="1"/>
  <c r="K546" i="1"/>
  <c r="AB547" i="2" s="1"/>
  <c r="Q553" i="1"/>
  <c r="K558" i="1"/>
  <c r="AB559" i="2" s="1"/>
  <c r="Q583" i="1"/>
  <c r="J590" i="1"/>
  <c r="AA591" i="2" s="1"/>
  <c r="J594" i="1"/>
  <c r="AA595" i="2" s="1"/>
  <c r="J598" i="1"/>
  <c r="AA599" i="2" s="1"/>
  <c r="J602" i="1"/>
  <c r="AA603" i="2" s="1"/>
  <c r="J606" i="1"/>
  <c r="AA607" i="2" s="1"/>
  <c r="J610" i="1"/>
  <c r="AA611" i="2" s="1"/>
  <c r="J614" i="1"/>
  <c r="AA615" i="2" s="1"/>
  <c r="J619" i="1"/>
  <c r="AA620" i="2" s="1"/>
  <c r="J623" i="1"/>
  <c r="AA624" i="2" s="1"/>
  <c r="J627" i="1"/>
  <c r="AA628" i="2" s="1"/>
  <c r="J632" i="1"/>
  <c r="AA633" i="2" s="1"/>
  <c r="J637" i="1"/>
  <c r="AA638" i="2" s="1"/>
  <c r="Q646" i="1"/>
  <c r="P650" i="1"/>
  <c r="K664" i="1"/>
  <c r="AB665" i="2" s="1"/>
  <c r="K666" i="1"/>
  <c r="AB667" i="2" s="1"/>
  <c r="P675" i="1"/>
  <c r="O686" i="1"/>
  <c r="K737" i="1"/>
  <c r="AB738" i="2" s="1"/>
  <c r="N789" i="1"/>
  <c r="P796" i="1"/>
  <c r="N851" i="1"/>
  <c r="P858" i="1"/>
  <c r="P900" i="1"/>
  <c r="N905" i="1"/>
  <c r="K917" i="1"/>
  <c r="AB918" i="2" s="1"/>
  <c r="Z940" i="2"/>
  <c r="AF940" i="2" s="1"/>
  <c r="Q939" i="1"/>
  <c r="Y1026" i="2"/>
  <c r="AE1026" i="2" s="1"/>
  <c r="P1025" i="1"/>
  <c r="N1025" i="1"/>
  <c r="Z1032" i="2"/>
  <c r="AF1032" i="2" s="1"/>
  <c r="Q1031" i="1"/>
  <c r="K1031" i="1"/>
  <c r="AB1032" i="2" s="1"/>
  <c r="Z1058" i="2"/>
  <c r="AF1058" i="2" s="1"/>
  <c r="Q1057" i="1"/>
  <c r="Y1082" i="2"/>
  <c r="AE1082" i="2" s="1"/>
  <c r="P1081" i="1"/>
  <c r="J1081" i="1"/>
  <c r="AA1082" i="2" s="1"/>
  <c r="Q1177" i="1"/>
  <c r="K1177" i="1"/>
  <c r="Q1202" i="1"/>
  <c r="K1202" i="1"/>
  <c r="Y1222" i="2"/>
  <c r="AE1222" i="2" s="1"/>
  <c r="N1221" i="1"/>
  <c r="Z1431" i="2"/>
  <c r="Q1430" i="1"/>
  <c r="K1430" i="1"/>
  <c r="AB1431" i="2" s="1"/>
  <c r="Q894" i="1"/>
  <c r="N916" i="1"/>
  <c r="P932" i="1"/>
  <c r="N937" i="1"/>
  <c r="Q955" i="1"/>
  <c r="P968" i="1"/>
  <c r="P973" i="1"/>
  <c r="P981" i="1"/>
  <c r="N989" i="1"/>
  <c r="P997" i="1"/>
  <c r="N1007" i="1"/>
  <c r="P1012" i="1"/>
  <c r="N1035" i="1"/>
  <c r="P1041" i="1"/>
  <c r="Q1056" i="1"/>
  <c r="Q1061" i="1"/>
  <c r="N1066" i="1"/>
  <c r="K1073" i="1"/>
  <c r="AB1074" i="2" s="1"/>
  <c r="N1080" i="1"/>
  <c r="N1082" i="1"/>
  <c r="K1089" i="1"/>
  <c r="AB1090" i="2" s="1"/>
  <c r="N1096" i="1"/>
  <c r="N1098" i="1"/>
  <c r="K1105" i="1"/>
  <c r="AB1106" i="2" s="1"/>
  <c r="N1112" i="1"/>
  <c r="N1114" i="1"/>
  <c r="K1122" i="1"/>
  <c r="AB1123" i="2" s="1"/>
  <c r="N1133" i="1"/>
  <c r="Q1137" i="1"/>
  <c r="N1139" i="1"/>
  <c r="O1143" i="1"/>
  <c r="P1147" i="1"/>
  <c r="P1162" i="1"/>
  <c r="Q1166" i="1"/>
  <c r="N1181" i="1"/>
  <c r="Q1185" i="1"/>
  <c r="N1187" i="1"/>
  <c r="P1195" i="1"/>
  <c r="P1210" i="1"/>
  <c r="Q1214" i="1"/>
  <c r="Q1224" i="1"/>
  <c r="P1256" i="1"/>
  <c r="P1286" i="1"/>
  <c r="P1298" i="1"/>
  <c r="Q1310" i="1"/>
  <c r="Q1312" i="1"/>
  <c r="P1319" i="1"/>
  <c r="Q1328" i="1"/>
  <c r="J1350" i="1"/>
  <c r="AA1351" i="2" s="1"/>
  <c r="K1354" i="1"/>
  <c r="AB1355" i="2" s="1"/>
  <c r="J1369" i="1"/>
  <c r="AA1370" i="2" s="1"/>
  <c r="N1397" i="1"/>
  <c r="O1399" i="1"/>
  <c r="Q1406" i="1"/>
  <c r="J1416" i="1"/>
  <c r="AA1417" i="2" s="1"/>
  <c r="N1418" i="1"/>
  <c r="Z1440" i="2"/>
  <c r="AF1440" i="2" s="1"/>
  <c r="Q1439" i="1"/>
  <c r="O1439" i="1"/>
  <c r="Y1461" i="2"/>
  <c r="P1460" i="1"/>
  <c r="P1538" i="1"/>
  <c r="N1538" i="1"/>
  <c r="J1538" i="1"/>
  <c r="Y1597" i="2"/>
  <c r="AE1597" i="2" s="1"/>
  <c r="P1596" i="1"/>
  <c r="Y1642" i="2"/>
  <c r="AE1642" i="2" s="1"/>
  <c r="P1641" i="1"/>
  <c r="J1641" i="1"/>
  <c r="AA1642" i="2" s="1"/>
  <c r="Y1660" i="2"/>
  <c r="AE1660" i="2" s="1"/>
  <c r="N1659" i="1"/>
  <c r="J1659" i="1"/>
  <c r="AA1660" i="2" s="1"/>
  <c r="Y1727" i="2"/>
  <c r="AE1727" i="2" s="1"/>
  <c r="N1726" i="1"/>
  <c r="J1726" i="1"/>
  <c r="AA1727" i="2" s="1"/>
  <c r="Q1925" i="1"/>
  <c r="K1925" i="1"/>
  <c r="AB1926" i="2" s="1"/>
  <c r="Z1403" i="2"/>
  <c r="Q1402" i="1"/>
  <c r="Z1413" i="2"/>
  <c r="K1412" i="1"/>
  <c r="AB1413" i="2" s="1"/>
  <c r="Y1436" i="2"/>
  <c r="AE1436" i="2" s="1"/>
  <c r="P1435" i="1"/>
  <c r="Q1481" i="1"/>
  <c r="O1481" i="1"/>
  <c r="K1481" i="1"/>
  <c r="Y1488" i="2"/>
  <c r="AE1488" i="2" s="1"/>
  <c r="P1487" i="1"/>
  <c r="N1487" i="1"/>
  <c r="J1487" i="1"/>
  <c r="AA1488" i="2" s="1"/>
  <c r="P1509" i="1"/>
  <c r="N1509" i="1"/>
  <c r="J1509" i="1"/>
  <c r="J479" i="3" s="1"/>
  <c r="Q1538" i="1"/>
  <c r="O1538" i="1"/>
  <c r="K1538" i="1"/>
  <c r="Y1548" i="2"/>
  <c r="AE1548" i="2" s="1"/>
  <c r="P1547" i="1"/>
  <c r="Q898" i="1"/>
  <c r="Q914" i="1"/>
  <c r="Q1020" i="1"/>
  <c r="K1023" i="1"/>
  <c r="AB1024" i="2" s="1"/>
  <c r="P1049" i="1"/>
  <c r="J1069" i="1"/>
  <c r="AA1070" i="2" s="1"/>
  <c r="Q1073" i="1"/>
  <c r="K1076" i="1"/>
  <c r="AB1077" i="2" s="1"/>
  <c r="K1092" i="1"/>
  <c r="AB1093" i="2" s="1"/>
  <c r="K1108" i="1"/>
  <c r="AB1109" i="2" s="1"/>
  <c r="K1125" i="1"/>
  <c r="AB1126" i="2" s="1"/>
  <c r="K1169" i="1"/>
  <c r="AB1170" i="2" s="1"/>
  <c r="K1217" i="1"/>
  <c r="AB1218" i="2" s="1"/>
  <c r="K1292" i="1"/>
  <c r="AB1293" i="2" s="1"/>
  <c r="K1315" i="1"/>
  <c r="AB1316" i="2" s="1"/>
  <c r="K1322" i="1"/>
  <c r="AB1323" i="2" s="1"/>
  <c r="O1327" i="1"/>
  <c r="K1381" i="1"/>
  <c r="O1402" i="1"/>
  <c r="Q1437" i="1"/>
  <c r="O1437" i="1"/>
  <c r="Q1509" i="1"/>
  <c r="O1509" i="1"/>
  <c r="K1509" i="1"/>
  <c r="Z1548" i="2"/>
  <c r="Q1547" i="1"/>
  <c r="O1547" i="1"/>
  <c r="Y1586" i="2"/>
  <c r="AE1586" i="2" s="1"/>
  <c r="N1585" i="1"/>
  <c r="J1585" i="1"/>
  <c r="AA1586" i="2" s="1"/>
  <c r="J1719" i="1"/>
  <c r="AA1720" i="2" s="1"/>
  <c r="P1719" i="1"/>
  <c r="Y1456" i="2"/>
  <c r="AE1456" i="2" s="1"/>
  <c r="P1455" i="1"/>
  <c r="Z1480" i="2"/>
  <c r="O1479" i="1"/>
  <c r="Q1518" i="1"/>
  <c r="O1518" i="1"/>
  <c r="Z1586" i="2"/>
  <c r="AF1586" i="2" s="1"/>
  <c r="Q1585" i="1"/>
  <c r="O1585" i="1"/>
  <c r="K1585" i="1"/>
  <c r="AB1586" i="2" s="1"/>
  <c r="Y1612" i="2"/>
  <c r="AE1612" i="2" s="1"/>
  <c r="P1611" i="1"/>
  <c r="N1611" i="1"/>
  <c r="J1611" i="1"/>
  <c r="AA1612" i="2" s="1"/>
  <c r="Z1633" i="2"/>
  <c r="AF1633" i="2" s="1"/>
  <c r="O1632" i="1"/>
  <c r="K1632" i="1"/>
  <c r="AB1633" i="2" s="1"/>
  <c r="N1003" i="1"/>
  <c r="Q1023" i="1"/>
  <c r="P1033" i="1"/>
  <c r="Q1076" i="1"/>
  <c r="P1078" i="1"/>
  <c r="Q1092" i="1"/>
  <c r="P1094" i="1"/>
  <c r="Q1108" i="1"/>
  <c r="P1110" i="1"/>
  <c r="Q1125" i="1"/>
  <c r="N1127" i="1"/>
  <c r="J1138" i="1"/>
  <c r="K1142" i="1"/>
  <c r="AB1143" i="2" s="1"/>
  <c r="K1161" i="1"/>
  <c r="N1165" i="1"/>
  <c r="J1167" i="1"/>
  <c r="AA1168" i="2" s="1"/>
  <c r="Q1169" i="1"/>
  <c r="N1171" i="1"/>
  <c r="O1175" i="1"/>
  <c r="J1186" i="1"/>
  <c r="AA1187" i="2" s="1"/>
  <c r="K1190" i="1"/>
  <c r="AB1191" i="2" s="1"/>
  <c r="P1194" i="1"/>
  <c r="K1209" i="1"/>
  <c r="Q1217" i="1"/>
  <c r="N1219" i="1"/>
  <c r="J1225" i="1"/>
  <c r="AA1226" i="2" s="1"/>
  <c r="N1271" i="1"/>
  <c r="N1274" i="1"/>
  <c r="O1292" i="1"/>
  <c r="J1311" i="1"/>
  <c r="AA1312" i="2" s="1"/>
  <c r="K1342" i="1"/>
  <c r="AB1343" i="2" s="1"/>
  <c r="K1344" i="1"/>
  <c r="AB1345" i="2" s="1"/>
  <c r="K1361" i="1"/>
  <c r="AB1362" i="2" s="1"/>
  <c r="K1363" i="1"/>
  <c r="AB1364" i="2" s="1"/>
  <c r="J1389" i="1"/>
  <c r="AA1390" i="2" s="1"/>
  <c r="J1391" i="1"/>
  <c r="AA1392" i="2" s="1"/>
  <c r="K1393" i="1"/>
  <c r="AB1394" i="2" s="1"/>
  <c r="Z1406" i="2"/>
  <c r="K1405" i="1"/>
  <c r="AB1406" i="2" s="1"/>
  <c r="O1412" i="1"/>
  <c r="K1444" i="1"/>
  <c r="AB1445" i="2" s="1"/>
  <c r="Z1492" i="2"/>
  <c r="AF1492" i="2" s="1"/>
  <c r="O1491" i="1"/>
  <c r="Y1563" i="2"/>
  <c r="AE1563" i="2" s="1"/>
  <c r="P1562" i="1"/>
  <c r="N1562" i="1"/>
  <c r="J1562" i="1"/>
  <c r="AA1563" i="2" s="1"/>
  <c r="Q1069" i="1"/>
  <c r="Q1085" i="1"/>
  <c r="Q1101" i="1"/>
  <c r="Q1117" i="1"/>
  <c r="P1127" i="1"/>
  <c r="J1134" i="1"/>
  <c r="AA1135" i="2" s="1"/>
  <c r="K1138" i="1"/>
  <c r="O411" i="3" s="1"/>
  <c r="P1142" i="1"/>
  <c r="Q1146" i="1"/>
  <c r="J1163" i="1"/>
  <c r="AA1164" i="2" s="1"/>
  <c r="J1182" i="1"/>
  <c r="AA1183" i="2" s="1"/>
  <c r="K1186" i="1"/>
  <c r="AB1187" i="2" s="1"/>
  <c r="P1190" i="1"/>
  <c r="Q1194" i="1"/>
  <c r="J1211" i="1"/>
  <c r="P1243" i="1"/>
  <c r="P1249" i="1"/>
  <c r="P1271" i="1"/>
  <c r="O1274" i="1"/>
  <c r="P1285" i="1"/>
  <c r="J1295" i="1"/>
  <c r="P1297" i="1"/>
  <c r="J1299" i="1"/>
  <c r="AA1300" i="2" s="1"/>
  <c r="K1311" i="1"/>
  <c r="AB1312" i="2" s="1"/>
  <c r="Q1318" i="1"/>
  <c r="J1334" i="1"/>
  <c r="AA1335" i="2" s="1"/>
  <c r="N1342" i="1"/>
  <c r="Y1359" i="2"/>
  <c r="AE1359" i="2" s="1"/>
  <c r="N1358" i="1"/>
  <c r="Y1374" i="2"/>
  <c r="AE1374" i="2" s="1"/>
  <c r="P1373" i="1"/>
  <c r="J1387" i="1"/>
  <c r="AA1388" i="2" s="1"/>
  <c r="K1389" i="1"/>
  <c r="AB1390" i="2" s="1"/>
  <c r="K1391" i="1"/>
  <c r="AB1392" i="2" s="1"/>
  <c r="Y1404" i="2"/>
  <c r="AE1404" i="2" s="1"/>
  <c r="J1403" i="1"/>
  <c r="AA1404" i="2" s="1"/>
  <c r="J1405" i="1"/>
  <c r="AA1406" i="2" s="1"/>
  <c r="Z1422" i="2"/>
  <c r="AF1422" i="2" s="1"/>
  <c r="O1421" i="1"/>
  <c r="J1426" i="1"/>
  <c r="AA1427" i="2" s="1"/>
  <c r="K1479" i="1"/>
  <c r="AB1480" i="2" s="1"/>
  <c r="Y1486" i="2"/>
  <c r="AE1486" i="2" s="1"/>
  <c r="N1485" i="1"/>
  <c r="J1485" i="1"/>
  <c r="AA1486" i="2" s="1"/>
  <c r="Y1537" i="2"/>
  <c r="AE1537" i="2" s="1"/>
  <c r="N1536" i="1"/>
  <c r="J1536" i="1"/>
  <c r="AA1537" i="2" s="1"/>
  <c r="Z1563" i="2"/>
  <c r="AF1563" i="2" s="1"/>
  <c r="O1562" i="1"/>
  <c r="K1562" i="1"/>
  <c r="AB1563" i="2" s="1"/>
  <c r="Y1573" i="2"/>
  <c r="P1572" i="1"/>
  <c r="Z1654" i="2"/>
  <c r="AF1654" i="2" s="1"/>
  <c r="O1653" i="1"/>
  <c r="K1653" i="1"/>
  <c r="AB1654" i="2" s="1"/>
  <c r="Z1779" i="2"/>
  <c r="AF1779" i="2" s="1"/>
  <c r="Q1778" i="1"/>
  <c r="O1778" i="1"/>
  <c r="N941" i="1"/>
  <c r="K972" i="1"/>
  <c r="K1011" i="1"/>
  <c r="AB1012" i="2" s="1"/>
  <c r="P1016" i="1"/>
  <c r="N1021" i="1"/>
  <c r="Q1037" i="1"/>
  <c r="K1040" i="1"/>
  <c r="AB1041" i="2" s="1"/>
  <c r="J1065" i="1"/>
  <c r="AA1066" i="2" s="1"/>
  <c r="N1074" i="1"/>
  <c r="K1081" i="1"/>
  <c r="AB1082" i="2" s="1"/>
  <c r="N1090" i="1"/>
  <c r="K1097" i="1"/>
  <c r="AB1098" i="2" s="1"/>
  <c r="N1106" i="1"/>
  <c r="K1113" i="1"/>
  <c r="AB1114" i="2" s="1"/>
  <c r="N1120" i="1"/>
  <c r="N1123" i="1"/>
  <c r="J1130" i="1"/>
  <c r="AA1131" i="2" s="1"/>
  <c r="K1134" i="1"/>
  <c r="AB1135" i="2" s="1"/>
  <c r="P1138" i="1"/>
  <c r="Q1142" i="1"/>
  <c r="K1153" i="1"/>
  <c r="AB1154" i="2" s="1"/>
  <c r="N1157" i="1"/>
  <c r="J1159" i="1"/>
  <c r="AA1160" i="2" s="1"/>
  <c r="N1163" i="1"/>
  <c r="O1167" i="1"/>
  <c r="P1171" i="1"/>
  <c r="J1178" i="1"/>
  <c r="K1182" i="1"/>
  <c r="AB1183" i="2" s="1"/>
  <c r="P1186" i="1"/>
  <c r="Q1190" i="1"/>
  <c r="K1201" i="1"/>
  <c r="AB1202" i="2" s="1"/>
  <c r="N1211" i="1"/>
  <c r="O1215" i="1"/>
  <c r="P1219" i="1"/>
  <c r="P1255" i="1"/>
  <c r="N1277" i="1"/>
  <c r="Q1292" i="1"/>
  <c r="K1304" i="1"/>
  <c r="AB1305" i="2" s="1"/>
  <c r="K1306" i="1"/>
  <c r="AB1307" i="2" s="1"/>
  <c r="Q1311" i="1"/>
  <c r="J1332" i="1"/>
  <c r="AA1333" i="2" s="1"/>
  <c r="K1334" i="1"/>
  <c r="AB1335" i="2" s="1"/>
  <c r="Q1336" i="1"/>
  <c r="P1344" i="1"/>
  <c r="O1351" i="1"/>
  <c r="P1361" i="1"/>
  <c r="Z1386" i="2"/>
  <c r="AF1386" i="2" s="1"/>
  <c r="Q1385" i="1"/>
  <c r="K1387" i="1"/>
  <c r="AB1388" i="2" s="1"/>
  <c r="N1389" i="1"/>
  <c r="N1391" i="1"/>
  <c r="P1393" i="1"/>
  <c r="N1405" i="1"/>
  <c r="O1407" i="1"/>
  <c r="O1415" i="1"/>
  <c r="N1426" i="1"/>
  <c r="Z1432" i="2"/>
  <c r="AF1432" i="2" s="1"/>
  <c r="Q1431" i="1"/>
  <c r="O1431" i="1"/>
  <c r="K1440" i="1"/>
  <c r="AB1441" i="2" s="1"/>
  <c r="O1444" i="1"/>
  <c r="Y1452" i="2"/>
  <c r="AE1452" i="2" s="1"/>
  <c r="P1451" i="1"/>
  <c r="Y1469" i="2"/>
  <c r="AE1469" i="2" s="1"/>
  <c r="P1468" i="1"/>
  <c r="N1507" i="1"/>
  <c r="J1507" i="1"/>
  <c r="Z1537" i="2"/>
  <c r="Q1536" i="1"/>
  <c r="O1536" i="1"/>
  <c r="K1536" i="1"/>
  <c r="AB1537" i="2" s="1"/>
  <c r="Z1573" i="2"/>
  <c r="AF1573" i="2" s="1"/>
  <c r="Q1572" i="1"/>
  <c r="O1572" i="1"/>
  <c r="Q1684" i="1"/>
  <c r="O1684" i="1"/>
  <c r="K1684" i="1"/>
  <c r="Y1713" i="2"/>
  <c r="J1712" i="1"/>
  <c r="AA1713" i="2" s="1"/>
  <c r="N1712" i="1"/>
  <c r="Q1875" i="1"/>
  <c r="K1875" i="1"/>
  <c r="AB1876" i="2" s="1"/>
  <c r="P1134" i="1"/>
  <c r="P1182" i="1"/>
  <c r="Q1186" i="1"/>
  <c r="P1277" i="1"/>
  <c r="N1295" i="1"/>
  <c r="N1334" i="1"/>
  <c r="J1358" i="1"/>
  <c r="AA1359" i="2" s="1"/>
  <c r="Q1368" i="1"/>
  <c r="O1368" i="1"/>
  <c r="J1373" i="1"/>
  <c r="AA1374" i="2" s="1"/>
  <c r="K1377" i="1"/>
  <c r="O460" i="3" s="1"/>
  <c r="J1385" i="1"/>
  <c r="AA1386" i="2" s="1"/>
  <c r="N1387" i="1"/>
  <c r="P1431" i="1"/>
  <c r="Y1435" i="2"/>
  <c r="AE1435" i="2" s="1"/>
  <c r="J1434" i="1"/>
  <c r="AA1435" i="2" s="1"/>
  <c r="Z1478" i="2"/>
  <c r="AF1478" i="2" s="1"/>
  <c r="Q1477" i="1"/>
  <c r="O1477" i="1"/>
  <c r="Q1507" i="1"/>
  <c r="O1507" i="1"/>
  <c r="K1507" i="1"/>
  <c r="Z1546" i="2"/>
  <c r="AF1546" i="2" s="1"/>
  <c r="O1545" i="1"/>
  <c r="Y1622" i="2"/>
  <c r="AE1622" i="2" s="1"/>
  <c r="P1621" i="1"/>
  <c r="Y1762" i="2"/>
  <c r="AE1762" i="2" s="1"/>
  <c r="J1761" i="1"/>
  <c r="AA1762" i="2" s="1"/>
  <c r="K1048" i="1"/>
  <c r="K1068" i="1"/>
  <c r="K1084" i="1"/>
  <c r="AB1085" i="2" s="1"/>
  <c r="K1100" i="1"/>
  <c r="AB1101" i="2" s="1"/>
  <c r="K1116" i="1"/>
  <c r="AB1117" i="2" s="1"/>
  <c r="K1145" i="1"/>
  <c r="AB1146" i="2" s="1"/>
  <c r="P1163" i="1"/>
  <c r="K1193" i="1"/>
  <c r="AB1194" i="2" s="1"/>
  <c r="O1304" i="1"/>
  <c r="K1310" i="1"/>
  <c r="O1339" i="1"/>
  <c r="Z1357" i="2"/>
  <c r="AF1357" i="2" s="1"/>
  <c r="K1356" i="1"/>
  <c r="AB1357" i="2" s="1"/>
  <c r="Q1389" i="1"/>
  <c r="Y1400" i="2"/>
  <c r="AE1400" i="2" s="1"/>
  <c r="J1399" i="1"/>
  <c r="AA1400" i="2" s="1"/>
  <c r="N1403" i="1"/>
  <c r="Q1415" i="1"/>
  <c r="Z1430" i="2"/>
  <c r="AF1430" i="2" s="1"/>
  <c r="O1429" i="1"/>
  <c r="Z1448" i="2"/>
  <c r="AF1448" i="2" s="1"/>
  <c r="Q1447" i="1"/>
  <c r="O1447" i="1"/>
  <c r="Y1484" i="2"/>
  <c r="AE1484" i="2" s="1"/>
  <c r="P1483" i="1"/>
  <c r="N1483" i="1"/>
  <c r="Q1516" i="1"/>
  <c r="O1516" i="1"/>
  <c r="Y1610" i="2"/>
  <c r="AE1610" i="2" s="1"/>
  <c r="N1609" i="1"/>
  <c r="J1609" i="1"/>
  <c r="AA1610" i="2" s="1"/>
  <c r="Z1631" i="2"/>
  <c r="AF1631" i="2" s="1"/>
  <c r="Q1630" i="1"/>
  <c r="O1630" i="1"/>
  <c r="K1630" i="1"/>
  <c r="AB1631" i="2" s="1"/>
  <c r="Y1683" i="2"/>
  <c r="AE1683" i="2" s="1"/>
  <c r="N1682" i="1"/>
  <c r="J1682" i="1"/>
  <c r="AA1683" i="2" s="1"/>
  <c r="P920" i="1"/>
  <c r="N929" i="1"/>
  <c r="Q983" i="1"/>
  <c r="Q999" i="1"/>
  <c r="Q1019" i="1"/>
  <c r="K1027" i="1"/>
  <c r="AB1028" i="2" s="1"/>
  <c r="P1053" i="1"/>
  <c r="N1058" i="1"/>
  <c r="N1070" i="1"/>
  <c r="K1077" i="1"/>
  <c r="AB1078" i="2" s="1"/>
  <c r="N1086" i="1"/>
  <c r="K1093" i="1"/>
  <c r="AB1094" i="2" s="1"/>
  <c r="N1102" i="1"/>
  <c r="K1109" i="1"/>
  <c r="AB1110" i="2" s="1"/>
  <c r="N1118" i="1"/>
  <c r="K1126" i="1"/>
  <c r="AB1127" i="2" s="1"/>
  <c r="Q1130" i="1"/>
  <c r="K1141" i="1"/>
  <c r="AB1142" i="2" s="1"/>
  <c r="J1147" i="1"/>
  <c r="AA1148" i="2" s="1"/>
  <c r="P1159" i="1"/>
  <c r="J1166" i="1"/>
  <c r="AA1167" i="2" s="1"/>
  <c r="K1170" i="1"/>
  <c r="AB1171" i="2" s="1"/>
  <c r="P1174" i="1"/>
  <c r="K1189" i="1"/>
  <c r="AB1190" i="2" s="1"/>
  <c r="J1195" i="1"/>
  <c r="AA1196" i="2" s="1"/>
  <c r="J1214" i="1"/>
  <c r="K1218" i="1"/>
  <c r="AB1219" i="2" s="1"/>
  <c r="J1224" i="1"/>
  <c r="AA1225" i="2" s="1"/>
  <c r="O1226" i="1"/>
  <c r="N1229" i="1"/>
  <c r="O1232" i="1"/>
  <c r="N1235" i="1"/>
  <c r="O1238" i="1"/>
  <c r="N1241" i="1"/>
  <c r="O1244" i="1"/>
  <c r="N1247" i="1"/>
  <c r="O1250" i="1"/>
  <c r="K1253" i="1"/>
  <c r="AB1254" i="2" s="1"/>
  <c r="N1283" i="1"/>
  <c r="K1286" i="1"/>
  <c r="AB1287" i="2" s="1"/>
  <c r="Q1306" i="1"/>
  <c r="J1319" i="1"/>
  <c r="AA1320" i="2" s="1"/>
  <c r="N1324" i="1"/>
  <c r="K1326" i="1"/>
  <c r="AB1327" i="2" s="1"/>
  <c r="K1328" i="1"/>
  <c r="AB1329" i="2" s="1"/>
  <c r="K1330" i="1"/>
  <c r="AB1331" i="2" s="1"/>
  <c r="J1356" i="1"/>
  <c r="AA1357" i="2" s="1"/>
  <c r="Y1372" i="2"/>
  <c r="AE1372" i="2" s="1"/>
  <c r="J1371" i="1"/>
  <c r="AA1372" i="2" s="1"/>
  <c r="N1373" i="1"/>
  <c r="N1385" i="1"/>
  <c r="O1411" i="1"/>
  <c r="Y1415" i="2"/>
  <c r="AE1415" i="2" s="1"/>
  <c r="P1414" i="1"/>
  <c r="K1422" i="1"/>
  <c r="AB1423" i="2" s="1"/>
  <c r="N1434" i="1"/>
  <c r="Y1465" i="2"/>
  <c r="AE1465" i="2" s="1"/>
  <c r="P1464" i="1"/>
  <c r="K1477" i="1"/>
  <c r="AB1478" i="2" s="1"/>
  <c r="Z1484" i="2"/>
  <c r="AF1484" i="2" s="1"/>
  <c r="O1483" i="1"/>
  <c r="K1483" i="1"/>
  <c r="AB1484" i="2" s="1"/>
  <c r="Y1561" i="2"/>
  <c r="AE1561" i="2" s="1"/>
  <c r="N1560" i="1"/>
  <c r="J1560" i="1"/>
  <c r="AA1561" i="2" s="1"/>
  <c r="Y1588" i="2"/>
  <c r="AE1588" i="2" s="1"/>
  <c r="P1587" i="1"/>
  <c r="N1587" i="1"/>
  <c r="J1587" i="1"/>
  <c r="AA1588" i="2" s="1"/>
  <c r="P1710" i="1"/>
  <c r="N1710" i="1"/>
  <c r="J1710" i="1"/>
  <c r="Y1751" i="2"/>
  <c r="AE1751" i="2" s="1"/>
  <c r="J1750" i="1"/>
  <c r="AA1751" i="2" s="1"/>
  <c r="N1750" i="1"/>
  <c r="N1009" i="1"/>
  <c r="N1027" i="1"/>
  <c r="P1032" i="1"/>
  <c r="N1038" i="1"/>
  <c r="P1058" i="1"/>
  <c r="P1070" i="1"/>
  <c r="Q1084" i="1"/>
  <c r="P1086" i="1"/>
  <c r="Q1100" i="1"/>
  <c r="P1102" i="1"/>
  <c r="Q1116" i="1"/>
  <c r="P1118" i="1"/>
  <c r="N1141" i="1"/>
  <c r="Q1145" i="1"/>
  <c r="N1147" i="1"/>
  <c r="O1151" i="1"/>
  <c r="P1155" i="1"/>
  <c r="J1162" i="1"/>
  <c r="K1166" i="1"/>
  <c r="AB1167" i="2" s="1"/>
  <c r="P1170" i="1"/>
  <c r="K1185" i="1"/>
  <c r="AB1186" i="2" s="1"/>
  <c r="N1189" i="1"/>
  <c r="J1191" i="1"/>
  <c r="AA1192" i="2" s="1"/>
  <c r="Q1193" i="1"/>
  <c r="N1195" i="1"/>
  <c r="O1199" i="1"/>
  <c r="J1210" i="1"/>
  <c r="P1218" i="1"/>
  <c r="K1224" i="1"/>
  <c r="AB1225" i="2" s="1"/>
  <c r="P1226" i="1"/>
  <c r="P1229" i="1"/>
  <c r="P1232" i="1"/>
  <c r="P1235" i="1"/>
  <c r="P1238" i="1"/>
  <c r="P1241" i="1"/>
  <c r="P1244" i="1"/>
  <c r="P1247" i="1"/>
  <c r="P1250" i="1"/>
  <c r="N1253" i="1"/>
  <c r="P1283" i="1"/>
  <c r="P1291" i="1"/>
  <c r="Q1304" i="1"/>
  <c r="K1312" i="1"/>
  <c r="AB1313" i="2" s="1"/>
  <c r="K1319" i="1"/>
  <c r="AB1320" i="2" s="1"/>
  <c r="K1321" i="1"/>
  <c r="AB1322" i="2" s="1"/>
  <c r="P1324" i="1"/>
  <c r="Q1332" i="1"/>
  <c r="Y1353" i="2"/>
  <c r="AE1353" i="2" s="1"/>
  <c r="P1352" i="1"/>
  <c r="N1356" i="1"/>
  <c r="P1385" i="1"/>
  <c r="O1392" i="1"/>
  <c r="Z1398" i="2"/>
  <c r="AF1398" i="2" s="1"/>
  <c r="K1397" i="1"/>
  <c r="AB1398" i="2" s="1"/>
  <c r="K1399" i="1"/>
  <c r="AB1400" i="2" s="1"/>
  <c r="Q1411" i="1"/>
  <c r="P1434" i="1"/>
  <c r="Z1444" i="2"/>
  <c r="AF1444" i="2" s="1"/>
  <c r="Q1443" i="1"/>
  <c r="O1443" i="1"/>
  <c r="J1483" i="1"/>
  <c r="AA1484" i="2" s="1"/>
  <c r="Y1494" i="2"/>
  <c r="AE1494" i="2" s="1"/>
  <c r="P1493" i="1"/>
  <c r="O1531" i="1"/>
  <c r="K1531" i="1"/>
  <c r="Z1561" i="2"/>
  <c r="Q1560" i="1"/>
  <c r="O1560" i="1"/>
  <c r="K1560" i="1"/>
  <c r="AB1561" i="2" s="1"/>
  <c r="Y1652" i="2"/>
  <c r="AE1652" i="2" s="1"/>
  <c r="N1651" i="1"/>
  <c r="J1651" i="1"/>
  <c r="AA1652" i="2" s="1"/>
  <c r="Y1694" i="2"/>
  <c r="AE1694" i="2" s="1"/>
  <c r="J1693" i="1"/>
  <c r="AA1694" i="2" s="1"/>
  <c r="Y1746" i="2"/>
  <c r="AE1746" i="2" s="1"/>
  <c r="J1745" i="1"/>
  <c r="AA1746" i="2" s="1"/>
  <c r="N1973" i="1"/>
  <c r="P1973" i="1"/>
  <c r="Z1660" i="2"/>
  <c r="AF1660" i="2" s="1"/>
  <c r="Q1659" i="1"/>
  <c r="Y1692" i="2"/>
  <c r="AE1692" i="2" s="1"/>
  <c r="P1691" i="1"/>
  <c r="Z1713" i="2"/>
  <c r="K1712" i="1"/>
  <c r="AB1713" i="2" s="1"/>
  <c r="Y1739" i="2"/>
  <c r="N1738" i="1"/>
  <c r="J1738" i="1"/>
  <c r="AA1739" i="2" s="1"/>
  <c r="Z1744" i="2"/>
  <c r="AF1744" i="2" s="1"/>
  <c r="Q1743" i="1"/>
  <c r="O1743" i="1"/>
  <c r="Z1751" i="2"/>
  <c r="AF1751" i="2" s="1"/>
  <c r="O1750" i="1"/>
  <c r="K1750" i="1"/>
  <c r="AB1751" i="2" s="1"/>
  <c r="Y1767" i="2"/>
  <c r="AE1767" i="2" s="1"/>
  <c r="J1766" i="1"/>
  <c r="AA1767" i="2" s="1"/>
  <c r="Y1774" i="2"/>
  <c r="AE1774" i="2" s="1"/>
  <c r="J1773" i="1"/>
  <c r="AA1774" i="2" s="1"/>
  <c r="P1783" i="1"/>
  <c r="N1783" i="1"/>
  <c r="J1783" i="1"/>
  <c r="Q1827" i="1"/>
  <c r="K1827" i="1"/>
  <c r="AB1828" i="2" s="1"/>
  <c r="P1943" i="1"/>
  <c r="N1943" i="1"/>
  <c r="K1981" i="1"/>
  <c r="AB1982" i="2" s="1"/>
  <c r="Q1981" i="1"/>
  <c r="P2001" i="1"/>
  <c r="N2001" i="1"/>
  <c r="F374" i="3"/>
  <c r="O934" i="2"/>
  <c r="Q934" i="2" s="1"/>
  <c r="F388" i="3"/>
  <c r="O967" i="2"/>
  <c r="Q967" i="2" s="1"/>
  <c r="F619" i="3"/>
  <c r="H2057" i="1"/>
  <c r="F624" i="3"/>
  <c r="H2069" i="1"/>
  <c r="W2261" i="2"/>
  <c r="O2261" i="2"/>
  <c r="Q2261" i="2" s="1"/>
  <c r="H2260" i="1"/>
  <c r="Y2411" i="2"/>
  <c r="AE2411" i="2" s="1"/>
  <c r="N2410" i="1"/>
  <c r="O1594" i="1"/>
  <c r="O1596" i="1"/>
  <c r="O1619" i="1"/>
  <c r="O1621" i="1"/>
  <c r="O1639" i="1"/>
  <c r="Y1675" i="2"/>
  <c r="AE1675" i="2" s="1"/>
  <c r="J1674" i="1"/>
  <c r="AA1675" i="2" s="1"/>
  <c r="N1674" i="1"/>
  <c r="K1682" i="1"/>
  <c r="AB1683" i="2" s="1"/>
  <c r="Z1707" i="2"/>
  <c r="AF1707" i="2" s="1"/>
  <c r="O1706" i="1"/>
  <c r="K1706" i="1"/>
  <c r="AB1707" i="2" s="1"/>
  <c r="O1712" i="1"/>
  <c r="Q1719" i="1"/>
  <c r="Z1741" i="2"/>
  <c r="AF1741" i="2" s="1"/>
  <c r="O1740" i="1"/>
  <c r="K1740" i="1"/>
  <c r="AB1741" i="2" s="1"/>
  <c r="Q1740" i="1"/>
  <c r="Z1756" i="2"/>
  <c r="AF1756" i="2" s="1"/>
  <c r="Q1755" i="1"/>
  <c r="Z1767" i="2"/>
  <c r="AF1767" i="2" s="1"/>
  <c r="O1766" i="1"/>
  <c r="K1766" i="1"/>
  <c r="AB1767" i="2" s="1"/>
  <c r="Z1782" i="2"/>
  <c r="AF1782" i="2" s="1"/>
  <c r="Q1781" i="1"/>
  <c r="O1781" i="1"/>
  <c r="P1793" i="1"/>
  <c r="N1793" i="1"/>
  <c r="J1793" i="1"/>
  <c r="Q1831" i="1"/>
  <c r="K1831" i="1"/>
  <c r="AB1832" i="2" s="1"/>
  <c r="P1834" i="1"/>
  <c r="N1834" i="1"/>
  <c r="Q1873" i="1"/>
  <c r="K1873" i="1"/>
  <c r="Q1879" i="1"/>
  <c r="K1879" i="1"/>
  <c r="AB1880" i="2" s="1"/>
  <c r="P1882" i="1"/>
  <c r="N1882" i="1"/>
  <c r="Q1923" i="1"/>
  <c r="K1923" i="1"/>
  <c r="AB1924" i="2" s="1"/>
  <c r="Q2001" i="1"/>
  <c r="K2001" i="1"/>
  <c r="AB2002" i="2" s="1"/>
  <c r="P2140" i="1"/>
  <c r="N2140" i="1"/>
  <c r="Y2277" i="2"/>
  <c r="N2276" i="1"/>
  <c r="P256" i="2"/>
  <c r="R256" i="2" s="1"/>
  <c r="X256" i="2"/>
  <c r="M175" i="3" s="1"/>
  <c r="F186" i="3"/>
  <c r="O267" i="2"/>
  <c r="Q267" i="2" s="1"/>
  <c r="O1452" i="1"/>
  <c r="O1456" i="1"/>
  <c r="O1461" i="1"/>
  <c r="O1465" i="1"/>
  <c r="O1469" i="1"/>
  <c r="O1473" i="1"/>
  <c r="O1475" i="1"/>
  <c r="N1477" i="1"/>
  <c r="N1479" i="1"/>
  <c r="O1502" i="1"/>
  <c r="O1505" i="1"/>
  <c r="O1534" i="1"/>
  <c r="O1558" i="1"/>
  <c r="O1581" i="1"/>
  <c r="O1583" i="1"/>
  <c r="K1587" i="1"/>
  <c r="AB1588" i="2" s="1"/>
  <c r="O1605" i="1"/>
  <c r="O1607" i="1"/>
  <c r="K1609" i="1"/>
  <c r="AB1610" i="2" s="1"/>
  <c r="K1611" i="1"/>
  <c r="AB1612" i="2" s="1"/>
  <c r="N1630" i="1"/>
  <c r="O1641" i="1"/>
  <c r="O1647" i="1"/>
  <c r="K1651" i="1"/>
  <c r="AB1652" i="2" s="1"/>
  <c r="K1659" i="1"/>
  <c r="AB1660" i="2" s="1"/>
  <c r="O1661" i="1"/>
  <c r="O1668" i="1"/>
  <c r="Z1675" i="2"/>
  <c r="K1674" i="1"/>
  <c r="AB1675" i="2" s="1"/>
  <c r="Z1681" i="2"/>
  <c r="AF1681" i="2" s="1"/>
  <c r="O1680" i="1"/>
  <c r="K1680" i="1"/>
  <c r="AB1681" i="2" s="1"/>
  <c r="O1682" i="1"/>
  <c r="Z1688" i="2"/>
  <c r="AF1688" i="2" s="1"/>
  <c r="Q1687" i="1"/>
  <c r="O1687" i="1"/>
  <c r="O1689" i="1"/>
  <c r="J1691" i="1"/>
  <c r="AA1692" i="2" s="1"/>
  <c r="N1698" i="1"/>
  <c r="P1698" i="1"/>
  <c r="Y1705" i="2"/>
  <c r="N1704" i="1"/>
  <c r="J1706" i="1"/>
  <c r="AA1707" i="2" s="1"/>
  <c r="Z1709" i="2"/>
  <c r="Q1708" i="1"/>
  <c r="O1708" i="1"/>
  <c r="Q1712" i="1"/>
  <c r="N1766" i="1"/>
  <c r="Q1825" i="1"/>
  <c r="K1825" i="1"/>
  <c r="O1840" i="1"/>
  <c r="Q1861" i="1"/>
  <c r="K1861" i="1"/>
  <c r="AB1862" i="2" s="1"/>
  <c r="O1889" i="1"/>
  <c r="Q1910" i="1"/>
  <c r="K1910" i="1"/>
  <c r="Z1977" i="2"/>
  <c r="O1976" i="1"/>
  <c r="P2065" i="1"/>
  <c r="N2065" i="1"/>
  <c r="J1511" i="1"/>
  <c r="AA1512" i="2" s="1"/>
  <c r="J1513" i="1"/>
  <c r="AA1514" i="2" s="1"/>
  <c r="J1540" i="1"/>
  <c r="AA1541" i="2" s="1"/>
  <c r="J1542" i="1"/>
  <c r="AA1543" i="2" s="1"/>
  <c r="J1564" i="1"/>
  <c r="AA1565" i="2" s="1"/>
  <c r="J1566" i="1"/>
  <c r="AA1567" i="2" s="1"/>
  <c r="J1589" i="1"/>
  <c r="AA1590" i="2" s="1"/>
  <c r="J1591" i="1"/>
  <c r="AA1592" i="2" s="1"/>
  <c r="Q1596" i="1"/>
  <c r="P1607" i="1"/>
  <c r="J1614" i="1"/>
  <c r="AA1615" i="2" s="1"/>
  <c r="J1616" i="1"/>
  <c r="AA1617" i="2" s="1"/>
  <c r="Q1621" i="1"/>
  <c r="J1634" i="1"/>
  <c r="AA1635" i="2" s="1"/>
  <c r="J1636" i="1"/>
  <c r="P1649" i="1"/>
  <c r="J1680" i="1"/>
  <c r="AA1681" i="2" s="1"/>
  <c r="J1687" i="1"/>
  <c r="AA1688" i="2" s="1"/>
  <c r="Z1705" i="2"/>
  <c r="AF1705" i="2" s="1"/>
  <c r="Q1704" i="1"/>
  <c r="N1706" i="1"/>
  <c r="K1708" i="1"/>
  <c r="AB1709" i="2" s="1"/>
  <c r="Y1718" i="2"/>
  <c r="AE1718" i="2" s="1"/>
  <c r="J1717" i="1"/>
  <c r="AA1718" i="2" s="1"/>
  <c r="N1720" i="1"/>
  <c r="J1720" i="1"/>
  <c r="Q1724" i="1"/>
  <c r="O1724" i="1"/>
  <c r="Y1728" i="2"/>
  <c r="AE1728" i="2" s="1"/>
  <c r="P1727" i="1"/>
  <c r="Y1737" i="2"/>
  <c r="AE1737" i="2" s="1"/>
  <c r="J1736" i="1"/>
  <c r="AA1737" i="2" s="1"/>
  <c r="Q1748" i="1"/>
  <c r="K1748" i="1"/>
  <c r="O543" i="3" s="1"/>
  <c r="O1755" i="1"/>
  <c r="K1781" i="1"/>
  <c r="AB1782" i="2" s="1"/>
  <c r="Q1788" i="1"/>
  <c r="K1788" i="1"/>
  <c r="Q1813" i="1"/>
  <c r="K1813" i="1"/>
  <c r="AB1814" i="2" s="1"/>
  <c r="Q1843" i="1"/>
  <c r="K1843" i="1"/>
  <c r="AB1844" i="2" s="1"/>
  <c r="P1861" i="1"/>
  <c r="P1870" i="1"/>
  <c r="Q1892" i="1"/>
  <c r="K1892" i="1"/>
  <c r="AB1893" i="2" s="1"/>
  <c r="P1910" i="1"/>
  <c r="P1920" i="1"/>
  <c r="N1935" i="1"/>
  <c r="Q2127" i="1"/>
  <c r="K2127" i="1"/>
  <c r="AB2128" i="2" s="1"/>
  <c r="Y2259" i="2"/>
  <c r="P2258" i="1"/>
  <c r="N2258" i="1"/>
  <c r="Z2265" i="2"/>
  <c r="AF2265" i="2" s="1"/>
  <c r="O2264" i="1"/>
  <c r="Q1423" i="1"/>
  <c r="K1485" i="1"/>
  <c r="AB1486" i="2" s="1"/>
  <c r="K1487" i="1"/>
  <c r="AB1488" i="2" s="1"/>
  <c r="P1497" i="1"/>
  <c r="K1511" i="1"/>
  <c r="AB1512" i="2" s="1"/>
  <c r="K1513" i="1"/>
  <c r="AB1514" i="2" s="1"/>
  <c r="P1522" i="1"/>
  <c r="K1540" i="1"/>
  <c r="AB1541" i="2" s="1"/>
  <c r="K1542" i="1"/>
  <c r="AB1543" i="2" s="1"/>
  <c r="K1564" i="1"/>
  <c r="AB1565" i="2" s="1"/>
  <c r="K1566" i="1"/>
  <c r="AB1567" i="2" s="1"/>
  <c r="P1576" i="1"/>
  <c r="O1587" i="1"/>
  <c r="K1589" i="1"/>
  <c r="AB1590" i="2" s="1"/>
  <c r="K1591" i="1"/>
  <c r="AB1592" i="2" s="1"/>
  <c r="P1600" i="1"/>
  <c r="O1609" i="1"/>
  <c r="O1611" i="1"/>
  <c r="K1614" i="1"/>
  <c r="AB1615" i="2" s="1"/>
  <c r="K1616" i="1"/>
  <c r="AB1617" i="2" s="1"/>
  <c r="P1632" i="1"/>
  <c r="K1634" i="1"/>
  <c r="AB1635" i="2" s="1"/>
  <c r="K1636" i="1"/>
  <c r="Q1641" i="1"/>
  <c r="O1644" i="1"/>
  <c r="J1646" i="1"/>
  <c r="AA1647" i="2" s="1"/>
  <c r="O1651" i="1"/>
  <c r="O1659" i="1"/>
  <c r="Y1663" i="2"/>
  <c r="AE1663" i="2" s="1"/>
  <c r="J1662" i="1"/>
  <c r="AA1663" i="2" s="1"/>
  <c r="P1662" i="1"/>
  <c r="Y1671" i="2"/>
  <c r="AE1671" i="2" s="1"/>
  <c r="P1670" i="1"/>
  <c r="J1670" i="1"/>
  <c r="AA1671" i="2" s="1"/>
  <c r="Y1673" i="2"/>
  <c r="AE1673" i="2" s="1"/>
  <c r="J1672" i="1"/>
  <c r="AA1673" i="2" s="1"/>
  <c r="N1672" i="1"/>
  <c r="P1674" i="1"/>
  <c r="N1680" i="1"/>
  <c r="P1687" i="1"/>
  <c r="Q1694" i="1"/>
  <c r="O1694" i="1"/>
  <c r="K1694" i="1"/>
  <c r="J1698" i="1"/>
  <c r="N1700" i="1"/>
  <c r="J1704" i="1"/>
  <c r="AA1705" i="2" s="1"/>
  <c r="P1706" i="1"/>
  <c r="Z1718" i="2"/>
  <c r="O1717" i="1"/>
  <c r="K1724" i="1"/>
  <c r="AB1725" i="2" s="1"/>
  <c r="Z1728" i="2"/>
  <c r="AF1728" i="2" s="1"/>
  <c r="O1727" i="1"/>
  <c r="Z1737" i="2"/>
  <c r="AF1737" i="2" s="1"/>
  <c r="Q1736" i="1"/>
  <c r="O1736" i="1"/>
  <c r="K1736" i="1"/>
  <c r="AB1737" i="2" s="1"/>
  <c r="Y1742" i="2"/>
  <c r="J1741" i="1"/>
  <c r="AA1742" i="2" s="1"/>
  <c r="J1748" i="1"/>
  <c r="P1813" i="1"/>
  <c r="P1822" i="1"/>
  <c r="K1929" i="1"/>
  <c r="AB1930" i="2" s="1"/>
  <c r="O2016" i="1"/>
  <c r="P2053" i="1"/>
  <c r="Z2259" i="2"/>
  <c r="AF2259" i="2" s="1"/>
  <c r="Q2258" i="1"/>
  <c r="K2258" i="1"/>
  <c r="AB2259" i="2" s="1"/>
  <c r="Z2402" i="2"/>
  <c r="AF2402" i="2" s="1"/>
  <c r="Q2401" i="1"/>
  <c r="J1490" i="1"/>
  <c r="AA1491" i="2" s="1"/>
  <c r="J1492" i="1"/>
  <c r="AA1493" i="2" s="1"/>
  <c r="N1511" i="1"/>
  <c r="N1513" i="1"/>
  <c r="J1515" i="1"/>
  <c r="AA1516" i="2" s="1"/>
  <c r="J1517" i="1"/>
  <c r="N1540" i="1"/>
  <c r="N1542" i="1"/>
  <c r="J1544" i="1"/>
  <c r="AA1545" i="2" s="1"/>
  <c r="J1546" i="1"/>
  <c r="AA1547" i="2" s="1"/>
  <c r="N1564" i="1"/>
  <c r="N1566" i="1"/>
  <c r="J1569" i="1"/>
  <c r="AA1570" i="2" s="1"/>
  <c r="J1571" i="1"/>
  <c r="AA1572" i="2" s="1"/>
  <c r="N1589" i="1"/>
  <c r="N1591" i="1"/>
  <c r="Q1609" i="1"/>
  <c r="N1614" i="1"/>
  <c r="N1616" i="1"/>
  <c r="N1634" i="1"/>
  <c r="N1636" i="1"/>
  <c r="Q1651" i="1"/>
  <c r="Z1655" i="2"/>
  <c r="AF1655" i="2" s="1"/>
  <c r="O1654" i="1"/>
  <c r="Y1659" i="2"/>
  <c r="AE1659" i="2" s="1"/>
  <c r="P1658" i="1"/>
  <c r="Z1663" i="2"/>
  <c r="AF1663" i="2" s="1"/>
  <c r="O1662" i="1"/>
  <c r="Z1671" i="2"/>
  <c r="AF1671" i="2" s="1"/>
  <c r="O1670" i="1"/>
  <c r="Z1673" i="2"/>
  <c r="AF1673" i="2" s="1"/>
  <c r="K1672" i="1"/>
  <c r="AB1673" i="2" s="1"/>
  <c r="Z1697" i="2"/>
  <c r="Q1696" i="1"/>
  <c r="O1696" i="1"/>
  <c r="Y1712" i="2"/>
  <c r="P1711" i="1"/>
  <c r="Z1742" i="2"/>
  <c r="AF1742" i="2" s="1"/>
  <c r="O1741" i="1"/>
  <c r="Q1841" i="1"/>
  <c r="K1841" i="1"/>
  <c r="AB1842" i="2" s="1"/>
  <c r="Q1847" i="1"/>
  <c r="K1847" i="1"/>
  <c r="AB1848" i="2" s="1"/>
  <c r="P1850" i="1"/>
  <c r="N1850" i="1"/>
  <c r="Q1890" i="1"/>
  <c r="K1890" i="1"/>
  <c r="AB1891" i="2" s="1"/>
  <c r="Q1896" i="1"/>
  <c r="K1896" i="1"/>
  <c r="AB1897" i="2" s="1"/>
  <c r="P1899" i="1"/>
  <c r="N1899" i="1"/>
  <c r="P1927" i="1"/>
  <c r="N1927" i="1"/>
  <c r="P2042" i="1"/>
  <c r="N2042" i="1"/>
  <c r="Z2182" i="2"/>
  <c r="K2181" i="1"/>
  <c r="AB2182" i="2" s="1"/>
  <c r="Q2181" i="1"/>
  <c r="O1453" i="1"/>
  <c r="O1457" i="1"/>
  <c r="O1462" i="1"/>
  <c r="O1466" i="1"/>
  <c r="P1472" i="1"/>
  <c r="O1476" i="1"/>
  <c r="O1485" i="1"/>
  <c r="O1487" i="1"/>
  <c r="P1501" i="1"/>
  <c r="O1511" i="1"/>
  <c r="O1513" i="1"/>
  <c r="O1528" i="1"/>
  <c r="O1530" i="1"/>
  <c r="O1540" i="1"/>
  <c r="O1542" i="1"/>
  <c r="O1564" i="1"/>
  <c r="O1566" i="1"/>
  <c r="P1580" i="1"/>
  <c r="O1589" i="1"/>
  <c r="O1591" i="1"/>
  <c r="P1604" i="1"/>
  <c r="O1614" i="1"/>
  <c r="O1616" i="1"/>
  <c r="O1634" i="1"/>
  <c r="O1636" i="1"/>
  <c r="P1646" i="1"/>
  <c r="Z1651" i="2"/>
  <c r="AF1651" i="2" s="1"/>
  <c r="Q1650" i="1"/>
  <c r="Q1662" i="1"/>
  <c r="K1670" i="1"/>
  <c r="AB1671" i="2" s="1"/>
  <c r="O1672" i="1"/>
  <c r="Y1689" i="2"/>
  <c r="AE1689" i="2" s="1"/>
  <c r="J1688" i="1"/>
  <c r="AA1689" i="2" s="1"/>
  <c r="K1696" i="1"/>
  <c r="AB1697" i="2" s="1"/>
  <c r="O1704" i="1"/>
  <c r="Y1719" i="2"/>
  <c r="N1718" i="1"/>
  <c r="Z1735" i="2"/>
  <c r="AF1735" i="2" s="1"/>
  <c r="O1734" i="1"/>
  <c r="Z1787" i="2"/>
  <c r="AF1787" i="2" s="1"/>
  <c r="Q1786" i="1"/>
  <c r="O1786" i="1"/>
  <c r="Q1798" i="1"/>
  <c r="K1798" i="1"/>
  <c r="AB1799" i="2" s="1"/>
  <c r="P1801" i="1"/>
  <c r="N1801" i="1"/>
  <c r="Q1829" i="1"/>
  <c r="K1829" i="1"/>
  <c r="AB1830" i="2" s="1"/>
  <c r="O1856" i="1"/>
  <c r="Q1877" i="1"/>
  <c r="K1877" i="1"/>
  <c r="AB1878" i="2" s="1"/>
  <c r="O1905" i="1"/>
  <c r="N1986" i="1"/>
  <c r="P1986" i="1"/>
  <c r="Y2352" i="2"/>
  <c r="AE2352" i="2" s="1"/>
  <c r="P2351" i="1"/>
  <c r="N2351" i="1"/>
  <c r="N1490" i="1"/>
  <c r="N1492" i="1"/>
  <c r="J1494" i="1"/>
  <c r="AA1495" i="2" s="1"/>
  <c r="J1496" i="1"/>
  <c r="AA1497" i="2" s="1"/>
  <c r="P1513" i="1"/>
  <c r="N1515" i="1"/>
  <c r="N1517" i="1"/>
  <c r="J1519" i="1"/>
  <c r="J1521" i="1"/>
  <c r="AA1522" i="2" s="1"/>
  <c r="P1542" i="1"/>
  <c r="N1544" i="1"/>
  <c r="N1546" i="1"/>
  <c r="J1548" i="1"/>
  <c r="AA1549" i="2" s="1"/>
  <c r="J1550" i="1"/>
  <c r="P1566" i="1"/>
  <c r="N1569" i="1"/>
  <c r="N1571" i="1"/>
  <c r="J1573" i="1"/>
  <c r="AA1574" i="2" s="1"/>
  <c r="J1575" i="1"/>
  <c r="P1591" i="1"/>
  <c r="N1593" i="1"/>
  <c r="N1595" i="1"/>
  <c r="J1597" i="1"/>
  <c r="J1599" i="1"/>
  <c r="AA1600" i="2" s="1"/>
  <c r="P1616" i="1"/>
  <c r="N1618" i="1"/>
  <c r="J1622" i="1"/>
  <c r="AA1623" i="2" s="1"/>
  <c r="J1624" i="1"/>
  <c r="J1650" i="1"/>
  <c r="AA1651" i="2" s="1"/>
  <c r="J1658" i="1"/>
  <c r="AA1659" i="2" s="1"/>
  <c r="P1665" i="1"/>
  <c r="N1665" i="1"/>
  <c r="Q1672" i="1"/>
  <c r="J1692" i="1"/>
  <c r="J525" i="3" s="1"/>
  <c r="J1711" i="1"/>
  <c r="AA1712" i="2" s="1"/>
  <c r="Z1719" i="2"/>
  <c r="K1718" i="1"/>
  <c r="AB1719" i="2" s="1"/>
  <c r="Y1773" i="2"/>
  <c r="AE1773" i="2" s="1"/>
  <c r="N1772" i="1"/>
  <c r="J1772" i="1"/>
  <c r="AA1773" i="2" s="1"/>
  <c r="P1772" i="1"/>
  <c r="J1786" i="1"/>
  <c r="AA1787" i="2" s="1"/>
  <c r="P1829" i="1"/>
  <c r="P1838" i="1"/>
  <c r="Q1859" i="1"/>
  <c r="K1859" i="1"/>
  <c r="AB1860" i="2" s="1"/>
  <c r="P1877" i="1"/>
  <c r="Q1908" i="1"/>
  <c r="K1908" i="1"/>
  <c r="AB1909" i="2" s="1"/>
  <c r="Z1931" i="2"/>
  <c r="AF1931" i="2" s="1"/>
  <c r="O1930" i="1"/>
  <c r="Q1983" i="1"/>
  <c r="K1983" i="1"/>
  <c r="AB1984" i="2" s="1"/>
  <c r="Q2017" i="1"/>
  <c r="K2017" i="1"/>
  <c r="Q2102" i="1"/>
  <c r="Y2166" i="2"/>
  <c r="AE2166" i="2" s="1"/>
  <c r="P2165" i="1"/>
  <c r="N2165" i="1"/>
  <c r="Z2327" i="2"/>
  <c r="AF2327" i="2" s="1"/>
  <c r="K2326" i="1"/>
  <c r="AB2327" i="2" s="1"/>
  <c r="Q2326" i="1"/>
  <c r="N1375" i="1"/>
  <c r="N1401" i="1"/>
  <c r="N1410" i="1"/>
  <c r="K1418" i="1"/>
  <c r="AB1419" i="2" s="1"/>
  <c r="J1422" i="1"/>
  <c r="AA1423" i="2" s="1"/>
  <c r="J1424" i="1"/>
  <c r="AA1425" i="2" s="1"/>
  <c r="K1426" i="1"/>
  <c r="AB1427" i="2" s="1"/>
  <c r="N1430" i="1"/>
  <c r="J1432" i="1"/>
  <c r="AA1433" i="2" s="1"/>
  <c r="K1434" i="1"/>
  <c r="AB1435" i="2" s="1"/>
  <c r="Q1476" i="1"/>
  <c r="O1478" i="1"/>
  <c r="P1480" i="1"/>
  <c r="O1490" i="1"/>
  <c r="O1492" i="1"/>
  <c r="K1494" i="1"/>
  <c r="AB1495" i="2" s="1"/>
  <c r="K1496" i="1"/>
  <c r="AB1497" i="2" s="1"/>
  <c r="P1506" i="1"/>
  <c r="O1515" i="1"/>
  <c r="O1517" i="1"/>
  <c r="K1521" i="1"/>
  <c r="AB1522" i="2" s="1"/>
  <c r="O1544" i="1"/>
  <c r="O1546" i="1"/>
  <c r="K1548" i="1"/>
  <c r="AB1549" i="2" s="1"/>
  <c r="K1550" i="1"/>
  <c r="P1559" i="1"/>
  <c r="O1569" i="1"/>
  <c r="O1571" i="1"/>
  <c r="K1573" i="1"/>
  <c r="AB1574" i="2" s="1"/>
  <c r="K1575" i="1"/>
  <c r="O1593" i="1"/>
  <c r="O1595" i="1"/>
  <c r="K1599" i="1"/>
  <c r="AB1600" i="2" s="1"/>
  <c r="P1608" i="1"/>
  <c r="O1618" i="1"/>
  <c r="O1620" i="1"/>
  <c r="K1622" i="1"/>
  <c r="AB1623" i="2" s="1"/>
  <c r="K1624" i="1"/>
  <c r="Q1629" i="1"/>
  <c r="O1631" i="1"/>
  <c r="J1633" i="1"/>
  <c r="AA1634" i="2" s="1"/>
  <c r="O1640" i="1"/>
  <c r="J1642" i="1"/>
  <c r="AA1643" i="2" s="1"/>
  <c r="J1645" i="1"/>
  <c r="AA1646" i="2" s="1"/>
  <c r="O1650" i="1"/>
  <c r="Z1653" i="2"/>
  <c r="AF1653" i="2" s="1"/>
  <c r="O1652" i="1"/>
  <c r="Q1654" i="1"/>
  <c r="O1656" i="1"/>
  <c r="Q1667" i="1"/>
  <c r="O1667" i="1"/>
  <c r="J1675" i="1"/>
  <c r="AA1676" i="2" s="1"/>
  <c r="Y1687" i="2"/>
  <c r="AE1687" i="2" s="1"/>
  <c r="N1686" i="1"/>
  <c r="P1686" i="1"/>
  <c r="N1688" i="1"/>
  <c r="K1692" i="1"/>
  <c r="Y1704" i="2"/>
  <c r="AE1704" i="2" s="1"/>
  <c r="P1703" i="1"/>
  <c r="Y1706" i="2"/>
  <c r="AE1706" i="2" s="1"/>
  <c r="J1705" i="1"/>
  <c r="AA1706" i="2" s="1"/>
  <c r="J1709" i="1"/>
  <c r="O1711" i="1"/>
  <c r="Y1715" i="2"/>
  <c r="AE1715" i="2" s="1"/>
  <c r="J1714" i="1"/>
  <c r="AA1715" i="2" s="1"/>
  <c r="J1718" i="1"/>
  <c r="AA1719" i="2" s="1"/>
  <c r="Q1725" i="1"/>
  <c r="O1725" i="1"/>
  <c r="K1734" i="1"/>
  <c r="AB1735" i="2" s="1"/>
  <c r="P1780" i="1"/>
  <c r="J1780" i="1"/>
  <c r="Q1811" i="1"/>
  <c r="K1811" i="1"/>
  <c r="AB1812" i="2" s="1"/>
  <c r="Q1962" i="1"/>
  <c r="K1962" i="1"/>
  <c r="P1965" i="1"/>
  <c r="N1965" i="1"/>
  <c r="Z1981" i="2"/>
  <c r="AF1981" i="2" s="1"/>
  <c r="Q1980" i="1"/>
  <c r="Q1989" i="1"/>
  <c r="K1989" i="1"/>
  <c r="AB1990" i="2" s="1"/>
  <c r="N2006" i="1"/>
  <c r="P2006" i="1"/>
  <c r="K2083" i="1"/>
  <c r="AB2084" i="2" s="1"/>
  <c r="Z2166" i="2"/>
  <c r="AF2166" i="2" s="1"/>
  <c r="Q2165" i="1"/>
  <c r="K2165" i="1"/>
  <c r="AB2166" i="2" s="1"/>
  <c r="Y2219" i="2"/>
  <c r="AE2219" i="2" s="1"/>
  <c r="P2218" i="1"/>
  <c r="J2218" i="1"/>
  <c r="AA2219" i="2" s="1"/>
  <c r="P1492" i="1"/>
  <c r="N1494" i="1"/>
  <c r="N1496" i="1"/>
  <c r="J1498" i="1"/>
  <c r="AA1499" i="2" s="1"/>
  <c r="J1500" i="1"/>
  <c r="AA1501" i="2" s="1"/>
  <c r="N1521" i="1"/>
  <c r="J1523" i="1"/>
  <c r="AA1524" i="2" s="1"/>
  <c r="P1546" i="1"/>
  <c r="N1548" i="1"/>
  <c r="P1571" i="1"/>
  <c r="N1573" i="1"/>
  <c r="J1577" i="1"/>
  <c r="AA1578" i="2" s="1"/>
  <c r="P1595" i="1"/>
  <c r="N1599" i="1"/>
  <c r="J1601" i="1"/>
  <c r="AA1602" i="2" s="1"/>
  <c r="P1620" i="1"/>
  <c r="N1622" i="1"/>
  <c r="P1650" i="1"/>
  <c r="Z1680" i="2"/>
  <c r="AF1680" i="2" s="1"/>
  <c r="O1679" i="1"/>
  <c r="Q1679" i="1"/>
  <c r="Q1699" i="1"/>
  <c r="O1699" i="1"/>
  <c r="O1709" i="1"/>
  <c r="Z1717" i="2"/>
  <c r="AF1717" i="2" s="1"/>
  <c r="O1716" i="1"/>
  <c r="O1718" i="1"/>
  <c r="Q1754" i="1"/>
  <c r="O1754" i="1"/>
  <c r="K1754" i="1"/>
  <c r="Y1769" i="2"/>
  <c r="AE1769" i="2" s="1"/>
  <c r="N1768" i="1"/>
  <c r="J1768" i="1"/>
  <c r="AA1769" i="2" s="1"/>
  <c r="Q1857" i="1"/>
  <c r="K1857" i="1"/>
  <c r="AB1858" i="2" s="1"/>
  <c r="Q1863" i="1"/>
  <c r="K1863" i="1"/>
  <c r="AB1864" i="2" s="1"/>
  <c r="P1866" i="1"/>
  <c r="N1866" i="1"/>
  <c r="Q1906" i="1"/>
  <c r="K1906" i="1"/>
  <c r="AB1907" i="2" s="1"/>
  <c r="Q1912" i="1"/>
  <c r="K1912" i="1"/>
  <c r="AB1913" i="2" s="1"/>
  <c r="P1915" i="1"/>
  <c r="N1915" i="1"/>
  <c r="Y2300" i="2"/>
  <c r="AE2300" i="2" s="1"/>
  <c r="P2299" i="1"/>
  <c r="J2299" i="1"/>
  <c r="AA2300" i="2" s="1"/>
  <c r="P1484" i="1"/>
  <c r="P1563" i="1"/>
  <c r="P1612" i="1"/>
  <c r="Y1654" i="2"/>
  <c r="AE1654" i="2" s="1"/>
  <c r="J1653" i="1"/>
  <c r="AA1654" i="2" s="1"/>
  <c r="N1667" i="1"/>
  <c r="O1677" i="1"/>
  <c r="O1701" i="1"/>
  <c r="P1747" i="1"/>
  <c r="J1747" i="1"/>
  <c r="P1763" i="1"/>
  <c r="J1763" i="1"/>
  <c r="Z1771" i="2"/>
  <c r="AF1771" i="2" s="1"/>
  <c r="O1770" i="1"/>
  <c r="K1770" i="1"/>
  <c r="AB1771" i="2" s="1"/>
  <c r="Y1797" i="2"/>
  <c r="AE1797" i="2" s="1"/>
  <c r="N1796" i="1"/>
  <c r="Q1809" i="1"/>
  <c r="K1809" i="1"/>
  <c r="AB1810" i="2" s="1"/>
  <c r="Q1815" i="1"/>
  <c r="K1815" i="1"/>
  <c r="AB1816" i="2" s="1"/>
  <c r="P1818" i="1"/>
  <c r="N1818" i="1"/>
  <c r="Q1845" i="1"/>
  <c r="K1845" i="1"/>
  <c r="AB1846" i="2" s="1"/>
  <c r="O1872" i="1"/>
  <c r="Q1894" i="1"/>
  <c r="K1894" i="1"/>
  <c r="AB1895" i="2" s="1"/>
  <c r="O1922" i="1"/>
  <c r="Z1943" i="2"/>
  <c r="AF1943" i="2" s="1"/>
  <c r="O1942" i="1"/>
  <c r="K2003" i="1"/>
  <c r="P2009" i="1"/>
  <c r="Z2013" i="2"/>
  <c r="AF2013" i="2" s="1"/>
  <c r="Q2012" i="1"/>
  <c r="O2012" i="1"/>
  <c r="K2029" i="1"/>
  <c r="AB2030" i="2" s="1"/>
  <c r="P2058" i="1"/>
  <c r="N2058" i="1"/>
  <c r="K2151" i="1"/>
  <c r="AB2152" i="2" s="1"/>
  <c r="O2151" i="1"/>
  <c r="Z2210" i="2"/>
  <c r="Q2209" i="1"/>
  <c r="K2209" i="1"/>
  <c r="AB2210" i="2" s="1"/>
  <c r="Y2214" i="2"/>
  <c r="AE2214" i="2" s="1"/>
  <c r="P2213" i="1"/>
  <c r="N2213" i="1"/>
  <c r="J1666" i="1"/>
  <c r="AA1667" i="2" s="1"/>
  <c r="J1681" i="1"/>
  <c r="AA1682" i="2" s="1"/>
  <c r="J1683" i="1"/>
  <c r="AA1684" i="2" s="1"/>
  <c r="K1688" i="1"/>
  <c r="AB1689" i="2" s="1"/>
  <c r="N1728" i="1"/>
  <c r="Q1735" i="1"/>
  <c r="O1742" i="1"/>
  <c r="O1756" i="1"/>
  <c r="Q1765" i="1"/>
  <c r="P1804" i="1"/>
  <c r="P1814" i="1"/>
  <c r="P1821" i="1"/>
  <c r="O1828" i="1"/>
  <c r="P1830" i="1"/>
  <c r="P1837" i="1"/>
  <c r="P1846" i="1"/>
  <c r="P1853" i="1"/>
  <c r="P1862" i="1"/>
  <c r="P1869" i="1"/>
  <c r="P1878" i="1"/>
  <c r="P1886" i="1"/>
  <c r="P1895" i="1"/>
  <c r="P1902" i="1"/>
  <c r="P1911" i="1"/>
  <c r="P1919" i="1"/>
  <c r="P1931" i="1"/>
  <c r="P1952" i="1"/>
  <c r="N1952" i="1"/>
  <c r="Q1968" i="1"/>
  <c r="K1972" i="1"/>
  <c r="Q1972" i="1"/>
  <c r="O1972" i="1"/>
  <c r="P2005" i="1"/>
  <c r="P2026" i="1"/>
  <c r="N2026" i="1"/>
  <c r="P2095" i="1"/>
  <c r="N2095" i="1"/>
  <c r="Y2178" i="2"/>
  <c r="P2177" i="1"/>
  <c r="N2177" i="1"/>
  <c r="Z2196" i="2"/>
  <c r="AF2196" i="2" s="1"/>
  <c r="O2195" i="1"/>
  <c r="J2206" i="1"/>
  <c r="AA2207" i="2" s="1"/>
  <c r="Y2210" i="2"/>
  <c r="AE2210" i="2" s="1"/>
  <c r="P2209" i="1"/>
  <c r="N2209" i="1"/>
  <c r="Y2228" i="2"/>
  <c r="AE2228" i="2" s="1"/>
  <c r="N2227" i="1"/>
  <c r="P2278" i="1"/>
  <c r="Z2288" i="2"/>
  <c r="AF2288" i="2" s="1"/>
  <c r="Q2287" i="1"/>
  <c r="Y2410" i="2"/>
  <c r="AE2410" i="2" s="1"/>
  <c r="J2409" i="1"/>
  <c r="AA2410" i="2" s="1"/>
  <c r="Z2413" i="2"/>
  <c r="K2412" i="1"/>
  <c r="AB2413" i="2" s="1"/>
  <c r="Q2412" i="1"/>
  <c r="Z2194" i="2"/>
  <c r="Q2193" i="1"/>
  <c r="Z2256" i="2"/>
  <c r="Q2255" i="1"/>
  <c r="Y2268" i="2"/>
  <c r="P2267" i="1"/>
  <c r="J2267" i="1"/>
  <c r="AA2268" i="2" s="1"/>
  <c r="Y2307" i="2"/>
  <c r="AE2307" i="2" s="1"/>
  <c r="P2306" i="1"/>
  <c r="N2306" i="1"/>
  <c r="Z2349" i="2"/>
  <c r="AF2349" i="2" s="1"/>
  <c r="Q2348" i="1"/>
  <c r="Y2394" i="2"/>
  <c r="AE2394" i="2" s="1"/>
  <c r="J2393" i="1"/>
  <c r="AA2394" i="2" s="1"/>
  <c r="Y2397" i="2"/>
  <c r="N2396" i="1"/>
  <c r="J2396" i="1"/>
  <c r="AA2397" i="2" s="1"/>
  <c r="F174" i="3"/>
  <c r="O255" i="2"/>
  <c r="Q255" i="2" s="1"/>
  <c r="P2081" i="1"/>
  <c r="N2081" i="1"/>
  <c r="Q2140" i="1"/>
  <c r="K2140" i="1"/>
  <c r="AB2141" i="2" s="1"/>
  <c r="O2175" i="1"/>
  <c r="K2175" i="1"/>
  <c r="AB2176" i="2" s="1"/>
  <c r="K2193" i="1"/>
  <c r="AB2194" i="2" s="1"/>
  <c r="Y2203" i="2"/>
  <c r="AE2203" i="2" s="1"/>
  <c r="P2202" i="1"/>
  <c r="Y2244" i="2"/>
  <c r="N2243" i="1"/>
  <c r="Z2307" i="2"/>
  <c r="AF2307" i="2" s="1"/>
  <c r="Q2306" i="1"/>
  <c r="K2306" i="1"/>
  <c r="AB2307" i="2" s="1"/>
  <c r="Z2381" i="2"/>
  <c r="AF2381" i="2" s="1"/>
  <c r="K2380" i="1"/>
  <c r="AB2381" i="2" s="1"/>
  <c r="Q2380" i="1"/>
  <c r="Y2403" i="2"/>
  <c r="N2402" i="1"/>
  <c r="K2004" i="1"/>
  <c r="O2004" i="1"/>
  <c r="P2017" i="1"/>
  <c r="N2017" i="1"/>
  <c r="Q2045" i="1"/>
  <c r="K2045" i="1"/>
  <c r="AB2046" i="2" s="1"/>
  <c r="P2096" i="1"/>
  <c r="J2096" i="1"/>
  <c r="AA2097" i="2" s="1"/>
  <c r="P2103" i="1"/>
  <c r="N2103" i="1"/>
  <c r="Y2226" i="2"/>
  <c r="P2225" i="1"/>
  <c r="N2225" i="1"/>
  <c r="Z2244" i="2"/>
  <c r="O2243" i="1"/>
  <c r="Y2275" i="2"/>
  <c r="P2274" i="1"/>
  <c r="N2274" i="1"/>
  <c r="Z2337" i="2"/>
  <c r="AF2337" i="2" s="1"/>
  <c r="O2336" i="1"/>
  <c r="Z2365" i="2"/>
  <c r="AF2365" i="2" s="1"/>
  <c r="K2364" i="1"/>
  <c r="AB2365" i="2" s="1"/>
  <c r="P2396" i="1"/>
  <c r="Z2403" i="2"/>
  <c r="AF2403" i="2" s="1"/>
  <c r="O2402" i="1"/>
  <c r="Y2420" i="2"/>
  <c r="AE2420" i="2" s="1"/>
  <c r="P2419" i="1"/>
  <c r="N2419" i="1"/>
  <c r="O220" i="2"/>
  <c r="Q220" i="2" s="1"/>
  <c r="W226" i="2"/>
  <c r="H154" i="3" s="1"/>
  <c r="O226" i="2"/>
  <c r="Q226" i="2" s="1"/>
  <c r="W232" i="2"/>
  <c r="H157" i="3" s="1"/>
  <c r="O232" i="2"/>
  <c r="Q232" i="2" s="1"/>
  <c r="Y2174" i="2"/>
  <c r="AE2174" i="2" s="1"/>
  <c r="P2173" i="1"/>
  <c r="N2173" i="1"/>
  <c r="Z2200" i="2"/>
  <c r="AF2200" i="2" s="1"/>
  <c r="K2199" i="1"/>
  <c r="AB2200" i="2" s="1"/>
  <c r="Z2275" i="2"/>
  <c r="AF2275" i="2" s="1"/>
  <c r="Q2274" i="1"/>
  <c r="K2274" i="1"/>
  <c r="AB2275" i="2" s="1"/>
  <c r="Y2293" i="2"/>
  <c r="AE2293" i="2" s="1"/>
  <c r="N2292" i="1"/>
  <c r="Y2316" i="2"/>
  <c r="AE2316" i="2" s="1"/>
  <c r="P2315" i="1"/>
  <c r="J2315" i="1"/>
  <c r="AA2316" i="2" s="1"/>
  <c r="Y2325" i="2"/>
  <c r="AE2325" i="2" s="1"/>
  <c r="N2324" i="1"/>
  <c r="O1675" i="1"/>
  <c r="J1689" i="1"/>
  <c r="AA1690" i="2" s="1"/>
  <c r="J1696" i="1"/>
  <c r="AA1697" i="2" s="1"/>
  <c r="J1701" i="1"/>
  <c r="J1708" i="1"/>
  <c r="AA1709" i="2" s="1"/>
  <c r="O1713" i="1"/>
  <c r="K1722" i="1"/>
  <c r="O1729" i="1"/>
  <c r="O1731" i="1"/>
  <c r="J1740" i="1"/>
  <c r="AA1741" i="2" s="1"/>
  <c r="K1752" i="1"/>
  <c r="J1754" i="1"/>
  <c r="O1757" i="1"/>
  <c r="J1770" i="1"/>
  <c r="AA1771" i="2" s="1"/>
  <c r="Q1773" i="1"/>
  <c r="O1775" i="1"/>
  <c r="J1778" i="1"/>
  <c r="AA1779" i="2" s="1"/>
  <c r="K1785" i="1"/>
  <c r="AB1786" i="2" s="1"/>
  <c r="P1981" i="1"/>
  <c r="N1994" i="1"/>
  <c r="P2022" i="1"/>
  <c r="P2138" i="1"/>
  <c r="J2138" i="1"/>
  <c r="AA2139" i="2" s="1"/>
  <c r="Z2174" i="2"/>
  <c r="AF2174" i="2" s="1"/>
  <c r="Q2173" i="1"/>
  <c r="Z2180" i="2"/>
  <c r="AF2180" i="2" s="1"/>
  <c r="O2179" i="1"/>
  <c r="O2199" i="1"/>
  <c r="Y2212" i="2"/>
  <c r="AE2212" i="2" s="1"/>
  <c r="N2211" i="1"/>
  <c r="Z2272" i="2"/>
  <c r="AF2272" i="2" s="1"/>
  <c r="Q2271" i="1"/>
  <c r="Y2332" i="2"/>
  <c r="AE2332" i="2" s="1"/>
  <c r="P2331" i="1"/>
  <c r="J2331" i="1"/>
  <c r="AA2332" i="2" s="1"/>
  <c r="Q2364" i="1"/>
  <c r="Y2395" i="2"/>
  <c r="AE2395" i="2" s="1"/>
  <c r="N2394" i="1"/>
  <c r="X181" i="2"/>
  <c r="M118" i="3" s="1"/>
  <c r="P181" i="2"/>
  <c r="R181" i="2" s="1"/>
  <c r="P200" i="2"/>
  <c r="R200" i="2" s="1"/>
  <c r="X200" i="2"/>
  <c r="M132" i="3" s="1"/>
  <c r="T209" i="2"/>
  <c r="P209" i="2"/>
  <c r="R209" i="2" s="1"/>
  <c r="Z2021" i="2"/>
  <c r="AF2021" i="2" s="1"/>
  <c r="O2020" i="1"/>
  <c r="P2033" i="1"/>
  <c r="N2033" i="1"/>
  <c r="P2049" i="1"/>
  <c r="N2049" i="1"/>
  <c r="Z2121" i="2"/>
  <c r="AF2121" i="2" s="1"/>
  <c r="K2120" i="1"/>
  <c r="AB2121" i="2" s="1"/>
  <c r="Z2212" i="2"/>
  <c r="AF2212" i="2" s="1"/>
  <c r="O2211" i="1"/>
  <c r="K2211" i="1"/>
  <c r="AB2212" i="2" s="1"/>
  <c r="Y2235" i="2"/>
  <c r="P2234" i="1"/>
  <c r="J2234" i="1"/>
  <c r="AA2235" i="2" s="1"/>
  <c r="Y2284" i="2"/>
  <c r="AE2284" i="2" s="1"/>
  <c r="P2283" i="1"/>
  <c r="J2283" i="1"/>
  <c r="AA2284" i="2" s="1"/>
  <c r="K1797" i="1"/>
  <c r="AB1798" i="2" s="1"/>
  <c r="O1799" i="1"/>
  <c r="O1816" i="1"/>
  <c r="O1832" i="1"/>
  <c r="O1848" i="1"/>
  <c r="O1864" i="1"/>
  <c r="O1880" i="1"/>
  <c r="O1897" i="1"/>
  <c r="O1913" i="1"/>
  <c r="Z1947" i="2"/>
  <c r="O1946" i="1"/>
  <c r="P1974" i="1"/>
  <c r="N1974" i="1"/>
  <c r="P2010" i="1"/>
  <c r="N2010" i="1"/>
  <c r="Q2020" i="1"/>
  <c r="O2076" i="1"/>
  <c r="P2091" i="1"/>
  <c r="N2091" i="1"/>
  <c r="Y2242" i="2"/>
  <c r="AE2242" i="2" s="1"/>
  <c r="P2241" i="1"/>
  <c r="N2241" i="1"/>
  <c r="N2310" i="1"/>
  <c r="Z2323" i="2"/>
  <c r="AF2323" i="2" s="1"/>
  <c r="Q2322" i="1"/>
  <c r="K2322" i="1"/>
  <c r="AB2323" i="2" s="1"/>
  <c r="Z2357" i="2"/>
  <c r="AF2357" i="2" s="1"/>
  <c r="Q2356" i="1"/>
  <c r="W157" i="2"/>
  <c r="O157" i="2"/>
  <c r="Q157" i="2" s="1"/>
  <c r="J1728" i="1"/>
  <c r="AA1729" i="2" s="1"/>
  <c r="O1733" i="1"/>
  <c r="O1735" i="1"/>
  <c r="K1742" i="1"/>
  <c r="AB1743" i="2" s="1"/>
  <c r="K1756" i="1"/>
  <c r="AB1757" i="2" s="1"/>
  <c r="J1765" i="1"/>
  <c r="AA1766" i="2" s="1"/>
  <c r="P1785" i="1"/>
  <c r="K1787" i="1"/>
  <c r="AB1788" i="2" s="1"/>
  <c r="K1806" i="1"/>
  <c r="AB1807" i="2" s="1"/>
  <c r="K1823" i="1"/>
  <c r="AB1824" i="2" s="1"/>
  <c r="K1839" i="1"/>
  <c r="AB1840" i="2" s="1"/>
  <c r="K1855" i="1"/>
  <c r="AB1856" i="2" s="1"/>
  <c r="K1871" i="1"/>
  <c r="AB1872" i="2" s="1"/>
  <c r="K1888" i="1"/>
  <c r="K1904" i="1"/>
  <c r="AB1905" i="2" s="1"/>
  <c r="K1921" i="1"/>
  <c r="AB1922" i="2" s="1"/>
  <c r="Q1933" i="1"/>
  <c r="P1936" i="1"/>
  <c r="N1936" i="1"/>
  <c r="O1954" i="1"/>
  <c r="P1960" i="1"/>
  <c r="O2028" i="1"/>
  <c r="K2033" i="1"/>
  <c r="AB2034" i="2" s="1"/>
  <c r="P2038" i="1"/>
  <c r="K2049" i="1"/>
  <c r="Q2076" i="1"/>
  <c r="Z2092" i="2"/>
  <c r="AF2092" i="2" s="1"/>
  <c r="Q2091" i="1"/>
  <c r="K2091" i="1"/>
  <c r="AB2092" i="2" s="1"/>
  <c r="O2101" i="1"/>
  <c r="K2101" i="1"/>
  <c r="Y2113" i="2"/>
  <c r="AE2113" i="2" s="1"/>
  <c r="P2112" i="1"/>
  <c r="N2112" i="1"/>
  <c r="P2123" i="1"/>
  <c r="Y2146" i="2"/>
  <c r="P2145" i="1"/>
  <c r="N2145" i="1"/>
  <c r="N2161" i="1"/>
  <c r="Y2187" i="2"/>
  <c r="AE2187" i="2" s="1"/>
  <c r="P2186" i="1"/>
  <c r="Y2190" i="2"/>
  <c r="AE2190" i="2" s="1"/>
  <c r="P2189" i="1"/>
  <c r="N2189" i="1"/>
  <c r="N2229" i="1"/>
  <c r="Z2242" i="2"/>
  <c r="AF2242" i="2" s="1"/>
  <c r="Q2241" i="1"/>
  <c r="K2241" i="1"/>
  <c r="AB2242" i="2" s="1"/>
  <c r="Y2291" i="2"/>
  <c r="AE2291" i="2" s="1"/>
  <c r="P2290" i="1"/>
  <c r="N2290" i="1"/>
  <c r="P2310" i="1"/>
  <c r="Y2351" i="2"/>
  <c r="AE2351" i="2" s="1"/>
  <c r="N2350" i="1"/>
  <c r="P2350" i="1"/>
  <c r="O1660" i="1"/>
  <c r="O1686" i="1"/>
  <c r="Q1691" i="1"/>
  <c r="O1726" i="1"/>
  <c r="K1728" i="1"/>
  <c r="AB1729" i="2" s="1"/>
  <c r="J1730" i="1"/>
  <c r="AA1731" i="2" s="1"/>
  <c r="P1735" i="1"/>
  <c r="P1740" i="1"/>
  <c r="N1742" i="1"/>
  <c r="J1744" i="1"/>
  <c r="AA1745" i="2" s="1"/>
  <c r="J1749" i="1"/>
  <c r="N1756" i="1"/>
  <c r="J1758" i="1"/>
  <c r="AA1759" i="2" s="1"/>
  <c r="O1765" i="1"/>
  <c r="J1767" i="1"/>
  <c r="AA1768" i="2" s="1"/>
  <c r="O1772" i="1"/>
  <c r="J1774" i="1"/>
  <c r="AA1775" i="2" s="1"/>
  <c r="J1782" i="1"/>
  <c r="Q1785" i="1"/>
  <c r="N1787" i="1"/>
  <c r="O1797" i="1"/>
  <c r="Q1954" i="1"/>
  <c r="Q1960" i="1"/>
  <c r="P1968" i="1"/>
  <c r="Q1995" i="1"/>
  <c r="Q2028" i="1"/>
  <c r="O2060" i="1"/>
  <c r="P2074" i="1"/>
  <c r="N2074" i="1"/>
  <c r="Q2120" i="1"/>
  <c r="Z2133" i="2"/>
  <c r="AF2133" i="2" s="1"/>
  <c r="Q2132" i="1"/>
  <c r="Z2146" i="2"/>
  <c r="AF2146" i="2" s="1"/>
  <c r="Q2145" i="1"/>
  <c r="K2145" i="1"/>
  <c r="AB2146" i="2" s="1"/>
  <c r="P2161" i="1"/>
  <c r="P2229" i="1"/>
  <c r="Y2239" i="2"/>
  <c r="AE2239" i="2" s="1"/>
  <c r="P2238" i="1"/>
  <c r="O2247" i="1"/>
  <c r="N2278" i="1"/>
  <c r="Z2291" i="2"/>
  <c r="AF2291" i="2" s="1"/>
  <c r="Q2290" i="1"/>
  <c r="K2290" i="1"/>
  <c r="AB2291" i="2" s="1"/>
  <c r="Y2309" i="2"/>
  <c r="AE2309" i="2" s="1"/>
  <c r="N2308" i="1"/>
  <c r="Z2329" i="2"/>
  <c r="AF2329" i="2" s="1"/>
  <c r="O2328" i="1"/>
  <c r="Y2333" i="2"/>
  <c r="AE2333" i="2" s="1"/>
  <c r="N2332" i="1"/>
  <c r="Z2407" i="2"/>
  <c r="AF2407" i="2" s="1"/>
  <c r="O2406" i="1"/>
  <c r="Y2413" i="2"/>
  <c r="AE2413" i="2" s="1"/>
  <c r="J2412" i="1"/>
  <c r="AA2413" i="2" s="1"/>
  <c r="P2412" i="1"/>
  <c r="N2412" i="1"/>
  <c r="Y2389" i="2"/>
  <c r="AE2389" i="2" s="1"/>
  <c r="P2388" i="1"/>
  <c r="N2388" i="1"/>
  <c r="J2388" i="1"/>
  <c r="AA2389" i="2" s="1"/>
  <c r="P186" i="2"/>
  <c r="R186" i="2" s="1"/>
  <c r="F175" i="3"/>
  <c r="O256" i="2"/>
  <c r="Q256" i="2" s="1"/>
  <c r="F380" i="3"/>
  <c r="O951" i="2"/>
  <c r="Q951" i="2" s="1"/>
  <c r="P2132" i="1"/>
  <c r="Q2153" i="1"/>
  <c r="Q2161" i="1"/>
  <c r="P2193" i="1"/>
  <c r="Q2213" i="1"/>
  <c r="Q2229" i="1"/>
  <c r="Q2245" i="1"/>
  <c r="Q2262" i="1"/>
  <c r="Q2303" i="1"/>
  <c r="Q2319" i="1"/>
  <c r="Z2352" i="2"/>
  <c r="AF2352" i="2" s="1"/>
  <c r="Q2351" i="1"/>
  <c r="K2351" i="1"/>
  <c r="AB2352" i="2" s="1"/>
  <c r="Y2371" i="2"/>
  <c r="AE2371" i="2" s="1"/>
  <c r="N2370" i="1"/>
  <c r="Y2374" i="2"/>
  <c r="AE2374" i="2" s="1"/>
  <c r="J2373" i="1"/>
  <c r="AA2374" i="2" s="1"/>
  <c r="Y2377" i="2"/>
  <c r="AE2377" i="2" s="1"/>
  <c r="J2376" i="1"/>
  <c r="AA2377" i="2" s="1"/>
  <c r="P2376" i="1"/>
  <c r="Y2392" i="2"/>
  <c r="AE2392" i="2" s="1"/>
  <c r="P2391" i="1"/>
  <c r="N2391" i="1"/>
  <c r="Y2398" i="2"/>
  <c r="AE2398" i="2" s="1"/>
  <c r="J2397" i="1"/>
  <c r="AA2398" i="2" s="1"/>
  <c r="X212" i="2"/>
  <c r="P212" i="2"/>
  <c r="R212" i="2" s="1"/>
  <c r="W235" i="2"/>
  <c r="O235" i="2"/>
  <c r="Q235" i="2" s="1"/>
  <c r="F178" i="3"/>
  <c r="O259" i="2"/>
  <c r="Q259" i="2" s="1"/>
  <c r="O280" i="2"/>
  <c r="Q280" i="2" s="1"/>
  <c r="O1934" i="1"/>
  <c r="O1950" i="1"/>
  <c r="O2089" i="1"/>
  <c r="K2103" i="1"/>
  <c r="K2112" i="1"/>
  <c r="AB2113" i="2" s="1"/>
  <c r="O2159" i="1"/>
  <c r="K2177" i="1"/>
  <c r="AB2178" i="2" s="1"/>
  <c r="K2189" i="1"/>
  <c r="AB2190" i="2" s="1"/>
  <c r="K2225" i="1"/>
  <c r="AB2226" i="2" s="1"/>
  <c r="O2324" i="1"/>
  <c r="Y2331" i="2"/>
  <c r="N2330" i="1"/>
  <c r="O2332" i="1"/>
  <c r="Y2336" i="2"/>
  <c r="AE2336" i="2" s="1"/>
  <c r="J2335" i="1"/>
  <c r="AA2336" i="2" s="1"/>
  <c r="Y2342" i="2"/>
  <c r="AE2342" i="2" s="1"/>
  <c r="N2341" i="1"/>
  <c r="Z2366" i="2"/>
  <c r="AF2366" i="2" s="1"/>
  <c r="Q2365" i="1"/>
  <c r="Z2369" i="2"/>
  <c r="AF2369" i="2" s="1"/>
  <c r="K2368" i="1"/>
  <c r="AB2369" i="2" s="1"/>
  <c r="Z2371" i="2"/>
  <c r="AF2371" i="2" s="1"/>
  <c r="O2370" i="1"/>
  <c r="Z2382" i="2"/>
  <c r="AF2382" i="2" s="1"/>
  <c r="Q2381" i="1"/>
  <c r="Z2398" i="2"/>
  <c r="AF2398" i="2" s="1"/>
  <c r="Q2397" i="1"/>
  <c r="W166" i="2"/>
  <c r="H108" i="3" s="1"/>
  <c r="P208" i="2"/>
  <c r="R208" i="2" s="1"/>
  <c r="P246" i="2"/>
  <c r="R246" i="2" s="1"/>
  <c r="X246" i="2"/>
  <c r="M167" i="3" s="1"/>
  <c r="Z2342" i="2"/>
  <c r="AF2342" i="2" s="1"/>
  <c r="O2341" i="1"/>
  <c r="Z2358" i="2"/>
  <c r="AF2358" i="2" s="1"/>
  <c r="O2357" i="1"/>
  <c r="Z2387" i="2"/>
  <c r="AF2387" i="2" s="1"/>
  <c r="O2386" i="1"/>
  <c r="Y2404" i="2"/>
  <c r="AE2404" i="2" s="1"/>
  <c r="N2403" i="1"/>
  <c r="O216" i="2"/>
  <c r="Q216" i="2" s="1"/>
  <c r="W216" i="2"/>
  <c r="H146" i="3" s="1"/>
  <c r="W224" i="2"/>
  <c r="H152" i="3" s="1"/>
  <c r="O224" i="2"/>
  <c r="Q224" i="2" s="1"/>
  <c r="T255" i="2"/>
  <c r="P255" i="2"/>
  <c r="R255" i="2" s="1"/>
  <c r="O333" i="2"/>
  <c r="Q333" i="2" s="1"/>
  <c r="S333" i="2"/>
  <c r="K2061" i="1"/>
  <c r="AB2062" i="2" s="1"/>
  <c r="K2077" i="1"/>
  <c r="AB2078" i="2" s="1"/>
  <c r="K2099" i="1"/>
  <c r="AB2100" i="2" s="1"/>
  <c r="K2116" i="1"/>
  <c r="AB2117" i="2" s="1"/>
  <c r="K2124" i="1"/>
  <c r="AB2125" i="2" s="1"/>
  <c r="K2221" i="1"/>
  <c r="AB2222" i="2" s="1"/>
  <c r="K2254" i="1"/>
  <c r="AB2255" i="2" s="1"/>
  <c r="K2270" i="1"/>
  <c r="AB2271" i="2" s="1"/>
  <c r="K2286" i="1"/>
  <c r="AB2287" i="2" s="1"/>
  <c r="K2302" i="1"/>
  <c r="AB2303" i="2" s="1"/>
  <c r="K2318" i="1"/>
  <c r="AB2319" i="2" s="1"/>
  <c r="K2330" i="1"/>
  <c r="AB2331" i="2" s="1"/>
  <c r="Y2340" i="2"/>
  <c r="AE2340" i="2" s="1"/>
  <c r="N2339" i="1"/>
  <c r="Z2345" i="2"/>
  <c r="AF2345" i="2" s="1"/>
  <c r="Q2344" i="1"/>
  <c r="Y2372" i="2"/>
  <c r="AE2372" i="2" s="1"/>
  <c r="P2371" i="1"/>
  <c r="N2371" i="1"/>
  <c r="Y2393" i="2"/>
  <c r="P2392" i="1"/>
  <c r="J2392" i="1"/>
  <c r="AA2393" i="2" s="1"/>
  <c r="Y2399" i="2"/>
  <c r="N2398" i="1"/>
  <c r="Y2409" i="2"/>
  <c r="AE2409" i="2" s="1"/>
  <c r="J2408" i="1"/>
  <c r="AA2409" i="2" s="1"/>
  <c r="W184" i="2"/>
  <c r="O184" i="2"/>
  <c r="Q184" i="2" s="1"/>
  <c r="X198" i="2"/>
  <c r="M130" i="3" s="1"/>
  <c r="W222" i="2"/>
  <c r="H150" i="3" s="1"/>
  <c r="O222" i="2"/>
  <c r="Q222" i="2" s="1"/>
  <c r="O2036" i="1"/>
  <c r="O2052" i="1"/>
  <c r="O2068" i="1"/>
  <c r="O2084" i="1"/>
  <c r="Q2099" i="1"/>
  <c r="Q2112" i="1"/>
  <c r="N2116" i="1"/>
  <c r="K2126" i="1"/>
  <c r="AB2127" i="2" s="1"/>
  <c r="P2157" i="1"/>
  <c r="J2162" i="1"/>
  <c r="AA2163" i="2" s="1"/>
  <c r="K2169" i="1"/>
  <c r="AB2170" i="2" s="1"/>
  <c r="Q2177" i="1"/>
  <c r="K2185" i="1"/>
  <c r="AB2186" i="2" s="1"/>
  <c r="Q2189" i="1"/>
  <c r="K2201" i="1"/>
  <c r="AB2202" i="2" s="1"/>
  <c r="P2205" i="1"/>
  <c r="J2214" i="1"/>
  <c r="AA2215" i="2" s="1"/>
  <c r="N2221" i="1"/>
  <c r="N2223" i="1"/>
  <c r="Q2225" i="1"/>
  <c r="J2230" i="1"/>
  <c r="AA2231" i="2" s="1"/>
  <c r="K2237" i="1"/>
  <c r="AB2238" i="2" s="1"/>
  <c r="N2239" i="1"/>
  <c r="J2246" i="1"/>
  <c r="AA2247" i="2" s="1"/>
  <c r="N2254" i="1"/>
  <c r="N2256" i="1"/>
  <c r="J2263" i="1"/>
  <c r="AA2264" i="2" s="1"/>
  <c r="N2270" i="1"/>
  <c r="N2272" i="1"/>
  <c r="J2279" i="1"/>
  <c r="AA2280" i="2" s="1"/>
  <c r="N2286" i="1"/>
  <c r="N2288" i="1"/>
  <c r="J2295" i="1"/>
  <c r="AA2296" i="2" s="1"/>
  <c r="N2302" i="1"/>
  <c r="N2304" i="1"/>
  <c r="J2311" i="1"/>
  <c r="AA2312" i="2" s="1"/>
  <c r="N2318" i="1"/>
  <c r="N2320" i="1"/>
  <c r="Q2327" i="1"/>
  <c r="P2330" i="1"/>
  <c r="Q2335" i="1"/>
  <c r="Z2340" i="2"/>
  <c r="AF2340" i="2" s="1"/>
  <c r="K2339" i="1"/>
  <c r="AB2340" i="2" s="1"/>
  <c r="Y2343" i="2"/>
  <c r="AE2343" i="2" s="1"/>
  <c r="P2342" i="1"/>
  <c r="J2344" i="1"/>
  <c r="AA2345" i="2" s="1"/>
  <c r="Z2350" i="2"/>
  <c r="AF2350" i="2" s="1"/>
  <c r="O2349" i="1"/>
  <c r="Y2353" i="2"/>
  <c r="J2352" i="1"/>
  <c r="AA2353" i="2" s="1"/>
  <c r="Y2356" i="2"/>
  <c r="P2355" i="1"/>
  <c r="N2355" i="1"/>
  <c r="Y2362" i="2"/>
  <c r="AE2362" i="2" s="1"/>
  <c r="J2361" i="1"/>
  <c r="AA2362" i="2" s="1"/>
  <c r="Y2367" i="2"/>
  <c r="AE2367" i="2" s="1"/>
  <c r="N2366" i="1"/>
  <c r="Y2383" i="2"/>
  <c r="AE2383" i="2" s="1"/>
  <c r="N2382" i="1"/>
  <c r="Z2393" i="2"/>
  <c r="Q2392" i="1"/>
  <c r="K2392" i="1"/>
  <c r="AB2393" i="2" s="1"/>
  <c r="Z2399" i="2"/>
  <c r="AF2399" i="2" s="1"/>
  <c r="O2398" i="1"/>
  <c r="Q2400" i="1"/>
  <c r="P2403" i="1"/>
  <c r="Y2419" i="2"/>
  <c r="AE2419" i="2" s="1"/>
  <c r="N2418" i="1"/>
  <c r="O13" i="2"/>
  <c r="Q13" i="2" s="1"/>
  <c r="O66" i="2"/>
  <c r="Q66" i="2" s="1"/>
  <c r="O92" i="2"/>
  <c r="Q92" i="2" s="1"/>
  <c r="W165" i="2"/>
  <c r="H107" i="3" s="1"/>
  <c r="X175" i="2"/>
  <c r="M113" i="3" s="1"/>
  <c r="P175" i="2"/>
  <c r="R175" i="2" s="1"/>
  <c r="P184" i="2"/>
  <c r="R184" i="2" s="1"/>
  <c r="X184" i="2"/>
  <c r="W243" i="2"/>
  <c r="F177" i="3"/>
  <c r="O258" i="2"/>
  <c r="Q258" i="2" s="1"/>
  <c r="N2164" i="1"/>
  <c r="N2169" i="1"/>
  <c r="N2185" i="1"/>
  <c r="J2194" i="1"/>
  <c r="AA2195" i="2" s="1"/>
  <c r="N2201" i="1"/>
  <c r="P2214" i="1"/>
  <c r="O2223" i="1"/>
  <c r="P2230" i="1"/>
  <c r="N2237" i="1"/>
  <c r="O2239" i="1"/>
  <c r="P2246" i="1"/>
  <c r="O2256" i="1"/>
  <c r="P2263" i="1"/>
  <c r="O2272" i="1"/>
  <c r="P2279" i="1"/>
  <c r="O2288" i="1"/>
  <c r="P2295" i="1"/>
  <c r="O2304" i="1"/>
  <c r="P2311" i="1"/>
  <c r="O2320" i="1"/>
  <c r="Q2330" i="1"/>
  <c r="P2339" i="1"/>
  <c r="Y2359" i="2"/>
  <c r="N2358" i="1"/>
  <c r="Z2375" i="2"/>
  <c r="AF2375" i="2" s="1"/>
  <c r="O2374" i="1"/>
  <c r="Y2378" i="2"/>
  <c r="AE2378" i="2" s="1"/>
  <c r="J2377" i="1"/>
  <c r="AA2378" i="2" s="1"/>
  <c r="Y2388" i="2"/>
  <c r="N2387" i="1"/>
  <c r="N2392" i="1"/>
  <c r="Z2414" i="2"/>
  <c r="Q2413" i="1"/>
  <c r="Z2417" i="2"/>
  <c r="K2416" i="1"/>
  <c r="AB2417" i="2" s="1"/>
  <c r="Z2419" i="2"/>
  <c r="AF2419" i="2" s="1"/>
  <c r="O2418" i="1"/>
  <c r="O17" i="2"/>
  <c r="Q17" i="2" s="1"/>
  <c r="O69" i="2"/>
  <c r="Q69" i="2" s="1"/>
  <c r="X160" i="2"/>
  <c r="M102" i="3" s="1"/>
  <c r="P160" i="2"/>
  <c r="R160" i="2" s="1"/>
  <c r="W178" i="2"/>
  <c r="H116" i="3" s="1"/>
  <c r="O178" i="2"/>
  <c r="Q178" i="2" s="1"/>
  <c r="X187" i="2"/>
  <c r="M123" i="3" s="1"/>
  <c r="P187" i="2"/>
  <c r="R187" i="2" s="1"/>
  <c r="W201" i="2"/>
  <c r="H133" i="3" s="1"/>
  <c r="O201" i="2"/>
  <c r="Q201" i="2" s="1"/>
  <c r="O211" i="2"/>
  <c r="Q211" i="2" s="1"/>
  <c r="S211" i="2"/>
  <c r="P222" i="2"/>
  <c r="R222" i="2" s="1"/>
  <c r="X222" i="2"/>
  <c r="M150" i="3" s="1"/>
  <c r="P243" i="2"/>
  <c r="R243" i="2" s="1"/>
  <c r="X243" i="2"/>
  <c r="X253" i="2"/>
  <c r="M172" i="3" s="1"/>
  <c r="P253" i="2"/>
  <c r="R253" i="2" s="1"/>
  <c r="O279" i="2"/>
  <c r="Q279" i="2" s="1"/>
  <c r="S279" i="2"/>
  <c r="Q2116" i="1"/>
  <c r="Q2124" i="1"/>
  <c r="N2128" i="1"/>
  <c r="N2136" i="1"/>
  <c r="P2169" i="1"/>
  <c r="P2185" i="1"/>
  <c r="P2194" i="1"/>
  <c r="P2201" i="1"/>
  <c r="N2203" i="1"/>
  <c r="Q2221" i="1"/>
  <c r="P2237" i="1"/>
  <c r="Q2254" i="1"/>
  <c r="Q2263" i="1"/>
  <c r="K2266" i="1"/>
  <c r="AB2267" i="2" s="1"/>
  <c r="Q2270" i="1"/>
  <c r="Q2279" i="1"/>
  <c r="K2282" i="1"/>
  <c r="AB2283" i="2" s="1"/>
  <c r="Q2286" i="1"/>
  <c r="Q2295" i="1"/>
  <c r="K2298" i="1"/>
  <c r="AB2299" i="2" s="1"/>
  <c r="Q2302" i="1"/>
  <c r="Q2311" i="1"/>
  <c r="K2314" i="1"/>
  <c r="AB2315" i="2" s="1"/>
  <c r="Q2318" i="1"/>
  <c r="Y2329" i="2"/>
  <c r="AE2329" i="2" s="1"/>
  <c r="N2328" i="1"/>
  <c r="K2347" i="1"/>
  <c r="AB2348" i="2" s="1"/>
  <c r="K2355" i="1"/>
  <c r="AB2356" i="2" s="1"/>
  <c r="Q2361" i="1"/>
  <c r="Y2365" i="2"/>
  <c r="AE2365" i="2" s="1"/>
  <c r="J2364" i="1"/>
  <c r="AA2365" i="2" s="1"/>
  <c r="Z2378" i="2"/>
  <c r="AF2378" i="2" s="1"/>
  <c r="Q2377" i="1"/>
  <c r="N2408" i="1"/>
  <c r="P178" i="2"/>
  <c r="R178" i="2" s="1"/>
  <c r="X178" i="2"/>
  <c r="M116" i="3" s="1"/>
  <c r="O229" i="2"/>
  <c r="Q229" i="2" s="1"/>
  <c r="W229" i="2"/>
  <c r="O253" i="2"/>
  <c r="Q253" i="2" s="1"/>
  <c r="W190" i="2"/>
  <c r="H126" i="3" s="1"/>
  <c r="O190" i="2"/>
  <c r="Q190" i="2" s="1"/>
  <c r="O297" i="2"/>
  <c r="Q297" i="2" s="1"/>
  <c r="S297" i="2"/>
  <c r="P2100" i="1"/>
  <c r="N2149" i="1"/>
  <c r="O2183" i="1"/>
  <c r="J2190" i="1"/>
  <c r="AA2191" i="2" s="1"/>
  <c r="N2197" i="1"/>
  <c r="P2210" i="1"/>
  <c r="J2226" i="1"/>
  <c r="AA2227" i="2" s="1"/>
  <c r="O2235" i="1"/>
  <c r="P2242" i="1"/>
  <c r="N2249" i="1"/>
  <c r="O2251" i="1"/>
  <c r="P2259" i="1"/>
  <c r="O2268" i="1"/>
  <c r="P2275" i="1"/>
  <c r="O2284" i="1"/>
  <c r="P2291" i="1"/>
  <c r="O2300" i="1"/>
  <c r="P2307" i="1"/>
  <c r="O2316" i="1"/>
  <c r="P2323" i="1"/>
  <c r="Y2344" i="2"/>
  <c r="AE2344" i="2" s="1"/>
  <c r="P2343" i="1"/>
  <c r="N2345" i="1"/>
  <c r="Q2347" i="1"/>
  <c r="Y2354" i="2"/>
  <c r="AE2354" i="2" s="1"/>
  <c r="N2353" i="1"/>
  <c r="N2364" i="1"/>
  <c r="Y2368" i="2"/>
  <c r="AE2368" i="2" s="1"/>
  <c r="N2367" i="1"/>
  <c r="Y2376" i="2"/>
  <c r="P2375" i="1"/>
  <c r="Z2397" i="2"/>
  <c r="Q2396" i="1"/>
  <c r="K2396" i="1"/>
  <c r="AB2397" i="2" s="1"/>
  <c r="Y2415" i="2"/>
  <c r="AE2415" i="2" s="1"/>
  <c r="N2414" i="1"/>
  <c r="W163" i="2"/>
  <c r="H105" i="3" s="1"/>
  <c r="P190" i="2"/>
  <c r="R190" i="2" s="1"/>
  <c r="X190" i="2"/>
  <c r="M126" i="3" s="1"/>
  <c r="X228" i="2"/>
  <c r="P228" i="2"/>
  <c r="R228" i="2" s="1"/>
  <c r="X240" i="2"/>
  <c r="M162" i="3" s="1"/>
  <c r="W242" i="2"/>
  <c r="H164" i="3" s="1"/>
  <c r="F169" i="3"/>
  <c r="O248" i="2"/>
  <c r="Q248" i="2" s="1"/>
  <c r="F187" i="3"/>
  <c r="O268" i="2"/>
  <c r="Q268" i="2" s="1"/>
  <c r="P2354" i="1"/>
  <c r="N2372" i="1"/>
  <c r="P2395" i="1"/>
  <c r="O180" i="2"/>
  <c r="Q180" i="2" s="1"/>
  <c r="W238" i="2"/>
  <c r="H161" i="3" s="1"/>
  <c r="P2372" i="1"/>
  <c r="Q2376" i="1"/>
  <c r="O230" i="2"/>
  <c r="Q230" i="2" s="1"/>
  <c r="O276" i="2"/>
  <c r="Q276" i="2" s="1"/>
  <c r="W428" i="2"/>
  <c r="H279" i="3" s="1"/>
  <c r="W870" i="2"/>
  <c r="O870" i="2"/>
  <c r="Q870" i="2" s="1"/>
  <c r="X1477" i="2"/>
  <c r="P1477" i="2"/>
  <c r="R1477" i="2" s="1"/>
  <c r="O120" i="2"/>
  <c r="Q120" i="2" s="1"/>
  <c r="W172" i="2"/>
  <c r="O174" i="2"/>
  <c r="Q174" i="2" s="1"/>
  <c r="O321" i="2"/>
  <c r="Q321" i="2" s="1"/>
  <c r="S321" i="2"/>
  <c r="T703" i="2"/>
  <c r="P703" i="2"/>
  <c r="R703" i="2" s="1"/>
  <c r="F375" i="3"/>
  <c r="O946" i="2"/>
  <c r="Q946" i="2" s="1"/>
  <c r="X262" i="2"/>
  <c r="M181" i="3" s="1"/>
  <c r="O273" i="2"/>
  <c r="Q273" i="2" s="1"/>
  <c r="O288" i="2"/>
  <c r="Q288" i="2" s="1"/>
  <c r="K334" i="3"/>
  <c r="X691" i="2"/>
  <c r="M334" i="3" s="1"/>
  <c r="P174" i="2"/>
  <c r="R174" i="2" s="1"/>
  <c r="P233" i="2"/>
  <c r="R233" i="2" s="1"/>
  <c r="T431" i="2"/>
  <c r="P431" i="2"/>
  <c r="R431" i="2" s="1"/>
  <c r="W869" i="2"/>
  <c r="O869" i="2"/>
  <c r="Q869" i="2" s="1"/>
  <c r="O168" i="2"/>
  <c r="Q168" i="2" s="1"/>
  <c r="O261" i="2"/>
  <c r="Q261" i="2" s="1"/>
  <c r="S273" i="2"/>
  <c r="S288" i="2"/>
  <c r="O345" i="2"/>
  <c r="Q345" i="2" s="1"/>
  <c r="S345" i="2"/>
  <c r="O382" i="2"/>
  <c r="Q382" i="2" s="1"/>
  <c r="X724" i="2"/>
  <c r="P724" i="2"/>
  <c r="R724" i="2" s="1"/>
  <c r="P776" i="2"/>
  <c r="R776" i="2" s="1"/>
  <c r="P2400" i="1"/>
  <c r="Q2404" i="1"/>
  <c r="N2415" i="1"/>
  <c r="X167" i="2"/>
  <c r="M109" i="3" s="1"/>
  <c r="O172" i="2"/>
  <c r="Q172" i="2" s="1"/>
  <c r="P259" i="2"/>
  <c r="R259" i="2" s="1"/>
  <c r="O262" i="2"/>
  <c r="Q262" i="2" s="1"/>
  <c r="O264" i="2"/>
  <c r="Q264" i="2" s="1"/>
  <c r="O270" i="2"/>
  <c r="Q270" i="2" s="1"/>
  <c r="O285" i="2"/>
  <c r="Q285" i="2" s="1"/>
  <c r="O309" i="2"/>
  <c r="Q309" i="2" s="1"/>
  <c r="S309" i="2"/>
  <c r="O358" i="2"/>
  <c r="Q358" i="2" s="1"/>
  <c r="S358" i="2"/>
  <c r="O373" i="2"/>
  <c r="Q373" i="2" s="1"/>
  <c r="X727" i="2"/>
  <c r="M345" i="3" s="1"/>
  <c r="P727" i="2"/>
  <c r="R727" i="2" s="1"/>
  <c r="W865" i="2"/>
  <c r="O865" i="2"/>
  <c r="Q865" i="2" s="1"/>
  <c r="W152" i="2"/>
  <c r="P262" i="2"/>
  <c r="R262" i="2" s="1"/>
  <c r="O265" i="2"/>
  <c r="Q265" i="2" s="1"/>
  <c r="O388" i="2"/>
  <c r="Q388" i="2" s="1"/>
  <c r="W388" i="2"/>
  <c r="P2411" i="1"/>
  <c r="O166" i="2"/>
  <c r="Q166" i="2" s="1"/>
  <c r="O192" i="2"/>
  <c r="Q192" i="2" s="1"/>
  <c r="X207" i="2"/>
  <c r="M138" i="3" s="1"/>
  <c r="O210" i="2"/>
  <c r="Q210" i="2" s="1"/>
  <c r="P211" i="2"/>
  <c r="R211" i="2" s="1"/>
  <c r="W220" i="2"/>
  <c r="H148" i="3" s="1"/>
  <c r="W253" i="2"/>
  <c r="H172" i="3" s="1"/>
  <c r="P700" i="2"/>
  <c r="R700" i="2" s="1"/>
  <c r="X700" i="2"/>
  <c r="X733" i="2"/>
  <c r="P733" i="2"/>
  <c r="R733" i="2" s="1"/>
  <c r="O868" i="2"/>
  <c r="Q868" i="2" s="1"/>
  <c r="W868" i="2"/>
  <c r="N2326" i="1"/>
  <c r="N2347" i="1"/>
  <c r="N2384" i="1"/>
  <c r="P2407" i="1"/>
  <c r="X149" i="2"/>
  <c r="X172" i="2"/>
  <c r="O282" i="2"/>
  <c r="Q282" i="2" s="1"/>
  <c r="X384" i="2"/>
  <c r="O436" i="2"/>
  <c r="Q436" i="2" s="1"/>
  <c r="W881" i="2"/>
  <c r="H369" i="3" s="1"/>
  <c r="O881" i="2"/>
  <c r="Q881" i="2" s="1"/>
  <c r="W921" i="2"/>
  <c r="O921" i="2"/>
  <c r="Q921" i="2" s="1"/>
  <c r="O834" i="2"/>
  <c r="Q834" i="2" s="1"/>
  <c r="O846" i="2"/>
  <c r="Q846" i="2" s="1"/>
  <c r="O867" i="2"/>
  <c r="Q867" i="2" s="1"/>
  <c r="W912" i="2"/>
  <c r="O912" i="2"/>
  <c r="Q912" i="2" s="1"/>
  <c r="O918" i="2"/>
  <c r="Q918" i="2" s="1"/>
  <c r="X1174" i="2"/>
  <c r="M417" i="3" s="1"/>
  <c r="P1174" i="2"/>
  <c r="R1174" i="2" s="1"/>
  <c r="W1191" i="2"/>
  <c r="X1524" i="2"/>
  <c r="P1524" i="2"/>
  <c r="R1524" i="2" s="1"/>
  <c r="O379" i="2"/>
  <c r="Q379" i="2" s="1"/>
  <c r="W540" i="2"/>
  <c r="W874" i="2"/>
  <c r="O874" i="2"/>
  <c r="Q874" i="2" s="1"/>
  <c r="W931" i="2"/>
  <c r="O931" i="2"/>
  <c r="Q931" i="2" s="1"/>
  <c r="W937" i="2"/>
  <c r="O937" i="2"/>
  <c r="Q937" i="2" s="1"/>
  <c r="F384" i="3"/>
  <c r="O963" i="2"/>
  <c r="Q963" i="2" s="1"/>
  <c r="K487" i="3"/>
  <c r="P1527" i="2"/>
  <c r="R1527" i="2" s="1"/>
  <c r="X1537" i="2"/>
  <c r="P1537" i="2"/>
  <c r="R1537" i="2" s="1"/>
  <c r="O364" i="2"/>
  <c r="Q364" i="2" s="1"/>
  <c r="X395" i="2"/>
  <c r="P562" i="2"/>
  <c r="R562" i="2" s="1"/>
  <c r="X688" i="2"/>
  <c r="W849" i="2"/>
  <c r="X1443" i="2"/>
  <c r="P1443" i="2"/>
  <c r="R1443" i="2" s="1"/>
  <c r="X1480" i="2"/>
  <c r="P1480" i="2"/>
  <c r="R1480" i="2" s="1"/>
  <c r="X1493" i="2"/>
  <c r="P1493" i="2"/>
  <c r="R1493" i="2" s="1"/>
  <c r="O294" i="2"/>
  <c r="Q294" i="2" s="1"/>
  <c r="O306" i="2"/>
  <c r="Q306" i="2" s="1"/>
  <c r="O318" i="2"/>
  <c r="Q318" i="2" s="1"/>
  <c r="O330" i="2"/>
  <c r="Q330" i="2" s="1"/>
  <c r="O342" i="2"/>
  <c r="Q342" i="2" s="1"/>
  <c r="O355" i="2"/>
  <c r="Q355" i="2" s="1"/>
  <c r="W546" i="2"/>
  <c r="X550" i="2"/>
  <c r="W564" i="2"/>
  <c r="P716" i="2"/>
  <c r="R716" i="2" s="1"/>
  <c r="X849" i="2"/>
  <c r="O888" i="2"/>
  <c r="Q888" i="2" s="1"/>
  <c r="O905" i="2"/>
  <c r="Q905" i="2" s="1"/>
  <c r="O936" i="2"/>
  <c r="Q936" i="2" s="1"/>
  <c r="F378" i="3"/>
  <c r="O949" i="2"/>
  <c r="Q949" i="2" s="1"/>
  <c r="W958" i="2"/>
  <c r="O958" i="2"/>
  <c r="Q958" i="2" s="1"/>
  <c r="W979" i="2"/>
  <c r="O979" i="2"/>
  <c r="Q979" i="2" s="1"/>
  <c r="O1059" i="2"/>
  <c r="Q1059" i="2" s="1"/>
  <c r="X1506" i="2"/>
  <c r="P1506" i="2"/>
  <c r="R1506" i="2" s="1"/>
  <c r="X362" i="2"/>
  <c r="O370" i="2"/>
  <c r="Q370" i="2" s="1"/>
  <c r="P547" i="2"/>
  <c r="R547" i="2" s="1"/>
  <c r="O612" i="2"/>
  <c r="Q612" i="2" s="1"/>
  <c r="O622" i="2"/>
  <c r="Q622" i="2" s="1"/>
  <c r="O632" i="2"/>
  <c r="Q632" i="2" s="1"/>
  <c r="O642" i="2"/>
  <c r="Q642" i="2" s="1"/>
  <c r="O651" i="2"/>
  <c r="Q651" i="2" s="1"/>
  <c r="O679" i="2"/>
  <c r="Q679" i="2" s="1"/>
  <c r="X742" i="2"/>
  <c r="X774" i="2"/>
  <c r="X786" i="2"/>
  <c r="O878" i="2"/>
  <c r="Q878" i="2" s="1"/>
  <c r="O884" i="2"/>
  <c r="Q884" i="2" s="1"/>
  <c r="W975" i="2"/>
  <c r="O975" i="2"/>
  <c r="Q975" i="2" s="1"/>
  <c r="X843" i="2"/>
  <c r="W872" i="2"/>
  <c r="O872" i="2"/>
  <c r="Q872" i="2" s="1"/>
  <c r="O897" i="2"/>
  <c r="Q897" i="2" s="1"/>
  <c r="F371" i="3"/>
  <c r="O914" i="2"/>
  <c r="Q914" i="2" s="1"/>
  <c r="F391" i="3"/>
  <c r="O970" i="2"/>
  <c r="Q970" i="2" s="1"/>
  <c r="T1173" i="2"/>
  <c r="P1173" i="2"/>
  <c r="R1173" i="2" s="1"/>
  <c r="P1609" i="2"/>
  <c r="R1609" i="2" s="1"/>
  <c r="X1609" i="2"/>
  <c r="O291" i="2"/>
  <c r="Q291" i="2" s="1"/>
  <c r="O303" i="2"/>
  <c r="Q303" i="2" s="1"/>
  <c r="O315" i="2"/>
  <c r="Q315" i="2" s="1"/>
  <c r="O327" i="2"/>
  <c r="Q327" i="2" s="1"/>
  <c r="O339" i="2"/>
  <c r="Q339" i="2" s="1"/>
  <c r="O351" i="2"/>
  <c r="Q351" i="2" s="1"/>
  <c r="O376" i="2"/>
  <c r="Q376" i="2" s="1"/>
  <c r="X389" i="2"/>
  <c r="O415" i="2"/>
  <c r="Q415" i="2" s="1"/>
  <c r="O421" i="2"/>
  <c r="Q421" i="2" s="1"/>
  <c r="O427" i="2"/>
  <c r="Q427" i="2" s="1"/>
  <c r="P434" i="2"/>
  <c r="R434" i="2" s="1"/>
  <c r="W533" i="2"/>
  <c r="H298" i="3" s="1"/>
  <c r="P550" i="2"/>
  <c r="R550" i="2" s="1"/>
  <c r="O877" i="2"/>
  <c r="Q877" i="2" s="1"/>
  <c r="W877" i="2"/>
  <c r="W924" i="2"/>
  <c r="O924" i="2"/>
  <c r="Q924" i="2" s="1"/>
  <c r="F382" i="3"/>
  <c r="O961" i="2"/>
  <c r="Q961" i="2" s="1"/>
  <c r="O361" i="2"/>
  <c r="Q361" i="2" s="1"/>
  <c r="W552" i="2"/>
  <c r="X556" i="2"/>
  <c r="X789" i="2"/>
  <c r="X807" i="2"/>
  <c r="P855" i="2"/>
  <c r="R855" i="2" s="1"/>
  <c r="W863" i="2"/>
  <c r="O863" i="2"/>
  <c r="Q863" i="2" s="1"/>
  <c r="X883" i="2"/>
  <c r="W913" i="2"/>
  <c r="O966" i="2"/>
  <c r="Q966" i="2" s="1"/>
  <c r="O1306" i="2"/>
  <c r="Q1306" i="2" s="1"/>
  <c r="O903" i="2"/>
  <c r="Q903" i="2" s="1"/>
  <c r="W903" i="2"/>
  <c r="W952" i="2"/>
  <c r="O952" i="2"/>
  <c r="Q952" i="2" s="1"/>
  <c r="P1120" i="2"/>
  <c r="R1120" i="2" s="1"/>
  <c r="X1120" i="2"/>
  <c r="O300" i="2"/>
  <c r="Q300" i="2" s="1"/>
  <c r="O312" i="2"/>
  <c r="Q312" i="2" s="1"/>
  <c r="O324" i="2"/>
  <c r="Q324" i="2" s="1"/>
  <c r="O336" i="2"/>
  <c r="Q336" i="2" s="1"/>
  <c r="O348" i="2"/>
  <c r="Q348" i="2" s="1"/>
  <c r="O367" i="2"/>
  <c r="Q367" i="2" s="1"/>
  <c r="O443" i="2"/>
  <c r="Q443" i="2" s="1"/>
  <c r="W871" i="2"/>
  <c r="W876" i="2"/>
  <c r="O876" i="2"/>
  <c r="Q876" i="2" s="1"/>
  <c r="W888" i="2"/>
  <c r="O908" i="2"/>
  <c r="Q908" i="2" s="1"/>
  <c r="W928" i="2"/>
  <c r="O928" i="2"/>
  <c r="Q928" i="2" s="1"/>
  <c r="F394" i="3"/>
  <c r="O973" i="2"/>
  <c r="Q973" i="2" s="1"/>
  <c r="P556" i="2"/>
  <c r="R556" i="2" s="1"/>
  <c r="P806" i="2"/>
  <c r="R806" i="2" s="1"/>
  <c r="W878" i="2"/>
  <c r="H368" i="3" s="1"/>
  <c r="O890" i="2"/>
  <c r="Q890" i="2" s="1"/>
  <c r="W943" i="2"/>
  <c r="O943" i="2"/>
  <c r="Q943" i="2" s="1"/>
  <c r="O978" i="2"/>
  <c r="Q978" i="2" s="1"/>
  <c r="P1124" i="2"/>
  <c r="R1124" i="2" s="1"/>
  <c r="O853" i="2"/>
  <c r="Q853" i="2" s="1"/>
  <c r="W859" i="2"/>
  <c r="O969" i="2"/>
  <c r="Q969" i="2" s="1"/>
  <c r="O981" i="2"/>
  <c r="Q981" i="2" s="1"/>
  <c r="W1254" i="2"/>
  <c r="O1309" i="2"/>
  <c r="Q1309" i="2" s="1"/>
  <c r="O1350" i="2"/>
  <c r="Q1350" i="2" s="1"/>
  <c r="O1402" i="2"/>
  <c r="Q1402" i="2" s="1"/>
  <c r="O1421" i="2"/>
  <c r="Q1421" i="2" s="1"/>
  <c r="P1483" i="2"/>
  <c r="R1483" i="2" s="1"/>
  <c r="X1487" i="2"/>
  <c r="K482" i="3"/>
  <c r="P1515" i="2"/>
  <c r="R1515" i="2" s="1"/>
  <c r="K492" i="3"/>
  <c r="P1534" i="2"/>
  <c r="R1534" i="2" s="1"/>
  <c r="O1078" i="2"/>
  <c r="Q1078" i="2" s="1"/>
  <c r="O1087" i="2"/>
  <c r="Q1087" i="2" s="1"/>
  <c r="W1100" i="2"/>
  <c r="O1108" i="2"/>
  <c r="Q1108" i="2" s="1"/>
  <c r="W1112" i="2"/>
  <c r="W1143" i="2"/>
  <c r="W1152" i="2"/>
  <c r="K469" i="3"/>
  <c r="P1428" i="2"/>
  <c r="R1428" i="2" s="1"/>
  <c r="X1606" i="2"/>
  <c r="P1606" i="2"/>
  <c r="R1606" i="2" s="1"/>
  <c r="W1811" i="2"/>
  <c r="O1811" i="2"/>
  <c r="Q1811" i="2" s="1"/>
  <c r="W2031" i="2"/>
  <c r="O2031" i="2"/>
  <c r="Q2031" i="2" s="1"/>
  <c r="F635" i="3"/>
  <c r="O2101" i="2"/>
  <c r="Q2101" i="2" s="1"/>
  <c r="F645" i="3"/>
  <c r="O2123" i="2"/>
  <c r="Q2123" i="2" s="1"/>
  <c r="O859" i="2"/>
  <c r="Q859" i="2" s="1"/>
  <c r="O1022" i="2"/>
  <c r="Q1022" i="2" s="1"/>
  <c r="O1062" i="2"/>
  <c r="Q1062" i="2" s="1"/>
  <c r="O1159" i="2"/>
  <c r="Q1159" i="2" s="1"/>
  <c r="O1187" i="2"/>
  <c r="Q1187" i="2" s="1"/>
  <c r="X1449" i="2"/>
  <c r="P1449" i="2"/>
  <c r="R1449" i="2" s="1"/>
  <c r="X1489" i="2"/>
  <c r="P1489" i="2"/>
  <c r="R1489" i="2" s="1"/>
  <c r="K484" i="3"/>
  <c r="P1518" i="2"/>
  <c r="R1518" i="2" s="1"/>
  <c r="O964" i="2"/>
  <c r="Q964" i="2" s="1"/>
  <c r="O976" i="2"/>
  <c r="Q976" i="2" s="1"/>
  <c r="O1150" i="2"/>
  <c r="Q1150" i="2" s="1"/>
  <c r="O1169" i="2"/>
  <c r="Q1169" i="2" s="1"/>
  <c r="W1248" i="2"/>
  <c r="W1271" i="2"/>
  <c r="X1437" i="2"/>
  <c r="P1437" i="2"/>
  <c r="R1437" i="2" s="1"/>
  <c r="W1608" i="2"/>
  <c r="O1608" i="2"/>
  <c r="Q1608" i="2" s="1"/>
  <c r="W1423" i="2"/>
  <c r="O1423" i="2"/>
  <c r="Q1423" i="2" s="1"/>
  <c r="X1431" i="2"/>
  <c r="P1431" i="2"/>
  <c r="R1431" i="2" s="1"/>
  <c r="X1452" i="2"/>
  <c r="P1452" i="2"/>
  <c r="R1452" i="2" s="1"/>
  <c r="W1599" i="2"/>
  <c r="H513" i="3" s="1"/>
  <c r="O1599" i="2"/>
  <c r="Q1599" i="2" s="1"/>
  <c r="X999" i="2"/>
  <c r="X1440" i="2"/>
  <c r="P1440" i="2"/>
  <c r="R1440" i="2" s="1"/>
  <c r="X1465" i="2"/>
  <c r="P1465" i="2"/>
  <c r="R1465" i="2" s="1"/>
  <c r="P1509" i="2"/>
  <c r="R1509" i="2" s="1"/>
  <c r="O1724" i="2"/>
  <c r="Q1724" i="2" s="1"/>
  <c r="S1724" i="2"/>
  <c r="X987" i="2"/>
  <c r="O1025" i="2"/>
  <c r="Q1025" i="2" s="1"/>
  <c r="O1141" i="2"/>
  <c r="Q1141" i="2" s="1"/>
  <c r="X1156" i="2"/>
  <c r="W1230" i="2"/>
  <c r="O1318" i="2"/>
  <c r="Q1318" i="2" s="1"/>
  <c r="X1422" i="2"/>
  <c r="P1422" i="2"/>
  <c r="R1422" i="2" s="1"/>
  <c r="S1444" i="2"/>
  <c r="O1444" i="2"/>
  <c r="Q1444" i="2" s="1"/>
  <c r="X1502" i="2"/>
  <c r="P1502" i="2"/>
  <c r="R1502" i="2" s="1"/>
  <c r="X1130" i="2"/>
  <c r="F450" i="3"/>
  <c r="W1268" i="2"/>
  <c r="H450" i="3" s="1"/>
  <c r="O1268" i="2"/>
  <c r="Q1268" i="2" s="1"/>
  <c r="W1426" i="2"/>
  <c r="X1455" i="2"/>
  <c r="P1455" i="2"/>
  <c r="R1455" i="2" s="1"/>
  <c r="P1686" i="2"/>
  <c r="R1686" i="2" s="1"/>
  <c r="P999" i="2"/>
  <c r="R999" i="2" s="1"/>
  <c r="X1005" i="2"/>
  <c r="S1025" i="2"/>
  <c r="W1242" i="2"/>
  <c r="X1468" i="2"/>
  <c r="P1468" i="2"/>
  <c r="R1468" i="2" s="1"/>
  <c r="X1474" i="2"/>
  <c r="P1474" i="2"/>
  <c r="R1474" i="2" s="1"/>
  <c r="X1543" i="2"/>
  <c r="P1543" i="2"/>
  <c r="R1543" i="2" s="1"/>
  <c r="X1600" i="2"/>
  <c r="X1148" i="2"/>
  <c r="P1156" i="2"/>
  <c r="R1156" i="2" s="1"/>
  <c r="O1300" i="2"/>
  <c r="Q1300" i="2" s="1"/>
  <c r="O1422" i="2"/>
  <c r="Q1422" i="2" s="1"/>
  <c r="P1689" i="2"/>
  <c r="R1689" i="2" s="1"/>
  <c r="O1725" i="2"/>
  <c r="Q1725" i="2" s="1"/>
  <c r="W1734" i="2"/>
  <c r="O1734" i="2"/>
  <c r="Q1734" i="2" s="1"/>
  <c r="W1279" i="2"/>
  <c r="O1615" i="2"/>
  <c r="Q1615" i="2" s="1"/>
  <c r="W1719" i="2"/>
  <c r="O1719" i="2"/>
  <c r="Q1719" i="2" s="1"/>
  <c r="W1282" i="2"/>
  <c r="W1737" i="2"/>
  <c r="O1737" i="2"/>
  <c r="Q1737" i="2" s="1"/>
  <c r="W1810" i="2"/>
  <c r="O1810" i="2"/>
  <c r="Q1810" i="2" s="1"/>
  <c r="F647" i="3"/>
  <c r="O2126" i="2"/>
  <c r="Q2126" i="2" s="1"/>
  <c r="W1421" i="2"/>
  <c r="O1463" i="2"/>
  <c r="Q1463" i="2" s="1"/>
  <c r="P1572" i="2"/>
  <c r="R1572" i="2" s="1"/>
  <c r="O1577" i="2"/>
  <c r="Q1577" i="2" s="1"/>
  <c r="O2085" i="2"/>
  <c r="Q2085" i="2" s="1"/>
  <c r="W2085" i="2"/>
  <c r="W2205" i="2"/>
  <c r="O2205" i="2"/>
  <c r="Q2205" i="2" s="1"/>
  <c r="X2250" i="2"/>
  <c r="P2250" i="2"/>
  <c r="R2250" i="2" s="1"/>
  <c r="W1420" i="2"/>
  <c r="O1558" i="2"/>
  <c r="Q1558" i="2" s="1"/>
  <c r="O1840" i="2"/>
  <c r="Q1840" i="2" s="1"/>
  <c r="P1894" i="2"/>
  <c r="R1894" i="2" s="1"/>
  <c r="X1413" i="2"/>
  <c r="X1462" i="2"/>
  <c r="X1566" i="2"/>
  <c r="O1571" i="2"/>
  <c r="Q1571" i="2" s="1"/>
  <c r="W1658" i="2"/>
  <c r="S1736" i="2"/>
  <c r="O1736" i="2"/>
  <c r="Q1736" i="2" s="1"/>
  <c r="W1270" i="2"/>
  <c r="W1565" i="2"/>
  <c r="P1581" i="2"/>
  <c r="R1581" i="2" s="1"/>
  <c r="X1595" i="2"/>
  <c r="W1624" i="2"/>
  <c r="W1630" i="2"/>
  <c r="W1731" i="2"/>
  <c r="O1731" i="2"/>
  <c r="Q1731" i="2" s="1"/>
  <c r="T2040" i="2"/>
  <c r="P2040" i="2"/>
  <c r="R2040" i="2" s="1"/>
  <c r="W2266" i="2"/>
  <c r="W1418" i="2"/>
  <c r="H468" i="3" s="1"/>
  <c r="X1434" i="2"/>
  <c r="X1435" i="2"/>
  <c r="W1563" i="2"/>
  <c r="W1594" i="2"/>
  <c r="W2132" i="2"/>
  <c r="O2132" i="2"/>
  <c r="Q2132" i="2" s="1"/>
  <c r="W1291" i="2"/>
  <c r="O1331" i="2"/>
  <c r="Q1331" i="2" s="1"/>
  <c r="O1343" i="2"/>
  <c r="Q1343" i="2" s="1"/>
  <c r="P1462" i="2"/>
  <c r="R1462" i="2" s="1"/>
  <c r="P1486" i="2"/>
  <c r="R1486" i="2" s="1"/>
  <c r="P1499" i="2"/>
  <c r="R1499" i="2" s="1"/>
  <c r="P1512" i="2"/>
  <c r="R1512" i="2" s="1"/>
  <c r="X1522" i="2"/>
  <c r="X1541" i="2"/>
  <c r="W1548" i="2"/>
  <c r="P1549" i="2"/>
  <c r="R1549" i="2" s="1"/>
  <c r="O1555" i="2"/>
  <c r="Q1555" i="2" s="1"/>
  <c r="P1575" i="2"/>
  <c r="R1575" i="2" s="1"/>
  <c r="O1580" i="2"/>
  <c r="Q1580" i="2" s="1"/>
  <c r="P2204" i="2"/>
  <c r="R2204" i="2" s="1"/>
  <c r="X2204" i="2"/>
  <c r="X2229" i="2"/>
  <c r="P2229" i="2"/>
  <c r="R2229" i="2" s="1"/>
  <c r="O1264" i="2"/>
  <c r="Q1264" i="2" s="1"/>
  <c r="W1294" i="2"/>
  <c r="O1432" i="2"/>
  <c r="Q1432" i="2" s="1"/>
  <c r="O1595" i="2"/>
  <c r="Q1595" i="2" s="1"/>
  <c r="O1617" i="2"/>
  <c r="Q1617" i="2" s="1"/>
  <c r="W1661" i="2"/>
  <c r="W1667" i="2"/>
  <c r="S1739" i="2"/>
  <c r="O1739" i="2"/>
  <c r="Q1739" i="2" s="1"/>
  <c r="F644" i="3"/>
  <c r="O2120" i="2"/>
  <c r="Q2120" i="2" s="1"/>
  <c r="W2021" i="2"/>
  <c r="O2028" i="2"/>
  <c r="Q2028" i="2" s="1"/>
  <c r="O2046" i="2"/>
  <c r="Q2046" i="2" s="1"/>
  <c r="X2056" i="2"/>
  <c r="W2129" i="2"/>
  <c r="T2198" i="2"/>
  <c r="P2198" i="2"/>
  <c r="R2198" i="2" s="1"/>
  <c r="P2222" i="2"/>
  <c r="R2222" i="2" s="1"/>
  <c r="T2271" i="2"/>
  <c r="P2271" i="2"/>
  <c r="R2271" i="2" s="1"/>
  <c r="X2327" i="2"/>
  <c r="P2338" i="2"/>
  <c r="R2338" i="2" s="1"/>
  <c r="T1979" i="2"/>
  <c r="P1979" i="2"/>
  <c r="R1979" i="2" s="1"/>
  <c r="F638" i="3"/>
  <c r="O2104" i="2"/>
  <c r="Q2104" i="2" s="1"/>
  <c r="W1959" i="2"/>
  <c r="O1959" i="2"/>
  <c r="Q1959" i="2" s="1"/>
  <c r="X1961" i="2"/>
  <c r="O1968" i="2"/>
  <c r="Q1968" i="2" s="1"/>
  <c r="P2017" i="2"/>
  <c r="R2017" i="2" s="1"/>
  <c r="O2061" i="2"/>
  <c r="Q2061" i="2" s="1"/>
  <c r="O2089" i="2"/>
  <c r="Q2089" i="2" s="1"/>
  <c r="W2089" i="2"/>
  <c r="O2129" i="2"/>
  <c r="Q2129" i="2" s="1"/>
  <c r="P2137" i="2"/>
  <c r="R2137" i="2" s="1"/>
  <c r="P2143" i="2"/>
  <c r="R2143" i="2" s="1"/>
  <c r="X2205" i="2"/>
  <c r="P2205" i="2"/>
  <c r="R2205" i="2" s="1"/>
  <c r="P2237" i="2"/>
  <c r="R2237" i="2" s="1"/>
  <c r="X2290" i="2"/>
  <c r="P2290" i="2"/>
  <c r="R2290" i="2" s="1"/>
  <c r="P2326" i="2"/>
  <c r="R2326" i="2" s="1"/>
  <c r="P2327" i="2"/>
  <c r="R2327" i="2" s="1"/>
  <c r="O2394" i="2"/>
  <c r="Q2394" i="2" s="1"/>
  <c r="O1931" i="2"/>
  <c r="Q1931" i="2" s="1"/>
  <c r="O2044" i="2"/>
  <c r="Q2044" i="2" s="1"/>
  <c r="O2055" i="2"/>
  <c r="Q2055" i="2" s="1"/>
  <c r="O2250" i="2"/>
  <c r="Q2250" i="2" s="1"/>
  <c r="X2257" i="2"/>
  <c r="M649" i="3" s="1"/>
  <c r="W2260" i="2"/>
  <c r="O2260" i="2"/>
  <c r="Q2260" i="2" s="1"/>
  <c r="P2293" i="2"/>
  <c r="R2293" i="2" s="1"/>
  <c r="W2399" i="2"/>
  <c r="X1977" i="2"/>
  <c r="O2025" i="2"/>
  <c r="Q2025" i="2" s="1"/>
  <c r="W2042" i="2"/>
  <c r="W2100" i="2"/>
  <c r="O2110" i="2"/>
  <c r="Q2110" i="2" s="1"/>
  <c r="W2117" i="2"/>
  <c r="W2244" i="2"/>
  <c r="O2244" i="2"/>
  <c r="Q2244" i="2" s="1"/>
  <c r="X2254" i="2"/>
  <c r="P2254" i="2"/>
  <c r="R2254" i="2" s="1"/>
  <c r="O2407" i="2"/>
  <c r="Q2407" i="2" s="1"/>
  <c r="W2407" i="2"/>
  <c r="X1810" i="2"/>
  <c r="W1891" i="2"/>
  <c r="W1962" i="2"/>
  <c r="T1973" i="2"/>
  <c r="P1973" i="2"/>
  <c r="R1973" i="2" s="1"/>
  <c r="W2219" i="2"/>
  <c r="W1825" i="2"/>
  <c r="X1878" i="2"/>
  <c r="S1883" i="2"/>
  <c r="X1891" i="2"/>
  <c r="P1946" i="2"/>
  <c r="R1946" i="2" s="1"/>
  <c r="P1959" i="2"/>
  <c r="R1959" i="2" s="1"/>
  <c r="O2059" i="2"/>
  <c r="Q2059" i="2" s="1"/>
  <c r="P2079" i="2"/>
  <c r="R2079" i="2" s="1"/>
  <c r="P2167" i="2"/>
  <c r="R2167" i="2" s="1"/>
  <c r="P2216" i="2"/>
  <c r="R2216" i="2" s="1"/>
  <c r="X2284" i="2"/>
  <c r="P2284" i="2"/>
  <c r="R2284" i="2" s="1"/>
  <c r="W2393" i="2"/>
  <c r="P1949" i="2"/>
  <c r="R1949" i="2" s="1"/>
  <c r="P1957" i="2"/>
  <c r="R1957" i="2" s="1"/>
  <c r="X2010" i="2"/>
  <c r="M605" i="3" s="1"/>
  <c r="P2022" i="2"/>
  <c r="R2022" i="2" s="1"/>
  <c r="X2028" i="2"/>
  <c r="X2034" i="2"/>
  <c r="O2037" i="2"/>
  <c r="Q2037" i="2" s="1"/>
  <c r="F633" i="3"/>
  <c r="O2098" i="2"/>
  <c r="Q2098" i="2" s="1"/>
  <c r="O2117" i="2"/>
  <c r="Q2117" i="2" s="1"/>
  <c r="P2131" i="2"/>
  <c r="R2131" i="2" s="1"/>
  <c r="T2216" i="2"/>
  <c r="W2235" i="2"/>
  <c r="X2247" i="2"/>
  <c r="P2247" i="2"/>
  <c r="R2247" i="2" s="1"/>
  <c r="F649" i="3"/>
  <c r="O2257" i="2"/>
  <c r="Q2257" i="2" s="1"/>
  <c r="X2258" i="2"/>
  <c r="P2260" i="2"/>
  <c r="R2260" i="2" s="1"/>
  <c r="P2332" i="2"/>
  <c r="R2332" i="2" s="1"/>
  <c r="W1705" i="2"/>
  <c r="O1770" i="2"/>
  <c r="Q1770" i="2" s="1"/>
  <c r="O1776" i="2"/>
  <c r="Q1776" i="2" s="1"/>
  <c r="O1796" i="2"/>
  <c r="Q1796" i="2" s="1"/>
  <c r="O1802" i="2"/>
  <c r="Q1802" i="2" s="1"/>
  <c r="O1808" i="2"/>
  <c r="Q1808" i="2" s="1"/>
  <c r="W1857" i="2"/>
  <c r="O1937" i="2"/>
  <c r="Q1937" i="2" s="1"/>
  <c r="O2034" i="2"/>
  <c r="Q2034" i="2" s="1"/>
  <c r="X2047" i="2"/>
  <c r="O2058" i="2"/>
  <c r="Q2058" i="2" s="1"/>
  <c r="X2093" i="2"/>
  <c r="P2107" i="2"/>
  <c r="R2107" i="2" s="1"/>
  <c r="W2114" i="2"/>
  <c r="P2140" i="2"/>
  <c r="R2140" i="2" s="1"/>
  <c r="X2148" i="2"/>
  <c r="W2210" i="2"/>
  <c r="P2244" i="2"/>
  <c r="R2244" i="2" s="1"/>
  <c r="W2247" i="2"/>
  <c r="O2247" i="2"/>
  <c r="Q2247" i="2" s="1"/>
  <c r="X2293" i="2"/>
  <c r="X2314" i="2"/>
  <c r="P2370" i="2"/>
  <c r="R2370" i="2" s="1"/>
  <c r="W1907" i="2"/>
  <c r="W2019" i="2"/>
  <c r="H607" i="3" s="1"/>
  <c r="O2073" i="2"/>
  <c r="Q2073" i="2" s="1"/>
  <c r="X2275" i="2"/>
  <c r="P2275" i="2"/>
  <c r="R2275" i="2" s="1"/>
  <c r="S2299" i="2"/>
  <c r="O2299" i="2"/>
  <c r="Q2299" i="2" s="1"/>
  <c r="W1756" i="2"/>
  <c r="W1817" i="2"/>
  <c r="O1852" i="2"/>
  <c r="Q1852" i="2" s="1"/>
  <c r="W1932" i="2"/>
  <c r="P1965" i="2"/>
  <c r="R1965" i="2" s="1"/>
  <c r="P2113" i="2"/>
  <c r="R2113" i="2" s="1"/>
  <c r="P2139" i="2"/>
  <c r="R2139" i="2" s="1"/>
  <c r="P2144" i="2"/>
  <c r="R2144" i="2" s="1"/>
  <c r="P2185" i="2"/>
  <c r="R2185" i="2" s="1"/>
  <c r="P2214" i="2"/>
  <c r="R2214" i="2" s="1"/>
  <c r="X2238" i="2"/>
  <c r="S2275" i="2"/>
  <c r="O2275" i="2"/>
  <c r="Q2275" i="2" s="1"/>
  <c r="W2320" i="2"/>
  <c r="P2348" i="2"/>
  <c r="R2348" i="2" s="1"/>
  <c r="X1948" i="2"/>
  <c r="W1955" i="2"/>
  <c r="O2064" i="2"/>
  <c r="Q2064" i="2" s="1"/>
  <c r="O2070" i="2"/>
  <c r="Q2070" i="2" s="1"/>
  <c r="X2085" i="2"/>
  <c r="W2254" i="2"/>
  <c r="W2258" i="2"/>
  <c r="W2259" i="2"/>
  <c r="P2298" i="2"/>
  <c r="R2298" i="2" s="1"/>
  <c r="P2329" i="2"/>
  <c r="R2329" i="2" s="1"/>
  <c r="P2351" i="2"/>
  <c r="R2351" i="2" s="1"/>
  <c r="X1959" i="2"/>
  <c r="X2015" i="2"/>
  <c r="O2049" i="2"/>
  <c r="Q2049" i="2" s="1"/>
  <c r="X2073" i="2"/>
  <c r="O2225" i="2"/>
  <c r="Q2225" i="2" s="1"/>
  <c r="W2227" i="2"/>
  <c r="W2400" i="2"/>
  <c r="P2219" i="2"/>
  <c r="R2219" i="2" s="1"/>
  <c r="X2232" i="2"/>
  <c r="O2259" i="2"/>
  <c r="Q2259" i="2" s="1"/>
  <c r="O2284" i="2"/>
  <c r="Q2284" i="2" s="1"/>
  <c r="X1952" i="2"/>
  <c r="W2016" i="2"/>
  <c r="P2046" i="2"/>
  <c r="R2046" i="2" s="1"/>
  <c r="X2134" i="2"/>
  <c r="T2219" i="2"/>
  <c r="S2225" i="2"/>
  <c r="J31" i="3"/>
  <c r="AA46" i="2"/>
  <c r="J126" i="3"/>
  <c r="AA190" i="2"/>
  <c r="J55" i="3"/>
  <c r="AA96" i="2"/>
  <c r="J65" i="3"/>
  <c r="AA108" i="2"/>
  <c r="J95" i="3"/>
  <c r="AA145" i="2"/>
  <c r="J196" i="3"/>
  <c r="AA277" i="2"/>
  <c r="J232" i="3"/>
  <c r="AA313" i="2"/>
  <c r="J301" i="3"/>
  <c r="AA539" i="2"/>
  <c r="J29" i="3"/>
  <c r="AA44" i="2"/>
  <c r="J37" i="3"/>
  <c r="AA55" i="2"/>
  <c r="J159" i="3"/>
  <c r="AA236" i="2"/>
  <c r="J169" i="3"/>
  <c r="AA248" i="2"/>
  <c r="J192" i="3"/>
  <c r="AA273" i="2"/>
  <c r="J12" i="3"/>
  <c r="AA24" i="2"/>
  <c r="J52" i="3"/>
  <c r="AA89" i="2"/>
  <c r="J104" i="3"/>
  <c r="AA162" i="2"/>
  <c r="J148" i="3"/>
  <c r="AA220" i="2"/>
  <c r="J176" i="3"/>
  <c r="AA257" i="2"/>
  <c r="J224" i="3"/>
  <c r="AA305" i="2"/>
  <c r="J260" i="3"/>
  <c r="AA341" i="2"/>
  <c r="J272" i="3"/>
  <c r="AA378" i="2"/>
  <c r="O364" i="3"/>
  <c r="AB804" i="2"/>
  <c r="I25" i="3"/>
  <c r="Y40" i="2"/>
  <c r="AE40" i="2" s="1"/>
  <c r="I42" i="3"/>
  <c r="Y79" i="2"/>
  <c r="AE79" i="2" s="1"/>
  <c r="O66" i="3"/>
  <c r="AB109" i="2"/>
  <c r="O77" i="3"/>
  <c r="AB126" i="2"/>
  <c r="I91" i="3"/>
  <c r="Y141" i="2"/>
  <c r="AE141" i="2" s="1"/>
  <c r="I99" i="3"/>
  <c r="Y153" i="2"/>
  <c r="O105" i="3"/>
  <c r="AB163" i="2"/>
  <c r="I122" i="3"/>
  <c r="Y186" i="2"/>
  <c r="AE186" i="2" s="1"/>
  <c r="O136" i="3"/>
  <c r="AB204" i="2"/>
  <c r="O153" i="3"/>
  <c r="AB225" i="2"/>
  <c r="O158" i="3"/>
  <c r="AB233" i="2"/>
  <c r="O173" i="3"/>
  <c r="AB254" i="2"/>
  <c r="I216" i="3"/>
  <c r="Y297" i="2"/>
  <c r="AE297" i="2" s="1"/>
  <c r="O237" i="3"/>
  <c r="AB318" i="2"/>
  <c r="O269" i="3"/>
  <c r="AB350" i="2"/>
  <c r="O278" i="3"/>
  <c r="AB427" i="2"/>
  <c r="O289" i="3"/>
  <c r="AB474" i="2"/>
  <c r="I305" i="3"/>
  <c r="Y548" i="2"/>
  <c r="O307" i="3"/>
  <c r="AB553" i="2"/>
  <c r="Z709" i="2"/>
  <c r="O708" i="1"/>
  <c r="O351" i="3"/>
  <c r="AB761" i="2"/>
  <c r="O360" i="3"/>
  <c r="AB797" i="2"/>
  <c r="Y837" i="2"/>
  <c r="AE837" i="2" s="1"/>
  <c r="J836" i="1"/>
  <c r="AA837" i="2" s="1"/>
  <c r="N368" i="3"/>
  <c r="Z878" i="2"/>
  <c r="AF878" i="2" s="1"/>
  <c r="O877" i="1"/>
  <c r="Z890" i="2"/>
  <c r="AF890" i="2" s="1"/>
  <c r="O889" i="1"/>
  <c r="Y944" i="2"/>
  <c r="AE944" i="2" s="1"/>
  <c r="P943" i="1"/>
  <c r="J943" i="1"/>
  <c r="AA944" i="2" s="1"/>
  <c r="O7" i="3"/>
  <c r="AB12" i="2"/>
  <c r="O10" i="3"/>
  <c r="AB21" i="2"/>
  <c r="I23" i="3"/>
  <c r="Y38" i="2"/>
  <c r="AE38" i="2" s="1"/>
  <c r="O32" i="3"/>
  <c r="AB47" i="2"/>
  <c r="I38" i="3"/>
  <c r="Y59" i="2"/>
  <c r="AE59" i="2" s="1"/>
  <c r="P65" i="1"/>
  <c r="O54" i="3"/>
  <c r="AB95" i="2"/>
  <c r="O8" i="3"/>
  <c r="AB15" i="2"/>
  <c r="I11" i="3"/>
  <c r="Y23" i="2"/>
  <c r="AE23" i="2" s="1"/>
  <c r="I18" i="3"/>
  <c r="Y33" i="2"/>
  <c r="AE33" i="2" s="1"/>
  <c r="O23" i="3"/>
  <c r="AB38" i="2"/>
  <c r="O27" i="3"/>
  <c r="AB42" i="2"/>
  <c r="O31" i="3"/>
  <c r="AB46" i="2"/>
  <c r="I36" i="3"/>
  <c r="Y54" i="2"/>
  <c r="AE54" i="2" s="1"/>
  <c r="P55" i="1"/>
  <c r="P77" i="1"/>
  <c r="I47" i="3"/>
  <c r="Y84" i="2"/>
  <c r="AE84" i="2" s="1"/>
  <c r="O48" i="3"/>
  <c r="AB85" i="2"/>
  <c r="O52" i="3"/>
  <c r="AB89" i="2"/>
  <c r="P89" i="1"/>
  <c r="O53" i="3"/>
  <c r="AB94" i="2"/>
  <c r="I59" i="3"/>
  <c r="Y101" i="2"/>
  <c r="AE101" i="2" s="1"/>
  <c r="I66" i="3"/>
  <c r="Y109" i="2"/>
  <c r="AE109" i="2" s="1"/>
  <c r="O67" i="3"/>
  <c r="AB110" i="2"/>
  <c r="O70" i="3"/>
  <c r="AB115" i="2"/>
  <c r="I73" i="3"/>
  <c r="Y122" i="2"/>
  <c r="AE122" i="2" s="1"/>
  <c r="O78" i="3"/>
  <c r="AB127" i="2"/>
  <c r="I84" i="3"/>
  <c r="Y134" i="2"/>
  <c r="AE134" i="2" s="1"/>
  <c r="N6" i="3"/>
  <c r="Z10" i="2"/>
  <c r="AF10" i="2" s="1"/>
  <c r="N10" i="1"/>
  <c r="N15" i="3"/>
  <c r="Z28" i="2"/>
  <c r="AF28" i="2" s="1"/>
  <c r="N18" i="3"/>
  <c r="Z33" i="2"/>
  <c r="AF33" i="2" s="1"/>
  <c r="N37" i="1"/>
  <c r="N26" i="3"/>
  <c r="Z41" i="2"/>
  <c r="AF41" i="2" s="1"/>
  <c r="N33" i="3"/>
  <c r="Z49" i="2"/>
  <c r="AF49" i="2" s="1"/>
  <c r="N49" i="1"/>
  <c r="N36" i="3"/>
  <c r="Z54" i="2"/>
  <c r="AF54" i="2" s="1"/>
  <c r="N54" i="1"/>
  <c r="Q55" i="1"/>
  <c r="N58" i="1"/>
  <c r="N63" i="1"/>
  <c r="Q64" i="1"/>
  <c r="N67" i="1"/>
  <c r="Q68" i="1"/>
  <c r="N41" i="3"/>
  <c r="Z71" i="2"/>
  <c r="AF71" i="2" s="1"/>
  <c r="N71" i="1"/>
  <c r="Q72" i="1"/>
  <c r="N43" i="3"/>
  <c r="Z80" i="2"/>
  <c r="AF80" i="2" s="1"/>
  <c r="N59" i="3"/>
  <c r="Z101" i="2"/>
  <c r="AF101" i="2" s="1"/>
  <c r="N101" i="1"/>
  <c r="N66" i="3"/>
  <c r="Z109" i="2"/>
  <c r="AF109" i="2" s="1"/>
  <c r="Q110" i="1"/>
  <c r="N69" i="3"/>
  <c r="Z113" i="2"/>
  <c r="AF113" i="2" s="1"/>
  <c r="N73" i="3"/>
  <c r="Z122" i="2"/>
  <c r="AF122" i="2" s="1"/>
  <c r="N81" i="3"/>
  <c r="Z130" i="2"/>
  <c r="AF130" i="2" s="1"/>
  <c r="N130" i="1"/>
  <c r="N88" i="3"/>
  <c r="Z138" i="2"/>
  <c r="AF138" i="2" s="1"/>
  <c r="AF150" i="2"/>
  <c r="AD150" i="2"/>
  <c r="N150" i="1"/>
  <c r="N100" i="3"/>
  <c r="Z154" i="2"/>
  <c r="AF154" i="2" s="1"/>
  <c r="Q155" i="1"/>
  <c r="N105" i="3"/>
  <c r="Z163" i="2"/>
  <c r="N167" i="1"/>
  <c r="Q168" i="1"/>
  <c r="N113" i="3"/>
  <c r="Z175" i="2"/>
  <c r="N117" i="3"/>
  <c r="Z179" i="2"/>
  <c r="AF179" i="2" s="1"/>
  <c r="N179" i="1"/>
  <c r="N123" i="3"/>
  <c r="Z187" i="2"/>
  <c r="AH195" i="2"/>
  <c r="AF195" i="2"/>
  <c r="N136" i="3"/>
  <c r="Z204" i="2"/>
  <c r="AF204" i="2" s="1"/>
  <c r="Q205" i="1"/>
  <c r="O6" i="1"/>
  <c r="J9" i="1"/>
  <c r="O10" i="1"/>
  <c r="J13" i="1"/>
  <c r="AA14" i="2" s="1"/>
  <c r="J18" i="1"/>
  <c r="AA19" i="2" s="1"/>
  <c r="J22" i="1"/>
  <c r="J27" i="1"/>
  <c r="J32" i="1"/>
  <c r="J36" i="1"/>
  <c r="J40" i="1"/>
  <c r="J44" i="1"/>
  <c r="J48" i="1"/>
  <c r="O49" i="1"/>
  <c r="J53" i="1"/>
  <c r="J57" i="1"/>
  <c r="AA58" i="2" s="1"/>
  <c r="J62" i="1"/>
  <c r="AA63" i="2" s="1"/>
  <c r="O63" i="1"/>
  <c r="J66" i="1"/>
  <c r="AA67" i="2" s="1"/>
  <c r="O67" i="1"/>
  <c r="J70" i="1"/>
  <c r="O71" i="1"/>
  <c r="J74" i="1"/>
  <c r="AA75" i="2" s="1"/>
  <c r="O75" i="1"/>
  <c r="J79" i="1"/>
  <c r="J83" i="1"/>
  <c r="J87" i="1"/>
  <c r="J92" i="1"/>
  <c r="AA93" i="2" s="1"/>
  <c r="J96" i="1"/>
  <c r="O97" i="1"/>
  <c r="J100" i="1"/>
  <c r="O101" i="1"/>
  <c r="J104" i="1"/>
  <c r="J108" i="1"/>
  <c r="J112" i="1"/>
  <c r="J117" i="1"/>
  <c r="AA118" i="2" s="1"/>
  <c r="O118" i="1"/>
  <c r="J121" i="1"/>
  <c r="J125" i="1"/>
  <c r="J129" i="1"/>
  <c r="O130" i="1"/>
  <c r="J133" i="1"/>
  <c r="J137" i="1"/>
  <c r="J141" i="1"/>
  <c r="J145" i="1"/>
  <c r="J149" i="1"/>
  <c r="AA150" i="2" s="1"/>
  <c r="O150" i="1"/>
  <c r="J153" i="1"/>
  <c r="J157" i="1"/>
  <c r="AA158" i="2" s="1"/>
  <c r="J162" i="1"/>
  <c r="J166" i="1"/>
  <c r="O167" i="1"/>
  <c r="J170" i="1"/>
  <c r="O171" i="1"/>
  <c r="J174" i="1"/>
  <c r="J178" i="1"/>
  <c r="O179" i="1"/>
  <c r="J182" i="1"/>
  <c r="O183" i="1"/>
  <c r="J186" i="1"/>
  <c r="J190" i="1"/>
  <c r="AA191" i="2" s="1"/>
  <c r="J194" i="1"/>
  <c r="AA195" i="2" s="1"/>
  <c r="J199" i="1"/>
  <c r="J203" i="1"/>
  <c r="J207" i="1"/>
  <c r="J211" i="1"/>
  <c r="AA212" i="2" s="1"/>
  <c r="J215" i="1"/>
  <c r="J220" i="1"/>
  <c r="J224" i="1"/>
  <c r="J228" i="1"/>
  <c r="AA229" i="2" s="1"/>
  <c r="J232" i="1"/>
  <c r="O233" i="1"/>
  <c r="J236" i="1"/>
  <c r="J240" i="1"/>
  <c r="J244" i="1"/>
  <c r="J249" i="1"/>
  <c r="AA250" i="2" s="1"/>
  <c r="J253" i="1"/>
  <c r="J257" i="1"/>
  <c r="J261" i="1"/>
  <c r="J265" i="1"/>
  <c r="J269" i="1"/>
  <c r="J273" i="1"/>
  <c r="J277" i="1"/>
  <c r="J281" i="1"/>
  <c r="J285" i="1"/>
  <c r="J289" i="1"/>
  <c r="J293" i="1"/>
  <c r="J297" i="1"/>
  <c r="J301" i="1"/>
  <c r="J305" i="1"/>
  <c r="J309" i="1"/>
  <c r="J313" i="1"/>
  <c r="J317" i="1"/>
  <c r="J321" i="1"/>
  <c r="J325" i="1"/>
  <c r="J329" i="1"/>
  <c r="J333" i="1"/>
  <c r="J337" i="1"/>
  <c r="J341" i="1"/>
  <c r="J345" i="1"/>
  <c r="J349" i="1"/>
  <c r="J354" i="1"/>
  <c r="AA355" i="2" s="1"/>
  <c r="O355" i="1"/>
  <c r="J358" i="1"/>
  <c r="AA359" i="2" s="1"/>
  <c r="O359" i="1"/>
  <c r="J362" i="1"/>
  <c r="AA363" i="2" s="1"/>
  <c r="O363" i="1"/>
  <c r="J366" i="1"/>
  <c r="AA367" i="2" s="1"/>
  <c r="O367" i="1"/>
  <c r="J370" i="1"/>
  <c r="AA371" i="2" s="1"/>
  <c r="O371" i="1"/>
  <c r="J374" i="1"/>
  <c r="AA375" i="2" s="1"/>
  <c r="O375" i="1"/>
  <c r="J378" i="1"/>
  <c r="J382" i="1"/>
  <c r="AA383" i="2" s="1"/>
  <c r="O383" i="1"/>
  <c r="J386" i="1"/>
  <c r="AA387" i="2" s="1"/>
  <c r="O387" i="1"/>
  <c r="J390" i="1"/>
  <c r="AA391" i="2" s="1"/>
  <c r="J394" i="1"/>
  <c r="AA395" i="2" s="1"/>
  <c r="O395" i="1"/>
  <c r="J398" i="1"/>
  <c r="AA399" i="2" s="1"/>
  <c r="O399" i="1"/>
  <c r="J402" i="1"/>
  <c r="AA403" i="2" s="1"/>
  <c r="O403" i="1"/>
  <c r="J406" i="1"/>
  <c r="AA407" i="2" s="1"/>
  <c r="O407" i="1"/>
  <c r="J410" i="1"/>
  <c r="AA411" i="2" s="1"/>
  <c r="O411" i="1"/>
  <c r="J414" i="1"/>
  <c r="AA415" i="2" s="1"/>
  <c r="O415" i="1"/>
  <c r="J418" i="1"/>
  <c r="AA419" i="2" s="1"/>
  <c r="O419" i="1"/>
  <c r="J422" i="1"/>
  <c r="AA423" i="2" s="1"/>
  <c r="O423" i="1"/>
  <c r="J426" i="1"/>
  <c r="J430" i="1"/>
  <c r="O431" i="1"/>
  <c r="J434" i="1"/>
  <c r="O435" i="1"/>
  <c r="J438" i="1"/>
  <c r="AA439" i="2" s="1"/>
  <c r="O439" i="1"/>
  <c r="J443" i="1"/>
  <c r="AA444" i="2" s="1"/>
  <c r="O444" i="1"/>
  <c r="J447" i="1"/>
  <c r="AA448" i="2" s="1"/>
  <c r="O448" i="1"/>
  <c r="J451" i="1"/>
  <c r="AA452" i="2" s="1"/>
  <c r="O452" i="1"/>
  <c r="J455" i="1"/>
  <c r="AA456" i="2" s="1"/>
  <c r="O456" i="1"/>
  <c r="J460" i="1"/>
  <c r="O462" i="1"/>
  <c r="J465" i="1"/>
  <c r="AA466" i="2" s="1"/>
  <c r="O466" i="1"/>
  <c r="J469" i="1"/>
  <c r="AA470" i="2" s="1"/>
  <c r="O470" i="1"/>
  <c r="J473" i="1"/>
  <c r="O474" i="1"/>
  <c r="J478" i="1"/>
  <c r="O480" i="1"/>
  <c r="J483" i="1"/>
  <c r="AA484" i="2" s="1"/>
  <c r="O484" i="1"/>
  <c r="J488" i="1"/>
  <c r="AA489" i="2" s="1"/>
  <c r="O489" i="1"/>
  <c r="J492" i="1"/>
  <c r="J496" i="1"/>
  <c r="AA497" i="2" s="1"/>
  <c r="O497" i="1"/>
  <c r="J500" i="1"/>
  <c r="AA501" i="2" s="1"/>
  <c r="O501" i="1"/>
  <c r="J504" i="1"/>
  <c r="AA505" i="2" s="1"/>
  <c r="O505" i="1"/>
  <c r="J508" i="1"/>
  <c r="O509" i="1"/>
  <c r="J512" i="1"/>
  <c r="O513" i="1"/>
  <c r="J516" i="1"/>
  <c r="AA517" i="2" s="1"/>
  <c r="J521" i="1"/>
  <c r="AA522" i="2" s="1"/>
  <c r="O522" i="1"/>
  <c r="J525" i="1"/>
  <c r="AA526" i="2" s="1"/>
  <c r="O526" i="1"/>
  <c r="J530" i="1"/>
  <c r="AA531" i="2" s="1"/>
  <c r="O531" i="1"/>
  <c r="J535" i="1"/>
  <c r="O536" i="1"/>
  <c r="J539" i="1"/>
  <c r="AA540" i="2" s="1"/>
  <c r="J544" i="1"/>
  <c r="AA545" i="2" s="1"/>
  <c r="O545" i="1"/>
  <c r="J548" i="1"/>
  <c r="O549" i="1"/>
  <c r="J552" i="1"/>
  <c r="O553" i="1"/>
  <c r="J556" i="1"/>
  <c r="AA557" i="2" s="1"/>
  <c r="O557" i="1"/>
  <c r="J560" i="1"/>
  <c r="AA561" i="2" s="1"/>
  <c r="O561" i="1"/>
  <c r="J309" i="3"/>
  <c r="AA565" i="2"/>
  <c r="J313" i="3"/>
  <c r="AA570" i="2"/>
  <c r="J318" i="3"/>
  <c r="AA578" i="2"/>
  <c r="O579" i="1"/>
  <c r="O583" i="1"/>
  <c r="J325" i="3"/>
  <c r="AA646" i="2"/>
  <c r="J328" i="3"/>
  <c r="AA659" i="2"/>
  <c r="J331" i="3"/>
  <c r="AA671" i="2"/>
  <c r="Y684" i="2"/>
  <c r="AE684" i="2" s="1"/>
  <c r="J683" i="1"/>
  <c r="AA684" i="2" s="1"/>
  <c r="Y692" i="2"/>
  <c r="AE692" i="2" s="1"/>
  <c r="J691" i="1"/>
  <c r="AA692" i="2" s="1"/>
  <c r="Y700" i="2"/>
  <c r="AE700" i="2" s="1"/>
  <c r="J699" i="1"/>
  <c r="AA700" i="2" s="1"/>
  <c r="Y709" i="2"/>
  <c r="J708" i="1"/>
  <c r="AA709" i="2" s="1"/>
  <c r="Y718" i="2"/>
  <c r="AE718" i="2" s="1"/>
  <c r="J717" i="1"/>
  <c r="AA718" i="2" s="1"/>
  <c r="I345" i="3"/>
  <c r="Y727" i="2"/>
  <c r="AE727" i="2" s="1"/>
  <c r="J726" i="1"/>
  <c r="O347" i="3"/>
  <c r="AB730" i="2"/>
  <c r="Y735" i="2"/>
  <c r="AE735" i="2" s="1"/>
  <c r="J734" i="1"/>
  <c r="AA735" i="2" s="1"/>
  <c r="Y743" i="2"/>
  <c r="AE743" i="2" s="1"/>
  <c r="J742" i="1"/>
  <c r="AA743" i="2" s="1"/>
  <c r="Z748" i="2"/>
  <c r="AF748" i="2" s="1"/>
  <c r="O747" i="1"/>
  <c r="Y756" i="2"/>
  <c r="AE756" i="2" s="1"/>
  <c r="J755" i="1"/>
  <c r="AA756" i="2" s="1"/>
  <c r="N351" i="3"/>
  <c r="Z761" i="2"/>
  <c r="AF761" i="2" s="1"/>
  <c r="O760" i="1"/>
  <c r="Y768" i="2"/>
  <c r="AE768" i="2" s="1"/>
  <c r="J767" i="1"/>
  <c r="AA768" i="2" s="1"/>
  <c r="Z773" i="2"/>
  <c r="AF773" i="2" s="1"/>
  <c r="O772" i="1"/>
  <c r="Y780" i="2"/>
  <c r="AE780" i="2" s="1"/>
  <c r="J779" i="1"/>
  <c r="AA780" i="2" s="1"/>
  <c r="Z785" i="2"/>
  <c r="AF785" i="2" s="1"/>
  <c r="O784" i="1"/>
  <c r="Y792" i="2"/>
  <c r="AE792" i="2" s="1"/>
  <c r="J791" i="1"/>
  <c r="AA792" i="2" s="1"/>
  <c r="N360" i="3"/>
  <c r="Z797" i="2"/>
  <c r="AF797" i="2" s="1"/>
  <c r="O796" i="1"/>
  <c r="I364" i="3"/>
  <c r="Y804" i="2"/>
  <c r="AE804" i="2" s="1"/>
  <c r="J803" i="1"/>
  <c r="Z810" i="2"/>
  <c r="AF810" i="2" s="1"/>
  <c r="O809" i="1"/>
  <c r="I366" i="3"/>
  <c r="Y817" i="2"/>
  <c r="AE817" i="2" s="1"/>
  <c r="J816" i="1"/>
  <c r="Z822" i="2"/>
  <c r="AF822" i="2" s="1"/>
  <c r="O821" i="1"/>
  <c r="Y829" i="2"/>
  <c r="AE829" i="2" s="1"/>
  <c r="J828" i="1"/>
  <c r="AA829" i="2" s="1"/>
  <c r="Z834" i="2"/>
  <c r="O833" i="1"/>
  <c r="Y842" i="2"/>
  <c r="AE842" i="2" s="1"/>
  <c r="J841" i="1"/>
  <c r="AA842" i="2" s="1"/>
  <c r="Z847" i="2"/>
  <c r="O846" i="1"/>
  <c r="Y854" i="2"/>
  <c r="AE854" i="2" s="1"/>
  <c r="J853" i="1"/>
  <c r="AA854" i="2" s="1"/>
  <c r="Z859" i="2"/>
  <c r="AF859" i="2" s="1"/>
  <c r="O858" i="1"/>
  <c r="Y866" i="2"/>
  <c r="AE866" i="2" s="1"/>
  <c r="J865" i="1"/>
  <c r="AA866" i="2" s="1"/>
  <c r="Z871" i="2"/>
  <c r="O870" i="1"/>
  <c r="I368" i="3"/>
  <c r="Y878" i="2"/>
  <c r="AE878" i="2" s="1"/>
  <c r="J877" i="1"/>
  <c r="Z883" i="2"/>
  <c r="AF883" i="2" s="1"/>
  <c r="O882" i="1"/>
  <c r="Y890" i="2"/>
  <c r="AE890" i="2" s="1"/>
  <c r="J889" i="1"/>
  <c r="AA890" i="2" s="1"/>
  <c r="AF895" i="2"/>
  <c r="AD895" i="2"/>
  <c r="Y897" i="2"/>
  <c r="AE897" i="2" s="1"/>
  <c r="J896" i="1"/>
  <c r="AA897" i="2" s="1"/>
  <c r="Y908" i="2"/>
  <c r="AE908" i="2" s="1"/>
  <c r="N907" i="1"/>
  <c r="J907" i="1"/>
  <c r="AA908" i="2" s="1"/>
  <c r="Y910" i="2"/>
  <c r="AE910" i="2" s="1"/>
  <c r="J909" i="1"/>
  <c r="AA910" i="2" s="1"/>
  <c r="Y923" i="2"/>
  <c r="AE923" i="2" s="1"/>
  <c r="P922" i="1"/>
  <c r="J922" i="1"/>
  <c r="AA923" i="2" s="1"/>
  <c r="Y928" i="2"/>
  <c r="AE928" i="2" s="1"/>
  <c r="P927" i="1"/>
  <c r="J927" i="1"/>
  <c r="AA928" i="2" s="1"/>
  <c r="Y939" i="2"/>
  <c r="AE939" i="2" s="1"/>
  <c r="P938" i="1"/>
  <c r="N938" i="1"/>
  <c r="J938" i="1"/>
  <c r="AA939" i="2" s="1"/>
  <c r="O377" i="3"/>
  <c r="AB948" i="2"/>
  <c r="Y955" i="2"/>
  <c r="AE955" i="2" s="1"/>
  <c r="P954" i="1"/>
  <c r="N954" i="1"/>
  <c r="J954" i="1"/>
  <c r="AA955" i="2" s="1"/>
  <c r="O385" i="3"/>
  <c r="AB964" i="2"/>
  <c r="I392" i="3"/>
  <c r="Y971" i="2"/>
  <c r="AE971" i="2" s="1"/>
  <c r="P970" i="1"/>
  <c r="N970" i="1"/>
  <c r="J970" i="1"/>
  <c r="O394" i="3"/>
  <c r="AB973" i="2"/>
  <c r="Y987" i="2"/>
  <c r="AE987" i="2" s="1"/>
  <c r="P986" i="1"/>
  <c r="N986" i="1"/>
  <c r="J986" i="1"/>
  <c r="AA987" i="2" s="1"/>
  <c r="K988" i="1"/>
  <c r="AB989" i="2" s="1"/>
  <c r="Y1003" i="2"/>
  <c r="AE1003" i="2" s="1"/>
  <c r="P1002" i="1"/>
  <c r="N1002" i="1"/>
  <c r="J1002" i="1"/>
  <c r="AA1003" i="2" s="1"/>
  <c r="O11" i="3"/>
  <c r="AB23" i="2"/>
  <c r="O30" i="3"/>
  <c r="AB45" i="2"/>
  <c r="O41" i="3"/>
  <c r="AB71" i="2"/>
  <c r="I50" i="3"/>
  <c r="Y87" i="2"/>
  <c r="AE87" i="2" s="1"/>
  <c r="O56" i="3"/>
  <c r="AB97" i="2"/>
  <c r="O62" i="3"/>
  <c r="AB105" i="2"/>
  <c r="O84" i="3"/>
  <c r="AB134" i="2"/>
  <c r="O123" i="3"/>
  <c r="AB187" i="2"/>
  <c r="I157" i="3"/>
  <c r="Y232" i="2"/>
  <c r="AE232" i="2" s="1"/>
  <c r="O201" i="3"/>
  <c r="AB282" i="2"/>
  <c r="I220" i="3"/>
  <c r="Y301" i="2"/>
  <c r="AE301" i="2" s="1"/>
  <c r="I240" i="3"/>
  <c r="Y321" i="2"/>
  <c r="AE321" i="2" s="1"/>
  <c r="O253" i="3"/>
  <c r="AB334" i="2"/>
  <c r="I268" i="3"/>
  <c r="Y349" i="2"/>
  <c r="AE349" i="2" s="1"/>
  <c r="I308" i="3"/>
  <c r="Y560" i="2"/>
  <c r="AE582" i="2"/>
  <c r="AC582" i="2"/>
  <c r="I322" i="3"/>
  <c r="Y598" i="2"/>
  <c r="AE598" i="2" s="1"/>
  <c r="I327" i="3"/>
  <c r="Y653" i="2"/>
  <c r="AE653" i="2" s="1"/>
  <c r="Z684" i="2"/>
  <c r="AF684" i="2" s="1"/>
  <c r="O683" i="1"/>
  <c r="I338" i="3"/>
  <c r="Y715" i="2"/>
  <c r="AE715" i="2" s="1"/>
  <c r="J714" i="1"/>
  <c r="Z792" i="2"/>
  <c r="AF792" i="2" s="1"/>
  <c r="O791" i="1"/>
  <c r="Y812" i="2"/>
  <c r="AE812" i="2" s="1"/>
  <c r="J811" i="1"/>
  <c r="AA812" i="2" s="1"/>
  <c r="Z866" i="2"/>
  <c r="AF866" i="2" s="1"/>
  <c r="O865" i="1"/>
  <c r="Y899" i="2"/>
  <c r="AE899" i="2" s="1"/>
  <c r="J898" i="1"/>
  <c r="AA899" i="2" s="1"/>
  <c r="N373" i="3"/>
  <c r="Z926" i="2"/>
  <c r="Q925" i="1"/>
  <c r="O925" i="1"/>
  <c r="Z955" i="2"/>
  <c r="AF955" i="2" s="1"/>
  <c r="O954" i="1"/>
  <c r="K954" i="1"/>
  <c r="AB955" i="2" s="1"/>
  <c r="N5" i="3"/>
  <c r="Z9" i="2"/>
  <c r="AF9" i="2" s="1"/>
  <c r="N18" i="1"/>
  <c r="N14" i="3"/>
  <c r="Z27" i="2"/>
  <c r="AF27" i="2" s="1"/>
  <c r="N17" i="3"/>
  <c r="Z32" i="2"/>
  <c r="AF32" i="2" s="1"/>
  <c r="N32" i="1"/>
  <c r="N21" i="3"/>
  <c r="Z36" i="2"/>
  <c r="AF36" i="2" s="1"/>
  <c r="N35" i="3"/>
  <c r="Z53" i="2"/>
  <c r="AF53" i="2" s="1"/>
  <c r="N53" i="1"/>
  <c r="N57" i="1"/>
  <c r="N66" i="1"/>
  <c r="N74" i="1"/>
  <c r="N83" i="1"/>
  <c r="N92" i="1"/>
  <c r="N58" i="3"/>
  <c r="Z100" i="2"/>
  <c r="AF100" i="2" s="1"/>
  <c r="N100" i="1"/>
  <c r="N65" i="3"/>
  <c r="Z108" i="2"/>
  <c r="AF108" i="2" s="1"/>
  <c r="N108" i="1"/>
  <c r="N121" i="1"/>
  <c r="N80" i="3"/>
  <c r="Z129" i="2"/>
  <c r="AF129" i="2" s="1"/>
  <c r="N129" i="1"/>
  <c r="N91" i="3"/>
  <c r="Z141" i="2"/>
  <c r="AF141" i="2" s="1"/>
  <c r="N99" i="3"/>
  <c r="Z153" i="2"/>
  <c r="AF153" i="2" s="1"/>
  <c r="N153" i="1"/>
  <c r="N104" i="3"/>
  <c r="Z162" i="2"/>
  <c r="N162" i="1"/>
  <c r="N110" i="3"/>
  <c r="Z170" i="2"/>
  <c r="AF170" i="2" s="1"/>
  <c r="N170" i="1"/>
  <c r="N174" i="1"/>
  <c r="N119" i="3"/>
  <c r="Z182" i="2"/>
  <c r="AF182" i="2" s="1"/>
  <c r="N182" i="1"/>
  <c r="N186" i="1"/>
  <c r="N128" i="3"/>
  <c r="Z194" i="2"/>
  <c r="AF194" i="2" s="1"/>
  <c r="N135" i="3"/>
  <c r="Z203" i="2"/>
  <c r="N148" i="3"/>
  <c r="Z220" i="2"/>
  <c r="AF220" i="2" s="1"/>
  <c r="AF228" i="2"/>
  <c r="AD228" i="2"/>
  <c r="N157" i="3"/>
  <c r="Z232" i="2"/>
  <c r="AF232" i="2" s="1"/>
  <c r="N159" i="3"/>
  <c r="Z236" i="2"/>
  <c r="AF236" i="2" s="1"/>
  <c r="N176" i="3"/>
  <c r="Z257" i="2"/>
  <c r="AF257" i="2" s="1"/>
  <c r="N180" i="3"/>
  <c r="Z261" i="2"/>
  <c r="AF261" i="2" s="1"/>
  <c r="N184" i="3"/>
  <c r="Z265" i="2"/>
  <c r="AF265" i="2" s="1"/>
  <c r="N196" i="3"/>
  <c r="Z277" i="2"/>
  <c r="AF277" i="2" s="1"/>
  <c r="N200" i="3"/>
  <c r="Z281" i="2"/>
  <c r="AF281" i="2" s="1"/>
  <c r="N204" i="3"/>
  <c r="Z285" i="2"/>
  <c r="AF285" i="2" s="1"/>
  <c r="N208" i="3"/>
  <c r="Z289" i="2"/>
  <c r="AF289" i="2" s="1"/>
  <c r="N212" i="3"/>
  <c r="Z293" i="2"/>
  <c r="AF293" i="2" s="1"/>
  <c r="N216" i="3"/>
  <c r="Z297" i="2"/>
  <c r="AF297" i="2" s="1"/>
  <c r="N220" i="3"/>
  <c r="Z301" i="2"/>
  <c r="AF301" i="2" s="1"/>
  <c r="N224" i="3"/>
  <c r="Z305" i="2"/>
  <c r="AF305" i="2" s="1"/>
  <c r="N228" i="3"/>
  <c r="Z309" i="2"/>
  <c r="AF309" i="2" s="1"/>
  <c r="N232" i="3"/>
  <c r="Z313" i="2"/>
  <c r="AF313" i="2" s="1"/>
  <c r="N236" i="3"/>
  <c r="Z317" i="2"/>
  <c r="AF317" i="2" s="1"/>
  <c r="N240" i="3"/>
  <c r="Z321" i="2"/>
  <c r="AF321" i="2" s="1"/>
  <c r="N244" i="3"/>
  <c r="Z325" i="2"/>
  <c r="AF325" i="2" s="1"/>
  <c r="N248" i="3"/>
  <c r="Z329" i="2"/>
  <c r="AF329" i="2" s="1"/>
  <c r="N252" i="3"/>
  <c r="Z333" i="2"/>
  <c r="AF333" i="2" s="1"/>
  <c r="N256" i="3"/>
  <c r="Z337" i="2"/>
  <c r="AF337" i="2" s="1"/>
  <c r="N260" i="3"/>
  <c r="Z341" i="2"/>
  <c r="AF341" i="2" s="1"/>
  <c r="N264" i="3"/>
  <c r="Z345" i="2"/>
  <c r="AF345" i="2" s="1"/>
  <c r="N268" i="3"/>
  <c r="Z349" i="2"/>
  <c r="AF349" i="2" s="1"/>
  <c r="N272" i="3"/>
  <c r="Z378" i="2"/>
  <c r="AF378" i="2" s="1"/>
  <c r="AF386" i="2"/>
  <c r="AH386" i="2"/>
  <c r="AD386" i="2"/>
  <c r="AF390" i="2"/>
  <c r="AH390" i="2"/>
  <c r="AF398" i="2"/>
  <c r="AD398" i="2"/>
  <c r="AF410" i="2"/>
  <c r="AD410" i="2"/>
  <c r="AF414" i="2"/>
  <c r="AD414" i="2"/>
  <c r="AF422" i="2"/>
  <c r="AD422" i="2"/>
  <c r="AF426" i="2"/>
  <c r="AD426" i="2"/>
  <c r="N281" i="3"/>
  <c r="Z430" i="2"/>
  <c r="AF430" i="2" s="1"/>
  <c r="AF434" i="2"/>
  <c r="AH434" i="2"/>
  <c r="N286" i="3"/>
  <c r="Z460" i="2"/>
  <c r="AF460" i="2" s="1"/>
  <c r="N288" i="3"/>
  <c r="Z465" i="2"/>
  <c r="AF465" i="2" s="1"/>
  <c r="N291" i="3"/>
  <c r="Z478" i="2"/>
  <c r="AF478" i="2" s="1"/>
  <c r="AF530" i="2"/>
  <c r="AH530" i="2"/>
  <c r="AD530" i="2"/>
  <c r="N301" i="3"/>
  <c r="Z539" i="2"/>
  <c r="AF539" i="2" s="1"/>
  <c r="N304" i="3"/>
  <c r="Z543" i="2"/>
  <c r="N305" i="3"/>
  <c r="Z548" i="2"/>
  <c r="AF548" i="2" s="1"/>
  <c r="AF556" i="2"/>
  <c r="AH556" i="2"/>
  <c r="N308" i="3"/>
  <c r="Z560" i="2"/>
  <c r="AF560" i="2" s="1"/>
  <c r="N312" i="3"/>
  <c r="Z568" i="2"/>
  <c r="N316" i="3"/>
  <c r="Z573" i="2"/>
  <c r="AF573" i="2" s="1"/>
  <c r="N321" i="3"/>
  <c r="Z594" i="2"/>
  <c r="AF594" i="2" s="1"/>
  <c r="N322" i="3"/>
  <c r="Z598" i="2"/>
  <c r="AF598" i="2" s="1"/>
  <c r="N324" i="3"/>
  <c r="Z610" i="2"/>
  <c r="AF610" i="2" s="1"/>
  <c r="N327" i="3"/>
  <c r="Z653" i="2"/>
  <c r="AF653" i="2" s="1"/>
  <c r="Z681" i="2"/>
  <c r="AF681" i="2" s="1"/>
  <c r="O680" i="1"/>
  <c r="K683" i="1"/>
  <c r="AB684" i="2" s="1"/>
  <c r="Z689" i="2"/>
  <c r="O688" i="1"/>
  <c r="Z697" i="2"/>
  <c r="AF697" i="2" s="1"/>
  <c r="O696" i="1"/>
  <c r="K699" i="1"/>
  <c r="AB700" i="2" s="1"/>
  <c r="I335" i="3"/>
  <c r="Y703" i="2"/>
  <c r="Z706" i="2"/>
  <c r="AF706" i="2" s="1"/>
  <c r="O705" i="1"/>
  <c r="K708" i="1"/>
  <c r="AB709" i="2" s="1"/>
  <c r="N338" i="3"/>
  <c r="Z715" i="2"/>
  <c r="AF715" i="2" s="1"/>
  <c r="O714" i="1"/>
  <c r="K717" i="1"/>
  <c r="AB718" i="2" s="1"/>
  <c r="I341" i="3"/>
  <c r="Y721" i="2"/>
  <c r="AE721" i="2" s="1"/>
  <c r="Z724" i="2"/>
  <c r="AF724" i="2" s="1"/>
  <c r="O723" i="1"/>
  <c r="K726" i="1"/>
  <c r="Z732" i="2"/>
  <c r="O731" i="1"/>
  <c r="O737" i="1"/>
  <c r="Z740" i="2"/>
  <c r="AF740" i="2" s="1"/>
  <c r="O739" i="1"/>
  <c r="K742" i="1"/>
  <c r="AB743" i="2" s="1"/>
  <c r="I349" i="3"/>
  <c r="Y745" i="2"/>
  <c r="AE745" i="2" s="1"/>
  <c r="J744" i="1"/>
  <c r="Z750" i="2"/>
  <c r="AF750" i="2" s="1"/>
  <c r="O749" i="1"/>
  <c r="K755" i="1"/>
  <c r="AB756" i="2" s="1"/>
  <c r="Y758" i="2"/>
  <c r="AE758" i="2" s="1"/>
  <c r="J757" i="1"/>
  <c r="AA758" i="2" s="1"/>
  <c r="N353" i="3"/>
  <c r="Z763" i="2"/>
  <c r="AF763" i="2" s="1"/>
  <c r="O762" i="1"/>
  <c r="K767" i="1"/>
  <c r="AB768" i="2" s="1"/>
  <c r="Y770" i="2"/>
  <c r="AE770" i="2" s="1"/>
  <c r="J769" i="1"/>
  <c r="AA770" i="2" s="1"/>
  <c r="N355" i="3"/>
  <c r="Z775" i="2"/>
  <c r="AF775" i="2" s="1"/>
  <c r="O774" i="1"/>
  <c r="K779" i="1"/>
  <c r="AB780" i="2" s="1"/>
  <c r="Y782" i="2"/>
  <c r="AE782" i="2" s="1"/>
  <c r="J781" i="1"/>
  <c r="AA782" i="2" s="1"/>
  <c r="Z787" i="2"/>
  <c r="AF787" i="2" s="1"/>
  <c r="O786" i="1"/>
  <c r="K791" i="1"/>
  <c r="AB792" i="2" s="1"/>
  <c r="Y794" i="2"/>
  <c r="AE794" i="2" s="1"/>
  <c r="J793" i="1"/>
  <c r="AA794" i="2" s="1"/>
  <c r="Z799" i="2"/>
  <c r="AF799" i="2" s="1"/>
  <c r="O798" i="1"/>
  <c r="Y806" i="2"/>
  <c r="AE806" i="2" s="1"/>
  <c r="J805" i="1"/>
  <c r="AA806" i="2" s="1"/>
  <c r="Z812" i="2"/>
  <c r="AF812" i="2" s="1"/>
  <c r="O811" i="1"/>
  <c r="K816" i="1"/>
  <c r="Y819" i="2"/>
  <c r="AE819" i="2" s="1"/>
  <c r="J818" i="1"/>
  <c r="AA819" i="2" s="1"/>
  <c r="Z824" i="2"/>
  <c r="AF824" i="2" s="1"/>
  <c r="O823" i="1"/>
  <c r="Y831" i="2"/>
  <c r="AE831" i="2" s="1"/>
  <c r="J830" i="1"/>
  <c r="AA831" i="2" s="1"/>
  <c r="Z837" i="2"/>
  <c r="O836" i="1"/>
  <c r="K841" i="1"/>
  <c r="AB842" i="2" s="1"/>
  <c r="Y844" i="2"/>
  <c r="J843" i="1"/>
  <c r="AA844" i="2" s="1"/>
  <c r="Z849" i="2"/>
  <c r="AF849" i="2" s="1"/>
  <c r="O848" i="1"/>
  <c r="Y856" i="2"/>
  <c r="AE856" i="2" s="1"/>
  <c r="J855" i="1"/>
  <c r="AA856" i="2" s="1"/>
  <c r="Z861" i="2"/>
  <c r="O860" i="1"/>
  <c r="K865" i="1"/>
  <c r="AB866" i="2" s="1"/>
  <c r="Y868" i="2"/>
  <c r="AE868" i="2" s="1"/>
  <c r="J867" i="1"/>
  <c r="AA868" i="2" s="1"/>
  <c r="Z873" i="2"/>
  <c r="O872" i="1"/>
  <c r="K877" i="1"/>
  <c r="Y880" i="2"/>
  <c r="AE880" i="2" s="1"/>
  <c r="J879" i="1"/>
  <c r="AA880" i="2" s="1"/>
  <c r="Z885" i="2"/>
  <c r="AF885" i="2" s="1"/>
  <c r="O884" i="1"/>
  <c r="K889" i="1"/>
  <c r="AB890" i="2" s="1"/>
  <c r="Y892" i="2"/>
  <c r="AE892" i="2" s="1"/>
  <c r="J891" i="1"/>
  <c r="AA892" i="2" s="1"/>
  <c r="Y901" i="2"/>
  <c r="AE901" i="2" s="1"/>
  <c r="J900" i="1"/>
  <c r="AA901" i="2" s="1"/>
  <c r="K907" i="1"/>
  <c r="AB908" i="2" s="1"/>
  <c r="K909" i="1"/>
  <c r="AB910" i="2" s="1"/>
  <c r="Y912" i="2"/>
  <c r="AE912" i="2" s="1"/>
  <c r="N911" i="1"/>
  <c r="J911" i="1"/>
  <c r="AA912" i="2" s="1"/>
  <c r="I371" i="3"/>
  <c r="Y914" i="2"/>
  <c r="AE914" i="2" s="1"/>
  <c r="J913" i="1"/>
  <c r="K925" i="1"/>
  <c r="Z937" i="2"/>
  <c r="AF937" i="2" s="1"/>
  <c r="O936" i="1"/>
  <c r="Z953" i="2"/>
  <c r="O952" i="1"/>
  <c r="Q954" i="1"/>
  <c r="N390" i="3"/>
  <c r="Z969" i="2"/>
  <c r="AF969" i="2" s="1"/>
  <c r="O968" i="1"/>
  <c r="Z985" i="2"/>
  <c r="AF985" i="2" s="1"/>
  <c r="O984" i="1"/>
  <c r="Z1001" i="2"/>
  <c r="O1000" i="1"/>
  <c r="I14" i="3"/>
  <c r="Y27" i="2"/>
  <c r="AE27" i="2" s="1"/>
  <c r="O36" i="3"/>
  <c r="AB54" i="2"/>
  <c r="O43" i="3"/>
  <c r="AB80" i="2"/>
  <c r="I58" i="3"/>
  <c r="Y100" i="2"/>
  <c r="AE100" i="2" s="1"/>
  <c r="I83" i="3"/>
  <c r="Y133" i="2"/>
  <c r="AE133" i="2" s="1"/>
  <c r="O92" i="3"/>
  <c r="AB142" i="2"/>
  <c r="O100" i="3"/>
  <c r="AB154" i="2"/>
  <c r="O120" i="3"/>
  <c r="AB183" i="2"/>
  <c r="I142" i="3"/>
  <c r="Y211" i="2"/>
  <c r="AE211" i="2" s="1"/>
  <c r="O149" i="3"/>
  <c r="AB221" i="2"/>
  <c r="I172" i="3"/>
  <c r="Y253" i="2"/>
  <c r="AE253" i="2" s="1"/>
  <c r="I188" i="3"/>
  <c r="Y269" i="2"/>
  <c r="AE269" i="2" s="1"/>
  <c r="I208" i="3"/>
  <c r="Y289" i="2"/>
  <c r="AE289" i="2" s="1"/>
  <c r="O233" i="3"/>
  <c r="AB314" i="2"/>
  <c r="I248" i="3"/>
  <c r="Y329" i="2"/>
  <c r="AE329" i="2" s="1"/>
  <c r="O257" i="3"/>
  <c r="AB338" i="2"/>
  <c r="I286" i="3"/>
  <c r="Y460" i="2"/>
  <c r="AE460" i="2" s="1"/>
  <c r="O299" i="3"/>
  <c r="AB536" i="2"/>
  <c r="AE552" i="2"/>
  <c r="AC552" i="2"/>
  <c r="I312" i="3"/>
  <c r="Y568" i="2"/>
  <c r="AE568" i="2" s="1"/>
  <c r="O318" i="3"/>
  <c r="AB578" i="2"/>
  <c r="O325" i="3"/>
  <c r="AB646" i="2"/>
  <c r="Y681" i="2"/>
  <c r="AE681" i="2" s="1"/>
  <c r="J680" i="1"/>
  <c r="AA681" i="2" s="1"/>
  <c r="Y706" i="2"/>
  <c r="J705" i="1"/>
  <c r="AA706" i="2" s="1"/>
  <c r="Y732" i="2"/>
  <c r="AE732" i="2" s="1"/>
  <c r="J731" i="1"/>
  <c r="AA732" i="2" s="1"/>
  <c r="Y750" i="2"/>
  <c r="AE750" i="2" s="1"/>
  <c r="J749" i="1"/>
  <c r="AA750" i="2" s="1"/>
  <c r="Y787" i="2"/>
  <c r="AE787" i="2" s="1"/>
  <c r="J786" i="1"/>
  <c r="AA787" i="2" s="1"/>
  <c r="Y885" i="2"/>
  <c r="AE885" i="2" s="1"/>
  <c r="J884" i="1"/>
  <c r="AA885" i="2" s="1"/>
  <c r="Z1015" i="2"/>
  <c r="AF1015" i="2" s="1"/>
  <c r="O1014" i="1"/>
  <c r="K1014" i="1"/>
  <c r="AB1015" i="2" s="1"/>
  <c r="N13" i="1"/>
  <c r="N22" i="1"/>
  <c r="N25" i="3"/>
  <c r="Z40" i="2"/>
  <c r="AF40" i="2" s="1"/>
  <c r="N29" i="3"/>
  <c r="Z44" i="2"/>
  <c r="AF44" i="2" s="1"/>
  <c r="N40" i="3"/>
  <c r="Z62" i="2"/>
  <c r="AF62" i="2" s="1"/>
  <c r="N62" i="1"/>
  <c r="N42" i="3"/>
  <c r="Z79" i="2"/>
  <c r="AF79" i="2" s="1"/>
  <c r="N46" i="3"/>
  <c r="Z83" i="2"/>
  <c r="AF83" i="2" s="1"/>
  <c r="N50" i="3"/>
  <c r="Z87" i="2"/>
  <c r="AF87" i="2" s="1"/>
  <c r="N55" i="3"/>
  <c r="Z96" i="2"/>
  <c r="AF96" i="2" s="1"/>
  <c r="N61" i="3"/>
  <c r="Z104" i="2"/>
  <c r="AF104" i="2" s="1"/>
  <c r="N68" i="3"/>
  <c r="Z112" i="2"/>
  <c r="AF112" i="2" s="1"/>
  <c r="N112" i="1"/>
  <c r="N72" i="3"/>
  <c r="Z117" i="2"/>
  <c r="AF117" i="2" s="1"/>
  <c r="N117" i="1"/>
  <c r="N76" i="3"/>
  <c r="Z125" i="2"/>
  <c r="AF125" i="2" s="1"/>
  <c r="N125" i="1"/>
  <c r="N83" i="3"/>
  <c r="Z133" i="2"/>
  <c r="AF133" i="2" s="1"/>
  <c r="N133" i="1"/>
  <c r="N87" i="3"/>
  <c r="Z137" i="2"/>
  <c r="AF137" i="2" s="1"/>
  <c r="N137" i="1"/>
  <c r="N141" i="1"/>
  <c r="N95" i="3"/>
  <c r="Z145" i="2"/>
  <c r="AF145" i="2" s="1"/>
  <c r="N145" i="1"/>
  <c r="N149" i="1"/>
  <c r="N157" i="1"/>
  <c r="N108" i="3"/>
  <c r="Z166" i="2"/>
  <c r="N166" i="1"/>
  <c r="N112" i="3"/>
  <c r="Z174" i="2"/>
  <c r="AF174" i="2" s="1"/>
  <c r="N116" i="3"/>
  <c r="Z178" i="2"/>
  <c r="N178" i="1"/>
  <c r="N122" i="3"/>
  <c r="Z186" i="2"/>
  <c r="AF186" i="2" s="1"/>
  <c r="N126" i="3"/>
  <c r="Z190" i="2"/>
  <c r="N190" i="1"/>
  <c r="N194" i="1"/>
  <c r="N131" i="3"/>
  <c r="Z199" i="2"/>
  <c r="AF199" i="2" s="1"/>
  <c r="N199" i="1"/>
  <c r="N138" i="3"/>
  <c r="Z207" i="2"/>
  <c r="AF207" i="2" s="1"/>
  <c r="N142" i="3"/>
  <c r="Z211" i="2"/>
  <c r="AF211" i="2" s="1"/>
  <c r="N145" i="3"/>
  <c r="Z215" i="2"/>
  <c r="AF215" i="2" s="1"/>
  <c r="N152" i="3"/>
  <c r="Z224" i="2"/>
  <c r="N162" i="3"/>
  <c r="Z240" i="2"/>
  <c r="AF240" i="2" s="1"/>
  <c r="N165" i="3"/>
  <c r="Z244" i="2"/>
  <c r="AF244" i="2" s="1"/>
  <c r="N169" i="3"/>
  <c r="Z248" i="2"/>
  <c r="AF248" i="2" s="1"/>
  <c r="N172" i="3"/>
  <c r="Z253" i="2"/>
  <c r="AF253" i="2" s="1"/>
  <c r="N188" i="3"/>
  <c r="Z269" i="2"/>
  <c r="AF269" i="2" s="1"/>
  <c r="N192" i="3"/>
  <c r="Z273" i="2"/>
  <c r="AF273" i="2" s="1"/>
  <c r="J8" i="1"/>
  <c r="O9" i="1"/>
  <c r="J12" i="1"/>
  <c r="AA13" i="2" s="1"/>
  <c r="O13" i="1"/>
  <c r="J17" i="1"/>
  <c r="AA18" i="2" s="1"/>
  <c r="O18" i="1"/>
  <c r="J21" i="1"/>
  <c r="AA22" i="2" s="1"/>
  <c r="J26" i="1"/>
  <c r="O27" i="1"/>
  <c r="J31" i="1"/>
  <c r="O32" i="1"/>
  <c r="J35" i="1"/>
  <c r="J39" i="1"/>
  <c r="O40" i="1"/>
  <c r="J47" i="1"/>
  <c r="AA48" i="2" s="1"/>
  <c r="O48" i="1"/>
  <c r="J52" i="1"/>
  <c r="O53" i="1"/>
  <c r="J56" i="1"/>
  <c r="AA57" i="2" s="1"/>
  <c r="O57" i="1"/>
  <c r="J61" i="1"/>
  <c r="O62" i="1"/>
  <c r="J65" i="1"/>
  <c r="AA66" i="2" s="1"/>
  <c r="O66" i="1"/>
  <c r="J69" i="1"/>
  <c r="AA70" i="2" s="1"/>
  <c r="O70" i="1"/>
  <c r="J73" i="1"/>
  <c r="AA74" i="2" s="1"/>
  <c r="O74" i="1"/>
  <c r="J78" i="1"/>
  <c r="O79" i="1"/>
  <c r="J82" i="1"/>
  <c r="J86" i="1"/>
  <c r="J91" i="1"/>
  <c r="AA92" i="2" s="1"/>
  <c r="O92" i="1"/>
  <c r="J99" i="1"/>
  <c r="O100" i="1"/>
  <c r="J103" i="1"/>
  <c r="O108" i="1"/>
  <c r="J111" i="1"/>
  <c r="O112" i="1"/>
  <c r="J116" i="1"/>
  <c r="O117" i="1"/>
  <c r="J120" i="1"/>
  <c r="AA121" i="2" s="1"/>
  <c r="O121" i="1"/>
  <c r="J124" i="1"/>
  <c r="J128" i="1"/>
  <c r="O129" i="1"/>
  <c r="J132" i="1"/>
  <c r="J136" i="1"/>
  <c r="O137" i="1"/>
  <c r="J140" i="1"/>
  <c r="J148" i="1"/>
  <c r="AA149" i="2" s="1"/>
  <c r="O149" i="1"/>
  <c r="J152" i="1"/>
  <c r="O153" i="1"/>
  <c r="J156" i="1"/>
  <c r="AA157" i="2" s="1"/>
  <c r="O157" i="1"/>
  <c r="O162" i="1"/>
  <c r="J165" i="1"/>
  <c r="J169" i="1"/>
  <c r="J173" i="1"/>
  <c r="O174" i="1"/>
  <c r="J177" i="1"/>
  <c r="O178" i="1"/>
  <c r="J181" i="1"/>
  <c r="J185" i="1"/>
  <c r="O186" i="1"/>
  <c r="O190" i="1"/>
  <c r="J193" i="1"/>
  <c r="O194" i="1"/>
  <c r="J198" i="1"/>
  <c r="J202" i="1"/>
  <c r="O203" i="1"/>
  <c r="J206" i="1"/>
  <c r="J210" i="1"/>
  <c r="O211" i="1"/>
  <c r="J214" i="1"/>
  <c r="J223" i="1"/>
  <c r="J227" i="1"/>
  <c r="AA228" i="2" s="1"/>
  <c r="O228" i="1"/>
  <c r="J231" i="1"/>
  <c r="J239" i="1"/>
  <c r="J243" i="1"/>
  <c r="O249" i="1"/>
  <c r="J252" i="1"/>
  <c r="J260" i="1"/>
  <c r="J264" i="1"/>
  <c r="J268" i="1"/>
  <c r="J280" i="1"/>
  <c r="J284" i="1"/>
  <c r="J288" i="1"/>
  <c r="J292" i="1"/>
  <c r="J296" i="1"/>
  <c r="J300" i="1"/>
  <c r="J308" i="1"/>
  <c r="J316" i="1"/>
  <c r="J320" i="1"/>
  <c r="J324" i="1"/>
  <c r="J328" i="1"/>
  <c r="J332" i="1"/>
  <c r="J336" i="1"/>
  <c r="J344" i="1"/>
  <c r="J348" i="1"/>
  <c r="J353" i="1"/>
  <c r="AA354" i="2" s="1"/>
  <c r="O354" i="1"/>
  <c r="J357" i="1"/>
  <c r="AA358" i="2" s="1"/>
  <c r="O358" i="1"/>
  <c r="J361" i="1"/>
  <c r="AA362" i="2" s="1"/>
  <c r="O362" i="1"/>
  <c r="J365" i="1"/>
  <c r="AA366" i="2" s="1"/>
  <c r="O366" i="1"/>
  <c r="J369" i="1"/>
  <c r="AA370" i="2" s="1"/>
  <c r="O370" i="1"/>
  <c r="J373" i="1"/>
  <c r="AA374" i="2" s="1"/>
  <c r="O374" i="1"/>
  <c r="J381" i="1"/>
  <c r="AA382" i="2" s="1"/>
  <c r="O382" i="1"/>
  <c r="J385" i="1"/>
  <c r="AA386" i="2" s="1"/>
  <c r="O386" i="1"/>
  <c r="J389" i="1"/>
  <c r="AA390" i="2" s="1"/>
  <c r="O390" i="1"/>
  <c r="J393" i="1"/>
  <c r="AA394" i="2" s="1"/>
  <c r="O394" i="1"/>
  <c r="J397" i="1"/>
  <c r="AA398" i="2" s="1"/>
  <c r="O398" i="1"/>
  <c r="J401" i="1"/>
  <c r="AA402" i="2" s="1"/>
  <c r="O402" i="1"/>
  <c r="J405" i="1"/>
  <c r="AA406" i="2" s="1"/>
  <c r="O406" i="1"/>
  <c r="J409" i="1"/>
  <c r="AA410" i="2" s="1"/>
  <c r="O410" i="1"/>
  <c r="J413" i="1"/>
  <c r="AA414" i="2" s="1"/>
  <c r="O414" i="1"/>
  <c r="J417" i="1"/>
  <c r="AA418" i="2" s="1"/>
  <c r="O418" i="1"/>
  <c r="J421" i="1"/>
  <c r="AA422" i="2" s="1"/>
  <c r="O422" i="1"/>
  <c r="J425" i="1"/>
  <c r="AA426" i="2" s="1"/>
  <c r="J429" i="1"/>
  <c r="J433" i="1"/>
  <c r="AA434" i="2" s="1"/>
  <c r="J437" i="1"/>
  <c r="AA438" i="2" s="1"/>
  <c r="O438" i="1"/>
  <c r="J442" i="1"/>
  <c r="AA443" i="2" s="1"/>
  <c r="O443" i="1"/>
  <c r="J446" i="1"/>
  <c r="AA447" i="2" s="1"/>
  <c r="O447" i="1"/>
  <c r="J450" i="1"/>
  <c r="AA451" i="2" s="1"/>
  <c r="O451" i="1"/>
  <c r="J454" i="1"/>
  <c r="AA455" i="2" s="1"/>
  <c r="O455" i="1"/>
  <c r="J459" i="1"/>
  <c r="J464" i="1"/>
  <c r="O465" i="1"/>
  <c r="J468" i="1"/>
  <c r="AA469" i="2" s="1"/>
  <c r="O469" i="1"/>
  <c r="J472" i="1"/>
  <c r="AA473" i="2" s="1"/>
  <c r="J477" i="1"/>
  <c r="J482" i="1"/>
  <c r="AA483" i="2" s="1"/>
  <c r="O483" i="1"/>
  <c r="J486" i="1"/>
  <c r="AA487" i="2" s="1"/>
  <c r="O488" i="1"/>
  <c r="J491" i="1"/>
  <c r="AA492" i="2" s="1"/>
  <c r="J495" i="1"/>
  <c r="AA496" i="2" s="1"/>
  <c r="O496" i="1"/>
  <c r="J499" i="1"/>
  <c r="AA500" i="2" s="1"/>
  <c r="O500" i="1"/>
  <c r="J503" i="1"/>
  <c r="AA504" i="2" s="1"/>
  <c r="O504" i="1"/>
  <c r="J507" i="1"/>
  <c r="AA508" i="2" s="1"/>
  <c r="J511" i="1"/>
  <c r="AA512" i="2" s="1"/>
  <c r="J515" i="1"/>
  <c r="AA516" i="2" s="1"/>
  <c r="O516" i="1"/>
  <c r="J520" i="1"/>
  <c r="AA521" i="2" s="1"/>
  <c r="O521" i="1"/>
  <c r="J524" i="1"/>
  <c r="AA525" i="2" s="1"/>
  <c r="O525" i="1"/>
  <c r="J529" i="1"/>
  <c r="AA530" i="2" s="1"/>
  <c r="O530" i="1"/>
  <c r="J533" i="1"/>
  <c r="AA534" i="2" s="1"/>
  <c r="O539" i="1"/>
  <c r="J542" i="1"/>
  <c r="O544" i="1"/>
  <c r="J547" i="1"/>
  <c r="J551" i="1"/>
  <c r="AA552" i="2" s="1"/>
  <c r="J555" i="1"/>
  <c r="AA556" i="2" s="1"/>
  <c r="O556" i="1"/>
  <c r="J559" i="1"/>
  <c r="O560" i="1"/>
  <c r="J563" i="1"/>
  <c r="AA564" i="2" s="1"/>
  <c r="J567" i="1"/>
  <c r="O569" i="1"/>
  <c r="J572" i="1"/>
  <c r="O573" i="1"/>
  <c r="J576" i="1"/>
  <c r="AA577" i="2" s="1"/>
  <c r="J581" i="1"/>
  <c r="AA582" i="2" s="1"/>
  <c r="O582" i="1"/>
  <c r="J585" i="1"/>
  <c r="AA586" i="2" s="1"/>
  <c r="O586" i="1"/>
  <c r="J589" i="1"/>
  <c r="AA590" i="2" s="1"/>
  <c r="J593" i="1"/>
  <c r="J597" i="1"/>
  <c r="J601" i="1"/>
  <c r="AA602" i="2" s="1"/>
  <c r="J605" i="1"/>
  <c r="AA606" i="2" s="1"/>
  <c r="J609" i="1"/>
  <c r="J613" i="1"/>
  <c r="AA614" i="2" s="1"/>
  <c r="J617" i="1"/>
  <c r="AA618" i="2" s="1"/>
  <c r="J622" i="1"/>
  <c r="AA623" i="2" s="1"/>
  <c r="J626" i="1"/>
  <c r="AA627" i="2" s="1"/>
  <c r="J631" i="1"/>
  <c r="AA632" i="2" s="1"/>
  <c r="J636" i="1"/>
  <c r="AA637" i="2" s="1"/>
  <c r="J640" i="1"/>
  <c r="AA641" i="2" s="1"/>
  <c r="J644" i="1"/>
  <c r="AA645" i="2" s="1"/>
  <c r="J648" i="1"/>
  <c r="AA649" i="2" s="1"/>
  <c r="J652" i="1"/>
  <c r="J656" i="1"/>
  <c r="AA657" i="2" s="1"/>
  <c r="J661" i="1"/>
  <c r="AA662" i="2" s="1"/>
  <c r="J665" i="1"/>
  <c r="AA666" i="2" s="1"/>
  <c r="J669" i="1"/>
  <c r="AA670" i="2" s="1"/>
  <c r="J673" i="1"/>
  <c r="AA674" i="2" s="1"/>
  <c r="J677" i="1"/>
  <c r="AA678" i="2" s="1"/>
  <c r="N683" i="1"/>
  <c r="Z686" i="2"/>
  <c r="AF686" i="2" s="1"/>
  <c r="O685" i="1"/>
  <c r="N691" i="1"/>
  <c r="Z694" i="2"/>
  <c r="AF694" i="2" s="1"/>
  <c r="O693" i="1"/>
  <c r="N335" i="3"/>
  <c r="Z703" i="2"/>
  <c r="AF703" i="2" s="1"/>
  <c r="O702" i="1"/>
  <c r="Z711" i="2"/>
  <c r="AF711" i="2" s="1"/>
  <c r="O710" i="1"/>
  <c r="O338" i="3"/>
  <c r="AB715" i="2"/>
  <c r="N341" i="3"/>
  <c r="Z721" i="2"/>
  <c r="AF721" i="2" s="1"/>
  <c r="O720" i="1"/>
  <c r="Z729" i="2"/>
  <c r="O728" i="1"/>
  <c r="Z737" i="2"/>
  <c r="AF737" i="2" s="1"/>
  <c r="O736" i="1"/>
  <c r="N349" i="3"/>
  <c r="Z745" i="2"/>
  <c r="AF745" i="2" s="1"/>
  <c r="O744" i="1"/>
  <c r="I350" i="3"/>
  <c r="Y752" i="2"/>
  <c r="AE752" i="2" s="1"/>
  <c r="J751" i="1"/>
  <c r="Z758" i="2"/>
  <c r="AF758" i="2" s="1"/>
  <c r="O757" i="1"/>
  <c r="O353" i="3"/>
  <c r="AB763" i="2"/>
  <c r="Y765" i="2"/>
  <c r="AE765" i="2" s="1"/>
  <c r="J764" i="1"/>
  <c r="AA765" i="2" s="1"/>
  <c r="Z770" i="2"/>
  <c r="AF770" i="2" s="1"/>
  <c r="O769" i="1"/>
  <c r="O355" i="3"/>
  <c r="AB775" i="2"/>
  <c r="I356" i="3"/>
  <c r="Y777" i="2"/>
  <c r="AE777" i="2" s="1"/>
  <c r="J776" i="1"/>
  <c r="Z782" i="2"/>
  <c r="AF782" i="2" s="1"/>
  <c r="O781" i="1"/>
  <c r="Y789" i="2"/>
  <c r="AE789" i="2" s="1"/>
  <c r="J788" i="1"/>
  <c r="AA789" i="2" s="1"/>
  <c r="Z794" i="2"/>
  <c r="AF794" i="2" s="1"/>
  <c r="O793" i="1"/>
  <c r="I362" i="3"/>
  <c r="Y801" i="2"/>
  <c r="AE801" i="2" s="1"/>
  <c r="J800" i="1"/>
  <c r="Z806" i="2"/>
  <c r="AF806" i="2" s="1"/>
  <c r="O805" i="1"/>
  <c r="Y814" i="2"/>
  <c r="AE814" i="2" s="1"/>
  <c r="J813" i="1"/>
  <c r="AA814" i="2" s="1"/>
  <c r="Z819" i="2"/>
  <c r="AF819" i="2" s="1"/>
  <c r="O818" i="1"/>
  <c r="Y826" i="2"/>
  <c r="AE826" i="2" s="1"/>
  <c r="J825" i="1"/>
  <c r="AA826" i="2" s="1"/>
  <c r="Z831" i="2"/>
  <c r="O830" i="1"/>
  <c r="Y839" i="2"/>
  <c r="AE839" i="2" s="1"/>
  <c r="J838" i="1"/>
  <c r="AA839" i="2" s="1"/>
  <c r="N841" i="1"/>
  <c r="Z844" i="2"/>
  <c r="O843" i="1"/>
  <c r="Y851" i="2"/>
  <c r="AE851" i="2" s="1"/>
  <c r="J850" i="1"/>
  <c r="AA851" i="2" s="1"/>
  <c r="N853" i="1"/>
  <c r="Z856" i="2"/>
  <c r="AF856" i="2" s="1"/>
  <c r="O855" i="1"/>
  <c r="Y863" i="2"/>
  <c r="AE863" i="2" s="1"/>
  <c r="J862" i="1"/>
  <c r="AA863" i="2" s="1"/>
  <c r="N865" i="1"/>
  <c r="Z868" i="2"/>
  <c r="AF868" i="2" s="1"/>
  <c r="O867" i="1"/>
  <c r="Y875" i="2"/>
  <c r="AE875" i="2" s="1"/>
  <c r="J874" i="1"/>
  <c r="AA875" i="2" s="1"/>
  <c r="N877" i="1"/>
  <c r="Z880" i="2"/>
  <c r="O879" i="1"/>
  <c r="Y887" i="2"/>
  <c r="AE887" i="2" s="1"/>
  <c r="J886" i="1"/>
  <c r="AA887" i="2" s="1"/>
  <c r="N889" i="1"/>
  <c r="Z892" i="2"/>
  <c r="O891" i="1"/>
  <c r="N896" i="1"/>
  <c r="Z901" i="2"/>
  <c r="Q900" i="1"/>
  <c r="O900" i="1"/>
  <c r="Y903" i="2"/>
  <c r="AE903" i="2" s="1"/>
  <c r="J902" i="1"/>
  <c r="AA903" i="2" s="1"/>
  <c r="P907" i="1"/>
  <c r="Z912" i="2"/>
  <c r="AF912" i="2" s="1"/>
  <c r="O911" i="1"/>
  <c r="N371" i="3"/>
  <c r="Z914" i="2"/>
  <c r="AF914" i="2" s="1"/>
  <c r="O913" i="1"/>
  <c r="Y935" i="2"/>
  <c r="AE935" i="2" s="1"/>
  <c r="P934" i="1"/>
  <c r="N934" i="1"/>
  <c r="J934" i="1"/>
  <c r="AA935" i="2" s="1"/>
  <c r="I380" i="3"/>
  <c r="Y951" i="2"/>
  <c r="AE951" i="2" s="1"/>
  <c r="P950" i="1"/>
  <c r="N950" i="1"/>
  <c r="J950" i="1"/>
  <c r="O381" i="3"/>
  <c r="AB960" i="2"/>
  <c r="I388" i="3"/>
  <c r="Y967" i="2"/>
  <c r="AE967" i="2" s="1"/>
  <c r="P966" i="1"/>
  <c r="N966" i="1"/>
  <c r="J966" i="1"/>
  <c r="O390" i="3"/>
  <c r="AB969" i="2"/>
  <c r="Y983" i="2"/>
  <c r="AE983" i="2" s="1"/>
  <c r="P982" i="1"/>
  <c r="N982" i="1"/>
  <c r="J982" i="1"/>
  <c r="AA983" i="2" s="1"/>
  <c r="Y999" i="2"/>
  <c r="AE999" i="2" s="1"/>
  <c r="P998" i="1"/>
  <c r="N998" i="1"/>
  <c r="J998" i="1"/>
  <c r="AA999" i="2" s="1"/>
  <c r="Z1013" i="2"/>
  <c r="AF1013" i="2" s="1"/>
  <c r="O1012" i="1"/>
  <c r="K1012" i="1"/>
  <c r="AB1013" i="2" s="1"/>
  <c r="Z1044" i="2"/>
  <c r="AF1044" i="2" s="1"/>
  <c r="O1043" i="1"/>
  <c r="K1043" i="1"/>
  <c r="AB1044" i="2" s="1"/>
  <c r="Q1043" i="1"/>
  <c r="I29" i="3"/>
  <c r="Y44" i="2"/>
  <c r="AE44" i="2" s="1"/>
  <c r="I55" i="3"/>
  <c r="Y96" i="2"/>
  <c r="AE96" i="2" s="1"/>
  <c r="I95" i="3"/>
  <c r="Y145" i="2"/>
  <c r="AE145" i="2" s="1"/>
  <c r="I104" i="3"/>
  <c r="Y162" i="2"/>
  <c r="AE162" i="2" s="1"/>
  <c r="O113" i="3"/>
  <c r="AB175" i="2"/>
  <c r="I126" i="3"/>
  <c r="Y190" i="2"/>
  <c r="AE190" i="2" s="1"/>
  <c r="O132" i="3"/>
  <c r="AB200" i="2"/>
  <c r="I159" i="3"/>
  <c r="Y236" i="2"/>
  <c r="AE236" i="2" s="1"/>
  <c r="I169" i="3"/>
  <c r="Y248" i="2"/>
  <c r="AE248" i="2" s="1"/>
  <c r="AB258" i="2"/>
  <c r="I192" i="3"/>
  <c r="Y273" i="2"/>
  <c r="AE273" i="2" s="1"/>
  <c r="O209" i="3"/>
  <c r="AB290" i="2"/>
  <c r="I224" i="3"/>
  <c r="Y305" i="2"/>
  <c r="AE305" i="2" s="1"/>
  <c r="O245" i="3"/>
  <c r="AB326" i="2"/>
  <c r="I260" i="3"/>
  <c r="Y341" i="2"/>
  <c r="AE341" i="2" s="1"/>
  <c r="O265" i="3"/>
  <c r="AB346" i="2"/>
  <c r="O282" i="3"/>
  <c r="AB431" i="2"/>
  <c r="AE577" i="2"/>
  <c r="AG577" i="2"/>
  <c r="O328" i="3"/>
  <c r="AB659" i="2"/>
  <c r="Z692" i="2"/>
  <c r="O691" i="1"/>
  <c r="Y799" i="2"/>
  <c r="AE799" i="2" s="1"/>
  <c r="J798" i="1"/>
  <c r="AA799" i="2" s="1"/>
  <c r="Y873" i="2"/>
  <c r="AE873" i="2" s="1"/>
  <c r="J872" i="1"/>
  <c r="AA873" i="2" s="1"/>
  <c r="Z897" i="2"/>
  <c r="AF897" i="2" s="1"/>
  <c r="Q896" i="1"/>
  <c r="O896" i="1"/>
  <c r="Z921" i="2"/>
  <c r="AF921" i="2" s="1"/>
  <c r="Q920" i="1"/>
  <c r="O920" i="1"/>
  <c r="Y976" i="2"/>
  <c r="AE976" i="2" s="1"/>
  <c r="P975" i="1"/>
  <c r="J975" i="1"/>
  <c r="AA976" i="2" s="1"/>
  <c r="O5" i="3"/>
  <c r="AB9" i="2"/>
  <c r="I7" i="3"/>
  <c r="Y12" i="2"/>
  <c r="AE12" i="2" s="1"/>
  <c r="I13" i="3"/>
  <c r="Y25" i="2"/>
  <c r="AE25" i="2" s="1"/>
  <c r="I20" i="3"/>
  <c r="Y35" i="2"/>
  <c r="AE35" i="2" s="1"/>
  <c r="I28" i="3"/>
  <c r="Y43" i="2"/>
  <c r="AE43" i="2" s="1"/>
  <c r="I45" i="3"/>
  <c r="Y82" i="2"/>
  <c r="AE82" i="2" s="1"/>
  <c r="I49" i="3"/>
  <c r="Y86" i="2"/>
  <c r="AE86" i="2" s="1"/>
  <c r="O50" i="3"/>
  <c r="AB87" i="2"/>
  <c r="O55" i="3"/>
  <c r="AB96" i="2"/>
  <c r="I57" i="3"/>
  <c r="Y99" i="2"/>
  <c r="AE99" i="2" s="1"/>
  <c r="O58" i="3"/>
  <c r="AB100" i="2"/>
  <c r="I60" i="3"/>
  <c r="Y103" i="2"/>
  <c r="AE103" i="2" s="1"/>
  <c r="O61" i="3"/>
  <c r="AB104" i="2"/>
  <c r="I64" i="3"/>
  <c r="Y107" i="2"/>
  <c r="AE107" i="2" s="1"/>
  <c r="O65" i="3"/>
  <c r="AB108" i="2"/>
  <c r="P108" i="1"/>
  <c r="O68" i="3"/>
  <c r="AB112" i="2"/>
  <c r="I71" i="3"/>
  <c r="Y116" i="2"/>
  <c r="AE116" i="2" s="1"/>
  <c r="O72" i="3"/>
  <c r="AB117" i="2"/>
  <c r="P117" i="1"/>
  <c r="P121" i="1"/>
  <c r="I75" i="3"/>
  <c r="Y124" i="2"/>
  <c r="AE124" i="2" s="1"/>
  <c r="O76" i="3"/>
  <c r="AB125" i="2"/>
  <c r="I79" i="3"/>
  <c r="Y128" i="2"/>
  <c r="AE128" i="2" s="1"/>
  <c r="O80" i="3"/>
  <c r="AB129" i="2"/>
  <c r="I82" i="3"/>
  <c r="Y132" i="2"/>
  <c r="AE132" i="2" s="1"/>
  <c r="O83" i="3"/>
  <c r="AB133" i="2"/>
  <c r="P133" i="1"/>
  <c r="I86" i="3"/>
  <c r="Y136" i="2"/>
  <c r="AE136" i="2" s="1"/>
  <c r="O87" i="3"/>
  <c r="AB137" i="2"/>
  <c r="I90" i="3"/>
  <c r="Y140" i="2"/>
  <c r="AE140" i="2" s="1"/>
  <c r="O91" i="3"/>
  <c r="AB141" i="2"/>
  <c r="I94" i="3"/>
  <c r="Y144" i="2"/>
  <c r="AE144" i="2" s="1"/>
  <c r="O95" i="3"/>
  <c r="AB145" i="2"/>
  <c r="I98" i="3"/>
  <c r="Y148" i="2"/>
  <c r="AE148" i="2" s="1"/>
  <c r="P149" i="1"/>
  <c r="O99" i="3"/>
  <c r="AB153" i="2"/>
  <c r="P157" i="1"/>
  <c r="I103" i="3"/>
  <c r="Y161" i="2"/>
  <c r="AE161" i="2" s="1"/>
  <c r="O104" i="3"/>
  <c r="AB162" i="2"/>
  <c r="I107" i="3"/>
  <c r="Y165" i="2"/>
  <c r="AE165" i="2" s="1"/>
  <c r="K165" i="1"/>
  <c r="K169" i="1"/>
  <c r="K173" i="1"/>
  <c r="I115" i="3"/>
  <c r="Y177" i="2"/>
  <c r="K177" i="1"/>
  <c r="I118" i="3"/>
  <c r="Y181" i="2"/>
  <c r="AE181" i="2" s="1"/>
  <c r="K181" i="1"/>
  <c r="I121" i="3"/>
  <c r="Y185" i="2"/>
  <c r="AE185" i="2" s="1"/>
  <c r="K185" i="1"/>
  <c r="I125" i="3"/>
  <c r="Y189" i="2"/>
  <c r="K189" i="1"/>
  <c r="P190" i="1"/>
  <c r="K193" i="1"/>
  <c r="P194" i="1"/>
  <c r="I130" i="3"/>
  <c r="Y198" i="2"/>
  <c r="K198" i="1"/>
  <c r="I134" i="3"/>
  <c r="Y202" i="2"/>
  <c r="AE202" i="2" s="1"/>
  <c r="K202" i="1"/>
  <c r="K206" i="1"/>
  <c r="I141" i="3"/>
  <c r="Y210" i="2"/>
  <c r="K210" i="1"/>
  <c r="P211" i="1"/>
  <c r="I144" i="3"/>
  <c r="Y214" i="2"/>
  <c r="AE214" i="2" s="1"/>
  <c r="K214" i="1"/>
  <c r="K219" i="1"/>
  <c r="I151" i="3"/>
  <c r="Y223" i="2"/>
  <c r="AE223" i="2" s="1"/>
  <c r="K223" i="1"/>
  <c r="K227" i="1"/>
  <c r="AB228" i="2" s="1"/>
  <c r="P228" i="1"/>
  <c r="I156" i="3"/>
  <c r="Y231" i="2"/>
  <c r="AE231" i="2" s="1"/>
  <c r="K231" i="1"/>
  <c r="AE235" i="2"/>
  <c r="AC235" i="2"/>
  <c r="K235" i="1"/>
  <c r="K239" i="1"/>
  <c r="K243" i="1"/>
  <c r="I168" i="3"/>
  <c r="Y247" i="2"/>
  <c r="AE247" i="2" s="1"/>
  <c r="K247" i="1"/>
  <c r="P249" i="1"/>
  <c r="I171" i="3"/>
  <c r="Y252" i="2"/>
  <c r="AE252" i="2" s="1"/>
  <c r="K252" i="1"/>
  <c r="I175" i="3"/>
  <c r="Y256" i="2"/>
  <c r="AE256" i="2" s="1"/>
  <c r="K256" i="1"/>
  <c r="I179" i="3"/>
  <c r="Y260" i="2"/>
  <c r="AE260" i="2" s="1"/>
  <c r="K260" i="1"/>
  <c r="I183" i="3"/>
  <c r="Y264" i="2"/>
  <c r="AE264" i="2" s="1"/>
  <c r="K264" i="1"/>
  <c r="I187" i="3"/>
  <c r="Y268" i="2"/>
  <c r="AE268" i="2" s="1"/>
  <c r="K268" i="1"/>
  <c r="I191" i="3"/>
  <c r="Y272" i="2"/>
  <c r="AE272" i="2" s="1"/>
  <c r="K272" i="1"/>
  <c r="I195" i="3"/>
  <c r="Y276" i="2"/>
  <c r="AE276" i="2" s="1"/>
  <c r="K276" i="1"/>
  <c r="I199" i="3"/>
  <c r="Y280" i="2"/>
  <c r="AE280" i="2" s="1"/>
  <c r="K280" i="1"/>
  <c r="I203" i="3"/>
  <c r="Y284" i="2"/>
  <c r="AE284" i="2" s="1"/>
  <c r="K284" i="1"/>
  <c r="I207" i="3"/>
  <c r="Y288" i="2"/>
  <c r="AE288" i="2" s="1"/>
  <c r="K288" i="1"/>
  <c r="I211" i="3"/>
  <c r="Y292" i="2"/>
  <c r="AE292" i="2" s="1"/>
  <c r="K292" i="1"/>
  <c r="I215" i="3"/>
  <c r="Y296" i="2"/>
  <c r="AE296" i="2" s="1"/>
  <c r="K296" i="1"/>
  <c r="I219" i="3"/>
  <c r="Y300" i="2"/>
  <c r="AE300" i="2" s="1"/>
  <c r="K300" i="1"/>
  <c r="I223" i="3"/>
  <c r="Y304" i="2"/>
  <c r="AE304" i="2" s="1"/>
  <c r="K304" i="1"/>
  <c r="I227" i="3"/>
  <c r="Y308" i="2"/>
  <c r="AE308" i="2" s="1"/>
  <c r="K308" i="1"/>
  <c r="I231" i="3"/>
  <c r="Y312" i="2"/>
  <c r="AE312" i="2" s="1"/>
  <c r="K312" i="1"/>
  <c r="I235" i="3"/>
  <c r="Y316" i="2"/>
  <c r="AE316" i="2" s="1"/>
  <c r="K316" i="1"/>
  <c r="I239" i="3"/>
  <c r="Y320" i="2"/>
  <c r="AE320" i="2" s="1"/>
  <c r="K320" i="1"/>
  <c r="I243" i="3"/>
  <c r="Y324" i="2"/>
  <c r="AE324" i="2" s="1"/>
  <c r="K324" i="1"/>
  <c r="I247" i="3"/>
  <c r="Y328" i="2"/>
  <c r="AE328" i="2" s="1"/>
  <c r="K328" i="1"/>
  <c r="I251" i="3"/>
  <c r="Y332" i="2"/>
  <c r="AE332" i="2" s="1"/>
  <c r="K332" i="1"/>
  <c r="I255" i="3"/>
  <c r="Y336" i="2"/>
  <c r="AE336" i="2" s="1"/>
  <c r="K336" i="1"/>
  <c r="I259" i="3"/>
  <c r="Y340" i="2"/>
  <c r="AE340" i="2" s="1"/>
  <c r="K340" i="1"/>
  <c r="I263" i="3"/>
  <c r="Y344" i="2"/>
  <c r="AE344" i="2" s="1"/>
  <c r="K344" i="1"/>
  <c r="I267" i="3"/>
  <c r="Y348" i="2"/>
  <c r="AE348" i="2" s="1"/>
  <c r="K348" i="1"/>
  <c r="K353" i="1"/>
  <c r="AB354" i="2" s="1"/>
  <c r="P354" i="1"/>
  <c r="K357" i="1"/>
  <c r="AB358" i="2" s="1"/>
  <c r="P358" i="1"/>
  <c r="K361" i="1"/>
  <c r="AB362" i="2" s="1"/>
  <c r="P362" i="1"/>
  <c r="K365" i="1"/>
  <c r="AB366" i="2" s="1"/>
  <c r="P366" i="1"/>
  <c r="K369" i="1"/>
  <c r="AB370" i="2" s="1"/>
  <c r="P370" i="1"/>
  <c r="AC373" i="2"/>
  <c r="AE373" i="2"/>
  <c r="K373" i="1"/>
  <c r="AB374" i="2" s="1"/>
  <c r="P374" i="1"/>
  <c r="I271" i="3"/>
  <c r="Y377" i="2"/>
  <c r="AE377" i="2" s="1"/>
  <c r="K377" i="1"/>
  <c r="I275" i="3"/>
  <c r="Y381" i="2"/>
  <c r="K381" i="1"/>
  <c r="AB382" i="2" s="1"/>
  <c r="P382" i="1"/>
  <c r="AG385" i="2"/>
  <c r="AE385" i="2"/>
  <c r="K385" i="1"/>
  <c r="AB386" i="2" s="1"/>
  <c r="P386" i="1"/>
  <c r="AE389" i="2"/>
  <c r="AG389" i="2"/>
  <c r="K389" i="1"/>
  <c r="AB390" i="2" s="1"/>
  <c r="P390" i="1"/>
  <c r="K393" i="1"/>
  <c r="AB394" i="2" s="1"/>
  <c r="P394" i="1"/>
  <c r="AE397" i="2"/>
  <c r="AG397" i="2"/>
  <c r="K397" i="1"/>
  <c r="AB398" i="2" s="1"/>
  <c r="P398" i="1"/>
  <c r="K401" i="1"/>
  <c r="AB402" i="2" s="1"/>
  <c r="P402" i="1"/>
  <c r="K405" i="1"/>
  <c r="AB406" i="2" s="1"/>
  <c r="P406" i="1"/>
  <c r="K409" i="1"/>
  <c r="AB410" i="2" s="1"/>
  <c r="P410" i="1"/>
  <c r="K413" i="1"/>
  <c r="AB414" i="2" s="1"/>
  <c r="P414" i="1"/>
  <c r="K417" i="1"/>
  <c r="AB418" i="2" s="1"/>
  <c r="P418" i="1"/>
  <c r="K421" i="1"/>
  <c r="AB422" i="2" s="1"/>
  <c r="P422" i="1"/>
  <c r="I277" i="3"/>
  <c r="Y425" i="2"/>
  <c r="AE425" i="2" s="1"/>
  <c r="K425" i="1"/>
  <c r="AB426" i="2" s="1"/>
  <c r="I280" i="3"/>
  <c r="Y429" i="2"/>
  <c r="AE429" i="2" s="1"/>
  <c r="K429" i="1"/>
  <c r="K433" i="1"/>
  <c r="AB434" i="2" s="1"/>
  <c r="K437" i="1"/>
  <c r="AB438" i="2" s="1"/>
  <c r="P438" i="1"/>
  <c r="K442" i="1"/>
  <c r="AB443" i="2" s="1"/>
  <c r="P443" i="1"/>
  <c r="K446" i="1"/>
  <c r="AB447" i="2" s="1"/>
  <c r="P447" i="1"/>
  <c r="I284" i="3"/>
  <c r="Y450" i="2"/>
  <c r="AE450" i="2" s="1"/>
  <c r="K450" i="1"/>
  <c r="AB451" i="2" s="1"/>
  <c r="P451" i="1"/>
  <c r="K454" i="1"/>
  <c r="AB455" i="2" s="1"/>
  <c r="P455" i="1"/>
  <c r="I285" i="3"/>
  <c r="Y459" i="2"/>
  <c r="AE459" i="2" s="1"/>
  <c r="K459" i="1"/>
  <c r="K464" i="1"/>
  <c r="P465" i="1"/>
  <c r="K468" i="1"/>
  <c r="AB469" i="2" s="1"/>
  <c r="P469" i="1"/>
  <c r="K472" i="1"/>
  <c r="AB473" i="2" s="1"/>
  <c r="I290" i="3"/>
  <c r="Y477" i="2"/>
  <c r="AE477" i="2" s="1"/>
  <c r="K477" i="1"/>
  <c r="K482" i="1"/>
  <c r="AB483" i="2" s="1"/>
  <c r="P483" i="1"/>
  <c r="K486" i="1"/>
  <c r="AB487" i="2" s="1"/>
  <c r="P488" i="1"/>
  <c r="K491" i="1"/>
  <c r="AB492" i="2" s="1"/>
  <c r="K495" i="1"/>
  <c r="AB496" i="2" s="1"/>
  <c r="P496" i="1"/>
  <c r="K499" i="1"/>
  <c r="AB500" i="2" s="1"/>
  <c r="P500" i="1"/>
  <c r="K503" i="1"/>
  <c r="AB504" i="2" s="1"/>
  <c r="P504" i="1"/>
  <c r="K507" i="1"/>
  <c r="AB508" i="2" s="1"/>
  <c r="K511" i="1"/>
  <c r="AB512" i="2" s="1"/>
  <c r="K515" i="1"/>
  <c r="AB516" i="2" s="1"/>
  <c r="P516" i="1"/>
  <c r="K520" i="1"/>
  <c r="AB521" i="2" s="1"/>
  <c r="P521" i="1"/>
  <c r="K524" i="1"/>
  <c r="AB525" i="2" s="1"/>
  <c r="P525" i="1"/>
  <c r="AE529" i="2"/>
  <c r="AC529" i="2"/>
  <c r="AG529" i="2"/>
  <c r="K529" i="1"/>
  <c r="AB530" i="2" s="1"/>
  <c r="P530" i="1"/>
  <c r="I298" i="3"/>
  <c r="Y533" i="2"/>
  <c r="K533" i="1"/>
  <c r="AB534" i="2" s="1"/>
  <c r="I300" i="3"/>
  <c r="Y538" i="2"/>
  <c r="AE538" i="2" s="1"/>
  <c r="K538" i="1"/>
  <c r="P539" i="1"/>
  <c r="I303" i="3"/>
  <c r="Y542" i="2"/>
  <c r="K542" i="1"/>
  <c r="P544" i="1"/>
  <c r="K547" i="1"/>
  <c r="AG551" i="2"/>
  <c r="AE551" i="2"/>
  <c r="K551" i="1"/>
  <c r="AB552" i="2" s="1"/>
  <c r="K555" i="1"/>
  <c r="AB556" i="2" s="1"/>
  <c r="P556" i="1"/>
  <c r="K559" i="1"/>
  <c r="P560" i="1"/>
  <c r="AE563" i="2"/>
  <c r="AC563" i="2"/>
  <c r="K563" i="1"/>
  <c r="AB564" i="2" s="1"/>
  <c r="I311" i="3"/>
  <c r="Y567" i="2"/>
  <c r="AE567" i="2" s="1"/>
  <c r="K567" i="1"/>
  <c r="I315" i="3"/>
  <c r="Y572" i="2"/>
  <c r="AE572" i="2" s="1"/>
  <c r="K572" i="1"/>
  <c r="P573" i="1"/>
  <c r="K576" i="1"/>
  <c r="AB577" i="2" s="1"/>
  <c r="I319" i="3"/>
  <c r="Y581" i="2"/>
  <c r="AE581" i="2" s="1"/>
  <c r="K581" i="1"/>
  <c r="AB582" i="2" s="1"/>
  <c r="P582" i="1"/>
  <c r="AE585" i="2"/>
  <c r="AC585" i="2"/>
  <c r="K585" i="1"/>
  <c r="AB586" i="2" s="1"/>
  <c r="P586" i="1"/>
  <c r="K589" i="1"/>
  <c r="AB590" i="2" s="1"/>
  <c r="P590" i="1"/>
  <c r="K593" i="1"/>
  <c r="P594" i="1"/>
  <c r="AE597" i="2"/>
  <c r="AC597" i="2"/>
  <c r="K597" i="1"/>
  <c r="P598" i="1"/>
  <c r="K601" i="1"/>
  <c r="AB602" i="2" s="1"/>
  <c r="P602" i="1"/>
  <c r="K605" i="1"/>
  <c r="AB606" i="2" s="1"/>
  <c r="P606" i="1"/>
  <c r="K609" i="1"/>
  <c r="P610" i="1"/>
  <c r="K613" i="1"/>
  <c r="AB614" i="2" s="1"/>
  <c r="P614" i="1"/>
  <c r="K617" i="1"/>
  <c r="AB618" i="2" s="1"/>
  <c r="P619" i="1"/>
  <c r="K622" i="1"/>
  <c r="AB623" i="2" s="1"/>
  <c r="P623" i="1"/>
  <c r="K626" i="1"/>
  <c r="AB627" i="2" s="1"/>
  <c r="P627" i="1"/>
  <c r="K631" i="1"/>
  <c r="AB632" i="2" s="1"/>
  <c r="P632" i="1"/>
  <c r="K636" i="1"/>
  <c r="AB637" i="2" s="1"/>
  <c r="P637" i="1"/>
  <c r="K640" i="1"/>
  <c r="AB641" i="2" s="1"/>
  <c r="P641" i="1"/>
  <c r="K644" i="1"/>
  <c r="AB645" i="2" s="1"/>
  <c r="I326" i="3"/>
  <c r="Y648" i="2"/>
  <c r="AE648" i="2" s="1"/>
  <c r="K648" i="1"/>
  <c r="AB649" i="2" s="1"/>
  <c r="P649" i="1"/>
  <c r="K652" i="1"/>
  <c r="P653" i="1"/>
  <c r="K656" i="1"/>
  <c r="AB657" i="2" s="1"/>
  <c r="I330" i="3"/>
  <c r="Y661" i="2"/>
  <c r="AE661" i="2" s="1"/>
  <c r="K661" i="1"/>
  <c r="AB662" i="2" s="1"/>
  <c r="P662" i="1"/>
  <c r="K665" i="1"/>
  <c r="AB666" i="2" s="1"/>
  <c r="P666" i="1"/>
  <c r="K669" i="1"/>
  <c r="AB670" i="2" s="1"/>
  <c r="K673" i="1"/>
  <c r="AB674" i="2" s="1"/>
  <c r="P674" i="1"/>
  <c r="I332" i="3"/>
  <c r="Y677" i="2"/>
  <c r="AE677" i="2" s="1"/>
  <c r="K677" i="1"/>
  <c r="AB678" i="2" s="1"/>
  <c r="Q678" i="1"/>
  <c r="N680" i="1"/>
  <c r="I333" i="3"/>
  <c r="Y683" i="2"/>
  <c r="AE683" i="2" s="1"/>
  <c r="J682" i="1"/>
  <c r="P683" i="1"/>
  <c r="J685" i="1"/>
  <c r="AA686" i="2" s="1"/>
  <c r="Q686" i="1"/>
  <c r="N688" i="1"/>
  <c r="I334" i="3"/>
  <c r="Y691" i="2"/>
  <c r="J690" i="1"/>
  <c r="P691" i="1"/>
  <c r="J693" i="1"/>
  <c r="AA694" i="2" s="1"/>
  <c r="Q694" i="1"/>
  <c r="N696" i="1"/>
  <c r="Y699" i="2"/>
  <c r="J698" i="1"/>
  <c r="AA699" i="2" s="1"/>
  <c r="P699" i="1"/>
  <c r="J702" i="1"/>
  <c r="Q703" i="1"/>
  <c r="N705" i="1"/>
  <c r="I336" i="3"/>
  <c r="Y708" i="2"/>
  <c r="J707" i="1"/>
  <c r="P708" i="1"/>
  <c r="J710" i="1"/>
  <c r="AA711" i="2" s="1"/>
  <c r="Q711" i="1"/>
  <c r="N714" i="1"/>
  <c r="Y717" i="2"/>
  <c r="AE717" i="2" s="1"/>
  <c r="J716" i="1"/>
  <c r="AA717" i="2" s="1"/>
  <c r="P717" i="1"/>
  <c r="J720" i="1"/>
  <c r="Q721" i="1"/>
  <c r="N723" i="1"/>
  <c r="I344" i="3"/>
  <c r="Y726" i="2"/>
  <c r="AE726" i="2" s="1"/>
  <c r="J725" i="1"/>
  <c r="P726" i="1"/>
  <c r="J728" i="1"/>
  <c r="AA729" i="2" s="1"/>
  <c r="N731" i="1"/>
  <c r="Y734" i="2"/>
  <c r="AE734" i="2" s="1"/>
  <c r="J733" i="1"/>
  <c r="AA734" i="2" s="1"/>
  <c r="P734" i="1"/>
  <c r="J736" i="1"/>
  <c r="AA737" i="2" s="1"/>
  <c r="Q737" i="1"/>
  <c r="N739" i="1"/>
  <c r="Y742" i="2"/>
  <c r="AE742" i="2" s="1"/>
  <c r="J741" i="1"/>
  <c r="AA742" i="2" s="1"/>
  <c r="P742" i="1"/>
  <c r="K744" i="1"/>
  <c r="Y747" i="2"/>
  <c r="AE747" i="2" s="1"/>
  <c r="J746" i="1"/>
  <c r="AA747" i="2" s="1"/>
  <c r="Q747" i="1"/>
  <c r="N749" i="1"/>
  <c r="N350" i="3"/>
  <c r="Z752" i="2"/>
  <c r="AF752" i="2" s="1"/>
  <c r="O751" i="1"/>
  <c r="P755" i="1"/>
  <c r="K757" i="1"/>
  <c r="AB758" i="2" s="1"/>
  <c r="Y760" i="2"/>
  <c r="AE760" i="2" s="1"/>
  <c r="J759" i="1"/>
  <c r="AA760" i="2" s="1"/>
  <c r="Q760" i="1"/>
  <c r="N762" i="1"/>
  <c r="Z765" i="2"/>
  <c r="AF765" i="2" s="1"/>
  <c r="O764" i="1"/>
  <c r="P767" i="1"/>
  <c r="K769" i="1"/>
  <c r="AB770" i="2" s="1"/>
  <c r="Y772" i="2"/>
  <c r="AE772" i="2" s="1"/>
  <c r="J771" i="1"/>
  <c r="AA772" i="2" s="1"/>
  <c r="Q772" i="1"/>
  <c r="N774" i="1"/>
  <c r="N356" i="3"/>
  <c r="Z777" i="2"/>
  <c r="AF777" i="2" s="1"/>
  <c r="O776" i="1"/>
  <c r="P779" i="1"/>
  <c r="K781" i="1"/>
  <c r="AB782" i="2" s="1"/>
  <c r="Y784" i="2"/>
  <c r="AE784" i="2" s="1"/>
  <c r="J783" i="1"/>
  <c r="AA784" i="2" s="1"/>
  <c r="Q784" i="1"/>
  <c r="N786" i="1"/>
  <c r="Z789" i="2"/>
  <c r="AF789" i="2" s="1"/>
  <c r="O788" i="1"/>
  <c r="P791" i="1"/>
  <c r="K793" i="1"/>
  <c r="AB794" i="2" s="1"/>
  <c r="I359" i="3"/>
  <c r="Y796" i="2"/>
  <c r="AE796" i="2" s="1"/>
  <c r="J795" i="1"/>
  <c r="Q796" i="1"/>
  <c r="N798" i="1"/>
  <c r="N362" i="3"/>
  <c r="Z801" i="2"/>
  <c r="AF801" i="2" s="1"/>
  <c r="O800" i="1"/>
  <c r="P803" i="1"/>
  <c r="K805" i="1"/>
  <c r="AB806" i="2" s="1"/>
  <c r="Y808" i="2"/>
  <c r="AE808" i="2" s="1"/>
  <c r="J807" i="1"/>
  <c r="AA808" i="2" s="1"/>
  <c r="Q809" i="1"/>
  <c r="N811" i="1"/>
  <c r="Z814" i="2"/>
  <c r="AF814" i="2" s="1"/>
  <c r="O813" i="1"/>
  <c r="P816" i="1"/>
  <c r="K818" i="1"/>
  <c r="AB819" i="2" s="1"/>
  <c r="Y821" i="2"/>
  <c r="AE821" i="2" s="1"/>
  <c r="J820" i="1"/>
  <c r="AA821" i="2" s="1"/>
  <c r="Q821" i="1"/>
  <c r="N823" i="1"/>
  <c r="Z826" i="2"/>
  <c r="AF826" i="2" s="1"/>
  <c r="O825" i="1"/>
  <c r="P828" i="1"/>
  <c r="K830" i="1"/>
  <c r="AB831" i="2" s="1"/>
  <c r="Y833" i="2"/>
  <c r="AE833" i="2" s="1"/>
  <c r="J832" i="1"/>
  <c r="AA833" i="2" s="1"/>
  <c r="Q833" i="1"/>
  <c r="N836" i="1"/>
  <c r="Z839" i="2"/>
  <c r="AF839" i="2" s="1"/>
  <c r="O838" i="1"/>
  <c r="P841" i="1"/>
  <c r="K843" i="1"/>
  <c r="AB844" i="2" s="1"/>
  <c r="Y846" i="2"/>
  <c r="AE846" i="2" s="1"/>
  <c r="J845" i="1"/>
  <c r="AA846" i="2" s="1"/>
  <c r="Q846" i="1"/>
  <c r="N848" i="1"/>
  <c r="Z851" i="2"/>
  <c r="AF851" i="2" s="1"/>
  <c r="O850" i="1"/>
  <c r="P853" i="1"/>
  <c r="K855" i="1"/>
  <c r="AB856" i="2" s="1"/>
  <c r="Y858" i="2"/>
  <c r="AE858" i="2" s="1"/>
  <c r="J857" i="1"/>
  <c r="AA858" i="2" s="1"/>
  <c r="Q858" i="1"/>
  <c r="N860" i="1"/>
  <c r="Z863" i="2"/>
  <c r="AF863" i="2" s="1"/>
  <c r="O862" i="1"/>
  <c r="P865" i="1"/>
  <c r="K867" i="1"/>
  <c r="AB868" i="2" s="1"/>
  <c r="Y870" i="2"/>
  <c r="AE870" i="2" s="1"/>
  <c r="J869" i="1"/>
  <c r="AA870" i="2" s="1"/>
  <c r="Q870" i="1"/>
  <c r="N872" i="1"/>
  <c r="Z875" i="2"/>
  <c r="AF875" i="2" s="1"/>
  <c r="O874" i="1"/>
  <c r="P877" i="1"/>
  <c r="K879" i="1"/>
  <c r="AB880" i="2" s="1"/>
  <c r="Y882" i="2"/>
  <c r="AE882" i="2" s="1"/>
  <c r="J881" i="1"/>
  <c r="AA882" i="2" s="1"/>
  <c r="Q882" i="1"/>
  <c r="N884" i="1"/>
  <c r="Z887" i="2"/>
  <c r="AF887" i="2" s="1"/>
  <c r="O886" i="1"/>
  <c r="P889" i="1"/>
  <c r="K891" i="1"/>
  <c r="AB892" i="2" s="1"/>
  <c r="I370" i="3"/>
  <c r="Y894" i="2"/>
  <c r="AE894" i="2" s="1"/>
  <c r="J893" i="1"/>
  <c r="P896" i="1"/>
  <c r="N898" i="1"/>
  <c r="K900" i="1"/>
  <c r="AB901" i="2" s="1"/>
  <c r="Y905" i="2"/>
  <c r="AE905" i="2" s="1"/>
  <c r="J904" i="1"/>
  <c r="AA905" i="2" s="1"/>
  <c r="P909" i="1"/>
  <c r="K911" i="1"/>
  <c r="AB912" i="2" s="1"/>
  <c r="K913" i="1"/>
  <c r="I372" i="3"/>
  <c r="Y916" i="2"/>
  <c r="AE916" i="2" s="1"/>
  <c r="N915" i="1"/>
  <c r="J915" i="1"/>
  <c r="Y918" i="2"/>
  <c r="AE918" i="2" s="1"/>
  <c r="J917" i="1"/>
  <c r="AA918" i="2" s="1"/>
  <c r="Z935" i="2"/>
  <c r="O934" i="1"/>
  <c r="K934" i="1"/>
  <c r="AB935" i="2" s="1"/>
  <c r="Y940" i="2"/>
  <c r="AE940" i="2" s="1"/>
  <c r="P939" i="1"/>
  <c r="J939" i="1"/>
  <c r="AA940" i="2" s="1"/>
  <c r="N943" i="1"/>
  <c r="N380" i="3"/>
  <c r="Z951" i="2"/>
  <c r="AF951" i="2" s="1"/>
  <c r="O950" i="1"/>
  <c r="K950" i="1"/>
  <c r="Y956" i="2"/>
  <c r="AE956" i="2" s="1"/>
  <c r="P955" i="1"/>
  <c r="J955" i="1"/>
  <c r="AA956" i="2" s="1"/>
  <c r="N388" i="3"/>
  <c r="Z967" i="2"/>
  <c r="AF967" i="2" s="1"/>
  <c r="O966" i="1"/>
  <c r="K966" i="1"/>
  <c r="I393" i="3"/>
  <c r="Y972" i="2"/>
  <c r="P971" i="1"/>
  <c r="J971" i="1"/>
  <c r="N975" i="1"/>
  <c r="Z983" i="2"/>
  <c r="AF983" i="2" s="1"/>
  <c r="O982" i="1"/>
  <c r="K982" i="1"/>
  <c r="AB983" i="2" s="1"/>
  <c r="Y988" i="2"/>
  <c r="AE988" i="2" s="1"/>
  <c r="P987" i="1"/>
  <c r="J987" i="1"/>
  <c r="AA988" i="2" s="1"/>
  <c r="Z999" i="2"/>
  <c r="O998" i="1"/>
  <c r="K998" i="1"/>
  <c r="AB999" i="2" s="1"/>
  <c r="AG1004" i="2"/>
  <c r="AE1004" i="2"/>
  <c r="AC1004" i="2"/>
  <c r="Y1011" i="2"/>
  <c r="AE1011" i="2" s="1"/>
  <c r="P1010" i="1"/>
  <c r="N1010" i="1"/>
  <c r="J1010" i="1"/>
  <c r="AA1011" i="2" s="1"/>
  <c r="Z1023" i="2"/>
  <c r="AF1023" i="2" s="1"/>
  <c r="O1022" i="1"/>
  <c r="K1022" i="1"/>
  <c r="AB1023" i="2" s="1"/>
  <c r="Q1022" i="1"/>
  <c r="AB37" i="2"/>
  <c r="O26" i="3"/>
  <c r="AB41" i="2"/>
  <c r="I65" i="3"/>
  <c r="Y108" i="2"/>
  <c r="AE108" i="2" s="1"/>
  <c r="O109" i="3"/>
  <c r="AB167" i="2"/>
  <c r="I148" i="3"/>
  <c r="Y220" i="2"/>
  <c r="AG220" i="2" s="1"/>
  <c r="O160" i="3"/>
  <c r="AB237" i="2"/>
  <c r="I176" i="3"/>
  <c r="Y257" i="2"/>
  <c r="AE257" i="2" s="1"/>
  <c r="I196" i="3"/>
  <c r="Y277" i="2"/>
  <c r="AE277" i="2" s="1"/>
  <c r="I232" i="3"/>
  <c r="Y313" i="2"/>
  <c r="AE313" i="2" s="1"/>
  <c r="O249" i="3"/>
  <c r="AB330" i="2"/>
  <c r="I272" i="3"/>
  <c r="Y378" i="2"/>
  <c r="O293" i="3"/>
  <c r="AB493" i="2"/>
  <c r="I301" i="3"/>
  <c r="Y539" i="2"/>
  <c r="AE564" i="2"/>
  <c r="AC564" i="2"/>
  <c r="Z735" i="2"/>
  <c r="AF735" i="2" s="1"/>
  <c r="O734" i="1"/>
  <c r="N364" i="3"/>
  <c r="Z804" i="2"/>
  <c r="AF804" i="2" s="1"/>
  <c r="O803" i="1"/>
  <c r="Z829" i="2"/>
  <c r="AH829" i="2" s="1"/>
  <c r="O828" i="1"/>
  <c r="Z854" i="2"/>
  <c r="O853" i="1"/>
  <c r="Z908" i="2"/>
  <c r="AF908" i="2" s="1"/>
  <c r="O907" i="1"/>
  <c r="Z1003" i="2"/>
  <c r="O1002" i="1"/>
  <c r="K1002" i="1"/>
  <c r="AB1003" i="2" s="1"/>
  <c r="I10" i="3"/>
  <c r="Y21" i="2"/>
  <c r="AE21" i="2" s="1"/>
  <c r="I24" i="3"/>
  <c r="Y39" i="2"/>
  <c r="AE39" i="2" s="1"/>
  <c r="I32" i="3"/>
  <c r="Y47" i="2"/>
  <c r="AE47" i="2" s="1"/>
  <c r="I34" i="3"/>
  <c r="Y52" i="2"/>
  <c r="AE52" i="2" s="1"/>
  <c r="I39" i="3"/>
  <c r="Y61" i="2"/>
  <c r="AE61" i="2" s="1"/>
  <c r="O42" i="3"/>
  <c r="AB79" i="2"/>
  <c r="N17" i="1"/>
  <c r="N21" i="1"/>
  <c r="N35" i="1"/>
  <c r="N24" i="3"/>
  <c r="Z39" i="2"/>
  <c r="AF39" i="2" s="1"/>
  <c r="N39" i="1"/>
  <c r="N32" i="3"/>
  <c r="Z47" i="2"/>
  <c r="AF47" i="2" s="1"/>
  <c r="N47" i="1"/>
  <c r="N34" i="3"/>
  <c r="Z52" i="2"/>
  <c r="AF52" i="2" s="1"/>
  <c r="N65" i="1"/>
  <c r="N73" i="1"/>
  <c r="N45" i="3"/>
  <c r="Z82" i="2"/>
  <c r="AF82" i="2" s="1"/>
  <c r="N49" i="3"/>
  <c r="Z86" i="2"/>
  <c r="AF86" i="2" s="1"/>
  <c r="N86" i="1"/>
  <c r="N54" i="3"/>
  <c r="Z95" i="2"/>
  <c r="AF95" i="2" s="1"/>
  <c r="N95" i="1"/>
  <c r="N60" i="3"/>
  <c r="Z103" i="2"/>
  <c r="AF103" i="2" s="1"/>
  <c r="N64" i="3"/>
  <c r="Z107" i="2"/>
  <c r="AF107" i="2" s="1"/>
  <c r="N107" i="1"/>
  <c r="N71" i="3"/>
  <c r="Z116" i="2"/>
  <c r="AF116" i="2" s="1"/>
  <c r="N116" i="1"/>
  <c r="N120" i="1"/>
  <c r="N79" i="3"/>
  <c r="Z128" i="2"/>
  <c r="AF128" i="2" s="1"/>
  <c r="N86" i="3"/>
  <c r="Z136" i="2"/>
  <c r="AF136" i="2" s="1"/>
  <c r="N140" i="1"/>
  <c r="N98" i="3"/>
  <c r="Z148" i="2"/>
  <c r="AF148" i="2" s="1"/>
  <c r="N152" i="1"/>
  <c r="N107" i="3"/>
  <c r="Z165" i="2"/>
  <c r="AH165" i="2" s="1"/>
  <c r="N118" i="3"/>
  <c r="Z181" i="2"/>
  <c r="N181" i="1"/>
  <c r="N185" i="1"/>
  <c r="N125" i="3"/>
  <c r="Z189" i="2"/>
  <c r="AF189" i="2" s="1"/>
  <c r="N189" i="1"/>
  <c r="N130" i="3"/>
  <c r="Z198" i="2"/>
  <c r="AF198" i="2" s="1"/>
  <c r="N198" i="1"/>
  <c r="N134" i="3"/>
  <c r="Z202" i="2"/>
  <c r="AF202" i="2" s="1"/>
  <c r="N202" i="1"/>
  <c r="N141" i="3"/>
  <c r="Z210" i="2"/>
  <c r="AF210" i="2" s="1"/>
  <c r="N219" i="1"/>
  <c r="AH227" i="2"/>
  <c r="AF227" i="2"/>
  <c r="N227" i="1"/>
  <c r="N235" i="1"/>
  <c r="N239" i="1"/>
  <c r="N243" i="1"/>
  <c r="N168" i="3"/>
  <c r="Z247" i="2"/>
  <c r="AF247" i="2" s="1"/>
  <c r="N247" i="1"/>
  <c r="N171" i="3"/>
  <c r="Z252" i="2"/>
  <c r="AF252" i="2" s="1"/>
  <c r="N252" i="1"/>
  <c r="N175" i="3"/>
  <c r="Z256" i="2"/>
  <c r="AF256" i="2" s="1"/>
  <c r="N256" i="1"/>
  <c r="N179" i="3"/>
  <c r="Z260" i="2"/>
  <c r="AF260" i="2" s="1"/>
  <c r="N260" i="1"/>
  <c r="N183" i="3"/>
  <c r="Z264" i="2"/>
  <c r="AF264" i="2" s="1"/>
  <c r="N187" i="3"/>
  <c r="Z268" i="2"/>
  <c r="AF268" i="2" s="1"/>
  <c r="N268" i="1"/>
  <c r="N191" i="3"/>
  <c r="Z272" i="2"/>
  <c r="AF272" i="2" s="1"/>
  <c r="N272" i="1"/>
  <c r="N195" i="3"/>
  <c r="Z276" i="2"/>
  <c r="AF276" i="2" s="1"/>
  <c r="N276" i="1"/>
  <c r="N199" i="3"/>
  <c r="Z280" i="2"/>
  <c r="AF280" i="2" s="1"/>
  <c r="N203" i="3"/>
  <c r="Z284" i="2"/>
  <c r="AF284" i="2" s="1"/>
  <c r="N284" i="1"/>
  <c r="N207" i="3"/>
  <c r="Z288" i="2"/>
  <c r="AF288" i="2" s="1"/>
  <c r="N288" i="1"/>
  <c r="N211" i="3"/>
  <c r="Z292" i="2"/>
  <c r="AF292" i="2" s="1"/>
  <c r="N292" i="1"/>
  <c r="N215" i="3"/>
  <c r="Z296" i="2"/>
  <c r="AF296" i="2" s="1"/>
  <c r="N296" i="1"/>
  <c r="N219" i="3"/>
  <c r="Z300" i="2"/>
  <c r="AF300" i="2" s="1"/>
  <c r="N300" i="1"/>
  <c r="N223" i="3"/>
  <c r="Z304" i="2"/>
  <c r="AF304" i="2" s="1"/>
  <c r="N304" i="1"/>
  <c r="N227" i="3"/>
  <c r="Z308" i="2"/>
  <c r="AF308" i="2" s="1"/>
  <c r="N308" i="1"/>
  <c r="N231" i="3"/>
  <c r="Z312" i="2"/>
  <c r="AF312" i="2" s="1"/>
  <c r="N312" i="1"/>
  <c r="N235" i="3"/>
  <c r="Z316" i="2"/>
  <c r="AF316" i="2" s="1"/>
  <c r="N316" i="1"/>
  <c r="N239" i="3"/>
  <c r="Z320" i="2"/>
  <c r="AF320" i="2" s="1"/>
  <c r="N320" i="1"/>
  <c r="N243" i="3"/>
  <c r="Z324" i="2"/>
  <c r="AF324" i="2" s="1"/>
  <c r="N324" i="1"/>
  <c r="N247" i="3"/>
  <c r="Z328" i="2"/>
  <c r="AF328" i="2" s="1"/>
  <c r="N328" i="1"/>
  <c r="N251" i="3"/>
  <c r="Z332" i="2"/>
  <c r="AF332" i="2" s="1"/>
  <c r="N332" i="1"/>
  <c r="N255" i="3"/>
  <c r="Z336" i="2"/>
  <c r="AF336" i="2" s="1"/>
  <c r="N336" i="1"/>
  <c r="N259" i="3"/>
  <c r="Z340" i="2"/>
  <c r="AF340" i="2" s="1"/>
  <c r="N340" i="1"/>
  <c r="N263" i="3"/>
  <c r="Z344" i="2"/>
  <c r="AF344" i="2" s="1"/>
  <c r="N344" i="1"/>
  <c r="N267" i="3"/>
  <c r="Z348" i="2"/>
  <c r="AF348" i="2" s="1"/>
  <c r="N348" i="1"/>
  <c r="N353" i="1"/>
  <c r="N357" i="1"/>
  <c r="N361" i="1"/>
  <c r="N365" i="1"/>
  <c r="N369" i="1"/>
  <c r="N373" i="1"/>
  <c r="N271" i="3"/>
  <c r="Z377" i="2"/>
  <c r="AF377" i="2" s="1"/>
  <c r="N377" i="1"/>
  <c r="N275" i="3"/>
  <c r="Z381" i="2"/>
  <c r="AF381" i="2" s="1"/>
  <c r="N381" i="1"/>
  <c r="AF385" i="2"/>
  <c r="AD385" i="2"/>
  <c r="N385" i="1"/>
  <c r="N389" i="1"/>
  <c r="AF393" i="2"/>
  <c r="AH393" i="2"/>
  <c r="N393" i="1"/>
  <c r="N397" i="1"/>
  <c r="AF401" i="2"/>
  <c r="AH401" i="2"/>
  <c r="N401" i="1"/>
  <c r="AF405" i="2"/>
  <c r="AD405" i="2"/>
  <c r="N405" i="1"/>
  <c r="N409" i="1"/>
  <c r="AF413" i="2"/>
  <c r="AD413" i="2"/>
  <c r="N413" i="1"/>
  <c r="AF417" i="2"/>
  <c r="AD417" i="2"/>
  <c r="N417" i="1"/>
  <c r="N421" i="1"/>
  <c r="N277" i="3"/>
  <c r="Z425" i="2"/>
  <c r="N425" i="1"/>
  <c r="N280" i="3"/>
  <c r="Z429" i="2"/>
  <c r="AF429" i="2" s="1"/>
  <c r="N429" i="1"/>
  <c r="N433" i="1"/>
  <c r="N437" i="1"/>
  <c r="AF441" i="2"/>
  <c r="AD441" i="2"/>
  <c r="N442" i="1"/>
  <c r="N446" i="1"/>
  <c r="N284" i="3"/>
  <c r="Z450" i="2"/>
  <c r="AF450" i="2" s="1"/>
  <c r="N450" i="1"/>
  <c r="N454" i="1"/>
  <c r="N285" i="3"/>
  <c r="Z459" i="2"/>
  <c r="AF459" i="2" s="1"/>
  <c r="N459" i="1"/>
  <c r="N464" i="1"/>
  <c r="N468" i="1"/>
  <c r="N472" i="1"/>
  <c r="N290" i="3"/>
  <c r="Z477" i="2"/>
  <c r="AF477" i="2" s="1"/>
  <c r="N477" i="1"/>
  <c r="N482" i="1"/>
  <c r="N486" i="1"/>
  <c r="N491" i="1"/>
  <c r="N495" i="1"/>
  <c r="N499" i="1"/>
  <c r="N503" i="1"/>
  <c r="N507" i="1"/>
  <c r="N511" i="1"/>
  <c r="N515" i="1"/>
  <c r="N520" i="1"/>
  <c r="N524" i="1"/>
  <c r="AF529" i="2"/>
  <c r="AH529" i="2"/>
  <c r="N529" i="1"/>
  <c r="N298" i="3"/>
  <c r="Z533" i="2"/>
  <c r="AF533" i="2" s="1"/>
  <c r="N533" i="1"/>
  <c r="N300" i="3"/>
  <c r="Z538" i="2"/>
  <c r="N538" i="1"/>
  <c r="N303" i="3"/>
  <c r="Z542" i="2"/>
  <c r="N542" i="1"/>
  <c r="AF547" i="2"/>
  <c r="AH547" i="2"/>
  <c r="N547" i="1"/>
  <c r="N551" i="1"/>
  <c r="N555" i="1"/>
  <c r="AF559" i="2"/>
  <c r="AH559" i="2"/>
  <c r="N559" i="1"/>
  <c r="N563" i="1"/>
  <c r="N311" i="3"/>
  <c r="Z567" i="2"/>
  <c r="AF567" i="2" s="1"/>
  <c r="N567" i="1"/>
  <c r="N315" i="3"/>
  <c r="Z572" i="2"/>
  <c r="AF572" i="2" s="1"/>
  <c r="N572" i="1"/>
  <c r="AF576" i="2"/>
  <c r="AD576" i="2"/>
  <c r="N576" i="1"/>
  <c r="N319" i="3"/>
  <c r="Z581" i="2"/>
  <c r="AF581" i="2" s="1"/>
  <c r="N581" i="1"/>
  <c r="N585" i="1"/>
  <c r="N589" i="1"/>
  <c r="N593" i="1"/>
  <c r="N597" i="1"/>
  <c r="N601" i="1"/>
  <c r="N605" i="1"/>
  <c r="N609" i="1"/>
  <c r="N613" i="1"/>
  <c r="N617" i="1"/>
  <c r="N622" i="1"/>
  <c r="N626" i="1"/>
  <c r="N631" i="1"/>
  <c r="N636" i="1"/>
  <c r="N640" i="1"/>
  <c r="N644" i="1"/>
  <c r="N326" i="3"/>
  <c r="Z648" i="2"/>
  <c r="AF648" i="2" s="1"/>
  <c r="N648" i="1"/>
  <c r="N652" i="1"/>
  <c r="N656" i="1"/>
  <c r="N330" i="3"/>
  <c r="Z661" i="2"/>
  <c r="AF661" i="2" s="1"/>
  <c r="N661" i="1"/>
  <c r="N665" i="1"/>
  <c r="N669" i="1"/>
  <c r="N673" i="1"/>
  <c r="N332" i="3"/>
  <c r="Z677" i="2"/>
  <c r="AF677" i="2" s="1"/>
  <c r="N677" i="1"/>
  <c r="P680" i="1"/>
  <c r="N333" i="3"/>
  <c r="Z683" i="2"/>
  <c r="AF683" i="2" s="1"/>
  <c r="Q683" i="1"/>
  <c r="K685" i="1"/>
  <c r="AB686" i="2" s="1"/>
  <c r="N334" i="3"/>
  <c r="Z691" i="2"/>
  <c r="Q691" i="1"/>
  <c r="K693" i="1"/>
  <c r="AB694" i="2" s="1"/>
  <c r="AF699" i="2"/>
  <c r="AH699" i="2"/>
  <c r="K702" i="1"/>
  <c r="P705" i="1"/>
  <c r="N336" i="3"/>
  <c r="Z708" i="2"/>
  <c r="AF708" i="2" s="1"/>
  <c r="Q708" i="1"/>
  <c r="K710" i="1"/>
  <c r="AB711" i="2" s="1"/>
  <c r="P714" i="1"/>
  <c r="K720" i="1"/>
  <c r="N344" i="3"/>
  <c r="Z726" i="2"/>
  <c r="AF726" i="2" s="1"/>
  <c r="K728" i="1"/>
  <c r="AB729" i="2" s="1"/>
  <c r="P731" i="1"/>
  <c r="Q734" i="1"/>
  <c r="K736" i="1"/>
  <c r="AB737" i="2" s="1"/>
  <c r="Z747" i="2"/>
  <c r="AF747" i="2" s="1"/>
  <c r="O746" i="1"/>
  <c r="P749" i="1"/>
  <c r="O350" i="3"/>
  <c r="AB752" i="2"/>
  <c r="Y754" i="2"/>
  <c r="AE754" i="2" s="1"/>
  <c r="J753" i="1"/>
  <c r="AA754" i="2" s="1"/>
  <c r="Z760" i="2"/>
  <c r="AF760" i="2" s="1"/>
  <c r="O759" i="1"/>
  <c r="Y767" i="2"/>
  <c r="AE767" i="2" s="1"/>
  <c r="J766" i="1"/>
  <c r="AA767" i="2" s="1"/>
  <c r="Z772" i="2"/>
  <c r="AF772" i="2" s="1"/>
  <c r="O771" i="1"/>
  <c r="O356" i="3"/>
  <c r="AB777" i="2"/>
  <c r="Y779" i="2"/>
  <c r="AE779" i="2" s="1"/>
  <c r="J778" i="1"/>
  <c r="AA779" i="2" s="1"/>
  <c r="Z784" i="2"/>
  <c r="AF784" i="2" s="1"/>
  <c r="O783" i="1"/>
  <c r="P786" i="1"/>
  <c r="Y791" i="2"/>
  <c r="AE791" i="2" s="1"/>
  <c r="J790" i="1"/>
  <c r="AA791" i="2" s="1"/>
  <c r="Q791" i="1"/>
  <c r="N359" i="3"/>
  <c r="Z796" i="2"/>
  <c r="AF796" i="2" s="1"/>
  <c r="O795" i="1"/>
  <c r="P798" i="1"/>
  <c r="O362" i="3"/>
  <c r="AB801" i="2"/>
  <c r="I363" i="3"/>
  <c r="Y803" i="2"/>
  <c r="AE803" i="2" s="1"/>
  <c r="J802" i="1"/>
  <c r="Q803" i="1"/>
  <c r="Z808" i="2"/>
  <c r="AF808" i="2" s="1"/>
  <c r="O807" i="1"/>
  <c r="P811" i="1"/>
  <c r="I365" i="3"/>
  <c r="Y816" i="2"/>
  <c r="AE816" i="2" s="1"/>
  <c r="J815" i="1"/>
  <c r="Z821" i="2"/>
  <c r="AF821" i="2" s="1"/>
  <c r="O820" i="1"/>
  <c r="K825" i="1"/>
  <c r="AB826" i="2" s="1"/>
  <c r="Y828" i="2"/>
  <c r="AE828" i="2" s="1"/>
  <c r="J827" i="1"/>
  <c r="AA828" i="2" s="1"/>
  <c r="Q828" i="1"/>
  <c r="Z833" i="2"/>
  <c r="O832" i="1"/>
  <c r="P836" i="1"/>
  <c r="K838" i="1"/>
  <c r="AB839" i="2" s="1"/>
  <c r="Y841" i="2"/>
  <c r="AE841" i="2" s="1"/>
  <c r="J840" i="1"/>
  <c r="AA841" i="2" s="1"/>
  <c r="Z846" i="2"/>
  <c r="O845" i="1"/>
  <c r="K850" i="1"/>
  <c r="AB851" i="2" s="1"/>
  <c r="Y853" i="2"/>
  <c r="J852" i="1"/>
  <c r="AA853" i="2" s="1"/>
  <c r="Q853" i="1"/>
  <c r="Z858" i="2"/>
  <c r="O857" i="1"/>
  <c r="K862" i="1"/>
  <c r="AB863" i="2" s="1"/>
  <c r="Y865" i="2"/>
  <c r="AE865" i="2" s="1"/>
  <c r="J864" i="1"/>
  <c r="AA865" i="2" s="1"/>
  <c r="Q865" i="1"/>
  <c r="Z870" i="2"/>
  <c r="AF870" i="2" s="1"/>
  <c r="O869" i="1"/>
  <c r="P872" i="1"/>
  <c r="K874" i="1"/>
  <c r="AB875" i="2" s="1"/>
  <c r="Y877" i="2"/>
  <c r="AE877" i="2" s="1"/>
  <c r="J876" i="1"/>
  <c r="AA877" i="2" s="1"/>
  <c r="Q877" i="1"/>
  <c r="Z882" i="2"/>
  <c r="AF882" i="2" s="1"/>
  <c r="O881" i="1"/>
  <c r="P884" i="1"/>
  <c r="K886" i="1"/>
  <c r="AB887" i="2" s="1"/>
  <c r="Y889" i="2"/>
  <c r="AE889" i="2" s="1"/>
  <c r="J888" i="1"/>
  <c r="AA889" i="2" s="1"/>
  <c r="Q889" i="1"/>
  <c r="N370" i="3"/>
  <c r="Z894" i="2"/>
  <c r="AF894" i="2" s="1"/>
  <c r="O893" i="1"/>
  <c r="P898" i="1"/>
  <c r="Z905" i="2"/>
  <c r="AF905" i="2" s="1"/>
  <c r="Q904" i="1"/>
  <c r="O904" i="1"/>
  <c r="Y907" i="2"/>
  <c r="AE907" i="2" s="1"/>
  <c r="J906" i="1"/>
  <c r="AA907" i="2" s="1"/>
  <c r="P911" i="1"/>
  <c r="N913" i="1"/>
  <c r="N372" i="3"/>
  <c r="Z916" i="2"/>
  <c r="O915" i="1"/>
  <c r="Z918" i="2"/>
  <c r="AF918" i="2" s="1"/>
  <c r="O917" i="1"/>
  <c r="Z933" i="2"/>
  <c r="AF933" i="2" s="1"/>
  <c r="O932" i="1"/>
  <c r="Q934" i="1"/>
  <c r="N378" i="3"/>
  <c r="Z949" i="2"/>
  <c r="AF949" i="2" s="1"/>
  <c r="O948" i="1"/>
  <c r="Q950" i="1"/>
  <c r="N386" i="3"/>
  <c r="Z965" i="2"/>
  <c r="O964" i="1"/>
  <c r="Q966" i="1"/>
  <c r="Z981" i="2"/>
  <c r="AF981" i="2" s="1"/>
  <c r="O980" i="1"/>
  <c r="Q982" i="1"/>
  <c r="Z997" i="2"/>
  <c r="AF997" i="2" s="1"/>
  <c r="O996" i="1"/>
  <c r="Q998" i="1"/>
  <c r="Z1011" i="2"/>
  <c r="AF1011" i="2" s="1"/>
  <c r="O1010" i="1"/>
  <c r="K1010" i="1"/>
  <c r="AB1011" i="2" s="1"/>
  <c r="Q1012" i="1"/>
  <c r="N402" i="3"/>
  <c r="Z1052" i="2"/>
  <c r="AF1052" i="2" s="1"/>
  <c r="O1051" i="1"/>
  <c r="K1051" i="1"/>
  <c r="Q1051" i="1"/>
  <c r="O14" i="3"/>
  <c r="AB27" i="2"/>
  <c r="O17" i="3"/>
  <c r="AB32" i="2"/>
  <c r="O21" i="3"/>
  <c r="AB36" i="2"/>
  <c r="O25" i="3"/>
  <c r="AB40" i="2"/>
  <c r="O29" i="3"/>
  <c r="AB44" i="2"/>
  <c r="O35" i="3"/>
  <c r="AB53" i="2"/>
  <c r="O40" i="3"/>
  <c r="AB62" i="2"/>
  <c r="O46" i="3"/>
  <c r="AB83" i="2"/>
  <c r="I54" i="3"/>
  <c r="Y95" i="2"/>
  <c r="AE95" i="2" s="1"/>
  <c r="N7" i="3"/>
  <c r="Z12" i="2"/>
  <c r="AF12" i="2" s="1"/>
  <c r="N12" i="1"/>
  <c r="N10" i="3"/>
  <c r="Z21" i="2"/>
  <c r="AF21" i="2" s="1"/>
  <c r="N13" i="3"/>
  <c r="Z25" i="2"/>
  <c r="AF25" i="2" s="1"/>
  <c r="N26" i="1"/>
  <c r="N20" i="3"/>
  <c r="Z35" i="2"/>
  <c r="AF35" i="2" s="1"/>
  <c r="N28" i="3"/>
  <c r="Z43" i="2"/>
  <c r="AF43" i="2" s="1"/>
  <c r="N43" i="1"/>
  <c r="N56" i="1"/>
  <c r="N39" i="3"/>
  <c r="Z61" i="2"/>
  <c r="AF61" i="2" s="1"/>
  <c r="N69" i="1"/>
  <c r="N78" i="1"/>
  <c r="N82" i="1"/>
  <c r="N91" i="1"/>
  <c r="N57" i="3"/>
  <c r="Z99" i="2"/>
  <c r="AF99" i="2" s="1"/>
  <c r="N99" i="1"/>
  <c r="N75" i="3"/>
  <c r="Z124" i="2"/>
  <c r="AF124" i="2" s="1"/>
  <c r="N124" i="1"/>
  <c r="N128" i="1"/>
  <c r="N82" i="3"/>
  <c r="Z132" i="2"/>
  <c r="AF132" i="2" s="1"/>
  <c r="N132" i="1"/>
  <c r="N90" i="3"/>
  <c r="Z140" i="2"/>
  <c r="AF140" i="2" s="1"/>
  <c r="N94" i="3"/>
  <c r="Z144" i="2"/>
  <c r="AF144" i="2" s="1"/>
  <c r="N144" i="1"/>
  <c r="N148" i="1"/>
  <c r="N156" i="1"/>
  <c r="N103" i="3"/>
  <c r="Z161" i="2"/>
  <c r="AF161" i="2" s="1"/>
  <c r="N161" i="1"/>
  <c r="N165" i="1"/>
  <c r="AF169" i="2"/>
  <c r="AD169" i="2"/>
  <c r="N115" i="3"/>
  <c r="Z177" i="2"/>
  <c r="AF177" i="2" s="1"/>
  <c r="N121" i="3"/>
  <c r="Z185" i="2"/>
  <c r="AF185" i="2" s="1"/>
  <c r="AF193" i="2"/>
  <c r="AD193" i="2"/>
  <c r="N193" i="1"/>
  <c r="N210" i="1"/>
  <c r="N144" i="3"/>
  <c r="Z214" i="2"/>
  <c r="N214" i="1"/>
  <c r="N151" i="3"/>
  <c r="Z223" i="2"/>
  <c r="AF223" i="2" s="1"/>
  <c r="N223" i="1"/>
  <c r="N156" i="3"/>
  <c r="Z231" i="2"/>
  <c r="AF231" i="2" s="1"/>
  <c r="N231" i="1"/>
  <c r="J7" i="1"/>
  <c r="AA8" i="2" s="1"/>
  <c r="O8" i="1"/>
  <c r="J11" i="1"/>
  <c r="O12" i="1"/>
  <c r="J16" i="1"/>
  <c r="AA17" i="2" s="1"/>
  <c r="O17" i="1"/>
  <c r="J20" i="1"/>
  <c r="O21" i="1"/>
  <c r="J24" i="1"/>
  <c r="O26" i="1"/>
  <c r="J30" i="1"/>
  <c r="AA31" i="2" s="1"/>
  <c r="O31" i="1"/>
  <c r="J34" i="1"/>
  <c r="O35" i="1"/>
  <c r="J38" i="1"/>
  <c r="O39" i="1"/>
  <c r="J42" i="1"/>
  <c r="O43" i="1"/>
  <c r="J46" i="1"/>
  <c r="O47" i="1"/>
  <c r="J51" i="1"/>
  <c r="O52" i="1"/>
  <c r="J55" i="1"/>
  <c r="AA56" i="2" s="1"/>
  <c r="O56" i="1"/>
  <c r="J60" i="1"/>
  <c r="O61" i="1"/>
  <c r="J64" i="1"/>
  <c r="AA65" i="2" s="1"/>
  <c r="O65" i="1"/>
  <c r="J68" i="1"/>
  <c r="AA69" i="2" s="1"/>
  <c r="O69" i="1"/>
  <c r="J72" i="1"/>
  <c r="AA73" i="2" s="1"/>
  <c r="O73" i="1"/>
  <c r="J77" i="1"/>
  <c r="AA78" i="2" s="1"/>
  <c r="O78" i="1"/>
  <c r="J81" i="1"/>
  <c r="O82" i="1"/>
  <c r="J85" i="1"/>
  <c r="O86" i="1"/>
  <c r="J89" i="1"/>
  <c r="AA90" i="2" s="1"/>
  <c r="O91" i="1"/>
  <c r="J94" i="1"/>
  <c r="O95" i="1"/>
  <c r="J98" i="1"/>
  <c r="O99" i="1"/>
  <c r="J102" i="1"/>
  <c r="O103" i="1"/>
  <c r="J106" i="1"/>
  <c r="O107" i="1"/>
  <c r="J110" i="1"/>
  <c r="AA111" i="2" s="1"/>
  <c r="O111" i="1"/>
  <c r="J115" i="1"/>
  <c r="O116" i="1"/>
  <c r="J119" i="1"/>
  <c r="AA120" i="2" s="1"/>
  <c r="O120" i="1"/>
  <c r="J123" i="1"/>
  <c r="O124" i="1"/>
  <c r="J127" i="1"/>
  <c r="O128" i="1"/>
  <c r="J131" i="1"/>
  <c r="O132" i="1"/>
  <c r="J135" i="1"/>
  <c r="O136" i="1"/>
  <c r="J139" i="1"/>
  <c r="O140" i="1"/>
  <c r="J143" i="1"/>
  <c r="O144" i="1"/>
  <c r="J147" i="1"/>
  <c r="O148" i="1"/>
  <c r="J151" i="1"/>
  <c r="AA152" i="2" s="1"/>
  <c r="O152" i="1"/>
  <c r="J155" i="1"/>
  <c r="AA156" i="2" s="1"/>
  <c r="O156" i="1"/>
  <c r="J160" i="1"/>
  <c r="O161" i="1"/>
  <c r="J164" i="1"/>
  <c r="O165" i="1"/>
  <c r="J168" i="1"/>
  <c r="AA169" i="2" s="1"/>
  <c r="O169" i="1"/>
  <c r="J172" i="1"/>
  <c r="AA173" i="2" s="1"/>
  <c r="O173" i="1"/>
  <c r="J176" i="1"/>
  <c r="O177" i="1"/>
  <c r="J180" i="1"/>
  <c r="O181" i="1"/>
  <c r="J184" i="1"/>
  <c r="O185" i="1"/>
  <c r="J188" i="1"/>
  <c r="O189" i="1"/>
  <c r="J192" i="1"/>
  <c r="AA193" i="2" s="1"/>
  <c r="O193" i="1"/>
  <c r="J197" i="1"/>
  <c r="O198" i="1"/>
  <c r="J201" i="1"/>
  <c r="O202" i="1"/>
  <c r="J205" i="1"/>
  <c r="AA206" i="2" s="1"/>
  <c r="O206" i="1"/>
  <c r="J209" i="1"/>
  <c r="O210" i="1"/>
  <c r="J213" i="1"/>
  <c r="O214" i="1"/>
  <c r="J218" i="1"/>
  <c r="AA219" i="2" s="1"/>
  <c r="O219" i="1"/>
  <c r="J222" i="1"/>
  <c r="O223" i="1"/>
  <c r="J226" i="1"/>
  <c r="AA227" i="2" s="1"/>
  <c r="O227" i="1"/>
  <c r="J230" i="1"/>
  <c r="O231" i="1"/>
  <c r="J234" i="1"/>
  <c r="AA235" i="2" s="1"/>
  <c r="O235" i="1"/>
  <c r="J238" i="1"/>
  <c r="AA239" i="2" s="1"/>
  <c r="O239" i="1"/>
  <c r="J242" i="1"/>
  <c r="AA243" i="2" s="1"/>
  <c r="O243" i="1"/>
  <c r="J246" i="1"/>
  <c r="O247" i="1"/>
  <c r="J251" i="1"/>
  <c r="O252" i="1"/>
  <c r="J255" i="1"/>
  <c r="O256" i="1"/>
  <c r="J259" i="1"/>
  <c r="O260" i="1"/>
  <c r="J263" i="1"/>
  <c r="O264" i="1"/>
  <c r="J267" i="1"/>
  <c r="O268" i="1"/>
  <c r="J271" i="1"/>
  <c r="O272" i="1"/>
  <c r="J275" i="1"/>
  <c r="O276" i="1"/>
  <c r="J279" i="1"/>
  <c r="O280" i="1"/>
  <c r="J283" i="1"/>
  <c r="O284" i="1"/>
  <c r="J287" i="1"/>
  <c r="O288" i="1"/>
  <c r="J291" i="1"/>
  <c r="O292" i="1"/>
  <c r="J295" i="1"/>
  <c r="O296" i="1"/>
  <c r="J299" i="1"/>
  <c r="O300" i="1"/>
  <c r="J303" i="1"/>
  <c r="O304" i="1"/>
  <c r="J307" i="1"/>
  <c r="O308" i="1"/>
  <c r="J311" i="1"/>
  <c r="O312" i="1"/>
  <c r="J315" i="1"/>
  <c r="O316" i="1"/>
  <c r="J319" i="1"/>
  <c r="O320" i="1"/>
  <c r="J323" i="1"/>
  <c r="O324" i="1"/>
  <c r="J327" i="1"/>
  <c r="O328" i="1"/>
  <c r="J331" i="1"/>
  <c r="O332" i="1"/>
  <c r="J335" i="1"/>
  <c r="O336" i="1"/>
  <c r="J339" i="1"/>
  <c r="O340" i="1"/>
  <c r="J343" i="1"/>
  <c r="O344" i="1"/>
  <c r="J347" i="1"/>
  <c r="O348" i="1"/>
  <c r="J352" i="1"/>
  <c r="AA353" i="2" s="1"/>
  <c r="O353" i="1"/>
  <c r="J356" i="1"/>
  <c r="AA357" i="2" s="1"/>
  <c r="O357" i="1"/>
  <c r="J360" i="1"/>
  <c r="AA361" i="2" s="1"/>
  <c r="O361" i="1"/>
  <c r="J364" i="1"/>
  <c r="AA365" i="2" s="1"/>
  <c r="O365" i="1"/>
  <c r="J368" i="1"/>
  <c r="AA369" i="2" s="1"/>
  <c r="O369" i="1"/>
  <c r="J372" i="1"/>
  <c r="AA373" i="2" s="1"/>
  <c r="O373" i="1"/>
  <c r="J376" i="1"/>
  <c r="O377" i="1"/>
  <c r="J380" i="1"/>
  <c r="O381" i="1"/>
  <c r="J384" i="1"/>
  <c r="AA385" i="2" s="1"/>
  <c r="O385" i="1"/>
  <c r="J388" i="1"/>
  <c r="AA389" i="2" s="1"/>
  <c r="O389" i="1"/>
  <c r="J392" i="1"/>
  <c r="AA393" i="2" s="1"/>
  <c r="O393" i="1"/>
  <c r="J396" i="1"/>
  <c r="AA397" i="2" s="1"/>
  <c r="O397" i="1"/>
  <c r="J400" i="1"/>
  <c r="AA401" i="2" s="1"/>
  <c r="O401" i="1"/>
  <c r="J404" i="1"/>
  <c r="AA405" i="2" s="1"/>
  <c r="O405" i="1"/>
  <c r="J408" i="1"/>
  <c r="AA409" i="2" s="1"/>
  <c r="O409" i="1"/>
  <c r="J412" i="1"/>
  <c r="AA413" i="2" s="1"/>
  <c r="O413" i="1"/>
  <c r="J416" i="1"/>
  <c r="AA417" i="2" s="1"/>
  <c r="O417" i="1"/>
  <c r="J420" i="1"/>
  <c r="AA421" i="2" s="1"/>
  <c r="O421" i="1"/>
  <c r="J424" i="1"/>
  <c r="O425" i="1"/>
  <c r="J428" i="1"/>
  <c r="O429" i="1"/>
  <c r="J432" i="1"/>
  <c r="AA433" i="2" s="1"/>
  <c r="O433" i="1"/>
  <c r="J436" i="1"/>
  <c r="AA437" i="2" s="1"/>
  <c r="O437" i="1"/>
  <c r="J440" i="1"/>
  <c r="AA441" i="2" s="1"/>
  <c r="O442" i="1"/>
  <c r="J445" i="1"/>
  <c r="AA446" i="2" s="1"/>
  <c r="O446" i="1"/>
  <c r="J449" i="1"/>
  <c r="O450" i="1"/>
  <c r="J453" i="1"/>
  <c r="AA454" i="2" s="1"/>
  <c r="O454" i="1"/>
  <c r="J458" i="1"/>
  <c r="O459" i="1"/>
  <c r="J463" i="1"/>
  <c r="AA464" i="2" s="1"/>
  <c r="O464" i="1"/>
  <c r="J467" i="1"/>
  <c r="AA468" i="2" s="1"/>
  <c r="O468" i="1"/>
  <c r="J471" i="1"/>
  <c r="AA472" i="2" s="1"/>
  <c r="O472" i="1"/>
  <c r="J476" i="1"/>
  <c r="O477" i="1"/>
  <c r="J481" i="1"/>
  <c r="AA482" i="2" s="1"/>
  <c r="O482" i="1"/>
  <c r="J485" i="1"/>
  <c r="AA486" i="2" s="1"/>
  <c r="O486" i="1"/>
  <c r="J490" i="1"/>
  <c r="AA491" i="2" s="1"/>
  <c r="O491" i="1"/>
  <c r="J494" i="1"/>
  <c r="AA495" i="2" s="1"/>
  <c r="O495" i="1"/>
  <c r="J498" i="1"/>
  <c r="AA499" i="2" s="1"/>
  <c r="O499" i="1"/>
  <c r="J502" i="1"/>
  <c r="AA503" i="2" s="1"/>
  <c r="O503" i="1"/>
  <c r="J506" i="1"/>
  <c r="AA507" i="2" s="1"/>
  <c r="O507" i="1"/>
  <c r="J510" i="1"/>
  <c r="AA511" i="2" s="1"/>
  <c r="O511" i="1"/>
  <c r="J514" i="1"/>
  <c r="AA515" i="2" s="1"/>
  <c r="O515" i="1"/>
  <c r="J519" i="1"/>
  <c r="AA520" i="2" s="1"/>
  <c r="O520" i="1"/>
  <c r="J523" i="1"/>
  <c r="AA524" i="2" s="1"/>
  <c r="O524" i="1"/>
  <c r="J528" i="1"/>
  <c r="AA529" i="2" s="1"/>
  <c r="O529" i="1"/>
  <c r="J532" i="1"/>
  <c r="O533" i="1"/>
  <c r="J537" i="1"/>
  <c r="O538" i="1"/>
  <c r="J541" i="1"/>
  <c r="O542" i="1"/>
  <c r="J546" i="1"/>
  <c r="AA547" i="2" s="1"/>
  <c r="O547" i="1"/>
  <c r="J550" i="1"/>
  <c r="AA551" i="2" s="1"/>
  <c r="O551" i="1"/>
  <c r="J554" i="1"/>
  <c r="AA555" i="2" s="1"/>
  <c r="O555" i="1"/>
  <c r="J558" i="1"/>
  <c r="AA559" i="2" s="1"/>
  <c r="O559" i="1"/>
  <c r="J562" i="1"/>
  <c r="AA563" i="2" s="1"/>
  <c r="O563" i="1"/>
  <c r="J566" i="1"/>
  <c r="O567" i="1"/>
  <c r="J571" i="1"/>
  <c r="O572" i="1"/>
  <c r="J575" i="1"/>
  <c r="AA576" i="2" s="1"/>
  <c r="O576" i="1"/>
  <c r="J580" i="1"/>
  <c r="O581" i="1"/>
  <c r="O585" i="1"/>
  <c r="O589" i="1"/>
  <c r="O593" i="1"/>
  <c r="O597" i="1"/>
  <c r="O601" i="1"/>
  <c r="O605" i="1"/>
  <c r="O609" i="1"/>
  <c r="O613" i="1"/>
  <c r="O617" i="1"/>
  <c r="O622" i="1"/>
  <c r="O626" i="1"/>
  <c r="O631" i="1"/>
  <c r="O636" i="1"/>
  <c r="J326" i="3"/>
  <c r="AA648" i="2"/>
  <c r="J330" i="3"/>
  <c r="AA661" i="2"/>
  <c r="J332" i="3"/>
  <c r="AA677" i="2"/>
  <c r="Y680" i="2"/>
  <c r="AE680" i="2" s="1"/>
  <c r="J679" i="1"/>
  <c r="AA680" i="2" s="1"/>
  <c r="O333" i="3"/>
  <c r="AB683" i="2"/>
  <c r="Y688" i="2"/>
  <c r="J687" i="1"/>
  <c r="AA688" i="2" s="1"/>
  <c r="O334" i="3"/>
  <c r="AB691" i="2"/>
  <c r="Y696" i="2"/>
  <c r="AC696" i="2" s="1"/>
  <c r="J695" i="1"/>
  <c r="AA696" i="2" s="1"/>
  <c r="Y705" i="2"/>
  <c r="AE705" i="2" s="1"/>
  <c r="J704" i="1"/>
  <c r="AA705" i="2" s="1"/>
  <c r="O336" i="3"/>
  <c r="AB708" i="2"/>
  <c r="I337" i="3"/>
  <c r="Y714" i="2"/>
  <c r="AE714" i="2" s="1"/>
  <c r="J713" i="1"/>
  <c r="I342" i="3"/>
  <c r="Y723" i="2"/>
  <c r="AE723" i="2" s="1"/>
  <c r="J722" i="1"/>
  <c r="O344" i="3"/>
  <c r="AB726" i="2"/>
  <c r="I348" i="3"/>
  <c r="Y731" i="2"/>
  <c r="AE731" i="2" s="1"/>
  <c r="J730" i="1"/>
  <c r="Y739" i="2"/>
  <c r="AE739" i="2" s="1"/>
  <c r="J738" i="1"/>
  <c r="AA739" i="2" s="1"/>
  <c r="Y749" i="2"/>
  <c r="AE749" i="2" s="1"/>
  <c r="J748" i="1"/>
  <c r="AA749" i="2" s="1"/>
  <c r="N751" i="1"/>
  <c r="Z754" i="2"/>
  <c r="AF754" i="2" s="1"/>
  <c r="O753" i="1"/>
  <c r="I352" i="3"/>
  <c r="Y762" i="2"/>
  <c r="AE762" i="2" s="1"/>
  <c r="J761" i="1"/>
  <c r="N764" i="1"/>
  <c r="Z767" i="2"/>
  <c r="AF767" i="2" s="1"/>
  <c r="O766" i="1"/>
  <c r="Y774" i="2"/>
  <c r="AE774" i="2" s="1"/>
  <c r="J773" i="1"/>
  <c r="AA774" i="2" s="1"/>
  <c r="N776" i="1"/>
  <c r="Z779" i="2"/>
  <c r="AF779" i="2" s="1"/>
  <c r="O778" i="1"/>
  <c r="Y786" i="2"/>
  <c r="AE786" i="2" s="1"/>
  <c r="J785" i="1"/>
  <c r="AA786" i="2" s="1"/>
  <c r="N788" i="1"/>
  <c r="Z791" i="2"/>
  <c r="AF791" i="2" s="1"/>
  <c r="O790" i="1"/>
  <c r="O359" i="3"/>
  <c r="AB796" i="2"/>
  <c r="I361" i="3"/>
  <c r="Y798" i="2"/>
  <c r="AE798" i="2" s="1"/>
  <c r="J797" i="1"/>
  <c r="N800" i="1"/>
  <c r="N363" i="3"/>
  <c r="Z803" i="2"/>
  <c r="AF803" i="2" s="1"/>
  <c r="O802" i="1"/>
  <c r="Y811" i="2"/>
  <c r="AE811" i="2" s="1"/>
  <c r="J810" i="1"/>
  <c r="AA811" i="2" s="1"/>
  <c r="N813" i="1"/>
  <c r="N365" i="3"/>
  <c r="Z816" i="2"/>
  <c r="AF816" i="2" s="1"/>
  <c r="O815" i="1"/>
  <c r="Y823" i="2"/>
  <c r="AE823" i="2" s="1"/>
  <c r="J822" i="1"/>
  <c r="AA823" i="2" s="1"/>
  <c r="N825" i="1"/>
  <c r="Z828" i="2"/>
  <c r="AF828" i="2" s="1"/>
  <c r="O827" i="1"/>
  <c r="Y835" i="2"/>
  <c r="AE835" i="2" s="1"/>
  <c r="J834" i="1"/>
  <c r="AA835" i="2" s="1"/>
  <c r="Z841" i="2"/>
  <c r="AF841" i="2" s="1"/>
  <c r="O840" i="1"/>
  <c r="Y848" i="2"/>
  <c r="AE848" i="2" s="1"/>
  <c r="J847" i="1"/>
  <c r="AA848" i="2" s="1"/>
  <c r="Z853" i="2"/>
  <c r="O852" i="1"/>
  <c r="Y860" i="2"/>
  <c r="AE860" i="2" s="1"/>
  <c r="J859" i="1"/>
  <c r="AA860" i="2" s="1"/>
  <c r="Z865" i="2"/>
  <c r="AF865" i="2" s="1"/>
  <c r="O864" i="1"/>
  <c r="Y872" i="2"/>
  <c r="AE872" i="2" s="1"/>
  <c r="J871" i="1"/>
  <c r="AA872" i="2" s="1"/>
  <c r="Z877" i="2"/>
  <c r="AF877" i="2" s="1"/>
  <c r="O876" i="1"/>
  <c r="Y884" i="2"/>
  <c r="AE884" i="2" s="1"/>
  <c r="J883" i="1"/>
  <c r="AA884" i="2" s="1"/>
  <c r="Z889" i="2"/>
  <c r="O888" i="1"/>
  <c r="O370" i="3"/>
  <c r="AB894" i="2"/>
  <c r="Y896" i="2"/>
  <c r="AE896" i="2" s="1"/>
  <c r="N895" i="1"/>
  <c r="J895" i="1"/>
  <c r="AA896" i="2" s="1"/>
  <c r="Y898" i="2"/>
  <c r="AE898" i="2" s="1"/>
  <c r="J897" i="1"/>
  <c r="AA898" i="2" s="1"/>
  <c r="Y909" i="2"/>
  <c r="AE909" i="2" s="1"/>
  <c r="J908" i="1"/>
  <c r="AA909" i="2" s="1"/>
  <c r="O372" i="3"/>
  <c r="AB916" i="2"/>
  <c r="Y920" i="2"/>
  <c r="AE920" i="2" s="1"/>
  <c r="N919" i="1"/>
  <c r="J919" i="1"/>
  <c r="AA920" i="2" s="1"/>
  <c r="Y922" i="2"/>
  <c r="AE922" i="2" s="1"/>
  <c r="J921" i="1"/>
  <c r="AA922" i="2" s="1"/>
  <c r="Y924" i="2"/>
  <c r="AE924" i="2" s="1"/>
  <c r="N923" i="1"/>
  <c r="J923" i="1"/>
  <c r="AA924" i="2" s="1"/>
  <c r="Y927" i="2"/>
  <c r="AE927" i="2" s="1"/>
  <c r="J926" i="1"/>
  <c r="AA927" i="2" s="1"/>
  <c r="Y931" i="2"/>
  <c r="AE931" i="2" s="1"/>
  <c r="P930" i="1"/>
  <c r="N930" i="1"/>
  <c r="J930" i="1"/>
  <c r="AA931" i="2" s="1"/>
  <c r="I376" i="3"/>
  <c r="Y947" i="2"/>
  <c r="AE947" i="2" s="1"/>
  <c r="P946" i="1"/>
  <c r="N946" i="1"/>
  <c r="J946" i="1"/>
  <c r="O378" i="3"/>
  <c r="AB949" i="2"/>
  <c r="I384" i="3"/>
  <c r="Y963" i="2"/>
  <c r="AE963" i="2" s="1"/>
  <c r="P962" i="1"/>
  <c r="N962" i="1"/>
  <c r="J962" i="1"/>
  <c r="K964" i="1"/>
  <c r="O393" i="3"/>
  <c r="AB972" i="2"/>
  <c r="Y979" i="2"/>
  <c r="AE979" i="2" s="1"/>
  <c r="P978" i="1"/>
  <c r="N978" i="1"/>
  <c r="J978" i="1"/>
  <c r="AA979" i="2" s="1"/>
  <c r="K980" i="1"/>
  <c r="AB981" i="2" s="1"/>
  <c r="Y995" i="2"/>
  <c r="AE995" i="2" s="1"/>
  <c r="P994" i="1"/>
  <c r="N994" i="1"/>
  <c r="J994" i="1"/>
  <c r="AA995" i="2" s="1"/>
  <c r="K996" i="1"/>
  <c r="AB997" i="2" s="1"/>
  <c r="Q1010" i="1"/>
  <c r="Z1031" i="2"/>
  <c r="AF1031" i="2" s="1"/>
  <c r="O1030" i="1"/>
  <c r="K1030" i="1"/>
  <c r="AB1031" i="2" s="1"/>
  <c r="Q1030" i="1"/>
  <c r="I5" i="3"/>
  <c r="Y9" i="2"/>
  <c r="AE9" i="2" s="1"/>
  <c r="O15" i="3"/>
  <c r="AB28" i="2"/>
  <c r="O33" i="3"/>
  <c r="AB49" i="2"/>
  <c r="I68" i="3"/>
  <c r="Y112" i="2"/>
  <c r="AE112" i="2" s="1"/>
  <c r="I87" i="3"/>
  <c r="Y137" i="2"/>
  <c r="AE137" i="2" s="1"/>
  <c r="O96" i="3"/>
  <c r="AB146" i="2"/>
  <c r="I112" i="3"/>
  <c r="Y174" i="2"/>
  <c r="AE174" i="2" s="1"/>
  <c r="I138" i="3"/>
  <c r="Y207" i="2"/>
  <c r="AE207" i="2" s="1"/>
  <c r="O146" i="3"/>
  <c r="AB216" i="2"/>
  <c r="I184" i="3"/>
  <c r="Y265" i="2"/>
  <c r="AE265" i="2" s="1"/>
  <c r="I200" i="3"/>
  <c r="Y281" i="2"/>
  <c r="AE281" i="2" s="1"/>
  <c r="O213" i="3"/>
  <c r="AB294" i="2"/>
  <c r="O229" i="3"/>
  <c r="AB310" i="2"/>
  <c r="O287" i="3"/>
  <c r="AB461" i="2"/>
  <c r="O292" i="3"/>
  <c r="AB479" i="2"/>
  <c r="O309" i="3"/>
  <c r="AB565" i="2"/>
  <c r="Z700" i="2"/>
  <c r="O699" i="1"/>
  <c r="Y724" i="2"/>
  <c r="AE724" i="2" s="1"/>
  <c r="J723" i="1"/>
  <c r="AA724" i="2" s="1"/>
  <c r="Z768" i="2"/>
  <c r="AF768" i="2" s="1"/>
  <c r="O767" i="1"/>
  <c r="Y849" i="2"/>
  <c r="AE849" i="2" s="1"/>
  <c r="J848" i="1"/>
  <c r="AA849" i="2" s="1"/>
  <c r="N396" i="3"/>
  <c r="Z1035" i="2"/>
  <c r="AF1035" i="2" s="1"/>
  <c r="O1034" i="1"/>
  <c r="K1034" i="1"/>
  <c r="Q1034" i="1"/>
  <c r="I9" i="3"/>
  <c r="Y20" i="2"/>
  <c r="AE20" i="2" s="1"/>
  <c r="O13" i="3"/>
  <c r="AB25" i="2"/>
  <c r="I19" i="3"/>
  <c r="Y34" i="2"/>
  <c r="AE34" i="2" s="1"/>
  <c r="O24" i="3"/>
  <c r="AB39" i="2"/>
  <c r="P39" i="1"/>
  <c r="P43" i="1"/>
  <c r="P47" i="1"/>
  <c r="O34" i="3"/>
  <c r="AB52" i="2"/>
  <c r="P69" i="1"/>
  <c r="P73" i="1"/>
  <c r="I48" i="3"/>
  <c r="Y85" i="2"/>
  <c r="AE85" i="2" s="1"/>
  <c r="P99" i="1"/>
  <c r="O60" i="3"/>
  <c r="AB103" i="2"/>
  <c r="I67" i="3"/>
  <c r="Y110" i="2"/>
  <c r="AE110" i="2" s="1"/>
  <c r="I70" i="3"/>
  <c r="Y115" i="2"/>
  <c r="AE115" i="2" s="1"/>
  <c r="I74" i="3"/>
  <c r="Y123" i="2"/>
  <c r="AE123" i="2" s="1"/>
  <c r="I78" i="3"/>
  <c r="Y127" i="2"/>
  <c r="AE127" i="2" s="1"/>
  <c r="O82" i="3"/>
  <c r="AB132" i="2"/>
  <c r="P132" i="1"/>
  <c r="O86" i="3"/>
  <c r="AB136" i="2"/>
  <c r="O90" i="3"/>
  <c r="AB140" i="2"/>
  <c r="I97" i="3"/>
  <c r="Y147" i="2"/>
  <c r="I102" i="3"/>
  <c r="Y160" i="2"/>
  <c r="AE160" i="2" s="1"/>
  <c r="O103" i="3"/>
  <c r="AB161" i="2"/>
  <c r="O107" i="3"/>
  <c r="AB165" i="2"/>
  <c r="I114" i="3"/>
  <c r="Y176" i="2"/>
  <c r="O118" i="3"/>
  <c r="AB181" i="2"/>
  <c r="O121" i="3"/>
  <c r="AB185" i="2"/>
  <c r="P185" i="1"/>
  <c r="O125" i="3"/>
  <c r="AB189" i="2"/>
  <c r="I127" i="3"/>
  <c r="Y192" i="2"/>
  <c r="AE192" i="2" s="1"/>
  <c r="I129" i="3"/>
  <c r="Y197" i="2"/>
  <c r="AE197" i="2" s="1"/>
  <c r="O130" i="3"/>
  <c r="AB198" i="2"/>
  <c r="I133" i="3"/>
  <c r="Y201" i="2"/>
  <c r="O134" i="3"/>
  <c r="AB202" i="2"/>
  <c r="I137" i="3"/>
  <c r="Y205" i="2"/>
  <c r="AE205" i="2" s="1"/>
  <c r="P206" i="1"/>
  <c r="I140" i="3"/>
  <c r="Y209" i="2"/>
  <c r="AE209" i="2" s="1"/>
  <c r="O141" i="3"/>
  <c r="AB210" i="2"/>
  <c r="P210" i="1"/>
  <c r="I143" i="3"/>
  <c r="Y213" i="2"/>
  <c r="AE213" i="2" s="1"/>
  <c r="O144" i="3"/>
  <c r="AB214" i="2"/>
  <c r="I147" i="3"/>
  <c r="Y217" i="2"/>
  <c r="AE217" i="2" s="1"/>
  <c r="P219" i="1"/>
  <c r="I150" i="3"/>
  <c r="Y222" i="2"/>
  <c r="O151" i="3"/>
  <c r="AB223" i="2"/>
  <c r="I154" i="3"/>
  <c r="Y226" i="2"/>
  <c r="AE226" i="2" s="1"/>
  <c r="P227" i="1"/>
  <c r="I155" i="3"/>
  <c r="Y230" i="2"/>
  <c r="AE230" i="2" s="1"/>
  <c r="O156" i="3"/>
  <c r="AB231" i="2"/>
  <c r="P231" i="1"/>
  <c r="P235" i="1"/>
  <c r="I161" i="3"/>
  <c r="Y238" i="2"/>
  <c r="I164" i="3"/>
  <c r="Y242" i="2"/>
  <c r="AE242" i="2" s="1"/>
  <c r="I167" i="3"/>
  <c r="Y246" i="2"/>
  <c r="AE246" i="2" s="1"/>
  <c r="O168" i="3"/>
  <c r="AB247" i="2"/>
  <c r="P247" i="1"/>
  <c r="I170" i="3"/>
  <c r="Y251" i="2"/>
  <c r="AE251" i="2" s="1"/>
  <c r="O171" i="3"/>
  <c r="AB252" i="2"/>
  <c r="P252" i="1"/>
  <c r="I174" i="3"/>
  <c r="Y255" i="2"/>
  <c r="AE255" i="2" s="1"/>
  <c r="O175" i="3"/>
  <c r="AB256" i="2"/>
  <c r="P256" i="1"/>
  <c r="I178" i="3"/>
  <c r="Y259" i="2"/>
  <c r="AE259" i="2" s="1"/>
  <c r="O179" i="3"/>
  <c r="AB260" i="2"/>
  <c r="I182" i="3"/>
  <c r="Y263" i="2"/>
  <c r="AE263" i="2" s="1"/>
  <c r="O183" i="3"/>
  <c r="AB264" i="2"/>
  <c r="P264" i="1"/>
  <c r="I186" i="3"/>
  <c r="Y267" i="2"/>
  <c r="AE267" i="2" s="1"/>
  <c r="O187" i="3"/>
  <c r="AB268" i="2"/>
  <c r="P268" i="1"/>
  <c r="I190" i="3"/>
  <c r="Y271" i="2"/>
  <c r="AE271" i="2" s="1"/>
  <c r="O191" i="3"/>
  <c r="AB272" i="2"/>
  <c r="P272" i="1"/>
  <c r="I194" i="3"/>
  <c r="Y275" i="2"/>
  <c r="AE275" i="2" s="1"/>
  <c r="O195" i="3"/>
  <c r="AB276" i="2"/>
  <c r="P276" i="1"/>
  <c r="I198" i="3"/>
  <c r="Y279" i="2"/>
  <c r="AE279" i="2" s="1"/>
  <c r="O199" i="3"/>
  <c r="AB280" i="2"/>
  <c r="P280" i="1"/>
  <c r="I202" i="3"/>
  <c r="Y283" i="2"/>
  <c r="AE283" i="2" s="1"/>
  <c r="O203" i="3"/>
  <c r="AB284" i="2"/>
  <c r="I206" i="3"/>
  <c r="Y287" i="2"/>
  <c r="AE287" i="2" s="1"/>
  <c r="O207" i="3"/>
  <c r="AB288" i="2"/>
  <c r="P288" i="1"/>
  <c r="I210" i="3"/>
  <c r="Y291" i="2"/>
  <c r="AE291" i="2" s="1"/>
  <c r="O211" i="3"/>
  <c r="AB292" i="2"/>
  <c r="I214" i="3"/>
  <c r="Y295" i="2"/>
  <c r="AE295" i="2" s="1"/>
  <c r="O215" i="3"/>
  <c r="AB296" i="2"/>
  <c r="P296" i="1"/>
  <c r="I218" i="3"/>
  <c r="Y299" i="2"/>
  <c r="AE299" i="2" s="1"/>
  <c r="O219" i="3"/>
  <c r="AB300" i="2"/>
  <c r="P300" i="1"/>
  <c r="I222" i="3"/>
  <c r="Y303" i="2"/>
  <c r="AE303" i="2" s="1"/>
  <c r="O223" i="3"/>
  <c r="AB304" i="2"/>
  <c r="P304" i="1"/>
  <c r="I226" i="3"/>
  <c r="Y307" i="2"/>
  <c r="AE307" i="2" s="1"/>
  <c r="O227" i="3"/>
  <c r="AB308" i="2"/>
  <c r="I230" i="3"/>
  <c r="Y311" i="2"/>
  <c r="AE311" i="2" s="1"/>
  <c r="O231" i="3"/>
  <c r="AB312" i="2"/>
  <c r="P312" i="1"/>
  <c r="I234" i="3"/>
  <c r="Y315" i="2"/>
  <c r="AE315" i="2" s="1"/>
  <c r="O235" i="3"/>
  <c r="AB316" i="2"/>
  <c r="I238" i="3"/>
  <c r="Y319" i="2"/>
  <c r="AE319" i="2" s="1"/>
  <c r="O239" i="3"/>
  <c r="AB320" i="2"/>
  <c r="P320" i="1"/>
  <c r="I242" i="3"/>
  <c r="Y323" i="2"/>
  <c r="AE323" i="2" s="1"/>
  <c r="O243" i="3"/>
  <c r="AB324" i="2"/>
  <c r="I246" i="3"/>
  <c r="Y327" i="2"/>
  <c r="AE327" i="2" s="1"/>
  <c r="O247" i="3"/>
  <c r="AB328" i="2"/>
  <c r="P328" i="1"/>
  <c r="I250" i="3"/>
  <c r="Y331" i="2"/>
  <c r="AE331" i="2" s="1"/>
  <c r="O251" i="3"/>
  <c r="AB332" i="2"/>
  <c r="I254" i="3"/>
  <c r="Y335" i="2"/>
  <c r="AE335" i="2" s="1"/>
  <c r="O255" i="3"/>
  <c r="AB336" i="2"/>
  <c r="I258" i="3"/>
  <c r="Y339" i="2"/>
  <c r="AE339" i="2" s="1"/>
  <c r="O259" i="3"/>
  <c r="AB340" i="2"/>
  <c r="P340" i="1"/>
  <c r="I262" i="3"/>
  <c r="Y343" i="2"/>
  <c r="AE343" i="2" s="1"/>
  <c r="O263" i="3"/>
  <c r="AB344" i="2"/>
  <c r="I266" i="3"/>
  <c r="Y347" i="2"/>
  <c r="AE347" i="2" s="1"/>
  <c r="O267" i="3"/>
  <c r="AB348" i="2"/>
  <c r="P348" i="1"/>
  <c r="I270" i="3"/>
  <c r="Y351" i="2"/>
  <c r="AE351" i="2" s="1"/>
  <c r="P353" i="1"/>
  <c r="P357" i="1"/>
  <c r="P361" i="1"/>
  <c r="AC364" i="2"/>
  <c r="AE364" i="2"/>
  <c r="P365" i="1"/>
  <c r="P369" i="1"/>
  <c r="P373" i="1"/>
  <c r="AC376" i="2"/>
  <c r="AE376" i="2"/>
  <c r="O271" i="3"/>
  <c r="AB377" i="2"/>
  <c r="P377" i="1"/>
  <c r="I274" i="3"/>
  <c r="Y380" i="2"/>
  <c r="AE380" i="2" s="1"/>
  <c r="O275" i="3"/>
  <c r="AB381" i="2"/>
  <c r="P381" i="1"/>
  <c r="AG384" i="2"/>
  <c r="AE384" i="2"/>
  <c r="P385" i="1"/>
  <c r="P389" i="1"/>
  <c r="I276" i="3"/>
  <c r="Y392" i="2"/>
  <c r="P393" i="1"/>
  <c r="P397" i="1"/>
  <c r="P401" i="1"/>
  <c r="P405" i="1"/>
  <c r="P409" i="1"/>
  <c r="P413" i="1"/>
  <c r="P417" i="1"/>
  <c r="P421" i="1"/>
  <c r="O277" i="3"/>
  <c r="AB425" i="2"/>
  <c r="P425" i="1"/>
  <c r="I279" i="3"/>
  <c r="Y428" i="2"/>
  <c r="AE428" i="2" s="1"/>
  <c r="O280" i="3"/>
  <c r="AB429" i="2"/>
  <c r="P433" i="1"/>
  <c r="P437" i="1"/>
  <c r="P442" i="1"/>
  <c r="P446" i="1"/>
  <c r="O284" i="3"/>
  <c r="AB450" i="2"/>
  <c r="P450" i="1"/>
  <c r="P454" i="1"/>
  <c r="O285" i="3"/>
  <c r="AB459" i="2"/>
  <c r="P459" i="1"/>
  <c r="P468" i="1"/>
  <c r="P472" i="1"/>
  <c r="O290" i="3"/>
  <c r="AB477" i="2"/>
  <c r="P482" i="1"/>
  <c r="P486" i="1"/>
  <c r="P491" i="1"/>
  <c r="I294" i="3"/>
  <c r="Y494" i="2"/>
  <c r="AE494" i="2" s="1"/>
  <c r="P495" i="1"/>
  <c r="P499" i="1"/>
  <c r="P503" i="1"/>
  <c r="P507" i="1"/>
  <c r="P511" i="1"/>
  <c r="P515" i="1"/>
  <c r="I297" i="3"/>
  <c r="Y519" i="2"/>
  <c r="AE519" i="2" s="1"/>
  <c r="P520" i="1"/>
  <c r="P524" i="1"/>
  <c r="P529" i="1"/>
  <c r="AE532" i="2"/>
  <c r="AC532" i="2"/>
  <c r="O298" i="3"/>
  <c r="AB533" i="2"/>
  <c r="P533" i="1"/>
  <c r="O300" i="3"/>
  <c r="AB538" i="2"/>
  <c r="P538" i="1"/>
  <c r="I302" i="3"/>
  <c r="Y541" i="2"/>
  <c r="AE541" i="2" s="1"/>
  <c r="O303" i="3"/>
  <c r="AB542" i="2"/>
  <c r="AE546" i="2"/>
  <c r="AC546" i="2"/>
  <c r="P547" i="1"/>
  <c r="P551" i="1"/>
  <c r="AG554" i="2"/>
  <c r="AE554" i="2"/>
  <c r="P555" i="1"/>
  <c r="AE558" i="2"/>
  <c r="AC558" i="2"/>
  <c r="P559" i="1"/>
  <c r="P563" i="1"/>
  <c r="I310" i="3"/>
  <c r="Y566" i="2"/>
  <c r="AE566" i="2" s="1"/>
  <c r="O311" i="3"/>
  <c r="AB567" i="2"/>
  <c r="P567" i="1"/>
  <c r="I314" i="3"/>
  <c r="Y571" i="2"/>
  <c r="O315" i="3"/>
  <c r="AB572" i="2"/>
  <c r="I317" i="3"/>
  <c r="Y575" i="2"/>
  <c r="P576" i="1"/>
  <c r="O319" i="3"/>
  <c r="AB581" i="2"/>
  <c r="P581" i="1"/>
  <c r="AE584" i="2"/>
  <c r="AG584" i="2"/>
  <c r="P585" i="1"/>
  <c r="I320" i="3"/>
  <c r="Y588" i="2"/>
  <c r="P589" i="1"/>
  <c r="P597" i="1"/>
  <c r="P601" i="1"/>
  <c r="I323" i="3"/>
  <c r="Y604" i="2"/>
  <c r="AE604" i="2" s="1"/>
  <c r="P605" i="1"/>
  <c r="P613" i="1"/>
  <c r="P617" i="1"/>
  <c r="P622" i="1"/>
  <c r="P626" i="1"/>
  <c r="P631" i="1"/>
  <c r="P636" i="1"/>
  <c r="P640" i="1"/>
  <c r="P644" i="1"/>
  <c r="O326" i="3"/>
  <c r="AB648" i="2"/>
  <c r="P648" i="1"/>
  <c r="P652" i="1"/>
  <c r="P656" i="1"/>
  <c r="I329" i="3"/>
  <c r="Y660" i="2"/>
  <c r="AE660" i="2" s="1"/>
  <c r="O330" i="3"/>
  <c r="AB661" i="2"/>
  <c r="P661" i="1"/>
  <c r="P665" i="1"/>
  <c r="P669" i="1"/>
  <c r="P673" i="1"/>
  <c r="O332" i="3"/>
  <c r="AB677" i="2"/>
  <c r="P677" i="1"/>
  <c r="Z680" i="2"/>
  <c r="AF680" i="2" s="1"/>
  <c r="O679" i="1"/>
  <c r="Y685" i="2"/>
  <c r="J684" i="1"/>
  <c r="AA685" i="2" s="1"/>
  <c r="Z688" i="2"/>
  <c r="O687" i="1"/>
  <c r="Y693" i="2"/>
  <c r="J692" i="1"/>
  <c r="AA693" i="2" s="1"/>
  <c r="Z696" i="2"/>
  <c r="AF696" i="2" s="1"/>
  <c r="O695" i="1"/>
  <c r="Y702" i="2"/>
  <c r="AE702" i="2" s="1"/>
  <c r="J701" i="1"/>
  <c r="AA702" i="2" s="1"/>
  <c r="Z705" i="2"/>
  <c r="O704" i="1"/>
  <c r="Y710" i="2"/>
  <c r="AE710" i="2" s="1"/>
  <c r="J709" i="1"/>
  <c r="AA710" i="2" s="1"/>
  <c r="N337" i="3"/>
  <c r="Z714" i="2"/>
  <c r="AF714" i="2" s="1"/>
  <c r="O713" i="1"/>
  <c r="I340" i="3"/>
  <c r="Y720" i="2"/>
  <c r="AE720" i="2" s="1"/>
  <c r="J719" i="1"/>
  <c r="N342" i="3"/>
  <c r="Z723" i="2"/>
  <c r="O722" i="1"/>
  <c r="I346" i="3"/>
  <c r="Y728" i="2"/>
  <c r="AE728" i="2" s="1"/>
  <c r="J727" i="1"/>
  <c r="N348" i="3"/>
  <c r="Z731" i="2"/>
  <c r="AF731" i="2" s="1"/>
  <c r="O730" i="1"/>
  <c r="Y736" i="2"/>
  <c r="AE736" i="2" s="1"/>
  <c r="J735" i="1"/>
  <c r="AA736" i="2" s="1"/>
  <c r="Z739" i="2"/>
  <c r="AF739" i="2" s="1"/>
  <c r="O738" i="1"/>
  <c r="Y744" i="2"/>
  <c r="AE744" i="2" s="1"/>
  <c r="J743" i="1"/>
  <c r="AA744" i="2" s="1"/>
  <c r="Q744" i="1"/>
  <c r="Z749" i="2"/>
  <c r="AF749" i="2" s="1"/>
  <c r="O748" i="1"/>
  <c r="P751" i="1"/>
  <c r="Y757" i="2"/>
  <c r="AE757" i="2" s="1"/>
  <c r="J756" i="1"/>
  <c r="AA757" i="2" s="1"/>
  <c r="Q757" i="1"/>
  <c r="N352" i="3"/>
  <c r="Z762" i="2"/>
  <c r="AF762" i="2" s="1"/>
  <c r="O761" i="1"/>
  <c r="P764" i="1"/>
  <c r="Y769" i="2"/>
  <c r="AE769" i="2" s="1"/>
  <c r="J768" i="1"/>
  <c r="AA769" i="2" s="1"/>
  <c r="Q769" i="1"/>
  <c r="Z774" i="2"/>
  <c r="AF774" i="2" s="1"/>
  <c r="O773" i="1"/>
  <c r="P776" i="1"/>
  <c r="Y781" i="2"/>
  <c r="AE781" i="2" s="1"/>
  <c r="J780" i="1"/>
  <c r="AA781" i="2" s="1"/>
  <c r="Q781" i="1"/>
  <c r="Z786" i="2"/>
  <c r="AF786" i="2" s="1"/>
  <c r="O785" i="1"/>
  <c r="P788" i="1"/>
  <c r="I358" i="3"/>
  <c r="Y793" i="2"/>
  <c r="AE793" i="2" s="1"/>
  <c r="J792" i="1"/>
  <c r="Q793" i="1"/>
  <c r="N361" i="3"/>
  <c r="Z798" i="2"/>
  <c r="AF798" i="2" s="1"/>
  <c r="O797" i="1"/>
  <c r="P800" i="1"/>
  <c r="O363" i="3"/>
  <c r="AB803" i="2"/>
  <c r="Y805" i="2"/>
  <c r="AE805" i="2" s="1"/>
  <c r="J804" i="1"/>
  <c r="AA805" i="2" s="1"/>
  <c r="Q805" i="1"/>
  <c r="Z811" i="2"/>
  <c r="AF811" i="2" s="1"/>
  <c r="O810" i="1"/>
  <c r="P813" i="1"/>
  <c r="O365" i="3"/>
  <c r="AB816" i="2"/>
  <c r="I367" i="3"/>
  <c r="Y818" i="2"/>
  <c r="AE818" i="2" s="1"/>
  <c r="J817" i="1"/>
  <c r="Q818" i="1"/>
  <c r="Z823" i="2"/>
  <c r="AF823" i="2" s="1"/>
  <c r="O822" i="1"/>
  <c r="P825" i="1"/>
  <c r="Y830" i="2"/>
  <c r="AE830" i="2" s="1"/>
  <c r="J829" i="1"/>
  <c r="AA830" i="2" s="1"/>
  <c r="Q830" i="1"/>
  <c r="Z835" i="2"/>
  <c r="O834" i="1"/>
  <c r="Y843" i="2"/>
  <c r="J842" i="1"/>
  <c r="AA843" i="2" s="1"/>
  <c r="Z848" i="2"/>
  <c r="AF848" i="2" s="1"/>
  <c r="O847" i="1"/>
  <c r="Y855" i="2"/>
  <c r="AE855" i="2" s="1"/>
  <c r="J854" i="1"/>
  <c r="AA855" i="2" s="1"/>
  <c r="Z860" i="2"/>
  <c r="AF860" i="2" s="1"/>
  <c r="O859" i="1"/>
  <c r="Y867" i="2"/>
  <c r="AE867" i="2" s="1"/>
  <c r="J866" i="1"/>
  <c r="AA867" i="2" s="1"/>
  <c r="Z872" i="2"/>
  <c r="AF872" i="2" s="1"/>
  <c r="O871" i="1"/>
  <c r="Y879" i="2"/>
  <c r="AE879" i="2" s="1"/>
  <c r="J878" i="1"/>
  <c r="AA879" i="2" s="1"/>
  <c r="Z884" i="2"/>
  <c r="AF884" i="2" s="1"/>
  <c r="O883" i="1"/>
  <c r="Y891" i="2"/>
  <c r="AE891" i="2" s="1"/>
  <c r="J890" i="1"/>
  <c r="AA891" i="2" s="1"/>
  <c r="Z896" i="2"/>
  <c r="AF896" i="2" s="1"/>
  <c r="O895" i="1"/>
  <c r="Z898" i="2"/>
  <c r="O897" i="1"/>
  <c r="Z909" i="2"/>
  <c r="AF909" i="2" s="1"/>
  <c r="Q908" i="1"/>
  <c r="O908" i="1"/>
  <c r="Y911" i="2"/>
  <c r="AE911" i="2" s="1"/>
  <c r="J910" i="1"/>
  <c r="AA911" i="2" s="1"/>
  <c r="Q913" i="1"/>
  <c r="Z920" i="2"/>
  <c r="AF920" i="2" s="1"/>
  <c r="O919" i="1"/>
  <c r="Z922" i="2"/>
  <c r="O921" i="1"/>
  <c r="K921" i="1"/>
  <c r="AB922" i="2" s="1"/>
  <c r="Z924" i="2"/>
  <c r="AF924" i="2" s="1"/>
  <c r="O923" i="1"/>
  <c r="Z927" i="2"/>
  <c r="AF927" i="2" s="1"/>
  <c r="O926" i="1"/>
  <c r="K926" i="1"/>
  <c r="AB927" i="2" s="1"/>
  <c r="Z929" i="2"/>
  <c r="O928" i="1"/>
  <c r="Z931" i="2"/>
  <c r="AF931" i="2" s="1"/>
  <c r="O930" i="1"/>
  <c r="K930" i="1"/>
  <c r="AB931" i="2" s="1"/>
  <c r="Y936" i="2"/>
  <c r="AE936" i="2" s="1"/>
  <c r="P935" i="1"/>
  <c r="J935" i="1"/>
  <c r="AA936" i="2" s="1"/>
  <c r="N939" i="1"/>
  <c r="N376" i="3"/>
  <c r="Z947" i="2"/>
  <c r="O946" i="1"/>
  <c r="K946" i="1"/>
  <c r="Y952" i="2"/>
  <c r="AE952" i="2" s="1"/>
  <c r="P951" i="1"/>
  <c r="J951" i="1"/>
  <c r="AA952" i="2" s="1"/>
  <c r="N955" i="1"/>
  <c r="N384" i="3"/>
  <c r="Z963" i="2"/>
  <c r="AF963" i="2" s="1"/>
  <c r="O962" i="1"/>
  <c r="K962" i="1"/>
  <c r="I389" i="3"/>
  <c r="Y968" i="2"/>
  <c r="AE968" i="2" s="1"/>
  <c r="P967" i="1"/>
  <c r="J967" i="1"/>
  <c r="N971" i="1"/>
  <c r="Z979" i="2"/>
  <c r="AF979" i="2" s="1"/>
  <c r="O978" i="1"/>
  <c r="K978" i="1"/>
  <c r="AB979" i="2" s="1"/>
  <c r="Y984" i="2"/>
  <c r="AE984" i="2" s="1"/>
  <c r="P983" i="1"/>
  <c r="J983" i="1"/>
  <c r="AA984" i="2" s="1"/>
  <c r="N987" i="1"/>
  <c r="Z995" i="2"/>
  <c r="O994" i="1"/>
  <c r="K994" i="1"/>
  <c r="AB995" i="2" s="1"/>
  <c r="Y1000" i="2"/>
  <c r="AE1000" i="2" s="1"/>
  <c r="P999" i="1"/>
  <c r="J999" i="1"/>
  <c r="AA1000" i="2" s="1"/>
  <c r="Z1009" i="2"/>
  <c r="AF1009" i="2" s="1"/>
  <c r="O1008" i="1"/>
  <c r="K1008" i="1"/>
  <c r="AB1009" i="2" s="1"/>
  <c r="I21" i="3"/>
  <c r="Y36" i="2"/>
  <c r="AE36" i="2" s="1"/>
  <c r="I72" i="3"/>
  <c r="Y117" i="2"/>
  <c r="AE117" i="2" s="1"/>
  <c r="O73" i="3"/>
  <c r="AB122" i="2"/>
  <c r="I116" i="3"/>
  <c r="Y178" i="2"/>
  <c r="AE178" i="2" s="1"/>
  <c r="I135" i="3"/>
  <c r="Y203" i="2"/>
  <c r="O139" i="3"/>
  <c r="AB208" i="2"/>
  <c r="I162" i="3"/>
  <c r="Y240" i="2"/>
  <c r="AE240" i="2" s="1"/>
  <c r="O185" i="3"/>
  <c r="AB266" i="2"/>
  <c r="I204" i="3"/>
  <c r="Y285" i="2"/>
  <c r="AE285" i="2" s="1"/>
  <c r="O217" i="3"/>
  <c r="AB298" i="2"/>
  <c r="I236" i="3"/>
  <c r="Y317" i="2"/>
  <c r="AE317" i="2" s="1"/>
  <c r="I256" i="3"/>
  <c r="Y337" i="2"/>
  <c r="AE337" i="2" s="1"/>
  <c r="AC382" i="2"/>
  <c r="AE382" i="2"/>
  <c r="O295" i="3"/>
  <c r="AB509" i="2"/>
  <c r="O306" i="3"/>
  <c r="AB549" i="2"/>
  <c r="I324" i="3"/>
  <c r="Y610" i="2"/>
  <c r="AE610" i="2" s="1"/>
  <c r="Z718" i="2"/>
  <c r="AF718" i="2" s="1"/>
  <c r="O717" i="1"/>
  <c r="Y740" i="2"/>
  <c r="AE740" i="2" s="1"/>
  <c r="J739" i="1"/>
  <c r="AA740" i="2" s="1"/>
  <c r="I353" i="3"/>
  <c r="Y763" i="2"/>
  <c r="AE763" i="2" s="1"/>
  <c r="J762" i="1"/>
  <c r="N366" i="3"/>
  <c r="Z817" i="2"/>
  <c r="AF817" i="2" s="1"/>
  <c r="O816" i="1"/>
  <c r="Y861" i="2"/>
  <c r="AE861" i="2" s="1"/>
  <c r="J860" i="1"/>
  <c r="AA861" i="2" s="1"/>
  <c r="Y992" i="2"/>
  <c r="AE992" i="2" s="1"/>
  <c r="P991" i="1"/>
  <c r="J991" i="1"/>
  <c r="AA992" i="2" s="1"/>
  <c r="I8" i="3"/>
  <c r="Y15" i="2"/>
  <c r="AE15" i="2" s="1"/>
  <c r="P21" i="1"/>
  <c r="I27" i="3"/>
  <c r="Y42" i="2"/>
  <c r="AE42" i="2" s="1"/>
  <c r="P78" i="1"/>
  <c r="O49" i="3"/>
  <c r="AB86" i="2"/>
  <c r="I53" i="3"/>
  <c r="Y94" i="2"/>
  <c r="AE94" i="2" s="1"/>
  <c r="P95" i="1"/>
  <c r="O57" i="3"/>
  <c r="AB99" i="2"/>
  <c r="I63" i="3"/>
  <c r="Y106" i="2"/>
  <c r="AE106" i="2" s="1"/>
  <c r="P111" i="1"/>
  <c r="O71" i="3"/>
  <c r="AB116" i="2"/>
  <c r="O75" i="3"/>
  <c r="AB124" i="2"/>
  <c r="O79" i="3"/>
  <c r="AB128" i="2"/>
  <c r="I85" i="3"/>
  <c r="Y135" i="2"/>
  <c r="AE135" i="2" s="1"/>
  <c r="P136" i="1"/>
  <c r="I93" i="3"/>
  <c r="Y143" i="2"/>
  <c r="AE143" i="2" s="1"/>
  <c r="O94" i="3"/>
  <c r="AB144" i="2"/>
  <c r="P144" i="1"/>
  <c r="O98" i="3"/>
  <c r="AB148" i="2"/>
  <c r="P148" i="1"/>
  <c r="I101" i="3"/>
  <c r="Y155" i="2"/>
  <c r="P156" i="1"/>
  <c r="P161" i="1"/>
  <c r="I124" i="3"/>
  <c r="Y188" i="2"/>
  <c r="N7" i="1"/>
  <c r="Q8" i="1"/>
  <c r="N8" i="3"/>
  <c r="Z15" i="2"/>
  <c r="AF15" i="2" s="1"/>
  <c r="N16" i="1"/>
  <c r="Q17" i="1"/>
  <c r="N12" i="3"/>
  <c r="Z24" i="2"/>
  <c r="AF24" i="2" s="1"/>
  <c r="N24" i="1"/>
  <c r="Q26" i="1"/>
  <c r="N30" i="1"/>
  <c r="Q31" i="1"/>
  <c r="N23" i="3"/>
  <c r="Z38" i="2"/>
  <c r="AF38" i="2" s="1"/>
  <c r="N38" i="1"/>
  <c r="Q39" i="1"/>
  <c r="N31" i="3"/>
  <c r="Z46" i="2"/>
  <c r="AF46" i="2" s="1"/>
  <c r="N46" i="1"/>
  <c r="Q47" i="1"/>
  <c r="N37" i="3"/>
  <c r="Z55" i="2"/>
  <c r="AF55" i="2" s="1"/>
  <c r="Q56" i="1"/>
  <c r="N64" i="1"/>
  <c r="Q65" i="1"/>
  <c r="Q69" i="1"/>
  <c r="N77" i="1"/>
  <c r="Q78" i="1"/>
  <c r="N48" i="3"/>
  <c r="Z85" i="2"/>
  <c r="AF85" i="2" s="1"/>
  <c r="N85" i="1"/>
  <c r="Q86" i="1"/>
  <c r="N89" i="1"/>
  <c r="Q91" i="1"/>
  <c r="N98" i="1"/>
  <c r="Q99" i="1"/>
  <c r="N63" i="3"/>
  <c r="Z106" i="2"/>
  <c r="AF106" i="2" s="1"/>
  <c r="N106" i="1"/>
  <c r="Q107" i="1"/>
  <c r="N110" i="1"/>
  <c r="Q111" i="1"/>
  <c r="N119" i="1"/>
  <c r="Q120" i="1"/>
  <c r="Q124" i="1"/>
  <c r="N131" i="1"/>
  <c r="Q132" i="1"/>
  <c r="N135" i="1"/>
  <c r="N89" i="3"/>
  <c r="Z139" i="2"/>
  <c r="AF139" i="2" s="1"/>
  <c r="N139" i="1"/>
  <c r="Q140" i="1"/>
  <c r="N143" i="1"/>
  <c r="Q144" i="1"/>
  <c r="N97" i="3"/>
  <c r="Z147" i="2"/>
  <c r="AF147" i="2" s="1"/>
  <c r="N147" i="1"/>
  <c r="Q148" i="1"/>
  <c r="N101" i="3"/>
  <c r="Z155" i="2"/>
  <c r="AF155" i="2" s="1"/>
  <c r="N155" i="1"/>
  <c r="Q156" i="1"/>
  <c r="N160" i="1"/>
  <c r="N168" i="1"/>
  <c r="Q169" i="1"/>
  <c r="Q181" i="1"/>
  <c r="N124" i="3"/>
  <c r="Z188" i="2"/>
  <c r="AF188" i="2" s="1"/>
  <c r="N127" i="3"/>
  <c r="Z192" i="2"/>
  <c r="AF192" i="2" s="1"/>
  <c r="N192" i="1"/>
  <c r="Q193" i="1"/>
  <c r="Q198" i="1"/>
  <c r="N137" i="3"/>
  <c r="Z205" i="2"/>
  <c r="Q206" i="1"/>
  <c r="N143" i="3"/>
  <c r="Z213" i="2"/>
  <c r="AF213" i="2" s="1"/>
  <c r="N147" i="3"/>
  <c r="Z217" i="2"/>
  <c r="AF217" i="2" s="1"/>
  <c r="Q219" i="1"/>
  <c r="N154" i="3"/>
  <c r="Z226" i="2"/>
  <c r="AF226" i="2" s="1"/>
  <c r="Q235" i="1"/>
  <c r="N164" i="3"/>
  <c r="Z242" i="2"/>
  <c r="AF242" i="2" s="1"/>
  <c r="Q243" i="1"/>
  <c r="N170" i="3"/>
  <c r="Z251" i="2"/>
  <c r="AF251" i="2" s="1"/>
  <c r="N174" i="3"/>
  <c r="Z255" i="2"/>
  <c r="AF255" i="2" s="1"/>
  <c r="Q256" i="1"/>
  <c r="N178" i="3"/>
  <c r="Z259" i="2"/>
  <c r="AF259" i="2" s="1"/>
  <c r="Q260" i="1"/>
  <c r="N182" i="3"/>
  <c r="Z263" i="2"/>
  <c r="AF263" i="2" s="1"/>
  <c r="Q264" i="1"/>
  <c r="N186" i="3"/>
  <c r="Z267" i="2"/>
  <c r="AF267" i="2" s="1"/>
  <c r="Q268" i="1"/>
  <c r="N190" i="3"/>
  <c r="Z271" i="2"/>
  <c r="AF271" i="2" s="1"/>
  <c r="Q272" i="1"/>
  <c r="N194" i="3"/>
  <c r="Z275" i="2"/>
  <c r="AF275" i="2" s="1"/>
  <c r="Q276" i="1"/>
  <c r="Q280" i="1"/>
  <c r="N202" i="3"/>
  <c r="Z283" i="2"/>
  <c r="AF283" i="2" s="1"/>
  <c r="Q284" i="1"/>
  <c r="N206" i="3"/>
  <c r="Z287" i="2"/>
  <c r="AF287" i="2" s="1"/>
  <c r="Q288" i="1"/>
  <c r="N210" i="3"/>
  <c r="Z291" i="2"/>
  <c r="AF291" i="2" s="1"/>
  <c r="Q292" i="1"/>
  <c r="N214" i="3"/>
  <c r="Z295" i="2"/>
  <c r="AF295" i="2" s="1"/>
  <c r="Q296" i="1"/>
  <c r="N218" i="3"/>
  <c r="Z299" i="2"/>
  <c r="AF299" i="2" s="1"/>
  <c r="Q300" i="1"/>
  <c r="N222" i="3"/>
  <c r="Z303" i="2"/>
  <c r="AF303" i="2" s="1"/>
  <c r="Q304" i="1"/>
  <c r="N226" i="3"/>
  <c r="Z307" i="2"/>
  <c r="AF307" i="2" s="1"/>
  <c r="Q308" i="1"/>
  <c r="N230" i="3"/>
  <c r="Z311" i="2"/>
  <c r="AF311" i="2" s="1"/>
  <c r="Q312" i="1"/>
  <c r="N234" i="3"/>
  <c r="Z315" i="2"/>
  <c r="AF315" i="2" s="1"/>
  <c r="Q316" i="1"/>
  <c r="N238" i="3"/>
  <c r="Z319" i="2"/>
  <c r="AF319" i="2" s="1"/>
  <c r="Q320" i="1"/>
  <c r="N242" i="3"/>
  <c r="Z323" i="2"/>
  <c r="AF323" i="2" s="1"/>
  <c r="Q324" i="1"/>
  <c r="N246" i="3"/>
  <c r="Z327" i="2"/>
  <c r="AF327" i="2" s="1"/>
  <c r="Q328" i="1"/>
  <c r="N250" i="3"/>
  <c r="Z331" i="2"/>
  <c r="AF331" i="2" s="1"/>
  <c r="Q332" i="1"/>
  <c r="N254" i="3"/>
  <c r="Z335" i="2"/>
  <c r="AF335" i="2" s="1"/>
  <c r="Q336" i="1"/>
  <c r="N258" i="3"/>
  <c r="Z339" i="2"/>
  <c r="AF339" i="2" s="1"/>
  <c r="Q340" i="1"/>
  <c r="N262" i="3"/>
  <c r="Z343" i="2"/>
  <c r="AF343" i="2" s="1"/>
  <c r="Q344" i="1"/>
  <c r="N266" i="3"/>
  <c r="Z347" i="2"/>
  <c r="AF347" i="2" s="1"/>
  <c r="Q348" i="1"/>
  <c r="N270" i="3"/>
  <c r="Z351" i="2"/>
  <c r="AF351" i="2" s="1"/>
  <c r="Q353" i="1"/>
  <c r="Q357" i="1"/>
  <c r="Q361" i="1"/>
  <c r="Q365" i="1"/>
  <c r="Q369" i="1"/>
  <c r="Q373" i="1"/>
  <c r="Q377" i="1"/>
  <c r="N274" i="3"/>
  <c r="Z380" i="2"/>
  <c r="AF380" i="2" s="1"/>
  <c r="Q381" i="1"/>
  <c r="Q385" i="1"/>
  <c r="Q389" i="1"/>
  <c r="N276" i="3"/>
  <c r="Z392" i="2"/>
  <c r="AF392" i="2" s="1"/>
  <c r="Q393" i="1"/>
  <c r="Q397" i="1"/>
  <c r="Q401" i="1"/>
  <c r="AF404" i="2"/>
  <c r="AD404" i="2"/>
  <c r="Q405" i="1"/>
  <c r="AF408" i="2"/>
  <c r="AD408" i="2"/>
  <c r="Q409" i="1"/>
  <c r="Q413" i="1"/>
  <c r="AF416" i="2"/>
  <c r="AD416" i="2"/>
  <c r="Q417" i="1"/>
  <c r="AF420" i="2"/>
  <c r="AD420" i="2"/>
  <c r="Q421" i="1"/>
  <c r="Q425" i="1"/>
  <c r="N279" i="3"/>
  <c r="Z428" i="2"/>
  <c r="Q429" i="1"/>
  <c r="AF432" i="2"/>
  <c r="AD432" i="2"/>
  <c r="Q433" i="1"/>
  <c r="Q437" i="1"/>
  <c r="AF440" i="2"/>
  <c r="AH440" i="2"/>
  <c r="Q442" i="1"/>
  <c r="AF445" i="2"/>
  <c r="AD445" i="2"/>
  <c r="Q446" i="1"/>
  <c r="Q450" i="1"/>
  <c r="Q454" i="1"/>
  <c r="Q459" i="1"/>
  <c r="Q464" i="1"/>
  <c r="Q468" i="1"/>
  <c r="Q472" i="1"/>
  <c r="Q477" i="1"/>
  <c r="Q482" i="1"/>
  <c r="Q486" i="1"/>
  <c r="Q491" i="1"/>
  <c r="N294" i="3"/>
  <c r="Z494" i="2"/>
  <c r="AF494" i="2" s="1"/>
  <c r="Q495" i="1"/>
  <c r="Q499" i="1"/>
  <c r="Q503" i="1"/>
  <c r="Q507" i="1"/>
  <c r="Q511" i="1"/>
  <c r="Q515" i="1"/>
  <c r="N297" i="3"/>
  <c r="Z519" i="2"/>
  <c r="AF519" i="2" s="1"/>
  <c r="Q520" i="1"/>
  <c r="Q524" i="1"/>
  <c r="Q529" i="1"/>
  <c r="Q533" i="1"/>
  <c r="AF537" i="2"/>
  <c r="AH537" i="2"/>
  <c r="AD537" i="2"/>
  <c r="Q538" i="1"/>
  <c r="N302" i="3"/>
  <c r="Z541" i="2"/>
  <c r="AF541" i="2" s="1"/>
  <c r="Q542" i="1"/>
  <c r="Q547" i="1"/>
  <c r="Q551" i="1"/>
  <c r="Q555" i="1"/>
  <c r="Q559" i="1"/>
  <c r="AF562" i="2"/>
  <c r="AH562" i="2"/>
  <c r="Q563" i="1"/>
  <c r="N310" i="3"/>
  <c r="Z566" i="2"/>
  <c r="AF566" i="2" s="1"/>
  <c r="Q567" i="1"/>
  <c r="N314" i="3"/>
  <c r="Z571" i="2"/>
  <c r="AF571" i="2" s="1"/>
  <c r="Q572" i="1"/>
  <c r="N317" i="3"/>
  <c r="Z575" i="2"/>
  <c r="Q576" i="1"/>
  <c r="Q581" i="1"/>
  <c r="Q585" i="1"/>
  <c r="N320" i="3"/>
  <c r="Z588" i="2"/>
  <c r="AF588" i="2" s="1"/>
  <c r="Q589" i="1"/>
  <c r="Q593" i="1"/>
  <c r="Q597" i="1"/>
  <c r="Q601" i="1"/>
  <c r="N323" i="3"/>
  <c r="Z604" i="2"/>
  <c r="AF604" i="2" s="1"/>
  <c r="Q605" i="1"/>
  <c r="Q609" i="1"/>
  <c r="Q613" i="1"/>
  <c r="Q617" i="1"/>
  <c r="Q622" i="1"/>
  <c r="Q626" i="1"/>
  <c r="Q631" i="1"/>
  <c r="Q636" i="1"/>
  <c r="Q640" i="1"/>
  <c r="Q644" i="1"/>
  <c r="Q648" i="1"/>
  <c r="Q652" i="1"/>
  <c r="Q656" i="1"/>
  <c r="N329" i="3"/>
  <c r="Z660" i="2"/>
  <c r="AF660" i="2" s="1"/>
  <c r="Q661" i="1"/>
  <c r="Q665" i="1"/>
  <c r="Q669" i="1"/>
  <c r="Q673" i="1"/>
  <c r="Q677" i="1"/>
  <c r="K679" i="1"/>
  <c r="AB680" i="2" s="1"/>
  <c r="Z685" i="2"/>
  <c r="AF685" i="2" s="1"/>
  <c r="O684" i="1"/>
  <c r="Q685" i="1"/>
  <c r="K687" i="1"/>
  <c r="AB688" i="2" s="1"/>
  <c r="O690" i="1"/>
  <c r="Z693" i="2"/>
  <c r="O692" i="1"/>
  <c r="Q693" i="1"/>
  <c r="K695" i="1"/>
  <c r="AB696" i="2" s="1"/>
  <c r="AE698" i="2"/>
  <c r="AG698" i="2"/>
  <c r="O698" i="1"/>
  <c r="Z702" i="2"/>
  <c r="O701" i="1"/>
  <c r="Q702" i="1"/>
  <c r="K704" i="1"/>
  <c r="AB705" i="2" s="1"/>
  <c r="AE707" i="2"/>
  <c r="AC707" i="2"/>
  <c r="O707" i="1"/>
  <c r="Z710" i="2"/>
  <c r="AF710" i="2" s="1"/>
  <c r="O709" i="1"/>
  <c r="Q710" i="1"/>
  <c r="K713" i="1"/>
  <c r="I339" i="3"/>
  <c r="Y716" i="2"/>
  <c r="O716" i="1"/>
  <c r="N340" i="3"/>
  <c r="Z720" i="2"/>
  <c r="O719" i="1"/>
  <c r="Q720" i="1"/>
  <c r="K722" i="1"/>
  <c r="I343" i="3"/>
  <c r="Y725" i="2"/>
  <c r="AE725" i="2" s="1"/>
  <c r="O725" i="1"/>
  <c r="N346" i="3"/>
  <c r="Z728" i="2"/>
  <c r="AF728" i="2" s="1"/>
  <c r="O727" i="1"/>
  <c r="Q728" i="1"/>
  <c r="K730" i="1"/>
  <c r="O733" i="1"/>
  <c r="Z736" i="2"/>
  <c r="AF736" i="2" s="1"/>
  <c r="O735" i="1"/>
  <c r="Q736" i="1"/>
  <c r="K738" i="1"/>
  <c r="AB739" i="2" s="1"/>
  <c r="O741" i="1"/>
  <c r="Z744" i="2"/>
  <c r="AF744" i="2" s="1"/>
  <c r="O743" i="1"/>
  <c r="P746" i="1"/>
  <c r="K748" i="1"/>
  <c r="AB749" i="2" s="1"/>
  <c r="Y751" i="2"/>
  <c r="AE751" i="2" s="1"/>
  <c r="J750" i="1"/>
  <c r="AA751" i="2" s="1"/>
  <c r="Q751" i="1"/>
  <c r="N753" i="1"/>
  <c r="Z757" i="2"/>
  <c r="AF757" i="2" s="1"/>
  <c r="O756" i="1"/>
  <c r="P759" i="1"/>
  <c r="K761" i="1"/>
  <c r="I354" i="3"/>
  <c r="Y764" i="2"/>
  <c r="AE764" i="2" s="1"/>
  <c r="J763" i="1"/>
  <c r="Q764" i="1"/>
  <c r="N766" i="1"/>
  <c r="Z769" i="2"/>
  <c r="AF769" i="2" s="1"/>
  <c r="O768" i="1"/>
  <c r="P771" i="1"/>
  <c r="K773" i="1"/>
  <c r="AB774" i="2" s="1"/>
  <c r="Y776" i="2"/>
  <c r="AE776" i="2" s="1"/>
  <c r="J775" i="1"/>
  <c r="AA776" i="2" s="1"/>
  <c r="Q776" i="1"/>
  <c r="N778" i="1"/>
  <c r="Z781" i="2"/>
  <c r="AF781" i="2" s="1"/>
  <c r="O780" i="1"/>
  <c r="P783" i="1"/>
  <c r="K785" i="1"/>
  <c r="AB786" i="2" s="1"/>
  <c r="I357" i="3"/>
  <c r="Y788" i="2"/>
  <c r="AE788" i="2" s="1"/>
  <c r="J787" i="1"/>
  <c r="Q788" i="1"/>
  <c r="N790" i="1"/>
  <c r="N358" i="3"/>
  <c r="Z793" i="2"/>
  <c r="AF793" i="2" s="1"/>
  <c r="O792" i="1"/>
  <c r="P795" i="1"/>
  <c r="K797" i="1"/>
  <c r="Y800" i="2"/>
  <c r="AE800" i="2" s="1"/>
  <c r="J799" i="1"/>
  <c r="AA800" i="2" s="1"/>
  <c r="Q800" i="1"/>
  <c r="N802" i="1"/>
  <c r="Z805" i="2"/>
  <c r="AF805" i="2" s="1"/>
  <c r="O804" i="1"/>
  <c r="P807" i="1"/>
  <c r="K810" i="1"/>
  <c r="AB811" i="2" s="1"/>
  <c r="Y813" i="2"/>
  <c r="AE813" i="2" s="1"/>
  <c r="J812" i="1"/>
  <c r="AA813" i="2" s="1"/>
  <c r="Q813" i="1"/>
  <c r="N815" i="1"/>
  <c r="N367" i="3"/>
  <c r="Z818" i="2"/>
  <c r="AF818" i="2" s="1"/>
  <c r="O817" i="1"/>
  <c r="P820" i="1"/>
  <c r="K822" i="1"/>
  <c r="AB823" i="2" s="1"/>
  <c r="Y825" i="2"/>
  <c r="AE825" i="2" s="1"/>
  <c r="J824" i="1"/>
  <c r="AA825" i="2" s="1"/>
  <c r="Q825" i="1"/>
  <c r="N827" i="1"/>
  <c r="Z830" i="2"/>
  <c r="O829" i="1"/>
  <c r="P832" i="1"/>
  <c r="K834" i="1"/>
  <c r="AB835" i="2" s="1"/>
  <c r="Y838" i="2"/>
  <c r="AE838" i="2" s="1"/>
  <c r="J837" i="1"/>
  <c r="AA838" i="2" s="1"/>
  <c r="Q838" i="1"/>
  <c r="N840" i="1"/>
  <c r="Z843" i="2"/>
  <c r="AF843" i="2" s="1"/>
  <c r="O842" i="1"/>
  <c r="P845" i="1"/>
  <c r="K847" i="1"/>
  <c r="AB848" i="2" s="1"/>
  <c r="Y850" i="2"/>
  <c r="AE850" i="2" s="1"/>
  <c r="J849" i="1"/>
  <c r="AA850" i="2" s="1"/>
  <c r="Q850" i="1"/>
  <c r="N852" i="1"/>
  <c r="Z855" i="2"/>
  <c r="O854" i="1"/>
  <c r="P857" i="1"/>
  <c r="K859" i="1"/>
  <c r="AB860" i="2" s="1"/>
  <c r="Y862" i="2"/>
  <c r="J861" i="1"/>
  <c r="AA862" i="2" s="1"/>
  <c r="Q862" i="1"/>
  <c r="N864" i="1"/>
  <c r="Z867" i="2"/>
  <c r="AF867" i="2" s="1"/>
  <c r="O866" i="1"/>
  <c r="P869" i="1"/>
  <c r="K871" i="1"/>
  <c r="AB872" i="2" s="1"/>
  <c r="Y874" i="2"/>
  <c r="AE874" i="2" s="1"/>
  <c r="J873" i="1"/>
  <c r="AA874" i="2" s="1"/>
  <c r="Q874" i="1"/>
  <c r="N876" i="1"/>
  <c r="Z879" i="2"/>
  <c r="AF879" i="2" s="1"/>
  <c r="O878" i="1"/>
  <c r="P881" i="1"/>
  <c r="K883" i="1"/>
  <c r="AB884" i="2" s="1"/>
  <c r="Y886" i="2"/>
  <c r="AE886" i="2" s="1"/>
  <c r="J885" i="1"/>
  <c r="AA886" i="2" s="1"/>
  <c r="Q886" i="1"/>
  <c r="N888" i="1"/>
  <c r="Z891" i="2"/>
  <c r="O890" i="1"/>
  <c r="P893" i="1"/>
  <c r="K895" i="1"/>
  <c r="AB896" i="2" s="1"/>
  <c r="K897" i="1"/>
  <c r="AB898" i="2" s="1"/>
  <c r="Y900" i="2"/>
  <c r="AE900" i="2" s="1"/>
  <c r="N899" i="1"/>
  <c r="J899" i="1"/>
  <c r="AA900" i="2" s="1"/>
  <c r="Y902" i="2"/>
  <c r="AE902" i="2" s="1"/>
  <c r="J901" i="1"/>
  <c r="AA902" i="2" s="1"/>
  <c r="P904" i="1"/>
  <c r="N906" i="1"/>
  <c r="K908" i="1"/>
  <c r="AB909" i="2" s="1"/>
  <c r="Y913" i="2"/>
  <c r="AE913" i="2" s="1"/>
  <c r="J912" i="1"/>
  <c r="AA913" i="2" s="1"/>
  <c r="Q915" i="1"/>
  <c r="P917" i="1"/>
  <c r="K919" i="1"/>
  <c r="AB920" i="2" s="1"/>
  <c r="N921" i="1"/>
  <c r="K923" i="1"/>
  <c r="AB924" i="2" s="1"/>
  <c r="N926" i="1"/>
  <c r="K928" i="1"/>
  <c r="AB929" i="2" s="1"/>
  <c r="Q930" i="1"/>
  <c r="Q932" i="1"/>
  <c r="Z945" i="2"/>
  <c r="AF945" i="2" s="1"/>
  <c r="O944" i="1"/>
  <c r="Q946" i="1"/>
  <c r="Q948" i="1"/>
  <c r="N382" i="3"/>
  <c r="Z961" i="2"/>
  <c r="AF961" i="2" s="1"/>
  <c r="O960" i="1"/>
  <c r="Q962" i="1"/>
  <c r="Q964" i="1"/>
  <c r="Z977" i="2"/>
  <c r="O976" i="1"/>
  <c r="Q978" i="1"/>
  <c r="Q980" i="1"/>
  <c r="Z993" i="2"/>
  <c r="O992" i="1"/>
  <c r="Q994" i="1"/>
  <c r="Q996" i="1"/>
  <c r="Y1007" i="2"/>
  <c r="AE1007" i="2" s="1"/>
  <c r="P1006" i="1"/>
  <c r="N1006" i="1"/>
  <c r="J1006" i="1"/>
  <c r="AA1007" i="2" s="1"/>
  <c r="Z1040" i="2"/>
  <c r="AF1040" i="2" s="1"/>
  <c r="O1039" i="1"/>
  <c r="K1039" i="1"/>
  <c r="AB1040" i="2" s="1"/>
  <c r="Q1039" i="1"/>
  <c r="I35" i="3"/>
  <c r="Y53" i="2"/>
  <c r="AE53" i="2" s="1"/>
  <c r="O69" i="3"/>
  <c r="AB113" i="2"/>
  <c r="O88" i="3"/>
  <c r="AB138" i="2"/>
  <c r="I110" i="3"/>
  <c r="Y170" i="2"/>
  <c r="I131" i="3"/>
  <c r="Y199" i="2"/>
  <c r="AE199" i="2" s="1"/>
  <c r="I152" i="3"/>
  <c r="Y224" i="2"/>
  <c r="AE224" i="2" s="1"/>
  <c r="O163" i="3"/>
  <c r="AB241" i="2"/>
  <c r="O225" i="3"/>
  <c r="AB306" i="2"/>
  <c r="AC370" i="2"/>
  <c r="AE370" i="2"/>
  <c r="I291" i="3"/>
  <c r="Y478" i="2"/>
  <c r="AE478" i="2" s="1"/>
  <c r="Z756" i="2"/>
  <c r="AF756" i="2" s="1"/>
  <c r="O755" i="1"/>
  <c r="P8" i="1"/>
  <c r="P12" i="1"/>
  <c r="P17" i="1"/>
  <c r="I16" i="3"/>
  <c r="Y29" i="2"/>
  <c r="AE29" i="2" s="1"/>
  <c r="O20" i="3"/>
  <c r="AB35" i="2"/>
  <c r="O28" i="3"/>
  <c r="AB43" i="2"/>
  <c r="P52" i="1"/>
  <c r="I44" i="3"/>
  <c r="Y81" i="2"/>
  <c r="AE81" i="2" s="1"/>
  <c r="P86" i="1"/>
  <c r="P91" i="1"/>
  <c r="O64" i="3"/>
  <c r="AB107" i="2"/>
  <c r="P120" i="1"/>
  <c r="I89" i="3"/>
  <c r="Y139" i="2"/>
  <c r="AE139" i="2" s="1"/>
  <c r="P140" i="1"/>
  <c r="P152" i="1"/>
  <c r="I106" i="3"/>
  <c r="Y164" i="2"/>
  <c r="AE164" i="2" s="1"/>
  <c r="AE168" i="2"/>
  <c r="AC168" i="2"/>
  <c r="P169" i="1"/>
  <c r="P173" i="1"/>
  <c r="O115" i="3"/>
  <c r="AB177" i="2"/>
  <c r="P177" i="1"/>
  <c r="P189" i="1"/>
  <c r="N11" i="1"/>
  <c r="Q12" i="1"/>
  <c r="N9" i="3"/>
  <c r="Z20" i="2"/>
  <c r="AF20" i="2" s="1"/>
  <c r="N20" i="1"/>
  <c r="Q21" i="1"/>
  <c r="N16" i="3"/>
  <c r="Z29" i="2"/>
  <c r="AF29" i="2" s="1"/>
  <c r="N19" i="3"/>
  <c r="Z34" i="2"/>
  <c r="AF34" i="2" s="1"/>
  <c r="N34" i="1"/>
  <c r="Q35" i="1"/>
  <c r="N27" i="3"/>
  <c r="Z42" i="2"/>
  <c r="AF42" i="2" s="1"/>
  <c r="N42" i="1"/>
  <c r="Q43" i="1"/>
  <c r="N51" i="1"/>
  <c r="Q52" i="1"/>
  <c r="N55" i="1"/>
  <c r="N38" i="3"/>
  <c r="Z59" i="2"/>
  <c r="AF59" i="2" s="1"/>
  <c r="N60" i="1"/>
  <c r="Q61" i="1"/>
  <c r="N68" i="1"/>
  <c r="N72" i="1"/>
  <c r="Q73" i="1"/>
  <c r="N44" i="3"/>
  <c r="Z81" i="2"/>
  <c r="AF81" i="2" s="1"/>
  <c r="N81" i="1"/>
  <c r="Q82" i="1"/>
  <c r="N52" i="3"/>
  <c r="Z89" i="2"/>
  <c r="AF89" i="2" s="1"/>
  <c r="N53" i="3"/>
  <c r="Z94" i="2"/>
  <c r="AF94" i="2" s="1"/>
  <c r="N94" i="1"/>
  <c r="Q95" i="1"/>
  <c r="N102" i="1"/>
  <c r="Q103" i="1"/>
  <c r="N67" i="3"/>
  <c r="Z110" i="2"/>
  <c r="AF110" i="2" s="1"/>
  <c r="N70" i="3"/>
  <c r="Z115" i="2"/>
  <c r="AF115" i="2" s="1"/>
  <c r="N115" i="1"/>
  <c r="Q116" i="1"/>
  <c r="N74" i="3"/>
  <c r="Z123" i="2"/>
  <c r="AF123" i="2" s="1"/>
  <c r="N123" i="1"/>
  <c r="N78" i="3"/>
  <c r="Z127" i="2"/>
  <c r="AF127" i="2" s="1"/>
  <c r="N127" i="1"/>
  <c r="Q128" i="1"/>
  <c r="N85" i="3"/>
  <c r="Z135" i="2"/>
  <c r="AF135" i="2" s="1"/>
  <c r="Q136" i="1"/>
  <c r="N93" i="3"/>
  <c r="Z143" i="2"/>
  <c r="AF143" i="2" s="1"/>
  <c r="N151" i="1"/>
  <c r="Q152" i="1"/>
  <c r="N102" i="3"/>
  <c r="Z160" i="2"/>
  <c r="Q161" i="1"/>
  <c r="N106" i="3"/>
  <c r="Z164" i="2"/>
  <c r="AF164" i="2" s="1"/>
  <c r="N164" i="1"/>
  <c r="Q165" i="1"/>
  <c r="AF172" i="2"/>
  <c r="AD172" i="2"/>
  <c r="N172" i="1"/>
  <c r="Q173" i="1"/>
  <c r="N114" i="3"/>
  <c r="Z176" i="2"/>
  <c r="AF176" i="2" s="1"/>
  <c r="N176" i="1"/>
  <c r="Q177" i="1"/>
  <c r="N180" i="1"/>
  <c r="AF184" i="2"/>
  <c r="AD184" i="2"/>
  <c r="N184" i="1"/>
  <c r="Q185" i="1"/>
  <c r="N188" i="1"/>
  <c r="Q189" i="1"/>
  <c r="N129" i="3"/>
  <c r="Z197" i="2"/>
  <c r="AF197" i="2" s="1"/>
  <c r="N133" i="3"/>
  <c r="Z201" i="2"/>
  <c r="AF201" i="2" s="1"/>
  <c r="Q202" i="1"/>
  <c r="N140" i="3"/>
  <c r="Z209" i="2"/>
  <c r="Q210" i="1"/>
  <c r="Q214" i="1"/>
  <c r="N150" i="3"/>
  <c r="Z222" i="2"/>
  <c r="Q223" i="1"/>
  <c r="Q227" i="1"/>
  <c r="N155" i="3"/>
  <c r="Z230" i="2"/>
  <c r="AF230" i="2" s="1"/>
  <c r="Q231" i="1"/>
  <c r="N161" i="3"/>
  <c r="Z238" i="2"/>
  <c r="AF238" i="2" s="1"/>
  <c r="Q239" i="1"/>
  <c r="N167" i="3"/>
  <c r="Z246" i="2"/>
  <c r="AF246" i="2" s="1"/>
  <c r="Q247" i="1"/>
  <c r="Q252" i="1"/>
  <c r="N198" i="3"/>
  <c r="Z279" i="2"/>
  <c r="AF279" i="2" s="1"/>
  <c r="J6" i="1"/>
  <c r="AA7" i="2" s="1"/>
  <c r="O7" i="1"/>
  <c r="J10" i="1"/>
  <c r="AA11" i="2" s="1"/>
  <c r="O11" i="1"/>
  <c r="J14" i="1"/>
  <c r="O16" i="1"/>
  <c r="J19" i="1"/>
  <c r="O20" i="1"/>
  <c r="O24" i="1"/>
  <c r="J28" i="1"/>
  <c r="O30" i="1"/>
  <c r="J33" i="1"/>
  <c r="O34" i="1"/>
  <c r="J37" i="1"/>
  <c r="O38" i="1"/>
  <c r="J41" i="1"/>
  <c r="O42" i="1"/>
  <c r="O46" i="1"/>
  <c r="J49" i="1"/>
  <c r="AA50" i="2" s="1"/>
  <c r="O51" i="1"/>
  <c r="O55" i="1"/>
  <c r="J58" i="1"/>
  <c r="O60" i="1"/>
  <c r="J63" i="1"/>
  <c r="AA64" i="2" s="1"/>
  <c r="O64" i="1"/>
  <c r="J67" i="1"/>
  <c r="AA68" i="2" s="1"/>
  <c r="O68" i="1"/>
  <c r="J71" i="1"/>
  <c r="AA72" i="2" s="1"/>
  <c r="O72" i="1"/>
  <c r="J75" i="1"/>
  <c r="AA76" i="2" s="1"/>
  <c r="O77" i="1"/>
  <c r="J80" i="1"/>
  <c r="O81" i="1"/>
  <c r="J84" i="1"/>
  <c r="O85" i="1"/>
  <c r="O89" i="1"/>
  <c r="J93" i="1"/>
  <c r="O94" i="1"/>
  <c r="J97" i="1"/>
  <c r="AA98" i="2" s="1"/>
  <c r="O98" i="1"/>
  <c r="J101" i="1"/>
  <c r="AA102" i="2" s="1"/>
  <c r="O102" i="1"/>
  <c r="J105" i="1"/>
  <c r="O106" i="1"/>
  <c r="J109" i="1"/>
  <c r="O110" i="1"/>
  <c r="J114" i="1"/>
  <c r="O115" i="1"/>
  <c r="J118" i="1"/>
  <c r="AA119" i="2" s="1"/>
  <c r="O119" i="1"/>
  <c r="J122" i="1"/>
  <c r="O123" i="1"/>
  <c r="J126" i="1"/>
  <c r="O127" i="1"/>
  <c r="J130" i="1"/>
  <c r="AA131" i="2" s="1"/>
  <c r="O131" i="1"/>
  <c r="J134" i="1"/>
  <c r="O135" i="1"/>
  <c r="J138" i="1"/>
  <c r="O139" i="1"/>
  <c r="J142" i="1"/>
  <c r="O143" i="1"/>
  <c r="J146" i="1"/>
  <c r="O147" i="1"/>
  <c r="J150" i="1"/>
  <c r="AA151" i="2" s="1"/>
  <c r="O151" i="1"/>
  <c r="J154" i="1"/>
  <c r="O155" i="1"/>
  <c r="J159" i="1"/>
  <c r="O160" i="1"/>
  <c r="J163" i="1"/>
  <c r="O164" i="1"/>
  <c r="J167" i="1"/>
  <c r="AA168" i="2" s="1"/>
  <c r="O168" i="1"/>
  <c r="J171" i="1"/>
  <c r="AA172" i="2" s="1"/>
  <c r="O172" i="1"/>
  <c r="J175" i="1"/>
  <c r="O176" i="1"/>
  <c r="J179" i="1"/>
  <c r="AA180" i="2" s="1"/>
  <c r="O180" i="1"/>
  <c r="J183" i="1"/>
  <c r="AA184" i="2" s="1"/>
  <c r="O184" i="1"/>
  <c r="J187" i="1"/>
  <c r="O188" i="1"/>
  <c r="J191" i="1"/>
  <c r="O192" i="1"/>
  <c r="J196" i="1"/>
  <c r="O197" i="1"/>
  <c r="J200" i="1"/>
  <c r="O201" i="1"/>
  <c r="J204" i="1"/>
  <c r="O205" i="1"/>
  <c r="J208" i="1"/>
  <c r="O209" i="1"/>
  <c r="J212" i="1"/>
  <c r="O213" i="1"/>
  <c r="J216" i="1"/>
  <c r="O218" i="1"/>
  <c r="J221" i="1"/>
  <c r="O222" i="1"/>
  <c r="J225" i="1"/>
  <c r="O226" i="1"/>
  <c r="J229" i="1"/>
  <c r="O230" i="1"/>
  <c r="J233" i="1"/>
  <c r="AA234" i="2" s="1"/>
  <c r="O234" i="1"/>
  <c r="J237" i="1"/>
  <c r="O238" i="1"/>
  <c r="J241" i="1"/>
  <c r="O242" i="1"/>
  <c r="J245" i="1"/>
  <c r="O246" i="1"/>
  <c r="J250" i="1"/>
  <c r="O251" i="1"/>
  <c r="J254" i="1"/>
  <c r="O255" i="1"/>
  <c r="J258" i="1"/>
  <c r="O259" i="1"/>
  <c r="J262" i="1"/>
  <c r="O263" i="1"/>
  <c r="J266" i="1"/>
  <c r="O267" i="1"/>
  <c r="J270" i="1"/>
  <c r="O271" i="1"/>
  <c r="J274" i="1"/>
  <c r="O275" i="1"/>
  <c r="J278" i="1"/>
  <c r="O279" i="1"/>
  <c r="J282" i="1"/>
  <c r="O283" i="1"/>
  <c r="J286" i="1"/>
  <c r="O287" i="1"/>
  <c r="J290" i="1"/>
  <c r="O291" i="1"/>
  <c r="J294" i="1"/>
  <c r="O295" i="1"/>
  <c r="J298" i="1"/>
  <c r="O299" i="1"/>
  <c r="J302" i="1"/>
  <c r="O303" i="1"/>
  <c r="J306" i="1"/>
  <c r="O307" i="1"/>
  <c r="J310" i="1"/>
  <c r="O311" i="1"/>
  <c r="J314" i="1"/>
  <c r="O315" i="1"/>
  <c r="J318" i="1"/>
  <c r="O319" i="1"/>
  <c r="J322" i="1"/>
  <c r="O323" i="1"/>
  <c r="J326" i="1"/>
  <c r="O327" i="1"/>
  <c r="J330" i="1"/>
  <c r="O331" i="1"/>
  <c r="J334" i="1"/>
  <c r="O335" i="1"/>
  <c r="J338" i="1"/>
  <c r="O339" i="1"/>
  <c r="J342" i="1"/>
  <c r="O343" i="1"/>
  <c r="J346" i="1"/>
  <c r="O347" i="1"/>
  <c r="J350" i="1"/>
  <c r="O352" i="1"/>
  <c r="J355" i="1"/>
  <c r="AA356" i="2" s="1"/>
  <c r="O356" i="1"/>
  <c r="J359" i="1"/>
  <c r="AA360" i="2" s="1"/>
  <c r="O360" i="1"/>
  <c r="J363" i="1"/>
  <c r="AA364" i="2" s="1"/>
  <c r="O364" i="1"/>
  <c r="J367" i="1"/>
  <c r="AA368" i="2" s="1"/>
  <c r="O368" i="1"/>
  <c r="J371" i="1"/>
  <c r="AA372" i="2" s="1"/>
  <c r="O372" i="1"/>
  <c r="J375" i="1"/>
  <c r="AA376" i="2" s="1"/>
  <c r="O376" i="1"/>
  <c r="J379" i="1"/>
  <c r="O380" i="1"/>
  <c r="J383" i="1"/>
  <c r="AA384" i="2" s="1"/>
  <c r="O384" i="1"/>
  <c r="J387" i="1"/>
  <c r="AA388" i="2" s="1"/>
  <c r="O388" i="1"/>
  <c r="J391" i="1"/>
  <c r="O392" i="1"/>
  <c r="J395" i="1"/>
  <c r="AA396" i="2" s="1"/>
  <c r="O396" i="1"/>
  <c r="J399" i="1"/>
  <c r="AA400" i="2" s="1"/>
  <c r="O400" i="1"/>
  <c r="J403" i="1"/>
  <c r="AA404" i="2" s="1"/>
  <c r="O404" i="1"/>
  <c r="J407" i="1"/>
  <c r="AA408" i="2" s="1"/>
  <c r="O408" i="1"/>
  <c r="J411" i="1"/>
  <c r="AA412" i="2" s="1"/>
  <c r="O412" i="1"/>
  <c r="J415" i="1"/>
  <c r="AA416" i="2" s="1"/>
  <c r="O416" i="1"/>
  <c r="J419" i="1"/>
  <c r="AA420" i="2" s="1"/>
  <c r="O420" i="1"/>
  <c r="J423" i="1"/>
  <c r="AA424" i="2" s="1"/>
  <c r="O424" i="1"/>
  <c r="J427" i="1"/>
  <c r="O428" i="1"/>
  <c r="J431" i="1"/>
  <c r="AA432" i="2" s="1"/>
  <c r="O432" i="1"/>
  <c r="J435" i="1"/>
  <c r="AA436" i="2" s="1"/>
  <c r="O436" i="1"/>
  <c r="J439" i="1"/>
  <c r="AA440" i="2" s="1"/>
  <c r="O440" i="1"/>
  <c r="J444" i="1"/>
  <c r="AA445" i="2" s="1"/>
  <c r="O445" i="1"/>
  <c r="J448" i="1"/>
  <c r="AA449" i="2" s="1"/>
  <c r="O449" i="1"/>
  <c r="J452" i="1"/>
  <c r="AA453" i="2" s="1"/>
  <c r="O453" i="1"/>
  <c r="J456" i="1"/>
  <c r="AA457" i="2" s="1"/>
  <c r="O458" i="1"/>
  <c r="J462" i="1"/>
  <c r="AA463" i="2" s="1"/>
  <c r="O463" i="1"/>
  <c r="J466" i="1"/>
  <c r="AA467" i="2" s="1"/>
  <c r="O467" i="1"/>
  <c r="J470" i="1"/>
  <c r="AA471" i="2" s="1"/>
  <c r="O471" i="1"/>
  <c r="J474" i="1"/>
  <c r="AA475" i="2" s="1"/>
  <c r="O476" i="1"/>
  <c r="J480" i="1"/>
  <c r="AA481" i="2" s="1"/>
  <c r="O481" i="1"/>
  <c r="J484" i="1"/>
  <c r="AA485" i="2" s="1"/>
  <c r="O485" i="1"/>
  <c r="J489" i="1"/>
  <c r="AA490" i="2" s="1"/>
  <c r="O490" i="1"/>
  <c r="J493" i="1"/>
  <c r="O494" i="1"/>
  <c r="J497" i="1"/>
  <c r="AA498" i="2" s="1"/>
  <c r="O498" i="1"/>
  <c r="J501" i="1"/>
  <c r="AA502" i="2" s="1"/>
  <c r="O502" i="1"/>
  <c r="J505" i="1"/>
  <c r="AA506" i="2" s="1"/>
  <c r="O506" i="1"/>
  <c r="J509" i="1"/>
  <c r="AA510" i="2" s="1"/>
  <c r="O510" i="1"/>
  <c r="J513" i="1"/>
  <c r="AA514" i="2" s="1"/>
  <c r="O514" i="1"/>
  <c r="J518" i="1"/>
  <c r="O519" i="1"/>
  <c r="J522" i="1"/>
  <c r="AA523" i="2" s="1"/>
  <c r="O523" i="1"/>
  <c r="J526" i="1"/>
  <c r="AA527" i="2" s="1"/>
  <c r="O528" i="1"/>
  <c r="J531" i="1"/>
  <c r="AA532" i="2" s="1"/>
  <c r="O532" i="1"/>
  <c r="J536" i="1"/>
  <c r="AA537" i="2" s="1"/>
  <c r="O537" i="1"/>
  <c r="J540" i="1"/>
  <c r="O541" i="1"/>
  <c r="J545" i="1"/>
  <c r="AA546" i="2" s="1"/>
  <c r="O546" i="1"/>
  <c r="J549" i="1"/>
  <c r="AA550" i="2" s="1"/>
  <c r="O550" i="1"/>
  <c r="J553" i="1"/>
  <c r="AA554" i="2" s="1"/>
  <c r="O554" i="1"/>
  <c r="J557" i="1"/>
  <c r="AA558" i="2" s="1"/>
  <c r="O558" i="1"/>
  <c r="J561" i="1"/>
  <c r="AA562" i="2" s="1"/>
  <c r="O562" i="1"/>
  <c r="J565" i="1"/>
  <c r="O566" i="1"/>
  <c r="J570" i="1"/>
  <c r="O571" i="1"/>
  <c r="J574" i="1"/>
  <c r="O575" i="1"/>
  <c r="J579" i="1"/>
  <c r="AA580" i="2" s="1"/>
  <c r="O580" i="1"/>
  <c r="J583" i="1"/>
  <c r="AA584" i="2" s="1"/>
  <c r="O584" i="1"/>
  <c r="J587" i="1"/>
  <c r="O588" i="1"/>
  <c r="J591" i="1"/>
  <c r="AA592" i="2" s="1"/>
  <c r="O592" i="1"/>
  <c r="J595" i="1"/>
  <c r="AA596" i="2" s="1"/>
  <c r="O596" i="1"/>
  <c r="J599" i="1"/>
  <c r="AA600" i="2" s="1"/>
  <c r="O600" i="1"/>
  <c r="J603" i="1"/>
  <c r="O604" i="1"/>
  <c r="J607" i="1"/>
  <c r="AA608" i="2" s="1"/>
  <c r="O608" i="1"/>
  <c r="J611" i="1"/>
  <c r="AA612" i="2" s="1"/>
  <c r="O612" i="1"/>
  <c r="J615" i="1"/>
  <c r="AA616" i="2" s="1"/>
  <c r="O616" i="1"/>
  <c r="J620" i="1"/>
  <c r="AA621" i="2" s="1"/>
  <c r="O621" i="1"/>
  <c r="J624" i="1"/>
  <c r="AA625" i="2" s="1"/>
  <c r="O625" i="1"/>
  <c r="J628" i="1"/>
  <c r="AA629" i="2" s="1"/>
  <c r="O630" i="1"/>
  <c r="J634" i="1"/>
  <c r="AA635" i="2" s="1"/>
  <c r="O635" i="1"/>
  <c r="J638" i="1"/>
  <c r="AA639" i="2" s="1"/>
  <c r="O639" i="1"/>
  <c r="J642" i="1"/>
  <c r="AA643" i="2" s="1"/>
  <c r="O643" i="1"/>
  <c r="J646" i="1"/>
  <c r="AA647" i="2" s="1"/>
  <c r="O647" i="1"/>
  <c r="J650" i="1"/>
  <c r="AA651" i="2" s="1"/>
  <c r="J654" i="1"/>
  <c r="AA655" i="2" s="1"/>
  <c r="J659" i="1"/>
  <c r="J663" i="1"/>
  <c r="AA664" i="2" s="1"/>
  <c r="J667" i="1"/>
  <c r="AA668" i="2" s="1"/>
  <c r="J671" i="1"/>
  <c r="AA672" i="2" s="1"/>
  <c r="J675" i="1"/>
  <c r="AA676" i="2" s="1"/>
  <c r="N679" i="1"/>
  <c r="Z682" i="2"/>
  <c r="AF682" i="2" s="1"/>
  <c r="O681" i="1"/>
  <c r="N687" i="1"/>
  <c r="Z690" i="2"/>
  <c r="O689" i="1"/>
  <c r="N695" i="1"/>
  <c r="Z698" i="2"/>
  <c r="AF698" i="2" s="1"/>
  <c r="O697" i="1"/>
  <c r="N704" i="1"/>
  <c r="Z707" i="2"/>
  <c r="AF707" i="2" s="1"/>
  <c r="O706" i="1"/>
  <c r="N713" i="1"/>
  <c r="N339" i="3"/>
  <c r="Z716" i="2"/>
  <c r="O715" i="1"/>
  <c r="O340" i="3"/>
  <c r="AB720" i="2"/>
  <c r="N722" i="1"/>
  <c r="N343" i="3"/>
  <c r="Z725" i="2"/>
  <c r="AF725" i="2" s="1"/>
  <c r="O724" i="1"/>
  <c r="O346" i="3"/>
  <c r="AB728" i="2"/>
  <c r="N730" i="1"/>
  <c r="Z733" i="2"/>
  <c r="AF733" i="2" s="1"/>
  <c r="O732" i="1"/>
  <c r="N738" i="1"/>
  <c r="Z741" i="2"/>
  <c r="AF741" i="2" s="1"/>
  <c r="O740" i="1"/>
  <c r="Y746" i="2"/>
  <c r="AE746" i="2" s="1"/>
  <c r="J745" i="1"/>
  <c r="AA746" i="2" s="1"/>
  <c r="N748" i="1"/>
  <c r="Z751" i="2"/>
  <c r="AF751" i="2" s="1"/>
  <c r="O750" i="1"/>
  <c r="Y759" i="2"/>
  <c r="AE759" i="2" s="1"/>
  <c r="J758" i="1"/>
  <c r="AA759" i="2" s="1"/>
  <c r="N761" i="1"/>
  <c r="N354" i="3"/>
  <c r="Z764" i="2"/>
  <c r="AF764" i="2" s="1"/>
  <c r="O763" i="1"/>
  <c r="Y771" i="2"/>
  <c r="AE771" i="2" s="1"/>
  <c r="J770" i="1"/>
  <c r="AA771" i="2" s="1"/>
  <c r="N773" i="1"/>
  <c r="Z776" i="2"/>
  <c r="AF776" i="2" s="1"/>
  <c r="O775" i="1"/>
  <c r="Y783" i="2"/>
  <c r="AE783" i="2" s="1"/>
  <c r="J782" i="1"/>
  <c r="AA783" i="2" s="1"/>
  <c r="N785" i="1"/>
  <c r="N357" i="3"/>
  <c r="Z788" i="2"/>
  <c r="AF788" i="2" s="1"/>
  <c r="O787" i="1"/>
  <c r="O358" i="3"/>
  <c r="AB793" i="2"/>
  <c r="Y795" i="2"/>
  <c r="AE795" i="2" s="1"/>
  <c r="J794" i="1"/>
  <c r="AA795" i="2" s="1"/>
  <c r="N797" i="1"/>
  <c r="Z800" i="2"/>
  <c r="AF800" i="2" s="1"/>
  <c r="O799" i="1"/>
  <c r="Y807" i="2"/>
  <c r="AE807" i="2" s="1"/>
  <c r="J806" i="1"/>
  <c r="AA807" i="2" s="1"/>
  <c r="N810" i="1"/>
  <c r="Z813" i="2"/>
  <c r="AF813" i="2" s="1"/>
  <c r="O812" i="1"/>
  <c r="O367" i="3"/>
  <c r="AB818" i="2"/>
  <c r="Y820" i="2"/>
  <c r="AE820" i="2" s="1"/>
  <c r="J819" i="1"/>
  <c r="AA820" i="2" s="1"/>
  <c r="N822" i="1"/>
  <c r="Z825" i="2"/>
  <c r="AF825" i="2" s="1"/>
  <c r="O824" i="1"/>
  <c r="Y832" i="2"/>
  <c r="AE832" i="2" s="1"/>
  <c r="J831" i="1"/>
  <c r="AA832" i="2" s="1"/>
  <c r="N834" i="1"/>
  <c r="Z838" i="2"/>
  <c r="O837" i="1"/>
  <c r="Y845" i="2"/>
  <c r="AE845" i="2" s="1"/>
  <c r="J844" i="1"/>
  <c r="AA845" i="2" s="1"/>
  <c r="N847" i="1"/>
  <c r="Z850" i="2"/>
  <c r="AF850" i="2" s="1"/>
  <c r="O849" i="1"/>
  <c r="Y857" i="2"/>
  <c r="AE857" i="2" s="1"/>
  <c r="J856" i="1"/>
  <c r="AA857" i="2" s="1"/>
  <c r="N859" i="1"/>
  <c r="Z862" i="2"/>
  <c r="AF862" i="2" s="1"/>
  <c r="O861" i="1"/>
  <c r="Y869" i="2"/>
  <c r="AE869" i="2" s="1"/>
  <c r="J868" i="1"/>
  <c r="AA869" i="2" s="1"/>
  <c r="N871" i="1"/>
  <c r="Z874" i="2"/>
  <c r="AF874" i="2" s="1"/>
  <c r="O873" i="1"/>
  <c r="I369" i="3"/>
  <c r="Y881" i="2"/>
  <c r="AE881" i="2" s="1"/>
  <c r="J880" i="1"/>
  <c r="N883" i="1"/>
  <c r="Z886" i="2"/>
  <c r="O885" i="1"/>
  <c r="Y893" i="2"/>
  <c r="AE893" i="2" s="1"/>
  <c r="J892" i="1"/>
  <c r="AA893" i="2" s="1"/>
  <c r="P895" i="1"/>
  <c r="N897" i="1"/>
  <c r="Z900" i="2"/>
  <c r="AF900" i="2" s="1"/>
  <c r="O899" i="1"/>
  <c r="Z902" i="2"/>
  <c r="AF902" i="2" s="1"/>
  <c r="O901" i="1"/>
  <c r="N908" i="1"/>
  <c r="Z913" i="2"/>
  <c r="Q912" i="1"/>
  <c r="O912" i="1"/>
  <c r="Y915" i="2"/>
  <c r="AE915" i="2" s="1"/>
  <c r="J914" i="1"/>
  <c r="AA915" i="2" s="1"/>
  <c r="P919" i="1"/>
  <c r="P921" i="1"/>
  <c r="P923" i="1"/>
  <c r="P926" i="1"/>
  <c r="Y943" i="2"/>
  <c r="AE943" i="2" s="1"/>
  <c r="P942" i="1"/>
  <c r="N942" i="1"/>
  <c r="J942" i="1"/>
  <c r="AA943" i="2" s="1"/>
  <c r="Y959" i="2"/>
  <c r="AE959" i="2" s="1"/>
  <c r="P958" i="1"/>
  <c r="N958" i="1"/>
  <c r="J958" i="1"/>
  <c r="AA959" i="2" s="1"/>
  <c r="O382" i="3"/>
  <c r="AB961" i="2"/>
  <c r="O389" i="3"/>
  <c r="AB968" i="2"/>
  <c r="Y975" i="2"/>
  <c r="P974" i="1"/>
  <c r="N974" i="1"/>
  <c r="J974" i="1"/>
  <c r="AA975" i="2" s="1"/>
  <c r="Y991" i="2"/>
  <c r="AE991" i="2" s="1"/>
  <c r="P990" i="1"/>
  <c r="N990" i="1"/>
  <c r="J990" i="1"/>
  <c r="AA991" i="2" s="1"/>
  <c r="K992" i="1"/>
  <c r="AB993" i="2" s="1"/>
  <c r="Z1007" i="2"/>
  <c r="AF1007" i="2" s="1"/>
  <c r="O1006" i="1"/>
  <c r="K1006" i="1"/>
  <c r="AB1007" i="2" s="1"/>
  <c r="Z1019" i="2"/>
  <c r="AF1019" i="2" s="1"/>
  <c r="O1018" i="1"/>
  <c r="K1018" i="1"/>
  <c r="AB1019" i="2" s="1"/>
  <c r="Q1018" i="1"/>
  <c r="O18" i="3"/>
  <c r="AB33" i="2"/>
  <c r="O59" i="3"/>
  <c r="AB101" i="2"/>
  <c r="I80" i="3"/>
  <c r="Y129" i="2"/>
  <c r="AE129" i="2" s="1"/>
  <c r="I119" i="3"/>
  <c r="Y182" i="2"/>
  <c r="AC182" i="2" s="1"/>
  <c r="P119" i="3" s="1"/>
  <c r="I165" i="3"/>
  <c r="Y244" i="2"/>
  <c r="AE244" i="2" s="1"/>
  <c r="I180" i="3"/>
  <c r="Y261" i="2"/>
  <c r="AE261" i="2" s="1"/>
  <c r="O197" i="3"/>
  <c r="AB278" i="2"/>
  <c r="I212" i="3"/>
  <c r="Y293" i="2"/>
  <c r="AE293" i="2" s="1"/>
  <c r="O221" i="3"/>
  <c r="AB302" i="2"/>
  <c r="O241" i="3"/>
  <c r="AB322" i="2"/>
  <c r="I252" i="3"/>
  <c r="Y333" i="2"/>
  <c r="AE333" i="2" s="1"/>
  <c r="O261" i="3"/>
  <c r="AB342" i="2"/>
  <c r="I281" i="3"/>
  <c r="Y430" i="2"/>
  <c r="AE430" i="2" s="1"/>
  <c r="O283" i="3"/>
  <c r="AB435" i="2"/>
  <c r="I288" i="3"/>
  <c r="Y465" i="2"/>
  <c r="AE465" i="2" s="1"/>
  <c r="O296" i="3"/>
  <c r="AB513" i="2"/>
  <c r="I304" i="3"/>
  <c r="Y543" i="2"/>
  <c r="AE543" i="2" s="1"/>
  <c r="O313" i="3"/>
  <c r="AB570" i="2"/>
  <c r="O331" i="3"/>
  <c r="AB671" i="2"/>
  <c r="Y689" i="2"/>
  <c r="AE689" i="2" s="1"/>
  <c r="J688" i="1"/>
  <c r="AA689" i="2" s="1"/>
  <c r="N345" i="3"/>
  <c r="Z727" i="2"/>
  <c r="O726" i="1"/>
  <c r="I355" i="3"/>
  <c r="Y775" i="2"/>
  <c r="AE775" i="2" s="1"/>
  <c r="J774" i="1"/>
  <c r="Y824" i="2"/>
  <c r="AE824" i="2" s="1"/>
  <c r="J823" i="1"/>
  <c r="AA824" i="2" s="1"/>
  <c r="Z842" i="2"/>
  <c r="AF842" i="2" s="1"/>
  <c r="O841" i="1"/>
  <c r="Z910" i="2"/>
  <c r="O909" i="1"/>
  <c r="Z939" i="2"/>
  <c r="AF939" i="2" s="1"/>
  <c r="O938" i="1"/>
  <c r="K938" i="1"/>
  <c r="AB939" i="2" s="1"/>
  <c r="N392" i="3"/>
  <c r="Z971" i="2"/>
  <c r="O970" i="1"/>
  <c r="K970" i="1"/>
  <c r="O39" i="3"/>
  <c r="AB61" i="2"/>
  <c r="O45" i="3"/>
  <c r="AB82" i="2"/>
  <c r="P107" i="1"/>
  <c r="P7" i="1"/>
  <c r="P16" i="1"/>
  <c r="O9" i="3"/>
  <c r="AB20" i="2"/>
  <c r="P20" i="1"/>
  <c r="O12" i="3"/>
  <c r="AB24" i="2"/>
  <c r="O16" i="3"/>
  <c r="AB29" i="2"/>
  <c r="P30" i="1"/>
  <c r="O19" i="3"/>
  <c r="AB34" i="2"/>
  <c r="I26" i="3"/>
  <c r="Y41" i="2"/>
  <c r="AE41" i="2" s="1"/>
  <c r="P42" i="1"/>
  <c r="I33" i="3"/>
  <c r="Y49" i="2"/>
  <c r="AE49" i="2" s="1"/>
  <c r="P51" i="1"/>
  <c r="O37" i="3"/>
  <c r="AB55" i="2"/>
  <c r="P68" i="1"/>
  <c r="O44" i="3"/>
  <c r="AB81" i="2"/>
  <c r="I51" i="3"/>
  <c r="Y88" i="2"/>
  <c r="AE88" i="2" s="1"/>
  <c r="I56" i="3"/>
  <c r="Y97" i="2"/>
  <c r="AE97" i="2" s="1"/>
  <c r="O63" i="3"/>
  <c r="AB106" i="2"/>
  <c r="I69" i="3"/>
  <c r="Y113" i="2"/>
  <c r="AE113" i="2" s="1"/>
  <c r="O74" i="3"/>
  <c r="AB123" i="2"/>
  <c r="O85" i="3"/>
  <c r="AB135" i="2"/>
  <c r="I88" i="3"/>
  <c r="Y138" i="2"/>
  <c r="AE138" i="2" s="1"/>
  <c r="O89" i="3"/>
  <c r="AB139" i="2"/>
  <c r="I92" i="3"/>
  <c r="Y142" i="2"/>
  <c r="AE142" i="2" s="1"/>
  <c r="O93" i="3"/>
  <c r="AB143" i="2"/>
  <c r="I96" i="3"/>
  <c r="Y146" i="2"/>
  <c r="AE146" i="2" s="1"/>
  <c r="O97" i="3"/>
  <c r="AB147" i="2"/>
  <c r="I100" i="3"/>
  <c r="Y154" i="2"/>
  <c r="AE154" i="2" s="1"/>
  <c r="O101" i="3"/>
  <c r="AB155" i="2"/>
  <c r="O102" i="3"/>
  <c r="AB160" i="2"/>
  <c r="I105" i="3"/>
  <c r="Y163" i="2"/>
  <c r="O106" i="3"/>
  <c r="AB164" i="2"/>
  <c r="I109" i="3"/>
  <c r="Y167" i="2"/>
  <c r="AE167" i="2" s="1"/>
  <c r="I111" i="3"/>
  <c r="Y171" i="2"/>
  <c r="I113" i="3"/>
  <c r="Y175" i="2"/>
  <c r="AE175" i="2" s="1"/>
  <c r="O114" i="3"/>
  <c r="AB176" i="2"/>
  <c r="I117" i="3"/>
  <c r="Y179" i="2"/>
  <c r="AE179" i="2" s="1"/>
  <c r="I120" i="3"/>
  <c r="Y183" i="2"/>
  <c r="I123" i="3"/>
  <c r="Y187" i="2"/>
  <c r="AE187" i="2" s="1"/>
  <c r="O124" i="3"/>
  <c r="AB188" i="2"/>
  <c r="O129" i="3"/>
  <c r="AB197" i="2"/>
  <c r="I132" i="3"/>
  <c r="Y200" i="2"/>
  <c r="AE200" i="2" s="1"/>
  <c r="O133" i="3"/>
  <c r="AB201" i="2"/>
  <c r="I136" i="3"/>
  <c r="Y204" i="2"/>
  <c r="AE204" i="2" s="1"/>
  <c r="O137" i="3"/>
  <c r="AB205" i="2"/>
  <c r="I139" i="3"/>
  <c r="Y208" i="2"/>
  <c r="AE208" i="2" s="1"/>
  <c r="O140" i="3"/>
  <c r="AB209" i="2"/>
  <c r="O143" i="3"/>
  <c r="AB213" i="2"/>
  <c r="I146" i="3"/>
  <c r="Y216" i="2"/>
  <c r="K216" i="1"/>
  <c r="I149" i="3"/>
  <c r="Y221" i="2"/>
  <c r="AE221" i="2" s="1"/>
  <c r="K221" i="1"/>
  <c r="I153" i="3"/>
  <c r="Y225" i="2"/>
  <c r="AE225" i="2" s="1"/>
  <c r="K225" i="1"/>
  <c r="AE229" i="2"/>
  <c r="AC229" i="2"/>
  <c r="K229" i="1"/>
  <c r="I158" i="3"/>
  <c r="Y233" i="2"/>
  <c r="AE233" i="2" s="1"/>
  <c r="K233" i="1"/>
  <c r="AB234" i="2" s="1"/>
  <c r="I160" i="3"/>
  <c r="Y237" i="2"/>
  <c r="AE237" i="2" s="1"/>
  <c r="K237" i="1"/>
  <c r="I163" i="3"/>
  <c r="Y241" i="2"/>
  <c r="AE241" i="2" s="1"/>
  <c r="K241" i="1"/>
  <c r="I166" i="3"/>
  <c r="Y245" i="2"/>
  <c r="AE245" i="2" s="1"/>
  <c r="K245" i="1"/>
  <c r="K250" i="1"/>
  <c r="I173" i="3"/>
  <c r="Y254" i="2"/>
  <c r="AE254" i="2" s="1"/>
  <c r="K254" i="1"/>
  <c r="I177" i="3"/>
  <c r="Y258" i="2"/>
  <c r="AE258" i="2" s="1"/>
  <c r="K258" i="1"/>
  <c r="I181" i="3"/>
  <c r="Y262" i="2"/>
  <c r="AE262" i="2" s="1"/>
  <c r="K262" i="1"/>
  <c r="I185" i="3"/>
  <c r="Y266" i="2"/>
  <c r="AE266" i="2" s="1"/>
  <c r="K266" i="1"/>
  <c r="I189" i="3"/>
  <c r="Y270" i="2"/>
  <c r="AE270" i="2" s="1"/>
  <c r="K270" i="1"/>
  <c r="I193" i="3"/>
  <c r="Y274" i="2"/>
  <c r="AE274" i="2" s="1"/>
  <c r="K274" i="1"/>
  <c r="I197" i="3"/>
  <c r="Y278" i="2"/>
  <c r="AE278" i="2" s="1"/>
  <c r="K278" i="1"/>
  <c r="I201" i="3"/>
  <c r="Y282" i="2"/>
  <c r="AE282" i="2" s="1"/>
  <c r="K282" i="1"/>
  <c r="I205" i="3"/>
  <c r="Y286" i="2"/>
  <c r="AE286" i="2" s="1"/>
  <c r="K286" i="1"/>
  <c r="I209" i="3"/>
  <c r="Y290" i="2"/>
  <c r="AE290" i="2" s="1"/>
  <c r="K290" i="1"/>
  <c r="I213" i="3"/>
  <c r="Y294" i="2"/>
  <c r="AE294" i="2" s="1"/>
  <c r="K294" i="1"/>
  <c r="I217" i="3"/>
  <c r="Y298" i="2"/>
  <c r="AE298" i="2" s="1"/>
  <c r="K298" i="1"/>
  <c r="I221" i="3"/>
  <c r="Y302" i="2"/>
  <c r="AE302" i="2" s="1"/>
  <c r="K302" i="1"/>
  <c r="I225" i="3"/>
  <c r="Y306" i="2"/>
  <c r="AE306" i="2" s="1"/>
  <c r="K306" i="1"/>
  <c r="I229" i="3"/>
  <c r="Y310" i="2"/>
  <c r="AE310" i="2" s="1"/>
  <c r="K310" i="1"/>
  <c r="I233" i="3"/>
  <c r="Y314" i="2"/>
  <c r="AE314" i="2" s="1"/>
  <c r="K314" i="1"/>
  <c r="I237" i="3"/>
  <c r="Y318" i="2"/>
  <c r="AE318" i="2" s="1"/>
  <c r="K318" i="1"/>
  <c r="I241" i="3"/>
  <c r="Y322" i="2"/>
  <c r="AE322" i="2" s="1"/>
  <c r="K322" i="1"/>
  <c r="I245" i="3"/>
  <c r="Y326" i="2"/>
  <c r="AE326" i="2" s="1"/>
  <c r="K326" i="1"/>
  <c r="I249" i="3"/>
  <c r="Y330" i="2"/>
  <c r="AE330" i="2" s="1"/>
  <c r="K330" i="1"/>
  <c r="I253" i="3"/>
  <c r="Y334" i="2"/>
  <c r="AE334" i="2" s="1"/>
  <c r="K334" i="1"/>
  <c r="I257" i="3"/>
  <c r="Y338" i="2"/>
  <c r="AE338" i="2" s="1"/>
  <c r="K338" i="1"/>
  <c r="I261" i="3"/>
  <c r="Y342" i="2"/>
  <c r="AE342" i="2" s="1"/>
  <c r="K342" i="1"/>
  <c r="I265" i="3"/>
  <c r="Y346" i="2"/>
  <c r="AE346" i="2" s="1"/>
  <c r="K346" i="1"/>
  <c r="I269" i="3"/>
  <c r="Y350" i="2"/>
  <c r="AE350" i="2" s="1"/>
  <c r="K350" i="1"/>
  <c r="K355" i="1"/>
  <c r="AB356" i="2" s="1"/>
  <c r="K359" i="1"/>
  <c r="AB360" i="2" s="1"/>
  <c r="K363" i="1"/>
  <c r="AB364" i="2" s="1"/>
  <c r="AC367" i="2"/>
  <c r="AE367" i="2"/>
  <c r="K367" i="1"/>
  <c r="AB368" i="2" s="1"/>
  <c r="K371" i="1"/>
  <c r="AB372" i="2" s="1"/>
  <c r="AE375" i="2"/>
  <c r="AC375" i="2"/>
  <c r="K375" i="1"/>
  <c r="AB376" i="2" s="1"/>
  <c r="I273" i="3"/>
  <c r="Y379" i="2"/>
  <c r="K379" i="1"/>
  <c r="K383" i="1"/>
  <c r="AB384" i="2" s="1"/>
  <c r="AE387" i="2"/>
  <c r="AC387" i="2"/>
  <c r="K387" i="1"/>
  <c r="AB388" i="2" s="1"/>
  <c r="K391" i="1"/>
  <c r="AE395" i="2"/>
  <c r="AG395" i="2"/>
  <c r="AC395" i="2"/>
  <c r="K395" i="1"/>
  <c r="AB396" i="2" s="1"/>
  <c r="AC399" i="2"/>
  <c r="AE399" i="2"/>
  <c r="K399" i="1"/>
  <c r="AB400" i="2" s="1"/>
  <c r="K403" i="1"/>
  <c r="AB404" i="2" s="1"/>
  <c r="K407" i="1"/>
  <c r="AB408" i="2" s="1"/>
  <c r="K411" i="1"/>
  <c r="AB412" i="2" s="1"/>
  <c r="K415" i="1"/>
  <c r="AB416" i="2" s="1"/>
  <c r="K419" i="1"/>
  <c r="AB420" i="2" s="1"/>
  <c r="K423" i="1"/>
  <c r="AB424" i="2" s="1"/>
  <c r="I278" i="3"/>
  <c r="Y427" i="2"/>
  <c r="AE427" i="2" s="1"/>
  <c r="K427" i="1"/>
  <c r="I282" i="3"/>
  <c r="Y431" i="2"/>
  <c r="AE431" i="2" s="1"/>
  <c r="K431" i="1"/>
  <c r="AB432" i="2" s="1"/>
  <c r="I283" i="3"/>
  <c r="Y435" i="2"/>
  <c r="AE435" i="2" s="1"/>
  <c r="K435" i="1"/>
  <c r="AB436" i="2" s="1"/>
  <c r="K439" i="1"/>
  <c r="AB440" i="2" s="1"/>
  <c r="K444" i="1"/>
  <c r="AB445" i="2" s="1"/>
  <c r="K448" i="1"/>
  <c r="AB449" i="2" s="1"/>
  <c r="K452" i="1"/>
  <c r="AB453" i="2" s="1"/>
  <c r="K456" i="1"/>
  <c r="AB457" i="2" s="1"/>
  <c r="I287" i="3"/>
  <c r="Y461" i="2"/>
  <c r="AE461" i="2" s="1"/>
  <c r="K462" i="1"/>
  <c r="AB463" i="2" s="1"/>
  <c r="K466" i="1"/>
  <c r="AB467" i="2" s="1"/>
  <c r="K470" i="1"/>
  <c r="AB471" i="2" s="1"/>
  <c r="I289" i="3"/>
  <c r="Y474" i="2"/>
  <c r="AE474" i="2" s="1"/>
  <c r="K474" i="1"/>
  <c r="AB475" i="2" s="1"/>
  <c r="I292" i="3"/>
  <c r="Y479" i="2"/>
  <c r="AE479" i="2" s="1"/>
  <c r="K480" i="1"/>
  <c r="AB481" i="2" s="1"/>
  <c r="K484" i="1"/>
  <c r="AB485" i="2" s="1"/>
  <c r="K489" i="1"/>
  <c r="AB490" i="2" s="1"/>
  <c r="I293" i="3"/>
  <c r="Y493" i="2"/>
  <c r="AE493" i="2" s="1"/>
  <c r="K493" i="1"/>
  <c r="K497" i="1"/>
  <c r="AB498" i="2" s="1"/>
  <c r="K501" i="1"/>
  <c r="AB502" i="2" s="1"/>
  <c r="K505" i="1"/>
  <c r="AB506" i="2" s="1"/>
  <c r="I295" i="3"/>
  <c r="Y509" i="2"/>
  <c r="AE509" i="2" s="1"/>
  <c r="K509" i="1"/>
  <c r="AB510" i="2" s="1"/>
  <c r="I296" i="3"/>
  <c r="Y513" i="2"/>
  <c r="AE513" i="2" s="1"/>
  <c r="K513" i="1"/>
  <c r="AB514" i="2" s="1"/>
  <c r="K518" i="1"/>
  <c r="K522" i="1"/>
  <c r="AB523" i="2" s="1"/>
  <c r="K526" i="1"/>
  <c r="AB527" i="2" s="1"/>
  <c r="K531" i="1"/>
  <c r="AB532" i="2" s="1"/>
  <c r="I299" i="3"/>
  <c r="Y536" i="2"/>
  <c r="K536" i="1"/>
  <c r="AB537" i="2" s="1"/>
  <c r="AE540" i="2"/>
  <c r="AC540" i="2"/>
  <c r="K540" i="1"/>
  <c r="K545" i="1"/>
  <c r="AB546" i="2" s="1"/>
  <c r="I306" i="3"/>
  <c r="Y549" i="2"/>
  <c r="K549" i="1"/>
  <c r="AB550" i="2" s="1"/>
  <c r="I307" i="3"/>
  <c r="Y553" i="2"/>
  <c r="AE553" i="2" s="1"/>
  <c r="K553" i="1"/>
  <c r="AB554" i="2" s="1"/>
  <c r="AG557" i="2"/>
  <c r="AE557" i="2"/>
  <c r="K557" i="1"/>
  <c r="AB558" i="2" s="1"/>
  <c r="AE561" i="2"/>
  <c r="AC561" i="2"/>
  <c r="K561" i="1"/>
  <c r="AB562" i="2" s="1"/>
  <c r="I309" i="3"/>
  <c r="Y565" i="2"/>
  <c r="AE565" i="2" s="1"/>
  <c r="K565" i="1"/>
  <c r="I313" i="3"/>
  <c r="Y570" i="2"/>
  <c r="AE570" i="2" s="1"/>
  <c r="K570" i="1"/>
  <c r="K574" i="1"/>
  <c r="I318" i="3"/>
  <c r="Y578" i="2"/>
  <c r="K579" i="1"/>
  <c r="AB580" i="2" s="1"/>
  <c r="K583" i="1"/>
  <c r="AB584" i="2" s="1"/>
  <c r="AE587" i="2"/>
  <c r="AG587" i="2"/>
  <c r="K587" i="1"/>
  <c r="AE591" i="2"/>
  <c r="AC591" i="2"/>
  <c r="K591" i="1"/>
  <c r="AB592" i="2" s="1"/>
  <c r="K595" i="1"/>
  <c r="AB596" i="2" s="1"/>
  <c r="K599" i="1"/>
  <c r="AB600" i="2" s="1"/>
  <c r="K603" i="1"/>
  <c r="K607" i="1"/>
  <c r="AB608" i="2" s="1"/>
  <c r="K611" i="1"/>
  <c r="AB612" i="2" s="1"/>
  <c r="K615" i="1"/>
  <c r="AB616" i="2" s="1"/>
  <c r="K620" i="1"/>
  <c r="AB621" i="2" s="1"/>
  <c r="K624" i="1"/>
  <c r="AB625" i="2" s="1"/>
  <c r="K628" i="1"/>
  <c r="AB629" i="2" s="1"/>
  <c r="K634" i="1"/>
  <c r="AB635" i="2" s="1"/>
  <c r="K638" i="1"/>
  <c r="AB639" i="2" s="1"/>
  <c r="K642" i="1"/>
  <c r="AB643" i="2" s="1"/>
  <c r="I325" i="3"/>
  <c r="Y646" i="2"/>
  <c r="AE646" i="2" s="1"/>
  <c r="K646" i="1"/>
  <c r="AB647" i="2" s="1"/>
  <c r="K650" i="1"/>
  <c r="AB651" i="2" s="1"/>
  <c r="K654" i="1"/>
  <c r="AB655" i="2" s="1"/>
  <c r="I328" i="3"/>
  <c r="Y659" i="2"/>
  <c r="AE659" i="2" s="1"/>
  <c r="K659" i="1"/>
  <c r="K663" i="1"/>
  <c r="AB664" i="2" s="1"/>
  <c r="K667" i="1"/>
  <c r="AB668" i="2" s="1"/>
  <c r="I331" i="3"/>
  <c r="Y671" i="2"/>
  <c r="AE671" i="2" s="1"/>
  <c r="K671" i="1"/>
  <c r="AB672" i="2" s="1"/>
  <c r="K675" i="1"/>
  <c r="AB676" i="2" s="1"/>
  <c r="Y679" i="2"/>
  <c r="AE679" i="2" s="1"/>
  <c r="J678" i="1"/>
  <c r="AA679" i="2" s="1"/>
  <c r="P679" i="1"/>
  <c r="J681" i="1"/>
  <c r="AA682" i="2" s="1"/>
  <c r="Q682" i="1"/>
  <c r="N684" i="1"/>
  <c r="Y687" i="2"/>
  <c r="AE687" i="2" s="1"/>
  <c r="J686" i="1"/>
  <c r="AA687" i="2" s="1"/>
  <c r="P687" i="1"/>
  <c r="J689" i="1"/>
  <c r="AA690" i="2" s="1"/>
  <c r="Q690" i="1"/>
  <c r="N692" i="1"/>
  <c r="Y695" i="2"/>
  <c r="AE695" i="2" s="1"/>
  <c r="J694" i="1"/>
  <c r="AA695" i="2" s="1"/>
  <c r="P695" i="1"/>
  <c r="J697" i="1"/>
  <c r="AA698" i="2" s="1"/>
  <c r="Q698" i="1"/>
  <c r="N701" i="1"/>
  <c r="Y704" i="2"/>
  <c r="AE704" i="2" s="1"/>
  <c r="J703" i="1"/>
  <c r="AA704" i="2" s="1"/>
  <c r="P704" i="1"/>
  <c r="J706" i="1"/>
  <c r="AA707" i="2" s="1"/>
  <c r="Q707" i="1"/>
  <c r="N709" i="1"/>
  <c r="Y712" i="2"/>
  <c r="AC712" i="2" s="1"/>
  <c r="J711" i="1"/>
  <c r="AA712" i="2" s="1"/>
  <c r="P713" i="1"/>
  <c r="J339" i="3"/>
  <c r="AA716" i="2"/>
  <c r="Q716" i="1"/>
  <c r="N719" i="1"/>
  <c r="Y722" i="2"/>
  <c r="AE722" i="2" s="1"/>
  <c r="J721" i="1"/>
  <c r="AA722" i="2" s="1"/>
  <c r="P722" i="1"/>
  <c r="J343" i="3"/>
  <c r="AA725" i="2"/>
  <c r="Q725" i="1"/>
  <c r="N727" i="1"/>
  <c r="I347" i="3"/>
  <c r="Y730" i="2"/>
  <c r="AE730" i="2" s="1"/>
  <c r="J729" i="1"/>
  <c r="P730" i="1"/>
  <c r="Q733" i="1"/>
  <c r="N735" i="1"/>
  <c r="Y738" i="2"/>
  <c r="AE738" i="2" s="1"/>
  <c r="J737" i="1"/>
  <c r="AA738" i="2" s="1"/>
  <c r="P738" i="1"/>
  <c r="Q741" i="1"/>
  <c r="N743" i="1"/>
  <c r="Z746" i="2"/>
  <c r="AF746" i="2" s="1"/>
  <c r="O745" i="1"/>
  <c r="P748" i="1"/>
  <c r="K750" i="1"/>
  <c r="AB751" i="2" s="1"/>
  <c r="Y753" i="2"/>
  <c r="AE753" i="2" s="1"/>
  <c r="J752" i="1"/>
  <c r="AA753" i="2" s="1"/>
  <c r="Q753" i="1"/>
  <c r="N756" i="1"/>
  <c r="Z759" i="2"/>
  <c r="AF759" i="2" s="1"/>
  <c r="O758" i="1"/>
  <c r="P761" i="1"/>
  <c r="K763" i="1"/>
  <c r="Y766" i="2"/>
  <c r="AE766" i="2" s="1"/>
  <c r="J765" i="1"/>
  <c r="AA766" i="2" s="1"/>
  <c r="Q766" i="1"/>
  <c r="N768" i="1"/>
  <c r="Z771" i="2"/>
  <c r="AF771" i="2" s="1"/>
  <c r="O770" i="1"/>
  <c r="P773" i="1"/>
  <c r="K775" i="1"/>
  <c r="AB776" i="2" s="1"/>
  <c r="Y778" i="2"/>
  <c r="AE778" i="2" s="1"/>
  <c r="J777" i="1"/>
  <c r="AA778" i="2" s="1"/>
  <c r="Q778" i="1"/>
  <c r="N780" i="1"/>
  <c r="Z783" i="2"/>
  <c r="AF783" i="2" s="1"/>
  <c r="O782" i="1"/>
  <c r="P785" i="1"/>
  <c r="K787" i="1"/>
  <c r="Y790" i="2"/>
  <c r="AE790" i="2" s="1"/>
  <c r="J789" i="1"/>
  <c r="AA790" i="2" s="1"/>
  <c r="Q790" i="1"/>
  <c r="N792" i="1"/>
  <c r="Z795" i="2"/>
  <c r="AF795" i="2" s="1"/>
  <c r="O794" i="1"/>
  <c r="P797" i="1"/>
  <c r="K799" i="1"/>
  <c r="AB800" i="2" s="1"/>
  <c r="Y802" i="2"/>
  <c r="AE802" i="2" s="1"/>
  <c r="J801" i="1"/>
  <c r="AA802" i="2" s="1"/>
  <c r="Q802" i="1"/>
  <c r="N804" i="1"/>
  <c r="Z807" i="2"/>
  <c r="AF807" i="2" s="1"/>
  <c r="O806" i="1"/>
  <c r="P810" i="1"/>
  <c r="Y815" i="2"/>
  <c r="AE815" i="2" s="1"/>
  <c r="J814" i="1"/>
  <c r="AA815" i="2" s="1"/>
  <c r="Q815" i="1"/>
  <c r="N817" i="1"/>
  <c r="Z820" i="2"/>
  <c r="AF820" i="2" s="1"/>
  <c r="O819" i="1"/>
  <c r="P822" i="1"/>
  <c r="Y827" i="2"/>
  <c r="AE827" i="2" s="1"/>
  <c r="J826" i="1"/>
  <c r="AA827" i="2" s="1"/>
  <c r="Q827" i="1"/>
  <c r="N829" i="1"/>
  <c r="Z832" i="2"/>
  <c r="O831" i="1"/>
  <c r="P834" i="1"/>
  <c r="Y840" i="2"/>
  <c r="AE840" i="2" s="1"/>
  <c r="J839" i="1"/>
  <c r="AA840" i="2" s="1"/>
  <c r="Q840" i="1"/>
  <c r="N842" i="1"/>
  <c r="Z845" i="2"/>
  <c r="O844" i="1"/>
  <c r="P847" i="1"/>
  <c r="Y852" i="2"/>
  <c r="J851" i="1"/>
  <c r="AA852" i="2" s="1"/>
  <c r="Q852" i="1"/>
  <c r="N854" i="1"/>
  <c r="Z857" i="2"/>
  <c r="AF857" i="2" s="1"/>
  <c r="O856" i="1"/>
  <c r="P859" i="1"/>
  <c r="Y864" i="2"/>
  <c r="AE864" i="2" s="1"/>
  <c r="J863" i="1"/>
  <c r="AA864" i="2" s="1"/>
  <c r="Q864" i="1"/>
  <c r="N866" i="1"/>
  <c r="Z869" i="2"/>
  <c r="AF869" i="2" s="1"/>
  <c r="O868" i="1"/>
  <c r="P871" i="1"/>
  <c r="Y876" i="2"/>
  <c r="AE876" i="2" s="1"/>
  <c r="J875" i="1"/>
  <c r="AA876" i="2" s="1"/>
  <c r="Q876" i="1"/>
  <c r="N878" i="1"/>
  <c r="N369" i="3"/>
  <c r="Z881" i="2"/>
  <c r="AF881" i="2" s="1"/>
  <c r="O880" i="1"/>
  <c r="P883" i="1"/>
  <c r="Y888" i="2"/>
  <c r="AE888" i="2" s="1"/>
  <c r="J887" i="1"/>
  <c r="AA888" i="2" s="1"/>
  <c r="Q888" i="1"/>
  <c r="N890" i="1"/>
  <c r="Z893" i="2"/>
  <c r="AF893" i="2" s="1"/>
  <c r="O892" i="1"/>
  <c r="Q895" i="1"/>
  <c r="P897" i="1"/>
  <c r="Y904" i="2"/>
  <c r="AE904" i="2" s="1"/>
  <c r="N903" i="1"/>
  <c r="J903" i="1"/>
  <c r="AA904" i="2" s="1"/>
  <c r="Y906" i="2"/>
  <c r="AE906" i="2" s="1"/>
  <c r="J905" i="1"/>
  <c r="AA906" i="2" s="1"/>
  <c r="P908" i="1"/>
  <c r="N910" i="1"/>
  <c r="Y917" i="2"/>
  <c r="AE917" i="2" s="1"/>
  <c r="J916" i="1"/>
  <c r="AA917" i="2" s="1"/>
  <c r="Q919" i="1"/>
  <c r="Q921" i="1"/>
  <c r="Q923" i="1"/>
  <c r="Q926" i="1"/>
  <c r="Y932" i="2"/>
  <c r="AE932" i="2" s="1"/>
  <c r="P931" i="1"/>
  <c r="J931" i="1"/>
  <c r="AA932" i="2" s="1"/>
  <c r="Z943" i="2"/>
  <c r="AF943" i="2" s="1"/>
  <c r="O942" i="1"/>
  <c r="K942" i="1"/>
  <c r="AB943" i="2" s="1"/>
  <c r="I377" i="3"/>
  <c r="Y948" i="2"/>
  <c r="AE948" i="2" s="1"/>
  <c r="P947" i="1"/>
  <c r="J947" i="1"/>
  <c r="Z959" i="2"/>
  <c r="O958" i="1"/>
  <c r="K958" i="1"/>
  <c r="AB959" i="2" s="1"/>
  <c r="I385" i="3"/>
  <c r="Y964" i="2"/>
  <c r="AE964" i="2" s="1"/>
  <c r="P963" i="1"/>
  <c r="J963" i="1"/>
  <c r="Z975" i="2"/>
  <c r="AF975" i="2" s="1"/>
  <c r="O974" i="1"/>
  <c r="K974" i="1"/>
  <c r="AB975" i="2" s="1"/>
  <c r="Y980" i="2"/>
  <c r="AE980" i="2" s="1"/>
  <c r="P979" i="1"/>
  <c r="J979" i="1"/>
  <c r="AA980" i="2" s="1"/>
  <c r="Z991" i="2"/>
  <c r="AF991" i="2" s="1"/>
  <c r="O990" i="1"/>
  <c r="K990" i="1"/>
  <c r="AB991" i="2" s="1"/>
  <c r="Y996" i="2"/>
  <c r="AE996" i="2" s="1"/>
  <c r="P995" i="1"/>
  <c r="J995" i="1"/>
  <c r="AA996" i="2" s="1"/>
  <c r="N398" i="3"/>
  <c r="Z1048" i="2"/>
  <c r="AF1048" i="2" s="1"/>
  <c r="O1047" i="1"/>
  <c r="K1047" i="1"/>
  <c r="Q1047" i="1"/>
  <c r="O6" i="3"/>
  <c r="AB10" i="2"/>
  <c r="I17" i="3"/>
  <c r="Y32" i="2"/>
  <c r="AE32" i="2" s="1"/>
  <c r="I40" i="3"/>
  <c r="Y62" i="2"/>
  <c r="AE62" i="2" s="1"/>
  <c r="I46" i="3"/>
  <c r="Y83" i="2"/>
  <c r="AE83" i="2" s="1"/>
  <c r="I61" i="3"/>
  <c r="Y104" i="2"/>
  <c r="AE104" i="2" s="1"/>
  <c r="I76" i="3"/>
  <c r="Y125" i="2"/>
  <c r="AE125" i="2" s="1"/>
  <c r="I108" i="3"/>
  <c r="Y166" i="2"/>
  <c r="O117" i="3"/>
  <c r="AB179" i="2"/>
  <c r="I128" i="3"/>
  <c r="Y194" i="2"/>
  <c r="AE194" i="2" s="1"/>
  <c r="I145" i="3"/>
  <c r="Y215" i="2"/>
  <c r="AE215" i="2" s="1"/>
  <c r="O166" i="3"/>
  <c r="AB245" i="2"/>
  <c r="O181" i="3"/>
  <c r="AB262" i="2"/>
  <c r="O189" i="3"/>
  <c r="AB270" i="2"/>
  <c r="O193" i="3"/>
  <c r="AB274" i="2"/>
  <c r="O205" i="3"/>
  <c r="AB286" i="2"/>
  <c r="I228" i="3"/>
  <c r="Y309" i="2"/>
  <c r="AE309" i="2" s="1"/>
  <c r="I244" i="3"/>
  <c r="Y325" i="2"/>
  <c r="AE325" i="2" s="1"/>
  <c r="I264" i="3"/>
  <c r="Y345" i="2"/>
  <c r="AE345" i="2" s="1"/>
  <c r="O273" i="3"/>
  <c r="AB379" i="2"/>
  <c r="I316" i="3"/>
  <c r="Y573" i="2"/>
  <c r="AE573" i="2" s="1"/>
  <c r="I321" i="3"/>
  <c r="Y594" i="2"/>
  <c r="Y697" i="2"/>
  <c r="J696" i="1"/>
  <c r="AA697" i="2" s="1"/>
  <c r="Z743" i="2"/>
  <c r="AF743" i="2" s="1"/>
  <c r="O742" i="1"/>
  <c r="Z780" i="2"/>
  <c r="AF780" i="2" s="1"/>
  <c r="O779" i="1"/>
  <c r="I381" i="3"/>
  <c r="Y960" i="2"/>
  <c r="AE960" i="2" s="1"/>
  <c r="P959" i="1"/>
  <c r="J959" i="1"/>
  <c r="Z987" i="2"/>
  <c r="AF987" i="2" s="1"/>
  <c r="O986" i="1"/>
  <c r="K986" i="1"/>
  <c r="AB987" i="2" s="1"/>
  <c r="I12" i="3"/>
  <c r="Y24" i="2"/>
  <c r="AE24" i="2" s="1"/>
  <c r="P31" i="1"/>
  <c r="I31" i="3"/>
  <c r="Y46" i="2"/>
  <c r="AE46" i="2" s="1"/>
  <c r="I37" i="3"/>
  <c r="Y55" i="2"/>
  <c r="AE55" i="2" s="1"/>
  <c r="P56" i="1"/>
  <c r="P61" i="1"/>
  <c r="I52" i="3"/>
  <c r="Y89" i="2"/>
  <c r="AE89" i="2" s="1"/>
  <c r="P103" i="1"/>
  <c r="I6" i="3"/>
  <c r="Y10" i="2"/>
  <c r="AE10" i="2" s="1"/>
  <c r="I15" i="3"/>
  <c r="Y28" i="2"/>
  <c r="AE28" i="2" s="1"/>
  <c r="I22" i="3"/>
  <c r="Y37" i="2"/>
  <c r="AE37" i="2" s="1"/>
  <c r="I30" i="3"/>
  <c r="Y45" i="2"/>
  <c r="AE45" i="2" s="1"/>
  <c r="O38" i="3"/>
  <c r="AB59" i="2"/>
  <c r="P60" i="1"/>
  <c r="P64" i="1"/>
  <c r="I41" i="3"/>
  <c r="Y71" i="2"/>
  <c r="AE71" i="2" s="1"/>
  <c r="P72" i="1"/>
  <c r="I43" i="3"/>
  <c r="Y80" i="2"/>
  <c r="AE80" i="2" s="1"/>
  <c r="P81" i="1"/>
  <c r="P98" i="1"/>
  <c r="I62" i="3"/>
  <c r="Y105" i="2"/>
  <c r="AE105" i="2" s="1"/>
  <c r="P106" i="1"/>
  <c r="I77" i="3"/>
  <c r="Y126" i="2"/>
  <c r="AE126" i="2" s="1"/>
  <c r="I81" i="3"/>
  <c r="Y130" i="2"/>
  <c r="AE130" i="2" s="1"/>
  <c r="N6" i="1"/>
  <c r="Q7" i="1"/>
  <c r="N14" i="1"/>
  <c r="Q16" i="1"/>
  <c r="N11" i="3"/>
  <c r="Z23" i="2"/>
  <c r="AF23" i="2" s="1"/>
  <c r="N23" i="1"/>
  <c r="Q24" i="1"/>
  <c r="Q30" i="1"/>
  <c r="N22" i="3"/>
  <c r="Z37" i="2"/>
  <c r="AF37" i="2" s="1"/>
  <c r="Q38" i="1"/>
  <c r="N30" i="3"/>
  <c r="Z45" i="2"/>
  <c r="AF45" i="2" s="1"/>
  <c r="N45" i="1"/>
  <c r="Q46" i="1"/>
  <c r="Q60" i="1"/>
  <c r="N75" i="1"/>
  <c r="Q77" i="1"/>
  <c r="N47" i="3"/>
  <c r="Z84" i="2"/>
  <c r="AF84" i="2" s="1"/>
  <c r="N84" i="1"/>
  <c r="Q85" i="1"/>
  <c r="N51" i="3"/>
  <c r="Z88" i="2"/>
  <c r="AF88" i="2" s="1"/>
  <c r="N88" i="1"/>
  <c r="Q89" i="1"/>
  <c r="N56" i="3"/>
  <c r="Z97" i="2"/>
  <c r="AF97" i="2" s="1"/>
  <c r="N97" i="1"/>
  <c r="Q98" i="1"/>
  <c r="N62" i="3"/>
  <c r="Z105" i="2"/>
  <c r="AF105" i="2" s="1"/>
  <c r="N105" i="1"/>
  <c r="Q106" i="1"/>
  <c r="N118" i="1"/>
  <c r="Q119" i="1"/>
  <c r="N77" i="3"/>
  <c r="Z126" i="2"/>
  <c r="AF126" i="2" s="1"/>
  <c r="N126" i="1"/>
  <c r="Q127" i="1"/>
  <c r="N84" i="3"/>
  <c r="Z134" i="2"/>
  <c r="AF134" i="2" s="1"/>
  <c r="N134" i="1"/>
  <c r="Q135" i="1"/>
  <c r="N92" i="3"/>
  <c r="Z142" i="2"/>
  <c r="AF142" i="2" s="1"/>
  <c r="N142" i="1"/>
  <c r="Q143" i="1"/>
  <c r="N96" i="3"/>
  <c r="Z146" i="2"/>
  <c r="AF146" i="2" s="1"/>
  <c r="N146" i="1"/>
  <c r="Q147" i="1"/>
  <c r="Q151" i="1"/>
  <c r="AH158" i="2"/>
  <c r="AF158" i="2"/>
  <c r="AD158" i="2"/>
  <c r="Q160" i="1"/>
  <c r="N109" i="3"/>
  <c r="Z167" i="2"/>
  <c r="N111" i="3"/>
  <c r="Z171" i="2"/>
  <c r="AF171" i="2" s="1"/>
  <c r="N171" i="1"/>
  <c r="Q172" i="1"/>
  <c r="N175" i="1"/>
  <c r="Q176" i="1"/>
  <c r="N120" i="3"/>
  <c r="Z183" i="2"/>
  <c r="AF183" i="2" s="1"/>
  <c r="N183" i="1"/>
  <c r="Q184" i="1"/>
  <c r="N191" i="1"/>
  <c r="Q192" i="1"/>
  <c r="N132" i="3"/>
  <c r="Z200" i="2"/>
  <c r="AF200" i="2" s="1"/>
  <c r="N200" i="1"/>
  <c r="Q201" i="1"/>
  <c r="N139" i="3"/>
  <c r="Z208" i="2"/>
  <c r="AD208" i="2" s="1"/>
  <c r="N208" i="1"/>
  <c r="Q209" i="1"/>
  <c r="AF212" i="2"/>
  <c r="AD212" i="2"/>
  <c r="N212" i="1"/>
  <c r="Q213" i="1"/>
  <c r="N146" i="3"/>
  <c r="Z216" i="2"/>
  <c r="AF216" i="2" s="1"/>
  <c r="N216" i="1"/>
  <c r="Q218" i="1"/>
  <c r="N149" i="3"/>
  <c r="Z221" i="2"/>
  <c r="AF221" i="2" s="1"/>
  <c r="Q222" i="1"/>
  <c r="N153" i="3"/>
  <c r="Z225" i="2"/>
  <c r="AF225" i="2" s="1"/>
  <c r="N225" i="1"/>
  <c r="Q226" i="1"/>
  <c r="N229" i="1"/>
  <c r="Q230" i="1"/>
  <c r="N158" i="3"/>
  <c r="Z233" i="2"/>
  <c r="AF233" i="2" s="1"/>
  <c r="N233" i="1"/>
  <c r="Q234" i="1"/>
  <c r="N160" i="3"/>
  <c r="Z237" i="2"/>
  <c r="AF237" i="2" s="1"/>
  <c r="N237" i="1"/>
  <c r="Q238" i="1"/>
  <c r="N163" i="3"/>
  <c r="Z241" i="2"/>
  <c r="AF241" i="2" s="1"/>
  <c r="N241" i="1"/>
  <c r="Q242" i="1"/>
  <c r="N166" i="3"/>
  <c r="Z245" i="2"/>
  <c r="AF245" i="2" s="1"/>
  <c r="N245" i="1"/>
  <c r="Q246" i="1"/>
  <c r="N250" i="1"/>
  <c r="Q251" i="1"/>
  <c r="N173" i="3"/>
  <c r="Z254" i="2"/>
  <c r="AF254" i="2" s="1"/>
  <c r="N254" i="1"/>
  <c r="Q255" i="1"/>
  <c r="N177" i="3"/>
  <c r="Z258" i="2"/>
  <c r="AF258" i="2" s="1"/>
  <c r="N258" i="1"/>
  <c r="Q259" i="1"/>
  <c r="N181" i="3"/>
  <c r="Z262" i="2"/>
  <c r="AF262" i="2" s="1"/>
  <c r="N262" i="1"/>
  <c r="Q263" i="1"/>
  <c r="N185" i="3"/>
  <c r="Z266" i="2"/>
  <c r="AF266" i="2" s="1"/>
  <c r="N266" i="1"/>
  <c r="Q267" i="1"/>
  <c r="N189" i="3"/>
  <c r="Z270" i="2"/>
  <c r="AF270" i="2" s="1"/>
  <c r="N270" i="1"/>
  <c r="Q271" i="1"/>
  <c r="N193" i="3"/>
  <c r="Z274" i="2"/>
  <c r="AF274" i="2" s="1"/>
  <c r="N274" i="1"/>
  <c r="Q275" i="1"/>
  <c r="N197" i="3"/>
  <c r="Z278" i="2"/>
  <c r="AF278" i="2" s="1"/>
  <c r="N278" i="1"/>
  <c r="Q279" i="1"/>
  <c r="N201" i="3"/>
  <c r="Z282" i="2"/>
  <c r="AF282" i="2" s="1"/>
  <c r="N282" i="1"/>
  <c r="Q283" i="1"/>
  <c r="N205" i="3"/>
  <c r="Z286" i="2"/>
  <c r="AF286" i="2" s="1"/>
  <c r="N286" i="1"/>
  <c r="Q287" i="1"/>
  <c r="N209" i="3"/>
  <c r="Z290" i="2"/>
  <c r="AF290" i="2" s="1"/>
  <c r="N290" i="1"/>
  <c r="Q291" i="1"/>
  <c r="N213" i="3"/>
  <c r="Z294" i="2"/>
  <c r="AF294" i="2" s="1"/>
  <c r="N294" i="1"/>
  <c r="Q295" i="1"/>
  <c r="N217" i="3"/>
  <c r="Z298" i="2"/>
  <c r="AF298" i="2" s="1"/>
  <c r="N298" i="1"/>
  <c r="Q299" i="1"/>
  <c r="N221" i="3"/>
  <c r="Z302" i="2"/>
  <c r="AF302" i="2" s="1"/>
  <c r="N302" i="1"/>
  <c r="Q303" i="1"/>
  <c r="N225" i="3"/>
  <c r="Z306" i="2"/>
  <c r="AF306" i="2" s="1"/>
  <c r="N306" i="1"/>
  <c r="Q307" i="1"/>
  <c r="N229" i="3"/>
  <c r="Z310" i="2"/>
  <c r="AF310" i="2" s="1"/>
  <c r="N310" i="1"/>
  <c r="Q311" i="1"/>
  <c r="N233" i="3"/>
  <c r="Z314" i="2"/>
  <c r="AF314" i="2" s="1"/>
  <c r="N314" i="1"/>
  <c r="Q315" i="1"/>
  <c r="N237" i="3"/>
  <c r="Z318" i="2"/>
  <c r="AF318" i="2" s="1"/>
  <c r="N318" i="1"/>
  <c r="Q319" i="1"/>
  <c r="N241" i="3"/>
  <c r="Z322" i="2"/>
  <c r="AF322" i="2" s="1"/>
  <c r="N322" i="1"/>
  <c r="Q323" i="1"/>
  <c r="N245" i="3"/>
  <c r="Z326" i="2"/>
  <c r="AF326" i="2" s="1"/>
  <c r="N326" i="1"/>
  <c r="Q327" i="1"/>
  <c r="N249" i="3"/>
  <c r="Z330" i="2"/>
  <c r="AF330" i="2" s="1"/>
  <c r="N330" i="1"/>
  <c r="Q331" i="1"/>
  <c r="N253" i="3"/>
  <c r="Z334" i="2"/>
  <c r="AF334" i="2" s="1"/>
  <c r="N334" i="1"/>
  <c r="Q335" i="1"/>
  <c r="N257" i="3"/>
  <c r="Z338" i="2"/>
  <c r="AF338" i="2" s="1"/>
  <c r="N338" i="1"/>
  <c r="Q339" i="1"/>
  <c r="N261" i="3"/>
  <c r="Z342" i="2"/>
  <c r="AF342" i="2" s="1"/>
  <c r="N342" i="1"/>
  <c r="Q343" i="1"/>
  <c r="N265" i="3"/>
  <c r="Z346" i="2"/>
  <c r="AF346" i="2" s="1"/>
  <c r="N346" i="1"/>
  <c r="Q347" i="1"/>
  <c r="N269" i="3"/>
  <c r="Z350" i="2"/>
  <c r="AF350" i="2" s="1"/>
  <c r="N350" i="1"/>
  <c r="Q352" i="1"/>
  <c r="N355" i="1"/>
  <c r="Q356" i="1"/>
  <c r="N359" i="1"/>
  <c r="Q360" i="1"/>
  <c r="N363" i="1"/>
  <c r="Q364" i="1"/>
  <c r="N367" i="1"/>
  <c r="Q368" i="1"/>
  <c r="N371" i="1"/>
  <c r="Q372" i="1"/>
  <c r="N375" i="1"/>
  <c r="Q376" i="1"/>
  <c r="N273" i="3"/>
  <c r="Z379" i="2"/>
  <c r="AF379" i="2" s="1"/>
  <c r="N379" i="1"/>
  <c r="Q380" i="1"/>
  <c r="N383" i="1"/>
  <c r="Q384" i="1"/>
  <c r="N387" i="1"/>
  <c r="Q388" i="1"/>
  <c r="N391" i="1"/>
  <c r="Q392" i="1"/>
  <c r="N395" i="1"/>
  <c r="Q396" i="1"/>
  <c r="N399" i="1"/>
  <c r="Q400" i="1"/>
  <c r="N403" i="1"/>
  <c r="Q404" i="1"/>
  <c r="AF407" i="2"/>
  <c r="AD407" i="2"/>
  <c r="N407" i="1"/>
  <c r="Q408" i="1"/>
  <c r="AF411" i="2"/>
  <c r="AD411" i="2"/>
  <c r="N411" i="1"/>
  <c r="Q412" i="1"/>
  <c r="N415" i="1"/>
  <c r="Q416" i="1"/>
  <c r="AF419" i="2"/>
  <c r="AD419" i="2"/>
  <c r="N419" i="1"/>
  <c r="Q420" i="1"/>
  <c r="AF423" i="2"/>
  <c r="AD423" i="2"/>
  <c r="N423" i="1"/>
  <c r="Q424" i="1"/>
  <c r="N278" i="3"/>
  <c r="Z427" i="2"/>
  <c r="N427" i="1"/>
  <c r="Q428" i="1"/>
  <c r="N282" i="3"/>
  <c r="Z431" i="2"/>
  <c r="N431" i="1"/>
  <c r="Q432" i="1"/>
  <c r="N283" i="3"/>
  <c r="Z435" i="2"/>
  <c r="N435" i="1"/>
  <c r="Q436" i="1"/>
  <c r="N439" i="1"/>
  <c r="Q440" i="1"/>
  <c r="AF444" i="2"/>
  <c r="AH444" i="2"/>
  <c r="N444" i="1"/>
  <c r="Q445" i="1"/>
  <c r="N448" i="1"/>
  <c r="Q449" i="1"/>
  <c r="N452" i="1"/>
  <c r="Q453" i="1"/>
  <c r="N456" i="1"/>
  <c r="Q458" i="1"/>
  <c r="N287" i="3"/>
  <c r="Z461" i="2"/>
  <c r="AF461" i="2" s="1"/>
  <c r="N462" i="1"/>
  <c r="Q463" i="1"/>
  <c r="N466" i="1"/>
  <c r="Q467" i="1"/>
  <c r="N470" i="1"/>
  <c r="Q471" i="1"/>
  <c r="N289" i="3"/>
  <c r="Z474" i="2"/>
  <c r="AF474" i="2" s="1"/>
  <c r="N474" i="1"/>
  <c r="Q476" i="1"/>
  <c r="N292" i="3"/>
  <c r="Z479" i="2"/>
  <c r="AF479" i="2" s="1"/>
  <c r="N480" i="1"/>
  <c r="Q481" i="1"/>
  <c r="N484" i="1"/>
  <c r="Q485" i="1"/>
  <c r="N489" i="1"/>
  <c r="Q490" i="1"/>
  <c r="N293" i="3"/>
  <c r="Z493" i="2"/>
  <c r="AF493" i="2" s="1"/>
  <c r="N493" i="1"/>
  <c r="Q494" i="1"/>
  <c r="N497" i="1"/>
  <c r="Q498" i="1"/>
  <c r="N501" i="1"/>
  <c r="Q502" i="1"/>
  <c r="N505" i="1"/>
  <c r="Q506" i="1"/>
  <c r="N295" i="3"/>
  <c r="Z509" i="2"/>
  <c r="AF509" i="2" s="1"/>
  <c r="N509" i="1"/>
  <c r="Q510" i="1"/>
  <c r="N296" i="3"/>
  <c r="Z513" i="2"/>
  <c r="AF513" i="2" s="1"/>
  <c r="N513" i="1"/>
  <c r="Q514" i="1"/>
  <c r="N518" i="1"/>
  <c r="Q519" i="1"/>
  <c r="N522" i="1"/>
  <c r="Q523" i="1"/>
  <c r="AF526" i="2"/>
  <c r="AD526" i="2"/>
  <c r="N526" i="1"/>
  <c r="Q528" i="1"/>
  <c r="AF531" i="2"/>
  <c r="AH531" i="2"/>
  <c r="N531" i="1"/>
  <c r="Q532" i="1"/>
  <c r="N299" i="3"/>
  <c r="Z536" i="2"/>
  <c r="N536" i="1"/>
  <c r="Q537" i="1"/>
  <c r="N540" i="1"/>
  <c r="Q541" i="1"/>
  <c r="N545" i="1"/>
  <c r="Q546" i="1"/>
  <c r="N306" i="3"/>
  <c r="Z549" i="2"/>
  <c r="AF549" i="2" s="1"/>
  <c r="N549" i="1"/>
  <c r="Q550" i="1"/>
  <c r="N307" i="3"/>
  <c r="Z553" i="2"/>
  <c r="N553" i="1"/>
  <c r="Q554" i="1"/>
  <c r="N557" i="1"/>
  <c r="Q558" i="1"/>
  <c r="N561" i="1"/>
  <c r="Q562" i="1"/>
  <c r="N309" i="3"/>
  <c r="Z565" i="2"/>
  <c r="N565" i="1"/>
  <c r="Q566" i="1"/>
  <c r="N313" i="3"/>
  <c r="Z570" i="2"/>
  <c r="AF570" i="2" s="1"/>
  <c r="N570" i="1"/>
  <c r="Q571" i="1"/>
  <c r="N574" i="1"/>
  <c r="Q575" i="1"/>
  <c r="N318" i="3"/>
  <c r="Z578" i="2"/>
  <c r="AF578" i="2" s="1"/>
  <c r="N579" i="1"/>
  <c r="Q580" i="1"/>
  <c r="N583" i="1"/>
  <c r="Q584" i="1"/>
  <c r="N587" i="1"/>
  <c r="Q588" i="1"/>
  <c r="N591" i="1"/>
  <c r="Q592" i="1"/>
  <c r="N595" i="1"/>
  <c r="Q596" i="1"/>
  <c r="N599" i="1"/>
  <c r="Q600" i="1"/>
  <c r="N603" i="1"/>
  <c r="Q604" i="1"/>
  <c r="N607" i="1"/>
  <c r="Q608" i="1"/>
  <c r="N611" i="1"/>
  <c r="Q612" i="1"/>
  <c r="N615" i="1"/>
  <c r="Q616" i="1"/>
  <c r="N620" i="1"/>
  <c r="Q621" i="1"/>
  <c r="N624" i="1"/>
  <c r="Q625" i="1"/>
  <c r="N628" i="1"/>
  <c r="Q630" i="1"/>
  <c r="N634" i="1"/>
  <c r="Q635" i="1"/>
  <c r="N638" i="1"/>
  <c r="Q639" i="1"/>
  <c r="N642" i="1"/>
  <c r="Q643" i="1"/>
  <c r="N325" i="3"/>
  <c r="Z646" i="2"/>
  <c r="AF646" i="2" s="1"/>
  <c r="N646" i="1"/>
  <c r="Q647" i="1"/>
  <c r="N650" i="1"/>
  <c r="Q651" i="1"/>
  <c r="N654" i="1"/>
  <c r="Q655" i="1"/>
  <c r="N328" i="3"/>
  <c r="Z659" i="2"/>
  <c r="AF659" i="2" s="1"/>
  <c r="N659" i="1"/>
  <c r="Q660" i="1"/>
  <c r="N663" i="1"/>
  <c r="Q664" i="1"/>
  <c r="N667" i="1"/>
  <c r="Q668" i="1"/>
  <c r="N331" i="3"/>
  <c r="Z671" i="2"/>
  <c r="AF671" i="2" s="1"/>
  <c r="N671" i="1"/>
  <c r="Q672" i="1"/>
  <c r="N675" i="1"/>
  <c r="Q676" i="1"/>
  <c r="Q679" i="1"/>
  <c r="K681" i="1"/>
  <c r="AB682" i="2" s="1"/>
  <c r="P684" i="1"/>
  <c r="Q687" i="1"/>
  <c r="K689" i="1"/>
  <c r="AB690" i="2" s="1"/>
  <c r="P692" i="1"/>
  <c r="AF695" i="2"/>
  <c r="AD695" i="2"/>
  <c r="Q695" i="1"/>
  <c r="K697" i="1"/>
  <c r="AB698" i="2" s="1"/>
  <c r="P701" i="1"/>
  <c r="Q704" i="1"/>
  <c r="K706" i="1"/>
  <c r="AB707" i="2" s="1"/>
  <c r="P709" i="1"/>
  <c r="Q713" i="1"/>
  <c r="K715" i="1"/>
  <c r="P719" i="1"/>
  <c r="Q722" i="1"/>
  <c r="K724" i="1"/>
  <c r="P727" i="1"/>
  <c r="N347" i="3"/>
  <c r="Z730" i="2"/>
  <c r="AF730" i="2" s="1"/>
  <c r="Q730" i="1"/>
  <c r="K732" i="1"/>
  <c r="AB733" i="2" s="1"/>
  <c r="P735" i="1"/>
  <c r="Q738" i="1"/>
  <c r="K740" i="1"/>
  <c r="AB741" i="2" s="1"/>
  <c r="P743" i="1"/>
  <c r="K745" i="1"/>
  <c r="AB746" i="2" s="1"/>
  <c r="Y748" i="2"/>
  <c r="AE748" i="2" s="1"/>
  <c r="J747" i="1"/>
  <c r="AA748" i="2" s="1"/>
  <c r="Q748" i="1"/>
  <c r="Z753" i="2"/>
  <c r="AF753" i="2" s="1"/>
  <c r="O752" i="1"/>
  <c r="P756" i="1"/>
  <c r="K758" i="1"/>
  <c r="AB759" i="2" s="1"/>
  <c r="I351" i="3"/>
  <c r="Y761" i="2"/>
  <c r="AE761" i="2" s="1"/>
  <c r="J760" i="1"/>
  <c r="Q761" i="1"/>
  <c r="Z766" i="2"/>
  <c r="AF766" i="2" s="1"/>
  <c r="O765" i="1"/>
  <c r="P768" i="1"/>
  <c r="K770" i="1"/>
  <c r="AB771" i="2" s="1"/>
  <c r="Y773" i="2"/>
  <c r="AE773" i="2" s="1"/>
  <c r="J772" i="1"/>
  <c r="AA773" i="2" s="1"/>
  <c r="Q773" i="1"/>
  <c r="Z778" i="2"/>
  <c r="AF778" i="2" s="1"/>
  <c r="O777" i="1"/>
  <c r="P780" i="1"/>
  <c r="K782" i="1"/>
  <c r="AB783" i="2" s="1"/>
  <c r="Y785" i="2"/>
  <c r="AE785" i="2" s="1"/>
  <c r="J784" i="1"/>
  <c r="AA785" i="2" s="1"/>
  <c r="Q785" i="1"/>
  <c r="Z790" i="2"/>
  <c r="AF790" i="2" s="1"/>
  <c r="O789" i="1"/>
  <c r="P792" i="1"/>
  <c r="K794" i="1"/>
  <c r="AB795" i="2" s="1"/>
  <c r="I360" i="3"/>
  <c r="Y797" i="2"/>
  <c r="AE797" i="2" s="1"/>
  <c r="J796" i="1"/>
  <c r="Q797" i="1"/>
  <c r="Z802" i="2"/>
  <c r="AF802" i="2" s="1"/>
  <c r="O801" i="1"/>
  <c r="P804" i="1"/>
  <c r="K806" i="1"/>
  <c r="AB807" i="2" s="1"/>
  <c r="Y810" i="2"/>
  <c r="AE810" i="2" s="1"/>
  <c r="J809" i="1"/>
  <c r="AA810" i="2" s="1"/>
  <c r="Q810" i="1"/>
  <c r="Z815" i="2"/>
  <c r="AF815" i="2" s="1"/>
  <c r="O814" i="1"/>
  <c r="P817" i="1"/>
  <c r="K819" i="1"/>
  <c r="AB820" i="2" s="1"/>
  <c r="Y822" i="2"/>
  <c r="AE822" i="2" s="1"/>
  <c r="J821" i="1"/>
  <c r="AA822" i="2" s="1"/>
  <c r="Q822" i="1"/>
  <c r="Z827" i="2"/>
  <c r="AF827" i="2" s="1"/>
  <c r="O826" i="1"/>
  <c r="P829" i="1"/>
  <c r="K831" i="1"/>
  <c r="AB832" i="2" s="1"/>
  <c r="Y834" i="2"/>
  <c r="AE834" i="2" s="1"/>
  <c r="J833" i="1"/>
  <c r="AA834" i="2" s="1"/>
  <c r="Q834" i="1"/>
  <c r="Z840" i="2"/>
  <c r="AF840" i="2" s="1"/>
  <c r="O839" i="1"/>
  <c r="P842" i="1"/>
  <c r="K844" i="1"/>
  <c r="AB845" i="2" s="1"/>
  <c r="Y847" i="2"/>
  <c r="AE847" i="2" s="1"/>
  <c r="J846" i="1"/>
  <c r="AA847" i="2" s="1"/>
  <c r="Q847" i="1"/>
  <c r="Z852" i="2"/>
  <c r="AF852" i="2" s="1"/>
  <c r="O851" i="1"/>
  <c r="P854" i="1"/>
  <c r="K856" i="1"/>
  <c r="AB857" i="2" s="1"/>
  <c r="Y859" i="2"/>
  <c r="AE859" i="2" s="1"/>
  <c r="J858" i="1"/>
  <c r="AA859" i="2" s="1"/>
  <c r="Q859" i="1"/>
  <c r="Z864" i="2"/>
  <c r="O863" i="1"/>
  <c r="P866" i="1"/>
  <c r="K868" i="1"/>
  <c r="AB869" i="2" s="1"/>
  <c r="Y871" i="2"/>
  <c r="AE871" i="2" s="1"/>
  <c r="J870" i="1"/>
  <c r="AA871" i="2" s="1"/>
  <c r="Q871" i="1"/>
  <c r="Z876" i="2"/>
  <c r="AF876" i="2" s="1"/>
  <c r="O875" i="1"/>
  <c r="P878" i="1"/>
  <c r="K880" i="1"/>
  <c r="Y883" i="2"/>
  <c r="AE883" i="2" s="1"/>
  <c r="J882" i="1"/>
  <c r="AA883" i="2" s="1"/>
  <c r="Q883" i="1"/>
  <c r="Z888" i="2"/>
  <c r="AF888" i="2" s="1"/>
  <c r="O887" i="1"/>
  <c r="P890" i="1"/>
  <c r="K892" i="1"/>
  <c r="AB893" i="2" s="1"/>
  <c r="Y895" i="2"/>
  <c r="AE895" i="2" s="1"/>
  <c r="J894" i="1"/>
  <c r="AA895" i="2" s="1"/>
  <c r="Q897" i="1"/>
  <c r="Z904" i="2"/>
  <c r="O903" i="1"/>
  <c r="Z906" i="2"/>
  <c r="AF906" i="2" s="1"/>
  <c r="O905" i="1"/>
  <c r="P910" i="1"/>
  <c r="Z917" i="2"/>
  <c r="AF917" i="2" s="1"/>
  <c r="Q916" i="1"/>
  <c r="O916" i="1"/>
  <c r="Y919" i="2"/>
  <c r="AE919" i="2" s="1"/>
  <c r="J918" i="1"/>
  <c r="AA919" i="2" s="1"/>
  <c r="Z941" i="2"/>
  <c r="O940" i="1"/>
  <c r="Q942" i="1"/>
  <c r="Q944" i="1"/>
  <c r="Z957" i="2"/>
  <c r="AF957" i="2" s="1"/>
  <c r="O956" i="1"/>
  <c r="Q958" i="1"/>
  <c r="Q960" i="1"/>
  <c r="N394" i="3"/>
  <c r="Z973" i="2"/>
  <c r="AF973" i="2" s="1"/>
  <c r="O972" i="1"/>
  <c r="Q974" i="1"/>
  <c r="Q976" i="1"/>
  <c r="Z989" i="2"/>
  <c r="AF989" i="2" s="1"/>
  <c r="O988" i="1"/>
  <c r="Q990" i="1"/>
  <c r="Q992" i="1"/>
  <c r="Z1005" i="2"/>
  <c r="O1004" i="1"/>
  <c r="K1004" i="1"/>
  <c r="AB1005" i="2" s="1"/>
  <c r="Z1017" i="2"/>
  <c r="AF1017" i="2" s="1"/>
  <c r="O1016" i="1"/>
  <c r="K1016" i="1"/>
  <c r="AB1017" i="2" s="1"/>
  <c r="Z1027" i="2"/>
  <c r="AF1027" i="2" s="1"/>
  <c r="O1026" i="1"/>
  <c r="K1026" i="1"/>
  <c r="AB1027" i="2" s="1"/>
  <c r="Q1026" i="1"/>
  <c r="N395" i="3"/>
  <c r="Z1025" i="2"/>
  <c r="AF1025" i="2" s="1"/>
  <c r="N400" i="3"/>
  <c r="Z1050" i="2"/>
  <c r="AF1050" i="2" s="1"/>
  <c r="N404" i="3"/>
  <c r="Z1054" i="2"/>
  <c r="AF1054" i="2" s="1"/>
  <c r="Q1055" i="1"/>
  <c r="Q1059" i="1"/>
  <c r="Q1063" i="1"/>
  <c r="Q1067" i="1"/>
  <c r="Q1071" i="1"/>
  <c r="Q1075" i="1"/>
  <c r="Q1079" i="1"/>
  <c r="Q1083" i="1"/>
  <c r="Q1087" i="1"/>
  <c r="Q1091" i="1"/>
  <c r="AF1094" i="2"/>
  <c r="AD1094" i="2"/>
  <c r="Q1099" i="1"/>
  <c r="Q1103" i="1"/>
  <c r="AF1106" i="2"/>
  <c r="AD1106" i="2"/>
  <c r="Q1107" i="1"/>
  <c r="Q1111" i="1"/>
  <c r="Q1115" i="1"/>
  <c r="AF1118" i="2"/>
  <c r="AD1118" i="2"/>
  <c r="Q1119" i="1"/>
  <c r="Q1124" i="1"/>
  <c r="Q1128" i="1"/>
  <c r="AH1131" i="2"/>
  <c r="AF1131" i="2"/>
  <c r="AD1131" i="2"/>
  <c r="Q1132" i="1"/>
  <c r="N411" i="3"/>
  <c r="Z1139" i="2"/>
  <c r="Q1140" i="1"/>
  <c r="AH1143" i="2"/>
  <c r="AF1143" i="2"/>
  <c r="AD1143" i="2"/>
  <c r="Q1144" i="1"/>
  <c r="Q1148" i="1"/>
  <c r="Q1152" i="1"/>
  <c r="Q1156" i="1"/>
  <c r="N415" i="3"/>
  <c r="Z1163" i="2"/>
  <c r="AF1163" i="2" s="1"/>
  <c r="Q1164" i="1"/>
  <c r="AH1167" i="2"/>
  <c r="AF1167" i="2"/>
  <c r="Q1168" i="1"/>
  <c r="N418" i="3"/>
  <c r="Z1175" i="2"/>
  <c r="AF1175" i="2" s="1"/>
  <c r="N422" i="3"/>
  <c r="Z1179" i="2"/>
  <c r="AD1179" i="2" s="1"/>
  <c r="Q1180" i="1"/>
  <c r="AF1183" i="2"/>
  <c r="AD1183" i="2"/>
  <c r="Q1184" i="1"/>
  <c r="Q1188" i="1"/>
  <c r="Q1192" i="1"/>
  <c r="AF1195" i="2"/>
  <c r="AD1195" i="2"/>
  <c r="Q1196" i="1"/>
  <c r="N425" i="3"/>
  <c r="Z1199" i="2"/>
  <c r="AF1199" i="2" s="1"/>
  <c r="N428" i="3"/>
  <c r="Z1203" i="2"/>
  <c r="AF1203" i="2" s="1"/>
  <c r="N432" i="3"/>
  <c r="Z1207" i="2"/>
  <c r="N436" i="3"/>
  <c r="Z1211" i="2"/>
  <c r="AF1211" i="2" s="1"/>
  <c r="N440" i="3"/>
  <c r="Z1215" i="2"/>
  <c r="AF1215" i="2" s="1"/>
  <c r="AF1219" i="2"/>
  <c r="AD1219" i="2"/>
  <c r="Q1220" i="1"/>
  <c r="K1229" i="1"/>
  <c r="AB1230" i="2" s="1"/>
  <c r="K1235" i="1"/>
  <c r="AB1236" i="2" s="1"/>
  <c r="K1241" i="1"/>
  <c r="AB1242" i="2" s="1"/>
  <c r="K1247" i="1"/>
  <c r="AB1248" i="2" s="1"/>
  <c r="O447" i="3"/>
  <c r="AB1260" i="2"/>
  <c r="O453" i="3"/>
  <c r="AB1296" i="2"/>
  <c r="N1313" i="1"/>
  <c r="Z1346" i="2"/>
  <c r="AF1346" i="2" s="1"/>
  <c r="K1345" i="1"/>
  <c r="AB1346" i="2" s="1"/>
  <c r="Z1348" i="2"/>
  <c r="AF1348" i="2" s="1"/>
  <c r="K1347" i="1"/>
  <c r="AB1348" i="2" s="1"/>
  <c r="Z1371" i="2"/>
  <c r="AF1371" i="2" s="1"/>
  <c r="K1370" i="1"/>
  <c r="AB1371" i="2" s="1"/>
  <c r="Z1373" i="2"/>
  <c r="AF1373" i="2" s="1"/>
  <c r="K1372" i="1"/>
  <c r="AB1373" i="2" s="1"/>
  <c r="O461" i="3"/>
  <c r="AB1380" i="2"/>
  <c r="O462" i="3"/>
  <c r="AB1382" i="2"/>
  <c r="N465" i="3"/>
  <c r="Z1395" i="2"/>
  <c r="AF1395" i="2" s="1"/>
  <c r="K1394" i="1"/>
  <c r="Z1397" i="2"/>
  <c r="AF1397" i="2" s="1"/>
  <c r="K1396" i="1"/>
  <c r="AB1397" i="2" s="1"/>
  <c r="O467" i="3"/>
  <c r="AB1408" i="2"/>
  <c r="Y1430" i="2"/>
  <c r="AE1430" i="2" s="1"/>
  <c r="J1429" i="1"/>
  <c r="AA1430" i="2" s="1"/>
  <c r="N1429" i="1"/>
  <c r="J473" i="3"/>
  <c r="AA1472" i="2"/>
  <c r="O600" i="3"/>
  <c r="AB2005" i="2"/>
  <c r="O613" i="3"/>
  <c r="AB2037" i="2"/>
  <c r="O623" i="3"/>
  <c r="AB2069" i="2"/>
  <c r="J928" i="1"/>
  <c r="AA929" i="2" s="1"/>
  <c r="O929" i="1"/>
  <c r="J932" i="1"/>
  <c r="AA933" i="2" s="1"/>
  <c r="O933" i="1"/>
  <c r="J936" i="1"/>
  <c r="AA937" i="2" s="1"/>
  <c r="O937" i="1"/>
  <c r="J940" i="1"/>
  <c r="AA941" i="2" s="1"/>
  <c r="O941" i="1"/>
  <c r="J944" i="1"/>
  <c r="AA945" i="2" s="1"/>
  <c r="O945" i="1"/>
  <c r="J948" i="1"/>
  <c r="O949" i="1"/>
  <c r="J952" i="1"/>
  <c r="AA953" i="2" s="1"/>
  <c r="O953" i="1"/>
  <c r="J956" i="1"/>
  <c r="AA957" i="2" s="1"/>
  <c r="O957" i="1"/>
  <c r="J960" i="1"/>
  <c r="O961" i="1"/>
  <c r="J964" i="1"/>
  <c r="O965" i="1"/>
  <c r="J968" i="1"/>
  <c r="O969" i="1"/>
  <c r="J972" i="1"/>
  <c r="O973" i="1"/>
  <c r="J976" i="1"/>
  <c r="AA977" i="2" s="1"/>
  <c r="O977" i="1"/>
  <c r="J980" i="1"/>
  <c r="AA981" i="2" s="1"/>
  <c r="O981" i="1"/>
  <c r="J984" i="1"/>
  <c r="AA985" i="2" s="1"/>
  <c r="O985" i="1"/>
  <c r="J988" i="1"/>
  <c r="AA989" i="2" s="1"/>
  <c r="O989" i="1"/>
  <c r="J992" i="1"/>
  <c r="AA993" i="2" s="1"/>
  <c r="O993" i="1"/>
  <c r="J996" i="1"/>
  <c r="AA997" i="2" s="1"/>
  <c r="O997" i="1"/>
  <c r="J1000" i="1"/>
  <c r="AA1001" i="2" s="1"/>
  <c r="O1001" i="1"/>
  <c r="J1004" i="1"/>
  <c r="AA1005" i="2" s="1"/>
  <c r="O1005" i="1"/>
  <c r="J1008" i="1"/>
  <c r="AA1009" i="2" s="1"/>
  <c r="O1009" i="1"/>
  <c r="J1012" i="1"/>
  <c r="AA1013" i="2" s="1"/>
  <c r="O1013" i="1"/>
  <c r="J1016" i="1"/>
  <c r="AA1017" i="2" s="1"/>
  <c r="O1017" i="1"/>
  <c r="J1020" i="1"/>
  <c r="AA1021" i="2" s="1"/>
  <c r="O1021" i="1"/>
  <c r="J1024" i="1"/>
  <c r="O1025" i="1"/>
  <c r="J1028" i="1"/>
  <c r="AA1029" i="2" s="1"/>
  <c r="O1029" i="1"/>
  <c r="J1032" i="1"/>
  <c r="AA1033" i="2" s="1"/>
  <c r="O1033" i="1"/>
  <c r="J1037" i="1"/>
  <c r="AA1038" i="2" s="1"/>
  <c r="O1038" i="1"/>
  <c r="J1041" i="1"/>
  <c r="AA1042" i="2" s="1"/>
  <c r="O1042" i="1"/>
  <c r="J1045" i="1"/>
  <c r="AA1046" i="2" s="1"/>
  <c r="O1046" i="1"/>
  <c r="J1049" i="1"/>
  <c r="O1050" i="1"/>
  <c r="J1053" i="1"/>
  <c r="O1054" i="1"/>
  <c r="J1057" i="1"/>
  <c r="AA1058" i="2" s="1"/>
  <c r="O1058" i="1"/>
  <c r="J1061" i="1"/>
  <c r="AA1062" i="2" s="1"/>
  <c r="O1062" i="1"/>
  <c r="O1066" i="1"/>
  <c r="O1070" i="1"/>
  <c r="O1074" i="1"/>
  <c r="O1078" i="1"/>
  <c r="O1082" i="1"/>
  <c r="O1086" i="1"/>
  <c r="O1090" i="1"/>
  <c r="O1094" i="1"/>
  <c r="O1098" i="1"/>
  <c r="O1102" i="1"/>
  <c r="O1106" i="1"/>
  <c r="O1110" i="1"/>
  <c r="O1114" i="1"/>
  <c r="O1118" i="1"/>
  <c r="O1123" i="1"/>
  <c r="O1127" i="1"/>
  <c r="J411" i="3"/>
  <c r="AA1139" i="2"/>
  <c r="J415" i="3"/>
  <c r="AA1163" i="2"/>
  <c r="J418" i="3"/>
  <c r="AA1175" i="2"/>
  <c r="J422" i="3"/>
  <c r="AA1179" i="2"/>
  <c r="J425" i="3"/>
  <c r="AA1199" i="2"/>
  <c r="J428" i="3"/>
  <c r="AA1203" i="2"/>
  <c r="J432" i="3"/>
  <c r="AA1207" i="2"/>
  <c r="J436" i="3"/>
  <c r="AA1211" i="2"/>
  <c r="J440" i="3"/>
  <c r="AA1215" i="2"/>
  <c r="Y1229" i="2"/>
  <c r="AE1229" i="2" s="1"/>
  <c r="J1228" i="1"/>
  <c r="AA1229" i="2" s="1"/>
  <c r="I444" i="3"/>
  <c r="Y1232" i="2"/>
  <c r="AE1232" i="2" s="1"/>
  <c r="Y1235" i="2"/>
  <c r="AE1235" i="2" s="1"/>
  <c r="J1234" i="1"/>
  <c r="AA1235" i="2" s="1"/>
  <c r="I445" i="3"/>
  <c r="Y1238" i="2"/>
  <c r="AE1238" i="2" s="1"/>
  <c r="Y1241" i="2"/>
  <c r="AE1241" i="2" s="1"/>
  <c r="J1240" i="1"/>
  <c r="AA1241" i="2" s="1"/>
  <c r="Y1247" i="2"/>
  <c r="AE1247" i="2" s="1"/>
  <c r="J1246" i="1"/>
  <c r="AA1247" i="2" s="1"/>
  <c r="Y1253" i="2"/>
  <c r="AE1253" i="2" s="1"/>
  <c r="J1252" i="1"/>
  <c r="AA1253" i="2" s="1"/>
  <c r="I446" i="3"/>
  <c r="Y1259" i="2"/>
  <c r="AE1259" i="2" s="1"/>
  <c r="J1258" i="1"/>
  <c r="Y1265" i="2"/>
  <c r="J1264" i="1"/>
  <c r="AA1265" i="2" s="1"/>
  <c r="I450" i="3"/>
  <c r="Y1268" i="2"/>
  <c r="Y1271" i="2"/>
  <c r="J1270" i="1"/>
  <c r="AA1271" i="2" s="1"/>
  <c r="Y1277" i="2"/>
  <c r="AE1277" i="2" s="1"/>
  <c r="J1276" i="1"/>
  <c r="AA1277" i="2" s="1"/>
  <c r="Y1283" i="2"/>
  <c r="AE1283" i="2" s="1"/>
  <c r="J1282" i="1"/>
  <c r="AA1283" i="2" s="1"/>
  <c r="I452" i="3"/>
  <c r="Y1289" i="2"/>
  <c r="AE1289" i="2" s="1"/>
  <c r="J1288" i="1"/>
  <c r="Y1295" i="2"/>
  <c r="J1294" i="1"/>
  <c r="AA1295" i="2" s="1"/>
  <c r="Y1301" i="2"/>
  <c r="AE1301" i="2" s="1"/>
  <c r="J1300" i="1"/>
  <c r="AA1301" i="2" s="1"/>
  <c r="Y1307" i="2"/>
  <c r="AE1307" i="2" s="1"/>
  <c r="J1306" i="1"/>
  <c r="AA1307" i="2" s="1"/>
  <c r="I455" i="3"/>
  <c r="Y1310" i="2"/>
  <c r="AE1310" i="2" s="1"/>
  <c r="Y1313" i="2"/>
  <c r="AE1313" i="2" s="1"/>
  <c r="N1312" i="1"/>
  <c r="J1312" i="1"/>
  <c r="AA1313" i="2" s="1"/>
  <c r="P1313" i="1"/>
  <c r="J1315" i="1"/>
  <c r="AA1316" i="2" s="1"/>
  <c r="Y1318" i="2"/>
  <c r="AE1318" i="2" s="1"/>
  <c r="P1317" i="1"/>
  <c r="O1322" i="1"/>
  <c r="Y1326" i="2"/>
  <c r="AE1326" i="2" s="1"/>
  <c r="N1325" i="1"/>
  <c r="J1325" i="1"/>
  <c r="AA1326" i="2" s="1"/>
  <c r="Y1328" i="2"/>
  <c r="AE1328" i="2" s="1"/>
  <c r="J1327" i="1"/>
  <c r="AA1328" i="2" s="1"/>
  <c r="N1327" i="1"/>
  <c r="O1345" i="1"/>
  <c r="O1347" i="1"/>
  <c r="Y1350" i="2"/>
  <c r="AE1350" i="2" s="1"/>
  <c r="N1349" i="1"/>
  <c r="J1349" i="1"/>
  <c r="AA1350" i="2" s="1"/>
  <c r="Y1352" i="2"/>
  <c r="AE1352" i="2" s="1"/>
  <c r="J1351" i="1"/>
  <c r="AA1352" i="2" s="1"/>
  <c r="N1351" i="1"/>
  <c r="O1370" i="1"/>
  <c r="O1372" i="1"/>
  <c r="Y1375" i="2"/>
  <c r="AE1375" i="2" s="1"/>
  <c r="N1374" i="1"/>
  <c r="J1374" i="1"/>
  <c r="AA1375" i="2" s="1"/>
  <c r="I459" i="3"/>
  <c r="Y1377" i="2"/>
  <c r="AE1377" i="2" s="1"/>
  <c r="J1376" i="1"/>
  <c r="N1376" i="1"/>
  <c r="J464" i="3"/>
  <c r="AA1384" i="2"/>
  <c r="O1394" i="1"/>
  <c r="O1396" i="1"/>
  <c r="Y1399" i="2"/>
  <c r="AE1399" i="2" s="1"/>
  <c r="N1398" i="1"/>
  <c r="J1398" i="1"/>
  <c r="AA1399" i="2" s="1"/>
  <c r="O643" i="3"/>
  <c r="AB2110" i="2"/>
  <c r="AE1012" i="2"/>
  <c r="AC1012" i="2"/>
  <c r="K1020" i="1"/>
  <c r="AB1021" i="2" s="1"/>
  <c r="AE1024" i="2"/>
  <c r="AC1024" i="2"/>
  <c r="K1024" i="1"/>
  <c r="K1028" i="1"/>
  <c r="AB1029" i="2" s="1"/>
  <c r="K1032" i="1"/>
  <c r="AB1033" i="2" s="1"/>
  <c r="K1037" i="1"/>
  <c r="AB1038" i="2" s="1"/>
  <c r="K1041" i="1"/>
  <c r="AB1042" i="2" s="1"/>
  <c r="K1045" i="1"/>
  <c r="AB1046" i="2" s="1"/>
  <c r="I399" i="3"/>
  <c r="Y1049" i="2"/>
  <c r="AE1049" i="2" s="1"/>
  <c r="K1049" i="1"/>
  <c r="I403" i="3"/>
  <c r="Y1053" i="2"/>
  <c r="AE1053" i="2" s="1"/>
  <c r="K1053" i="1"/>
  <c r="K1057" i="1"/>
  <c r="AB1058" i="2" s="1"/>
  <c r="K1061" i="1"/>
  <c r="AB1062" i="2" s="1"/>
  <c r="I406" i="3"/>
  <c r="Y1065" i="2"/>
  <c r="K1065" i="1"/>
  <c r="AB1066" i="2" s="1"/>
  <c r="I407" i="3"/>
  <c r="Y1069" i="2"/>
  <c r="AE1069" i="2" s="1"/>
  <c r="AE1085" i="2"/>
  <c r="AC1085" i="2"/>
  <c r="AE1097" i="2"/>
  <c r="AC1097" i="2"/>
  <c r="AE1109" i="2"/>
  <c r="AC1109" i="2"/>
  <c r="AE1117" i="2"/>
  <c r="AC1117" i="2"/>
  <c r="AG1126" i="2"/>
  <c r="AE1126" i="2"/>
  <c r="AE1134" i="2"/>
  <c r="AC1134" i="2"/>
  <c r="I410" i="3"/>
  <c r="Y1138" i="2"/>
  <c r="AE1138" i="2" s="1"/>
  <c r="AE1142" i="2"/>
  <c r="AG1142" i="2"/>
  <c r="AE1158" i="2"/>
  <c r="AC1158" i="2"/>
  <c r="I414" i="3"/>
  <c r="Y1162" i="2"/>
  <c r="AE1162" i="2" s="1"/>
  <c r="O415" i="3"/>
  <c r="AB1163" i="2"/>
  <c r="AE1166" i="2"/>
  <c r="AG1166" i="2"/>
  <c r="I417" i="3"/>
  <c r="Y1174" i="2"/>
  <c r="AE1174" i="2" s="1"/>
  <c r="O418" i="3"/>
  <c r="AB1175" i="2"/>
  <c r="I421" i="3"/>
  <c r="Y1178" i="2"/>
  <c r="AE1178" i="2" s="1"/>
  <c r="O422" i="3"/>
  <c r="AB1179" i="2"/>
  <c r="I424" i="3"/>
  <c r="Y1198" i="2"/>
  <c r="AE1198" i="2" s="1"/>
  <c r="O425" i="3"/>
  <c r="AB1199" i="2"/>
  <c r="O428" i="3"/>
  <c r="AB1203" i="2"/>
  <c r="I431" i="3"/>
  <c r="Y1206" i="2"/>
  <c r="AE1206" i="2" s="1"/>
  <c r="O432" i="3"/>
  <c r="AB1207" i="2"/>
  <c r="I435" i="3"/>
  <c r="Y1210" i="2"/>
  <c r="AE1210" i="2" s="1"/>
  <c r="O436" i="3"/>
  <c r="AB1211" i="2"/>
  <c r="I439" i="3"/>
  <c r="Y1214" i="2"/>
  <c r="AE1214" i="2" s="1"/>
  <c r="O440" i="3"/>
  <c r="AB1215" i="2"/>
  <c r="N444" i="3"/>
  <c r="Z1232" i="2"/>
  <c r="AF1232" i="2" s="1"/>
  <c r="O1231" i="1"/>
  <c r="N445" i="3"/>
  <c r="Z1238" i="2"/>
  <c r="AF1238" i="2" s="1"/>
  <c r="O1237" i="1"/>
  <c r="Z1244" i="2"/>
  <c r="AF1244" i="2" s="1"/>
  <c r="O1243" i="1"/>
  <c r="Z1250" i="2"/>
  <c r="AF1250" i="2" s="1"/>
  <c r="O1249" i="1"/>
  <c r="Z1256" i="2"/>
  <c r="AF1256" i="2" s="1"/>
  <c r="O1255" i="1"/>
  <c r="N446" i="3"/>
  <c r="Z1259" i="2"/>
  <c r="AF1259" i="2" s="1"/>
  <c r="Z1262" i="2"/>
  <c r="AF1262" i="2" s="1"/>
  <c r="O1261" i="1"/>
  <c r="AF1265" i="2"/>
  <c r="AH1265" i="2"/>
  <c r="N450" i="3"/>
  <c r="Z1268" i="2"/>
  <c r="O1267" i="1"/>
  <c r="AF1271" i="2"/>
  <c r="AH1271" i="2"/>
  <c r="Z1274" i="2"/>
  <c r="AF1274" i="2" s="1"/>
  <c r="O1273" i="1"/>
  <c r="Z1280" i="2"/>
  <c r="AF1280" i="2" s="1"/>
  <c r="O1279" i="1"/>
  <c r="Z1286" i="2"/>
  <c r="AF1286" i="2" s="1"/>
  <c r="O1285" i="1"/>
  <c r="N452" i="3"/>
  <c r="Z1289" i="2"/>
  <c r="AF1289" i="2" s="1"/>
  <c r="Z1292" i="2"/>
  <c r="AF1292" i="2" s="1"/>
  <c r="O1291" i="1"/>
  <c r="AF1295" i="2"/>
  <c r="AD1295" i="2"/>
  <c r="Z1298" i="2"/>
  <c r="O1297" i="1"/>
  <c r="Z1304" i="2"/>
  <c r="AF1304" i="2" s="1"/>
  <c r="O1303" i="1"/>
  <c r="N455" i="3"/>
  <c r="Z1310" i="2"/>
  <c r="AF1310" i="2" s="1"/>
  <c r="O1309" i="1"/>
  <c r="Z1318" i="2"/>
  <c r="AF1318" i="2" s="1"/>
  <c r="Q1317" i="1"/>
  <c r="O1317" i="1"/>
  <c r="Z1326" i="2"/>
  <c r="AF1326" i="2" s="1"/>
  <c r="K1325" i="1"/>
  <c r="AB1326" i="2" s="1"/>
  <c r="Z1328" i="2"/>
  <c r="AF1328" i="2" s="1"/>
  <c r="K1327" i="1"/>
  <c r="AB1328" i="2" s="1"/>
  <c r="Z1350" i="2"/>
  <c r="AF1350" i="2" s="1"/>
  <c r="K1349" i="1"/>
  <c r="AB1350" i="2" s="1"/>
  <c r="Z1352" i="2"/>
  <c r="AF1352" i="2" s="1"/>
  <c r="K1351" i="1"/>
  <c r="AB1352" i="2" s="1"/>
  <c r="Z1375" i="2"/>
  <c r="AF1375" i="2" s="1"/>
  <c r="K1374" i="1"/>
  <c r="AB1375" i="2" s="1"/>
  <c r="N459" i="3"/>
  <c r="Z1377" i="2"/>
  <c r="AF1377" i="2" s="1"/>
  <c r="K1376" i="1"/>
  <c r="O464" i="3"/>
  <c r="AB1384" i="2"/>
  <c r="Z1399" i="2"/>
  <c r="AF1399" i="2" s="1"/>
  <c r="K1398" i="1"/>
  <c r="AB1399" i="2" s="1"/>
  <c r="Y1401" i="2"/>
  <c r="AE1401" i="2" s="1"/>
  <c r="J1400" i="1"/>
  <c r="AA1401" i="2" s="1"/>
  <c r="N1400" i="1"/>
  <c r="Y1434" i="2"/>
  <c r="AE1434" i="2" s="1"/>
  <c r="J1433" i="1"/>
  <c r="AA1434" i="2" s="1"/>
  <c r="P1433" i="1"/>
  <c r="N1433" i="1"/>
  <c r="J475" i="3"/>
  <c r="AA1482" i="2"/>
  <c r="O558" i="3"/>
  <c r="AB1783" i="2"/>
  <c r="AF919" i="2"/>
  <c r="AD919" i="2"/>
  <c r="N928" i="1"/>
  <c r="Q929" i="1"/>
  <c r="AF932" i="2"/>
  <c r="AD932" i="2"/>
  <c r="N932" i="1"/>
  <c r="N936" i="1"/>
  <c r="Q937" i="1"/>
  <c r="N940" i="1"/>
  <c r="Q941" i="1"/>
  <c r="AF944" i="2"/>
  <c r="AD944" i="2"/>
  <c r="N944" i="1"/>
  <c r="N377" i="3"/>
  <c r="Z948" i="2"/>
  <c r="AF948" i="2" s="1"/>
  <c r="N952" i="1"/>
  <c r="Q953" i="1"/>
  <c r="AF956" i="2"/>
  <c r="AD956" i="2"/>
  <c r="N956" i="1"/>
  <c r="Q957" i="1"/>
  <c r="N381" i="3"/>
  <c r="Z960" i="2"/>
  <c r="AF960" i="2" s="1"/>
  <c r="N385" i="3"/>
  <c r="Z964" i="2"/>
  <c r="AF964" i="2" s="1"/>
  <c r="N389" i="3"/>
  <c r="Z968" i="2"/>
  <c r="AH968" i="2" s="1"/>
  <c r="N393" i="3"/>
  <c r="Z972" i="2"/>
  <c r="AF972" i="2" s="1"/>
  <c r="Q973" i="1"/>
  <c r="N976" i="1"/>
  <c r="Q977" i="1"/>
  <c r="AF980" i="2"/>
  <c r="AD980" i="2"/>
  <c r="N980" i="1"/>
  <c r="Q981" i="1"/>
  <c r="N984" i="1"/>
  <c r="Q985" i="1"/>
  <c r="N988" i="1"/>
  <c r="Q989" i="1"/>
  <c r="AF992" i="2"/>
  <c r="AH992" i="2"/>
  <c r="N992" i="1"/>
  <c r="Q993" i="1"/>
  <c r="AF996" i="2"/>
  <c r="AH996" i="2"/>
  <c r="N996" i="1"/>
  <c r="Q997" i="1"/>
  <c r="AF1000" i="2"/>
  <c r="AD1000" i="2"/>
  <c r="N1000" i="1"/>
  <c r="Q1001" i="1"/>
  <c r="N1004" i="1"/>
  <c r="Q1005" i="1"/>
  <c r="N1008" i="1"/>
  <c r="Q1009" i="1"/>
  <c r="N1012" i="1"/>
  <c r="Q1013" i="1"/>
  <c r="N1016" i="1"/>
  <c r="Q1017" i="1"/>
  <c r="N1020" i="1"/>
  <c r="Q1021" i="1"/>
  <c r="Q1025" i="1"/>
  <c r="N1028" i="1"/>
  <c r="Q1029" i="1"/>
  <c r="N1032" i="1"/>
  <c r="Q1033" i="1"/>
  <c r="N1037" i="1"/>
  <c r="Q1038" i="1"/>
  <c r="N1041" i="1"/>
  <c r="Q1042" i="1"/>
  <c r="N1045" i="1"/>
  <c r="N399" i="3"/>
  <c r="Z1049" i="2"/>
  <c r="AF1049" i="2" s="1"/>
  <c r="N403" i="3"/>
  <c r="Z1053" i="2"/>
  <c r="AF1053" i="2" s="1"/>
  <c r="N1057" i="1"/>
  <c r="Q1058" i="1"/>
  <c r="N1061" i="1"/>
  <c r="Q1062" i="1"/>
  <c r="N406" i="3"/>
  <c r="Z1065" i="2"/>
  <c r="AF1065" i="2" s="1"/>
  <c r="N1065" i="1"/>
  <c r="Q1066" i="1"/>
  <c r="N407" i="3"/>
  <c r="Z1069" i="2"/>
  <c r="AF1069" i="2" s="1"/>
  <c r="N1069" i="1"/>
  <c r="Q1070" i="1"/>
  <c r="N1073" i="1"/>
  <c r="Q1074" i="1"/>
  <c r="N1077" i="1"/>
  <c r="Q1078" i="1"/>
  <c r="N1081" i="1"/>
  <c r="Q1082" i="1"/>
  <c r="N1085" i="1"/>
  <c r="Q1086" i="1"/>
  <c r="N1089" i="1"/>
  <c r="Q1090" i="1"/>
  <c r="N1093" i="1"/>
  <c r="Q1094" i="1"/>
  <c r="N1097" i="1"/>
  <c r="Q1098" i="1"/>
  <c r="N1101" i="1"/>
  <c r="Q1102" i="1"/>
  <c r="N1105" i="1"/>
  <c r="Q1106" i="1"/>
  <c r="AF1109" i="2"/>
  <c r="AD1109" i="2"/>
  <c r="N1109" i="1"/>
  <c r="Q1110" i="1"/>
  <c r="N1113" i="1"/>
  <c r="Q1114" i="1"/>
  <c r="N1117" i="1"/>
  <c r="Q1118" i="1"/>
  <c r="N1122" i="1"/>
  <c r="Q1123" i="1"/>
  <c r="N1126" i="1"/>
  <c r="Q1127" i="1"/>
  <c r="AF1130" i="2"/>
  <c r="AD1130" i="2"/>
  <c r="N1130" i="1"/>
  <c r="Q1131" i="1"/>
  <c r="AH1134" i="2"/>
  <c r="AF1134" i="2"/>
  <c r="AD1134" i="2"/>
  <c r="N1134" i="1"/>
  <c r="Q1135" i="1"/>
  <c r="N410" i="3"/>
  <c r="Z1138" i="2"/>
  <c r="AF1138" i="2" s="1"/>
  <c r="Q1139" i="1"/>
  <c r="N1142" i="1"/>
  <c r="AH1146" i="2"/>
  <c r="AF1146" i="2"/>
  <c r="N1146" i="1"/>
  <c r="Q1147" i="1"/>
  <c r="N1150" i="1"/>
  <c r="Q1151" i="1"/>
  <c r="N1154" i="1"/>
  <c r="Q1155" i="1"/>
  <c r="N1158" i="1"/>
  <c r="Q1159" i="1"/>
  <c r="N414" i="3"/>
  <c r="Z1162" i="2"/>
  <c r="AF1162" i="2" s="1"/>
  <c r="Q1163" i="1"/>
  <c r="N1166" i="1"/>
  <c r="Q1167" i="1"/>
  <c r="N1170" i="1"/>
  <c r="Q1171" i="1"/>
  <c r="N417" i="3"/>
  <c r="Z1174" i="2"/>
  <c r="N421" i="3"/>
  <c r="Z1178" i="2"/>
  <c r="AF1178" i="2" s="1"/>
  <c r="N1182" i="1"/>
  <c r="Q1183" i="1"/>
  <c r="AF1186" i="2"/>
  <c r="AD1186" i="2"/>
  <c r="N1186" i="1"/>
  <c r="Q1187" i="1"/>
  <c r="N1190" i="1"/>
  <c r="Q1191" i="1"/>
  <c r="N1194" i="1"/>
  <c r="Q1195" i="1"/>
  <c r="N424" i="3"/>
  <c r="Z1198" i="2"/>
  <c r="N431" i="3"/>
  <c r="Z1206" i="2"/>
  <c r="AF1206" i="2" s="1"/>
  <c r="N435" i="3"/>
  <c r="Z1210" i="2"/>
  <c r="N439" i="3"/>
  <c r="Z1214" i="2"/>
  <c r="AF1214" i="2" s="1"/>
  <c r="N1218" i="1"/>
  <c r="Q1219" i="1"/>
  <c r="AF1222" i="2"/>
  <c r="AD1222" i="2"/>
  <c r="O1222" i="1"/>
  <c r="K1225" i="1"/>
  <c r="AB1226" i="2" s="1"/>
  <c r="Q1226" i="1"/>
  <c r="K1228" i="1"/>
  <c r="AB1229" i="2" s="1"/>
  <c r="J1231" i="1"/>
  <c r="Q1232" i="1"/>
  <c r="K1234" i="1"/>
  <c r="AB1235" i="2" s="1"/>
  <c r="J1237" i="1"/>
  <c r="Q1238" i="1"/>
  <c r="K1240" i="1"/>
  <c r="AB1241" i="2" s="1"/>
  <c r="J1243" i="1"/>
  <c r="AA1244" i="2" s="1"/>
  <c r="Q1244" i="1"/>
  <c r="K1246" i="1"/>
  <c r="AB1247" i="2" s="1"/>
  <c r="J1249" i="1"/>
  <c r="AA1250" i="2" s="1"/>
  <c r="Q1250" i="1"/>
  <c r="K1252" i="1"/>
  <c r="AB1253" i="2" s="1"/>
  <c r="J1255" i="1"/>
  <c r="AA1256" i="2" s="1"/>
  <c r="Q1256" i="1"/>
  <c r="K1258" i="1"/>
  <c r="J1261" i="1"/>
  <c r="AA1262" i="2" s="1"/>
  <c r="Q1262" i="1"/>
  <c r="K1264" i="1"/>
  <c r="AB1265" i="2" s="1"/>
  <c r="J1267" i="1"/>
  <c r="K1270" i="1"/>
  <c r="AB1271" i="2" s="1"/>
  <c r="J1273" i="1"/>
  <c r="AA1274" i="2" s="1"/>
  <c r="Q1274" i="1"/>
  <c r="K1276" i="1"/>
  <c r="AB1277" i="2" s="1"/>
  <c r="J1279" i="1"/>
  <c r="AA1280" i="2" s="1"/>
  <c r="Q1280" i="1"/>
  <c r="K1282" i="1"/>
  <c r="AB1283" i="2" s="1"/>
  <c r="J1285" i="1"/>
  <c r="AA1286" i="2" s="1"/>
  <c r="Q1286" i="1"/>
  <c r="K1288" i="1"/>
  <c r="J1291" i="1"/>
  <c r="AA1292" i="2" s="1"/>
  <c r="K1294" i="1"/>
  <c r="AB1295" i="2" s="1"/>
  <c r="J1297" i="1"/>
  <c r="AA1298" i="2" s="1"/>
  <c r="K1300" i="1"/>
  <c r="AB1301" i="2" s="1"/>
  <c r="J455" i="3"/>
  <c r="AA1310" i="2"/>
  <c r="I457" i="3"/>
  <c r="Y1315" i="2"/>
  <c r="J1314" i="1"/>
  <c r="N1315" i="1"/>
  <c r="Q1322" i="1"/>
  <c r="Y1330" i="2"/>
  <c r="AE1330" i="2" s="1"/>
  <c r="N1329" i="1"/>
  <c r="J1329" i="1"/>
  <c r="AA1330" i="2" s="1"/>
  <c r="Y1332" i="2"/>
  <c r="AE1332" i="2" s="1"/>
  <c r="J1331" i="1"/>
  <c r="AA1332" i="2" s="1"/>
  <c r="N1331" i="1"/>
  <c r="Q1345" i="1"/>
  <c r="Q1347" i="1"/>
  <c r="Y1354" i="2"/>
  <c r="AE1354" i="2" s="1"/>
  <c r="N1353" i="1"/>
  <c r="J1353" i="1"/>
  <c r="AA1354" i="2" s="1"/>
  <c r="Y1356" i="2"/>
  <c r="AE1356" i="2" s="1"/>
  <c r="J1355" i="1"/>
  <c r="AA1356" i="2" s="1"/>
  <c r="N1355" i="1"/>
  <c r="Q1370" i="1"/>
  <c r="Q1372" i="1"/>
  <c r="Y1379" i="2"/>
  <c r="AE1379" i="2" s="1"/>
  <c r="N1378" i="1"/>
  <c r="J1378" i="1"/>
  <c r="AA1379" i="2" s="1"/>
  <c r="Y1381" i="2"/>
  <c r="AE1381" i="2" s="1"/>
  <c r="J1380" i="1"/>
  <c r="AA1381" i="2" s="1"/>
  <c r="N1380" i="1"/>
  <c r="Q1394" i="1"/>
  <c r="Q1396" i="1"/>
  <c r="Z1401" i="2"/>
  <c r="AF1401" i="2" s="1"/>
  <c r="Q1400" i="1"/>
  <c r="K1400" i="1"/>
  <c r="AB1401" i="2" s="1"/>
  <c r="Y1403" i="2"/>
  <c r="AE1403" i="2" s="1"/>
  <c r="N1402" i="1"/>
  <c r="J1402" i="1"/>
  <c r="AA1403" i="2" s="1"/>
  <c r="I466" i="3"/>
  <c r="Y1407" i="2"/>
  <c r="AE1407" i="2" s="1"/>
  <c r="N1406" i="1"/>
  <c r="J1406" i="1"/>
  <c r="P1429" i="1"/>
  <c r="I471" i="3"/>
  <c r="Y1438" i="2"/>
  <c r="AE1438" i="2" s="1"/>
  <c r="J1437" i="1"/>
  <c r="P1437" i="1"/>
  <c r="N1437" i="1"/>
  <c r="J635" i="3"/>
  <c r="AA2101" i="2"/>
  <c r="J1003" i="1"/>
  <c r="AA1004" i="2" s="1"/>
  <c r="J1007" i="1"/>
  <c r="AA1008" i="2" s="1"/>
  <c r="J1011" i="1"/>
  <c r="AA1012" i="2" s="1"/>
  <c r="J1015" i="1"/>
  <c r="AA1016" i="2" s="1"/>
  <c r="J1019" i="1"/>
  <c r="AA1020" i="2" s="1"/>
  <c r="O1020" i="1"/>
  <c r="J1023" i="1"/>
  <c r="AA1024" i="2" s="1"/>
  <c r="O1024" i="1"/>
  <c r="J1027" i="1"/>
  <c r="AA1028" i="2" s="1"/>
  <c r="O1028" i="1"/>
  <c r="J1031" i="1"/>
  <c r="AA1032" i="2" s="1"/>
  <c r="O1032" i="1"/>
  <c r="J1035" i="1"/>
  <c r="AA1036" i="2" s="1"/>
  <c r="O1037" i="1"/>
  <c r="J1040" i="1"/>
  <c r="AA1041" i="2" s="1"/>
  <c r="O1041" i="1"/>
  <c r="J1044" i="1"/>
  <c r="AA1045" i="2" s="1"/>
  <c r="O1045" i="1"/>
  <c r="J1048" i="1"/>
  <c r="O1049" i="1"/>
  <c r="J1052" i="1"/>
  <c r="O1053" i="1"/>
  <c r="J1056" i="1"/>
  <c r="AA1057" i="2" s="1"/>
  <c r="O1057" i="1"/>
  <c r="J1060" i="1"/>
  <c r="AA1061" i="2" s="1"/>
  <c r="O1061" i="1"/>
  <c r="J1064" i="1"/>
  <c r="O1065" i="1"/>
  <c r="J1068" i="1"/>
  <c r="O1069" i="1"/>
  <c r="J1072" i="1"/>
  <c r="AA1073" i="2" s="1"/>
  <c r="O1073" i="1"/>
  <c r="J1076" i="1"/>
  <c r="AA1077" i="2" s="1"/>
  <c r="O1077" i="1"/>
  <c r="J1080" i="1"/>
  <c r="AA1081" i="2" s="1"/>
  <c r="O1081" i="1"/>
  <c r="J1084" i="1"/>
  <c r="AA1085" i="2" s="1"/>
  <c r="O1085" i="1"/>
  <c r="J1088" i="1"/>
  <c r="AA1089" i="2" s="1"/>
  <c r="O1089" i="1"/>
  <c r="J1092" i="1"/>
  <c r="AA1093" i="2" s="1"/>
  <c r="O1093" i="1"/>
  <c r="J1096" i="1"/>
  <c r="AA1097" i="2" s="1"/>
  <c r="O1097" i="1"/>
  <c r="J1100" i="1"/>
  <c r="AA1101" i="2" s="1"/>
  <c r="O1101" i="1"/>
  <c r="J1104" i="1"/>
  <c r="AA1105" i="2" s="1"/>
  <c r="O1105" i="1"/>
  <c r="J1108" i="1"/>
  <c r="AA1109" i="2" s="1"/>
  <c r="O1109" i="1"/>
  <c r="J1112" i="1"/>
  <c r="AA1113" i="2" s="1"/>
  <c r="O1113" i="1"/>
  <c r="J1116" i="1"/>
  <c r="AA1117" i="2" s="1"/>
  <c r="O1117" i="1"/>
  <c r="J1120" i="1"/>
  <c r="AA1121" i="2" s="1"/>
  <c r="O1122" i="1"/>
  <c r="J1125" i="1"/>
  <c r="AA1126" i="2" s="1"/>
  <c r="O1126" i="1"/>
  <c r="J1129" i="1"/>
  <c r="AA1130" i="2" s="1"/>
  <c r="O1130" i="1"/>
  <c r="J1133" i="1"/>
  <c r="AA1134" i="2" s="1"/>
  <c r="O1134" i="1"/>
  <c r="J1137" i="1"/>
  <c r="O1138" i="1"/>
  <c r="J1141" i="1"/>
  <c r="AA1142" i="2" s="1"/>
  <c r="O1142" i="1"/>
  <c r="J1145" i="1"/>
  <c r="AA1146" i="2" s="1"/>
  <c r="O1146" i="1"/>
  <c r="J1149" i="1"/>
  <c r="AA1150" i="2" s="1"/>
  <c r="O1150" i="1"/>
  <c r="J1153" i="1"/>
  <c r="AA1154" i="2" s="1"/>
  <c r="O1154" i="1"/>
  <c r="J1157" i="1"/>
  <c r="AA1158" i="2" s="1"/>
  <c r="O1158" i="1"/>
  <c r="J1161" i="1"/>
  <c r="O1162" i="1"/>
  <c r="J1165" i="1"/>
  <c r="AA1166" i="2" s="1"/>
  <c r="O1166" i="1"/>
  <c r="J1169" i="1"/>
  <c r="AA1170" i="2" s="1"/>
  <c r="O1170" i="1"/>
  <c r="J1173" i="1"/>
  <c r="O1174" i="1"/>
  <c r="J1177" i="1"/>
  <c r="O1178" i="1"/>
  <c r="J1181" i="1"/>
  <c r="AA1182" i="2" s="1"/>
  <c r="O1182" i="1"/>
  <c r="J1185" i="1"/>
  <c r="AA1186" i="2" s="1"/>
  <c r="O1186" i="1"/>
  <c r="J1189" i="1"/>
  <c r="AA1190" i="2" s="1"/>
  <c r="O1190" i="1"/>
  <c r="J1193" i="1"/>
  <c r="AA1194" i="2" s="1"/>
  <c r="O1194" i="1"/>
  <c r="J1197" i="1"/>
  <c r="O1198" i="1"/>
  <c r="J1201" i="1"/>
  <c r="AA1202" i="2" s="1"/>
  <c r="O1202" i="1"/>
  <c r="J1205" i="1"/>
  <c r="O1206" i="1"/>
  <c r="J1209" i="1"/>
  <c r="O1210" i="1"/>
  <c r="J1213" i="1"/>
  <c r="O1214" i="1"/>
  <c r="J1217" i="1"/>
  <c r="AA1218" i="2" s="1"/>
  <c r="O1218" i="1"/>
  <c r="J1221" i="1"/>
  <c r="AA1222" i="2" s="1"/>
  <c r="AF1225" i="2"/>
  <c r="AD1225" i="2"/>
  <c r="N1225" i="1"/>
  <c r="N1228" i="1"/>
  <c r="K1231" i="1"/>
  <c r="N1234" i="1"/>
  <c r="K1237" i="1"/>
  <c r="N1240" i="1"/>
  <c r="K1243" i="1"/>
  <c r="AB1244" i="2" s="1"/>
  <c r="N1246" i="1"/>
  <c r="K1249" i="1"/>
  <c r="AB1250" i="2" s="1"/>
  <c r="N1252" i="1"/>
  <c r="K1255" i="1"/>
  <c r="AB1256" i="2" s="1"/>
  <c r="N1258" i="1"/>
  <c r="K1261" i="1"/>
  <c r="AB1262" i="2" s="1"/>
  <c r="N1264" i="1"/>
  <c r="K1267" i="1"/>
  <c r="N1270" i="1"/>
  <c r="K1273" i="1"/>
  <c r="AB1274" i="2" s="1"/>
  <c r="N1276" i="1"/>
  <c r="K1279" i="1"/>
  <c r="AB1280" i="2" s="1"/>
  <c r="N1282" i="1"/>
  <c r="K1285" i="1"/>
  <c r="AB1286" i="2" s="1"/>
  <c r="N1288" i="1"/>
  <c r="K1291" i="1"/>
  <c r="AB1292" i="2" s="1"/>
  <c r="N1294" i="1"/>
  <c r="K1297" i="1"/>
  <c r="AB1298" i="2" s="1"/>
  <c r="N1300" i="1"/>
  <c r="K1303" i="1"/>
  <c r="AB1304" i="2" s="1"/>
  <c r="O455" i="3"/>
  <c r="AB1310" i="2"/>
  <c r="N457" i="3"/>
  <c r="Z1315" i="2"/>
  <c r="AF1315" i="2" s="1"/>
  <c r="P1315" i="1"/>
  <c r="Y1322" i="2"/>
  <c r="AE1322" i="2" s="1"/>
  <c r="P1321" i="1"/>
  <c r="Z1330" i="2"/>
  <c r="AF1330" i="2" s="1"/>
  <c r="K1329" i="1"/>
  <c r="AB1330" i="2" s="1"/>
  <c r="Z1332" i="2"/>
  <c r="AF1332" i="2" s="1"/>
  <c r="K1331" i="1"/>
  <c r="AB1332" i="2" s="1"/>
  <c r="Z1354" i="2"/>
  <c r="AF1354" i="2" s="1"/>
  <c r="K1353" i="1"/>
  <c r="AB1354" i="2" s="1"/>
  <c r="Z1356" i="2"/>
  <c r="AF1356" i="2" s="1"/>
  <c r="K1355" i="1"/>
  <c r="AB1356" i="2" s="1"/>
  <c r="Z1379" i="2"/>
  <c r="AF1379" i="2" s="1"/>
  <c r="K1378" i="1"/>
  <c r="AB1379" i="2" s="1"/>
  <c r="Z1381" i="2"/>
  <c r="AF1381" i="2" s="1"/>
  <c r="K1380" i="1"/>
  <c r="AB1381" i="2" s="1"/>
  <c r="O1400" i="1"/>
  <c r="Y1405" i="2"/>
  <c r="AE1405" i="2" s="1"/>
  <c r="J1404" i="1"/>
  <c r="AA1405" i="2" s="1"/>
  <c r="N1404" i="1"/>
  <c r="Y1410" i="2"/>
  <c r="AE1410" i="2" s="1"/>
  <c r="J1409" i="1"/>
  <c r="AA1410" i="2" s="1"/>
  <c r="N1409" i="1"/>
  <c r="Y1442" i="2"/>
  <c r="AE1442" i="2" s="1"/>
  <c r="J1441" i="1"/>
  <c r="AA1442" i="2" s="1"/>
  <c r="P1441" i="1"/>
  <c r="N1441" i="1"/>
  <c r="Y1446" i="2"/>
  <c r="AE1446" i="2" s="1"/>
  <c r="J1445" i="1"/>
  <c r="AA1446" i="2" s="1"/>
  <c r="P1445" i="1"/>
  <c r="N1445" i="1"/>
  <c r="Y1450" i="2"/>
  <c r="J1449" i="1"/>
  <c r="AA1450" i="2" s="1"/>
  <c r="P1449" i="1"/>
  <c r="N1449" i="1"/>
  <c r="I396" i="3"/>
  <c r="Y1035" i="2"/>
  <c r="AE1035" i="2" s="1"/>
  <c r="I398" i="3"/>
  <c r="Y1048" i="2"/>
  <c r="O399" i="3"/>
  <c r="AB1049" i="2"/>
  <c r="I402" i="3"/>
  <c r="Y1052" i="2"/>
  <c r="AE1052" i="2" s="1"/>
  <c r="O403" i="3"/>
  <c r="AB1053" i="2"/>
  <c r="AE1060" i="2"/>
  <c r="AC1060" i="2"/>
  <c r="O407" i="3"/>
  <c r="AB1069" i="2"/>
  <c r="AE1088" i="2"/>
  <c r="AC1088" i="2"/>
  <c r="I408" i="3"/>
  <c r="Y1096" i="2"/>
  <c r="AE1096" i="2" s="1"/>
  <c r="AE1100" i="2"/>
  <c r="AC1100" i="2"/>
  <c r="AE1112" i="2"/>
  <c r="AC1112" i="2"/>
  <c r="AE1120" i="2"/>
  <c r="AG1120" i="2"/>
  <c r="AE1125" i="2"/>
  <c r="AC1125" i="2"/>
  <c r="AE1133" i="2"/>
  <c r="AG1133" i="2"/>
  <c r="I409" i="3"/>
  <c r="Y1137" i="2"/>
  <c r="AE1137" i="2" s="1"/>
  <c r="O410" i="3"/>
  <c r="AB1138" i="2"/>
  <c r="I413" i="3"/>
  <c r="Y1161" i="2"/>
  <c r="O414" i="3"/>
  <c r="AB1162" i="2"/>
  <c r="I416" i="3"/>
  <c r="Y1173" i="2"/>
  <c r="O417" i="3"/>
  <c r="AB1174" i="2"/>
  <c r="I420" i="3"/>
  <c r="Y1177" i="2"/>
  <c r="AE1177" i="2" s="1"/>
  <c r="O421" i="3"/>
  <c r="AB1178" i="2"/>
  <c r="O424" i="3"/>
  <c r="AB1198" i="2"/>
  <c r="I427" i="3"/>
  <c r="Y1201" i="2"/>
  <c r="AE1201" i="2" s="1"/>
  <c r="I430" i="3"/>
  <c r="Y1205" i="2"/>
  <c r="AE1205" i="2" s="1"/>
  <c r="O431" i="3"/>
  <c r="AB1206" i="2"/>
  <c r="I434" i="3"/>
  <c r="Y1209" i="2"/>
  <c r="AE1209" i="2" s="1"/>
  <c r="O435" i="3"/>
  <c r="AB1210" i="2"/>
  <c r="I438" i="3"/>
  <c r="Y1213" i="2"/>
  <c r="AE1213" i="2" s="1"/>
  <c r="O439" i="3"/>
  <c r="AB1214" i="2"/>
  <c r="I442" i="3"/>
  <c r="Y1217" i="2"/>
  <c r="AE1217" i="2" s="1"/>
  <c r="O1225" i="1"/>
  <c r="I443" i="3"/>
  <c r="Y1228" i="2"/>
  <c r="AE1228" i="2" s="1"/>
  <c r="O1228" i="1"/>
  <c r="Y1231" i="2"/>
  <c r="AE1231" i="2" s="1"/>
  <c r="J1230" i="1"/>
  <c r="AA1231" i="2" s="1"/>
  <c r="N1231" i="1"/>
  <c r="O1234" i="1"/>
  <c r="Y1237" i="2"/>
  <c r="AE1237" i="2" s="1"/>
  <c r="J1236" i="1"/>
  <c r="AA1237" i="2" s="1"/>
  <c r="N1237" i="1"/>
  <c r="O1240" i="1"/>
  <c r="Y1243" i="2"/>
  <c r="AE1243" i="2" s="1"/>
  <c r="J1242" i="1"/>
  <c r="AA1243" i="2" s="1"/>
  <c r="N1243" i="1"/>
  <c r="O1246" i="1"/>
  <c r="Y1249" i="2"/>
  <c r="AE1249" i="2" s="1"/>
  <c r="J1248" i="1"/>
  <c r="AA1249" i="2" s="1"/>
  <c r="N1249" i="1"/>
  <c r="O1252" i="1"/>
  <c r="Y1255" i="2"/>
  <c r="AE1255" i="2" s="1"/>
  <c r="J1254" i="1"/>
  <c r="AA1255" i="2" s="1"/>
  <c r="N1255" i="1"/>
  <c r="O1258" i="1"/>
  <c r="Y1261" i="2"/>
  <c r="AE1261" i="2" s="1"/>
  <c r="J1260" i="1"/>
  <c r="AA1261" i="2" s="1"/>
  <c r="N1261" i="1"/>
  <c r="I448" i="3"/>
  <c r="Y1264" i="2"/>
  <c r="O1264" i="1"/>
  <c r="I449" i="3"/>
  <c r="Y1267" i="2"/>
  <c r="AE1267" i="2" s="1"/>
  <c r="J1266" i="1"/>
  <c r="N1267" i="1"/>
  <c r="O1270" i="1"/>
  <c r="Y1273" i="2"/>
  <c r="AE1273" i="2" s="1"/>
  <c r="J1272" i="1"/>
  <c r="AA1273" i="2" s="1"/>
  <c r="N1273" i="1"/>
  <c r="O1276" i="1"/>
  <c r="Y1279" i="2"/>
  <c r="AE1279" i="2" s="1"/>
  <c r="J1278" i="1"/>
  <c r="AA1279" i="2" s="1"/>
  <c r="N1279" i="1"/>
  <c r="O1282" i="1"/>
  <c r="Y1285" i="2"/>
  <c r="J1284" i="1"/>
  <c r="AA1285" i="2" s="1"/>
  <c r="N1285" i="1"/>
  <c r="AE1288" i="2"/>
  <c r="AG1288" i="2"/>
  <c r="AC1288" i="2"/>
  <c r="O1288" i="1"/>
  <c r="Y1291" i="2"/>
  <c r="AE1291" i="2" s="1"/>
  <c r="J1290" i="1"/>
  <c r="AA1291" i="2" s="1"/>
  <c r="N1291" i="1"/>
  <c r="O1294" i="1"/>
  <c r="Y1297" i="2"/>
  <c r="J1296" i="1"/>
  <c r="AA1297" i="2" s="1"/>
  <c r="N1297" i="1"/>
  <c r="O1300" i="1"/>
  <c r="Y1303" i="2"/>
  <c r="AE1303" i="2" s="1"/>
  <c r="J1302" i="1"/>
  <c r="AA1303" i="2" s="1"/>
  <c r="N1303" i="1"/>
  <c r="AE1306" i="2"/>
  <c r="AG1306" i="2"/>
  <c r="O1306" i="1"/>
  <c r="Y1309" i="2"/>
  <c r="AE1309" i="2" s="1"/>
  <c r="J1308" i="1"/>
  <c r="AA1309" i="2" s="1"/>
  <c r="N1309" i="1"/>
  <c r="P1312" i="1"/>
  <c r="K1314" i="1"/>
  <c r="N1317" i="1"/>
  <c r="Q1325" i="1"/>
  <c r="O1329" i="1"/>
  <c r="O1331" i="1"/>
  <c r="Y1334" i="2"/>
  <c r="AE1334" i="2" s="1"/>
  <c r="N1333" i="1"/>
  <c r="J1333" i="1"/>
  <c r="AA1334" i="2" s="1"/>
  <c r="Y1336" i="2"/>
  <c r="AE1336" i="2" s="1"/>
  <c r="J1335" i="1"/>
  <c r="AA1336" i="2" s="1"/>
  <c r="N1335" i="1"/>
  <c r="Q1349" i="1"/>
  <c r="O1353" i="1"/>
  <c r="O1355" i="1"/>
  <c r="Y1358" i="2"/>
  <c r="AE1358" i="2" s="1"/>
  <c r="N1357" i="1"/>
  <c r="J1357" i="1"/>
  <c r="AA1358" i="2" s="1"/>
  <c r="Y1361" i="2"/>
  <c r="AE1361" i="2" s="1"/>
  <c r="J1360" i="1"/>
  <c r="AA1361" i="2" s="1"/>
  <c r="N1360" i="1"/>
  <c r="Q1374" i="1"/>
  <c r="O1378" i="1"/>
  <c r="O1380" i="1"/>
  <c r="I463" i="3"/>
  <c r="Y1383" i="2"/>
  <c r="AE1383" i="2" s="1"/>
  <c r="N1382" i="1"/>
  <c r="J1382" i="1"/>
  <c r="Y1385" i="2"/>
  <c r="AE1385" i="2" s="1"/>
  <c r="J1384" i="1"/>
  <c r="AA1385" i="2" s="1"/>
  <c r="N1384" i="1"/>
  <c r="Q1398" i="1"/>
  <c r="P1400" i="1"/>
  <c r="Z1405" i="2"/>
  <c r="AF1405" i="2" s="1"/>
  <c r="Q1404" i="1"/>
  <c r="K1404" i="1"/>
  <c r="AB1405" i="2" s="1"/>
  <c r="Z1410" i="2"/>
  <c r="Q1409" i="1"/>
  <c r="K1409" i="1"/>
  <c r="AB1410" i="2" s="1"/>
  <c r="Y1412" i="2"/>
  <c r="AE1412" i="2" s="1"/>
  <c r="N1411" i="1"/>
  <c r="J1411" i="1"/>
  <c r="AA1412" i="2" s="1"/>
  <c r="AF1076" i="2"/>
  <c r="AD1076" i="2"/>
  <c r="N408" i="3"/>
  <c r="Z1096" i="2"/>
  <c r="AF1096" i="2" s="1"/>
  <c r="AF1100" i="2"/>
  <c r="AD1100" i="2"/>
  <c r="AF1112" i="2"/>
  <c r="AD1112" i="2"/>
  <c r="AH1125" i="2"/>
  <c r="AF1125" i="2"/>
  <c r="AD1125" i="2"/>
  <c r="N409" i="3"/>
  <c r="Z1137" i="2"/>
  <c r="AH1149" i="2"/>
  <c r="AF1149" i="2"/>
  <c r="AD1149" i="2"/>
  <c r="AF1153" i="2"/>
  <c r="AD1153" i="2"/>
  <c r="N413" i="3"/>
  <c r="Z1161" i="2"/>
  <c r="AF1161" i="2" s="1"/>
  <c r="N416" i="3"/>
  <c r="Z1173" i="2"/>
  <c r="AD1173" i="2" s="1"/>
  <c r="N420" i="3"/>
  <c r="Z1177" i="2"/>
  <c r="AF1189" i="2"/>
  <c r="AD1189" i="2"/>
  <c r="N427" i="3"/>
  <c r="Z1201" i="2"/>
  <c r="N430" i="3"/>
  <c r="Z1205" i="2"/>
  <c r="AF1205" i="2" s="1"/>
  <c r="N434" i="3"/>
  <c r="Z1209" i="2"/>
  <c r="AF1209" i="2" s="1"/>
  <c r="N438" i="3"/>
  <c r="Z1213" i="2"/>
  <c r="AH1213" i="2" s="1"/>
  <c r="N442" i="3"/>
  <c r="Z1217" i="2"/>
  <c r="AF1217" i="2" s="1"/>
  <c r="N443" i="3"/>
  <c r="Z1228" i="2"/>
  <c r="O1227" i="1"/>
  <c r="AF1231" i="2"/>
  <c r="AD1231" i="2"/>
  <c r="Z1234" i="2"/>
  <c r="O1233" i="1"/>
  <c r="AF1237" i="2"/>
  <c r="AD1237" i="2"/>
  <c r="Z1240" i="2"/>
  <c r="AH1240" i="2" s="1"/>
  <c r="O1239" i="1"/>
  <c r="AF1243" i="2"/>
  <c r="AD1243" i="2"/>
  <c r="Z1246" i="2"/>
  <c r="O1245" i="1"/>
  <c r="AF1249" i="2"/>
  <c r="AD1249" i="2"/>
  <c r="Z1252" i="2"/>
  <c r="O1251" i="1"/>
  <c r="AF1255" i="2"/>
  <c r="AD1255" i="2"/>
  <c r="Z1258" i="2"/>
  <c r="AH1258" i="2" s="1"/>
  <c r="O1257" i="1"/>
  <c r="AF1261" i="2"/>
  <c r="AD1261" i="2"/>
  <c r="N448" i="3"/>
  <c r="Z1264" i="2"/>
  <c r="AF1264" i="2" s="1"/>
  <c r="O1263" i="1"/>
  <c r="N449" i="3"/>
  <c r="Z1267" i="2"/>
  <c r="AF1267" i="2" s="1"/>
  <c r="Z1270" i="2"/>
  <c r="AF1270" i="2" s="1"/>
  <c r="O1269" i="1"/>
  <c r="Z1276" i="2"/>
  <c r="AF1276" i="2" s="1"/>
  <c r="O1275" i="1"/>
  <c r="Z1282" i="2"/>
  <c r="AF1282" i="2" s="1"/>
  <c r="O1281" i="1"/>
  <c r="Z1288" i="2"/>
  <c r="AF1288" i="2" s="1"/>
  <c r="O1287" i="1"/>
  <c r="AF1291" i="2"/>
  <c r="AH1291" i="2"/>
  <c r="Z1294" i="2"/>
  <c r="O1293" i="1"/>
  <c r="Z1300" i="2"/>
  <c r="AF1300" i="2" s="1"/>
  <c r="O1299" i="1"/>
  <c r="Z1306" i="2"/>
  <c r="AF1306" i="2" s="1"/>
  <c r="O1305" i="1"/>
  <c r="Z1334" i="2"/>
  <c r="AF1334" i="2" s="1"/>
  <c r="K1333" i="1"/>
  <c r="AB1334" i="2" s="1"/>
  <c r="Z1336" i="2"/>
  <c r="AF1336" i="2" s="1"/>
  <c r="K1335" i="1"/>
  <c r="AB1336" i="2" s="1"/>
  <c r="Z1358" i="2"/>
  <c r="AF1358" i="2" s="1"/>
  <c r="K1357" i="1"/>
  <c r="AB1358" i="2" s="1"/>
  <c r="Z1361" i="2"/>
  <c r="AF1361" i="2" s="1"/>
  <c r="K1360" i="1"/>
  <c r="AB1361" i="2" s="1"/>
  <c r="N463" i="3"/>
  <c r="Z1383" i="2"/>
  <c r="AF1383" i="2" s="1"/>
  <c r="K1382" i="1"/>
  <c r="Z1385" i="2"/>
  <c r="AF1385" i="2" s="1"/>
  <c r="K1384" i="1"/>
  <c r="AB1385" i="2" s="1"/>
  <c r="Y1414" i="2"/>
  <c r="J1413" i="1"/>
  <c r="AA1414" i="2" s="1"/>
  <c r="N1413" i="1"/>
  <c r="O609" i="3"/>
  <c r="AB2029" i="2"/>
  <c r="O620" i="3"/>
  <c r="AB2061" i="2"/>
  <c r="O894" i="1"/>
  <c r="O898" i="1"/>
  <c r="O902" i="1"/>
  <c r="O906" i="1"/>
  <c r="O910" i="1"/>
  <c r="O914" i="1"/>
  <c r="O918" i="1"/>
  <c r="O922" i="1"/>
  <c r="O927" i="1"/>
  <c r="O931" i="1"/>
  <c r="O935" i="1"/>
  <c r="O939" i="1"/>
  <c r="O943" i="1"/>
  <c r="O947" i="1"/>
  <c r="O951" i="1"/>
  <c r="O955" i="1"/>
  <c r="O959" i="1"/>
  <c r="O963" i="1"/>
  <c r="O967" i="1"/>
  <c r="O971" i="1"/>
  <c r="O975" i="1"/>
  <c r="O979" i="1"/>
  <c r="O983" i="1"/>
  <c r="O987" i="1"/>
  <c r="O991" i="1"/>
  <c r="O995" i="1"/>
  <c r="O999" i="1"/>
  <c r="O1003" i="1"/>
  <c r="O1007" i="1"/>
  <c r="O1011" i="1"/>
  <c r="J1014" i="1"/>
  <c r="AA1015" i="2" s="1"/>
  <c r="O1015" i="1"/>
  <c r="J1018" i="1"/>
  <c r="AA1019" i="2" s="1"/>
  <c r="O1019" i="1"/>
  <c r="J1022" i="1"/>
  <c r="AA1023" i="2" s="1"/>
  <c r="O1023" i="1"/>
  <c r="J1026" i="1"/>
  <c r="AA1027" i="2" s="1"/>
  <c r="O1027" i="1"/>
  <c r="J1030" i="1"/>
  <c r="AA1031" i="2" s="1"/>
  <c r="O1031" i="1"/>
  <c r="J1034" i="1"/>
  <c r="O1035" i="1"/>
  <c r="J1039" i="1"/>
  <c r="AA1040" i="2" s="1"/>
  <c r="O1040" i="1"/>
  <c r="J1043" i="1"/>
  <c r="AA1044" i="2" s="1"/>
  <c r="O1044" i="1"/>
  <c r="J1047" i="1"/>
  <c r="O1048" i="1"/>
  <c r="J1051" i="1"/>
  <c r="O1052" i="1"/>
  <c r="J1055" i="1"/>
  <c r="AA1056" i="2" s="1"/>
  <c r="O1056" i="1"/>
  <c r="J1059" i="1"/>
  <c r="AA1060" i="2" s="1"/>
  <c r="O1060" i="1"/>
  <c r="J1063" i="1"/>
  <c r="AA1064" i="2" s="1"/>
  <c r="O1064" i="1"/>
  <c r="J1067" i="1"/>
  <c r="AA1068" i="2" s="1"/>
  <c r="O1068" i="1"/>
  <c r="J1071" i="1"/>
  <c r="AA1072" i="2" s="1"/>
  <c r="O1072" i="1"/>
  <c r="J1075" i="1"/>
  <c r="AA1076" i="2" s="1"/>
  <c r="O1076" i="1"/>
  <c r="J1079" i="1"/>
  <c r="AA1080" i="2" s="1"/>
  <c r="O1080" i="1"/>
  <c r="J1083" i="1"/>
  <c r="AA1084" i="2" s="1"/>
  <c r="O1084" i="1"/>
  <c r="J1087" i="1"/>
  <c r="AA1088" i="2" s="1"/>
  <c r="O1088" i="1"/>
  <c r="J1091" i="1"/>
  <c r="AA1092" i="2" s="1"/>
  <c r="O1092" i="1"/>
  <c r="J1095" i="1"/>
  <c r="O1096" i="1"/>
  <c r="J1099" i="1"/>
  <c r="AA1100" i="2" s="1"/>
  <c r="O1100" i="1"/>
  <c r="J1103" i="1"/>
  <c r="AA1104" i="2" s="1"/>
  <c r="O1104" i="1"/>
  <c r="J1107" i="1"/>
  <c r="AA1108" i="2" s="1"/>
  <c r="O1108" i="1"/>
  <c r="J1111" i="1"/>
  <c r="AA1112" i="2" s="1"/>
  <c r="O1112" i="1"/>
  <c r="J1115" i="1"/>
  <c r="AA1116" i="2" s="1"/>
  <c r="O1116" i="1"/>
  <c r="J1119" i="1"/>
  <c r="AA1120" i="2" s="1"/>
  <c r="O1120" i="1"/>
  <c r="J1124" i="1"/>
  <c r="AA1125" i="2" s="1"/>
  <c r="O1125" i="1"/>
  <c r="J1128" i="1"/>
  <c r="AA1129" i="2" s="1"/>
  <c r="O1129" i="1"/>
  <c r="J1132" i="1"/>
  <c r="AA1133" i="2" s="1"/>
  <c r="O1133" i="1"/>
  <c r="J1136" i="1"/>
  <c r="O1137" i="1"/>
  <c r="J1140" i="1"/>
  <c r="AA1141" i="2" s="1"/>
  <c r="O1141" i="1"/>
  <c r="J1144" i="1"/>
  <c r="AA1145" i="2" s="1"/>
  <c r="O1145" i="1"/>
  <c r="J1148" i="1"/>
  <c r="AA1149" i="2" s="1"/>
  <c r="O1149" i="1"/>
  <c r="J1152" i="1"/>
  <c r="AA1153" i="2" s="1"/>
  <c r="O1153" i="1"/>
  <c r="J1156" i="1"/>
  <c r="AA1157" i="2" s="1"/>
  <c r="O1157" i="1"/>
  <c r="J1160" i="1"/>
  <c r="O1161" i="1"/>
  <c r="J1164" i="1"/>
  <c r="AA1165" i="2" s="1"/>
  <c r="O1165" i="1"/>
  <c r="J1168" i="1"/>
  <c r="AA1169" i="2" s="1"/>
  <c r="O1169" i="1"/>
  <c r="J1172" i="1"/>
  <c r="O1173" i="1"/>
  <c r="J1176" i="1"/>
  <c r="O1177" i="1"/>
  <c r="J1180" i="1"/>
  <c r="AA1181" i="2" s="1"/>
  <c r="O1181" i="1"/>
  <c r="J1184" i="1"/>
  <c r="AA1185" i="2" s="1"/>
  <c r="O1185" i="1"/>
  <c r="J1188" i="1"/>
  <c r="AA1189" i="2" s="1"/>
  <c r="O1189" i="1"/>
  <c r="J1192" i="1"/>
  <c r="AA1193" i="2" s="1"/>
  <c r="O1193" i="1"/>
  <c r="J1196" i="1"/>
  <c r="AA1197" i="2" s="1"/>
  <c r="O1197" i="1"/>
  <c r="J1200" i="1"/>
  <c r="O1201" i="1"/>
  <c r="J1204" i="1"/>
  <c r="O1205" i="1"/>
  <c r="J1208" i="1"/>
  <c r="O1209" i="1"/>
  <c r="J1212" i="1"/>
  <c r="O1213" i="1"/>
  <c r="J1216" i="1"/>
  <c r="O1217" i="1"/>
  <c r="J1220" i="1"/>
  <c r="AA1221" i="2" s="1"/>
  <c r="O1221" i="1"/>
  <c r="N1224" i="1"/>
  <c r="Q1225" i="1"/>
  <c r="J1227" i="1"/>
  <c r="Q1228" i="1"/>
  <c r="K1230" i="1"/>
  <c r="AB1231" i="2" s="1"/>
  <c r="Q1231" i="1"/>
  <c r="J1233" i="1"/>
  <c r="AA1234" i="2" s="1"/>
  <c r="Q1234" i="1"/>
  <c r="K1236" i="1"/>
  <c r="AB1237" i="2" s="1"/>
  <c r="Q1237" i="1"/>
  <c r="J1239" i="1"/>
  <c r="AA1240" i="2" s="1"/>
  <c r="Q1240" i="1"/>
  <c r="K1242" i="1"/>
  <c r="AB1243" i="2" s="1"/>
  <c r="Q1243" i="1"/>
  <c r="J1245" i="1"/>
  <c r="AA1246" i="2" s="1"/>
  <c r="Q1246" i="1"/>
  <c r="K1248" i="1"/>
  <c r="AB1249" i="2" s="1"/>
  <c r="Q1249" i="1"/>
  <c r="J1251" i="1"/>
  <c r="AA1252" i="2" s="1"/>
  <c r="Q1252" i="1"/>
  <c r="K1254" i="1"/>
  <c r="AB1255" i="2" s="1"/>
  <c r="Q1255" i="1"/>
  <c r="J1257" i="1"/>
  <c r="AA1258" i="2" s="1"/>
  <c r="Q1258" i="1"/>
  <c r="K1260" i="1"/>
  <c r="AB1261" i="2" s="1"/>
  <c r="Q1261" i="1"/>
  <c r="J1263" i="1"/>
  <c r="Q1264" i="1"/>
  <c r="K1266" i="1"/>
  <c r="Q1267" i="1"/>
  <c r="J1269" i="1"/>
  <c r="AA1270" i="2" s="1"/>
  <c r="Q1270" i="1"/>
  <c r="K1272" i="1"/>
  <c r="AB1273" i="2" s="1"/>
  <c r="Q1273" i="1"/>
  <c r="J1275" i="1"/>
  <c r="AA1276" i="2" s="1"/>
  <c r="Q1276" i="1"/>
  <c r="K1278" i="1"/>
  <c r="AB1279" i="2" s="1"/>
  <c r="Q1279" i="1"/>
  <c r="J1281" i="1"/>
  <c r="AA1282" i="2" s="1"/>
  <c r="Q1282" i="1"/>
  <c r="K1284" i="1"/>
  <c r="AB1285" i="2" s="1"/>
  <c r="Q1285" i="1"/>
  <c r="J1287" i="1"/>
  <c r="AA1288" i="2" s="1"/>
  <c r="Q1288" i="1"/>
  <c r="K1290" i="1"/>
  <c r="AB1291" i="2" s="1"/>
  <c r="Q1291" i="1"/>
  <c r="J1293" i="1"/>
  <c r="AA1294" i="2" s="1"/>
  <c r="Q1294" i="1"/>
  <c r="K1296" i="1"/>
  <c r="AB1297" i="2" s="1"/>
  <c r="Q1297" i="1"/>
  <c r="Q1300" i="1"/>
  <c r="K1302" i="1"/>
  <c r="AB1303" i="2" s="1"/>
  <c r="Q1303" i="1"/>
  <c r="K1308" i="1"/>
  <c r="AB1309" i="2" s="1"/>
  <c r="Y1317" i="2"/>
  <c r="AE1317" i="2" s="1"/>
  <c r="N1316" i="1"/>
  <c r="J1316" i="1"/>
  <c r="AA1317" i="2" s="1"/>
  <c r="Y1319" i="2"/>
  <c r="AE1319" i="2" s="1"/>
  <c r="J1318" i="1"/>
  <c r="AA1319" i="2" s="1"/>
  <c r="N1318" i="1"/>
  <c r="Q1329" i="1"/>
  <c r="Q1331" i="1"/>
  <c r="O1333" i="1"/>
  <c r="O1335" i="1"/>
  <c r="Y1338" i="2"/>
  <c r="AE1338" i="2" s="1"/>
  <c r="N1337" i="1"/>
  <c r="J1337" i="1"/>
  <c r="AA1338" i="2" s="1"/>
  <c r="Y1340" i="2"/>
  <c r="AE1340" i="2" s="1"/>
  <c r="J1339" i="1"/>
  <c r="AA1340" i="2" s="1"/>
  <c r="N1339" i="1"/>
  <c r="J458" i="3"/>
  <c r="AA1349" i="2"/>
  <c r="Q1353" i="1"/>
  <c r="Q1355" i="1"/>
  <c r="O1357" i="1"/>
  <c r="O1360" i="1"/>
  <c r="Y1363" i="2"/>
  <c r="AE1363" i="2" s="1"/>
  <c r="N1362" i="1"/>
  <c r="J1362" i="1"/>
  <c r="AA1363" i="2" s="1"/>
  <c r="Y1365" i="2"/>
  <c r="AE1365" i="2" s="1"/>
  <c r="J1364" i="1"/>
  <c r="AA1365" i="2" s="1"/>
  <c r="N1364" i="1"/>
  <c r="Q1378" i="1"/>
  <c r="Q1380" i="1"/>
  <c r="O1382" i="1"/>
  <c r="O1384" i="1"/>
  <c r="Y1387" i="2"/>
  <c r="AE1387" i="2" s="1"/>
  <c r="N1386" i="1"/>
  <c r="J1386" i="1"/>
  <c r="AA1387" i="2" s="1"/>
  <c r="Y1389" i="2"/>
  <c r="AE1389" i="2" s="1"/>
  <c r="J1388" i="1"/>
  <c r="AA1389" i="2" s="1"/>
  <c r="N1388" i="1"/>
  <c r="P1404" i="1"/>
  <c r="P1409" i="1"/>
  <c r="Z1414" i="2"/>
  <c r="AF1414" i="2" s="1"/>
  <c r="Q1413" i="1"/>
  <c r="K1413" i="1"/>
  <c r="AB1414" i="2" s="1"/>
  <c r="Y1416" i="2"/>
  <c r="N1415" i="1"/>
  <c r="J1415" i="1"/>
  <c r="AA1416" i="2" s="1"/>
  <c r="J470" i="3"/>
  <c r="AA1429" i="2"/>
  <c r="I373" i="3"/>
  <c r="Y926" i="2"/>
  <c r="AE926" i="2" s="1"/>
  <c r="I374" i="3"/>
  <c r="Y934" i="2"/>
  <c r="AE934" i="2" s="1"/>
  <c r="I375" i="3"/>
  <c r="Y946" i="2"/>
  <c r="AE946" i="2" s="1"/>
  <c r="I379" i="3"/>
  <c r="Y950" i="2"/>
  <c r="AE950" i="2" s="1"/>
  <c r="I383" i="3"/>
  <c r="Y962" i="2"/>
  <c r="AE962" i="2" s="1"/>
  <c r="I387" i="3"/>
  <c r="Y966" i="2"/>
  <c r="I391" i="3"/>
  <c r="Y970" i="2"/>
  <c r="AE970" i="2" s="1"/>
  <c r="AC978" i="2"/>
  <c r="AE978" i="2"/>
  <c r="P1003" i="1"/>
  <c r="AE1006" i="2"/>
  <c r="AC1006" i="2"/>
  <c r="P1007" i="1"/>
  <c r="P1011" i="1"/>
  <c r="P1015" i="1"/>
  <c r="P1019" i="1"/>
  <c r="P1023" i="1"/>
  <c r="P1027" i="1"/>
  <c r="P1031" i="1"/>
  <c r="P1035" i="1"/>
  <c r="P1040" i="1"/>
  <c r="P1044" i="1"/>
  <c r="I397" i="3"/>
  <c r="Y1047" i="2"/>
  <c r="P1048" i="1"/>
  <c r="I401" i="3"/>
  <c r="Y1051" i="2"/>
  <c r="AE1051" i="2" s="1"/>
  <c r="P1052" i="1"/>
  <c r="I405" i="3"/>
  <c r="Y1055" i="2"/>
  <c r="AE1055" i="2" s="1"/>
  <c r="K1055" i="1"/>
  <c r="AB1056" i="2" s="1"/>
  <c r="P1056" i="1"/>
  <c r="K1059" i="1"/>
  <c r="AB1060" i="2" s="1"/>
  <c r="P1060" i="1"/>
  <c r="AE1063" i="2"/>
  <c r="AC1063" i="2"/>
  <c r="K1063" i="1"/>
  <c r="AB1064" i="2" s="1"/>
  <c r="P1064" i="1"/>
  <c r="K1067" i="1"/>
  <c r="AB1068" i="2" s="1"/>
  <c r="P1068" i="1"/>
  <c r="K1071" i="1"/>
  <c r="AB1072" i="2" s="1"/>
  <c r="P1072" i="1"/>
  <c r="K1075" i="1"/>
  <c r="AB1076" i="2" s="1"/>
  <c r="P1076" i="1"/>
  <c r="K1079" i="1"/>
  <c r="AB1080" i="2" s="1"/>
  <c r="P1080" i="1"/>
  <c r="K1083" i="1"/>
  <c r="AB1084" i="2" s="1"/>
  <c r="P1084" i="1"/>
  <c r="K1087" i="1"/>
  <c r="AB1088" i="2" s="1"/>
  <c r="P1088" i="1"/>
  <c r="AE1091" i="2"/>
  <c r="AC1091" i="2"/>
  <c r="K1091" i="1"/>
  <c r="AB1092" i="2" s="1"/>
  <c r="P1092" i="1"/>
  <c r="K1095" i="1"/>
  <c r="P1096" i="1"/>
  <c r="K1099" i="1"/>
  <c r="AB1100" i="2" s="1"/>
  <c r="P1100" i="1"/>
  <c r="AE1103" i="2"/>
  <c r="AC1103" i="2"/>
  <c r="K1103" i="1"/>
  <c r="AB1104" i="2" s="1"/>
  <c r="P1104" i="1"/>
  <c r="K1107" i="1"/>
  <c r="AB1108" i="2" s="1"/>
  <c r="P1108" i="1"/>
  <c r="K1111" i="1"/>
  <c r="AB1112" i="2" s="1"/>
  <c r="P1112" i="1"/>
  <c r="AE1115" i="2"/>
  <c r="AC1115" i="2"/>
  <c r="K1115" i="1"/>
  <c r="AB1116" i="2" s="1"/>
  <c r="P1116" i="1"/>
  <c r="K1119" i="1"/>
  <c r="AB1120" i="2" s="1"/>
  <c r="P1120" i="1"/>
  <c r="AE1124" i="2"/>
  <c r="AG1124" i="2"/>
  <c r="K1124" i="1"/>
  <c r="AB1125" i="2" s="1"/>
  <c r="P1125" i="1"/>
  <c r="K1128" i="1"/>
  <c r="AB1129" i="2" s="1"/>
  <c r="P1129" i="1"/>
  <c r="K1132" i="1"/>
  <c r="AB1133" i="2" s="1"/>
  <c r="P1133" i="1"/>
  <c r="K1136" i="1"/>
  <c r="P1137" i="1"/>
  <c r="AE1140" i="2"/>
  <c r="AC1140" i="2"/>
  <c r="K1140" i="1"/>
  <c r="AB1141" i="2" s="1"/>
  <c r="P1141" i="1"/>
  <c r="I412" i="3"/>
  <c r="Y1144" i="2"/>
  <c r="AE1144" i="2" s="1"/>
  <c r="K1144" i="1"/>
  <c r="AB1145" i="2" s="1"/>
  <c r="P1145" i="1"/>
  <c r="K1148" i="1"/>
  <c r="AB1149" i="2" s="1"/>
  <c r="P1149" i="1"/>
  <c r="K1152" i="1"/>
  <c r="AB1153" i="2" s="1"/>
  <c r="P1153" i="1"/>
  <c r="K1156" i="1"/>
  <c r="AB1157" i="2" s="1"/>
  <c r="P1157" i="1"/>
  <c r="AE1160" i="2"/>
  <c r="AG1160" i="2"/>
  <c r="K1160" i="1"/>
  <c r="P1161" i="1"/>
  <c r="K1164" i="1"/>
  <c r="AB1165" i="2" s="1"/>
  <c r="P1165" i="1"/>
  <c r="K1168" i="1"/>
  <c r="AB1169" i="2" s="1"/>
  <c r="P1169" i="1"/>
  <c r="AE1172" i="2"/>
  <c r="AG1172" i="2"/>
  <c r="K1172" i="1"/>
  <c r="P1173" i="1"/>
  <c r="I419" i="3"/>
  <c r="Y1176" i="2"/>
  <c r="AE1176" i="2" s="1"/>
  <c r="K1176" i="1"/>
  <c r="P1177" i="1"/>
  <c r="I423" i="3"/>
  <c r="Y1180" i="2"/>
  <c r="AE1180" i="2" s="1"/>
  <c r="K1180" i="1"/>
  <c r="AB1181" i="2" s="1"/>
  <c r="P1181" i="1"/>
  <c r="K1184" i="1"/>
  <c r="AB1185" i="2" s="1"/>
  <c r="P1185" i="1"/>
  <c r="K1188" i="1"/>
  <c r="AB1189" i="2" s="1"/>
  <c r="P1189" i="1"/>
  <c r="K1192" i="1"/>
  <c r="AB1193" i="2" s="1"/>
  <c r="P1193" i="1"/>
  <c r="K1196" i="1"/>
  <c r="AB1197" i="2" s="1"/>
  <c r="P1197" i="1"/>
  <c r="I426" i="3"/>
  <c r="Y1200" i="2"/>
  <c r="AE1200" i="2" s="1"/>
  <c r="K1200" i="1"/>
  <c r="P1201" i="1"/>
  <c r="I429" i="3"/>
  <c r="Y1204" i="2"/>
  <c r="AE1204" i="2" s="1"/>
  <c r="K1204" i="1"/>
  <c r="P1205" i="1"/>
  <c r="I433" i="3"/>
  <c r="Y1208" i="2"/>
  <c r="AE1208" i="2" s="1"/>
  <c r="K1208" i="1"/>
  <c r="P1209" i="1"/>
  <c r="I437" i="3"/>
  <c r="Y1212" i="2"/>
  <c r="AE1212" i="2" s="1"/>
  <c r="K1212" i="1"/>
  <c r="P1213" i="1"/>
  <c r="I441" i="3"/>
  <c r="Y1216" i="2"/>
  <c r="AE1216" i="2" s="1"/>
  <c r="K1216" i="1"/>
  <c r="P1217" i="1"/>
  <c r="K1220" i="1"/>
  <c r="AB1221" i="2" s="1"/>
  <c r="P1221" i="1"/>
  <c r="Z1224" i="2"/>
  <c r="AF1224" i="2" s="1"/>
  <c r="O1223" i="1"/>
  <c r="O1224" i="1"/>
  <c r="K1227" i="1"/>
  <c r="N1230" i="1"/>
  <c r="K1233" i="1"/>
  <c r="AB1234" i="2" s="1"/>
  <c r="N1236" i="1"/>
  <c r="K1239" i="1"/>
  <c r="AB1240" i="2" s="1"/>
  <c r="N1242" i="1"/>
  <c r="K1245" i="1"/>
  <c r="AB1246" i="2" s="1"/>
  <c r="N1248" i="1"/>
  <c r="K1251" i="1"/>
  <c r="AB1252" i="2" s="1"/>
  <c r="N1254" i="1"/>
  <c r="K1257" i="1"/>
  <c r="AB1258" i="2" s="1"/>
  <c r="N1260" i="1"/>
  <c r="K1263" i="1"/>
  <c r="N1266" i="1"/>
  <c r="K1269" i="1"/>
  <c r="AB1270" i="2" s="1"/>
  <c r="N1272" i="1"/>
  <c r="K1275" i="1"/>
  <c r="AB1276" i="2" s="1"/>
  <c r="N1278" i="1"/>
  <c r="K1281" i="1"/>
  <c r="AB1282" i="2" s="1"/>
  <c r="N1284" i="1"/>
  <c r="K1287" i="1"/>
  <c r="AB1288" i="2" s="1"/>
  <c r="K1293" i="1"/>
  <c r="AB1294" i="2" s="1"/>
  <c r="K1299" i="1"/>
  <c r="AB1300" i="2" s="1"/>
  <c r="K1305" i="1"/>
  <c r="AB1306" i="2" s="1"/>
  <c r="Z1317" i="2"/>
  <c r="AF1317" i="2" s="1"/>
  <c r="K1316" i="1"/>
  <c r="AB1317" i="2" s="1"/>
  <c r="N1321" i="1"/>
  <c r="P1333" i="1"/>
  <c r="P1335" i="1"/>
  <c r="Z1338" i="2"/>
  <c r="AF1338" i="2" s="1"/>
  <c r="K1337" i="1"/>
  <c r="AB1338" i="2" s="1"/>
  <c r="Z1340" i="2"/>
  <c r="AF1340" i="2" s="1"/>
  <c r="K1339" i="1"/>
  <c r="AB1340" i="2" s="1"/>
  <c r="O458" i="3"/>
  <c r="AB1349" i="2"/>
  <c r="P1357" i="1"/>
  <c r="P1360" i="1"/>
  <c r="Z1363" i="2"/>
  <c r="AF1363" i="2" s="1"/>
  <c r="K1362" i="1"/>
  <c r="AB1363" i="2" s="1"/>
  <c r="Z1365" i="2"/>
  <c r="AF1365" i="2" s="1"/>
  <c r="K1364" i="1"/>
  <c r="AB1365" i="2" s="1"/>
  <c r="P1382" i="1"/>
  <c r="P1384" i="1"/>
  <c r="Z1387" i="2"/>
  <c r="AF1387" i="2" s="1"/>
  <c r="K1386" i="1"/>
  <c r="AB1387" i="2" s="1"/>
  <c r="Z1389" i="2"/>
  <c r="AF1389" i="2" s="1"/>
  <c r="K1388" i="1"/>
  <c r="AB1389" i="2" s="1"/>
  <c r="P1411" i="1"/>
  <c r="O1413" i="1"/>
  <c r="I468" i="3"/>
  <c r="Y1418" i="2"/>
  <c r="J1417" i="1"/>
  <c r="N1417" i="1"/>
  <c r="O470" i="3"/>
  <c r="AB1429" i="2"/>
  <c r="O593" i="3"/>
  <c r="AB1973" i="2"/>
  <c r="N374" i="3"/>
  <c r="Z934" i="2"/>
  <c r="AF934" i="2" s="1"/>
  <c r="AF938" i="2"/>
  <c r="AD938" i="2"/>
  <c r="N375" i="3"/>
  <c r="Z946" i="2"/>
  <c r="AF946" i="2" s="1"/>
  <c r="N379" i="3"/>
  <c r="Z950" i="2"/>
  <c r="N383" i="3"/>
  <c r="Z962" i="2"/>
  <c r="N387" i="3"/>
  <c r="Z966" i="2"/>
  <c r="AF966" i="2" s="1"/>
  <c r="N391" i="3"/>
  <c r="Z970" i="2"/>
  <c r="AF970" i="2" s="1"/>
  <c r="AF974" i="2"/>
  <c r="AD974" i="2"/>
  <c r="AF994" i="2"/>
  <c r="AD994" i="2"/>
  <c r="AF1002" i="2"/>
  <c r="AD1002" i="2"/>
  <c r="N1014" i="1"/>
  <c r="N1018" i="1"/>
  <c r="N1022" i="1"/>
  <c r="N1026" i="1"/>
  <c r="N1030" i="1"/>
  <c r="N1034" i="1"/>
  <c r="N1039" i="1"/>
  <c r="N1043" i="1"/>
  <c r="N397" i="3"/>
  <c r="Z1047" i="2"/>
  <c r="AF1047" i="2" s="1"/>
  <c r="N1047" i="1"/>
  <c r="N401" i="3"/>
  <c r="Z1051" i="2"/>
  <c r="AF1051" i="2" s="1"/>
  <c r="N1051" i="1"/>
  <c r="N405" i="3"/>
  <c r="Z1055" i="2"/>
  <c r="AF1055" i="2" s="1"/>
  <c r="N1055" i="1"/>
  <c r="N1059" i="1"/>
  <c r="N1063" i="1"/>
  <c r="N1067" i="1"/>
  <c r="N1071" i="1"/>
  <c r="N1075" i="1"/>
  <c r="AF1079" i="2"/>
  <c r="AD1079" i="2"/>
  <c r="N1079" i="1"/>
  <c r="N1083" i="1"/>
  <c r="N1087" i="1"/>
  <c r="N1091" i="1"/>
  <c r="N1095" i="1"/>
  <c r="N1099" i="1"/>
  <c r="AF1103" i="2"/>
  <c r="AD1103" i="2"/>
  <c r="N1103" i="1"/>
  <c r="N1107" i="1"/>
  <c r="N1111" i="1"/>
  <c r="AF1115" i="2"/>
  <c r="AD1115" i="2"/>
  <c r="N1115" i="1"/>
  <c r="N1119" i="1"/>
  <c r="AH1124" i="2"/>
  <c r="AF1124" i="2"/>
  <c r="AD1124" i="2"/>
  <c r="N1124" i="1"/>
  <c r="AH1128" i="2"/>
  <c r="AF1128" i="2"/>
  <c r="N1128" i="1"/>
  <c r="N1132" i="1"/>
  <c r="N1136" i="1"/>
  <c r="AH1140" i="2"/>
  <c r="AF1140" i="2"/>
  <c r="AD1140" i="2"/>
  <c r="N1140" i="1"/>
  <c r="N412" i="3"/>
  <c r="Z1144" i="2"/>
  <c r="AF1144" i="2" s="1"/>
  <c r="N1144" i="1"/>
  <c r="AF1148" i="2"/>
  <c r="AD1148" i="2"/>
  <c r="N1148" i="1"/>
  <c r="AF1152" i="2"/>
  <c r="AD1152" i="2"/>
  <c r="AH1152" i="2"/>
  <c r="N1152" i="1"/>
  <c r="N1156" i="1"/>
  <c r="N1160" i="1"/>
  <c r="N1164" i="1"/>
  <c r="AF1168" i="2"/>
  <c r="AD1168" i="2"/>
  <c r="N1168" i="1"/>
  <c r="N1172" i="1"/>
  <c r="N419" i="3"/>
  <c r="Z1176" i="2"/>
  <c r="AF1176" i="2" s="1"/>
  <c r="N1176" i="1"/>
  <c r="N423" i="3"/>
  <c r="Z1180" i="2"/>
  <c r="N1180" i="1"/>
  <c r="N1184" i="1"/>
  <c r="N1188" i="1"/>
  <c r="AF1192" i="2"/>
  <c r="AD1192" i="2"/>
  <c r="N1192" i="1"/>
  <c r="N1196" i="1"/>
  <c r="N426" i="3"/>
  <c r="Z1200" i="2"/>
  <c r="AF1200" i="2" s="1"/>
  <c r="N1200" i="1"/>
  <c r="N429" i="3"/>
  <c r="Z1204" i="2"/>
  <c r="N1204" i="1"/>
  <c r="N433" i="3"/>
  <c r="Z1208" i="2"/>
  <c r="AF1208" i="2" s="1"/>
  <c r="N1208" i="1"/>
  <c r="N437" i="3"/>
  <c r="Z1212" i="2"/>
  <c r="AF1212" i="2" s="1"/>
  <c r="N1212" i="1"/>
  <c r="N441" i="3"/>
  <c r="Z1216" i="2"/>
  <c r="N1216" i="1"/>
  <c r="N1220" i="1"/>
  <c r="Y1227" i="2"/>
  <c r="AE1227" i="2" s="1"/>
  <c r="J1226" i="1"/>
  <c r="AA1227" i="2" s="1"/>
  <c r="N1227" i="1"/>
  <c r="O1230" i="1"/>
  <c r="Y1233" i="2"/>
  <c r="AE1233" i="2" s="1"/>
  <c r="J1232" i="1"/>
  <c r="AA1233" i="2" s="1"/>
  <c r="N1233" i="1"/>
  <c r="O1236" i="1"/>
  <c r="Y1239" i="2"/>
  <c r="AE1239" i="2" s="1"/>
  <c r="J1238" i="1"/>
  <c r="AA1239" i="2" s="1"/>
  <c r="N1239" i="1"/>
  <c r="O1242" i="1"/>
  <c r="Y1245" i="2"/>
  <c r="AE1245" i="2" s="1"/>
  <c r="J1244" i="1"/>
  <c r="AA1245" i="2" s="1"/>
  <c r="N1245" i="1"/>
  <c r="O1248" i="1"/>
  <c r="Y1251" i="2"/>
  <c r="AE1251" i="2" s="1"/>
  <c r="J1250" i="1"/>
  <c r="AA1251" i="2" s="1"/>
  <c r="N1251" i="1"/>
  <c r="O1254" i="1"/>
  <c r="Y1257" i="2"/>
  <c r="AE1257" i="2" s="1"/>
  <c r="J1256" i="1"/>
  <c r="AA1257" i="2" s="1"/>
  <c r="N1257" i="1"/>
  <c r="I447" i="3"/>
  <c r="Y1260" i="2"/>
  <c r="AE1260" i="2" s="1"/>
  <c r="O1260" i="1"/>
  <c r="Y1263" i="2"/>
  <c r="AE1263" i="2" s="1"/>
  <c r="J1262" i="1"/>
  <c r="AA1263" i="2" s="1"/>
  <c r="N1263" i="1"/>
  <c r="O1266" i="1"/>
  <c r="I451" i="3"/>
  <c r="Y1269" i="2"/>
  <c r="AE1269" i="2" s="1"/>
  <c r="J1268" i="1"/>
  <c r="N1269" i="1"/>
  <c r="O1272" i="1"/>
  <c r="Y1275" i="2"/>
  <c r="AE1275" i="2" s="1"/>
  <c r="J1274" i="1"/>
  <c r="AA1275" i="2" s="1"/>
  <c r="N1275" i="1"/>
  <c r="O1278" i="1"/>
  <c r="Y1281" i="2"/>
  <c r="AE1281" i="2" s="1"/>
  <c r="J1280" i="1"/>
  <c r="AA1281" i="2" s="1"/>
  <c r="N1281" i="1"/>
  <c r="AE1284" i="2"/>
  <c r="AC1284" i="2"/>
  <c r="O1284" i="1"/>
  <c r="Y1287" i="2"/>
  <c r="AE1287" i="2" s="1"/>
  <c r="J1286" i="1"/>
  <c r="AA1287" i="2" s="1"/>
  <c r="N1287" i="1"/>
  <c r="AE1290" i="2"/>
  <c r="AC1290" i="2"/>
  <c r="O1290" i="1"/>
  <c r="Y1293" i="2"/>
  <c r="AE1293" i="2" s="1"/>
  <c r="J1292" i="1"/>
  <c r="AA1293" i="2" s="1"/>
  <c r="N1293" i="1"/>
  <c r="I453" i="3"/>
  <c r="Y1296" i="2"/>
  <c r="AE1296" i="2" s="1"/>
  <c r="O1296" i="1"/>
  <c r="I454" i="3"/>
  <c r="Y1299" i="2"/>
  <c r="AE1299" i="2" s="1"/>
  <c r="J1298" i="1"/>
  <c r="N1299" i="1"/>
  <c r="O1302" i="1"/>
  <c r="Y1305" i="2"/>
  <c r="AE1305" i="2" s="1"/>
  <c r="J1304" i="1"/>
  <c r="AA1305" i="2" s="1"/>
  <c r="N1305" i="1"/>
  <c r="O1308" i="1"/>
  <c r="I456" i="3"/>
  <c r="Y1311" i="2"/>
  <c r="AE1311" i="2" s="1"/>
  <c r="J1310" i="1"/>
  <c r="N1311" i="1"/>
  <c r="Z1314" i="2"/>
  <c r="AF1314" i="2" s="1"/>
  <c r="Q1313" i="1"/>
  <c r="O1313" i="1"/>
  <c r="Q1314" i="1"/>
  <c r="O1316" i="1"/>
  <c r="K1318" i="1"/>
  <c r="AB1319" i="2" s="1"/>
  <c r="Q1333" i="1"/>
  <c r="Q1335" i="1"/>
  <c r="O1337" i="1"/>
  <c r="Y1342" i="2"/>
  <c r="AE1342" i="2" s="1"/>
  <c r="N1341" i="1"/>
  <c r="J1341" i="1"/>
  <c r="AA1342" i="2" s="1"/>
  <c r="Y1344" i="2"/>
  <c r="AE1344" i="2" s="1"/>
  <c r="J1343" i="1"/>
  <c r="AA1344" i="2" s="1"/>
  <c r="N1343" i="1"/>
  <c r="Q1357" i="1"/>
  <c r="Q1360" i="1"/>
  <c r="O1362" i="1"/>
  <c r="O1364" i="1"/>
  <c r="Y1367" i="2"/>
  <c r="AE1367" i="2" s="1"/>
  <c r="N1366" i="1"/>
  <c r="J1366" i="1"/>
  <c r="AA1367" i="2" s="1"/>
  <c r="Y1369" i="2"/>
  <c r="AE1369" i="2" s="1"/>
  <c r="J1368" i="1"/>
  <c r="AA1369" i="2" s="1"/>
  <c r="N1368" i="1"/>
  <c r="J460" i="3"/>
  <c r="AA1378" i="2"/>
  <c r="Q1382" i="1"/>
  <c r="Q1384" i="1"/>
  <c r="O1386" i="1"/>
  <c r="Y1391" i="2"/>
  <c r="AE1391" i="2" s="1"/>
  <c r="N1390" i="1"/>
  <c r="J1390" i="1"/>
  <c r="AA1391" i="2" s="1"/>
  <c r="Y1393" i="2"/>
  <c r="AE1393" i="2" s="1"/>
  <c r="J1392" i="1"/>
  <c r="AA1393" i="2" s="1"/>
  <c r="N1392" i="1"/>
  <c r="P1413" i="1"/>
  <c r="N468" i="3"/>
  <c r="Z1418" i="2"/>
  <c r="AF1418" i="2" s="1"/>
  <c r="Q1417" i="1"/>
  <c r="K1417" i="1"/>
  <c r="Y1420" i="2"/>
  <c r="AE1420" i="2" s="1"/>
  <c r="N1419" i="1"/>
  <c r="J1419" i="1"/>
  <c r="AA1420" i="2" s="1"/>
  <c r="J472" i="3"/>
  <c r="AA1439" i="2"/>
  <c r="J920" i="1"/>
  <c r="AA921" i="2" s="1"/>
  <c r="J925" i="1"/>
  <c r="J929" i="1"/>
  <c r="AA930" i="2" s="1"/>
  <c r="J933" i="1"/>
  <c r="J937" i="1"/>
  <c r="AA938" i="2" s="1"/>
  <c r="J941" i="1"/>
  <c r="AA942" i="2" s="1"/>
  <c r="J945" i="1"/>
  <c r="J949" i="1"/>
  <c r="J953" i="1"/>
  <c r="AA954" i="2" s="1"/>
  <c r="J957" i="1"/>
  <c r="AA958" i="2" s="1"/>
  <c r="J961" i="1"/>
  <c r="J965" i="1"/>
  <c r="J969" i="1"/>
  <c r="J973" i="1"/>
  <c r="AA974" i="2" s="1"/>
  <c r="J977" i="1"/>
  <c r="AA978" i="2" s="1"/>
  <c r="J981" i="1"/>
  <c r="AA982" i="2" s="1"/>
  <c r="J985" i="1"/>
  <c r="AA986" i="2" s="1"/>
  <c r="J989" i="1"/>
  <c r="AA990" i="2" s="1"/>
  <c r="J993" i="1"/>
  <c r="AA994" i="2" s="1"/>
  <c r="J997" i="1"/>
  <c r="AA998" i="2" s="1"/>
  <c r="J1001" i="1"/>
  <c r="AA1002" i="2" s="1"/>
  <c r="J1005" i="1"/>
  <c r="AA1006" i="2" s="1"/>
  <c r="J1009" i="1"/>
  <c r="AA1010" i="2" s="1"/>
  <c r="J1013" i="1"/>
  <c r="AA1014" i="2" s="1"/>
  <c r="J1017" i="1"/>
  <c r="AA1018" i="2" s="1"/>
  <c r="J1021" i="1"/>
  <c r="AA1022" i="2" s="1"/>
  <c r="J1025" i="1"/>
  <c r="AA1026" i="2" s="1"/>
  <c r="J1029" i="1"/>
  <c r="AA1030" i="2" s="1"/>
  <c r="J1033" i="1"/>
  <c r="AA1034" i="2" s="1"/>
  <c r="J1038" i="1"/>
  <c r="AA1039" i="2" s="1"/>
  <c r="J1042" i="1"/>
  <c r="AA1043" i="2" s="1"/>
  <c r="J1046" i="1"/>
  <c r="J1050" i="1"/>
  <c r="J1054" i="1"/>
  <c r="O1055" i="1"/>
  <c r="J1058" i="1"/>
  <c r="AA1059" i="2" s="1"/>
  <c r="O1059" i="1"/>
  <c r="J1062" i="1"/>
  <c r="AA1063" i="2" s="1"/>
  <c r="O1063" i="1"/>
  <c r="J1066" i="1"/>
  <c r="AA1067" i="2" s="1"/>
  <c r="O1067" i="1"/>
  <c r="J1070" i="1"/>
  <c r="AA1071" i="2" s="1"/>
  <c r="O1071" i="1"/>
  <c r="J1074" i="1"/>
  <c r="AA1075" i="2" s="1"/>
  <c r="O1075" i="1"/>
  <c r="J1078" i="1"/>
  <c r="AA1079" i="2" s="1"/>
  <c r="O1079" i="1"/>
  <c r="J1082" i="1"/>
  <c r="AA1083" i="2" s="1"/>
  <c r="O1083" i="1"/>
  <c r="J1086" i="1"/>
  <c r="AA1087" i="2" s="1"/>
  <c r="O1087" i="1"/>
  <c r="J1090" i="1"/>
  <c r="AA1091" i="2" s="1"/>
  <c r="O1091" i="1"/>
  <c r="J1094" i="1"/>
  <c r="AA1095" i="2" s="1"/>
  <c r="O1095" i="1"/>
  <c r="J1098" i="1"/>
  <c r="AA1099" i="2" s="1"/>
  <c r="O1099" i="1"/>
  <c r="J1102" i="1"/>
  <c r="AA1103" i="2" s="1"/>
  <c r="O1103" i="1"/>
  <c r="J1106" i="1"/>
  <c r="AA1107" i="2" s="1"/>
  <c r="O1107" i="1"/>
  <c r="J1110" i="1"/>
  <c r="AA1111" i="2" s="1"/>
  <c r="O1111" i="1"/>
  <c r="J1114" i="1"/>
  <c r="AA1115" i="2" s="1"/>
  <c r="O1115" i="1"/>
  <c r="J1118" i="1"/>
  <c r="AA1119" i="2" s="1"/>
  <c r="O1119" i="1"/>
  <c r="J1123" i="1"/>
  <c r="AA1124" i="2" s="1"/>
  <c r="O1124" i="1"/>
  <c r="O1128" i="1"/>
  <c r="O1132" i="1"/>
  <c r="O1136" i="1"/>
  <c r="O1140" i="1"/>
  <c r="J412" i="3"/>
  <c r="AA1144" i="2"/>
  <c r="O1144" i="1"/>
  <c r="O1148" i="1"/>
  <c r="O1152" i="1"/>
  <c r="O1156" i="1"/>
  <c r="O1160" i="1"/>
  <c r="O1164" i="1"/>
  <c r="O1168" i="1"/>
  <c r="O1172" i="1"/>
  <c r="J419" i="3"/>
  <c r="AA1176" i="2"/>
  <c r="O1176" i="1"/>
  <c r="J423" i="3"/>
  <c r="AA1180" i="2"/>
  <c r="O1180" i="1"/>
  <c r="O1184" i="1"/>
  <c r="O1188" i="1"/>
  <c r="O1192" i="1"/>
  <c r="O1196" i="1"/>
  <c r="J426" i="3"/>
  <c r="AA1200" i="2"/>
  <c r="O1200" i="1"/>
  <c r="J429" i="3"/>
  <c r="AA1204" i="2"/>
  <c r="O1204" i="1"/>
  <c r="J433" i="3"/>
  <c r="AA1208" i="2"/>
  <c r="O1208" i="1"/>
  <c r="J437" i="3"/>
  <c r="AA1212" i="2"/>
  <c r="O1212" i="1"/>
  <c r="J441" i="3"/>
  <c r="AA1216" i="2"/>
  <c r="O1216" i="1"/>
  <c r="O1220" i="1"/>
  <c r="P1227" i="1"/>
  <c r="Z1230" i="2"/>
  <c r="AF1230" i="2" s="1"/>
  <c r="O1229" i="1"/>
  <c r="P1230" i="1"/>
  <c r="P1233" i="1"/>
  <c r="Z1236" i="2"/>
  <c r="AF1236" i="2" s="1"/>
  <c r="O1235" i="1"/>
  <c r="P1236" i="1"/>
  <c r="P1239" i="1"/>
  <c r="Z1242" i="2"/>
  <c r="AF1242" i="2" s="1"/>
  <c r="O1241" i="1"/>
  <c r="P1242" i="1"/>
  <c r="P1245" i="1"/>
  <c r="Z1248" i="2"/>
  <c r="AF1248" i="2" s="1"/>
  <c r="O1247" i="1"/>
  <c r="P1248" i="1"/>
  <c r="P1251" i="1"/>
  <c r="Z1254" i="2"/>
  <c r="AF1254" i="2" s="1"/>
  <c r="O1253" i="1"/>
  <c r="P1254" i="1"/>
  <c r="P1257" i="1"/>
  <c r="N447" i="3"/>
  <c r="Z1260" i="2"/>
  <c r="AF1260" i="2" s="1"/>
  <c r="O1259" i="1"/>
  <c r="P1260" i="1"/>
  <c r="P1263" i="1"/>
  <c r="Z1266" i="2"/>
  <c r="O1265" i="1"/>
  <c r="P1266" i="1"/>
  <c r="N451" i="3"/>
  <c r="Z1269" i="2"/>
  <c r="P1269" i="1"/>
  <c r="Z1272" i="2"/>
  <c r="O1271" i="1"/>
  <c r="P1272" i="1"/>
  <c r="AF1275" i="2"/>
  <c r="AD1275" i="2"/>
  <c r="P1275" i="1"/>
  <c r="Z1278" i="2"/>
  <c r="O1277" i="1"/>
  <c r="P1278" i="1"/>
  <c r="AF1281" i="2"/>
  <c r="AD1281" i="2"/>
  <c r="P1281" i="1"/>
  <c r="Z1284" i="2"/>
  <c r="AF1284" i="2" s="1"/>
  <c r="O1283" i="1"/>
  <c r="P1284" i="1"/>
  <c r="P1287" i="1"/>
  <c r="Z1290" i="2"/>
  <c r="AF1290" i="2" s="1"/>
  <c r="O1289" i="1"/>
  <c r="P1290" i="1"/>
  <c r="P1293" i="1"/>
  <c r="N453" i="3"/>
  <c r="Z1296" i="2"/>
  <c r="AF1296" i="2" s="1"/>
  <c r="O1295" i="1"/>
  <c r="P1296" i="1"/>
  <c r="N454" i="3"/>
  <c r="Z1299" i="2"/>
  <c r="AF1299" i="2" s="1"/>
  <c r="P1299" i="1"/>
  <c r="Z1302" i="2"/>
  <c r="AF1302" i="2" s="1"/>
  <c r="O1301" i="1"/>
  <c r="P1302" i="1"/>
  <c r="P1305" i="1"/>
  <c r="Z1308" i="2"/>
  <c r="AF1308" i="2" s="1"/>
  <c r="O1307" i="1"/>
  <c r="P1308" i="1"/>
  <c r="N456" i="3"/>
  <c r="Z1311" i="2"/>
  <c r="AF1311" i="2" s="1"/>
  <c r="P1311" i="1"/>
  <c r="J1313" i="1"/>
  <c r="AA1314" i="2" s="1"/>
  <c r="P1316" i="1"/>
  <c r="O1318" i="1"/>
  <c r="Y1321" i="2"/>
  <c r="AE1321" i="2" s="1"/>
  <c r="N1320" i="1"/>
  <c r="J1320" i="1"/>
  <c r="AA1321" i="2" s="1"/>
  <c r="Y1323" i="2"/>
  <c r="AE1323" i="2" s="1"/>
  <c r="J1322" i="1"/>
  <c r="AA1323" i="2" s="1"/>
  <c r="N1322" i="1"/>
  <c r="P1337" i="1"/>
  <c r="P1339" i="1"/>
  <c r="Z1342" i="2"/>
  <c r="AF1342" i="2" s="1"/>
  <c r="K1341" i="1"/>
  <c r="AB1342" i="2" s="1"/>
  <c r="Z1344" i="2"/>
  <c r="AF1344" i="2" s="1"/>
  <c r="K1343" i="1"/>
  <c r="AB1344" i="2" s="1"/>
  <c r="P1362" i="1"/>
  <c r="P1364" i="1"/>
  <c r="Z1367" i="2"/>
  <c r="AF1367" i="2" s="1"/>
  <c r="K1366" i="1"/>
  <c r="AB1367" i="2" s="1"/>
  <c r="Z1369" i="2"/>
  <c r="AF1369" i="2" s="1"/>
  <c r="K1368" i="1"/>
  <c r="AB1369" i="2" s="1"/>
  <c r="P1386" i="1"/>
  <c r="P1388" i="1"/>
  <c r="Z1391" i="2"/>
  <c r="AF1391" i="2" s="1"/>
  <c r="K1390" i="1"/>
  <c r="AB1391" i="2" s="1"/>
  <c r="Z1393" i="2"/>
  <c r="AF1393" i="2" s="1"/>
  <c r="K1392" i="1"/>
  <c r="AB1393" i="2" s="1"/>
  <c r="Y1422" i="2"/>
  <c r="J1421" i="1"/>
  <c r="AA1422" i="2" s="1"/>
  <c r="N1421" i="1"/>
  <c r="Y1424" i="2"/>
  <c r="AE1424" i="2" s="1"/>
  <c r="N1423" i="1"/>
  <c r="J1423" i="1"/>
  <c r="AA1424" i="2" s="1"/>
  <c r="O472" i="3"/>
  <c r="AB1439" i="2"/>
  <c r="O594" i="3"/>
  <c r="AB1989" i="2"/>
  <c r="K933" i="1"/>
  <c r="K937" i="1"/>
  <c r="AB938" i="2" s="1"/>
  <c r="K941" i="1"/>
  <c r="AB942" i="2" s="1"/>
  <c r="K945" i="1"/>
  <c r="I378" i="3"/>
  <c r="Y949" i="2"/>
  <c r="AE949" i="2" s="1"/>
  <c r="K949" i="1"/>
  <c r="K953" i="1"/>
  <c r="AB954" i="2" s="1"/>
  <c r="K957" i="1"/>
  <c r="AB958" i="2" s="1"/>
  <c r="I382" i="3"/>
  <c r="Y961" i="2"/>
  <c r="AE961" i="2" s="1"/>
  <c r="K961" i="1"/>
  <c r="I386" i="3"/>
  <c r="Y965" i="2"/>
  <c r="AE965" i="2" s="1"/>
  <c r="K965" i="1"/>
  <c r="I390" i="3"/>
  <c r="Y969" i="2"/>
  <c r="AG969" i="2" s="1"/>
  <c r="K969" i="1"/>
  <c r="I394" i="3"/>
  <c r="Y973" i="2"/>
  <c r="AE973" i="2" s="1"/>
  <c r="K973" i="1"/>
  <c r="AB974" i="2" s="1"/>
  <c r="K977" i="1"/>
  <c r="AB978" i="2" s="1"/>
  <c r="AC981" i="2"/>
  <c r="AE981" i="2"/>
  <c r="K981" i="1"/>
  <c r="AB982" i="2" s="1"/>
  <c r="K985" i="1"/>
  <c r="AB986" i="2" s="1"/>
  <c r="K989" i="1"/>
  <c r="AB990" i="2" s="1"/>
  <c r="K993" i="1"/>
  <c r="AB994" i="2" s="1"/>
  <c r="K997" i="1"/>
  <c r="AB998" i="2" s="1"/>
  <c r="K1001" i="1"/>
  <c r="AB1002" i="2" s="1"/>
  <c r="K1005" i="1"/>
  <c r="AB1006" i="2" s="1"/>
  <c r="K1009" i="1"/>
  <c r="AB1010" i="2" s="1"/>
  <c r="AG1013" i="2"/>
  <c r="AE1013" i="2"/>
  <c r="K1013" i="1"/>
  <c r="AB1014" i="2" s="1"/>
  <c r="P1014" i="1"/>
  <c r="K1017" i="1"/>
  <c r="AB1018" i="2" s="1"/>
  <c r="P1018" i="1"/>
  <c r="K1021" i="1"/>
  <c r="AB1022" i="2" s="1"/>
  <c r="P1022" i="1"/>
  <c r="I395" i="3"/>
  <c r="Y1025" i="2"/>
  <c r="AE1025" i="2" s="1"/>
  <c r="K1025" i="1"/>
  <c r="AB1026" i="2" s="1"/>
  <c r="P1026" i="1"/>
  <c r="K1029" i="1"/>
  <c r="AB1030" i="2" s="1"/>
  <c r="P1030" i="1"/>
  <c r="K1033" i="1"/>
  <c r="AB1034" i="2" s="1"/>
  <c r="P1034" i="1"/>
  <c r="K1038" i="1"/>
  <c r="AB1039" i="2" s="1"/>
  <c r="P1039" i="1"/>
  <c r="K1042" i="1"/>
  <c r="AB1043" i="2" s="1"/>
  <c r="P1043" i="1"/>
  <c r="K1046" i="1"/>
  <c r="P1047" i="1"/>
  <c r="I400" i="3"/>
  <c r="Y1050" i="2"/>
  <c r="AE1050" i="2" s="1"/>
  <c r="K1050" i="1"/>
  <c r="P1051" i="1"/>
  <c r="I404" i="3"/>
  <c r="Y1054" i="2"/>
  <c r="AE1054" i="2" s="1"/>
  <c r="K1054" i="1"/>
  <c r="P1055" i="1"/>
  <c r="K1058" i="1"/>
  <c r="AB1059" i="2" s="1"/>
  <c r="P1059" i="1"/>
  <c r="AE1062" i="2"/>
  <c r="AG1062" i="2"/>
  <c r="K1062" i="1"/>
  <c r="AB1063" i="2" s="1"/>
  <c r="P1063" i="1"/>
  <c r="K1066" i="1"/>
  <c r="AB1067" i="2" s="1"/>
  <c r="P1067" i="1"/>
  <c r="K1070" i="1"/>
  <c r="AB1071" i="2" s="1"/>
  <c r="P1071" i="1"/>
  <c r="K1074" i="1"/>
  <c r="AB1075" i="2" s="1"/>
  <c r="P1075" i="1"/>
  <c r="K1078" i="1"/>
  <c r="AB1079" i="2" s="1"/>
  <c r="P1079" i="1"/>
  <c r="K1082" i="1"/>
  <c r="AB1083" i="2" s="1"/>
  <c r="P1083" i="1"/>
  <c r="K1086" i="1"/>
  <c r="AB1087" i="2" s="1"/>
  <c r="P1087" i="1"/>
  <c r="K1090" i="1"/>
  <c r="AB1091" i="2" s="1"/>
  <c r="P1091" i="1"/>
  <c r="AE1094" i="2"/>
  <c r="AC1094" i="2"/>
  <c r="K1094" i="1"/>
  <c r="AB1095" i="2" s="1"/>
  <c r="P1095" i="1"/>
  <c r="K1098" i="1"/>
  <c r="AB1099" i="2" s="1"/>
  <c r="P1099" i="1"/>
  <c r="K1102" i="1"/>
  <c r="AB1103" i="2" s="1"/>
  <c r="P1103" i="1"/>
  <c r="AE1106" i="2"/>
  <c r="AC1106" i="2"/>
  <c r="K1106" i="1"/>
  <c r="AB1107" i="2" s="1"/>
  <c r="P1107" i="1"/>
  <c r="K1110" i="1"/>
  <c r="AB1111" i="2" s="1"/>
  <c r="P1111" i="1"/>
  <c r="K1114" i="1"/>
  <c r="AB1115" i="2" s="1"/>
  <c r="P1115" i="1"/>
  <c r="AE1118" i="2"/>
  <c r="AC1118" i="2"/>
  <c r="K1118" i="1"/>
  <c r="AB1119" i="2" s="1"/>
  <c r="P1119" i="1"/>
  <c r="K1123" i="1"/>
  <c r="AB1124" i="2" s="1"/>
  <c r="P1124" i="1"/>
  <c r="K1127" i="1"/>
  <c r="AB1128" i="2" s="1"/>
  <c r="P1128" i="1"/>
  <c r="AE1131" i="2"/>
  <c r="AC1131" i="2"/>
  <c r="K1131" i="1"/>
  <c r="AB1132" i="2" s="1"/>
  <c r="P1132" i="1"/>
  <c r="K1135" i="1"/>
  <c r="AB1136" i="2" s="1"/>
  <c r="P1136" i="1"/>
  <c r="I411" i="3"/>
  <c r="Y1139" i="2"/>
  <c r="AE1139" i="2" s="1"/>
  <c r="K1139" i="1"/>
  <c r="AB1140" i="2" s="1"/>
  <c r="P1140" i="1"/>
  <c r="AE1143" i="2"/>
  <c r="AC1143" i="2"/>
  <c r="K1143" i="1"/>
  <c r="P1144" i="1"/>
  <c r="K1147" i="1"/>
  <c r="AB1148" i="2" s="1"/>
  <c r="P1148" i="1"/>
  <c r="K1151" i="1"/>
  <c r="AB1152" i="2" s="1"/>
  <c r="P1152" i="1"/>
  <c r="AE1155" i="2"/>
  <c r="AC1155" i="2"/>
  <c r="K1155" i="1"/>
  <c r="AB1156" i="2" s="1"/>
  <c r="P1156" i="1"/>
  <c r="K1159" i="1"/>
  <c r="AB1160" i="2" s="1"/>
  <c r="P1160" i="1"/>
  <c r="I415" i="3"/>
  <c r="Y1163" i="2"/>
  <c r="AE1163" i="2" s="1"/>
  <c r="K1163" i="1"/>
  <c r="AB1164" i="2" s="1"/>
  <c r="P1164" i="1"/>
  <c r="AE1167" i="2"/>
  <c r="AC1167" i="2"/>
  <c r="K1167" i="1"/>
  <c r="AB1168" i="2" s="1"/>
  <c r="P1168" i="1"/>
  <c r="K1171" i="1"/>
  <c r="AB1172" i="2" s="1"/>
  <c r="P1172" i="1"/>
  <c r="I418" i="3"/>
  <c r="Y1175" i="2"/>
  <c r="AE1175" i="2" s="1"/>
  <c r="K1175" i="1"/>
  <c r="P1176" i="1"/>
  <c r="I422" i="3"/>
  <c r="Y1179" i="2"/>
  <c r="AE1179" i="2" s="1"/>
  <c r="K1179" i="1"/>
  <c r="P1180" i="1"/>
  <c r="K1183" i="1"/>
  <c r="AB1184" i="2" s="1"/>
  <c r="P1184" i="1"/>
  <c r="K1187" i="1"/>
  <c r="AB1188" i="2" s="1"/>
  <c r="P1188" i="1"/>
  <c r="K1191" i="1"/>
  <c r="AB1192" i="2" s="1"/>
  <c r="P1192" i="1"/>
  <c r="K1195" i="1"/>
  <c r="AB1196" i="2" s="1"/>
  <c r="P1196" i="1"/>
  <c r="I425" i="3"/>
  <c r="Y1199" i="2"/>
  <c r="AE1199" i="2" s="1"/>
  <c r="K1199" i="1"/>
  <c r="P1200" i="1"/>
  <c r="I428" i="3"/>
  <c r="Y1203" i="2"/>
  <c r="AE1203" i="2" s="1"/>
  <c r="K1203" i="1"/>
  <c r="P1204" i="1"/>
  <c r="I432" i="3"/>
  <c r="Y1207" i="2"/>
  <c r="AE1207" i="2" s="1"/>
  <c r="K1207" i="1"/>
  <c r="P1208" i="1"/>
  <c r="I436" i="3"/>
  <c r="Y1211" i="2"/>
  <c r="AE1211" i="2" s="1"/>
  <c r="K1211" i="1"/>
  <c r="P1212" i="1"/>
  <c r="I440" i="3"/>
  <c r="Y1215" i="2"/>
  <c r="AE1215" i="2" s="1"/>
  <c r="K1215" i="1"/>
  <c r="P1216" i="1"/>
  <c r="K1219" i="1"/>
  <c r="AB1220" i="2" s="1"/>
  <c r="P1220" i="1"/>
  <c r="Y1223" i="2"/>
  <c r="AE1223" i="2" s="1"/>
  <c r="J1222" i="1"/>
  <c r="AA1223" i="2" s="1"/>
  <c r="K1226" i="1"/>
  <c r="AB1227" i="2" s="1"/>
  <c r="Q1227" i="1"/>
  <c r="J1229" i="1"/>
  <c r="AA1230" i="2" s="1"/>
  <c r="Q1230" i="1"/>
  <c r="K1232" i="1"/>
  <c r="AB1233" i="2" s="1"/>
  <c r="Q1233" i="1"/>
  <c r="J1235" i="1"/>
  <c r="AA1236" i="2" s="1"/>
  <c r="Q1236" i="1"/>
  <c r="K1238" i="1"/>
  <c r="AB1239" i="2" s="1"/>
  <c r="Q1239" i="1"/>
  <c r="J1241" i="1"/>
  <c r="AA1242" i="2" s="1"/>
  <c r="Q1242" i="1"/>
  <c r="K1244" i="1"/>
  <c r="AB1245" i="2" s="1"/>
  <c r="Q1245" i="1"/>
  <c r="J1247" i="1"/>
  <c r="AA1248" i="2" s="1"/>
  <c r="Q1248" i="1"/>
  <c r="K1250" i="1"/>
  <c r="AB1251" i="2" s="1"/>
  <c r="Q1251" i="1"/>
  <c r="J1253" i="1"/>
  <c r="AA1254" i="2" s="1"/>
  <c r="Q1254" i="1"/>
  <c r="K1256" i="1"/>
  <c r="AB1257" i="2" s="1"/>
  <c r="Q1257" i="1"/>
  <c r="J1259" i="1"/>
  <c r="Q1260" i="1"/>
  <c r="K1262" i="1"/>
  <c r="AB1263" i="2" s="1"/>
  <c r="Q1263" i="1"/>
  <c r="J1265" i="1"/>
  <c r="AA1266" i="2" s="1"/>
  <c r="Q1266" i="1"/>
  <c r="K1268" i="1"/>
  <c r="Q1269" i="1"/>
  <c r="J1271" i="1"/>
  <c r="AA1272" i="2" s="1"/>
  <c r="Q1272" i="1"/>
  <c r="K1274" i="1"/>
  <c r="AB1275" i="2" s="1"/>
  <c r="Q1275" i="1"/>
  <c r="J1277" i="1"/>
  <c r="AA1278" i="2" s="1"/>
  <c r="Q1278" i="1"/>
  <c r="K1280" i="1"/>
  <c r="AB1281" i="2" s="1"/>
  <c r="Q1281" i="1"/>
  <c r="Q1284" i="1"/>
  <c r="Q1287" i="1"/>
  <c r="Q1290" i="1"/>
  <c r="Q1293" i="1"/>
  <c r="J453" i="3"/>
  <c r="AA1296" i="2"/>
  <c r="Q1296" i="1"/>
  <c r="O454" i="3"/>
  <c r="AB1299" i="2"/>
  <c r="Q1299" i="1"/>
  <c r="Q1302" i="1"/>
  <c r="Q1305" i="1"/>
  <c r="Q1308" i="1"/>
  <c r="O456" i="3"/>
  <c r="AB1311" i="2"/>
  <c r="Z1321" i="2"/>
  <c r="AF1321" i="2" s="1"/>
  <c r="K1320" i="1"/>
  <c r="AB1321" i="2" s="1"/>
  <c r="Y1346" i="2"/>
  <c r="AE1346" i="2" s="1"/>
  <c r="N1345" i="1"/>
  <c r="J1345" i="1"/>
  <c r="AA1346" i="2" s="1"/>
  <c r="Y1348" i="2"/>
  <c r="AE1348" i="2" s="1"/>
  <c r="J1347" i="1"/>
  <c r="AA1348" i="2" s="1"/>
  <c r="N1347" i="1"/>
  <c r="Y1371" i="2"/>
  <c r="AE1371" i="2" s="1"/>
  <c r="N1370" i="1"/>
  <c r="J1370" i="1"/>
  <c r="AA1371" i="2" s="1"/>
  <c r="Y1373" i="2"/>
  <c r="AE1373" i="2" s="1"/>
  <c r="J1372" i="1"/>
  <c r="AA1373" i="2" s="1"/>
  <c r="N1372" i="1"/>
  <c r="J461" i="3"/>
  <c r="AA1380" i="2"/>
  <c r="J462" i="3"/>
  <c r="AA1382" i="2"/>
  <c r="I465" i="3"/>
  <c r="Y1395" i="2"/>
  <c r="AE1395" i="2" s="1"/>
  <c r="N1394" i="1"/>
  <c r="J1394" i="1"/>
  <c r="Y1397" i="2"/>
  <c r="AE1397" i="2" s="1"/>
  <c r="J1396" i="1"/>
  <c r="AA1397" i="2" s="1"/>
  <c r="N1396" i="1"/>
  <c r="J467" i="3"/>
  <c r="AA1408" i="2"/>
  <c r="Y1426" i="2"/>
  <c r="AE1426" i="2" s="1"/>
  <c r="J1425" i="1"/>
  <c r="AA1426" i="2" s="1"/>
  <c r="N1425" i="1"/>
  <c r="I469" i="3"/>
  <c r="Y1428" i="2"/>
  <c r="AE1428" i="2" s="1"/>
  <c r="N1427" i="1"/>
  <c r="J1427" i="1"/>
  <c r="I461" i="3"/>
  <c r="Y1380" i="2"/>
  <c r="AE1380" i="2" s="1"/>
  <c r="I464" i="3"/>
  <c r="Y1384" i="2"/>
  <c r="AE1384" i="2" s="1"/>
  <c r="P1405" i="1"/>
  <c r="I467" i="3"/>
  <c r="Y1408" i="2"/>
  <c r="AE1408" i="2" s="1"/>
  <c r="AE1421" i="2"/>
  <c r="AC1421" i="2"/>
  <c r="K1421" i="1"/>
  <c r="AB1422" i="2" s="1"/>
  <c r="K1425" i="1"/>
  <c r="AB1426" i="2" s="1"/>
  <c r="P1426" i="1"/>
  <c r="I470" i="3"/>
  <c r="Y1429" i="2"/>
  <c r="AE1429" i="2" s="1"/>
  <c r="K1429" i="1"/>
  <c r="AB1430" i="2" s="1"/>
  <c r="AE1433" i="2"/>
  <c r="AC1433" i="2"/>
  <c r="K1433" i="1"/>
  <c r="AB1434" i="2" s="1"/>
  <c r="K1437" i="1"/>
  <c r="K1441" i="1"/>
  <c r="AB1442" i="2" s="1"/>
  <c r="AE1445" i="2"/>
  <c r="AC1445" i="2"/>
  <c r="K1445" i="1"/>
  <c r="AB1446" i="2" s="1"/>
  <c r="K1449" i="1"/>
  <c r="AB1450" i="2" s="1"/>
  <c r="K1453" i="1"/>
  <c r="AB1454" i="2" s="1"/>
  <c r="AE1457" i="2"/>
  <c r="AC1457" i="2"/>
  <c r="K1457" i="1"/>
  <c r="AB1458" i="2" s="1"/>
  <c r="K1462" i="1"/>
  <c r="AB1463" i="2" s="1"/>
  <c r="K1466" i="1"/>
  <c r="AB1467" i="2" s="1"/>
  <c r="K1470" i="1"/>
  <c r="AB1471" i="2" s="1"/>
  <c r="K1474" i="1"/>
  <c r="P1475" i="1"/>
  <c r="K1478" i="1"/>
  <c r="AB1479" i="2" s="1"/>
  <c r="P1479" i="1"/>
  <c r="I475" i="3"/>
  <c r="Y1482" i="2"/>
  <c r="AE1482" i="2" s="1"/>
  <c r="K1482" i="1"/>
  <c r="K1486" i="1"/>
  <c r="AB1487" i="2" s="1"/>
  <c r="K1491" i="1"/>
  <c r="AB1492" i="2" s="1"/>
  <c r="K1495" i="1"/>
  <c r="AB1496" i="2" s="1"/>
  <c r="K1499" i="1"/>
  <c r="AB1500" i="2" s="1"/>
  <c r="K1504" i="1"/>
  <c r="AB1505" i="2" s="1"/>
  <c r="I477" i="3"/>
  <c r="Y1508" i="2"/>
  <c r="AE1508" i="2" s="1"/>
  <c r="K1508" i="1"/>
  <c r="K1512" i="1"/>
  <c r="K1516" i="1"/>
  <c r="I486" i="3"/>
  <c r="Y1520" i="2"/>
  <c r="AE1520" i="2" s="1"/>
  <c r="K1520" i="1"/>
  <c r="AB1521" i="2" s="1"/>
  <c r="K1524" i="1"/>
  <c r="AB1525" i="2" s="1"/>
  <c r="I488" i="3"/>
  <c r="Y1528" i="2"/>
  <c r="AE1528" i="2" s="1"/>
  <c r="K1528" i="1"/>
  <c r="AB1529" i="2" s="1"/>
  <c r="I491" i="3"/>
  <c r="Y1532" i="2"/>
  <c r="AE1532" i="2" s="1"/>
  <c r="K1533" i="1"/>
  <c r="K1537" i="1"/>
  <c r="AB1538" i="2" s="1"/>
  <c r="K1541" i="1"/>
  <c r="AB1542" i="2" s="1"/>
  <c r="AE1545" i="2"/>
  <c r="AC1545" i="2"/>
  <c r="K1545" i="1"/>
  <c r="AB1546" i="2" s="1"/>
  <c r="AG1549" i="2"/>
  <c r="AE1549" i="2"/>
  <c r="K1549" i="1"/>
  <c r="I500" i="3"/>
  <c r="Y1553" i="2"/>
  <c r="K1553" i="1"/>
  <c r="I504" i="3"/>
  <c r="Y1557" i="2"/>
  <c r="K1557" i="1"/>
  <c r="K1561" i="1"/>
  <c r="AB1562" i="2" s="1"/>
  <c r="K1565" i="1"/>
  <c r="AB1566" i="2" s="1"/>
  <c r="K1570" i="1"/>
  <c r="AB1571" i="2" s="1"/>
  <c r="K1574" i="1"/>
  <c r="AB1575" i="2" s="1"/>
  <c r="K1578" i="1"/>
  <c r="AB1579" i="2" s="1"/>
  <c r="AE1582" i="2"/>
  <c r="AC1582" i="2"/>
  <c r="K1582" i="1"/>
  <c r="AB1583" i="2" s="1"/>
  <c r="K1586" i="1"/>
  <c r="K1590" i="1"/>
  <c r="AB1591" i="2" s="1"/>
  <c r="AE1594" i="2"/>
  <c r="AC1594" i="2"/>
  <c r="K1594" i="1"/>
  <c r="AB1595" i="2" s="1"/>
  <c r="I512" i="3"/>
  <c r="Y1598" i="2"/>
  <c r="AE1598" i="2" s="1"/>
  <c r="K1598" i="1"/>
  <c r="K1602" i="1"/>
  <c r="AB1603" i="2" s="1"/>
  <c r="K1606" i="1"/>
  <c r="AB1607" i="2" s="1"/>
  <c r="K1610" i="1"/>
  <c r="AB1611" i="2" s="1"/>
  <c r="K1615" i="1"/>
  <c r="AB1616" i="2" s="1"/>
  <c r="K1619" i="1"/>
  <c r="AB1620" i="2" s="1"/>
  <c r="K1623" i="1"/>
  <c r="AB1624" i="2" s="1"/>
  <c r="K1627" i="1"/>
  <c r="AB1628" i="2" s="1"/>
  <c r="K1631" i="1"/>
  <c r="AB1632" i="2" s="1"/>
  <c r="K1635" i="1"/>
  <c r="AB1636" i="2" s="1"/>
  <c r="I518" i="3"/>
  <c r="Y1639" i="2"/>
  <c r="AE1639" i="2" s="1"/>
  <c r="K1639" i="1"/>
  <c r="AB1640" i="2" s="1"/>
  <c r="K1644" i="1"/>
  <c r="AB1645" i="2" s="1"/>
  <c r="K1648" i="1"/>
  <c r="AB1649" i="2" s="1"/>
  <c r="K1652" i="1"/>
  <c r="AB1653" i="2" s="1"/>
  <c r="P1653" i="1"/>
  <c r="K1656" i="1"/>
  <c r="AB1657" i="2" s="1"/>
  <c r="P1657" i="1"/>
  <c r="K1660" i="1"/>
  <c r="AB1661" i="2" s="1"/>
  <c r="P1661" i="1"/>
  <c r="I519" i="3"/>
  <c r="Y1664" i="2"/>
  <c r="AE1664" i="2" s="1"/>
  <c r="K1664" i="1"/>
  <c r="I522" i="3"/>
  <c r="Y1668" i="2"/>
  <c r="AE1668" i="2" s="1"/>
  <c r="K1668" i="1"/>
  <c r="AB1669" i="2" s="1"/>
  <c r="K1673" i="1"/>
  <c r="AB1674" i="2" s="1"/>
  <c r="K1677" i="1"/>
  <c r="K1681" i="1"/>
  <c r="AB1682" i="2" s="1"/>
  <c r="P1682" i="1"/>
  <c r="I524" i="3"/>
  <c r="Y1685" i="2"/>
  <c r="AE1685" i="2" s="1"/>
  <c r="K1685" i="1"/>
  <c r="AB1686" i="2" s="1"/>
  <c r="K1689" i="1"/>
  <c r="AB1690" i="2" s="1"/>
  <c r="I525" i="3"/>
  <c r="Y1693" i="2"/>
  <c r="AE1693" i="2" s="1"/>
  <c r="K1693" i="1"/>
  <c r="AB1694" i="2" s="1"/>
  <c r="K1697" i="1"/>
  <c r="I531" i="3"/>
  <c r="Y1701" i="2"/>
  <c r="AE1701" i="2" s="1"/>
  <c r="K1701" i="1"/>
  <c r="AE1705" i="2"/>
  <c r="AC1705" i="2"/>
  <c r="K1705" i="1"/>
  <c r="AB1706" i="2" s="1"/>
  <c r="K1709" i="1"/>
  <c r="AE1713" i="2"/>
  <c r="AC1713" i="2"/>
  <c r="K1713" i="1"/>
  <c r="AB1714" i="2" s="1"/>
  <c r="K1717" i="1"/>
  <c r="AB1718" i="2" s="1"/>
  <c r="P1718" i="1"/>
  <c r="I538" i="3"/>
  <c r="Y1721" i="2"/>
  <c r="AE1721" i="2" s="1"/>
  <c r="K1721" i="1"/>
  <c r="AB1722" i="2" s="1"/>
  <c r="I540" i="3"/>
  <c r="Y1725" i="2"/>
  <c r="K1725" i="1"/>
  <c r="P1726" i="1"/>
  <c r="K1729" i="1"/>
  <c r="AB1730" i="2" s="1"/>
  <c r="P1730" i="1"/>
  <c r="K1733" i="1"/>
  <c r="AB1734" i="2" s="1"/>
  <c r="P1734" i="1"/>
  <c r="K1737" i="1"/>
  <c r="AB1738" i="2" s="1"/>
  <c r="P1738" i="1"/>
  <c r="K1741" i="1"/>
  <c r="AB1742" i="2" s="1"/>
  <c r="P1742" i="1"/>
  <c r="K1745" i="1"/>
  <c r="AB1746" i="2" s="1"/>
  <c r="P1746" i="1"/>
  <c r="I543" i="3"/>
  <c r="Y1749" i="2"/>
  <c r="AE1749" i="2" s="1"/>
  <c r="K1749" i="1"/>
  <c r="P1750" i="1"/>
  <c r="I546" i="3"/>
  <c r="Y1753" i="2"/>
  <c r="AE1753" i="2" s="1"/>
  <c r="K1753" i="1"/>
  <c r="K1757" i="1"/>
  <c r="AB1758" i="2" s="1"/>
  <c r="P1758" i="1"/>
  <c r="I550" i="3"/>
  <c r="Y1761" i="2"/>
  <c r="AE1761" i="2" s="1"/>
  <c r="K1761" i="1"/>
  <c r="AB1762" i="2" s="1"/>
  <c r="I553" i="3"/>
  <c r="Y1765" i="2"/>
  <c r="AE1765" i="2" s="1"/>
  <c r="K1765" i="1"/>
  <c r="AB1766" i="2" s="1"/>
  <c r="P1766" i="1"/>
  <c r="K1769" i="1"/>
  <c r="AB1770" i="2" s="1"/>
  <c r="P1770" i="1"/>
  <c r="K1773" i="1"/>
  <c r="AB1774" i="2" s="1"/>
  <c r="P1774" i="1"/>
  <c r="I555" i="3"/>
  <c r="Y1778" i="2"/>
  <c r="AE1778" i="2" s="1"/>
  <c r="K1778" i="1"/>
  <c r="AB1779" i="2" s="1"/>
  <c r="K1786" i="1"/>
  <c r="AB1787" i="2" s="1"/>
  <c r="J1789" i="1"/>
  <c r="K1792" i="1"/>
  <c r="J1796" i="1"/>
  <c r="AA1797" i="2" s="1"/>
  <c r="Q1797" i="1"/>
  <c r="K1799" i="1"/>
  <c r="AB1800" i="2" s="1"/>
  <c r="N1802" i="1"/>
  <c r="I568" i="3"/>
  <c r="Y1805" i="2"/>
  <c r="AE1805" i="2" s="1"/>
  <c r="J1804" i="1"/>
  <c r="K1807" i="1"/>
  <c r="AB1808" i="2" s="1"/>
  <c r="N1811" i="1"/>
  <c r="Y1814" i="2"/>
  <c r="J1813" i="1"/>
  <c r="AA1814" i="2" s="1"/>
  <c r="K1816" i="1"/>
  <c r="AB1817" i="2" s="1"/>
  <c r="N1819" i="1"/>
  <c r="Y1822" i="2"/>
  <c r="AE1822" i="2" s="1"/>
  <c r="J1821" i="1"/>
  <c r="AA1822" i="2" s="1"/>
  <c r="K1824" i="1"/>
  <c r="AB1825" i="2" s="1"/>
  <c r="N1827" i="1"/>
  <c r="Y1830" i="2"/>
  <c r="AE1830" i="2" s="1"/>
  <c r="J1829" i="1"/>
  <c r="AA1830" i="2" s="1"/>
  <c r="K1832" i="1"/>
  <c r="AB1833" i="2" s="1"/>
  <c r="N1835" i="1"/>
  <c r="Y1838" i="2"/>
  <c r="AE1838" i="2" s="1"/>
  <c r="J1837" i="1"/>
  <c r="AA1838" i="2" s="1"/>
  <c r="K1840" i="1"/>
  <c r="AB1841" i="2" s="1"/>
  <c r="N1843" i="1"/>
  <c r="Y1846" i="2"/>
  <c r="AE1846" i="2" s="1"/>
  <c r="J1845" i="1"/>
  <c r="AA1846" i="2" s="1"/>
  <c r="K1848" i="1"/>
  <c r="AB1849" i="2" s="1"/>
  <c r="N1851" i="1"/>
  <c r="Y1854" i="2"/>
  <c r="J1853" i="1"/>
  <c r="AA1854" i="2" s="1"/>
  <c r="K1856" i="1"/>
  <c r="AB1857" i="2" s="1"/>
  <c r="N1859" i="1"/>
  <c r="Y1862" i="2"/>
  <c r="AE1862" i="2" s="1"/>
  <c r="J1861" i="1"/>
  <c r="AA1862" i="2" s="1"/>
  <c r="K1864" i="1"/>
  <c r="AB1865" i="2" s="1"/>
  <c r="N1867" i="1"/>
  <c r="Y1870" i="2"/>
  <c r="AE1870" i="2" s="1"/>
  <c r="J1869" i="1"/>
  <c r="AA1870" i="2" s="1"/>
  <c r="K1872" i="1"/>
  <c r="N1875" i="1"/>
  <c r="Y1878" i="2"/>
  <c r="AE1878" i="2" s="1"/>
  <c r="J1877" i="1"/>
  <c r="AA1878" i="2" s="1"/>
  <c r="K1880" i="1"/>
  <c r="AB1881" i="2" s="1"/>
  <c r="N1883" i="1"/>
  <c r="I576" i="3"/>
  <c r="Y1887" i="2"/>
  <c r="AE1887" i="2" s="1"/>
  <c r="J1886" i="1"/>
  <c r="K1889" i="1"/>
  <c r="N1892" i="1"/>
  <c r="Y1895" i="2"/>
  <c r="AE1895" i="2" s="1"/>
  <c r="J1894" i="1"/>
  <c r="AA1895" i="2" s="1"/>
  <c r="K1897" i="1"/>
  <c r="N1900" i="1"/>
  <c r="I585" i="3"/>
  <c r="Y1903" i="2"/>
  <c r="AE1903" i="2" s="1"/>
  <c r="J1902" i="1"/>
  <c r="K1905" i="1"/>
  <c r="AB1906" i="2" s="1"/>
  <c r="N1908" i="1"/>
  <c r="I588" i="3"/>
  <c r="Y1911" i="2"/>
  <c r="AE1911" i="2" s="1"/>
  <c r="J1910" i="1"/>
  <c r="K1913" i="1"/>
  <c r="AB1914" i="2" s="1"/>
  <c r="N1916" i="1"/>
  <c r="Y1920" i="2"/>
  <c r="J1919" i="1"/>
  <c r="AA1920" i="2" s="1"/>
  <c r="K1922" i="1"/>
  <c r="AB1923" i="2" s="1"/>
  <c r="N1925" i="1"/>
  <c r="Y1928" i="2"/>
  <c r="AE1928" i="2" s="1"/>
  <c r="J1927" i="1"/>
  <c r="AA1928" i="2" s="1"/>
  <c r="K1930" i="1"/>
  <c r="AB1931" i="2" s="1"/>
  <c r="N1933" i="1"/>
  <c r="Y1936" i="2"/>
  <c r="AE1936" i="2" s="1"/>
  <c r="J1935" i="1"/>
  <c r="AA1936" i="2" s="1"/>
  <c r="K1938" i="1"/>
  <c r="AB1939" i="2" s="1"/>
  <c r="N1941" i="1"/>
  <c r="Y1944" i="2"/>
  <c r="AE1944" i="2" s="1"/>
  <c r="J1943" i="1"/>
  <c r="AA1944" i="2" s="1"/>
  <c r="K1946" i="1"/>
  <c r="AB1947" i="2" s="1"/>
  <c r="N1949" i="1"/>
  <c r="Y1952" i="2"/>
  <c r="J1951" i="1"/>
  <c r="AA1952" i="2" s="1"/>
  <c r="K1954" i="1"/>
  <c r="AB1955" i="2" s="1"/>
  <c r="N1958" i="1"/>
  <c r="Y1961" i="2"/>
  <c r="AC1961" i="2" s="1"/>
  <c r="J1960" i="1"/>
  <c r="AA1961" i="2" s="1"/>
  <c r="K1963" i="1"/>
  <c r="AB1964" i="2" s="1"/>
  <c r="N1966" i="1"/>
  <c r="I591" i="3"/>
  <c r="Y1969" i="2"/>
  <c r="AE1969" i="2" s="1"/>
  <c r="J1968" i="1"/>
  <c r="N1975" i="1"/>
  <c r="Y1978" i="2"/>
  <c r="AE1978" i="2" s="1"/>
  <c r="J1977" i="1"/>
  <c r="AA1978" i="2" s="1"/>
  <c r="K1980" i="1"/>
  <c r="AB1981" i="2" s="1"/>
  <c r="N1983" i="1"/>
  <c r="Y1986" i="2"/>
  <c r="AE1986" i="2" s="1"/>
  <c r="J1985" i="1"/>
  <c r="AA1986" i="2" s="1"/>
  <c r="N1991" i="1"/>
  <c r="Y1994" i="2"/>
  <c r="AE1994" i="2" s="1"/>
  <c r="J1993" i="1"/>
  <c r="AA1994" i="2" s="1"/>
  <c r="K1996" i="1"/>
  <c r="AB1997" i="2" s="1"/>
  <c r="N1999" i="1"/>
  <c r="Y2002" i="2"/>
  <c r="AE2002" i="2" s="1"/>
  <c r="J2001" i="1"/>
  <c r="AA2002" i="2" s="1"/>
  <c r="N2007" i="1"/>
  <c r="I605" i="3"/>
  <c r="Y2010" i="2"/>
  <c r="AE2010" i="2" s="1"/>
  <c r="J2009" i="1"/>
  <c r="K2012" i="1"/>
  <c r="AB2013" i="2" s="1"/>
  <c r="N2015" i="1"/>
  <c r="I606" i="3"/>
  <c r="Y2018" i="2"/>
  <c r="AE2018" i="2" s="1"/>
  <c r="J2017" i="1"/>
  <c r="K2020" i="1"/>
  <c r="AB2021" i="2" s="1"/>
  <c r="N2023" i="1"/>
  <c r="Y2026" i="2"/>
  <c r="AE2026" i="2" s="1"/>
  <c r="J2025" i="1"/>
  <c r="AA2026" i="2" s="1"/>
  <c r="N2031" i="1"/>
  <c r="Y2034" i="2"/>
  <c r="AE2034" i="2" s="1"/>
  <c r="J2033" i="1"/>
  <c r="AA2034" i="2" s="1"/>
  <c r="N2039" i="1"/>
  <c r="Y2042" i="2"/>
  <c r="J2041" i="1"/>
  <c r="AA2042" i="2" s="1"/>
  <c r="K2044" i="1"/>
  <c r="AB2045" i="2" s="1"/>
  <c r="N2047" i="1"/>
  <c r="I617" i="3"/>
  <c r="Y2050" i="2"/>
  <c r="AE2050" i="2" s="1"/>
  <c r="J2049" i="1"/>
  <c r="K2052" i="1"/>
  <c r="AB2053" i="2" s="1"/>
  <c r="N2055" i="1"/>
  <c r="I619" i="3"/>
  <c r="Y2058" i="2"/>
  <c r="AE2058" i="2" s="1"/>
  <c r="J2057" i="1"/>
  <c r="N2063" i="1"/>
  <c r="Y2066" i="2"/>
  <c r="AE2066" i="2" s="1"/>
  <c r="J2065" i="1"/>
  <c r="AA2066" i="2" s="1"/>
  <c r="N2071" i="1"/>
  <c r="I626" i="3"/>
  <c r="Y2074" i="2"/>
  <c r="AE2074" i="2" s="1"/>
  <c r="J2073" i="1"/>
  <c r="K2076" i="1"/>
  <c r="AB2077" i="2" s="1"/>
  <c r="N2079" i="1"/>
  <c r="Y2082" i="2"/>
  <c r="AE2082" i="2" s="1"/>
  <c r="J2081" i="1"/>
  <c r="AA2082" i="2" s="1"/>
  <c r="K2084" i="1"/>
  <c r="AB2085" i="2" s="1"/>
  <c r="N2088" i="1"/>
  <c r="Y2091" i="2"/>
  <c r="J2090" i="1"/>
  <c r="AA2091" i="2" s="1"/>
  <c r="I637" i="3"/>
  <c r="Y2103" i="2"/>
  <c r="AE2103" i="2" s="1"/>
  <c r="J2102" i="1"/>
  <c r="Y2115" i="2"/>
  <c r="AE2115" i="2" s="1"/>
  <c r="J2114" i="1"/>
  <c r="AA2115" i="2" s="1"/>
  <c r="P2114" i="1"/>
  <c r="J2121" i="1"/>
  <c r="AA2122" i="2" s="1"/>
  <c r="K2123" i="1"/>
  <c r="I647" i="3"/>
  <c r="Y2126" i="2"/>
  <c r="N2125" i="1"/>
  <c r="Y2128" i="2"/>
  <c r="AE2128" i="2" s="1"/>
  <c r="J2127" i="1"/>
  <c r="AA2128" i="2" s="1"/>
  <c r="Y2140" i="2"/>
  <c r="J2139" i="1"/>
  <c r="AA2140" i="2" s="1"/>
  <c r="P2139" i="1"/>
  <c r="J2146" i="1"/>
  <c r="AA2147" i="2" s="1"/>
  <c r="K2148" i="1"/>
  <c r="AB2149" i="2" s="1"/>
  <c r="Y2151" i="2"/>
  <c r="AE2151" i="2" s="1"/>
  <c r="N2150" i="1"/>
  <c r="Y2153" i="2"/>
  <c r="J2152" i="1"/>
  <c r="AA2153" i="2" s="1"/>
  <c r="Y2164" i="2"/>
  <c r="AE2164" i="2" s="1"/>
  <c r="J2163" i="1"/>
  <c r="AA2164" i="2" s="1"/>
  <c r="P2163" i="1"/>
  <c r="J2170" i="1"/>
  <c r="AA2171" i="2" s="1"/>
  <c r="K2172" i="1"/>
  <c r="AB2173" i="2" s="1"/>
  <c r="Y2175" i="2"/>
  <c r="AE2175" i="2" s="1"/>
  <c r="N2174" i="1"/>
  <c r="Y2177" i="2"/>
  <c r="J2176" i="1"/>
  <c r="AA2177" i="2" s="1"/>
  <c r="Z2221" i="2"/>
  <c r="AH2221" i="2" s="1"/>
  <c r="O2220" i="1"/>
  <c r="K2220" i="1"/>
  <c r="AB2221" i="2" s="1"/>
  <c r="Z2245" i="2"/>
  <c r="AF2245" i="2" s="1"/>
  <c r="O2244" i="1"/>
  <c r="K2244" i="1"/>
  <c r="AB2245" i="2" s="1"/>
  <c r="K6" i="3"/>
  <c r="X10" i="2"/>
  <c r="M6" i="3" s="1"/>
  <c r="AH10" i="2"/>
  <c r="AD10" i="2"/>
  <c r="P10" i="2"/>
  <c r="R10" i="2" s="1"/>
  <c r="AH14" i="2"/>
  <c r="AD14" i="2"/>
  <c r="P14" i="2"/>
  <c r="R14" i="2" s="1"/>
  <c r="X14" i="2"/>
  <c r="AD19" i="2"/>
  <c r="P19" i="2"/>
  <c r="R19" i="2" s="1"/>
  <c r="X19" i="2"/>
  <c r="AH19" i="2"/>
  <c r="K11" i="3"/>
  <c r="X23" i="2"/>
  <c r="M11" i="3" s="1"/>
  <c r="P23" i="2"/>
  <c r="R23" i="2" s="1"/>
  <c r="K15" i="3"/>
  <c r="P28" i="2"/>
  <c r="R28" i="2" s="1"/>
  <c r="X28" i="2"/>
  <c r="M15" i="3" s="1"/>
  <c r="K18" i="3"/>
  <c r="AD33" i="2"/>
  <c r="P33" i="2"/>
  <c r="R33" i="2" s="1"/>
  <c r="X33" i="2"/>
  <c r="M18" i="3" s="1"/>
  <c r="AH33" i="2"/>
  <c r="K22" i="3"/>
  <c r="X37" i="2"/>
  <c r="M22" i="3" s="1"/>
  <c r="AH37" i="2"/>
  <c r="AD37" i="2"/>
  <c r="P37" i="2"/>
  <c r="R37" i="2" s="1"/>
  <c r="K26" i="3"/>
  <c r="AH41" i="2"/>
  <c r="AD41" i="2"/>
  <c r="P41" i="2"/>
  <c r="R41" i="2" s="1"/>
  <c r="X41" i="2"/>
  <c r="M26" i="3" s="1"/>
  <c r="K30" i="3"/>
  <c r="AD45" i="2"/>
  <c r="P45" i="2"/>
  <c r="R45" i="2" s="1"/>
  <c r="X45" i="2"/>
  <c r="M30" i="3" s="1"/>
  <c r="AH45" i="2"/>
  <c r="K33" i="3"/>
  <c r="X49" i="2"/>
  <c r="M33" i="3" s="1"/>
  <c r="AH49" i="2"/>
  <c r="AD49" i="2"/>
  <c r="P49" i="2"/>
  <c r="R49" i="2" s="1"/>
  <c r="K36" i="3"/>
  <c r="P54" i="2"/>
  <c r="R54" i="2" s="1"/>
  <c r="X54" i="2"/>
  <c r="M36" i="3" s="1"/>
  <c r="AD58" i="2"/>
  <c r="P58" i="2"/>
  <c r="R58" i="2" s="1"/>
  <c r="X58" i="2"/>
  <c r="AH58" i="2"/>
  <c r="X63" i="2"/>
  <c r="AH63" i="2"/>
  <c r="AD63" i="2"/>
  <c r="P63" i="2"/>
  <c r="R63" i="2" s="1"/>
  <c r="AH67" i="2"/>
  <c r="AD67" i="2"/>
  <c r="P67" i="2"/>
  <c r="R67" i="2" s="1"/>
  <c r="X67" i="2"/>
  <c r="K41" i="3"/>
  <c r="AD71" i="2"/>
  <c r="P71" i="2"/>
  <c r="R71" i="2" s="1"/>
  <c r="X71" i="2"/>
  <c r="M41" i="3" s="1"/>
  <c r="AH71" i="2"/>
  <c r="X75" i="2"/>
  <c r="AH75" i="2"/>
  <c r="AD75" i="2"/>
  <c r="P75" i="2"/>
  <c r="R75" i="2" s="1"/>
  <c r="K43" i="3"/>
  <c r="AH80" i="2"/>
  <c r="AD80" i="2"/>
  <c r="P80" i="2"/>
  <c r="R80" i="2" s="1"/>
  <c r="X80" i="2"/>
  <c r="M43" i="3" s="1"/>
  <c r="K47" i="3"/>
  <c r="AD84" i="2"/>
  <c r="P84" i="2"/>
  <c r="R84" i="2" s="1"/>
  <c r="X84" i="2"/>
  <c r="M47" i="3" s="1"/>
  <c r="AH84" i="2"/>
  <c r="K51" i="3"/>
  <c r="X88" i="2"/>
  <c r="M51" i="3" s="1"/>
  <c r="AH88" i="2"/>
  <c r="AD88" i="2"/>
  <c r="P88" i="2"/>
  <c r="R88" i="2" s="1"/>
  <c r="AH93" i="2"/>
  <c r="AD93" i="2"/>
  <c r="P93" i="2"/>
  <c r="R93" i="2" s="1"/>
  <c r="X93" i="2"/>
  <c r="K56" i="3"/>
  <c r="P97" i="2"/>
  <c r="R97" i="2" s="1"/>
  <c r="X97" i="2"/>
  <c r="M56" i="3" s="1"/>
  <c r="K63" i="3"/>
  <c r="AD106" i="2"/>
  <c r="P106" i="2"/>
  <c r="R106" i="2" s="1"/>
  <c r="X106" i="2"/>
  <c r="M63" i="3" s="1"/>
  <c r="AH106" i="2"/>
  <c r="F93" i="3"/>
  <c r="AC143" i="2"/>
  <c r="O143" i="2"/>
  <c r="Q143" i="2" s="1"/>
  <c r="W143" i="2"/>
  <c r="H93" i="3" s="1"/>
  <c r="AG143" i="2"/>
  <c r="F100" i="3"/>
  <c r="W154" i="2"/>
  <c r="H100" i="3" s="1"/>
  <c r="AG154" i="2"/>
  <c r="O154" i="2"/>
  <c r="Q154" i="2" s="1"/>
  <c r="AC154" i="2"/>
  <c r="AH155" i="2"/>
  <c r="AC169" i="2"/>
  <c r="AG169" i="2"/>
  <c r="O169" i="2"/>
  <c r="Q169" i="2" s="1"/>
  <c r="W169" i="2"/>
  <c r="K110" i="3"/>
  <c r="AD170" i="2"/>
  <c r="P170" i="2"/>
  <c r="R170" i="2" s="1"/>
  <c r="AH170" i="2"/>
  <c r="X170" i="2"/>
  <c r="M110" i="3" s="1"/>
  <c r="F129" i="3"/>
  <c r="AC197" i="2"/>
  <c r="AG197" i="2"/>
  <c r="O197" i="2"/>
  <c r="Q197" i="2" s="1"/>
  <c r="W197" i="2"/>
  <c r="H129" i="3" s="1"/>
  <c r="F160" i="3"/>
  <c r="AC237" i="2"/>
  <c r="W237" i="2"/>
  <c r="H160" i="3" s="1"/>
  <c r="O237" i="2"/>
  <c r="Q237" i="2" s="1"/>
  <c r="AG237" i="2"/>
  <c r="F162" i="3"/>
  <c r="AC240" i="2"/>
  <c r="AG240" i="2"/>
  <c r="W240" i="2"/>
  <c r="H162" i="3" s="1"/>
  <c r="O240" i="2"/>
  <c r="Q240" i="2" s="1"/>
  <c r="N461" i="3"/>
  <c r="Z1380" i="2"/>
  <c r="AF1380" i="2" s="1"/>
  <c r="N464" i="3"/>
  <c r="Z1384" i="2"/>
  <c r="AF1384" i="2" s="1"/>
  <c r="Q1405" i="1"/>
  <c r="N467" i="3"/>
  <c r="Z1408" i="2"/>
  <c r="AF1408" i="2" s="1"/>
  <c r="AH1413" i="2"/>
  <c r="AF1413" i="2"/>
  <c r="Q1422" i="1"/>
  <c r="AF1425" i="2"/>
  <c r="AD1425" i="2"/>
  <c r="N470" i="3"/>
  <c r="Z1429" i="2"/>
  <c r="AF1429" i="2" s="1"/>
  <c r="AF1437" i="2"/>
  <c r="AD1437" i="2"/>
  <c r="Q1442" i="1"/>
  <c r="Q1446" i="1"/>
  <c r="AF1449" i="2"/>
  <c r="AD1449" i="2"/>
  <c r="N1453" i="1"/>
  <c r="Q1454" i="1"/>
  <c r="N1457" i="1"/>
  <c r="Q1459" i="1"/>
  <c r="AF1462" i="2"/>
  <c r="AD1462" i="2"/>
  <c r="N1462" i="1"/>
  <c r="Q1463" i="1"/>
  <c r="N1466" i="1"/>
  <c r="Q1467" i="1"/>
  <c r="N1470" i="1"/>
  <c r="AF1474" i="2"/>
  <c r="AD1474" i="2"/>
  <c r="N1474" i="1"/>
  <c r="Q1475" i="1"/>
  <c r="N1478" i="1"/>
  <c r="Q1479" i="1"/>
  <c r="N475" i="3"/>
  <c r="Z1482" i="2"/>
  <c r="AF1482" i="2" s="1"/>
  <c r="N1482" i="1"/>
  <c r="Q1483" i="1"/>
  <c r="AF1486" i="2"/>
  <c r="AD1486" i="2"/>
  <c r="N1486" i="1"/>
  <c r="Q1487" i="1"/>
  <c r="N1491" i="1"/>
  <c r="Q1492" i="1"/>
  <c r="N1495" i="1"/>
  <c r="Q1496" i="1"/>
  <c r="AF1499" i="2"/>
  <c r="AD1499" i="2"/>
  <c r="N1499" i="1"/>
  <c r="Q1500" i="1"/>
  <c r="N1504" i="1"/>
  <c r="Q1505" i="1"/>
  <c r="N477" i="3"/>
  <c r="Z1508" i="2"/>
  <c r="AF1508" i="2" s="1"/>
  <c r="N1508" i="1"/>
  <c r="AF1512" i="2"/>
  <c r="AD1512" i="2"/>
  <c r="N1512" i="1"/>
  <c r="Q1513" i="1"/>
  <c r="N1516" i="1"/>
  <c r="N486" i="3"/>
  <c r="Z1520" i="2"/>
  <c r="AF1520" i="2" s="1"/>
  <c r="N1520" i="1"/>
  <c r="Q1521" i="1"/>
  <c r="AF1524" i="2"/>
  <c r="AD1524" i="2"/>
  <c r="N1524" i="1"/>
  <c r="Q1525" i="1"/>
  <c r="N488" i="3"/>
  <c r="Z1528" i="2"/>
  <c r="AF1528" i="2" s="1"/>
  <c r="N1528" i="1"/>
  <c r="N491" i="3"/>
  <c r="Z1532" i="2"/>
  <c r="AF1532" i="2" s="1"/>
  <c r="N1533" i="1"/>
  <c r="AF1537" i="2"/>
  <c r="AD1537" i="2"/>
  <c r="N1537" i="1"/>
  <c r="N1541" i="1"/>
  <c r="Q1542" i="1"/>
  <c r="N1545" i="1"/>
  <c r="Q1546" i="1"/>
  <c r="N1549" i="1"/>
  <c r="N500" i="3"/>
  <c r="Z1553" i="2"/>
  <c r="AF1553" i="2" s="1"/>
  <c r="N1553" i="1"/>
  <c r="N504" i="3"/>
  <c r="Z1557" i="2"/>
  <c r="AF1557" i="2" s="1"/>
  <c r="N1557" i="1"/>
  <c r="AF1561" i="2"/>
  <c r="AD1561" i="2"/>
  <c r="N1561" i="1"/>
  <c r="Q1562" i="1"/>
  <c r="N1565" i="1"/>
  <c r="Q1566" i="1"/>
  <c r="N1570" i="1"/>
  <c r="Q1571" i="1"/>
  <c r="AF1574" i="2"/>
  <c r="AD1574" i="2"/>
  <c r="N1574" i="1"/>
  <c r="N1578" i="1"/>
  <c r="Q1579" i="1"/>
  <c r="N1582" i="1"/>
  <c r="Q1583" i="1"/>
  <c r="N1586" i="1"/>
  <c r="Q1587" i="1"/>
  <c r="AH1590" i="2"/>
  <c r="AF1590" i="2"/>
  <c r="N1590" i="1"/>
  <c r="Q1591" i="1"/>
  <c r="AF1594" i="2"/>
  <c r="AD1594" i="2"/>
  <c r="N1594" i="1"/>
  <c r="Q1595" i="1"/>
  <c r="N512" i="3"/>
  <c r="Z1598" i="2"/>
  <c r="AF1598" i="2" s="1"/>
  <c r="N1598" i="1"/>
  <c r="Q1599" i="1"/>
  <c r="AH1602" i="2"/>
  <c r="AF1602" i="2"/>
  <c r="N1602" i="1"/>
  <c r="Q1603" i="1"/>
  <c r="AF1606" i="2"/>
  <c r="AD1606" i="2"/>
  <c r="N1606" i="1"/>
  <c r="Q1607" i="1"/>
  <c r="N1610" i="1"/>
  <c r="Q1611" i="1"/>
  <c r="AH1615" i="2"/>
  <c r="AF1615" i="2"/>
  <c r="N1615" i="1"/>
  <c r="Q1616" i="1"/>
  <c r="AF1619" i="2"/>
  <c r="AD1619" i="2"/>
  <c r="N1619" i="1"/>
  <c r="Q1620" i="1"/>
  <c r="N1623" i="1"/>
  <c r="N1627" i="1"/>
  <c r="Q1628" i="1"/>
  <c r="N1631" i="1"/>
  <c r="Q1632" i="1"/>
  <c r="N1635" i="1"/>
  <c r="N518" i="3"/>
  <c r="Z1639" i="2"/>
  <c r="AF1639" i="2" s="1"/>
  <c r="N1639" i="1"/>
  <c r="Q1640" i="1"/>
  <c r="N1644" i="1"/>
  <c r="Q1645" i="1"/>
  <c r="N1648" i="1"/>
  <c r="Q1649" i="1"/>
  <c r="N1652" i="1"/>
  <c r="Q1653" i="1"/>
  <c r="N1656" i="1"/>
  <c r="Q1657" i="1"/>
  <c r="N1660" i="1"/>
  <c r="Q1661" i="1"/>
  <c r="N519" i="3"/>
  <c r="Z1664" i="2"/>
  <c r="AF1664" i="2" s="1"/>
  <c r="N1664" i="1"/>
  <c r="N522" i="3"/>
  <c r="Z1668" i="2"/>
  <c r="N1668" i="1"/>
  <c r="Q1670" i="1"/>
  <c r="N1673" i="1"/>
  <c r="Q1674" i="1"/>
  <c r="N1677" i="1"/>
  <c r="Q1678" i="1"/>
  <c r="N1681" i="1"/>
  <c r="Q1682" i="1"/>
  <c r="N524" i="3"/>
  <c r="Z1685" i="2"/>
  <c r="AF1685" i="2" s="1"/>
  <c r="N1685" i="1"/>
  <c r="Q1686" i="1"/>
  <c r="AF1689" i="2"/>
  <c r="AD1689" i="2"/>
  <c r="N1689" i="1"/>
  <c r="Q1690" i="1"/>
  <c r="N525" i="3"/>
  <c r="Z1693" i="2"/>
  <c r="AF1693" i="2" s="1"/>
  <c r="N1693" i="1"/>
  <c r="AF1697" i="2"/>
  <c r="AD1697" i="2"/>
  <c r="N1697" i="1"/>
  <c r="N531" i="3"/>
  <c r="Z1701" i="2"/>
  <c r="N1701" i="1"/>
  <c r="N1705" i="1"/>
  <c r="Q1706" i="1"/>
  <c r="AF1709" i="2"/>
  <c r="AH1709" i="2"/>
  <c r="N1709" i="1"/>
  <c r="AF1713" i="2"/>
  <c r="AD1713" i="2"/>
  <c r="N1713" i="1"/>
  <c r="Q1714" i="1"/>
  <c r="N1717" i="1"/>
  <c r="Q1718" i="1"/>
  <c r="N538" i="3"/>
  <c r="Z1721" i="2"/>
  <c r="AF1721" i="2" s="1"/>
  <c r="N1721" i="1"/>
  <c r="N540" i="3"/>
  <c r="Z1725" i="2"/>
  <c r="N1725" i="1"/>
  <c r="Q1726" i="1"/>
  <c r="N1729" i="1"/>
  <c r="Q1730" i="1"/>
  <c r="N1733" i="1"/>
  <c r="Q1734" i="1"/>
  <c r="N1737" i="1"/>
  <c r="Q1738" i="1"/>
  <c r="N1741" i="1"/>
  <c r="Q1742" i="1"/>
  <c r="N1745" i="1"/>
  <c r="Q1746" i="1"/>
  <c r="N543" i="3"/>
  <c r="Z1749" i="2"/>
  <c r="AF1749" i="2" s="1"/>
  <c r="N1749" i="1"/>
  <c r="Q1750" i="1"/>
  <c r="N546" i="3"/>
  <c r="Z1753" i="2"/>
  <c r="AF1753" i="2" s="1"/>
  <c r="N1753" i="1"/>
  <c r="N1757" i="1"/>
  <c r="Q1758" i="1"/>
  <c r="N550" i="3"/>
  <c r="Z1761" i="2"/>
  <c r="AF1761" i="2" s="1"/>
  <c r="N1761" i="1"/>
  <c r="N553" i="3"/>
  <c r="Z1765" i="2"/>
  <c r="AF1765" i="2" s="1"/>
  <c r="N1765" i="1"/>
  <c r="Q1766" i="1"/>
  <c r="N1769" i="1"/>
  <c r="Q1770" i="1"/>
  <c r="N1773" i="1"/>
  <c r="Q1774" i="1"/>
  <c r="N555" i="3"/>
  <c r="Z1778" i="2"/>
  <c r="AF1778" i="2" s="1"/>
  <c r="N1778" i="1"/>
  <c r="N1782" i="1"/>
  <c r="N1786" i="1"/>
  <c r="K1789" i="1"/>
  <c r="N1792" i="1"/>
  <c r="K1796" i="1"/>
  <c r="AB1797" i="2" s="1"/>
  <c r="N1799" i="1"/>
  <c r="Y1802" i="2"/>
  <c r="AE1802" i="2" s="1"/>
  <c r="J1801" i="1"/>
  <c r="AA1802" i="2" s="1"/>
  <c r="N568" i="3"/>
  <c r="Z1805" i="2"/>
  <c r="AF1805" i="2" s="1"/>
  <c r="O1804" i="1"/>
  <c r="N1807" i="1"/>
  <c r="Y1811" i="2"/>
  <c r="J1810" i="1"/>
  <c r="AA1811" i="2" s="1"/>
  <c r="P1811" i="1"/>
  <c r="Z1814" i="2"/>
  <c r="O1813" i="1"/>
  <c r="N1816" i="1"/>
  <c r="Y1819" i="2"/>
  <c r="AE1819" i="2" s="1"/>
  <c r="J1818" i="1"/>
  <c r="AA1819" i="2" s="1"/>
  <c r="P1819" i="1"/>
  <c r="Z1822" i="2"/>
  <c r="O1821" i="1"/>
  <c r="N1824" i="1"/>
  <c r="Y1827" i="2"/>
  <c r="J1826" i="1"/>
  <c r="AA1827" i="2" s="1"/>
  <c r="P1827" i="1"/>
  <c r="Z1830" i="2"/>
  <c r="O1829" i="1"/>
  <c r="N1832" i="1"/>
  <c r="Y1835" i="2"/>
  <c r="AE1835" i="2" s="1"/>
  <c r="J1834" i="1"/>
  <c r="AA1835" i="2" s="1"/>
  <c r="P1835" i="1"/>
  <c r="Z1838" i="2"/>
  <c r="AF1838" i="2" s="1"/>
  <c r="O1837" i="1"/>
  <c r="N1840" i="1"/>
  <c r="Y1843" i="2"/>
  <c r="AE1843" i="2" s="1"/>
  <c r="J1842" i="1"/>
  <c r="AA1843" i="2" s="1"/>
  <c r="P1843" i="1"/>
  <c r="Z1846" i="2"/>
  <c r="AF1846" i="2" s="1"/>
  <c r="O1845" i="1"/>
  <c r="N1848" i="1"/>
  <c r="I570" i="3"/>
  <c r="Y1851" i="2"/>
  <c r="J1850" i="1"/>
  <c r="P1851" i="1"/>
  <c r="Z1854" i="2"/>
  <c r="AF1854" i="2" s="1"/>
  <c r="O1853" i="1"/>
  <c r="N1856" i="1"/>
  <c r="Y1859" i="2"/>
  <c r="AE1859" i="2" s="1"/>
  <c r="J1858" i="1"/>
  <c r="AA1859" i="2" s="1"/>
  <c r="P1859" i="1"/>
  <c r="Z1862" i="2"/>
  <c r="AF1862" i="2" s="1"/>
  <c r="O1861" i="1"/>
  <c r="N1864" i="1"/>
  <c r="Y1867" i="2"/>
  <c r="AE1867" i="2" s="1"/>
  <c r="J1866" i="1"/>
  <c r="AA1867" i="2" s="1"/>
  <c r="P1867" i="1"/>
  <c r="Z1870" i="2"/>
  <c r="AF1870" i="2" s="1"/>
  <c r="O1869" i="1"/>
  <c r="N1872" i="1"/>
  <c r="Y1875" i="2"/>
  <c r="J1874" i="1"/>
  <c r="AA1875" i="2" s="1"/>
  <c r="P1875" i="1"/>
  <c r="Z1878" i="2"/>
  <c r="O1877" i="1"/>
  <c r="N1880" i="1"/>
  <c r="Y1883" i="2"/>
  <c r="J1882" i="1"/>
  <c r="AA1883" i="2" s="1"/>
  <c r="P1883" i="1"/>
  <c r="N576" i="3"/>
  <c r="Z1887" i="2"/>
  <c r="AF1887" i="2" s="1"/>
  <c r="O1886" i="1"/>
  <c r="N1889" i="1"/>
  <c r="Y1892" i="2"/>
  <c r="AE1892" i="2" s="1"/>
  <c r="J1891" i="1"/>
  <c r="AA1892" i="2" s="1"/>
  <c r="P1892" i="1"/>
  <c r="Z1895" i="2"/>
  <c r="AF1895" i="2" s="1"/>
  <c r="O1894" i="1"/>
  <c r="N1897" i="1"/>
  <c r="I582" i="3"/>
  <c r="Y1900" i="2"/>
  <c r="AE1900" i="2" s="1"/>
  <c r="J1899" i="1"/>
  <c r="N585" i="3"/>
  <c r="Z1903" i="2"/>
  <c r="AF1903" i="2" s="1"/>
  <c r="O1902" i="1"/>
  <c r="N1905" i="1"/>
  <c r="Y1908" i="2"/>
  <c r="AE1908" i="2" s="1"/>
  <c r="J1907" i="1"/>
  <c r="AA1908" i="2" s="1"/>
  <c r="P1908" i="1"/>
  <c r="N588" i="3"/>
  <c r="Z1911" i="2"/>
  <c r="AF1911" i="2" s="1"/>
  <c r="O1910" i="1"/>
  <c r="N1913" i="1"/>
  <c r="Y1916" i="2"/>
  <c r="AE1916" i="2" s="1"/>
  <c r="J1915" i="1"/>
  <c r="AA1916" i="2" s="1"/>
  <c r="P1916" i="1"/>
  <c r="Z1920" i="2"/>
  <c r="AF1920" i="2" s="1"/>
  <c r="O1919" i="1"/>
  <c r="N1922" i="1"/>
  <c r="Y1925" i="2"/>
  <c r="AE1925" i="2" s="1"/>
  <c r="J1924" i="1"/>
  <c r="AA1925" i="2" s="1"/>
  <c r="P1925" i="1"/>
  <c r="Z1928" i="2"/>
  <c r="AF1928" i="2" s="1"/>
  <c r="O1927" i="1"/>
  <c r="N1930" i="1"/>
  <c r="Y1933" i="2"/>
  <c r="AE1933" i="2" s="1"/>
  <c r="J1932" i="1"/>
  <c r="AA1933" i="2" s="1"/>
  <c r="P1933" i="1"/>
  <c r="Z1936" i="2"/>
  <c r="AF1936" i="2" s="1"/>
  <c r="O1935" i="1"/>
  <c r="N1938" i="1"/>
  <c r="Y1941" i="2"/>
  <c r="AE1941" i="2" s="1"/>
  <c r="J1940" i="1"/>
  <c r="AA1941" i="2" s="1"/>
  <c r="P1941" i="1"/>
  <c r="Z1944" i="2"/>
  <c r="AF1944" i="2" s="1"/>
  <c r="O1943" i="1"/>
  <c r="N1946" i="1"/>
  <c r="Y1949" i="2"/>
  <c r="AE1949" i="2" s="1"/>
  <c r="J1948" i="1"/>
  <c r="AA1949" i="2" s="1"/>
  <c r="P1949" i="1"/>
  <c r="Z1952" i="2"/>
  <c r="O1951" i="1"/>
  <c r="N1954" i="1"/>
  <c r="Y1957" i="2"/>
  <c r="J1956" i="1"/>
  <c r="AA1957" i="2" s="1"/>
  <c r="P1958" i="1"/>
  <c r="Z1961" i="2"/>
  <c r="O1960" i="1"/>
  <c r="N1963" i="1"/>
  <c r="Y1966" i="2"/>
  <c r="AE1966" i="2" s="1"/>
  <c r="J1965" i="1"/>
  <c r="AA1966" i="2" s="1"/>
  <c r="P1966" i="1"/>
  <c r="N591" i="3"/>
  <c r="Z1969" i="2"/>
  <c r="AF1969" i="2" s="1"/>
  <c r="O1968" i="1"/>
  <c r="N1972" i="1"/>
  <c r="Y1975" i="2"/>
  <c r="AE1975" i="2" s="1"/>
  <c r="J1974" i="1"/>
  <c r="AA1975" i="2" s="1"/>
  <c r="P1975" i="1"/>
  <c r="Z1978" i="2"/>
  <c r="AF1978" i="2" s="1"/>
  <c r="O1977" i="1"/>
  <c r="N1980" i="1"/>
  <c r="Y1983" i="2"/>
  <c r="AE1983" i="2" s="1"/>
  <c r="J1982" i="1"/>
  <c r="AA1983" i="2" s="1"/>
  <c r="P1983" i="1"/>
  <c r="Z1986" i="2"/>
  <c r="AF1986" i="2" s="1"/>
  <c r="O1985" i="1"/>
  <c r="N1988" i="1"/>
  <c r="Y1991" i="2"/>
  <c r="AE1991" i="2" s="1"/>
  <c r="J1990" i="1"/>
  <c r="AA1991" i="2" s="1"/>
  <c r="Z1994" i="2"/>
  <c r="AF1994" i="2" s="1"/>
  <c r="O1993" i="1"/>
  <c r="N1996" i="1"/>
  <c r="Y1999" i="2"/>
  <c r="AE1999" i="2" s="1"/>
  <c r="J1998" i="1"/>
  <c r="AA1999" i="2" s="1"/>
  <c r="P1999" i="1"/>
  <c r="Z2002" i="2"/>
  <c r="AF2002" i="2" s="1"/>
  <c r="O2001" i="1"/>
  <c r="N2004" i="1"/>
  <c r="I602" i="3"/>
  <c r="Y2007" i="2"/>
  <c r="AE2007" i="2" s="1"/>
  <c r="J2006" i="1"/>
  <c r="N605" i="3"/>
  <c r="Z2010" i="2"/>
  <c r="AF2010" i="2" s="1"/>
  <c r="O2009" i="1"/>
  <c r="N2012" i="1"/>
  <c r="Y2015" i="2"/>
  <c r="AE2015" i="2" s="1"/>
  <c r="J2014" i="1"/>
  <c r="AA2015" i="2" s="1"/>
  <c r="P2015" i="1"/>
  <c r="N606" i="3"/>
  <c r="Z2018" i="2"/>
  <c r="AF2018" i="2" s="1"/>
  <c r="O2017" i="1"/>
  <c r="N2020" i="1"/>
  <c r="Y2023" i="2"/>
  <c r="AE2023" i="2" s="1"/>
  <c r="J2022" i="1"/>
  <c r="AA2023" i="2" s="1"/>
  <c r="P2023" i="1"/>
  <c r="Z2026" i="2"/>
  <c r="AF2026" i="2" s="1"/>
  <c r="O2025" i="1"/>
  <c r="N2028" i="1"/>
  <c r="Y2031" i="2"/>
  <c r="AE2031" i="2" s="1"/>
  <c r="J2030" i="1"/>
  <c r="AA2031" i="2" s="1"/>
  <c r="P2031" i="1"/>
  <c r="Z2034" i="2"/>
  <c r="O2033" i="1"/>
  <c r="N2036" i="1"/>
  <c r="Y2039" i="2"/>
  <c r="AE2039" i="2" s="1"/>
  <c r="J2038" i="1"/>
  <c r="AA2039" i="2" s="1"/>
  <c r="P2039" i="1"/>
  <c r="Z2042" i="2"/>
  <c r="AF2042" i="2" s="1"/>
  <c r="O2041" i="1"/>
  <c r="N2044" i="1"/>
  <c r="Y2047" i="2"/>
  <c r="AE2047" i="2" s="1"/>
  <c r="J2046" i="1"/>
  <c r="AA2047" i="2" s="1"/>
  <c r="P2047" i="1"/>
  <c r="N617" i="3"/>
  <c r="Z2050" i="2"/>
  <c r="AF2050" i="2" s="1"/>
  <c r="O2049" i="1"/>
  <c r="N2052" i="1"/>
  <c r="Y2055" i="2"/>
  <c r="AE2055" i="2" s="1"/>
  <c r="J2054" i="1"/>
  <c r="AA2055" i="2" s="1"/>
  <c r="P2055" i="1"/>
  <c r="N619" i="3"/>
  <c r="Z2058" i="2"/>
  <c r="AF2058" i="2" s="1"/>
  <c r="O2057" i="1"/>
  <c r="N2060" i="1"/>
  <c r="Y2063" i="2"/>
  <c r="AE2063" i="2" s="1"/>
  <c r="J2062" i="1"/>
  <c r="AA2063" i="2" s="1"/>
  <c r="P2063" i="1"/>
  <c r="Z2066" i="2"/>
  <c r="AF2066" i="2" s="1"/>
  <c r="O2065" i="1"/>
  <c r="N2068" i="1"/>
  <c r="Y2071" i="2"/>
  <c r="AE2071" i="2" s="1"/>
  <c r="J2070" i="1"/>
  <c r="AA2071" i="2" s="1"/>
  <c r="N626" i="3"/>
  <c r="Z2074" i="2"/>
  <c r="AF2074" i="2" s="1"/>
  <c r="O2073" i="1"/>
  <c r="N2076" i="1"/>
  <c r="I627" i="3"/>
  <c r="Y2079" i="2"/>
  <c r="J2078" i="1"/>
  <c r="P2079" i="1"/>
  <c r="Z2082" i="2"/>
  <c r="AF2082" i="2" s="1"/>
  <c r="O2081" i="1"/>
  <c r="N2084" i="1"/>
  <c r="I629" i="3"/>
  <c r="Y2088" i="2"/>
  <c r="AE2088" i="2" s="1"/>
  <c r="J2087" i="1"/>
  <c r="P2088" i="1"/>
  <c r="Z2091" i="2"/>
  <c r="AF2091" i="2" s="1"/>
  <c r="O2090" i="1"/>
  <c r="O632" i="3"/>
  <c r="AB2096" i="2"/>
  <c r="I633" i="3"/>
  <c r="Y2098" i="2"/>
  <c r="J2097" i="1"/>
  <c r="K2100" i="1"/>
  <c r="N637" i="3"/>
  <c r="Z2103" i="2"/>
  <c r="O2102" i="1"/>
  <c r="Z2115" i="2"/>
  <c r="Q2114" i="1"/>
  <c r="N647" i="3"/>
  <c r="Z2126" i="2"/>
  <c r="AF2126" i="2" s="1"/>
  <c r="O2125" i="1"/>
  <c r="K2125" i="1"/>
  <c r="Z2128" i="2"/>
  <c r="O2127" i="1"/>
  <c r="Z2140" i="2"/>
  <c r="AF2140" i="2" s="1"/>
  <c r="Q2139" i="1"/>
  <c r="Z2151" i="2"/>
  <c r="AF2151" i="2" s="1"/>
  <c r="O2150" i="1"/>
  <c r="K2150" i="1"/>
  <c r="AB2151" i="2" s="1"/>
  <c r="Z2153" i="2"/>
  <c r="AF2153" i="2" s="1"/>
  <c r="O2152" i="1"/>
  <c r="Z2164" i="2"/>
  <c r="Q2163" i="1"/>
  <c r="Z2175" i="2"/>
  <c r="AF2175" i="2" s="1"/>
  <c r="O2174" i="1"/>
  <c r="K2174" i="1"/>
  <c r="AB2175" i="2" s="1"/>
  <c r="Z2177" i="2"/>
  <c r="AF2177" i="2" s="1"/>
  <c r="O2176" i="1"/>
  <c r="Z2219" i="2"/>
  <c r="AF2219" i="2" s="1"/>
  <c r="O2218" i="1"/>
  <c r="K2218" i="1"/>
  <c r="AB2219" i="2" s="1"/>
  <c r="Z2243" i="2"/>
  <c r="AF2243" i="2" s="1"/>
  <c r="O2242" i="1"/>
  <c r="K2242" i="1"/>
  <c r="AB2243" i="2" s="1"/>
  <c r="F70" i="3"/>
  <c r="W115" i="2"/>
  <c r="H70" i="3" s="1"/>
  <c r="O115" i="2"/>
  <c r="Q115" i="2" s="1"/>
  <c r="AC119" i="2"/>
  <c r="O119" i="2"/>
  <c r="Q119" i="2" s="1"/>
  <c r="W119" i="2"/>
  <c r="AG119" i="2"/>
  <c r="F78" i="3"/>
  <c r="W127" i="2"/>
  <c r="H78" i="3" s="1"/>
  <c r="AG127" i="2"/>
  <c r="AC127" i="2"/>
  <c r="P78" i="3" s="1"/>
  <c r="O127" i="2"/>
  <c r="Q127" i="2" s="1"/>
  <c r="AC131" i="2"/>
  <c r="O131" i="2"/>
  <c r="Q131" i="2" s="1"/>
  <c r="W131" i="2"/>
  <c r="AG131" i="2"/>
  <c r="F89" i="3"/>
  <c r="W139" i="2"/>
  <c r="H89" i="3" s="1"/>
  <c r="AG139" i="2"/>
  <c r="AC139" i="2"/>
  <c r="O139" i="2"/>
  <c r="Q139" i="2" s="1"/>
  <c r="K93" i="3"/>
  <c r="AD143" i="2"/>
  <c r="P143" i="2"/>
  <c r="R143" i="2" s="1"/>
  <c r="X143" i="2"/>
  <c r="M93" i="3" s="1"/>
  <c r="AH143" i="2"/>
  <c r="F132" i="3"/>
  <c r="AC200" i="2"/>
  <c r="W200" i="2"/>
  <c r="H132" i="3" s="1"/>
  <c r="AG200" i="2"/>
  <c r="O200" i="2"/>
  <c r="Q200" i="2" s="1"/>
  <c r="J477" i="3"/>
  <c r="AA1508" i="2"/>
  <c r="J486" i="3"/>
  <c r="AA1520" i="2"/>
  <c r="J488" i="3"/>
  <c r="AA1528" i="2"/>
  <c r="J491" i="3"/>
  <c r="AA1532" i="2"/>
  <c r="J500" i="3"/>
  <c r="AA1553" i="2"/>
  <c r="J504" i="3"/>
  <c r="AA1557" i="2"/>
  <c r="J512" i="3"/>
  <c r="AA1598" i="2"/>
  <c r="J518" i="3"/>
  <c r="AA1639" i="2"/>
  <c r="J519" i="3"/>
  <c r="AA1664" i="2"/>
  <c r="J522" i="3"/>
  <c r="AA1668" i="2"/>
  <c r="J524" i="3"/>
  <c r="AA1685" i="2"/>
  <c r="J531" i="3"/>
  <c r="AA1701" i="2"/>
  <c r="J538" i="3"/>
  <c r="AA1721" i="2"/>
  <c r="J540" i="3"/>
  <c r="AA1725" i="2"/>
  <c r="J543" i="3"/>
  <c r="AA1749" i="2"/>
  <c r="J546" i="3"/>
  <c r="AA1753" i="2"/>
  <c r="J550" i="3"/>
  <c r="AA1761" i="2"/>
  <c r="J553" i="3"/>
  <c r="AA1765" i="2"/>
  <c r="J555" i="3"/>
  <c r="AA1778" i="2"/>
  <c r="I561" i="3"/>
  <c r="Y1789" i="2"/>
  <c r="AE1789" i="2" s="1"/>
  <c r="J1788" i="1"/>
  <c r="I564" i="3"/>
  <c r="Y1792" i="2"/>
  <c r="AE1792" i="2" s="1"/>
  <c r="Y1796" i="2"/>
  <c r="AE1796" i="2" s="1"/>
  <c r="J1795" i="1"/>
  <c r="AA1796" i="2" s="1"/>
  <c r="Z1802" i="2"/>
  <c r="AF1802" i="2" s="1"/>
  <c r="O1801" i="1"/>
  <c r="O568" i="3"/>
  <c r="AB1805" i="2"/>
  <c r="Z1811" i="2"/>
  <c r="O1810" i="1"/>
  <c r="Z1819" i="2"/>
  <c r="O1818" i="1"/>
  <c r="Z1827" i="2"/>
  <c r="AF1827" i="2" s="1"/>
  <c r="O1826" i="1"/>
  <c r="Z1835" i="2"/>
  <c r="AF1835" i="2" s="1"/>
  <c r="O1834" i="1"/>
  <c r="Z1843" i="2"/>
  <c r="AF1843" i="2" s="1"/>
  <c r="O1842" i="1"/>
  <c r="AC1848" i="2"/>
  <c r="AE1848" i="2"/>
  <c r="N570" i="3"/>
  <c r="Z1851" i="2"/>
  <c r="AF1851" i="2" s="1"/>
  <c r="O1850" i="1"/>
  <c r="AE1856" i="2"/>
  <c r="AC1856" i="2"/>
  <c r="Z1859" i="2"/>
  <c r="AF1859" i="2" s="1"/>
  <c r="O1858" i="1"/>
  <c r="Z1867" i="2"/>
  <c r="AF1867" i="2" s="1"/>
  <c r="O1866" i="1"/>
  <c r="AE1872" i="2"/>
  <c r="AC1872" i="2"/>
  <c r="Z1875" i="2"/>
  <c r="O1874" i="1"/>
  <c r="Z1883" i="2"/>
  <c r="O1882" i="1"/>
  <c r="O576" i="3"/>
  <c r="AB1887" i="2"/>
  <c r="I578" i="3"/>
  <c r="Y1889" i="2"/>
  <c r="AE1889" i="2" s="1"/>
  <c r="Z1892" i="2"/>
  <c r="AF1892" i="2" s="1"/>
  <c r="O1891" i="1"/>
  <c r="N582" i="3"/>
  <c r="Z1900" i="2"/>
  <c r="AF1900" i="2" s="1"/>
  <c r="O1899" i="1"/>
  <c r="O585" i="3"/>
  <c r="AB1903" i="2"/>
  <c r="Z1908" i="2"/>
  <c r="AF1908" i="2" s="1"/>
  <c r="O1907" i="1"/>
  <c r="O588" i="3"/>
  <c r="AB1911" i="2"/>
  <c r="Z1916" i="2"/>
  <c r="AF1916" i="2" s="1"/>
  <c r="O1915" i="1"/>
  <c r="AE1922" i="2"/>
  <c r="AG1922" i="2"/>
  <c r="Z1925" i="2"/>
  <c r="AF1925" i="2" s="1"/>
  <c r="O1924" i="1"/>
  <c r="Z1933" i="2"/>
  <c r="AF1933" i="2" s="1"/>
  <c r="O1932" i="1"/>
  <c r="Z1941" i="2"/>
  <c r="AF1941" i="2" s="1"/>
  <c r="O1940" i="1"/>
  <c r="Z1949" i="2"/>
  <c r="O1948" i="1"/>
  <c r="Z1957" i="2"/>
  <c r="O1956" i="1"/>
  <c r="I590" i="3"/>
  <c r="Y1963" i="2"/>
  <c r="Z1966" i="2"/>
  <c r="AF1966" i="2" s="1"/>
  <c r="O1965" i="1"/>
  <c r="O591" i="3"/>
  <c r="AB1969" i="2"/>
  <c r="I592" i="3"/>
  <c r="Y1972" i="2"/>
  <c r="AE1972" i="2" s="1"/>
  <c r="Z1975" i="2"/>
  <c r="AF1975" i="2" s="1"/>
  <c r="O1974" i="1"/>
  <c r="Z1983" i="2"/>
  <c r="AF1983" i="2" s="1"/>
  <c r="O1982" i="1"/>
  <c r="Z1991" i="2"/>
  <c r="AF1991" i="2" s="1"/>
  <c r="O1990" i="1"/>
  <c r="I597" i="3"/>
  <c r="Y1996" i="2"/>
  <c r="AE1996" i="2" s="1"/>
  <c r="Z1999" i="2"/>
  <c r="AF1999" i="2" s="1"/>
  <c r="O1998" i="1"/>
  <c r="I599" i="3"/>
  <c r="Y2004" i="2"/>
  <c r="AE2004" i="2" s="1"/>
  <c r="N602" i="3"/>
  <c r="Z2007" i="2"/>
  <c r="AF2007" i="2" s="1"/>
  <c r="O2006" i="1"/>
  <c r="O605" i="3"/>
  <c r="AB2010" i="2"/>
  <c r="Z2015" i="2"/>
  <c r="O2014" i="1"/>
  <c r="O606" i="3"/>
  <c r="AB2018" i="2"/>
  <c r="Z2023" i="2"/>
  <c r="O2022" i="1"/>
  <c r="Z2031" i="2"/>
  <c r="AD2031" i="2" s="1"/>
  <c r="O2030" i="1"/>
  <c r="I612" i="3"/>
  <c r="Y2036" i="2"/>
  <c r="AE2036" i="2" s="1"/>
  <c r="Z2039" i="2"/>
  <c r="O2038" i="1"/>
  <c r="I616" i="3"/>
  <c r="Y2044" i="2"/>
  <c r="Z2047" i="2"/>
  <c r="AF2047" i="2" s="1"/>
  <c r="O2046" i="1"/>
  <c r="O617" i="3"/>
  <c r="AB2050" i="2"/>
  <c r="Z2055" i="2"/>
  <c r="AF2055" i="2" s="1"/>
  <c r="O2054" i="1"/>
  <c r="O619" i="3"/>
  <c r="AB2058" i="2"/>
  <c r="Z2063" i="2"/>
  <c r="AF2063" i="2" s="1"/>
  <c r="O2062" i="1"/>
  <c r="I622" i="3"/>
  <c r="Y2068" i="2"/>
  <c r="AE2068" i="2" s="1"/>
  <c r="Z2071" i="2"/>
  <c r="AF2071" i="2" s="1"/>
  <c r="O2070" i="1"/>
  <c r="O626" i="3"/>
  <c r="AB2074" i="2"/>
  <c r="N627" i="3"/>
  <c r="Z2079" i="2"/>
  <c r="O2078" i="1"/>
  <c r="N629" i="3"/>
  <c r="Z2088" i="2"/>
  <c r="AF2088" i="2" s="1"/>
  <c r="O2087" i="1"/>
  <c r="Y2093" i="2"/>
  <c r="AE2093" i="2" s="1"/>
  <c r="N2092" i="1"/>
  <c r="N633" i="3"/>
  <c r="Z2098" i="2"/>
  <c r="AF2098" i="2" s="1"/>
  <c r="Q2097" i="1"/>
  <c r="O637" i="3"/>
  <c r="AB2103" i="2"/>
  <c r="Y2105" i="2"/>
  <c r="AE2105" i="2" s="1"/>
  <c r="N2104" i="1"/>
  <c r="I640" i="3"/>
  <c r="Y2107" i="2"/>
  <c r="J2106" i="1"/>
  <c r="Y2119" i="2"/>
  <c r="AE2119" i="2" s="1"/>
  <c r="J2118" i="1"/>
  <c r="AA2119" i="2" s="1"/>
  <c r="P2118" i="1"/>
  <c r="J647" i="3"/>
  <c r="AA2126" i="2"/>
  <c r="Y2130" i="2"/>
  <c r="AE2130" i="2" s="1"/>
  <c r="N2129" i="1"/>
  <c r="Y2132" i="2"/>
  <c r="J2131" i="1"/>
  <c r="AA2132" i="2" s="1"/>
  <c r="Y2144" i="2"/>
  <c r="J2143" i="1"/>
  <c r="AA2144" i="2" s="1"/>
  <c r="P2143" i="1"/>
  <c r="Y2155" i="2"/>
  <c r="AE2155" i="2" s="1"/>
  <c r="N2154" i="1"/>
  <c r="Y2157" i="2"/>
  <c r="AE2157" i="2" s="1"/>
  <c r="J2156" i="1"/>
  <c r="AA2157" i="2" s="1"/>
  <c r="Y2168" i="2"/>
  <c r="AE2168" i="2" s="1"/>
  <c r="J2167" i="1"/>
  <c r="AA2168" i="2" s="1"/>
  <c r="P2167" i="1"/>
  <c r="Y2179" i="2"/>
  <c r="N2178" i="1"/>
  <c r="Y2181" i="2"/>
  <c r="AE2181" i="2" s="1"/>
  <c r="N2180" i="1"/>
  <c r="J2180" i="1"/>
  <c r="AA2181" i="2" s="1"/>
  <c r="Z2215" i="2"/>
  <c r="O2214" i="1"/>
  <c r="K2214" i="1"/>
  <c r="AB2215" i="2" s="1"/>
  <c r="Z2217" i="2"/>
  <c r="AF2217" i="2" s="1"/>
  <c r="O2216" i="1"/>
  <c r="K2216" i="1"/>
  <c r="AB2217" i="2" s="1"/>
  <c r="Z2241" i="2"/>
  <c r="AH2241" i="2" s="1"/>
  <c r="O2240" i="1"/>
  <c r="K2240" i="1"/>
  <c r="AB2241" i="2" s="1"/>
  <c r="Z2262" i="2"/>
  <c r="AF2262" i="2" s="1"/>
  <c r="O2261" i="1"/>
  <c r="K2261" i="1"/>
  <c r="AB2262" i="2" s="1"/>
  <c r="Q2261" i="1"/>
  <c r="Z2278" i="2"/>
  <c r="AF2278" i="2" s="1"/>
  <c r="O2277" i="1"/>
  <c r="K2277" i="1"/>
  <c r="AB2278" i="2" s="1"/>
  <c r="Q2277" i="1"/>
  <c r="Z2294" i="2"/>
  <c r="AF2294" i="2" s="1"/>
  <c r="O2293" i="1"/>
  <c r="K2293" i="1"/>
  <c r="AB2294" i="2" s="1"/>
  <c r="Q2293" i="1"/>
  <c r="Z2310" i="2"/>
  <c r="AF2310" i="2" s="1"/>
  <c r="O2309" i="1"/>
  <c r="K2309" i="1"/>
  <c r="AB2310" i="2" s="1"/>
  <c r="Q2309" i="1"/>
  <c r="F5" i="3"/>
  <c r="AC9" i="2"/>
  <c r="O9" i="2"/>
  <c r="Q9" i="2" s="1"/>
  <c r="W9" i="2"/>
  <c r="H5" i="3" s="1"/>
  <c r="AG9" i="2"/>
  <c r="W18" i="2"/>
  <c r="AG18" i="2"/>
  <c r="AC18" i="2"/>
  <c r="O18" i="2"/>
  <c r="Q18" i="2" s="1"/>
  <c r="AC22" i="2"/>
  <c r="O22" i="2"/>
  <c r="Q22" i="2" s="1"/>
  <c r="W22" i="2"/>
  <c r="AG22" i="2"/>
  <c r="F17" i="3"/>
  <c r="W32" i="2"/>
  <c r="H17" i="3" s="1"/>
  <c r="AG32" i="2"/>
  <c r="AC32" i="2"/>
  <c r="O32" i="2"/>
  <c r="Q32" i="2" s="1"/>
  <c r="F21" i="3"/>
  <c r="AC36" i="2"/>
  <c r="O36" i="2"/>
  <c r="Q36" i="2" s="1"/>
  <c r="W36" i="2"/>
  <c r="H21" i="3" s="1"/>
  <c r="AG36" i="2"/>
  <c r="F29" i="3"/>
  <c r="W44" i="2"/>
  <c r="H29" i="3" s="1"/>
  <c r="AG44" i="2"/>
  <c r="AC44" i="2"/>
  <c r="P29" i="3" s="1"/>
  <c r="O44" i="2"/>
  <c r="Q44" i="2" s="1"/>
  <c r="AC48" i="2"/>
  <c r="O48" i="2"/>
  <c r="Q48" i="2" s="1"/>
  <c r="W48" i="2"/>
  <c r="AG48" i="2"/>
  <c r="W57" i="2"/>
  <c r="AG57" i="2"/>
  <c r="AC57" i="2"/>
  <c r="O57" i="2"/>
  <c r="Q57" i="2" s="1"/>
  <c r="F40" i="3"/>
  <c r="AC62" i="2"/>
  <c r="O62" i="2"/>
  <c r="Q62" i="2" s="1"/>
  <c r="W62" i="2"/>
  <c r="H40" i="3" s="1"/>
  <c r="AG62" i="2"/>
  <c r="W70" i="2"/>
  <c r="AG70" i="2"/>
  <c r="AC70" i="2"/>
  <c r="O70" i="2"/>
  <c r="Q70" i="2" s="1"/>
  <c r="AC74" i="2"/>
  <c r="O74" i="2"/>
  <c r="Q74" i="2" s="1"/>
  <c r="W74" i="2"/>
  <c r="AG74" i="2"/>
  <c r="F46" i="3"/>
  <c r="W83" i="2"/>
  <c r="H46" i="3" s="1"/>
  <c r="AG83" i="2"/>
  <c r="AC83" i="2"/>
  <c r="O83" i="2"/>
  <c r="Q83" i="2" s="1"/>
  <c r="F50" i="3"/>
  <c r="AC87" i="2"/>
  <c r="O87" i="2"/>
  <c r="Q87" i="2" s="1"/>
  <c r="W87" i="2"/>
  <c r="H50" i="3" s="1"/>
  <c r="AG87" i="2"/>
  <c r="F55" i="3"/>
  <c r="W96" i="2"/>
  <c r="H55" i="3" s="1"/>
  <c r="AG96" i="2"/>
  <c r="AC96" i="2"/>
  <c r="O96" i="2"/>
  <c r="Q96" i="2" s="1"/>
  <c r="K59" i="3"/>
  <c r="X101" i="2"/>
  <c r="M59" i="3" s="1"/>
  <c r="AH101" i="2"/>
  <c r="AD101" i="2"/>
  <c r="P101" i="2"/>
  <c r="R101" i="2" s="1"/>
  <c r="F62" i="3"/>
  <c r="W105" i="2"/>
  <c r="H62" i="3" s="1"/>
  <c r="AG105" i="2"/>
  <c r="AC105" i="2"/>
  <c r="O105" i="2"/>
  <c r="Q105" i="2" s="1"/>
  <c r="K67" i="3"/>
  <c r="X110" i="2"/>
  <c r="M67" i="3" s="1"/>
  <c r="AH110" i="2"/>
  <c r="AD110" i="2"/>
  <c r="P110" i="2"/>
  <c r="R110" i="2" s="1"/>
  <c r="K70" i="3"/>
  <c r="AH115" i="2"/>
  <c r="AD115" i="2"/>
  <c r="P115" i="2"/>
  <c r="R115" i="2" s="1"/>
  <c r="X115" i="2"/>
  <c r="M70" i="3" s="1"/>
  <c r="AD119" i="2"/>
  <c r="P119" i="2"/>
  <c r="R119" i="2" s="1"/>
  <c r="X119" i="2"/>
  <c r="AH119" i="2"/>
  <c r="K74" i="3"/>
  <c r="X123" i="2"/>
  <c r="M74" i="3" s="1"/>
  <c r="AH123" i="2"/>
  <c r="AD123" i="2"/>
  <c r="P123" i="2"/>
  <c r="R123" i="2" s="1"/>
  <c r="K78" i="3"/>
  <c r="AH127" i="2"/>
  <c r="AD127" i="2"/>
  <c r="P127" i="2"/>
  <c r="R127" i="2" s="1"/>
  <c r="X127" i="2"/>
  <c r="M78" i="3" s="1"/>
  <c r="AD131" i="2"/>
  <c r="P131" i="2"/>
  <c r="R131" i="2" s="1"/>
  <c r="X131" i="2"/>
  <c r="AH131" i="2"/>
  <c r="K85" i="3"/>
  <c r="X135" i="2"/>
  <c r="M85" i="3" s="1"/>
  <c r="AH135" i="2"/>
  <c r="AD135" i="2"/>
  <c r="P135" i="2"/>
  <c r="R135" i="2" s="1"/>
  <c r="K89" i="3"/>
  <c r="AH139" i="2"/>
  <c r="AD139" i="2"/>
  <c r="P139" i="2"/>
  <c r="R139" i="2" s="1"/>
  <c r="X139" i="2"/>
  <c r="M89" i="3" s="1"/>
  <c r="K97" i="3"/>
  <c r="X147" i="2"/>
  <c r="M97" i="3" s="1"/>
  <c r="AH147" i="2"/>
  <c r="AD147" i="2"/>
  <c r="P147" i="2"/>
  <c r="R147" i="2" s="1"/>
  <c r="F106" i="3"/>
  <c r="AG164" i="2"/>
  <c r="O164" i="2"/>
  <c r="Q164" i="2" s="1"/>
  <c r="AC164" i="2"/>
  <c r="W164" i="2"/>
  <c r="H106" i="3" s="1"/>
  <c r="F109" i="3"/>
  <c r="AG167" i="2"/>
  <c r="O167" i="2"/>
  <c r="Q167" i="2" s="1"/>
  <c r="AC167" i="2"/>
  <c r="W167" i="2"/>
  <c r="H109" i="3" s="1"/>
  <c r="AH199" i="2"/>
  <c r="F167" i="3"/>
  <c r="O246" i="2"/>
  <c r="Q246" i="2" s="1"/>
  <c r="W246" i="2"/>
  <c r="H167" i="3" s="1"/>
  <c r="AE1444" i="2"/>
  <c r="AG1444" i="2"/>
  <c r="P1453" i="1"/>
  <c r="P1457" i="1"/>
  <c r="AE1461" i="2"/>
  <c r="AC1461" i="2"/>
  <c r="P1462" i="1"/>
  <c r="P1466" i="1"/>
  <c r="P1470" i="1"/>
  <c r="P1478" i="1"/>
  <c r="O475" i="3"/>
  <c r="AB1482" i="2"/>
  <c r="P1486" i="1"/>
  <c r="P1491" i="1"/>
  <c r="P1495" i="1"/>
  <c r="P1499" i="1"/>
  <c r="P1504" i="1"/>
  <c r="O477" i="3"/>
  <c r="AB1508" i="2"/>
  <c r="I480" i="3"/>
  <c r="Y1511" i="2"/>
  <c r="AE1511" i="2" s="1"/>
  <c r="I482" i="3"/>
  <c r="Y1515" i="2"/>
  <c r="AE1515" i="2" s="1"/>
  <c r="I485" i="3"/>
  <c r="Y1519" i="2"/>
  <c r="AE1519" i="2" s="1"/>
  <c r="O486" i="3"/>
  <c r="AB1520" i="2"/>
  <c r="P1520" i="1"/>
  <c r="P1524" i="1"/>
  <c r="I487" i="3"/>
  <c r="Y1527" i="2"/>
  <c r="AE1527" i="2" s="1"/>
  <c r="O488" i="3"/>
  <c r="AB1528" i="2"/>
  <c r="P1528" i="1"/>
  <c r="I490" i="3"/>
  <c r="Y1531" i="2"/>
  <c r="AE1531" i="2" s="1"/>
  <c r="O491" i="3"/>
  <c r="AB1532" i="2"/>
  <c r="I494" i="3"/>
  <c r="Y1536" i="2"/>
  <c r="P1537" i="1"/>
  <c r="I496" i="3"/>
  <c r="Y1540" i="2"/>
  <c r="AE1540" i="2" s="1"/>
  <c r="P1541" i="1"/>
  <c r="P1545" i="1"/>
  <c r="I499" i="3"/>
  <c r="Y1552" i="2"/>
  <c r="O500" i="3"/>
  <c r="AB1553" i="2"/>
  <c r="I503" i="3"/>
  <c r="Y1556" i="2"/>
  <c r="O504" i="3"/>
  <c r="AB1557" i="2"/>
  <c r="AE1560" i="2"/>
  <c r="AC1560" i="2"/>
  <c r="P1561" i="1"/>
  <c r="P1565" i="1"/>
  <c r="P1570" i="1"/>
  <c r="AE1573" i="2"/>
  <c r="AC1573" i="2"/>
  <c r="P1574" i="1"/>
  <c r="P1578" i="1"/>
  <c r="P1582" i="1"/>
  <c r="I508" i="3"/>
  <c r="Y1585" i="2"/>
  <c r="I510" i="3"/>
  <c r="Y1589" i="2"/>
  <c r="AE1589" i="2" s="1"/>
  <c r="P1590" i="1"/>
  <c r="I511" i="3"/>
  <c r="Y1593" i="2"/>
  <c r="AE1593" i="2" s="1"/>
  <c r="P1594" i="1"/>
  <c r="O512" i="3"/>
  <c r="AB1598" i="2"/>
  <c r="P1602" i="1"/>
  <c r="P1606" i="1"/>
  <c r="P1610" i="1"/>
  <c r="P1615" i="1"/>
  <c r="P1619" i="1"/>
  <c r="P1623" i="1"/>
  <c r="I515" i="3"/>
  <c r="Y1626" i="2"/>
  <c r="AE1626" i="2" s="1"/>
  <c r="P1627" i="1"/>
  <c r="P1631" i="1"/>
  <c r="P1635" i="1"/>
  <c r="I517" i="3"/>
  <c r="Y1638" i="2"/>
  <c r="AE1638" i="2" s="1"/>
  <c r="O518" i="3"/>
  <c r="AB1639" i="2"/>
  <c r="P1639" i="1"/>
  <c r="P1644" i="1"/>
  <c r="P1648" i="1"/>
  <c r="P1652" i="1"/>
  <c r="P1656" i="1"/>
  <c r="P1660" i="1"/>
  <c r="O519" i="3"/>
  <c r="AB1664" i="2"/>
  <c r="O522" i="3"/>
  <c r="AB1668" i="2"/>
  <c r="P1668" i="1"/>
  <c r="P1673" i="1"/>
  <c r="P1681" i="1"/>
  <c r="O524" i="3"/>
  <c r="AB1685" i="2"/>
  <c r="P1685" i="1"/>
  <c r="P1689" i="1"/>
  <c r="O525" i="3"/>
  <c r="AB1693" i="2"/>
  <c r="P1693" i="1"/>
  <c r="I527" i="3"/>
  <c r="Y1696" i="2"/>
  <c r="AE1696" i="2" s="1"/>
  <c r="I530" i="3"/>
  <c r="Y1700" i="2"/>
  <c r="AE1700" i="2" s="1"/>
  <c r="O531" i="3"/>
  <c r="AB1701" i="2"/>
  <c r="P1705" i="1"/>
  <c r="AE1712" i="2"/>
  <c r="AG1712" i="2"/>
  <c r="P1713" i="1"/>
  <c r="I536" i="3"/>
  <c r="Y1716" i="2"/>
  <c r="AE1716" i="2" s="1"/>
  <c r="P1717" i="1"/>
  <c r="I537" i="3"/>
  <c r="Y1720" i="2"/>
  <c r="AE1720" i="2" s="1"/>
  <c r="O538" i="3"/>
  <c r="AB1721" i="2"/>
  <c r="P1721" i="1"/>
  <c r="P1729" i="1"/>
  <c r="P1733" i="1"/>
  <c r="P1737" i="1"/>
  <c r="P1741" i="1"/>
  <c r="P1745" i="1"/>
  <c r="I542" i="3"/>
  <c r="Y1748" i="2"/>
  <c r="AE1748" i="2" s="1"/>
  <c r="I545" i="3"/>
  <c r="Y1752" i="2"/>
  <c r="AE1752" i="2" s="1"/>
  <c r="O546" i="3"/>
  <c r="AB1753" i="2"/>
  <c r="P1757" i="1"/>
  <c r="I549" i="3"/>
  <c r="Y1760" i="2"/>
  <c r="AE1760" i="2" s="1"/>
  <c r="O550" i="3"/>
  <c r="AB1761" i="2"/>
  <c r="P1761" i="1"/>
  <c r="I552" i="3"/>
  <c r="Y1764" i="2"/>
  <c r="AE1764" i="2" s="1"/>
  <c r="O553" i="3"/>
  <c r="AB1765" i="2"/>
  <c r="P1765" i="1"/>
  <c r="P1769" i="1"/>
  <c r="I554" i="3"/>
  <c r="Y1772" i="2"/>
  <c r="AE1772" i="2" s="1"/>
  <c r="P1773" i="1"/>
  <c r="O555" i="3"/>
  <c r="AB1778" i="2"/>
  <c r="P1778" i="1"/>
  <c r="I557" i="3"/>
  <c r="Y1781" i="2"/>
  <c r="AE1781" i="2" s="1"/>
  <c r="I560" i="3"/>
  <c r="Y1785" i="2"/>
  <c r="AE1785" i="2" s="1"/>
  <c r="P1786" i="1"/>
  <c r="N561" i="3"/>
  <c r="Z1789" i="2"/>
  <c r="AF1789" i="2" s="1"/>
  <c r="N564" i="3"/>
  <c r="Z1792" i="2"/>
  <c r="AF1792" i="2" s="1"/>
  <c r="O1791" i="1"/>
  <c r="P1796" i="1"/>
  <c r="Z1799" i="2"/>
  <c r="AF1799" i="2" s="1"/>
  <c r="O1798" i="1"/>
  <c r="K1801" i="1"/>
  <c r="AB1802" i="2" s="1"/>
  <c r="Z1807" i="2"/>
  <c r="AF1807" i="2" s="1"/>
  <c r="O1806" i="1"/>
  <c r="K1810" i="1"/>
  <c r="AB1811" i="2" s="1"/>
  <c r="Z1816" i="2"/>
  <c r="O1815" i="1"/>
  <c r="K1818" i="1"/>
  <c r="AB1819" i="2" s="1"/>
  <c r="Z1824" i="2"/>
  <c r="AF1824" i="2" s="1"/>
  <c r="O1823" i="1"/>
  <c r="K1826" i="1"/>
  <c r="AB1827" i="2" s="1"/>
  <c r="Z1832" i="2"/>
  <c r="O1831" i="1"/>
  <c r="K1834" i="1"/>
  <c r="AB1835" i="2" s="1"/>
  <c r="Z1840" i="2"/>
  <c r="AF1840" i="2" s="1"/>
  <c r="O1839" i="1"/>
  <c r="K1842" i="1"/>
  <c r="AB1843" i="2" s="1"/>
  <c r="Z1848" i="2"/>
  <c r="AF1848" i="2" s="1"/>
  <c r="O1847" i="1"/>
  <c r="K1850" i="1"/>
  <c r="Z1856" i="2"/>
  <c r="AF1856" i="2" s="1"/>
  <c r="O1855" i="1"/>
  <c r="K1858" i="1"/>
  <c r="AB1859" i="2" s="1"/>
  <c r="Z1864" i="2"/>
  <c r="AF1864" i="2" s="1"/>
  <c r="O1863" i="1"/>
  <c r="K1866" i="1"/>
  <c r="AB1867" i="2" s="1"/>
  <c r="Z1872" i="2"/>
  <c r="AF1872" i="2" s="1"/>
  <c r="O1871" i="1"/>
  <c r="K1874" i="1"/>
  <c r="AB1875" i="2" s="1"/>
  <c r="Z1880" i="2"/>
  <c r="O1879" i="1"/>
  <c r="K1882" i="1"/>
  <c r="AB1883" i="2" s="1"/>
  <c r="N578" i="3"/>
  <c r="Z1889" i="2"/>
  <c r="O1888" i="1"/>
  <c r="K1891" i="1"/>
  <c r="AB1892" i="2" s="1"/>
  <c r="Z1897" i="2"/>
  <c r="AF1897" i="2" s="1"/>
  <c r="O1896" i="1"/>
  <c r="K1899" i="1"/>
  <c r="Z1905" i="2"/>
  <c r="AF1905" i="2" s="1"/>
  <c r="O1904" i="1"/>
  <c r="K1907" i="1"/>
  <c r="AB1908" i="2" s="1"/>
  <c r="Z1913" i="2"/>
  <c r="AF1913" i="2" s="1"/>
  <c r="O1912" i="1"/>
  <c r="K1915" i="1"/>
  <c r="AB1916" i="2" s="1"/>
  <c r="Z1922" i="2"/>
  <c r="AF1922" i="2" s="1"/>
  <c r="O1921" i="1"/>
  <c r="K1924" i="1"/>
  <c r="AB1925" i="2" s="1"/>
  <c r="Z1930" i="2"/>
  <c r="AF1930" i="2" s="1"/>
  <c r="O1929" i="1"/>
  <c r="K1932" i="1"/>
  <c r="AB1933" i="2" s="1"/>
  <c r="Z1938" i="2"/>
  <c r="AF1938" i="2" s="1"/>
  <c r="O1937" i="1"/>
  <c r="K1940" i="1"/>
  <c r="AB1941" i="2" s="1"/>
  <c r="Z1946" i="2"/>
  <c r="O1945" i="1"/>
  <c r="K1948" i="1"/>
  <c r="AB1949" i="2" s="1"/>
  <c r="Z1954" i="2"/>
  <c r="O1953" i="1"/>
  <c r="K1956" i="1"/>
  <c r="AB1957" i="2" s="1"/>
  <c r="N590" i="3"/>
  <c r="Z1963" i="2"/>
  <c r="O1962" i="1"/>
  <c r="K1965" i="1"/>
  <c r="AB1966" i="2" s="1"/>
  <c r="N592" i="3"/>
  <c r="Z1972" i="2"/>
  <c r="AF1972" i="2" s="1"/>
  <c r="O1971" i="1"/>
  <c r="K1974" i="1"/>
  <c r="AB1975" i="2" s="1"/>
  <c r="Z1980" i="2"/>
  <c r="AF1980" i="2" s="1"/>
  <c r="O1979" i="1"/>
  <c r="K1982" i="1"/>
  <c r="AB1983" i="2" s="1"/>
  <c r="Z1988" i="2"/>
  <c r="AF1988" i="2" s="1"/>
  <c r="O1987" i="1"/>
  <c r="K1990" i="1"/>
  <c r="AB1991" i="2" s="1"/>
  <c r="N597" i="3"/>
  <c r="Z1996" i="2"/>
  <c r="AF1996" i="2" s="1"/>
  <c r="O1995" i="1"/>
  <c r="K1998" i="1"/>
  <c r="AB1999" i="2" s="1"/>
  <c r="N599" i="3"/>
  <c r="Z2004" i="2"/>
  <c r="AF2004" i="2" s="1"/>
  <c r="O2003" i="1"/>
  <c r="K2006" i="1"/>
  <c r="Z2012" i="2"/>
  <c r="AF2012" i="2" s="1"/>
  <c r="O2011" i="1"/>
  <c r="K2014" i="1"/>
  <c r="AB2015" i="2" s="1"/>
  <c r="Z2020" i="2"/>
  <c r="AF2020" i="2" s="1"/>
  <c r="O2019" i="1"/>
  <c r="K2022" i="1"/>
  <c r="AB2023" i="2" s="1"/>
  <c r="Z2028" i="2"/>
  <c r="O2027" i="1"/>
  <c r="K2030" i="1"/>
  <c r="AB2031" i="2" s="1"/>
  <c r="N612" i="3"/>
  <c r="Z2036" i="2"/>
  <c r="AF2036" i="2" s="1"/>
  <c r="O2035" i="1"/>
  <c r="K2038" i="1"/>
  <c r="AB2039" i="2" s="1"/>
  <c r="N616" i="3"/>
  <c r="Z2044" i="2"/>
  <c r="AF2044" i="2" s="1"/>
  <c r="O2043" i="1"/>
  <c r="K2046" i="1"/>
  <c r="AB2047" i="2" s="1"/>
  <c r="Z2052" i="2"/>
  <c r="AF2052" i="2" s="1"/>
  <c r="O2051" i="1"/>
  <c r="K2054" i="1"/>
  <c r="AB2055" i="2" s="1"/>
  <c r="Z2060" i="2"/>
  <c r="AF2060" i="2" s="1"/>
  <c r="O2059" i="1"/>
  <c r="K2062" i="1"/>
  <c r="AB2063" i="2" s="1"/>
  <c r="N622" i="3"/>
  <c r="Z2068" i="2"/>
  <c r="AF2068" i="2" s="1"/>
  <c r="O2067" i="1"/>
  <c r="K2070" i="1"/>
  <c r="AB2071" i="2" s="1"/>
  <c r="Z2076" i="2"/>
  <c r="AF2076" i="2" s="1"/>
  <c r="O2075" i="1"/>
  <c r="K2078" i="1"/>
  <c r="Z2084" i="2"/>
  <c r="O2083" i="1"/>
  <c r="K2087" i="1"/>
  <c r="Z2093" i="2"/>
  <c r="O2092" i="1"/>
  <c r="K2097" i="1"/>
  <c r="Y2100" i="2"/>
  <c r="AE2100" i="2" s="1"/>
  <c r="J2099" i="1"/>
  <c r="AA2100" i="2" s="1"/>
  <c r="Z2105" i="2"/>
  <c r="AF2105" i="2" s="1"/>
  <c r="O2104" i="1"/>
  <c r="K2104" i="1"/>
  <c r="AB2105" i="2" s="1"/>
  <c r="N640" i="3"/>
  <c r="Z2107" i="2"/>
  <c r="AF2107" i="2" s="1"/>
  <c r="O2106" i="1"/>
  <c r="Z2119" i="2"/>
  <c r="Q2118" i="1"/>
  <c r="Z2130" i="2"/>
  <c r="AF2130" i="2" s="1"/>
  <c r="O2129" i="1"/>
  <c r="K2129" i="1"/>
  <c r="AB2130" i="2" s="1"/>
  <c r="Z2132" i="2"/>
  <c r="AF2132" i="2" s="1"/>
  <c r="O2131" i="1"/>
  <c r="O648" i="3"/>
  <c r="AB2142" i="2"/>
  <c r="Z2144" i="2"/>
  <c r="Q2143" i="1"/>
  <c r="Z2155" i="2"/>
  <c r="O2154" i="1"/>
  <c r="K2154" i="1"/>
  <c r="AB2155" i="2" s="1"/>
  <c r="Z2157" i="2"/>
  <c r="AF2157" i="2" s="1"/>
  <c r="O2156" i="1"/>
  <c r="Z2168" i="2"/>
  <c r="AF2168" i="2" s="1"/>
  <c r="Q2167" i="1"/>
  <c r="Z2179" i="2"/>
  <c r="O2178" i="1"/>
  <c r="K2178" i="1"/>
  <c r="AB2179" i="2" s="1"/>
  <c r="Z2181" i="2"/>
  <c r="AF2181" i="2" s="1"/>
  <c r="O2180" i="1"/>
  <c r="Y2183" i="2"/>
  <c r="AE2183" i="2" s="1"/>
  <c r="N2182" i="1"/>
  <c r="Y2185" i="2"/>
  <c r="AE2185" i="2" s="1"/>
  <c r="N2184" i="1"/>
  <c r="J2184" i="1"/>
  <c r="AA2185" i="2" s="1"/>
  <c r="Z2211" i="2"/>
  <c r="AF2211" i="2" s="1"/>
  <c r="O2210" i="1"/>
  <c r="K2210" i="1"/>
  <c r="AB2211" i="2" s="1"/>
  <c r="Z2213" i="2"/>
  <c r="AF2213" i="2" s="1"/>
  <c r="O2212" i="1"/>
  <c r="K2212" i="1"/>
  <c r="AB2213" i="2" s="1"/>
  <c r="Q2216" i="1"/>
  <c r="Z2239" i="2"/>
  <c r="AF2239" i="2" s="1"/>
  <c r="O2238" i="1"/>
  <c r="K2238" i="1"/>
  <c r="AB2239" i="2" s="1"/>
  <c r="Q2240" i="1"/>
  <c r="K5" i="3"/>
  <c r="AD9" i="2"/>
  <c r="P9" i="2"/>
  <c r="R9" i="2" s="1"/>
  <c r="X9" i="2"/>
  <c r="M5" i="3" s="1"/>
  <c r="AH9" i="2"/>
  <c r="X13" i="2"/>
  <c r="AH13" i="2"/>
  <c r="AD13" i="2"/>
  <c r="P13" i="2"/>
  <c r="R13" i="2" s="1"/>
  <c r="AH18" i="2"/>
  <c r="AD18" i="2"/>
  <c r="P18" i="2"/>
  <c r="R18" i="2" s="1"/>
  <c r="X18" i="2"/>
  <c r="AD22" i="2"/>
  <c r="P22" i="2"/>
  <c r="R22" i="2" s="1"/>
  <c r="X22" i="2"/>
  <c r="AH22" i="2"/>
  <c r="K14" i="3"/>
  <c r="X27" i="2"/>
  <c r="M14" i="3" s="1"/>
  <c r="P27" i="2"/>
  <c r="R27" i="2" s="1"/>
  <c r="K17" i="3"/>
  <c r="AH32" i="2"/>
  <c r="AD32" i="2"/>
  <c r="P32" i="2"/>
  <c r="R32" i="2" s="1"/>
  <c r="X32" i="2"/>
  <c r="M17" i="3" s="1"/>
  <c r="K21" i="3"/>
  <c r="AD36" i="2"/>
  <c r="P36" i="2"/>
  <c r="R36" i="2" s="1"/>
  <c r="X36" i="2"/>
  <c r="M21" i="3" s="1"/>
  <c r="AH36" i="2"/>
  <c r="K25" i="3"/>
  <c r="X40" i="2"/>
  <c r="M25" i="3" s="1"/>
  <c r="AH40" i="2"/>
  <c r="AD40" i="2"/>
  <c r="P40" i="2"/>
  <c r="R40" i="2" s="1"/>
  <c r="K29" i="3"/>
  <c r="AH44" i="2"/>
  <c r="AD44" i="2"/>
  <c r="P44" i="2"/>
  <c r="R44" i="2" s="1"/>
  <c r="X44" i="2"/>
  <c r="M29" i="3" s="1"/>
  <c r="AD48" i="2"/>
  <c r="P48" i="2"/>
  <c r="R48" i="2" s="1"/>
  <c r="X48" i="2"/>
  <c r="AH48" i="2"/>
  <c r="K35" i="3"/>
  <c r="X53" i="2"/>
  <c r="M35" i="3" s="1"/>
  <c r="AH53" i="2"/>
  <c r="AD53" i="2"/>
  <c r="P53" i="2"/>
  <c r="R53" i="2" s="1"/>
  <c r="AH57" i="2"/>
  <c r="AD57" i="2"/>
  <c r="P57" i="2"/>
  <c r="R57" i="2" s="1"/>
  <c r="X57" i="2"/>
  <c r="K40" i="3"/>
  <c r="AD62" i="2"/>
  <c r="P62" i="2"/>
  <c r="R62" i="2" s="1"/>
  <c r="X62" i="2"/>
  <c r="M40" i="3" s="1"/>
  <c r="AH62" i="2"/>
  <c r="X66" i="2"/>
  <c r="AH66" i="2"/>
  <c r="AD66" i="2"/>
  <c r="P66" i="2"/>
  <c r="R66" i="2" s="1"/>
  <c r="AH70" i="2"/>
  <c r="AD70" i="2"/>
  <c r="P70" i="2"/>
  <c r="R70" i="2" s="1"/>
  <c r="X70" i="2"/>
  <c r="AD74" i="2"/>
  <c r="P74" i="2"/>
  <c r="R74" i="2" s="1"/>
  <c r="X74" i="2"/>
  <c r="AH74" i="2"/>
  <c r="K42" i="3"/>
  <c r="X79" i="2"/>
  <c r="M42" i="3" s="1"/>
  <c r="AH79" i="2"/>
  <c r="AD79" i="2"/>
  <c r="P79" i="2"/>
  <c r="R79" i="2" s="1"/>
  <c r="K46" i="3"/>
  <c r="AD83" i="2"/>
  <c r="P83" i="2"/>
  <c r="R83" i="2" s="1"/>
  <c r="X83" i="2"/>
  <c r="M46" i="3" s="1"/>
  <c r="K50" i="3"/>
  <c r="P87" i="2"/>
  <c r="R87" i="2" s="1"/>
  <c r="X87" i="2"/>
  <c r="M50" i="3" s="1"/>
  <c r="X92" i="2"/>
  <c r="AH92" i="2"/>
  <c r="AD92" i="2"/>
  <c r="P92" i="2"/>
  <c r="R92" i="2" s="1"/>
  <c r="K55" i="3"/>
  <c r="AH96" i="2"/>
  <c r="AD96" i="2"/>
  <c r="P96" i="2"/>
  <c r="R96" i="2" s="1"/>
  <c r="X96" i="2"/>
  <c r="M55" i="3" s="1"/>
  <c r="F58" i="3"/>
  <c r="AC100" i="2"/>
  <c r="O100" i="2"/>
  <c r="Q100" i="2" s="1"/>
  <c r="W100" i="2"/>
  <c r="H58" i="3" s="1"/>
  <c r="AG100" i="2"/>
  <c r="K62" i="3"/>
  <c r="AH105" i="2"/>
  <c r="AD105" i="2"/>
  <c r="P105" i="2"/>
  <c r="R105" i="2" s="1"/>
  <c r="X105" i="2"/>
  <c r="M62" i="3" s="1"/>
  <c r="F66" i="3"/>
  <c r="AC109" i="2"/>
  <c r="O109" i="2"/>
  <c r="Q109" i="2" s="1"/>
  <c r="W109" i="2"/>
  <c r="H66" i="3" s="1"/>
  <c r="AG109" i="2"/>
  <c r="F96" i="3"/>
  <c r="AC146" i="2"/>
  <c r="P96" i="3" s="1"/>
  <c r="O146" i="2"/>
  <c r="Q146" i="2" s="1"/>
  <c r="W146" i="2"/>
  <c r="H96" i="3" s="1"/>
  <c r="AG146" i="2"/>
  <c r="AC193" i="2"/>
  <c r="AG193" i="2"/>
  <c r="O193" i="2"/>
  <c r="Q193" i="2" s="1"/>
  <c r="W193" i="2"/>
  <c r="F145" i="3"/>
  <c r="AC215" i="2"/>
  <c r="AG215" i="2"/>
  <c r="O215" i="2"/>
  <c r="Q215" i="2" s="1"/>
  <c r="W215" i="2"/>
  <c r="H145" i="3" s="1"/>
  <c r="AF1403" i="2"/>
  <c r="AD1403" i="2"/>
  <c r="N466" i="3"/>
  <c r="Z1407" i="2"/>
  <c r="AF1407" i="2" s="1"/>
  <c r="Q1421" i="1"/>
  <c r="Q1425" i="1"/>
  <c r="N469" i="3"/>
  <c r="Z1428" i="2"/>
  <c r="Q1429" i="1"/>
  <c r="Q1433" i="1"/>
  <c r="Q1441" i="1"/>
  <c r="Q1445" i="1"/>
  <c r="Q1449" i="1"/>
  <c r="AF1452" i="2"/>
  <c r="AD1452" i="2"/>
  <c r="Q1453" i="1"/>
  <c r="Q1457" i="1"/>
  <c r="Q1462" i="1"/>
  <c r="AF1465" i="2"/>
  <c r="AD1465" i="2"/>
  <c r="Q1466" i="1"/>
  <c r="Q1470" i="1"/>
  <c r="AF1477" i="2"/>
  <c r="AD1477" i="2"/>
  <c r="Q1478" i="1"/>
  <c r="Q1486" i="1"/>
  <c r="AF1489" i="2"/>
  <c r="AD1489" i="2"/>
  <c r="Q1491" i="1"/>
  <c r="Q1495" i="1"/>
  <c r="Q1499" i="1"/>
  <c r="AF1502" i="2"/>
  <c r="AD1502" i="2"/>
  <c r="Q1504" i="1"/>
  <c r="N480" i="3"/>
  <c r="Z1511" i="2"/>
  <c r="AF1511" i="2" s="1"/>
  <c r="N482" i="3"/>
  <c r="Z1515" i="2"/>
  <c r="N485" i="3"/>
  <c r="Z1519" i="2"/>
  <c r="AF1519" i="2" s="1"/>
  <c r="Q1520" i="1"/>
  <c r="Q1524" i="1"/>
  <c r="N487" i="3"/>
  <c r="Z1527" i="2"/>
  <c r="Q1528" i="1"/>
  <c r="N490" i="3"/>
  <c r="Z1531" i="2"/>
  <c r="AF1531" i="2" s="1"/>
  <c r="N494" i="3"/>
  <c r="Z1536" i="2"/>
  <c r="AF1536" i="2" s="1"/>
  <c r="Q1537" i="1"/>
  <c r="N496" i="3"/>
  <c r="Z1540" i="2"/>
  <c r="Q1541" i="1"/>
  <c r="Q1545" i="1"/>
  <c r="AF1548" i="2"/>
  <c r="AH1548" i="2"/>
  <c r="N499" i="3"/>
  <c r="Z1552" i="2"/>
  <c r="AF1552" i="2" s="1"/>
  <c r="N503" i="3"/>
  <c r="Z1556" i="2"/>
  <c r="AF1556" i="2" s="1"/>
  <c r="Q1561" i="1"/>
  <c r="Q1565" i="1"/>
  <c r="Q1570" i="1"/>
  <c r="Q1574" i="1"/>
  <c r="AF1577" i="2"/>
  <c r="AD1577" i="2"/>
  <c r="Q1578" i="1"/>
  <c r="Q1582" i="1"/>
  <c r="N508" i="3"/>
  <c r="Z1585" i="2"/>
  <c r="N510" i="3"/>
  <c r="Z1589" i="2"/>
  <c r="AF1589" i="2" s="1"/>
  <c r="Q1590" i="1"/>
  <c r="N511" i="3"/>
  <c r="Z1593" i="2"/>
  <c r="AD1593" i="2" s="1"/>
  <c r="Q1594" i="1"/>
  <c r="Q1602" i="1"/>
  <c r="Q1606" i="1"/>
  <c r="AF1609" i="2"/>
  <c r="AD1609" i="2"/>
  <c r="Q1610" i="1"/>
  <c r="Q1615" i="1"/>
  <c r="Q1619" i="1"/>
  <c r="AF1622" i="2"/>
  <c r="AD1622" i="2"/>
  <c r="Q1623" i="1"/>
  <c r="N515" i="3"/>
  <c r="Z1626" i="2"/>
  <c r="AF1626" i="2" s="1"/>
  <c r="Q1627" i="1"/>
  <c r="Q1631" i="1"/>
  <c r="Q1635" i="1"/>
  <c r="N517" i="3"/>
  <c r="Z1638" i="2"/>
  <c r="AF1638" i="2" s="1"/>
  <c r="Q1639" i="1"/>
  <c r="Q1644" i="1"/>
  <c r="Q1648" i="1"/>
  <c r="Q1652" i="1"/>
  <c r="Q1656" i="1"/>
  <c r="AF1659" i="2"/>
  <c r="AD1659" i="2"/>
  <c r="Q1660" i="1"/>
  <c r="Q1668" i="1"/>
  <c r="AF1672" i="2"/>
  <c r="AD1672" i="2"/>
  <c r="Q1673" i="1"/>
  <c r="Q1681" i="1"/>
  <c r="Q1685" i="1"/>
  <c r="Q1689" i="1"/>
  <c r="AF1692" i="2"/>
  <c r="AD1692" i="2"/>
  <c r="Q1693" i="1"/>
  <c r="N527" i="3"/>
  <c r="Z1696" i="2"/>
  <c r="AF1696" i="2" s="1"/>
  <c r="N530" i="3"/>
  <c r="Z1700" i="2"/>
  <c r="AF1704" i="2"/>
  <c r="AH1704" i="2"/>
  <c r="Q1705" i="1"/>
  <c r="AF1712" i="2"/>
  <c r="AH1712" i="2"/>
  <c r="Q1713" i="1"/>
  <c r="N536" i="3"/>
  <c r="Z1716" i="2"/>
  <c r="AF1716" i="2" s="1"/>
  <c r="Q1717" i="1"/>
  <c r="N537" i="3"/>
  <c r="Z1720" i="2"/>
  <c r="AF1720" i="2" s="1"/>
  <c r="Q1721" i="1"/>
  <c r="Q1729" i="1"/>
  <c r="Q1733" i="1"/>
  <c r="Q1737" i="1"/>
  <c r="Q1741" i="1"/>
  <c r="Q1745" i="1"/>
  <c r="N542" i="3"/>
  <c r="Z1748" i="2"/>
  <c r="AF1748" i="2" s="1"/>
  <c r="N545" i="3"/>
  <c r="Z1752" i="2"/>
  <c r="AF1752" i="2" s="1"/>
  <c r="Q1757" i="1"/>
  <c r="N549" i="3"/>
  <c r="Z1760" i="2"/>
  <c r="AF1760" i="2" s="1"/>
  <c r="Q1761" i="1"/>
  <c r="N552" i="3"/>
  <c r="Z1764" i="2"/>
  <c r="AF1764" i="2" s="1"/>
  <c r="N554" i="3"/>
  <c r="Z1772" i="2"/>
  <c r="AF1772" i="2" s="1"/>
  <c r="N557" i="3"/>
  <c r="Z1781" i="2"/>
  <c r="AF1781" i="2" s="1"/>
  <c r="N560" i="3"/>
  <c r="Z1785" i="2"/>
  <c r="AF1785" i="2" s="1"/>
  <c r="O561" i="3"/>
  <c r="AB1789" i="2"/>
  <c r="J1791" i="1"/>
  <c r="J1798" i="1"/>
  <c r="AA1799" i="2" s="1"/>
  <c r="Q1799" i="1"/>
  <c r="Y1804" i="2"/>
  <c r="AE1804" i="2" s="1"/>
  <c r="J1803" i="1"/>
  <c r="AA1804" i="2" s="1"/>
  <c r="J1806" i="1"/>
  <c r="AA1807" i="2" s="1"/>
  <c r="Q1807" i="1"/>
  <c r="Y1813" i="2"/>
  <c r="AE1813" i="2" s="1"/>
  <c r="J1812" i="1"/>
  <c r="AA1813" i="2" s="1"/>
  <c r="J1815" i="1"/>
  <c r="AA1816" i="2" s="1"/>
  <c r="Q1816" i="1"/>
  <c r="Y1821" i="2"/>
  <c r="AE1821" i="2" s="1"/>
  <c r="J1820" i="1"/>
  <c r="AA1821" i="2" s="1"/>
  <c r="J1823" i="1"/>
  <c r="AA1824" i="2" s="1"/>
  <c r="Q1824" i="1"/>
  <c r="Y1829" i="2"/>
  <c r="AE1829" i="2" s="1"/>
  <c r="J1828" i="1"/>
  <c r="AA1829" i="2" s="1"/>
  <c r="J1831" i="1"/>
  <c r="AA1832" i="2" s="1"/>
  <c r="Q1832" i="1"/>
  <c r="Y1837" i="2"/>
  <c r="AE1837" i="2" s="1"/>
  <c r="J1836" i="1"/>
  <c r="AA1837" i="2" s="1"/>
  <c r="J1839" i="1"/>
  <c r="AA1840" i="2" s="1"/>
  <c r="Q1840" i="1"/>
  <c r="Y1845" i="2"/>
  <c r="J1844" i="1"/>
  <c r="AA1845" i="2" s="1"/>
  <c r="J1847" i="1"/>
  <c r="AA1848" i="2" s="1"/>
  <c r="Q1848" i="1"/>
  <c r="I571" i="3"/>
  <c r="Y1853" i="2"/>
  <c r="J1852" i="1"/>
  <c r="J1855" i="1"/>
  <c r="AA1856" i="2" s="1"/>
  <c r="Q1856" i="1"/>
  <c r="Y1861" i="2"/>
  <c r="AE1861" i="2" s="1"/>
  <c r="J1860" i="1"/>
  <c r="AA1861" i="2" s="1"/>
  <c r="J1863" i="1"/>
  <c r="AA1864" i="2" s="1"/>
  <c r="Q1864" i="1"/>
  <c r="Y1869" i="2"/>
  <c r="J1868" i="1"/>
  <c r="AA1869" i="2" s="1"/>
  <c r="J1871" i="1"/>
  <c r="AA1872" i="2" s="1"/>
  <c r="Y1877" i="2"/>
  <c r="AE1877" i="2" s="1"/>
  <c r="J1876" i="1"/>
  <c r="AA1877" i="2" s="1"/>
  <c r="J1879" i="1"/>
  <c r="AA1880" i="2" s="1"/>
  <c r="Q1880" i="1"/>
  <c r="I575" i="3"/>
  <c r="Y1886" i="2"/>
  <c r="AE1886" i="2" s="1"/>
  <c r="J1885" i="1"/>
  <c r="J1888" i="1"/>
  <c r="Y1894" i="2"/>
  <c r="AE1894" i="2" s="1"/>
  <c r="J1893" i="1"/>
  <c r="AA1894" i="2" s="1"/>
  <c r="J1896" i="1"/>
  <c r="AA1897" i="2" s="1"/>
  <c r="I584" i="3"/>
  <c r="Y1902" i="2"/>
  <c r="AE1902" i="2" s="1"/>
  <c r="J1901" i="1"/>
  <c r="J1904" i="1"/>
  <c r="AA1905" i="2" s="1"/>
  <c r="Q1905" i="1"/>
  <c r="I587" i="3"/>
  <c r="Y1910" i="2"/>
  <c r="AE1910" i="2" s="1"/>
  <c r="J1909" i="1"/>
  <c r="J1912" i="1"/>
  <c r="AA1913" i="2" s="1"/>
  <c r="Q1913" i="1"/>
  <c r="Y1918" i="2"/>
  <c r="J1917" i="1"/>
  <c r="AA1918" i="2" s="1"/>
  <c r="J1921" i="1"/>
  <c r="AA1922" i="2" s="1"/>
  <c r="Q1922" i="1"/>
  <c r="Y1927" i="2"/>
  <c r="AE1927" i="2" s="1"/>
  <c r="J1926" i="1"/>
  <c r="AA1927" i="2" s="1"/>
  <c r="J1929" i="1"/>
  <c r="AA1930" i="2" s="1"/>
  <c r="Q1930" i="1"/>
  <c r="Y1935" i="2"/>
  <c r="AE1935" i="2" s="1"/>
  <c r="J1934" i="1"/>
  <c r="AA1935" i="2" s="1"/>
  <c r="J1937" i="1"/>
  <c r="AA1938" i="2" s="1"/>
  <c r="Q1938" i="1"/>
  <c r="Y1943" i="2"/>
  <c r="AE1943" i="2" s="1"/>
  <c r="J1942" i="1"/>
  <c r="AA1943" i="2" s="1"/>
  <c r="J1945" i="1"/>
  <c r="AA1946" i="2" s="1"/>
  <c r="Q1946" i="1"/>
  <c r="Y1951" i="2"/>
  <c r="J1950" i="1"/>
  <c r="AA1951" i="2" s="1"/>
  <c r="J1953" i="1"/>
  <c r="AA1954" i="2" s="1"/>
  <c r="I589" i="3"/>
  <c r="Y1960" i="2"/>
  <c r="J1959" i="1"/>
  <c r="J1962" i="1"/>
  <c r="Y1968" i="2"/>
  <c r="AE1968" i="2" s="1"/>
  <c r="J1967" i="1"/>
  <c r="AA1968" i="2" s="1"/>
  <c r="J1971" i="1"/>
  <c r="Y1977" i="2"/>
  <c r="AE1977" i="2" s="1"/>
  <c r="J1976" i="1"/>
  <c r="AA1977" i="2" s="1"/>
  <c r="J1979" i="1"/>
  <c r="AA1980" i="2" s="1"/>
  <c r="Y1985" i="2"/>
  <c r="AE1985" i="2" s="1"/>
  <c r="J1984" i="1"/>
  <c r="AA1985" i="2" s="1"/>
  <c r="J1987" i="1"/>
  <c r="AA1988" i="2" s="1"/>
  <c r="I596" i="3"/>
  <c r="Y1993" i="2"/>
  <c r="AE1993" i="2" s="1"/>
  <c r="J1992" i="1"/>
  <c r="J1995" i="1"/>
  <c r="Y2001" i="2"/>
  <c r="AE2001" i="2" s="1"/>
  <c r="J2000" i="1"/>
  <c r="AA2001" i="2" s="1"/>
  <c r="J2003" i="1"/>
  <c r="I604" i="3"/>
  <c r="Y2009" i="2"/>
  <c r="AE2009" i="2" s="1"/>
  <c r="J2008" i="1"/>
  <c r="J2011" i="1"/>
  <c r="AA2012" i="2" s="1"/>
  <c r="Y2017" i="2"/>
  <c r="AE2017" i="2" s="1"/>
  <c r="J2016" i="1"/>
  <c r="AA2017" i="2" s="1"/>
  <c r="J2019" i="1"/>
  <c r="AA2020" i="2" s="1"/>
  <c r="Y2025" i="2"/>
  <c r="AE2025" i="2" s="1"/>
  <c r="J2024" i="1"/>
  <c r="AA2025" i="2" s="1"/>
  <c r="J2027" i="1"/>
  <c r="AA2028" i="2" s="1"/>
  <c r="I610" i="3"/>
  <c r="Y2033" i="2"/>
  <c r="AE2033" i="2" s="1"/>
  <c r="J2032" i="1"/>
  <c r="J2035" i="1"/>
  <c r="I615" i="3"/>
  <c r="Y2041" i="2"/>
  <c r="AE2041" i="2" s="1"/>
  <c r="J2040" i="1"/>
  <c r="J2043" i="1"/>
  <c r="Y2049" i="2"/>
  <c r="AE2049" i="2" s="1"/>
  <c r="J2048" i="1"/>
  <c r="AA2049" i="2" s="1"/>
  <c r="J2051" i="1"/>
  <c r="AA2052" i="2" s="1"/>
  <c r="Y2057" i="2"/>
  <c r="J2056" i="1"/>
  <c r="AA2057" i="2" s="1"/>
  <c r="J2059" i="1"/>
  <c r="AA2060" i="2" s="1"/>
  <c r="Y2065" i="2"/>
  <c r="AE2065" i="2" s="1"/>
  <c r="J2064" i="1"/>
  <c r="AA2065" i="2" s="1"/>
  <c r="J2067" i="1"/>
  <c r="Y2073" i="2"/>
  <c r="J2072" i="1"/>
  <c r="AA2073" i="2" s="1"/>
  <c r="J2075" i="1"/>
  <c r="AA2076" i="2" s="1"/>
  <c r="Y2081" i="2"/>
  <c r="AE2081" i="2" s="1"/>
  <c r="J2080" i="1"/>
  <c r="AA2081" i="2" s="1"/>
  <c r="J2083" i="1"/>
  <c r="AA2084" i="2" s="1"/>
  <c r="Y2090" i="2"/>
  <c r="AE2090" i="2" s="1"/>
  <c r="J2089" i="1"/>
  <c r="AA2090" i="2" s="1"/>
  <c r="J2092" i="1"/>
  <c r="AA2093" i="2" s="1"/>
  <c r="I631" i="3"/>
  <c r="Y2095" i="2"/>
  <c r="J2094" i="1"/>
  <c r="J2104" i="1"/>
  <c r="AA2105" i="2" s="1"/>
  <c r="O640" i="3"/>
  <c r="AB2107" i="2"/>
  <c r="I642" i="3"/>
  <c r="Y2109" i="2"/>
  <c r="AE2109" i="2" s="1"/>
  <c r="N2108" i="1"/>
  <c r="Y2111" i="2"/>
  <c r="AE2111" i="2" s="1"/>
  <c r="J2110" i="1"/>
  <c r="AA2111" i="2" s="1"/>
  <c r="I645" i="3"/>
  <c r="Y2123" i="2"/>
  <c r="J2122" i="1"/>
  <c r="P2122" i="1"/>
  <c r="J2129" i="1"/>
  <c r="AA2130" i="2" s="1"/>
  <c r="Y2134" i="2"/>
  <c r="AE2134" i="2" s="1"/>
  <c r="N2133" i="1"/>
  <c r="Y2136" i="2"/>
  <c r="AE2136" i="2" s="1"/>
  <c r="J2135" i="1"/>
  <c r="AA2136" i="2" s="1"/>
  <c r="Y2148" i="2"/>
  <c r="AE2148" i="2" s="1"/>
  <c r="J2147" i="1"/>
  <c r="AA2148" i="2" s="1"/>
  <c r="P2147" i="1"/>
  <c r="J2154" i="1"/>
  <c r="AA2155" i="2" s="1"/>
  <c r="Y2159" i="2"/>
  <c r="AE2159" i="2" s="1"/>
  <c r="N2158" i="1"/>
  <c r="Y2161" i="2"/>
  <c r="AE2161" i="2" s="1"/>
  <c r="J2160" i="1"/>
  <c r="AA2161" i="2" s="1"/>
  <c r="Y2172" i="2"/>
  <c r="AE2172" i="2" s="1"/>
  <c r="J2171" i="1"/>
  <c r="AA2172" i="2" s="1"/>
  <c r="P2171" i="1"/>
  <c r="J2178" i="1"/>
  <c r="AA2179" i="2" s="1"/>
  <c r="Z2183" i="2"/>
  <c r="AF2183" i="2" s="1"/>
  <c r="O2182" i="1"/>
  <c r="K2182" i="1"/>
  <c r="AB2183" i="2" s="1"/>
  <c r="Z2185" i="2"/>
  <c r="O2184" i="1"/>
  <c r="Y2189" i="2"/>
  <c r="AE2189" i="2" s="1"/>
  <c r="N2188" i="1"/>
  <c r="J2188" i="1"/>
  <c r="AA2189" i="2" s="1"/>
  <c r="P2188" i="1"/>
  <c r="Y2193" i="2"/>
  <c r="AE2193" i="2" s="1"/>
  <c r="N2192" i="1"/>
  <c r="J2192" i="1"/>
  <c r="AA2193" i="2" s="1"/>
  <c r="P2192" i="1"/>
  <c r="Y2197" i="2"/>
  <c r="AE2197" i="2" s="1"/>
  <c r="N2196" i="1"/>
  <c r="J2196" i="1"/>
  <c r="AA2197" i="2" s="1"/>
  <c r="P2196" i="1"/>
  <c r="Z2207" i="2"/>
  <c r="AF2207" i="2" s="1"/>
  <c r="O2206" i="1"/>
  <c r="K2206" i="1"/>
  <c r="AB2207" i="2" s="1"/>
  <c r="Z2209" i="2"/>
  <c r="AF2209" i="2" s="1"/>
  <c r="O2208" i="1"/>
  <c r="K2208" i="1"/>
  <c r="AB2209" i="2" s="1"/>
  <c r="Q2212" i="1"/>
  <c r="Q2218" i="1"/>
  <c r="Z2237" i="2"/>
  <c r="O2236" i="1"/>
  <c r="K2236" i="1"/>
  <c r="AB2237" i="2" s="1"/>
  <c r="Q2242" i="1"/>
  <c r="K58" i="3"/>
  <c r="AD100" i="2"/>
  <c r="P100" i="2"/>
  <c r="R100" i="2" s="1"/>
  <c r="X100" i="2"/>
  <c r="M58" i="3" s="1"/>
  <c r="AH100" i="2"/>
  <c r="K66" i="3"/>
  <c r="AD109" i="2"/>
  <c r="P109" i="2"/>
  <c r="R109" i="2" s="1"/>
  <c r="X109" i="2"/>
  <c r="M66" i="3" s="1"/>
  <c r="AH109" i="2"/>
  <c r="W118" i="2"/>
  <c r="AG118" i="2"/>
  <c r="AC118" i="2"/>
  <c r="O118" i="2"/>
  <c r="Q118" i="2" s="1"/>
  <c r="F73" i="3"/>
  <c r="AC122" i="2"/>
  <c r="O122" i="2"/>
  <c r="Q122" i="2" s="1"/>
  <c r="W122" i="2"/>
  <c r="H73" i="3" s="1"/>
  <c r="AG122" i="2"/>
  <c r="F81" i="3"/>
  <c r="W130" i="2"/>
  <c r="H81" i="3" s="1"/>
  <c r="AG130" i="2"/>
  <c r="AC130" i="2"/>
  <c r="O130" i="2"/>
  <c r="Q130" i="2" s="1"/>
  <c r="F84" i="3"/>
  <c r="AC134" i="2"/>
  <c r="O134" i="2"/>
  <c r="Q134" i="2" s="1"/>
  <c r="W134" i="2"/>
  <c r="H84" i="3" s="1"/>
  <c r="AG134" i="2"/>
  <c r="F92" i="3"/>
  <c r="W142" i="2"/>
  <c r="H92" i="3" s="1"/>
  <c r="AG142" i="2"/>
  <c r="AC142" i="2"/>
  <c r="P92" i="3" s="1"/>
  <c r="O142" i="2"/>
  <c r="Q142" i="2" s="1"/>
  <c r="K96" i="3"/>
  <c r="AD146" i="2"/>
  <c r="P146" i="2"/>
  <c r="R146" i="2" s="1"/>
  <c r="X146" i="2"/>
  <c r="M96" i="3" s="1"/>
  <c r="AH146" i="2"/>
  <c r="AC191" i="2"/>
  <c r="W191" i="2"/>
  <c r="AG191" i="2"/>
  <c r="O191" i="2"/>
  <c r="Q191" i="2" s="1"/>
  <c r="AC219" i="2"/>
  <c r="W219" i="2"/>
  <c r="AG219" i="2"/>
  <c r="O219" i="2"/>
  <c r="Q219" i="2" s="1"/>
  <c r="O1321" i="1"/>
  <c r="O1326" i="1"/>
  <c r="O1330" i="1"/>
  <c r="O1334" i="1"/>
  <c r="O1338" i="1"/>
  <c r="O1342" i="1"/>
  <c r="O1346" i="1"/>
  <c r="O1350" i="1"/>
  <c r="O1354" i="1"/>
  <c r="O1358" i="1"/>
  <c r="O1363" i="1"/>
  <c r="O1367" i="1"/>
  <c r="O1371" i="1"/>
  <c r="O1375" i="1"/>
  <c r="O1379" i="1"/>
  <c r="O1383" i="1"/>
  <c r="O1387" i="1"/>
  <c r="O1391" i="1"/>
  <c r="O1395" i="1"/>
  <c r="J1431" i="1"/>
  <c r="AA1432" i="2" s="1"/>
  <c r="J1435" i="1"/>
  <c r="AA1436" i="2" s="1"/>
  <c r="J1439" i="1"/>
  <c r="AA1440" i="2" s="1"/>
  <c r="J1443" i="1"/>
  <c r="AA1444" i="2" s="1"/>
  <c r="J1447" i="1"/>
  <c r="AA1448" i="2" s="1"/>
  <c r="J1451" i="1"/>
  <c r="AA1452" i="2" s="1"/>
  <c r="J1455" i="1"/>
  <c r="AA1456" i="2" s="1"/>
  <c r="J1460" i="1"/>
  <c r="AA1461" i="2" s="1"/>
  <c r="J1464" i="1"/>
  <c r="AA1465" i="2" s="1"/>
  <c r="J1468" i="1"/>
  <c r="AA1469" i="2" s="1"/>
  <c r="J1472" i="1"/>
  <c r="AA1473" i="2" s="1"/>
  <c r="J1476" i="1"/>
  <c r="AA1477" i="2" s="1"/>
  <c r="J1480" i="1"/>
  <c r="AA1481" i="2" s="1"/>
  <c r="J1484" i="1"/>
  <c r="AA1485" i="2" s="1"/>
  <c r="J1488" i="1"/>
  <c r="AA1489" i="2" s="1"/>
  <c r="J1493" i="1"/>
  <c r="AA1494" i="2" s="1"/>
  <c r="J1497" i="1"/>
  <c r="AA1498" i="2" s="1"/>
  <c r="J1501" i="1"/>
  <c r="AA1502" i="2" s="1"/>
  <c r="J1506" i="1"/>
  <c r="AA1507" i="2" s="1"/>
  <c r="J1510" i="1"/>
  <c r="J1514" i="1"/>
  <c r="J1518" i="1"/>
  <c r="J1522" i="1"/>
  <c r="AA1523" i="2" s="1"/>
  <c r="J1526" i="1"/>
  <c r="J1530" i="1"/>
  <c r="J1535" i="1"/>
  <c r="J1539" i="1"/>
  <c r="J1543" i="1"/>
  <c r="AA1544" i="2" s="1"/>
  <c r="J1547" i="1"/>
  <c r="AA1548" i="2" s="1"/>
  <c r="J1551" i="1"/>
  <c r="J1555" i="1"/>
  <c r="J1559" i="1"/>
  <c r="AA1560" i="2" s="1"/>
  <c r="J1563" i="1"/>
  <c r="AA1564" i="2" s="1"/>
  <c r="J1567" i="1"/>
  <c r="AA1568" i="2" s="1"/>
  <c r="J1572" i="1"/>
  <c r="AA1573" i="2" s="1"/>
  <c r="J1576" i="1"/>
  <c r="AA1577" i="2" s="1"/>
  <c r="J1580" i="1"/>
  <c r="AA1581" i="2" s="1"/>
  <c r="J1584" i="1"/>
  <c r="J1588" i="1"/>
  <c r="J1592" i="1"/>
  <c r="J1596" i="1"/>
  <c r="AA1597" i="2" s="1"/>
  <c r="J1600" i="1"/>
  <c r="AA1601" i="2" s="1"/>
  <c r="J1604" i="1"/>
  <c r="AA1605" i="2" s="1"/>
  <c r="J1608" i="1"/>
  <c r="AA1609" i="2" s="1"/>
  <c r="J1612" i="1"/>
  <c r="AA1613" i="2" s="1"/>
  <c r="J1617" i="1"/>
  <c r="AA1618" i="2" s="1"/>
  <c r="J1621" i="1"/>
  <c r="AA1622" i="2" s="1"/>
  <c r="J1625" i="1"/>
  <c r="J517" i="3"/>
  <c r="AA1638" i="2"/>
  <c r="J527" i="3"/>
  <c r="AA1696" i="2"/>
  <c r="J530" i="3"/>
  <c r="AA1700" i="2"/>
  <c r="J536" i="3"/>
  <c r="AA1716" i="2"/>
  <c r="J542" i="3"/>
  <c r="AA1748" i="2"/>
  <c r="J545" i="3"/>
  <c r="AA1752" i="2"/>
  <c r="J549" i="3"/>
  <c r="AA1760" i="2"/>
  <c r="J552" i="3"/>
  <c r="AA1764" i="2"/>
  <c r="J554" i="3"/>
  <c r="AA1772" i="2"/>
  <c r="J557" i="3"/>
  <c r="AA1781" i="2"/>
  <c r="J560" i="3"/>
  <c r="AA1785" i="2"/>
  <c r="N1788" i="1"/>
  <c r="O564" i="3"/>
  <c r="AB1792" i="2"/>
  <c r="N1795" i="1"/>
  <c r="AF1813" i="2"/>
  <c r="AH1813" i="2"/>
  <c r="N571" i="3"/>
  <c r="Z1853" i="2"/>
  <c r="AF1853" i="2" s="1"/>
  <c r="AF1877" i="2"/>
  <c r="AD1877" i="2"/>
  <c r="N575" i="3"/>
  <c r="Z1886" i="2"/>
  <c r="AF1886" i="2" s="1"/>
  <c r="O578" i="3"/>
  <c r="AB1889" i="2"/>
  <c r="N584" i="3"/>
  <c r="Z1902" i="2"/>
  <c r="N587" i="3"/>
  <c r="Z1910" i="2"/>
  <c r="AF1910" i="2" s="1"/>
  <c r="AF1951" i="2"/>
  <c r="AD1951" i="2"/>
  <c r="N589" i="3"/>
  <c r="Z1960" i="2"/>
  <c r="AF1960" i="2" s="1"/>
  <c r="O590" i="3"/>
  <c r="AB1963" i="2"/>
  <c r="O592" i="3"/>
  <c r="AB1972" i="2"/>
  <c r="AF1977" i="2"/>
  <c r="AD1977" i="2"/>
  <c r="N596" i="3"/>
  <c r="Z1993" i="2"/>
  <c r="AF1993" i="2" s="1"/>
  <c r="O597" i="3"/>
  <c r="AB1996" i="2"/>
  <c r="O599" i="3"/>
  <c r="AB2004" i="2"/>
  <c r="N604" i="3"/>
  <c r="Z2009" i="2"/>
  <c r="AF2009" i="2" s="1"/>
  <c r="AF2025" i="2"/>
  <c r="AH2025" i="2"/>
  <c r="N610" i="3"/>
  <c r="Z2033" i="2"/>
  <c r="AF2033" i="2" s="1"/>
  <c r="O612" i="3"/>
  <c r="AB2036" i="2"/>
  <c r="N615" i="3"/>
  <c r="Z2041" i="2"/>
  <c r="AF2041" i="2" s="1"/>
  <c r="O616" i="3"/>
  <c r="AB2044" i="2"/>
  <c r="O622" i="3"/>
  <c r="AB2068" i="2"/>
  <c r="AD2073" i="2"/>
  <c r="AF2073" i="2"/>
  <c r="N631" i="3"/>
  <c r="Z2095" i="2"/>
  <c r="AF2095" i="2" s="1"/>
  <c r="O2094" i="1"/>
  <c r="O2097" i="1"/>
  <c r="I636" i="3"/>
  <c r="Y2102" i="2"/>
  <c r="AE2102" i="2" s="1"/>
  <c r="J2101" i="1"/>
  <c r="P2104" i="1"/>
  <c r="N2106" i="1"/>
  <c r="N642" i="3"/>
  <c r="Z2109" i="2"/>
  <c r="O2108" i="1"/>
  <c r="K2108" i="1"/>
  <c r="Z2111" i="2"/>
  <c r="O2110" i="1"/>
  <c r="N2118" i="1"/>
  <c r="N645" i="3"/>
  <c r="Z2123" i="2"/>
  <c r="AF2123" i="2" s="1"/>
  <c r="Q2122" i="1"/>
  <c r="P2129" i="1"/>
  <c r="N2131" i="1"/>
  <c r="Z2134" i="2"/>
  <c r="AF2134" i="2" s="1"/>
  <c r="O2133" i="1"/>
  <c r="K2133" i="1"/>
  <c r="AB2134" i="2" s="1"/>
  <c r="Z2136" i="2"/>
  <c r="O2135" i="1"/>
  <c r="N2143" i="1"/>
  <c r="Z2148" i="2"/>
  <c r="AF2148" i="2" s="1"/>
  <c r="Q2147" i="1"/>
  <c r="P2154" i="1"/>
  <c r="N2156" i="1"/>
  <c r="Z2159" i="2"/>
  <c r="AF2159" i="2" s="1"/>
  <c r="O2158" i="1"/>
  <c r="K2158" i="1"/>
  <c r="AB2159" i="2" s="1"/>
  <c r="Z2161" i="2"/>
  <c r="O2160" i="1"/>
  <c r="N2167" i="1"/>
  <c r="Z2172" i="2"/>
  <c r="AF2172" i="2" s="1"/>
  <c r="Q2171" i="1"/>
  <c r="P2178" i="1"/>
  <c r="P2180" i="1"/>
  <c r="Z2187" i="2"/>
  <c r="AF2187" i="2" s="1"/>
  <c r="O2186" i="1"/>
  <c r="K2186" i="1"/>
  <c r="AB2187" i="2" s="1"/>
  <c r="Z2189" i="2"/>
  <c r="AF2189" i="2" s="1"/>
  <c r="O2188" i="1"/>
  <c r="Z2191" i="2"/>
  <c r="O2190" i="1"/>
  <c r="K2190" i="1"/>
  <c r="AB2191" i="2" s="1"/>
  <c r="Z2193" i="2"/>
  <c r="AF2193" i="2" s="1"/>
  <c r="O2192" i="1"/>
  <c r="Z2195" i="2"/>
  <c r="AF2195" i="2" s="1"/>
  <c r="O2194" i="1"/>
  <c r="K2194" i="1"/>
  <c r="AB2195" i="2" s="1"/>
  <c r="Z2197" i="2"/>
  <c r="AF2197" i="2" s="1"/>
  <c r="O2196" i="1"/>
  <c r="Z2199" i="2"/>
  <c r="AF2199" i="2" s="1"/>
  <c r="O2198" i="1"/>
  <c r="K2198" i="1"/>
  <c r="AB2199" i="2" s="1"/>
  <c r="Z2201" i="2"/>
  <c r="AF2201" i="2" s="1"/>
  <c r="O2200" i="1"/>
  <c r="Z2203" i="2"/>
  <c r="AF2203" i="2" s="1"/>
  <c r="O2202" i="1"/>
  <c r="K2202" i="1"/>
  <c r="AB2203" i="2" s="1"/>
  <c r="Z2205" i="2"/>
  <c r="AF2205" i="2" s="1"/>
  <c r="O2204" i="1"/>
  <c r="K2204" i="1"/>
  <c r="AB2205" i="2" s="1"/>
  <c r="Q2214" i="1"/>
  <c r="Z2235" i="2"/>
  <c r="AF2235" i="2" s="1"/>
  <c r="O2234" i="1"/>
  <c r="K2234" i="1"/>
  <c r="AB2235" i="2" s="1"/>
  <c r="Z2258" i="2"/>
  <c r="O2257" i="1"/>
  <c r="K2257" i="1"/>
  <c r="AB2258" i="2" s="1"/>
  <c r="Q2257" i="1"/>
  <c r="Z2274" i="2"/>
  <c r="AF2274" i="2" s="1"/>
  <c r="O2273" i="1"/>
  <c r="K2273" i="1"/>
  <c r="AB2274" i="2" s="1"/>
  <c r="Q2273" i="1"/>
  <c r="Z2290" i="2"/>
  <c r="AF2290" i="2" s="1"/>
  <c r="O2289" i="1"/>
  <c r="K2289" i="1"/>
  <c r="AB2290" i="2" s="1"/>
  <c r="Q2289" i="1"/>
  <c r="Z2306" i="2"/>
  <c r="AF2306" i="2" s="1"/>
  <c r="O2305" i="1"/>
  <c r="K2305" i="1"/>
  <c r="AB2306" i="2" s="1"/>
  <c r="Q2305" i="1"/>
  <c r="W8" i="2"/>
  <c r="AG8" i="2"/>
  <c r="AC8" i="2"/>
  <c r="O8" i="2"/>
  <c r="Q8" i="2" s="1"/>
  <c r="F7" i="3"/>
  <c r="AC12" i="2"/>
  <c r="O12" i="2"/>
  <c r="Q12" i="2" s="1"/>
  <c r="W12" i="2"/>
  <c r="H7" i="3" s="1"/>
  <c r="F10" i="3"/>
  <c r="W21" i="2"/>
  <c r="H10" i="3" s="1"/>
  <c r="AG21" i="2"/>
  <c r="AC21" i="2"/>
  <c r="O21" i="2"/>
  <c r="Q21" i="2" s="1"/>
  <c r="F13" i="3"/>
  <c r="AC25" i="2"/>
  <c r="O25" i="2"/>
  <c r="Q25" i="2" s="1"/>
  <c r="W25" i="2"/>
  <c r="H13" i="3" s="1"/>
  <c r="AG25" i="2"/>
  <c r="F20" i="3"/>
  <c r="W35" i="2"/>
  <c r="H20" i="3" s="1"/>
  <c r="AG35" i="2"/>
  <c r="AC35" i="2"/>
  <c r="O35" i="2"/>
  <c r="Q35" i="2" s="1"/>
  <c r="F24" i="3"/>
  <c r="O39" i="2"/>
  <c r="Q39" i="2" s="1"/>
  <c r="W39" i="2"/>
  <c r="H24" i="3" s="1"/>
  <c r="F32" i="3"/>
  <c r="W47" i="2"/>
  <c r="H32" i="3" s="1"/>
  <c r="AG47" i="2"/>
  <c r="AC47" i="2"/>
  <c r="O47" i="2"/>
  <c r="Q47" i="2" s="1"/>
  <c r="F34" i="3"/>
  <c r="AC52" i="2"/>
  <c r="O52" i="2"/>
  <c r="Q52" i="2" s="1"/>
  <c r="W52" i="2"/>
  <c r="H34" i="3" s="1"/>
  <c r="AG52" i="2"/>
  <c r="F39" i="3"/>
  <c r="W61" i="2"/>
  <c r="H39" i="3" s="1"/>
  <c r="AG61" i="2"/>
  <c r="AC61" i="2"/>
  <c r="O61" i="2"/>
  <c r="Q61" i="2" s="1"/>
  <c r="AC65" i="2"/>
  <c r="O65" i="2"/>
  <c r="Q65" i="2" s="1"/>
  <c r="W65" i="2"/>
  <c r="AG65" i="2"/>
  <c r="W73" i="2"/>
  <c r="AG73" i="2"/>
  <c r="AC73" i="2"/>
  <c r="O73" i="2"/>
  <c r="Q73" i="2" s="1"/>
  <c r="AC78" i="2"/>
  <c r="O78" i="2"/>
  <c r="Q78" i="2" s="1"/>
  <c r="W78" i="2"/>
  <c r="AG78" i="2"/>
  <c r="F49" i="3"/>
  <c r="W86" i="2"/>
  <c r="H49" i="3" s="1"/>
  <c r="AG86" i="2"/>
  <c r="AC86" i="2"/>
  <c r="O86" i="2"/>
  <c r="Q86" i="2" s="1"/>
  <c r="AC90" i="2"/>
  <c r="O90" i="2"/>
  <c r="Q90" i="2" s="1"/>
  <c r="W90" i="2"/>
  <c r="AG90" i="2"/>
  <c r="K69" i="3"/>
  <c r="X113" i="2"/>
  <c r="M69" i="3" s="1"/>
  <c r="AH113" i="2"/>
  <c r="AD113" i="2"/>
  <c r="P113" i="2"/>
  <c r="R113" i="2" s="1"/>
  <c r="AH118" i="2"/>
  <c r="AD118" i="2"/>
  <c r="P118" i="2"/>
  <c r="R118" i="2" s="1"/>
  <c r="X118" i="2"/>
  <c r="K73" i="3"/>
  <c r="AD122" i="2"/>
  <c r="P122" i="2"/>
  <c r="R122" i="2" s="1"/>
  <c r="X122" i="2"/>
  <c r="M73" i="3" s="1"/>
  <c r="AH122" i="2"/>
  <c r="K77" i="3"/>
  <c r="X126" i="2"/>
  <c r="M77" i="3" s="1"/>
  <c r="AH126" i="2"/>
  <c r="AD126" i="2"/>
  <c r="P126" i="2"/>
  <c r="R126" i="2" s="1"/>
  <c r="K81" i="3"/>
  <c r="AH130" i="2"/>
  <c r="AD130" i="2"/>
  <c r="P130" i="2"/>
  <c r="R130" i="2" s="1"/>
  <c r="X130" i="2"/>
  <c r="M81" i="3" s="1"/>
  <c r="K84" i="3"/>
  <c r="AD134" i="2"/>
  <c r="P134" i="2"/>
  <c r="R134" i="2" s="1"/>
  <c r="X134" i="2"/>
  <c r="M84" i="3" s="1"/>
  <c r="AH134" i="2"/>
  <c r="K88" i="3"/>
  <c r="X138" i="2"/>
  <c r="M88" i="3" s="1"/>
  <c r="AH138" i="2"/>
  <c r="AD138" i="2"/>
  <c r="P138" i="2"/>
  <c r="R138" i="2" s="1"/>
  <c r="K92" i="3"/>
  <c r="AH142" i="2"/>
  <c r="AD142" i="2"/>
  <c r="P142" i="2"/>
  <c r="R142" i="2" s="1"/>
  <c r="X142" i="2"/>
  <c r="M92" i="3" s="1"/>
  <c r="AC150" i="2"/>
  <c r="AG150" i="2"/>
  <c r="O150" i="2"/>
  <c r="Q150" i="2" s="1"/>
  <c r="W150" i="2"/>
  <c r="AD151" i="2"/>
  <c r="P151" i="2"/>
  <c r="R151" i="2" s="1"/>
  <c r="AH151" i="2"/>
  <c r="X151" i="2"/>
  <c r="F123" i="3"/>
  <c r="AC187" i="2"/>
  <c r="AG187" i="2"/>
  <c r="O187" i="2"/>
  <c r="Q187" i="2" s="1"/>
  <c r="W187" i="2"/>
  <c r="H123" i="3" s="1"/>
  <c r="AH189" i="2"/>
  <c r="AC206" i="2"/>
  <c r="W206" i="2"/>
  <c r="AG206" i="2"/>
  <c r="O206" i="2"/>
  <c r="Q206" i="2" s="1"/>
  <c r="AC212" i="2"/>
  <c r="AG212" i="2"/>
  <c r="O212" i="2"/>
  <c r="Q212" i="2" s="1"/>
  <c r="W212" i="2"/>
  <c r="AH217" i="2"/>
  <c r="P1326" i="1"/>
  <c r="P1330" i="1"/>
  <c r="P1334" i="1"/>
  <c r="P1338" i="1"/>
  <c r="P1342" i="1"/>
  <c r="P1346" i="1"/>
  <c r="I458" i="3"/>
  <c r="Y1349" i="2"/>
  <c r="AE1349" i="2" s="1"/>
  <c r="P1350" i="1"/>
  <c r="P1354" i="1"/>
  <c r="P1358" i="1"/>
  <c r="P1363" i="1"/>
  <c r="P1367" i="1"/>
  <c r="P1371" i="1"/>
  <c r="P1375" i="1"/>
  <c r="I460" i="3"/>
  <c r="Y1378" i="2"/>
  <c r="AE1378" i="2" s="1"/>
  <c r="P1379" i="1"/>
  <c r="I462" i="3"/>
  <c r="Y1382" i="2"/>
  <c r="AE1382" i="2" s="1"/>
  <c r="P1383" i="1"/>
  <c r="P1387" i="1"/>
  <c r="P1391" i="1"/>
  <c r="P1395" i="1"/>
  <c r="P1399" i="1"/>
  <c r="K1402" i="1"/>
  <c r="AB1403" i="2" s="1"/>
  <c r="P1403" i="1"/>
  <c r="K1406" i="1"/>
  <c r="P1407" i="1"/>
  <c r="K1411" i="1"/>
  <c r="AB1412" i="2" s="1"/>
  <c r="P1412" i="1"/>
  <c r="K1415" i="1"/>
  <c r="AB1416" i="2" s="1"/>
  <c r="P1416" i="1"/>
  <c r="K1419" i="1"/>
  <c r="AB1420" i="2" s="1"/>
  <c r="P1420" i="1"/>
  <c r="AE1423" i="2"/>
  <c r="AG1423" i="2"/>
  <c r="K1423" i="1"/>
  <c r="AB1424" i="2" s="1"/>
  <c r="P1424" i="1"/>
  <c r="K1427" i="1"/>
  <c r="P1428" i="1"/>
  <c r="AE1431" i="2"/>
  <c r="AC1431" i="2"/>
  <c r="K1431" i="1"/>
  <c r="AB1432" i="2" s="1"/>
  <c r="P1432" i="1"/>
  <c r="K1435" i="1"/>
  <c r="AB1436" i="2" s="1"/>
  <c r="P1436" i="1"/>
  <c r="I472" i="3"/>
  <c r="Y1439" i="2"/>
  <c r="K1439" i="1"/>
  <c r="AB1440" i="2" s="1"/>
  <c r="P1440" i="1"/>
  <c r="K1443" i="1"/>
  <c r="AB1444" i="2" s="1"/>
  <c r="P1444" i="1"/>
  <c r="AE1447" i="2"/>
  <c r="AG1447" i="2"/>
  <c r="K1447" i="1"/>
  <c r="AB1448" i="2" s="1"/>
  <c r="P1448" i="1"/>
  <c r="AE1451" i="2"/>
  <c r="AC1451" i="2"/>
  <c r="K1451" i="1"/>
  <c r="AB1452" i="2" s="1"/>
  <c r="P1452" i="1"/>
  <c r="K1455" i="1"/>
  <c r="AB1456" i="2" s="1"/>
  <c r="P1456" i="1"/>
  <c r="K1460" i="1"/>
  <c r="AB1461" i="2" s="1"/>
  <c r="P1461" i="1"/>
  <c r="K1464" i="1"/>
  <c r="AB1465" i="2" s="1"/>
  <c r="P1465" i="1"/>
  <c r="K1468" i="1"/>
  <c r="AB1469" i="2" s="1"/>
  <c r="P1469" i="1"/>
  <c r="I473" i="3"/>
  <c r="Y1472" i="2"/>
  <c r="AE1472" i="2" s="1"/>
  <c r="K1472" i="1"/>
  <c r="AB1473" i="2" s="1"/>
  <c r="P1473" i="1"/>
  <c r="K1476" i="1"/>
  <c r="AB1477" i="2" s="1"/>
  <c r="P1477" i="1"/>
  <c r="K1480" i="1"/>
  <c r="AB1481" i="2" s="1"/>
  <c r="P1481" i="1"/>
  <c r="K1484" i="1"/>
  <c r="AB1485" i="2" s="1"/>
  <c r="P1485" i="1"/>
  <c r="K1488" i="1"/>
  <c r="AB1489" i="2" s="1"/>
  <c r="P1490" i="1"/>
  <c r="K1493" i="1"/>
  <c r="AB1494" i="2" s="1"/>
  <c r="P1494" i="1"/>
  <c r="K1497" i="1"/>
  <c r="AB1498" i="2" s="1"/>
  <c r="P1498" i="1"/>
  <c r="K1501" i="1"/>
  <c r="AB1502" i="2" s="1"/>
  <c r="P1502" i="1"/>
  <c r="K1506" i="1"/>
  <c r="AB1507" i="2" s="1"/>
  <c r="P1507" i="1"/>
  <c r="I479" i="3"/>
  <c r="Y1510" i="2"/>
  <c r="AE1510" i="2" s="1"/>
  <c r="K1510" i="1"/>
  <c r="P1511" i="1"/>
  <c r="K1514" i="1"/>
  <c r="P1515" i="1"/>
  <c r="I484" i="3"/>
  <c r="Y1518" i="2"/>
  <c r="AE1518" i="2" s="1"/>
  <c r="K1518" i="1"/>
  <c r="P1519" i="1"/>
  <c r="K1522" i="1"/>
  <c r="AB1523" i="2" s="1"/>
  <c r="P1523" i="1"/>
  <c r="K1526" i="1"/>
  <c r="P1527" i="1"/>
  <c r="I489" i="3"/>
  <c r="Y1530" i="2"/>
  <c r="AE1530" i="2" s="1"/>
  <c r="K1530" i="1"/>
  <c r="P1531" i="1"/>
  <c r="I493" i="3"/>
  <c r="Y1535" i="2"/>
  <c r="AE1535" i="2" s="1"/>
  <c r="K1535" i="1"/>
  <c r="P1536" i="1"/>
  <c r="I495" i="3"/>
  <c r="Y1539" i="2"/>
  <c r="K1539" i="1"/>
  <c r="P1540" i="1"/>
  <c r="K1543" i="1"/>
  <c r="AB1544" i="2" s="1"/>
  <c r="P1544" i="1"/>
  <c r="K1547" i="1"/>
  <c r="AB1548" i="2" s="1"/>
  <c r="P1548" i="1"/>
  <c r="I498" i="3"/>
  <c r="Y1551" i="2"/>
  <c r="K1551" i="1"/>
  <c r="P1552" i="1"/>
  <c r="I502" i="3"/>
  <c r="Y1555" i="2"/>
  <c r="K1555" i="1"/>
  <c r="P1556" i="1"/>
  <c r="I506" i="3"/>
  <c r="Y1559" i="2"/>
  <c r="AG1559" i="2" s="1"/>
  <c r="K1559" i="1"/>
  <c r="AB1560" i="2" s="1"/>
  <c r="P1560" i="1"/>
  <c r="K1563" i="1"/>
  <c r="AB1564" i="2" s="1"/>
  <c r="P1564" i="1"/>
  <c r="AE1567" i="2"/>
  <c r="AG1567" i="2"/>
  <c r="K1567" i="1"/>
  <c r="AB1568" i="2" s="1"/>
  <c r="P1569" i="1"/>
  <c r="K1572" i="1"/>
  <c r="AB1573" i="2" s="1"/>
  <c r="P1573" i="1"/>
  <c r="I507" i="3"/>
  <c r="Y1576" i="2"/>
  <c r="AG1576" i="2" s="1"/>
  <c r="K1576" i="1"/>
  <c r="AB1577" i="2" s="1"/>
  <c r="P1577" i="1"/>
  <c r="K1580" i="1"/>
  <c r="AB1581" i="2" s="1"/>
  <c r="P1581" i="1"/>
  <c r="K1584" i="1"/>
  <c r="P1585" i="1"/>
  <c r="K1588" i="1"/>
  <c r="P1589" i="1"/>
  <c r="K1592" i="1"/>
  <c r="P1593" i="1"/>
  <c r="K1596" i="1"/>
  <c r="AB1597" i="2" s="1"/>
  <c r="P1597" i="1"/>
  <c r="K1600" i="1"/>
  <c r="AB1601" i="2" s="1"/>
  <c r="P1601" i="1"/>
  <c r="K1604" i="1"/>
  <c r="AB1605" i="2" s="1"/>
  <c r="P1605" i="1"/>
  <c r="K1608" i="1"/>
  <c r="AB1609" i="2" s="1"/>
  <c r="P1609" i="1"/>
  <c r="K1612" i="1"/>
  <c r="AB1613" i="2" s="1"/>
  <c r="P1614" i="1"/>
  <c r="K1617" i="1"/>
  <c r="AB1618" i="2" s="1"/>
  <c r="P1618" i="1"/>
  <c r="K1621" i="1"/>
  <c r="AB1622" i="2" s="1"/>
  <c r="P1622" i="1"/>
  <c r="I514" i="3"/>
  <c r="Y1625" i="2"/>
  <c r="AE1625" i="2" s="1"/>
  <c r="K1625" i="1"/>
  <c r="P1626" i="1"/>
  <c r="K1629" i="1"/>
  <c r="AB1630" i="2" s="1"/>
  <c r="P1630" i="1"/>
  <c r="K1633" i="1"/>
  <c r="AB1634" i="2" s="1"/>
  <c r="P1634" i="1"/>
  <c r="I516" i="3"/>
  <c r="Y1637" i="2"/>
  <c r="AE1637" i="2" s="1"/>
  <c r="K1637" i="1"/>
  <c r="P1638" i="1"/>
  <c r="K1641" i="1"/>
  <c r="AB1642" i="2" s="1"/>
  <c r="P1642" i="1"/>
  <c r="K1646" i="1"/>
  <c r="AB1647" i="2" s="1"/>
  <c r="P1647" i="1"/>
  <c r="K1650" i="1"/>
  <c r="AB1651" i="2" s="1"/>
  <c r="P1651" i="1"/>
  <c r="K1654" i="1"/>
  <c r="AB1655" i="2" s="1"/>
  <c r="P1655" i="1"/>
  <c r="K1658" i="1"/>
  <c r="AB1659" i="2" s="1"/>
  <c r="P1659" i="1"/>
  <c r="K1662" i="1"/>
  <c r="AB1663" i="2" s="1"/>
  <c r="P1663" i="1"/>
  <c r="I521" i="3"/>
  <c r="Y1666" i="2"/>
  <c r="AE1666" i="2" s="1"/>
  <c r="K1666" i="1"/>
  <c r="AB1667" i="2" s="1"/>
  <c r="P1667" i="1"/>
  <c r="K1671" i="1"/>
  <c r="AB1672" i="2" s="1"/>
  <c r="P1672" i="1"/>
  <c r="K1675" i="1"/>
  <c r="AB1676" i="2" s="1"/>
  <c r="P1676" i="1"/>
  <c r="K1679" i="1"/>
  <c r="AB1680" i="2" s="1"/>
  <c r="P1680" i="1"/>
  <c r="K1683" i="1"/>
  <c r="AB1684" i="2" s="1"/>
  <c r="P1684" i="1"/>
  <c r="K1687" i="1"/>
  <c r="AB1688" i="2" s="1"/>
  <c r="P1688" i="1"/>
  <c r="K1691" i="1"/>
  <c r="AB1692" i="2" s="1"/>
  <c r="P1692" i="1"/>
  <c r="I526" i="3"/>
  <c r="Y1695" i="2"/>
  <c r="AE1695" i="2" s="1"/>
  <c r="K1695" i="1"/>
  <c r="P1696" i="1"/>
  <c r="I529" i="3"/>
  <c r="Y1699" i="2"/>
  <c r="AE1699" i="2" s="1"/>
  <c r="K1699" i="1"/>
  <c r="P1700" i="1"/>
  <c r="I533" i="3"/>
  <c r="Y1703" i="2"/>
  <c r="AE1703" i="2" s="1"/>
  <c r="K1703" i="1"/>
  <c r="AB1704" i="2" s="1"/>
  <c r="P1704" i="1"/>
  <c r="K1707" i="1"/>
  <c r="AB1708" i="2" s="1"/>
  <c r="P1708" i="1"/>
  <c r="I535" i="3"/>
  <c r="Y1711" i="2"/>
  <c r="AE1711" i="2" s="1"/>
  <c r="K1711" i="1"/>
  <c r="AB1712" i="2" s="1"/>
  <c r="P1712" i="1"/>
  <c r="K1715" i="1"/>
  <c r="P1716" i="1"/>
  <c r="AE1719" i="2"/>
  <c r="AC1719" i="2"/>
  <c r="K1719" i="1"/>
  <c r="P1720" i="1"/>
  <c r="I539" i="3"/>
  <c r="Y1723" i="2"/>
  <c r="AE1723" i="2" s="1"/>
  <c r="K1723" i="1"/>
  <c r="AB1724" i="2" s="1"/>
  <c r="P1724" i="1"/>
  <c r="K1727" i="1"/>
  <c r="AB1728" i="2" s="1"/>
  <c r="P1728" i="1"/>
  <c r="K1731" i="1"/>
  <c r="AB1732" i="2" s="1"/>
  <c r="P1732" i="1"/>
  <c r="K1735" i="1"/>
  <c r="AB1736" i="2" s="1"/>
  <c r="P1736" i="1"/>
  <c r="AE1739" i="2"/>
  <c r="AG1739" i="2"/>
  <c r="K1739" i="1"/>
  <c r="AB1740" i="2" s="1"/>
  <c r="K1743" i="1"/>
  <c r="AB1744" i="2" s="1"/>
  <c r="K1747" i="1"/>
  <c r="P1748" i="1"/>
  <c r="K1751" i="1"/>
  <c r="P1752" i="1"/>
  <c r="I548" i="3"/>
  <c r="Y1755" i="2"/>
  <c r="AE1755" i="2" s="1"/>
  <c r="K1755" i="1"/>
  <c r="AB1756" i="2" s="1"/>
  <c r="K1759" i="1"/>
  <c r="P1760" i="1"/>
  <c r="I551" i="3"/>
  <c r="Y1763" i="2"/>
  <c r="AE1763" i="2" s="1"/>
  <c r="K1763" i="1"/>
  <c r="P1764" i="1"/>
  <c r="K1767" i="1"/>
  <c r="AB1768" i="2" s="1"/>
  <c r="P1768" i="1"/>
  <c r="K1771" i="1"/>
  <c r="K1775" i="1"/>
  <c r="AB1776" i="2" s="1"/>
  <c r="P1777" i="1"/>
  <c r="I556" i="3"/>
  <c r="Y1780" i="2"/>
  <c r="AE1780" i="2" s="1"/>
  <c r="K1780" i="1"/>
  <c r="I559" i="3"/>
  <c r="Y1784" i="2"/>
  <c r="AE1784" i="2" s="1"/>
  <c r="K1784" i="1"/>
  <c r="O1788" i="1"/>
  <c r="I563" i="3"/>
  <c r="Y1791" i="2"/>
  <c r="AE1791" i="2" s="1"/>
  <c r="J1790" i="1"/>
  <c r="N1791" i="1"/>
  <c r="I566" i="3"/>
  <c r="Y1794" i="2"/>
  <c r="AE1794" i="2" s="1"/>
  <c r="O1795" i="1"/>
  <c r="Y1798" i="2"/>
  <c r="AE1798" i="2" s="1"/>
  <c r="J1797" i="1"/>
  <c r="AA1798" i="2" s="1"/>
  <c r="N1798" i="1"/>
  <c r="Y1801" i="2"/>
  <c r="AE1801" i="2" s="1"/>
  <c r="J1800" i="1"/>
  <c r="AA1801" i="2" s="1"/>
  <c r="Q1801" i="1"/>
  <c r="K1803" i="1"/>
  <c r="AB1804" i="2" s="1"/>
  <c r="N1806" i="1"/>
  <c r="Y1810" i="2"/>
  <c r="J1809" i="1"/>
  <c r="AA1810" i="2" s="1"/>
  <c r="Q1810" i="1"/>
  <c r="K1812" i="1"/>
  <c r="AB1813" i="2" s="1"/>
  <c r="N1815" i="1"/>
  <c r="Y1818" i="2"/>
  <c r="AE1818" i="2" s="1"/>
  <c r="J1817" i="1"/>
  <c r="AA1818" i="2" s="1"/>
  <c r="Q1818" i="1"/>
  <c r="K1820" i="1"/>
  <c r="AB1821" i="2" s="1"/>
  <c r="N1823" i="1"/>
  <c r="I569" i="3"/>
  <c r="Y1826" i="2"/>
  <c r="AE1826" i="2" s="1"/>
  <c r="J1825" i="1"/>
  <c r="Q1826" i="1"/>
  <c r="K1828" i="1"/>
  <c r="AB1829" i="2" s="1"/>
  <c r="N1831" i="1"/>
  <c r="Y1834" i="2"/>
  <c r="J1833" i="1"/>
  <c r="AA1834" i="2" s="1"/>
  <c r="Q1834" i="1"/>
  <c r="K1836" i="1"/>
  <c r="AB1837" i="2" s="1"/>
  <c r="N1839" i="1"/>
  <c r="Y1842" i="2"/>
  <c r="J1841" i="1"/>
  <c r="AA1842" i="2" s="1"/>
  <c r="Q1842" i="1"/>
  <c r="K1844" i="1"/>
  <c r="AB1845" i="2" s="1"/>
  <c r="N1847" i="1"/>
  <c r="Y1850" i="2"/>
  <c r="AE1850" i="2" s="1"/>
  <c r="J1849" i="1"/>
  <c r="AA1850" i="2" s="1"/>
  <c r="Q1850" i="1"/>
  <c r="K1852" i="1"/>
  <c r="N1855" i="1"/>
  <c r="Y1858" i="2"/>
  <c r="AE1858" i="2" s="1"/>
  <c r="J1857" i="1"/>
  <c r="AA1858" i="2" s="1"/>
  <c r="Q1858" i="1"/>
  <c r="K1860" i="1"/>
  <c r="AB1861" i="2" s="1"/>
  <c r="N1863" i="1"/>
  <c r="Y1866" i="2"/>
  <c r="J1865" i="1"/>
  <c r="AA1866" i="2" s="1"/>
  <c r="Q1866" i="1"/>
  <c r="K1868" i="1"/>
  <c r="AB1869" i="2" s="1"/>
  <c r="N1871" i="1"/>
  <c r="I573" i="3"/>
  <c r="Y1874" i="2"/>
  <c r="AE1874" i="2" s="1"/>
  <c r="J1873" i="1"/>
  <c r="Q1874" i="1"/>
  <c r="K1876" i="1"/>
  <c r="AB1877" i="2" s="1"/>
  <c r="N1879" i="1"/>
  <c r="Y1882" i="2"/>
  <c r="AE1882" i="2" s="1"/>
  <c r="J1881" i="1"/>
  <c r="AA1882" i="2" s="1"/>
  <c r="Q1882" i="1"/>
  <c r="K1885" i="1"/>
  <c r="N1888" i="1"/>
  <c r="Y1891" i="2"/>
  <c r="AE1891" i="2" s="1"/>
  <c r="J1890" i="1"/>
  <c r="AA1891" i="2" s="1"/>
  <c r="Q1891" i="1"/>
  <c r="K1893" i="1"/>
  <c r="AB1894" i="2" s="1"/>
  <c r="N1896" i="1"/>
  <c r="I581" i="3"/>
  <c r="Y1899" i="2"/>
  <c r="AE1899" i="2" s="1"/>
  <c r="J1898" i="1"/>
  <c r="Q1899" i="1"/>
  <c r="K1901" i="1"/>
  <c r="N1904" i="1"/>
  <c r="Y1907" i="2"/>
  <c r="J1906" i="1"/>
  <c r="AA1907" i="2" s="1"/>
  <c r="Q1907" i="1"/>
  <c r="K1909" i="1"/>
  <c r="N1912" i="1"/>
  <c r="Y1915" i="2"/>
  <c r="AE1915" i="2" s="1"/>
  <c r="J1914" i="1"/>
  <c r="AA1915" i="2" s="1"/>
  <c r="Q1915" i="1"/>
  <c r="K1917" i="1"/>
  <c r="AB1918" i="2" s="1"/>
  <c r="N1921" i="1"/>
  <c r="Y1924" i="2"/>
  <c r="AE1924" i="2" s="1"/>
  <c r="J1923" i="1"/>
  <c r="AA1924" i="2" s="1"/>
  <c r="Q1924" i="1"/>
  <c r="K1926" i="1"/>
  <c r="AB1927" i="2" s="1"/>
  <c r="N1929" i="1"/>
  <c r="Y1932" i="2"/>
  <c r="AE1932" i="2" s="1"/>
  <c r="J1931" i="1"/>
  <c r="AA1932" i="2" s="1"/>
  <c r="Q1932" i="1"/>
  <c r="K1934" i="1"/>
  <c r="AB1935" i="2" s="1"/>
  <c r="N1937" i="1"/>
  <c r="Y1940" i="2"/>
  <c r="AE1940" i="2" s="1"/>
  <c r="J1939" i="1"/>
  <c r="AA1940" i="2" s="1"/>
  <c r="Q1940" i="1"/>
  <c r="K1942" i="1"/>
  <c r="AB1943" i="2" s="1"/>
  <c r="N1945" i="1"/>
  <c r="Y1948" i="2"/>
  <c r="AE1948" i="2" s="1"/>
  <c r="J1947" i="1"/>
  <c r="AA1948" i="2" s="1"/>
  <c r="Q1948" i="1"/>
  <c r="K1950" i="1"/>
  <c r="AB1951" i="2" s="1"/>
  <c r="N1953" i="1"/>
  <c r="Y1956" i="2"/>
  <c r="AE1956" i="2" s="1"/>
  <c r="J1955" i="1"/>
  <c r="AA1956" i="2" s="1"/>
  <c r="Q1956" i="1"/>
  <c r="K1959" i="1"/>
  <c r="N1962" i="1"/>
  <c r="Y1965" i="2"/>
  <c r="AE1965" i="2" s="1"/>
  <c r="J1964" i="1"/>
  <c r="AA1965" i="2" s="1"/>
  <c r="Q1965" i="1"/>
  <c r="K1967" i="1"/>
  <c r="AB1968" i="2" s="1"/>
  <c r="N1971" i="1"/>
  <c r="Y1974" i="2"/>
  <c r="AE1974" i="2" s="1"/>
  <c r="J1973" i="1"/>
  <c r="AA1974" i="2" s="1"/>
  <c r="Q1974" i="1"/>
  <c r="K1976" i="1"/>
  <c r="AB1977" i="2" s="1"/>
  <c r="N1979" i="1"/>
  <c r="Y1982" i="2"/>
  <c r="AE1982" i="2" s="1"/>
  <c r="J1981" i="1"/>
  <c r="AA1982" i="2" s="1"/>
  <c r="Q1982" i="1"/>
  <c r="K1984" i="1"/>
  <c r="AB1985" i="2" s="1"/>
  <c r="N1987" i="1"/>
  <c r="Y1990" i="2"/>
  <c r="AE1990" i="2" s="1"/>
  <c r="J1989" i="1"/>
  <c r="AA1990" i="2" s="1"/>
  <c r="Q1990" i="1"/>
  <c r="K1992" i="1"/>
  <c r="N1995" i="1"/>
  <c r="I598" i="3"/>
  <c r="Y1998" i="2"/>
  <c r="AE1998" i="2" s="1"/>
  <c r="J1997" i="1"/>
  <c r="Q1998" i="1"/>
  <c r="K2000" i="1"/>
  <c r="AB2001" i="2" s="1"/>
  <c r="N2003" i="1"/>
  <c r="I601" i="3"/>
  <c r="Y2006" i="2"/>
  <c r="AE2006" i="2" s="1"/>
  <c r="J2005" i="1"/>
  <c r="Q2006" i="1"/>
  <c r="K2008" i="1"/>
  <c r="N2011" i="1"/>
  <c r="Y2014" i="2"/>
  <c r="AE2014" i="2" s="1"/>
  <c r="J2013" i="1"/>
  <c r="AA2014" i="2" s="1"/>
  <c r="Q2014" i="1"/>
  <c r="K2016" i="1"/>
  <c r="AB2017" i="2" s="1"/>
  <c r="N2019" i="1"/>
  <c r="I608" i="3"/>
  <c r="Y2022" i="2"/>
  <c r="AE2022" i="2" s="1"/>
  <c r="J2021" i="1"/>
  <c r="Q2022" i="1"/>
  <c r="K2024" i="1"/>
  <c r="AB2025" i="2" s="1"/>
  <c r="N2027" i="1"/>
  <c r="Y2030" i="2"/>
  <c r="AE2030" i="2" s="1"/>
  <c r="J2029" i="1"/>
  <c r="AA2030" i="2" s="1"/>
  <c r="Q2030" i="1"/>
  <c r="K2032" i="1"/>
  <c r="N2035" i="1"/>
  <c r="I614" i="3"/>
  <c r="Y2038" i="2"/>
  <c r="AE2038" i="2" s="1"/>
  <c r="J2037" i="1"/>
  <c r="Q2038" i="1"/>
  <c r="K2040" i="1"/>
  <c r="N2043" i="1"/>
  <c r="Y2046" i="2"/>
  <c r="AE2046" i="2" s="1"/>
  <c r="J2045" i="1"/>
  <c r="AA2046" i="2" s="1"/>
  <c r="Q2046" i="1"/>
  <c r="K2048" i="1"/>
  <c r="AB2049" i="2" s="1"/>
  <c r="N2051" i="1"/>
  <c r="Y2054" i="2"/>
  <c r="AE2054" i="2" s="1"/>
  <c r="J2053" i="1"/>
  <c r="AA2054" i="2" s="1"/>
  <c r="Q2054" i="1"/>
  <c r="K2056" i="1"/>
  <c r="AB2057" i="2" s="1"/>
  <c r="N2059" i="1"/>
  <c r="Y2062" i="2"/>
  <c r="AE2062" i="2" s="1"/>
  <c r="J2061" i="1"/>
  <c r="AA2062" i="2" s="1"/>
  <c r="Q2062" i="1"/>
  <c r="K2064" i="1"/>
  <c r="AB2065" i="2" s="1"/>
  <c r="N2067" i="1"/>
  <c r="I624" i="3"/>
  <c r="Y2070" i="2"/>
  <c r="AE2070" i="2" s="1"/>
  <c r="J2069" i="1"/>
  <c r="Q2070" i="1"/>
  <c r="K2072" i="1"/>
  <c r="AB2073" i="2" s="1"/>
  <c r="N2075" i="1"/>
  <c r="Y2078" i="2"/>
  <c r="AE2078" i="2" s="1"/>
  <c r="J2077" i="1"/>
  <c r="AA2078" i="2" s="1"/>
  <c r="Q2078" i="1"/>
  <c r="K2080" i="1"/>
  <c r="AB2081" i="2" s="1"/>
  <c r="N2083" i="1"/>
  <c r="Y2086" i="2"/>
  <c r="AE2086" i="2" s="1"/>
  <c r="J2085" i="1"/>
  <c r="AA2086" i="2" s="1"/>
  <c r="Q2087" i="1"/>
  <c r="K2089" i="1"/>
  <c r="AB2090" i="2" s="1"/>
  <c r="P2092" i="1"/>
  <c r="K2094" i="1"/>
  <c r="Y2097" i="2"/>
  <c r="AE2097" i="2" s="1"/>
  <c r="N2096" i="1"/>
  <c r="P2097" i="1"/>
  <c r="N2099" i="1"/>
  <c r="N636" i="3"/>
  <c r="Z2102" i="2"/>
  <c r="AF2102" i="2" s="1"/>
  <c r="Q2101" i="1"/>
  <c r="Q2104" i="1"/>
  <c r="P2106" i="1"/>
  <c r="J2108" i="1"/>
  <c r="K2110" i="1"/>
  <c r="AB2111" i="2" s="1"/>
  <c r="Y2114" i="2"/>
  <c r="N2113" i="1"/>
  <c r="Y2116" i="2"/>
  <c r="AE2116" i="2" s="1"/>
  <c r="J2115" i="1"/>
  <c r="AA2116" i="2" s="1"/>
  <c r="O2118" i="1"/>
  <c r="K2122" i="1"/>
  <c r="Y2127" i="2"/>
  <c r="AE2127" i="2" s="1"/>
  <c r="J2126" i="1"/>
  <c r="AA2127" i="2" s="1"/>
  <c r="P2126" i="1"/>
  <c r="Q2129" i="1"/>
  <c r="P2131" i="1"/>
  <c r="J2133" i="1"/>
  <c r="AA2134" i="2" s="1"/>
  <c r="K2135" i="1"/>
  <c r="AB2136" i="2" s="1"/>
  <c r="Y2139" i="2"/>
  <c r="AE2139" i="2" s="1"/>
  <c r="N2138" i="1"/>
  <c r="Y2141" i="2"/>
  <c r="AE2141" i="2" s="1"/>
  <c r="J2140" i="1"/>
  <c r="AA2141" i="2" s="1"/>
  <c r="O2143" i="1"/>
  <c r="K2147" i="1"/>
  <c r="AB2148" i="2" s="1"/>
  <c r="Y2152" i="2"/>
  <c r="AE2152" i="2" s="1"/>
  <c r="J2151" i="1"/>
  <c r="AA2152" i="2" s="1"/>
  <c r="P2151" i="1"/>
  <c r="Q2154" i="1"/>
  <c r="P2156" i="1"/>
  <c r="J2158" i="1"/>
  <c r="AA2159" i="2" s="1"/>
  <c r="K2160" i="1"/>
  <c r="AB2161" i="2" s="1"/>
  <c r="Y2163" i="2"/>
  <c r="AE2163" i="2" s="1"/>
  <c r="N2162" i="1"/>
  <c r="Y2165" i="2"/>
  <c r="AE2165" i="2" s="1"/>
  <c r="J2164" i="1"/>
  <c r="AA2165" i="2" s="1"/>
  <c r="O2167" i="1"/>
  <c r="K2171" i="1"/>
  <c r="AB2172" i="2" s="1"/>
  <c r="Y2176" i="2"/>
  <c r="AE2176" i="2" s="1"/>
  <c r="J2175" i="1"/>
  <c r="AA2176" i="2" s="1"/>
  <c r="P2175" i="1"/>
  <c r="Q2178" i="1"/>
  <c r="Q2180" i="1"/>
  <c r="P2182" i="1"/>
  <c r="P2184" i="1"/>
  <c r="K2188" i="1"/>
  <c r="AB2189" i="2" s="1"/>
  <c r="K2192" i="1"/>
  <c r="AB2193" i="2" s="1"/>
  <c r="K2196" i="1"/>
  <c r="AB2197" i="2" s="1"/>
  <c r="K2200" i="1"/>
  <c r="AB2201" i="2" s="1"/>
  <c r="Q2204" i="1"/>
  <c r="Q2210" i="1"/>
  <c r="Z2233" i="2"/>
  <c r="AF2233" i="2" s="1"/>
  <c r="O2232" i="1"/>
  <c r="K2232" i="1"/>
  <c r="AB2233" i="2" s="1"/>
  <c r="Q2238" i="1"/>
  <c r="AH8" i="2"/>
  <c r="AD8" i="2"/>
  <c r="P8" i="2"/>
  <c r="R8" i="2" s="1"/>
  <c r="X8" i="2"/>
  <c r="K7" i="3"/>
  <c r="AD12" i="2"/>
  <c r="P12" i="2"/>
  <c r="R12" i="2" s="1"/>
  <c r="X12" i="2"/>
  <c r="M7" i="3" s="1"/>
  <c r="AH12" i="2"/>
  <c r="X17" i="2"/>
  <c r="AH17" i="2"/>
  <c r="AD17" i="2"/>
  <c r="P17" i="2"/>
  <c r="R17" i="2" s="1"/>
  <c r="K10" i="3"/>
  <c r="AD21" i="2"/>
  <c r="P21" i="2"/>
  <c r="R21" i="2" s="1"/>
  <c r="X21" i="2"/>
  <c r="M10" i="3" s="1"/>
  <c r="K13" i="3"/>
  <c r="AD25" i="2"/>
  <c r="P25" i="2"/>
  <c r="R25" i="2" s="1"/>
  <c r="X25" i="2"/>
  <c r="M13" i="3" s="1"/>
  <c r="AH25" i="2"/>
  <c r="X31" i="2"/>
  <c r="AH31" i="2"/>
  <c r="AD31" i="2"/>
  <c r="P31" i="2"/>
  <c r="R31" i="2" s="1"/>
  <c r="K20" i="3"/>
  <c r="AH35" i="2"/>
  <c r="AD35" i="2"/>
  <c r="P35" i="2"/>
  <c r="R35" i="2" s="1"/>
  <c r="X35" i="2"/>
  <c r="M20" i="3" s="1"/>
  <c r="K24" i="3"/>
  <c r="P39" i="2"/>
  <c r="R39" i="2" s="1"/>
  <c r="X39" i="2"/>
  <c r="M24" i="3" s="1"/>
  <c r="K28" i="3"/>
  <c r="X43" i="2"/>
  <c r="M28" i="3" s="1"/>
  <c r="AH43" i="2"/>
  <c r="AD43" i="2"/>
  <c r="P43" i="2"/>
  <c r="R43" i="2" s="1"/>
  <c r="K32" i="3"/>
  <c r="AH47" i="2"/>
  <c r="AD47" i="2"/>
  <c r="P47" i="2"/>
  <c r="R47" i="2" s="1"/>
  <c r="X47" i="2"/>
  <c r="M32" i="3" s="1"/>
  <c r="K34" i="3"/>
  <c r="AD52" i="2"/>
  <c r="P52" i="2"/>
  <c r="R52" i="2" s="1"/>
  <c r="X52" i="2"/>
  <c r="M34" i="3" s="1"/>
  <c r="AH52" i="2"/>
  <c r="X56" i="2"/>
  <c r="AH56" i="2"/>
  <c r="AD56" i="2"/>
  <c r="P56" i="2"/>
  <c r="R56" i="2" s="1"/>
  <c r="K39" i="3"/>
  <c r="P61" i="2"/>
  <c r="R61" i="2" s="1"/>
  <c r="X61" i="2"/>
  <c r="M39" i="3" s="1"/>
  <c r="AD65" i="2"/>
  <c r="P65" i="2"/>
  <c r="R65" i="2" s="1"/>
  <c r="X65" i="2"/>
  <c r="AH65" i="2"/>
  <c r="X69" i="2"/>
  <c r="AH69" i="2"/>
  <c r="AD69" i="2"/>
  <c r="P69" i="2"/>
  <c r="R69" i="2" s="1"/>
  <c r="AH73" i="2"/>
  <c r="AD73" i="2"/>
  <c r="P73" i="2"/>
  <c r="R73" i="2" s="1"/>
  <c r="X73" i="2"/>
  <c r="AD78" i="2"/>
  <c r="P78" i="2"/>
  <c r="R78" i="2" s="1"/>
  <c r="X78" i="2"/>
  <c r="AH78" i="2"/>
  <c r="K45" i="3"/>
  <c r="X82" i="2"/>
  <c r="M45" i="3" s="1"/>
  <c r="AH82" i="2"/>
  <c r="AD82" i="2"/>
  <c r="P82" i="2"/>
  <c r="R82" i="2" s="1"/>
  <c r="K49" i="3"/>
  <c r="P86" i="2"/>
  <c r="R86" i="2" s="1"/>
  <c r="X86" i="2"/>
  <c r="M49" i="3" s="1"/>
  <c r="AD90" i="2"/>
  <c r="P90" i="2"/>
  <c r="R90" i="2" s="1"/>
  <c r="X90" i="2"/>
  <c r="AH90" i="2"/>
  <c r="K54" i="3"/>
  <c r="X95" i="2"/>
  <c r="M54" i="3" s="1"/>
  <c r="AH95" i="2"/>
  <c r="AD95" i="2"/>
  <c r="P95" i="2"/>
  <c r="R95" i="2" s="1"/>
  <c r="F57" i="3"/>
  <c r="W99" i="2"/>
  <c r="H57" i="3" s="1"/>
  <c r="AG99" i="2"/>
  <c r="AC99" i="2"/>
  <c r="O99" i="2"/>
  <c r="Q99" i="2" s="1"/>
  <c r="K61" i="3"/>
  <c r="X104" i="2"/>
  <c r="M61" i="3" s="1"/>
  <c r="AH104" i="2"/>
  <c r="AD104" i="2"/>
  <c r="P104" i="2"/>
  <c r="R104" i="2" s="1"/>
  <c r="F65" i="3"/>
  <c r="W108" i="2"/>
  <c r="H65" i="3" s="1"/>
  <c r="AG108" i="2"/>
  <c r="AC108" i="2"/>
  <c r="O108" i="2"/>
  <c r="Q108" i="2" s="1"/>
  <c r="AG151" i="2"/>
  <c r="F103" i="3"/>
  <c r="AC161" i="2"/>
  <c r="W161" i="2"/>
  <c r="H103" i="3" s="1"/>
  <c r="AG161" i="2"/>
  <c r="O161" i="2"/>
  <c r="Q161" i="2" s="1"/>
  <c r="F121" i="3"/>
  <c r="W185" i="2"/>
  <c r="H121" i="3" s="1"/>
  <c r="O185" i="2"/>
  <c r="Q185" i="2" s="1"/>
  <c r="Q1321" i="1"/>
  <c r="Q1326" i="1"/>
  <c r="Q1330" i="1"/>
  <c r="Q1334" i="1"/>
  <c r="Q1338" i="1"/>
  <c r="Q1342" i="1"/>
  <c r="Q1346" i="1"/>
  <c r="N458" i="3"/>
  <c r="Z1349" i="2"/>
  <c r="AF1349" i="2" s="1"/>
  <c r="Q1350" i="1"/>
  <c r="Q1354" i="1"/>
  <c r="Q1358" i="1"/>
  <c r="Q1363" i="1"/>
  <c r="Q1367" i="1"/>
  <c r="Q1371" i="1"/>
  <c r="Q1375" i="1"/>
  <c r="N460" i="3"/>
  <c r="Z1378" i="2"/>
  <c r="AF1378" i="2" s="1"/>
  <c r="Q1379" i="1"/>
  <c r="N462" i="3"/>
  <c r="Z1382" i="2"/>
  <c r="AF1382" i="2" s="1"/>
  <c r="Q1383" i="1"/>
  <c r="Q1387" i="1"/>
  <c r="Q1391" i="1"/>
  <c r="Q1395" i="1"/>
  <c r="Q1399" i="1"/>
  <c r="Q1403" i="1"/>
  <c r="AF1406" i="2"/>
  <c r="AD1406" i="2"/>
  <c r="Q1407" i="1"/>
  <c r="Q1412" i="1"/>
  <c r="AF1415" i="2"/>
  <c r="AD1415" i="2"/>
  <c r="AH1415" i="2"/>
  <c r="Q1416" i="1"/>
  <c r="Q1420" i="1"/>
  <c r="Q1424" i="1"/>
  <c r="Q1428" i="1"/>
  <c r="AF1431" i="2"/>
  <c r="AD1431" i="2"/>
  <c r="N1431" i="1"/>
  <c r="Q1432" i="1"/>
  <c r="N1435" i="1"/>
  <c r="Q1436" i="1"/>
  <c r="N472" i="3"/>
  <c r="Z1439" i="2"/>
  <c r="AF1439" i="2" s="1"/>
  <c r="N1439" i="1"/>
  <c r="Q1440" i="1"/>
  <c r="AF1443" i="2"/>
  <c r="AD1443" i="2"/>
  <c r="N1443" i="1"/>
  <c r="Q1444" i="1"/>
  <c r="N1447" i="1"/>
  <c r="Q1448" i="1"/>
  <c r="N1451" i="1"/>
  <c r="Q1452" i="1"/>
  <c r="AF1455" i="2"/>
  <c r="AD1455" i="2"/>
  <c r="N1455" i="1"/>
  <c r="Q1456" i="1"/>
  <c r="N1460" i="1"/>
  <c r="Q1461" i="1"/>
  <c r="N1464" i="1"/>
  <c r="Q1465" i="1"/>
  <c r="AF1468" i="2"/>
  <c r="AD1468" i="2"/>
  <c r="N1468" i="1"/>
  <c r="N473" i="3"/>
  <c r="Z1472" i="2"/>
  <c r="AF1472" i="2" s="1"/>
  <c r="N1472" i="1"/>
  <c r="N1476" i="1"/>
  <c r="AF1480" i="2"/>
  <c r="AD1480" i="2"/>
  <c r="N1480" i="1"/>
  <c r="N1484" i="1"/>
  <c r="N1488" i="1"/>
  <c r="AF1493" i="2"/>
  <c r="AD1493" i="2"/>
  <c r="N1493" i="1"/>
  <c r="N1497" i="1"/>
  <c r="N1501" i="1"/>
  <c r="AF1506" i="2"/>
  <c r="AD1506" i="2"/>
  <c r="N1506" i="1"/>
  <c r="N479" i="3"/>
  <c r="Z1510" i="2"/>
  <c r="AF1510" i="2" s="1"/>
  <c r="N1510" i="1"/>
  <c r="N1514" i="1"/>
  <c r="N484" i="3"/>
  <c r="Z1518" i="2"/>
  <c r="N1518" i="1"/>
  <c r="N1522" i="1"/>
  <c r="N1526" i="1"/>
  <c r="Q1527" i="1"/>
  <c r="N489" i="3"/>
  <c r="Z1530" i="2"/>
  <c r="N1530" i="1"/>
  <c r="Q1531" i="1"/>
  <c r="N493" i="3"/>
  <c r="Z1535" i="2"/>
  <c r="AF1535" i="2" s="1"/>
  <c r="N1535" i="1"/>
  <c r="N495" i="3"/>
  <c r="Z1539" i="2"/>
  <c r="AF1539" i="2" s="1"/>
  <c r="N1539" i="1"/>
  <c r="AF1543" i="2"/>
  <c r="AD1543" i="2"/>
  <c r="N1543" i="1"/>
  <c r="N1547" i="1"/>
  <c r="N498" i="3"/>
  <c r="Z1551" i="2"/>
  <c r="AF1551" i="2" s="1"/>
  <c r="N1551" i="1"/>
  <c r="N502" i="3"/>
  <c r="Z1555" i="2"/>
  <c r="AF1555" i="2" s="1"/>
  <c r="N1555" i="1"/>
  <c r="N506" i="3"/>
  <c r="Z1559" i="2"/>
  <c r="AF1559" i="2" s="1"/>
  <c r="N1559" i="1"/>
  <c r="N1563" i="1"/>
  <c r="N1567" i="1"/>
  <c r="N1572" i="1"/>
  <c r="N507" i="3"/>
  <c r="Z1576" i="2"/>
  <c r="AF1576" i="2" s="1"/>
  <c r="N1576" i="1"/>
  <c r="AF1580" i="2"/>
  <c r="AD1580" i="2"/>
  <c r="N1580" i="1"/>
  <c r="AH1584" i="2"/>
  <c r="AF1584" i="2"/>
  <c r="N1584" i="1"/>
  <c r="N1588" i="1"/>
  <c r="N1592" i="1"/>
  <c r="N1596" i="1"/>
  <c r="AF1600" i="2"/>
  <c r="AD1600" i="2"/>
  <c r="N1600" i="1"/>
  <c r="N1604" i="1"/>
  <c r="AH1608" i="2"/>
  <c r="AF1608" i="2"/>
  <c r="N1608" i="1"/>
  <c r="N1612" i="1"/>
  <c r="N1617" i="1"/>
  <c r="N1621" i="1"/>
  <c r="N514" i="3"/>
  <c r="Z1625" i="2"/>
  <c r="N1625" i="1"/>
  <c r="N1629" i="1"/>
  <c r="N1633" i="1"/>
  <c r="N516" i="3"/>
  <c r="Z1637" i="2"/>
  <c r="AF1637" i="2" s="1"/>
  <c r="N1637" i="1"/>
  <c r="N1641" i="1"/>
  <c r="N1646" i="1"/>
  <c r="N1650" i="1"/>
  <c r="N1654" i="1"/>
  <c r="N1658" i="1"/>
  <c r="AF1662" i="2"/>
  <c r="AD1662" i="2"/>
  <c r="N1662" i="1"/>
  <c r="N521" i="3"/>
  <c r="Z1666" i="2"/>
  <c r="AF1666" i="2" s="1"/>
  <c r="N1666" i="1"/>
  <c r="N1671" i="1"/>
  <c r="AF1675" i="2"/>
  <c r="AD1675" i="2"/>
  <c r="N1675" i="1"/>
  <c r="N1679" i="1"/>
  <c r="AF1683" i="2"/>
  <c r="AD1683" i="2"/>
  <c r="N1683" i="1"/>
  <c r="N1687" i="1"/>
  <c r="AF1691" i="2"/>
  <c r="AD1691" i="2"/>
  <c r="N1691" i="1"/>
  <c r="N526" i="3"/>
  <c r="Z1695" i="2"/>
  <c r="N1695" i="1"/>
  <c r="N529" i="3"/>
  <c r="Z1699" i="2"/>
  <c r="AF1699" i="2" s="1"/>
  <c r="N1699" i="1"/>
  <c r="N533" i="3"/>
  <c r="Z1703" i="2"/>
  <c r="AD1703" i="2" s="1"/>
  <c r="N1703" i="1"/>
  <c r="N1707" i="1"/>
  <c r="N535" i="3"/>
  <c r="Z1711" i="2"/>
  <c r="N1711" i="1"/>
  <c r="N1715" i="1"/>
  <c r="AF1719" i="2"/>
  <c r="AD1719" i="2"/>
  <c r="N1719" i="1"/>
  <c r="N539" i="3"/>
  <c r="Z1723" i="2"/>
  <c r="AF1723" i="2" s="1"/>
  <c r="N1723" i="1"/>
  <c r="N1727" i="1"/>
  <c r="N1731" i="1"/>
  <c r="N1735" i="1"/>
  <c r="N1739" i="1"/>
  <c r="N1743" i="1"/>
  <c r="N1747" i="1"/>
  <c r="N1751" i="1"/>
  <c r="N548" i="3"/>
  <c r="Z1755" i="2"/>
  <c r="AF1755" i="2" s="1"/>
  <c r="N1755" i="1"/>
  <c r="N1759" i="1"/>
  <c r="N551" i="3"/>
  <c r="Z1763" i="2"/>
  <c r="AF1763" i="2" s="1"/>
  <c r="N1763" i="1"/>
  <c r="N1767" i="1"/>
  <c r="N1771" i="1"/>
  <c r="N1775" i="1"/>
  <c r="Q1777" i="1"/>
  <c r="N556" i="3"/>
  <c r="Z1780" i="2"/>
  <c r="AF1780" i="2" s="1"/>
  <c r="N1780" i="1"/>
  <c r="N559" i="3"/>
  <c r="Z1784" i="2"/>
  <c r="AF1784" i="2" s="1"/>
  <c r="N1784" i="1"/>
  <c r="Z1788" i="2"/>
  <c r="AF1788" i="2" s="1"/>
  <c r="O1787" i="1"/>
  <c r="P1788" i="1"/>
  <c r="N563" i="3"/>
  <c r="Z1791" i="2"/>
  <c r="AF1791" i="2" s="1"/>
  <c r="P1791" i="1"/>
  <c r="N566" i="3"/>
  <c r="Z1794" i="2"/>
  <c r="AF1794" i="2" s="1"/>
  <c r="O1793" i="1"/>
  <c r="P1795" i="1"/>
  <c r="P1798" i="1"/>
  <c r="Z1801" i="2"/>
  <c r="AF1801" i="2" s="1"/>
  <c r="O1800" i="1"/>
  <c r="N1803" i="1"/>
  <c r="Y1806" i="2"/>
  <c r="AE1806" i="2" s="1"/>
  <c r="J1805" i="1"/>
  <c r="AA1806" i="2" s="1"/>
  <c r="P1806" i="1"/>
  <c r="Z1810" i="2"/>
  <c r="O1809" i="1"/>
  <c r="N1812" i="1"/>
  <c r="Y1815" i="2"/>
  <c r="AE1815" i="2" s="1"/>
  <c r="J1814" i="1"/>
  <c r="AA1815" i="2" s="1"/>
  <c r="P1815" i="1"/>
  <c r="Z1818" i="2"/>
  <c r="AF1818" i="2" s="1"/>
  <c r="O1817" i="1"/>
  <c r="N1820" i="1"/>
  <c r="Y1823" i="2"/>
  <c r="J1822" i="1"/>
  <c r="AA1823" i="2" s="1"/>
  <c r="P1823" i="1"/>
  <c r="N569" i="3"/>
  <c r="Z1826" i="2"/>
  <c r="O1825" i="1"/>
  <c r="N1828" i="1"/>
  <c r="Y1831" i="2"/>
  <c r="AE1831" i="2" s="1"/>
  <c r="J1830" i="1"/>
  <c r="AA1831" i="2" s="1"/>
  <c r="P1831" i="1"/>
  <c r="Z1834" i="2"/>
  <c r="O1833" i="1"/>
  <c r="N1836" i="1"/>
  <c r="Y1839" i="2"/>
  <c r="J1838" i="1"/>
  <c r="AA1839" i="2" s="1"/>
  <c r="P1839" i="1"/>
  <c r="Z1842" i="2"/>
  <c r="AF1842" i="2" s="1"/>
  <c r="O1841" i="1"/>
  <c r="N1844" i="1"/>
  <c r="Y1847" i="2"/>
  <c r="AE1847" i="2" s="1"/>
  <c r="J1846" i="1"/>
  <c r="AA1847" i="2" s="1"/>
  <c r="P1847" i="1"/>
  <c r="Z1850" i="2"/>
  <c r="AF1850" i="2" s="1"/>
  <c r="O1849" i="1"/>
  <c r="N1852" i="1"/>
  <c r="Y1855" i="2"/>
  <c r="AE1855" i="2" s="1"/>
  <c r="J1854" i="1"/>
  <c r="AA1855" i="2" s="1"/>
  <c r="P1855" i="1"/>
  <c r="Z1858" i="2"/>
  <c r="AF1858" i="2" s="1"/>
  <c r="O1857" i="1"/>
  <c r="N1860" i="1"/>
  <c r="Y1863" i="2"/>
  <c r="J1862" i="1"/>
  <c r="AA1863" i="2" s="1"/>
  <c r="P1863" i="1"/>
  <c r="Z1866" i="2"/>
  <c r="AF1866" i="2" s="1"/>
  <c r="O1865" i="1"/>
  <c r="N1868" i="1"/>
  <c r="Y1871" i="2"/>
  <c r="AE1871" i="2" s="1"/>
  <c r="J1870" i="1"/>
  <c r="AA1871" i="2" s="1"/>
  <c r="P1871" i="1"/>
  <c r="N573" i="3"/>
  <c r="Z1874" i="2"/>
  <c r="AF1874" i="2" s="1"/>
  <c r="O1873" i="1"/>
  <c r="N1876" i="1"/>
  <c r="I574" i="3"/>
  <c r="Y1879" i="2"/>
  <c r="AE1879" i="2" s="1"/>
  <c r="J1878" i="1"/>
  <c r="P1879" i="1"/>
  <c r="Z1882" i="2"/>
  <c r="AF1882" i="2" s="1"/>
  <c r="O1881" i="1"/>
  <c r="N1885" i="1"/>
  <c r="I577" i="3"/>
  <c r="Y1888" i="2"/>
  <c r="AE1888" i="2" s="1"/>
  <c r="J1887" i="1"/>
  <c r="P1888" i="1"/>
  <c r="Z1891" i="2"/>
  <c r="AF1891" i="2" s="1"/>
  <c r="O1890" i="1"/>
  <c r="N1893" i="1"/>
  <c r="Y1896" i="2"/>
  <c r="AE1896" i="2" s="1"/>
  <c r="J1895" i="1"/>
  <c r="AA1896" i="2" s="1"/>
  <c r="P1896" i="1"/>
  <c r="N581" i="3"/>
  <c r="Z1899" i="2"/>
  <c r="AF1899" i="2" s="1"/>
  <c r="O1898" i="1"/>
  <c r="N1901" i="1"/>
  <c r="I586" i="3"/>
  <c r="Y1904" i="2"/>
  <c r="AE1904" i="2" s="1"/>
  <c r="J1903" i="1"/>
  <c r="P1904" i="1"/>
  <c r="Z1907" i="2"/>
  <c r="AF1907" i="2" s="1"/>
  <c r="O1906" i="1"/>
  <c r="N1909" i="1"/>
  <c r="Y1912" i="2"/>
  <c r="AE1912" i="2" s="1"/>
  <c r="J1911" i="1"/>
  <c r="AA1912" i="2" s="1"/>
  <c r="P1912" i="1"/>
  <c r="Z1915" i="2"/>
  <c r="AF1915" i="2" s="1"/>
  <c r="O1914" i="1"/>
  <c r="N1917" i="1"/>
  <c r="Y1921" i="2"/>
  <c r="AE1921" i="2" s="1"/>
  <c r="J1920" i="1"/>
  <c r="AA1921" i="2" s="1"/>
  <c r="P1921" i="1"/>
  <c r="Z1924" i="2"/>
  <c r="AF1924" i="2" s="1"/>
  <c r="O1923" i="1"/>
  <c r="N1926" i="1"/>
  <c r="Y1929" i="2"/>
  <c r="AE1929" i="2" s="1"/>
  <c r="J1928" i="1"/>
  <c r="AA1929" i="2" s="1"/>
  <c r="P1929" i="1"/>
  <c r="Z1932" i="2"/>
  <c r="AF1932" i="2" s="1"/>
  <c r="O1931" i="1"/>
  <c r="N1934" i="1"/>
  <c r="Y1937" i="2"/>
  <c r="AE1937" i="2" s="1"/>
  <c r="J1936" i="1"/>
  <c r="AA1937" i="2" s="1"/>
  <c r="P1937" i="1"/>
  <c r="Z1940" i="2"/>
  <c r="AF1940" i="2" s="1"/>
  <c r="O1939" i="1"/>
  <c r="N1942" i="1"/>
  <c r="Y1945" i="2"/>
  <c r="AE1945" i="2" s="1"/>
  <c r="J1944" i="1"/>
  <c r="AA1945" i="2" s="1"/>
  <c r="P1945" i="1"/>
  <c r="Z1948" i="2"/>
  <c r="O1947" i="1"/>
  <c r="N1950" i="1"/>
  <c r="Y1953" i="2"/>
  <c r="J1952" i="1"/>
  <c r="AA1953" i="2" s="1"/>
  <c r="P1953" i="1"/>
  <c r="Z1956" i="2"/>
  <c r="AF1956" i="2" s="1"/>
  <c r="O1955" i="1"/>
  <c r="N1959" i="1"/>
  <c r="Y1962" i="2"/>
  <c r="AE1962" i="2" s="1"/>
  <c r="J1961" i="1"/>
  <c r="AA1962" i="2" s="1"/>
  <c r="P1962" i="1"/>
  <c r="Z1965" i="2"/>
  <c r="AF1965" i="2" s="1"/>
  <c r="O1964" i="1"/>
  <c r="N1967" i="1"/>
  <c r="Y1970" i="2"/>
  <c r="AE1970" i="2" s="1"/>
  <c r="J1969" i="1"/>
  <c r="AA1970" i="2" s="1"/>
  <c r="P1971" i="1"/>
  <c r="Z1974" i="2"/>
  <c r="AF1974" i="2" s="1"/>
  <c r="O1973" i="1"/>
  <c r="N1976" i="1"/>
  <c r="Y1979" i="2"/>
  <c r="AE1979" i="2" s="1"/>
  <c r="J1978" i="1"/>
  <c r="AA1979" i="2" s="1"/>
  <c r="P1979" i="1"/>
  <c r="Z1982" i="2"/>
  <c r="O1981" i="1"/>
  <c r="N1984" i="1"/>
  <c r="Y1987" i="2"/>
  <c r="AE1987" i="2" s="1"/>
  <c r="J1986" i="1"/>
  <c r="AA1987" i="2" s="1"/>
  <c r="P1987" i="1"/>
  <c r="Z1990" i="2"/>
  <c r="AF1990" i="2" s="1"/>
  <c r="O1989" i="1"/>
  <c r="N1992" i="1"/>
  <c r="Y1995" i="2"/>
  <c r="AE1995" i="2" s="1"/>
  <c r="J1994" i="1"/>
  <c r="AA1995" i="2" s="1"/>
  <c r="P1995" i="1"/>
  <c r="N598" i="3"/>
  <c r="Z1998" i="2"/>
  <c r="AF1998" i="2" s="1"/>
  <c r="O1997" i="1"/>
  <c r="N2000" i="1"/>
  <c r="Y2003" i="2"/>
  <c r="AE2003" i="2" s="1"/>
  <c r="J2002" i="1"/>
  <c r="AA2003" i="2" s="1"/>
  <c r="P2003" i="1"/>
  <c r="N601" i="3"/>
  <c r="Z2006" i="2"/>
  <c r="AF2006" i="2" s="1"/>
  <c r="O2005" i="1"/>
  <c r="N2008" i="1"/>
  <c r="Y2011" i="2"/>
  <c r="AE2011" i="2" s="1"/>
  <c r="J2010" i="1"/>
  <c r="AA2011" i="2" s="1"/>
  <c r="P2011" i="1"/>
  <c r="Z2014" i="2"/>
  <c r="AF2014" i="2" s="1"/>
  <c r="O2013" i="1"/>
  <c r="N2016" i="1"/>
  <c r="I607" i="3"/>
  <c r="Y2019" i="2"/>
  <c r="AE2019" i="2" s="1"/>
  <c r="J2018" i="1"/>
  <c r="P2019" i="1"/>
  <c r="N608" i="3"/>
  <c r="Z2022" i="2"/>
  <c r="O2021" i="1"/>
  <c r="N2024" i="1"/>
  <c r="Y2027" i="2"/>
  <c r="AE2027" i="2" s="1"/>
  <c r="J2026" i="1"/>
  <c r="AA2027" i="2" s="1"/>
  <c r="P2027" i="1"/>
  <c r="Z2030" i="2"/>
  <c r="AF2030" i="2" s="1"/>
  <c r="O2029" i="1"/>
  <c r="N2032" i="1"/>
  <c r="I611" i="3"/>
  <c r="Y2035" i="2"/>
  <c r="AE2035" i="2" s="1"/>
  <c r="J2034" i="1"/>
  <c r="P2035" i="1"/>
  <c r="N614" i="3"/>
  <c r="Z2038" i="2"/>
  <c r="AF2038" i="2" s="1"/>
  <c r="O2037" i="1"/>
  <c r="N2040" i="1"/>
  <c r="Y2043" i="2"/>
  <c r="AE2043" i="2" s="1"/>
  <c r="J2042" i="1"/>
  <c r="AA2043" i="2" s="1"/>
  <c r="P2043" i="1"/>
  <c r="Z2046" i="2"/>
  <c r="AF2046" i="2" s="1"/>
  <c r="O2045" i="1"/>
  <c r="N2048" i="1"/>
  <c r="I618" i="3"/>
  <c r="Y2051" i="2"/>
  <c r="J2050" i="1"/>
  <c r="P2051" i="1"/>
  <c r="Z2054" i="2"/>
  <c r="AF2054" i="2" s="1"/>
  <c r="O2053" i="1"/>
  <c r="N2056" i="1"/>
  <c r="Y2059" i="2"/>
  <c r="AE2059" i="2" s="1"/>
  <c r="J2058" i="1"/>
  <c r="AA2059" i="2" s="1"/>
  <c r="P2059" i="1"/>
  <c r="Z2062" i="2"/>
  <c r="AF2062" i="2" s="1"/>
  <c r="O2061" i="1"/>
  <c r="N2064" i="1"/>
  <c r="I621" i="3"/>
  <c r="Y2067" i="2"/>
  <c r="AE2067" i="2" s="1"/>
  <c r="J2066" i="1"/>
  <c r="P2067" i="1"/>
  <c r="N624" i="3"/>
  <c r="Z2070" i="2"/>
  <c r="AF2070" i="2" s="1"/>
  <c r="O2069" i="1"/>
  <c r="N2072" i="1"/>
  <c r="Y2075" i="2"/>
  <c r="AE2075" i="2" s="1"/>
  <c r="J2074" i="1"/>
  <c r="AA2075" i="2" s="1"/>
  <c r="P2075" i="1"/>
  <c r="Z2078" i="2"/>
  <c r="O2077" i="1"/>
  <c r="N2080" i="1"/>
  <c r="I628" i="3"/>
  <c r="Y2083" i="2"/>
  <c r="AE2083" i="2" s="1"/>
  <c r="J2082" i="1"/>
  <c r="P2083" i="1"/>
  <c r="Z2086" i="2"/>
  <c r="AF2086" i="2" s="1"/>
  <c r="O2085" i="1"/>
  <c r="N2089" i="1"/>
  <c r="Y2092" i="2"/>
  <c r="J2091" i="1"/>
  <c r="AA2092" i="2" s="1"/>
  <c r="Q2092" i="1"/>
  <c r="N2094" i="1"/>
  <c r="Z2097" i="2"/>
  <c r="O2096" i="1"/>
  <c r="P2099" i="1"/>
  <c r="O636" i="3"/>
  <c r="AB2102" i="2"/>
  <c r="Q2106" i="1"/>
  <c r="P2108" i="1"/>
  <c r="N2110" i="1"/>
  <c r="Z2114" i="2"/>
  <c r="AF2114" i="2" s="1"/>
  <c r="O2113" i="1"/>
  <c r="K2113" i="1"/>
  <c r="AB2114" i="2" s="1"/>
  <c r="Z2116" i="2"/>
  <c r="O2115" i="1"/>
  <c r="N2122" i="1"/>
  <c r="Z2127" i="2"/>
  <c r="AF2127" i="2" s="1"/>
  <c r="Q2126" i="1"/>
  <c r="Q2131" i="1"/>
  <c r="P2133" i="1"/>
  <c r="N2135" i="1"/>
  <c r="Z2139" i="2"/>
  <c r="O2138" i="1"/>
  <c r="K2138" i="1"/>
  <c r="AB2139" i="2" s="1"/>
  <c r="Z2141" i="2"/>
  <c r="AF2141" i="2" s="1"/>
  <c r="O2140" i="1"/>
  <c r="N2147" i="1"/>
  <c r="Z2152" i="2"/>
  <c r="AF2152" i="2" s="1"/>
  <c r="Q2151" i="1"/>
  <c r="Q2156" i="1"/>
  <c r="P2158" i="1"/>
  <c r="N2160" i="1"/>
  <c r="Z2163" i="2"/>
  <c r="AF2163" i="2" s="1"/>
  <c r="O2162" i="1"/>
  <c r="K2162" i="1"/>
  <c r="AB2163" i="2" s="1"/>
  <c r="Z2165" i="2"/>
  <c r="AF2165" i="2" s="1"/>
  <c r="O2164" i="1"/>
  <c r="N2171" i="1"/>
  <c r="Z2176" i="2"/>
  <c r="Q2175" i="1"/>
  <c r="Q2182" i="1"/>
  <c r="Q2184" i="1"/>
  <c r="Q2188" i="1"/>
  <c r="Q2192" i="1"/>
  <c r="Q2196" i="1"/>
  <c r="Q2200" i="1"/>
  <c r="Q2206" i="1"/>
  <c r="Z2231" i="2"/>
  <c r="O2230" i="1"/>
  <c r="K2230" i="1"/>
  <c r="AB2231" i="2" s="1"/>
  <c r="K57" i="3"/>
  <c r="AH99" i="2"/>
  <c r="AD99" i="2"/>
  <c r="P99" i="2"/>
  <c r="R99" i="2" s="1"/>
  <c r="X99" i="2"/>
  <c r="M57" i="3" s="1"/>
  <c r="F60" i="3"/>
  <c r="AC103" i="2"/>
  <c r="P60" i="3" s="1"/>
  <c r="O103" i="2"/>
  <c r="Q103" i="2" s="1"/>
  <c r="W103" i="2"/>
  <c r="H60" i="3" s="1"/>
  <c r="AG103" i="2"/>
  <c r="K65" i="3"/>
  <c r="AH108" i="2"/>
  <c r="AD108" i="2"/>
  <c r="P108" i="2"/>
  <c r="R108" i="2" s="1"/>
  <c r="X108" i="2"/>
  <c r="M65" i="3" s="1"/>
  <c r="F68" i="3"/>
  <c r="O112" i="2"/>
  <c r="Q112" i="2" s="1"/>
  <c r="W112" i="2"/>
  <c r="H68" i="3" s="1"/>
  <c r="AG112" i="2"/>
  <c r="W121" i="2"/>
  <c r="AG121" i="2"/>
  <c r="AC121" i="2"/>
  <c r="O121" i="2"/>
  <c r="Q121" i="2" s="1"/>
  <c r="F76" i="3"/>
  <c r="AC125" i="2"/>
  <c r="O125" i="2"/>
  <c r="Q125" i="2" s="1"/>
  <c r="W125" i="2"/>
  <c r="H76" i="3" s="1"/>
  <c r="AG125" i="2"/>
  <c r="F83" i="3"/>
  <c r="W133" i="2"/>
  <c r="H83" i="3" s="1"/>
  <c r="AG133" i="2"/>
  <c r="AC133" i="2"/>
  <c r="O133" i="2"/>
  <c r="Q133" i="2" s="1"/>
  <c r="F87" i="3"/>
  <c r="AC137" i="2"/>
  <c r="O137" i="2"/>
  <c r="Q137" i="2" s="1"/>
  <c r="W137" i="2"/>
  <c r="H87" i="3" s="1"/>
  <c r="AG137" i="2"/>
  <c r="F95" i="3"/>
  <c r="W145" i="2"/>
  <c r="H95" i="3" s="1"/>
  <c r="AG145" i="2"/>
  <c r="AC145" i="2"/>
  <c r="O145" i="2"/>
  <c r="Q145" i="2" s="1"/>
  <c r="F102" i="3"/>
  <c r="AC160" i="2"/>
  <c r="W160" i="2"/>
  <c r="H102" i="3" s="1"/>
  <c r="AG160" i="2"/>
  <c r="O160" i="2"/>
  <c r="Q160" i="2" s="1"/>
  <c r="K103" i="3"/>
  <c r="AD161" i="2"/>
  <c r="P161" i="2"/>
  <c r="R161" i="2" s="1"/>
  <c r="X161" i="2"/>
  <c r="M103" i="3" s="1"/>
  <c r="AH161" i="2"/>
  <c r="F118" i="3"/>
  <c r="AC181" i="2"/>
  <c r="AG181" i="2"/>
  <c r="O181" i="2"/>
  <c r="Q181" i="2" s="1"/>
  <c r="W181" i="2"/>
  <c r="H118" i="3" s="1"/>
  <c r="AH183" i="2"/>
  <c r="J484" i="3"/>
  <c r="AA1518" i="2"/>
  <c r="J489" i="3"/>
  <c r="AA1530" i="2"/>
  <c r="J493" i="3"/>
  <c r="AA1535" i="2"/>
  <c r="J495" i="3"/>
  <c r="AA1539" i="2"/>
  <c r="J498" i="3"/>
  <c r="AA1551" i="2"/>
  <c r="J502" i="3"/>
  <c r="AA1555" i="2"/>
  <c r="J506" i="3"/>
  <c r="AA1559" i="2"/>
  <c r="J507" i="3"/>
  <c r="AA1576" i="2"/>
  <c r="J514" i="3"/>
  <c r="AA1625" i="2"/>
  <c r="J516" i="3"/>
  <c r="AA1637" i="2"/>
  <c r="J521" i="3"/>
  <c r="AA1666" i="2"/>
  <c r="J526" i="3"/>
  <c r="AA1695" i="2"/>
  <c r="J529" i="3"/>
  <c r="AA1699" i="2"/>
  <c r="J533" i="3"/>
  <c r="AA1703" i="2"/>
  <c r="J535" i="3"/>
  <c r="AA1711" i="2"/>
  <c r="J539" i="3"/>
  <c r="AA1723" i="2"/>
  <c r="J548" i="3"/>
  <c r="AA1755" i="2"/>
  <c r="J551" i="3"/>
  <c r="AA1763" i="2"/>
  <c r="J556" i="3"/>
  <c r="AA1780" i="2"/>
  <c r="J559" i="3"/>
  <c r="AA1784" i="2"/>
  <c r="O563" i="3"/>
  <c r="AB1791" i="2"/>
  <c r="J566" i="3"/>
  <c r="AA1794" i="2"/>
  <c r="I567" i="3"/>
  <c r="Y1803" i="2"/>
  <c r="AE1803" i="2" s="1"/>
  <c r="Z1806" i="2"/>
  <c r="AF1806" i="2" s="1"/>
  <c r="O1805" i="1"/>
  <c r="Z1815" i="2"/>
  <c r="AF1815" i="2" s="1"/>
  <c r="O1814" i="1"/>
  <c r="AE1820" i="2"/>
  <c r="AG1820" i="2"/>
  <c r="Z1823" i="2"/>
  <c r="O1822" i="1"/>
  <c r="O569" i="3"/>
  <c r="AB1826" i="2"/>
  <c r="Z1831" i="2"/>
  <c r="AF1831" i="2" s="1"/>
  <c r="O1830" i="1"/>
  <c r="AC1836" i="2"/>
  <c r="AE1836" i="2"/>
  <c r="Z1839" i="2"/>
  <c r="AF1839" i="2" s="1"/>
  <c r="O1838" i="1"/>
  <c r="AE1844" i="2"/>
  <c r="AC1844" i="2"/>
  <c r="Z1847" i="2"/>
  <c r="AF1847" i="2" s="1"/>
  <c r="O1846" i="1"/>
  <c r="AE1852" i="2"/>
  <c r="AG1852" i="2"/>
  <c r="Z1855" i="2"/>
  <c r="AF1855" i="2" s="1"/>
  <c r="O1854" i="1"/>
  <c r="AC1860" i="2"/>
  <c r="AE1860" i="2"/>
  <c r="Z1863" i="2"/>
  <c r="AF1863" i="2" s="1"/>
  <c r="O1862" i="1"/>
  <c r="Z1871" i="2"/>
  <c r="AF1871" i="2" s="1"/>
  <c r="O1870" i="1"/>
  <c r="O573" i="3"/>
  <c r="AB1874" i="2"/>
  <c r="N574" i="3"/>
  <c r="Z1879" i="2"/>
  <c r="AF1879" i="2" s="1"/>
  <c r="O1878" i="1"/>
  <c r="N577" i="3"/>
  <c r="Z1888" i="2"/>
  <c r="AF1888" i="2" s="1"/>
  <c r="O1887" i="1"/>
  <c r="AE1893" i="2"/>
  <c r="AC1893" i="2"/>
  <c r="Z1896" i="2"/>
  <c r="AF1896" i="2" s="1"/>
  <c r="O1895" i="1"/>
  <c r="O581" i="3"/>
  <c r="AB1899" i="2"/>
  <c r="I583" i="3"/>
  <c r="Y1901" i="2"/>
  <c r="N586" i="3"/>
  <c r="Z1904" i="2"/>
  <c r="AF1904" i="2" s="1"/>
  <c r="O1903" i="1"/>
  <c r="Z1912" i="2"/>
  <c r="AF1912" i="2" s="1"/>
  <c r="O1911" i="1"/>
  <c r="Z1921" i="2"/>
  <c r="AF1921" i="2" s="1"/>
  <c r="O1920" i="1"/>
  <c r="AE1926" i="2"/>
  <c r="AC1926" i="2"/>
  <c r="Z1929" i="2"/>
  <c r="AF1929" i="2" s="1"/>
  <c r="O1928" i="1"/>
  <c r="Z1937" i="2"/>
  <c r="AF1937" i="2" s="1"/>
  <c r="O1936" i="1"/>
  <c r="Z1945" i="2"/>
  <c r="AF1945" i="2" s="1"/>
  <c r="O1944" i="1"/>
  <c r="Z1953" i="2"/>
  <c r="AF1953" i="2" s="1"/>
  <c r="O1952" i="1"/>
  <c r="AE1959" i="2"/>
  <c r="AG1959" i="2"/>
  <c r="AC1959" i="2"/>
  <c r="Z1962" i="2"/>
  <c r="AF1962" i="2" s="1"/>
  <c r="O1961" i="1"/>
  <c r="Z1970" i="2"/>
  <c r="O1969" i="1"/>
  <c r="Z1979" i="2"/>
  <c r="O1978" i="1"/>
  <c r="Z1987" i="2"/>
  <c r="AF1987" i="2" s="1"/>
  <c r="O1986" i="1"/>
  <c r="I595" i="3"/>
  <c r="Y1992" i="2"/>
  <c r="AE1992" i="2" s="1"/>
  <c r="Z1995" i="2"/>
  <c r="AF1995" i="2" s="1"/>
  <c r="O1994" i="1"/>
  <c r="O598" i="3"/>
  <c r="AB1998" i="2"/>
  <c r="Z2003" i="2"/>
  <c r="AF2003" i="2" s="1"/>
  <c r="O2002" i="1"/>
  <c r="O601" i="3"/>
  <c r="AB2006" i="2"/>
  <c r="I603" i="3"/>
  <c r="Y2008" i="2"/>
  <c r="AE2008" i="2" s="1"/>
  <c r="Z2011" i="2"/>
  <c r="AF2011" i="2" s="1"/>
  <c r="O2010" i="1"/>
  <c r="N607" i="3"/>
  <c r="Z2019" i="2"/>
  <c r="AF2019" i="2" s="1"/>
  <c r="O2018" i="1"/>
  <c r="O608" i="3"/>
  <c r="AB2022" i="2"/>
  <c r="Z2027" i="2"/>
  <c r="AF2027" i="2" s="1"/>
  <c r="O2026" i="1"/>
  <c r="N611" i="3"/>
  <c r="Z2035" i="2"/>
  <c r="AF2035" i="2" s="1"/>
  <c r="O2034" i="1"/>
  <c r="O614" i="3"/>
  <c r="AB2038" i="2"/>
  <c r="Z2043" i="2"/>
  <c r="AF2043" i="2" s="1"/>
  <c r="O2042" i="1"/>
  <c r="N618" i="3"/>
  <c r="Z2051" i="2"/>
  <c r="AF2051" i="2" s="1"/>
  <c r="O2050" i="1"/>
  <c r="Z2059" i="2"/>
  <c r="AF2059" i="2" s="1"/>
  <c r="O2058" i="1"/>
  <c r="N621" i="3"/>
  <c r="Z2067" i="2"/>
  <c r="AF2067" i="2" s="1"/>
  <c r="O2066" i="1"/>
  <c r="O624" i="3"/>
  <c r="AB2070" i="2"/>
  <c r="I625" i="3"/>
  <c r="Y2072" i="2"/>
  <c r="AE2072" i="2" s="1"/>
  <c r="Z2075" i="2"/>
  <c r="AF2075" i="2" s="1"/>
  <c r="O2074" i="1"/>
  <c r="N628" i="3"/>
  <c r="Z2083" i="2"/>
  <c r="AF2083" i="2" s="1"/>
  <c r="O2082" i="1"/>
  <c r="AE2089" i="2"/>
  <c r="AC2089" i="2"/>
  <c r="I634" i="3"/>
  <c r="Y2099" i="2"/>
  <c r="AE2099" i="2" s="1"/>
  <c r="J2098" i="1"/>
  <c r="I639" i="3"/>
  <c r="Y2106" i="2"/>
  <c r="AE2106" i="2" s="1"/>
  <c r="J2105" i="1"/>
  <c r="P2105" i="1"/>
  <c r="Y2118" i="2"/>
  <c r="AE2118" i="2" s="1"/>
  <c r="N2117" i="1"/>
  <c r="I644" i="3"/>
  <c r="Y2120" i="2"/>
  <c r="J2119" i="1"/>
  <c r="Y2131" i="2"/>
  <c r="AE2131" i="2" s="1"/>
  <c r="J2130" i="1"/>
  <c r="AA2131" i="2" s="1"/>
  <c r="P2130" i="1"/>
  <c r="Y2143" i="2"/>
  <c r="AE2143" i="2" s="1"/>
  <c r="N2142" i="1"/>
  <c r="Y2145" i="2"/>
  <c r="J2144" i="1"/>
  <c r="AA2145" i="2" s="1"/>
  <c r="Y2156" i="2"/>
  <c r="AE2156" i="2" s="1"/>
  <c r="J2155" i="1"/>
  <c r="AA2156" i="2" s="1"/>
  <c r="P2155" i="1"/>
  <c r="Y2167" i="2"/>
  <c r="N2166" i="1"/>
  <c r="Y2169" i="2"/>
  <c r="AE2169" i="2" s="1"/>
  <c r="J2168" i="1"/>
  <c r="AA2169" i="2" s="1"/>
  <c r="Y2180" i="2"/>
  <c r="AE2180" i="2" s="1"/>
  <c r="J2179" i="1"/>
  <c r="AA2180" i="2" s="1"/>
  <c r="P2179" i="1"/>
  <c r="Z2229" i="2"/>
  <c r="AF2229" i="2" s="1"/>
  <c r="O2228" i="1"/>
  <c r="K2228" i="1"/>
  <c r="AB2229" i="2" s="1"/>
  <c r="Z2254" i="2"/>
  <c r="O2253" i="1"/>
  <c r="K2253" i="1"/>
  <c r="AB2254" i="2" s="1"/>
  <c r="Q2253" i="1"/>
  <c r="Z2270" i="2"/>
  <c r="AF2270" i="2" s="1"/>
  <c r="O2269" i="1"/>
  <c r="K2269" i="1"/>
  <c r="AB2270" i="2" s="1"/>
  <c r="Q2269" i="1"/>
  <c r="Z2286" i="2"/>
  <c r="AF2286" i="2" s="1"/>
  <c r="O2285" i="1"/>
  <c r="K2285" i="1"/>
  <c r="AB2286" i="2" s="1"/>
  <c r="Q2285" i="1"/>
  <c r="Z2302" i="2"/>
  <c r="AF2302" i="2" s="1"/>
  <c r="O2301" i="1"/>
  <c r="K2301" i="1"/>
  <c r="AB2302" i="2" s="1"/>
  <c r="Q2301" i="1"/>
  <c r="W11" i="2"/>
  <c r="AG11" i="2"/>
  <c r="AC11" i="2"/>
  <c r="O11" i="2"/>
  <c r="Q11" i="2" s="1"/>
  <c r="F8" i="3"/>
  <c r="AC15" i="2"/>
  <c r="P8" i="3" s="1"/>
  <c r="O15" i="2"/>
  <c r="Q15" i="2" s="1"/>
  <c r="W15" i="2"/>
  <c r="H8" i="3" s="1"/>
  <c r="AG15" i="2"/>
  <c r="F12" i="3"/>
  <c r="W24" i="2"/>
  <c r="H12" i="3" s="1"/>
  <c r="AG24" i="2"/>
  <c r="AC24" i="2"/>
  <c r="O24" i="2"/>
  <c r="Q24" i="2" s="1"/>
  <c r="F16" i="3"/>
  <c r="AC29" i="2"/>
  <c r="O29" i="2"/>
  <c r="Q29" i="2" s="1"/>
  <c r="W29" i="2"/>
  <c r="H16" i="3" s="1"/>
  <c r="AG29" i="2"/>
  <c r="F23" i="3"/>
  <c r="W38" i="2"/>
  <c r="H23" i="3" s="1"/>
  <c r="AG38" i="2"/>
  <c r="AC38" i="2"/>
  <c r="O38" i="2"/>
  <c r="Q38" i="2" s="1"/>
  <c r="F27" i="3"/>
  <c r="AC42" i="2"/>
  <c r="O42" i="2"/>
  <c r="Q42" i="2" s="1"/>
  <c r="W42" i="2"/>
  <c r="H27" i="3" s="1"/>
  <c r="AG42" i="2"/>
  <c r="W50" i="2"/>
  <c r="AG50" i="2"/>
  <c r="AC50" i="2"/>
  <c r="O50" i="2"/>
  <c r="Q50" i="2" s="1"/>
  <c r="F37" i="3"/>
  <c r="O55" i="2"/>
  <c r="Q55" i="2" s="1"/>
  <c r="W55" i="2"/>
  <c r="H37" i="3" s="1"/>
  <c r="W64" i="2"/>
  <c r="AG64" i="2"/>
  <c r="AC64" i="2"/>
  <c r="O64" i="2"/>
  <c r="Q64" i="2" s="1"/>
  <c r="AC68" i="2"/>
  <c r="O68" i="2"/>
  <c r="Q68" i="2" s="1"/>
  <c r="W68" i="2"/>
  <c r="AG68" i="2"/>
  <c r="W76" i="2"/>
  <c r="AG76" i="2"/>
  <c r="AC76" i="2"/>
  <c r="O76" i="2"/>
  <c r="Q76" i="2" s="1"/>
  <c r="F44" i="3"/>
  <c r="AC81" i="2"/>
  <c r="O81" i="2"/>
  <c r="Q81" i="2" s="1"/>
  <c r="W81" i="2"/>
  <c r="H44" i="3" s="1"/>
  <c r="AG81" i="2"/>
  <c r="F52" i="3"/>
  <c r="W89" i="2"/>
  <c r="H52" i="3" s="1"/>
  <c r="AG89" i="2"/>
  <c r="AC89" i="2"/>
  <c r="O89" i="2"/>
  <c r="Q89" i="2" s="1"/>
  <c r="F53" i="3"/>
  <c r="O94" i="2"/>
  <c r="Q94" i="2" s="1"/>
  <c r="W94" i="2"/>
  <c r="H53" i="3" s="1"/>
  <c r="K60" i="3"/>
  <c r="AD103" i="2"/>
  <c r="P103" i="2"/>
  <c r="R103" i="2" s="1"/>
  <c r="X103" i="2"/>
  <c r="M60" i="3" s="1"/>
  <c r="AH103" i="2"/>
  <c r="K68" i="3"/>
  <c r="AD112" i="2"/>
  <c r="P112" i="2"/>
  <c r="R112" i="2" s="1"/>
  <c r="X112" i="2"/>
  <c r="M68" i="3" s="1"/>
  <c r="AH112" i="2"/>
  <c r="K72" i="3"/>
  <c r="X117" i="2"/>
  <c r="M72" i="3" s="1"/>
  <c r="AH117" i="2"/>
  <c r="AD117" i="2"/>
  <c r="P117" i="2"/>
  <c r="R117" i="2" s="1"/>
  <c r="AH121" i="2"/>
  <c r="AD121" i="2"/>
  <c r="P121" i="2"/>
  <c r="R121" i="2" s="1"/>
  <c r="X121" i="2"/>
  <c r="K76" i="3"/>
  <c r="AD125" i="2"/>
  <c r="P125" i="2"/>
  <c r="R125" i="2" s="1"/>
  <c r="X125" i="2"/>
  <c r="M76" i="3" s="1"/>
  <c r="AH125" i="2"/>
  <c r="K80" i="3"/>
  <c r="X129" i="2"/>
  <c r="M80" i="3" s="1"/>
  <c r="P129" i="2"/>
  <c r="R129" i="2" s="1"/>
  <c r="K83" i="3"/>
  <c r="AH133" i="2"/>
  <c r="AD133" i="2"/>
  <c r="P133" i="2"/>
  <c r="R133" i="2" s="1"/>
  <c r="X133" i="2"/>
  <c r="M83" i="3" s="1"/>
  <c r="K87" i="3"/>
  <c r="AD137" i="2"/>
  <c r="P137" i="2"/>
  <c r="R137" i="2" s="1"/>
  <c r="X137" i="2"/>
  <c r="M87" i="3" s="1"/>
  <c r="AH137" i="2"/>
  <c r="K91" i="3"/>
  <c r="X141" i="2"/>
  <c r="M91" i="3" s="1"/>
  <c r="AH141" i="2"/>
  <c r="AD141" i="2"/>
  <c r="P141" i="2"/>
  <c r="R141" i="2" s="1"/>
  <c r="K95" i="3"/>
  <c r="P145" i="2"/>
  <c r="R145" i="2" s="1"/>
  <c r="X145" i="2"/>
  <c r="M95" i="3" s="1"/>
  <c r="F117" i="3"/>
  <c r="AC179" i="2"/>
  <c r="W179" i="2"/>
  <c r="H117" i="3" s="1"/>
  <c r="AG179" i="2"/>
  <c r="O179" i="2"/>
  <c r="Q179" i="2" s="1"/>
  <c r="F153" i="3"/>
  <c r="AC225" i="2"/>
  <c r="W225" i="2"/>
  <c r="H153" i="3" s="1"/>
  <c r="AG225" i="2"/>
  <c r="O225" i="2"/>
  <c r="Q225" i="2" s="1"/>
  <c r="F156" i="3"/>
  <c r="AC231" i="2"/>
  <c r="O231" i="2"/>
  <c r="Q231" i="2" s="1"/>
  <c r="AG231" i="2"/>
  <c r="W231" i="2"/>
  <c r="H156" i="3" s="1"/>
  <c r="AE1454" i="2"/>
  <c r="AC1454" i="2"/>
  <c r="AE1463" i="2"/>
  <c r="AG1463" i="2"/>
  <c r="O473" i="3"/>
  <c r="AB1472" i="2"/>
  <c r="I474" i="3"/>
  <c r="Y1475" i="2"/>
  <c r="AE1475" i="2" s="1"/>
  <c r="I476" i="3"/>
  <c r="Y1483" i="2"/>
  <c r="AE1483" i="2" s="1"/>
  <c r="I478" i="3"/>
  <c r="Y1509" i="2"/>
  <c r="AE1509" i="2" s="1"/>
  <c r="O479" i="3"/>
  <c r="AB1510" i="2"/>
  <c r="I481" i="3"/>
  <c r="Y1513" i="2"/>
  <c r="AE1513" i="2" s="1"/>
  <c r="I483" i="3"/>
  <c r="Y1517" i="2"/>
  <c r="AE1517" i="2" s="1"/>
  <c r="O484" i="3"/>
  <c r="AB1518" i="2"/>
  <c r="O489" i="3"/>
  <c r="AB1530" i="2"/>
  <c r="I492" i="3"/>
  <c r="Y1534" i="2"/>
  <c r="AE1534" i="2" s="1"/>
  <c r="O493" i="3"/>
  <c r="AB1535" i="2"/>
  <c r="O495" i="3"/>
  <c r="AB1539" i="2"/>
  <c r="AE1542" i="2"/>
  <c r="AC1542" i="2"/>
  <c r="I497" i="3"/>
  <c r="Y1550" i="2"/>
  <c r="O498" i="3"/>
  <c r="AB1551" i="2"/>
  <c r="I501" i="3"/>
  <c r="Y1554" i="2"/>
  <c r="O502" i="3"/>
  <c r="AB1555" i="2"/>
  <c r="I505" i="3"/>
  <c r="Y1558" i="2"/>
  <c r="O506" i="3"/>
  <c r="AB1559" i="2"/>
  <c r="AE1566" i="2"/>
  <c r="AC1566" i="2"/>
  <c r="O507" i="3"/>
  <c r="AB1576" i="2"/>
  <c r="AE1579" i="2"/>
  <c r="AC1579" i="2"/>
  <c r="I509" i="3"/>
  <c r="Y1587" i="2"/>
  <c r="AE1587" i="2" s="1"/>
  <c r="AE1591" i="2"/>
  <c r="AC1591" i="2"/>
  <c r="I513" i="3"/>
  <c r="Y1599" i="2"/>
  <c r="AE1599" i="2" s="1"/>
  <c r="O514" i="3"/>
  <c r="AB1625" i="2"/>
  <c r="O516" i="3"/>
  <c r="AB1637" i="2"/>
  <c r="I520" i="3"/>
  <c r="Y1665" i="2"/>
  <c r="AE1665" i="2" s="1"/>
  <c r="O521" i="3"/>
  <c r="AB1666" i="2"/>
  <c r="I523" i="3"/>
  <c r="Y1678" i="2"/>
  <c r="O526" i="3"/>
  <c r="AB1695" i="2"/>
  <c r="I528" i="3"/>
  <c r="Y1698" i="2"/>
  <c r="AE1698" i="2" s="1"/>
  <c r="O529" i="3"/>
  <c r="AB1699" i="2"/>
  <c r="I532" i="3"/>
  <c r="Y1702" i="2"/>
  <c r="AE1702" i="2" s="1"/>
  <c r="O533" i="3"/>
  <c r="AB1703" i="2"/>
  <c r="I534" i="3"/>
  <c r="Y1710" i="2"/>
  <c r="O535" i="3"/>
  <c r="AB1711" i="2"/>
  <c r="O539" i="3"/>
  <c r="AB1723" i="2"/>
  <c r="I541" i="3"/>
  <c r="Y1726" i="2"/>
  <c r="AE1726" i="2" s="1"/>
  <c r="AE1742" i="2"/>
  <c r="AG1742" i="2"/>
  <c r="I544" i="3"/>
  <c r="Y1750" i="2"/>
  <c r="AE1750" i="2" s="1"/>
  <c r="I547" i="3"/>
  <c r="Y1754" i="2"/>
  <c r="AE1754" i="2" s="1"/>
  <c r="O548" i="3"/>
  <c r="AB1755" i="2"/>
  <c r="O551" i="3"/>
  <c r="AB1763" i="2"/>
  <c r="O556" i="3"/>
  <c r="AB1780" i="2"/>
  <c r="I558" i="3"/>
  <c r="Y1783" i="2"/>
  <c r="AE1783" i="2" s="1"/>
  <c r="O559" i="3"/>
  <c r="AB1784" i="2"/>
  <c r="O566" i="3"/>
  <c r="AB1794" i="2"/>
  <c r="N567" i="3"/>
  <c r="Z1803" i="2"/>
  <c r="AF1803" i="2" s="1"/>
  <c r="O1802" i="1"/>
  <c r="P1803" i="1"/>
  <c r="K1805" i="1"/>
  <c r="AB1806" i="2" s="1"/>
  <c r="Z1812" i="2"/>
  <c r="AF1812" i="2" s="1"/>
  <c r="O1811" i="1"/>
  <c r="P1812" i="1"/>
  <c r="K1814" i="1"/>
  <c r="AB1815" i="2" s="1"/>
  <c r="Z1820" i="2"/>
  <c r="O1819" i="1"/>
  <c r="P1820" i="1"/>
  <c r="K1822" i="1"/>
  <c r="AB1823" i="2" s="1"/>
  <c r="Z1828" i="2"/>
  <c r="AF1828" i="2" s="1"/>
  <c r="O1827" i="1"/>
  <c r="P1828" i="1"/>
  <c r="K1830" i="1"/>
  <c r="AB1831" i="2" s="1"/>
  <c r="Z1836" i="2"/>
  <c r="O1835" i="1"/>
  <c r="P1836" i="1"/>
  <c r="K1838" i="1"/>
  <c r="AB1839" i="2" s="1"/>
  <c r="Z1844" i="2"/>
  <c r="AF1844" i="2" s="1"/>
  <c r="O1843" i="1"/>
  <c r="P1844" i="1"/>
  <c r="K1846" i="1"/>
  <c r="AB1847" i="2" s="1"/>
  <c r="Z1852" i="2"/>
  <c r="AF1852" i="2" s="1"/>
  <c r="O1851" i="1"/>
  <c r="P1852" i="1"/>
  <c r="K1854" i="1"/>
  <c r="AB1855" i="2" s="1"/>
  <c r="Z1860" i="2"/>
  <c r="AF1860" i="2" s="1"/>
  <c r="O1859" i="1"/>
  <c r="P1860" i="1"/>
  <c r="K1862" i="1"/>
  <c r="AB1863" i="2" s="1"/>
  <c r="Z1868" i="2"/>
  <c r="AF1868" i="2" s="1"/>
  <c r="O1867" i="1"/>
  <c r="P1868" i="1"/>
  <c r="K1870" i="1"/>
  <c r="AB1871" i="2" s="1"/>
  <c r="Z1876" i="2"/>
  <c r="AF1876" i="2" s="1"/>
  <c r="O1875" i="1"/>
  <c r="P1876" i="1"/>
  <c r="K1878" i="1"/>
  <c r="Z1884" i="2"/>
  <c r="O1883" i="1"/>
  <c r="P1885" i="1"/>
  <c r="K1887" i="1"/>
  <c r="Z1893" i="2"/>
  <c r="AF1893" i="2" s="1"/>
  <c r="O1892" i="1"/>
  <c r="P1893" i="1"/>
  <c r="K1895" i="1"/>
  <c r="AB1896" i="2" s="1"/>
  <c r="N583" i="3"/>
  <c r="Z1901" i="2"/>
  <c r="AF1901" i="2" s="1"/>
  <c r="O1900" i="1"/>
  <c r="P1901" i="1"/>
  <c r="K1903" i="1"/>
  <c r="Z1909" i="2"/>
  <c r="AF1909" i="2" s="1"/>
  <c r="O1908" i="1"/>
  <c r="P1909" i="1"/>
  <c r="K1911" i="1"/>
  <c r="AB1912" i="2" s="1"/>
  <c r="Z1917" i="2"/>
  <c r="AF1917" i="2" s="1"/>
  <c r="O1916" i="1"/>
  <c r="P1917" i="1"/>
  <c r="K1920" i="1"/>
  <c r="AB1921" i="2" s="1"/>
  <c r="Z1926" i="2"/>
  <c r="AF1926" i="2" s="1"/>
  <c r="O1925" i="1"/>
  <c r="P1926" i="1"/>
  <c r="K1928" i="1"/>
  <c r="AB1929" i="2" s="1"/>
  <c r="Z1934" i="2"/>
  <c r="AF1934" i="2" s="1"/>
  <c r="O1933" i="1"/>
  <c r="P1934" i="1"/>
  <c r="K1936" i="1"/>
  <c r="AB1937" i="2" s="1"/>
  <c r="Z1942" i="2"/>
  <c r="AF1942" i="2" s="1"/>
  <c r="O1941" i="1"/>
  <c r="P1942" i="1"/>
  <c r="K1944" i="1"/>
  <c r="AB1945" i="2" s="1"/>
  <c r="Z1950" i="2"/>
  <c r="AF1950" i="2" s="1"/>
  <c r="O1949" i="1"/>
  <c r="P1950" i="1"/>
  <c r="K1952" i="1"/>
  <c r="AB1953" i="2" s="1"/>
  <c r="Z1959" i="2"/>
  <c r="O1958" i="1"/>
  <c r="P1959" i="1"/>
  <c r="K1961" i="1"/>
  <c r="AB1962" i="2" s="1"/>
  <c r="Z1967" i="2"/>
  <c r="AF1967" i="2" s="1"/>
  <c r="O1966" i="1"/>
  <c r="P1967" i="1"/>
  <c r="K1969" i="1"/>
  <c r="AB1970" i="2" s="1"/>
  <c r="Z1976" i="2"/>
  <c r="AF1976" i="2" s="1"/>
  <c r="O1975" i="1"/>
  <c r="P1976" i="1"/>
  <c r="K1978" i="1"/>
  <c r="AB1979" i="2" s="1"/>
  <c r="Z1984" i="2"/>
  <c r="AF1984" i="2" s="1"/>
  <c r="O1983" i="1"/>
  <c r="P1984" i="1"/>
  <c r="K1986" i="1"/>
  <c r="AB1987" i="2" s="1"/>
  <c r="N595" i="3"/>
  <c r="Z1992" i="2"/>
  <c r="AF1992" i="2" s="1"/>
  <c r="O1991" i="1"/>
  <c r="P1992" i="1"/>
  <c r="K1994" i="1"/>
  <c r="AB1995" i="2" s="1"/>
  <c r="Z2000" i="2"/>
  <c r="AF2000" i="2" s="1"/>
  <c r="O1999" i="1"/>
  <c r="P2000" i="1"/>
  <c r="K2002" i="1"/>
  <c r="AB2003" i="2" s="1"/>
  <c r="N603" i="3"/>
  <c r="Z2008" i="2"/>
  <c r="AF2008" i="2" s="1"/>
  <c r="O2007" i="1"/>
  <c r="P2008" i="1"/>
  <c r="K2010" i="1"/>
  <c r="AB2011" i="2" s="1"/>
  <c r="Z2016" i="2"/>
  <c r="AF2016" i="2" s="1"/>
  <c r="O2015" i="1"/>
  <c r="P2016" i="1"/>
  <c r="K2018" i="1"/>
  <c r="Z2024" i="2"/>
  <c r="AF2024" i="2" s="1"/>
  <c r="O2023" i="1"/>
  <c r="P2024" i="1"/>
  <c r="K2026" i="1"/>
  <c r="AB2027" i="2" s="1"/>
  <c r="Z2032" i="2"/>
  <c r="AF2032" i="2" s="1"/>
  <c r="O2031" i="1"/>
  <c r="P2032" i="1"/>
  <c r="K2034" i="1"/>
  <c r="Z2040" i="2"/>
  <c r="O2039" i="1"/>
  <c r="P2040" i="1"/>
  <c r="K2042" i="1"/>
  <c r="AB2043" i="2" s="1"/>
  <c r="Z2048" i="2"/>
  <c r="AF2048" i="2" s="1"/>
  <c r="O2047" i="1"/>
  <c r="P2048" i="1"/>
  <c r="K2050" i="1"/>
  <c r="Z2056" i="2"/>
  <c r="AF2056" i="2" s="1"/>
  <c r="O2055" i="1"/>
  <c r="P2056" i="1"/>
  <c r="K2058" i="1"/>
  <c r="AB2059" i="2" s="1"/>
  <c r="Z2064" i="2"/>
  <c r="AF2064" i="2" s="1"/>
  <c r="O2063" i="1"/>
  <c r="P2064" i="1"/>
  <c r="K2066" i="1"/>
  <c r="N625" i="3"/>
  <c r="Z2072" i="2"/>
  <c r="AF2072" i="2" s="1"/>
  <c r="O2071" i="1"/>
  <c r="P2072" i="1"/>
  <c r="K2074" i="1"/>
  <c r="AB2075" i="2" s="1"/>
  <c r="Z2080" i="2"/>
  <c r="AF2080" i="2" s="1"/>
  <c r="O2079" i="1"/>
  <c r="P2080" i="1"/>
  <c r="K2082" i="1"/>
  <c r="Z2089" i="2"/>
  <c r="AF2089" i="2" s="1"/>
  <c r="O2088" i="1"/>
  <c r="P2089" i="1"/>
  <c r="I630" i="3"/>
  <c r="Y2094" i="2"/>
  <c r="AE2094" i="2" s="1"/>
  <c r="J2093" i="1"/>
  <c r="Q2094" i="1"/>
  <c r="N634" i="3"/>
  <c r="Z2099" i="2"/>
  <c r="AF2099" i="2" s="1"/>
  <c r="O2098" i="1"/>
  <c r="O638" i="3"/>
  <c r="AB2104" i="2"/>
  <c r="N639" i="3"/>
  <c r="Z2106" i="2"/>
  <c r="Q2105" i="1"/>
  <c r="Q2110" i="1"/>
  <c r="Z2118" i="2"/>
  <c r="O2117" i="1"/>
  <c r="K2117" i="1"/>
  <c r="AB2118" i="2" s="1"/>
  <c r="N644" i="3"/>
  <c r="Z2120" i="2"/>
  <c r="AF2120" i="2" s="1"/>
  <c r="O2119" i="1"/>
  <c r="Z2131" i="2"/>
  <c r="Q2130" i="1"/>
  <c r="Q2135" i="1"/>
  <c r="Z2143" i="2"/>
  <c r="AF2143" i="2" s="1"/>
  <c r="O2142" i="1"/>
  <c r="K2142" i="1"/>
  <c r="AB2143" i="2" s="1"/>
  <c r="Z2145" i="2"/>
  <c r="AF2145" i="2" s="1"/>
  <c r="O2144" i="1"/>
  <c r="Z2156" i="2"/>
  <c r="AF2156" i="2" s="1"/>
  <c r="Q2155" i="1"/>
  <c r="Q2160" i="1"/>
  <c r="Z2167" i="2"/>
  <c r="O2166" i="1"/>
  <c r="K2166" i="1"/>
  <c r="AB2167" i="2" s="1"/>
  <c r="Z2169" i="2"/>
  <c r="AF2169" i="2" s="1"/>
  <c r="O2168" i="1"/>
  <c r="Y2184" i="2"/>
  <c r="AE2184" i="2" s="1"/>
  <c r="J2183" i="1"/>
  <c r="AA2184" i="2" s="1"/>
  <c r="P2183" i="1"/>
  <c r="Z2227" i="2"/>
  <c r="AF2227" i="2" s="1"/>
  <c r="O2226" i="1"/>
  <c r="K2226" i="1"/>
  <c r="AB2227" i="2" s="1"/>
  <c r="Q2228" i="1"/>
  <c r="Z2251" i="2"/>
  <c r="AF2251" i="2" s="1"/>
  <c r="O2250" i="1"/>
  <c r="K2250" i="1"/>
  <c r="AB2251" i="2" s="1"/>
  <c r="X7" i="2"/>
  <c r="AH7" i="2"/>
  <c r="AD7" i="2"/>
  <c r="P7" i="2"/>
  <c r="R7" i="2" s="1"/>
  <c r="AH11" i="2"/>
  <c r="AD11" i="2"/>
  <c r="P11" i="2"/>
  <c r="R11" i="2" s="1"/>
  <c r="X11" i="2"/>
  <c r="K8" i="3"/>
  <c r="AD15" i="2"/>
  <c r="P15" i="2"/>
  <c r="R15" i="2" s="1"/>
  <c r="X15" i="2"/>
  <c r="M8" i="3" s="1"/>
  <c r="AH15" i="2"/>
  <c r="K9" i="3"/>
  <c r="X20" i="2"/>
  <c r="M9" i="3" s="1"/>
  <c r="AH20" i="2"/>
  <c r="AD20" i="2"/>
  <c r="P20" i="2"/>
  <c r="R20" i="2" s="1"/>
  <c r="K12" i="3"/>
  <c r="AH24" i="2"/>
  <c r="AD24" i="2"/>
  <c r="P24" i="2"/>
  <c r="R24" i="2" s="1"/>
  <c r="X24" i="2"/>
  <c r="M12" i="3" s="1"/>
  <c r="K16" i="3"/>
  <c r="AD29" i="2"/>
  <c r="P29" i="2"/>
  <c r="R29" i="2" s="1"/>
  <c r="X29" i="2"/>
  <c r="M16" i="3" s="1"/>
  <c r="AH29" i="2"/>
  <c r="K19" i="3"/>
  <c r="X34" i="2"/>
  <c r="M19" i="3" s="1"/>
  <c r="AH34" i="2"/>
  <c r="AD34" i="2"/>
  <c r="P34" i="2"/>
  <c r="R34" i="2" s="1"/>
  <c r="K23" i="3"/>
  <c r="AH38" i="2"/>
  <c r="AD38" i="2"/>
  <c r="P38" i="2"/>
  <c r="R38" i="2" s="1"/>
  <c r="X38" i="2"/>
  <c r="M23" i="3" s="1"/>
  <c r="K27" i="3"/>
  <c r="AD42" i="2"/>
  <c r="P42" i="2"/>
  <c r="R42" i="2" s="1"/>
  <c r="X42" i="2"/>
  <c r="M27" i="3" s="1"/>
  <c r="AH42" i="2"/>
  <c r="K31" i="3"/>
  <c r="X46" i="2"/>
  <c r="M31" i="3" s="1"/>
  <c r="AH46" i="2"/>
  <c r="AD46" i="2"/>
  <c r="P46" i="2"/>
  <c r="R46" i="2" s="1"/>
  <c r="AH50" i="2"/>
  <c r="AD50" i="2"/>
  <c r="P50" i="2"/>
  <c r="R50" i="2" s="1"/>
  <c r="X50" i="2"/>
  <c r="K37" i="3"/>
  <c r="AD55" i="2"/>
  <c r="P55" i="2"/>
  <c r="R55" i="2" s="1"/>
  <c r="X55" i="2"/>
  <c r="M37" i="3" s="1"/>
  <c r="AH55" i="2"/>
  <c r="K38" i="3"/>
  <c r="X59" i="2"/>
  <c r="M38" i="3" s="1"/>
  <c r="AH59" i="2"/>
  <c r="AD59" i="2"/>
  <c r="P59" i="2"/>
  <c r="R59" i="2" s="1"/>
  <c r="AH64" i="2"/>
  <c r="AD64" i="2"/>
  <c r="P64" i="2"/>
  <c r="R64" i="2" s="1"/>
  <c r="X64" i="2"/>
  <c r="AD68" i="2"/>
  <c r="P68" i="2"/>
  <c r="R68" i="2" s="1"/>
  <c r="X68" i="2"/>
  <c r="AH68" i="2"/>
  <c r="X72" i="2"/>
  <c r="AH72" i="2"/>
  <c r="AD72" i="2"/>
  <c r="P72" i="2"/>
  <c r="R72" i="2" s="1"/>
  <c r="AH76" i="2"/>
  <c r="AD76" i="2"/>
  <c r="P76" i="2"/>
  <c r="R76" i="2" s="1"/>
  <c r="X76" i="2"/>
  <c r="K44" i="3"/>
  <c r="AD81" i="2"/>
  <c r="P81" i="2"/>
  <c r="R81" i="2" s="1"/>
  <c r="X81" i="2"/>
  <c r="M44" i="3" s="1"/>
  <c r="AH81" i="2"/>
  <c r="K48" i="3"/>
  <c r="X85" i="2"/>
  <c r="M48" i="3" s="1"/>
  <c r="AH85" i="2"/>
  <c r="AD85" i="2"/>
  <c r="P85" i="2"/>
  <c r="R85" i="2" s="1"/>
  <c r="K52" i="3"/>
  <c r="AH89" i="2"/>
  <c r="AD89" i="2"/>
  <c r="P89" i="2"/>
  <c r="R89" i="2" s="1"/>
  <c r="X89" i="2"/>
  <c r="M52" i="3" s="1"/>
  <c r="K53" i="3"/>
  <c r="AD94" i="2"/>
  <c r="P94" i="2"/>
  <c r="R94" i="2" s="1"/>
  <c r="X94" i="2"/>
  <c r="M53" i="3" s="1"/>
  <c r="AH94" i="2"/>
  <c r="F113" i="3"/>
  <c r="AC175" i="2"/>
  <c r="AG175" i="2"/>
  <c r="O175" i="2"/>
  <c r="Q175" i="2" s="1"/>
  <c r="W175" i="2"/>
  <c r="H113" i="3" s="1"/>
  <c r="AH177" i="2"/>
  <c r="AF1434" i="2"/>
  <c r="AD1434" i="2"/>
  <c r="N471" i="3"/>
  <c r="Z1438" i="2"/>
  <c r="AF1438" i="2" s="1"/>
  <c r="AF1446" i="2"/>
  <c r="AD1446" i="2"/>
  <c r="AF1458" i="2"/>
  <c r="AD1458" i="2"/>
  <c r="AF1467" i="2"/>
  <c r="AH1467" i="2"/>
  <c r="AF1471" i="2"/>
  <c r="AD1471" i="2"/>
  <c r="N474" i="3"/>
  <c r="Z1475" i="2"/>
  <c r="AF1475" i="2" s="1"/>
  <c r="N476" i="3"/>
  <c r="Z1483" i="2"/>
  <c r="AF1496" i="2"/>
  <c r="AD1496" i="2"/>
  <c r="N478" i="3"/>
  <c r="Z1509" i="2"/>
  <c r="N481" i="3"/>
  <c r="Z1513" i="2"/>
  <c r="AF1513" i="2" s="1"/>
  <c r="N483" i="3"/>
  <c r="Z1517" i="2"/>
  <c r="AF1517" i="2" s="1"/>
  <c r="AF1521" i="2"/>
  <c r="AD1521" i="2"/>
  <c r="N492" i="3"/>
  <c r="Z1534" i="2"/>
  <c r="N497" i="3"/>
  <c r="Z1550" i="2"/>
  <c r="AF1550" i="2" s="1"/>
  <c r="N501" i="3"/>
  <c r="Z1554" i="2"/>
  <c r="AF1554" i="2" s="1"/>
  <c r="N505" i="3"/>
  <c r="Z1558" i="2"/>
  <c r="AF1558" i="2" s="1"/>
  <c r="AF1566" i="2"/>
  <c r="AD1566" i="2"/>
  <c r="AF1571" i="2"/>
  <c r="AD1571" i="2"/>
  <c r="N509" i="3"/>
  <c r="Z1587" i="2"/>
  <c r="AF1587" i="2" s="1"/>
  <c r="N513" i="3"/>
  <c r="Z1599" i="2"/>
  <c r="AF1599" i="2" s="1"/>
  <c r="AH1611" i="2"/>
  <c r="AF1611" i="2"/>
  <c r="AF1616" i="2"/>
  <c r="AD1616" i="2"/>
  <c r="AF1628" i="2"/>
  <c r="AD1628" i="2"/>
  <c r="N520" i="3"/>
  <c r="Z1665" i="2"/>
  <c r="N523" i="3"/>
  <c r="Z1678" i="2"/>
  <c r="AF1686" i="2"/>
  <c r="AD1686" i="2"/>
  <c r="AF1694" i="2"/>
  <c r="AD1694" i="2"/>
  <c r="N528" i="3"/>
  <c r="Z1698" i="2"/>
  <c r="N532" i="3"/>
  <c r="Z1702" i="2"/>
  <c r="AF1702" i="2" s="1"/>
  <c r="AF1706" i="2"/>
  <c r="AD1706" i="2"/>
  <c r="N534" i="3"/>
  <c r="Z1710" i="2"/>
  <c r="AH1718" i="2"/>
  <c r="AF1718" i="2"/>
  <c r="Q1723" i="1"/>
  <c r="N541" i="3"/>
  <c r="Z1726" i="2"/>
  <c r="AF1726" i="2" s="1"/>
  <c r="N544" i="3"/>
  <c r="Z1750" i="2"/>
  <c r="AF1750" i="2" s="1"/>
  <c r="N547" i="3"/>
  <c r="Z1754" i="2"/>
  <c r="AF1754" i="2" s="1"/>
  <c r="Q1759" i="1"/>
  <c r="Q1763" i="1"/>
  <c r="Q1767" i="1"/>
  <c r="Q1771" i="1"/>
  <c r="Q1775" i="1"/>
  <c r="Q1780" i="1"/>
  <c r="N558" i="3"/>
  <c r="Z1783" i="2"/>
  <c r="AF1783" i="2" s="1"/>
  <c r="Q1784" i="1"/>
  <c r="I562" i="3"/>
  <c r="Y1790" i="2"/>
  <c r="AE1790" i="2" s="1"/>
  <c r="I565" i="3"/>
  <c r="Y1793" i="2"/>
  <c r="AE1793" i="2" s="1"/>
  <c r="J1792" i="1"/>
  <c r="Y1800" i="2"/>
  <c r="AE1800" i="2" s="1"/>
  <c r="J1799" i="1"/>
  <c r="AA1800" i="2" s="1"/>
  <c r="J1802" i="1"/>
  <c r="Q1803" i="1"/>
  <c r="Y1808" i="2"/>
  <c r="AE1808" i="2" s="1"/>
  <c r="J1807" i="1"/>
  <c r="AA1808" i="2" s="1"/>
  <c r="J1811" i="1"/>
  <c r="AA1812" i="2" s="1"/>
  <c r="Q1812" i="1"/>
  <c r="Y1817" i="2"/>
  <c r="J1816" i="1"/>
  <c r="AA1817" i="2" s="1"/>
  <c r="J1819" i="1"/>
  <c r="AA1820" i="2" s="1"/>
  <c r="Q1820" i="1"/>
  <c r="Y1825" i="2"/>
  <c r="AE1825" i="2" s="1"/>
  <c r="J1824" i="1"/>
  <c r="AA1825" i="2" s="1"/>
  <c r="J1827" i="1"/>
  <c r="AA1828" i="2" s="1"/>
  <c r="Q1828" i="1"/>
  <c r="Y1833" i="2"/>
  <c r="AE1833" i="2" s="1"/>
  <c r="J1832" i="1"/>
  <c r="AA1833" i="2" s="1"/>
  <c r="J1835" i="1"/>
  <c r="AA1836" i="2" s="1"/>
  <c r="Q1836" i="1"/>
  <c r="Y1841" i="2"/>
  <c r="AE1841" i="2" s="1"/>
  <c r="J1840" i="1"/>
  <c r="AA1841" i="2" s="1"/>
  <c r="J1843" i="1"/>
  <c r="AA1844" i="2" s="1"/>
  <c r="Q1844" i="1"/>
  <c r="Y1849" i="2"/>
  <c r="AE1849" i="2" s="1"/>
  <c r="J1848" i="1"/>
  <c r="AA1849" i="2" s="1"/>
  <c r="J1851" i="1"/>
  <c r="AA1852" i="2" s="1"/>
  <c r="Q1852" i="1"/>
  <c r="Y1857" i="2"/>
  <c r="J1856" i="1"/>
  <c r="AA1857" i="2" s="1"/>
  <c r="J1859" i="1"/>
  <c r="AA1860" i="2" s="1"/>
  <c r="Q1860" i="1"/>
  <c r="Y1865" i="2"/>
  <c r="AE1865" i="2" s="1"/>
  <c r="J1864" i="1"/>
  <c r="AA1865" i="2" s="1"/>
  <c r="J1867" i="1"/>
  <c r="AA1868" i="2" s="1"/>
  <c r="Q1868" i="1"/>
  <c r="I572" i="3"/>
  <c r="Y1873" i="2"/>
  <c r="AE1873" i="2" s="1"/>
  <c r="J1872" i="1"/>
  <c r="J1875" i="1"/>
  <c r="AA1876" i="2" s="1"/>
  <c r="Q1876" i="1"/>
  <c r="Y1881" i="2"/>
  <c r="AE1881" i="2" s="1"/>
  <c r="J1880" i="1"/>
  <c r="AA1881" i="2" s="1"/>
  <c r="J1883" i="1"/>
  <c r="AA1884" i="2" s="1"/>
  <c r="Q1885" i="1"/>
  <c r="I579" i="3"/>
  <c r="Y1890" i="2"/>
  <c r="J1889" i="1"/>
  <c r="J1892" i="1"/>
  <c r="AA1893" i="2" s="1"/>
  <c r="Q1893" i="1"/>
  <c r="I580" i="3"/>
  <c r="Y1898" i="2"/>
  <c r="AE1898" i="2" s="1"/>
  <c r="J1897" i="1"/>
  <c r="J1900" i="1"/>
  <c r="Q1901" i="1"/>
  <c r="Y1906" i="2"/>
  <c r="J1905" i="1"/>
  <c r="AA1906" i="2" s="1"/>
  <c r="J1908" i="1"/>
  <c r="AA1909" i="2" s="1"/>
  <c r="Q1909" i="1"/>
  <c r="Y1914" i="2"/>
  <c r="AE1914" i="2" s="1"/>
  <c r="J1913" i="1"/>
  <c r="AA1914" i="2" s="1"/>
  <c r="J1916" i="1"/>
  <c r="AA1917" i="2" s="1"/>
  <c r="Q1917" i="1"/>
  <c r="Y1923" i="2"/>
  <c r="AE1923" i="2" s="1"/>
  <c r="J1922" i="1"/>
  <c r="AA1923" i="2" s="1"/>
  <c r="J1925" i="1"/>
  <c r="AA1926" i="2" s="1"/>
  <c r="Q1926" i="1"/>
  <c r="Y1931" i="2"/>
  <c r="AE1931" i="2" s="1"/>
  <c r="J1930" i="1"/>
  <c r="AA1931" i="2" s="1"/>
  <c r="J1933" i="1"/>
  <c r="AA1934" i="2" s="1"/>
  <c r="Q1934" i="1"/>
  <c r="Y1939" i="2"/>
  <c r="AE1939" i="2" s="1"/>
  <c r="J1938" i="1"/>
  <c r="AA1939" i="2" s="1"/>
  <c r="J1941" i="1"/>
  <c r="AA1942" i="2" s="1"/>
  <c r="Q1942" i="1"/>
  <c r="Y1947" i="2"/>
  <c r="AE1947" i="2" s="1"/>
  <c r="J1946" i="1"/>
  <c r="AA1947" i="2" s="1"/>
  <c r="J1949" i="1"/>
  <c r="AA1950" i="2" s="1"/>
  <c r="Q1950" i="1"/>
  <c r="Y1955" i="2"/>
  <c r="AE1955" i="2" s="1"/>
  <c r="J1954" i="1"/>
  <c r="AA1955" i="2" s="1"/>
  <c r="J1958" i="1"/>
  <c r="AA1959" i="2" s="1"/>
  <c r="Q1959" i="1"/>
  <c r="Y1964" i="2"/>
  <c r="AE1964" i="2" s="1"/>
  <c r="J1963" i="1"/>
  <c r="AA1964" i="2" s="1"/>
  <c r="J1966" i="1"/>
  <c r="AA1967" i="2" s="1"/>
  <c r="Q1967" i="1"/>
  <c r="I593" i="3"/>
  <c r="Y1973" i="2"/>
  <c r="AE1973" i="2" s="1"/>
  <c r="J1972" i="1"/>
  <c r="J1975" i="1"/>
  <c r="AA1976" i="2" s="1"/>
  <c r="Q1976" i="1"/>
  <c r="Y1981" i="2"/>
  <c r="AE1981" i="2" s="1"/>
  <c r="J1980" i="1"/>
  <c r="AA1981" i="2" s="1"/>
  <c r="J1983" i="1"/>
  <c r="AA1984" i="2" s="1"/>
  <c r="Q1984" i="1"/>
  <c r="I594" i="3"/>
  <c r="Y1989" i="2"/>
  <c r="AE1989" i="2" s="1"/>
  <c r="J1988" i="1"/>
  <c r="J1991" i="1"/>
  <c r="Q1992" i="1"/>
  <c r="Y1997" i="2"/>
  <c r="AE1997" i="2" s="1"/>
  <c r="J1996" i="1"/>
  <c r="AA1997" i="2" s="1"/>
  <c r="J1999" i="1"/>
  <c r="AA2000" i="2" s="1"/>
  <c r="Q2000" i="1"/>
  <c r="I600" i="3"/>
  <c r="Y2005" i="2"/>
  <c r="AE2005" i="2" s="1"/>
  <c r="J2004" i="1"/>
  <c r="J2007" i="1"/>
  <c r="Q2008" i="1"/>
  <c r="Y2013" i="2"/>
  <c r="AE2013" i="2" s="1"/>
  <c r="J2012" i="1"/>
  <c r="AA2013" i="2" s="1"/>
  <c r="J2015" i="1"/>
  <c r="AA2016" i="2" s="1"/>
  <c r="Q2016" i="1"/>
  <c r="Y2021" i="2"/>
  <c r="J2020" i="1"/>
  <c r="AA2021" i="2" s="1"/>
  <c r="J2023" i="1"/>
  <c r="AA2024" i="2" s="1"/>
  <c r="Q2024" i="1"/>
  <c r="I609" i="3"/>
  <c r="Y2029" i="2"/>
  <c r="AE2029" i="2" s="1"/>
  <c r="J2028" i="1"/>
  <c r="J2031" i="1"/>
  <c r="AA2032" i="2" s="1"/>
  <c r="Q2032" i="1"/>
  <c r="I613" i="3"/>
  <c r="Y2037" i="2"/>
  <c r="AE2037" i="2" s="1"/>
  <c r="J2036" i="1"/>
  <c r="J2039" i="1"/>
  <c r="AA2040" i="2" s="1"/>
  <c r="Q2040" i="1"/>
  <c r="Y2045" i="2"/>
  <c r="J2044" i="1"/>
  <c r="AA2045" i="2" s="1"/>
  <c r="J2047" i="1"/>
  <c r="AA2048" i="2" s="1"/>
  <c r="Q2048" i="1"/>
  <c r="Y2053" i="2"/>
  <c r="J2052" i="1"/>
  <c r="AA2053" i="2" s="1"/>
  <c r="J2055" i="1"/>
  <c r="AA2056" i="2" s="1"/>
  <c r="Q2056" i="1"/>
  <c r="I620" i="3"/>
  <c r="Y2061" i="2"/>
  <c r="AE2061" i="2" s="1"/>
  <c r="J2060" i="1"/>
  <c r="J2063" i="1"/>
  <c r="AA2064" i="2" s="1"/>
  <c r="Q2064" i="1"/>
  <c r="I623" i="3"/>
  <c r="Y2069" i="2"/>
  <c r="AE2069" i="2" s="1"/>
  <c r="J2068" i="1"/>
  <c r="J2071" i="1"/>
  <c r="Q2072" i="1"/>
  <c r="Y2077" i="2"/>
  <c r="AE2077" i="2" s="1"/>
  <c r="J2076" i="1"/>
  <c r="AA2077" i="2" s="1"/>
  <c r="J2079" i="1"/>
  <c r="AA2080" i="2" s="1"/>
  <c r="Q2080" i="1"/>
  <c r="Y2085" i="2"/>
  <c r="J2084" i="1"/>
  <c r="AA2085" i="2" s="1"/>
  <c r="J2088" i="1"/>
  <c r="AA2089" i="2" s="1"/>
  <c r="Q2089" i="1"/>
  <c r="N630" i="3"/>
  <c r="Z2094" i="2"/>
  <c r="Q2093" i="1"/>
  <c r="K2098" i="1"/>
  <c r="I635" i="3"/>
  <c r="Y2101" i="2"/>
  <c r="N2100" i="1"/>
  <c r="P2101" i="1"/>
  <c r="K2105" i="1"/>
  <c r="I643" i="3"/>
  <c r="Y2110" i="2"/>
  <c r="J2109" i="1"/>
  <c r="P2109" i="1"/>
  <c r="J2117" i="1"/>
  <c r="AA2118" i="2" s="1"/>
  <c r="K2119" i="1"/>
  <c r="Y2122" i="2"/>
  <c r="AE2122" i="2" s="1"/>
  <c r="N2121" i="1"/>
  <c r="I646" i="3"/>
  <c r="Y2124" i="2"/>
  <c r="AE2124" i="2" s="1"/>
  <c r="J2123" i="1"/>
  <c r="K2130" i="1"/>
  <c r="AB2131" i="2" s="1"/>
  <c r="Y2135" i="2"/>
  <c r="AE2135" i="2" s="1"/>
  <c r="J2134" i="1"/>
  <c r="AA2135" i="2" s="1"/>
  <c r="P2134" i="1"/>
  <c r="J2142" i="1"/>
  <c r="AA2143" i="2" s="1"/>
  <c r="K2144" i="1"/>
  <c r="AB2145" i="2" s="1"/>
  <c r="Y2147" i="2"/>
  <c r="N2146" i="1"/>
  <c r="Y2149" i="2"/>
  <c r="J2148" i="1"/>
  <c r="AA2149" i="2" s="1"/>
  <c r="K2155" i="1"/>
  <c r="AB2156" i="2" s="1"/>
  <c r="Y2160" i="2"/>
  <c r="AE2160" i="2" s="1"/>
  <c r="J2159" i="1"/>
  <c r="AA2160" i="2" s="1"/>
  <c r="P2159" i="1"/>
  <c r="J2166" i="1"/>
  <c r="AA2167" i="2" s="1"/>
  <c r="K2168" i="1"/>
  <c r="AB2169" i="2" s="1"/>
  <c r="Y2171" i="2"/>
  <c r="N2170" i="1"/>
  <c r="Y2173" i="2"/>
  <c r="J2172" i="1"/>
  <c r="AA2173" i="2" s="1"/>
  <c r="Y2188" i="2"/>
  <c r="AE2188" i="2" s="1"/>
  <c r="J2187" i="1"/>
  <c r="AA2188" i="2" s="1"/>
  <c r="P2187" i="1"/>
  <c r="Y2192" i="2"/>
  <c r="AE2192" i="2" s="1"/>
  <c r="J2191" i="1"/>
  <c r="AA2192" i="2" s="1"/>
  <c r="P2191" i="1"/>
  <c r="Y2196" i="2"/>
  <c r="J2195" i="1"/>
  <c r="AA2196" i="2" s="1"/>
  <c r="P2195" i="1"/>
  <c r="Y2200" i="2"/>
  <c r="J2199" i="1"/>
  <c r="AA2200" i="2" s="1"/>
  <c r="P2199" i="1"/>
  <c r="AE2204" i="2"/>
  <c r="AG2204" i="2"/>
  <c r="Z2225" i="2"/>
  <c r="O2224" i="1"/>
  <c r="K2224" i="1"/>
  <c r="AB2225" i="2" s="1"/>
  <c r="Q2230" i="1"/>
  <c r="Z2249" i="2"/>
  <c r="AF2249" i="2" s="1"/>
  <c r="O2248" i="1"/>
  <c r="K2248" i="1"/>
  <c r="AB2249" i="2" s="1"/>
  <c r="X98" i="2"/>
  <c r="AH98" i="2"/>
  <c r="AD98" i="2"/>
  <c r="P98" i="2"/>
  <c r="R98" i="2" s="1"/>
  <c r="W102" i="2"/>
  <c r="AG102" i="2"/>
  <c r="AC102" i="2"/>
  <c r="O102" i="2"/>
  <c r="Q102" i="2" s="1"/>
  <c r="K64" i="3"/>
  <c r="X107" i="2"/>
  <c r="M64" i="3" s="1"/>
  <c r="AH107" i="2"/>
  <c r="AD107" i="2"/>
  <c r="P107" i="2"/>
  <c r="R107" i="2" s="1"/>
  <c r="W111" i="2"/>
  <c r="AG111" i="2"/>
  <c r="AC111" i="2"/>
  <c r="O111" i="2"/>
  <c r="Q111" i="2" s="1"/>
  <c r="F71" i="3"/>
  <c r="AC116" i="2"/>
  <c r="O116" i="2"/>
  <c r="Q116" i="2" s="1"/>
  <c r="W116" i="2"/>
  <c r="H71" i="3" s="1"/>
  <c r="AG116" i="2"/>
  <c r="F75" i="3"/>
  <c r="W124" i="2"/>
  <c r="H75" i="3" s="1"/>
  <c r="AG124" i="2"/>
  <c r="AC124" i="2"/>
  <c r="O124" i="2"/>
  <c r="Q124" i="2" s="1"/>
  <c r="F79" i="3"/>
  <c r="AC128" i="2"/>
  <c r="O128" i="2"/>
  <c r="Q128" i="2" s="1"/>
  <c r="W128" i="2"/>
  <c r="H79" i="3" s="1"/>
  <c r="AG128" i="2"/>
  <c r="F86" i="3"/>
  <c r="W136" i="2"/>
  <c r="H86" i="3" s="1"/>
  <c r="AG136" i="2"/>
  <c r="AC136" i="2"/>
  <c r="O136" i="2"/>
  <c r="Q136" i="2" s="1"/>
  <c r="F90" i="3"/>
  <c r="AC140" i="2"/>
  <c r="O140" i="2"/>
  <c r="Q140" i="2" s="1"/>
  <c r="W140" i="2"/>
  <c r="H90" i="3" s="1"/>
  <c r="AG140" i="2"/>
  <c r="F98" i="3"/>
  <c r="W148" i="2"/>
  <c r="H98" i="3" s="1"/>
  <c r="AG148" i="2"/>
  <c r="AC148" i="2"/>
  <c r="O148" i="2"/>
  <c r="Q148" i="2" s="1"/>
  <c r="AD157" i="2"/>
  <c r="P157" i="2"/>
  <c r="R157" i="2" s="1"/>
  <c r="X157" i="2"/>
  <c r="AH157" i="2"/>
  <c r="AC173" i="2"/>
  <c r="W173" i="2"/>
  <c r="AG173" i="2"/>
  <c r="O173" i="2"/>
  <c r="Q173" i="2" s="1"/>
  <c r="O1311" i="1"/>
  <c r="O1315" i="1"/>
  <c r="O1319" i="1"/>
  <c r="O1324" i="1"/>
  <c r="O1328" i="1"/>
  <c r="O1332" i="1"/>
  <c r="O1336" i="1"/>
  <c r="O1340" i="1"/>
  <c r="O1344" i="1"/>
  <c r="O1348" i="1"/>
  <c r="O1352" i="1"/>
  <c r="O1356" i="1"/>
  <c r="O1361" i="1"/>
  <c r="O1365" i="1"/>
  <c r="O1369" i="1"/>
  <c r="O1373" i="1"/>
  <c r="O1377" i="1"/>
  <c r="O1381" i="1"/>
  <c r="O1385" i="1"/>
  <c r="O1389" i="1"/>
  <c r="O1393" i="1"/>
  <c r="O1397" i="1"/>
  <c r="O1401" i="1"/>
  <c r="O1405" i="1"/>
  <c r="O1410" i="1"/>
  <c r="O1414" i="1"/>
  <c r="O1418" i="1"/>
  <c r="O1422" i="1"/>
  <c r="O1426" i="1"/>
  <c r="O1430" i="1"/>
  <c r="O1434" i="1"/>
  <c r="O1438" i="1"/>
  <c r="O1442" i="1"/>
  <c r="O1446" i="1"/>
  <c r="O1450" i="1"/>
  <c r="J1453" i="1"/>
  <c r="AA1454" i="2" s="1"/>
  <c r="O1454" i="1"/>
  <c r="J1457" i="1"/>
  <c r="AA1458" i="2" s="1"/>
  <c r="O1459" i="1"/>
  <c r="J1462" i="1"/>
  <c r="AA1463" i="2" s="1"/>
  <c r="O1463" i="1"/>
  <c r="J1466" i="1"/>
  <c r="AA1467" i="2" s="1"/>
  <c r="O1467" i="1"/>
  <c r="J1470" i="1"/>
  <c r="AA1471" i="2" s="1"/>
  <c r="O1471" i="1"/>
  <c r="J1474" i="1"/>
  <c r="J1478" i="1"/>
  <c r="AA1479" i="2" s="1"/>
  <c r="J1482" i="1"/>
  <c r="J1486" i="1"/>
  <c r="AA1487" i="2" s="1"/>
  <c r="J1491" i="1"/>
  <c r="AA1492" i="2" s="1"/>
  <c r="J1495" i="1"/>
  <c r="AA1496" i="2" s="1"/>
  <c r="J1499" i="1"/>
  <c r="AA1500" i="2" s="1"/>
  <c r="J1504" i="1"/>
  <c r="AA1505" i="2" s="1"/>
  <c r="J1508" i="1"/>
  <c r="J1512" i="1"/>
  <c r="J1516" i="1"/>
  <c r="J1520" i="1"/>
  <c r="AA1521" i="2" s="1"/>
  <c r="J1524" i="1"/>
  <c r="AA1525" i="2" s="1"/>
  <c r="J1528" i="1"/>
  <c r="AA1529" i="2" s="1"/>
  <c r="J1533" i="1"/>
  <c r="J1537" i="1"/>
  <c r="AA1538" i="2" s="1"/>
  <c r="J1541" i="1"/>
  <c r="AA1542" i="2" s="1"/>
  <c r="J1545" i="1"/>
  <c r="AA1546" i="2" s="1"/>
  <c r="J1549" i="1"/>
  <c r="J1553" i="1"/>
  <c r="J1557" i="1"/>
  <c r="J1561" i="1"/>
  <c r="AA1562" i="2" s="1"/>
  <c r="J1565" i="1"/>
  <c r="AA1566" i="2" s="1"/>
  <c r="J1570" i="1"/>
  <c r="AA1571" i="2" s="1"/>
  <c r="J1574" i="1"/>
  <c r="AA1575" i="2" s="1"/>
  <c r="J1578" i="1"/>
  <c r="AA1579" i="2" s="1"/>
  <c r="J1582" i="1"/>
  <c r="AA1583" i="2" s="1"/>
  <c r="J1586" i="1"/>
  <c r="J1590" i="1"/>
  <c r="AA1591" i="2" s="1"/>
  <c r="J1594" i="1"/>
  <c r="AA1595" i="2" s="1"/>
  <c r="J1598" i="1"/>
  <c r="J1602" i="1"/>
  <c r="AA1603" i="2" s="1"/>
  <c r="J1606" i="1"/>
  <c r="AA1607" i="2" s="1"/>
  <c r="J1610" i="1"/>
  <c r="AA1611" i="2" s="1"/>
  <c r="J1615" i="1"/>
  <c r="AA1616" i="2" s="1"/>
  <c r="J1619" i="1"/>
  <c r="AA1620" i="2" s="1"/>
  <c r="J1623" i="1"/>
  <c r="AA1624" i="2" s="1"/>
  <c r="J1627" i="1"/>
  <c r="AA1628" i="2" s="1"/>
  <c r="J1631" i="1"/>
  <c r="AA1632" i="2" s="1"/>
  <c r="J1635" i="1"/>
  <c r="AA1636" i="2" s="1"/>
  <c r="J1639" i="1"/>
  <c r="AA1640" i="2" s="1"/>
  <c r="J1644" i="1"/>
  <c r="AA1645" i="2" s="1"/>
  <c r="J1648" i="1"/>
  <c r="AA1649" i="2" s="1"/>
  <c r="J1652" i="1"/>
  <c r="AA1653" i="2" s="1"/>
  <c r="J1656" i="1"/>
  <c r="AA1657" i="2" s="1"/>
  <c r="J1660" i="1"/>
  <c r="AA1661" i="2" s="1"/>
  <c r="J1664" i="1"/>
  <c r="J1668" i="1"/>
  <c r="AA1669" i="2" s="1"/>
  <c r="J1673" i="1"/>
  <c r="AA1674" i="2" s="1"/>
  <c r="J1677" i="1"/>
  <c r="J528" i="3"/>
  <c r="AA1698" i="2"/>
  <c r="J532" i="3"/>
  <c r="AA1702" i="2"/>
  <c r="J534" i="3"/>
  <c r="AA1710" i="2"/>
  <c r="J541" i="3"/>
  <c r="AA1726" i="2"/>
  <c r="J544" i="3"/>
  <c r="AA1750" i="2"/>
  <c r="J547" i="3"/>
  <c r="AA1754" i="2"/>
  <c r="J558" i="3"/>
  <c r="AA1783" i="2"/>
  <c r="N562" i="3"/>
  <c r="Z1790" i="2"/>
  <c r="AF1790" i="2" s="1"/>
  <c r="O1789" i="1"/>
  <c r="N565" i="3"/>
  <c r="Z1793" i="2"/>
  <c r="AF1793" i="2" s="1"/>
  <c r="Z1797" i="2"/>
  <c r="AF1797" i="2" s="1"/>
  <c r="O1796" i="1"/>
  <c r="O567" i="3"/>
  <c r="AB1803" i="2"/>
  <c r="Q17" i="5" s="1"/>
  <c r="AF1817" i="2"/>
  <c r="AD1817" i="2"/>
  <c r="AF1833" i="2"/>
  <c r="AD1833" i="2"/>
  <c r="N572" i="3"/>
  <c r="Z1873" i="2"/>
  <c r="AF1873" i="2" s="1"/>
  <c r="AF1881" i="2"/>
  <c r="AD1881" i="2"/>
  <c r="N579" i="3"/>
  <c r="Z1890" i="2"/>
  <c r="N580" i="3"/>
  <c r="Z1898" i="2"/>
  <c r="AF1898" i="2" s="1"/>
  <c r="O583" i="3"/>
  <c r="AB1901" i="2"/>
  <c r="AF1947" i="2"/>
  <c r="AH1947" i="2"/>
  <c r="N593" i="3"/>
  <c r="Z1973" i="2"/>
  <c r="AF1973" i="2" s="1"/>
  <c r="N594" i="3"/>
  <c r="Z1989" i="2"/>
  <c r="AF1989" i="2" s="1"/>
  <c r="O595" i="3"/>
  <c r="AB1992" i="2"/>
  <c r="AF1997" i="2"/>
  <c r="AH1997" i="2"/>
  <c r="N600" i="3"/>
  <c r="Z2005" i="2"/>
  <c r="AF2005" i="2" s="1"/>
  <c r="K2007" i="1"/>
  <c r="K2015" i="1"/>
  <c r="AB2016" i="2" s="1"/>
  <c r="K2023" i="1"/>
  <c r="AB2024" i="2" s="1"/>
  <c r="N609" i="3"/>
  <c r="Z2029" i="2"/>
  <c r="AF2029" i="2" s="1"/>
  <c r="K2031" i="1"/>
  <c r="AB2032" i="2" s="1"/>
  <c r="N613" i="3"/>
  <c r="Z2037" i="2"/>
  <c r="K2039" i="1"/>
  <c r="AB2040" i="2" s="1"/>
  <c r="K2047" i="1"/>
  <c r="AB2048" i="2" s="1"/>
  <c r="K2055" i="1"/>
  <c r="AB2056" i="2" s="1"/>
  <c r="N620" i="3"/>
  <c r="Z2061" i="2"/>
  <c r="AF2061" i="2" s="1"/>
  <c r="K2063" i="1"/>
  <c r="AB2064" i="2" s="1"/>
  <c r="N623" i="3"/>
  <c r="Z2069" i="2"/>
  <c r="AF2069" i="2" s="1"/>
  <c r="K2071" i="1"/>
  <c r="K2079" i="1"/>
  <c r="AB2080" i="2" s="1"/>
  <c r="AD2085" i="2"/>
  <c r="AF2085" i="2"/>
  <c r="K2088" i="1"/>
  <c r="AB2089" i="2" s="1"/>
  <c r="K2093" i="1"/>
  <c r="I632" i="3"/>
  <c r="Y2096" i="2"/>
  <c r="AE2096" i="2" s="1"/>
  <c r="J2095" i="1"/>
  <c r="N2098" i="1"/>
  <c r="N635" i="3"/>
  <c r="Z2101" i="2"/>
  <c r="AF2101" i="2" s="1"/>
  <c r="O2100" i="1"/>
  <c r="N2105" i="1"/>
  <c r="O641" i="3"/>
  <c r="AB2108" i="2"/>
  <c r="N643" i="3"/>
  <c r="Z2110" i="2"/>
  <c r="AF2110" i="2" s="1"/>
  <c r="Q2109" i="1"/>
  <c r="P2117" i="1"/>
  <c r="N2119" i="1"/>
  <c r="Z2122" i="2"/>
  <c r="O2121" i="1"/>
  <c r="K2121" i="1"/>
  <c r="AB2122" i="2" s="1"/>
  <c r="N646" i="3"/>
  <c r="Z2124" i="2"/>
  <c r="AF2124" i="2" s="1"/>
  <c r="O2123" i="1"/>
  <c r="N2130" i="1"/>
  <c r="Z2135" i="2"/>
  <c r="AF2135" i="2" s="1"/>
  <c r="Q2134" i="1"/>
  <c r="P2142" i="1"/>
  <c r="N2144" i="1"/>
  <c r="Z2147" i="2"/>
  <c r="O2146" i="1"/>
  <c r="K2146" i="1"/>
  <c r="AB2147" i="2" s="1"/>
  <c r="Z2149" i="2"/>
  <c r="AF2149" i="2" s="1"/>
  <c r="O2148" i="1"/>
  <c r="N2155" i="1"/>
  <c r="Z2160" i="2"/>
  <c r="AF2160" i="2" s="1"/>
  <c r="Q2159" i="1"/>
  <c r="P2166" i="1"/>
  <c r="N2168" i="1"/>
  <c r="Z2171" i="2"/>
  <c r="AF2171" i="2" s="1"/>
  <c r="O2170" i="1"/>
  <c r="K2170" i="1"/>
  <c r="AB2171" i="2" s="1"/>
  <c r="Z2173" i="2"/>
  <c r="O2172" i="1"/>
  <c r="N2179" i="1"/>
  <c r="Z2223" i="2"/>
  <c r="AF2223" i="2" s="1"/>
  <c r="O2222" i="1"/>
  <c r="K2222" i="1"/>
  <c r="AB2223" i="2" s="1"/>
  <c r="Z2247" i="2"/>
  <c r="O2246" i="1"/>
  <c r="K2246" i="1"/>
  <c r="AB2247" i="2" s="1"/>
  <c r="Z2266" i="2"/>
  <c r="AF2266" i="2" s="1"/>
  <c r="O2265" i="1"/>
  <c r="K2265" i="1"/>
  <c r="AB2266" i="2" s="1"/>
  <c r="Q2265" i="1"/>
  <c r="Z2282" i="2"/>
  <c r="AF2282" i="2" s="1"/>
  <c r="O2281" i="1"/>
  <c r="K2281" i="1"/>
  <c r="AB2282" i="2" s="1"/>
  <c r="Q2281" i="1"/>
  <c r="Z2298" i="2"/>
  <c r="AF2298" i="2" s="1"/>
  <c r="O2297" i="1"/>
  <c r="K2297" i="1"/>
  <c r="AB2298" i="2" s="1"/>
  <c r="Q2297" i="1"/>
  <c r="W14" i="2"/>
  <c r="AG14" i="2"/>
  <c r="AC14" i="2"/>
  <c r="O14" i="2"/>
  <c r="Q14" i="2" s="1"/>
  <c r="AC19" i="2"/>
  <c r="O19" i="2"/>
  <c r="Q19" i="2" s="1"/>
  <c r="W19" i="2"/>
  <c r="AG19" i="2"/>
  <c r="F15" i="3"/>
  <c r="W28" i="2"/>
  <c r="H15" i="3" s="1"/>
  <c r="AG28" i="2"/>
  <c r="AC28" i="2"/>
  <c r="O28" i="2"/>
  <c r="Q28" i="2" s="1"/>
  <c r="F18" i="3"/>
  <c r="O33" i="2"/>
  <c r="Q33" i="2" s="1"/>
  <c r="W33" i="2"/>
  <c r="H18" i="3" s="1"/>
  <c r="AG33" i="2"/>
  <c r="F26" i="3"/>
  <c r="W41" i="2"/>
  <c r="H26" i="3" s="1"/>
  <c r="AG41" i="2"/>
  <c r="AC41" i="2"/>
  <c r="P26" i="3" s="1"/>
  <c r="O41" i="2"/>
  <c r="Q41" i="2" s="1"/>
  <c r="F30" i="3"/>
  <c r="O45" i="2"/>
  <c r="Q45" i="2" s="1"/>
  <c r="W45" i="2"/>
  <c r="H30" i="3" s="1"/>
  <c r="F36" i="3"/>
  <c r="W54" i="2"/>
  <c r="H36" i="3" s="1"/>
  <c r="AG54" i="2"/>
  <c r="AC54" i="2"/>
  <c r="O54" i="2"/>
  <c r="Q54" i="2" s="1"/>
  <c r="AC58" i="2"/>
  <c r="O58" i="2"/>
  <c r="Q58" i="2" s="1"/>
  <c r="W58" i="2"/>
  <c r="AG58" i="2"/>
  <c r="W67" i="2"/>
  <c r="AG67" i="2"/>
  <c r="AC67" i="2"/>
  <c r="O67" i="2"/>
  <c r="Q67" i="2" s="1"/>
  <c r="F41" i="3"/>
  <c r="AC71" i="2"/>
  <c r="P41" i="3" s="1"/>
  <c r="O71" i="2"/>
  <c r="Q71" i="2" s="1"/>
  <c r="W71" i="2"/>
  <c r="H41" i="3" s="1"/>
  <c r="AG71" i="2"/>
  <c r="F43" i="3"/>
  <c r="W80" i="2"/>
  <c r="H43" i="3" s="1"/>
  <c r="AG80" i="2"/>
  <c r="AC80" i="2"/>
  <c r="P43" i="3" s="1"/>
  <c r="O80" i="2"/>
  <c r="Q80" i="2" s="1"/>
  <c r="F47" i="3"/>
  <c r="O84" i="2"/>
  <c r="Q84" i="2" s="1"/>
  <c r="W84" i="2"/>
  <c r="H47" i="3" s="1"/>
  <c r="W93" i="2"/>
  <c r="AG93" i="2"/>
  <c r="AC93" i="2"/>
  <c r="O93" i="2"/>
  <c r="Q93" i="2" s="1"/>
  <c r="F56" i="3"/>
  <c r="AC97" i="2"/>
  <c r="O97" i="2"/>
  <c r="Q97" i="2" s="1"/>
  <c r="W97" i="2"/>
  <c r="H56" i="3" s="1"/>
  <c r="AG97" i="2"/>
  <c r="AH102" i="2"/>
  <c r="AD102" i="2"/>
  <c r="P102" i="2"/>
  <c r="R102" i="2" s="1"/>
  <c r="X102" i="2"/>
  <c r="F63" i="3"/>
  <c r="AC106" i="2"/>
  <c r="O106" i="2"/>
  <c r="Q106" i="2" s="1"/>
  <c r="W106" i="2"/>
  <c r="H63" i="3" s="1"/>
  <c r="AG106" i="2"/>
  <c r="AH111" i="2"/>
  <c r="AD111" i="2"/>
  <c r="P111" i="2"/>
  <c r="R111" i="2" s="1"/>
  <c r="X111" i="2"/>
  <c r="K71" i="3"/>
  <c r="P116" i="2"/>
  <c r="R116" i="2" s="1"/>
  <c r="X116" i="2"/>
  <c r="M71" i="3" s="1"/>
  <c r="X120" i="2"/>
  <c r="AH120" i="2"/>
  <c r="AD120" i="2"/>
  <c r="P120" i="2"/>
  <c r="R120" i="2" s="1"/>
  <c r="K75" i="3"/>
  <c r="AH124" i="2"/>
  <c r="AD124" i="2"/>
  <c r="P124" i="2"/>
  <c r="R124" i="2" s="1"/>
  <c r="X124" i="2"/>
  <c r="M75" i="3" s="1"/>
  <c r="K79" i="3"/>
  <c r="AD128" i="2"/>
  <c r="P128" i="2"/>
  <c r="R128" i="2" s="1"/>
  <c r="X128" i="2"/>
  <c r="M79" i="3" s="1"/>
  <c r="AH128" i="2"/>
  <c r="K82" i="3"/>
  <c r="X132" i="2"/>
  <c r="M82" i="3" s="1"/>
  <c r="AH132" i="2"/>
  <c r="P132" i="2"/>
  <c r="R132" i="2" s="1"/>
  <c r="K86" i="3"/>
  <c r="AH136" i="2"/>
  <c r="AD136" i="2"/>
  <c r="P136" i="2"/>
  <c r="R136" i="2" s="1"/>
  <c r="X136" i="2"/>
  <c r="M86" i="3" s="1"/>
  <c r="K90" i="3"/>
  <c r="AD140" i="2"/>
  <c r="P140" i="2"/>
  <c r="R140" i="2" s="1"/>
  <c r="X140" i="2"/>
  <c r="M90" i="3" s="1"/>
  <c r="AH140" i="2"/>
  <c r="K94" i="3"/>
  <c r="X144" i="2"/>
  <c r="M94" i="3" s="1"/>
  <c r="AH144" i="2"/>
  <c r="AD144" i="2"/>
  <c r="P144" i="2"/>
  <c r="R144" i="2" s="1"/>
  <c r="K98" i="3"/>
  <c r="AH148" i="2"/>
  <c r="AD148" i="2"/>
  <c r="P148" i="2"/>
  <c r="R148" i="2" s="1"/>
  <c r="X148" i="2"/>
  <c r="M98" i="3" s="1"/>
  <c r="AC156" i="2"/>
  <c r="W156" i="2"/>
  <c r="AG156" i="2"/>
  <c r="O156" i="2"/>
  <c r="Q156" i="2" s="1"/>
  <c r="AH171" i="2"/>
  <c r="AE2199" i="2"/>
  <c r="AG2199" i="2"/>
  <c r="P2200" i="1"/>
  <c r="P2204" i="1"/>
  <c r="P2208" i="1"/>
  <c r="P2212" i="1"/>
  <c r="P2216" i="1"/>
  <c r="K2219" i="1"/>
  <c r="AB2220" i="2" s="1"/>
  <c r="P2220" i="1"/>
  <c r="K2223" i="1"/>
  <c r="AB2224" i="2" s="1"/>
  <c r="P2224" i="1"/>
  <c r="K2227" i="1"/>
  <c r="AB2228" i="2" s="1"/>
  <c r="P2228" i="1"/>
  <c r="K2231" i="1"/>
  <c r="AB2232" i="2" s="1"/>
  <c r="P2232" i="1"/>
  <c r="AE2235" i="2"/>
  <c r="AC2235" i="2"/>
  <c r="K2235" i="1"/>
  <c r="AB2236" i="2" s="1"/>
  <c r="P2236" i="1"/>
  <c r="K2239" i="1"/>
  <c r="AB2240" i="2" s="1"/>
  <c r="P2240" i="1"/>
  <c r="AG2243" i="2"/>
  <c r="AE2243" i="2"/>
  <c r="K2243" i="1"/>
  <c r="AB2244" i="2" s="1"/>
  <c r="P2244" i="1"/>
  <c r="AE2247" i="2"/>
  <c r="AC2247" i="2"/>
  <c r="K2247" i="1"/>
  <c r="AB2248" i="2" s="1"/>
  <c r="P2248" i="1"/>
  <c r="K2251" i="1"/>
  <c r="AB2252" i="2" s="1"/>
  <c r="P2253" i="1"/>
  <c r="K2256" i="1"/>
  <c r="P2257" i="1"/>
  <c r="AE2260" i="2"/>
  <c r="AC2260" i="2"/>
  <c r="K2260" i="1"/>
  <c r="AB2261" i="2" s="1"/>
  <c r="P2261" i="1"/>
  <c r="K2264" i="1"/>
  <c r="AB2265" i="2" s="1"/>
  <c r="P2265" i="1"/>
  <c r="AE2268" i="2"/>
  <c r="AC2268" i="2"/>
  <c r="K2268" i="1"/>
  <c r="AB2269" i="2" s="1"/>
  <c r="P2269" i="1"/>
  <c r="K2272" i="1"/>
  <c r="AB2273" i="2" s="1"/>
  <c r="P2273" i="1"/>
  <c r="K2276" i="1"/>
  <c r="AB2277" i="2" s="1"/>
  <c r="P2277" i="1"/>
  <c r="K2280" i="1"/>
  <c r="AB2281" i="2" s="1"/>
  <c r="P2281" i="1"/>
  <c r="K2284" i="1"/>
  <c r="AB2285" i="2" s="1"/>
  <c r="P2285" i="1"/>
  <c r="K2288" i="1"/>
  <c r="AB2289" i="2" s="1"/>
  <c r="P2289" i="1"/>
  <c r="K2292" i="1"/>
  <c r="AB2293" i="2" s="1"/>
  <c r="P2293" i="1"/>
  <c r="K2296" i="1"/>
  <c r="AB2297" i="2" s="1"/>
  <c r="P2297" i="1"/>
  <c r="K2300" i="1"/>
  <c r="AB2301" i="2" s="1"/>
  <c r="P2301" i="1"/>
  <c r="K2304" i="1"/>
  <c r="AB2305" i="2" s="1"/>
  <c r="P2305" i="1"/>
  <c r="AE2308" i="2"/>
  <c r="AG2308" i="2"/>
  <c r="K2308" i="1"/>
  <c r="AB2309" i="2" s="1"/>
  <c r="P2309" i="1"/>
  <c r="K2312" i="1"/>
  <c r="AB2313" i="2" s="1"/>
  <c r="P2313" i="1"/>
  <c r="K2316" i="1"/>
  <c r="AB2317" i="2" s="1"/>
  <c r="P2317" i="1"/>
  <c r="K2320" i="1"/>
  <c r="AB2321" i="2" s="1"/>
  <c r="P2321" i="1"/>
  <c r="AE2324" i="2"/>
  <c r="AG2324" i="2"/>
  <c r="K2324" i="1"/>
  <c r="AB2325" i="2" s="1"/>
  <c r="P2325" i="1"/>
  <c r="K2328" i="1"/>
  <c r="AB2329" i="2" s="1"/>
  <c r="P2329" i="1"/>
  <c r="K2332" i="1"/>
  <c r="AB2333" i="2" s="1"/>
  <c r="P2333" i="1"/>
  <c r="K2336" i="1"/>
  <c r="AB2337" i="2" s="1"/>
  <c r="P2337" i="1"/>
  <c r="AE2341" i="2"/>
  <c r="AG2341" i="2"/>
  <c r="K2341" i="1"/>
  <c r="AB2342" i="2" s="1"/>
  <c r="K2345" i="1"/>
  <c r="K2349" i="1"/>
  <c r="AB2350" i="2" s="1"/>
  <c r="AE2353" i="2"/>
  <c r="AG2353" i="2"/>
  <c r="K2353" i="1"/>
  <c r="AB2354" i="2" s="1"/>
  <c r="K2357" i="1"/>
  <c r="AB2358" i="2" s="1"/>
  <c r="K2362" i="1"/>
  <c r="AB2363" i="2" s="1"/>
  <c r="AE2366" i="2"/>
  <c r="AG2366" i="2"/>
  <c r="K2366" i="1"/>
  <c r="AB2367" i="2" s="1"/>
  <c r="AE2370" i="2"/>
  <c r="AC2370" i="2"/>
  <c r="K2370" i="1"/>
  <c r="AB2371" i="2" s="1"/>
  <c r="K2374" i="1"/>
  <c r="AB2375" i="2" s="1"/>
  <c r="K2378" i="1"/>
  <c r="AB2379" i="2" s="1"/>
  <c r="AE2382" i="2"/>
  <c r="AC2382" i="2"/>
  <c r="K2382" i="1"/>
  <c r="AB2383" i="2" s="1"/>
  <c r="I651" i="3"/>
  <c r="Y2386" i="2"/>
  <c r="AE2386" i="2" s="1"/>
  <c r="K2386" i="1"/>
  <c r="AB2387" i="2" s="1"/>
  <c r="K2390" i="1"/>
  <c r="AB2391" i="2" s="1"/>
  <c r="K2394" i="1"/>
  <c r="AB2395" i="2" s="1"/>
  <c r="K2398" i="1"/>
  <c r="AB2399" i="2" s="1"/>
  <c r="K2402" i="1"/>
  <c r="AB2403" i="2" s="1"/>
  <c r="AE2406" i="2"/>
  <c r="AG2406" i="2"/>
  <c r="K2406" i="1"/>
  <c r="AB2407" i="2" s="1"/>
  <c r="K2410" i="1"/>
  <c r="AB2411" i="2" s="1"/>
  <c r="K2414" i="1"/>
  <c r="AB2415" i="2" s="1"/>
  <c r="K2418" i="1"/>
  <c r="AB2419" i="2" s="1"/>
  <c r="W151" i="2"/>
  <c r="AH156" i="2"/>
  <c r="AC157" i="2"/>
  <c r="O158" i="2"/>
  <c r="Q158" i="2" s="1"/>
  <c r="AC158" i="2"/>
  <c r="P163" i="2"/>
  <c r="R163" i="2" s="1"/>
  <c r="S166" i="2"/>
  <c r="W170" i="2"/>
  <c r="H110" i="3" s="1"/>
  <c r="F111" i="3"/>
  <c r="AG171" i="2"/>
  <c r="S174" i="2"/>
  <c r="W176" i="2"/>
  <c r="H114" i="3" s="1"/>
  <c r="F115" i="3"/>
  <c r="AG177" i="2"/>
  <c r="S180" i="2"/>
  <c r="W182" i="2"/>
  <c r="H119" i="3" s="1"/>
  <c r="F120" i="3"/>
  <c r="AG183" i="2"/>
  <c r="S186" i="2"/>
  <c r="W188" i="2"/>
  <c r="H124" i="3" s="1"/>
  <c r="F125" i="3"/>
  <c r="AG189" i="2"/>
  <c r="S192" i="2"/>
  <c r="F131" i="3"/>
  <c r="AC199" i="2"/>
  <c r="AG199" i="2"/>
  <c r="K141" i="3"/>
  <c r="AD210" i="2"/>
  <c r="P210" i="2"/>
  <c r="R210" i="2" s="1"/>
  <c r="AH210" i="2"/>
  <c r="F147" i="3"/>
  <c r="AC217" i="2"/>
  <c r="AG217" i="2"/>
  <c r="AD229" i="2"/>
  <c r="P229" i="2"/>
  <c r="R229" i="2" s="1"/>
  <c r="AH229" i="2"/>
  <c r="K160" i="3"/>
  <c r="AH237" i="2"/>
  <c r="AD237" i="2"/>
  <c r="F164" i="3"/>
  <c r="AC242" i="2"/>
  <c r="AG242" i="2"/>
  <c r="K169" i="3"/>
  <c r="X248" i="2"/>
  <c r="M169" i="3" s="1"/>
  <c r="AH248" i="2"/>
  <c r="AD248" i="2"/>
  <c r="K170" i="3"/>
  <c r="AD251" i="2"/>
  <c r="P251" i="2"/>
  <c r="R251" i="2" s="1"/>
  <c r="AH251" i="2"/>
  <c r="F182" i="3"/>
  <c r="AG263" i="2"/>
  <c r="AC263" i="2"/>
  <c r="O263" i="2"/>
  <c r="Q263" i="2" s="1"/>
  <c r="F205" i="3"/>
  <c r="W286" i="2"/>
  <c r="H205" i="3" s="1"/>
  <c r="AG286" i="2"/>
  <c r="AC286" i="2"/>
  <c r="O286" i="2"/>
  <c r="Q286" i="2" s="1"/>
  <c r="F217" i="3"/>
  <c r="W298" i="2"/>
  <c r="H217" i="3" s="1"/>
  <c r="AG298" i="2"/>
  <c r="AC298" i="2"/>
  <c r="O298" i="2"/>
  <c r="Q298" i="2" s="1"/>
  <c r="F229" i="3"/>
  <c r="W310" i="2"/>
  <c r="H229" i="3" s="1"/>
  <c r="O310" i="2"/>
  <c r="Q310" i="2" s="1"/>
  <c r="F241" i="3"/>
  <c r="W322" i="2"/>
  <c r="H241" i="3" s="1"/>
  <c r="AG322" i="2"/>
  <c r="AC322" i="2"/>
  <c r="O322" i="2"/>
  <c r="Q322" i="2" s="1"/>
  <c r="F253" i="3"/>
  <c r="W334" i="2"/>
  <c r="H253" i="3" s="1"/>
  <c r="AG334" i="2"/>
  <c r="AC334" i="2"/>
  <c r="O334" i="2"/>
  <c r="Q334" i="2" s="1"/>
  <c r="F265" i="3"/>
  <c r="W346" i="2"/>
  <c r="H265" i="3" s="1"/>
  <c r="AG346" i="2"/>
  <c r="AC346" i="2"/>
  <c r="O346" i="2"/>
  <c r="Q346" i="2" s="1"/>
  <c r="AG366" i="2"/>
  <c r="F274" i="3"/>
  <c r="W380" i="2"/>
  <c r="H274" i="3" s="1"/>
  <c r="AG380" i="2"/>
  <c r="AC380" i="2"/>
  <c r="O380" i="2"/>
  <c r="Q380" i="2" s="1"/>
  <c r="AD397" i="2"/>
  <c r="AD438" i="2"/>
  <c r="AF2256" i="2"/>
  <c r="AH2256" i="2"/>
  <c r="AF2260" i="2"/>
  <c r="AD2260" i="2"/>
  <c r="Q2313" i="1"/>
  <c r="Q2317" i="1"/>
  <c r="Q2321" i="1"/>
  <c r="Q2325" i="1"/>
  <c r="Q2329" i="1"/>
  <c r="Q2333" i="1"/>
  <c r="Q2337" i="1"/>
  <c r="Q2342" i="1"/>
  <c r="Q2346" i="1"/>
  <c r="Q2350" i="1"/>
  <c r="Q2354" i="1"/>
  <c r="Q2358" i="1"/>
  <c r="Q2363" i="1"/>
  <c r="Q2367" i="1"/>
  <c r="Q2371" i="1"/>
  <c r="Q2375" i="1"/>
  <c r="Q2379" i="1"/>
  <c r="Q2383" i="1"/>
  <c r="N651" i="3"/>
  <c r="Z2386" i="2"/>
  <c r="AF2386" i="2" s="1"/>
  <c r="Q2387" i="1"/>
  <c r="Q2391" i="1"/>
  <c r="AF2394" i="2"/>
  <c r="AH2394" i="2"/>
  <c r="AD2394" i="2"/>
  <c r="Q2395" i="1"/>
  <c r="Q2399" i="1"/>
  <c r="Q2403" i="1"/>
  <c r="Q2407" i="1"/>
  <c r="Q2411" i="1"/>
  <c r="AF2414" i="2"/>
  <c r="AD2414" i="2"/>
  <c r="Q2415" i="1"/>
  <c r="Q2419" i="1"/>
  <c r="AC7" i="2"/>
  <c r="AC10" i="2"/>
  <c r="AC13" i="2"/>
  <c r="AC17" i="2"/>
  <c r="AC20" i="2"/>
  <c r="P9" i="3" s="1"/>
  <c r="AC23" i="2"/>
  <c r="AC31" i="2"/>
  <c r="AC34" i="2"/>
  <c r="AC37" i="2"/>
  <c r="P22" i="3" s="1"/>
  <c r="AC40" i="2"/>
  <c r="P25" i="3" s="1"/>
  <c r="AC43" i="2"/>
  <c r="P28" i="3" s="1"/>
  <c r="AC46" i="2"/>
  <c r="P31" i="3" s="1"/>
  <c r="AC49" i="2"/>
  <c r="P33" i="3" s="1"/>
  <c r="AC53" i="2"/>
  <c r="P35" i="3" s="1"/>
  <c r="AC56" i="2"/>
  <c r="AC59" i="2"/>
  <c r="P38" i="3" s="1"/>
  <c r="AC63" i="2"/>
  <c r="AC66" i="2"/>
  <c r="AC69" i="2"/>
  <c r="AC72" i="2"/>
  <c r="AC75" i="2"/>
  <c r="AC79" i="2"/>
  <c r="P42" i="3" s="1"/>
  <c r="AC82" i="2"/>
  <c r="P45" i="3" s="1"/>
  <c r="AC85" i="2"/>
  <c r="P48" i="3" s="1"/>
  <c r="AC88" i="2"/>
  <c r="AC92" i="2"/>
  <c r="AC95" i="2"/>
  <c r="P54" i="3" s="1"/>
  <c r="AC98" i="2"/>
  <c r="AC101" i="2"/>
  <c r="P59" i="3" s="1"/>
  <c r="AC104" i="2"/>
  <c r="P61" i="3" s="1"/>
  <c r="AC107" i="2"/>
  <c r="P64" i="3" s="1"/>
  <c r="AC110" i="2"/>
  <c r="P67" i="3" s="1"/>
  <c r="AC113" i="2"/>
  <c r="P69" i="3" s="1"/>
  <c r="AC117" i="2"/>
  <c r="P72" i="3" s="1"/>
  <c r="AC120" i="2"/>
  <c r="AC123" i="2"/>
  <c r="P74" i="3" s="1"/>
  <c r="AC126" i="2"/>
  <c r="P77" i="3" s="1"/>
  <c r="AC129" i="2"/>
  <c r="AC132" i="2"/>
  <c r="AC135" i="2"/>
  <c r="P85" i="3" s="1"/>
  <c r="AC138" i="2"/>
  <c r="P88" i="3" s="1"/>
  <c r="AC141" i="2"/>
  <c r="P91" i="3" s="1"/>
  <c r="AC144" i="2"/>
  <c r="P94" i="3" s="1"/>
  <c r="AG152" i="2"/>
  <c r="F99" i="3"/>
  <c r="AC153" i="2"/>
  <c r="K100" i="3"/>
  <c r="AD154" i="2"/>
  <c r="P154" i="2"/>
  <c r="R154" i="2" s="1"/>
  <c r="F128" i="3"/>
  <c r="AG194" i="2"/>
  <c r="K134" i="3"/>
  <c r="X202" i="2"/>
  <c r="M134" i="3" s="1"/>
  <c r="AH206" i="2"/>
  <c r="F143" i="3"/>
  <c r="K149" i="3"/>
  <c r="X221" i="2"/>
  <c r="M149" i="3" s="1"/>
  <c r="K153" i="3"/>
  <c r="AH225" i="2"/>
  <c r="AC234" i="2"/>
  <c r="X239" i="2"/>
  <c r="AH239" i="2"/>
  <c r="AD239" i="2"/>
  <c r="F173" i="3"/>
  <c r="AG254" i="2"/>
  <c r="AC254" i="2"/>
  <c r="O254" i="2"/>
  <c r="Q254" i="2" s="1"/>
  <c r="F179" i="3"/>
  <c r="AG260" i="2"/>
  <c r="AC260" i="2"/>
  <c r="O260" i="2"/>
  <c r="Q260" i="2" s="1"/>
  <c r="K183" i="3"/>
  <c r="X264" i="2"/>
  <c r="M183" i="3" s="1"/>
  <c r="K187" i="3"/>
  <c r="AH268" i="2"/>
  <c r="AD268" i="2"/>
  <c r="P268" i="2"/>
  <c r="R268" i="2" s="1"/>
  <c r="F190" i="3"/>
  <c r="W271" i="2"/>
  <c r="H190" i="3" s="1"/>
  <c r="AG271" i="2"/>
  <c r="AC271" i="2"/>
  <c r="P358" i="2"/>
  <c r="R358" i="2" s="1"/>
  <c r="X358" i="2"/>
  <c r="AH358" i="2"/>
  <c r="AD358" i="2"/>
  <c r="W365" i="2"/>
  <c r="AG365" i="2"/>
  <c r="AC365" i="2"/>
  <c r="O365" i="2"/>
  <c r="Q365" i="2" s="1"/>
  <c r="AD366" i="2"/>
  <c r="P373" i="2"/>
  <c r="R373" i="2" s="1"/>
  <c r="X373" i="2"/>
  <c r="AH373" i="2"/>
  <c r="AD373" i="2"/>
  <c r="AG387" i="2"/>
  <c r="J651" i="3"/>
  <c r="AA2386" i="2"/>
  <c r="AG149" i="2"/>
  <c r="K99" i="3"/>
  <c r="AH153" i="2"/>
  <c r="X168" i="2"/>
  <c r="K128" i="3"/>
  <c r="AD194" i="2"/>
  <c r="P194" i="2"/>
  <c r="R194" i="2" s="1"/>
  <c r="AH194" i="2"/>
  <c r="F134" i="3"/>
  <c r="AD206" i="2"/>
  <c r="F140" i="3"/>
  <c r="AC209" i="2"/>
  <c r="K143" i="3"/>
  <c r="AD213" i="2"/>
  <c r="P213" i="2"/>
  <c r="R213" i="2" s="1"/>
  <c r="AH213" i="2"/>
  <c r="F149" i="3"/>
  <c r="AC221" i="2"/>
  <c r="AG221" i="2"/>
  <c r="AD225" i="2"/>
  <c r="AC228" i="2"/>
  <c r="AH234" i="2"/>
  <c r="AD234" i="2"/>
  <c r="AC239" i="2"/>
  <c r="AG239" i="2"/>
  <c r="F165" i="3"/>
  <c r="AG244" i="2"/>
  <c r="K171" i="3"/>
  <c r="X252" i="2"/>
  <c r="M171" i="3" s="1"/>
  <c r="AH252" i="2"/>
  <c r="AD252" i="2"/>
  <c r="K173" i="3"/>
  <c r="AD254" i="2"/>
  <c r="P254" i="2"/>
  <c r="R254" i="2" s="1"/>
  <c r="AH254" i="2"/>
  <c r="F176" i="3"/>
  <c r="AG257" i="2"/>
  <c r="AC257" i="2"/>
  <c r="O257" i="2"/>
  <c r="Q257" i="2" s="1"/>
  <c r="K179" i="3"/>
  <c r="AD260" i="2"/>
  <c r="P260" i="2"/>
  <c r="R260" i="2" s="1"/>
  <c r="AH260" i="2"/>
  <c r="F188" i="3"/>
  <c r="O269" i="2"/>
  <c r="Q269" i="2" s="1"/>
  <c r="K189" i="3"/>
  <c r="P270" i="2"/>
  <c r="R270" i="2" s="1"/>
  <c r="X270" i="2"/>
  <c r="M189" i="3" s="1"/>
  <c r="AH270" i="2"/>
  <c r="AD270" i="2"/>
  <c r="F193" i="3"/>
  <c r="W274" i="2"/>
  <c r="H193" i="3" s="1"/>
  <c r="AG274" i="2"/>
  <c r="AC274" i="2"/>
  <c r="K204" i="3"/>
  <c r="P285" i="2"/>
  <c r="R285" i="2" s="1"/>
  <c r="X285" i="2"/>
  <c r="M204" i="3" s="1"/>
  <c r="AH285" i="2"/>
  <c r="AD285" i="2"/>
  <c r="K216" i="3"/>
  <c r="P297" i="2"/>
  <c r="R297" i="2" s="1"/>
  <c r="X297" i="2"/>
  <c r="M216" i="3" s="1"/>
  <c r="AH297" i="2"/>
  <c r="AD297" i="2"/>
  <c r="K228" i="3"/>
  <c r="P309" i="2"/>
  <c r="R309" i="2" s="1"/>
  <c r="X309" i="2"/>
  <c r="M228" i="3" s="1"/>
  <c r="AH309" i="2"/>
  <c r="AD309" i="2"/>
  <c r="K240" i="3"/>
  <c r="P321" i="2"/>
  <c r="R321" i="2" s="1"/>
  <c r="X321" i="2"/>
  <c r="M240" i="3" s="1"/>
  <c r="AH321" i="2"/>
  <c r="AD321" i="2"/>
  <c r="K252" i="3"/>
  <c r="P333" i="2"/>
  <c r="R333" i="2" s="1"/>
  <c r="X333" i="2"/>
  <c r="M252" i="3" s="1"/>
  <c r="AH333" i="2"/>
  <c r="AD333" i="2"/>
  <c r="K264" i="3"/>
  <c r="P345" i="2"/>
  <c r="R345" i="2" s="1"/>
  <c r="X345" i="2"/>
  <c r="M264" i="3" s="1"/>
  <c r="AH345" i="2"/>
  <c r="AD345" i="2"/>
  <c r="AG357" i="2"/>
  <c r="AC358" i="2"/>
  <c r="AG372" i="2"/>
  <c r="P387" i="2"/>
  <c r="R387" i="2" s="1"/>
  <c r="X387" i="2"/>
  <c r="AH387" i="2"/>
  <c r="AD387" i="2"/>
  <c r="I638" i="3"/>
  <c r="Y2104" i="2"/>
  <c r="I641" i="3"/>
  <c r="Y2108" i="2"/>
  <c r="AE2108" i="2" s="1"/>
  <c r="AE2117" i="2"/>
  <c r="AC2117" i="2"/>
  <c r="AE2129" i="2"/>
  <c r="AC2129" i="2"/>
  <c r="AE2137" i="2"/>
  <c r="AG2137" i="2"/>
  <c r="AC2137" i="2"/>
  <c r="I648" i="3"/>
  <c r="Y2142" i="2"/>
  <c r="AE2142" i="2" s="1"/>
  <c r="AE2146" i="2"/>
  <c r="AG2146" i="2"/>
  <c r="AC2146" i="2"/>
  <c r="AE2154" i="2"/>
  <c r="AG2154" i="2"/>
  <c r="AE2178" i="2"/>
  <c r="AG2178" i="2"/>
  <c r="P2203" i="1"/>
  <c r="P2207" i="1"/>
  <c r="P2211" i="1"/>
  <c r="P2215" i="1"/>
  <c r="P2219" i="1"/>
  <c r="P2223" i="1"/>
  <c r="AE2226" i="2"/>
  <c r="AC2226" i="2"/>
  <c r="P2227" i="1"/>
  <c r="P2231" i="1"/>
  <c r="P2235" i="1"/>
  <c r="P2239" i="1"/>
  <c r="P2243" i="1"/>
  <c r="P2247" i="1"/>
  <c r="AE2250" i="2"/>
  <c r="AC2250" i="2"/>
  <c r="P2251" i="1"/>
  <c r="K2255" i="1"/>
  <c r="AB2256" i="2" s="1"/>
  <c r="AG2259" i="2"/>
  <c r="AE2259" i="2"/>
  <c r="AC2259" i="2"/>
  <c r="K2259" i="1"/>
  <c r="AB2260" i="2" s="1"/>
  <c r="P2260" i="1"/>
  <c r="K2263" i="1"/>
  <c r="AB2264" i="2" s="1"/>
  <c r="P2264" i="1"/>
  <c r="K2267" i="1"/>
  <c r="AB2268" i="2" s="1"/>
  <c r="P2268" i="1"/>
  <c r="K2271" i="1"/>
  <c r="AB2272" i="2" s="1"/>
  <c r="P2272" i="1"/>
  <c r="AE2275" i="2"/>
  <c r="AG2275" i="2"/>
  <c r="K2275" i="1"/>
  <c r="AB2276" i="2" s="1"/>
  <c r="P2276" i="1"/>
  <c r="AE2279" i="2"/>
  <c r="AC2279" i="2"/>
  <c r="K2279" i="1"/>
  <c r="AB2280" i="2" s="1"/>
  <c r="P2280" i="1"/>
  <c r="K2283" i="1"/>
  <c r="AB2284" i="2" s="1"/>
  <c r="P2284" i="1"/>
  <c r="K2287" i="1"/>
  <c r="AB2288" i="2" s="1"/>
  <c r="P2288" i="1"/>
  <c r="K2291" i="1"/>
  <c r="AB2292" i="2" s="1"/>
  <c r="P2292" i="1"/>
  <c r="K2295" i="1"/>
  <c r="AB2296" i="2" s="1"/>
  <c r="P2296" i="1"/>
  <c r="K2299" i="1"/>
  <c r="AB2300" i="2" s="1"/>
  <c r="P2300" i="1"/>
  <c r="AE2303" i="2"/>
  <c r="AC2303" i="2"/>
  <c r="K2303" i="1"/>
  <c r="AB2304" i="2" s="1"/>
  <c r="P2304" i="1"/>
  <c r="K2307" i="1"/>
  <c r="AB2308" i="2" s="1"/>
  <c r="P2308" i="1"/>
  <c r="K2311" i="1"/>
  <c r="AB2312" i="2" s="1"/>
  <c r="P2312" i="1"/>
  <c r="K2315" i="1"/>
  <c r="AB2316" i="2" s="1"/>
  <c r="P2316" i="1"/>
  <c r="K2319" i="1"/>
  <c r="AB2320" i="2" s="1"/>
  <c r="P2320" i="1"/>
  <c r="AG2323" i="2"/>
  <c r="AE2323" i="2"/>
  <c r="AC2323" i="2"/>
  <c r="K2323" i="1"/>
  <c r="AB2324" i="2" s="1"/>
  <c r="P2324" i="1"/>
  <c r="AE2327" i="2"/>
  <c r="AG2327" i="2"/>
  <c r="K2327" i="1"/>
  <c r="AB2328" i="2" s="1"/>
  <c r="P2328" i="1"/>
  <c r="AE2331" i="2"/>
  <c r="AC2331" i="2"/>
  <c r="K2331" i="1"/>
  <c r="AB2332" i="2" s="1"/>
  <c r="P2332" i="1"/>
  <c r="AE2335" i="2"/>
  <c r="AC2335" i="2"/>
  <c r="K2335" i="1"/>
  <c r="AB2336" i="2" s="1"/>
  <c r="P2336" i="1"/>
  <c r="K2340" i="1"/>
  <c r="AB2341" i="2" s="1"/>
  <c r="P2341" i="1"/>
  <c r="AG2344" i="2"/>
  <c r="K2344" i="1"/>
  <c r="AB2345" i="2" s="1"/>
  <c r="K2348" i="1"/>
  <c r="AB2349" i="2" s="1"/>
  <c r="P2349" i="1"/>
  <c r="K2352" i="1"/>
  <c r="AB2353" i="2" s="1"/>
  <c r="P2353" i="1"/>
  <c r="AE2356" i="2"/>
  <c r="AG2356" i="2"/>
  <c r="K2356" i="1"/>
  <c r="AB2357" i="2" s="1"/>
  <c r="P2357" i="1"/>
  <c r="K2361" i="1"/>
  <c r="AB2362" i="2" s="1"/>
  <c r="P2362" i="1"/>
  <c r="K2365" i="1"/>
  <c r="AB2366" i="2" s="1"/>
  <c r="P2366" i="1"/>
  <c r="AE2369" i="2"/>
  <c r="AG2369" i="2"/>
  <c r="K2369" i="1"/>
  <c r="AB2370" i="2" s="1"/>
  <c r="P2370" i="1"/>
  <c r="AE2373" i="2"/>
  <c r="AC2373" i="2"/>
  <c r="K2373" i="1"/>
  <c r="AB2374" i="2" s="1"/>
  <c r="P2374" i="1"/>
  <c r="K2377" i="1"/>
  <c r="AB2378" i="2" s="1"/>
  <c r="P2378" i="1"/>
  <c r="AE2381" i="2"/>
  <c r="AG2381" i="2"/>
  <c r="K2381" i="1"/>
  <c r="AB2382" i="2" s="1"/>
  <c r="P2382" i="1"/>
  <c r="K2385" i="1"/>
  <c r="P2386" i="1"/>
  <c r="K2389" i="1"/>
  <c r="AB2390" i="2" s="1"/>
  <c r="P2390" i="1"/>
  <c r="AE2393" i="2"/>
  <c r="AC2393" i="2"/>
  <c r="K2393" i="1"/>
  <c r="AB2394" i="2" s="1"/>
  <c r="P2394" i="1"/>
  <c r="AE2397" i="2"/>
  <c r="AC2397" i="2"/>
  <c r="K2397" i="1"/>
  <c r="AB2398" i="2" s="1"/>
  <c r="P2398" i="1"/>
  <c r="AE2401" i="2"/>
  <c r="AG2401" i="2"/>
  <c r="K2401" i="1"/>
  <c r="AB2402" i="2" s="1"/>
  <c r="P2402" i="1"/>
  <c r="K2405" i="1"/>
  <c r="AB2406" i="2" s="1"/>
  <c r="P2406" i="1"/>
  <c r="K2409" i="1"/>
  <c r="AB2410" i="2" s="1"/>
  <c r="P2410" i="1"/>
  <c r="K2413" i="1"/>
  <c r="AB2414" i="2" s="1"/>
  <c r="P2414" i="1"/>
  <c r="K2417" i="1"/>
  <c r="AB2418" i="2" s="1"/>
  <c r="P2418" i="1"/>
  <c r="P155" i="2"/>
  <c r="R155" i="2" s="1"/>
  <c r="AD155" i="2"/>
  <c r="AD156" i="2"/>
  <c r="AG157" i="2"/>
  <c r="AG168" i="2"/>
  <c r="O171" i="2"/>
  <c r="Q171" i="2" s="1"/>
  <c r="AG172" i="2"/>
  <c r="K114" i="3"/>
  <c r="AD176" i="2"/>
  <c r="P176" i="2"/>
  <c r="R176" i="2" s="1"/>
  <c r="AH176" i="2"/>
  <c r="O177" i="2"/>
  <c r="Q177" i="2" s="1"/>
  <c r="AG178" i="2"/>
  <c r="K119" i="3"/>
  <c r="AD182" i="2"/>
  <c r="P182" i="2"/>
  <c r="R182" i="2" s="1"/>
  <c r="AH182" i="2"/>
  <c r="O183" i="2"/>
  <c r="Q183" i="2" s="1"/>
  <c r="AG184" i="2"/>
  <c r="K124" i="3"/>
  <c r="AD188" i="2"/>
  <c r="P188" i="2"/>
  <c r="R188" i="2" s="1"/>
  <c r="AH188" i="2"/>
  <c r="O189" i="2"/>
  <c r="Q189" i="2" s="1"/>
  <c r="AG190" i="2"/>
  <c r="AC194" i="2"/>
  <c r="P128" i="3" s="1"/>
  <c r="F130" i="3"/>
  <c r="AG198" i="2"/>
  <c r="O199" i="2"/>
  <c r="Q199" i="2" s="1"/>
  <c r="K137" i="3"/>
  <c r="X205" i="2"/>
  <c r="M137" i="3" s="1"/>
  <c r="AD205" i="2"/>
  <c r="K140" i="3"/>
  <c r="F146" i="3"/>
  <c r="AG216" i="2"/>
  <c r="O217" i="2"/>
  <c r="Q217" i="2" s="1"/>
  <c r="K152" i="3"/>
  <c r="X224" i="2"/>
  <c r="M152" i="3" s="1"/>
  <c r="AD224" i="2"/>
  <c r="AH228" i="2"/>
  <c r="AG234" i="2"/>
  <c r="K159" i="3"/>
  <c r="X236" i="2"/>
  <c r="M159" i="3" s="1"/>
  <c r="AH236" i="2"/>
  <c r="AD236" i="2"/>
  <c r="O242" i="2"/>
  <c r="Q242" i="2" s="1"/>
  <c r="K165" i="3"/>
  <c r="AD244" i="2"/>
  <c r="P244" i="2"/>
  <c r="R244" i="2" s="1"/>
  <c r="AH244" i="2"/>
  <c r="AC244" i="2"/>
  <c r="K176" i="3"/>
  <c r="AD257" i="2"/>
  <c r="P257" i="2"/>
  <c r="R257" i="2" s="1"/>
  <c r="AH257" i="2"/>
  <c r="K180" i="3"/>
  <c r="X261" i="2"/>
  <c r="M180" i="3" s="1"/>
  <c r="AH261" i="2"/>
  <c r="AD261" i="2"/>
  <c r="F191" i="3"/>
  <c r="AG272" i="2"/>
  <c r="AC272" i="2"/>
  <c r="O272" i="2"/>
  <c r="Q272" i="2" s="1"/>
  <c r="K192" i="3"/>
  <c r="P273" i="2"/>
  <c r="R273" i="2" s="1"/>
  <c r="X273" i="2"/>
  <c r="M192" i="3" s="1"/>
  <c r="AH273" i="2"/>
  <c r="AD273" i="2"/>
  <c r="F196" i="3"/>
  <c r="W277" i="2"/>
  <c r="H196" i="3" s="1"/>
  <c r="AG277" i="2"/>
  <c r="AC277" i="2"/>
  <c r="F202" i="3"/>
  <c r="W283" i="2"/>
  <c r="H202" i="3" s="1"/>
  <c r="AG283" i="2"/>
  <c r="AC283" i="2"/>
  <c r="O283" i="2"/>
  <c r="Q283" i="2" s="1"/>
  <c r="F214" i="3"/>
  <c r="W295" i="2"/>
  <c r="H214" i="3" s="1"/>
  <c r="AG295" i="2"/>
  <c r="AC295" i="2"/>
  <c r="O295" i="2"/>
  <c r="Q295" i="2" s="1"/>
  <c r="F226" i="3"/>
  <c r="W307" i="2"/>
  <c r="H226" i="3" s="1"/>
  <c r="AG307" i="2"/>
  <c r="O307" i="2"/>
  <c r="Q307" i="2" s="1"/>
  <c r="F238" i="3"/>
  <c r="W319" i="2"/>
  <c r="H238" i="3" s="1"/>
  <c r="AG319" i="2"/>
  <c r="AC319" i="2"/>
  <c r="O319" i="2"/>
  <c r="Q319" i="2" s="1"/>
  <c r="F250" i="3"/>
  <c r="W331" i="2"/>
  <c r="H250" i="3" s="1"/>
  <c r="AG331" i="2"/>
  <c r="AC331" i="2"/>
  <c r="O331" i="2"/>
  <c r="Q331" i="2" s="1"/>
  <c r="F262" i="3"/>
  <c r="W343" i="2"/>
  <c r="H262" i="3" s="1"/>
  <c r="AG343" i="2"/>
  <c r="AC343" i="2"/>
  <c r="O343" i="2"/>
  <c r="Q343" i="2" s="1"/>
  <c r="W356" i="2"/>
  <c r="AG356" i="2"/>
  <c r="AC356" i="2"/>
  <c r="O356" i="2"/>
  <c r="Q356" i="2" s="1"/>
  <c r="AD357" i="2"/>
  <c r="W371" i="2"/>
  <c r="AG371" i="2"/>
  <c r="AC371" i="2"/>
  <c r="O371" i="2"/>
  <c r="Q371" i="2" s="1"/>
  <c r="AD372" i="2"/>
  <c r="K273" i="3"/>
  <c r="P379" i="2"/>
  <c r="R379" i="2" s="1"/>
  <c r="X379" i="2"/>
  <c r="M273" i="3" s="1"/>
  <c r="AH379" i="2"/>
  <c r="AD379" i="2"/>
  <c r="O401" i="2"/>
  <c r="Q401" i="2" s="1"/>
  <c r="AG401" i="2"/>
  <c r="AC401" i="2"/>
  <c r="W401" i="2"/>
  <c r="N632" i="3"/>
  <c r="Z2096" i="2"/>
  <c r="AF2096" i="2" s="1"/>
  <c r="AF2100" i="2"/>
  <c r="AD2100" i="2"/>
  <c r="N638" i="3"/>
  <c r="Z2104" i="2"/>
  <c r="AF2104" i="2" s="1"/>
  <c r="N641" i="3"/>
  <c r="Z2108" i="2"/>
  <c r="AF2108" i="2" s="1"/>
  <c r="AF2113" i="2"/>
  <c r="AD2113" i="2"/>
  <c r="AF2125" i="2"/>
  <c r="AD2125" i="2"/>
  <c r="AH2137" i="2"/>
  <c r="AF2137" i="2"/>
  <c r="AD2137" i="2"/>
  <c r="N648" i="3"/>
  <c r="Z2142" i="2"/>
  <c r="AF2142" i="2" s="1"/>
  <c r="AF2158" i="2"/>
  <c r="AD2158" i="2"/>
  <c r="AF2170" i="2"/>
  <c r="AD2170" i="2"/>
  <c r="Q2179" i="1"/>
  <c r="AD2182" i="2"/>
  <c r="AF2182" i="2"/>
  <c r="Q2183" i="1"/>
  <c r="N2186" i="1"/>
  <c r="Q2187" i="1"/>
  <c r="N2190" i="1"/>
  <c r="Q2191" i="1"/>
  <c r="AD2194" i="2"/>
  <c r="AF2194" i="2"/>
  <c r="N2194" i="1"/>
  <c r="Q2195" i="1"/>
  <c r="N2198" i="1"/>
  <c r="Q2199" i="1"/>
  <c r="AF2202" i="2"/>
  <c r="AH2202" i="2"/>
  <c r="N2202" i="1"/>
  <c r="Q2203" i="1"/>
  <c r="N2206" i="1"/>
  <c r="Q2207" i="1"/>
  <c r="AF2210" i="2"/>
  <c r="AH2210" i="2"/>
  <c r="AD2210" i="2"/>
  <c r="N2210" i="1"/>
  <c r="Q2211" i="1"/>
  <c r="N2214" i="1"/>
  <c r="Q2215" i="1"/>
  <c r="AF2218" i="2"/>
  <c r="AD2218" i="2"/>
  <c r="N2218" i="1"/>
  <c r="Q2219" i="1"/>
  <c r="N2222" i="1"/>
  <c r="Q2223" i="1"/>
  <c r="N2226" i="1"/>
  <c r="Q2227" i="1"/>
  <c r="N2230" i="1"/>
  <c r="Q2231" i="1"/>
  <c r="AF2234" i="2"/>
  <c r="AH2234" i="2"/>
  <c r="N2234" i="1"/>
  <c r="Q2235" i="1"/>
  <c r="N2238" i="1"/>
  <c r="Q2239" i="1"/>
  <c r="N2242" i="1"/>
  <c r="Q2243" i="1"/>
  <c r="N2246" i="1"/>
  <c r="Q2247" i="1"/>
  <c r="AF2250" i="2"/>
  <c r="AD2250" i="2"/>
  <c r="N2250" i="1"/>
  <c r="Q2251" i="1"/>
  <c r="N2255" i="1"/>
  <c r="N2259" i="1"/>
  <c r="Q2260" i="1"/>
  <c r="N2263" i="1"/>
  <c r="Q2264" i="1"/>
  <c r="N2267" i="1"/>
  <c r="Q2268" i="1"/>
  <c r="N2271" i="1"/>
  <c r="Q2272" i="1"/>
  <c r="N2275" i="1"/>
  <c r="Q2276" i="1"/>
  <c r="N2279" i="1"/>
  <c r="Q2280" i="1"/>
  <c r="N2283" i="1"/>
  <c r="Q2284" i="1"/>
  <c r="N2287" i="1"/>
  <c r="Q2288" i="1"/>
  <c r="N2291" i="1"/>
  <c r="Q2292" i="1"/>
  <c r="N2295" i="1"/>
  <c r="Q2296" i="1"/>
  <c r="N2299" i="1"/>
  <c r="Q2300" i="1"/>
  <c r="N2303" i="1"/>
  <c r="Q2304" i="1"/>
  <c r="N2307" i="1"/>
  <c r="Q2308" i="1"/>
  <c r="N2311" i="1"/>
  <c r="Q2312" i="1"/>
  <c r="N2315" i="1"/>
  <c r="Q2316" i="1"/>
  <c r="N2319" i="1"/>
  <c r="Q2320" i="1"/>
  <c r="N2323" i="1"/>
  <c r="Q2324" i="1"/>
  <c r="N2327" i="1"/>
  <c r="Q2328" i="1"/>
  <c r="N2331" i="1"/>
  <c r="Q2332" i="1"/>
  <c r="N2335" i="1"/>
  <c r="Q2336" i="1"/>
  <c r="N2340" i="1"/>
  <c r="Q2341" i="1"/>
  <c r="N2344" i="1"/>
  <c r="N2348" i="1"/>
  <c r="Q2349" i="1"/>
  <c r="N2352" i="1"/>
  <c r="Q2353" i="1"/>
  <c r="N2356" i="1"/>
  <c r="Q2357" i="1"/>
  <c r="N2361" i="1"/>
  <c r="Q2362" i="1"/>
  <c r="N2365" i="1"/>
  <c r="Q2366" i="1"/>
  <c r="N2369" i="1"/>
  <c r="Q2370" i="1"/>
  <c r="N2373" i="1"/>
  <c r="Q2374" i="1"/>
  <c r="N2377" i="1"/>
  <c r="Q2378" i="1"/>
  <c r="N2381" i="1"/>
  <c r="Q2382" i="1"/>
  <c r="N2385" i="1"/>
  <c r="Q2386" i="1"/>
  <c r="N2389" i="1"/>
  <c r="Q2390" i="1"/>
  <c r="AF2393" i="2"/>
  <c r="AH2393" i="2"/>
  <c r="AD2393" i="2"/>
  <c r="N2393" i="1"/>
  <c r="Q2394" i="1"/>
  <c r="AF2397" i="2"/>
  <c r="AD2397" i="2"/>
  <c r="N2397" i="1"/>
  <c r="Q2398" i="1"/>
  <c r="N2401" i="1"/>
  <c r="Q2402" i="1"/>
  <c r="N2405" i="1"/>
  <c r="Q2406" i="1"/>
  <c r="N2409" i="1"/>
  <c r="Q2410" i="1"/>
  <c r="AF2413" i="2"/>
  <c r="AH2413" i="2"/>
  <c r="N2413" i="1"/>
  <c r="Q2414" i="1"/>
  <c r="AF2417" i="2"/>
  <c r="AD2417" i="2"/>
  <c r="N2417" i="1"/>
  <c r="Q2418" i="1"/>
  <c r="AH150" i="2"/>
  <c r="AC151" i="2"/>
  <c r="O152" i="2"/>
  <c r="Q152" i="2" s="1"/>
  <c r="AC152" i="2"/>
  <c r="P156" i="2"/>
  <c r="R156" i="2" s="1"/>
  <c r="K107" i="3"/>
  <c r="X165" i="2"/>
  <c r="M107" i="3" s="1"/>
  <c r="AH169" i="2"/>
  <c r="AC176" i="2"/>
  <c r="AC188" i="2"/>
  <c r="K130" i="3"/>
  <c r="AD198" i="2"/>
  <c r="P198" i="2"/>
  <c r="R198" i="2" s="1"/>
  <c r="AH198" i="2"/>
  <c r="F137" i="3"/>
  <c r="AC205" i="2"/>
  <c r="AG205" i="2"/>
  <c r="K146" i="3"/>
  <c r="AD216" i="2"/>
  <c r="P216" i="2"/>
  <c r="R216" i="2" s="1"/>
  <c r="AH216" i="2"/>
  <c r="F152" i="3"/>
  <c r="AC224" i="2"/>
  <c r="P152" i="3" s="1"/>
  <c r="AG224" i="2"/>
  <c r="K156" i="3"/>
  <c r="AH231" i="2"/>
  <c r="AD231" i="2"/>
  <c r="F159" i="3"/>
  <c r="AC236" i="2"/>
  <c r="AG236" i="2"/>
  <c r="P237" i="2"/>
  <c r="R237" i="2" s="1"/>
  <c r="F163" i="3"/>
  <c r="AG241" i="2"/>
  <c r="K174" i="3"/>
  <c r="X255" i="2"/>
  <c r="M174" i="3" s="1"/>
  <c r="K177" i="3"/>
  <c r="X258" i="2"/>
  <c r="M177" i="3" s="1"/>
  <c r="AH258" i="2"/>
  <c r="AD258" i="2"/>
  <c r="F194" i="3"/>
  <c r="AG275" i="2"/>
  <c r="AC275" i="2"/>
  <c r="O275" i="2"/>
  <c r="Q275" i="2" s="1"/>
  <c r="K195" i="3"/>
  <c r="P276" i="2"/>
  <c r="R276" i="2" s="1"/>
  <c r="X276" i="2"/>
  <c r="M195" i="3" s="1"/>
  <c r="AH276" i="2"/>
  <c r="AD276" i="2"/>
  <c r="F199" i="3"/>
  <c r="W280" i="2"/>
  <c r="H199" i="3" s="1"/>
  <c r="AG280" i="2"/>
  <c r="AC280" i="2"/>
  <c r="P364" i="2"/>
  <c r="R364" i="2" s="1"/>
  <c r="X364" i="2"/>
  <c r="AH364" i="2"/>
  <c r="AD364" i="2"/>
  <c r="P396" i="2"/>
  <c r="R396" i="2" s="1"/>
  <c r="X396" i="2"/>
  <c r="AH396" i="2"/>
  <c r="AD396" i="2"/>
  <c r="J2103" i="1"/>
  <c r="J2107" i="1"/>
  <c r="J2112" i="1"/>
  <c r="AA2113" i="2" s="1"/>
  <c r="J2116" i="1"/>
  <c r="AA2117" i="2" s="1"/>
  <c r="J2120" i="1"/>
  <c r="AA2121" i="2" s="1"/>
  <c r="J2124" i="1"/>
  <c r="AA2125" i="2" s="1"/>
  <c r="J2128" i="1"/>
  <c r="AA2129" i="2" s="1"/>
  <c r="J2132" i="1"/>
  <c r="AA2133" i="2" s="1"/>
  <c r="J2136" i="1"/>
  <c r="AA2137" i="2" s="1"/>
  <c r="J2141" i="1"/>
  <c r="J2145" i="1"/>
  <c r="AA2146" i="2" s="1"/>
  <c r="J2149" i="1"/>
  <c r="AA2150" i="2" s="1"/>
  <c r="J2153" i="1"/>
  <c r="AA2154" i="2" s="1"/>
  <c r="J2157" i="1"/>
  <c r="AA2158" i="2" s="1"/>
  <c r="J2161" i="1"/>
  <c r="AA2162" i="2" s="1"/>
  <c r="J2165" i="1"/>
  <c r="AA2166" i="2" s="1"/>
  <c r="J2169" i="1"/>
  <c r="AA2170" i="2" s="1"/>
  <c r="J2173" i="1"/>
  <c r="AA2174" i="2" s="1"/>
  <c r="J2177" i="1"/>
  <c r="AA2178" i="2" s="1"/>
  <c r="J2181" i="1"/>
  <c r="AA2182" i="2" s="1"/>
  <c r="J2185" i="1"/>
  <c r="AA2186" i="2" s="1"/>
  <c r="J2189" i="1"/>
  <c r="AA2190" i="2" s="1"/>
  <c r="J2193" i="1"/>
  <c r="AA2194" i="2" s="1"/>
  <c r="J2197" i="1"/>
  <c r="AA2198" i="2" s="1"/>
  <c r="J2201" i="1"/>
  <c r="AA2202" i="2" s="1"/>
  <c r="J2205" i="1"/>
  <c r="AA2206" i="2" s="1"/>
  <c r="J2209" i="1"/>
  <c r="AA2210" i="2" s="1"/>
  <c r="J2213" i="1"/>
  <c r="AA2214" i="2" s="1"/>
  <c r="J2217" i="1"/>
  <c r="AA2218" i="2" s="1"/>
  <c r="J2221" i="1"/>
  <c r="AA2222" i="2" s="1"/>
  <c r="J2225" i="1"/>
  <c r="AA2226" i="2" s="1"/>
  <c r="J2229" i="1"/>
  <c r="AA2230" i="2" s="1"/>
  <c r="J2233" i="1"/>
  <c r="AA2234" i="2" s="1"/>
  <c r="J2237" i="1"/>
  <c r="AA2238" i="2" s="1"/>
  <c r="J2241" i="1"/>
  <c r="AA2242" i="2" s="1"/>
  <c r="J2245" i="1"/>
  <c r="AA2246" i="2" s="1"/>
  <c r="J2249" i="1"/>
  <c r="AA2250" i="2" s="1"/>
  <c r="J2254" i="1"/>
  <c r="AA2255" i="2" s="1"/>
  <c r="O2255" i="1"/>
  <c r="J2258" i="1"/>
  <c r="AA2259" i="2" s="1"/>
  <c r="O2259" i="1"/>
  <c r="J2262" i="1"/>
  <c r="AA2263" i="2" s="1"/>
  <c r="O2263" i="1"/>
  <c r="J2266" i="1"/>
  <c r="AA2267" i="2" s="1"/>
  <c r="O2267" i="1"/>
  <c r="J2270" i="1"/>
  <c r="AA2271" i="2" s="1"/>
  <c r="O2271" i="1"/>
  <c r="J2274" i="1"/>
  <c r="AA2275" i="2" s="1"/>
  <c r="O2275" i="1"/>
  <c r="J2278" i="1"/>
  <c r="AA2279" i="2" s="1"/>
  <c r="O2279" i="1"/>
  <c r="J2282" i="1"/>
  <c r="AA2283" i="2" s="1"/>
  <c r="O2283" i="1"/>
  <c r="J2286" i="1"/>
  <c r="AA2287" i="2" s="1"/>
  <c r="O2287" i="1"/>
  <c r="J2290" i="1"/>
  <c r="AA2291" i="2" s="1"/>
  <c r="O2291" i="1"/>
  <c r="J2294" i="1"/>
  <c r="AA2295" i="2" s="1"/>
  <c r="O2295" i="1"/>
  <c r="J2298" i="1"/>
  <c r="AA2299" i="2" s="1"/>
  <c r="O2299" i="1"/>
  <c r="J2302" i="1"/>
  <c r="AA2303" i="2" s="1"/>
  <c r="O2303" i="1"/>
  <c r="J2306" i="1"/>
  <c r="AA2307" i="2" s="1"/>
  <c r="O2307" i="1"/>
  <c r="J2310" i="1"/>
  <c r="AA2311" i="2" s="1"/>
  <c r="O2311" i="1"/>
  <c r="J2314" i="1"/>
  <c r="AA2315" i="2" s="1"/>
  <c r="O2315" i="1"/>
  <c r="J2318" i="1"/>
  <c r="AA2319" i="2" s="1"/>
  <c r="O2319" i="1"/>
  <c r="J2322" i="1"/>
  <c r="AA2323" i="2" s="1"/>
  <c r="O2323" i="1"/>
  <c r="J2326" i="1"/>
  <c r="AA2327" i="2" s="1"/>
  <c r="O2327" i="1"/>
  <c r="J2330" i="1"/>
  <c r="AA2331" i="2" s="1"/>
  <c r="O2331" i="1"/>
  <c r="J2334" i="1"/>
  <c r="AA2335" i="2" s="1"/>
  <c r="O2335" i="1"/>
  <c r="J2339" i="1"/>
  <c r="AA2340" i="2" s="1"/>
  <c r="O2340" i="1"/>
  <c r="J2343" i="1"/>
  <c r="AA2344" i="2" s="1"/>
  <c r="O2344" i="1"/>
  <c r="J2347" i="1"/>
  <c r="AA2348" i="2" s="1"/>
  <c r="O2348" i="1"/>
  <c r="J2351" i="1"/>
  <c r="AA2352" i="2" s="1"/>
  <c r="O2352" i="1"/>
  <c r="J2355" i="1"/>
  <c r="AA2356" i="2" s="1"/>
  <c r="O2356" i="1"/>
  <c r="J2359" i="1"/>
  <c r="AA2360" i="2" s="1"/>
  <c r="O2361" i="1"/>
  <c r="O2365" i="1"/>
  <c r="O2369" i="1"/>
  <c r="O2373" i="1"/>
  <c r="O2377" i="1"/>
  <c r="O2381" i="1"/>
  <c r="O2385" i="1"/>
  <c r="O2389" i="1"/>
  <c r="O2393" i="1"/>
  <c r="O2397" i="1"/>
  <c r="O2401" i="1"/>
  <c r="O2405" i="1"/>
  <c r="O2409" i="1"/>
  <c r="O2413" i="1"/>
  <c r="O2417" i="1"/>
  <c r="AG7" i="2"/>
  <c r="AG10" i="2"/>
  <c r="AG13" i="2"/>
  <c r="AG17" i="2"/>
  <c r="AG20" i="2"/>
  <c r="AG23" i="2"/>
  <c r="AG31" i="2"/>
  <c r="AG34" i="2"/>
  <c r="AG37" i="2"/>
  <c r="AG40" i="2"/>
  <c r="AG43" i="2"/>
  <c r="AG46" i="2"/>
  <c r="AG49" i="2"/>
  <c r="AG53" i="2"/>
  <c r="AG56" i="2"/>
  <c r="AG59" i="2"/>
  <c r="AG63" i="2"/>
  <c r="AG66" i="2"/>
  <c r="AG69" i="2"/>
  <c r="AG72" i="2"/>
  <c r="AG75" i="2"/>
  <c r="AG79" i="2"/>
  <c r="AG82" i="2"/>
  <c r="AG85" i="2"/>
  <c r="AG88" i="2"/>
  <c r="AG92" i="2"/>
  <c r="AG95" i="2"/>
  <c r="AG98" i="2"/>
  <c r="AG101" i="2"/>
  <c r="AG104" i="2"/>
  <c r="AG107" i="2"/>
  <c r="AG110" i="2"/>
  <c r="AG113" i="2"/>
  <c r="AG117" i="2"/>
  <c r="AG120" i="2"/>
  <c r="AG123" i="2"/>
  <c r="AG126" i="2"/>
  <c r="AG129" i="2"/>
  <c r="AG132" i="2"/>
  <c r="AG135" i="2"/>
  <c r="AG138" i="2"/>
  <c r="AG141" i="2"/>
  <c r="AG144" i="2"/>
  <c r="AG147" i="2"/>
  <c r="O149" i="2"/>
  <c r="Q149" i="2" s="1"/>
  <c r="P152" i="2"/>
  <c r="R152" i="2" s="1"/>
  <c r="AD152" i="2"/>
  <c r="O153" i="2"/>
  <c r="Q153" i="2" s="1"/>
  <c r="AD153" i="2"/>
  <c r="F107" i="3"/>
  <c r="AG165" i="2"/>
  <c r="F108" i="3"/>
  <c r="AC166" i="2"/>
  <c r="K109" i="3"/>
  <c r="AD167" i="2"/>
  <c r="P167" i="2"/>
  <c r="R167" i="2" s="1"/>
  <c r="K112" i="3"/>
  <c r="X174" i="2"/>
  <c r="M112" i="3" s="1"/>
  <c r="AD174" i="2"/>
  <c r="K113" i="3"/>
  <c r="AH175" i="2"/>
  <c r="X180" i="2"/>
  <c r="AD180" i="2"/>
  <c r="K118" i="3"/>
  <c r="AH181" i="2"/>
  <c r="K122" i="3"/>
  <c r="X186" i="2"/>
  <c r="M122" i="3" s="1"/>
  <c r="AD186" i="2"/>
  <c r="K123" i="3"/>
  <c r="AH187" i="2"/>
  <c r="K127" i="3"/>
  <c r="X192" i="2"/>
  <c r="M127" i="3" s="1"/>
  <c r="AD192" i="2"/>
  <c r="AH193" i="2"/>
  <c r="O194" i="2"/>
  <c r="Q194" i="2" s="1"/>
  <c r="F133" i="3"/>
  <c r="AG201" i="2"/>
  <c r="O202" i="2"/>
  <c r="Q202" i="2" s="1"/>
  <c r="P206" i="2"/>
  <c r="R206" i="2" s="1"/>
  <c r="K139" i="3"/>
  <c r="X208" i="2"/>
  <c r="M139" i="3" s="1"/>
  <c r="AH212" i="2"/>
  <c r="O213" i="2"/>
  <c r="Q213" i="2" s="1"/>
  <c r="F148" i="3"/>
  <c r="O221" i="2"/>
  <c r="Q221" i="2" s="1"/>
  <c r="AH221" i="2"/>
  <c r="P225" i="2"/>
  <c r="R225" i="2" s="1"/>
  <c r="X227" i="2"/>
  <c r="AD227" i="2"/>
  <c r="K158" i="3"/>
  <c r="X233" i="2"/>
  <c r="M158" i="3" s="1"/>
  <c r="AH233" i="2"/>
  <c r="AD233" i="2"/>
  <c r="O234" i="2"/>
  <c r="Q234" i="2" s="1"/>
  <c r="O239" i="2"/>
  <c r="Q239" i="2" s="1"/>
  <c r="K163" i="3"/>
  <c r="AD241" i="2"/>
  <c r="P241" i="2"/>
  <c r="R241" i="2" s="1"/>
  <c r="AH241" i="2"/>
  <c r="AC241" i="2"/>
  <c r="K167" i="3"/>
  <c r="AH246" i="2"/>
  <c r="AD246" i="2"/>
  <c r="P248" i="2"/>
  <c r="R248" i="2" s="1"/>
  <c r="F197" i="3"/>
  <c r="O278" i="2"/>
  <c r="Q278" i="2" s="1"/>
  <c r="K198" i="3"/>
  <c r="P279" i="2"/>
  <c r="R279" i="2" s="1"/>
  <c r="X279" i="2"/>
  <c r="M198" i="3" s="1"/>
  <c r="AH279" i="2"/>
  <c r="AD279" i="2"/>
  <c r="K201" i="3"/>
  <c r="P282" i="2"/>
  <c r="R282" i="2" s="1"/>
  <c r="X282" i="2"/>
  <c r="M201" i="3" s="1"/>
  <c r="AH282" i="2"/>
  <c r="AD282" i="2"/>
  <c r="K213" i="3"/>
  <c r="P294" i="2"/>
  <c r="R294" i="2" s="1"/>
  <c r="X294" i="2"/>
  <c r="M213" i="3" s="1"/>
  <c r="AH294" i="2"/>
  <c r="AD294" i="2"/>
  <c r="K225" i="3"/>
  <c r="P306" i="2"/>
  <c r="R306" i="2" s="1"/>
  <c r="X306" i="2"/>
  <c r="M225" i="3" s="1"/>
  <c r="AH306" i="2"/>
  <c r="AD306" i="2"/>
  <c r="K237" i="3"/>
  <c r="P318" i="2"/>
  <c r="R318" i="2" s="1"/>
  <c r="X318" i="2"/>
  <c r="M237" i="3" s="1"/>
  <c r="AH318" i="2"/>
  <c r="AD318" i="2"/>
  <c r="K249" i="3"/>
  <c r="P330" i="2"/>
  <c r="R330" i="2" s="1"/>
  <c r="X330" i="2"/>
  <c r="M249" i="3" s="1"/>
  <c r="AH330" i="2"/>
  <c r="AD330" i="2"/>
  <c r="K261" i="3"/>
  <c r="P342" i="2"/>
  <c r="R342" i="2" s="1"/>
  <c r="X342" i="2"/>
  <c r="M261" i="3" s="1"/>
  <c r="AH342" i="2"/>
  <c r="AD342" i="2"/>
  <c r="P355" i="2"/>
  <c r="R355" i="2" s="1"/>
  <c r="X355" i="2"/>
  <c r="AH355" i="2"/>
  <c r="AD355" i="2"/>
  <c r="AG363" i="2"/>
  <c r="F271" i="3"/>
  <c r="W377" i="2"/>
  <c r="H271" i="3" s="1"/>
  <c r="AG377" i="2"/>
  <c r="AC377" i="2"/>
  <c r="O377" i="2"/>
  <c r="Q377" i="2" s="1"/>
  <c r="AH406" i="2"/>
  <c r="AH412" i="2"/>
  <c r="AH418" i="2"/>
  <c r="AH424" i="2"/>
  <c r="AC2205" i="2"/>
  <c r="AE2205" i="2"/>
  <c r="AE2229" i="2"/>
  <c r="AG2229" i="2"/>
  <c r="AC2229" i="2"/>
  <c r="AE2233" i="2"/>
  <c r="AC2233" i="2"/>
  <c r="AG2237" i="2"/>
  <c r="AE2237" i="2"/>
  <c r="AC2237" i="2"/>
  <c r="AE2241" i="2"/>
  <c r="AC2241" i="2"/>
  <c r="AE2254" i="2"/>
  <c r="AC2254" i="2"/>
  <c r="AE2258" i="2"/>
  <c r="AC2258" i="2"/>
  <c r="AE2262" i="2"/>
  <c r="AC2262" i="2"/>
  <c r="AE2274" i="2"/>
  <c r="AC2274" i="2"/>
  <c r="AE2282" i="2"/>
  <c r="AC2282" i="2"/>
  <c r="AE2294" i="2"/>
  <c r="AC2294" i="2"/>
  <c r="AE2306" i="2"/>
  <c r="AC2306" i="2"/>
  <c r="AE2318" i="2"/>
  <c r="AG2318" i="2"/>
  <c r="AE2322" i="2"/>
  <c r="AG2322" i="2"/>
  <c r="AE2326" i="2"/>
  <c r="AC2326" i="2"/>
  <c r="AE2334" i="2"/>
  <c r="AG2334" i="2"/>
  <c r="P2340" i="1"/>
  <c r="P2344" i="1"/>
  <c r="AE2347" i="2"/>
  <c r="AG2347" i="2"/>
  <c r="P2348" i="1"/>
  <c r="P2352" i="1"/>
  <c r="P2356" i="1"/>
  <c r="AE2359" i="2"/>
  <c r="AG2359" i="2"/>
  <c r="P2361" i="1"/>
  <c r="P2365" i="1"/>
  <c r="P2369" i="1"/>
  <c r="P2373" i="1"/>
  <c r="AE2376" i="2"/>
  <c r="AC2376" i="2"/>
  <c r="P2377" i="1"/>
  <c r="P2381" i="1"/>
  <c r="P2385" i="1"/>
  <c r="AE2388" i="2"/>
  <c r="AC2388" i="2"/>
  <c r="P2389" i="1"/>
  <c r="P2393" i="1"/>
  <c r="P2397" i="1"/>
  <c r="P2401" i="1"/>
  <c r="P2405" i="1"/>
  <c r="P2409" i="1"/>
  <c r="P2413" i="1"/>
  <c r="P2417" i="1"/>
  <c r="P149" i="2"/>
  <c r="R149" i="2" s="1"/>
  <c r="AC149" i="2"/>
  <c r="O151" i="2"/>
  <c r="Q151" i="2" s="1"/>
  <c r="P153" i="2"/>
  <c r="R153" i="2" s="1"/>
  <c r="AH154" i="2"/>
  <c r="K104" i="3"/>
  <c r="X162" i="2"/>
  <c r="M104" i="3" s="1"/>
  <c r="K108" i="3"/>
  <c r="AH166" i="2"/>
  <c r="O170" i="2"/>
  <c r="Q170" i="2" s="1"/>
  <c r="F112" i="3"/>
  <c r="AG174" i="2"/>
  <c r="O176" i="2"/>
  <c r="Q176" i="2" s="1"/>
  <c r="AG180" i="2"/>
  <c r="O182" i="2"/>
  <c r="Q182" i="2" s="1"/>
  <c r="F122" i="3"/>
  <c r="AG186" i="2"/>
  <c r="O188" i="2"/>
  <c r="Q188" i="2" s="1"/>
  <c r="F127" i="3"/>
  <c r="AG192" i="2"/>
  <c r="K133" i="3"/>
  <c r="AD201" i="2"/>
  <c r="P201" i="2"/>
  <c r="R201" i="2" s="1"/>
  <c r="AH201" i="2"/>
  <c r="P202" i="2"/>
  <c r="R202" i="2" s="1"/>
  <c r="F139" i="3"/>
  <c r="AC208" i="2"/>
  <c r="AG208" i="2"/>
  <c r="O209" i="2"/>
  <c r="Q209" i="2" s="1"/>
  <c r="AG209" i="2"/>
  <c r="K148" i="3"/>
  <c r="AD220" i="2"/>
  <c r="P220" i="2"/>
  <c r="R220" i="2" s="1"/>
  <c r="AH220" i="2"/>
  <c r="P221" i="2"/>
  <c r="R221" i="2" s="1"/>
  <c r="AC227" i="2"/>
  <c r="AG227" i="2"/>
  <c r="O228" i="2"/>
  <c r="Q228" i="2" s="1"/>
  <c r="AG228" i="2"/>
  <c r="F158" i="3"/>
  <c r="AC233" i="2"/>
  <c r="AG233" i="2"/>
  <c r="P234" i="2"/>
  <c r="R234" i="2" s="1"/>
  <c r="F161" i="3"/>
  <c r="AG238" i="2"/>
  <c r="P239" i="2"/>
  <c r="R239" i="2" s="1"/>
  <c r="O244" i="2"/>
  <c r="Q244" i="2" s="1"/>
  <c r="AG250" i="2"/>
  <c r="AC250" i="2"/>
  <c r="P264" i="2"/>
  <c r="R264" i="2" s="1"/>
  <c r="K184" i="3"/>
  <c r="AH265" i="2"/>
  <c r="AD265" i="2"/>
  <c r="P265" i="2"/>
  <c r="R265" i="2" s="1"/>
  <c r="O271" i="2"/>
  <c r="Q271" i="2" s="1"/>
  <c r="F200" i="3"/>
  <c r="AG281" i="2"/>
  <c r="AC281" i="2"/>
  <c r="O281" i="2"/>
  <c r="Q281" i="2" s="1"/>
  <c r="W281" i="2"/>
  <c r="H200" i="3" s="1"/>
  <c r="F211" i="3"/>
  <c r="W292" i="2"/>
  <c r="H211" i="3" s="1"/>
  <c r="AG292" i="2"/>
  <c r="AC292" i="2"/>
  <c r="O292" i="2"/>
  <c r="Q292" i="2" s="1"/>
  <c r="F223" i="3"/>
  <c r="W304" i="2"/>
  <c r="H223" i="3" s="1"/>
  <c r="AG304" i="2"/>
  <c r="AC304" i="2"/>
  <c r="O304" i="2"/>
  <c r="Q304" i="2" s="1"/>
  <c r="F235" i="3"/>
  <c r="W316" i="2"/>
  <c r="H235" i="3" s="1"/>
  <c r="AG316" i="2"/>
  <c r="AC316" i="2"/>
  <c r="O316" i="2"/>
  <c r="Q316" i="2" s="1"/>
  <c r="F247" i="3"/>
  <c r="W328" i="2"/>
  <c r="H247" i="3" s="1"/>
  <c r="AG328" i="2"/>
  <c r="AC328" i="2"/>
  <c r="O328" i="2"/>
  <c r="Q328" i="2" s="1"/>
  <c r="F259" i="3"/>
  <c r="W340" i="2"/>
  <c r="H259" i="3" s="1"/>
  <c r="AG340" i="2"/>
  <c r="AC340" i="2"/>
  <c r="O340" i="2"/>
  <c r="Q340" i="2" s="1"/>
  <c r="W353" i="2"/>
  <c r="AG353" i="2"/>
  <c r="AC353" i="2"/>
  <c r="O353" i="2"/>
  <c r="Q353" i="2" s="1"/>
  <c r="AG354" i="2"/>
  <c r="AC355" i="2"/>
  <c r="W362" i="2"/>
  <c r="AG362" i="2"/>
  <c r="AC362" i="2"/>
  <c r="O362" i="2"/>
  <c r="Q362" i="2" s="1"/>
  <c r="AD363" i="2"/>
  <c r="P370" i="2"/>
  <c r="R370" i="2" s="1"/>
  <c r="X370" i="2"/>
  <c r="AH370" i="2"/>
  <c r="AD370" i="2"/>
  <c r="AH391" i="2"/>
  <c r="AF2322" i="2"/>
  <c r="AD2322" i="2"/>
  <c r="AF2326" i="2"/>
  <c r="AH2326" i="2"/>
  <c r="AF2330" i="2"/>
  <c r="AD2330" i="2"/>
  <c r="W7" i="2"/>
  <c r="W10" i="2"/>
  <c r="H6" i="3" s="1"/>
  <c r="W13" i="2"/>
  <c r="W17" i="2"/>
  <c r="W20" i="2"/>
  <c r="H9" i="3" s="1"/>
  <c r="W23" i="2"/>
  <c r="H11" i="3" s="1"/>
  <c r="W27" i="2"/>
  <c r="H14" i="3" s="1"/>
  <c r="W31" i="2"/>
  <c r="W34" i="2"/>
  <c r="H19" i="3" s="1"/>
  <c r="W37" i="2"/>
  <c r="H22" i="3" s="1"/>
  <c r="W40" i="2"/>
  <c r="H25" i="3" s="1"/>
  <c r="W43" i="2"/>
  <c r="H28" i="3" s="1"/>
  <c r="W46" i="2"/>
  <c r="H31" i="3" s="1"/>
  <c r="W49" i="2"/>
  <c r="H33" i="3" s="1"/>
  <c r="W53" i="2"/>
  <c r="H35" i="3" s="1"/>
  <c r="W56" i="2"/>
  <c r="W59" i="2"/>
  <c r="H38" i="3" s="1"/>
  <c r="W63" i="2"/>
  <c r="W66" i="2"/>
  <c r="W69" i="2"/>
  <c r="W72" i="2"/>
  <c r="W75" i="2"/>
  <c r="W79" i="2"/>
  <c r="H42" i="3" s="1"/>
  <c r="W82" i="2"/>
  <c r="H45" i="3" s="1"/>
  <c r="W85" i="2"/>
  <c r="H48" i="3" s="1"/>
  <c r="W88" i="2"/>
  <c r="H51" i="3" s="1"/>
  <c r="W92" i="2"/>
  <c r="W95" i="2"/>
  <c r="H54" i="3" s="1"/>
  <c r="W98" i="2"/>
  <c r="W101" i="2"/>
  <c r="H59" i="3" s="1"/>
  <c r="W104" i="2"/>
  <c r="H61" i="3" s="1"/>
  <c r="W107" i="2"/>
  <c r="H64" i="3" s="1"/>
  <c r="W110" i="2"/>
  <c r="H67" i="3" s="1"/>
  <c r="W113" i="2"/>
  <c r="H69" i="3" s="1"/>
  <c r="W117" i="2"/>
  <c r="H72" i="3" s="1"/>
  <c r="W120" i="2"/>
  <c r="W123" i="2"/>
  <c r="H74" i="3" s="1"/>
  <c r="W126" i="2"/>
  <c r="H77" i="3" s="1"/>
  <c r="W129" i="2"/>
  <c r="H80" i="3" s="1"/>
  <c r="W132" i="2"/>
  <c r="H82" i="3" s="1"/>
  <c r="W135" i="2"/>
  <c r="H85" i="3" s="1"/>
  <c r="W138" i="2"/>
  <c r="H88" i="3" s="1"/>
  <c r="W141" i="2"/>
  <c r="H91" i="3" s="1"/>
  <c r="W144" i="2"/>
  <c r="H94" i="3" s="1"/>
  <c r="W147" i="2"/>
  <c r="H97" i="3" s="1"/>
  <c r="AD149" i="2"/>
  <c r="F104" i="3"/>
  <c r="AG162" i="2"/>
  <c r="F105" i="3"/>
  <c r="AC163" i="2"/>
  <c r="K106" i="3"/>
  <c r="P164" i="2"/>
  <c r="R164" i="2" s="1"/>
  <c r="P168" i="2"/>
  <c r="R168" i="2" s="1"/>
  <c r="AD168" i="2"/>
  <c r="K129" i="3"/>
  <c r="AH197" i="2"/>
  <c r="F136" i="3"/>
  <c r="AG204" i="2"/>
  <c r="K142" i="3"/>
  <c r="X211" i="2"/>
  <c r="M142" i="3" s="1"/>
  <c r="K145" i="3"/>
  <c r="AH215" i="2"/>
  <c r="F151" i="3"/>
  <c r="K155" i="3"/>
  <c r="X230" i="2"/>
  <c r="M155" i="3" s="1"/>
  <c r="AH230" i="2"/>
  <c r="AD230" i="2"/>
  <c r="K161" i="3"/>
  <c r="AD238" i="2"/>
  <c r="P238" i="2"/>
  <c r="R238" i="2" s="1"/>
  <c r="AH238" i="2"/>
  <c r="AC243" i="2"/>
  <c r="AH250" i="2"/>
  <c r="AD250" i="2"/>
  <c r="F185" i="3"/>
  <c r="AG266" i="2"/>
  <c r="AC266" i="2"/>
  <c r="O266" i="2"/>
  <c r="Q266" i="2" s="1"/>
  <c r="AD354" i="2"/>
  <c r="AG369" i="2"/>
  <c r="W383" i="2"/>
  <c r="AG383" i="2"/>
  <c r="AC383" i="2"/>
  <c r="O383" i="2"/>
  <c r="Q383" i="2" s="1"/>
  <c r="AD429" i="2"/>
  <c r="O2091" i="1"/>
  <c r="O2095" i="1"/>
  <c r="O2099" i="1"/>
  <c r="O2103" i="1"/>
  <c r="O2107" i="1"/>
  <c r="O2112" i="1"/>
  <c r="O2116" i="1"/>
  <c r="O2120" i="1"/>
  <c r="O2124" i="1"/>
  <c r="O2128" i="1"/>
  <c r="O2132" i="1"/>
  <c r="O2136" i="1"/>
  <c r="O2141" i="1"/>
  <c r="O2145" i="1"/>
  <c r="O2149" i="1"/>
  <c r="O2153" i="1"/>
  <c r="O2157" i="1"/>
  <c r="O2161" i="1"/>
  <c r="O2165" i="1"/>
  <c r="O2169" i="1"/>
  <c r="O2173" i="1"/>
  <c r="O2177" i="1"/>
  <c r="O2181" i="1"/>
  <c r="O2185" i="1"/>
  <c r="O2189" i="1"/>
  <c r="O2193" i="1"/>
  <c r="O2197" i="1"/>
  <c r="J2200" i="1"/>
  <c r="AA2201" i="2" s="1"/>
  <c r="O2201" i="1"/>
  <c r="J2204" i="1"/>
  <c r="AA2205" i="2" s="1"/>
  <c r="O2205" i="1"/>
  <c r="J2208" i="1"/>
  <c r="AA2209" i="2" s="1"/>
  <c r="O2209" i="1"/>
  <c r="J2212" i="1"/>
  <c r="AA2213" i="2" s="1"/>
  <c r="O2213" i="1"/>
  <c r="J2216" i="1"/>
  <c r="AA2217" i="2" s="1"/>
  <c r="O2217" i="1"/>
  <c r="J2220" i="1"/>
  <c r="AA2221" i="2" s="1"/>
  <c r="O2221" i="1"/>
  <c r="J2224" i="1"/>
  <c r="AA2225" i="2" s="1"/>
  <c r="O2225" i="1"/>
  <c r="J2228" i="1"/>
  <c r="AA2229" i="2" s="1"/>
  <c r="O2229" i="1"/>
  <c r="J2232" i="1"/>
  <c r="AA2233" i="2" s="1"/>
  <c r="O2233" i="1"/>
  <c r="J2236" i="1"/>
  <c r="AA2237" i="2" s="1"/>
  <c r="O2237" i="1"/>
  <c r="J2240" i="1"/>
  <c r="AA2241" i="2" s="1"/>
  <c r="O2241" i="1"/>
  <c r="J2244" i="1"/>
  <c r="AA2245" i="2" s="1"/>
  <c r="O2245" i="1"/>
  <c r="J2248" i="1"/>
  <c r="AA2249" i="2" s="1"/>
  <c r="O2249" i="1"/>
  <c r="J2253" i="1"/>
  <c r="AA2254" i="2" s="1"/>
  <c r="O2254" i="1"/>
  <c r="J2257" i="1"/>
  <c r="AA2258" i="2" s="1"/>
  <c r="O2258" i="1"/>
  <c r="J2261" i="1"/>
  <c r="AA2262" i="2" s="1"/>
  <c r="O2262" i="1"/>
  <c r="J2265" i="1"/>
  <c r="AA2266" i="2" s="1"/>
  <c r="O2266" i="1"/>
  <c r="J2269" i="1"/>
  <c r="AA2270" i="2" s="1"/>
  <c r="O2270" i="1"/>
  <c r="J2273" i="1"/>
  <c r="AA2274" i="2" s="1"/>
  <c r="O2274" i="1"/>
  <c r="J2277" i="1"/>
  <c r="AA2278" i="2" s="1"/>
  <c r="O2278" i="1"/>
  <c r="J2281" i="1"/>
  <c r="AA2282" i="2" s="1"/>
  <c r="O2282" i="1"/>
  <c r="J2285" i="1"/>
  <c r="AA2286" i="2" s="1"/>
  <c r="O2286" i="1"/>
  <c r="J2289" i="1"/>
  <c r="AA2290" i="2" s="1"/>
  <c r="O2290" i="1"/>
  <c r="J2293" i="1"/>
  <c r="AA2294" i="2" s="1"/>
  <c r="O2294" i="1"/>
  <c r="J2297" i="1"/>
  <c r="AA2298" i="2" s="1"/>
  <c r="O2298" i="1"/>
  <c r="J2301" i="1"/>
  <c r="AA2302" i="2" s="1"/>
  <c r="O2302" i="1"/>
  <c r="J2305" i="1"/>
  <c r="AA2306" i="2" s="1"/>
  <c r="O2306" i="1"/>
  <c r="J2309" i="1"/>
  <c r="AA2310" i="2" s="1"/>
  <c r="O2310" i="1"/>
  <c r="J2313" i="1"/>
  <c r="AA2314" i="2" s="1"/>
  <c r="O2314" i="1"/>
  <c r="J2317" i="1"/>
  <c r="AA2318" i="2" s="1"/>
  <c r="O2318" i="1"/>
  <c r="J2321" i="1"/>
  <c r="AA2322" i="2" s="1"/>
  <c r="O2322" i="1"/>
  <c r="J2325" i="1"/>
  <c r="AA2326" i="2" s="1"/>
  <c r="O2326" i="1"/>
  <c r="J2329" i="1"/>
  <c r="AA2330" i="2" s="1"/>
  <c r="O2330" i="1"/>
  <c r="J2333" i="1"/>
  <c r="AA2334" i="2" s="1"/>
  <c r="O2334" i="1"/>
  <c r="J2337" i="1"/>
  <c r="AA2338" i="2" s="1"/>
  <c r="O2339" i="1"/>
  <c r="J2342" i="1"/>
  <c r="AA2343" i="2" s="1"/>
  <c r="O2343" i="1"/>
  <c r="J2346" i="1"/>
  <c r="AA2347" i="2" s="1"/>
  <c r="O2347" i="1"/>
  <c r="J2350" i="1"/>
  <c r="AA2351" i="2" s="1"/>
  <c r="O2351" i="1"/>
  <c r="J2354" i="1"/>
  <c r="AA2355" i="2" s="1"/>
  <c r="O2355" i="1"/>
  <c r="J2358" i="1"/>
  <c r="AA2359" i="2" s="1"/>
  <c r="O2359" i="1"/>
  <c r="J2363" i="1"/>
  <c r="AA2364" i="2" s="1"/>
  <c r="O2364" i="1"/>
  <c r="J2367" i="1"/>
  <c r="AA2368" i="2" s="1"/>
  <c r="O2368" i="1"/>
  <c r="J2371" i="1"/>
  <c r="AA2372" i="2" s="1"/>
  <c r="O2372" i="1"/>
  <c r="J2375" i="1"/>
  <c r="AA2376" i="2" s="1"/>
  <c r="O2376" i="1"/>
  <c r="J2379" i="1"/>
  <c r="AA2380" i="2" s="1"/>
  <c r="O2380" i="1"/>
  <c r="J2383" i="1"/>
  <c r="AA2384" i="2" s="1"/>
  <c r="O2384" i="1"/>
  <c r="J2387" i="1"/>
  <c r="AA2388" i="2" s="1"/>
  <c r="O2388" i="1"/>
  <c r="J2391" i="1"/>
  <c r="AA2392" i="2" s="1"/>
  <c r="O2392" i="1"/>
  <c r="J2395" i="1"/>
  <c r="AA2396" i="2" s="1"/>
  <c r="O2396" i="1"/>
  <c r="J2399" i="1"/>
  <c r="AA2400" i="2" s="1"/>
  <c r="O2400" i="1"/>
  <c r="J2403" i="1"/>
  <c r="AA2404" i="2" s="1"/>
  <c r="O2404" i="1"/>
  <c r="J2407" i="1"/>
  <c r="AA2408" i="2" s="1"/>
  <c r="O2408" i="1"/>
  <c r="J2411" i="1"/>
  <c r="AA2412" i="2" s="1"/>
  <c r="O2412" i="1"/>
  <c r="J2415" i="1"/>
  <c r="AA2416" i="2" s="1"/>
  <c r="O2416" i="1"/>
  <c r="J2419" i="1"/>
  <c r="AA2420" i="2" s="1"/>
  <c r="P150" i="2"/>
  <c r="R150" i="2" s="1"/>
  <c r="AH152" i="2"/>
  <c r="X158" i="2"/>
  <c r="K105" i="3"/>
  <c r="AH163" i="2"/>
  <c r="O165" i="2"/>
  <c r="Q165" i="2" s="1"/>
  <c r="AC165" i="2"/>
  <c r="P169" i="2"/>
  <c r="R169" i="2" s="1"/>
  <c r="AC174" i="2"/>
  <c r="P112" i="3" s="1"/>
  <c r="AC180" i="2"/>
  <c r="AC186" i="2"/>
  <c r="P122" i="3" s="1"/>
  <c r="AC192" i="2"/>
  <c r="P127" i="3" s="1"/>
  <c r="AD197" i="2"/>
  <c r="K136" i="3"/>
  <c r="AD204" i="2"/>
  <c r="P204" i="2"/>
  <c r="R204" i="2" s="1"/>
  <c r="AH204" i="2"/>
  <c r="P205" i="2"/>
  <c r="R205" i="2" s="1"/>
  <c r="F142" i="3"/>
  <c r="AC211" i="2"/>
  <c r="AG211" i="2"/>
  <c r="AD215" i="2"/>
  <c r="K151" i="3"/>
  <c r="AD223" i="2"/>
  <c r="P223" i="2"/>
  <c r="R223" i="2" s="1"/>
  <c r="AH223" i="2"/>
  <c r="P224" i="2"/>
  <c r="R224" i="2" s="1"/>
  <c r="F155" i="3"/>
  <c r="AC230" i="2"/>
  <c r="P155" i="3" s="1"/>
  <c r="AG230" i="2"/>
  <c r="P231" i="2"/>
  <c r="R231" i="2" s="1"/>
  <c r="AG235" i="2"/>
  <c r="P236" i="2"/>
  <c r="R236" i="2" s="1"/>
  <c r="O241" i="2"/>
  <c r="Q241" i="2" s="1"/>
  <c r="AH243" i="2"/>
  <c r="AD243" i="2"/>
  <c r="X251" i="2"/>
  <c r="M170" i="3" s="1"/>
  <c r="F172" i="3"/>
  <c r="AG253" i="2"/>
  <c r="AC253" i="2"/>
  <c r="P261" i="2"/>
  <c r="R261" i="2" s="1"/>
  <c r="W263" i="2"/>
  <c r="H182" i="3" s="1"/>
  <c r="K186" i="3"/>
  <c r="X267" i="2"/>
  <c r="M186" i="3" s="1"/>
  <c r="AH267" i="2"/>
  <c r="AD267" i="2"/>
  <c r="X268" i="2"/>
  <c r="M187" i="3" s="1"/>
  <c r="O277" i="2"/>
  <c r="Q277" i="2" s="1"/>
  <c r="K210" i="3"/>
  <c r="P291" i="2"/>
  <c r="R291" i="2" s="1"/>
  <c r="X291" i="2"/>
  <c r="M210" i="3" s="1"/>
  <c r="AH291" i="2"/>
  <c r="AD291" i="2"/>
  <c r="K222" i="3"/>
  <c r="P303" i="2"/>
  <c r="R303" i="2" s="1"/>
  <c r="X303" i="2"/>
  <c r="M222" i="3" s="1"/>
  <c r="AH303" i="2"/>
  <c r="AD303" i="2"/>
  <c r="K234" i="3"/>
  <c r="P315" i="2"/>
  <c r="R315" i="2" s="1"/>
  <c r="X315" i="2"/>
  <c r="M234" i="3" s="1"/>
  <c r="AH315" i="2"/>
  <c r="AD315" i="2"/>
  <c r="K246" i="3"/>
  <c r="P327" i="2"/>
  <c r="R327" i="2" s="1"/>
  <c r="X327" i="2"/>
  <c r="M246" i="3" s="1"/>
  <c r="AH327" i="2"/>
  <c r="AD327" i="2"/>
  <c r="K258" i="3"/>
  <c r="P339" i="2"/>
  <c r="R339" i="2" s="1"/>
  <c r="X339" i="2"/>
  <c r="M258" i="3" s="1"/>
  <c r="AH339" i="2"/>
  <c r="AD339" i="2"/>
  <c r="K270" i="3"/>
  <c r="P351" i="2"/>
  <c r="R351" i="2" s="1"/>
  <c r="X351" i="2"/>
  <c r="M270" i="3" s="1"/>
  <c r="AH351" i="2"/>
  <c r="AD351" i="2"/>
  <c r="W368" i="2"/>
  <c r="AG368" i="2"/>
  <c r="AC368" i="2"/>
  <c r="O368" i="2"/>
  <c r="Q368" i="2" s="1"/>
  <c r="AD369" i="2"/>
  <c r="P376" i="2"/>
  <c r="R376" i="2" s="1"/>
  <c r="X376" i="2"/>
  <c r="AH376" i="2"/>
  <c r="AD376" i="2"/>
  <c r="AE2232" i="2"/>
  <c r="AG2232" i="2"/>
  <c r="AG2240" i="2"/>
  <c r="AE2240" i="2"/>
  <c r="AC2240" i="2"/>
  <c r="AE2244" i="2"/>
  <c r="AC2244" i="2"/>
  <c r="I649" i="3"/>
  <c r="Y2257" i="2"/>
  <c r="AE2269" i="2"/>
  <c r="AG2269" i="2"/>
  <c r="AC2269" i="2"/>
  <c r="AG2277" i="2"/>
  <c r="AE2277" i="2"/>
  <c r="AE2281" i="2"/>
  <c r="AG2281" i="2"/>
  <c r="AE2305" i="2"/>
  <c r="AG2305" i="2"/>
  <c r="K2313" i="1"/>
  <c r="AB2314" i="2" s="1"/>
  <c r="K2317" i="1"/>
  <c r="AB2318" i="2" s="1"/>
  <c r="AE2321" i="2"/>
  <c r="AG2321" i="2"/>
  <c r="AC2321" i="2"/>
  <c r="K2321" i="1"/>
  <c r="AB2322" i="2" s="1"/>
  <c r="K2325" i="1"/>
  <c r="AB2326" i="2" s="1"/>
  <c r="K2329" i="1"/>
  <c r="AB2330" i="2" s="1"/>
  <c r="K2333" i="1"/>
  <c r="AB2334" i="2" s="1"/>
  <c r="AE2337" i="2"/>
  <c r="AG2337" i="2"/>
  <c r="K2337" i="1"/>
  <c r="AB2338" i="2" s="1"/>
  <c r="K2342" i="1"/>
  <c r="AB2343" i="2" s="1"/>
  <c r="I650" i="3"/>
  <c r="Y2346" i="2"/>
  <c r="AE2346" i="2" s="1"/>
  <c r="K2346" i="1"/>
  <c r="AB2347" i="2" s="1"/>
  <c r="AE2350" i="2"/>
  <c r="AG2350" i="2"/>
  <c r="K2350" i="1"/>
  <c r="AB2351" i="2" s="1"/>
  <c r="K2354" i="1"/>
  <c r="AB2355" i="2" s="1"/>
  <c r="K2358" i="1"/>
  <c r="AB2359" i="2" s="1"/>
  <c r="AE2363" i="2"/>
  <c r="AG2363" i="2"/>
  <c r="K2363" i="1"/>
  <c r="AB2364" i="2" s="1"/>
  <c r="K2367" i="1"/>
  <c r="AB2368" i="2" s="1"/>
  <c r="K2371" i="1"/>
  <c r="AB2372" i="2" s="1"/>
  <c r="AE2375" i="2"/>
  <c r="AG2375" i="2"/>
  <c r="K2375" i="1"/>
  <c r="AB2376" i="2" s="1"/>
  <c r="K2379" i="1"/>
  <c r="AB2380" i="2" s="1"/>
  <c r="K2383" i="1"/>
  <c r="AB2384" i="2" s="1"/>
  <c r="AE2387" i="2"/>
  <c r="AG2387" i="2"/>
  <c r="K2387" i="1"/>
  <c r="AB2388" i="2" s="1"/>
  <c r="K2391" i="1"/>
  <c r="AB2392" i="2" s="1"/>
  <c r="K2395" i="1"/>
  <c r="AB2396" i="2" s="1"/>
  <c r="AE2399" i="2"/>
  <c r="AC2399" i="2"/>
  <c r="AG2399" i="2"/>
  <c r="K2399" i="1"/>
  <c r="AB2400" i="2" s="1"/>
  <c r="AG2403" i="2"/>
  <c r="AE2403" i="2"/>
  <c r="K2403" i="1"/>
  <c r="AB2404" i="2" s="1"/>
  <c r="K2407" i="1"/>
  <c r="AB2408" i="2" s="1"/>
  <c r="K2411" i="1"/>
  <c r="AB2412" i="2" s="1"/>
  <c r="K2415" i="1"/>
  <c r="AB2416" i="2" s="1"/>
  <c r="K2419" i="1"/>
  <c r="AB2420" i="2" s="1"/>
  <c r="AG158" i="2"/>
  <c r="AD173" i="2"/>
  <c r="P173" i="2"/>
  <c r="R173" i="2" s="1"/>
  <c r="AH173" i="2"/>
  <c r="K117" i="3"/>
  <c r="AD179" i="2"/>
  <c r="P179" i="2"/>
  <c r="R179" i="2" s="1"/>
  <c r="AH179" i="2"/>
  <c r="K121" i="3"/>
  <c r="AD185" i="2"/>
  <c r="P185" i="2"/>
  <c r="R185" i="2" s="1"/>
  <c r="AH185" i="2"/>
  <c r="AD191" i="2"/>
  <c r="P191" i="2"/>
  <c r="R191" i="2" s="1"/>
  <c r="AH191" i="2"/>
  <c r="X195" i="2"/>
  <c r="AD195" i="2"/>
  <c r="K132" i="3"/>
  <c r="AH200" i="2"/>
  <c r="AC204" i="2"/>
  <c r="P136" i="3" s="1"/>
  <c r="F138" i="3"/>
  <c r="AG207" i="2"/>
  <c r="O208" i="2"/>
  <c r="Q208" i="2" s="1"/>
  <c r="K144" i="3"/>
  <c r="X214" i="2"/>
  <c r="M144" i="3" s="1"/>
  <c r="AD214" i="2"/>
  <c r="AH219" i="2"/>
  <c r="F154" i="3"/>
  <c r="O227" i="2"/>
  <c r="Q227" i="2" s="1"/>
  <c r="O233" i="2"/>
  <c r="Q233" i="2" s="1"/>
  <c r="AD235" i="2"/>
  <c r="P235" i="2"/>
  <c r="R235" i="2" s="1"/>
  <c r="AH235" i="2"/>
  <c r="AG243" i="2"/>
  <c r="K166" i="3"/>
  <c r="X245" i="2"/>
  <c r="M166" i="3" s="1"/>
  <c r="AH245" i="2"/>
  <c r="AD245" i="2"/>
  <c r="F168" i="3"/>
  <c r="AG247" i="2"/>
  <c r="AC247" i="2"/>
  <c r="P168" i="3" s="1"/>
  <c r="O247" i="2"/>
  <c r="Q247" i="2" s="1"/>
  <c r="K172" i="3"/>
  <c r="W254" i="2"/>
  <c r="H173" i="3" s="1"/>
  <c r="W260" i="2"/>
  <c r="H179" i="3" s="1"/>
  <c r="K181" i="3"/>
  <c r="F208" i="3"/>
  <c r="W289" i="2"/>
  <c r="H208" i="3" s="1"/>
  <c r="AG289" i="2"/>
  <c r="AC289" i="2"/>
  <c r="O289" i="2"/>
  <c r="Q289" i="2" s="1"/>
  <c r="F220" i="3"/>
  <c r="W301" i="2"/>
  <c r="H220" i="3" s="1"/>
  <c r="AG301" i="2"/>
  <c r="AC301" i="2"/>
  <c r="O301" i="2"/>
  <c r="Q301" i="2" s="1"/>
  <c r="F232" i="3"/>
  <c r="W313" i="2"/>
  <c r="H232" i="3" s="1"/>
  <c r="AG313" i="2"/>
  <c r="AC313" i="2"/>
  <c r="O313" i="2"/>
  <c r="Q313" i="2" s="1"/>
  <c r="F244" i="3"/>
  <c r="W325" i="2"/>
  <c r="H244" i="3" s="1"/>
  <c r="AG325" i="2"/>
  <c r="AC325" i="2"/>
  <c r="O325" i="2"/>
  <c r="Q325" i="2" s="1"/>
  <c r="F256" i="3"/>
  <c r="W337" i="2"/>
  <c r="H256" i="3" s="1"/>
  <c r="AG337" i="2"/>
  <c r="AC337" i="2"/>
  <c r="O337" i="2"/>
  <c r="Q337" i="2" s="1"/>
  <c r="F268" i="3"/>
  <c r="W349" i="2"/>
  <c r="H268" i="3" s="1"/>
  <c r="AG349" i="2"/>
  <c r="AC349" i="2"/>
  <c r="O349" i="2"/>
  <c r="Q349" i="2" s="1"/>
  <c r="P361" i="2"/>
  <c r="R361" i="2" s="1"/>
  <c r="X361" i="2"/>
  <c r="AH361" i="2"/>
  <c r="AD361" i="2"/>
  <c r="AG375" i="2"/>
  <c r="AD2188" i="2"/>
  <c r="AF2188" i="2"/>
  <c r="N2200" i="1"/>
  <c r="AH2204" i="2"/>
  <c r="AF2204" i="2"/>
  <c r="AD2204" i="2"/>
  <c r="N2204" i="1"/>
  <c r="N2208" i="1"/>
  <c r="N2212" i="1"/>
  <c r="N2216" i="1"/>
  <c r="N2220" i="1"/>
  <c r="AF2224" i="2"/>
  <c r="AH2224" i="2"/>
  <c r="N2224" i="1"/>
  <c r="N2228" i="1"/>
  <c r="N2232" i="1"/>
  <c r="N2236" i="1"/>
  <c r="N2240" i="1"/>
  <c r="AF2244" i="2"/>
  <c r="AD2244" i="2"/>
  <c r="N2244" i="1"/>
  <c r="N2248" i="1"/>
  <c r="N2253" i="1"/>
  <c r="N649" i="3"/>
  <c r="Z2257" i="2"/>
  <c r="N2257" i="1"/>
  <c r="AF2261" i="2"/>
  <c r="AD2261" i="2"/>
  <c r="N2261" i="1"/>
  <c r="N2265" i="1"/>
  <c r="AF2269" i="2"/>
  <c r="AD2269" i="2"/>
  <c r="N2269" i="1"/>
  <c r="N2273" i="1"/>
  <c r="N2277" i="1"/>
  <c r="N2281" i="1"/>
  <c r="N2285" i="1"/>
  <c r="N2289" i="1"/>
  <c r="N2293" i="1"/>
  <c r="N2297" i="1"/>
  <c r="N2301" i="1"/>
  <c r="N2305" i="1"/>
  <c r="N2309" i="1"/>
  <c r="N2313" i="1"/>
  <c r="AF2317" i="2"/>
  <c r="AD2317" i="2"/>
  <c r="N2317" i="1"/>
  <c r="N2321" i="1"/>
  <c r="N2325" i="1"/>
  <c r="N2329" i="1"/>
  <c r="AF2333" i="2"/>
  <c r="AD2333" i="2"/>
  <c r="N2333" i="1"/>
  <c r="N650" i="3"/>
  <c r="Z2346" i="2"/>
  <c r="AF2346" i="2" s="1"/>
  <c r="AF2395" i="2"/>
  <c r="AH2395" i="2"/>
  <c r="AF2411" i="2"/>
  <c r="AD2411" i="2"/>
  <c r="AH149" i="2"/>
  <c r="K101" i="3"/>
  <c r="X155" i="2"/>
  <c r="M101" i="3" s="1"/>
  <c r="K102" i="3"/>
  <c r="AH160" i="2"/>
  <c r="O162" i="2"/>
  <c r="Q162" i="2" s="1"/>
  <c r="AH168" i="2"/>
  <c r="AC172" i="2"/>
  <c r="F116" i="3"/>
  <c r="AC178" i="2"/>
  <c r="AC184" i="2"/>
  <c r="F126" i="3"/>
  <c r="AC190" i="2"/>
  <c r="AC195" i="2"/>
  <c r="AG195" i="2"/>
  <c r="AD200" i="2"/>
  <c r="F135" i="3"/>
  <c r="AC203" i="2"/>
  <c r="K138" i="3"/>
  <c r="AD207" i="2"/>
  <c r="P207" i="2"/>
  <c r="R207" i="2" s="1"/>
  <c r="AH207" i="2"/>
  <c r="F144" i="3"/>
  <c r="AC214" i="2"/>
  <c r="AG214" i="2"/>
  <c r="AD219" i="2"/>
  <c r="F150" i="3"/>
  <c r="AC222" i="2"/>
  <c r="K154" i="3"/>
  <c r="AD226" i="2"/>
  <c r="P226" i="2"/>
  <c r="R226" i="2" s="1"/>
  <c r="AH226" i="2"/>
  <c r="F157" i="3"/>
  <c r="AG232" i="2"/>
  <c r="W234" i="2"/>
  <c r="K162" i="3"/>
  <c r="AH240" i="2"/>
  <c r="AD240" i="2"/>
  <c r="K168" i="3"/>
  <c r="AD247" i="2"/>
  <c r="P247" i="2"/>
  <c r="R247" i="2" s="1"/>
  <c r="X254" i="2"/>
  <c r="M173" i="3" s="1"/>
  <c r="W257" i="2"/>
  <c r="H176" i="3" s="1"/>
  <c r="K178" i="3"/>
  <c r="AH259" i="2"/>
  <c r="AD259" i="2"/>
  <c r="X260" i="2"/>
  <c r="M179" i="3" s="1"/>
  <c r="W269" i="2"/>
  <c r="H188" i="3" s="1"/>
  <c r="AG360" i="2"/>
  <c r="AC361" i="2"/>
  <c r="W374" i="2"/>
  <c r="AG374" i="2"/>
  <c r="AC374" i="2"/>
  <c r="O374" i="2"/>
  <c r="Q374" i="2" s="1"/>
  <c r="AD375" i="2"/>
  <c r="P382" i="2"/>
  <c r="R382" i="2" s="1"/>
  <c r="X382" i="2"/>
  <c r="AH382" i="2"/>
  <c r="AD382" i="2"/>
  <c r="AH388" i="2"/>
  <c r="AH394" i="2"/>
  <c r="J2203" i="1"/>
  <c r="AA2204" i="2" s="1"/>
  <c r="J2207" i="1"/>
  <c r="AA2208" i="2" s="1"/>
  <c r="J2211" i="1"/>
  <c r="AA2212" i="2" s="1"/>
  <c r="J2215" i="1"/>
  <c r="AA2216" i="2" s="1"/>
  <c r="J2219" i="1"/>
  <c r="AA2220" i="2" s="1"/>
  <c r="J2223" i="1"/>
  <c r="AA2224" i="2" s="1"/>
  <c r="J2227" i="1"/>
  <c r="AA2228" i="2" s="1"/>
  <c r="J2231" i="1"/>
  <c r="AA2232" i="2" s="1"/>
  <c r="J2235" i="1"/>
  <c r="AA2236" i="2" s="1"/>
  <c r="J2239" i="1"/>
  <c r="AA2240" i="2" s="1"/>
  <c r="J2243" i="1"/>
  <c r="AA2244" i="2" s="1"/>
  <c r="J2247" i="1"/>
  <c r="AA2248" i="2" s="1"/>
  <c r="J2251" i="1"/>
  <c r="AA2252" i="2" s="1"/>
  <c r="J2256" i="1"/>
  <c r="J2260" i="1"/>
  <c r="AA2261" i="2" s="1"/>
  <c r="J2264" i="1"/>
  <c r="AA2265" i="2" s="1"/>
  <c r="J2268" i="1"/>
  <c r="AA2269" i="2" s="1"/>
  <c r="J2272" i="1"/>
  <c r="AA2273" i="2" s="1"/>
  <c r="J2276" i="1"/>
  <c r="AA2277" i="2" s="1"/>
  <c r="J2280" i="1"/>
  <c r="AA2281" i="2" s="1"/>
  <c r="J2284" i="1"/>
  <c r="AA2285" i="2" s="1"/>
  <c r="J2288" i="1"/>
  <c r="AA2289" i="2" s="1"/>
  <c r="J2292" i="1"/>
  <c r="AA2293" i="2" s="1"/>
  <c r="J2296" i="1"/>
  <c r="AA2297" i="2" s="1"/>
  <c r="J2300" i="1"/>
  <c r="AA2301" i="2" s="1"/>
  <c r="J2304" i="1"/>
  <c r="AA2305" i="2" s="1"/>
  <c r="J2308" i="1"/>
  <c r="AA2309" i="2" s="1"/>
  <c r="J2312" i="1"/>
  <c r="AA2313" i="2" s="1"/>
  <c r="O2313" i="1"/>
  <c r="J2316" i="1"/>
  <c r="AA2317" i="2" s="1"/>
  <c r="O2317" i="1"/>
  <c r="J2320" i="1"/>
  <c r="AA2321" i="2" s="1"/>
  <c r="O2321" i="1"/>
  <c r="J2324" i="1"/>
  <c r="AA2325" i="2" s="1"/>
  <c r="O2325" i="1"/>
  <c r="J2328" i="1"/>
  <c r="AA2329" i="2" s="1"/>
  <c r="O2329" i="1"/>
  <c r="J2332" i="1"/>
  <c r="AA2333" i="2" s="1"/>
  <c r="O2333" i="1"/>
  <c r="J2336" i="1"/>
  <c r="AA2337" i="2" s="1"/>
  <c r="O2337" i="1"/>
  <c r="J2341" i="1"/>
  <c r="AA2342" i="2" s="1"/>
  <c r="O2342" i="1"/>
  <c r="J2345" i="1"/>
  <c r="O2346" i="1"/>
  <c r="J2349" i="1"/>
  <c r="AA2350" i="2" s="1"/>
  <c r="O2350" i="1"/>
  <c r="J2353" i="1"/>
  <c r="AA2354" i="2" s="1"/>
  <c r="O2354" i="1"/>
  <c r="J2357" i="1"/>
  <c r="AA2358" i="2" s="1"/>
  <c r="O2358" i="1"/>
  <c r="J2362" i="1"/>
  <c r="AA2363" i="2" s="1"/>
  <c r="O2363" i="1"/>
  <c r="J2366" i="1"/>
  <c r="AA2367" i="2" s="1"/>
  <c r="O2367" i="1"/>
  <c r="J2370" i="1"/>
  <c r="AA2371" i="2" s="1"/>
  <c r="O2371" i="1"/>
  <c r="J2374" i="1"/>
  <c r="AA2375" i="2" s="1"/>
  <c r="O2375" i="1"/>
  <c r="J2378" i="1"/>
  <c r="AA2379" i="2" s="1"/>
  <c r="O2379" i="1"/>
  <c r="J2382" i="1"/>
  <c r="AA2383" i="2" s="1"/>
  <c r="O2383" i="1"/>
  <c r="J2386" i="1"/>
  <c r="AA2387" i="2" s="1"/>
  <c r="O2387" i="1"/>
  <c r="J2390" i="1"/>
  <c r="AA2391" i="2" s="1"/>
  <c r="O2391" i="1"/>
  <c r="J2394" i="1"/>
  <c r="AA2395" i="2" s="1"/>
  <c r="O2395" i="1"/>
  <c r="J2398" i="1"/>
  <c r="AA2399" i="2" s="1"/>
  <c r="O2399" i="1"/>
  <c r="J2402" i="1"/>
  <c r="AA2403" i="2" s="1"/>
  <c r="O2403" i="1"/>
  <c r="J2406" i="1"/>
  <c r="AA2407" i="2" s="1"/>
  <c r="O2407" i="1"/>
  <c r="J2410" i="1"/>
  <c r="AA2411" i="2" s="1"/>
  <c r="O2411" i="1"/>
  <c r="J2414" i="1"/>
  <c r="AA2415" i="2" s="1"/>
  <c r="O2415" i="1"/>
  <c r="J2418" i="1"/>
  <c r="AA2419" i="2" s="1"/>
  <c r="O2419" i="1"/>
  <c r="O10" i="2"/>
  <c r="Q10" i="2" s="1"/>
  <c r="O20" i="2"/>
  <c r="Q20" i="2" s="1"/>
  <c r="O23" i="2"/>
  <c r="Q23" i="2" s="1"/>
  <c r="O27" i="2"/>
  <c r="Q27" i="2" s="1"/>
  <c r="O34" i="2"/>
  <c r="Q34" i="2" s="1"/>
  <c r="O37" i="2"/>
  <c r="Q37" i="2" s="1"/>
  <c r="O40" i="2"/>
  <c r="Q40" i="2" s="1"/>
  <c r="O43" i="2"/>
  <c r="Q43" i="2" s="1"/>
  <c r="O46" i="2"/>
  <c r="Q46" i="2" s="1"/>
  <c r="O49" i="2"/>
  <c r="Q49" i="2" s="1"/>
  <c r="O53" i="2"/>
  <c r="Q53" i="2" s="1"/>
  <c r="O59" i="2"/>
  <c r="Q59" i="2" s="1"/>
  <c r="O79" i="2"/>
  <c r="Q79" i="2" s="1"/>
  <c r="O82" i="2"/>
  <c r="Q82" i="2" s="1"/>
  <c r="O85" i="2"/>
  <c r="Q85" i="2" s="1"/>
  <c r="O88" i="2"/>
  <c r="Q88" i="2" s="1"/>
  <c r="O95" i="2"/>
  <c r="Q95" i="2" s="1"/>
  <c r="O101" i="2"/>
  <c r="Q101" i="2" s="1"/>
  <c r="O104" i="2"/>
  <c r="Q104" i="2" s="1"/>
  <c r="O107" i="2"/>
  <c r="Q107" i="2" s="1"/>
  <c r="O110" i="2"/>
  <c r="Q110" i="2" s="1"/>
  <c r="O113" i="2"/>
  <c r="Q113" i="2" s="1"/>
  <c r="O117" i="2"/>
  <c r="Q117" i="2" s="1"/>
  <c r="O123" i="2"/>
  <c r="Q123" i="2" s="1"/>
  <c r="O126" i="2"/>
  <c r="Q126" i="2" s="1"/>
  <c r="O129" i="2"/>
  <c r="Q129" i="2" s="1"/>
  <c r="O132" i="2"/>
  <c r="Q132" i="2" s="1"/>
  <c r="O135" i="2"/>
  <c r="Q135" i="2" s="1"/>
  <c r="O138" i="2"/>
  <c r="Q138" i="2" s="1"/>
  <c r="O141" i="2"/>
  <c r="Q141" i="2" s="1"/>
  <c r="O144" i="2"/>
  <c r="Q144" i="2" s="1"/>
  <c r="O147" i="2"/>
  <c r="Q147" i="2" s="1"/>
  <c r="W153" i="2"/>
  <c r="H99" i="3" s="1"/>
  <c r="X154" i="2"/>
  <c r="M100" i="3" s="1"/>
  <c r="F101" i="3"/>
  <c r="AG155" i="2"/>
  <c r="P162" i="2"/>
  <c r="R162" i="2" s="1"/>
  <c r="AD162" i="2"/>
  <c r="O163" i="2"/>
  <c r="Q163" i="2" s="1"/>
  <c r="K111" i="3"/>
  <c r="X171" i="2"/>
  <c r="M111" i="3" s="1"/>
  <c r="AD171" i="2"/>
  <c r="AH172" i="2"/>
  <c r="AH174" i="2"/>
  <c r="K115" i="3"/>
  <c r="X177" i="2"/>
  <c r="M115" i="3" s="1"/>
  <c r="AD177" i="2"/>
  <c r="K116" i="3"/>
  <c r="AH178" i="2"/>
  <c r="AH180" i="2"/>
  <c r="K120" i="3"/>
  <c r="X183" i="2"/>
  <c r="M120" i="3" s="1"/>
  <c r="AD183" i="2"/>
  <c r="AH184" i="2"/>
  <c r="AH186" i="2"/>
  <c r="K125" i="3"/>
  <c r="X189" i="2"/>
  <c r="M125" i="3" s="1"/>
  <c r="AD189" i="2"/>
  <c r="K126" i="3"/>
  <c r="AH190" i="2"/>
  <c r="AH192" i="2"/>
  <c r="W194" i="2"/>
  <c r="H128" i="3" s="1"/>
  <c r="P197" i="2"/>
  <c r="R197" i="2" s="1"/>
  <c r="K131" i="3"/>
  <c r="X199" i="2"/>
  <c r="M131" i="3" s="1"/>
  <c r="AD199" i="2"/>
  <c r="W202" i="2"/>
  <c r="H134" i="3" s="1"/>
  <c r="K135" i="3"/>
  <c r="AH203" i="2"/>
  <c r="O204" i="2"/>
  <c r="Q204" i="2" s="1"/>
  <c r="X206" i="2"/>
  <c r="AC207" i="2"/>
  <c r="P138" i="3" s="1"/>
  <c r="F141" i="3"/>
  <c r="AG210" i="2"/>
  <c r="W213" i="2"/>
  <c r="H143" i="3" s="1"/>
  <c r="P215" i="2"/>
  <c r="R215" i="2" s="1"/>
  <c r="K147" i="3"/>
  <c r="X217" i="2"/>
  <c r="M147" i="3" s="1"/>
  <c r="AD217" i="2"/>
  <c r="W221" i="2"/>
  <c r="H149" i="3" s="1"/>
  <c r="K150" i="3"/>
  <c r="AH222" i="2"/>
  <c r="O223" i="2"/>
  <c r="Q223" i="2" s="1"/>
  <c r="X225" i="2"/>
  <c r="M153" i="3" s="1"/>
  <c r="AG229" i="2"/>
  <c r="K157" i="3"/>
  <c r="AD232" i="2"/>
  <c r="P232" i="2"/>
  <c r="R232" i="2" s="1"/>
  <c r="AH232" i="2"/>
  <c r="AC232" i="2"/>
  <c r="X234" i="2"/>
  <c r="W239" i="2"/>
  <c r="K164" i="3"/>
  <c r="X242" i="2"/>
  <c r="M164" i="3" s="1"/>
  <c r="AH242" i="2"/>
  <c r="AD242" i="2"/>
  <c r="O243" i="2"/>
  <c r="Q243" i="2" s="1"/>
  <c r="P250" i="2"/>
  <c r="R250" i="2" s="1"/>
  <c r="F170" i="3"/>
  <c r="AG251" i="2"/>
  <c r="AC251" i="2"/>
  <c r="P170" i="3" s="1"/>
  <c r="O251" i="2"/>
  <c r="Q251" i="2" s="1"/>
  <c r="K175" i="3"/>
  <c r="AH256" i="2"/>
  <c r="AD256" i="2"/>
  <c r="W272" i="2"/>
  <c r="H191" i="3" s="1"/>
  <c r="K207" i="3"/>
  <c r="P288" i="2"/>
  <c r="R288" i="2" s="1"/>
  <c r="X288" i="2"/>
  <c r="M207" i="3" s="1"/>
  <c r="AH288" i="2"/>
  <c r="AD288" i="2"/>
  <c r="K219" i="3"/>
  <c r="P300" i="2"/>
  <c r="R300" i="2" s="1"/>
  <c r="X300" i="2"/>
  <c r="M219" i="3" s="1"/>
  <c r="AH300" i="2"/>
  <c r="AD300" i="2"/>
  <c r="K231" i="3"/>
  <c r="P312" i="2"/>
  <c r="R312" i="2" s="1"/>
  <c r="X312" i="2"/>
  <c r="M231" i="3" s="1"/>
  <c r="AH312" i="2"/>
  <c r="AD312" i="2"/>
  <c r="K243" i="3"/>
  <c r="P324" i="2"/>
  <c r="R324" i="2" s="1"/>
  <c r="X324" i="2"/>
  <c r="M243" i="3" s="1"/>
  <c r="AH324" i="2"/>
  <c r="AD324" i="2"/>
  <c r="K255" i="3"/>
  <c r="P336" i="2"/>
  <c r="R336" i="2" s="1"/>
  <c r="X336" i="2"/>
  <c r="M255" i="3" s="1"/>
  <c r="AH336" i="2"/>
  <c r="AD336" i="2"/>
  <c r="K267" i="3"/>
  <c r="P348" i="2"/>
  <c r="R348" i="2" s="1"/>
  <c r="X348" i="2"/>
  <c r="M267" i="3" s="1"/>
  <c r="AH348" i="2"/>
  <c r="AD348" i="2"/>
  <c r="W359" i="2"/>
  <c r="AG359" i="2"/>
  <c r="AC359" i="2"/>
  <c r="O359" i="2"/>
  <c r="Q359" i="2" s="1"/>
  <c r="AD360" i="2"/>
  <c r="P367" i="2"/>
  <c r="R367" i="2" s="1"/>
  <c r="X367" i="2"/>
  <c r="AH367" i="2"/>
  <c r="AD367" i="2"/>
  <c r="AC388" i="2"/>
  <c r="AH409" i="2"/>
  <c r="AH415" i="2"/>
  <c r="AH421" i="2"/>
  <c r="AH263" i="2"/>
  <c r="AH266" i="2"/>
  <c r="AH269" i="2"/>
  <c r="AH272" i="2"/>
  <c r="AH275" i="2"/>
  <c r="AH278" i="2"/>
  <c r="AH281" i="2"/>
  <c r="AH284" i="2"/>
  <c r="AH287" i="2"/>
  <c r="AH290" i="2"/>
  <c r="AH293" i="2"/>
  <c r="AH296" i="2"/>
  <c r="AH299" i="2"/>
  <c r="AH302" i="2"/>
  <c r="AH305" i="2"/>
  <c r="AH308" i="2"/>
  <c r="AH311" i="2"/>
  <c r="AH314" i="2"/>
  <c r="AH317" i="2"/>
  <c r="AH320" i="2"/>
  <c r="AH323" i="2"/>
  <c r="AH326" i="2"/>
  <c r="AH329" i="2"/>
  <c r="AH332" i="2"/>
  <c r="AH335" i="2"/>
  <c r="AH338" i="2"/>
  <c r="AH341" i="2"/>
  <c r="AH344" i="2"/>
  <c r="AH347" i="2"/>
  <c r="AH350" i="2"/>
  <c r="AH354" i="2"/>
  <c r="AH357" i="2"/>
  <c r="AH360" i="2"/>
  <c r="AH363" i="2"/>
  <c r="AH366" i="2"/>
  <c r="AH369" i="2"/>
  <c r="AH372" i="2"/>
  <c r="AH375" i="2"/>
  <c r="AH378" i="2"/>
  <c r="AH381" i="2"/>
  <c r="X385" i="2"/>
  <c r="P385" i="2"/>
  <c r="R385" i="2" s="1"/>
  <c r="X386" i="2"/>
  <c r="AD388" i="2"/>
  <c r="X390" i="2"/>
  <c r="AD391" i="2"/>
  <c r="X393" i="2"/>
  <c r="AD394" i="2"/>
  <c r="O397" i="2"/>
  <c r="Q397" i="2" s="1"/>
  <c r="W398" i="2"/>
  <c r="X404" i="2"/>
  <c r="AH404" i="2"/>
  <c r="O406" i="2"/>
  <c r="Q406" i="2" s="1"/>
  <c r="X407" i="2"/>
  <c r="AH407" i="2"/>
  <c r="O409" i="2"/>
  <c r="Q409" i="2" s="1"/>
  <c r="X410" i="2"/>
  <c r="AH410" i="2"/>
  <c r="O412" i="2"/>
  <c r="Q412" i="2" s="1"/>
  <c r="X413" i="2"/>
  <c r="AH413" i="2"/>
  <c r="X416" i="2"/>
  <c r="AH416" i="2"/>
  <c r="X419" i="2"/>
  <c r="AH419" i="2"/>
  <c r="X422" i="2"/>
  <c r="AH422" i="2"/>
  <c r="K277" i="3"/>
  <c r="X425" i="2"/>
  <c r="M277" i="3" s="1"/>
  <c r="AH425" i="2"/>
  <c r="F279" i="3"/>
  <c r="AC428" i="2"/>
  <c r="O428" i="2"/>
  <c r="Q428" i="2" s="1"/>
  <c r="AG428" i="2"/>
  <c r="K283" i="3"/>
  <c r="P435" i="2"/>
  <c r="R435" i="2" s="1"/>
  <c r="AH435" i="2"/>
  <c r="W436" i="2"/>
  <c r="AG436" i="2"/>
  <c r="AC436" i="2"/>
  <c r="P445" i="2"/>
  <c r="R445" i="2" s="1"/>
  <c r="AH445" i="2"/>
  <c r="W446" i="2"/>
  <c r="AG446" i="2"/>
  <c r="AC446" i="2"/>
  <c r="K284" i="3"/>
  <c r="AD450" i="2"/>
  <c r="P450" i="2"/>
  <c r="R450" i="2" s="1"/>
  <c r="X450" i="2"/>
  <c r="M284" i="3" s="1"/>
  <c r="AH450" i="2"/>
  <c r="W466" i="2"/>
  <c r="AG466" i="2"/>
  <c r="AC466" i="2"/>
  <c r="AC467" i="2"/>
  <c r="O467" i="2"/>
  <c r="Q467" i="2" s="1"/>
  <c r="AG467" i="2"/>
  <c r="F291" i="3"/>
  <c r="O478" i="2"/>
  <c r="Q478" i="2" s="1"/>
  <c r="W478" i="2"/>
  <c r="H291" i="3" s="1"/>
  <c r="O492" i="2"/>
  <c r="Q492" i="2" s="1"/>
  <c r="W492" i="2"/>
  <c r="AG492" i="2"/>
  <c r="AC492" i="2"/>
  <c r="O504" i="2"/>
  <c r="Q504" i="2" s="1"/>
  <c r="W504" i="2"/>
  <c r="AG504" i="2"/>
  <c r="AC504" i="2"/>
  <c r="O516" i="2"/>
  <c r="Q516" i="2" s="1"/>
  <c r="W516" i="2"/>
  <c r="AG516" i="2"/>
  <c r="AC516" i="2"/>
  <c r="P545" i="2"/>
  <c r="R545" i="2" s="1"/>
  <c r="AH545" i="2"/>
  <c r="AD545" i="2"/>
  <c r="X545" i="2"/>
  <c r="O559" i="2"/>
  <c r="Q559" i="2" s="1"/>
  <c r="AC559" i="2"/>
  <c r="W559" i="2"/>
  <c r="AG559" i="2"/>
  <c r="P563" i="2"/>
  <c r="R563" i="2" s="1"/>
  <c r="AH563" i="2"/>
  <c r="AD563" i="2"/>
  <c r="X563" i="2"/>
  <c r="AD571" i="2"/>
  <c r="W284" i="2"/>
  <c r="H203" i="3" s="1"/>
  <c r="W287" i="2"/>
  <c r="H206" i="3" s="1"/>
  <c r="W290" i="2"/>
  <c r="H209" i="3" s="1"/>
  <c r="W293" i="2"/>
  <c r="H212" i="3" s="1"/>
  <c r="W296" i="2"/>
  <c r="H215" i="3" s="1"/>
  <c r="W299" i="2"/>
  <c r="H218" i="3" s="1"/>
  <c r="W302" i="2"/>
  <c r="H221" i="3" s="1"/>
  <c r="W305" i="2"/>
  <c r="H224" i="3" s="1"/>
  <c r="W308" i="2"/>
  <c r="H227" i="3" s="1"/>
  <c r="W311" i="2"/>
  <c r="H230" i="3" s="1"/>
  <c r="W314" i="2"/>
  <c r="H233" i="3" s="1"/>
  <c r="W317" i="2"/>
  <c r="H236" i="3" s="1"/>
  <c r="W320" i="2"/>
  <c r="H239" i="3" s="1"/>
  <c r="W323" i="2"/>
  <c r="H242" i="3" s="1"/>
  <c r="W326" i="2"/>
  <c r="H245" i="3" s="1"/>
  <c r="W329" i="2"/>
  <c r="H248" i="3" s="1"/>
  <c r="W332" i="2"/>
  <c r="H251" i="3" s="1"/>
  <c r="W335" i="2"/>
  <c r="H254" i="3" s="1"/>
  <c r="W338" i="2"/>
  <c r="H257" i="3" s="1"/>
  <c r="W341" i="2"/>
  <c r="H260" i="3" s="1"/>
  <c r="W344" i="2"/>
  <c r="H263" i="3" s="1"/>
  <c r="W347" i="2"/>
  <c r="H266" i="3" s="1"/>
  <c r="W350" i="2"/>
  <c r="H269" i="3" s="1"/>
  <c r="W354" i="2"/>
  <c r="W357" i="2"/>
  <c r="W360" i="2"/>
  <c r="S361" i="2"/>
  <c r="W363" i="2"/>
  <c r="S364" i="2"/>
  <c r="W366" i="2"/>
  <c r="S367" i="2"/>
  <c r="W369" i="2"/>
  <c r="S370" i="2"/>
  <c r="W372" i="2"/>
  <c r="S373" i="2"/>
  <c r="W375" i="2"/>
  <c r="S376" i="2"/>
  <c r="W378" i="2"/>
  <c r="H272" i="3" s="1"/>
  <c r="S379" i="2"/>
  <c r="W381" i="2"/>
  <c r="H275" i="3" s="1"/>
  <c r="S382" i="2"/>
  <c r="O396" i="2"/>
  <c r="Q396" i="2" s="1"/>
  <c r="W396" i="2"/>
  <c r="AG396" i="2"/>
  <c r="O402" i="2"/>
  <c r="Q402" i="2" s="1"/>
  <c r="W402" i="2"/>
  <c r="AG402" i="2"/>
  <c r="AC404" i="2"/>
  <c r="O404" i="2"/>
  <c r="Q404" i="2" s="1"/>
  <c r="AC407" i="2"/>
  <c r="O407" i="2"/>
  <c r="Q407" i="2" s="1"/>
  <c r="AC410" i="2"/>
  <c r="O410" i="2"/>
  <c r="Q410" i="2" s="1"/>
  <c r="AC413" i="2"/>
  <c r="O413" i="2"/>
  <c r="Q413" i="2" s="1"/>
  <c r="AC416" i="2"/>
  <c r="O416" i="2"/>
  <c r="Q416" i="2" s="1"/>
  <c r="AC419" i="2"/>
  <c r="O419" i="2"/>
  <c r="Q419" i="2" s="1"/>
  <c r="AC422" i="2"/>
  <c r="O422" i="2"/>
  <c r="Q422" i="2" s="1"/>
  <c r="F277" i="3"/>
  <c r="AC425" i="2"/>
  <c r="O425" i="2"/>
  <c r="Q425" i="2" s="1"/>
  <c r="F280" i="3"/>
  <c r="O429" i="2"/>
  <c r="Q429" i="2" s="1"/>
  <c r="W429" i="2"/>
  <c r="H280" i="3" s="1"/>
  <c r="AG429" i="2"/>
  <c r="AC429" i="2"/>
  <c r="P280" i="3" s="1"/>
  <c r="X436" i="2"/>
  <c r="AH436" i="2"/>
  <c r="AD436" i="2"/>
  <c r="P436" i="2"/>
  <c r="R436" i="2" s="1"/>
  <c r="X446" i="2"/>
  <c r="AH446" i="2"/>
  <c r="AD446" i="2"/>
  <c r="P446" i="2"/>
  <c r="R446" i="2" s="1"/>
  <c r="W449" i="2"/>
  <c r="AG449" i="2"/>
  <c r="AC449" i="2"/>
  <c r="F284" i="3"/>
  <c r="AC450" i="2"/>
  <c r="P284" i="3" s="1"/>
  <c r="O450" i="2"/>
  <c r="Q450" i="2" s="1"/>
  <c r="AG450" i="2"/>
  <c r="F288" i="3"/>
  <c r="O465" i="2"/>
  <c r="Q465" i="2" s="1"/>
  <c r="W465" i="2"/>
  <c r="H288" i="3" s="1"/>
  <c r="AG465" i="2"/>
  <c r="AC465" i="2"/>
  <c r="X466" i="2"/>
  <c r="AH466" i="2"/>
  <c r="AD466" i="2"/>
  <c r="P466" i="2"/>
  <c r="R466" i="2" s="1"/>
  <c r="AD473" i="2"/>
  <c r="P473" i="2"/>
  <c r="R473" i="2" s="1"/>
  <c r="X473" i="2"/>
  <c r="AH473" i="2"/>
  <c r="W483" i="2"/>
  <c r="AG483" i="2"/>
  <c r="AC483" i="2"/>
  <c r="O483" i="2"/>
  <c r="Q483" i="2" s="1"/>
  <c r="AD487" i="2"/>
  <c r="P487" i="2"/>
  <c r="R487" i="2" s="1"/>
  <c r="X487" i="2"/>
  <c r="AH487" i="2"/>
  <c r="W496" i="2"/>
  <c r="AG496" i="2"/>
  <c r="AC496" i="2"/>
  <c r="O496" i="2"/>
  <c r="Q496" i="2" s="1"/>
  <c r="AD500" i="2"/>
  <c r="P500" i="2"/>
  <c r="R500" i="2" s="1"/>
  <c r="X500" i="2"/>
  <c r="AH500" i="2"/>
  <c r="W508" i="2"/>
  <c r="AG508" i="2"/>
  <c r="AC508" i="2"/>
  <c r="O508" i="2"/>
  <c r="Q508" i="2" s="1"/>
  <c r="AD512" i="2"/>
  <c r="P512" i="2"/>
  <c r="R512" i="2" s="1"/>
  <c r="X512" i="2"/>
  <c r="AH512" i="2"/>
  <c r="W521" i="2"/>
  <c r="AG521" i="2"/>
  <c r="AC521" i="2"/>
  <c r="O521" i="2"/>
  <c r="Q521" i="2" s="1"/>
  <c r="AD525" i="2"/>
  <c r="P525" i="2"/>
  <c r="R525" i="2" s="1"/>
  <c r="X525" i="2"/>
  <c r="AH525" i="2"/>
  <c r="AG530" i="2"/>
  <c r="O530" i="2"/>
  <c r="Q530" i="2" s="1"/>
  <c r="AC530" i="2"/>
  <c r="W530" i="2"/>
  <c r="X263" i="2"/>
  <c r="M182" i="3" s="1"/>
  <c r="X266" i="2"/>
  <c r="M185" i="3" s="1"/>
  <c r="X269" i="2"/>
  <c r="M188" i="3" s="1"/>
  <c r="P271" i="2"/>
  <c r="R271" i="2" s="1"/>
  <c r="X272" i="2"/>
  <c r="M191" i="3" s="1"/>
  <c r="P274" i="2"/>
  <c r="R274" i="2" s="1"/>
  <c r="X275" i="2"/>
  <c r="M194" i="3" s="1"/>
  <c r="P277" i="2"/>
  <c r="R277" i="2" s="1"/>
  <c r="X278" i="2"/>
  <c r="M197" i="3" s="1"/>
  <c r="P280" i="2"/>
  <c r="R280" i="2" s="1"/>
  <c r="X281" i="2"/>
  <c r="M200" i="3" s="1"/>
  <c r="P283" i="2"/>
  <c r="R283" i="2" s="1"/>
  <c r="X284" i="2"/>
  <c r="M203" i="3" s="1"/>
  <c r="P286" i="2"/>
  <c r="R286" i="2" s="1"/>
  <c r="X287" i="2"/>
  <c r="M206" i="3" s="1"/>
  <c r="P289" i="2"/>
  <c r="R289" i="2" s="1"/>
  <c r="X290" i="2"/>
  <c r="M209" i="3" s="1"/>
  <c r="P292" i="2"/>
  <c r="R292" i="2" s="1"/>
  <c r="X293" i="2"/>
  <c r="M212" i="3" s="1"/>
  <c r="P295" i="2"/>
  <c r="R295" i="2" s="1"/>
  <c r="X296" i="2"/>
  <c r="M215" i="3" s="1"/>
  <c r="P298" i="2"/>
  <c r="R298" i="2" s="1"/>
  <c r="X299" i="2"/>
  <c r="M218" i="3" s="1"/>
  <c r="P301" i="2"/>
  <c r="R301" i="2" s="1"/>
  <c r="X302" i="2"/>
  <c r="M221" i="3" s="1"/>
  <c r="P304" i="2"/>
  <c r="R304" i="2" s="1"/>
  <c r="X305" i="2"/>
  <c r="M224" i="3" s="1"/>
  <c r="P307" i="2"/>
  <c r="R307" i="2" s="1"/>
  <c r="X308" i="2"/>
  <c r="M227" i="3" s="1"/>
  <c r="P310" i="2"/>
  <c r="R310" i="2" s="1"/>
  <c r="X311" i="2"/>
  <c r="M230" i="3" s="1"/>
  <c r="P313" i="2"/>
  <c r="R313" i="2" s="1"/>
  <c r="X314" i="2"/>
  <c r="M233" i="3" s="1"/>
  <c r="P316" i="2"/>
  <c r="R316" i="2" s="1"/>
  <c r="X317" i="2"/>
  <c r="M236" i="3" s="1"/>
  <c r="P319" i="2"/>
  <c r="R319" i="2" s="1"/>
  <c r="X320" i="2"/>
  <c r="M239" i="3" s="1"/>
  <c r="P322" i="2"/>
  <c r="R322" i="2" s="1"/>
  <c r="X323" i="2"/>
  <c r="M242" i="3" s="1"/>
  <c r="P325" i="2"/>
  <c r="R325" i="2" s="1"/>
  <c r="X326" i="2"/>
  <c r="M245" i="3" s="1"/>
  <c r="P328" i="2"/>
  <c r="R328" i="2" s="1"/>
  <c r="X329" i="2"/>
  <c r="M248" i="3" s="1"/>
  <c r="P331" i="2"/>
  <c r="R331" i="2" s="1"/>
  <c r="X332" i="2"/>
  <c r="M251" i="3" s="1"/>
  <c r="P334" i="2"/>
  <c r="R334" i="2" s="1"/>
  <c r="X335" i="2"/>
  <c r="M254" i="3" s="1"/>
  <c r="P337" i="2"/>
  <c r="R337" i="2" s="1"/>
  <c r="X338" i="2"/>
  <c r="M257" i="3" s="1"/>
  <c r="P340" i="2"/>
  <c r="R340" i="2" s="1"/>
  <c r="X341" i="2"/>
  <c r="M260" i="3" s="1"/>
  <c r="P343" i="2"/>
  <c r="R343" i="2" s="1"/>
  <c r="X344" i="2"/>
  <c r="M263" i="3" s="1"/>
  <c r="P346" i="2"/>
  <c r="R346" i="2" s="1"/>
  <c r="X347" i="2"/>
  <c r="M266" i="3" s="1"/>
  <c r="P349" i="2"/>
  <c r="R349" i="2" s="1"/>
  <c r="X350" i="2"/>
  <c r="M269" i="3" s="1"/>
  <c r="P353" i="2"/>
  <c r="R353" i="2" s="1"/>
  <c r="X354" i="2"/>
  <c r="P356" i="2"/>
  <c r="R356" i="2" s="1"/>
  <c r="X357" i="2"/>
  <c r="P359" i="2"/>
  <c r="R359" i="2" s="1"/>
  <c r="X360" i="2"/>
  <c r="P362" i="2"/>
  <c r="R362" i="2" s="1"/>
  <c r="X363" i="2"/>
  <c r="P365" i="2"/>
  <c r="R365" i="2" s="1"/>
  <c r="X366" i="2"/>
  <c r="P368" i="2"/>
  <c r="R368" i="2" s="1"/>
  <c r="X369" i="2"/>
  <c r="P371" i="2"/>
  <c r="R371" i="2" s="1"/>
  <c r="X372" i="2"/>
  <c r="P374" i="2"/>
  <c r="R374" i="2" s="1"/>
  <c r="X375" i="2"/>
  <c r="P377" i="2"/>
  <c r="R377" i="2" s="1"/>
  <c r="X378" i="2"/>
  <c r="M272" i="3" s="1"/>
  <c r="P380" i="2"/>
  <c r="R380" i="2" s="1"/>
  <c r="X381" i="2"/>
  <c r="M275" i="3" s="1"/>
  <c r="P383" i="2"/>
  <c r="R383" i="2" s="1"/>
  <c r="P384" i="2"/>
  <c r="R384" i="2" s="1"/>
  <c r="AG388" i="2"/>
  <c r="O390" i="2"/>
  <c r="Q390" i="2" s="1"/>
  <c r="W390" i="2"/>
  <c r="O391" i="2"/>
  <c r="Q391" i="2" s="1"/>
  <c r="AG391" i="2"/>
  <c r="O393" i="2"/>
  <c r="Q393" i="2" s="1"/>
  <c r="W393" i="2"/>
  <c r="O394" i="2"/>
  <c r="Q394" i="2" s="1"/>
  <c r="AG394" i="2"/>
  <c r="AC396" i="2"/>
  <c r="AC402" i="2"/>
  <c r="AD437" i="2"/>
  <c r="X437" i="2"/>
  <c r="O438" i="2"/>
  <c r="Q438" i="2" s="1"/>
  <c r="W438" i="2"/>
  <c r="AG438" i="2"/>
  <c r="AC438" i="2"/>
  <c r="AD447" i="2"/>
  <c r="X447" i="2"/>
  <c r="O448" i="2"/>
  <c r="Q448" i="2" s="1"/>
  <c r="W448" i="2"/>
  <c r="AG448" i="2"/>
  <c r="AC448" i="2"/>
  <c r="X449" i="2"/>
  <c r="AH449" i="2"/>
  <c r="AD449" i="2"/>
  <c r="P449" i="2"/>
  <c r="R449" i="2" s="1"/>
  <c r="AD456" i="2"/>
  <c r="P456" i="2"/>
  <c r="R456" i="2" s="1"/>
  <c r="X456" i="2"/>
  <c r="AH456" i="2"/>
  <c r="W472" i="2"/>
  <c r="AG472" i="2"/>
  <c r="AC472" i="2"/>
  <c r="AC473" i="2"/>
  <c r="X483" i="2"/>
  <c r="AH483" i="2"/>
  <c r="AD483" i="2"/>
  <c r="P483" i="2"/>
  <c r="R483" i="2" s="1"/>
  <c r="AC487" i="2"/>
  <c r="X496" i="2"/>
  <c r="AH496" i="2"/>
  <c r="AD496" i="2"/>
  <c r="P496" i="2"/>
  <c r="R496" i="2" s="1"/>
  <c r="AC500" i="2"/>
  <c r="X508" i="2"/>
  <c r="AH508" i="2"/>
  <c r="AD508" i="2"/>
  <c r="P508" i="2"/>
  <c r="R508" i="2" s="1"/>
  <c r="AC512" i="2"/>
  <c r="X521" i="2"/>
  <c r="AH521" i="2"/>
  <c r="AD521" i="2"/>
  <c r="P521" i="2"/>
  <c r="R521" i="2" s="1"/>
  <c r="AC525" i="2"/>
  <c r="O534" i="2"/>
  <c r="Q534" i="2" s="1"/>
  <c r="AC534" i="2"/>
  <c r="W534" i="2"/>
  <c r="AG534" i="2"/>
  <c r="AG540" i="2"/>
  <c r="K305" i="3"/>
  <c r="P548" i="2"/>
  <c r="R548" i="2" s="1"/>
  <c r="AH548" i="2"/>
  <c r="AD548" i="2"/>
  <c r="X548" i="2"/>
  <c r="M305" i="3" s="1"/>
  <c r="O562" i="2"/>
  <c r="Q562" i="2" s="1"/>
  <c r="AC562" i="2"/>
  <c r="W562" i="2"/>
  <c r="AG562" i="2"/>
  <c r="K310" i="3"/>
  <c r="P566" i="2"/>
  <c r="R566" i="2" s="1"/>
  <c r="X566" i="2"/>
  <c r="M310" i="3" s="1"/>
  <c r="AG245" i="2"/>
  <c r="AG248" i="2"/>
  <c r="AG252" i="2"/>
  <c r="AG255" i="2"/>
  <c r="AC256" i="2"/>
  <c r="AG258" i="2"/>
  <c r="AC259" i="2"/>
  <c r="P178" i="3" s="1"/>
  <c r="AG261" i="2"/>
  <c r="AG264" i="2"/>
  <c r="AG267" i="2"/>
  <c r="AC268" i="2"/>
  <c r="AG270" i="2"/>
  <c r="AG273" i="2"/>
  <c r="AG276" i="2"/>
  <c r="AG279" i="2"/>
  <c r="AG282" i="2"/>
  <c r="AG285" i="2"/>
  <c r="AG288" i="2"/>
  <c r="AG291" i="2"/>
  <c r="AG297" i="2"/>
  <c r="AG300" i="2"/>
  <c r="AG303" i="2"/>
  <c r="AG306" i="2"/>
  <c r="AG309" i="2"/>
  <c r="AG312" i="2"/>
  <c r="AG315" i="2"/>
  <c r="AG318" i="2"/>
  <c r="AG321" i="2"/>
  <c r="AG324" i="2"/>
  <c r="AG327" i="2"/>
  <c r="AG330" i="2"/>
  <c r="AG333" i="2"/>
  <c r="AG336" i="2"/>
  <c r="AG345" i="2"/>
  <c r="AG348" i="2"/>
  <c r="AG351" i="2"/>
  <c r="AG355" i="2"/>
  <c r="AG358" i="2"/>
  <c r="AG361" i="2"/>
  <c r="AG364" i="2"/>
  <c r="AG367" i="2"/>
  <c r="AG370" i="2"/>
  <c r="AG373" i="2"/>
  <c r="AG376" i="2"/>
  <c r="AG379" i="2"/>
  <c r="AG382" i="2"/>
  <c r="AC385" i="2"/>
  <c r="AC386" i="2"/>
  <c r="O387" i="2"/>
  <c r="Q387" i="2" s="1"/>
  <c r="AC390" i="2"/>
  <c r="AC393" i="2"/>
  <c r="X398" i="2"/>
  <c r="AC398" i="2"/>
  <c r="W400" i="2"/>
  <c r="AC400" i="2"/>
  <c r="AG400" i="2"/>
  <c r="P402" i="2"/>
  <c r="R402" i="2" s="1"/>
  <c r="AH402" i="2"/>
  <c r="AD402" i="2"/>
  <c r="O405" i="2"/>
  <c r="Q405" i="2" s="1"/>
  <c r="W405" i="2"/>
  <c r="AG405" i="2"/>
  <c r="AC405" i="2"/>
  <c r="O408" i="2"/>
  <c r="Q408" i="2" s="1"/>
  <c r="W408" i="2"/>
  <c r="AG408" i="2"/>
  <c r="AC408" i="2"/>
  <c r="O411" i="2"/>
  <c r="Q411" i="2" s="1"/>
  <c r="W411" i="2"/>
  <c r="AG411" i="2"/>
  <c r="AC411" i="2"/>
  <c r="O414" i="2"/>
  <c r="Q414" i="2" s="1"/>
  <c r="W414" i="2"/>
  <c r="AG414" i="2"/>
  <c r="AC414" i="2"/>
  <c r="O417" i="2"/>
  <c r="Q417" i="2" s="1"/>
  <c r="W417" i="2"/>
  <c r="AG417" i="2"/>
  <c r="AC417" i="2"/>
  <c r="O420" i="2"/>
  <c r="Q420" i="2" s="1"/>
  <c r="W420" i="2"/>
  <c r="AG420" i="2"/>
  <c r="AC420" i="2"/>
  <c r="O423" i="2"/>
  <c r="Q423" i="2" s="1"/>
  <c r="W423" i="2"/>
  <c r="AG423" i="2"/>
  <c r="AC423" i="2"/>
  <c r="O426" i="2"/>
  <c r="Q426" i="2" s="1"/>
  <c r="W426" i="2"/>
  <c r="AG426" i="2"/>
  <c r="AC426" i="2"/>
  <c r="K280" i="3"/>
  <c r="P429" i="2"/>
  <c r="R429" i="2" s="1"/>
  <c r="AH429" i="2"/>
  <c r="AC437" i="2"/>
  <c r="O437" i="2"/>
  <c r="Q437" i="2" s="1"/>
  <c r="AG437" i="2"/>
  <c r="AC447" i="2"/>
  <c r="O447" i="2"/>
  <c r="Q447" i="2" s="1"/>
  <c r="AG447" i="2"/>
  <c r="W455" i="2"/>
  <c r="AG455" i="2"/>
  <c r="AC455" i="2"/>
  <c r="AC456" i="2"/>
  <c r="O456" i="2"/>
  <c r="Q456" i="2" s="1"/>
  <c r="AG456" i="2"/>
  <c r="O471" i="2"/>
  <c r="Q471" i="2" s="1"/>
  <c r="W471" i="2"/>
  <c r="AG471" i="2"/>
  <c r="AC471" i="2"/>
  <c r="X472" i="2"/>
  <c r="AH472" i="2"/>
  <c r="AD472" i="2"/>
  <c r="P472" i="2"/>
  <c r="R472" i="2" s="1"/>
  <c r="O482" i="2"/>
  <c r="Q482" i="2" s="1"/>
  <c r="W482" i="2"/>
  <c r="AG482" i="2"/>
  <c r="AC482" i="2"/>
  <c r="O495" i="2"/>
  <c r="Q495" i="2" s="1"/>
  <c r="W495" i="2"/>
  <c r="AG495" i="2"/>
  <c r="AC495" i="2"/>
  <c r="O507" i="2"/>
  <c r="Q507" i="2" s="1"/>
  <c r="W507" i="2"/>
  <c r="AG507" i="2"/>
  <c r="AC507" i="2"/>
  <c r="O520" i="2"/>
  <c r="Q520" i="2" s="1"/>
  <c r="W520" i="2"/>
  <c r="AG520" i="2"/>
  <c r="AC520" i="2"/>
  <c r="P534" i="2"/>
  <c r="R534" i="2" s="1"/>
  <c r="X534" i="2"/>
  <c r="AH534" i="2"/>
  <c r="AD534" i="2"/>
  <c r="F304" i="3"/>
  <c r="AG543" i="2"/>
  <c r="O543" i="2"/>
  <c r="Q543" i="2" s="1"/>
  <c r="AC543" i="2"/>
  <c r="W543" i="2"/>
  <c r="H304" i="3" s="1"/>
  <c r="AD277" i="2"/>
  <c r="AD280" i="2"/>
  <c r="AD283" i="2"/>
  <c r="AD289" i="2"/>
  <c r="AD292" i="2"/>
  <c r="AD295" i="2"/>
  <c r="AD301" i="2"/>
  <c r="AD304" i="2"/>
  <c r="AD307" i="2"/>
  <c r="AD313" i="2"/>
  <c r="AD316" i="2"/>
  <c r="AD319" i="2"/>
  <c r="AD325" i="2"/>
  <c r="AD328" i="2"/>
  <c r="AD331" i="2"/>
  <c r="AD337" i="2"/>
  <c r="AD340" i="2"/>
  <c r="AD343" i="2"/>
  <c r="AD349" i="2"/>
  <c r="AD353" i="2"/>
  <c r="AD356" i="2"/>
  <c r="AD359" i="2"/>
  <c r="AD362" i="2"/>
  <c r="AD365" i="2"/>
  <c r="AD368" i="2"/>
  <c r="AD371" i="2"/>
  <c r="AD374" i="2"/>
  <c r="AD377" i="2"/>
  <c r="AD380" i="2"/>
  <c r="AD383" i="2"/>
  <c r="AC384" i="2"/>
  <c r="O385" i="2"/>
  <c r="Q385" i="2" s="1"/>
  <c r="O386" i="2"/>
  <c r="Q386" i="2" s="1"/>
  <c r="AD390" i="2"/>
  <c r="AD393" i="2"/>
  <c r="X400" i="2"/>
  <c r="AD400" i="2"/>
  <c r="P400" i="2"/>
  <c r="R400" i="2" s="1"/>
  <c r="AH400" i="2"/>
  <c r="F281" i="3"/>
  <c r="W430" i="2"/>
  <c r="H281" i="3" s="1"/>
  <c r="AG430" i="2"/>
  <c r="AC430" i="2"/>
  <c r="P438" i="2"/>
  <c r="R438" i="2" s="1"/>
  <c r="AH438" i="2"/>
  <c r="W439" i="2"/>
  <c r="AG439" i="2"/>
  <c r="AC439" i="2"/>
  <c r="O454" i="2"/>
  <c r="Q454" i="2" s="1"/>
  <c r="W454" i="2"/>
  <c r="AG454" i="2"/>
  <c r="AC454" i="2"/>
  <c r="X455" i="2"/>
  <c r="AH455" i="2"/>
  <c r="AD455" i="2"/>
  <c r="P455" i="2"/>
  <c r="R455" i="2" s="1"/>
  <c r="AD464" i="2"/>
  <c r="P464" i="2"/>
  <c r="R464" i="2" s="1"/>
  <c r="X464" i="2"/>
  <c r="AH464" i="2"/>
  <c r="K290" i="3"/>
  <c r="P477" i="2"/>
  <c r="R477" i="2" s="1"/>
  <c r="X477" i="2"/>
  <c r="M290" i="3" s="1"/>
  <c r="W486" i="2"/>
  <c r="AG486" i="2"/>
  <c r="AC486" i="2"/>
  <c r="O486" i="2"/>
  <c r="Q486" i="2" s="1"/>
  <c r="AD491" i="2"/>
  <c r="P491" i="2"/>
  <c r="R491" i="2" s="1"/>
  <c r="X491" i="2"/>
  <c r="AH491" i="2"/>
  <c r="W499" i="2"/>
  <c r="AG499" i="2"/>
  <c r="AC499" i="2"/>
  <c r="O499" i="2"/>
  <c r="Q499" i="2" s="1"/>
  <c r="AD503" i="2"/>
  <c r="P503" i="2"/>
  <c r="R503" i="2" s="1"/>
  <c r="X503" i="2"/>
  <c r="AH503" i="2"/>
  <c r="W511" i="2"/>
  <c r="AG511" i="2"/>
  <c r="AC511" i="2"/>
  <c r="O511" i="2"/>
  <c r="Q511" i="2" s="1"/>
  <c r="AD515" i="2"/>
  <c r="P515" i="2"/>
  <c r="R515" i="2" s="1"/>
  <c r="X515" i="2"/>
  <c r="AH515" i="2"/>
  <c r="W524" i="2"/>
  <c r="AG524" i="2"/>
  <c r="AC524" i="2"/>
  <c r="O524" i="2"/>
  <c r="Q524" i="2" s="1"/>
  <c r="F300" i="3"/>
  <c r="O538" i="2"/>
  <c r="Q538" i="2" s="1"/>
  <c r="AG538" i="2"/>
  <c r="AC538" i="2"/>
  <c r="W538" i="2"/>
  <c r="H300" i="3" s="1"/>
  <c r="O547" i="2"/>
  <c r="Q547" i="2" s="1"/>
  <c r="AC547" i="2"/>
  <c r="W547" i="2"/>
  <c r="AG547" i="2"/>
  <c r="P551" i="2"/>
  <c r="R551" i="2" s="1"/>
  <c r="AH551" i="2"/>
  <c r="AD551" i="2"/>
  <c r="X551" i="2"/>
  <c r="F309" i="3"/>
  <c r="O565" i="2"/>
  <c r="Q565" i="2" s="1"/>
  <c r="AG565" i="2"/>
  <c r="AC565" i="2"/>
  <c r="W565" i="2"/>
  <c r="H309" i="3" s="1"/>
  <c r="K313" i="3"/>
  <c r="P570" i="2"/>
  <c r="R570" i="2" s="1"/>
  <c r="AH570" i="2"/>
  <c r="AD570" i="2"/>
  <c r="X570" i="2"/>
  <c r="M313" i="3" s="1"/>
  <c r="W245" i="2"/>
  <c r="H166" i="3" s="1"/>
  <c r="W248" i="2"/>
  <c r="H169" i="3" s="1"/>
  <c r="W252" i="2"/>
  <c r="H171" i="3" s="1"/>
  <c r="W255" i="2"/>
  <c r="H174" i="3" s="1"/>
  <c r="W258" i="2"/>
  <c r="H177" i="3" s="1"/>
  <c r="W261" i="2"/>
  <c r="H180" i="3" s="1"/>
  <c r="W264" i="2"/>
  <c r="H183" i="3" s="1"/>
  <c r="W267" i="2"/>
  <c r="H186" i="3" s="1"/>
  <c r="W270" i="2"/>
  <c r="H189" i="3" s="1"/>
  <c r="W273" i="2"/>
  <c r="H192" i="3" s="1"/>
  <c r="W276" i="2"/>
  <c r="H195" i="3" s="1"/>
  <c r="W279" i="2"/>
  <c r="H198" i="3" s="1"/>
  <c r="W282" i="2"/>
  <c r="H201" i="3" s="1"/>
  <c r="O284" i="2"/>
  <c r="Q284" i="2" s="1"/>
  <c r="W285" i="2"/>
  <c r="H204" i="3" s="1"/>
  <c r="O287" i="2"/>
  <c r="Q287" i="2" s="1"/>
  <c r="W288" i="2"/>
  <c r="H207" i="3" s="1"/>
  <c r="O290" i="2"/>
  <c r="Q290" i="2" s="1"/>
  <c r="W291" i="2"/>
  <c r="H210" i="3" s="1"/>
  <c r="O293" i="2"/>
  <c r="Q293" i="2" s="1"/>
  <c r="W294" i="2"/>
  <c r="H213" i="3" s="1"/>
  <c r="O296" i="2"/>
  <c r="Q296" i="2" s="1"/>
  <c r="W297" i="2"/>
  <c r="H216" i="3" s="1"/>
  <c r="O299" i="2"/>
  <c r="Q299" i="2" s="1"/>
  <c r="W300" i="2"/>
  <c r="H219" i="3" s="1"/>
  <c r="O302" i="2"/>
  <c r="Q302" i="2" s="1"/>
  <c r="W303" i="2"/>
  <c r="H222" i="3" s="1"/>
  <c r="O305" i="2"/>
  <c r="Q305" i="2" s="1"/>
  <c r="W306" i="2"/>
  <c r="H225" i="3" s="1"/>
  <c r="O308" i="2"/>
  <c r="Q308" i="2" s="1"/>
  <c r="W309" i="2"/>
  <c r="H228" i="3" s="1"/>
  <c r="O311" i="2"/>
  <c r="Q311" i="2" s="1"/>
  <c r="W312" i="2"/>
  <c r="H231" i="3" s="1"/>
  <c r="O314" i="2"/>
  <c r="Q314" i="2" s="1"/>
  <c r="W315" i="2"/>
  <c r="H234" i="3" s="1"/>
  <c r="O317" i="2"/>
  <c r="Q317" i="2" s="1"/>
  <c r="W318" i="2"/>
  <c r="H237" i="3" s="1"/>
  <c r="O320" i="2"/>
  <c r="Q320" i="2" s="1"/>
  <c r="W321" i="2"/>
  <c r="H240" i="3" s="1"/>
  <c r="O323" i="2"/>
  <c r="Q323" i="2" s="1"/>
  <c r="W324" i="2"/>
  <c r="H243" i="3" s="1"/>
  <c r="O326" i="2"/>
  <c r="Q326" i="2" s="1"/>
  <c r="W327" i="2"/>
  <c r="H246" i="3" s="1"/>
  <c r="O329" i="2"/>
  <c r="Q329" i="2" s="1"/>
  <c r="W330" i="2"/>
  <c r="H249" i="3" s="1"/>
  <c r="O332" i="2"/>
  <c r="Q332" i="2" s="1"/>
  <c r="W333" i="2"/>
  <c r="H252" i="3" s="1"/>
  <c r="O335" i="2"/>
  <c r="Q335" i="2" s="1"/>
  <c r="W336" i="2"/>
  <c r="H255" i="3" s="1"/>
  <c r="O338" i="2"/>
  <c r="Q338" i="2" s="1"/>
  <c r="W339" i="2"/>
  <c r="H258" i="3" s="1"/>
  <c r="O341" i="2"/>
  <c r="Q341" i="2" s="1"/>
  <c r="W342" i="2"/>
  <c r="H261" i="3" s="1"/>
  <c r="O344" i="2"/>
  <c r="Q344" i="2" s="1"/>
  <c r="W345" i="2"/>
  <c r="H264" i="3" s="1"/>
  <c r="O347" i="2"/>
  <c r="Q347" i="2" s="1"/>
  <c r="W348" i="2"/>
  <c r="H267" i="3" s="1"/>
  <c r="O350" i="2"/>
  <c r="Q350" i="2" s="1"/>
  <c r="W351" i="2"/>
  <c r="H270" i="3" s="1"/>
  <c r="O354" i="2"/>
  <c r="Q354" i="2" s="1"/>
  <c r="W355" i="2"/>
  <c r="O357" i="2"/>
  <c r="Q357" i="2" s="1"/>
  <c r="W358" i="2"/>
  <c r="O360" i="2"/>
  <c r="Q360" i="2" s="1"/>
  <c r="W361" i="2"/>
  <c r="O363" i="2"/>
  <c r="Q363" i="2" s="1"/>
  <c r="O366" i="2"/>
  <c r="Q366" i="2" s="1"/>
  <c r="O369" i="2"/>
  <c r="Q369" i="2" s="1"/>
  <c r="O372" i="2"/>
  <c r="Q372" i="2" s="1"/>
  <c r="O375" i="2"/>
  <c r="Q375" i="2" s="1"/>
  <c r="O378" i="2"/>
  <c r="Q378" i="2" s="1"/>
  <c r="W379" i="2"/>
  <c r="H273" i="3" s="1"/>
  <c r="O381" i="2"/>
  <c r="Q381" i="2" s="1"/>
  <c r="O384" i="2"/>
  <c r="Q384" i="2" s="1"/>
  <c r="AD384" i="2"/>
  <c r="AG398" i="2"/>
  <c r="P405" i="2"/>
  <c r="R405" i="2" s="1"/>
  <c r="AH405" i="2"/>
  <c r="P408" i="2"/>
  <c r="R408" i="2" s="1"/>
  <c r="AH408" i="2"/>
  <c r="P411" i="2"/>
  <c r="R411" i="2" s="1"/>
  <c r="AH411" i="2"/>
  <c r="P414" i="2"/>
  <c r="R414" i="2" s="1"/>
  <c r="AH414" i="2"/>
  <c r="P417" i="2"/>
  <c r="R417" i="2" s="1"/>
  <c r="AH417" i="2"/>
  <c r="P420" i="2"/>
  <c r="R420" i="2" s="1"/>
  <c r="AH420" i="2"/>
  <c r="P423" i="2"/>
  <c r="R423" i="2" s="1"/>
  <c r="AH423" i="2"/>
  <c r="P426" i="2"/>
  <c r="R426" i="2" s="1"/>
  <c r="AH426" i="2"/>
  <c r="K281" i="3"/>
  <c r="X430" i="2"/>
  <c r="M281" i="3" s="1"/>
  <c r="AH430" i="2"/>
  <c r="AD430" i="2"/>
  <c r="P430" i="2"/>
  <c r="R430" i="2" s="1"/>
  <c r="X439" i="2"/>
  <c r="AH439" i="2"/>
  <c r="AD439" i="2"/>
  <c r="P439" i="2"/>
  <c r="R439" i="2" s="1"/>
  <c r="O449" i="2"/>
  <c r="Q449" i="2" s="1"/>
  <c r="W463" i="2"/>
  <c r="AG463" i="2"/>
  <c r="AC463" i="2"/>
  <c r="AC464" i="2"/>
  <c r="O464" i="2"/>
  <c r="Q464" i="2" s="1"/>
  <c r="AG464" i="2"/>
  <c r="X486" i="2"/>
  <c r="AH486" i="2"/>
  <c r="AD486" i="2"/>
  <c r="P486" i="2"/>
  <c r="R486" i="2" s="1"/>
  <c r="AC491" i="2"/>
  <c r="X499" i="2"/>
  <c r="AH499" i="2"/>
  <c r="AD499" i="2"/>
  <c r="P499" i="2"/>
  <c r="R499" i="2" s="1"/>
  <c r="AC503" i="2"/>
  <c r="X511" i="2"/>
  <c r="AH511" i="2"/>
  <c r="AD511" i="2"/>
  <c r="P511" i="2"/>
  <c r="R511" i="2" s="1"/>
  <c r="AC515" i="2"/>
  <c r="X524" i="2"/>
  <c r="AH524" i="2"/>
  <c r="AD524" i="2"/>
  <c r="P524" i="2"/>
  <c r="R524" i="2" s="1"/>
  <c r="P263" i="2"/>
  <c r="R263" i="2" s="1"/>
  <c r="P266" i="2"/>
  <c r="R266" i="2" s="1"/>
  <c r="P269" i="2"/>
  <c r="R269" i="2" s="1"/>
  <c r="P272" i="2"/>
  <c r="R272" i="2" s="1"/>
  <c r="P275" i="2"/>
  <c r="R275" i="2" s="1"/>
  <c r="P278" i="2"/>
  <c r="R278" i="2" s="1"/>
  <c r="P281" i="2"/>
  <c r="R281" i="2" s="1"/>
  <c r="P284" i="2"/>
  <c r="R284" i="2" s="1"/>
  <c r="P287" i="2"/>
  <c r="R287" i="2" s="1"/>
  <c r="P290" i="2"/>
  <c r="R290" i="2" s="1"/>
  <c r="P293" i="2"/>
  <c r="R293" i="2" s="1"/>
  <c r="P296" i="2"/>
  <c r="R296" i="2" s="1"/>
  <c r="P299" i="2"/>
  <c r="R299" i="2" s="1"/>
  <c r="P302" i="2"/>
  <c r="R302" i="2" s="1"/>
  <c r="P305" i="2"/>
  <c r="R305" i="2" s="1"/>
  <c r="P308" i="2"/>
  <c r="R308" i="2" s="1"/>
  <c r="P311" i="2"/>
  <c r="R311" i="2" s="1"/>
  <c r="P314" i="2"/>
  <c r="R314" i="2" s="1"/>
  <c r="P317" i="2"/>
  <c r="R317" i="2" s="1"/>
  <c r="P320" i="2"/>
  <c r="R320" i="2" s="1"/>
  <c r="P323" i="2"/>
  <c r="R323" i="2" s="1"/>
  <c r="P326" i="2"/>
  <c r="R326" i="2" s="1"/>
  <c r="P329" i="2"/>
  <c r="R329" i="2" s="1"/>
  <c r="P332" i="2"/>
  <c r="R332" i="2" s="1"/>
  <c r="P335" i="2"/>
  <c r="R335" i="2" s="1"/>
  <c r="P338" i="2"/>
  <c r="R338" i="2" s="1"/>
  <c r="P341" i="2"/>
  <c r="R341" i="2" s="1"/>
  <c r="P344" i="2"/>
  <c r="R344" i="2" s="1"/>
  <c r="P347" i="2"/>
  <c r="R347" i="2" s="1"/>
  <c r="P350" i="2"/>
  <c r="R350" i="2" s="1"/>
  <c r="P354" i="2"/>
  <c r="R354" i="2" s="1"/>
  <c r="P357" i="2"/>
  <c r="R357" i="2" s="1"/>
  <c r="P360" i="2"/>
  <c r="R360" i="2" s="1"/>
  <c r="P363" i="2"/>
  <c r="R363" i="2" s="1"/>
  <c r="P366" i="2"/>
  <c r="R366" i="2" s="1"/>
  <c r="P369" i="2"/>
  <c r="R369" i="2" s="1"/>
  <c r="P372" i="2"/>
  <c r="R372" i="2" s="1"/>
  <c r="P375" i="2"/>
  <c r="R375" i="2" s="1"/>
  <c r="P378" i="2"/>
  <c r="R378" i="2" s="1"/>
  <c r="P381" i="2"/>
  <c r="R381" i="2" s="1"/>
  <c r="AG386" i="2"/>
  <c r="AG390" i="2"/>
  <c r="AG393" i="2"/>
  <c r="AH398" i="2"/>
  <c r="K282" i="3"/>
  <c r="AD431" i="2"/>
  <c r="X431" i="2"/>
  <c r="M282" i="3" s="1"/>
  <c r="O432" i="2"/>
  <c r="Q432" i="2" s="1"/>
  <c r="W432" i="2"/>
  <c r="AG432" i="2"/>
  <c r="AC432" i="2"/>
  <c r="P437" i="2"/>
  <c r="R437" i="2" s="1"/>
  <c r="AD440" i="2"/>
  <c r="X440" i="2"/>
  <c r="O441" i="2"/>
  <c r="Q441" i="2" s="1"/>
  <c r="W441" i="2"/>
  <c r="AG441" i="2"/>
  <c r="AC441" i="2"/>
  <c r="P447" i="2"/>
  <c r="R447" i="2" s="1"/>
  <c r="W450" i="2"/>
  <c r="H284" i="3" s="1"/>
  <c r="F287" i="3"/>
  <c r="O461" i="2"/>
  <c r="Q461" i="2" s="1"/>
  <c r="W461" i="2"/>
  <c r="H287" i="3" s="1"/>
  <c r="AG461" i="2"/>
  <c r="AC461" i="2"/>
  <c r="X463" i="2"/>
  <c r="AH463" i="2"/>
  <c r="AD463" i="2"/>
  <c r="P463" i="2"/>
  <c r="R463" i="2" s="1"/>
  <c r="AD470" i="2"/>
  <c r="P470" i="2"/>
  <c r="R470" i="2" s="1"/>
  <c r="X470" i="2"/>
  <c r="AH470" i="2"/>
  <c r="O472" i="2"/>
  <c r="Q472" i="2" s="1"/>
  <c r="O485" i="2"/>
  <c r="Q485" i="2" s="1"/>
  <c r="W485" i="2"/>
  <c r="AG485" i="2"/>
  <c r="AC485" i="2"/>
  <c r="O498" i="2"/>
  <c r="Q498" i="2" s="1"/>
  <c r="W498" i="2"/>
  <c r="AG498" i="2"/>
  <c r="AC498" i="2"/>
  <c r="O510" i="2"/>
  <c r="Q510" i="2" s="1"/>
  <c r="W510" i="2"/>
  <c r="AG510" i="2"/>
  <c r="AC510" i="2"/>
  <c r="O523" i="2"/>
  <c r="Q523" i="2" s="1"/>
  <c r="W523" i="2"/>
  <c r="AG523" i="2"/>
  <c r="AC523" i="2"/>
  <c r="AH533" i="2"/>
  <c r="O550" i="2"/>
  <c r="Q550" i="2" s="1"/>
  <c r="AC550" i="2"/>
  <c r="W550" i="2"/>
  <c r="AG550" i="2"/>
  <c r="P554" i="2"/>
  <c r="R554" i="2" s="1"/>
  <c r="AH554" i="2"/>
  <c r="AD554" i="2"/>
  <c r="X554" i="2"/>
  <c r="AD573" i="2"/>
  <c r="AG256" i="2"/>
  <c r="AG259" i="2"/>
  <c r="AG268" i="2"/>
  <c r="AC284" i="2"/>
  <c r="AC287" i="2"/>
  <c r="AC290" i="2"/>
  <c r="AC293" i="2"/>
  <c r="AC296" i="2"/>
  <c r="AC299" i="2"/>
  <c r="AC302" i="2"/>
  <c r="AC305" i="2"/>
  <c r="AC308" i="2"/>
  <c r="AC311" i="2"/>
  <c r="AC314" i="2"/>
  <c r="AC317" i="2"/>
  <c r="AC320" i="2"/>
  <c r="AC323" i="2"/>
  <c r="AC329" i="2"/>
  <c r="P248" i="3" s="1"/>
  <c r="AC332" i="2"/>
  <c r="AC335" i="2"/>
  <c r="AC338" i="2"/>
  <c r="AC341" i="2"/>
  <c r="AC344" i="2"/>
  <c r="AC347" i="2"/>
  <c r="AC350" i="2"/>
  <c r="AC354" i="2"/>
  <c r="AC357" i="2"/>
  <c r="AC360" i="2"/>
  <c r="AC363" i="2"/>
  <c r="AC366" i="2"/>
  <c r="AC369" i="2"/>
  <c r="AC372" i="2"/>
  <c r="K276" i="3"/>
  <c r="X392" i="2"/>
  <c r="M276" i="3" s="1"/>
  <c r="W403" i="2"/>
  <c r="AC403" i="2"/>
  <c r="AG403" i="2"/>
  <c r="F282" i="3"/>
  <c r="AC431" i="2"/>
  <c r="O431" i="2"/>
  <c r="Q431" i="2" s="1"/>
  <c r="AG431" i="2"/>
  <c r="AC440" i="2"/>
  <c r="O440" i="2"/>
  <c r="Q440" i="2" s="1"/>
  <c r="AG440" i="2"/>
  <c r="AD453" i="2"/>
  <c r="P453" i="2"/>
  <c r="R453" i="2" s="1"/>
  <c r="X453" i="2"/>
  <c r="AH453" i="2"/>
  <c r="W469" i="2"/>
  <c r="AG469" i="2"/>
  <c r="AC469" i="2"/>
  <c r="AC470" i="2"/>
  <c r="O470" i="2"/>
  <c r="Q470" i="2" s="1"/>
  <c r="AG470" i="2"/>
  <c r="W475" i="2"/>
  <c r="AG475" i="2"/>
  <c r="AC475" i="2"/>
  <c r="O475" i="2"/>
  <c r="Q475" i="2" s="1"/>
  <c r="AD481" i="2"/>
  <c r="P481" i="2"/>
  <c r="R481" i="2" s="1"/>
  <c r="X481" i="2"/>
  <c r="AH481" i="2"/>
  <c r="W490" i="2"/>
  <c r="AG490" i="2"/>
  <c r="AC490" i="2"/>
  <c r="O490" i="2"/>
  <c r="Q490" i="2" s="1"/>
  <c r="K294" i="3"/>
  <c r="AD494" i="2"/>
  <c r="P494" i="2"/>
  <c r="R494" i="2" s="1"/>
  <c r="X494" i="2"/>
  <c r="M294" i="3" s="1"/>
  <c r="AH494" i="2"/>
  <c r="W502" i="2"/>
  <c r="AG502" i="2"/>
  <c r="AC502" i="2"/>
  <c r="O502" i="2"/>
  <c r="Q502" i="2" s="1"/>
  <c r="AD506" i="2"/>
  <c r="P506" i="2"/>
  <c r="R506" i="2" s="1"/>
  <c r="X506" i="2"/>
  <c r="AH506" i="2"/>
  <c r="W514" i="2"/>
  <c r="AG514" i="2"/>
  <c r="AC514" i="2"/>
  <c r="O514" i="2"/>
  <c r="Q514" i="2" s="1"/>
  <c r="K297" i="3"/>
  <c r="AD519" i="2"/>
  <c r="P519" i="2"/>
  <c r="R519" i="2" s="1"/>
  <c r="X519" i="2"/>
  <c r="M297" i="3" s="1"/>
  <c r="AH519" i="2"/>
  <c r="O527" i="2"/>
  <c r="Q527" i="2" s="1"/>
  <c r="AC527" i="2"/>
  <c r="W527" i="2"/>
  <c r="AG527" i="2"/>
  <c r="AD263" i="2"/>
  <c r="AD266" i="2"/>
  <c r="AD269" i="2"/>
  <c r="AH271" i="2"/>
  <c r="AD272" i="2"/>
  <c r="AD275" i="2"/>
  <c r="AH277" i="2"/>
  <c r="AD278" i="2"/>
  <c r="AH280" i="2"/>
  <c r="AD281" i="2"/>
  <c r="AH283" i="2"/>
  <c r="AD284" i="2"/>
  <c r="AH286" i="2"/>
  <c r="AD287" i="2"/>
  <c r="AH289" i="2"/>
  <c r="AD290" i="2"/>
  <c r="AH292" i="2"/>
  <c r="AD293" i="2"/>
  <c r="AH295" i="2"/>
  <c r="AD296" i="2"/>
  <c r="AH298" i="2"/>
  <c r="AD299" i="2"/>
  <c r="AH301" i="2"/>
  <c r="AD302" i="2"/>
  <c r="AH304" i="2"/>
  <c r="AD305" i="2"/>
  <c r="AH307" i="2"/>
  <c r="AD308" i="2"/>
  <c r="AD311" i="2"/>
  <c r="AH313" i="2"/>
  <c r="AD314" i="2"/>
  <c r="AH316" i="2"/>
  <c r="AD317" i="2"/>
  <c r="AH319" i="2"/>
  <c r="AD320" i="2"/>
  <c r="AH322" i="2"/>
  <c r="AD323" i="2"/>
  <c r="AH325" i="2"/>
  <c r="AD326" i="2"/>
  <c r="AH328" i="2"/>
  <c r="AD329" i="2"/>
  <c r="AH331" i="2"/>
  <c r="AD332" i="2"/>
  <c r="AH334" i="2"/>
  <c r="AD335" i="2"/>
  <c r="AH337" i="2"/>
  <c r="AD338" i="2"/>
  <c r="AH340" i="2"/>
  <c r="AD341" i="2"/>
  <c r="AH343" i="2"/>
  <c r="AD344" i="2"/>
  <c r="AD347" i="2"/>
  <c r="AH349" i="2"/>
  <c r="AD350" i="2"/>
  <c r="AH353" i="2"/>
  <c r="AH356" i="2"/>
  <c r="AH359" i="2"/>
  <c r="AH362" i="2"/>
  <c r="AH365" i="2"/>
  <c r="AH368" i="2"/>
  <c r="AH371" i="2"/>
  <c r="AH374" i="2"/>
  <c r="AH377" i="2"/>
  <c r="AD378" i="2"/>
  <c r="AH380" i="2"/>
  <c r="AD381" i="2"/>
  <c r="AH383" i="2"/>
  <c r="AH384" i="2"/>
  <c r="AH385" i="2"/>
  <c r="O389" i="2"/>
  <c r="Q389" i="2" s="1"/>
  <c r="AC389" i="2"/>
  <c r="F276" i="3"/>
  <c r="O392" i="2"/>
  <c r="Q392" i="2" s="1"/>
  <c r="AC392" i="2"/>
  <c r="O395" i="2"/>
  <c r="Q395" i="2" s="1"/>
  <c r="AD395" i="2"/>
  <c r="W397" i="2"/>
  <c r="AC397" i="2"/>
  <c r="X401" i="2"/>
  <c r="AD401" i="2"/>
  <c r="X403" i="2"/>
  <c r="AD403" i="2"/>
  <c r="P403" i="2"/>
  <c r="R403" i="2" s="1"/>
  <c r="AH403" i="2"/>
  <c r="W404" i="2"/>
  <c r="W406" i="2"/>
  <c r="AG406" i="2"/>
  <c r="AC406" i="2"/>
  <c r="W407" i="2"/>
  <c r="W409" i="2"/>
  <c r="AG409" i="2"/>
  <c r="AC409" i="2"/>
  <c r="W410" i="2"/>
  <c r="W412" i="2"/>
  <c r="AG412" i="2"/>
  <c r="AC412" i="2"/>
  <c r="W413" i="2"/>
  <c r="W415" i="2"/>
  <c r="AG415" i="2"/>
  <c r="AC415" i="2"/>
  <c r="W416" i="2"/>
  <c r="W418" i="2"/>
  <c r="AG418" i="2"/>
  <c r="AC418" i="2"/>
  <c r="W419" i="2"/>
  <c r="W421" i="2"/>
  <c r="AG421" i="2"/>
  <c r="AC421" i="2"/>
  <c r="W422" i="2"/>
  <c r="W424" i="2"/>
  <c r="AG424" i="2"/>
  <c r="AC424" i="2"/>
  <c r="W425" i="2"/>
  <c r="H277" i="3" s="1"/>
  <c r="F278" i="3"/>
  <c r="W427" i="2"/>
  <c r="H278" i="3" s="1"/>
  <c r="AG427" i="2"/>
  <c r="AC427" i="2"/>
  <c r="O430" i="2"/>
  <c r="Q430" i="2" s="1"/>
  <c r="P432" i="2"/>
  <c r="R432" i="2" s="1"/>
  <c r="AH432" i="2"/>
  <c r="W433" i="2"/>
  <c r="AG433" i="2"/>
  <c r="AC433" i="2"/>
  <c r="O439" i="2"/>
  <c r="Q439" i="2" s="1"/>
  <c r="P441" i="2"/>
  <c r="R441" i="2" s="1"/>
  <c r="AH441" i="2"/>
  <c r="W443" i="2"/>
  <c r="AG443" i="2"/>
  <c r="AC443" i="2"/>
  <c r="W452" i="2"/>
  <c r="AG452" i="2"/>
  <c r="AC452" i="2"/>
  <c r="AC453" i="2"/>
  <c r="O453" i="2"/>
  <c r="Q453" i="2" s="1"/>
  <c r="AG453" i="2"/>
  <c r="W456" i="2"/>
  <c r="O468" i="2"/>
  <c r="Q468" i="2" s="1"/>
  <c r="W468" i="2"/>
  <c r="AG468" i="2"/>
  <c r="AC468" i="2"/>
  <c r="X469" i="2"/>
  <c r="AH469" i="2"/>
  <c r="AD469" i="2"/>
  <c r="P469" i="2"/>
  <c r="R469" i="2" s="1"/>
  <c r="X475" i="2"/>
  <c r="AH475" i="2"/>
  <c r="AD475" i="2"/>
  <c r="P475" i="2"/>
  <c r="R475" i="2" s="1"/>
  <c r="AC481" i="2"/>
  <c r="X490" i="2"/>
  <c r="AH490" i="2"/>
  <c r="AD490" i="2"/>
  <c r="P490" i="2"/>
  <c r="R490" i="2" s="1"/>
  <c r="X502" i="2"/>
  <c r="AH502" i="2"/>
  <c r="AD502" i="2"/>
  <c r="P502" i="2"/>
  <c r="R502" i="2" s="1"/>
  <c r="AC506" i="2"/>
  <c r="X514" i="2"/>
  <c r="AH514" i="2"/>
  <c r="AD514" i="2"/>
  <c r="P514" i="2"/>
  <c r="R514" i="2" s="1"/>
  <c r="P527" i="2"/>
  <c r="R527" i="2" s="1"/>
  <c r="X527" i="2"/>
  <c r="AH527" i="2"/>
  <c r="AD527" i="2"/>
  <c r="AG537" i="2"/>
  <c r="O537" i="2"/>
  <c r="Q537" i="2" s="1"/>
  <c r="AC537" i="2"/>
  <c r="W537" i="2"/>
  <c r="F307" i="3"/>
  <c r="O553" i="2"/>
  <c r="Q553" i="2" s="1"/>
  <c r="AC553" i="2"/>
  <c r="W553" i="2"/>
  <c r="H307" i="3" s="1"/>
  <c r="AG553" i="2"/>
  <c r="P557" i="2"/>
  <c r="R557" i="2" s="1"/>
  <c r="AH557" i="2"/>
  <c r="AD557" i="2"/>
  <c r="X557" i="2"/>
  <c r="AG568" i="2"/>
  <c r="F315" i="3"/>
  <c r="O572" i="2"/>
  <c r="Q572" i="2" s="1"/>
  <c r="AG572" i="2"/>
  <c r="AC572" i="2"/>
  <c r="W572" i="2"/>
  <c r="H315" i="3" s="1"/>
  <c r="W256" i="2"/>
  <c r="H175" i="3" s="1"/>
  <c r="W259" i="2"/>
  <c r="H178" i="3" s="1"/>
  <c r="W262" i="2"/>
  <c r="H181" i="3" s="1"/>
  <c r="W265" i="2"/>
  <c r="H184" i="3" s="1"/>
  <c r="W268" i="2"/>
  <c r="H187" i="3" s="1"/>
  <c r="X388" i="2"/>
  <c r="P388" i="2"/>
  <c r="R388" i="2" s="1"/>
  <c r="AD389" i="2"/>
  <c r="X397" i="2"/>
  <c r="P397" i="2"/>
  <c r="R397" i="2" s="1"/>
  <c r="O399" i="2"/>
  <c r="Q399" i="2" s="1"/>
  <c r="W399" i="2"/>
  <c r="AG399" i="2"/>
  <c r="X406" i="2"/>
  <c r="AD406" i="2"/>
  <c r="P406" i="2"/>
  <c r="R406" i="2" s="1"/>
  <c r="X409" i="2"/>
  <c r="AD409" i="2"/>
  <c r="P409" i="2"/>
  <c r="R409" i="2" s="1"/>
  <c r="X412" i="2"/>
  <c r="AD412" i="2"/>
  <c r="P412" i="2"/>
  <c r="R412" i="2" s="1"/>
  <c r="X415" i="2"/>
  <c r="AD415" i="2"/>
  <c r="P415" i="2"/>
  <c r="R415" i="2" s="1"/>
  <c r="X418" i="2"/>
  <c r="AD418" i="2"/>
  <c r="P418" i="2"/>
  <c r="R418" i="2" s="1"/>
  <c r="X421" i="2"/>
  <c r="AD421" i="2"/>
  <c r="P421" i="2"/>
  <c r="R421" i="2" s="1"/>
  <c r="X424" i="2"/>
  <c r="AD424" i="2"/>
  <c r="P424" i="2"/>
  <c r="R424" i="2" s="1"/>
  <c r="K278" i="3"/>
  <c r="X427" i="2"/>
  <c r="M278" i="3" s="1"/>
  <c r="AD427" i="2"/>
  <c r="P427" i="2"/>
  <c r="R427" i="2" s="1"/>
  <c r="X433" i="2"/>
  <c r="AH433" i="2"/>
  <c r="AD433" i="2"/>
  <c r="P433" i="2"/>
  <c r="R433" i="2" s="1"/>
  <c r="X443" i="2"/>
  <c r="AH443" i="2"/>
  <c r="AD443" i="2"/>
  <c r="P443" i="2"/>
  <c r="R443" i="2" s="1"/>
  <c r="O451" i="2"/>
  <c r="Q451" i="2" s="1"/>
  <c r="W451" i="2"/>
  <c r="AG451" i="2"/>
  <c r="AC451" i="2"/>
  <c r="X452" i="2"/>
  <c r="AH452" i="2"/>
  <c r="AD452" i="2"/>
  <c r="P452" i="2"/>
  <c r="R452" i="2" s="1"/>
  <c r="K286" i="3"/>
  <c r="P460" i="2"/>
  <c r="R460" i="2" s="1"/>
  <c r="X460" i="2"/>
  <c r="M286" i="3" s="1"/>
  <c r="F289" i="3"/>
  <c r="O474" i="2"/>
  <c r="Q474" i="2" s="1"/>
  <c r="W474" i="2"/>
  <c r="H289" i="3" s="1"/>
  <c r="AG474" i="2"/>
  <c r="AC474" i="2"/>
  <c r="O489" i="2"/>
  <c r="Q489" i="2" s="1"/>
  <c r="W489" i="2"/>
  <c r="AG489" i="2"/>
  <c r="AC489" i="2"/>
  <c r="O501" i="2"/>
  <c r="Q501" i="2" s="1"/>
  <c r="W501" i="2"/>
  <c r="AG501" i="2"/>
  <c r="AC501" i="2"/>
  <c r="F296" i="3"/>
  <c r="O513" i="2"/>
  <c r="Q513" i="2" s="1"/>
  <c r="W513" i="2"/>
  <c r="H296" i="3" s="1"/>
  <c r="AG513" i="2"/>
  <c r="AC513" i="2"/>
  <c r="O526" i="2"/>
  <c r="Q526" i="2" s="1"/>
  <c r="W526" i="2"/>
  <c r="AG526" i="2"/>
  <c r="AC526" i="2"/>
  <c r="O531" i="2"/>
  <c r="Q531" i="2" s="1"/>
  <c r="AG531" i="2"/>
  <c r="AC531" i="2"/>
  <c r="W531" i="2"/>
  <c r="F302" i="3"/>
  <c r="O541" i="2"/>
  <c r="Q541" i="2" s="1"/>
  <c r="AC541" i="2"/>
  <c r="W541" i="2"/>
  <c r="H302" i="3" s="1"/>
  <c r="AG541" i="2"/>
  <c r="X271" i="2"/>
  <c r="M190" i="3" s="1"/>
  <c r="X274" i="2"/>
  <c r="M193" i="3" s="1"/>
  <c r="X277" i="2"/>
  <c r="M196" i="3" s="1"/>
  <c r="X280" i="2"/>
  <c r="M199" i="3" s="1"/>
  <c r="X283" i="2"/>
  <c r="M202" i="3" s="1"/>
  <c r="X286" i="2"/>
  <c r="M205" i="3" s="1"/>
  <c r="X289" i="2"/>
  <c r="M208" i="3" s="1"/>
  <c r="X292" i="2"/>
  <c r="M211" i="3" s="1"/>
  <c r="X295" i="2"/>
  <c r="M214" i="3" s="1"/>
  <c r="X298" i="2"/>
  <c r="M217" i="3" s="1"/>
  <c r="X301" i="2"/>
  <c r="M220" i="3" s="1"/>
  <c r="X304" i="2"/>
  <c r="M223" i="3" s="1"/>
  <c r="X307" i="2"/>
  <c r="M226" i="3" s="1"/>
  <c r="X310" i="2"/>
  <c r="M229" i="3" s="1"/>
  <c r="X313" i="2"/>
  <c r="M232" i="3" s="1"/>
  <c r="X316" i="2"/>
  <c r="M235" i="3" s="1"/>
  <c r="X319" i="2"/>
  <c r="M238" i="3" s="1"/>
  <c r="X322" i="2"/>
  <c r="M241" i="3" s="1"/>
  <c r="X325" i="2"/>
  <c r="M244" i="3" s="1"/>
  <c r="X328" i="2"/>
  <c r="M247" i="3" s="1"/>
  <c r="X331" i="2"/>
  <c r="M250" i="3" s="1"/>
  <c r="X334" i="2"/>
  <c r="M253" i="3" s="1"/>
  <c r="X337" i="2"/>
  <c r="M256" i="3" s="1"/>
  <c r="X340" i="2"/>
  <c r="M259" i="3" s="1"/>
  <c r="X343" i="2"/>
  <c r="M262" i="3" s="1"/>
  <c r="X346" i="2"/>
  <c r="M265" i="3" s="1"/>
  <c r="X349" i="2"/>
  <c r="M268" i="3" s="1"/>
  <c r="X377" i="2"/>
  <c r="M271" i="3" s="1"/>
  <c r="X380" i="2"/>
  <c r="M274" i="3" s="1"/>
  <c r="W387" i="2"/>
  <c r="AH395" i="2"/>
  <c r="AD434" i="2"/>
  <c r="X434" i="2"/>
  <c r="F283" i="3"/>
  <c r="O435" i="2"/>
  <c r="Q435" i="2" s="1"/>
  <c r="W435" i="2"/>
  <c r="H283" i="3" s="1"/>
  <c r="AG435" i="2"/>
  <c r="AC435" i="2"/>
  <c r="AD444" i="2"/>
  <c r="X444" i="2"/>
  <c r="O445" i="2"/>
  <c r="Q445" i="2" s="1"/>
  <c r="W445" i="2"/>
  <c r="AG445" i="2"/>
  <c r="AC445" i="2"/>
  <c r="F285" i="3"/>
  <c r="W459" i="2"/>
  <c r="AG459" i="2"/>
  <c r="AC459" i="2"/>
  <c r="F286" i="3"/>
  <c r="AC460" i="2"/>
  <c r="O460" i="2"/>
  <c r="Q460" i="2" s="1"/>
  <c r="AG460" i="2"/>
  <c r="F292" i="3"/>
  <c r="W479" i="2"/>
  <c r="H292" i="3" s="1"/>
  <c r="AG479" i="2"/>
  <c r="AC479" i="2"/>
  <c r="O479" i="2"/>
  <c r="Q479" i="2" s="1"/>
  <c r="AD484" i="2"/>
  <c r="P484" i="2"/>
  <c r="R484" i="2" s="1"/>
  <c r="X484" i="2"/>
  <c r="AH484" i="2"/>
  <c r="F293" i="3"/>
  <c r="W493" i="2"/>
  <c r="H293" i="3" s="1"/>
  <c r="AG493" i="2"/>
  <c r="AC493" i="2"/>
  <c r="O493" i="2"/>
  <c r="Q493" i="2" s="1"/>
  <c r="AD497" i="2"/>
  <c r="P497" i="2"/>
  <c r="R497" i="2" s="1"/>
  <c r="X497" i="2"/>
  <c r="AH497" i="2"/>
  <c r="W505" i="2"/>
  <c r="AG505" i="2"/>
  <c r="AC505" i="2"/>
  <c r="O505" i="2"/>
  <c r="Q505" i="2" s="1"/>
  <c r="K295" i="3"/>
  <c r="P509" i="2"/>
  <c r="R509" i="2" s="1"/>
  <c r="X509" i="2"/>
  <c r="M295" i="3" s="1"/>
  <c r="AH509" i="2"/>
  <c r="W517" i="2"/>
  <c r="AG517" i="2"/>
  <c r="AC517" i="2"/>
  <c r="O517" i="2"/>
  <c r="Q517" i="2" s="1"/>
  <c r="AD522" i="2"/>
  <c r="P522" i="2"/>
  <c r="R522" i="2" s="1"/>
  <c r="X522" i="2"/>
  <c r="AH522" i="2"/>
  <c r="K302" i="3"/>
  <c r="P541" i="2"/>
  <c r="R541" i="2" s="1"/>
  <c r="X541" i="2"/>
  <c r="M302" i="3" s="1"/>
  <c r="O556" i="2"/>
  <c r="Q556" i="2" s="1"/>
  <c r="AC556" i="2"/>
  <c r="W556" i="2"/>
  <c r="AG556" i="2"/>
  <c r="K308" i="3"/>
  <c r="P560" i="2"/>
  <c r="R560" i="2" s="1"/>
  <c r="AH560" i="2"/>
  <c r="AD560" i="2"/>
  <c r="X560" i="2"/>
  <c r="M308" i="3" s="1"/>
  <c r="AC245" i="2"/>
  <c r="AC248" i="2"/>
  <c r="P169" i="3" s="1"/>
  <c r="AC252" i="2"/>
  <c r="P171" i="3" s="1"/>
  <c r="AC255" i="2"/>
  <c r="AC258" i="2"/>
  <c r="AC261" i="2"/>
  <c r="P180" i="3" s="1"/>
  <c r="AC264" i="2"/>
  <c r="AC267" i="2"/>
  <c r="P186" i="3" s="1"/>
  <c r="AC270" i="2"/>
  <c r="P189" i="3" s="1"/>
  <c r="AC273" i="2"/>
  <c r="P192" i="3" s="1"/>
  <c r="AC276" i="2"/>
  <c r="AC279" i="2"/>
  <c r="P198" i="3" s="1"/>
  <c r="AC282" i="2"/>
  <c r="P201" i="3" s="1"/>
  <c r="AG284" i="2"/>
  <c r="AC285" i="2"/>
  <c r="AG287" i="2"/>
  <c r="AC288" i="2"/>
  <c r="AG290" i="2"/>
  <c r="AC291" i="2"/>
  <c r="AG293" i="2"/>
  <c r="AG296" i="2"/>
  <c r="AC297" i="2"/>
  <c r="P216" i="3" s="1"/>
  <c r="AG299" i="2"/>
  <c r="AC300" i="2"/>
  <c r="P219" i="3" s="1"/>
  <c r="AG302" i="2"/>
  <c r="AC303" i="2"/>
  <c r="P222" i="3" s="1"/>
  <c r="AG305" i="2"/>
  <c r="AC306" i="2"/>
  <c r="P225" i="3" s="1"/>
  <c r="AG308" i="2"/>
  <c r="AC309" i="2"/>
  <c r="AG311" i="2"/>
  <c r="AC312" i="2"/>
  <c r="AG314" i="2"/>
  <c r="AC315" i="2"/>
  <c r="P234" i="3" s="1"/>
  <c r="AG317" i="2"/>
  <c r="AC318" i="2"/>
  <c r="AG320" i="2"/>
  <c r="AC321" i="2"/>
  <c r="P240" i="3" s="1"/>
  <c r="AG323" i="2"/>
  <c r="AC324" i="2"/>
  <c r="P243" i="3" s="1"/>
  <c r="AC327" i="2"/>
  <c r="P246" i="3" s="1"/>
  <c r="AG329" i="2"/>
  <c r="AC330" i="2"/>
  <c r="AG332" i="2"/>
  <c r="AC333" i="2"/>
  <c r="P252" i="3" s="1"/>
  <c r="AG335" i="2"/>
  <c r="AC336" i="2"/>
  <c r="P255" i="3" s="1"/>
  <c r="AG338" i="2"/>
  <c r="AG341" i="2"/>
  <c r="AG344" i="2"/>
  <c r="AC345" i="2"/>
  <c r="P264" i="3" s="1"/>
  <c r="AG347" i="2"/>
  <c r="AC348" i="2"/>
  <c r="P267" i="3" s="1"/>
  <c r="AG350" i="2"/>
  <c r="AC351" i="2"/>
  <c r="P270" i="3" s="1"/>
  <c r="AG378" i="2"/>
  <c r="AG381" i="2"/>
  <c r="P389" i="2"/>
  <c r="R389" i="2" s="1"/>
  <c r="AH389" i="2"/>
  <c r="X391" i="2"/>
  <c r="P391" i="2"/>
  <c r="R391" i="2" s="1"/>
  <c r="AC391" i="2"/>
  <c r="P392" i="2"/>
  <c r="R392" i="2" s="1"/>
  <c r="X394" i="2"/>
  <c r="P394" i="2"/>
  <c r="R394" i="2" s="1"/>
  <c r="AC394" i="2"/>
  <c r="P395" i="2"/>
  <c r="R395" i="2" s="1"/>
  <c r="AH397" i="2"/>
  <c r="P399" i="2"/>
  <c r="R399" i="2" s="1"/>
  <c r="AH399" i="2"/>
  <c r="AD399" i="2"/>
  <c r="O403" i="2"/>
  <c r="Q403" i="2" s="1"/>
  <c r="AG404" i="2"/>
  <c r="AG407" i="2"/>
  <c r="AG410" i="2"/>
  <c r="AG413" i="2"/>
  <c r="AG416" i="2"/>
  <c r="AG419" i="2"/>
  <c r="AG422" i="2"/>
  <c r="AG425" i="2"/>
  <c r="K279" i="3"/>
  <c r="X428" i="2"/>
  <c r="M279" i="3" s="1"/>
  <c r="AC434" i="2"/>
  <c r="O434" i="2"/>
  <c r="Q434" i="2" s="1"/>
  <c r="AG434" i="2"/>
  <c r="AH437" i="2"/>
  <c r="X438" i="2"/>
  <c r="AC444" i="2"/>
  <c r="O444" i="2"/>
  <c r="Q444" i="2" s="1"/>
  <c r="AG444" i="2"/>
  <c r="AH447" i="2"/>
  <c r="O457" i="2"/>
  <c r="Q457" i="2" s="1"/>
  <c r="W457" i="2"/>
  <c r="AG457" i="2"/>
  <c r="AC457" i="2"/>
  <c r="K285" i="3"/>
  <c r="X459" i="2"/>
  <c r="M285" i="3" s="1"/>
  <c r="AH459" i="2"/>
  <c r="AD459" i="2"/>
  <c r="P459" i="2"/>
  <c r="R459" i="2" s="1"/>
  <c r="AD467" i="2"/>
  <c r="P467" i="2"/>
  <c r="R467" i="2" s="1"/>
  <c r="X467" i="2"/>
  <c r="AH467" i="2"/>
  <c r="O469" i="2"/>
  <c r="Q469" i="2" s="1"/>
  <c r="K292" i="3"/>
  <c r="X479" i="2"/>
  <c r="M292" i="3" s="1"/>
  <c r="AH479" i="2"/>
  <c r="AD479" i="2"/>
  <c r="P479" i="2"/>
  <c r="R479" i="2" s="1"/>
  <c r="AC484" i="2"/>
  <c r="K293" i="3"/>
  <c r="X493" i="2"/>
  <c r="M293" i="3" s="1"/>
  <c r="AH493" i="2"/>
  <c r="AD493" i="2"/>
  <c r="P493" i="2"/>
  <c r="R493" i="2" s="1"/>
  <c r="AC497" i="2"/>
  <c r="X505" i="2"/>
  <c r="AH505" i="2"/>
  <c r="AD505" i="2"/>
  <c r="P505" i="2"/>
  <c r="R505" i="2" s="1"/>
  <c r="X517" i="2"/>
  <c r="AH517" i="2"/>
  <c r="AD517" i="2"/>
  <c r="P517" i="2"/>
  <c r="R517" i="2" s="1"/>
  <c r="AC522" i="2"/>
  <c r="O545" i="2"/>
  <c r="Q545" i="2" s="1"/>
  <c r="AG545" i="2"/>
  <c r="AC545" i="2"/>
  <c r="W545" i="2"/>
  <c r="AD567" i="2"/>
  <c r="AG473" i="2"/>
  <c r="AG477" i="2"/>
  <c r="AG481" i="2"/>
  <c r="AG484" i="2"/>
  <c r="AG487" i="2"/>
  <c r="AG491" i="2"/>
  <c r="AG494" i="2"/>
  <c r="AG497" i="2"/>
  <c r="AG500" i="2"/>
  <c r="AG503" i="2"/>
  <c r="AG506" i="2"/>
  <c r="AG509" i="2"/>
  <c r="AG512" i="2"/>
  <c r="AG515" i="2"/>
  <c r="AG519" i="2"/>
  <c r="AG522" i="2"/>
  <c r="AG525" i="2"/>
  <c r="W532" i="2"/>
  <c r="F301" i="3"/>
  <c r="W539" i="2"/>
  <c r="H301" i="3" s="1"/>
  <c r="F306" i="3"/>
  <c r="W549" i="2"/>
  <c r="H306" i="3" s="1"/>
  <c r="F310" i="3"/>
  <c r="W566" i="2"/>
  <c r="H310" i="3" s="1"/>
  <c r="AG566" i="2"/>
  <c r="O566" i="2"/>
  <c r="Q566" i="2" s="1"/>
  <c r="AC566" i="2"/>
  <c r="K312" i="3"/>
  <c r="X568" i="2"/>
  <c r="M312" i="3" s="1"/>
  <c r="AD568" i="2"/>
  <c r="AC574" i="2"/>
  <c r="W574" i="2"/>
  <c r="AG574" i="2"/>
  <c r="F318" i="3"/>
  <c r="O578" i="2"/>
  <c r="Q578" i="2" s="1"/>
  <c r="AG578" i="2"/>
  <c r="W580" i="2"/>
  <c r="AG580" i="2"/>
  <c r="AC580" i="2"/>
  <c r="O580" i="2"/>
  <c r="Q580" i="2" s="1"/>
  <c r="F320" i="3"/>
  <c r="O588" i="2"/>
  <c r="Q588" i="2" s="1"/>
  <c r="AG588" i="2"/>
  <c r="W589" i="2"/>
  <c r="AG589" i="2"/>
  <c r="AC589" i="2"/>
  <c r="O589" i="2"/>
  <c r="Q589" i="2" s="1"/>
  <c r="AC663" i="2"/>
  <c r="O663" i="2"/>
  <c r="Q663" i="2" s="1"/>
  <c r="W663" i="2"/>
  <c r="AG663" i="2"/>
  <c r="AC681" i="2"/>
  <c r="O681" i="2"/>
  <c r="Q681" i="2" s="1"/>
  <c r="W681" i="2"/>
  <c r="AG681" i="2"/>
  <c r="AH704" i="2"/>
  <c r="AD448" i="2"/>
  <c r="AD451" i="2"/>
  <c r="AD454" i="2"/>
  <c r="AD457" i="2"/>
  <c r="AD461" i="2"/>
  <c r="AD465" i="2"/>
  <c r="AD468" i="2"/>
  <c r="AD471" i="2"/>
  <c r="AD474" i="2"/>
  <c r="AD478" i="2"/>
  <c r="AD482" i="2"/>
  <c r="AD485" i="2"/>
  <c r="AD489" i="2"/>
  <c r="AD492" i="2"/>
  <c r="AD495" i="2"/>
  <c r="AD501" i="2"/>
  <c r="AD504" i="2"/>
  <c r="AD507" i="2"/>
  <c r="AD510" i="2"/>
  <c r="AD513" i="2"/>
  <c r="AD516" i="2"/>
  <c r="AD520" i="2"/>
  <c r="AD523" i="2"/>
  <c r="P532" i="2"/>
  <c r="R532" i="2" s="1"/>
  <c r="X532" i="2"/>
  <c r="K301" i="3"/>
  <c r="P539" i="2"/>
  <c r="R539" i="2" s="1"/>
  <c r="X539" i="2"/>
  <c r="M301" i="3" s="1"/>
  <c r="P546" i="2"/>
  <c r="R546" i="2" s="1"/>
  <c r="X546" i="2"/>
  <c r="K306" i="3"/>
  <c r="P549" i="2"/>
  <c r="R549" i="2" s="1"/>
  <c r="X549" i="2"/>
  <c r="M306" i="3" s="1"/>
  <c r="P552" i="2"/>
  <c r="R552" i="2" s="1"/>
  <c r="X552" i="2"/>
  <c r="P555" i="2"/>
  <c r="R555" i="2" s="1"/>
  <c r="X555" i="2"/>
  <c r="P558" i="2"/>
  <c r="R558" i="2" s="1"/>
  <c r="X558" i="2"/>
  <c r="P561" i="2"/>
  <c r="R561" i="2" s="1"/>
  <c r="X561" i="2"/>
  <c r="P564" i="2"/>
  <c r="R564" i="2" s="1"/>
  <c r="X564" i="2"/>
  <c r="AH564" i="2"/>
  <c r="F312" i="3"/>
  <c r="O568" i="2"/>
  <c r="Q568" i="2" s="1"/>
  <c r="AD574" i="2"/>
  <c r="P574" i="2"/>
  <c r="R574" i="2" s="1"/>
  <c r="X574" i="2"/>
  <c r="AH574" i="2"/>
  <c r="F319" i="3"/>
  <c r="AC581" i="2"/>
  <c r="P319" i="3" s="1"/>
  <c r="W581" i="2"/>
  <c r="H319" i="3" s="1"/>
  <c r="AC590" i="2"/>
  <c r="W590" i="2"/>
  <c r="AH601" i="2"/>
  <c r="AC614" i="2"/>
  <c r="O614" i="2"/>
  <c r="Q614" i="2" s="1"/>
  <c r="W614" i="2"/>
  <c r="AG614" i="2"/>
  <c r="AH620" i="2"/>
  <c r="AC624" i="2"/>
  <c r="O624" i="2"/>
  <c r="Q624" i="2" s="1"/>
  <c r="W624" i="2"/>
  <c r="AG624" i="2"/>
  <c r="AH629" i="2"/>
  <c r="AC635" i="2"/>
  <c r="O635" i="2"/>
  <c r="Q635" i="2" s="1"/>
  <c r="W635" i="2"/>
  <c r="AG635" i="2"/>
  <c r="AH640" i="2"/>
  <c r="AC644" i="2"/>
  <c r="O644" i="2"/>
  <c r="Q644" i="2" s="1"/>
  <c r="W644" i="2"/>
  <c r="AG644" i="2"/>
  <c r="AH649" i="2"/>
  <c r="F327" i="3"/>
  <c r="AC653" i="2"/>
  <c r="O653" i="2"/>
  <c r="Q653" i="2" s="1"/>
  <c r="W653" i="2"/>
  <c r="H327" i="3" s="1"/>
  <c r="AG653" i="2"/>
  <c r="AD663" i="2"/>
  <c r="P663" i="2"/>
  <c r="R663" i="2" s="1"/>
  <c r="X663" i="2"/>
  <c r="AH663" i="2"/>
  <c r="X670" i="2"/>
  <c r="AH670" i="2"/>
  <c r="AD670" i="2"/>
  <c r="P670" i="2"/>
  <c r="R670" i="2" s="1"/>
  <c r="AH674" i="2"/>
  <c r="F332" i="3"/>
  <c r="W677" i="2"/>
  <c r="H332" i="3" s="1"/>
  <c r="AG677" i="2"/>
  <c r="AC677" i="2"/>
  <c r="O677" i="2"/>
  <c r="Q677" i="2" s="1"/>
  <c r="AD681" i="2"/>
  <c r="P681" i="2"/>
  <c r="R681" i="2" s="1"/>
  <c r="X681" i="2"/>
  <c r="AH681" i="2"/>
  <c r="AD708" i="2"/>
  <c r="W473" i="2"/>
  <c r="W477" i="2"/>
  <c r="H290" i="3" s="1"/>
  <c r="W481" i="2"/>
  <c r="W484" i="2"/>
  <c r="W487" i="2"/>
  <c r="W491" i="2"/>
  <c r="W494" i="2"/>
  <c r="H294" i="3" s="1"/>
  <c r="W497" i="2"/>
  <c r="W500" i="2"/>
  <c r="W503" i="2"/>
  <c r="W506" i="2"/>
  <c r="W509" i="2"/>
  <c r="H295" i="3" s="1"/>
  <c r="W512" i="2"/>
  <c r="W515" i="2"/>
  <c r="W519" i="2"/>
  <c r="H297" i="3" s="1"/>
  <c r="W522" i="2"/>
  <c r="W525" i="2"/>
  <c r="AD546" i="2"/>
  <c r="AD549" i="2"/>
  <c r="AD552" i="2"/>
  <c r="AD555" i="2"/>
  <c r="AD558" i="2"/>
  <c r="AD561" i="2"/>
  <c r="AD564" i="2"/>
  <c r="AH580" i="2"/>
  <c r="AD580" i="2"/>
  <c r="P580" i="2"/>
  <c r="R580" i="2" s="1"/>
  <c r="K319" i="3"/>
  <c r="AD581" i="2"/>
  <c r="P581" i="2"/>
  <c r="R581" i="2" s="1"/>
  <c r="X581" i="2"/>
  <c r="M319" i="3" s="1"/>
  <c r="AH581" i="2"/>
  <c r="AH589" i="2"/>
  <c r="AD589" i="2"/>
  <c r="P589" i="2"/>
  <c r="R589" i="2" s="1"/>
  <c r="AD590" i="2"/>
  <c r="P590" i="2"/>
  <c r="R590" i="2" s="1"/>
  <c r="X590" i="2"/>
  <c r="AH590" i="2"/>
  <c r="W592" i="2"/>
  <c r="AG592" i="2"/>
  <c r="AC592" i="2"/>
  <c r="O592" i="2"/>
  <c r="Q592" i="2" s="1"/>
  <c r="AC593" i="2"/>
  <c r="W593" i="2"/>
  <c r="W595" i="2"/>
  <c r="AG595" i="2"/>
  <c r="AC595" i="2"/>
  <c r="O595" i="2"/>
  <c r="Q595" i="2" s="1"/>
  <c r="AC596" i="2"/>
  <c r="W596" i="2"/>
  <c r="F322" i="3"/>
  <c r="W598" i="2"/>
  <c r="H322" i="3" s="1"/>
  <c r="AG598" i="2"/>
  <c r="AC598" i="2"/>
  <c r="O598" i="2"/>
  <c r="Q598" i="2" s="1"/>
  <c r="AC599" i="2"/>
  <c r="W599" i="2"/>
  <c r="AG599" i="2"/>
  <c r="X600" i="2"/>
  <c r="AH600" i="2"/>
  <c r="AD600" i="2"/>
  <c r="P600" i="2"/>
  <c r="R600" i="2" s="1"/>
  <c r="AC608" i="2"/>
  <c r="W608" i="2"/>
  <c r="AG608" i="2"/>
  <c r="X609" i="2"/>
  <c r="AH609" i="2"/>
  <c r="AD609" i="2"/>
  <c r="P609" i="2"/>
  <c r="R609" i="2" s="1"/>
  <c r="AD614" i="2"/>
  <c r="P614" i="2"/>
  <c r="R614" i="2" s="1"/>
  <c r="X614" i="2"/>
  <c r="AH614" i="2"/>
  <c r="AD624" i="2"/>
  <c r="P624" i="2"/>
  <c r="R624" i="2" s="1"/>
  <c r="X624" i="2"/>
  <c r="AH624" i="2"/>
  <c r="AD635" i="2"/>
  <c r="P635" i="2"/>
  <c r="R635" i="2" s="1"/>
  <c r="X635" i="2"/>
  <c r="AH635" i="2"/>
  <c r="AD644" i="2"/>
  <c r="P644" i="2"/>
  <c r="R644" i="2" s="1"/>
  <c r="X644" i="2"/>
  <c r="AH644" i="2"/>
  <c r="K327" i="3"/>
  <c r="AD653" i="2"/>
  <c r="P653" i="2"/>
  <c r="R653" i="2" s="1"/>
  <c r="X653" i="2"/>
  <c r="M327" i="3" s="1"/>
  <c r="AH653" i="2"/>
  <c r="W662" i="2"/>
  <c r="AG662" i="2"/>
  <c r="AC662" i="2"/>
  <c r="O662" i="2"/>
  <c r="Q662" i="2" s="1"/>
  <c r="AC666" i="2"/>
  <c r="O666" i="2"/>
  <c r="Q666" i="2" s="1"/>
  <c r="W666" i="2"/>
  <c r="AG666" i="2"/>
  <c r="AC684" i="2"/>
  <c r="O684" i="2"/>
  <c r="Q684" i="2" s="1"/>
  <c r="W684" i="2"/>
  <c r="AG684" i="2"/>
  <c r="AD698" i="2"/>
  <c r="AD724" i="2"/>
  <c r="AD730" i="2"/>
  <c r="AD532" i="2"/>
  <c r="O533" i="2"/>
  <c r="Q533" i="2" s="1"/>
  <c r="AD533" i="2"/>
  <c r="AD539" i="2"/>
  <c r="O540" i="2"/>
  <c r="Q540" i="2" s="1"/>
  <c r="AD540" i="2"/>
  <c r="X582" i="2"/>
  <c r="AH582" i="2"/>
  <c r="AD582" i="2"/>
  <c r="X591" i="2"/>
  <c r="AH591" i="2"/>
  <c r="AD591" i="2"/>
  <c r="P591" i="2"/>
  <c r="R591" i="2" s="1"/>
  <c r="AD593" i="2"/>
  <c r="P593" i="2"/>
  <c r="R593" i="2" s="1"/>
  <c r="X593" i="2"/>
  <c r="AH593" i="2"/>
  <c r="K321" i="3"/>
  <c r="X594" i="2"/>
  <c r="M321" i="3" s="1"/>
  <c r="AH594" i="2"/>
  <c r="AD594" i="2"/>
  <c r="P594" i="2"/>
  <c r="R594" i="2" s="1"/>
  <c r="AD596" i="2"/>
  <c r="P596" i="2"/>
  <c r="R596" i="2" s="1"/>
  <c r="X596" i="2"/>
  <c r="AH596" i="2"/>
  <c r="X597" i="2"/>
  <c r="AH597" i="2"/>
  <c r="AD597" i="2"/>
  <c r="P597" i="2"/>
  <c r="R597" i="2" s="1"/>
  <c r="AD599" i="2"/>
  <c r="P599" i="2"/>
  <c r="R599" i="2" s="1"/>
  <c r="X599" i="2"/>
  <c r="AH599" i="2"/>
  <c r="O600" i="2"/>
  <c r="Q600" i="2" s="1"/>
  <c r="AG600" i="2"/>
  <c r="AC600" i="2"/>
  <c r="W607" i="2"/>
  <c r="AG607" i="2"/>
  <c r="AC607" i="2"/>
  <c r="O607" i="2"/>
  <c r="Q607" i="2" s="1"/>
  <c r="AD608" i="2"/>
  <c r="P608" i="2"/>
  <c r="R608" i="2" s="1"/>
  <c r="X608" i="2"/>
  <c r="AH608" i="2"/>
  <c r="O609" i="2"/>
  <c r="Q609" i="2" s="1"/>
  <c r="AG609" i="2"/>
  <c r="AC609" i="2"/>
  <c r="W613" i="2"/>
  <c r="AG613" i="2"/>
  <c r="AC613" i="2"/>
  <c r="O613" i="2"/>
  <c r="Q613" i="2" s="1"/>
  <c r="X618" i="2"/>
  <c r="AH618" i="2"/>
  <c r="AD618" i="2"/>
  <c r="P618" i="2"/>
  <c r="R618" i="2" s="1"/>
  <c r="W623" i="2"/>
  <c r="AG623" i="2"/>
  <c r="AC623" i="2"/>
  <c r="O623" i="2"/>
  <c r="Q623" i="2" s="1"/>
  <c r="X628" i="2"/>
  <c r="AH628" i="2"/>
  <c r="AD628" i="2"/>
  <c r="P628" i="2"/>
  <c r="R628" i="2" s="1"/>
  <c r="W633" i="2"/>
  <c r="AG633" i="2"/>
  <c r="AC633" i="2"/>
  <c r="O633" i="2"/>
  <c r="Q633" i="2" s="1"/>
  <c r="X639" i="2"/>
  <c r="AH639" i="2"/>
  <c r="AD639" i="2"/>
  <c r="P639" i="2"/>
  <c r="R639" i="2" s="1"/>
  <c r="W643" i="2"/>
  <c r="AG643" i="2"/>
  <c r="AC643" i="2"/>
  <c r="O643" i="2"/>
  <c r="Q643" i="2" s="1"/>
  <c r="K326" i="3"/>
  <c r="X648" i="2"/>
  <c r="M326" i="3" s="1"/>
  <c r="AH648" i="2"/>
  <c r="AD648" i="2"/>
  <c r="P648" i="2"/>
  <c r="R648" i="2" s="1"/>
  <c r="W652" i="2"/>
  <c r="AG652" i="2"/>
  <c r="AC652" i="2"/>
  <c r="O652" i="2"/>
  <c r="Q652" i="2" s="1"/>
  <c r="X657" i="2"/>
  <c r="AH657" i="2"/>
  <c r="AD657" i="2"/>
  <c r="P657" i="2"/>
  <c r="R657" i="2" s="1"/>
  <c r="AD666" i="2"/>
  <c r="P666" i="2"/>
  <c r="R666" i="2" s="1"/>
  <c r="X666" i="2"/>
  <c r="AH666" i="2"/>
  <c r="X673" i="2"/>
  <c r="AH673" i="2"/>
  <c r="AD673" i="2"/>
  <c r="P673" i="2"/>
  <c r="R673" i="2" s="1"/>
  <c r="W680" i="2"/>
  <c r="AG680" i="2"/>
  <c r="AC680" i="2"/>
  <c r="O680" i="2"/>
  <c r="Q680" i="2" s="1"/>
  <c r="AD684" i="2"/>
  <c r="P684" i="2"/>
  <c r="R684" i="2" s="1"/>
  <c r="X684" i="2"/>
  <c r="AH684" i="2"/>
  <c r="O532" i="2"/>
  <c r="Q532" i="2" s="1"/>
  <c r="P533" i="2"/>
  <c r="R533" i="2" s="1"/>
  <c r="AG533" i="2"/>
  <c r="O539" i="2"/>
  <c r="Q539" i="2" s="1"/>
  <c r="P540" i="2"/>
  <c r="R540" i="2" s="1"/>
  <c r="O546" i="2"/>
  <c r="Q546" i="2" s="1"/>
  <c r="AG546" i="2"/>
  <c r="F305" i="3"/>
  <c r="W548" i="2"/>
  <c r="H305" i="3" s="1"/>
  <c r="O548" i="2"/>
  <c r="Q548" i="2" s="1"/>
  <c r="O549" i="2"/>
  <c r="Q549" i="2" s="1"/>
  <c r="AG549" i="2"/>
  <c r="W551" i="2"/>
  <c r="O551" i="2"/>
  <c r="Q551" i="2" s="1"/>
  <c r="O552" i="2"/>
  <c r="Q552" i="2" s="1"/>
  <c r="AG552" i="2"/>
  <c r="W554" i="2"/>
  <c r="O554" i="2"/>
  <c r="Q554" i="2" s="1"/>
  <c r="O555" i="2"/>
  <c r="Q555" i="2" s="1"/>
  <c r="W557" i="2"/>
  <c r="O557" i="2"/>
  <c r="Q557" i="2" s="1"/>
  <c r="O558" i="2"/>
  <c r="Q558" i="2" s="1"/>
  <c r="AG558" i="2"/>
  <c r="F308" i="3"/>
  <c r="W560" i="2"/>
  <c r="H308" i="3" s="1"/>
  <c r="O560" i="2"/>
  <c r="Q560" i="2" s="1"/>
  <c r="O561" i="2"/>
  <c r="Q561" i="2" s="1"/>
  <c r="AG561" i="2"/>
  <c r="W563" i="2"/>
  <c r="O563" i="2"/>
  <c r="Q563" i="2" s="1"/>
  <c r="O564" i="2"/>
  <c r="Q564" i="2" s="1"/>
  <c r="AG564" i="2"/>
  <c r="P568" i="2"/>
  <c r="R568" i="2" s="1"/>
  <c r="F313" i="3"/>
  <c r="W570" i="2"/>
  <c r="H313" i="3" s="1"/>
  <c r="AG570" i="2"/>
  <c r="O570" i="2"/>
  <c r="Q570" i="2" s="1"/>
  <c r="AC570" i="2"/>
  <c r="P313" i="3" s="1"/>
  <c r="K315" i="3"/>
  <c r="X572" i="2"/>
  <c r="M315" i="3" s="1"/>
  <c r="AD572" i="2"/>
  <c r="AH572" i="2"/>
  <c r="O574" i="2"/>
  <c r="Q574" i="2" s="1"/>
  <c r="K317" i="3"/>
  <c r="X575" i="2"/>
  <c r="M317" i="3" s="1"/>
  <c r="AD575" i="2"/>
  <c r="O582" i="2"/>
  <c r="Q582" i="2" s="1"/>
  <c r="AG582" i="2"/>
  <c r="W583" i="2"/>
  <c r="AG583" i="2"/>
  <c r="AC583" i="2"/>
  <c r="O583" i="2"/>
  <c r="Q583" i="2" s="1"/>
  <c r="O591" i="2"/>
  <c r="Q591" i="2" s="1"/>
  <c r="AG591" i="2"/>
  <c r="AH592" i="2"/>
  <c r="F321" i="3"/>
  <c r="O594" i="2"/>
  <c r="Q594" i="2" s="1"/>
  <c r="AG594" i="2"/>
  <c r="AH595" i="2"/>
  <c r="O597" i="2"/>
  <c r="Q597" i="2" s="1"/>
  <c r="AG597" i="2"/>
  <c r="AH662" i="2"/>
  <c r="AC669" i="2"/>
  <c r="O669" i="2"/>
  <c r="Q669" i="2" s="1"/>
  <c r="W669" i="2"/>
  <c r="AG669" i="2"/>
  <c r="AG687" i="2"/>
  <c r="AC687" i="2"/>
  <c r="O687" i="2"/>
  <c r="Q687" i="2" s="1"/>
  <c r="W687" i="2"/>
  <c r="AH448" i="2"/>
  <c r="AH451" i="2"/>
  <c r="AH454" i="2"/>
  <c r="AH457" i="2"/>
  <c r="AH461" i="2"/>
  <c r="AH465" i="2"/>
  <c r="AH468" i="2"/>
  <c r="AH471" i="2"/>
  <c r="AH474" i="2"/>
  <c r="AH478" i="2"/>
  <c r="AH482" i="2"/>
  <c r="AH485" i="2"/>
  <c r="AH489" i="2"/>
  <c r="AH492" i="2"/>
  <c r="AH495" i="2"/>
  <c r="AH501" i="2"/>
  <c r="AH504" i="2"/>
  <c r="AH507" i="2"/>
  <c r="AH510" i="2"/>
  <c r="AH513" i="2"/>
  <c r="AH516" i="2"/>
  <c r="AH520" i="2"/>
  <c r="AH523" i="2"/>
  <c r="AH526" i="2"/>
  <c r="X530" i="2"/>
  <c r="P531" i="2"/>
  <c r="R531" i="2" s="1"/>
  <c r="X537" i="2"/>
  <c r="K300" i="3"/>
  <c r="P538" i="2"/>
  <c r="R538" i="2" s="1"/>
  <c r="AH540" i="2"/>
  <c r="K304" i="3"/>
  <c r="X543" i="2"/>
  <c r="M304" i="3" s="1"/>
  <c r="AH546" i="2"/>
  <c r="AC548" i="2"/>
  <c r="P305" i="3" s="1"/>
  <c r="AH549" i="2"/>
  <c r="AC551" i="2"/>
  <c r="AH552" i="2"/>
  <c r="AC554" i="2"/>
  <c r="AH555" i="2"/>
  <c r="AC557" i="2"/>
  <c r="AH558" i="2"/>
  <c r="AH561" i="2"/>
  <c r="X573" i="2"/>
  <c r="M316" i="3" s="1"/>
  <c r="F317" i="3"/>
  <c r="O575" i="2"/>
  <c r="Q575" i="2" s="1"/>
  <c r="AG575" i="2"/>
  <c r="O581" i="2"/>
  <c r="Q581" i="2" s="1"/>
  <c r="AC584" i="2"/>
  <c r="W584" i="2"/>
  <c r="O590" i="2"/>
  <c r="Q590" i="2" s="1"/>
  <c r="AH607" i="2"/>
  <c r="AH613" i="2"/>
  <c r="AC617" i="2"/>
  <c r="O617" i="2"/>
  <c r="Q617" i="2" s="1"/>
  <c r="W617" i="2"/>
  <c r="AG617" i="2"/>
  <c r="AH623" i="2"/>
  <c r="AC627" i="2"/>
  <c r="O627" i="2"/>
  <c r="Q627" i="2" s="1"/>
  <c r="W627" i="2"/>
  <c r="AG627" i="2"/>
  <c r="AH633" i="2"/>
  <c r="AC638" i="2"/>
  <c r="O638" i="2"/>
  <c r="Q638" i="2" s="1"/>
  <c r="W638" i="2"/>
  <c r="AG638" i="2"/>
  <c r="AH643" i="2"/>
  <c r="AC647" i="2"/>
  <c r="O647" i="2"/>
  <c r="Q647" i="2" s="1"/>
  <c r="W647" i="2"/>
  <c r="AG647" i="2"/>
  <c r="AH652" i="2"/>
  <c r="AC656" i="2"/>
  <c r="O656" i="2"/>
  <c r="Q656" i="2" s="1"/>
  <c r="W656" i="2"/>
  <c r="AG656" i="2"/>
  <c r="W665" i="2"/>
  <c r="AG665" i="2"/>
  <c r="AC665" i="2"/>
  <c r="O665" i="2"/>
  <c r="Q665" i="2" s="1"/>
  <c r="AD669" i="2"/>
  <c r="P669" i="2"/>
  <c r="R669" i="2" s="1"/>
  <c r="X669" i="2"/>
  <c r="AH669" i="2"/>
  <c r="X676" i="2"/>
  <c r="AH676" i="2"/>
  <c r="AD676" i="2"/>
  <c r="P676" i="2"/>
  <c r="R676" i="2" s="1"/>
  <c r="AH680" i="2"/>
  <c r="F333" i="3"/>
  <c r="W683" i="2"/>
  <c r="H333" i="3" s="1"/>
  <c r="AG683" i="2"/>
  <c r="AC683" i="2"/>
  <c r="O683" i="2"/>
  <c r="Q683" i="2" s="1"/>
  <c r="X687" i="2"/>
  <c r="AD687" i="2"/>
  <c r="P687" i="2"/>
  <c r="R687" i="2" s="1"/>
  <c r="AH687" i="2"/>
  <c r="O473" i="2"/>
  <c r="Q473" i="2" s="1"/>
  <c r="O477" i="2"/>
  <c r="Q477" i="2" s="1"/>
  <c r="O481" i="2"/>
  <c r="Q481" i="2" s="1"/>
  <c r="O484" i="2"/>
  <c r="Q484" i="2" s="1"/>
  <c r="O487" i="2"/>
  <c r="Q487" i="2" s="1"/>
  <c r="O491" i="2"/>
  <c r="Q491" i="2" s="1"/>
  <c r="O494" i="2"/>
  <c r="Q494" i="2" s="1"/>
  <c r="O497" i="2"/>
  <c r="Q497" i="2" s="1"/>
  <c r="O500" i="2"/>
  <c r="Q500" i="2" s="1"/>
  <c r="O503" i="2"/>
  <c r="Q503" i="2" s="1"/>
  <c r="O506" i="2"/>
  <c r="Q506" i="2" s="1"/>
  <c r="O509" i="2"/>
  <c r="Q509" i="2" s="1"/>
  <c r="O512" i="2"/>
  <c r="Q512" i="2" s="1"/>
  <c r="O515" i="2"/>
  <c r="Q515" i="2" s="1"/>
  <c r="O519" i="2"/>
  <c r="Q519" i="2" s="1"/>
  <c r="O522" i="2"/>
  <c r="Q522" i="2" s="1"/>
  <c r="O525" i="2"/>
  <c r="Q525" i="2" s="1"/>
  <c r="W529" i="2"/>
  <c r="AD531" i="2"/>
  <c r="AG532" i="2"/>
  <c r="F299" i="3"/>
  <c r="W536" i="2"/>
  <c r="H299" i="3" s="1"/>
  <c r="AD538" i="2"/>
  <c r="AG539" i="2"/>
  <c r="F303" i="3"/>
  <c r="W542" i="2"/>
  <c r="H303" i="3" s="1"/>
  <c r="F311" i="3"/>
  <c r="AC567" i="2"/>
  <c r="P311" i="3" s="1"/>
  <c r="W567" i="2"/>
  <c r="H311" i="3" s="1"/>
  <c r="W576" i="2"/>
  <c r="AG576" i="2"/>
  <c r="AC576" i="2"/>
  <c r="O576" i="2"/>
  <c r="Q576" i="2" s="1"/>
  <c r="AH583" i="2"/>
  <c r="AD583" i="2"/>
  <c r="P583" i="2"/>
  <c r="R583" i="2" s="1"/>
  <c r="AD584" i="2"/>
  <c r="P584" i="2"/>
  <c r="R584" i="2" s="1"/>
  <c r="X584" i="2"/>
  <c r="AH584" i="2"/>
  <c r="O593" i="2"/>
  <c r="Q593" i="2" s="1"/>
  <c r="O596" i="2"/>
  <c r="Q596" i="2" s="1"/>
  <c r="O599" i="2"/>
  <c r="Q599" i="2" s="1"/>
  <c r="AC605" i="2"/>
  <c r="W605" i="2"/>
  <c r="AG605" i="2"/>
  <c r="X606" i="2"/>
  <c r="AH606" i="2"/>
  <c r="AD606" i="2"/>
  <c r="P606" i="2"/>
  <c r="R606" i="2" s="1"/>
  <c r="O608" i="2"/>
  <c r="Q608" i="2" s="1"/>
  <c r="AD617" i="2"/>
  <c r="P617" i="2"/>
  <c r="R617" i="2" s="1"/>
  <c r="X617" i="2"/>
  <c r="AH617" i="2"/>
  <c r="AD627" i="2"/>
  <c r="P627" i="2"/>
  <c r="R627" i="2" s="1"/>
  <c r="X627" i="2"/>
  <c r="AH627" i="2"/>
  <c r="AD638" i="2"/>
  <c r="P638" i="2"/>
  <c r="R638" i="2" s="1"/>
  <c r="X638" i="2"/>
  <c r="AH638" i="2"/>
  <c r="AD647" i="2"/>
  <c r="P647" i="2"/>
  <c r="R647" i="2" s="1"/>
  <c r="X647" i="2"/>
  <c r="AH647" i="2"/>
  <c r="AD656" i="2"/>
  <c r="P656" i="2"/>
  <c r="R656" i="2" s="1"/>
  <c r="X656" i="2"/>
  <c r="AH656" i="2"/>
  <c r="K330" i="3"/>
  <c r="X661" i="2"/>
  <c r="M330" i="3" s="1"/>
  <c r="AH661" i="2"/>
  <c r="AD661" i="2"/>
  <c r="P661" i="2"/>
  <c r="R661" i="2" s="1"/>
  <c r="AC672" i="2"/>
  <c r="O672" i="2"/>
  <c r="Q672" i="2" s="1"/>
  <c r="W672" i="2"/>
  <c r="AG672" i="2"/>
  <c r="AC706" i="2"/>
  <c r="AD733" i="2"/>
  <c r="X448" i="2"/>
  <c r="X451" i="2"/>
  <c r="X454" i="2"/>
  <c r="X457" i="2"/>
  <c r="X461" i="2"/>
  <c r="M287" i="3" s="1"/>
  <c r="X465" i="2"/>
  <c r="M288" i="3" s="1"/>
  <c r="X468" i="2"/>
  <c r="X471" i="2"/>
  <c r="X474" i="2"/>
  <c r="M289" i="3" s="1"/>
  <c r="X478" i="2"/>
  <c r="M291" i="3" s="1"/>
  <c r="X482" i="2"/>
  <c r="X485" i="2"/>
  <c r="X489" i="2"/>
  <c r="X492" i="2"/>
  <c r="X495" i="2"/>
  <c r="X498" i="2"/>
  <c r="X501" i="2"/>
  <c r="X504" i="2"/>
  <c r="X507" i="2"/>
  <c r="X510" i="2"/>
  <c r="X513" i="2"/>
  <c r="M296" i="3" s="1"/>
  <c r="X516" i="2"/>
  <c r="X520" i="2"/>
  <c r="X523" i="2"/>
  <c r="X526" i="2"/>
  <c r="P529" i="2"/>
  <c r="R529" i="2" s="1"/>
  <c r="X529" i="2"/>
  <c r="AH532" i="2"/>
  <c r="K299" i="3"/>
  <c r="P536" i="2"/>
  <c r="R536" i="2" s="1"/>
  <c r="X536" i="2"/>
  <c r="M299" i="3" s="1"/>
  <c r="AH539" i="2"/>
  <c r="K303" i="3"/>
  <c r="P542" i="2"/>
  <c r="R542" i="2" s="1"/>
  <c r="X542" i="2"/>
  <c r="M303" i="3" s="1"/>
  <c r="K311" i="3"/>
  <c r="P567" i="2"/>
  <c r="R567" i="2" s="1"/>
  <c r="X567" i="2"/>
  <c r="M311" i="3" s="1"/>
  <c r="AH567" i="2"/>
  <c r="F316" i="3"/>
  <c r="W573" i="2"/>
  <c r="H316" i="3" s="1"/>
  <c r="AG573" i="2"/>
  <c r="O573" i="2"/>
  <c r="Q573" i="2" s="1"/>
  <c r="AC573" i="2"/>
  <c r="P316" i="3" s="1"/>
  <c r="X585" i="2"/>
  <c r="AH585" i="2"/>
  <c r="AD585" i="2"/>
  <c r="F323" i="3"/>
  <c r="W604" i="2"/>
  <c r="H323" i="3" s="1"/>
  <c r="O604" i="2"/>
  <c r="Q604" i="2" s="1"/>
  <c r="AD605" i="2"/>
  <c r="P605" i="2"/>
  <c r="R605" i="2" s="1"/>
  <c r="X605" i="2"/>
  <c r="AH605" i="2"/>
  <c r="O606" i="2"/>
  <c r="Q606" i="2" s="1"/>
  <c r="AG606" i="2"/>
  <c r="AC606" i="2"/>
  <c r="X612" i="2"/>
  <c r="AH612" i="2"/>
  <c r="AD612" i="2"/>
  <c r="P612" i="2"/>
  <c r="R612" i="2" s="1"/>
  <c r="W616" i="2"/>
  <c r="AG616" i="2"/>
  <c r="AC616" i="2"/>
  <c r="O616" i="2"/>
  <c r="Q616" i="2" s="1"/>
  <c r="X622" i="2"/>
  <c r="AH622" i="2"/>
  <c r="AD622" i="2"/>
  <c r="P622" i="2"/>
  <c r="R622" i="2" s="1"/>
  <c r="W626" i="2"/>
  <c r="AG626" i="2"/>
  <c r="AC626" i="2"/>
  <c r="O626" i="2"/>
  <c r="Q626" i="2" s="1"/>
  <c r="X632" i="2"/>
  <c r="AH632" i="2"/>
  <c r="AD632" i="2"/>
  <c r="P632" i="2"/>
  <c r="R632" i="2" s="1"/>
  <c r="W637" i="2"/>
  <c r="AG637" i="2"/>
  <c r="AC637" i="2"/>
  <c r="O637" i="2"/>
  <c r="Q637" i="2" s="1"/>
  <c r="X642" i="2"/>
  <c r="AH642" i="2"/>
  <c r="AD642" i="2"/>
  <c r="P642" i="2"/>
  <c r="R642" i="2" s="1"/>
  <c r="F325" i="3"/>
  <c r="W646" i="2"/>
  <c r="H325" i="3" s="1"/>
  <c r="AG646" i="2"/>
  <c r="AC646" i="2"/>
  <c r="O646" i="2"/>
  <c r="Q646" i="2" s="1"/>
  <c r="X651" i="2"/>
  <c r="AH651" i="2"/>
  <c r="AD651" i="2"/>
  <c r="P651" i="2"/>
  <c r="R651" i="2" s="1"/>
  <c r="W655" i="2"/>
  <c r="AG655" i="2"/>
  <c r="AC655" i="2"/>
  <c r="O655" i="2"/>
  <c r="Q655" i="2" s="1"/>
  <c r="AH665" i="2"/>
  <c r="W668" i="2"/>
  <c r="AG668" i="2"/>
  <c r="AC668" i="2"/>
  <c r="O668" i="2"/>
  <c r="Q668" i="2" s="1"/>
  <c r="AD672" i="2"/>
  <c r="P672" i="2"/>
  <c r="R672" i="2" s="1"/>
  <c r="X672" i="2"/>
  <c r="AH672" i="2"/>
  <c r="X679" i="2"/>
  <c r="AH679" i="2"/>
  <c r="AD679" i="2"/>
  <c r="P679" i="2"/>
  <c r="R679" i="2" s="1"/>
  <c r="W686" i="2"/>
  <c r="AG686" i="2"/>
  <c r="AC686" i="2"/>
  <c r="O686" i="2"/>
  <c r="Q686" i="2" s="1"/>
  <c r="AC477" i="2"/>
  <c r="AC494" i="2"/>
  <c r="P294" i="3" s="1"/>
  <c r="AC509" i="2"/>
  <c r="AC519" i="2"/>
  <c r="P297" i="3" s="1"/>
  <c r="AG560" i="2"/>
  <c r="AG563" i="2"/>
  <c r="K309" i="3"/>
  <c r="X565" i="2"/>
  <c r="M309" i="3" s="1"/>
  <c r="AD565" i="2"/>
  <c r="AG567" i="2"/>
  <c r="W568" i="2"/>
  <c r="H312" i="3" s="1"/>
  <c r="P572" i="2"/>
  <c r="R572" i="2" s="1"/>
  <c r="P575" i="2"/>
  <c r="R575" i="2" s="1"/>
  <c r="AH576" i="2"/>
  <c r="P576" i="2"/>
  <c r="R576" i="2" s="1"/>
  <c r="X580" i="2"/>
  <c r="O585" i="2"/>
  <c r="Q585" i="2" s="1"/>
  <c r="AG585" i="2"/>
  <c r="W586" i="2"/>
  <c r="AG586" i="2"/>
  <c r="AC586" i="2"/>
  <c r="O586" i="2"/>
  <c r="Q586" i="2" s="1"/>
  <c r="X589" i="2"/>
  <c r="W600" i="2"/>
  <c r="W609" i="2"/>
  <c r="AC675" i="2"/>
  <c r="O675" i="2"/>
  <c r="Q675" i="2" s="1"/>
  <c r="W675" i="2"/>
  <c r="AG675" i="2"/>
  <c r="AD529" i="2"/>
  <c r="AD536" i="2"/>
  <c r="AD542" i="2"/>
  <c r="K307" i="3"/>
  <c r="X553" i="2"/>
  <c r="M307" i="3" s="1"/>
  <c r="K316" i="3"/>
  <c r="AH573" i="2"/>
  <c r="P573" i="2"/>
  <c r="R573" i="2" s="1"/>
  <c r="AC577" i="2"/>
  <c r="W577" i="2"/>
  <c r="AC587" i="2"/>
  <c r="W587" i="2"/>
  <c r="AC611" i="2"/>
  <c r="O611" i="2"/>
  <c r="Q611" i="2" s="1"/>
  <c r="W611" i="2"/>
  <c r="AG611" i="2"/>
  <c r="AH616" i="2"/>
  <c r="AC621" i="2"/>
  <c r="O621" i="2"/>
  <c r="Q621" i="2" s="1"/>
  <c r="W621" i="2"/>
  <c r="AG621" i="2"/>
  <c r="AH626" i="2"/>
  <c r="AC631" i="2"/>
  <c r="O631" i="2"/>
  <c r="Q631" i="2" s="1"/>
  <c r="W631" i="2"/>
  <c r="AG631" i="2"/>
  <c r="AH637" i="2"/>
  <c r="AC641" i="2"/>
  <c r="O641" i="2"/>
  <c r="Q641" i="2" s="1"/>
  <c r="W641" i="2"/>
  <c r="AG641" i="2"/>
  <c r="AC650" i="2"/>
  <c r="O650" i="2"/>
  <c r="Q650" i="2" s="1"/>
  <c r="W650" i="2"/>
  <c r="AG650" i="2"/>
  <c r="AH655" i="2"/>
  <c r="F329" i="3"/>
  <c r="AC660" i="2"/>
  <c r="O660" i="2"/>
  <c r="Q660" i="2" s="1"/>
  <c r="W660" i="2"/>
  <c r="H329" i="3" s="1"/>
  <c r="AG660" i="2"/>
  <c r="X664" i="2"/>
  <c r="AH664" i="2"/>
  <c r="AD664" i="2"/>
  <c r="P664" i="2"/>
  <c r="R664" i="2" s="1"/>
  <c r="AH668" i="2"/>
  <c r="F331" i="3"/>
  <c r="W671" i="2"/>
  <c r="H331" i="3" s="1"/>
  <c r="AG671" i="2"/>
  <c r="AC671" i="2"/>
  <c r="O671" i="2"/>
  <c r="Q671" i="2" s="1"/>
  <c r="AD675" i="2"/>
  <c r="P675" i="2"/>
  <c r="R675" i="2" s="1"/>
  <c r="X675" i="2"/>
  <c r="AH675" i="2"/>
  <c r="X682" i="2"/>
  <c r="AH682" i="2"/>
  <c r="AD682" i="2"/>
  <c r="P682" i="2"/>
  <c r="R682" i="2" s="1"/>
  <c r="AH686" i="2"/>
  <c r="O689" i="2"/>
  <c r="Q689" i="2" s="1"/>
  <c r="W689" i="2"/>
  <c r="AG689" i="2"/>
  <c r="AC689" i="2"/>
  <c r="O529" i="2"/>
  <c r="Q529" i="2" s="1"/>
  <c r="P530" i="2"/>
  <c r="R530" i="2" s="1"/>
  <c r="O536" i="2"/>
  <c r="Q536" i="2" s="1"/>
  <c r="P537" i="2"/>
  <c r="R537" i="2" s="1"/>
  <c r="O542" i="2"/>
  <c r="Q542" i="2" s="1"/>
  <c r="P543" i="2"/>
  <c r="R543" i="2" s="1"/>
  <c r="O567" i="2"/>
  <c r="Q567" i="2" s="1"/>
  <c r="F314" i="3"/>
  <c r="AC571" i="2"/>
  <c r="P314" i="3" s="1"/>
  <c r="W571" i="2"/>
  <c r="H314" i="3" s="1"/>
  <c r="AD577" i="2"/>
  <c r="P577" i="2"/>
  <c r="R577" i="2" s="1"/>
  <c r="X577" i="2"/>
  <c r="AH577" i="2"/>
  <c r="AH586" i="2"/>
  <c r="AD586" i="2"/>
  <c r="P586" i="2"/>
  <c r="R586" i="2" s="1"/>
  <c r="AD587" i="2"/>
  <c r="P587" i="2"/>
  <c r="R587" i="2" s="1"/>
  <c r="X587" i="2"/>
  <c r="AH587" i="2"/>
  <c r="W591" i="2"/>
  <c r="W594" i="2"/>
  <c r="H321" i="3" s="1"/>
  <c r="W597" i="2"/>
  <c r="AC602" i="2"/>
  <c r="W602" i="2"/>
  <c r="AG602" i="2"/>
  <c r="X603" i="2"/>
  <c r="AH603" i="2"/>
  <c r="AD603" i="2"/>
  <c r="P603" i="2"/>
  <c r="R603" i="2" s="1"/>
  <c r="O605" i="2"/>
  <c r="Q605" i="2" s="1"/>
  <c r="AD611" i="2"/>
  <c r="P611" i="2"/>
  <c r="R611" i="2" s="1"/>
  <c r="X611" i="2"/>
  <c r="AH611" i="2"/>
  <c r="AD621" i="2"/>
  <c r="P621" i="2"/>
  <c r="R621" i="2" s="1"/>
  <c r="X621" i="2"/>
  <c r="AH621" i="2"/>
  <c r="AD631" i="2"/>
  <c r="P631" i="2"/>
  <c r="R631" i="2" s="1"/>
  <c r="X631" i="2"/>
  <c r="AH631" i="2"/>
  <c r="AD641" i="2"/>
  <c r="P641" i="2"/>
  <c r="R641" i="2" s="1"/>
  <c r="X641" i="2"/>
  <c r="AH641" i="2"/>
  <c r="AD650" i="2"/>
  <c r="P650" i="2"/>
  <c r="R650" i="2" s="1"/>
  <c r="X650" i="2"/>
  <c r="AH650" i="2"/>
  <c r="K329" i="3"/>
  <c r="AD660" i="2"/>
  <c r="P660" i="2"/>
  <c r="R660" i="2" s="1"/>
  <c r="X660" i="2"/>
  <c r="M329" i="3" s="1"/>
  <c r="AH660" i="2"/>
  <c r="AC678" i="2"/>
  <c r="O678" i="2"/>
  <c r="Q678" i="2" s="1"/>
  <c r="W678" i="2"/>
  <c r="AG678" i="2"/>
  <c r="AD721" i="2"/>
  <c r="P461" i="2"/>
  <c r="R461" i="2" s="1"/>
  <c r="P465" i="2"/>
  <c r="R465" i="2" s="1"/>
  <c r="P474" i="2"/>
  <c r="R474" i="2" s="1"/>
  <c r="P478" i="2"/>
  <c r="R478" i="2" s="1"/>
  <c r="P513" i="2"/>
  <c r="R513" i="2" s="1"/>
  <c r="K298" i="3"/>
  <c r="X533" i="2"/>
  <c r="M298" i="3" s="1"/>
  <c r="AD547" i="2"/>
  <c r="AD553" i="2"/>
  <c r="AD556" i="2"/>
  <c r="AD559" i="2"/>
  <c r="AD562" i="2"/>
  <c r="AC568" i="2"/>
  <c r="P312" i="3" s="1"/>
  <c r="K314" i="3"/>
  <c r="P571" i="2"/>
  <c r="R571" i="2" s="1"/>
  <c r="X571" i="2"/>
  <c r="M314" i="3" s="1"/>
  <c r="AH571" i="2"/>
  <c r="K318" i="3"/>
  <c r="X578" i="2"/>
  <c r="M318" i="3" s="1"/>
  <c r="AH578" i="2"/>
  <c r="AD578" i="2"/>
  <c r="AG581" i="2"/>
  <c r="P585" i="2"/>
  <c r="R585" i="2" s="1"/>
  <c r="K320" i="3"/>
  <c r="X588" i="2"/>
  <c r="M320" i="3" s="1"/>
  <c r="AH588" i="2"/>
  <c r="AD588" i="2"/>
  <c r="AG590" i="2"/>
  <c r="AG593" i="2"/>
  <c r="AG596" i="2"/>
  <c r="W601" i="2"/>
  <c r="AG601" i="2"/>
  <c r="AC601" i="2"/>
  <c r="O601" i="2"/>
  <c r="Q601" i="2" s="1"/>
  <c r="AD602" i="2"/>
  <c r="P602" i="2"/>
  <c r="R602" i="2" s="1"/>
  <c r="X602" i="2"/>
  <c r="AH602" i="2"/>
  <c r="O603" i="2"/>
  <c r="Q603" i="2" s="1"/>
  <c r="AG603" i="2"/>
  <c r="AC603" i="2"/>
  <c r="F324" i="3"/>
  <c r="W610" i="2"/>
  <c r="H324" i="3" s="1"/>
  <c r="AG610" i="2"/>
  <c r="AC610" i="2"/>
  <c r="O610" i="2"/>
  <c r="Q610" i="2" s="1"/>
  <c r="X615" i="2"/>
  <c r="AH615" i="2"/>
  <c r="AD615" i="2"/>
  <c r="P615" i="2"/>
  <c r="R615" i="2" s="1"/>
  <c r="W620" i="2"/>
  <c r="AG620" i="2"/>
  <c r="AC620" i="2"/>
  <c r="O620" i="2"/>
  <c r="Q620" i="2" s="1"/>
  <c r="X625" i="2"/>
  <c r="AH625" i="2"/>
  <c r="AD625" i="2"/>
  <c r="P625" i="2"/>
  <c r="R625" i="2" s="1"/>
  <c r="W629" i="2"/>
  <c r="AG629" i="2"/>
  <c r="AC629" i="2"/>
  <c r="O629" i="2"/>
  <c r="Q629" i="2" s="1"/>
  <c r="X636" i="2"/>
  <c r="AH636" i="2"/>
  <c r="AD636" i="2"/>
  <c r="P636" i="2"/>
  <c r="R636" i="2" s="1"/>
  <c r="W640" i="2"/>
  <c r="AG640" i="2"/>
  <c r="AC640" i="2"/>
  <c r="O640" i="2"/>
  <c r="Q640" i="2" s="1"/>
  <c r="X645" i="2"/>
  <c r="AH645" i="2"/>
  <c r="AD645" i="2"/>
  <c r="P645" i="2"/>
  <c r="R645" i="2" s="1"/>
  <c r="W649" i="2"/>
  <c r="AG649" i="2"/>
  <c r="AC649" i="2"/>
  <c r="O649" i="2"/>
  <c r="Q649" i="2" s="1"/>
  <c r="X654" i="2"/>
  <c r="AH654" i="2"/>
  <c r="AD654" i="2"/>
  <c r="P654" i="2"/>
  <c r="R654" i="2" s="1"/>
  <c r="F328" i="3"/>
  <c r="W659" i="2"/>
  <c r="H328" i="3" s="1"/>
  <c r="AG659" i="2"/>
  <c r="AC659" i="2"/>
  <c r="O659" i="2"/>
  <c r="Q659" i="2" s="1"/>
  <c r="X667" i="2"/>
  <c r="AH667" i="2"/>
  <c r="AD667" i="2"/>
  <c r="P667" i="2"/>
  <c r="R667" i="2" s="1"/>
  <c r="W674" i="2"/>
  <c r="AG674" i="2"/>
  <c r="AC674" i="2"/>
  <c r="O674" i="2"/>
  <c r="Q674" i="2" s="1"/>
  <c r="AD678" i="2"/>
  <c r="P678" i="2"/>
  <c r="R678" i="2" s="1"/>
  <c r="X678" i="2"/>
  <c r="AH678" i="2"/>
  <c r="X685" i="2"/>
  <c r="AH685" i="2"/>
  <c r="AD685" i="2"/>
  <c r="P685" i="2"/>
  <c r="R685" i="2" s="1"/>
  <c r="AH694" i="2"/>
  <c r="AD714" i="2"/>
  <c r="X592" i="2"/>
  <c r="X595" i="2"/>
  <c r="X598" i="2"/>
  <c r="M322" i="3" s="1"/>
  <c r="X601" i="2"/>
  <c r="X604" i="2"/>
  <c r="M323" i="3" s="1"/>
  <c r="X607" i="2"/>
  <c r="X610" i="2"/>
  <c r="M324" i="3" s="1"/>
  <c r="X613" i="2"/>
  <c r="X616" i="2"/>
  <c r="X620" i="2"/>
  <c r="X623" i="2"/>
  <c r="X626" i="2"/>
  <c r="X629" i="2"/>
  <c r="X633" i="2"/>
  <c r="X637" i="2"/>
  <c r="X640" i="2"/>
  <c r="X643" i="2"/>
  <c r="X646" i="2"/>
  <c r="M325" i="3" s="1"/>
  <c r="X649" i="2"/>
  <c r="X652" i="2"/>
  <c r="X655" i="2"/>
  <c r="X659" i="2"/>
  <c r="M328" i="3" s="1"/>
  <c r="X662" i="2"/>
  <c r="X665" i="2"/>
  <c r="X668" i="2"/>
  <c r="X671" i="2"/>
  <c r="M331" i="3" s="1"/>
  <c r="X674" i="2"/>
  <c r="X677" i="2"/>
  <c r="M332" i="3" s="1"/>
  <c r="X680" i="2"/>
  <c r="X683" i="2"/>
  <c r="M333" i="3" s="1"/>
  <c r="X686" i="2"/>
  <c r="P704" i="2"/>
  <c r="R704" i="2" s="1"/>
  <c r="AD712" i="2"/>
  <c r="X712" i="2"/>
  <c r="AH717" i="2"/>
  <c r="F344" i="3"/>
  <c r="AC726" i="2"/>
  <c r="O726" i="2"/>
  <c r="Q726" i="2" s="1"/>
  <c r="W726" i="2"/>
  <c r="H344" i="3" s="1"/>
  <c r="AG726" i="2"/>
  <c r="AD735" i="2"/>
  <c r="X735" i="2"/>
  <c r="O772" i="2"/>
  <c r="Q772" i="2" s="1"/>
  <c r="W772" i="2"/>
  <c r="O776" i="2"/>
  <c r="Q776" i="2" s="1"/>
  <c r="W776" i="2"/>
  <c r="AG776" i="2"/>
  <c r="AC776" i="2"/>
  <c r="W780" i="2"/>
  <c r="AG780" i="2"/>
  <c r="AC780" i="2"/>
  <c r="O780" i="2"/>
  <c r="Q780" i="2" s="1"/>
  <c r="AC784" i="2"/>
  <c r="O784" i="2"/>
  <c r="Q784" i="2" s="1"/>
  <c r="W784" i="2"/>
  <c r="AG784" i="2"/>
  <c r="F357" i="3"/>
  <c r="O788" i="2"/>
  <c r="Q788" i="2" s="1"/>
  <c r="W788" i="2"/>
  <c r="H357" i="3" s="1"/>
  <c r="AG788" i="2"/>
  <c r="AC788" i="2"/>
  <c r="F360" i="3"/>
  <c r="O797" i="2"/>
  <c r="Q797" i="2" s="1"/>
  <c r="W797" i="2"/>
  <c r="H360" i="3" s="1"/>
  <c r="AG797" i="2"/>
  <c r="AC797" i="2"/>
  <c r="O806" i="2"/>
  <c r="Q806" i="2" s="1"/>
  <c r="W806" i="2"/>
  <c r="AG806" i="2"/>
  <c r="AC806" i="2"/>
  <c r="AD824" i="2"/>
  <c r="P824" i="2"/>
  <c r="R824" i="2" s="1"/>
  <c r="X824" i="2"/>
  <c r="AH824" i="2"/>
  <c r="AC842" i="2"/>
  <c r="W842" i="2"/>
  <c r="O842" i="2"/>
  <c r="Q842" i="2" s="1"/>
  <c r="W848" i="2"/>
  <c r="AG848" i="2"/>
  <c r="O848" i="2"/>
  <c r="Q848" i="2" s="1"/>
  <c r="AC848" i="2"/>
  <c r="AC612" i="2"/>
  <c r="AC615" i="2"/>
  <c r="AC618" i="2"/>
  <c r="AC622" i="2"/>
  <c r="AC625" i="2"/>
  <c r="AC628" i="2"/>
  <c r="AC632" i="2"/>
  <c r="AC636" i="2"/>
  <c r="AC639" i="2"/>
  <c r="AC642" i="2"/>
  <c r="AC645" i="2"/>
  <c r="AC648" i="2"/>
  <c r="P326" i="3" s="1"/>
  <c r="AC651" i="2"/>
  <c r="AC654" i="2"/>
  <c r="AC657" i="2"/>
  <c r="AC661" i="2"/>
  <c r="P330" i="3" s="1"/>
  <c r="AC664" i="2"/>
  <c r="AC667" i="2"/>
  <c r="AC670" i="2"/>
  <c r="AC673" i="2"/>
  <c r="AC676" i="2"/>
  <c r="AC682" i="2"/>
  <c r="W695" i="2"/>
  <c r="O695" i="2"/>
  <c r="Q695" i="2" s="1"/>
  <c r="AD697" i="2"/>
  <c r="W705" i="2"/>
  <c r="AC705" i="2"/>
  <c r="O705" i="2"/>
  <c r="Q705" i="2" s="1"/>
  <c r="AD707" i="2"/>
  <c r="K343" i="3"/>
  <c r="AH725" i="2"/>
  <c r="AD725" i="2"/>
  <c r="P725" i="2"/>
  <c r="R725" i="2" s="1"/>
  <c r="K344" i="3"/>
  <c r="AD726" i="2"/>
  <c r="X726" i="2"/>
  <c r="M344" i="3" s="1"/>
  <c r="F345" i="3"/>
  <c r="O727" i="2"/>
  <c r="Q727" i="2" s="1"/>
  <c r="W727" i="2"/>
  <c r="H345" i="3" s="1"/>
  <c r="AG727" i="2"/>
  <c r="AC727" i="2"/>
  <c r="P736" i="2"/>
  <c r="R736" i="2" s="1"/>
  <c r="AH736" i="2"/>
  <c r="AC744" i="2"/>
  <c r="O744" i="2"/>
  <c r="Q744" i="2" s="1"/>
  <c r="W744" i="2"/>
  <c r="AG744" i="2"/>
  <c r="AC753" i="2"/>
  <c r="O753" i="2"/>
  <c r="Q753" i="2" s="1"/>
  <c r="W753" i="2"/>
  <c r="AG753" i="2"/>
  <c r="F353" i="3"/>
  <c r="AC763" i="2"/>
  <c r="O763" i="2"/>
  <c r="Q763" i="2" s="1"/>
  <c r="W763" i="2"/>
  <c r="H353" i="3" s="1"/>
  <c r="AG763" i="2"/>
  <c r="AD772" i="2"/>
  <c r="P772" i="2"/>
  <c r="R772" i="2" s="1"/>
  <c r="X772" i="2"/>
  <c r="AH772" i="2"/>
  <c r="AD784" i="2"/>
  <c r="P784" i="2"/>
  <c r="R784" i="2" s="1"/>
  <c r="X784" i="2"/>
  <c r="AH784" i="2"/>
  <c r="W792" i="2"/>
  <c r="AG792" i="2"/>
  <c r="AC792" i="2"/>
  <c r="O792" i="2"/>
  <c r="Q792" i="2" s="1"/>
  <c r="F362" i="3"/>
  <c r="W801" i="2"/>
  <c r="H362" i="3" s="1"/>
  <c r="AG801" i="2"/>
  <c r="AC801" i="2"/>
  <c r="O801" i="2"/>
  <c r="Q801" i="2" s="1"/>
  <c r="W811" i="2"/>
  <c r="AG811" i="2"/>
  <c r="AC811" i="2"/>
  <c r="O811" i="2"/>
  <c r="Q811" i="2" s="1"/>
  <c r="AD828" i="2"/>
  <c r="AH842" i="2"/>
  <c r="AH885" i="2"/>
  <c r="O693" i="2"/>
  <c r="Q693" i="2" s="1"/>
  <c r="W693" i="2"/>
  <c r="AH697" i="2"/>
  <c r="X698" i="2"/>
  <c r="P699" i="2"/>
  <c r="R699" i="2" s="1"/>
  <c r="F335" i="3"/>
  <c r="O703" i="2"/>
  <c r="Q703" i="2" s="1"/>
  <c r="W703" i="2"/>
  <c r="H335" i="3" s="1"/>
  <c r="AH707" i="2"/>
  <c r="X708" i="2"/>
  <c r="M336" i="3" s="1"/>
  <c r="P709" i="2"/>
  <c r="R709" i="2" s="1"/>
  <c r="F337" i="3"/>
  <c r="O714" i="2"/>
  <c r="Q714" i="2" s="1"/>
  <c r="W714" i="2"/>
  <c r="H337" i="3" s="1"/>
  <c r="AG714" i="2"/>
  <c r="AC714" i="2"/>
  <c r="P337" i="3" s="1"/>
  <c r="W718" i="2"/>
  <c r="AG718" i="2"/>
  <c r="AC718" i="2"/>
  <c r="O718" i="2"/>
  <c r="Q718" i="2" s="1"/>
  <c r="X721" i="2"/>
  <c r="M341" i="3" s="1"/>
  <c r="X730" i="2"/>
  <c r="M347" i="3" s="1"/>
  <c r="P744" i="2"/>
  <c r="R744" i="2" s="1"/>
  <c r="X744" i="2"/>
  <c r="O748" i="2"/>
  <c r="Q748" i="2" s="1"/>
  <c r="W748" i="2"/>
  <c r="AG748" i="2"/>
  <c r="AC748" i="2"/>
  <c r="AD753" i="2"/>
  <c r="P753" i="2"/>
  <c r="R753" i="2" s="1"/>
  <c r="X753" i="2"/>
  <c r="AH753" i="2"/>
  <c r="O758" i="2"/>
  <c r="Q758" i="2" s="1"/>
  <c r="W758" i="2"/>
  <c r="AG758" i="2"/>
  <c r="AC758" i="2"/>
  <c r="K353" i="3"/>
  <c r="AD763" i="2"/>
  <c r="P763" i="2"/>
  <c r="R763" i="2" s="1"/>
  <c r="X763" i="2"/>
  <c r="M353" i="3" s="1"/>
  <c r="AH763" i="2"/>
  <c r="O767" i="2"/>
  <c r="Q767" i="2" s="1"/>
  <c r="W767" i="2"/>
  <c r="AG767" i="2"/>
  <c r="AC767" i="2"/>
  <c r="F359" i="3"/>
  <c r="AC796" i="2"/>
  <c r="O796" i="2"/>
  <c r="Q796" i="2" s="1"/>
  <c r="W796" i="2"/>
  <c r="H359" i="3" s="1"/>
  <c r="AG796" i="2"/>
  <c r="O805" i="2"/>
  <c r="Q805" i="2" s="1"/>
  <c r="W805" i="2"/>
  <c r="AC815" i="2"/>
  <c r="O815" i="2"/>
  <c r="Q815" i="2" s="1"/>
  <c r="W815" i="2"/>
  <c r="AG815" i="2"/>
  <c r="O819" i="2"/>
  <c r="Q819" i="2" s="1"/>
  <c r="W819" i="2"/>
  <c r="AG819" i="2"/>
  <c r="AC819" i="2"/>
  <c r="W823" i="2"/>
  <c r="AG823" i="2"/>
  <c r="AC823" i="2"/>
  <c r="O823" i="2"/>
  <c r="Q823" i="2" s="1"/>
  <c r="AC827" i="2"/>
  <c r="O827" i="2"/>
  <c r="Q827" i="2" s="1"/>
  <c r="W827" i="2"/>
  <c r="AG827" i="2"/>
  <c r="AG847" i="2"/>
  <c r="O847" i="2"/>
  <c r="Q847" i="2" s="1"/>
  <c r="AC847" i="2"/>
  <c r="W847" i="2"/>
  <c r="W688" i="2"/>
  <c r="AH689" i="2"/>
  <c r="P689" i="2"/>
  <c r="R689" i="2" s="1"/>
  <c r="F334" i="3"/>
  <c r="O691" i="2"/>
  <c r="Q691" i="2" s="1"/>
  <c r="W691" i="2"/>
  <c r="H334" i="3" s="1"/>
  <c r="AG691" i="2"/>
  <c r="AD693" i="2"/>
  <c r="X693" i="2"/>
  <c r="AG693" i="2"/>
  <c r="AH695" i="2"/>
  <c r="P695" i="2"/>
  <c r="R695" i="2" s="1"/>
  <c r="O700" i="2"/>
  <c r="Q700" i="2" s="1"/>
  <c r="W700" i="2"/>
  <c r="AG700" i="2"/>
  <c r="K335" i="3"/>
  <c r="AD703" i="2"/>
  <c r="X703" i="2"/>
  <c r="M335" i="3" s="1"/>
  <c r="AG703" i="2"/>
  <c r="AH705" i="2"/>
  <c r="P705" i="2"/>
  <c r="R705" i="2" s="1"/>
  <c r="AG705" i="2"/>
  <c r="O710" i="2"/>
  <c r="Q710" i="2" s="1"/>
  <c r="W710" i="2"/>
  <c r="AG710" i="2"/>
  <c r="P712" i="2"/>
  <c r="R712" i="2" s="1"/>
  <c r="P717" i="2"/>
  <c r="R717" i="2" s="1"/>
  <c r="K345" i="3"/>
  <c r="AH727" i="2"/>
  <c r="F346" i="3"/>
  <c r="W728" i="2"/>
  <c r="H346" i="3" s="1"/>
  <c r="AG728" i="2"/>
  <c r="AC728" i="2"/>
  <c r="O728" i="2"/>
  <c r="Q728" i="2" s="1"/>
  <c r="P735" i="2"/>
  <c r="R735" i="2" s="1"/>
  <c r="W743" i="2"/>
  <c r="AC743" i="2"/>
  <c r="O743" i="2"/>
  <c r="Q743" i="2" s="1"/>
  <c r="F350" i="3"/>
  <c r="W752" i="2"/>
  <c r="H350" i="3" s="1"/>
  <c r="AG752" i="2"/>
  <c r="AC752" i="2"/>
  <c r="O752" i="2"/>
  <c r="Q752" i="2" s="1"/>
  <c r="F352" i="3"/>
  <c r="W762" i="2"/>
  <c r="H352" i="3" s="1"/>
  <c r="AG762" i="2"/>
  <c r="AC762" i="2"/>
  <c r="O762" i="2"/>
  <c r="Q762" i="2" s="1"/>
  <c r="W771" i="2"/>
  <c r="AG771" i="2"/>
  <c r="AC771" i="2"/>
  <c r="O771" i="2"/>
  <c r="Q771" i="2" s="1"/>
  <c r="F355" i="3"/>
  <c r="AC775" i="2"/>
  <c r="O775" i="2"/>
  <c r="Q775" i="2" s="1"/>
  <c r="W775" i="2"/>
  <c r="H355" i="3" s="1"/>
  <c r="AG775" i="2"/>
  <c r="O779" i="2"/>
  <c r="Q779" i="2" s="1"/>
  <c r="W779" i="2"/>
  <c r="AG779" i="2"/>
  <c r="AC779" i="2"/>
  <c r="W783" i="2"/>
  <c r="AG783" i="2"/>
  <c r="AC783" i="2"/>
  <c r="O783" i="2"/>
  <c r="Q783" i="2" s="1"/>
  <c r="AC787" i="2"/>
  <c r="O787" i="2"/>
  <c r="Q787" i="2" s="1"/>
  <c r="W787" i="2"/>
  <c r="AG787" i="2"/>
  <c r="K359" i="3"/>
  <c r="AD796" i="2"/>
  <c r="P796" i="2"/>
  <c r="R796" i="2" s="1"/>
  <c r="X796" i="2"/>
  <c r="M359" i="3" s="1"/>
  <c r="AH796" i="2"/>
  <c r="AD805" i="2"/>
  <c r="P805" i="2"/>
  <c r="R805" i="2" s="1"/>
  <c r="X805" i="2"/>
  <c r="AH805" i="2"/>
  <c r="AD815" i="2"/>
  <c r="P815" i="2"/>
  <c r="R815" i="2" s="1"/>
  <c r="X815" i="2"/>
  <c r="AH815" i="2"/>
  <c r="P827" i="2"/>
  <c r="R827" i="2" s="1"/>
  <c r="X827" i="2"/>
  <c r="AC852" i="2"/>
  <c r="AC858" i="2"/>
  <c r="AG858" i="2"/>
  <c r="W858" i="2"/>
  <c r="O858" i="2"/>
  <c r="Q858" i="2" s="1"/>
  <c r="AD883" i="2"/>
  <c r="P592" i="2"/>
  <c r="R592" i="2" s="1"/>
  <c r="P595" i="2"/>
  <c r="R595" i="2" s="1"/>
  <c r="P598" i="2"/>
  <c r="R598" i="2" s="1"/>
  <c r="P601" i="2"/>
  <c r="R601" i="2" s="1"/>
  <c r="P604" i="2"/>
  <c r="R604" i="2" s="1"/>
  <c r="P607" i="2"/>
  <c r="R607" i="2" s="1"/>
  <c r="P610" i="2"/>
  <c r="R610" i="2" s="1"/>
  <c r="P613" i="2"/>
  <c r="R613" i="2" s="1"/>
  <c r="P616" i="2"/>
  <c r="R616" i="2" s="1"/>
  <c r="P620" i="2"/>
  <c r="R620" i="2" s="1"/>
  <c r="P623" i="2"/>
  <c r="R623" i="2" s="1"/>
  <c r="P626" i="2"/>
  <c r="R626" i="2" s="1"/>
  <c r="P629" i="2"/>
  <c r="R629" i="2" s="1"/>
  <c r="P633" i="2"/>
  <c r="R633" i="2" s="1"/>
  <c r="P637" i="2"/>
  <c r="R637" i="2" s="1"/>
  <c r="P640" i="2"/>
  <c r="R640" i="2" s="1"/>
  <c r="P643" i="2"/>
  <c r="R643" i="2" s="1"/>
  <c r="P646" i="2"/>
  <c r="R646" i="2" s="1"/>
  <c r="P649" i="2"/>
  <c r="R649" i="2" s="1"/>
  <c r="P652" i="2"/>
  <c r="R652" i="2" s="1"/>
  <c r="P655" i="2"/>
  <c r="R655" i="2" s="1"/>
  <c r="P659" i="2"/>
  <c r="R659" i="2" s="1"/>
  <c r="P662" i="2"/>
  <c r="R662" i="2" s="1"/>
  <c r="P665" i="2"/>
  <c r="R665" i="2" s="1"/>
  <c r="P668" i="2"/>
  <c r="R668" i="2" s="1"/>
  <c r="P671" i="2"/>
  <c r="R671" i="2" s="1"/>
  <c r="P674" i="2"/>
  <c r="R674" i="2" s="1"/>
  <c r="P677" i="2"/>
  <c r="R677" i="2" s="1"/>
  <c r="P680" i="2"/>
  <c r="R680" i="2" s="1"/>
  <c r="P683" i="2"/>
  <c r="R683" i="2" s="1"/>
  <c r="P686" i="2"/>
  <c r="R686" i="2" s="1"/>
  <c r="P697" i="2"/>
  <c r="R697" i="2" s="1"/>
  <c r="AC700" i="2"/>
  <c r="AH703" i="2"/>
  <c r="P707" i="2"/>
  <c r="R707" i="2" s="1"/>
  <c r="AC710" i="2"/>
  <c r="K337" i="3"/>
  <c r="AH714" i="2"/>
  <c r="P718" i="2"/>
  <c r="R718" i="2" s="1"/>
  <c r="F340" i="3"/>
  <c r="AC720" i="2"/>
  <c r="O720" i="2"/>
  <c r="Q720" i="2" s="1"/>
  <c r="W720" i="2"/>
  <c r="AG720" i="2"/>
  <c r="P726" i="2"/>
  <c r="R726" i="2" s="1"/>
  <c r="AC729" i="2"/>
  <c r="O729" i="2"/>
  <c r="Q729" i="2" s="1"/>
  <c r="W729" i="2"/>
  <c r="AG729" i="2"/>
  <c r="K355" i="3"/>
  <c r="AD775" i="2"/>
  <c r="P775" i="2"/>
  <c r="R775" i="2" s="1"/>
  <c r="X775" i="2"/>
  <c r="M355" i="3" s="1"/>
  <c r="AH775" i="2"/>
  <c r="AD787" i="2"/>
  <c r="P787" i="2"/>
  <c r="R787" i="2" s="1"/>
  <c r="X787" i="2"/>
  <c r="AH787" i="2"/>
  <c r="O791" i="2"/>
  <c r="Q791" i="2" s="1"/>
  <c r="W791" i="2"/>
  <c r="O800" i="2"/>
  <c r="Q800" i="2" s="1"/>
  <c r="W800" i="2"/>
  <c r="AG800" i="2"/>
  <c r="AC800" i="2"/>
  <c r="O810" i="2"/>
  <c r="Q810" i="2" s="1"/>
  <c r="W810" i="2"/>
  <c r="AG810" i="2"/>
  <c r="AC810" i="2"/>
  <c r="AC833" i="2"/>
  <c r="AG846" i="2"/>
  <c r="AD877" i="2"/>
  <c r="AG612" i="2"/>
  <c r="AG615" i="2"/>
  <c r="AG618" i="2"/>
  <c r="AG622" i="2"/>
  <c r="AG625" i="2"/>
  <c r="AG628" i="2"/>
  <c r="AG632" i="2"/>
  <c r="AG636" i="2"/>
  <c r="AG639" i="2"/>
  <c r="AG642" i="2"/>
  <c r="AG645" i="2"/>
  <c r="AG648" i="2"/>
  <c r="AG651" i="2"/>
  <c r="AG654" i="2"/>
  <c r="AG657" i="2"/>
  <c r="AG661" i="2"/>
  <c r="AG664" i="2"/>
  <c r="AG667" i="2"/>
  <c r="AG670" i="2"/>
  <c r="AG673" i="2"/>
  <c r="AG676" i="2"/>
  <c r="AG682" i="2"/>
  <c r="AG685" i="2"/>
  <c r="AD691" i="2"/>
  <c r="X694" i="2"/>
  <c r="W698" i="2"/>
  <c r="AC698" i="2"/>
  <c r="O698" i="2"/>
  <c r="Q698" i="2" s="1"/>
  <c r="AD700" i="2"/>
  <c r="X704" i="2"/>
  <c r="F336" i="3"/>
  <c r="W708" i="2"/>
  <c r="H336" i="3" s="1"/>
  <c r="AC708" i="2"/>
  <c r="P336" i="3" s="1"/>
  <c r="O708" i="2"/>
  <c r="Q708" i="2" s="1"/>
  <c r="AH710" i="2"/>
  <c r="AD710" i="2"/>
  <c r="K340" i="3"/>
  <c r="AD720" i="2"/>
  <c r="X720" i="2"/>
  <c r="M340" i="3" s="1"/>
  <c r="F341" i="3"/>
  <c r="O721" i="2"/>
  <c r="Q721" i="2" s="1"/>
  <c r="W721" i="2"/>
  <c r="H341" i="3" s="1"/>
  <c r="K346" i="3"/>
  <c r="AH728" i="2"/>
  <c r="AD728" i="2"/>
  <c r="P728" i="2"/>
  <c r="R728" i="2" s="1"/>
  <c r="AD729" i="2"/>
  <c r="X729" i="2"/>
  <c r="F347" i="3"/>
  <c r="O730" i="2"/>
  <c r="Q730" i="2" s="1"/>
  <c r="W730" i="2"/>
  <c r="H347" i="3" s="1"/>
  <c r="AG730" i="2"/>
  <c r="AC730" i="2"/>
  <c r="P347" i="3" s="1"/>
  <c r="O742" i="2"/>
  <c r="Q742" i="2" s="1"/>
  <c r="W742" i="2"/>
  <c r="AG742" i="2"/>
  <c r="AC742" i="2"/>
  <c r="AC747" i="2"/>
  <c r="O747" i="2"/>
  <c r="Q747" i="2" s="1"/>
  <c r="W747" i="2"/>
  <c r="AG747" i="2"/>
  <c r="AC757" i="2"/>
  <c r="O757" i="2"/>
  <c r="Q757" i="2" s="1"/>
  <c r="W757" i="2"/>
  <c r="AG757" i="2"/>
  <c r="AC766" i="2"/>
  <c r="O766" i="2"/>
  <c r="Q766" i="2" s="1"/>
  <c r="W766" i="2"/>
  <c r="AG766" i="2"/>
  <c r="W795" i="2"/>
  <c r="AG795" i="2"/>
  <c r="O795" i="2"/>
  <c r="Q795" i="2" s="1"/>
  <c r="F364" i="3"/>
  <c r="W804" i="2"/>
  <c r="H364" i="3" s="1"/>
  <c r="AG804" i="2"/>
  <c r="AC804" i="2"/>
  <c r="O804" i="2"/>
  <c r="Q804" i="2" s="1"/>
  <c r="W814" i="2"/>
  <c r="AG814" i="2"/>
  <c r="AC814" i="2"/>
  <c r="O814" i="2"/>
  <c r="Q814" i="2" s="1"/>
  <c r="F367" i="3"/>
  <c r="AC818" i="2"/>
  <c r="O818" i="2"/>
  <c r="Q818" i="2" s="1"/>
  <c r="W818" i="2"/>
  <c r="H367" i="3" s="1"/>
  <c r="AG818" i="2"/>
  <c r="O822" i="2"/>
  <c r="Q822" i="2" s="1"/>
  <c r="W822" i="2"/>
  <c r="AG822" i="2"/>
  <c r="AC822" i="2"/>
  <c r="W826" i="2"/>
  <c r="AG826" i="2"/>
  <c r="AC826" i="2"/>
  <c r="O826" i="2"/>
  <c r="Q826" i="2" s="1"/>
  <c r="AG845" i="2"/>
  <c r="O845" i="2"/>
  <c r="Q845" i="2" s="1"/>
  <c r="AC845" i="2"/>
  <c r="W845" i="2"/>
  <c r="W851" i="2"/>
  <c r="O851" i="2"/>
  <c r="Q851" i="2" s="1"/>
  <c r="AD592" i="2"/>
  <c r="AD595" i="2"/>
  <c r="AD598" i="2"/>
  <c r="AD601" i="2"/>
  <c r="AD604" i="2"/>
  <c r="AD607" i="2"/>
  <c r="AD610" i="2"/>
  <c r="AD613" i="2"/>
  <c r="AD616" i="2"/>
  <c r="AD620" i="2"/>
  <c r="AD623" i="2"/>
  <c r="AD626" i="2"/>
  <c r="AD629" i="2"/>
  <c r="AD633" i="2"/>
  <c r="AD637" i="2"/>
  <c r="AD640" i="2"/>
  <c r="AD643" i="2"/>
  <c r="AD646" i="2"/>
  <c r="AD649" i="2"/>
  <c r="AD652" i="2"/>
  <c r="AD655" i="2"/>
  <c r="AD659" i="2"/>
  <c r="AD662" i="2"/>
  <c r="AD665" i="2"/>
  <c r="AD668" i="2"/>
  <c r="AD671" i="2"/>
  <c r="AD674" i="2"/>
  <c r="AD677" i="2"/>
  <c r="AD680" i="2"/>
  <c r="AD683" i="2"/>
  <c r="AD686" i="2"/>
  <c r="O696" i="2"/>
  <c r="Q696" i="2" s="1"/>
  <c r="W696" i="2"/>
  <c r="O706" i="2"/>
  <c r="Q706" i="2" s="1"/>
  <c r="W706" i="2"/>
  <c r="F338" i="3"/>
  <c r="W715" i="2"/>
  <c r="H338" i="3" s="1"/>
  <c r="AG715" i="2"/>
  <c r="AC715" i="2"/>
  <c r="O715" i="2"/>
  <c r="Q715" i="2" s="1"/>
  <c r="AC741" i="2"/>
  <c r="O741" i="2"/>
  <c r="Q741" i="2" s="1"/>
  <c r="W741" i="2"/>
  <c r="AG741" i="2"/>
  <c r="AD747" i="2"/>
  <c r="P747" i="2"/>
  <c r="R747" i="2" s="1"/>
  <c r="X747" i="2"/>
  <c r="AH747" i="2"/>
  <c r="O751" i="2"/>
  <c r="Q751" i="2" s="1"/>
  <c r="W751" i="2"/>
  <c r="AG751" i="2"/>
  <c r="AC751" i="2"/>
  <c r="AD757" i="2"/>
  <c r="P757" i="2"/>
  <c r="R757" i="2" s="1"/>
  <c r="X757" i="2"/>
  <c r="AH757" i="2"/>
  <c r="F351" i="3"/>
  <c r="O761" i="2"/>
  <c r="Q761" i="2" s="1"/>
  <c r="W761" i="2"/>
  <c r="H351" i="3" s="1"/>
  <c r="AG761" i="2"/>
  <c r="AC761" i="2"/>
  <c r="P766" i="2"/>
  <c r="R766" i="2" s="1"/>
  <c r="X766" i="2"/>
  <c r="O770" i="2"/>
  <c r="Q770" i="2" s="1"/>
  <c r="W770" i="2"/>
  <c r="AG770" i="2"/>
  <c r="AC770" i="2"/>
  <c r="W774" i="2"/>
  <c r="AG774" i="2"/>
  <c r="AC774" i="2"/>
  <c r="O774" i="2"/>
  <c r="Q774" i="2" s="1"/>
  <c r="AC778" i="2"/>
  <c r="O778" i="2"/>
  <c r="Q778" i="2" s="1"/>
  <c r="W778" i="2"/>
  <c r="AG778" i="2"/>
  <c r="O782" i="2"/>
  <c r="Q782" i="2" s="1"/>
  <c r="W782" i="2"/>
  <c r="AG782" i="2"/>
  <c r="AC782" i="2"/>
  <c r="W786" i="2"/>
  <c r="AG786" i="2"/>
  <c r="AC786" i="2"/>
  <c r="O786" i="2"/>
  <c r="Q786" i="2" s="1"/>
  <c r="AC790" i="2"/>
  <c r="O790" i="2"/>
  <c r="Q790" i="2" s="1"/>
  <c r="W790" i="2"/>
  <c r="AG790" i="2"/>
  <c r="AC799" i="2"/>
  <c r="O799" i="2"/>
  <c r="Q799" i="2" s="1"/>
  <c r="W799" i="2"/>
  <c r="AG799" i="2"/>
  <c r="AC808" i="2"/>
  <c r="O808" i="2"/>
  <c r="Q808" i="2" s="1"/>
  <c r="W808" i="2"/>
  <c r="AG808" i="2"/>
  <c r="K367" i="3"/>
  <c r="AD818" i="2"/>
  <c r="P818" i="2"/>
  <c r="R818" i="2" s="1"/>
  <c r="X818" i="2"/>
  <c r="M367" i="3" s="1"/>
  <c r="AH818" i="2"/>
  <c r="W839" i="2"/>
  <c r="AG839" i="2"/>
  <c r="O839" i="2"/>
  <c r="Q839" i="2" s="1"/>
  <c r="AC839" i="2"/>
  <c r="AH851" i="2"/>
  <c r="AD868" i="2"/>
  <c r="AD874" i="2"/>
  <c r="W612" i="2"/>
  <c r="W615" i="2"/>
  <c r="W618" i="2"/>
  <c r="W622" i="2"/>
  <c r="W625" i="2"/>
  <c r="W628" i="2"/>
  <c r="W632" i="2"/>
  <c r="W636" i="2"/>
  <c r="W639" i="2"/>
  <c r="W642" i="2"/>
  <c r="W645" i="2"/>
  <c r="W648" i="2"/>
  <c r="H326" i="3" s="1"/>
  <c r="W651" i="2"/>
  <c r="W654" i="2"/>
  <c r="W657" i="2"/>
  <c r="W661" i="2"/>
  <c r="H330" i="3" s="1"/>
  <c r="W664" i="2"/>
  <c r="W667" i="2"/>
  <c r="W670" i="2"/>
  <c r="W673" i="2"/>
  <c r="W676" i="2"/>
  <c r="W679" i="2"/>
  <c r="W682" i="2"/>
  <c r="W685" i="2"/>
  <c r="O694" i="2"/>
  <c r="Q694" i="2" s="1"/>
  <c r="W694" i="2"/>
  <c r="AG694" i="2"/>
  <c r="AD696" i="2"/>
  <c r="X696" i="2"/>
  <c r="AH698" i="2"/>
  <c r="P698" i="2"/>
  <c r="R698" i="2" s="1"/>
  <c r="O704" i="2"/>
  <c r="Q704" i="2" s="1"/>
  <c r="W704" i="2"/>
  <c r="AG704" i="2"/>
  <c r="AD706" i="2"/>
  <c r="X706" i="2"/>
  <c r="K336" i="3"/>
  <c r="AH708" i="2"/>
  <c r="P708" i="2"/>
  <c r="R708" i="2" s="1"/>
  <c r="K341" i="3"/>
  <c r="AH721" i="2"/>
  <c r="W722" i="2"/>
  <c r="AG722" i="2"/>
  <c r="AC722" i="2"/>
  <c r="O722" i="2"/>
  <c r="Q722" i="2" s="1"/>
  <c r="X725" i="2"/>
  <c r="M343" i="3" s="1"/>
  <c r="K347" i="3"/>
  <c r="AH730" i="2"/>
  <c r="F348" i="3"/>
  <c r="W731" i="2"/>
  <c r="H348" i="3" s="1"/>
  <c r="AG731" i="2"/>
  <c r="AC731" i="2"/>
  <c r="O731" i="2"/>
  <c r="Q731" i="2" s="1"/>
  <c r="X736" i="2"/>
  <c r="W740" i="2"/>
  <c r="AG740" i="2"/>
  <c r="AC740" i="2"/>
  <c r="O740" i="2"/>
  <c r="Q740" i="2" s="1"/>
  <c r="AD741" i="2"/>
  <c r="X741" i="2"/>
  <c r="AH741" i="2"/>
  <c r="P742" i="2"/>
  <c r="R742" i="2" s="1"/>
  <c r="AH742" i="2"/>
  <c r="AD742" i="2"/>
  <c r="W746" i="2"/>
  <c r="O746" i="2"/>
  <c r="Q746" i="2" s="1"/>
  <c r="W756" i="2"/>
  <c r="AG756" i="2"/>
  <c r="AC756" i="2"/>
  <c r="O756" i="2"/>
  <c r="Q756" i="2" s="1"/>
  <c r="W765" i="2"/>
  <c r="AG765" i="2"/>
  <c r="AC765" i="2"/>
  <c r="O765" i="2"/>
  <c r="Q765" i="2" s="1"/>
  <c r="AD778" i="2"/>
  <c r="P778" i="2"/>
  <c r="R778" i="2" s="1"/>
  <c r="X778" i="2"/>
  <c r="AH778" i="2"/>
  <c r="AD790" i="2"/>
  <c r="P790" i="2"/>
  <c r="R790" i="2" s="1"/>
  <c r="X790" i="2"/>
  <c r="AH790" i="2"/>
  <c r="AD799" i="2"/>
  <c r="P799" i="2"/>
  <c r="R799" i="2" s="1"/>
  <c r="X799" i="2"/>
  <c r="AH799" i="2"/>
  <c r="AD808" i="2"/>
  <c r="P808" i="2"/>
  <c r="R808" i="2" s="1"/>
  <c r="X808" i="2"/>
  <c r="AH808" i="2"/>
  <c r="AG856" i="2"/>
  <c r="O856" i="2"/>
  <c r="Q856" i="2" s="1"/>
  <c r="AC856" i="2"/>
  <c r="W856" i="2"/>
  <c r="O688" i="2"/>
  <c r="Q688" i="2" s="1"/>
  <c r="P691" i="2"/>
  <c r="R691" i="2" s="1"/>
  <c r="AC694" i="2"/>
  <c r="AH696" i="2"/>
  <c r="AC704" i="2"/>
  <c r="AH706" i="2"/>
  <c r="P710" i="2"/>
  <c r="R710" i="2" s="1"/>
  <c r="W711" i="2"/>
  <c r="AC711" i="2"/>
  <c r="O711" i="2"/>
  <c r="Q711" i="2" s="1"/>
  <c r="AG711" i="2"/>
  <c r="K338" i="3"/>
  <c r="AH715" i="2"/>
  <c r="AD715" i="2"/>
  <c r="P715" i="2"/>
  <c r="R715" i="2" s="1"/>
  <c r="F339" i="3"/>
  <c r="AC716" i="2"/>
  <c r="O716" i="2"/>
  <c r="Q716" i="2" s="1"/>
  <c r="W716" i="2"/>
  <c r="H339" i="3" s="1"/>
  <c r="X717" i="2"/>
  <c r="P720" i="2"/>
  <c r="R720" i="2" s="1"/>
  <c r="F342" i="3"/>
  <c r="AC723" i="2"/>
  <c r="O723" i="2"/>
  <c r="Q723" i="2" s="1"/>
  <c r="W723" i="2"/>
  <c r="H342" i="3" s="1"/>
  <c r="AG723" i="2"/>
  <c r="P729" i="2"/>
  <c r="R729" i="2" s="1"/>
  <c r="AC732" i="2"/>
  <c r="O732" i="2"/>
  <c r="Q732" i="2" s="1"/>
  <c r="W732" i="2"/>
  <c r="AG732" i="2"/>
  <c r="AH735" i="2"/>
  <c r="AD736" i="2"/>
  <c r="O794" i="2"/>
  <c r="Q794" i="2" s="1"/>
  <c r="W794" i="2"/>
  <c r="AG794" i="2"/>
  <c r="AC794" i="2"/>
  <c r="F363" i="3"/>
  <c r="O803" i="2"/>
  <c r="Q803" i="2" s="1"/>
  <c r="W803" i="2"/>
  <c r="H363" i="3" s="1"/>
  <c r="AG803" i="2"/>
  <c r="AC803" i="2"/>
  <c r="O813" i="2"/>
  <c r="Q813" i="2" s="1"/>
  <c r="W813" i="2"/>
  <c r="AG813" i="2"/>
  <c r="AC813" i="2"/>
  <c r="F366" i="3"/>
  <c r="W817" i="2"/>
  <c r="H366" i="3" s="1"/>
  <c r="AG817" i="2"/>
  <c r="AC817" i="2"/>
  <c r="O817" i="2"/>
  <c r="Q817" i="2" s="1"/>
  <c r="AC821" i="2"/>
  <c r="O821" i="2"/>
  <c r="Q821" i="2" s="1"/>
  <c r="W821" i="2"/>
  <c r="AG821" i="2"/>
  <c r="O825" i="2"/>
  <c r="Q825" i="2" s="1"/>
  <c r="W825" i="2"/>
  <c r="AG825" i="2"/>
  <c r="AC825" i="2"/>
  <c r="AC830" i="2"/>
  <c r="AG838" i="2"/>
  <c r="O838" i="2"/>
  <c r="Q838" i="2" s="1"/>
  <c r="AC838" i="2"/>
  <c r="W838" i="2"/>
  <c r="AD865" i="2"/>
  <c r="P688" i="2"/>
  <c r="R688" i="2" s="1"/>
  <c r="O690" i="2"/>
  <c r="Q690" i="2" s="1"/>
  <c r="W690" i="2"/>
  <c r="AC690" i="2"/>
  <c r="W692" i="2"/>
  <c r="AC692" i="2"/>
  <c r="O692" i="2"/>
  <c r="Q692" i="2" s="1"/>
  <c r="AD694" i="2"/>
  <c r="W702" i="2"/>
  <c r="AC702" i="2"/>
  <c r="O702" i="2"/>
  <c r="Q702" i="2" s="1"/>
  <c r="AD704" i="2"/>
  <c r="K339" i="3"/>
  <c r="AD716" i="2"/>
  <c r="X716" i="2"/>
  <c r="M339" i="3" s="1"/>
  <c r="AH722" i="2"/>
  <c r="AD722" i="2"/>
  <c r="P722" i="2"/>
  <c r="R722" i="2" s="1"/>
  <c r="K342" i="3"/>
  <c r="AD723" i="2"/>
  <c r="X723" i="2"/>
  <c r="M342" i="3" s="1"/>
  <c r="O724" i="2"/>
  <c r="Q724" i="2" s="1"/>
  <c r="W724" i="2"/>
  <c r="AG724" i="2"/>
  <c r="AC724" i="2"/>
  <c r="K348" i="3"/>
  <c r="AH731" i="2"/>
  <c r="AD731" i="2"/>
  <c r="P731" i="2"/>
  <c r="R731" i="2" s="1"/>
  <c r="AD732" i="2"/>
  <c r="X732" i="2"/>
  <c r="O733" i="2"/>
  <c r="Q733" i="2" s="1"/>
  <c r="W733" i="2"/>
  <c r="AG733" i="2"/>
  <c r="AC733" i="2"/>
  <c r="O739" i="2"/>
  <c r="Q739" i="2" s="1"/>
  <c r="W739" i="2"/>
  <c r="AG739" i="2"/>
  <c r="AC739" i="2"/>
  <c r="AC750" i="2"/>
  <c r="O750" i="2"/>
  <c r="Q750" i="2" s="1"/>
  <c r="W750" i="2"/>
  <c r="AG750" i="2"/>
  <c r="AC760" i="2"/>
  <c r="O760" i="2"/>
  <c r="Q760" i="2" s="1"/>
  <c r="W760" i="2"/>
  <c r="AG760" i="2"/>
  <c r="AC769" i="2"/>
  <c r="O769" i="2"/>
  <c r="Q769" i="2" s="1"/>
  <c r="W769" i="2"/>
  <c r="AG769" i="2"/>
  <c r="O773" i="2"/>
  <c r="Q773" i="2" s="1"/>
  <c r="W773" i="2"/>
  <c r="AG773" i="2"/>
  <c r="AC773" i="2"/>
  <c r="F356" i="3"/>
  <c r="W777" i="2"/>
  <c r="H356" i="3" s="1"/>
  <c r="AG777" i="2"/>
  <c r="AC777" i="2"/>
  <c r="O777" i="2"/>
  <c r="Q777" i="2" s="1"/>
  <c r="AC781" i="2"/>
  <c r="O781" i="2"/>
  <c r="Q781" i="2" s="1"/>
  <c r="W781" i="2"/>
  <c r="AG781" i="2"/>
  <c r="O785" i="2"/>
  <c r="Q785" i="2" s="1"/>
  <c r="W785" i="2"/>
  <c r="AG785" i="2"/>
  <c r="AC785" i="2"/>
  <c r="W789" i="2"/>
  <c r="AG789" i="2"/>
  <c r="AC789" i="2"/>
  <c r="O789" i="2"/>
  <c r="Q789" i="2" s="1"/>
  <c r="F361" i="3"/>
  <c r="W798" i="2"/>
  <c r="H361" i="3" s="1"/>
  <c r="AG798" i="2"/>
  <c r="AC798" i="2"/>
  <c r="O798" i="2"/>
  <c r="Q798" i="2" s="1"/>
  <c r="W807" i="2"/>
  <c r="AG807" i="2"/>
  <c r="AC807" i="2"/>
  <c r="O807" i="2"/>
  <c r="Q807" i="2" s="1"/>
  <c r="AD821" i="2"/>
  <c r="P821" i="2"/>
  <c r="R821" i="2" s="1"/>
  <c r="X821" i="2"/>
  <c r="AH821" i="2"/>
  <c r="AH888" i="2"/>
  <c r="AH598" i="2"/>
  <c r="AH604" i="2"/>
  <c r="AH610" i="2"/>
  <c r="AH646" i="2"/>
  <c r="AH659" i="2"/>
  <c r="AH671" i="2"/>
  <c r="AH677" i="2"/>
  <c r="AH683" i="2"/>
  <c r="AD690" i="2"/>
  <c r="X690" i="2"/>
  <c r="P696" i="2"/>
  <c r="R696" i="2" s="1"/>
  <c r="O699" i="2"/>
  <c r="Q699" i="2" s="1"/>
  <c r="W699" i="2"/>
  <c r="P706" i="2"/>
  <c r="R706" i="2" s="1"/>
  <c r="O709" i="2"/>
  <c r="Q709" i="2" s="1"/>
  <c r="W709" i="2"/>
  <c r="AH711" i="2"/>
  <c r="AD711" i="2"/>
  <c r="P711" i="2"/>
  <c r="R711" i="2" s="1"/>
  <c r="O717" i="2"/>
  <c r="Q717" i="2" s="1"/>
  <c r="W717" i="2"/>
  <c r="AG717" i="2"/>
  <c r="AC717" i="2"/>
  <c r="P721" i="2"/>
  <c r="R721" i="2" s="1"/>
  <c r="AH726" i="2"/>
  <c r="P730" i="2"/>
  <c r="R730" i="2" s="1"/>
  <c r="AC738" i="2"/>
  <c r="O738" i="2"/>
  <c r="Q738" i="2" s="1"/>
  <c r="W738" i="2"/>
  <c r="AG738" i="2"/>
  <c r="P741" i="2"/>
  <c r="R741" i="2" s="1"/>
  <c r="F349" i="3"/>
  <c r="O745" i="2"/>
  <c r="Q745" i="2" s="1"/>
  <c r="W745" i="2"/>
  <c r="H349" i="3" s="1"/>
  <c r="AG745" i="2"/>
  <c r="AC745" i="2"/>
  <c r="AD750" i="2"/>
  <c r="P750" i="2"/>
  <c r="R750" i="2" s="1"/>
  <c r="X750" i="2"/>
  <c r="AH750" i="2"/>
  <c r="O754" i="2"/>
  <c r="Q754" i="2" s="1"/>
  <c r="W754" i="2"/>
  <c r="AG754" i="2"/>
  <c r="AC754" i="2"/>
  <c r="AD760" i="2"/>
  <c r="P760" i="2"/>
  <c r="R760" i="2" s="1"/>
  <c r="X760" i="2"/>
  <c r="AH760" i="2"/>
  <c r="F354" i="3"/>
  <c r="O764" i="2"/>
  <c r="Q764" i="2" s="1"/>
  <c r="W764" i="2"/>
  <c r="H354" i="3" s="1"/>
  <c r="AG764" i="2"/>
  <c r="AC764" i="2"/>
  <c r="AD769" i="2"/>
  <c r="P769" i="2"/>
  <c r="R769" i="2" s="1"/>
  <c r="X769" i="2"/>
  <c r="AH769" i="2"/>
  <c r="AD781" i="2"/>
  <c r="P781" i="2"/>
  <c r="R781" i="2" s="1"/>
  <c r="X781" i="2"/>
  <c r="AH781" i="2"/>
  <c r="F358" i="3"/>
  <c r="AC793" i="2"/>
  <c r="O793" i="2"/>
  <c r="Q793" i="2" s="1"/>
  <c r="W793" i="2"/>
  <c r="H358" i="3" s="1"/>
  <c r="AG793" i="2"/>
  <c r="AC802" i="2"/>
  <c r="O802" i="2"/>
  <c r="Q802" i="2" s="1"/>
  <c r="W802" i="2"/>
  <c r="AG802" i="2"/>
  <c r="AC812" i="2"/>
  <c r="O812" i="2"/>
  <c r="Q812" i="2" s="1"/>
  <c r="W812" i="2"/>
  <c r="AG812" i="2"/>
  <c r="AG837" i="2"/>
  <c r="AC843" i="2"/>
  <c r="AG854" i="2"/>
  <c r="O854" i="2"/>
  <c r="Q854" i="2" s="1"/>
  <c r="AC854" i="2"/>
  <c r="W854" i="2"/>
  <c r="AC861" i="2"/>
  <c r="O861" i="2"/>
  <c r="Q861" i="2" s="1"/>
  <c r="AG861" i="2"/>
  <c r="W861" i="2"/>
  <c r="O648" i="2"/>
  <c r="Q648" i="2" s="1"/>
  <c r="O661" i="2"/>
  <c r="Q661" i="2" s="1"/>
  <c r="AG690" i="2"/>
  <c r="AH692" i="2"/>
  <c r="P692" i="2"/>
  <c r="R692" i="2" s="1"/>
  <c r="AG692" i="2"/>
  <c r="O697" i="2"/>
  <c r="Q697" i="2" s="1"/>
  <c r="W697" i="2"/>
  <c r="AG697" i="2"/>
  <c r="AD699" i="2"/>
  <c r="X699" i="2"/>
  <c r="AG699" i="2"/>
  <c r="AH702" i="2"/>
  <c r="P702" i="2"/>
  <c r="R702" i="2" s="1"/>
  <c r="O707" i="2"/>
  <c r="Q707" i="2" s="1"/>
  <c r="W707" i="2"/>
  <c r="AG707" i="2"/>
  <c r="AD709" i="2"/>
  <c r="X709" i="2"/>
  <c r="AG709" i="2"/>
  <c r="O712" i="2"/>
  <c r="Q712" i="2" s="1"/>
  <c r="W712" i="2"/>
  <c r="AH712" i="2"/>
  <c r="AD717" i="2"/>
  <c r="AH724" i="2"/>
  <c r="F343" i="3"/>
  <c r="W725" i="2"/>
  <c r="H343" i="3" s="1"/>
  <c r="AG725" i="2"/>
  <c r="AC725" i="2"/>
  <c r="O725" i="2"/>
  <c r="Q725" i="2" s="1"/>
  <c r="AH733" i="2"/>
  <c r="W734" i="2"/>
  <c r="AG734" i="2"/>
  <c r="AC734" i="2"/>
  <c r="O734" i="2"/>
  <c r="Q734" i="2" s="1"/>
  <c r="AC735" i="2"/>
  <c r="O735" i="2"/>
  <c r="Q735" i="2" s="1"/>
  <c r="W735" i="2"/>
  <c r="AG735" i="2"/>
  <c r="O736" i="2"/>
  <c r="Q736" i="2" s="1"/>
  <c r="W736" i="2"/>
  <c r="AG736" i="2"/>
  <c r="AC736" i="2"/>
  <c r="W737" i="2"/>
  <c r="AG737" i="2"/>
  <c r="AC737" i="2"/>
  <c r="O737" i="2"/>
  <c r="Q737" i="2" s="1"/>
  <c r="AD738" i="2"/>
  <c r="X738" i="2"/>
  <c r="AH738" i="2"/>
  <c r="P739" i="2"/>
  <c r="R739" i="2" s="1"/>
  <c r="AH739" i="2"/>
  <c r="AD739" i="2"/>
  <c r="W749" i="2"/>
  <c r="AG749" i="2"/>
  <c r="AC749" i="2"/>
  <c r="O749" i="2"/>
  <c r="Q749" i="2" s="1"/>
  <c r="W759" i="2"/>
  <c r="AG759" i="2"/>
  <c r="AC759" i="2"/>
  <c r="O759" i="2"/>
  <c r="Q759" i="2" s="1"/>
  <c r="W768" i="2"/>
  <c r="AG768" i="2"/>
  <c r="AC768" i="2"/>
  <c r="O768" i="2"/>
  <c r="Q768" i="2" s="1"/>
  <c r="K358" i="3"/>
  <c r="AD793" i="2"/>
  <c r="P793" i="2"/>
  <c r="R793" i="2" s="1"/>
  <c r="X793" i="2"/>
  <c r="M358" i="3" s="1"/>
  <c r="AH793" i="2"/>
  <c r="AD802" i="2"/>
  <c r="P802" i="2"/>
  <c r="R802" i="2" s="1"/>
  <c r="X802" i="2"/>
  <c r="AH802" i="2"/>
  <c r="AD812" i="2"/>
  <c r="P812" i="2"/>
  <c r="R812" i="2" s="1"/>
  <c r="X812" i="2"/>
  <c r="AH812" i="2"/>
  <c r="F365" i="3"/>
  <c r="O816" i="2"/>
  <c r="Q816" i="2" s="1"/>
  <c r="W816" i="2"/>
  <c r="H365" i="3" s="1"/>
  <c r="AG816" i="2"/>
  <c r="AC816" i="2"/>
  <c r="W820" i="2"/>
  <c r="O820" i="2"/>
  <c r="Q820" i="2" s="1"/>
  <c r="AC824" i="2"/>
  <c r="O824" i="2"/>
  <c r="Q824" i="2" s="1"/>
  <c r="W824" i="2"/>
  <c r="AG824" i="2"/>
  <c r="AC828" i="2"/>
  <c r="O828" i="2"/>
  <c r="Q828" i="2" s="1"/>
  <c r="W828" i="2"/>
  <c r="AG828" i="2"/>
  <c r="O835" i="2"/>
  <c r="Q835" i="2" s="1"/>
  <c r="W835" i="2"/>
  <c r="AH841" i="2"/>
  <c r="P841" i="2"/>
  <c r="R841" i="2" s="1"/>
  <c r="P843" i="2"/>
  <c r="R843" i="2" s="1"/>
  <c r="AH850" i="2"/>
  <c r="P850" i="2"/>
  <c r="R850" i="2" s="1"/>
  <c r="P852" i="2"/>
  <c r="R852" i="2" s="1"/>
  <c r="AD857" i="2"/>
  <c r="P857" i="2"/>
  <c r="R857" i="2" s="1"/>
  <c r="X857" i="2"/>
  <c r="AH857" i="2"/>
  <c r="AC860" i="2"/>
  <c r="AG860" i="2"/>
  <c r="AG862" i="2"/>
  <c r="X864" i="2"/>
  <c r="AD864" i="2"/>
  <c r="AC866" i="2"/>
  <c r="AG866" i="2"/>
  <c r="X873" i="2"/>
  <c r="AD873" i="2"/>
  <c r="AC875" i="2"/>
  <c r="AG875" i="2"/>
  <c r="O879" i="2"/>
  <c r="Q879" i="2" s="1"/>
  <c r="X882" i="2"/>
  <c r="AD882" i="2"/>
  <c r="AH882" i="2"/>
  <c r="X891" i="2"/>
  <c r="AD891" i="2"/>
  <c r="P891" i="2"/>
  <c r="R891" i="2" s="1"/>
  <c r="AH898" i="2"/>
  <c r="AC899" i="2"/>
  <c r="X900" i="2"/>
  <c r="AH900" i="2"/>
  <c r="AD900" i="2"/>
  <c r="P900" i="2"/>
  <c r="R900" i="2" s="1"/>
  <c r="AC923" i="2"/>
  <c r="X940" i="2"/>
  <c r="AH940" i="2"/>
  <c r="AD940" i="2"/>
  <c r="P940" i="2"/>
  <c r="R940" i="2" s="1"/>
  <c r="AG941" i="2"/>
  <c r="AC942" i="2"/>
  <c r="X955" i="2"/>
  <c r="AH955" i="2"/>
  <c r="AD955" i="2"/>
  <c r="P955" i="2"/>
  <c r="R955" i="2" s="1"/>
  <c r="AH956" i="2"/>
  <c r="K388" i="3"/>
  <c r="X967" i="2"/>
  <c r="M388" i="3" s="1"/>
  <c r="AH967" i="2"/>
  <c r="AD967" i="2"/>
  <c r="P967" i="2"/>
  <c r="R967" i="2" s="1"/>
  <c r="X979" i="2"/>
  <c r="P979" i="2"/>
  <c r="R979" i="2" s="1"/>
  <c r="AH980" i="2"/>
  <c r="AH991" i="2"/>
  <c r="P991" i="2"/>
  <c r="R991" i="2" s="1"/>
  <c r="X991" i="2"/>
  <c r="AD991" i="2"/>
  <c r="AG992" i="2"/>
  <c r="W998" i="2"/>
  <c r="AG998" i="2"/>
  <c r="O998" i="2"/>
  <c r="Q998" i="2" s="1"/>
  <c r="AC998" i="2"/>
  <c r="AG1023" i="2"/>
  <c r="AC1023" i="2"/>
  <c r="W1023" i="2"/>
  <c r="O1023" i="2"/>
  <c r="Q1023" i="2" s="1"/>
  <c r="AD745" i="2"/>
  <c r="AD748" i="2"/>
  <c r="AD751" i="2"/>
  <c r="AD754" i="2"/>
  <c r="AD758" i="2"/>
  <c r="AD761" i="2"/>
  <c r="AD764" i="2"/>
  <c r="AD767" i="2"/>
  <c r="AD770" i="2"/>
  <c r="AD773" i="2"/>
  <c r="AD776" i="2"/>
  <c r="AD779" i="2"/>
  <c r="AD785" i="2"/>
  <c r="AD788" i="2"/>
  <c r="AD791" i="2"/>
  <c r="AD794" i="2"/>
  <c r="AD797" i="2"/>
  <c r="AD800" i="2"/>
  <c r="AD803" i="2"/>
  <c r="AD806" i="2"/>
  <c r="AD810" i="2"/>
  <c r="AD813" i="2"/>
  <c r="AD816" i="2"/>
  <c r="AD819" i="2"/>
  <c r="AD822" i="2"/>
  <c r="AD825" i="2"/>
  <c r="AG829" i="2"/>
  <c r="AG830" i="2"/>
  <c r="AG831" i="2"/>
  <c r="AG832" i="2"/>
  <c r="AG833" i="2"/>
  <c r="AG834" i="2"/>
  <c r="AD839" i="2"/>
  <c r="P839" i="2"/>
  <c r="R839" i="2" s="1"/>
  <c r="X839" i="2"/>
  <c r="AD848" i="2"/>
  <c r="P848" i="2"/>
  <c r="R848" i="2" s="1"/>
  <c r="X848" i="2"/>
  <c r="AG857" i="2"/>
  <c r="AH862" i="2"/>
  <c r="P862" i="2"/>
  <c r="R862" i="2" s="1"/>
  <c r="AG873" i="2"/>
  <c r="AC873" i="2"/>
  <c r="AG882" i="2"/>
  <c r="AC882" i="2"/>
  <c r="O886" i="2"/>
  <c r="Q886" i="2" s="1"/>
  <c r="AG891" i="2"/>
  <c r="AG900" i="2"/>
  <c r="AC900" i="2"/>
  <c r="X921" i="2"/>
  <c r="AH921" i="2"/>
  <c r="AD921" i="2"/>
  <c r="P921" i="2"/>
  <c r="R921" i="2" s="1"/>
  <c r="AG922" i="2"/>
  <c r="AD939" i="2"/>
  <c r="P939" i="2"/>
  <c r="R939" i="2" s="1"/>
  <c r="X939" i="2"/>
  <c r="AH939" i="2"/>
  <c r="AH941" i="2"/>
  <c r="AD954" i="2"/>
  <c r="P954" i="2"/>
  <c r="R954" i="2" s="1"/>
  <c r="X954" i="2"/>
  <c r="AH954" i="2"/>
  <c r="K387" i="3"/>
  <c r="AD966" i="2"/>
  <c r="P966" i="2"/>
  <c r="R966" i="2" s="1"/>
  <c r="X966" i="2"/>
  <c r="M387" i="3" s="1"/>
  <c r="AH966" i="2"/>
  <c r="AD978" i="2"/>
  <c r="P978" i="2"/>
  <c r="R978" i="2" s="1"/>
  <c r="X978" i="2"/>
  <c r="AH978" i="2"/>
  <c r="AH986" i="2"/>
  <c r="AC991" i="2"/>
  <c r="AH998" i="2"/>
  <c r="AC1033" i="2"/>
  <c r="AG1059" i="2"/>
  <c r="AH828" i="2"/>
  <c r="AH831" i="2"/>
  <c r="W837" i="2"/>
  <c r="AC840" i="2"/>
  <c r="AC841" i="2"/>
  <c r="AH843" i="2"/>
  <c r="W846" i="2"/>
  <c r="AC849" i="2"/>
  <c r="AH852" i="2"/>
  <c r="W855" i="2"/>
  <c r="AC857" i="2"/>
  <c r="AD862" i="2"/>
  <c r="AG871" i="2"/>
  <c r="AC871" i="2"/>
  <c r="AG880" i="2"/>
  <c r="AC880" i="2"/>
  <c r="O885" i="2"/>
  <c r="Q885" i="2" s="1"/>
  <c r="AH886" i="2"/>
  <c r="O901" i="2"/>
  <c r="Q901" i="2" s="1"/>
  <c r="AD902" i="2"/>
  <c r="P902" i="2"/>
  <c r="R902" i="2" s="1"/>
  <c r="X902" i="2"/>
  <c r="AH902" i="2"/>
  <c r="P920" i="2"/>
  <c r="R920" i="2" s="1"/>
  <c r="X920" i="2"/>
  <c r="AH922" i="2"/>
  <c r="X937" i="2"/>
  <c r="AH937" i="2"/>
  <c r="AD937" i="2"/>
  <c r="P937" i="2"/>
  <c r="R937" i="2" s="1"/>
  <c r="AG938" i="2"/>
  <c r="AC939" i="2"/>
  <c r="AG953" i="2"/>
  <c r="AC954" i="2"/>
  <c r="AG977" i="2"/>
  <c r="P985" i="2"/>
  <c r="R985" i="2" s="1"/>
  <c r="X985" i="2"/>
  <c r="AH985" i="2"/>
  <c r="AD985" i="2"/>
  <c r="AC1015" i="2"/>
  <c r="AC1054" i="2"/>
  <c r="P734" i="2"/>
  <c r="R734" i="2" s="1"/>
  <c r="P737" i="2"/>
  <c r="R737" i="2" s="1"/>
  <c r="P740" i="2"/>
  <c r="R740" i="2" s="1"/>
  <c r="P743" i="2"/>
  <c r="R743" i="2" s="1"/>
  <c r="P746" i="2"/>
  <c r="R746" i="2" s="1"/>
  <c r="P749" i="2"/>
  <c r="R749" i="2" s="1"/>
  <c r="P752" i="2"/>
  <c r="R752" i="2" s="1"/>
  <c r="P756" i="2"/>
  <c r="R756" i="2" s="1"/>
  <c r="P759" i="2"/>
  <c r="R759" i="2" s="1"/>
  <c r="P762" i="2"/>
  <c r="R762" i="2" s="1"/>
  <c r="P765" i="2"/>
  <c r="R765" i="2" s="1"/>
  <c r="P768" i="2"/>
  <c r="R768" i="2" s="1"/>
  <c r="P771" i="2"/>
  <c r="R771" i="2" s="1"/>
  <c r="P774" i="2"/>
  <c r="R774" i="2" s="1"/>
  <c r="P777" i="2"/>
  <c r="R777" i="2" s="1"/>
  <c r="P780" i="2"/>
  <c r="R780" i="2" s="1"/>
  <c r="P783" i="2"/>
  <c r="R783" i="2" s="1"/>
  <c r="P786" i="2"/>
  <c r="R786" i="2" s="1"/>
  <c r="P789" i="2"/>
  <c r="R789" i="2" s="1"/>
  <c r="P792" i="2"/>
  <c r="R792" i="2" s="1"/>
  <c r="P795" i="2"/>
  <c r="R795" i="2" s="1"/>
  <c r="P798" i="2"/>
  <c r="R798" i="2" s="1"/>
  <c r="P801" i="2"/>
  <c r="R801" i="2" s="1"/>
  <c r="P804" i="2"/>
  <c r="R804" i="2" s="1"/>
  <c r="P807" i="2"/>
  <c r="R807" i="2" s="1"/>
  <c r="P811" i="2"/>
  <c r="R811" i="2" s="1"/>
  <c r="P814" i="2"/>
  <c r="R814" i="2" s="1"/>
  <c r="P817" i="2"/>
  <c r="R817" i="2" s="1"/>
  <c r="P820" i="2"/>
  <c r="R820" i="2" s="1"/>
  <c r="P823" i="2"/>
  <c r="R823" i="2" s="1"/>
  <c r="P826" i="2"/>
  <c r="R826" i="2" s="1"/>
  <c r="X837" i="2"/>
  <c r="O840" i="2"/>
  <c r="Q840" i="2" s="1"/>
  <c r="AD840" i="2"/>
  <c r="O841" i="2"/>
  <c r="Q841" i="2" s="1"/>
  <c r="AD841" i="2"/>
  <c r="X846" i="2"/>
  <c r="O849" i="2"/>
  <c r="Q849" i="2" s="1"/>
  <c r="AD849" i="2"/>
  <c r="O850" i="2"/>
  <c r="Q850" i="2" s="1"/>
  <c r="AD850" i="2"/>
  <c r="X855" i="2"/>
  <c r="O860" i="2"/>
  <c r="Q860" i="2" s="1"/>
  <c r="O866" i="2"/>
  <c r="Q866" i="2" s="1"/>
  <c r="AD869" i="2"/>
  <c r="P869" i="2"/>
  <c r="R869" i="2" s="1"/>
  <c r="X869" i="2"/>
  <c r="AH869" i="2"/>
  <c r="AH871" i="2"/>
  <c r="P871" i="2"/>
  <c r="R871" i="2" s="1"/>
  <c r="O875" i="2"/>
  <c r="Q875" i="2" s="1"/>
  <c r="K368" i="3"/>
  <c r="AD878" i="2"/>
  <c r="P878" i="2"/>
  <c r="R878" i="2" s="1"/>
  <c r="X878" i="2"/>
  <c r="M368" i="3" s="1"/>
  <c r="AH878" i="2"/>
  <c r="AH880" i="2"/>
  <c r="P880" i="2"/>
  <c r="R880" i="2" s="1"/>
  <c r="AD887" i="2"/>
  <c r="P887" i="2"/>
  <c r="R887" i="2" s="1"/>
  <c r="X887" i="2"/>
  <c r="AH887" i="2"/>
  <c r="AG892" i="2"/>
  <c r="AC892" i="2"/>
  <c r="O892" i="2"/>
  <c r="Q892" i="2" s="1"/>
  <c r="AH901" i="2"/>
  <c r="AC902" i="2"/>
  <c r="X903" i="2"/>
  <c r="AH903" i="2"/>
  <c r="AD903" i="2"/>
  <c r="P903" i="2"/>
  <c r="R903" i="2" s="1"/>
  <c r="AC920" i="2"/>
  <c r="AD936" i="2"/>
  <c r="P936" i="2"/>
  <c r="R936" i="2" s="1"/>
  <c r="X936" i="2"/>
  <c r="AH936" i="2"/>
  <c r="AH938" i="2"/>
  <c r="X952" i="2"/>
  <c r="AH952" i="2"/>
  <c r="AD952" i="2"/>
  <c r="P952" i="2"/>
  <c r="R952" i="2" s="1"/>
  <c r="AH953" i="2"/>
  <c r="K385" i="3"/>
  <c r="X964" i="2"/>
  <c r="M385" i="3" s="1"/>
  <c r="AH964" i="2"/>
  <c r="AD964" i="2"/>
  <c r="P964" i="2"/>
  <c r="R964" i="2" s="1"/>
  <c r="X976" i="2"/>
  <c r="AH976" i="2"/>
  <c r="AD976" i="2"/>
  <c r="P976" i="2"/>
  <c r="R976" i="2" s="1"/>
  <c r="AH977" i="2"/>
  <c r="AC985" i="2"/>
  <c r="O1003" i="2"/>
  <c r="Q1003" i="2" s="1"/>
  <c r="AG1003" i="2"/>
  <c r="AC1003" i="2"/>
  <c r="W1003" i="2"/>
  <c r="O1032" i="2"/>
  <c r="Q1032" i="2" s="1"/>
  <c r="AG1032" i="2"/>
  <c r="AC1032" i="2"/>
  <c r="W1032" i="2"/>
  <c r="AG1053" i="2"/>
  <c r="AH838" i="2"/>
  <c r="P838" i="2"/>
  <c r="R838" i="2" s="1"/>
  <c r="P840" i="2"/>
  <c r="R840" i="2" s="1"/>
  <c r="AH847" i="2"/>
  <c r="P847" i="2"/>
  <c r="R847" i="2" s="1"/>
  <c r="P849" i="2"/>
  <c r="R849" i="2" s="1"/>
  <c r="AH856" i="2"/>
  <c r="P856" i="2"/>
  <c r="R856" i="2" s="1"/>
  <c r="O857" i="2"/>
  <c r="Q857" i="2" s="1"/>
  <c r="AG859" i="2"/>
  <c r="O862" i="2"/>
  <c r="Q862" i="2" s="1"/>
  <c r="O864" i="2"/>
  <c r="Q864" i="2" s="1"/>
  <c r="X865" i="2"/>
  <c r="X867" i="2"/>
  <c r="AC869" i="2"/>
  <c r="AG869" i="2"/>
  <c r="O873" i="2"/>
  <c r="Q873" i="2" s="1"/>
  <c r="X874" i="2"/>
  <c r="X876" i="2"/>
  <c r="AD876" i="2"/>
  <c r="F368" i="3"/>
  <c r="AC878" i="2"/>
  <c r="P368" i="3" s="1"/>
  <c r="AG878" i="2"/>
  <c r="O882" i="2"/>
  <c r="Q882" i="2" s="1"/>
  <c r="AC887" i="2"/>
  <c r="O891" i="2"/>
  <c r="Q891" i="2" s="1"/>
  <c r="AH892" i="2"/>
  <c r="O900" i="2"/>
  <c r="Q900" i="2" s="1"/>
  <c r="X918" i="2"/>
  <c r="AH918" i="2"/>
  <c r="AD918" i="2"/>
  <c r="P918" i="2"/>
  <c r="R918" i="2" s="1"/>
  <c r="AG919" i="2"/>
  <c r="K374" i="3"/>
  <c r="X934" i="2"/>
  <c r="M374" i="3" s="1"/>
  <c r="AH934" i="2"/>
  <c r="AD934" i="2"/>
  <c r="P934" i="2"/>
  <c r="R934" i="2" s="1"/>
  <c r="AG935" i="2"/>
  <c r="AC936" i="2"/>
  <c r="K380" i="3"/>
  <c r="P951" i="2"/>
  <c r="R951" i="2" s="1"/>
  <c r="X951" i="2"/>
  <c r="M380" i="3" s="1"/>
  <c r="K384" i="3"/>
  <c r="AD963" i="2"/>
  <c r="P963" i="2"/>
  <c r="R963" i="2" s="1"/>
  <c r="X963" i="2"/>
  <c r="M384" i="3" s="1"/>
  <c r="AH963" i="2"/>
  <c r="AD975" i="2"/>
  <c r="P975" i="2"/>
  <c r="R975" i="2" s="1"/>
  <c r="X975" i="2"/>
  <c r="AH975" i="2"/>
  <c r="AC990" i="2"/>
  <c r="AG1014" i="2"/>
  <c r="AC1014" i="2"/>
  <c r="W1014" i="2"/>
  <c r="O1014" i="2"/>
  <c r="Q1014" i="2" s="1"/>
  <c r="AC1021" i="2"/>
  <c r="AG1044" i="2"/>
  <c r="AD734" i="2"/>
  <c r="AD737" i="2"/>
  <c r="AD740" i="2"/>
  <c r="AD743" i="2"/>
  <c r="AH745" i="2"/>
  <c r="AD746" i="2"/>
  <c r="AH748" i="2"/>
  <c r="AD749" i="2"/>
  <c r="AH751" i="2"/>
  <c r="AH754" i="2"/>
  <c r="AD756" i="2"/>
  <c r="AH758" i="2"/>
  <c r="AD759" i="2"/>
  <c r="AH761" i="2"/>
  <c r="AD762" i="2"/>
  <c r="AH764" i="2"/>
  <c r="AD765" i="2"/>
  <c r="AH767" i="2"/>
  <c r="AD768" i="2"/>
  <c r="AH770" i="2"/>
  <c r="AD771" i="2"/>
  <c r="AH773" i="2"/>
  <c r="AD774" i="2"/>
  <c r="AH776" i="2"/>
  <c r="AD777" i="2"/>
  <c r="AH779" i="2"/>
  <c r="AD780" i="2"/>
  <c r="AD783" i="2"/>
  <c r="AH785" i="2"/>
  <c r="AD786" i="2"/>
  <c r="AH788" i="2"/>
  <c r="AD789" i="2"/>
  <c r="AH791" i="2"/>
  <c r="AD792" i="2"/>
  <c r="AH794" i="2"/>
  <c r="AD795" i="2"/>
  <c r="AH797" i="2"/>
  <c r="AD798" i="2"/>
  <c r="AH800" i="2"/>
  <c r="AD801" i="2"/>
  <c r="AH803" i="2"/>
  <c r="AD804" i="2"/>
  <c r="AH806" i="2"/>
  <c r="AD807" i="2"/>
  <c r="AH810" i="2"/>
  <c r="AD811" i="2"/>
  <c r="AH813" i="2"/>
  <c r="AD814" i="2"/>
  <c r="AH816" i="2"/>
  <c r="AD817" i="2"/>
  <c r="AH819" i="2"/>
  <c r="AH822" i="2"/>
  <c r="AH825" i="2"/>
  <c r="AD826" i="2"/>
  <c r="W829" i="2"/>
  <c r="W830" i="2"/>
  <c r="W831" i="2"/>
  <c r="W832" i="2"/>
  <c r="W833" i="2"/>
  <c r="W834" i="2"/>
  <c r="AD835" i="2"/>
  <c r="P835" i="2"/>
  <c r="R835" i="2" s="1"/>
  <c r="X835" i="2"/>
  <c r="AG840" i="2"/>
  <c r="AG841" i="2"/>
  <c r="W844" i="2"/>
  <c r="AD845" i="2"/>
  <c r="P845" i="2"/>
  <c r="R845" i="2" s="1"/>
  <c r="X845" i="2"/>
  <c r="AG849" i="2"/>
  <c r="W853" i="2"/>
  <c r="AD854" i="2"/>
  <c r="P854" i="2"/>
  <c r="R854" i="2" s="1"/>
  <c r="X854" i="2"/>
  <c r="AH859" i="2"/>
  <c r="P859" i="2"/>
  <c r="R859" i="2" s="1"/>
  <c r="AC859" i="2"/>
  <c r="X861" i="2"/>
  <c r="AD861" i="2"/>
  <c r="P864" i="2"/>
  <c r="R864" i="2" s="1"/>
  <c r="AG867" i="2"/>
  <c r="AC867" i="2"/>
  <c r="P873" i="2"/>
  <c r="R873" i="2" s="1"/>
  <c r="AG876" i="2"/>
  <c r="AC876" i="2"/>
  <c r="AH876" i="2"/>
  <c r="P882" i="2"/>
  <c r="R882" i="2" s="1"/>
  <c r="AG883" i="2"/>
  <c r="AC883" i="2"/>
  <c r="O883" i="2"/>
  <c r="Q883" i="2" s="1"/>
  <c r="X888" i="2"/>
  <c r="AD888" i="2"/>
  <c r="P888" i="2"/>
  <c r="R888" i="2" s="1"/>
  <c r="AD893" i="2"/>
  <c r="P893" i="2"/>
  <c r="R893" i="2" s="1"/>
  <c r="X893" i="2"/>
  <c r="AH893" i="2"/>
  <c r="AG904" i="2"/>
  <c r="AC904" i="2"/>
  <c r="O904" i="2"/>
  <c r="Q904" i="2" s="1"/>
  <c r="AD905" i="2"/>
  <c r="P905" i="2"/>
  <c r="R905" i="2" s="1"/>
  <c r="X905" i="2"/>
  <c r="AH905" i="2"/>
  <c r="AD917" i="2"/>
  <c r="P917" i="2"/>
  <c r="R917" i="2" s="1"/>
  <c r="X917" i="2"/>
  <c r="AH917" i="2"/>
  <c r="AH919" i="2"/>
  <c r="AD933" i="2"/>
  <c r="P933" i="2"/>
  <c r="R933" i="2" s="1"/>
  <c r="X933" i="2"/>
  <c r="AH933" i="2"/>
  <c r="AH935" i="2"/>
  <c r="AG974" i="2"/>
  <c r="AG995" i="2"/>
  <c r="O995" i="2"/>
  <c r="Q995" i="2" s="1"/>
  <c r="AC995" i="2"/>
  <c r="W995" i="2"/>
  <c r="AG1002" i="2"/>
  <c r="O1002" i="2"/>
  <c r="Q1002" i="2" s="1"/>
  <c r="AC1002" i="2"/>
  <c r="W1002" i="2"/>
  <c r="AC1036" i="2"/>
  <c r="X828" i="2"/>
  <c r="P829" i="2"/>
  <c r="R829" i="2" s="1"/>
  <c r="X829" i="2"/>
  <c r="X830" i="2"/>
  <c r="X831" i="2"/>
  <c r="P832" i="2"/>
  <c r="R832" i="2" s="1"/>
  <c r="X832" i="2"/>
  <c r="X833" i="2"/>
  <c r="AC837" i="2"/>
  <c r="AH840" i="2"/>
  <c r="W843" i="2"/>
  <c r="AC846" i="2"/>
  <c r="AH849" i="2"/>
  <c r="W852" i="2"/>
  <c r="AD856" i="2"/>
  <c r="AD859" i="2"/>
  <c r="AG865" i="2"/>
  <c r="AC865" i="2"/>
  <c r="O871" i="2"/>
  <c r="Q871" i="2" s="1"/>
  <c r="AG874" i="2"/>
  <c r="AC874" i="2"/>
  <c r="O880" i="2"/>
  <c r="Q880" i="2" s="1"/>
  <c r="AH883" i="2"/>
  <c r="P883" i="2"/>
  <c r="R883" i="2" s="1"/>
  <c r="AG888" i="2"/>
  <c r="AC888" i="2"/>
  <c r="AC893" i="2"/>
  <c r="K370" i="3"/>
  <c r="X894" i="2"/>
  <c r="M370" i="3" s="1"/>
  <c r="AH894" i="2"/>
  <c r="AD894" i="2"/>
  <c r="P894" i="2"/>
  <c r="R894" i="2" s="1"/>
  <c r="AH904" i="2"/>
  <c r="AC905" i="2"/>
  <c r="X906" i="2"/>
  <c r="AH906" i="2"/>
  <c r="AD906" i="2"/>
  <c r="P906" i="2"/>
  <c r="R906" i="2" s="1"/>
  <c r="AC917" i="2"/>
  <c r="X931" i="2"/>
  <c r="P931" i="2"/>
  <c r="R931" i="2" s="1"/>
  <c r="AC933" i="2"/>
  <c r="K378" i="3"/>
  <c r="X949" i="2"/>
  <c r="M378" i="3" s="1"/>
  <c r="AH949" i="2"/>
  <c r="AD949" i="2"/>
  <c r="P949" i="2"/>
  <c r="R949" i="2" s="1"/>
  <c r="K382" i="3"/>
  <c r="X961" i="2"/>
  <c r="M382" i="3" s="1"/>
  <c r="AH961" i="2"/>
  <c r="AD961" i="2"/>
  <c r="P961" i="2"/>
  <c r="R961" i="2" s="1"/>
  <c r="K394" i="3"/>
  <c r="X973" i="2"/>
  <c r="M394" i="3" s="1"/>
  <c r="AH973" i="2"/>
  <c r="AD973" i="2"/>
  <c r="P973" i="2"/>
  <c r="R973" i="2" s="1"/>
  <c r="AH974" i="2"/>
  <c r="AC984" i="2"/>
  <c r="AH989" i="2"/>
  <c r="AG1026" i="2"/>
  <c r="AC1026" i="2"/>
  <c r="W1026" i="2"/>
  <c r="O1026" i="2"/>
  <c r="Q1026" i="2" s="1"/>
  <c r="X745" i="2"/>
  <c r="M349" i="3" s="1"/>
  <c r="X748" i="2"/>
  <c r="X751" i="2"/>
  <c r="X754" i="2"/>
  <c r="X758" i="2"/>
  <c r="X761" i="2"/>
  <c r="M351" i="3" s="1"/>
  <c r="X764" i="2"/>
  <c r="M354" i="3" s="1"/>
  <c r="X767" i="2"/>
  <c r="X770" i="2"/>
  <c r="X773" i="2"/>
  <c r="X776" i="2"/>
  <c r="X779" i="2"/>
  <c r="X782" i="2"/>
  <c r="X785" i="2"/>
  <c r="X788" i="2"/>
  <c r="M357" i="3" s="1"/>
  <c r="X791" i="2"/>
  <c r="X794" i="2"/>
  <c r="X797" i="2"/>
  <c r="M360" i="3" s="1"/>
  <c r="X800" i="2"/>
  <c r="X803" i="2"/>
  <c r="M363" i="3" s="1"/>
  <c r="X806" i="2"/>
  <c r="X810" i="2"/>
  <c r="X813" i="2"/>
  <c r="X816" i="2"/>
  <c r="M365" i="3" s="1"/>
  <c r="X819" i="2"/>
  <c r="X822" i="2"/>
  <c r="X825" i="2"/>
  <c r="AH839" i="2"/>
  <c r="AH848" i="2"/>
  <c r="AD863" i="2"/>
  <c r="P863" i="2"/>
  <c r="R863" i="2" s="1"/>
  <c r="X863" i="2"/>
  <c r="AH863" i="2"/>
  <c r="AH865" i="2"/>
  <c r="P865" i="2"/>
  <c r="R865" i="2" s="1"/>
  <c r="AD872" i="2"/>
  <c r="P872" i="2"/>
  <c r="R872" i="2" s="1"/>
  <c r="X872" i="2"/>
  <c r="AH872" i="2"/>
  <c r="AH874" i="2"/>
  <c r="P874" i="2"/>
  <c r="R874" i="2" s="1"/>
  <c r="K369" i="3"/>
  <c r="P881" i="2"/>
  <c r="R881" i="2" s="1"/>
  <c r="X881" i="2"/>
  <c r="M369" i="3" s="1"/>
  <c r="F370" i="3"/>
  <c r="AG906" i="2"/>
  <c r="AC906" i="2"/>
  <c r="AD908" i="2"/>
  <c r="P908" i="2"/>
  <c r="R908" i="2" s="1"/>
  <c r="X908" i="2"/>
  <c r="AH908" i="2"/>
  <c r="X909" i="2"/>
  <c r="AH909" i="2"/>
  <c r="AD909" i="2"/>
  <c r="P909" i="2"/>
  <c r="R909" i="2" s="1"/>
  <c r="AD911" i="2"/>
  <c r="P911" i="2"/>
  <c r="R911" i="2" s="1"/>
  <c r="X911" i="2"/>
  <c r="AH911" i="2"/>
  <c r="X912" i="2"/>
  <c r="AH912" i="2"/>
  <c r="AD912" i="2"/>
  <c r="P912" i="2"/>
  <c r="R912" i="2" s="1"/>
  <c r="K371" i="3"/>
  <c r="AD914" i="2"/>
  <c r="P914" i="2"/>
  <c r="R914" i="2" s="1"/>
  <c r="X914" i="2"/>
  <c r="M371" i="3" s="1"/>
  <c r="AH914" i="2"/>
  <c r="X915" i="2"/>
  <c r="AH915" i="2"/>
  <c r="AD915" i="2"/>
  <c r="P915" i="2"/>
  <c r="R915" i="2" s="1"/>
  <c r="AD930" i="2"/>
  <c r="P930" i="2"/>
  <c r="R930" i="2" s="1"/>
  <c r="X930" i="2"/>
  <c r="AH930" i="2"/>
  <c r="AH932" i="2"/>
  <c r="K377" i="3"/>
  <c r="P948" i="2"/>
  <c r="R948" i="2" s="1"/>
  <c r="X948" i="2"/>
  <c r="M377" i="3" s="1"/>
  <c r="K381" i="3"/>
  <c r="AD960" i="2"/>
  <c r="P960" i="2"/>
  <c r="R960" i="2" s="1"/>
  <c r="X960" i="2"/>
  <c r="M381" i="3" s="1"/>
  <c r="AH960" i="2"/>
  <c r="K393" i="3"/>
  <c r="AD972" i="2"/>
  <c r="P972" i="2"/>
  <c r="R972" i="2" s="1"/>
  <c r="X972" i="2"/>
  <c r="M393" i="3" s="1"/>
  <c r="AH972" i="2"/>
  <c r="P988" i="2"/>
  <c r="R988" i="2" s="1"/>
  <c r="X988" i="2"/>
  <c r="AH988" i="2"/>
  <c r="AD988" i="2"/>
  <c r="AG994" i="2"/>
  <c r="O994" i="2"/>
  <c r="Q994" i="2" s="1"/>
  <c r="AC994" i="2"/>
  <c r="W994" i="2"/>
  <c r="AC1000" i="2"/>
  <c r="AG1020" i="2"/>
  <c r="F396" i="3"/>
  <c r="W1035" i="2"/>
  <c r="H396" i="3" s="1"/>
  <c r="O1035" i="2"/>
  <c r="Q1035" i="2" s="1"/>
  <c r="AG1035" i="2"/>
  <c r="AC1035" i="2"/>
  <c r="AH834" i="2"/>
  <c r="P834" i="2"/>
  <c r="R834" i="2" s="1"/>
  <c r="AH844" i="2"/>
  <c r="P844" i="2"/>
  <c r="R844" i="2" s="1"/>
  <c r="AH853" i="2"/>
  <c r="P853" i="2"/>
  <c r="R853" i="2" s="1"/>
  <c r="X858" i="2"/>
  <c r="AD858" i="2"/>
  <c r="W860" i="2"/>
  <c r="AC863" i="2"/>
  <c r="AG863" i="2"/>
  <c r="W866" i="2"/>
  <c r="X868" i="2"/>
  <c r="X870" i="2"/>
  <c r="AD870" i="2"/>
  <c r="W875" i="2"/>
  <c r="X877" i="2"/>
  <c r="X879" i="2"/>
  <c r="AD879" i="2"/>
  <c r="F369" i="3"/>
  <c r="AC881" i="2"/>
  <c r="AG881" i="2"/>
  <c r="AD884" i="2"/>
  <c r="P884" i="2"/>
  <c r="R884" i="2" s="1"/>
  <c r="X884" i="2"/>
  <c r="AH884" i="2"/>
  <c r="AG889" i="2"/>
  <c r="AC889" i="2"/>
  <c r="O889" i="2"/>
  <c r="Q889" i="2" s="1"/>
  <c r="W891" i="2"/>
  <c r="AG895" i="2"/>
  <c r="AC895" i="2"/>
  <c r="O895" i="2"/>
  <c r="Q895" i="2" s="1"/>
  <c r="AD896" i="2"/>
  <c r="P896" i="2"/>
  <c r="R896" i="2" s="1"/>
  <c r="X896" i="2"/>
  <c r="AH896" i="2"/>
  <c r="W900" i="2"/>
  <c r="AG907" i="2"/>
  <c r="AC907" i="2"/>
  <c r="O907" i="2"/>
  <c r="Q907" i="2" s="1"/>
  <c r="AC908" i="2"/>
  <c r="AG910" i="2"/>
  <c r="AC910" i="2"/>
  <c r="O910" i="2"/>
  <c r="Q910" i="2" s="1"/>
  <c r="AC911" i="2"/>
  <c r="AG913" i="2"/>
  <c r="AC913" i="2"/>
  <c r="O913" i="2"/>
  <c r="Q913" i="2" s="1"/>
  <c r="X928" i="2"/>
  <c r="AH928" i="2"/>
  <c r="AD928" i="2"/>
  <c r="P928" i="2"/>
  <c r="R928" i="2" s="1"/>
  <c r="AG929" i="2"/>
  <c r="AC930" i="2"/>
  <c r="K375" i="3"/>
  <c r="X946" i="2"/>
  <c r="M375" i="3" s="1"/>
  <c r="AH946" i="2"/>
  <c r="AD946" i="2"/>
  <c r="P946" i="2"/>
  <c r="R946" i="2" s="1"/>
  <c r="AG959" i="2"/>
  <c r="AH983" i="2"/>
  <c r="AC988" i="2"/>
  <c r="AC999" i="2"/>
  <c r="W999" i="2"/>
  <c r="AG999" i="2"/>
  <c r="O999" i="2"/>
  <c r="Q999" i="2" s="1"/>
  <c r="AG1001" i="2"/>
  <c r="AG1050" i="2"/>
  <c r="AG1056" i="2"/>
  <c r="AC1057" i="2"/>
  <c r="AH734" i="2"/>
  <c r="AH737" i="2"/>
  <c r="AH740" i="2"/>
  <c r="AH743" i="2"/>
  <c r="AH746" i="2"/>
  <c r="AH749" i="2"/>
  <c r="AH756" i="2"/>
  <c r="AH759" i="2"/>
  <c r="AH762" i="2"/>
  <c r="AH765" i="2"/>
  <c r="AH768" i="2"/>
  <c r="AH771" i="2"/>
  <c r="AH774" i="2"/>
  <c r="AH777" i="2"/>
  <c r="AH780" i="2"/>
  <c r="AH783" i="2"/>
  <c r="AH786" i="2"/>
  <c r="AH789" i="2"/>
  <c r="AH792" i="2"/>
  <c r="AH795" i="2"/>
  <c r="AH798" i="2"/>
  <c r="AH801" i="2"/>
  <c r="AH804" i="2"/>
  <c r="AH807" i="2"/>
  <c r="AH811" i="2"/>
  <c r="AH814" i="2"/>
  <c r="AH817" i="2"/>
  <c r="AH826" i="2"/>
  <c r="AC829" i="2"/>
  <c r="AC832" i="2"/>
  <c r="AD842" i="2"/>
  <c r="P842" i="2"/>
  <c r="R842" i="2" s="1"/>
  <c r="X842" i="2"/>
  <c r="AD851" i="2"/>
  <c r="P851" i="2"/>
  <c r="R851" i="2" s="1"/>
  <c r="X851" i="2"/>
  <c r="W864" i="2"/>
  <c r="P867" i="2"/>
  <c r="R867" i="2" s="1"/>
  <c r="AG870" i="2"/>
  <c r="AC870" i="2"/>
  <c r="AH870" i="2"/>
  <c r="W873" i="2"/>
  <c r="P876" i="2"/>
  <c r="R876" i="2" s="1"/>
  <c r="AG879" i="2"/>
  <c r="AC879" i="2"/>
  <c r="AH879" i="2"/>
  <c r="W882" i="2"/>
  <c r="AC884" i="2"/>
  <c r="W886" i="2"/>
  <c r="AH889" i="2"/>
  <c r="AH895" i="2"/>
  <c r="AC896" i="2"/>
  <c r="X897" i="2"/>
  <c r="AH897" i="2"/>
  <c r="AD897" i="2"/>
  <c r="P897" i="2"/>
  <c r="R897" i="2" s="1"/>
  <c r="W901" i="2"/>
  <c r="AH910" i="2"/>
  <c r="AH913" i="2"/>
  <c r="AD927" i="2"/>
  <c r="P927" i="2"/>
  <c r="R927" i="2" s="1"/>
  <c r="X927" i="2"/>
  <c r="AH927" i="2"/>
  <c r="AH929" i="2"/>
  <c r="AD945" i="2"/>
  <c r="P945" i="2"/>
  <c r="R945" i="2" s="1"/>
  <c r="X945" i="2"/>
  <c r="AH945" i="2"/>
  <c r="X958" i="2"/>
  <c r="AH958" i="2"/>
  <c r="AD958" i="2"/>
  <c r="P958" i="2"/>
  <c r="R958" i="2" s="1"/>
  <c r="AH959" i="2"/>
  <c r="K391" i="3"/>
  <c r="X970" i="2"/>
  <c r="M391" i="3" s="1"/>
  <c r="AH970" i="2"/>
  <c r="AD970" i="2"/>
  <c r="P970" i="2"/>
  <c r="R970" i="2" s="1"/>
  <c r="P982" i="2"/>
  <c r="R982" i="2" s="1"/>
  <c r="X982" i="2"/>
  <c r="AH982" i="2"/>
  <c r="AD982" i="2"/>
  <c r="AG993" i="2"/>
  <c r="O993" i="2"/>
  <c r="Q993" i="2" s="1"/>
  <c r="AC993" i="2"/>
  <c r="W993" i="2"/>
  <c r="AG1041" i="2"/>
  <c r="AC1051" i="2"/>
  <c r="O830" i="2"/>
  <c r="Q830" i="2" s="1"/>
  <c r="AC831" i="2"/>
  <c r="O833" i="2"/>
  <c r="Q833" i="2" s="1"/>
  <c r="AC834" i="2"/>
  <c r="X841" i="2"/>
  <c r="AC844" i="2"/>
  <c r="X850" i="2"/>
  <c r="AC853" i="2"/>
  <c r="W857" i="2"/>
  <c r="W862" i="2"/>
  <c r="AG877" i="2"/>
  <c r="AC877" i="2"/>
  <c r="X885" i="2"/>
  <c r="AD885" i="2"/>
  <c r="P885" i="2"/>
  <c r="R885" i="2" s="1"/>
  <c r="AD890" i="2"/>
  <c r="P890" i="2"/>
  <c r="R890" i="2" s="1"/>
  <c r="X890" i="2"/>
  <c r="AH890" i="2"/>
  <c r="O894" i="2"/>
  <c r="Q894" i="2" s="1"/>
  <c r="AG897" i="2"/>
  <c r="AC897" i="2"/>
  <c r="O906" i="2"/>
  <c r="Q906" i="2" s="1"/>
  <c r="X924" i="2"/>
  <c r="AH924" i="2"/>
  <c r="AD924" i="2"/>
  <c r="P924" i="2"/>
  <c r="R924" i="2" s="1"/>
  <c r="AC927" i="2"/>
  <c r="X943" i="2"/>
  <c r="AH943" i="2"/>
  <c r="AD943" i="2"/>
  <c r="P943" i="2"/>
  <c r="R943" i="2" s="1"/>
  <c r="AG944" i="2"/>
  <c r="AC945" i="2"/>
  <c r="AD957" i="2"/>
  <c r="P957" i="2"/>
  <c r="R957" i="2" s="1"/>
  <c r="X957" i="2"/>
  <c r="AH957" i="2"/>
  <c r="K390" i="3"/>
  <c r="AD969" i="2"/>
  <c r="P969" i="2"/>
  <c r="R969" i="2" s="1"/>
  <c r="X969" i="2"/>
  <c r="M390" i="3" s="1"/>
  <c r="AH969" i="2"/>
  <c r="P981" i="2"/>
  <c r="R981" i="2" s="1"/>
  <c r="X981" i="2"/>
  <c r="AC982" i="2"/>
  <c r="AG1011" i="2"/>
  <c r="AC1011" i="2"/>
  <c r="W1011" i="2"/>
  <c r="O1011" i="2"/>
  <c r="Q1011" i="2" s="1"/>
  <c r="AC1018" i="2"/>
  <c r="AC1030" i="2"/>
  <c r="AC1042" i="2"/>
  <c r="P745" i="2"/>
  <c r="R745" i="2" s="1"/>
  <c r="X752" i="2"/>
  <c r="M350" i="3" s="1"/>
  <c r="P761" i="2"/>
  <c r="R761" i="2" s="1"/>
  <c r="X762" i="2"/>
  <c r="M352" i="3" s="1"/>
  <c r="P764" i="2"/>
  <c r="R764" i="2" s="1"/>
  <c r="X777" i="2"/>
  <c r="M356" i="3" s="1"/>
  <c r="P788" i="2"/>
  <c r="R788" i="2" s="1"/>
  <c r="P797" i="2"/>
  <c r="R797" i="2" s="1"/>
  <c r="X798" i="2"/>
  <c r="M361" i="3" s="1"/>
  <c r="X801" i="2"/>
  <c r="M362" i="3" s="1"/>
  <c r="P803" i="2"/>
  <c r="R803" i="2" s="1"/>
  <c r="X804" i="2"/>
  <c r="M364" i="3" s="1"/>
  <c r="P816" i="2"/>
  <c r="R816" i="2" s="1"/>
  <c r="X817" i="2"/>
  <c r="M366" i="3" s="1"/>
  <c r="P828" i="2"/>
  <c r="R828" i="2" s="1"/>
  <c r="AD843" i="2"/>
  <c r="AD852" i="2"/>
  <c r="AD860" i="2"/>
  <c r="P860" i="2"/>
  <c r="R860" i="2" s="1"/>
  <c r="X860" i="2"/>
  <c r="AH860" i="2"/>
  <c r="X862" i="2"/>
  <c r="AD866" i="2"/>
  <c r="P866" i="2"/>
  <c r="R866" i="2" s="1"/>
  <c r="X866" i="2"/>
  <c r="AH866" i="2"/>
  <c r="AH868" i="2"/>
  <c r="P868" i="2"/>
  <c r="R868" i="2" s="1"/>
  <c r="AD875" i="2"/>
  <c r="P875" i="2"/>
  <c r="R875" i="2" s="1"/>
  <c r="X875" i="2"/>
  <c r="AH875" i="2"/>
  <c r="AH877" i="2"/>
  <c r="P877" i="2"/>
  <c r="R877" i="2" s="1"/>
  <c r="AG885" i="2"/>
  <c r="AC885" i="2"/>
  <c r="AC890" i="2"/>
  <c r="AG898" i="2"/>
  <c r="AC898" i="2"/>
  <c r="O898" i="2"/>
  <c r="Q898" i="2" s="1"/>
  <c r="AD899" i="2"/>
  <c r="P899" i="2"/>
  <c r="R899" i="2" s="1"/>
  <c r="X899" i="2"/>
  <c r="AH899" i="2"/>
  <c r="P923" i="2"/>
  <c r="R923" i="2" s="1"/>
  <c r="X923" i="2"/>
  <c r="AD942" i="2"/>
  <c r="P942" i="2"/>
  <c r="R942" i="2" s="1"/>
  <c r="X942" i="2"/>
  <c r="AH942" i="2"/>
  <c r="AH944" i="2"/>
  <c r="AG956" i="2"/>
  <c r="AC957" i="2"/>
  <c r="AG980" i="2"/>
  <c r="AC987" i="2"/>
  <c r="AC1005" i="2"/>
  <c r="W1005" i="2"/>
  <c r="AG1005" i="2"/>
  <c r="O1005" i="2"/>
  <c r="Q1005" i="2" s="1"/>
  <c r="W916" i="2"/>
  <c r="H372" i="3" s="1"/>
  <c r="W919" i="2"/>
  <c r="W922" i="2"/>
  <c r="W926" i="2"/>
  <c r="H373" i="3" s="1"/>
  <c r="W929" i="2"/>
  <c r="W932" i="2"/>
  <c r="W935" i="2"/>
  <c r="W938" i="2"/>
  <c r="W941" i="2"/>
  <c r="W944" i="2"/>
  <c r="W947" i="2"/>
  <c r="H376" i="3" s="1"/>
  <c r="W950" i="2"/>
  <c r="H379" i="3" s="1"/>
  <c r="W953" i="2"/>
  <c r="W956" i="2"/>
  <c r="W959" i="2"/>
  <c r="W962" i="2"/>
  <c r="H383" i="3" s="1"/>
  <c r="W965" i="2"/>
  <c r="H386" i="3" s="1"/>
  <c r="W968" i="2"/>
  <c r="H389" i="3" s="1"/>
  <c r="W971" i="2"/>
  <c r="H392" i="3" s="1"/>
  <c r="W974" i="2"/>
  <c r="W977" i="2"/>
  <c r="W980" i="2"/>
  <c r="P984" i="2"/>
  <c r="R984" i="2" s="1"/>
  <c r="AD984" i="2"/>
  <c r="P987" i="2"/>
  <c r="R987" i="2" s="1"/>
  <c r="AD987" i="2"/>
  <c r="P990" i="2"/>
  <c r="R990" i="2" s="1"/>
  <c r="AD990" i="2"/>
  <c r="AD1004" i="2"/>
  <c r="P1004" i="2"/>
  <c r="R1004" i="2" s="1"/>
  <c r="X1004" i="2"/>
  <c r="AC1007" i="2"/>
  <c r="W1007" i="2"/>
  <c r="AG1009" i="2"/>
  <c r="O1009" i="2"/>
  <c r="Q1009" i="2" s="1"/>
  <c r="X1017" i="2"/>
  <c r="AC1017" i="2"/>
  <c r="X1020" i="2"/>
  <c r="AH1020" i="2"/>
  <c r="AD1020" i="2"/>
  <c r="P1020" i="2"/>
  <c r="R1020" i="2" s="1"/>
  <c r="AG1027" i="2"/>
  <c r="O1027" i="2"/>
  <c r="Q1027" i="2" s="1"/>
  <c r="AC1031" i="2"/>
  <c r="W1031" i="2"/>
  <c r="AG1031" i="2"/>
  <c r="X1039" i="2"/>
  <c r="AH1039" i="2"/>
  <c r="AD1039" i="2"/>
  <c r="P1039" i="2"/>
  <c r="R1039" i="2" s="1"/>
  <c r="X1045" i="2"/>
  <c r="AH1045" i="2"/>
  <c r="AD1045" i="2"/>
  <c r="P1045" i="2"/>
  <c r="R1045" i="2" s="1"/>
  <c r="AH1061" i="2"/>
  <c r="O1063" i="2"/>
  <c r="Q1063" i="2" s="1"/>
  <c r="AG1063" i="2"/>
  <c r="K406" i="3"/>
  <c r="AD1065" i="2"/>
  <c r="P1065" i="2"/>
  <c r="R1065" i="2" s="1"/>
  <c r="X1065" i="2"/>
  <c r="M406" i="3" s="1"/>
  <c r="AH1065" i="2"/>
  <c r="X1066" i="2"/>
  <c r="AH1066" i="2"/>
  <c r="AD1066" i="2"/>
  <c r="P1066" i="2"/>
  <c r="R1066" i="2" s="1"/>
  <c r="AC1101" i="2"/>
  <c r="O1101" i="2"/>
  <c r="Q1101" i="2" s="1"/>
  <c r="W1101" i="2"/>
  <c r="AG1101" i="2"/>
  <c r="X1105" i="2"/>
  <c r="AH1105" i="2"/>
  <c r="AD1105" i="2"/>
  <c r="P1105" i="2"/>
  <c r="R1105" i="2" s="1"/>
  <c r="AC1113" i="2"/>
  <c r="O1113" i="2"/>
  <c r="Q1113" i="2" s="1"/>
  <c r="W1113" i="2"/>
  <c r="AG1113" i="2"/>
  <c r="X1117" i="2"/>
  <c r="AH1117" i="2"/>
  <c r="AD1117" i="2"/>
  <c r="P1117" i="2"/>
  <c r="R1117" i="2" s="1"/>
  <c r="X1135" i="2"/>
  <c r="AH1135" i="2"/>
  <c r="P1135" i="2"/>
  <c r="R1135" i="2" s="1"/>
  <c r="AD1135" i="2"/>
  <c r="AG1144" i="2"/>
  <c r="AD1165" i="2"/>
  <c r="AH1176" i="2"/>
  <c r="X886" i="2"/>
  <c r="X889" i="2"/>
  <c r="X892" i="2"/>
  <c r="X895" i="2"/>
  <c r="X898" i="2"/>
  <c r="X901" i="2"/>
  <c r="X904" i="2"/>
  <c r="X907" i="2"/>
  <c r="X910" i="2"/>
  <c r="X913" i="2"/>
  <c r="X916" i="2"/>
  <c r="M372" i="3" s="1"/>
  <c r="X919" i="2"/>
  <c r="X922" i="2"/>
  <c r="X926" i="2"/>
  <c r="M373" i="3" s="1"/>
  <c r="X929" i="2"/>
  <c r="X932" i="2"/>
  <c r="X935" i="2"/>
  <c r="X938" i="2"/>
  <c r="X941" i="2"/>
  <c r="X944" i="2"/>
  <c r="X947" i="2"/>
  <c r="M376" i="3" s="1"/>
  <c r="X950" i="2"/>
  <c r="M379" i="3" s="1"/>
  <c r="X953" i="2"/>
  <c r="X956" i="2"/>
  <c r="X959" i="2"/>
  <c r="X962" i="2"/>
  <c r="M383" i="3" s="1"/>
  <c r="X965" i="2"/>
  <c r="M386" i="3" s="1"/>
  <c r="X968" i="2"/>
  <c r="M389" i="3" s="1"/>
  <c r="X971" i="2"/>
  <c r="M392" i="3" s="1"/>
  <c r="X974" i="2"/>
  <c r="X977" i="2"/>
  <c r="X980" i="2"/>
  <c r="AH997" i="2"/>
  <c r="P997" i="2"/>
  <c r="R997" i="2" s="1"/>
  <c r="AD1007" i="2"/>
  <c r="P1007" i="2"/>
  <c r="R1007" i="2" s="1"/>
  <c r="X1007" i="2"/>
  <c r="AH1007" i="2"/>
  <c r="AH1009" i="2"/>
  <c r="AD1009" i="2"/>
  <c r="P1009" i="2"/>
  <c r="R1009" i="2" s="1"/>
  <c r="AG1017" i="2"/>
  <c r="AH1027" i="2"/>
  <c r="AD1031" i="2"/>
  <c r="P1031" i="2"/>
  <c r="R1031" i="2" s="1"/>
  <c r="X1031" i="2"/>
  <c r="AH1031" i="2"/>
  <c r="AG1039" i="2"/>
  <c r="AG1045" i="2"/>
  <c r="AH1064" i="2"/>
  <c r="O1066" i="2"/>
  <c r="Q1066" i="2" s="1"/>
  <c r="AG1066" i="2"/>
  <c r="AC1066" i="2"/>
  <c r="AH1067" i="2"/>
  <c r="AD1101" i="2"/>
  <c r="P1101" i="2"/>
  <c r="R1101" i="2" s="1"/>
  <c r="X1101" i="2"/>
  <c r="AH1101" i="2"/>
  <c r="AD1113" i="2"/>
  <c r="P1113" i="2"/>
  <c r="R1113" i="2" s="1"/>
  <c r="X1113" i="2"/>
  <c r="AH1113" i="2"/>
  <c r="K412" i="3"/>
  <c r="X1144" i="2"/>
  <c r="M412" i="3" s="1"/>
  <c r="AH1144" i="2"/>
  <c r="P1144" i="2"/>
  <c r="R1144" i="2" s="1"/>
  <c r="AD1144" i="2"/>
  <c r="F415" i="3"/>
  <c r="AC1163" i="2"/>
  <c r="W1163" i="2"/>
  <c r="H415" i="3" s="1"/>
  <c r="O1163" i="2"/>
  <c r="Q1163" i="2" s="1"/>
  <c r="AG1163" i="2"/>
  <c r="AC1164" i="2"/>
  <c r="AG884" i="2"/>
  <c r="AG887" i="2"/>
  <c r="AG890" i="2"/>
  <c r="AG893" i="2"/>
  <c r="AG896" i="2"/>
  <c r="AG899" i="2"/>
  <c r="AG905" i="2"/>
  <c r="AG908" i="2"/>
  <c r="AC909" i="2"/>
  <c r="AG911" i="2"/>
  <c r="AC912" i="2"/>
  <c r="AG914" i="2"/>
  <c r="AC915" i="2"/>
  <c r="AG917" i="2"/>
  <c r="AC918" i="2"/>
  <c r="AG920" i="2"/>
  <c r="AC921" i="2"/>
  <c r="AG923" i="2"/>
  <c r="AG927" i="2"/>
  <c r="AC928" i="2"/>
  <c r="AG930" i="2"/>
  <c r="AC931" i="2"/>
  <c r="AG933" i="2"/>
  <c r="AC934" i="2"/>
  <c r="AG936" i="2"/>
  <c r="AC937" i="2"/>
  <c r="AG939" i="2"/>
  <c r="AC940" i="2"/>
  <c r="AG942" i="2"/>
  <c r="AC943" i="2"/>
  <c r="AG945" i="2"/>
  <c r="AC946" i="2"/>
  <c r="P375" i="3" s="1"/>
  <c r="AG948" i="2"/>
  <c r="AC949" i="2"/>
  <c r="P378" i="3" s="1"/>
  <c r="AG951" i="2"/>
  <c r="AC952" i="2"/>
  <c r="AG954" i="2"/>
  <c r="AC955" i="2"/>
  <c r="AG957" i="2"/>
  <c r="AC958" i="2"/>
  <c r="AG960" i="2"/>
  <c r="AC961" i="2"/>
  <c r="P382" i="3" s="1"/>
  <c r="AG963" i="2"/>
  <c r="AC964" i="2"/>
  <c r="AG966" i="2"/>
  <c r="AC967" i="2"/>
  <c r="P388" i="3" s="1"/>
  <c r="AC970" i="2"/>
  <c r="AG972" i="2"/>
  <c r="AC973" i="2"/>
  <c r="P394" i="3" s="1"/>
  <c r="AG975" i="2"/>
  <c r="AC976" i="2"/>
  <c r="AG978" i="2"/>
  <c r="AG981" i="2"/>
  <c r="AG982" i="2"/>
  <c r="AG983" i="2"/>
  <c r="AG984" i="2"/>
  <c r="AG985" i="2"/>
  <c r="AG986" i="2"/>
  <c r="AG987" i="2"/>
  <c r="AG988" i="2"/>
  <c r="AG989" i="2"/>
  <c r="AG990" i="2"/>
  <c r="AG991" i="2"/>
  <c r="AD995" i="2"/>
  <c r="P995" i="2"/>
  <c r="R995" i="2" s="1"/>
  <c r="X995" i="2"/>
  <c r="AG1000" i="2"/>
  <c r="AG1007" i="2"/>
  <c r="AG1012" i="2"/>
  <c r="O1012" i="2"/>
  <c r="Q1012" i="2" s="1"/>
  <c r="W1018" i="2"/>
  <c r="AG1024" i="2"/>
  <c r="O1024" i="2"/>
  <c r="Q1024" i="2" s="1"/>
  <c r="AC1028" i="2"/>
  <c r="W1028" i="2"/>
  <c r="AG1028" i="2"/>
  <c r="W1029" i="2"/>
  <c r="K396" i="3"/>
  <c r="X1035" i="2"/>
  <c r="M396" i="3" s="1"/>
  <c r="AH1035" i="2"/>
  <c r="AD1035" i="2"/>
  <c r="P1035" i="2"/>
  <c r="R1035" i="2" s="1"/>
  <c r="W1036" i="2"/>
  <c r="W1042" i="2"/>
  <c r="W1051" i="2"/>
  <c r="H401" i="3" s="1"/>
  <c r="AC1074" i="2"/>
  <c r="O1074" i="2"/>
  <c r="Q1074" i="2" s="1"/>
  <c r="W1074" i="2"/>
  <c r="AG1074" i="2"/>
  <c r="AH1079" i="2"/>
  <c r="AC1083" i="2"/>
  <c r="O1083" i="2"/>
  <c r="Q1083" i="2" s="1"/>
  <c r="W1083" i="2"/>
  <c r="AG1083" i="2"/>
  <c r="AH1088" i="2"/>
  <c r="AC1092" i="2"/>
  <c r="O1092" i="2"/>
  <c r="Q1092" i="2" s="1"/>
  <c r="W1092" i="2"/>
  <c r="AG1092" i="2"/>
  <c r="AH1097" i="2"/>
  <c r="AH1109" i="2"/>
  <c r="AH1129" i="2"/>
  <c r="P1129" i="2"/>
  <c r="R1129" i="2" s="1"/>
  <c r="AD1129" i="2"/>
  <c r="X1129" i="2"/>
  <c r="AH984" i="2"/>
  <c r="AH987" i="2"/>
  <c r="AH990" i="2"/>
  <c r="AC996" i="2"/>
  <c r="AC997" i="2"/>
  <c r="AH999" i="2"/>
  <c r="O1004" i="2"/>
  <c r="Q1004" i="2" s="1"/>
  <c r="W1008" i="2"/>
  <c r="AC1010" i="2"/>
  <c r="W1010" i="2"/>
  <c r="AH1012" i="2"/>
  <c r="AD1012" i="2"/>
  <c r="P1012" i="2"/>
  <c r="R1012" i="2" s="1"/>
  <c r="AH1024" i="2"/>
  <c r="AD1028" i="2"/>
  <c r="P1028" i="2"/>
  <c r="R1028" i="2" s="1"/>
  <c r="X1028" i="2"/>
  <c r="AH1028" i="2"/>
  <c r="AG1040" i="2"/>
  <c r="AC1040" i="2"/>
  <c r="O1040" i="2"/>
  <c r="Q1040" i="2" s="1"/>
  <c r="AC1041" i="2"/>
  <c r="W1041" i="2"/>
  <c r="AG1046" i="2"/>
  <c r="AC1046" i="2"/>
  <c r="O1046" i="2"/>
  <c r="Q1046" i="2" s="1"/>
  <c r="F397" i="3"/>
  <c r="AC1047" i="2"/>
  <c r="W1047" i="2"/>
  <c r="H397" i="3" s="1"/>
  <c r="W1054" i="2"/>
  <c r="H404" i="3" s="1"/>
  <c r="AD1074" i="2"/>
  <c r="P1074" i="2"/>
  <c r="R1074" i="2" s="1"/>
  <c r="X1074" i="2"/>
  <c r="AH1074" i="2"/>
  <c r="X1078" i="2"/>
  <c r="AH1078" i="2"/>
  <c r="AD1078" i="2"/>
  <c r="P1078" i="2"/>
  <c r="R1078" i="2" s="1"/>
  <c r="AD1083" i="2"/>
  <c r="P1083" i="2"/>
  <c r="R1083" i="2" s="1"/>
  <c r="X1083" i="2"/>
  <c r="AH1083" i="2"/>
  <c r="X1087" i="2"/>
  <c r="AH1087" i="2"/>
  <c r="AD1087" i="2"/>
  <c r="P1087" i="2"/>
  <c r="R1087" i="2" s="1"/>
  <c r="AD1092" i="2"/>
  <c r="P1092" i="2"/>
  <c r="R1092" i="2" s="1"/>
  <c r="X1092" i="2"/>
  <c r="AH1092" i="2"/>
  <c r="K408" i="3"/>
  <c r="X1096" i="2"/>
  <c r="M408" i="3" s="1"/>
  <c r="AH1096" i="2"/>
  <c r="AD1096" i="2"/>
  <c r="P1096" i="2"/>
  <c r="R1096" i="2" s="1"/>
  <c r="AC1104" i="2"/>
  <c r="O1104" i="2"/>
  <c r="Q1104" i="2" s="1"/>
  <c r="W1104" i="2"/>
  <c r="AG1104" i="2"/>
  <c r="X1108" i="2"/>
  <c r="AH1108" i="2"/>
  <c r="AD1108" i="2"/>
  <c r="P1108" i="2"/>
  <c r="R1108" i="2" s="1"/>
  <c r="AC1116" i="2"/>
  <c r="O1116" i="2"/>
  <c r="Q1116" i="2" s="1"/>
  <c r="W1116" i="2"/>
  <c r="AG1116" i="2"/>
  <c r="W1123" i="2"/>
  <c r="AG1123" i="2"/>
  <c r="AC1123" i="2"/>
  <c r="O1123" i="2"/>
  <c r="Q1123" i="2" s="1"/>
  <c r="K410" i="3"/>
  <c r="AH1138" i="2"/>
  <c r="P1138" i="2"/>
  <c r="R1138" i="2" s="1"/>
  <c r="AD1138" i="2"/>
  <c r="X1138" i="2"/>
  <c r="M410" i="3" s="1"/>
  <c r="AH1182" i="2"/>
  <c r="W884" i="2"/>
  <c r="W887" i="2"/>
  <c r="W890" i="2"/>
  <c r="W893" i="2"/>
  <c r="W896" i="2"/>
  <c r="W899" i="2"/>
  <c r="W902" i="2"/>
  <c r="W905" i="2"/>
  <c r="W908" i="2"/>
  <c r="W911" i="2"/>
  <c r="W914" i="2"/>
  <c r="H371" i="3" s="1"/>
  <c r="O916" i="2"/>
  <c r="Q916" i="2" s="1"/>
  <c r="W917" i="2"/>
  <c r="O919" i="2"/>
  <c r="Q919" i="2" s="1"/>
  <c r="W920" i="2"/>
  <c r="O922" i="2"/>
  <c r="Q922" i="2" s="1"/>
  <c r="W923" i="2"/>
  <c r="O926" i="2"/>
  <c r="Q926" i="2" s="1"/>
  <c r="W927" i="2"/>
  <c r="O929" i="2"/>
  <c r="Q929" i="2" s="1"/>
  <c r="W930" i="2"/>
  <c r="O932" i="2"/>
  <c r="Q932" i="2" s="1"/>
  <c r="W933" i="2"/>
  <c r="O935" i="2"/>
  <c r="Q935" i="2" s="1"/>
  <c r="W936" i="2"/>
  <c r="O938" i="2"/>
  <c r="Q938" i="2" s="1"/>
  <c r="W939" i="2"/>
  <c r="O941" i="2"/>
  <c r="Q941" i="2" s="1"/>
  <c r="W942" i="2"/>
  <c r="O944" i="2"/>
  <c r="Q944" i="2" s="1"/>
  <c r="W945" i="2"/>
  <c r="O947" i="2"/>
  <c r="Q947" i="2" s="1"/>
  <c r="W948" i="2"/>
  <c r="H377" i="3" s="1"/>
  <c r="O950" i="2"/>
  <c r="Q950" i="2" s="1"/>
  <c r="W951" i="2"/>
  <c r="H380" i="3" s="1"/>
  <c r="O953" i="2"/>
  <c r="Q953" i="2" s="1"/>
  <c r="W954" i="2"/>
  <c r="O956" i="2"/>
  <c r="Q956" i="2" s="1"/>
  <c r="W957" i="2"/>
  <c r="O959" i="2"/>
  <c r="Q959" i="2" s="1"/>
  <c r="W960" i="2"/>
  <c r="H381" i="3" s="1"/>
  <c r="O962" i="2"/>
  <c r="Q962" i="2" s="1"/>
  <c r="W963" i="2"/>
  <c r="H384" i="3" s="1"/>
  <c r="O965" i="2"/>
  <c r="Q965" i="2" s="1"/>
  <c r="W966" i="2"/>
  <c r="H387" i="3" s="1"/>
  <c r="O968" i="2"/>
  <c r="Q968" i="2" s="1"/>
  <c r="W969" i="2"/>
  <c r="H390" i="3" s="1"/>
  <c r="O971" i="2"/>
  <c r="Q971" i="2" s="1"/>
  <c r="W972" i="2"/>
  <c r="H393" i="3" s="1"/>
  <c r="O974" i="2"/>
  <c r="Q974" i="2" s="1"/>
  <c r="O977" i="2"/>
  <c r="Q977" i="2" s="1"/>
  <c r="O980" i="2"/>
  <c r="Q980" i="2" s="1"/>
  <c r="W992" i="2"/>
  <c r="X993" i="2"/>
  <c r="O996" i="2"/>
  <c r="Q996" i="2" s="1"/>
  <c r="AD996" i="2"/>
  <c r="O997" i="2"/>
  <c r="Q997" i="2" s="1"/>
  <c r="AD997" i="2"/>
  <c r="W1001" i="2"/>
  <c r="X1002" i="2"/>
  <c r="AH1004" i="2"/>
  <c r="O1007" i="2"/>
  <c r="Q1007" i="2" s="1"/>
  <c r="AD1010" i="2"/>
  <c r="P1010" i="2"/>
  <c r="R1010" i="2" s="1"/>
  <c r="X1010" i="2"/>
  <c r="AH1010" i="2"/>
  <c r="AG1010" i="2"/>
  <c r="AG1015" i="2"/>
  <c r="O1015" i="2"/>
  <c r="Q1015" i="2" s="1"/>
  <c r="O1017" i="2"/>
  <c r="Q1017" i="2" s="1"/>
  <c r="O1020" i="2"/>
  <c r="Q1020" i="2" s="1"/>
  <c r="AG1021" i="2"/>
  <c r="O1021" i="2"/>
  <c r="Q1021" i="2" s="1"/>
  <c r="F395" i="3"/>
  <c r="AC1025" i="2"/>
  <c r="W1025" i="2"/>
  <c r="H395" i="3" s="1"/>
  <c r="AG1025" i="2"/>
  <c r="AC1029" i="2"/>
  <c r="O1031" i="2"/>
  <c r="Q1031" i="2" s="1"/>
  <c r="X1032" i="2"/>
  <c r="AH1032" i="2"/>
  <c r="AD1032" i="2"/>
  <c r="P1032" i="2"/>
  <c r="R1032" i="2" s="1"/>
  <c r="W1033" i="2"/>
  <c r="O1039" i="2"/>
  <c r="Q1039" i="2" s="1"/>
  <c r="AH1040" i="2"/>
  <c r="AD1041" i="2"/>
  <c r="P1041" i="2"/>
  <c r="R1041" i="2" s="1"/>
  <c r="X1041" i="2"/>
  <c r="AH1041" i="2"/>
  <c r="O1045" i="2"/>
  <c r="Q1045" i="2" s="1"/>
  <c r="AH1046" i="2"/>
  <c r="K397" i="3"/>
  <c r="AD1047" i="2"/>
  <c r="P1047" i="2"/>
  <c r="R1047" i="2" s="1"/>
  <c r="X1047" i="2"/>
  <c r="M397" i="3" s="1"/>
  <c r="AH1047" i="2"/>
  <c r="W1057" i="2"/>
  <c r="AD1104" i="2"/>
  <c r="P1104" i="2"/>
  <c r="R1104" i="2" s="1"/>
  <c r="X1104" i="2"/>
  <c r="AH1104" i="2"/>
  <c r="AD1116" i="2"/>
  <c r="P1116" i="2"/>
  <c r="R1116" i="2" s="1"/>
  <c r="X1116" i="2"/>
  <c r="AH1116" i="2"/>
  <c r="X1123" i="2"/>
  <c r="AH1123" i="2"/>
  <c r="AD1123" i="2"/>
  <c r="P1123" i="2"/>
  <c r="R1123" i="2" s="1"/>
  <c r="AH1147" i="2"/>
  <c r="P1147" i="2"/>
  <c r="R1147" i="2" s="1"/>
  <c r="AD1147" i="2"/>
  <c r="X1147" i="2"/>
  <c r="P886" i="2"/>
  <c r="R886" i="2" s="1"/>
  <c r="P889" i="2"/>
  <c r="R889" i="2" s="1"/>
  <c r="P892" i="2"/>
  <c r="R892" i="2" s="1"/>
  <c r="P895" i="2"/>
  <c r="R895" i="2" s="1"/>
  <c r="P898" i="2"/>
  <c r="R898" i="2" s="1"/>
  <c r="P901" i="2"/>
  <c r="R901" i="2" s="1"/>
  <c r="P904" i="2"/>
  <c r="R904" i="2" s="1"/>
  <c r="P907" i="2"/>
  <c r="R907" i="2" s="1"/>
  <c r="P910" i="2"/>
  <c r="R910" i="2" s="1"/>
  <c r="P913" i="2"/>
  <c r="R913" i="2" s="1"/>
  <c r="P916" i="2"/>
  <c r="R916" i="2" s="1"/>
  <c r="P919" i="2"/>
  <c r="R919" i="2" s="1"/>
  <c r="P922" i="2"/>
  <c r="R922" i="2" s="1"/>
  <c r="P926" i="2"/>
  <c r="R926" i="2" s="1"/>
  <c r="P929" i="2"/>
  <c r="R929" i="2" s="1"/>
  <c r="P932" i="2"/>
  <c r="R932" i="2" s="1"/>
  <c r="P935" i="2"/>
  <c r="R935" i="2" s="1"/>
  <c r="P938" i="2"/>
  <c r="R938" i="2" s="1"/>
  <c r="P941" i="2"/>
  <c r="R941" i="2" s="1"/>
  <c r="P944" i="2"/>
  <c r="R944" i="2" s="1"/>
  <c r="P947" i="2"/>
  <c r="R947" i="2" s="1"/>
  <c r="P950" i="2"/>
  <c r="R950" i="2" s="1"/>
  <c r="P953" i="2"/>
  <c r="R953" i="2" s="1"/>
  <c r="P956" i="2"/>
  <c r="R956" i="2" s="1"/>
  <c r="P959" i="2"/>
  <c r="R959" i="2" s="1"/>
  <c r="P962" i="2"/>
  <c r="R962" i="2" s="1"/>
  <c r="P965" i="2"/>
  <c r="R965" i="2" s="1"/>
  <c r="P968" i="2"/>
  <c r="R968" i="2" s="1"/>
  <c r="P971" i="2"/>
  <c r="R971" i="2" s="1"/>
  <c r="P974" i="2"/>
  <c r="R974" i="2" s="1"/>
  <c r="P977" i="2"/>
  <c r="R977" i="2" s="1"/>
  <c r="P980" i="2"/>
  <c r="R980" i="2" s="1"/>
  <c r="AH994" i="2"/>
  <c r="P994" i="2"/>
  <c r="R994" i="2" s="1"/>
  <c r="P996" i="2"/>
  <c r="R996" i="2" s="1"/>
  <c r="AH1003" i="2"/>
  <c r="P1003" i="2"/>
  <c r="R1003" i="2" s="1"/>
  <c r="AC1013" i="2"/>
  <c r="W1013" i="2"/>
  <c r="AH1015" i="2"/>
  <c r="AD1015" i="2"/>
  <c r="P1015" i="2"/>
  <c r="R1015" i="2" s="1"/>
  <c r="P1017" i="2"/>
  <c r="R1017" i="2" s="1"/>
  <c r="AH1021" i="2"/>
  <c r="K395" i="3"/>
  <c r="AD1025" i="2"/>
  <c r="P1025" i="2"/>
  <c r="R1025" i="2" s="1"/>
  <c r="X1025" i="2"/>
  <c r="M395" i="3" s="1"/>
  <c r="AH1025" i="2"/>
  <c r="AG1029" i="2"/>
  <c r="K398" i="3"/>
  <c r="X1048" i="2"/>
  <c r="M398" i="3" s="1"/>
  <c r="AH1048" i="2"/>
  <c r="AD1048" i="2"/>
  <c r="P1048" i="2"/>
  <c r="R1048" i="2" s="1"/>
  <c r="F400" i="3"/>
  <c r="AC1050" i="2"/>
  <c r="W1050" i="2"/>
  <c r="H400" i="3" s="1"/>
  <c r="AH1100" i="2"/>
  <c r="AH1112" i="2"/>
  <c r="AC1120" i="2"/>
  <c r="AH1121" i="2"/>
  <c r="AC1151" i="2"/>
  <c r="W1151" i="2"/>
  <c r="O1151" i="2"/>
  <c r="Q1151" i="2" s="1"/>
  <c r="AG1151" i="2"/>
  <c r="AG909" i="2"/>
  <c r="AG912" i="2"/>
  <c r="AG915" i="2"/>
  <c r="AC916" i="2"/>
  <c r="AG918" i="2"/>
  <c r="AC919" i="2"/>
  <c r="AG921" i="2"/>
  <c r="AC922" i="2"/>
  <c r="AC926" i="2"/>
  <c r="AG928" i="2"/>
  <c r="AC929" i="2"/>
  <c r="AG931" i="2"/>
  <c r="AG934" i="2"/>
  <c r="AC935" i="2"/>
  <c r="AG937" i="2"/>
  <c r="AC938" i="2"/>
  <c r="AG940" i="2"/>
  <c r="AC941" i="2"/>
  <c r="AG943" i="2"/>
  <c r="AC944" i="2"/>
  <c r="AG946" i="2"/>
  <c r="AC947" i="2"/>
  <c r="AG949" i="2"/>
  <c r="AG952" i="2"/>
  <c r="AC953" i="2"/>
  <c r="AG955" i="2"/>
  <c r="AC956" i="2"/>
  <c r="AG958" i="2"/>
  <c r="AC959" i="2"/>
  <c r="AG961" i="2"/>
  <c r="AC962" i="2"/>
  <c r="AG964" i="2"/>
  <c r="AC965" i="2"/>
  <c r="AG967" i="2"/>
  <c r="AC968" i="2"/>
  <c r="AG970" i="2"/>
  <c r="AC971" i="2"/>
  <c r="AG973" i="2"/>
  <c r="AC974" i="2"/>
  <c r="AG976" i="2"/>
  <c r="AC977" i="2"/>
  <c r="AC980" i="2"/>
  <c r="W982" i="2"/>
  <c r="W983" i="2"/>
  <c r="W984" i="2"/>
  <c r="W985" i="2"/>
  <c r="W986" i="2"/>
  <c r="W987" i="2"/>
  <c r="W988" i="2"/>
  <c r="W989" i="2"/>
  <c r="W990" i="2"/>
  <c r="W991" i="2"/>
  <c r="AD992" i="2"/>
  <c r="P992" i="2"/>
  <c r="R992" i="2" s="1"/>
  <c r="X992" i="2"/>
  <c r="AG996" i="2"/>
  <c r="AG997" i="2"/>
  <c r="W1000" i="2"/>
  <c r="AD1001" i="2"/>
  <c r="P1001" i="2"/>
  <c r="R1001" i="2" s="1"/>
  <c r="X1001" i="2"/>
  <c r="AG1006" i="2"/>
  <c r="O1006" i="2"/>
  <c r="Q1006" i="2" s="1"/>
  <c r="X1008" i="2"/>
  <c r="AH1008" i="2"/>
  <c r="AD1008" i="2"/>
  <c r="AC1008" i="2"/>
  <c r="AD1013" i="2"/>
  <c r="P1013" i="2"/>
  <c r="R1013" i="2" s="1"/>
  <c r="X1013" i="2"/>
  <c r="AH1013" i="2"/>
  <c r="AG1018" i="2"/>
  <c r="O1018" i="2"/>
  <c r="Q1018" i="2" s="1"/>
  <c r="AC1022" i="2"/>
  <c r="W1022" i="2"/>
  <c r="AG1022" i="2"/>
  <c r="X1029" i="2"/>
  <c r="AH1029" i="2"/>
  <c r="AD1029" i="2"/>
  <c r="P1029" i="2"/>
  <c r="R1029" i="2" s="1"/>
  <c r="W1030" i="2"/>
  <c r="AG1036" i="2"/>
  <c r="O1036" i="2"/>
  <c r="Q1036" i="2" s="1"/>
  <c r="X1042" i="2"/>
  <c r="AH1042" i="2"/>
  <c r="AD1042" i="2"/>
  <c r="P1042" i="2"/>
  <c r="R1042" i="2" s="1"/>
  <c r="F398" i="3"/>
  <c r="O1048" i="2"/>
  <c r="Q1048" i="2" s="1"/>
  <c r="AG1048" i="2"/>
  <c r="K400" i="3"/>
  <c r="AD1050" i="2"/>
  <c r="P1050" i="2"/>
  <c r="R1050" i="2" s="1"/>
  <c r="X1050" i="2"/>
  <c r="M400" i="3" s="1"/>
  <c r="AH1050" i="2"/>
  <c r="W1063" i="2"/>
  <c r="X1072" i="2"/>
  <c r="AH1072" i="2"/>
  <c r="AD1072" i="2"/>
  <c r="P1072" i="2"/>
  <c r="R1072" i="2" s="1"/>
  <c r="AH1073" i="2"/>
  <c r="AC1077" i="2"/>
  <c r="O1077" i="2"/>
  <c r="Q1077" i="2" s="1"/>
  <c r="W1077" i="2"/>
  <c r="AG1077" i="2"/>
  <c r="AH1082" i="2"/>
  <c r="AC1086" i="2"/>
  <c r="O1086" i="2"/>
  <c r="Q1086" i="2" s="1"/>
  <c r="W1086" i="2"/>
  <c r="AG1086" i="2"/>
  <c r="AH1091" i="2"/>
  <c r="AC1095" i="2"/>
  <c r="O1095" i="2"/>
  <c r="Q1095" i="2" s="1"/>
  <c r="W1095" i="2"/>
  <c r="AG1095" i="2"/>
  <c r="X1099" i="2"/>
  <c r="AH1099" i="2"/>
  <c r="AD1099" i="2"/>
  <c r="P1099" i="2"/>
  <c r="R1099" i="2" s="1"/>
  <c r="AC1107" i="2"/>
  <c r="O1107" i="2"/>
  <c r="Q1107" i="2" s="1"/>
  <c r="W1107" i="2"/>
  <c r="AG1107" i="2"/>
  <c r="X1111" i="2"/>
  <c r="AH1111" i="2"/>
  <c r="AD1111" i="2"/>
  <c r="P1111" i="2"/>
  <c r="R1111" i="2" s="1"/>
  <c r="AC1121" i="2"/>
  <c r="X1132" i="2"/>
  <c r="AH1132" i="2"/>
  <c r="P1132" i="2"/>
  <c r="R1132" i="2" s="1"/>
  <c r="AD1132" i="2"/>
  <c r="AD1171" i="2"/>
  <c r="P983" i="2"/>
  <c r="R983" i="2" s="1"/>
  <c r="X983" i="2"/>
  <c r="P986" i="2"/>
  <c r="R986" i="2" s="1"/>
  <c r="X986" i="2"/>
  <c r="P989" i="2"/>
  <c r="R989" i="2" s="1"/>
  <c r="X989" i="2"/>
  <c r="AH1006" i="2"/>
  <c r="P1006" i="2"/>
  <c r="R1006" i="2" s="1"/>
  <c r="AG1008" i="2"/>
  <c r="AC1016" i="2"/>
  <c r="W1016" i="2"/>
  <c r="AH1018" i="2"/>
  <c r="AD1022" i="2"/>
  <c r="P1022" i="2"/>
  <c r="R1022" i="2" s="1"/>
  <c r="X1022" i="2"/>
  <c r="AH1022" i="2"/>
  <c r="AH1036" i="2"/>
  <c r="AG1042" i="2"/>
  <c r="K401" i="3"/>
  <c r="X1051" i="2"/>
  <c r="M401" i="3" s="1"/>
  <c r="AH1051" i="2"/>
  <c r="AD1051" i="2"/>
  <c r="P1051" i="2"/>
  <c r="R1051" i="2" s="1"/>
  <c r="F403" i="3"/>
  <c r="AC1053" i="2"/>
  <c r="W1053" i="2"/>
  <c r="H403" i="3" s="1"/>
  <c r="W1066" i="2"/>
  <c r="AC1071" i="2"/>
  <c r="W1071" i="2"/>
  <c r="AG1071" i="2"/>
  <c r="O1072" i="2"/>
  <c r="Q1072" i="2" s="1"/>
  <c r="AG1072" i="2"/>
  <c r="AC1072" i="2"/>
  <c r="AD1077" i="2"/>
  <c r="P1077" i="2"/>
  <c r="R1077" i="2" s="1"/>
  <c r="X1077" i="2"/>
  <c r="AH1077" i="2"/>
  <c r="X1081" i="2"/>
  <c r="AH1081" i="2"/>
  <c r="AD1081" i="2"/>
  <c r="P1081" i="2"/>
  <c r="R1081" i="2" s="1"/>
  <c r="AD1086" i="2"/>
  <c r="P1086" i="2"/>
  <c r="R1086" i="2" s="1"/>
  <c r="X1086" i="2"/>
  <c r="AH1086" i="2"/>
  <c r="X1090" i="2"/>
  <c r="AH1090" i="2"/>
  <c r="AD1090" i="2"/>
  <c r="P1090" i="2"/>
  <c r="R1090" i="2" s="1"/>
  <c r="AD1095" i="2"/>
  <c r="P1095" i="2"/>
  <c r="R1095" i="2" s="1"/>
  <c r="X1095" i="2"/>
  <c r="AH1095" i="2"/>
  <c r="AD1107" i="2"/>
  <c r="P1107" i="2"/>
  <c r="R1107" i="2" s="1"/>
  <c r="X1107" i="2"/>
  <c r="AH1107" i="2"/>
  <c r="AG1119" i="2"/>
  <c r="AC1119" i="2"/>
  <c r="O1119" i="2"/>
  <c r="Q1119" i="2" s="1"/>
  <c r="W1119" i="2"/>
  <c r="AC1127" i="2"/>
  <c r="W1127" i="2"/>
  <c r="AG1127" i="2"/>
  <c r="O1127" i="2"/>
  <c r="Q1127" i="2" s="1"/>
  <c r="X1141" i="2"/>
  <c r="AH1141" i="2"/>
  <c r="P1141" i="2"/>
  <c r="R1141" i="2" s="1"/>
  <c r="AD1141" i="2"/>
  <c r="AC1157" i="2"/>
  <c r="AG1157" i="2"/>
  <c r="W1157" i="2"/>
  <c r="O1157" i="2"/>
  <c r="Q1157" i="2" s="1"/>
  <c r="AC1170" i="2"/>
  <c r="W934" i="2"/>
  <c r="H374" i="3" s="1"/>
  <c r="W946" i="2"/>
  <c r="H375" i="3" s="1"/>
  <c r="W949" i="2"/>
  <c r="H378" i="3" s="1"/>
  <c r="W961" i="2"/>
  <c r="H382" i="3" s="1"/>
  <c r="W964" i="2"/>
  <c r="H385" i="3" s="1"/>
  <c r="W967" i="2"/>
  <c r="H388" i="3" s="1"/>
  <c r="W970" i="2"/>
  <c r="H391" i="3" s="1"/>
  <c r="W973" i="2"/>
  <c r="H394" i="3" s="1"/>
  <c r="AC1001" i="2"/>
  <c r="AD1006" i="2"/>
  <c r="W1009" i="2"/>
  <c r="X1011" i="2"/>
  <c r="AH1011" i="2"/>
  <c r="AD1011" i="2"/>
  <c r="P1016" i="2"/>
  <c r="R1016" i="2" s="1"/>
  <c r="X1016" i="2"/>
  <c r="AG1016" i="2"/>
  <c r="AC1019" i="2"/>
  <c r="W1019" i="2"/>
  <c r="AG1019" i="2"/>
  <c r="W1020" i="2"/>
  <c r="X1026" i="2"/>
  <c r="AH1026" i="2"/>
  <c r="AD1026" i="2"/>
  <c r="P1026" i="2"/>
  <c r="R1026" i="2" s="1"/>
  <c r="W1027" i="2"/>
  <c r="AG1033" i="2"/>
  <c r="O1033" i="2"/>
  <c r="Q1033" i="2" s="1"/>
  <c r="AC1038" i="2"/>
  <c r="W1038" i="2"/>
  <c r="AG1038" i="2"/>
  <c r="W1039" i="2"/>
  <c r="W1045" i="2"/>
  <c r="F401" i="3"/>
  <c r="O1051" i="2"/>
  <c r="Q1051" i="2" s="1"/>
  <c r="AG1051" i="2"/>
  <c r="K403" i="3"/>
  <c r="AD1053" i="2"/>
  <c r="P1053" i="2"/>
  <c r="R1053" i="2" s="1"/>
  <c r="X1053" i="2"/>
  <c r="M403" i="3" s="1"/>
  <c r="AH1053" i="2"/>
  <c r="K404" i="3"/>
  <c r="X1054" i="2"/>
  <c r="M404" i="3" s="1"/>
  <c r="P1054" i="2"/>
  <c r="R1054" i="2" s="1"/>
  <c r="AC1056" i="2"/>
  <c r="W1056" i="2"/>
  <c r="AD1071" i="2"/>
  <c r="P1071" i="2"/>
  <c r="R1071" i="2" s="1"/>
  <c r="X1071" i="2"/>
  <c r="AH1071" i="2"/>
  <c r="AH1103" i="2"/>
  <c r="AH1115" i="2"/>
  <c r="AD1119" i="2"/>
  <c r="P1119" i="2"/>
  <c r="R1119" i="2" s="1"/>
  <c r="X1119" i="2"/>
  <c r="AH1119" i="2"/>
  <c r="P1127" i="2"/>
  <c r="R1127" i="2" s="1"/>
  <c r="AD1127" i="2"/>
  <c r="X1127" i="2"/>
  <c r="AH1127" i="2"/>
  <c r="AC1136" i="2"/>
  <c r="W1136" i="2"/>
  <c r="AG1136" i="2"/>
  <c r="O1136" i="2"/>
  <c r="Q1136" i="2" s="1"/>
  <c r="AH1000" i="2"/>
  <c r="P1000" i="2"/>
  <c r="R1000" i="2" s="1"/>
  <c r="X1009" i="2"/>
  <c r="O1013" i="2"/>
  <c r="Q1013" i="2" s="1"/>
  <c r="AD1019" i="2"/>
  <c r="P1019" i="2"/>
  <c r="R1019" i="2" s="1"/>
  <c r="X1019" i="2"/>
  <c r="AH1019" i="2"/>
  <c r="AH1033" i="2"/>
  <c r="AD1038" i="2"/>
  <c r="P1038" i="2"/>
  <c r="R1038" i="2" s="1"/>
  <c r="X1038" i="2"/>
  <c r="AH1038" i="2"/>
  <c r="O1043" i="2"/>
  <c r="Q1043" i="2" s="1"/>
  <c r="AC1044" i="2"/>
  <c r="W1044" i="2"/>
  <c r="F404" i="3"/>
  <c r="O1054" i="2"/>
  <c r="Q1054" i="2" s="1"/>
  <c r="AG1054" i="2"/>
  <c r="AD1056" i="2"/>
  <c r="P1056" i="2"/>
  <c r="R1056" i="2" s="1"/>
  <c r="X1056" i="2"/>
  <c r="AH1056" i="2"/>
  <c r="X1057" i="2"/>
  <c r="AH1057" i="2"/>
  <c r="AD1057" i="2"/>
  <c r="P1057" i="2"/>
  <c r="R1057" i="2" s="1"/>
  <c r="AC1059" i="2"/>
  <c r="W1059" i="2"/>
  <c r="O1098" i="2"/>
  <c r="Q1098" i="2" s="1"/>
  <c r="W1098" i="2"/>
  <c r="AG1098" i="2"/>
  <c r="X1102" i="2"/>
  <c r="AH1102" i="2"/>
  <c r="AD1102" i="2"/>
  <c r="P1102" i="2"/>
  <c r="R1102" i="2" s="1"/>
  <c r="AC1110" i="2"/>
  <c r="O1110" i="2"/>
  <c r="Q1110" i="2" s="1"/>
  <c r="W1110" i="2"/>
  <c r="AG1110" i="2"/>
  <c r="X1114" i="2"/>
  <c r="AH1114" i="2"/>
  <c r="AD1114" i="2"/>
  <c r="P1114" i="2"/>
  <c r="R1114" i="2" s="1"/>
  <c r="AG1130" i="2"/>
  <c r="O1130" i="2"/>
  <c r="Q1130" i="2" s="1"/>
  <c r="AC1130" i="2"/>
  <c r="W1130" i="2"/>
  <c r="P1136" i="2"/>
  <c r="R1136" i="2" s="1"/>
  <c r="AD1136" i="2"/>
  <c r="X1136" i="2"/>
  <c r="AH1136" i="2"/>
  <c r="AC1145" i="2"/>
  <c r="W1145" i="2"/>
  <c r="AG1145" i="2"/>
  <c r="O1145" i="2"/>
  <c r="Q1145" i="2" s="1"/>
  <c r="AC914" i="2"/>
  <c r="P371" i="3" s="1"/>
  <c r="AG916" i="2"/>
  <c r="AG926" i="2"/>
  <c r="AG947" i="2"/>
  <c r="AC948" i="2"/>
  <c r="AC951" i="2"/>
  <c r="AC960" i="2"/>
  <c r="P381" i="3" s="1"/>
  <c r="AG962" i="2"/>
  <c r="AC963" i="2"/>
  <c r="P384" i="3" s="1"/>
  <c r="AG965" i="2"/>
  <c r="AG968" i="2"/>
  <c r="AG971" i="2"/>
  <c r="AC983" i="2"/>
  <c r="AC986" i="2"/>
  <c r="AC989" i="2"/>
  <c r="O992" i="2"/>
  <c r="Q992" i="2" s="1"/>
  <c r="AD998" i="2"/>
  <c r="P998" i="2"/>
  <c r="R998" i="2" s="1"/>
  <c r="X998" i="2"/>
  <c r="O1001" i="2"/>
  <c r="Q1001" i="2" s="1"/>
  <c r="X1014" i="2"/>
  <c r="AH1014" i="2"/>
  <c r="AD1014" i="2"/>
  <c r="AC1020" i="2"/>
  <c r="X1023" i="2"/>
  <c r="AH1023" i="2"/>
  <c r="AD1023" i="2"/>
  <c r="P1023" i="2"/>
  <c r="R1023" i="2" s="1"/>
  <c r="AC1027" i="2"/>
  <c r="AG1030" i="2"/>
  <c r="O1030" i="2"/>
  <c r="Q1030" i="2" s="1"/>
  <c r="AC1034" i="2"/>
  <c r="W1034" i="2"/>
  <c r="AG1034" i="2"/>
  <c r="AC1039" i="2"/>
  <c r="O1042" i="2"/>
  <c r="Q1042" i="2" s="1"/>
  <c r="AH1043" i="2"/>
  <c r="AD1044" i="2"/>
  <c r="P1044" i="2"/>
  <c r="R1044" i="2" s="1"/>
  <c r="X1044" i="2"/>
  <c r="AH1044" i="2"/>
  <c r="AC1045" i="2"/>
  <c r="O1057" i="2"/>
  <c r="Q1057" i="2" s="1"/>
  <c r="AG1057" i="2"/>
  <c r="AD1059" i="2"/>
  <c r="P1059" i="2"/>
  <c r="R1059" i="2" s="1"/>
  <c r="X1059" i="2"/>
  <c r="AH1059" i="2"/>
  <c r="X1060" i="2"/>
  <c r="AH1060" i="2"/>
  <c r="AD1060" i="2"/>
  <c r="P1060" i="2"/>
  <c r="R1060" i="2" s="1"/>
  <c r="AC1062" i="2"/>
  <c r="W1062" i="2"/>
  <c r="AC1068" i="2"/>
  <c r="W1068" i="2"/>
  <c r="AG1068" i="2"/>
  <c r="K407" i="3"/>
  <c r="X1069" i="2"/>
  <c r="M407" i="3" s="1"/>
  <c r="AH1069" i="2"/>
  <c r="AD1069" i="2"/>
  <c r="P1069" i="2"/>
  <c r="R1069" i="2" s="1"/>
  <c r="AH1070" i="2"/>
  <c r="AH1076" i="2"/>
  <c r="AC1080" i="2"/>
  <c r="O1080" i="2"/>
  <c r="Q1080" i="2" s="1"/>
  <c r="W1080" i="2"/>
  <c r="AG1080" i="2"/>
  <c r="AH1085" i="2"/>
  <c r="AC1089" i="2"/>
  <c r="O1089" i="2"/>
  <c r="Q1089" i="2" s="1"/>
  <c r="W1089" i="2"/>
  <c r="AG1089" i="2"/>
  <c r="AH1094" i="2"/>
  <c r="AD1098" i="2"/>
  <c r="P1098" i="2"/>
  <c r="R1098" i="2" s="1"/>
  <c r="X1098" i="2"/>
  <c r="AH1098" i="2"/>
  <c r="AD1110" i="2"/>
  <c r="P1110" i="2"/>
  <c r="R1110" i="2" s="1"/>
  <c r="X1110" i="2"/>
  <c r="AH1110" i="2"/>
  <c r="F411" i="3"/>
  <c r="AG1139" i="2"/>
  <c r="O1139" i="2"/>
  <c r="Q1139" i="2" s="1"/>
  <c r="AC1139" i="2"/>
  <c r="W1139" i="2"/>
  <c r="H411" i="3" s="1"/>
  <c r="P1145" i="2"/>
  <c r="R1145" i="2" s="1"/>
  <c r="AD1145" i="2"/>
  <c r="X1145" i="2"/>
  <c r="AH1145" i="2"/>
  <c r="AH916" i="2"/>
  <c r="AH926" i="2"/>
  <c r="AH947" i="2"/>
  <c r="AH950" i="2"/>
  <c r="AH962" i="2"/>
  <c r="AH965" i="2"/>
  <c r="AH971" i="2"/>
  <c r="AD983" i="2"/>
  <c r="O984" i="2"/>
  <c r="Q984" i="2" s="1"/>
  <c r="AD986" i="2"/>
  <c r="O987" i="2"/>
  <c r="Q987" i="2" s="1"/>
  <c r="AD989" i="2"/>
  <c r="O990" i="2"/>
  <c r="Q990" i="2" s="1"/>
  <c r="AH993" i="2"/>
  <c r="X997" i="2"/>
  <c r="AH1002" i="2"/>
  <c r="W1004" i="2"/>
  <c r="AD1005" i="2"/>
  <c r="P1008" i="2"/>
  <c r="R1008" i="2" s="1"/>
  <c r="AC1009" i="2"/>
  <c r="X1012" i="2"/>
  <c r="O1016" i="2"/>
  <c r="Q1016" i="2" s="1"/>
  <c r="AH1030" i="2"/>
  <c r="AD1034" i="2"/>
  <c r="P1034" i="2"/>
  <c r="R1034" i="2" s="1"/>
  <c r="X1034" i="2"/>
  <c r="AH1034" i="2"/>
  <c r="O1053" i="2"/>
  <c r="Q1053" i="2" s="1"/>
  <c r="AH1058" i="2"/>
  <c r="O1060" i="2"/>
  <c r="Q1060" i="2" s="1"/>
  <c r="AG1060" i="2"/>
  <c r="AD1062" i="2"/>
  <c r="P1062" i="2"/>
  <c r="R1062" i="2" s="1"/>
  <c r="X1062" i="2"/>
  <c r="AH1062" i="2"/>
  <c r="X1063" i="2"/>
  <c r="AH1063" i="2"/>
  <c r="AD1063" i="2"/>
  <c r="P1063" i="2"/>
  <c r="R1063" i="2" s="1"/>
  <c r="F406" i="3"/>
  <c r="AC1065" i="2"/>
  <c r="P406" i="3" s="1"/>
  <c r="W1065" i="2"/>
  <c r="H406" i="3" s="1"/>
  <c r="AD1068" i="2"/>
  <c r="P1068" i="2"/>
  <c r="R1068" i="2" s="1"/>
  <c r="X1068" i="2"/>
  <c r="AH1068" i="2"/>
  <c r="F407" i="3"/>
  <c r="O1069" i="2"/>
  <c r="Q1069" i="2" s="1"/>
  <c r="AG1069" i="2"/>
  <c r="AC1069" i="2"/>
  <c r="P407" i="3" s="1"/>
  <c r="O1071" i="2"/>
  <c r="Q1071" i="2" s="1"/>
  <c r="X1075" i="2"/>
  <c r="AH1075" i="2"/>
  <c r="AD1075" i="2"/>
  <c r="P1075" i="2"/>
  <c r="R1075" i="2" s="1"/>
  <c r="AD1080" i="2"/>
  <c r="P1080" i="2"/>
  <c r="R1080" i="2" s="1"/>
  <c r="X1080" i="2"/>
  <c r="AH1080" i="2"/>
  <c r="X1084" i="2"/>
  <c r="AH1084" i="2"/>
  <c r="AD1084" i="2"/>
  <c r="P1084" i="2"/>
  <c r="R1084" i="2" s="1"/>
  <c r="AD1089" i="2"/>
  <c r="P1089" i="2"/>
  <c r="R1089" i="2" s="1"/>
  <c r="X1089" i="2"/>
  <c r="AH1089" i="2"/>
  <c r="X1093" i="2"/>
  <c r="AH1093" i="2"/>
  <c r="AD1093" i="2"/>
  <c r="P1093" i="2"/>
  <c r="R1093" i="2" s="1"/>
  <c r="AH1106" i="2"/>
  <c r="AH1118" i="2"/>
  <c r="X1126" i="2"/>
  <c r="AH1126" i="2"/>
  <c r="P1126" i="2"/>
  <c r="R1126" i="2" s="1"/>
  <c r="AD1126" i="2"/>
  <c r="AG1135" i="2"/>
  <c r="AG1148" i="2"/>
  <c r="O1148" i="2"/>
  <c r="Q1148" i="2" s="1"/>
  <c r="AC1148" i="2"/>
  <c r="W1148" i="2"/>
  <c r="AD1154" i="2"/>
  <c r="P1154" i="2"/>
  <c r="R1154" i="2" s="1"/>
  <c r="X1154" i="2"/>
  <c r="AH1154" i="2"/>
  <c r="X1018" i="2"/>
  <c r="X1021" i="2"/>
  <c r="X1024" i="2"/>
  <c r="X1027" i="2"/>
  <c r="X1030" i="2"/>
  <c r="X1033" i="2"/>
  <c r="X1036" i="2"/>
  <c r="X1040" i="2"/>
  <c r="X1043" i="2"/>
  <c r="X1046" i="2"/>
  <c r="X1049" i="2"/>
  <c r="M399" i="3" s="1"/>
  <c r="X1052" i="2"/>
  <c r="M402" i="3" s="1"/>
  <c r="X1055" i="2"/>
  <c r="M405" i="3" s="1"/>
  <c r="X1058" i="2"/>
  <c r="X1061" i="2"/>
  <c r="X1064" i="2"/>
  <c r="X1067" i="2"/>
  <c r="X1070" i="2"/>
  <c r="X1073" i="2"/>
  <c r="X1076" i="2"/>
  <c r="X1079" i="2"/>
  <c r="X1082" i="2"/>
  <c r="X1085" i="2"/>
  <c r="X1088" i="2"/>
  <c r="X1091" i="2"/>
  <c r="X1094" i="2"/>
  <c r="X1097" i="2"/>
  <c r="X1100" i="2"/>
  <c r="X1103" i="2"/>
  <c r="X1106" i="2"/>
  <c r="X1109" i="2"/>
  <c r="X1112" i="2"/>
  <c r="X1115" i="2"/>
  <c r="X1118" i="2"/>
  <c r="AD1121" i="2"/>
  <c r="S1129" i="2"/>
  <c r="AC1132" i="2"/>
  <c r="W1132" i="2"/>
  <c r="S1138" i="2"/>
  <c r="AC1141" i="2"/>
  <c r="W1141" i="2"/>
  <c r="S1147" i="2"/>
  <c r="AD1159" i="2"/>
  <c r="F413" i="3"/>
  <c r="AG1161" i="2"/>
  <c r="O1161" i="2"/>
  <c r="Q1161" i="2" s="1"/>
  <c r="X1170" i="2"/>
  <c r="AD1170" i="2"/>
  <c r="AD1172" i="2"/>
  <c r="P1172" i="2"/>
  <c r="R1172" i="2" s="1"/>
  <c r="AH1172" i="2"/>
  <c r="K422" i="3"/>
  <c r="X1179" i="2"/>
  <c r="M422" i="3" s="1"/>
  <c r="X1257" i="2"/>
  <c r="AH1257" i="2"/>
  <c r="AD1257" i="2"/>
  <c r="P1257" i="2"/>
  <c r="R1257" i="2" s="1"/>
  <c r="AC1262" i="2"/>
  <c r="O1262" i="2"/>
  <c r="Q1262" i="2" s="1"/>
  <c r="W1262" i="2"/>
  <c r="AG1262" i="2"/>
  <c r="AC1263" i="2"/>
  <c r="AC1269" i="2"/>
  <c r="AC1298" i="2"/>
  <c r="AC1075" i="2"/>
  <c r="AC1078" i="2"/>
  <c r="AC1081" i="2"/>
  <c r="AC1084" i="2"/>
  <c r="AC1087" i="2"/>
  <c r="AC1090" i="2"/>
  <c r="AC1093" i="2"/>
  <c r="AC1096" i="2"/>
  <c r="P408" i="3" s="1"/>
  <c r="AC1099" i="2"/>
  <c r="AC1102" i="2"/>
  <c r="AC1105" i="2"/>
  <c r="AC1108" i="2"/>
  <c r="AC1111" i="2"/>
  <c r="AC1154" i="2"/>
  <c r="AG1156" i="2"/>
  <c r="AC1156" i="2"/>
  <c r="W1156" i="2"/>
  <c r="AH1165" i="2"/>
  <c r="AG1170" i="2"/>
  <c r="O1170" i="2"/>
  <c r="Q1170" i="2" s="1"/>
  <c r="F418" i="3"/>
  <c r="AC1175" i="2"/>
  <c r="W1175" i="2"/>
  <c r="H418" i="3" s="1"/>
  <c r="AG1175" i="2"/>
  <c r="F422" i="3"/>
  <c r="AG1179" i="2"/>
  <c r="AC1179" i="2"/>
  <c r="O1179" i="2"/>
  <c r="Q1179" i="2" s="1"/>
  <c r="AC1196" i="2"/>
  <c r="W1196" i="2"/>
  <c r="AG1196" i="2"/>
  <c r="X1197" i="2"/>
  <c r="AH1197" i="2"/>
  <c r="AD1197" i="2"/>
  <c r="P1197" i="2"/>
  <c r="R1197" i="2" s="1"/>
  <c r="K428" i="3"/>
  <c r="X1203" i="2"/>
  <c r="M428" i="3" s="1"/>
  <c r="AH1203" i="2"/>
  <c r="AD1203" i="2"/>
  <c r="P1203" i="2"/>
  <c r="R1203" i="2" s="1"/>
  <c r="K434" i="3"/>
  <c r="X1209" i="2"/>
  <c r="M434" i="3" s="1"/>
  <c r="AH1209" i="2"/>
  <c r="AD1209" i="2"/>
  <c r="P1209" i="2"/>
  <c r="R1209" i="2" s="1"/>
  <c r="K440" i="3"/>
  <c r="X1215" i="2"/>
  <c r="M440" i="3" s="1"/>
  <c r="AH1215" i="2"/>
  <c r="AD1215" i="2"/>
  <c r="P1215" i="2"/>
  <c r="R1215" i="2" s="1"/>
  <c r="X1221" i="2"/>
  <c r="AH1221" i="2"/>
  <c r="AD1221" i="2"/>
  <c r="P1221" i="2"/>
  <c r="R1221" i="2" s="1"/>
  <c r="AH1222" i="2"/>
  <c r="X1227" i="2"/>
  <c r="AH1227" i="2"/>
  <c r="AD1227" i="2"/>
  <c r="P1227" i="2"/>
  <c r="R1227" i="2" s="1"/>
  <c r="X1233" i="2"/>
  <c r="AH1233" i="2"/>
  <c r="AD1233" i="2"/>
  <c r="P1233" i="2"/>
  <c r="R1233" i="2" s="1"/>
  <c r="AH1234" i="2"/>
  <c r="X1239" i="2"/>
  <c r="AH1239" i="2"/>
  <c r="AD1239" i="2"/>
  <c r="P1239" i="2"/>
  <c r="R1239" i="2" s="1"/>
  <c r="X1245" i="2"/>
  <c r="AH1245" i="2"/>
  <c r="AD1245" i="2"/>
  <c r="P1245" i="2"/>
  <c r="R1245" i="2" s="1"/>
  <c r="AH1246" i="2"/>
  <c r="X1251" i="2"/>
  <c r="AH1251" i="2"/>
  <c r="AD1251" i="2"/>
  <c r="P1251" i="2"/>
  <c r="R1251" i="2" s="1"/>
  <c r="AH1252" i="2"/>
  <c r="AC1293" i="2"/>
  <c r="AC1313" i="2"/>
  <c r="AH1120" i="2"/>
  <c r="AC1124" i="2"/>
  <c r="P1125" i="2"/>
  <c r="R1125" i="2" s="1"/>
  <c r="X1131" i="2"/>
  <c r="AC1133" i="2"/>
  <c r="P1134" i="2"/>
  <c r="R1134" i="2" s="1"/>
  <c r="X1140" i="2"/>
  <c r="AC1142" i="2"/>
  <c r="P1143" i="2"/>
  <c r="R1143" i="2" s="1"/>
  <c r="X1149" i="2"/>
  <c r="AH1151" i="2"/>
  <c r="AG1154" i="2"/>
  <c r="AH1161" i="2"/>
  <c r="AG1168" i="2"/>
  <c r="AC1168" i="2"/>
  <c r="O1168" i="2"/>
  <c r="Q1168" i="2" s="1"/>
  <c r="W1168" i="2"/>
  <c r="AH1170" i="2"/>
  <c r="F423" i="3"/>
  <c r="AG1180" i="2"/>
  <c r="AC1180" i="2"/>
  <c r="O1180" i="2"/>
  <c r="Q1180" i="2" s="1"/>
  <c r="W1180" i="2"/>
  <c r="H423" i="3" s="1"/>
  <c r="AG1195" i="2"/>
  <c r="AC1195" i="2"/>
  <c r="O1195" i="2"/>
  <c r="Q1195" i="2" s="1"/>
  <c r="W1195" i="2"/>
  <c r="AC1256" i="2"/>
  <c r="O1256" i="2"/>
  <c r="Q1256" i="2" s="1"/>
  <c r="W1256" i="2"/>
  <c r="AG1256" i="2"/>
  <c r="AD1262" i="2"/>
  <c r="O1049" i="2"/>
  <c r="Q1049" i="2" s="1"/>
  <c r="O1052" i="2"/>
  <c r="Q1052" i="2" s="1"/>
  <c r="O1055" i="2"/>
  <c r="Q1055" i="2" s="1"/>
  <c r="O1058" i="2"/>
  <c r="Q1058" i="2" s="1"/>
  <c r="O1061" i="2"/>
  <c r="Q1061" i="2" s="1"/>
  <c r="O1064" i="2"/>
  <c r="Q1064" i="2" s="1"/>
  <c r="O1067" i="2"/>
  <c r="Q1067" i="2" s="1"/>
  <c r="O1070" i="2"/>
  <c r="Q1070" i="2" s="1"/>
  <c r="O1073" i="2"/>
  <c r="Q1073" i="2" s="1"/>
  <c r="O1076" i="2"/>
  <c r="Q1076" i="2" s="1"/>
  <c r="O1079" i="2"/>
  <c r="Q1079" i="2" s="1"/>
  <c r="O1082" i="2"/>
  <c r="Q1082" i="2" s="1"/>
  <c r="O1085" i="2"/>
  <c r="Q1085" i="2" s="1"/>
  <c r="O1088" i="2"/>
  <c r="Q1088" i="2" s="1"/>
  <c r="O1091" i="2"/>
  <c r="Q1091" i="2" s="1"/>
  <c r="O1094" i="2"/>
  <c r="Q1094" i="2" s="1"/>
  <c r="O1097" i="2"/>
  <c r="Q1097" i="2" s="1"/>
  <c r="O1100" i="2"/>
  <c r="Q1100" i="2" s="1"/>
  <c r="O1103" i="2"/>
  <c r="Q1103" i="2" s="1"/>
  <c r="O1106" i="2"/>
  <c r="Q1106" i="2" s="1"/>
  <c r="O1109" i="2"/>
  <c r="Q1109" i="2" s="1"/>
  <c r="O1112" i="2"/>
  <c r="Q1112" i="2" s="1"/>
  <c r="O1115" i="2"/>
  <c r="Q1115" i="2" s="1"/>
  <c r="O1118" i="2"/>
  <c r="Q1118" i="2" s="1"/>
  <c r="AG1121" i="2"/>
  <c r="O1124" i="2"/>
  <c r="Q1124" i="2" s="1"/>
  <c r="AG1131" i="2"/>
  <c r="O1131" i="2"/>
  <c r="Q1131" i="2" s="1"/>
  <c r="AD1133" i="2"/>
  <c r="AG1140" i="2"/>
  <c r="O1140" i="2"/>
  <c r="Q1140" i="2" s="1"/>
  <c r="AD1142" i="2"/>
  <c r="AG1149" i="2"/>
  <c r="O1149" i="2"/>
  <c r="Q1149" i="2" s="1"/>
  <c r="AD1150" i="2"/>
  <c r="AG1153" i="2"/>
  <c r="AC1153" i="2"/>
  <c r="W1153" i="2"/>
  <c r="AH1156" i="2"/>
  <c r="X1158" i="2"/>
  <c r="AD1158" i="2"/>
  <c r="P1159" i="2"/>
  <c r="R1159" i="2" s="1"/>
  <c r="K415" i="3"/>
  <c r="AD1163" i="2"/>
  <c r="P1163" i="2"/>
  <c r="R1163" i="2" s="1"/>
  <c r="AH1163" i="2"/>
  <c r="X1171" i="2"/>
  <c r="K416" i="3"/>
  <c r="X1173" i="2"/>
  <c r="M416" i="3" s="1"/>
  <c r="K418" i="3"/>
  <c r="AD1175" i="2"/>
  <c r="P1175" i="2"/>
  <c r="R1175" i="2" s="1"/>
  <c r="AH1175" i="2"/>
  <c r="AC1193" i="2"/>
  <c r="W1193" i="2"/>
  <c r="AG1193" i="2"/>
  <c r="X1194" i="2"/>
  <c r="AH1194" i="2"/>
  <c r="AD1194" i="2"/>
  <c r="P1194" i="2"/>
  <c r="R1194" i="2" s="1"/>
  <c r="AD1196" i="2"/>
  <c r="AC1202" i="2"/>
  <c r="O1202" i="2"/>
  <c r="Q1202" i="2" s="1"/>
  <c r="W1202" i="2"/>
  <c r="AG1202" i="2"/>
  <c r="F433" i="3"/>
  <c r="AC1208" i="2"/>
  <c r="O1208" i="2"/>
  <c r="Q1208" i="2" s="1"/>
  <c r="W1208" i="2"/>
  <c r="H433" i="3" s="1"/>
  <c r="AG1208" i="2"/>
  <c r="F439" i="3"/>
  <c r="AC1214" i="2"/>
  <c r="O1214" i="2"/>
  <c r="Q1214" i="2" s="1"/>
  <c r="W1214" i="2"/>
  <c r="H439" i="3" s="1"/>
  <c r="AG1214" i="2"/>
  <c r="AC1220" i="2"/>
  <c r="O1220" i="2"/>
  <c r="Q1220" i="2" s="1"/>
  <c r="W1220" i="2"/>
  <c r="AG1220" i="2"/>
  <c r="AC1226" i="2"/>
  <c r="O1226" i="2"/>
  <c r="Q1226" i="2" s="1"/>
  <c r="W1226" i="2"/>
  <c r="AG1226" i="2"/>
  <c r="F444" i="3"/>
  <c r="AC1232" i="2"/>
  <c r="O1232" i="2"/>
  <c r="Q1232" i="2" s="1"/>
  <c r="W1232" i="2"/>
  <c r="H444" i="3" s="1"/>
  <c r="AG1232" i="2"/>
  <c r="F445" i="3"/>
  <c r="AC1238" i="2"/>
  <c r="O1238" i="2"/>
  <c r="Q1238" i="2" s="1"/>
  <c r="W1238" i="2"/>
  <c r="H445" i="3" s="1"/>
  <c r="AG1238" i="2"/>
  <c r="AC1244" i="2"/>
  <c r="O1244" i="2"/>
  <c r="Q1244" i="2" s="1"/>
  <c r="W1244" i="2"/>
  <c r="AG1244" i="2"/>
  <c r="AC1250" i="2"/>
  <c r="O1250" i="2"/>
  <c r="Q1250" i="2" s="1"/>
  <c r="W1250" i="2"/>
  <c r="AG1250" i="2"/>
  <c r="AG1261" i="2"/>
  <c r="AC1261" i="2"/>
  <c r="O1261" i="2"/>
  <c r="Q1261" i="2" s="1"/>
  <c r="W1261" i="2"/>
  <c r="AH1267" i="2"/>
  <c r="AC1285" i="2"/>
  <c r="AC1301" i="2"/>
  <c r="AG1312" i="2"/>
  <c r="P1018" i="2"/>
  <c r="R1018" i="2" s="1"/>
  <c r="P1021" i="2"/>
  <c r="R1021" i="2" s="1"/>
  <c r="P1024" i="2"/>
  <c r="R1024" i="2" s="1"/>
  <c r="P1027" i="2"/>
  <c r="R1027" i="2" s="1"/>
  <c r="P1030" i="2"/>
  <c r="R1030" i="2" s="1"/>
  <c r="P1033" i="2"/>
  <c r="R1033" i="2" s="1"/>
  <c r="P1036" i="2"/>
  <c r="R1036" i="2" s="1"/>
  <c r="P1040" i="2"/>
  <c r="R1040" i="2" s="1"/>
  <c r="P1043" i="2"/>
  <c r="R1043" i="2" s="1"/>
  <c r="P1046" i="2"/>
  <c r="R1046" i="2" s="1"/>
  <c r="P1049" i="2"/>
  <c r="R1049" i="2" s="1"/>
  <c r="P1052" i="2"/>
  <c r="R1052" i="2" s="1"/>
  <c r="P1055" i="2"/>
  <c r="R1055" i="2" s="1"/>
  <c r="P1058" i="2"/>
  <c r="R1058" i="2" s="1"/>
  <c r="P1061" i="2"/>
  <c r="R1061" i="2" s="1"/>
  <c r="P1064" i="2"/>
  <c r="R1064" i="2" s="1"/>
  <c r="P1067" i="2"/>
  <c r="R1067" i="2" s="1"/>
  <c r="P1070" i="2"/>
  <c r="R1070" i="2" s="1"/>
  <c r="P1073" i="2"/>
  <c r="R1073" i="2" s="1"/>
  <c r="P1076" i="2"/>
  <c r="R1076" i="2" s="1"/>
  <c r="P1079" i="2"/>
  <c r="R1079" i="2" s="1"/>
  <c r="P1082" i="2"/>
  <c r="R1082" i="2" s="1"/>
  <c r="P1085" i="2"/>
  <c r="R1085" i="2" s="1"/>
  <c r="P1088" i="2"/>
  <c r="R1088" i="2" s="1"/>
  <c r="P1091" i="2"/>
  <c r="R1091" i="2" s="1"/>
  <c r="P1094" i="2"/>
  <c r="R1094" i="2" s="1"/>
  <c r="P1097" i="2"/>
  <c r="R1097" i="2" s="1"/>
  <c r="P1100" i="2"/>
  <c r="R1100" i="2" s="1"/>
  <c r="P1103" i="2"/>
  <c r="R1103" i="2" s="1"/>
  <c r="P1106" i="2"/>
  <c r="R1106" i="2" s="1"/>
  <c r="P1109" i="2"/>
  <c r="R1109" i="2" s="1"/>
  <c r="P1112" i="2"/>
  <c r="R1112" i="2" s="1"/>
  <c r="P1115" i="2"/>
  <c r="R1115" i="2" s="1"/>
  <c r="P1118" i="2"/>
  <c r="R1118" i="2" s="1"/>
  <c r="W1120" i="2"/>
  <c r="AC1129" i="2"/>
  <c r="W1129" i="2"/>
  <c r="O1133" i="2"/>
  <c r="Q1133" i="2" s="1"/>
  <c r="F410" i="3"/>
  <c r="AC1138" i="2"/>
  <c r="P410" i="3" s="1"/>
  <c r="W1138" i="2"/>
  <c r="H410" i="3" s="1"/>
  <c r="O1142" i="2"/>
  <c r="Q1142" i="2" s="1"/>
  <c r="AC1147" i="2"/>
  <c r="W1147" i="2"/>
  <c r="AC1149" i="2"/>
  <c r="AD1156" i="2"/>
  <c r="AG1158" i="2"/>
  <c r="O1158" i="2"/>
  <c r="Q1158" i="2" s="1"/>
  <c r="W1164" i="2"/>
  <c r="P1165" i="2"/>
  <c r="R1165" i="2" s="1"/>
  <c r="AC1166" i="2"/>
  <c r="W1166" i="2"/>
  <c r="AH1168" i="2"/>
  <c r="P1170" i="2"/>
  <c r="R1170" i="2" s="1"/>
  <c r="F416" i="3"/>
  <c r="AG1173" i="2"/>
  <c r="O1173" i="2"/>
  <c r="Q1173" i="2" s="1"/>
  <c r="P1179" i="2"/>
  <c r="R1179" i="2" s="1"/>
  <c r="K423" i="3"/>
  <c r="AH1180" i="2"/>
  <c r="P1180" i="2"/>
  <c r="R1180" i="2" s="1"/>
  <c r="AC1181" i="2"/>
  <c r="W1181" i="2"/>
  <c r="AG1181" i="2"/>
  <c r="AG1192" i="2"/>
  <c r="AC1192" i="2"/>
  <c r="O1192" i="2"/>
  <c r="Q1192" i="2" s="1"/>
  <c r="W1192" i="2"/>
  <c r="AG1194" i="2"/>
  <c r="AC1194" i="2"/>
  <c r="O1194" i="2"/>
  <c r="Q1194" i="2" s="1"/>
  <c r="AH1195" i="2"/>
  <c r="AD1256" i="2"/>
  <c r="AC1275" i="2"/>
  <c r="AD1285" i="2"/>
  <c r="AG1296" i="2"/>
  <c r="AG1300" i="2"/>
  <c r="AC1049" i="2"/>
  <c r="AC1052" i="2"/>
  <c r="AC1055" i="2"/>
  <c r="AC1058" i="2"/>
  <c r="AC1061" i="2"/>
  <c r="AC1064" i="2"/>
  <c r="AC1067" i="2"/>
  <c r="AC1070" i="2"/>
  <c r="AC1073" i="2"/>
  <c r="AG1075" i="2"/>
  <c r="AC1076" i="2"/>
  <c r="AG1078" i="2"/>
  <c r="AC1079" i="2"/>
  <c r="AG1081" i="2"/>
  <c r="AC1082" i="2"/>
  <c r="AG1084" i="2"/>
  <c r="AG1087" i="2"/>
  <c r="AG1090" i="2"/>
  <c r="AG1093" i="2"/>
  <c r="AG1096" i="2"/>
  <c r="AG1099" i="2"/>
  <c r="AG1102" i="2"/>
  <c r="AG1105" i="2"/>
  <c r="AG1108" i="2"/>
  <c r="AG1111" i="2"/>
  <c r="AG1117" i="2"/>
  <c r="P1130" i="2"/>
  <c r="R1130" i="2" s="1"/>
  <c r="K411" i="3"/>
  <c r="P1139" i="2"/>
  <c r="R1139" i="2" s="1"/>
  <c r="P1148" i="2"/>
  <c r="R1148" i="2" s="1"/>
  <c r="P1150" i="2"/>
  <c r="R1150" i="2" s="1"/>
  <c r="AH1150" i="2"/>
  <c r="AH1153" i="2"/>
  <c r="O1154" i="2"/>
  <c r="Q1154" i="2" s="1"/>
  <c r="F414" i="3"/>
  <c r="AG1162" i="2"/>
  <c r="AC1162" i="2"/>
  <c r="W1162" i="2"/>
  <c r="H414" i="3" s="1"/>
  <c r="AG1171" i="2"/>
  <c r="AC1171" i="2"/>
  <c r="O1171" i="2"/>
  <c r="Q1171" i="2" s="1"/>
  <c r="W1171" i="2"/>
  <c r="K419" i="3"/>
  <c r="X1176" i="2"/>
  <c r="M419" i="3" s="1"/>
  <c r="AD1176" i="2"/>
  <c r="AC1190" i="2"/>
  <c r="W1190" i="2"/>
  <c r="AG1190" i="2"/>
  <c r="X1191" i="2"/>
  <c r="AH1191" i="2"/>
  <c r="AD1191" i="2"/>
  <c r="P1191" i="2"/>
  <c r="R1191" i="2" s="1"/>
  <c r="AD1193" i="2"/>
  <c r="F427" i="3"/>
  <c r="AG1201" i="2"/>
  <c r="AC1201" i="2"/>
  <c r="O1201" i="2"/>
  <c r="Q1201" i="2" s="1"/>
  <c r="W1201" i="2"/>
  <c r="H427" i="3" s="1"/>
  <c r="AD1202" i="2"/>
  <c r="F432" i="3"/>
  <c r="AG1207" i="2"/>
  <c r="AC1207" i="2"/>
  <c r="O1207" i="2"/>
  <c r="Q1207" i="2" s="1"/>
  <c r="W1207" i="2"/>
  <c r="H432" i="3" s="1"/>
  <c r="F438" i="3"/>
  <c r="AG1213" i="2"/>
  <c r="AC1213" i="2"/>
  <c r="O1213" i="2"/>
  <c r="Q1213" i="2" s="1"/>
  <c r="W1213" i="2"/>
  <c r="H438" i="3" s="1"/>
  <c r="AG1219" i="2"/>
  <c r="AC1219" i="2"/>
  <c r="O1219" i="2"/>
  <c r="Q1219" i="2" s="1"/>
  <c r="W1219" i="2"/>
  <c r="AD1220" i="2"/>
  <c r="AG1225" i="2"/>
  <c r="AC1225" i="2"/>
  <c r="O1225" i="2"/>
  <c r="Q1225" i="2" s="1"/>
  <c r="W1225" i="2"/>
  <c r="AD1226" i="2"/>
  <c r="AG1231" i="2"/>
  <c r="AC1231" i="2"/>
  <c r="O1231" i="2"/>
  <c r="Q1231" i="2" s="1"/>
  <c r="W1231" i="2"/>
  <c r="AG1237" i="2"/>
  <c r="AC1237" i="2"/>
  <c r="O1237" i="2"/>
  <c r="Q1237" i="2" s="1"/>
  <c r="W1237" i="2"/>
  <c r="AG1243" i="2"/>
  <c r="AC1243" i="2"/>
  <c r="O1243" i="2"/>
  <c r="Q1243" i="2" s="1"/>
  <c r="W1243" i="2"/>
  <c r="AG1249" i="2"/>
  <c r="AC1249" i="2"/>
  <c r="O1249" i="2"/>
  <c r="Q1249" i="2" s="1"/>
  <c r="W1249" i="2"/>
  <c r="AD1250" i="2"/>
  <c r="AG1255" i="2"/>
  <c r="AC1255" i="2"/>
  <c r="O1255" i="2"/>
  <c r="Q1255" i="2" s="1"/>
  <c r="W1255" i="2"/>
  <c r="K447" i="3"/>
  <c r="X1260" i="2"/>
  <c r="M447" i="3" s="1"/>
  <c r="AH1260" i="2"/>
  <c r="AD1260" i="2"/>
  <c r="P1260" i="2"/>
  <c r="R1260" i="2" s="1"/>
  <c r="AH1261" i="2"/>
  <c r="AC1278" i="2"/>
  <c r="O1292" i="2"/>
  <c r="Q1292" i="2" s="1"/>
  <c r="AG1292" i="2"/>
  <c r="AC1292" i="2"/>
  <c r="W1292" i="2"/>
  <c r="AC1316" i="2"/>
  <c r="AD1018" i="2"/>
  <c r="AD1021" i="2"/>
  <c r="AD1024" i="2"/>
  <c r="AD1027" i="2"/>
  <c r="AD1030" i="2"/>
  <c r="AD1033" i="2"/>
  <c r="AD1036" i="2"/>
  <c r="AD1040" i="2"/>
  <c r="AD1043" i="2"/>
  <c r="AD1046" i="2"/>
  <c r="AD1049" i="2"/>
  <c r="AD1052" i="2"/>
  <c r="AD1055" i="2"/>
  <c r="AD1058" i="2"/>
  <c r="AD1061" i="2"/>
  <c r="AD1064" i="2"/>
  <c r="AD1067" i="2"/>
  <c r="AD1070" i="2"/>
  <c r="AD1073" i="2"/>
  <c r="AD1082" i="2"/>
  <c r="AD1085" i="2"/>
  <c r="AD1088" i="2"/>
  <c r="AD1091" i="2"/>
  <c r="AD1097" i="2"/>
  <c r="X1121" i="2"/>
  <c r="W1121" i="2"/>
  <c r="P1131" i="2"/>
  <c r="R1131" i="2" s="1"/>
  <c r="AG1132" i="2"/>
  <c r="AH1133" i="2"/>
  <c r="K409" i="3"/>
  <c r="X1137" i="2"/>
  <c r="M409" i="3" s="1"/>
  <c r="P1140" i="2"/>
  <c r="R1140" i="2" s="1"/>
  <c r="AG1141" i="2"/>
  <c r="AH1142" i="2"/>
  <c r="P1149" i="2"/>
  <c r="R1149" i="2" s="1"/>
  <c r="O1156" i="2"/>
  <c r="Q1156" i="2" s="1"/>
  <c r="AH1158" i="2"/>
  <c r="AC1160" i="2"/>
  <c r="X1164" i="2"/>
  <c r="AD1164" i="2"/>
  <c r="AD1166" i="2"/>
  <c r="P1166" i="2"/>
  <c r="R1166" i="2" s="1"/>
  <c r="AH1166" i="2"/>
  <c r="O1175" i="2"/>
  <c r="Q1175" i="2" s="1"/>
  <c r="F419" i="3"/>
  <c r="AG1176" i="2"/>
  <c r="AC1176" i="2"/>
  <c r="P419" i="3" s="1"/>
  <c r="O1176" i="2"/>
  <c r="Q1176" i="2" s="1"/>
  <c r="AD1181" i="2"/>
  <c r="AG1189" i="2"/>
  <c r="AC1189" i="2"/>
  <c r="O1189" i="2"/>
  <c r="Q1189" i="2" s="1"/>
  <c r="W1189" i="2"/>
  <c r="AG1191" i="2"/>
  <c r="AC1191" i="2"/>
  <c r="O1191" i="2"/>
  <c r="Q1191" i="2" s="1"/>
  <c r="AH1192" i="2"/>
  <c r="O1196" i="2"/>
  <c r="Q1196" i="2" s="1"/>
  <c r="AC1271" i="2"/>
  <c r="AC1281" i="2"/>
  <c r="AD1292" i="2"/>
  <c r="W1075" i="2"/>
  <c r="W1078" i="2"/>
  <c r="W1081" i="2"/>
  <c r="W1084" i="2"/>
  <c r="W1087" i="2"/>
  <c r="W1090" i="2"/>
  <c r="W1093" i="2"/>
  <c r="W1096" i="2"/>
  <c r="H408" i="3" s="1"/>
  <c r="W1099" i="2"/>
  <c r="W1102" i="2"/>
  <c r="W1105" i="2"/>
  <c r="W1108" i="2"/>
  <c r="W1111" i="2"/>
  <c r="W1114" i="2"/>
  <c r="W1117" i="2"/>
  <c r="AG1128" i="2"/>
  <c r="O1128" i="2"/>
  <c r="Q1128" i="2" s="1"/>
  <c r="F409" i="3"/>
  <c r="AG1137" i="2"/>
  <c r="O1137" i="2"/>
  <c r="Q1137" i="2" s="1"/>
  <c r="AG1146" i="2"/>
  <c r="O1146" i="2"/>
  <c r="Q1146" i="2" s="1"/>
  <c r="AG1152" i="2"/>
  <c r="O1152" i="2"/>
  <c r="Q1152" i="2" s="1"/>
  <c r="X1155" i="2"/>
  <c r="AD1155" i="2"/>
  <c r="AD1160" i="2"/>
  <c r="P1160" i="2"/>
  <c r="R1160" i="2" s="1"/>
  <c r="AH1160" i="2"/>
  <c r="K414" i="3"/>
  <c r="AH1162" i="2"/>
  <c r="AG1164" i="2"/>
  <c r="O1164" i="2"/>
  <c r="Q1164" i="2" s="1"/>
  <c r="AC1169" i="2"/>
  <c r="W1169" i="2"/>
  <c r="AH1171" i="2"/>
  <c r="F420" i="3"/>
  <c r="AG1177" i="2"/>
  <c r="AC1177" i="2"/>
  <c r="O1177" i="2"/>
  <c r="Q1177" i="2" s="1"/>
  <c r="W1177" i="2"/>
  <c r="H420" i="3" s="1"/>
  <c r="X1182" i="2"/>
  <c r="AD1182" i="2"/>
  <c r="AC1187" i="2"/>
  <c r="W1187" i="2"/>
  <c r="AG1187" i="2"/>
  <c r="X1188" i="2"/>
  <c r="AH1188" i="2"/>
  <c r="AD1188" i="2"/>
  <c r="P1188" i="2"/>
  <c r="R1188" i="2" s="1"/>
  <c r="AD1190" i="2"/>
  <c r="K426" i="3"/>
  <c r="X1200" i="2"/>
  <c r="M426" i="3" s="1"/>
  <c r="AH1200" i="2"/>
  <c r="AD1200" i="2"/>
  <c r="P1200" i="2"/>
  <c r="R1200" i="2" s="1"/>
  <c r="K431" i="3"/>
  <c r="X1206" i="2"/>
  <c r="M431" i="3" s="1"/>
  <c r="AH1206" i="2"/>
  <c r="AD1206" i="2"/>
  <c r="P1206" i="2"/>
  <c r="R1206" i="2" s="1"/>
  <c r="K437" i="3"/>
  <c r="X1212" i="2"/>
  <c r="M437" i="3" s="1"/>
  <c r="AH1212" i="2"/>
  <c r="AD1212" i="2"/>
  <c r="P1212" i="2"/>
  <c r="R1212" i="2" s="1"/>
  <c r="X1218" i="2"/>
  <c r="AH1218" i="2"/>
  <c r="AD1218" i="2"/>
  <c r="P1218" i="2"/>
  <c r="R1218" i="2" s="1"/>
  <c r="AH1219" i="2"/>
  <c r="X1224" i="2"/>
  <c r="AH1224" i="2"/>
  <c r="AD1224" i="2"/>
  <c r="P1224" i="2"/>
  <c r="R1224" i="2" s="1"/>
  <c r="AH1225" i="2"/>
  <c r="X1230" i="2"/>
  <c r="AH1230" i="2"/>
  <c r="AD1230" i="2"/>
  <c r="P1230" i="2"/>
  <c r="R1230" i="2" s="1"/>
  <c r="AH1231" i="2"/>
  <c r="X1236" i="2"/>
  <c r="AH1236" i="2"/>
  <c r="AD1236" i="2"/>
  <c r="P1236" i="2"/>
  <c r="R1236" i="2" s="1"/>
  <c r="AH1237" i="2"/>
  <c r="X1242" i="2"/>
  <c r="AH1242" i="2"/>
  <c r="AD1242" i="2"/>
  <c r="P1242" i="2"/>
  <c r="R1242" i="2" s="1"/>
  <c r="AH1243" i="2"/>
  <c r="X1248" i="2"/>
  <c r="AH1248" i="2"/>
  <c r="AD1248" i="2"/>
  <c r="P1248" i="2"/>
  <c r="R1248" i="2" s="1"/>
  <c r="AH1249" i="2"/>
  <c r="X1254" i="2"/>
  <c r="AH1254" i="2"/>
  <c r="AD1254" i="2"/>
  <c r="P1254" i="2"/>
  <c r="R1254" i="2" s="1"/>
  <c r="AH1255" i="2"/>
  <c r="F446" i="3"/>
  <c r="AC1259" i="2"/>
  <c r="O1259" i="2"/>
  <c r="Q1259" i="2" s="1"/>
  <c r="W1259" i="2"/>
  <c r="H446" i="3" s="1"/>
  <c r="AG1259" i="2"/>
  <c r="AC1126" i="2"/>
  <c r="W1126" i="2"/>
  <c r="AC1135" i="2"/>
  <c r="W1135" i="2"/>
  <c r="F412" i="3"/>
  <c r="AC1144" i="2"/>
  <c r="W1144" i="2"/>
  <c r="H412" i="3" s="1"/>
  <c r="AC1152" i="2"/>
  <c r="O1153" i="2"/>
  <c r="Q1153" i="2" s="1"/>
  <c r="AG1155" i="2"/>
  <c r="O1155" i="2"/>
  <c r="Q1155" i="2" s="1"/>
  <c r="AD1162" i="2"/>
  <c r="AH1164" i="2"/>
  <c r="AG1169" i="2"/>
  <c r="F417" i="3"/>
  <c r="AG1174" i="2"/>
  <c r="AC1174" i="2"/>
  <c r="O1174" i="2"/>
  <c r="Q1174" i="2" s="1"/>
  <c r="W1174" i="2"/>
  <c r="H417" i="3" s="1"/>
  <c r="AG1182" i="2"/>
  <c r="AC1182" i="2"/>
  <c r="O1182" i="2"/>
  <c r="Q1182" i="2" s="1"/>
  <c r="AG1183" i="2"/>
  <c r="AC1183" i="2"/>
  <c r="O1183" i="2"/>
  <c r="Q1183" i="2" s="1"/>
  <c r="W1183" i="2"/>
  <c r="AG1186" i="2"/>
  <c r="AC1186" i="2"/>
  <c r="O1186" i="2"/>
  <c r="Q1186" i="2" s="1"/>
  <c r="W1186" i="2"/>
  <c r="AG1188" i="2"/>
  <c r="AC1188" i="2"/>
  <c r="O1188" i="2"/>
  <c r="Q1188" i="2" s="1"/>
  <c r="AH1189" i="2"/>
  <c r="O1193" i="2"/>
  <c r="Q1193" i="2" s="1"/>
  <c r="AC1265" i="2"/>
  <c r="AH1270" i="2"/>
  <c r="O1274" i="2"/>
  <c r="Q1274" i="2" s="1"/>
  <c r="W1274" i="2"/>
  <c r="AG1274" i="2"/>
  <c r="AC1274" i="2"/>
  <c r="AD1288" i="2"/>
  <c r="AC1319" i="2"/>
  <c r="AG1049" i="2"/>
  <c r="AG1052" i="2"/>
  <c r="AG1055" i="2"/>
  <c r="AG1058" i="2"/>
  <c r="AG1061" i="2"/>
  <c r="AG1064" i="2"/>
  <c r="AG1067" i="2"/>
  <c r="AG1070" i="2"/>
  <c r="AG1073" i="2"/>
  <c r="AG1076" i="2"/>
  <c r="AG1079" i="2"/>
  <c r="AG1082" i="2"/>
  <c r="AG1085" i="2"/>
  <c r="AG1088" i="2"/>
  <c r="AG1091" i="2"/>
  <c r="AG1094" i="2"/>
  <c r="AG1097" i="2"/>
  <c r="AG1100" i="2"/>
  <c r="AG1103" i="2"/>
  <c r="AG1106" i="2"/>
  <c r="AG1109" i="2"/>
  <c r="AG1112" i="2"/>
  <c r="AG1115" i="2"/>
  <c r="AG1118" i="2"/>
  <c r="O1120" i="2"/>
  <c r="Q1120" i="2" s="1"/>
  <c r="AC1128" i="2"/>
  <c r="AC1137" i="2"/>
  <c r="AC1146" i="2"/>
  <c r="P1153" i="2"/>
  <c r="R1153" i="2" s="1"/>
  <c r="W1154" i="2"/>
  <c r="AG1159" i="2"/>
  <c r="AC1159" i="2"/>
  <c r="W1159" i="2"/>
  <c r="X1165" i="2"/>
  <c r="X1167" i="2"/>
  <c r="AD1167" i="2"/>
  <c r="AD1169" i="2"/>
  <c r="P1169" i="2"/>
  <c r="R1169" i="2" s="1"/>
  <c r="AH1169" i="2"/>
  <c r="P1176" i="2"/>
  <c r="R1176" i="2" s="1"/>
  <c r="K420" i="3"/>
  <c r="AH1177" i="2"/>
  <c r="P1177" i="2"/>
  <c r="R1177" i="2" s="1"/>
  <c r="F421" i="3"/>
  <c r="AC1178" i="2"/>
  <c r="W1178" i="2"/>
  <c r="H421" i="3" s="1"/>
  <c r="AG1178" i="2"/>
  <c r="W1179" i="2"/>
  <c r="H422" i="3" s="1"/>
  <c r="AC1184" i="2"/>
  <c r="W1184" i="2"/>
  <c r="AG1184" i="2"/>
  <c r="X1185" i="2"/>
  <c r="AH1185" i="2"/>
  <c r="AD1185" i="2"/>
  <c r="P1185" i="2"/>
  <c r="R1185" i="2" s="1"/>
  <c r="AD1187" i="2"/>
  <c r="F425" i="3"/>
  <c r="AC1199" i="2"/>
  <c r="O1199" i="2"/>
  <c r="Q1199" i="2" s="1"/>
  <c r="W1199" i="2"/>
  <c r="H425" i="3" s="1"/>
  <c r="AG1199" i="2"/>
  <c r="F430" i="3"/>
  <c r="AC1205" i="2"/>
  <c r="O1205" i="2"/>
  <c r="Q1205" i="2" s="1"/>
  <c r="W1205" i="2"/>
  <c r="H430" i="3" s="1"/>
  <c r="AG1205" i="2"/>
  <c r="F436" i="3"/>
  <c r="AC1211" i="2"/>
  <c r="O1211" i="2"/>
  <c r="Q1211" i="2" s="1"/>
  <c r="W1211" i="2"/>
  <c r="H436" i="3" s="1"/>
  <c r="AG1211" i="2"/>
  <c r="F442" i="3"/>
  <c r="AC1217" i="2"/>
  <c r="O1217" i="2"/>
  <c r="Q1217" i="2" s="1"/>
  <c r="W1217" i="2"/>
  <c r="H442" i="3" s="1"/>
  <c r="AG1217" i="2"/>
  <c r="AC1223" i="2"/>
  <c r="O1223" i="2"/>
  <c r="Q1223" i="2" s="1"/>
  <c r="W1223" i="2"/>
  <c r="AG1223" i="2"/>
  <c r="AC1229" i="2"/>
  <c r="O1229" i="2"/>
  <c r="Q1229" i="2" s="1"/>
  <c r="W1229" i="2"/>
  <c r="AG1229" i="2"/>
  <c r="O1235" i="2"/>
  <c r="Q1235" i="2" s="1"/>
  <c r="W1235" i="2"/>
  <c r="AC1241" i="2"/>
  <c r="O1241" i="2"/>
  <c r="Q1241" i="2" s="1"/>
  <c r="W1241" i="2"/>
  <c r="AG1241" i="2"/>
  <c r="AC1247" i="2"/>
  <c r="O1247" i="2"/>
  <c r="Q1247" i="2" s="1"/>
  <c r="W1247" i="2"/>
  <c r="AG1247" i="2"/>
  <c r="AC1253" i="2"/>
  <c r="O1253" i="2"/>
  <c r="Q1253" i="2" s="1"/>
  <c r="W1253" i="2"/>
  <c r="AG1253" i="2"/>
  <c r="AH1264" i="2"/>
  <c r="O1277" i="2"/>
  <c r="Q1277" i="2" s="1"/>
  <c r="AG1277" i="2"/>
  <c r="AC1277" i="2"/>
  <c r="W1277" i="2"/>
  <c r="AG1318" i="2"/>
  <c r="AH1049" i="2"/>
  <c r="AH1052" i="2"/>
  <c r="AH1055" i="2"/>
  <c r="AD1120" i="2"/>
  <c r="O1121" i="2"/>
  <c r="Q1121" i="2" s="1"/>
  <c r="X1124" i="2"/>
  <c r="X1125" i="2"/>
  <c r="P1128" i="2"/>
  <c r="R1128" i="2" s="1"/>
  <c r="AD1128" i="2"/>
  <c r="AG1129" i="2"/>
  <c r="AH1130" i="2"/>
  <c r="X1134" i="2"/>
  <c r="P1137" i="2"/>
  <c r="R1137" i="2" s="1"/>
  <c r="AD1137" i="2"/>
  <c r="AG1138" i="2"/>
  <c r="AH1139" i="2"/>
  <c r="X1143" i="2"/>
  <c r="P1146" i="2"/>
  <c r="R1146" i="2" s="1"/>
  <c r="AD1146" i="2"/>
  <c r="AG1147" i="2"/>
  <c r="AH1148" i="2"/>
  <c r="P1152" i="2"/>
  <c r="R1152" i="2" s="1"/>
  <c r="AH1155" i="2"/>
  <c r="O1160" i="2"/>
  <c r="Q1160" i="2" s="1"/>
  <c r="O1162" i="2"/>
  <c r="Q1162" i="2" s="1"/>
  <c r="X1163" i="2"/>
  <c r="M415" i="3" s="1"/>
  <c r="P1164" i="2"/>
  <c r="R1164" i="2" s="1"/>
  <c r="AG1167" i="2"/>
  <c r="O1167" i="2"/>
  <c r="Q1167" i="2" s="1"/>
  <c r="W1170" i="2"/>
  <c r="P1171" i="2"/>
  <c r="R1171" i="2" s="1"/>
  <c r="AC1172" i="2"/>
  <c r="W1172" i="2"/>
  <c r="K417" i="3"/>
  <c r="AH1174" i="2"/>
  <c r="X1175" i="2"/>
  <c r="M418" i="3" s="1"/>
  <c r="AH1183" i="2"/>
  <c r="AG1185" i="2"/>
  <c r="AC1185" i="2"/>
  <c r="O1185" i="2"/>
  <c r="Q1185" i="2" s="1"/>
  <c r="AH1186" i="2"/>
  <c r="O1190" i="2"/>
  <c r="Q1190" i="2" s="1"/>
  <c r="AG1258" i="2"/>
  <c r="AC1258" i="2"/>
  <c r="O1258" i="2"/>
  <c r="Q1258" i="2" s="1"/>
  <c r="W1258" i="2"/>
  <c r="O1280" i="2"/>
  <c r="Q1280" i="2" s="1"/>
  <c r="W1280" i="2"/>
  <c r="AG1280" i="2"/>
  <c r="AC1280" i="2"/>
  <c r="AC1287" i="2"/>
  <c r="AC1310" i="2"/>
  <c r="W1049" i="2"/>
  <c r="H399" i="3" s="1"/>
  <c r="W1052" i="2"/>
  <c r="H402" i="3" s="1"/>
  <c r="W1055" i="2"/>
  <c r="H405" i="3" s="1"/>
  <c r="O1096" i="2"/>
  <c r="Q1096" i="2" s="1"/>
  <c r="AG1125" i="2"/>
  <c r="O1125" i="2"/>
  <c r="Q1125" i="2" s="1"/>
  <c r="X1133" i="2"/>
  <c r="AG1134" i="2"/>
  <c r="O1134" i="2"/>
  <c r="Q1134" i="2" s="1"/>
  <c r="X1142" i="2"/>
  <c r="AG1143" i="2"/>
  <c r="O1143" i="2"/>
  <c r="Q1143" i="2" s="1"/>
  <c r="AG1150" i="2"/>
  <c r="AC1150" i="2"/>
  <c r="W1150" i="2"/>
  <c r="P1151" i="2"/>
  <c r="R1151" i="2" s="1"/>
  <c r="AD1151" i="2"/>
  <c r="P1155" i="2"/>
  <c r="R1155" i="2" s="1"/>
  <c r="AD1157" i="2"/>
  <c r="P1157" i="2"/>
  <c r="R1157" i="2" s="1"/>
  <c r="AH1157" i="2"/>
  <c r="AH1159" i="2"/>
  <c r="K413" i="3"/>
  <c r="X1161" i="2"/>
  <c r="M413" i="3" s="1"/>
  <c r="AD1161" i="2"/>
  <c r="P1162" i="2"/>
  <c r="R1162" i="2" s="1"/>
  <c r="AG1165" i="2"/>
  <c r="AC1165" i="2"/>
  <c r="O1165" i="2"/>
  <c r="Q1165" i="2" s="1"/>
  <c r="W1165" i="2"/>
  <c r="P1182" i="2"/>
  <c r="R1182" i="2" s="1"/>
  <c r="AD1184" i="2"/>
  <c r="F424" i="3"/>
  <c r="AG1198" i="2"/>
  <c r="AC1198" i="2"/>
  <c r="O1198" i="2"/>
  <c r="Q1198" i="2" s="1"/>
  <c r="W1198" i="2"/>
  <c r="H424" i="3" s="1"/>
  <c r="F429" i="3"/>
  <c r="AG1204" i="2"/>
  <c r="AC1204" i="2"/>
  <c r="O1204" i="2"/>
  <c r="Q1204" i="2" s="1"/>
  <c r="W1204" i="2"/>
  <c r="H429" i="3" s="1"/>
  <c r="F435" i="3"/>
  <c r="AG1210" i="2"/>
  <c r="AC1210" i="2"/>
  <c r="O1210" i="2"/>
  <c r="Q1210" i="2" s="1"/>
  <c r="W1210" i="2"/>
  <c r="H435" i="3" s="1"/>
  <c r="F441" i="3"/>
  <c r="AG1216" i="2"/>
  <c r="AC1216" i="2"/>
  <c r="O1216" i="2"/>
  <c r="Q1216" i="2" s="1"/>
  <c r="W1216" i="2"/>
  <c r="H441" i="3" s="1"/>
  <c r="AG1222" i="2"/>
  <c r="AC1222" i="2"/>
  <c r="O1222" i="2"/>
  <c r="Q1222" i="2" s="1"/>
  <c r="W1222" i="2"/>
  <c r="AD1223" i="2"/>
  <c r="F443" i="3"/>
  <c r="AG1228" i="2"/>
  <c r="AC1228" i="2"/>
  <c r="O1228" i="2"/>
  <c r="Q1228" i="2" s="1"/>
  <c r="W1228" i="2"/>
  <c r="H443" i="3" s="1"/>
  <c r="AD1229" i="2"/>
  <c r="AG1234" i="2"/>
  <c r="AC1234" i="2"/>
  <c r="O1234" i="2"/>
  <c r="Q1234" i="2" s="1"/>
  <c r="W1234" i="2"/>
  <c r="AD1235" i="2"/>
  <c r="AG1240" i="2"/>
  <c r="AC1240" i="2"/>
  <c r="O1240" i="2"/>
  <c r="Q1240" i="2" s="1"/>
  <c r="W1240" i="2"/>
  <c r="AD1241" i="2"/>
  <c r="AG1246" i="2"/>
  <c r="AC1246" i="2"/>
  <c r="O1246" i="2"/>
  <c r="Q1246" i="2" s="1"/>
  <c r="W1246" i="2"/>
  <c r="AD1247" i="2"/>
  <c r="AG1252" i="2"/>
  <c r="AC1252" i="2"/>
  <c r="O1252" i="2"/>
  <c r="Q1252" i="2" s="1"/>
  <c r="W1252" i="2"/>
  <c r="AD1253" i="2"/>
  <c r="P1263" i="2"/>
  <c r="R1263" i="2" s="1"/>
  <c r="X1263" i="2"/>
  <c r="AH1263" i="2"/>
  <c r="AD1263" i="2"/>
  <c r="O1283" i="2"/>
  <c r="Q1283" i="2" s="1"/>
  <c r="AG1283" i="2"/>
  <c r="AC1283" i="2"/>
  <c r="W1283" i="2"/>
  <c r="AG1309" i="2"/>
  <c r="O1197" i="2"/>
  <c r="Q1197" i="2" s="1"/>
  <c r="O1200" i="2"/>
  <c r="Q1200" i="2" s="1"/>
  <c r="O1203" i="2"/>
  <c r="Q1203" i="2" s="1"/>
  <c r="O1206" i="2"/>
  <c r="Q1206" i="2" s="1"/>
  <c r="O1209" i="2"/>
  <c r="Q1209" i="2" s="1"/>
  <c r="O1212" i="2"/>
  <c r="Q1212" i="2" s="1"/>
  <c r="O1215" i="2"/>
  <c r="Q1215" i="2" s="1"/>
  <c r="O1218" i="2"/>
  <c r="Q1218" i="2" s="1"/>
  <c r="O1221" i="2"/>
  <c r="Q1221" i="2" s="1"/>
  <c r="O1224" i="2"/>
  <c r="Q1224" i="2" s="1"/>
  <c r="O1227" i="2"/>
  <c r="Q1227" i="2" s="1"/>
  <c r="O1230" i="2"/>
  <c r="Q1230" i="2" s="1"/>
  <c r="O1233" i="2"/>
  <c r="Q1233" i="2" s="1"/>
  <c r="O1236" i="2"/>
  <c r="Q1236" i="2" s="1"/>
  <c r="O1239" i="2"/>
  <c r="Q1239" i="2" s="1"/>
  <c r="O1242" i="2"/>
  <c r="Q1242" i="2" s="1"/>
  <c r="O1245" i="2"/>
  <c r="Q1245" i="2" s="1"/>
  <c r="O1248" i="2"/>
  <c r="Q1248" i="2" s="1"/>
  <c r="O1251" i="2"/>
  <c r="Q1251" i="2" s="1"/>
  <c r="O1254" i="2"/>
  <c r="Q1254" i="2" s="1"/>
  <c r="O1257" i="2"/>
  <c r="Q1257" i="2" s="1"/>
  <c r="O1260" i="2"/>
  <c r="Q1260" i="2" s="1"/>
  <c r="O1263" i="2"/>
  <c r="Q1263" i="2" s="1"/>
  <c r="P1266" i="2"/>
  <c r="R1266" i="2" s="1"/>
  <c r="X1266" i="2"/>
  <c r="AC1266" i="2"/>
  <c r="K451" i="3"/>
  <c r="P1269" i="2"/>
  <c r="R1269" i="2" s="1"/>
  <c r="X1269" i="2"/>
  <c r="M451" i="3" s="1"/>
  <c r="P1272" i="2"/>
  <c r="R1272" i="2" s="1"/>
  <c r="X1272" i="2"/>
  <c r="AC1272" i="2"/>
  <c r="W1284" i="2"/>
  <c r="O1284" i="2"/>
  <c r="Q1284" i="2" s="1"/>
  <c r="AG1284" i="2"/>
  <c r="K452" i="3"/>
  <c r="X1289" i="2"/>
  <c r="M452" i="3" s="1"/>
  <c r="P1289" i="2"/>
  <c r="R1289" i="2" s="1"/>
  <c r="K453" i="3"/>
  <c r="AH1296" i="2"/>
  <c r="AD1296" i="2"/>
  <c r="P1296" i="2"/>
  <c r="R1296" i="2" s="1"/>
  <c r="X1296" i="2"/>
  <c r="M453" i="3" s="1"/>
  <c r="W1297" i="2"/>
  <c r="AC1306" i="2"/>
  <c r="W1306" i="2"/>
  <c r="X1307" i="2"/>
  <c r="AH1307" i="2"/>
  <c r="AD1307" i="2"/>
  <c r="P1307" i="2"/>
  <c r="R1307" i="2" s="1"/>
  <c r="AH1308" i="2"/>
  <c r="AD1308" i="2"/>
  <c r="P1308" i="2"/>
  <c r="R1308" i="2" s="1"/>
  <c r="X1308" i="2"/>
  <c r="O1312" i="2"/>
  <c r="Q1312" i="2" s="1"/>
  <c r="AD1346" i="2"/>
  <c r="P1346" i="2"/>
  <c r="R1346" i="2" s="1"/>
  <c r="X1346" i="2"/>
  <c r="AH1346" i="2"/>
  <c r="X1353" i="2"/>
  <c r="AH1353" i="2"/>
  <c r="AD1353" i="2"/>
  <c r="P1353" i="2"/>
  <c r="R1353" i="2" s="1"/>
  <c r="AH1357" i="2"/>
  <c r="AD1362" i="2"/>
  <c r="P1362" i="2"/>
  <c r="R1362" i="2" s="1"/>
  <c r="X1362" i="2"/>
  <c r="AH1362" i="2"/>
  <c r="AH1370" i="2"/>
  <c r="AD1374" i="2"/>
  <c r="P1374" i="2"/>
  <c r="R1374" i="2" s="1"/>
  <c r="X1374" i="2"/>
  <c r="AH1374" i="2"/>
  <c r="AD1386" i="2"/>
  <c r="P1386" i="2"/>
  <c r="R1386" i="2" s="1"/>
  <c r="X1386" i="2"/>
  <c r="AH1386" i="2"/>
  <c r="AH1394" i="2"/>
  <c r="AD1398" i="2"/>
  <c r="P1398" i="2"/>
  <c r="R1398" i="2" s="1"/>
  <c r="X1398" i="2"/>
  <c r="AH1398" i="2"/>
  <c r="AH1406" i="2"/>
  <c r="AD1411" i="2"/>
  <c r="P1411" i="2"/>
  <c r="R1411" i="2" s="1"/>
  <c r="X1411" i="2"/>
  <c r="AH1411" i="2"/>
  <c r="O1415" i="2"/>
  <c r="Q1415" i="2" s="1"/>
  <c r="W1415" i="2"/>
  <c r="AC1419" i="2"/>
  <c r="AG1453" i="2"/>
  <c r="X1183" i="2"/>
  <c r="X1186" i="2"/>
  <c r="X1189" i="2"/>
  <c r="X1192" i="2"/>
  <c r="X1195" i="2"/>
  <c r="X1198" i="2"/>
  <c r="M424" i="3" s="1"/>
  <c r="X1201" i="2"/>
  <c r="M427" i="3" s="1"/>
  <c r="X1204" i="2"/>
  <c r="M429" i="3" s="1"/>
  <c r="X1207" i="2"/>
  <c r="M432" i="3" s="1"/>
  <c r="X1210" i="2"/>
  <c r="M435" i="3" s="1"/>
  <c r="X1213" i="2"/>
  <c r="M438" i="3" s="1"/>
  <c r="X1216" i="2"/>
  <c r="M441" i="3" s="1"/>
  <c r="X1219" i="2"/>
  <c r="X1222" i="2"/>
  <c r="X1225" i="2"/>
  <c r="X1228" i="2"/>
  <c r="M443" i="3" s="1"/>
  <c r="X1231" i="2"/>
  <c r="X1234" i="2"/>
  <c r="X1237" i="2"/>
  <c r="X1240" i="2"/>
  <c r="X1243" i="2"/>
  <c r="X1246" i="2"/>
  <c r="X1249" i="2"/>
  <c r="X1252" i="2"/>
  <c r="X1255" i="2"/>
  <c r="X1258" i="2"/>
  <c r="X1261" i="2"/>
  <c r="F451" i="3"/>
  <c r="O1269" i="2"/>
  <c r="Q1269" i="2" s="1"/>
  <c r="AC1276" i="2"/>
  <c r="W1278" i="2"/>
  <c r="O1278" i="2"/>
  <c r="Q1278" i="2" s="1"/>
  <c r="AC1282" i="2"/>
  <c r="AD1284" i="2"/>
  <c r="P1284" i="2"/>
  <c r="R1284" i="2" s="1"/>
  <c r="X1284" i="2"/>
  <c r="AH1284" i="2"/>
  <c r="F452" i="3"/>
  <c r="O1289" i="2"/>
  <c r="Q1289" i="2" s="1"/>
  <c r="AD1297" i="2"/>
  <c r="P1297" i="2"/>
  <c r="R1297" i="2" s="1"/>
  <c r="X1297" i="2"/>
  <c r="W1305" i="2"/>
  <c r="AG1305" i="2"/>
  <c r="AC1305" i="2"/>
  <c r="O1305" i="2"/>
  <c r="Q1305" i="2" s="1"/>
  <c r="AD1306" i="2"/>
  <c r="P1306" i="2"/>
  <c r="R1306" i="2" s="1"/>
  <c r="X1306" i="2"/>
  <c r="AH1306" i="2"/>
  <c r="O1307" i="2"/>
  <c r="Q1307" i="2" s="1"/>
  <c r="AG1307" i="2"/>
  <c r="X1322" i="2"/>
  <c r="AH1322" i="2"/>
  <c r="AD1322" i="2"/>
  <c r="P1322" i="2"/>
  <c r="R1322" i="2" s="1"/>
  <c r="X1329" i="2"/>
  <c r="AH1329" i="2"/>
  <c r="AD1329" i="2"/>
  <c r="P1329" i="2"/>
  <c r="R1329" i="2" s="1"/>
  <c r="X1335" i="2"/>
  <c r="AH1335" i="2"/>
  <c r="AD1335" i="2"/>
  <c r="P1335" i="2"/>
  <c r="R1335" i="2" s="1"/>
  <c r="X1341" i="2"/>
  <c r="AH1341" i="2"/>
  <c r="AD1341" i="2"/>
  <c r="P1341" i="2"/>
  <c r="R1341" i="2" s="1"/>
  <c r="F458" i="3"/>
  <c r="AC1349" i="2"/>
  <c r="O1349" i="2"/>
  <c r="Q1349" i="2" s="1"/>
  <c r="W1349" i="2"/>
  <c r="H458" i="3" s="1"/>
  <c r="AG1349" i="2"/>
  <c r="W1361" i="2"/>
  <c r="AG1361" i="2"/>
  <c r="AC1361" i="2"/>
  <c r="O1361" i="2"/>
  <c r="Q1361" i="2" s="1"/>
  <c r="W1373" i="2"/>
  <c r="AC1373" i="2"/>
  <c r="O1373" i="2"/>
  <c r="Q1373" i="2" s="1"/>
  <c r="W1385" i="2"/>
  <c r="AG1385" i="2"/>
  <c r="AC1385" i="2"/>
  <c r="O1385" i="2"/>
  <c r="Q1385" i="2" s="1"/>
  <c r="W1397" i="2"/>
  <c r="AG1397" i="2"/>
  <c r="AC1397" i="2"/>
  <c r="O1397" i="2"/>
  <c r="Q1397" i="2" s="1"/>
  <c r="W1410" i="2"/>
  <c r="AG1410" i="2"/>
  <c r="AC1410" i="2"/>
  <c r="O1410" i="2"/>
  <c r="Q1410" i="2" s="1"/>
  <c r="F470" i="3"/>
  <c r="W1429" i="2"/>
  <c r="H470" i="3" s="1"/>
  <c r="O1429" i="2"/>
  <c r="Q1429" i="2" s="1"/>
  <c r="AG1441" i="2"/>
  <c r="AC1442" i="2"/>
  <c r="AC1197" i="2"/>
  <c r="AC1200" i="2"/>
  <c r="P426" i="3" s="1"/>
  <c r="AC1203" i="2"/>
  <c r="AC1206" i="2"/>
  <c r="P431" i="3" s="1"/>
  <c r="AC1209" i="2"/>
  <c r="P434" i="3" s="1"/>
  <c r="AC1212" i="2"/>
  <c r="P437" i="3" s="1"/>
  <c r="AC1215" i="2"/>
  <c r="P440" i="3" s="1"/>
  <c r="AC1218" i="2"/>
  <c r="AC1221" i="2"/>
  <c r="AC1224" i="2"/>
  <c r="AC1227" i="2"/>
  <c r="AC1230" i="2"/>
  <c r="AC1233" i="2"/>
  <c r="AC1236" i="2"/>
  <c r="AC1239" i="2"/>
  <c r="AC1242" i="2"/>
  <c r="AC1245" i="2"/>
  <c r="AC1248" i="2"/>
  <c r="AC1251" i="2"/>
  <c r="AC1254" i="2"/>
  <c r="AC1257" i="2"/>
  <c r="AC1260" i="2"/>
  <c r="P447" i="3" s="1"/>
  <c r="AG1263" i="2"/>
  <c r="X1274" i="2"/>
  <c r="P1274" i="2"/>
  <c r="R1274" i="2" s="1"/>
  <c r="AD1274" i="2"/>
  <c r="P1276" i="2"/>
  <c r="R1276" i="2" s="1"/>
  <c r="X1276" i="2"/>
  <c r="AD1276" i="2"/>
  <c r="P1278" i="2"/>
  <c r="R1278" i="2" s="1"/>
  <c r="X1278" i="2"/>
  <c r="X1280" i="2"/>
  <c r="P1280" i="2"/>
  <c r="R1280" i="2" s="1"/>
  <c r="AD1280" i="2"/>
  <c r="P1282" i="2"/>
  <c r="R1282" i="2" s="1"/>
  <c r="X1282" i="2"/>
  <c r="AD1282" i="2"/>
  <c r="W1287" i="2"/>
  <c r="O1287" i="2"/>
  <c r="Q1287" i="2" s="1"/>
  <c r="AG1287" i="2"/>
  <c r="W1293" i="2"/>
  <c r="O1293" i="2"/>
  <c r="Q1293" i="2" s="1"/>
  <c r="AG1293" i="2"/>
  <c r="W1303" i="2"/>
  <c r="X1304" i="2"/>
  <c r="AH1304" i="2"/>
  <c r="AD1304" i="2"/>
  <c r="P1304" i="2"/>
  <c r="R1304" i="2" s="1"/>
  <c r="AH1305" i="2"/>
  <c r="AD1305" i="2"/>
  <c r="P1305" i="2"/>
  <c r="R1305" i="2" s="1"/>
  <c r="X1305" i="2"/>
  <c r="AC1321" i="2"/>
  <c r="W1321" i="2"/>
  <c r="AG1321" i="2"/>
  <c r="O1322" i="2"/>
  <c r="Q1322" i="2" s="1"/>
  <c r="AG1322" i="2"/>
  <c r="AC1322" i="2"/>
  <c r="AC1328" i="2"/>
  <c r="W1328" i="2"/>
  <c r="AG1328" i="2"/>
  <c r="O1329" i="2"/>
  <c r="Q1329" i="2" s="1"/>
  <c r="AG1329" i="2"/>
  <c r="AC1329" i="2"/>
  <c r="AC1334" i="2"/>
  <c r="W1334" i="2"/>
  <c r="AG1334" i="2"/>
  <c r="O1335" i="2"/>
  <c r="Q1335" i="2" s="1"/>
  <c r="AG1335" i="2"/>
  <c r="AC1335" i="2"/>
  <c r="AC1340" i="2"/>
  <c r="W1340" i="2"/>
  <c r="AG1340" i="2"/>
  <c r="O1341" i="2"/>
  <c r="Q1341" i="2" s="1"/>
  <c r="AG1341" i="2"/>
  <c r="W1345" i="2"/>
  <c r="AG1345" i="2"/>
  <c r="AC1345" i="2"/>
  <c r="O1345" i="2"/>
  <c r="Q1345" i="2" s="1"/>
  <c r="K458" i="3"/>
  <c r="AD1349" i="2"/>
  <c r="P1349" i="2"/>
  <c r="R1349" i="2" s="1"/>
  <c r="X1349" i="2"/>
  <c r="M458" i="3" s="1"/>
  <c r="AH1349" i="2"/>
  <c r="X1356" i="2"/>
  <c r="AH1356" i="2"/>
  <c r="AD1356" i="2"/>
  <c r="P1356" i="2"/>
  <c r="R1356" i="2" s="1"/>
  <c r="AC1365" i="2"/>
  <c r="O1365" i="2"/>
  <c r="Q1365" i="2" s="1"/>
  <c r="W1365" i="2"/>
  <c r="AG1365" i="2"/>
  <c r="X1369" i="2"/>
  <c r="P1369" i="2"/>
  <c r="R1369" i="2" s="1"/>
  <c r="F459" i="3"/>
  <c r="AC1377" i="2"/>
  <c r="P459" i="3" s="1"/>
  <c r="O1377" i="2"/>
  <c r="Q1377" i="2" s="1"/>
  <c r="W1377" i="2"/>
  <c r="H459" i="3" s="1"/>
  <c r="AG1377" i="2"/>
  <c r="X1381" i="2"/>
  <c r="AH1381" i="2"/>
  <c r="AD1381" i="2"/>
  <c r="P1381" i="2"/>
  <c r="R1381" i="2" s="1"/>
  <c r="AC1389" i="2"/>
  <c r="O1389" i="2"/>
  <c r="Q1389" i="2" s="1"/>
  <c r="W1389" i="2"/>
  <c r="AG1389" i="2"/>
  <c r="X1393" i="2"/>
  <c r="AH1393" i="2"/>
  <c r="AD1393" i="2"/>
  <c r="P1393" i="2"/>
  <c r="R1393" i="2" s="1"/>
  <c r="AC1401" i="2"/>
  <c r="O1401" i="2"/>
  <c r="Q1401" i="2" s="1"/>
  <c r="W1401" i="2"/>
  <c r="AG1401" i="2"/>
  <c r="X1405" i="2"/>
  <c r="AH1405" i="2"/>
  <c r="AD1405" i="2"/>
  <c r="P1405" i="2"/>
  <c r="R1405" i="2" s="1"/>
  <c r="AH1178" i="2"/>
  <c r="AH1181" i="2"/>
  <c r="AH1184" i="2"/>
  <c r="AH1187" i="2"/>
  <c r="AH1190" i="2"/>
  <c r="AH1193" i="2"/>
  <c r="AH1196" i="2"/>
  <c r="AH1199" i="2"/>
  <c r="AH1202" i="2"/>
  <c r="AH1205" i="2"/>
  <c r="AH1208" i="2"/>
  <c r="AH1211" i="2"/>
  <c r="AH1214" i="2"/>
  <c r="AH1217" i="2"/>
  <c r="AH1220" i="2"/>
  <c r="AH1223" i="2"/>
  <c r="AH1226" i="2"/>
  <c r="AH1229" i="2"/>
  <c r="AH1232" i="2"/>
  <c r="AH1235" i="2"/>
  <c r="AH1238" i="2"/>
  <c r="AH1241" i="2"/>
  <c r="AH1247" i="2"/>
  <c r="AH1250" i="2"/>
  <c r="AH1253" i="2"/>
  <c r="AH1256" i="2"/>
  <c r="AH1259" i="2"/>
  <c r="AH1262" i="2"/>
  <c r="AG1266" i="2"/>
  <c r="AG1269" i="2"/>
  <c r="AG1272" i="2"/>
  <c r="AG1276" i="2"/>
  <c r="AG1278" i="2"/>
  <c r="AG1282" i="2"/>
  <c r="AD1287" i="2"/>
  <c r="P1287" i="2"/>
  <c r="R1287" i="2" s="1"/>
  <c r="X1287" i="2"/>
  <c r="AH1287" i="2"/>
  <c r="AH1293" i="2"/>
  <c r="AD1293" i="2"/>
  <c r="P1293" i="2"/>
  <c r="R1293" i="2" s="1"/>
  <c r="X1293" i="2"/>
  <c r="AC1294" i="2"/>
  <c r="X1298" i="2"/>
  <c r="AH1298" i="2"/>
  <c r="P1298" i="2"/>
  <c r="R1298" i="2" s="1"/>
  <c r="W1302" i="2"/>
  <c r="AG1302" i="2"/>
  <c r="AC1302" i="2"/>
  <c r="O1302" i="2"/>
  <c r="Q1302" i="2" s="1"/>
  <c r="AD1303" i="2"/>
  <c r="P1303" i="2"/>
  <c r="R1303" i="2" s="1"/>
  <c r="X1303" i="2"/>
  <c r="AH1303" i="2"/>
  <c r="O1304" i="2"/>
  <c r="Q1304" i="2" s="1"/>
  <c r="AG1304" i="2"/>
  <c r="W1320" i="2"/>
  <c r="AG1320" i="2"/>
  <c r="AC1320" i="2"/>
  <c r="O1320" i="2"/>
  <c r="Q1320" i="2" s="1"/>
  <c r="AD1321" i="2"/>
  <c r="P1321" i="2"/>
  <c r="R1321" i="2" s="1"/>
  <c r="X1321" i="2"/>
  <c r="AH1321" i="2"/>
  <c r="AD1328" i="2"/>
  <c r="P1328" i="2"/>
  <c r="R1328" i="2" s="1"/>
  <c r="X1328" i="2"/>
  <c r="AH1328" i="2"/>
  <c r="AD1334" i="2"/>
  <c r="P1334" i="2"/>
  <c r="R1334" i="2" s="1"/>
  <c r="X1334" i="2"/>
  <c r="AH1334" i="2"/>
  <c r="P1340" i="2"/>
  <c r="R1340" i="2" s="1"/>
  <c r="X1340" i="2"/>
  <c r="AH1345" i="2"/>
  <c r="AD1345" i="2"/>
  <c r="P1345" i="2"/>
  <c r="R1345" i="2" s="1"/>
  <c r="X1345" i="2"/>
  <c r="AC1352" i="2"/>
  <c r="O1352" i="2"/>
  <c r="Q1352" i="2" s="1"/>
  <c r="W1352" i="2"/>
  <c r="AG1352" i="2"/>
  <c r="AH1361" i="2"/>
  <c r="AD1365" i="2"/>
  <c r="P1365" i="2"/>
  <c r="R1365" i="2" s="1"/>
  <c r="X1365" i="2"/>
  <c r="AH1365" i="2"/>
  <c r="AH1373" i="2"/>
  <c r="K459" i="3"/>
  <c r="AD1377" i="2"/>
  <c r="P1377" i="2"/>
  <c r="R1377" i="2" s="1"/>
  <c r="X1377" i="2"/>
  <c r="M459" i="3" s="1"/>
  <c r="AH1377" i="2"/>
  <c r="AH1385" i="2"/>
  <c r="AD1389" i="2"/>
  <c r="P1389" i="2"/>
  <c r="R1389" i="2" s="1"/>
  <c r="X1389" i="2"/>
  <c r="AH1389" i="2"/>
  <c r="AH1397" i="2"/>
  <c r="P1401" i="2"/>
  <c r="R1401" i="2" s="1"/>
  <c r="X1401" i="2"/>
  <c r="AH1410" i="2"/>
  <c r="AH1414" i="2"/>
  <c r="AD1414" i="2"/>
  <c r="P1414" i="2"/>
  <c r="R1414" i="2" s="1"/>
  <c r="X1414" i="2"/>
  <c r="O1427" i="2"/>
  <c r="Q1427" i="2" s="1"/>
  <c r="AG1427" i="2"/>
  <c r="AC1427" i="2"/>
  <c r="W1427" i="2"/>
  <c r="X1265" i="2"/>
  <c r="P1265" i="2"/>
  <c r="R1265" i="2" s="1"/>
  <c r="K450" i="3"/>
  <c r="X1268" i="2"/>
  <c r="M450" i="3" s="1"/>
  <c r="P1268" i="2"/>
  <c r="R1268" i="2" s="1"/>
  <c r="X1271" i="2"/>
  <c r="P1271" i="2"/>
  <c r="R1271" i="2" s="1"/>
  <c r="AH1274" i="2"/>
  <c r="AH1276" i="2"/>
  <c r="AH1278" i="2"/>
  <c r="AH1280" i="2"/>
  <c r="AH1282" i="2"/>
  <c r="W1285" i="2"/>
  <c r="W1290" i="2"/>
  <c r="O1290" i="2"/>
  <c r="Q1290" i="2" s="1"/>
  <c r="AG1290" i="2"/>
  <c r="AG1294" i="2"/>
  <c r="O1298" i="2"/>
  <c r="Q1298" i="2" s="1"/>
  <c r="AG1298" i="2"/>
  <c r="F454" i="3"/>
  <c r="W1299" i="2"/>
  <c r="H454" i="3" s="1"/>
  <c r="AG1299" i="2"/>
  <c r="AC1299" i="2"/>
  <c r="O1299" i="2"/>
  <c r="Q1299" i="2" s="1"/>
  <c r="AC1300" i="2"/>
  <c r="W1300" i="2"/>
  <c r="X1301" i="2"/>
  <c r="AH1301" i="2"/>
  <c r="AD1301" i="2"/>
  <c r="P1301" i="2"/>
  <c r="R1301" i="2" s="1"/>
  <c r="AH1302" i="2"/>
  <c r="AD1302" i="2"/>
  <c r="P1302" i="2"/>
  <c r="R1302" i="2" s="1"/>
  <c r="X1302" i="2"/>
  <c r="AC1318" i="2"/>
  <c r="W1318" i="2"/>
  <c r="X1319" i="2"/>
  <c r="AH1319" i="2"/>
  <c r="AD1319" i="2"/>
  <c r="P1319" i="2"/>
  <c r="R1319" i="2" s="1"/>
  <c r="AH1320" i="2"/>
  <c r="AD1320" i="2"/>
  <c r="P1320" i="2"/>
  <c r="R1320" i="2" s="1"/>
  <c r="X1320" i="2"/>
  <c r="W1327" i="2"/>
  <c r="AG1327" i="2"/>
  <c r="AC1327" i="2"/>
  <c r="O1327" i="2"/>
  <c r="Q1327" i="2" s="1"/>
  <c r="W1333" i="2"/>
  <c r="AG1333" i="2"/>
  <c r="AC1333" i="2"/>
  <c r="O1333" i="2"/>
  <c r="Q1333" i="2" s="1"/>
  <c r="W1339" i="2"/>
  <c r="AG1339" i="2"/>
  <c r="AC1339" i="2"/>
  <c r="O1339" i="2"/>
  <c r="Q1339" i="2" s="1"/>
  <c r="W1348" i="2"/>
  <c r="AG1348" i="2"/>
  <c r="AC1348" i="2"/>
  <c r="O1348" i="2"/>
  <c r="Q1348" i="2" s="1"/>
  <c r="AD1352" i="2"/>
  <c r="P1352" i="2"/>
  <c r="R1352" i="2" s="1"/>
  <c r="X1352" i="2"/>
  <c r="AH1352" i="2"/>
  <c r="W1364" i="2"/>
  <c r="AG1364" i="2"/>
  <c r="AC1364" i="2"/>
  <c r="O1364" i="2"/>
  <c r="Q1364" i="2" s="1"/>
  <c r="W1376" i="2"/>
  <c r="AG1376" i="2"/>
  <c r="AC1376" i="2"/>
  <c r="O1376" i="2"/>
  <c r="Q1376" i="2" s="1"/>
  <c r="W1388" i="2"/>
  <c r="AG1388" i="2"/>
  <c r="AC1388" i="2"/>
  <c r="O1388" i="2"/>
  <c r="Q1388" i="2" s="1"/>
  <c r="W1400" i="2"/>
  <c r="AG1400" i="2"/>
  <c r="AC1400" i="2"/>
  <c r="O1400" i="2"/>
  <c r="Q1400" i="2" s="1"/>
  <c r="W1413" i="2"/>
  <c r="AG1413" i="2"/>
  <c r="AC1413" i="2"/>
  <c r="O1413" i="2"/>
  <c r="Q1413" i="2" s="1"/>
  <c r="AG1414" i="2"/>
  <c r="K468" i="3"/>
  <c r="X1418" i="2"/>
  <c r="M468" i="3" s="1"/>
  <c r="AH1418" i="2"/>
  <c r="AD1418" i="2"/>
  <c r="P1418" i="2"/>
  <c r="R1418" i="2" s="1"/>
  <c r="P1427" i="2"/>
  <c r="R1427" i="2" s="1"/>
  <c r="AH1427" i="2"/>
  <c r="AD1427" i="2"/>
  <c r="X1427" i="2"/>
  <c r="X1178" i="2"/>
  <c r="M421" i="3" s="1"/>
  <c r="X1181" i="2"/>
  <c r="P1183" i="2"/>
  <c r="R1183" i="2" s="1"/>
  <c r="X1184" i="2"/>
  <c r="P1186" i="2"/>
  <c r="R1186" i="2" s="1"/>
  <c r="X1187" i="2"/>
  <c r="P1189" i="2"/>
  <c r="R1189" i="2" s="1"/>
  <c r="X1190" i="2"/>
  <c r="P1192" i="2"/>
  <c r="R1192" i="2" s="1"/>
  <c r="X1193" i="2"/>
  <c r="P1195" i="2"/>
  <c r="R1195" i="2" s="1"/>
  <c r="X1196" i="2"/>
  <c r="P1198" i="2"/>
  <c r="R1198" i="2" s="1"/>
  <c r="X1199" i="2"/>
  <c r="M425" i="3" s="1"/>
  <c r="P1201" i="2"/>
  <c r="R1201" i="2" s="1"/>
  <c r="X1202" i="2"/>
  <c r="P1204" i="2"/>
  <c r="R1204" i="2" s="1"/>
  <c r="X1205" i="2"/>
  <c r="M430" i="3" s="1"/>
  <c r="P1207" i="2"/>
  <c r="R1207" i="2" s="1"/>
  <c r="X1208" i="2"/>
  <c r="M433" i="3" s="1"/>
  <c r="P1210" i="2"/>
  <c r="R1210" i="2" s="1"/>
  <c r="X1211" i="2"/>
  <c r="M436" i="3" s="1"/>
  <c r="P1213" i="2"/>
  <c r="R1213" i="2" s="1"/>
  <c r="X1214" i="2"/>
  <c r="M439" i="3" s="1"/>
  <c r="P1216" i="2"/>
  <c r="R1216" i="2" s="1"/>
  <c r="X1217" i="2"/>
  <c r="M442" i="3" s="1"/>
  <c r="P1219" i="2"/>
  <c r="R1219" i="2" s="1"/>
  <c r="X1220" i="2"/>
  <c r="P1222" i="2"/>
  <c r="R1222" i="2" s="1"/>
  <c r="X1223" i="2"/>
  <c r="P1225" i="2"/>
  <c r="R1225" i="2" s="1"/>
  <c r="X1226" i="2"/>
  <c r="P1228" i="2"/>
  <c r="R1228" i="2" s="1"/>
  <c r="X1229" i="2"/>
  <c r="P1231" i="2"/>
  <c r="R1231" i="2" s="1"/>
  <c r="X1232" i="2"/>
  <c r="M444" i="3" s="1"/>
  <c r="P1234" i="2"/>
  <c r="R1234" i="2" s="1"/>
  <c r="X1235" i="2"/>
  <c r="P1237" i="2"/>
  <c r="R1237" i="2" s="1"/>
  <c r="X1238" i="2"/>
  <c r="M445" i="3" s="1"/>
  <c r="P1240" i="2"/>
  <c r="R1240" i="2" s="1"/>
  <c r="X1241" i="2"/>
  <c r="P1243" i="2"/>
  <c r="R1243" i="2" s="1"/>
  <c r="X1244" i="2"/>
  <c r="P1246" i="2"/>
  <c r="R1246" i="2" s="1"/>
  <c r="X1247" i="2"/>
  <c r="P1249" i="2"/>
  <c r="R1249" i="2" s="1"/>
  <c r="X1250" i="2"/>
  <c r="P1252" i="2"/>
  <c r="R1252" i="2" s="1"/>
  <c r="X1253" i="2"/>
  <c r="P1255" i="2"/>
  <c r="R1255" i="2" s="1"/>
  <c r="X1256" i="2"/>
  <c r="P1258" i="2"/>
  <c r="R1258" i="2" s="1"/>
  <c r="X1259" i="2"/>
  <c r="M446" i="3" s="1"/>
  <c r="P1261" i="2"/>
  <c r="R1261" i="2" s="1"/>
  <c r="X1262" i="2"/>
  <c r="AC1268" i="2"/>
  <c r="O1276" i="2"/>
  <c r="Q1276" i="2" s="1"/>
  <c r="O1282" i="2"/>
  <c r="Q1282" i="2" s="1"/>
  <c r="P1285" i="2"/>
  <c r="R1285" i="2" s="1"/>
  <c r="X1285" i="2"/>
  <c r="AH1290" i="2"/>
  <c r="AD1290" i="2"/>
  <c r="P1290" i="2"/>
  <c r="R1290" i="2" s="1"/>
  <c r="X1290" i="2"/>
  <c r="AC1291" i="2"/>
  <c r="K454" i="3"/>
  <c r="AH1299" i="2"/>
  <c r="AD1299" i="2"/>
  <c r="P1299" i="2"/>
  <c r="R1299" i="2" s="1"/>
  <c r="X1299" i="2"/>
  <c r="M454" i="3" s="1"/>
  <c r="AD1300" i="2"/>
  <c r="P1300" i="2"/>
  <c r="R1300" i="2" s="1"/>
  <c r="X1300" i="2"/>
  <c r="AH1300" i="2"/>
  <c r="O1301" i="2"/>
  <c r="Q1301" i="2" s="1"/>
  <c r="AG1301" i="2"/>
  <c r="W1317" i="2"/>
  <c r="AG1317" i="2"/>
  <c r="AC1317" i="2"/>
  <c r="O1317" i="2"/>
  <c r="Q1317" i="2" s="1"/>
  <c r="P1318" i="2"/>
  <c r="R1318" i="2" s="1"/>
  <c r="X1318" i="2"/>
  <c r="O1319" i="2"/>
  <c r="Q1319" i="2" s="1"/>
  <c r="AG1319" i="2"/>
  <c r="AH1327" i="2"/>
  <c r="AD1327" i="2"/>
  <c r="P1327" i="2"/>
  <c r="R1327" i="2" s="1"/>
  <c r="X1327" i="2"/>
  <c r="AH1333" i="2"/>
  <c r="AD1333" i="2"/>
  <c r="P1333" i="2"/>
  <c r="R1333" i="2" s="1"/>
  <c r="X1333" i="2"/>
  <c r="AH1339" i="2"/>
  <c r="AD1339" i="2"/>
  <c r="P1339" i="2"/>
  <c r="R1339" i="2" s="1"/>
  <c r="X1339" i="2"/>
  <c r="AH1348" i="2"/>
  <c r="AD1348" i="2"/>
  <c r="P1348" i="2"/>
  <c r="R1348" i="2" s="1"/>
  <c r="X1348" i="2"/>
  <c r="AC1355" i="2"/>
  <c r="O1355" i="2"/>
  <c r="Q1355" i="2" s="1"/>
  <c r="W1355" i="2"/>
  <c r="AG1355" i="2"/>
  <c r="X1359" i="2"/>
  <c r="AH1359" i="2"/>
  <c r="AD1359" i="2"/>
  <c r="P1359" i="2"/>
  <c r="R1359" i="2" s="1"/>
  <c r="AC1368" i="2"/>
  <c r="O1368" i="2"/>
  <c r="Q1368" i="2" s="1"/>
  <c r="W1368" i="2"/>
  <c r="AG1368" i="2"/>
  <c r="X1372" i="2"/>
  <c r="AH1372" i="2"/>
  <c r="AD1372" i="2"/>
  <c r="P1372" i="2"/>
  <c r="R1372" i="2" s="1"/>
  <c r="F461" i="3"/>
  <c r="O1380" i="2"/>
  <c r="Q1380" i="2" s="1"/>
  <c r="W1380" i="2"/>
  <c r="H461" i="3" s="1"/>
  <c r="K464" i="3"/>
  <c r="X1384" i="2"/>
  <c r="M464" i="3" s="1"/>
  <c r="AH1384" i="2"/>
  <c r="AD1384" i="2"/>
  <c r="P1384" i="2"/>
  <c r="R1384" i="2" s="1"/>
  <c r="AC1392" i="2"/>
  <c r="O1392" i="2"/>
  <c r="Q1392" i="2" s="1"/>
  <c r="W1392" i="2"/>
  <c r="AG1392" i="2"/>
  <c r="X1396" i="2"/>
  <c r="AH1396" i="2"/>
  <c r="AD1396" i="2"/>
  <c r="P1396" i="2"/>
  <c r="R1396" i="2" s="1"/>
  <c r="AC1404" i="2"/>
  <c r="O1404" i="2"/>
  <c r="Q1404" i="2" s="1"/>
  <c r="W1404" i="2"/>
  <c r="AG1404" i="2"/>
  <c r="K467" i="3"/>
  <c r="X1408" i="2"/>
  <c r="M467" i="3" s="1"/>
  <c r="AH1408" i="2"/>
  <c r="AD1408" i="2"/>
  <c r="P1408" i="2"/>
  <c r="R1408" i="2" s="1"/>
  <c r="AC1436" i="2"/>
  <c r="AG1197" i="2"/>
  <c r="AG1200" i="2"/>
  <c r="AG1203" i="2"/>
  <c r="AG1206" i="2"/>
  <c r="AG1209" i="2"/>
  <c r="AG1212" i="2"/>
  <c r="AG1215" i="2"/>
  <c r="AG1218" i="2"/>
  <c r="AG1221" i="2"/>
  <c r="AG1224" i="2"/>
  <c r="AG1227" i="2"/>
  <c r="AG1230" i="2"/>
  <c r="AG1233" i="2"/>
  <c r="AG1236" i="2"/>
  <c r="AG1239" i="2"/>
  <c r="AG1242" i="2"/>
  <c r="AG1245" i="2"/>
  <c r="AG1248" i="2"/>
  <c r="AG1251" i="2"/>
  <c r="AG1254" i="2"/>
  <c r="AG1257" i="2"/>
  <c r="AG1260" i="2"/>
  <c r="W1263" i="2"/>
  <c r="F448" i="3"/>
  <c r="W1264" i="2"/>
  <c r="H448" i="3" s="1"/>
  <c r="AD1265" i="2"/>
  <c r="AD1268" i="2"/>
  <c r="AD1271" i="2"/>
  <c r="AH1285" i="2"/>
  <c r="W1286" i="2"/>
  <c r="W1288" i="2"/>
  <c r="AG1291" i="2"/>
  <c r="AD1294" i="2"/>
  <c r="P1294" i="2"/>
  <c r="R1294" i="2" s="1"/>
  <c r="X1294" i="2"/>
  <c r="O1303" i="2"/>
  <c r="Q1303" i="2" s="1"/>
  <c r="F457" i="3"/>
  <c r="AC1315" i="2"/>
  <c r="W1315" i="2"/>
  <c r="H457" i="3" s="1"/>
  <c r="X1316" i="2"/>
  <c r="AH1316" i="2"/>
  <c r="AD1316" i="2"/>
  <c r="P1316" i="2"/>
  <c r="R1316" i="2" s="1"/>
  <c r="AH1317" i="2"/>
  <c r="AD1317" i="2"/>
  <c r="P1317" i="2"/>
  <c r="R1317" i="2" s="1"/>
  <c r="X1317" i="2"/>
  <c r="O1321" i="2"/>
  <c r="Q1321" i="2" s="1"/>
  <c r="O1328" i="2"/>
  <c r="Q1328" i="2" s="1"/>
  <c r="O1334" i="2"/>
  <c r="Q1334" i="2" s="1"/>
  <c r="O1340" i="2"/>
  <c r="Q1340" i="2" s="1"/>
  <c r="X1344" i="2"/>
  <c r="AH1344" i="2"/>
  <c r="AD1344" i="2"/>
  <c r="P1344" i="2"/>
  <c r="R1344" i="2" s="1"/>
  <c r="W1351" i="2"/>
  <c r="AG1351" i="2"/>
  <c r="AC1351" i="2"/>
  <c r="O1351" i="2"/>
  <c r="Q1351" i="2" s="1"/>
  <c r="AD1355" i="2"/>
  <c r="P1355" i="2"/>
  <c r="R1355" i="2" s="1"/>
  <c r="X1355" i="2"/>
  <c r="AH1355" i="2"/>
  <c r="AH1364" i="2"/>
  <c r="AD1368" i="2"/>
  <c r="P1368" i="2"/>
  <c r="R1368" i="2" s="1"/>
  <c r="X1368" i="2"/>
  <c r="AH1368" i="2"/>
  <c r="AH1376" i="2"/>
  <c r="K461" i="3"/>
  <c r="AD1380" i="2"/>
  <c r="P1380" i="2"/>
  <c r="R1380" i="2" s="1"/>
  <c r="X1380" i="2"/>
  <c r="M461" i="3" s="1"/>
  <c r="AH1380" i="2"/>
  <c r="AH1388" i="2"/>
  <c r="AD1392" i="2"/>
  <c r="P1392" i="2"/>
  <c r="R1392" i="2" s="1"/>
  <c r="X1392" i="2"/>
  <c r="AH1392" i="2"/>
  <c r="AH1400" i="2"/>
  <c r="AD1404" i="2"/>
  <c r="P1404" i="2"/>
  <c r="R1404" i="2" s="1"/>
  <c r="X1404" i="2"/>
  <c r="AH1404" i="2"/>
  <c r="AG1435" i="2"/>
  <c r="AC1448" i="2"/>
  <c r="K448" i="3"/>
  <c r="P1264" i="2"/>
  <c r="R1264" i="2" s="1"/>
  <c r="X1264" i="2"/>
  <c r="M448" i="3" s="1"/>
  <c r="F449" i="3"/>
  <c r="W1267" i="2"/>
  <c r="H449" i="3" s="1"/>
  <c r="AC1273" i="2"/>
  <c r="W1275" i="2"/>
  <c r="O1275" i="2"/>
  <c r="Q1275" i="2" s="1"/>
  <c r="AC1279" i="2"/>
  <c r="W1281" i="2"/>
  <c r="O1281" i="2"/>
  <c r="Q1281" i="2" s="1"/>
  <c r="P1288" i="2"/>
  <c r="R1288" i="2" s="1"/>
  <c r="X1288" i="2"/>
  <c r="W1307" i="2"/>
  <c r="W1314" i="2"/>
  <c r="AG1314" i="2"/>
  <c r="AC1314" i="2"/>
  <c r="O1314" i="2"/>
  <c r="Q1314" i="2" s="1"/>
  <c r="K457" i="3"/>
  <c r="AD1315" i="2"/>
  <c r="P1315" i="2"/>
  <c r="R1315" i="2" s="1"/>
  <c r="X1315" i="2"/>
  <c r="M457" i="3" s="1"/>
  <c r="AH1315" i="2"/>
  <c r="O1316" i="2"/>
  <c r="Q1316" i="2" s="1"/>
  <c r="AG1316" i="2"/>
  <c r="X1326" i="2"/>
  <c r="AH1326" i="2"/>
  <c r="AD1326" i="2"/>
  <c r="P1326" i="2"/>
  <c r="R1326" i="2" s="1"/>
  <c r="X1332" i="2"/>
  <c r="AH1332" i="2"/>
  <c r="AD1332" i="2"/>
  <c r="P1332" i="2"/>
  <c r="R1332" i="2" s="1"/>
  <c r="X1338" i="2"/>
  <c r="AH1338" i="2"/>
  <c r="AD1338" i="2"/>
  <c r="P1338" i="2"/>
  <c r="R1338" i="2" s="1"/>
  <c r="AH1351" i="2"/>
  <c r="AD1351" i="2"/>
  <c r="P1351" i="2"/>
  <c r="R1351" i="2" s="1"/>
  <c r="X1351" i="2"/>
  <c r="W1367" i="2"/>
  <c r="AG1367" i="2"/>
  <c r="AC1367" i="2"/>
  <c r="O1367" i="2"/>
  <c r="Q1367" i="2" s="1"/>
  <c r="W1379" i="2"/>
  <c r="AG1379" i="2"/>
  <c r="AC1379" i="2"/>
  <c r="O1379" i="2"/>
  <c r="Q1379" i="2" s="1"/>
  <c r="W1391" i="2"/>
  <c r="AG1391" i="2"/>
  <c r="AC1391" i="2"/>
  <c r="O1391" i="2"/>
  <c r="Q1391" i="2" s="1"/>
  <c r="W1403" i="2"/>
  <c r="AG1403" i="2"/>
  <c r="AC1403" i="2"/>
  <c r="O1403" i="2"/>
  <c r="Q1403" i="2" s="1"/>
  <c r="W1417" i="2"/>
  <c r="AG1417" i="2"/>
  <c r="AC1417" i="2"/>
  <c r="O1417" i="2"/>
  <c r="Q1417" i="2" s="1"/>
  <c r="AD1426" i="2"/>
  <c r="AH1426" i="2"/>
  <c r="X1426" i="2"/>
  <c r="P1426" i="2"/>
  <c r="R1426" i="2" s="1"/>
  <c r="W1200" i="2"/>
  <c r="H426" i="3" s="1"/>
  <c r="W1203" i="2"/>
  <c r="H428" i="3" s="1"/>
  <c r="W1206" i="2"/>
  <c r="H431" i="3" s="1"/>
  <c r="W1209" i="2"/>
  <c r="H434" i="3" s="1"/>
  <c r="W1212" i="2"/>
  <c r="H437" i="3" s="1"/>
  <c r="W1215" i="2"/>
  <c r="H440" i="3" s="1"/>
  <c r="W1260" i="2"/>
  <c r="H447" i="3" s="1"/>
  <c r="K449" i="3"/>
  <c r="P1267" i="2"/>
  <c r="R1267" i="2" s="1"/>
  <c r="X1267" i="2"/>
  <c r="M449" i="3" s="1"/>
  <c r="AC1267" i="2"/>
  <c r="P1270" i="2"/>
  <c r="R1270" i="2" s="1"/>
  <c r="X1270" i="2"/>
  <c r="AC1270" i="2"/>
  <c r="P1273" i="2"/>
  <c r="R1273" i="2" s="1"/>
  <c r="X1273" i="2"/>
  <c r="AD1273" i="2"/>
  <c r="P1275" i="2"/>
  <c r="R1275" i="2" s="1"/>
  <c r="X1275" i="2"/>
  <c r="X1277" i="2"/>
  <c r="P1277" i="2"/>
  <c r="R1277" i="2" s="1"/>
  <c r="AD1277" i="2"/>
  <c r="P1279" i="2"/>
  <c r="R1279" i="2" s="1"/>
  <c r="X1279" i="2"/>
  <c r="AD1279" i="2"/>
  <c r="P1281" i="2"/>
  <c r="R1281" i="2" s="1"/>
  <c r="X1281" i="2"/>
  <c r="X1283" i="2"/>
  <c r="AH1283" i="2"/>
  <c r="P1283" i="2"/>
  <c r="R1283" i="2" s="1"/>
  <c r="AD1283" i="2"/>
  <c r="AH1288" i="2"/>
  <c r="W1289" i="2"/>
  <c r="H452" i="3" s="1"/>
  <c r="AD1291" i="2"/>
  <c r="P1291" i="2"/>
  <c r="R1291" i="2" s="1"/>
  <c r="X1291" i="2"/>
  <c r="AC1307" i="2"/>
  <c r="AC1312" i="2"/>
  <c r="W1312" i="2"/>
  <c r="X1313" i="2"/>
  <c r="AH1313" i="2"/>
  <c r="AD1313" i="2"/>
  <c r="P1313" i="2"/>
  <c r="R1313" i="2" s="1"/>
  <c r="AH1314" i="2"/>
  <c r="AD1314" i="2"/>
  <c r="P1314" i="2"/>
  <c r="R1314" i="2" s="1"/>
  <c r="X1314" i="2"/>
  <c r="AC1325" i="2"/>
  <c r="W1325" i="2"/>
  <c r="AG1325" i="2"/>
  <c r="O1326" i="2"/>
  <c r="Q1326" i="2" s="1"/>
  <c r="AG1326" i="2"/>
  <c r="AC1326" i="2"/>
  <c r="AC1331" i="2"/>
  <c r="W1331" i="2"/>
  <c r="AG1331" i="2"/>
  <c r="O1332" i="2"/>
  <c r="Q1332" i="2" s="1"/>
  <c r="J13" i="5" s="1"/>
  <c r="AG1332" i="2"/>
  <c r="AC1332" i="2"/>
  <c r="AC1337" i="2"/>
  <c r="W1337" i="2"/>
  <c r="AG1337" i="2"/>
  <c r="O1338" i="2"/>
  <c r="Q1338" i="2" s="1"/>
  <c r="AG1338" i="2"/>
  <c r="AC1338" i="2"/>
  <c r="AC1343" i="2"/>
  <c r="W1343" i="2"/>
  <c r="AG1343" i="2"/>
  <c r="X1347" i="2"/>
  <c r="AH1347" i="2"/>
  <c r="AD1347" i="2"/>
  <c r="P1347" i="2"/>
  <c r="R1347" i="2" s="1"/>
  <c r="W1354" i="2"/>
  <c r="AG1354" i="2"/>
  <c r="AC1354" i="2"/>
  <c r="O1354" i="2"/>
  <c r="Q1354" i="2" s="1"/>
  <c r="O1358" i="2"/>
  <c r="Q1358" i="2" s="1"/>
  <c r="W1358" i="2"/>
  <c r="X1363" i="2"/>
  <c r="AH1363" i="2"/>
  <c r="AD1363" i="2"/>
  <c r="P1363" i="2"/>
  <c r="R1363" i="2" s="1"/>
  <c r="AC1371" i="2"/>
  <c r="O1371" i="2"/>
  <c r="Q1371" i="2" s="1"/>
  <c r="W1371" i="2"/>
  <c r="AG1371" i="2"/>
  <c r="X1375" i="2"/>
  <c r="AH1375" i="2"/>
  <c r="AD1375" i="2"/>
  <c r="P1375" i="2"/>
  <c r="R1375" i="2" s="1"/>
  <c r="F463" i="3"/>
  <c r="AC1383" i="2"/>
  <c r="O1383" i="2"/>
  <c r="Q1383" i="2" s="1"/>
  <c r="W1383" i="2"/>
  <c r="H463" i="3" s="1"/>
  <c r="AG1383" i="2"/>
  <c r="X1387" i="2"/>
  <c r="P1387" i="2"/>
  <c r="R1387" i="2" s="1"/>
  <c r="F465" i="3"/>
  <c r="AC1395" i="2"/>
  <c r="O1395" i="2"/>
  <c r="Q1395" i="2" s="1"/>
  <c r="W1395" i="2"/>
  <c r="H465" i="3" s="1"/>
  <c r="AG1395" i="2"/>
  <c r="X1399" i="2"/>
  <c r="AH1399" i="2"/>
  <c r="AD1399" i="2"/>
  <c r="P1399" i="2"/>
  <c r="R1399" i="2" s="1"/>
  <c r="F466" i="3"/>
  <c r="AC1407" i="2"/>
  <c r="O1407" i="2"/>
  <c r="Q1407" i="2" s="1"/>
  <c r="W1407" i="2"/>
  <c r="H466" i="3" s="1"/>
  <c r="AG1407" i="2"/>
  <c r="X1412" i="2"/>
  <c r="AH1412" i="2"/>
  <c r="AD1412" i="2"/>
  <c r="P1412" i="2"/>
  <c r="R1412" i="2" s="1"/>
  <c r="X1417" i="2"/>
  <c r="AH1417" i="2"/>
  <c r="AD1417" i="2"/>
  <c r="P1417" i="2"/>
  <c r="R1417" i="2" s="1"/>
  <c r="AG1460" i="2"/>
  <c r="P1178" i="2"/>
  <c r="R1178" i="2" s="1"/>
  <c r="P1181" i="2"/>
  <c r="R1181" i="2" s="1"/>
  <c r="P1184" i="2"/>
  <c r="R1184" i="2" s="1"/>
  <c r="P1187" i="2"/>
  <c r="R1187" i="2" s="1"/>
  <c r="P1190" i="2"/>
  <c r="R1190" i="2" s="1"/>
  <c r="P1193" i="2"/>
  <c r="R1193" i="2" s="1"/>
  <c r="P1196" i="2"/>
  <c r="R1196" i="2" s="1"/>
  <c r="P1199" i="2"/>
  <c r="R1199" i="2" s="1"/>
  <c r="P1202" i="2"/>
  <c r="R1202" i="2" s="1"/>
  <c r="P1205" i="2"/>
  <c r="R1205" i="2" s="1"/>
  <c r="P1208" i="2"/>
  <c r="R1208" i="2" s="1"/>
  <c r="P1211" i="2"/>
  <c r="R1211" i="2" s="1"/>
  <c r="P1214" i="2"/>
  <c r="R1214" i="2" s="1"/>
  <c r="P1217" i="2"/>
  <c r="R1217" i="2" s="1"/>
  <c r="P1220" i="2"/>
  <c r="R1220" i="2" s="1"/>
  <c r="P1223" i="2"/>
  <c r="R1223" i="2" s="1"/>
  <c r="P1226" i="2"/>
  <c r="R1226" i="2" s="1"/>
  <c r="P1229" i="2"/>
  <c r="R1229" i="2" s="1"/>
  <c r="P1232" i="2"/>
  <c r="R1232" i="2" s="1"/>
  <c r="P1235" i="2"/>
  <c r="R1235" i="2" s="1"/>
  <c r="P1238" i="2"/>
  <c r="R1238" i="2" s="1"/>
  <c r="P1241" i="2"/>
  <c r="R1241" i="2" s="1"/>
  <c r="P1244" i="2"/>
  <c r="R1244" i="2" s="1"/>
  <c r="P1247" i="2"/>
  <c r="R1247" i="2" s="1"/>
  <c r="P1250" i="2"/>
  <c r="R1250" i="2" s="1"/>
  <c r="P1253" i="2"/>
  <c r="R1253" i="2" s="1"/>
  <c r="P1256" i="2"/>
  <c r="R1256" i="2" s="1"/>
  <c r="P1259" i="2"/>
  <c r="R1259" i="2" s="1"/>
  <c r="P1262" i="2"/>
  <c r="R1262" i="2" s="1"/>
  <c r="AD1264" i="2"/>
  <c r="W1266" i="2"/>
  <c r="AD1267" i="2"/>
  <c r="W1269" i="2"/>
  <c r="H451" i="3" s="1"/>
  <c r="AD1270" i="2"/>
  <c r="W1272" i="2"/>
  <c r="AG1273" i="2"/>
  <c r="AG1275" i="2"/>
  <c r="AG1279" i="2"/>
  <c r="AG1281" i="2"/>
  <c r="AC1286" i="2"/>
  <c r="O1294" i="2"/>
  <c r="Q1294" i="2" s="1"/>
  <c r="X1295" i="2"/>
  <c r="AH1295" i="2"/>
  <c r="P1295" i="2"/>
  <c r="R1295" i="2" s="1"/>
  <c r="W1304" i="2"/>
  <c r="F456" i="3"/>
  <c r="W1311" i="2"/>
  <c r="H456" i="3" s="1"/>
  <c r="AG1311" i="2"/>
  <c r="AC1311" i="2"/>
  <c r="O1311" i="2"/>
  <c r="Q1311" i="2" s="1"/>
  <c r="AD1312" i="2"/>
  <c r="P1312" i="2"/>
  <c r="R1312" i="2" s="1"/>
  <c r="X1312" i="2"/>
  <c r="AH1312" i="2"/>
  <c r="O1313" i="2"/>
  <c r="Q1313" i="2" s="1"/>
  <c r="AG1313" i="2"/>
  <c r="AD1325" i="2"/>
  <c r="P1325" i="2"/>
  <c r="R1325" i="2" s="1"/>
  <c r="X1325" i="2"/>
  <c r="AH1325" i="2"/>
  <c r="AD1331" i="2"/>
  <c r="P1331" i="2"/>
  <c r="R1331" i="2" s="1"/>
  <c r="X1331" i="2"/>
  <c r="AH1331" i="2"/>
  <c r="AD1337" i="2"/>
  <c r="P1337" i="2"/>
  <c r="R1337" i="2" s="1"/>
  <c r="X1337" i="2"/>
  <c r="AH1337" i="2"/>
  <c r="AD1343" i="2"/>
  <c r="P1343" i="2"/>
  <c r="R1343" i="2" s="1"/>
  <c r="X1343" i="2"/>
  <c r="AH1343" i="2"/>
  <c r="AH1354" i="2"/>
  <c r="AD1354" i="2"/>
  <c r="P1354" i="2"/>
  <c r="R1354" i="2" s="1"/>
  <c r="X1354" i="2"/>
  <c r="AD1358" i="2"/>
  <c r="P1358" i="2"/>
  <c r="R1358" i="2" s="1"/>
  <c r="X1358" i="2"/>
  <c r="AH1358" i="2"/>
  <c r="AH1367" i="2"/>
  <c r="P1371" i="2"/>
  <c r="R1371" i="2" s="1"/>
  <c r="X1371" i="2"/>
  <c r="AH1379" i="2"/>
  <c r="K463" i="3"/>
  <c r="AD1383" i="2"/>
  <c r="P1383" i="2"/>
  <c r="R1383" i="2" s="1"/>
  <c r="X1383" i="2"/>
  <c r="M463" i="3" s="1"/>
  <c r="AH1383" i="2"/>
  <c r="AH1391" i="2"/>
  <c r="K465" i="3"/>
  <c r="AD1395" i="2"/>
  <c r="P1395" i="2"/>
  <c r="R1395" i="2" s="1"/>
  <c r="X1395" i="2"/>
  <c r="M465" i="3" s="1"/>
  <c r="AH1395" i="2"/>
  <c r="AH1403" i="2"/>
  <c r="K466" i="3"/>
  <c r="AD1407" i="2"/>
  <c r="P1407" i="2"/>
  <c r="R1407" i="2" s="1"/>
  <c r="X1407" i="2"/>
  <c r="M466" i="3" s="1"/>
  <c r="AH1407" i="2"/>
  <c r="O1424" i="2"/>
  <c r="Q1424" i="2" s="1"/>
  <c r="AC1424" i="2"/>
  <c r="W1424" i="2"/>
  <c r="AG1424" i="2"/>
  <c r="AH1273" i="2"/>
  <c r="AH1275" i="2"/>
  <c r="AH1277" i="2"/>
  <c r="AH1279" i="2"/>
  <c r="AH1281" i="2"/>
  <c r="X1286" i="2"/>
  <c r="AH1286" i="2"/>
  <c r="P1286" i="2"/>
  <c r="R1286" i="2" s="1"/>
  <c r="AD1286" i="2"/>
  <c r="O1288" i="2"/>
  <c r="Q1288" i="2" s="1"/>
  <c r="O1295" i="2"/>
  <c r="Q1295" i="2" s="1"/>
  <c r="AG1295" i="2"/>
  <c r="AC1304" i="2"/>
  <c r="AC1309" i="2"/>
  <c r="W1309" i="2"/>
  <c r="K455" i="3"/>
  <c r="X1310" i="2"/>
  <c r="M455" i="3" s="1"/>
  <c r="AH1310" i="2"/>
  <c r="AD1310" i="2"/>
  <c r="P1310" i="2"/>
  <c r="R1310" i="2" s="1"/>
  <c r="K456" i="3"/>
  <c r="AH1311" i="2"/>
  <c r="AD1311" i="2"/>
  <c r="P1311" i="2"/>
  <c r="R1311" i="2" s="1"/>
  <c r="X1311" i="2"/>
  <c r="M456" i="3" s="1"/>
  <c r="W1323" i="2"/>
  <c r="AG1323" i="2"/>
  <c r="AC1323" i="2"/>
  <c r="O1323" i="2"/>
  <c r="Q1323" i="2" s="1"/>
  <c r="W1330" i="2"/>
  <c r="O1330" i="2"/>
  <c r="Q1330" i="2" s="1"/>
  <c r="W1336" i="2"/>
  <c r="AG1336" i="2"/>
  <c r="AC1336" i="2"/>
  <c r="O1336" i="2"/>
  <c r="Q1336" i="2" s="1"/>
  <c r="W1342" i="2"/>
  <c r="AG1342" i="2"/>
  <c r="AC1342" i="2"/>
  <c r="O1342" i="2"/>
  <c r="Q1342" i="2" s="1"/>
  <c r="X1350" i="2"/>
  <c r="AH1350" i="2"/>
  <c r="AD1350" i="2"/>
  <c r="P1350" i="2"/>
  <c r="R1350" i="2" s="1"/>
  <c r="W1357" i="2"/>
  <c r="AG1357" i="2"/>
  <c r="AC1357" i="2"/>
  <c r="O1357" i="2"/>
  <c r="Q1357" i="2" s="1"/>
  <c r="W1370" i="2"/>
  <c r="AG1370" i="2"/>
  <c r="AC1370" i="2"/>
  <c r="O1370" i="2"/>
  <c r="Q1370" i="2" s="1"/>
  <c r="F462" i="3"/>
  <c r="W1382" i="2"/>
  <c r="H462" i="3" s="1"/>
  <c r="AG1382" i="2"/>
  <c r="AC1382" i="2"/>
  <c r="O1382" i="2"/>
  <c r="Q1382" i="2" s="1"/>
  <c r="W1394" i="2"/>
  <c r="AG1394" i="2"/>
  <c r="AC1394" i="2"/>
  <c r="O1394" i="2"/>
  <c r="Q1394" i="2" s="1"/>
  <c r="W1406" i="2"/>
  <c r="AG1406" i="2"/>
  <c r="AC1406" i="2"/>
  <c r="O1406" i="2"/>
  <c r="Q1406" i="2" s="1"/>
  <c r="X1421" i="2"/>
  <c r="AH1421" i="2"/>
  <c r="P1421" i="2"/>
  <c r="R1421" i="2" s="1"/>
  <c r="AD1421" i="2"/>
  <c r="AD1422" i="2"/>
  <c r="AD1424" i="2"/>
  <c r="X1424" i="2"/>
  <c r="AH1424" i="2"/>
  <c r="P1424" i="2"/>
  <c r="R1424" i="2" s="1"/>
  <c r="AD1178" i="2"/>
  <c r="AH1198" i="2"/>
  <c r="AD1199" i="2"/>
  <c r="AH1201" i="2"/>
  <c r="AH1204" i="2"/>
  <c r="AD1205" i="2"/>
  <c r="AH1207" i="2"/>
  <c r="AD1208" i="2"/>
  <c r="AH1210" i="2"/>
  <c r="AD1211" i="2"/>
  <c r="AD1214" i="2"/>
  <c r="AH1216" i="2"/>
  <c r="AD1217" i="2"/>
  <c r="AH1228" i="2"/>
  <c r="AD1232" i="2"/>
  <c r="AD1238" i="2"/>
  <c r="AD1259" i="2"/>
  <c r="O1267" i="2"/>
  <c r="Q1267" i="2" s="1"/>
  <c r="AG1267" i="2"/>
  <c r="O1270" i="2"/>
  <c r="Q1270" i="2" s="1"/>
  <c r="AG1270" i="2"/>
  <c r="O1273" i="2"/>
  <c r="Q1273" i="2" s="1"/>
  <c r="O1279" i="2"/>
  <c r="Q1279" i="2" s="1"/>
  <c r="AG1286" i="2"/>
  <c r="AC1289" i="2"/>
  <c r="O1291" i="2"/>
  <c r="Q1291" i="2" s="1"/>
  <c r="X1292" i="2"/>
  <c r="AH1292" i="2"/>
  <c r="P1292" i="2"/>
  <c r="R1292" i="2" s="1"/>
  <c r="F453" i="3"/>
  <c r="W1296" i="2"/>
  <c r="H453" i="3" s="1"/>
  <c r="AC1296" i="2"/>
  <c r="P453" i="3" s="1"/>
  <c r="O1296" i="2"/>
  <c r="Q1296" i="2" s="1"/>
  <c r="AH1297" i="2"/>
  <c r="W1298" i="2"/>
  <c r="W1301" i="2"/>
  <c r="W1308" i="2"/>
  <c r="AG1308" i="2"/>
  <c r="AC1308" i="2"/>
  <c r="O1308" i="2"/>
  <c r="Q1308" i="2" s="1"/>
  <c r="AD1309" i="2"/>
  <c r="P1309" i="2"/>
  <c r="R1309" i="2" s="1"/>
  <c r="X1309" i="2"/>
  <c r="AH1309" i="2"/>
  <c r="F455" i="3"/>
  <c r="O1310" i="2"/>
  <c r="Q1310" i="2" s="1"/>
  <c r="AG1310" i="2"/>
  <c r="W1319" i="2"/>
  <c r="AH1323" i="2"/>
  <c r="AD1323" i="2"/>
  <c r="P1323" i="2"/>
  <c r="R1323" i="2" s="1"/>
  <c r="X1323" i="2"/>
  <c r="AH1330" i="2"/>
  <c r="AD1330" i="2"/>
  <c r="P1330" i="2"/>
  <c r="R1330" i="2" s="1"/>
  <c r="X1330" i="2"/>
  <c r="AH1336" i="2"/>
  <c r="AD1336" i="2"/>
  <c r="P1336" i="2"/>
  <c r="R1336" i="2" s="1"/>
  <c r="X1336" i="2"/>
  <c r="AH1342" i="2"/>
  <c r="AD1342" i="2"/>
  <c r="P1342" i="2"/>
  <c r="R1342" i="2" s="1"/>
  <c r="X1342" i="2"/>
  <c r="AC1346" i="2"/>
  <c r="O1346" i="2"/>
  <c r="Q1346" i="2" s="1"/>
  <c r="W1346" i="2"/>
  <c r="AG1346" i="2"/>
  <c r="AC1362" i="2"/>
  <c r="O1362" i="2"/>
  <c r="Q1362" i="2" s="1"/>
  <c r="W1362" i="2"/>
  <c r="AG1362" i="2"/>
  <c r="X1366" i="2"/>
  <c r="AH1366" i="2"/>
  <c r="AD1366" i="2"/>
  <c r="P1366" i="2"/>
  <c r="R1366" i="2" s="1"/>
  <c r="AC1374" i="2"/>
  <c r="O1374" i="2"/>
  <c r="Q1374" i="2" s="1"/>
  <c r="W1374" i="2"/>
  <c r="AG1374" i="2"/>
  <c r="K460" i="3"/>
  <c r="X1378" i="2"/>
  <c r="M460" i="3" s="1"/>
  <c r="AH1378" i="2"/>
  <c r="AD1378" i="2"/>
  <c r="P1378" i="2"/>
  <c r="R1378" i="2" s="1"/>
  <c r="AC1386" i="2"/>
  <c r="O1386" i="2"/>
  <c r="Q1386" i="2" s="1"/>
  <c r="W1386" i="2"/>
  <c r="AG1386" i="2"/>
  <c r="X1390" i="2"/>
  <c r="AH1390" i="2"/>
  <c r="AD1390" i="2"/>
  <c r="P1390" i="2"/>
  <c r="R1390" i="2" s="1"/>
  <c r="AC1398" i="2"/>
  <c r="O1398" i="2"/>
  <c r="Q1398" i="2" s="1"/>
  <c r="W1398" i="2"/>
  <c r="AG1398" i="2"/>
  <c r="X1402" i="2"/>
  <c r="AH1402" i="2"/>
  <c r="AD1402" i="2"/>
  <c r="P1402" i="2"/>
  <c r="R1402" i="2" s="1"/>
  <c r="AC1411" i="2"/>
  <c r="O1411" i="2"/>
  <c r="Q1411" i="2" s="1"/>
  <c r="W1411" i="2"/>
  <c r="AG1411" i="2"/>
  <c r="AD1416" i="2"/>
  <c r="AD1423" i="2"/>
  <c r="X1423" i="2"/>
  <c r="AH1423" i="2"/>
  <c r="P1423" i="2"/>
  <c r="R1423" i="2" s="1"/>
  <c r="X1357" i="2"/>
  <c r="X1361" i="2"/>
  <c r="X1364" i="2"/>
  <c r="X1367" i="2"/>
  <c r="X1370" i="2"/>
  <c r="X1373" i="2"/>
  <c r="X1376" i="2"/>
  <c r="X1379" i="2"/>
  <c r="X1382" i="2"/>
  <c r="M462" i="3" s="1"/>
  <c r="X1385" i="2"/>
  <c r="X1388" i="2"/>
  <c r="X1391" i="2"/>
  <c r="X1394" i="2"/>
  <c r="X1397" i="2"/>
  <c r="X1400" i="2"/>
  <c r="X1403" i="2"/>
  <c r="X1406" i="2"/>
  <c r="X1410" i="2"/>
  <c r="AH1419" i="2"/>
  <c r="AC1420" i="2"/>
  <c r="K470" i="3"/>
  <c r="AH1429" i="2"/>
  <c r="AD1429" i="2"/>
  <c r="O1431" i="2"/>
  <c r="Q1431" i="2" s="1"/>
  <c r="W1431" i="2"/>
  <c r="AG1431" i="2"/>
  <c r="AG1433" i="2"/>
  <c r="O1433" i="2"/>
  <c r="Q1433" i="2" s="1"/>
  <c r="O1435" i="2"/>
  <c r="Q1435" i="2" s="1"/>
  <c r="AC1440" i="2"/>
  <c r="O1440" i="2"/>
  <c r="Q1440" i="2" s="1"/>
  <c r="W1440" i="2"/>
  <c r="AG1440" i="2"/>
  <c r="W1456" i="2"/>
  <c r="AC1456" i="2"/>
  <c r="AH1463" i="2"/>
  <c r="AD1463" i="2"/>
  <c r="P1463" i="2"/>
  <c r="R1463" i="2" s="1"/>
  <c r="W1469" i="2"/>
  <c r="AG1469" i="2"/>
  <c r="AC1469" i="2"/>
  <c r="AD1470" i="2"/>
  <c r="P1470" i="2"/>
  <c r="R1470" i="2" s="1"/>
  <c r="X1470" i="2"/>
  <c r="AH1470" i="2"/>
  <c r="AC1474" i="2"/>
  <c r="O1474" i="2"/>
  <c r="Q1474" i="2" s="1"/>
  <c r="W1474" i="2"/>
  <c r="AG1474" i="2"/>
  <c r="AD1479" i="2"/>
  <c r="P1479" i="2"/>
  <c r="R1479" i="2" s="1"/>
  <c r="X1479" i="2"/>
  <c r="AH1479" i="2"/>
  <c r="P1492" i="2"/>
  <c r="R1492" i="2" s="1"/>
  <c r="X1492" i="2"/>
  <c r="AD1505" i="2"/>
  <c r="P1505" i="2"/>
  <c r="R1505" i="2" s="1"/>
  <c r="X1505" i="2"/>
  <c r="AH1505" i="2"/>
  <c r="K483" i="3"/>
  <c r="AD1517" i="2"/>
  <c r="P1517" i="2"/>
  <c r="R1517" i="2" s="1"/>
  <c r="X1517" i="2"/>
  <c r="M483" i="3" s="1"/>
  <c r="AH1517" i="2"/>
  <c r="K501" i="3"/>
  <c r="AH1554" i="2"/>
  <c r="AD1554" i="2"/>
  <c r="P1554" i="2"/>
  <c r="R1554" i="2" s="1"/>
  <c r="X1554" i="2"/>
  <c r="M501" i="3" s="1"/>
  <c r="AC1344" i="2"/>
  <c r="AC1347" i="2"/>
  <c r="AC1350" i="2"/>
  <c r="AC1353" i="2"/>
  <c r="AC1356" i="2"/>
  <c r="AC1359" i="2"/>
  <c r="AC1363" i="2"/>
  <c r="AC1366" i="2"/>
  <c r="AC1369" i="2"/>
  <c r="AC1372" i="2"/>
  <c r="AC1375" i="2"/>
  <c r="AC1378" i="2"/>
  <c r="P460" i="3" s="1"/>
  <c r="AC1381" i="2"/>
  <c r="AC1384" i="2"/>
  <c r="P464" i="3" s="1"/>
  <c r="AC1387" i="2"/>
  <c r="AC1390" i="2"/>
  <c r="AC1393" i="2"/>
  <c r="AC1396" i="2"/>
  <c r="AC1399" i="2"/>
  <c r="AC1402" i="2"/>
  <c r="AC1405" i="2"/>
  <c r="AC1408" i="2"/>
  <c r="P467" i="3" s="1"/>
  <c r="S1416" i="2"/>
  <c r="AD1420" i="2"/>
  <c r="AC1437" i="2"/>
  <c r="O1437" i="2"/>
  <c r="Q1437" i="2" s="1"/>
  <c r="W1437" i="2"/>
  <c r="AG1437" i="2"/>
  <c r="W1453" i="2"/>
  <c r="AC1453" i="2"/>
  <c r="AH1460" i="2"/>
  <c r="AD1460" i="2"/>
  <c r="P1460" i="2"/>
  <c r="R1460" i="2" s="1"/>
  <c r="AD1464" i="2"/>
  <c r="P1464" i="2"/>
  <c r="R1464" i="2" s="1"/>
  <c r="X1464" i="2"/>
  <c r="AH1464" i="2"/>
  <c r="AG1470" i="2"/>
  <c r="AC1470" i="2"/>
  <c r="O1470" i="2"/>
  <c r="Q1470" i="2" s="1"/>
  <c r="F473" i="3"/>
  <c r="W1472" i="2"/>
  <c r="H473" i="3" s="1"/>
  <c r="AG1472" i="2"/>
  <c r="AC1472" i="2"/>
  <c r="AD1473" i="2"/>
  <c r="P1473" i="2"/>
  <c r="R1473" i="2" s="1"/>
  <c r="X1473" i="2"/>
  <c r="AH1473" i="2"/>
  <c r="AC1477" i="2"/>
  <c r="O1477" i="2"/>
  <c r="Q1477" i="2" s="1"/>
  <c r="W1477" i="2"/>
  <c r="AG1477" i="2"/>
  <c r="AG1479" i="2"/>
  <c r="AC1489" i="2"/>
  <c r="O1489" i="2"/>
  <c r="Q1489" i="2" s="1"/>
  <c r="W1489" i="2"/>
  <c r="AG1489" i="2"/>
  <c r="AG1492" i="2"/>
  <c r="AC1502" i="2"/>
  <c r="O1502" i="2"/>
  <c r="Q1502" i="2" s="1"/>
  <c r="W1502" i="2"/>
  <c r="AG1502" i="2"/>
  <c r="AG1505" i="2"/>
  <c r="F482" i="3"/>
  <c r="AC1515" i="2"/>
  <c r="O1515" i="2"/>
  <c r="Q1515" i="2" s="1"/>
  <c r="W1515" i="2"/>
  <c r="H482" i="3" s="1"/>
  <c r="AG1515" i="2"/>
  <c r="AD1526" i="2"/>
  <c r="P1526" i="2"/>
  <c r="R1526" i="2" s="1"/>
  <c r="X1526" i="2"/>
  <c r="AH1526" i="2"/>
  <c r="K494" i="3"/>
  <c r="AD1536" i="2"/>
  <c r="P1536" i="2"/>
  <c r="R1536" i="2" s="1"/>
  <c r="X1536" i="2"/>
  <c r="M494" i="3" s="1"/>
  <c r="AH1536" i="2"/>
  <c r="AD1545" i="2"/>
  <c r="P1545" i="2"/>
  <c r="R1545" i="2" s="1"/>
  <c r="X1545" i="2"/>
  <c r="AH1545" i="2"/>
  <c r="AG1568" i="2"/>
  <c r="O1568" i="2"/>
  <c r="Q1568" i="2" s="1"/>
  <c r="AC1568" i="2"/>
  <c r="W1568" i="2"/>
  <c r="AH1573" i="2"/>
  <c r="P1573" i="2"/>
  <c r="R1573" i="2" s="1"/>
  <c r="AD1573" i="2"/>
  <c r="X1573" i="2"/>
  <c r="AC1578" i="2"/>
  <c r="O1578" i="2"/>
  <c r="Q1578" i="2" s="1"/>
  <c r="AG1578" i="2"/>
  <c r="W1578" i="2"/>
  <c r="AC1434" i="2"/>
  <c r="O1434" i="2"/>
  <c r="Q1434" i="2" s="1"/>
  <c r="W1434" i="2"/>
  <c r="AG1434" i="2"/>
  <c r="W1450" i="2"/>
  <c r="AC1450" i="2"/>
  <c r="AH1456" i="2"/>
  <c r="AD1456" i="2"/>
  <c r="P1456" i="2"/>
  <c r="R1456" i="2" s="1"/>
  <c r="AD1461" i="2"/>
  <c r="P1461" i="2"/>
  <c r="R1461" i="2" s="1"/>
  <c r="X1461" i="2"/>
  <c r="AH1461" i="2"/>
  <c r="AG1464" i="2"/>
  <c r="O1464" i="2"/>
  <c r="Q1464" i="2" s="1"/>
  <c r="AG1473" i="2"/>
  <c r="AC1473" i="2"/>
  <c r="O1473" i="2"/>
  <c r="Q1473" i="2" s="1"/>
  <c r="F474" i="3"/>
  <c r="W1475" i="2"/>
  <c r="H474" i="3" s="1"/>
  <c r="AG1475" i="2"/>
  <c r="AC1475" i="2"/>
  <c r="AD1476" i="2"/>
  <c r="P1476" i="2"/>
  <c r="R1476" i="2" s="1"/>
  <c r="X1476" i="2"/>
  <c r="AH1476" i="2"/>
  <c r="W1478" i="2"/>
  <c r="AG1478" i="2"/>
  <c r="AC1478" i="2"/>
  <c r="O1478" i="2"/>
  <c r="Q1478" i="2" s="1"/>
  <c r="W1491" i="2"/>
  <c r="AG1491" i="2"/>
  <c r="AC1491" i="2"/>
  <c r="O1491" i="2"/>
  <c r="Q1491" i="2" s="1"/>
  <c r="W1503" i="2"/>
  <c r="AG1503" i="2"/>
  <c r="AC1503" i="2"/>
  <c r="O1503" i="2"/>
  <c r="Q1503" i="2" s="1"/>
  <c r="W1516" i="2"/>
  <c r="AG1516" i="2"/>
  <c r="AC1516" i="2"/>
  <c r="O1516" i="2"/>
  <c r="Q1516" i="2" s="1"/>
  <c r="AG1526" i="2"/>
  <c r="AG1545" i="2"/>
  <c r="X1560" i="2"/>
  <c r="AH1560" i="2"/>
  <c r="P1560" i="2"/>
  <c r="R1560" i="2" s="1"/>
  <c r="AD1560" i="2"/>
  <c r="AH1416" i="2"/>
  <c r="O1419" i="2"/>
  <c r="Q1419" i="2" s="1"/>
  <c r="AC1428" i="2"/>
  <c r="W1430" i="2"/>
  <c r="W1447" i="2"/>
  <c r="AC1447" i="2"/>
  <c r="W1448" i="2"/>
  <c r="AH1453" i="2"/>
  <c r="AD1453" i="2"/>
  <c r="P1453" i="2"/>
  <c r="R1453" i="2" s="1"/>
  <c r="AD1457" i="2"/>
  <c r="P1457" i="2"/>
  <c r="R1457" i="2" s="1"/>
  <c r="X1457" i="2"/>
  <c r="AH1457" i="2"/>
  <c r="AG1461" i="2"/>
  <c r="O1461" i="2"/>
  <c r="Q1461" i="2" s="1"/>
  <c r="AG1476" i="2"/>
  <c r="AC1476" i="2"/>
  <c r="O1476" i="2"/>
  <c r="Q1476" i="2" s="1"/>
  <c r="AD1488" i="2"/>
  <c r="P1488" i="2"/>
  <c r="R1488" i="2" s="1"/>
  <c r="X1488" i="2"/>
  <c r="AH1488" i="2"/>
  <c r="AD1501" i="2"/>
  <c r="P1501" i="2"/>
  <c r="R1501" i="2" s="1"/>
  <c r="X1501" i="2"/>
  <c r="AH1501" i="2"/>
  <c r="AD1514" i="2"/>
  <c r="P1514" i="2"/>
  <c r="R1514" i="2" s="1"/>
  <c r="X1514" i="2"/>
  <c r="AH1514" i="2"/>
  <c r="AC1524" i="2"/>
  <c r="O1524" i="2"/>
  <c r="Q1524" i="2" s="1"/>
  <c r="W1524" i="2"/>
  <c r="AG1524" i="2"/>
  <c r="W1525" i="2"/>
  <c r="AG1525" i="2"/>
  <c r="AC1525" i="2"/>
  <c r="O1525" i="2"/>
  <c r="Q1525" i="2" s="1"/>
  <c r="F492" i="3"/>
  <c r="AC1534" i="2"/>
  <c r="O1534" i="2"/>
  <c r="Q1534" i="2" s="1"/>
  <c r="W1534" i="2"/>
  <c r="AG1534" i="2"/>
  <c r="F493" i="3"/>
  <c r="W1535" i="2"/>
  <c r="H493" i="3" s="1"/>
  <c r="AG1535" i="2"/>
  <c r="AC1535" i="2"/>
  <c r="O1535" i="2"/>
  <c r="Q1535" i="2" s="1"/>
  <c r="AC1543" i="2"/>
  <c r="O1543" i="2"/>
  <c r="Q1543" i="2" s="1"/>
  <c r="W1543" i="2"/>
  <c r="AG1543" i="2"/>
  <c r="W1544" i="2"/>
  <c r="AG1544" i="2"/>
  <c r="AC1544" i="2"/>
  <c r="O1544" i="2"/>
  <c r="Q1544" i="2" s="1"/>
  <c r="AC1572" i="2"/>
  <c r="O1572" i="2"/>
  <c r="Q1572" i="2" s="1"/>
  <c r="AG1572" i="2"/>
  <c r="W1572" i="2"/>
  <c r="AC1584" i="2"/>
  <c r="O1584" i="2"/>
  <c r="Q1584" i="2" s="1"/>
  <c r="AG1584" i="2"/>
  <c r="W1584" i="2"/>
  <c r="AD1612" i="2"/>
  <c r="P1357" i="2"/>
  <c r="R1357" i="2" s="1"/>
  <c r="P1361" i="2"/>
  <c r="R1361" i="2" s="1"/>
  <c r="P1364" i="2"/>
  <c r="R1364" i="2" s="1"/>
  <c r="P1367" i="2"/>
  <c r="R1367" i="2" s="1"/>
  <c r="P1370" i="2"/>
  <c r="R1370" i="2" s="1"/>
  <c r="P1373" i="2"/>
  <c r="R1373" i="2" s="1"/>
  <c r="P1376" i="2"/>
  <c r="R1376" i="2" s="1"/>
  <c r="P1379" i="2"/>
  <c r="R1379" i="2" s="1"/>
  <c r="P1382" i="2"/>
  <c r="R1382" i="2" s="1"/>
  <c r="P1385" i="2"/>
  <c r="R1385" i="2" s="1"/>
  <c r="P1388" i="2"/>
  <c r="R1388" i="2" s="1"/>
  <c r="P1391" i="2"/>
  <c r="R1391" i="2" s="1"/>
  <c r="P1394" i="2"/>
  <c r="R1394" i="2" s="1"/>
  <c r="P1397" i="2"/>
  <c r="R1397" i="2" s="1"/>
  <c r="P1400" i="2"/>
  <c r="R1400" i="2" s="1"/>
  <c r="P1403" i="2"/>
  <c r="R1403" i="2" s="1"/>
  <c r="P1406" i="2"/>
  <c r="R1406" i="2" s="1"/>
  <c r="P1410" i="2"/>
  <c r="R1410" i="2" s="1"/>
  <c r="P1413" i="2"/>
  <c r="R1413" i="2" s="1"/>
  <c r="X1415" i="2"/>
  <c r="P1419" i="2"/>
  <c r="R1419" i="2" s="1"/>
  <c r="O1420" i="2"/>
  <c r="Q1420" i="2" s="1"/>
  <c r="AG1420" i="2"/>
  <c r="AG1421" i="2"/>
  <c r="P1429" i="2"/>
  <c r="R1429" i="2" s="1"/>
  <c r="W1444" i="2"/>
  <c r="AC1444" i="2"/>
  <c r="AH1450" i="2"/>
  <c r="AD1450" i="2"/>
  <c r="P1450" i="2"/>
  <c r="R1450" i="2" s="1"/>
  <c r="AD1454" i="2"/>
  <c r="P1454" i="2"/>
  <c r="R1454" i="2" s="1"/>
  <c r="X1454" i="2"/>
  <c r="AH1454" i="2"/>
  <c r="AG1457" i="2"/>
  <c r="O1457" i="2"/>
  <c r="Q1457" i="2" s="1"/>
  <c r="O1460" i="2"/>
  <c r="Q1460" i="2" s="1"/>
  <c r="AC1465" i="2"/>
  <c r="O1465" i="2"/>
  <c r="Q1465" i="2" s="1"/>
  <c r="W1465" i="2"/>
  <c r="AG1465" i="2"/>
  <c r="AC1486" i="2"/>
  <c r="O1486" i="2"/>
  <c r="Q1486" i="2" s="1"/>
  <c r="W1486" i="2"/>
  <c r="AG1486" i="2"/>
  <c r="AG1488" i="2"/>
  <c r="AC1499" i="2"/>
  <c r="O1499" i="2"/>
  <c r="Q1499" i="2" s="1"/>
  <c r="W1499" i="2"/>
  <c r="AG1499" i="2"/>
  <c r="AG1501" i="2"/>
  <c r="AC1512" i="2"/>
  <c r="O1512" i="2"/>
  <c r="Q1512" i="2" s="1"/>
  <c r="W1512" i="2"/>
  <c r="AG1512" i="2"/>
  <c r="AG1514" i="2"/>
  <c r="AG1344" i="2"/>
  <c r="AG1347" i="2"/>
  <c r="AG1350" i="2"/>
  <c r="AG1353" i="2"/>
  <c r="AG1356" i="2"/>
  <c r="AG1359" i="2"/>
  <c r="AG1363" i="2"/>
  <c r="AG1366" i="2"/>
  <c r="AG1369" i="2"/>
  <c r="AG1372" i="2"/>
  <c r="AG1375" i="2"/>
  <c r="AG1378" i="2"/>
  <c r="AG1381" i="2"/>
  <c r="AG1384" i="2"/>
  <c r="AG1387" i="2"/>
  <c r="AG1390" i="2"/>
  <c r="AG1393" i="2"/>
  <c r="AG1396" i="2"/>
  <c r="AG1399" i="2"/>
  <c r="AG1402" i="2"/>
  <c r="AG1405" i="2"/>
  <c r="AG1408" i="2"/>
  <c r="AG1412" i="2"/>
  <c r="AD1413" i="2"/>
  <c r="X1416" i="2"/>
  <c r="AD1419" i="2"/>
  <c r="P1420" i="2"/>
  <c r="R1420" i="2" s="1"/>
  <c r="AH1420" i="2"/>
  <c r="AC1430" i="2"/>
  <c r="W1441" i="2"/>
  <c r="AC1441" i="2"/>
  <c r="W1442" i="2"/>
  <c r="AH1447" i="2"/>
  <c r="AD1447" i="2"/>
  <c r="P1447" i="2"/>
  <c r="R1447" i="2" s="1"/>
  <c r="AD1451" i="2"/>
  <c r="P1451" i="2"/>
  <c r="R1451" i="2" s="1"/>
  <c r="X1451" i="2"/>
  <c r="AH1451" i="2"/>
  <c r="AG1454" i="2"/>
  <c r="O1454" i="2"/>
  <c r="Q1454" i="2" s="1"/>
  <c r="O1456" i="2"/>
  <c r="Q1456" i="2" s="1"/>
  <c r="AC1462" i="2"/>
  <c r="O1462" i="2"/>
  <c r="Q1462" i="2" s="1"/>
  <c r="W1462" i="2"/>
  <c r="AG1462" i="2"/>
  <c r="O1469" i="2"/>
  <c r="Q1469" i="2" s="1"/>
  <c r="W1487" i="2"/>
  <c r="AG1487" i="2"/>
  <c r="AC1487" i="2"/>
  <c r="O1487" i="2"/>
  <c r="Q1487" i="2" s="1"/>
  <c r="W1500" i="2"/>
  <c r="AG1500" i="2"/>
  <c r="AC1500" i="2"/>
  <c r="O1500" i="2"/>
  <c r="Q1500" i="2" s="1"/>
  <c r="F481" i="3"/>
  <c r="W1513" i="2"/>
  <c r="H481" i="3" s="1"/>
  <c r="AG1513" i="2"/>
  <c r="AC1513" i="2"/>
  <c r="P481" i="3" s="1"/>
  <c r="O1513" i="2"/>
  <c r="Q1513" i="2" s="1"/>
  <c r="AD1523" i="2"/>
  <c r="P1523" i="2"/>
  <c r="R1523" i="2" s="1"/>
  <c r="X1523" i="2"/>
  <c r="AH1523" i="2"/>
  <c r="K491" i="3"/>
  <c r="AD1532" i="2"/>
  <c r="P1532" i="2"/>
  <c r="R1532" i="2" s="1"/>
  <c r="X1532" i="2"/>
  <c r="M491" i="3" s="1"/>
  <c r="AH1532" i="2"/>
  <c r="AD1542" i="2"/>
  <c r="P1542" i="2"/>
  <c r="R1542" i="2" s="1"/>
  <c r="X1542" i="2"/>
  <c r="AH1542" i="2"/>
  <c r="K498" i="3"/>
  <c r="AH1551" i="2"/>
  <c r="AD1551" i="2"/>
  <c r="P1551" i="2"/>
  <c r="R1551" i="2" s="1"/>
  <c r="X1551" i="2"/>
  <c r="M498" i="3" s="1"/>
  <c r="AH1559" i="2"/>
  <c r="AD1603" i="2"/>
  <c r="AD1357" i="2"/>
  <c r="AD1361" i="2"/>
  <c r="AD1364" i="2"/>
  <c r="AD1367" i="2"/>
  <c r="AD1370" i="2"/>
  <c r="AD1373" i="2"/>
  <c r="AD1376" i="2"/>
  <c r="AD1379" i="2"/>
  <c r="AD1382" i="2"/>
  <c r="AD1388" i="2"/>
  <c r="AD1391" i="2"/>
  <c r="AD1394" i="2"/>
  <c r="AD1397" i="2"/>
  <c r="AD1400" i="2"/>
  <c r="O1414" i="2"/>
  <c r="Q1414" i="2" s="1"/>
  <c r="W1425" i="2"/>
  <c r="AG1425" i="2"/>
  <c r="F471" i="3"/>
  <c r="W1438" i="2"/>
  <c r="H471" i="3" s="1"/>
  <c r="AH1444" i="2"/>
  <c r="AD1444" i="2"/>
  <c r="P1444" i="2"/>
  <c r="R1444" i="2" s="1"/>
  <c r="AD1448" i="2"/>
  <c r="P1448" i="2"/>
  <c r="R1448" i="2" s="1"/>
  <c r="X1448" i="2"/>
  <c r="AH1448" i="2"/>
  <c r="AG1451" i="2"/>
  <c r="O1451" i="2"/>
  <c r="Q1451" i="2" s="1"/>
  <c r="O1453" i="2"/>
  <c r="Q1453" i="2" s="1"/>
  <c r="AC1458" i="2"/>
  <c r="O1458" i="2"/>
  <c r="Q1458" i="2" s="1"/>
  <c r="W1458" i="2"/>
  <c r="AG1458" i="2"/>
  <c r="O1472" i="2"/>
  <c r="Q1472" i="2" s="1"/>
  <c r="AD1485" i="2"/>
  <c r="P1485" i="2"/>
  <c r="R1485" i="2" s="1"/>
  <c r="X1485" i="2"/>
  <c r="AH1485" i="2"/>
  <c r="AD1498" i="2"/>
  <c r="P1498" i="2"/>
  <c r="R1498" i="2" s="1"/>
  <c r="X1498" i="2"/>
  <c r="AH1498" i="2"/>
  <c r="K480" i="3"/>
  <c r="AD1511" i="2"/>
  <c r="P1511" i="2"/>
  <c r="R1511" i="2" s="1"/>
  <c r="X1511" i="2"/>
  <c r="M480" i="3" s="1"/>
  <c r="AH1511" i="2"/>
  <c r="AG1523" i="2"/>
  <c r="AG1542" i="2"/>
  <c r="K507" i="3"/>
  <c r="AH1576" i="2"/>
  <c r="P1576" i="2"/>
  <c r="R1576" i="2" s="1"/>
  <c r="AD1576" i="2"/>
  <c r="X1576" i="2"/>
  <c r="M507" i="3" s="1"/>
  <c r="AC1581" i="2"/>
  <c r="O1581" i="2"/>
  <c r="Q1581" i="2" s="1"/>
  <c r="AG1581" i="2"/>
  <c r="W1581" i="2"/>
  <c r="W1344" i="2"/>
  <c r="W1347" i="2"/>
  <c r="W1350" i="2"/>
  <c r="W1353" i="2"/>
  <c r="W1356" i="2"/>
  <c r="W1359" i="2"/>
  <c r="W1363" i="2"/>
  <c r="W1366" i="2"/>
  <c r="W1369" i="2"/>
  <c r="W1372" i="2"/>
  <c r="W1375" i="2"/>
  <c r="W1378" i="2"/>
  <c r="H460" i="3" s="1"/>
  <c r="W1381" i="2"/>
  <c r="W1384" i="2"/>
  <c r="H464" i="3" s="1"/>
  <c r="W1387" i="2"/>
  <c r="W1390" i="2"/>
  <c r="W1393" i="2"/>
  <c r="W1396" i="2"/>
  <c r="W1399" i="2"/>
  <c r="W1402" i="2"/>
  <c r="W1405" i="2"/>
  <c r="W1408" i="2"/>
  <c r="H467" i="3" s="1"/>
  <c r="W1412" i="2"/>
  <c r="AC1426" i="2"/>
  <c r="P1430" i="2"/>
  <c r="R1430" i="2" s="1"/>
  <c r="W1432" i="2"/>
  <c r="AC1432" i="2"/>
  <c r="AG1432" i="2"/>
  <c r="W1435" i="2"/>
  <c r="AC1435" i="2"/>
  <c r="AH1441" i="2"/>
  <c r="AD1441" i="2"/>
  <c r="P1441" i="2"/>
  <c r="R1441" i="2" s="1"/>
  <c r="AD1445" i="2"/>
  <c r="P1445" i="2"/>
  <c r="R1445" i="2" s="1"/>
  <c r="X1445" i="2"/>
  <c r="AH1445" i="2"/>
  <c r="AG1448" i="2"/>
  <c r="O1448" i="2"/>
  <c r="Q1448" i="2" s="1"/>
  <c r="AC1455" i="2"/>
  <c r="O1455" i="2"/>
  <c r="Q1455" i="2" s="1"/>
  <c r="W1455" i="2"/>
  <c r="AG1455" i="2"/>
  <c r="X1460" i="2"/>
  <c r="F476" i="3"/>
  <c r="AC1483" i="2"/>
  <c r="O1483" i="2"/>
  <c r="Q1483" i="2" s="1"/>
  <c r="W1483" i="2"/>
  <c r="H476" i="3" s="1"/>
  <c r="AG1483" i="2"/>
  <c r="AG1485" i="2"/>
  <c r="AC1496" i="2"/>
  <c r="O1496" i="2"/>
  <c r="Q1496" i="2" s="1"/>
  <c r="W1496" i="2"/>
  <c r="AG1496" i="2"/>
  <c r="AG1498" i="2"/>
  <c r="F478" i="3"/>
  <c r="AC1509" i="2"/>
  <c r="O1509" i="2"/>
  <c r="Q1509" i="2" s="1"/>
  <c r="W1509" i="2"/>
  <c r="H478" i="3" s="1"/>
  <c r="AG1509" i="2"/>
  <c r="AC1521" i="2"/>
  <c r="O1521" i="2"/>
  <c r="Q1521" i="2" s="1"/>
  <c r="W1521" i="2"/>
  <c r="AG1521" i="2"/>
  <c r="W1522" i="2"/>
  <c r="AG1522" i="2"/>
  <c r="AC1522" i="2"/>
  <c r="O1522" i="2"/>
  <c r="Q1522" i="2" s="1"/>
  <c r="F489" i="3"/>
  <c r="O1530" i="2"/>
  <c r="Q1530" i="2" s="1"/>
  <c r="W1530" i="2"/>
  <c r="H489" i="3" s="1"/>
  <c r="F490" i="3"/>
  <c r="W1531" i="2"/>
  <c r="H490" i="3" s="1"/>
  <c r="AG1531" i="2"/>
  <c r="AC1531" i="2"/>
  <c r="O1531" i="2"/>
  <c r="Q1531" i="2" s="1"/>
  <c r="F496" i="3"/>
  <c r="AC1540" i="2"/>
  <c r="O1540" i="2"/>
  <c r="Q1540" i="2" s="1"/>
  <c r="W1540" i="2"/>
  <c r="H496" i="3" s="1"/>
  <c r="AG1540" i="2"/>
  <c r="W1541" i="2"/>
  <c r="AG1541" i="2"/>
  <c r="AC1541" i="2"/>
  <c r="O1541" i="2"/>
  <c r="Q1541" i="2" s="1"/>
  <c r="W1422" i="2"/>
  <c r="AG1422" i="2"/>
  <c r="X1429" i="2"/>
  <c r="M470" i="3" s="1"/>
  <c r="AG1430" i="2"/>
  <c r="W1433" i="2"/>
  <c r="K471" i="3"/>
  <c r="P1438" i="2"/>
  <c r="R1438" i="2" s="1"/>
  <c r="AD1442" i="2"/>
  <c r="P1442" i="2"/>
  <c r="R1442" i="2" s="1"/>
  <c r="X1442" i="2"/>
  <c r="AH1442" i="2"/>
  <c r="AG1445" i="2"/>
  <c r="O1445" i="2"/>
  <c r="Q1445" i="2" s="1"/>
  <c r="O1447" i="2"/>
  <c r="Q1447" i="2" s="1"/>
  <c r="AC1452" i="2"/>
  <c r="O1452" i="2"/>
  <c r="Q1452" i="2" s="1"/>
  <c r="W1452" i="2"/>
  <c r="AG1452" i="2"/>
  <c r="X1456" i="2"/>
  <c r="W1470" i="2"/>
  <c r="W1484" i="2"/>
  <c r="AG1484" i="2"/>
  <c r="AC1484" i="2"/>
  <c r="O1484" i="2"/>
  <c r="Q1484" i="2" s="1"/>
  <c r="W1497" i="2"/>
  <c r="AG1497" i="2"/>
  <c r="AC1497" i="2"/>
  <c r="O1497" i="2"/>
  <c r="Q1497" i="2" s="1"/>
  <c r="F479" i="3"/>
  <c r="W1510" i="2"/>
  <c r="H479" i="3" s="1"/>
  <c r="AG1510" i="2"/>
  <c r="AC1510" i="2"/>
  <c r="O1510" i="2"/>
  <c r="Q1510" i="2" s="1"/>
  <c r="AC1575" i="2"/>
  <c r="O1575" i="2"/>
  <c r="Q1575" i="2" s="1"/>
  <c r="AG1575" i="2"/>
  <c r="W1575" i="2"/>
  <c r="AC1590" i="2"/>
  <c r="AG1590" i="2"/>
  <c r="W1590" i="2"/>
  <c r="O1590" i="2"/>
  <c r="Q1590" i="2" s="1"/>
  <c r="AG1426" i="2"/>
  <c r="P1432" i="2"/>
  <c r="R1432" i="2" s="1"/>
  <c r="AH1435" i="2"/>
  <c r="AD1435" i="2"/>
  <c r="P1435" i="2"/>
  <c r="R1435" i="2" s="1"/>
  <c r="K472" i="3"/>
  <c r="AD1439" i="2"/>
  <c r="P1439" i="2"/>
  <c r="R1439" i="2" s="1"/>
  <c r="X1439" i="2"/>
  <c r="M472" i="3" s="1"/>
  <c r="AH1439" i="2"/>
  <c r="AG1442" i="2"/>
  <c r="O1442" i="2"/>
  <c r="Q1442" i="2" s="1"/>
  <c r="AC1449" i="2"/>
  <c r="O1449" i="2"/>
  <c r="Q1449" i="2" s="1"/>
  <c r="W1449" i="2"/>
  <c r="AG1449" i="2"/>
  <c r="W1466" i="2"/>
  <c r="AG1466" i="2"/>
  <c r="AC1466" i="2"/>
  <c r="W1473" i="2"/>
  <c r="K475" i="3"/>
  <c r="AD1482" i="2"/>
  <c r="P1482" i="2"/>
  <c r="R1482" i="2" s="1"/>
  <c r="X1482" i="2"/>
  <c r="M475" i="3" s="1"/>
  <c r="AH1482" i="2"/>
  <c r="AD1495" i="2"/>
  <c r="P1495" i="2"/>
  <c r="R1495" i="2" s="1"/>
  <c r="X1495" i="2"/>
  <c r="AH1495" i="2"/>
  <c r="K477" i="3"/>
  <c r="AD1508" i="2"/>
  <c r="P1508" i="2"/>
  <c r="R1508" i="2" s="1"/>
  <c r="X1508" i="2"/>
  <c r="M477" i="3" s="1"/>
  <c r="AH1508" i="2"/>
  <c r="K486" i="3"/>
  <c r="P1520" i="2"/>
  <c r="R1520" i="2" s="1"/>
  <c r="X1520" i="2"/>
  <c r="M486" i="3" s="1"/>
  <c r="AH1520" i="2"/>
  <c r="AD1529" i="2"/>
  <c r="P1529" i="2"/>
  <c r="R1529" i="2" s="1"/>
  <c r="X1529" i="2"/>
  <c r="AH1529" i="2"/>
  <c r="K495" i="3"/>
  <c r="AD1539" i="2"/>
  <c r="P1539" i="2"/>
  <c r="R1539" i="2" s="1"/>
  <c r="X1539" i="2"/>
  <c r="M495" i="3" s="1"/>
  <c r="AH1539" i="2"/>
  <c r="O1562" i="2"/>
  <c r="Q1562" i="2" s="1"/>
  <c r="AC1562" i="2"/>
  <c r="W1562" i="2"/>
  <c r="AG1562" i="2"/>
  <c r="AH1563" i="2"/>
  <c r="AH1382" i="2"/>
  <c r="P1416" i="2"/>
  <c r="R1416" i="2" s="1"/>
  <c r="F468" i="3"/>
  <c r="O1418" i="2"/>
  <c r="Q1418" i="2" s="1"/>
  <c r="W1419" i="2"/>
  <c r="AG1419" i="2"/>
  <c r="X1420" i="2"/>
  <c r="AH1422" i="2"/>
  <c r="AC1423" i="2"/>
  <c r="AD1436" i="2"/>
  <c r="P1436" i="2"/>
  <c r="R1436" i="2" s="1"/>
  <c r="X1436" i="2"/>
  <c r="AH1436" i="2"/>
  <c r="F472" i="3"/>
  <c r="AG1439" i="2"/>
  <c r="O1439" i="2"/>
  <c r="Q1439" i="2" s="1"/>
  <c r="O1441" i="2"/>
  <c r="Q1441" i="2" s="1"/>
  <c r="AC1446" i="2"/>
  <c r="O1446" i="2"/>
  <c r="Q1446" i="2" s="1"/>
  <c r="W1446" i="2"/>
  <c r="AG1446" i="2"/>
  <c r="X1450" i="2"/>
  <c r="W1463" i="2"/>
  <c r="AC1463" i="2"/>
  <c r="W1464" i="2"/>
  <c r="AD1467" i="2"/>
  <c r="P1467" i="2"/>
  <c r="R1467" i="2" s="1"/>
  <c r="X1467" i="2"/>
  <c r="AC1468" i="2"/>
  <c r="O1468" i="2"/>
  <c r="Q1468" i="2" s="1"/>
  <c r="W1468" i="2"/>
  <c r="AG1468" i="2"/>
  <c r="W1476" i="2"/>
  <c r="AC1480" i="2"/>
  <c r="O1480" i="2"/>
  <c r="Q1480" i="2" s="1"/>
  <c r="W1480" i="2"/>
  <c r="AG1480" i="2"/>
  <c r="AC1493" i="2"/>
  <c r="O1493" i="2"/>
  <c r="Q1493" i="2" s="1"/>
  <c r="W1493" i="2"/>
  <c r="AG1493" i="2"/>
  <c r="AG1495" i="2"/>
  <c r="AC1506" i="2"/>
  <c r="O1506" i="2"/>
  <c r="Q1506" i="2" s="1"/>
  <c r="W1506" i="2"/>
  <c r="AG1506" i="2"/>
  <c r="F484" i="3"/>
  <c r="AC1518" i="2"/>
  <c r="O1518" i="2"/>
  <c r="Q1518" i="2" s="1"/>
  <c r="W1518" i="2"/>
  <c r="H484" i="3" s="1"/>
  <c r="AG1518" i="2"/>
  <c r="AG1529" i="2"/>
  <c r="AD1548" i="2"/>
  <c r="AH1562" i="2"/>
  <c r="AH1570" i="2"/>
  <c r="P1570" i="2"/>
  <c r="R1570" i="2" s="1"/>
  <c r="AD1570" i="2"/>
  <c r="X1570" i="2"/>
  <c r="O1378" i="2"/>
  <c r="Q1378" i="2" s="1"/>
  <c r="O1384" i="2"/>
  <c r="Q1384" i="2" s="1"/>
  <c r="O1408" i="2"/>
  <c r="Q1408" i="2" s="1"/>
  <c r="X1419" i="2"/>
  <c r="O1425" i="2"/>
  <c r="Q1425" i="2" s="1"/>
  <c r="AC1425" i="2"/>
  <c r="O1426" i="2"/>
  <c r="Q1426" i="2" s="1"/>
  <c r="F469" i="3"/>
  <c r="W1428" i="2"/>
  <c r="H469" i="3" s="1"/>
  <c r="AG1428" i="2"/>
  <c r="AD1433" i="2"/>
  <c r="P1433" i="2"/>
  <c r="R1433" i="2" s="1"/>
  <c r="X1433" i="2"/>
  <c r="AH1433" i="2"/>
  <c r="AG1436" i="2"/>
  <c r="O1436" i="2"/>
  <c r="Q1436" i="2" s="1"/>
  <c r="O1438" i="2"/>
  <c r="Q1438" i="2" s="1"/>
  <c r="AC1443" i="2"/>
  <c r="O1443" i="2"/>
  <c r="Q1443" i="2" s="1"/>
  <c r="W1443" i="2"/>
  <c r="AG1443" i="2"/>
  <c r="X1447" i="2"/>
  <c r="AG1456" i="2"/>
  <c r="W1460" i="2"/>
  <c r="AC1460" i="2"/>
  <c r="W1461" i="2"/>
  <c r="AC1464" i="2"/>
  <c r="X1466" i="2"/>
  <c r="AH1466" i="2"/>
  <c r="AD1466" i="2"/>
  <c r="P1466" i="2"/>
  <c r="R1466" i="2" s="1"/>
  <c r="AG1467" i="2"/>
  <c r="AC1467" i="2"/>
  <c r="O1467" i="2"/>
  <c r="Q1467" i="2" s="1"/>
  <c r="AC1471" i="2"/>
  <c r="O1471" i="2"/>
  <c r="Q1471" i="2" s="1"/>
  <c r="W1471" i="2"/>
  <c r="AG1471" i="2"/>
  <c r="W1481" i="2"/>
  <c r="AG1481" i="2"/>
  <c r="AC1481" i="2"/>
  <c r="O1481" i="2"/>
  <c r="Q1481" i="2" s="1"/>
  <c r="W1494" i="2"/>
  <c r="O1494" i="2"/>
  <c r="Q1494" i="2" s="1"/>
  <c r="W1507" i="2"/>
  <c r="AG1507" i="2"/>
  <c r="AC1507" i="2"/>
  <c r="O1507" i="2"/>
  <c r="Q1507" i="2" s="1"/>
  <c r="F485" i="3"/>
  <c r="W1519" i="2"/>
  <c r="H485" i="3" s="1"/>
  <c r="AG1519" i="2"/>
  <c r="AC1519" i="2"/>
  <c r="O1519" i="2"/>
  <c r="Q1519" i="2" s="1"/>
  <c r="F487" i="3"/>
  <c r="AC1527" i="2"/>
  <c r="O1527" i="2"/>
  <c r="Q1527" i="2" s="1"/>
  <c r="W1527" i="2"/>
  <c r="H487" i="3" s="1"/>
  <c r="AG1527" i="2"/>
  <c r="F488" i="3"/>
  <c r="W1528" i="2"/>
  <c r="H488" i="3" s="1"/>
  <c r="AG1528" i="2"/>
  <c r="AC1528" i="2"/>
  <c r="O1528" i="2"/>
  <c r="Q1528" i="2" s="1"/>
  <c r="AC1537" i="2"/>
  <c r="O1537" i="2"/>
  <c r="Q1537" i="2" s="1"/>
  <c r="W1537" i="2"/>
  <c r="AG1537" i="2"/>
  <c r="W1538" i="2"/>
  <c r="AG1538" i="2"/>
  <c r="AC1538" i="2"/>
  <c r="O1538" i="2"/>
  <c r="Q1538" i="2" s="1"/>
  <c r="AC1546" i="2"/>
  <c r="O1546" i="2"/>
  <c r="Q1546" i="2" s="1"/>
  <c r="W1546" i="2"/>
  <c r="AG1546" i="2"/>
  <c r="O1547" i="2"/>
  <c r="Q1547" i="2" s="1"/>
  <c r="W1547" i="2"/>
  <c r="AG1547" i="2"/>
  <c r="AC1547" i="2"/>
  <c r="AH1579" i="2"/>
  <c r="P1579" i="2"/>
  <c r="R1579" i="2" s="1"/>
  <c r="AD1579" i="2"/>
  <c r="X1579" i="2"/>
  <c r="P1547" i="2"/>
  <c r="R1547" i="2" s="1"/>
  <c r="K497" i="3"/>
  <c r="X1550" i="2"/>
  <c r="M497" i="3" s="1"/>
  <c r="K500" i="3"/>
  <c r="X1553" i="2"/>
  <c r="M500" i="3" s="1"/>
  <c r="K503" i="3"/>
  <c r="X1556" i="2"/>
  <c r="M503" i="3" s="1"/>
  <c r="X1557" i="2"/>
  <c r="M504" i="3" s="1"/>
  <c r="O1561" i="2"/>
  <c r="Q1561" i="2" s="1"/>
  <c r="P1562" i="2"/>
  <c r="R1562" i="2" s="1"/>
  <c r="X1565" i="2"/>
  <c r="AD1565" i="2"/>
  <c r="P1571" i="2"/>
  <c r="R1571" i="2" s="1"/>
  <c r="AH1571" i="2"/>
  <c r="P1574" i="2"/>
  <c r="R1574" i="2" s="1"/>
  <c r="AH1574" i="2"/>
  <c r="P1577" i="2"/>
  <c r="R1577" i="2" s="1"/>
  <c r="AH1577" i="2"/>
  <c r="P1580" i="2"/>
  <c r="R1580" i="2" s="1"/>
  <c r="AH1580" i="2"/>
  <c r="K508" i="3"/>
  <c r="AH1585" i="2"/>
  <c r="K509" i="3"/>
  <c r="X1587" i="2"/>
  <c r="M509" i="3" s="1"/>
  <c r="AH1594" i="2"/>
  <c r="X1596" i="2"/>
  <c r="AD1596" i="2"/>
  <c r="X1602" i="2"/>
  <c r="AD1602" i="2"/>
  <c r="AD1604" i="2"/>
  <c r="P1604" i="2"/>
  <c r="R1604" i="2" s="1"/>
  <c r="AH1604" i="2"/>
  <c r="X1611" i="2"/>
  <c r="AD1611" i="2"/>
  <c r="AD1613" i="2"/>
  <c r="P1613" i="2"/>
  <c r="R1613" i="2" s="1"/>
  <c r="AH1613" i="2"/>
  <c r="X1618" i="2"/>
  <c r="AH1618" i="2"/>
  <c r="AD1618" i="2"/>
  <c r="P1618" i="2"/>
  <c r="R1618" i="2" s="1"/>
  <c r="X1633" i="2"/>
  <c r="AH1633" i="2"/>
  <c r="AD1633" i="2"/>
  <c r="P1633" i="2"/>
  <c r="R1633" i="2" s="1"/>
  <c r="AH1634" i="2"/>
  <c r="AD1641" i="2"/>
  <c r="AC1648" i="2"/>
  <c r="O1648" i="2"/>
  <c r="Q1648" i="2" s="1"/>
  <c r="W1648" i="2"/>
  <c r="AG1648" i="2"/>
  <c r="AG1656" i="2"/>
  <c r="AC1688" i="2"/>
  <c r="W1688" i="2"/>
  <c r="AG1688" i="2"/>
  <c r="O1688" i="2"/>
  <c r="Q1688" i="2" s="1"/>
  <c r="F528" i="3"/>
  <c r="W1698" i="2"/>
  <c r="H528" i="3" s="1"/>
  <c r="AG1698" i="2"/>
  <c r="AC1698" i="2"/>
  <c r="O1698" i="2"/>
  <c r="Q1698" i="2" s="1"/>
  <c r="F532" i="3"/>
  <c r="AG1702" i="2"/>
  <c r="W1702" i="2"/>
  <c r="H532" i="3" s="1"/>
  <c r="O1702" i="2"/>
  <c r="Q1702" i="2" s="1"/>
  <c r="AC1702" i="2"/>
  <c r="W1479" i="2"/>
  <c r="W1482" i="2"/>
  <c r="H475" i="3" s="1"/>
  <c r="W1485" i="2"/>
  <c r="W1488" i="2"/>
  <c r="W1492" i="2"/>
  <c r="W1495" i="2"/>
  <c r="W1498" i="2"/>
  <c r="W1501" i="2"/>
  <c r="W1505" i="2"/>
  <c r="W1508" i="2"/>
  <c r="H477" i="3" s="1"/>
  <c r="W1511" i="2"/>
  <c r="H480" i="3" s="1"/>
  <c r="W1514" i="2"/>
  <c r="W1517" i="2"/>
  <c r="H483" i="3" s="1"/>
  <c r="W1520" i="2"/>
  <c r="H486" i="3" s="1"/>
  <c r="W1523" i="2"/>
  <c r="W1526" i="2"/>
  <c r="W1529" i="2"/>
  <c r="W1532" i="2"/>
  <c r="H491" i="3" s="1"/>
  <c r="W1536" i="2"/>
  <c r="H494" i="3" s="1"/>
  <c r="W1539" i="2"/>
  <c r="H495" i="3" s="1"/>
  <c r="W1542" i="2"/>
  <c r="W1545" i="2"/>
  <c r="AD1547" i="2"/>
  <c r="F498" i="3"/>
  <c r="O1551" i="2"/>
  <c r="Q1551" i="2" s="1"/>
  <c r="K499" i="3"/>
  <c r="P1552" i="2"/>
  <c r="R1552" i="2" s="1"/>
  <c r="F501" i="3"/>
  <c r="O1554" i="2"/>
  <c r="Q1554" i="2" s="1"/>
  <c r="K502" i="3"/>
  <c r="P1555" i="2"/>
  <c r="R1555" i="2" s="1"/>
  <c r="F504" i="3"/>
  <c r="O1557" i="2"/>
  <c r="Q1557" i="2" s="1"/>
  <c r="K505" i="3"/>
  <c r="P1558" i="2"/>
  <c r="R1558" i="2" s="1"/>
  <c r="AH1558" i="2"/>
  <c r="F509" i="3"/>
  <c r="F510" i="3"/>
  <c r="AC1589" i="2"/>
  <c r="W1589" i="2"/>
  <c r="H510" i="3" s="1"/>
  <c r="AG1589" i="2"/>
  <c r="AC1596" i="2"/>
  <c r="AG1596" i="2"/>
  <c r="F512" i="3"/>
  <c r="AC1598" i="2"/>
  <c r="P512" i="3" s="1"/>
  <c r="W1598" i="2"/>
  <c r="H512" i="3" s="1"/>
  <c r="AG1598" i="2"/>
  <c r="AG1602" i="2"/>
  <c r="AC1602" i="2"/>
  <c r="AG1611" i="2"/>
  <c r="AC1611" i="2"/>
  <c r="AG1618" i="2"/>
  <c r="AC1618" i="2"/>
  <c r="AC1632" i="2"/>
  <c r="O1632" i="2"/>
  <c r="Q1632" i="2" s="1"/>
  <c r="W1632" i="2"/>
  <c r="AG1632" i="2"/>
  <c r="AG1640" i="2"/>
  <c r="X1655" i="2"/>
  <c r="AH1655" i="2"/>
  <c r="AD1655" i="2"/>
  <c r="P1655" i="2"/>
  <c r="R1655" i="2" s="1"/>
  <c r="AH1656" i="2"/>
  <c r="AD1663" i="2"/>
  <c r="AC1669" i="2"/>
  <c r="O1669" i="2"/>
  <c r="Q1669" i="2" s="1"/>
  <c r="W1669" i="2"/>
  <c r="AG1669" i="2"/>
  <c r="AC1676" i="2"/>
  <c r="O1676" i="2"/>
  <c r="Q1676" i="2" s="1"/>
  <c r="W1676" i="2"/>
  <c r="AG1676" i="2"/>
  <c r="AC1691" i="2"/>
  <c r="W1691" i="2"/>
  <c r="AG1691" i="2"/>
  <c r="O1691" i="2"/>
  <c r="Q1691" i="2" s="1"/>
  <c r="AH1698" i="2"/>
  <c r="K532" i="3"/>
  <c r="P1702" i="2"/>
  <c r="R1702" i="2" s="1"/>
  <c r="X1702" i="2"/>
  <c r="M532" i="3" s="1"/>
  <c r="AH1702" i="2"/>
  <c r="AD1702" i="2"/>
  <c r="AC1715" i="2"/>
  <c r="O1715" i="2"/>
  <c r="Q1715" i="2" s="1"/>
  <c r="AG1715" i="2"/>
  <c r="W1715" i="2"/>
  <c r="P1469" i="2"/>
  <c r="R1469" i="2" s="1"/>
  <c r="P1472" i="2"/>
  <c r="R1472" i="2" s="1"/>
  <c r="P1475" i="2"/>
  <c r="R1475" i="2" s="1"/>
  <c r="P1478" i="2"/>
  <c r="R1478" i="2" s="1"/>
  <c r="P1481" i="2"/>
  <c r="R1481" i="2" s="1"/>
  <c r="P1484" i="2"/>
  <c r="R1484" i="2" s="1"/>
  <c r="P1487" i="2"/>
  <c r="R1487" i="2" s="1"/>
  <c r="P1491" i="2"/>
  <c r="R1491" i="2" s="1"/>
  <c r="P1494" i="2"/>
  <c r="R1494" i="2" s="1"/>
  <c r="P1497" i="2"/>
  <c r="R1497" i="2" s="1"/>
  <c r="P1500" i="2"/>
  <c r="R1500" i="2" s="1"/>
  <c r="P1503" i="2"/>
  <c r="R1503" i="2" s="1"/>
  <c r="P1507" i="2"/>
  <c r="R1507" i="2" s="1"/>
  <c r="P1510" i="2"/>
  <c r="R1510" i="2" s="1"/>
  <c r="P1513" i="2"/>
  <c r="R1513" i="2" s="1"/>
  <c r="P1516" i="2"/>
  <c r="R1516" i="2" s="1"/>
  <c r="P1519" i="2"/>
  <c r="R1519" i="2" s="1"/>
  <c r="P1522" i="2"/>
  <c r="R1522" i="2" s="1"/>
  <c r="P1525" i="2"/>
  <c r="R1525" i="2" s="1"/>
  <c r="P1528" i="2"/>
  <c r="R1528" i="2" s="1"/>
  <c r="P1531" i="2"/>
  <c r="R1531" i="2" s="1"/>
  <c r="P1535" i="2"/>
  <c r="R1535" i="2" s="1"/>
  <c r="P1538" i="2"/>
  <c r="R1538" i="2" s="1"/>
  <c r="P1541" i="2"/>
  <c r="R1541" i="2" s="1"/>
  <c r="P1544" i="2"/>
  <c r="R1544" i="2" s="1"/>
  <c r="O1548" i="2"/>
  <c r="Q1548" i="2" s="1"/>
  <c r="AC1564" i="2"/>
  <c r="W1564" i="2"/>
  <c r="AC1565" i="2"/>
  <c r="AG1570" i="2"/>
  <c r="O1570" i="2"/>
  <c r="Q1570" i="2" s="1"/>
  <c r="O1583" i="2"/>
  <c r="Q1583" i="2" s="1"/>
  <c r="O1592" i="2"/>
  <c r="Q1592" i="2" s="1"/>
  <c r="AH1596" i="2"/>
  <c r="AG1600" i="2"/>
  <c r="AC1600" i="2"/>
  <c r="O1600" i="2"/>
  <c r="Q1600" i="2" s="1"/>
  <c r="AC1607" i="2"/>
  <c r="W1607" i="2"/>
  <c r="AG1607" i="2"/>
  <c r="AG1609" i="2"/>
  <c r="AC1609" i="2"/>
  <c r="O1609" i="2"/>
  <c r="Q1609" i="2" s="1"/>
  <c r="X1615" i="2"/>
  <c r="AD1615" i="2"/>
  <c r="P1615" i="2"/>
  <c r="R1615" i="2" s="1"/>
  <c r="AG1619" i="2"/>
  <c r="AC1619" i="2"/>
  <c r="O1619" i="2"/>
  <c r="Q1619" i="2" s="1"/>
  <c r="K518" i="3"/>
  <c r="X1639" i="2"/>
  <c r="M518" i="3" s="1"/>
  <c r="AH1639" i="2"/>
  <c r="AD1639" i="2"/>
  <c r="P1639" i="2"/>
  <c r="R1639" i="2" s="1"/>
  <c r="AH1640" i="2"/>
  <c r="AD1648" i="2"/>
  <c r="AC1654" i="2"/>
  <c r="O1654" i="2"/>
  <c r="Q1654" i="2" s="1"/>
  <c r="W1654" i="2"/>
  <c r="AG1654" i="2"/>
  <c r="AG1662" i="2"/>
  <c r="W1681" i="2"/>
  <c r="AG1681" i="2"/>
  <c r="O1681" i="2"/>
  <c r="Q1681" i="2" s="1"/>
  <c r="AC1681" i="2"/>
  <c r="AH1691" i="2"/>
  <c r="AC1694" i="2"/>
  <c r="W1694" i="2"/>
  <c r="AG1694" i="2"/>
  <c r="O1694" i="2"/>
  <c r="Q1694" i="2" s="1"/>
  <c r="F531" i="3"/>
  <c r="W1701" i="2"/>
  <c r="H531" i="3" s="1"/>
  <c r="AG1701" i="2"/>
  <c r="AC1701" i="2"/>
  <c r="O1701" i="2"/>
  <c r="Q1701" i="2" s="1"/>
  <c r="AC1706" i="2"/>
  <c r="AG1706" i="2"/>
  <c r="O1706" i="2"/>
  <c r="Q1706" i="2" s="1"/>
  <c r="W1706" i="2"/>
  <c r="P1548" i="2"/>
  <c r="R1548" i="2" s="1"/>
  <c r="AC1548" i="2"/>
  <c r="AC1549" i="2"/>
  <c r="AC1552" i="2"/>
  <c r="AC1555" i="2"/>
  <c r="AC1558" i="2"/>
  <c r="O1559" i="2"/>
  <c r="Q1559" i="2" s="1"/>
  <c r="AG1560" i="2"/>
  <c r="AG1561" i="2"/>
  <c r="AH1566" i="2"/>
  <c r="AG1573" i="2"/>
  <c r="O1573" i="2"/>
  <c r="Q1573" i="2" s="1"/>
  <c r="F507" i="3"/>
  <c r="O1576" i="2"/>
  <c r="Q1576" i="2" s="1"/>
  <c r="AG1579" i="2"/>
  <c r="O1579" i="2"/>
  <c r="Q1579" i="2" s="1"/>
  <c r="AG1582" i="2"/>
  <c r="O1582" i="2"/>
  <c r="Q1582" i="2" s="1"/>
  <c r="P1585" i="2"/>
  <c r="R1585" i="2" s="1"/>
  <c r="K510" i="3"/>
  <c r="AD1589" i="2"/>
  <c r="P1589" i="2"/>
  <c r="R1589" i="2" s="1"/>
  <c r="AH1589" i="2"/>
  <c r="AG1591" i="2"/>
  <c r="O1591" i="2"/>
  <c r="Q1591" i="2" s="1"/>
  <c r="P1594" i="2"/>
  <c r="R1594" i="2" s="1"/>
  <c r="K512" i="3"/>
  <c r="AD1598" i="2"/>
  <c r="P1598" i="2"/>
  <c r="R1598" i="2" s="1"/>
  <c r="AH1598" i="2"/>
  <c r="AH1600" i="2"/>
  <c r="AH1609" i="2"/>
  <c r="AG1615" i="2"/>
  <c r="AC1615" i="2"/>
  <c r="AH1619" i="2"/>
  <c r="AC1620" i="2"/>
  <c r="W1620" i="2"/>
  <c r="AG1620" i="2"/>
  <c r="X1624" i="2"/>
  <c r="AH1624" i="2"/>
  <c r="AD1624" i="2"/>
  <c r="P1624" i="2"/>
  <c r="R1624" i="2" s="1"/>
  <c r="AD1632" i="2"/>
  <c r="F517" i="3"/>
  <c r="AC1638" i="2"/>
  <c r="O1638" i="2"/>
  <c r="Q1638" i="2" s="1"/>
  <c r="W1638" i="2"/>
  <c r="H517" i="3" s="1"/>
  <c r="AG1638" i="2"/>
  <c r="AG1647" i="2"/>
  <c r="X1661" i="2"/>
  <c r="AH1661" i="2"/>
  <c r="AD1661" i="2"/>
  <c r="P1661" i="2"/>
  <c r="R1661" i="2" s="1"/>
  <c r="AH1662" i="2"/>
  <c r="AD1669" i="2"/>
  <c r="AD1676" i="2"/>
  <c r="P1681" i="2"/>
  <c r="R1681" i="2" s="1"/>
  <c r="X1681" i="2"/>
  <c r="AH1681" i="2"/>
  <c r="AD1681" i="2"/>
  <c r="W1684" i="2"/>
  <c r="AG1684" i="2"/>
  <c r="O1684" i="2"/>
  <c r="Q1684" i="2" s="1"/>
  <c r="AC1684" i="2"/>
  <c r="AH1694" i="2"/>
  <c r="AH1701" i="2"/>
  <c r="AH1425" i="2"/>
  <c r="AH1428" i="2"/>
  <c r="AH1431" i="2"/>
  <c r="AH1434" i="2"/>
  <c r="AH1437" i="2"/>
  <c r="AH1443" i="2"/>
  <c r="AH1446" i="2"/>
  <c r="AH1449" i="2"/>
  <c r="AH1452" i="2"/>
  <c r="AH1455" i="2"/>
  <c r="AH1458" i="2"/>
  <c r="AH1462" i="2"/>
  <c r="AH1465" i="2"/>
  <c r="AH1468" i="2"/>
  <c r="AD1469" i="2"/>
  <c r="AH1471" i="2"/>
  <c r="AD1472" i="2"/>
  <c r="AH1474" i="2"/>
  <c r="AD1475" i="2"/>
  <c r="AH1477" i="2"/>
  <c r="AD1478" i="2"/>
  <c r="AH1480" i="2"/>
  <c r="AD1481" i="2"/>
  <c r="AD1484" i="2"/>
  <c r="AH1486" i="2"/>
  <c r="AD1487" i="2"/>
  <c r="AH1489" i="2"/>
  <c r="AD1491" i="2"/>
  <c r="AH1493" i="2"/>
  <c r="AH1496" i="2"/>
  <c r="AD1497" i="2"/>
  <c r="AH1499" i="2"/>
  <c r="AD1500" i="2"/>
  <c r="AH1502" i="2"/>
  <c r="AD1503" i="2"/>
  <c r="AH1506" i="2"/>
  <c r="AD1507" i="2"/>
  <c r="AH1509" i="2"/>
  <c r="AD1510" i="2"/>
  <c r="AH1512" i="2"/>
  <c r="AD1513" i="2"/>
  <c r="AH1515" i="2"/>
  <c r="AD1516" i="2"/>
  <c r="AH1518" i="2"/>
  <c r="AD1519" i="2"/>
  <c r="AH1521" i="2"/>
  <c r="AD1522" i="2"/>
  <c r="AH1524" i="2"/>
  <c r="AD1525" i="2"/>
  <c r="AH1527" i="2"/>
  <c r="AD1528" i="2"/>
  <c r="AH1530" i="2"/>
  <c r="AD1531" i="2"/>
  <c r="AD1535" i="2"/>
  <c r="AH1537" i="2"/>
  <c r="AD1538" i="2"/>
  <c r="AH1540" i="2"/>
  <c r="AD1541" i="2"/>
  <c r="AH1543" i="2"/>
  <c r="AD1544" i="2"/>
  <c r="O1549" i="2"/>
  <c r="Q1549" i="2" s="1"/>
  <c r="AD1549" i="2"/>
  <c r="O1550" i="2"/>
  <c r="Q1550" i="2" s="1"/>
  <c r="AC1550" i="2"/>
  <c r="AC1551" i="2"/>
  <c r="P498" i="3" s="1"/>
  <c r="AD1552" i="2"/>
  <c r="O1553" i="2"/>
  <c r="Q1553" i="2" s="1"/>
  <c r="AC1553" i="2"/>
  <c r="AC1554" i="2"/>
  <c r="P501" i="3" s="1"/>
  <c r="AD1555" i="2"/>
  <c r="O1556" i="2"/>
  <c r="Q1556" i="2" s="1"/>
  <c r="AC1556" i="2"/>
  <c r="AC1557" i="2"/>
  <c r="AD1558" i="2"/>
  <c r="P1559" i="2"/>
  <c r="R1559" i="2" s="1"/>
  <c r="P1564" i="2"/>
  <c r="R1564" i="2" s="1"/>
  <c r="AH1564" i="2"/>
  <c r="O1565" i="2"/>
  <c r="Q1565" i="2" s="1"/>
  <c r="AG1565" i="2"/>
  <c r="X1568" i="2"/>
  <c r="AD1568" i="2"/>
  <c r="AC1570" i="2"/>
  <c r="AH1582" i="2"/>
  <c r="X1584" i="2"/>
  <c r="AD1584" i="2"/>
  <c r="O1587" i="2"/>
  <c r="Q1587" i="2" s="1"/>
  <c r="AH1591" i="2"/>
  <c r="K511" i="3"/>
  <c r="X1593" i="2"/>
  <c r="M511" i="3" s="1"/>
  <c r="O1596" i="2"/>
  <c r="Q1596" i="2" s="1"/>
  <c r="O1602" i="2"/>
  <c r="Q1602" i="2" s="1"/>
  <c r="X1603" i="2"/>
  <c r="X1605" i="2"/>
  <c r="AD1605" i="2"/>
  <c r="AD1607" i="2"/>
  <c r="P1607" i="2"/>
  <c r="R1607" i="2" s="1"/>
  <c r="AH1607" i="2"/>
  <c r="O1611" i="2"/>
  <c r="Q1611" i="2" s="1"/>
  <c r="X1612" i="2"/>
  <c r="O1618" i="2"/>
  <c r="Q1618" i="2" s="1"/>
  <c r="AC1623" i="2"/>
  <c r="O1623" i="2"/>
  <c r="Q1623" i="2" s="1"/>
  <c r="W1623" i="2"/>
  <c r="AG1623" i="2"/>
  <c r="AG1631" i="2"/>
  <c r="X1646" i="2"/>
  <c r="AH1646" i="2"/>
  <c r="AD1646" i="2"/>
  <c r="P1646" i="2"/>
  <c r="R1646" i="2" s="1"/>
  <c r="AH1647" i="2"/>
  <c r="AD1654" i="2"/>
  <c r="AC1660" i="2"/>
  <c r="O1660" i="2"/>
  <c r="Q1660" i="2" s="1"/>
  <c r="W1660" i="2"/>
  <c r="AG1660" i="2"/>
  <c r="AG1675" i="2"/>
  <c r="P1684" i="2"/>
  <c r="R1684" i="2" s="1"/>
  <c r="X1684" i="2"/>
  <c r="AH1684" i="2"/>
  <c r="AD1684" i="2"/>
  <c r="W1687" i="2"/>
  <c r="AG1687" i="2"/>
  <c r="O1687" i="2"/>
  <c r="Q1687" i="2" s="1"/>
  <c r="AC1687" i="2"/>
  <c r="AC1697" i="2"/>
  <c r="W1697" i="2"/>
  <c r="AG1697" i="2"/>
  <c r="O1697" i="2"/>
  <c r="Q1697" i="2" s="1"/>
  <c r="O1479" i="2"/>
  <c r="Q1479" i="2" s="1"/>
  <c r="O1482" i="2"/>
  <c r="Q1482" i="2" s="1"/>
  <c r="O1485" i="2"/>
  <c r="Q1485" i="2" s="1"/>
  <c r="O1488" i="2"/>
  <c r="Q1488" i="2" s="1"/>
  <c r="O1492" i="2"/>
  <c r="Q1492" i="2" s="1"/>
  <c r="O1495" i="2"/>
  <c r="Q1495" i="2" s="1"/>
  <c r="O1498" i="2"/>
  <c r="Q1498" i="2" s="1"/>
  <c r="O1501" i="2"/>
  <c r="Q1501" i="2" s="1"/>
  <c r="O1505" i="2"/>
  <c r="Q1505" i="2" s="1"/>
  <c r="O1508" i="2"/>
  <c r="Q1508" i="2" s="1"/>
  <c r="O1511" i="2"/>
  <c r="Q1511" i="2" s="1"/>
  <c r="O1514" i="2"/>
  <c r="Q1514" i="2" s="1"/>
  <c r="O1517" i="2"/>
  <c r="Q1517" i="2" s="1"/>
  <c r="O1520" i="2"/>
  <c r="Q1520" i="2" s="1"/>
  <c r="O1523" i="2"/>
  <c r="Q1523" i="2" s="1"/>
  <c r="O1526" i="2"/>
  <c r="Q1526" i="2" s="1"/>
  <c r="O1529" i="2"/>
  <c r="Q1529" i="2" s="1"/>
  <c r="O1532" i="2"/>
  <c r="Q1532" i="2" s="1"/>
  <c r="O1536" i="2"/>
  <c r="Q1536" i="2" s="1"/>
  <c r="O1539" i="2"/>
  <c r="Q1539" i="2" s="1"/>
  <c r="O1542" i="2"/>
  <c r="Q1542" i="2" s="1"/>
  <c r="O1545" i="2"/>
  <c r="Q1545" i="2" s="1"/>
  <c r="AH1547" i="2"/>
  <c r="P1550" i="2"/>
  <c r="R1550" i="2" s="1"/>
  <c r="AD1550" i="2"/>
  <c r="P1553" i="2"/>
  <c r="R1553" i="2" s="1"/>
  <c r="AD1553" i="2"/>
  <c r="P1556" i="2"/>
  <c r="R1556" i="2" s="1"/>
  <c r="AD1556" i="2"/>
  <c r="P1557" i="2"/>
  <c r="R1557" i="2" s="1"/>
  <c r="AD1557" i="2"/>
  <c r="X1563" i="2"/>
  <c r="AD1564" i="2"/>
  <c r="P1565" i="2"/>
  <c r="R1565" i="2" s="1"/>
  <c r="AH1565" i="2"/>
  <c r="AD1582" i="2"/>
  <c r="AC1586" i="2"/>
  <c r="W1586" i="2"/>
  <c r="AG1586" i="2"/>
  <c r="P1587" i="2"/>
  <c r="R1587" i="2" s="1"/>
  <c r="AD1591" i="2"/>
  <c r="F511" i="3"/>
  <c r="AC1593" i="2"/>
  <c r="AG1593" i="2"/>
  <c r="AC1595" i="2"/>
  <c r="W1595" i="2"/>
  <c r="AG1595" i="2"/>
  <c r="P1596" i="2"/>
  <c r="R1596" i="2" s="1"/>
  <c r="P1602" i="2"/>
  <c r="R1602" i="2" s="1"/>
  <c r="AG1605" i="2"/>
  <c r="AC1605" i="2"/>
  <c r="AH1605" i="2"/>
  <c r="P1611" i="2"/>
  <c r="R1611" i="2" s="1"/>
  <c r="AD1620" i="2"/>
  <c r="X1621" i="2"/>
  <c r="AH1621" i="2"/>
  <c r="AD1621" i="2"/>
  <c r="P1621" i="2"/>
  <c r="R1621" i="2" s="1"/>
  <c r="X1630" i="2"/>
  <c r="AH1630" i="2"/>
  <c r="AD1630" i="2"/>
  <c r="P1630" i="2"/>
  <c r="R1630" i="2" s="1"/>
  <c r="AH1631" i="2"/>
  <c r="AC1645" i="2"/>
  <c r="O1645" i="2"/>
  <c r="Q1645" i="2" s="1"/>
  <c r="W1645" i="2"/>
  <c r="AG1645" i="2"/>
  <c r="AG1653" i="2"/>
  <c r="X1667" i="2"/>
  <c r="AH1667" i="2"/>
  <c r="AD1667" i="2"/>
  <c r="P1667" i="2"/>
  <c r="R1667" i="2" s="1"/>
  <c r="X1674" i="2"/>
  <c r="AH1674" i="2"/>
  <c r="AD1674" i="2"/>
  <c r="P1674" i="2"/>
  <c r="R1674" i="2" s="1"/>
  <c r="AH1675" i="2"/>
  <c r="X1680" i="2"/>
  <c r="AH1680" i="2"/>
  <c r="AD1680" i="2"/>
  <c r="P1680" i="2"/>
  <c r="R1680" i="2" s="1"/>
  <c r="P1687" i="2"/>
  <c r="R1687" i="2" s="1"/>
  <c r="X1687" i="2"/>
  <c r="AH1687" i="2"/>
  <c r="AD1687" i="2"/>
  <c r="W1690" i="2"/>
  <c r="AG1690" i="2"/>
  <c r="O1690" i="2"/>
  <c r="Q1690" i="2" s="1"/>
  <c r="AC1690" i="2"/>
  <c r="AH1697" i="2"/>
  <c r="AC1743" i="2"/>
  <c r="X1428" i="2"/>
  <c r="M469" i="3" s="1"/>
  <c r="X1483" i="2"/>
  <c r="M476" i="3" s="1"/>
  <c r="X1509" i="2"/>
  <c r="M478" i="3" s="1"/>
  <c r="X1515" i="2"/>
  <c r="M482" i="3" s="1"/>
  <c r="X1518" i="2"/>
  <c r="M484" i="3" s="1"/>
  <c r="X1527" i="2"/>
  <c r="M487" i="3" s="1"/>
  <c r="X1530" i="2"/>
  <c r="M489" i="3" s="1"/>
  <c r="X1534" i="2"/>
  <c r="M492" i="3" s="1"/>
  <c r="X1540" i="2"/>
  <c r="M496" i="3" s="1"/>
  <c r="X1546" i="2"/>
  <c r="AG1548" i="2"/>
  <c r="AG1563" i="2"/>
  <c r="O1563" i="2"/>
  <c r="Q1563" i="2" s="1"/>
  <c r="AC1567" i="2"/>
  <c r="W1567" i="2"/>
  <c r="O1589" i="2"/>
  <c r="Q1589" i="2" s="1"/>
  <c r="O1598" i="2"/>
  <c r="Q1598" i="2" s="1"/>
  <c r="AC1601" i="2"/>
  <c r="W1601" i="2"/>
  <c r="AG1601" i="2"/>
  <c r="AG1603" i="2"/>
  <c r="AC1603" i="2"/>
  <c r="O1603" i="2"/>
  <c r="Q1603" i="2" s="1"/>
  <c r="AC1610" i="2"/>
  <c r="W1610" i="2"/>
  <c r="AG1610" i="2"/>
  <c r="O1612" i="2"/>
  <c r="Q1612" i="2" s="1"/>
  <c r="AG1616" i="2"/>
  <c r="AC1616" i="2"/>
  <c r="O1616" i="2"/>
  <c r="Q1616" i="2" s="1"/>
  <c r="AG1621" i="2"/>
  <c r="AC1621" i="2"/>
  <c r="AD1623" i="2"/>
  <c r="AC1629" i="2"/>
  <c r="O1629" i="2"/>
  <c r="Q1629" i="2" s="1"/>
  <c r="W1629" i="2"/>
  <c r="AG1629" i="2"/>
  <c r="X1652" i="2"/>
  <c r="AH1652" i="2"/>
  <c r="AD1652" i="2"/>
  <c r="P1652" i="2"/>
  <c r="R1652" i="2" s="1"/>
  <c r="AH1653" i="2"/>
  <c r="AD1660" i="2"/>
  <c r="F521" i="3"/>
  <c r="AC1666" i="2"/>
  <c r="O1666" i="2"/>
  <c r="Q1666" i="2" s="1"/>
  <c r="W1666" i="2"/>
  <c r="H521" i="3" s="1"/>
  <c r="AG1666" i="2"/>
  <c r="AG1680" i="2"/>
  <c r="W1683" i="2"/>
  <c r="AG1683" i="2"/>
  <c r="AC1683" i="2"/>
  <c r="O1683" i="2"/>
  <c r="Q1683" i="2" s="1"/>
  <c r="P1690" i="2"/>
  <c r="R1690" i="2" s="1"/>
  <c r="X1690" i="2"/>
  <c r="AH1690" i="2"/>
  <c r="AD1690" i="2"/>
  <c r="F525" i="3"/>
  <c r="W1693" i="2"/>
  <c r="H525" i="3" s="1"/>
  <c r="AG1693" i="2"/>
  <c r="O1693" i="2"/>
  <c r="Q1693" i="2" s="1"/>
  <c r="AC1693" i="2"/>
  <c r="F530" i="3"/>
  <c r="AC1700" i="2"/>
  <c r="W1700" i="2"/>
  <c r="H530" i="3" s="1"/>
  <c r="AG1700" i="2"/>
  <c r="O1700" i="2"/>
  <c r="Q1700" i="2" s="1"/>
  <c r="AC1709" i="2"/>
  <c r="W1709" i="2"/>
  <c r="AG1709" i="2"/>
  <c r="O1709" i="2"/>
  <c r="Q1709" i="2" s="1"/>
  <c r="AC1479" i="2"/>
  <c r="AC1482" i="2"/>
  <c r="P475" i="3" s="1"/>
  <c r="AC1485" i="2"/>
  <c r="AC1488" i="2"/>
  <c r="AC1492" i="2"/>
  <c r="AC1495" i="2"/>
  <c r="AC1498" i="2"/>
  <c r="AC1501" i="2"/>
  <c r="AC1505" i="2"/>
  <c r="AC1508" i="2"/>
  <c r="P477" i="3" s="1"/>
  <c r="AC1511" i="2"/>
  <c r="P480" i="3" s="1"/>
  <c r="AC1514" i="2"/>
  <c r="AC1517" i="2"/>
  <c r="P483" i="3" s="1"/>
  <c r="AC1523" i="2"/>
  <c r="AC1526" i="2"/>
  <c r="AC1529" i="2"/>
  <c r="AC1532" i="2"/>
  <c r="P491" i="3" s="1"/>
  <c r="X1562" i="2"/>
  <c r="AD1562" i="2"/>
  <c r="X1572" i="2"/>
  <c r="AD1572" i="2"/>
  <c r="X1575" i="2"/>
  <c r="AD1575" i="2"/>
  <c r="X1578" i="2"/>
  <c r="AD1578" i="2"/>
  <c r="X1581" i="2"/>
  <c r="AD1581" i="2"/>
  <c r="AD1586" i="2"/>
  <c r="P1586" i="2"/>
  <c r="R1586" i="2" s="1"/>
  <c r="AH1586" i="2"/>
  <c r="AG1588" i="2"/>
  <c r="O1588" i="2"/>
  <c r="Q1588" i="2" s="1"/>
  <c r="AD1595" i="2"/>
  <c r="P1595" i="2"/>
  <c r="R1595" i="2" s="1"/>
  <c r="AH1595" i="2"/>
  <c r="AG1597" i="2"/>
  <c r="O1597" i="2"/>
  <c r="Q1597" i="2" s="1"/>
  <c r="AH1603" i="2"/>
  <c r="AH1612" i="2"/>
  <c r="AH1616" i="2"/>
  <c r="AG1622" i="2"/>
  <c r="X1636" i="2"/>
  <c r="AH1636" i="2"/>
  <c r="AD1636" i="2"/>
  <c r="P1636" i="2"/>
  <c r="R1636" i="2" s="1"/>
  <c r="AD1645" i="2"/>
  <c r="AC1651" i="2"/>
  <c r="O1651" i="2"/>
  <c r="Q1651" i="2" s="1"/>
  <c r="W1651" i="2"/>
  <c r="AG1651" i="2"/>
  <c r="AG1659" i="2"/>
  <c r="AC1673" i="2"/>
  <c r="O1673" i="2"/>
  <c r="Q1673" i="2" s="1"/>
  <c r="W1673" i="2"/>
  <c r="AG1673" i="2"/>
  <c r="AC1679" i="2"/>
  <c r="O1679" i="2"/>
  <c r="Q1679" i="2" s="1"/>
  <c r="W1679" i="2"/>
  <c r="AG1679" i="2"/>
  <c r="AH1683" i="2"/>
  <c r="W1686" i="2"/>
  <c r="AG1686" i="2"/>
  <c r="AC1686" i="2"/>
  <c r="O1686" i="2"/>
  <c r="Q1686" i="2" s="1"/>
  <c r="K525" i="3"/>
  <c r="P1693" i="2"/>
  <c r="R1693" i="2" s="1"/>
  <c r="X1693" i="2"/>
  <c r="M525" i="3" s="1"/>
  <c r="AH1693" i="2"/>
  <c r="AD1693" i="2"/>
  <c r="AH1700" i="2"/>
  <c r="AH1469" i="2"/>
  <c r="AH1472" i="2"/>
  <c r="AH1475" i="2"/>
  <c r="AH1478" i="2"/>
  <c r="AH1481" i="2"/>
  <c r="AH1484" i="2"/>
  <c r="AH1487" i="2"/>
  <c r="AH1491" i="2"/>
  <c r="AH1497" i="2"/>
  <c r="AH1500" i="2"/>
  <c r="AH1503" i="2"/>
  <c r="AH1507" i="2"/>
  <c r="AH1510" i="2"/>
  <c r="AH1513" i="2"/>
  <c r="AH1516" i="2"/>
  <c r="AH1519" i="2"/>
  <c r="AH1522" i="2"/>
  <c r="AH1525" i="2"/>
  <c r="AH1528" i="2"/>
  <c r="AH1531" i="2"/>
  <c r="AH1535" i="2"/>
  <c r="AH1538" i="2"/>
  <c r="AH1541" i="2"/>
  <c r="AH1544" i="2"/>
  <c r="AH1549" i="2"/>
  <c r="AH1550" i="2"/>
  <c r="AH1552" i="2"/>
  <c r="AH1553" i="2"/>
  <c r="AH1555" i="2"/>
  <c r="AH1556" i="2"/>
  <c r="AH1557" i="2"/>
  <c r="AC1563" i="2"/>
  <c r="AG1564" i="2"/>
  <c r="P1567" i="2"/>
  <c r="R1567" i="2" s="1"/>
  <c r="AH1567" i="2"/>
  <c r="AH1588" i="2"/>
  <c r="AC1588" i="2"/>
  <c r="X1590" i="2"/>
  <c r="AD1590" i="2"/>
  <c r="AH1597" i="2"/>
  <c r="AC1597" i="2"/>
  <c r="K513" i="3"/>
  <c r="X1599" i="2"/>
  <c r="M513" i="3" s="1"/>
  <c r="AD1599" i="2"/>
  <c r="AD1601" i="2"/>
  <c r="P1601" i="2"/>
  <c r="R1601" i="2" s="1"/>
  <c r="AH1601" i="2"/>
  <c r="X1604" i="2"/>
  <c r="O1605" i="2"/>
  <c r="Q1605" i="2" s="1"/>
  <c r="X1608" i="2"/>
  <c r="AD1608" i="2"/>
  <c r="AD1610" i="2"/>
  <c r="P1610" i="2"/>
  <c r="R1610" i="2" s="1"/>
  <c r="AH1610" i="2"/>
  <c r="W1618" i="2"/>
  <c r="O1620" i="2"/>
  <c r="Q1620" i="2" s="1"/>
  <c r="AH1622" i="2"/>
  <c r="AD1629" i="2"/>
  <c r="AC1635" i="2"/>
  <c r="O1635" i="2"/>
  <c r="Q1635" i="2" s="1"/>
  <c r="W1635" i="2"/>
  <c r="AG1635" i="2"/>
  <c r="AG1643" i="2"/>
  <c r="X1658" i="2"/>
  <c r="AH1658" i="2"/>
  <c r="AD1658" i="2"/>
  <c r="P1658" i="2"/>
  <c r="R1658" i="2" s="1"/>
  <c r="AH1659" i="2"/>
  <c r="AH1686" i="2"/>
  <c r="W1689" i="2"/>
  <c r="AG1689" i="2"/>
  <c r="AC1689" i="2"/>
  <c r="O1689" i="2"/>
  <c r="Q1689" i="2" s="1"/>
  <c r="F527" i="3"/>
  <c r="W1696" i="2"/>
  <c r="H527" i="3" s="1"/>
  <c r="AG1696" i="2"/>
  <c r="O1696" i="2"/>
  <c r="Q1696" i="2" s="1"/>
  <c r="AC1696" i="2"/>
  <c r="F533" i="3"/>
  <c r="AC1703" i="2"/>
  <c r="O1703" i="2"/>
  <c r="Q1703" i="2" s="1"/>
  <c r="W1703" i="2"/>
  <c r="H533" i="3" s="1"/>
  <c r="AG1703" i="2"/>
  <c r="AG1704" i="2"/>
  <c r="W1559" i="2"/>
  <c r="H506" i="3" s="1"/>
  <c r="P1561" i="2"/>
  <c r="R1561" i="2" s="1"/>
  <c r="AH1561" i="2"/>
  <c r="AD1563" i="2"/>
  <c r="AD1567" i="2"/>
  <c r="P1568" i="2"/>
  <c r="R1568" i="2" s="1"/>
  <c r="AH1568" i="2"/>
  <c r="X1571" i="2"/>
  <c r="X1574" i="2"/>
  <c r="X1577" i="2"/>
  <c r="X1580" i="2"/>
  <c r="AC1583" i="2"/>
  <c r="W1583" i="2"/>
  <c r="AG1583" i="2"/>
  <c r="P1584" i="2"/>
  <c r="R1584" i="2" s="1"/>
  <c r="W1587" i="2"/>
  <c r="H509" i="3" s="1"/>
  <c r="AD1588" i="2"/>
  <c r="AC1592" i="2"/>
  <c r="W1592" i="2"/>
  <c r="AG1592" i="2"/>
  <c r="P1593" i="2"/>
  <c r="R1593" i="2" s="1"/>
  <c r="W1596" i="2"/>
  <c r="AD1597" i="2"/>
  <c r="F513" i="3"/>
  <c r="AG1599" i="2"/>
  <c r="AC1599" i="2"/>
  <c r="P513" i="3" s="1"/>
  <c r="AH1599" i="2"/>
  <c r="W1602" i="2"/>
  <c r="P1605" i="2"/>
  <c r="R1605" i="2" s="1"/>
  <c r="AG1608" i="2"/>
  <c r="AC1608" i="2"/>
  <c r="W1611" i="2"/>
  <c r="AC1617" i="2"/>
  <c r="W1617" i="2"/>
  <c r="AG1617" i="2"/>
  <c r="O1621" i="2"/>
  <c r="Q1621" i="2" s="1"/>
  <c r="AG1628" i="2"/>
  <c r="X1642" i="2"/>
  <c r="AH1642" i="2"/>
  <c r="AD1642" i="2"/>
  <c r="P1642" i="2"/>
  <c r="R1642" i="2" s="1"/>
  <c r="AH1643" i="2"/>
  <c r="AD1651" i="2"/>
  <c r="AC1657" i="2"/>
  <c r="O1657" i="2"/>
  <c r="Q1657" i="2" s="1"/>
  <c r="W1657" i="2"/>
  <c r="AG1657" i="2"/>
  <c r="AD1673" i="2"/>
  <c r="AD1679" i="2"/>
  <c r="AH1689" i="2"/>
  <c r="W1692" i="2"/>
  <c r="AG1692" i="2"/>
  <c r="AC1692" i="2"/>
  <c r="O1692" i="2"/>
  <c r="Q1692" i="2" s="1"/>
  <c r="K527" i="3"/>
  <c r="P1696" i="2"/>
  <c r="R1696" i="2" s="1"/>
  <c r="X1696" i="2"/>
  <c r="M527" i="3" s="1"/>
  <c r="AH1696" i="2"/>
  <c r="AD1696" i="2"/>
  <c r="X1472" i="2"/>
  <c r="M473" i="3" s="1"/>
  <c r="X1475" i="2"/>
  <c r="M474" i="3" s="1"/>
  <c r="X1510" i="2"/>
  <c r="M479" i="3" s="1"/>
  <c r="X1513" i="2"/>
  <c r="M481" i="3" s="1"/>
  <c r="X1519" i="2"/>
  <c r="M485" i="3" s="1"/>
  <c r="X1528" i="2"/>
  <c r="M488" i="3" s="1"/>
  <c r="X1531" i="2"/>
  <c r="M490" i="3" s="1"/>
  <c r="X1535" i="2"/>
  <c r="M493" i="3" s="1"/>
  <c r="O1560" i="2"/>
  <c r="Q1560" i="2" s="1"/>
  <c r="P1563" i="2"/>
  <c r="R1563" i="2" s="1"/>
  <c r="AG1566" i="2"/>
  <c r="O1566" i="2"/>
  <c r="Q1566" i="2" s="1"/>
  <c r="AC1571" i="2"/>
  <c r="W1571" i="2"/>
  <c r="AG1571" i="2"/>
  <c r="AH1572" i="2"/>
  <c r="AC1574" i="2"/>
  <c r="W1574" i="2"/>
  <c r="AG1574" i="2"/>
  <c r="AH1575" i="2"/>
  <c r="AC1577" i="2"/>
  <c r="W1577" i="2"/>
  <c r="AG1577" i="2"/>
  <c r="AH1578" i="2"/>
  <c r="AC1580" i="2"/>
  <c r="W1580" i="2"/>
  <c r="AG1580" i="2"/>
  <c r="AH1581" i="2"/>
  <c r="X1585" i="2"/>
  <c r="M508" i="3" s="1"/>
  <c r="X1594" i="2"/>
  <c r="P1603" i="2"/>
  <c r="R1603" i="2" s="1"/>
  <c r="AC1604" i="2"/>
  <c r="W1604" i="2"/>
  <c r="AG1604" i="2"/>
  <c r="AG1606" i="2"/>
  <c r="AC1606" i="2"/>
  <c r="O1606" i="2"/>
  <c r="Q1606" i="2" s="1"/>
  <c r="P1612" i="2"/>
  <c r="R1612" i="2" s="1"/>
  <c r="AC1613" i="2"/>
  <c r="W1613" i="2"/>
  <c r="AG1613" i="2"/>
  <c r="X1627" i="2"/>
  <c r="AH1627" i="2"/>
  <c r="AD1627" i="2"/>
  <c r="P1627" i="2"/>
  <c r="R1627" i="2" s="1"/>
  <c r="AH1628" i="2"/>
  <c r="AD1635" i="2"/>
  <c r="AC1641" i="2"/>
  <c r="O1641" i="2"/>
  <c r="Q1641" i="2" s="1"/>
  <c r="W1641" i="2"/>
  <c r="AG1641" i="2"/>
  <c r="AG1650" i="2"/>
  <c r="K519" i="3"/>
  <c r="X1664" i="2"/>
  <c r="M519" i="3" s="1"/>
  <c r="AH1664" i="2"/>
  <c r="AD1664" i="2"/>
  <c r="P1664" i="2"/>
  <c r="R1664" i="2" s="1"/>
  <c r="AG1672" i="2"/>
  <c r="AC1682" i="2"/>
  <c r="W1682" i="2"/>
  <c r="AG1682" i="2"/>
  <c r="O1682" i="2"/>
  <c r="Q1682" i="2" s="1"/>
  <c r="AH1692" i="2"/>
  <c r="F526" i="3"/>
  <c r="W1695" i="2"/>
  <c r="H526" i="3" s="1"/>
  <c r="AG1695" i="2"/>
  <c r="AC1695" i="2"/>
  <c r="O1695" i="2"/>
  <c r="Q1695" i="2" s="1"/>
  <c r="F529" i="3"/>
  <c r="W1699" i="2"/>
  <c r="H529" i="3" s="1"/>
  <c r="AG1699" i="2"/>
  <c r="O1699" i="2"/>
  <c r="Q1699" i="2" s="1"/>
  <c r="AC1699" i="2"/>
  <c r="AG1707" i="2"/>
  <c r="O1707" i="2"/>
  <c r="Q1707" i="2" s="1"/>
  <c r="AC1707" i="2"/>
  <c r="W1707" i="2"/>
  <c r="AC1718" i="2"/>
  <c r="O1718" i="2"/>
  <c r="Q1718" i="2" s="1"/>
  <c r="AG1718" i="2"/>
  <c r="W1718" i="2"/>
  <c r="AG1482" i="2"/>
  <c r="AG1508" i="2"/>
  <c r="AG1511" i="2"/>
  <c r="AG1517" i="2"/>
  <c r="AG1532" i="2"/>
  <c r="AG1536" i="2"/>
  <c r="AG1539" i="2"/>
  <c r="X1549" i="2"/>
  <c r="W1550" i="2"/>
  <c r="H497" i="3" s="1"/>
  <c r="W1551" i="2"/>
  <c r="H498" i="3" s="1"/>
  <c r="F499" i="3"/>
  <c r="W1552" i="2"/>
  <c r="H499" i="3" s="1"/>
  <c r="X1552" i="2"/>
  <c r="M499" i="3" s="1"/>
  <c r="W1553" i="2"/>
  <c r="H500" i="3" s="1"/>
  <c r="W1554" i="2"/>
  <c r="H501" i="3" s="1"/>
  <c r="F502" i="3"/>
  <c r="W1555" i="2"/>
  <c r="H502" i="3" s="1"/>
  <c r="X1555" i="2"/>
  <c r="M502" i="3" s="1"/>
  <c r="W1556" i="2"/>
  <c r="H503" i="3" s="1"/>
  <c r="W1557" i="2"/>
  <c r="H504" i="3" s="1"/>
  <c r="F505" i="3"/>
  <c r="W1558" i="2"/>
  <c r="H505" i="3" s="1"/>
  <c r="X1558" i="2"/>
  <c r="M505" i="3" s="1"/>
  <c r="K506" i="3"/>
  <c r="X1559" i="2"/>
  <c r="M506" i="3" s="1"/>
  <c r="AD1559" i="2"/>
  <c r="AC1561" i="2"/>
  <c r="O1567" i="2"/>
  <c r="Q1567" i="2" s="1"/>
  <c r="AD1583" i="2"/>
  <c r="P1583" i="2"/>
  <c r="R1583" i="2" s="1"/>
  <c r="AH1583" i="2"/>
  <c r="F508" i="3"/>
  <c r="AG1585" i="2"/>
  <c r="O1585" i="2"/>
  <c r="Q1585" i="2" s="1"/>
  <c r="P1588" i="2"/>
  <c r="R1588" i="2" s="1"/>
  <c r="AD1592" i="2"/>
  <c r="P1592" i="2"/>
  <c r="R1592" i="2" s="1"/>
  <c r="AH1592" i="2"/>
  <c r="AG1594" i="2"/>
  <c r="O1594" i="2"/>
  <c r="Q1594" i="2" s="1"/>
  <c r="P1597" i="2"/>
  <c r="R1597" i="2" s="1"/>
  <c r="W1600" i="2"/>
  <c r="O1601" i="2"/>
  <c r="Q1601" i="2" s="1"/>
  <c r="AH1606" i="2"/>
  <c r="W1609" i="2"/>
  <c r="O1610" i="2"/>
  <c r="Q1610" i="2" s="1"/>
  <c r="AD1617" i="2"/>
  <c r="P1617" i="2"/>
  <c r="R1617" i="2" s="1"/>
  <c r="X1617" i="2"/>
  <c r="AH1617" i="2"/>
  <c r="W1619" i="2"/>
  <c r="F515" i="3"/>
  <c r="AC1626" i="2"/>
  <c r="O1626" i="2"/>
  <c r="Q1626" i="2" s="1"/>
  <c r="W1626" i="2"/>
  <c r="H515" i="3" s="1"/>
  <c r="AG1626" i="2"/>
  <c r="AG1634" i="2"/>
  <c r="X1649" i="2"/>
  <c r="AH1649" i="2"/>
  <c r="AD1649" i="2"/>
  <c r="P1649" i="2"/>
  <c r="R1649" i="2" s="1"/>
  <c r="AH1650" i="2"/>
  <c r="AD1657" i="2"/>
  <c r="AC1663" i="2"/>
  <c r="O1663" i="2"/>
  <c r="Q1663" i="2" s="1"/>
  <c r="W1663" i="2"/>
  <c r="AG1663" i="2"/>
  <c r="X1671" i="2"/>
  <c r="P1671" i="2"/>
  <c r="R1671" i="2" s="1"/>
  <c r="AH1672" i="2"/>
  <c r="X1677" i="2"/>
  <c r="AH1677" i="2"/>
  <c r="AD1677" i="2"/>
  <c r="P1677" i="2"/>
  <c r="R1677" i="2" s="1"/>
  <c r="AH1682" i="2"/>
  <c r="F524" i="3"/>
  <c r="AC1685" i="2"/>
  <c r="W1685" i="2"/>
  <c r="H524" i="3" s="1"/>
  <c r="AG1685" i="2"/>
  <c r="O1685" i="2"/>
  <c r="Q1685" i="2" s="1"/>
  <c r="AH1695" i="2"/>
  <c r="K529" i="3"/>
  <c r="P1699" i="2"/>
  <c r="R1699" i="2" s="1"/>
  <c r="X1699" i="2"/>
  <c r="M529" i="3" s="1"/>
  <c r="AH1699" i="2"/>
  <c r="AD1699" i="2"/>
  <c r="W1622" i="2"/>
  <c r="O1624" i="2"/>
  <c r="Q1624" i="2" s="1"/>
  <c r="W1625" i="2"/>
  <c r="H514" i="3" s="1"/>
  <c r="O1627" i="2"/>
  <c r="Q1627" i="2" s="1"/>
  <c r="W1628" i="2"/>
  <c r="O1630" i="2"/>
  <c r="Q1630" i="2" s="1"/>
  <c r="W1631" i="2"/>
  <c r="O1633" i="2"/>
  <c r="Q1633" i="2" s="1"/>
  <c r="W1634" i="2"/>
  <c r="O1636" i="2"/>
  <c r="Q1636" i="2" s="1"/>
  <c r="W1637" i="2"/>
  <c r="H516" i="3" s="1"/>
  <c r="O1639" i="2"/>
  <c r="Q1639" i="2" s="1"/>
  <c r="W1640" i="2"/>
  <c r="O1642" i="2"/>
  <c r="Q1642" i="2" s="1"/>
  <c r="W1643" i="2"/>
  <c r="O1646" i="2"/>
  <c r="Q1646" i="2" s="1"/>
  <c r="W1647" i="2"/>
  <c r="O1649" i="2"/>
  <c r="Q1649" i="2" s="1"/>
  <c r="W1650" i="2"/>
  <c r="O1652" i="2"/>
  <c r="Q1652" i="2" s="1"/>
  <c r="W1653" i="2"/>
  <c r="O1655" i="2"/>
  <c r="Q1655" i="2" s="1"/>
  <c r="W1656" i="2"/>
  <c r="O1658" i="2"/>
  <c r="Q1658" i="2" s="1"/>
  <c r="W1659" i="2"/>
  <c r="O1661" i="2"/>
  <c r="Q1661" i="2" s="1"/>
  <c r="W1662" i="2"/>
  <c r="O1664" i="2"/>
  <c r="Q1664" i="2" s="1"/>
  <c r="W1665" i="2"/>
  <c r="H520" i="3" s="1"/>
  <c r="O1667" i="2"/>
  <c r="Q1667" i="2" s="1"/>
  <c r="W1668" i="2"/>
  <c r="H522" i="3" s="1"/>
  <c r="O1671" i="2"/>
  <c r="Q1671" i="2" s="1"/>
  <c r="W1672" i="2"/>
  <c r="O1674" i="2"/>
  <c r="Q1674" i="2" s="1"/>
  <c r="W1675" i="2"/>
  <c r="O1677" i="2"/>
  <c r="Q1677" i="2" s="1"/>
  <c r="W1678" i="2"/>
  <c r="H523" i="3" s="1"/>
  <c r="O1680" i="2"/>
  <c r="Q1680" i="2" s="1"/>
  <c r="AC1680" i="2"/>
  <c r="AD1682" i="2"/>
  <c r="AG1708" i="2"/>
  <c r="AC1708" i="2"/>
  <c r="X1722" i="2"/>
  <c r="AH1722" i="2"/>
  <c r="K541" i="3"/>
  <c r="AH1726" i="2"/>
  <c r="AD1726" i="2"/>
  <c r="P1726" i="2"/>
  <c r="R1726" i="2" s="1"/>
  <c r="AH1729" i="2"/>
  <c r="AD1729" i="2"/>
  <c r="P1729" i="2"/>
  <c r="R1729" i="2" s="1"/>
  <c r="AC1730" i="2"/>
  <c r="W1730" i="2"/>
  <c r="AG1730" i="2"/>
  <c r="AD1733" i="2"/>
  <c r="P1733" i="2"/>
  <c r="R1733" i="2" s="1"/>
  <c r="X1733" i="2"/>
  <c r="AH1733" i="2"/>
  <c r="X1740" i="2"/>
  <c r="AH1740" i="2"/>
  <c r="AD1740" i="2"/>
  <c r="F549" i="3"/>
  <c r="AC1760" i="2"/>
  <c r="O1760" i="2"/>
  <c r="Q1760" i="2" s="1"/>
  <c r="W1760" i="2"/>
  <c r="H549" i="3" s="1"/>
  <c r="AG1760" i="2"/>
  <c r="AC1766" i="2"/>
  <c r="O1766" i="2"/>
  <c r="Q1766" i="2" s="1"/>
  <c r="W1766" i="2"/>
  <c r="AG1766" i="2"/>
  <c r="F554" i="3"/>
  <c r="AC1772" i="2"/>
  <c r="O1772" i="2"/>
  <c r="Q1772" i="2" s="1"/>
  <c r="W1772" i="2"/>
  <c r="H554" i="3" s="1"/>
  <c r="AG1772" i="2"/>
  <c r="AC1779" i="2"/>
  <c r="O1779" i="2"/>
  <c r="Q1779" i="2" s="1"/>
  <c r="W1779" i="2"/>
  <c r="AG1779" i="2"/>
  <c r="F560" i="3"/>
  <c r="AC1785" i="2"/>
  <c r="O1785" i="2"/>
  <c r="Q1785" i="2" s="1"/>
  <c r="W1785" i="2"/>
  <c r="H560" i="3" s="1"/>
  <c r="AG1785" i="2"/>
  <c r="F563" i="3"/>
  <c r="AC1791" i="2"/>
  <c r="O1791" i="2"/>
  <c r="Q1791" i="2" s="1"/>
  <c r="W1791" i="2"/>
  <c r="H563" i="3" s="1"/>
  <c r="AG1791" i="2"/>
  <c r="AC1798" i="2"/>
  <c r="O1798" i="2"/>
  <c r="Q1798" i="2" s="1"/>
  <c r="W1798" i="2"/>
  <c r="AG1798" i="2"/>
  <c r="AC1804" i="2"/>
  <c r="O1804" i="2"/>
  <c r="Q1804" i="2" s="1"/>
  <c r="W1804" i="2"/>
  <c r="AG1804" i="2"/>
  <c r="X1616" i="2"/>
  <c r="X1619" i="2"/>
  <c r="X1622" i="2"/>
  <c r="X1625" i="2"/>
  <c r="M514" i="3" s="1"/>
  <c r="X1628" i="2"/>
  <c r="X1631" i="2"/>
  <c r="X1634" i="2"/>
  <c r="X1637" i="2"/>
  <c r="M516" i="3" s="1"/>
  <c r="X1640" i="2"/>
  <c r="X1643" i="2"/>
  <c r="X1647" i="2"/>
  <c r="X1650" i="2"/>
  <c r="X1653" i="2"/>
  <c r="X1656" i="2"/>
  <c r="X1659" i="2"/>
  <c r="X1662" i="2"/>
  <c r="X1665" i="2"/>
  <c r="M520" i="3" s="1"/>
  <c r="X1668" i="2"/>
  <c r="M522" i="3" s="1"/>
  <c r="X1672" i="2"/>
  <c r="X1675" i="2"/>
  <c r="X1678" i="2"/>
  <c r="M523" i="3" s="1"/>
  <c r="K536" i="3"/>
  <c r="X1716" i="2"/>
  <c r="M536" i="3" s="1"/>
  <c r="AH1716" i="2"/>
  <c r="AG1722" i="2"/>
  <c r="AC1727" i="2"/>
  <c r="W1727" i="2"/>
  <c r="AG1727" i="2"/>
  <c r="AD1730" i="2"/>
  <c r="P1730" i="2"/>
  <c r="R1730" i="2" s="1"/>
  <c r="X1730" i="2"/>
  <c r="AH1730" i="2"/>
  <c r="O1740" i="2"/>
  <c r="Q1740" i="2" s="1"/>
  <c r="AG1740" i="2"/>
  <c r="K549" i="3"/>
  <c r="AD1760" i="2"/>
  <c r="P1760" i="2"/>
  <c r="R1760" i="2" s="1"/>
  <c r="X1760" i="2"/>
  <c r="M549" i="3" s="1"/>
  <c r="AH1760" i="2"/>
  <c r="AD1766" i="2"/>
  <c r="P1766" i="2"/>
  <c r="R1766" i="2" s="1"/>
  <c r="X1766" i="2"/>
  <c r="AH1766" i="2"/>
  <c r="K554" i="3"/>
  <c r="AD1772" i="2"/>
  <c r="P1772" i="2"/>
  <c r="R1772" i="2" s="1"/>
  <c r="X1772" i="2"/>
  <c r="M554" i="3" s="1"/>
  <c r="AH1772" i="2"/>
  <c r="AD1779" i="2"/>
  <c r="P1779" i="2"/>
  <c r="R1779" i="2" s="1"/>
  <c r="X1779" i="2"/>
  <c r="AH1779" i="2"/>
  <c r="K560" i="3"/>
  <c r="AD1785" i="2"/>
  <c r="P1785" i="2"/>
  <c r="R1785" i="2" s="1"/>
  <c r="X1785" i="2"/>
  <c r="M560" i="3" s="1"/>
  <c r="AH1785" i="2"/>
  <c r="K563" i="3"/>
  <c r="AD1791" i="2"/>
  <c r="P1791" i="2"/>
  <c r="R1791" i="2" s="1"/>
  <c r="X1791" i="2"/>
  <c r="M563" i="3" s="1"/>
  <c r="AH1791" i="2"/>
  <c r="AD1798" i="2"/>
  <c r="P1798" i="2"/>
  <c r="R1798" i="2" s="1"/>
  <c r="X1798" i="2"/>
  <c r="AH1798" i="2"/>
  <c r="AD1804" i="2"/>
  <c r="P1804" i="2"/>
  <c r="R1804" i="2" s="1"/>
  <c r="X1804" i="2"/>
  <c r="AH1804" i="2"/>
  <c r="O1815" i="2"/>
  <c r="Q1815" i="2" s="1"/>
  <c r="AG1815" i="2"/>
  <c r="AC1815" i="2"/>
  <c r="W1815" i="2"/>
  <c r="F569" i="3"/>
  <c r="AG1826" i="2"/>
  <c r="AC1826" i="2"/>
  <c r="W1826" i="2"/>
  <c r="H569" i="3" s="1"/>
  <c r="O1826" i="2"/>
  <c r="Q1826" i="2" s="1"/>
  <c r="AC1624" i="2"/>
  <c r="AC1627" i="2"/>
  <c r="AC1630" i="2"/>
  <c r="AC1633" i="2"/>
  <c r="AC1636" i="2"/>
  <c r="AC1639" i="2"/>
  <c r="P518" i="3" s="1"/>
  <c r="AC1642" i="2"/>
  <c r="AC1646" i="2"/>
  <c r="AC1649" i="2"/>
  <c r="AC1652" i="2"/>
  <c r="AC1655" i="2"/>
  <c r="AC1658" i="2"/>
  <c r="AC1661" i="2"/>
  <c r="AC1664" i="2"/>
  <c r="P519" i="3" s="1"/>
  <c r="AC1667" i="2"/>
  <c r="AC1671" i="2"/>
  <c r="AC1674" i="2"/>
  <c r="AC1677" i="2"/>
  <c r="AD1708" i="2"/>
  <c r="AG1714" i="2"/>
  <c r="AC1714" i="2"/>
  <c r="F536" i="3"/>
  <c r="AG1716" i="2"/>
  <c r="O1717" i="2"/>
  <c r="Q1717" i="2" s="1"/>
  <c r="AC1722" i="2"/>
  <c r="AD1727" i="2"/>
  <c r="P1727" i="2"/>
  <c r="R1727" i="2" s="1"/>
  <c r="X1727" i="2"/>
  <c r="AH1727" i="2"/>
  <c r="X1737" i="2"/>
  <c r="AH1737" i="2"/>
  <c r="AD1737" i="2"/>
  <c r="W1743" i="2"/>
  <c r="K545" i="3"/>
  <c r="X1752" i="2"/>
  <c r="M545" i="3" s="1"/>
  <c r="AH1752" i="2"/>
  <c r="AD1752" i="2"/>
  <c r="P1752" i="2"/>
  <c r="R1752" i="2" s="1"/>
  <c r="AC1830" i="2"/>
  <c r="AH1620" i="2"/>
  <c r="AH1623" i="2"/>
  <c r="AH1626" i="2"/>
  <c r="AH1629" i="2"/>
  <c r="AH1632" i="2"/>
  <c r="AH1635" i="2"/>
  <c r="AH1638" i="2"/>
  <c r="AH1641" i="2"/>
  <c r="AH1645" i="2"/>
  <c r="AH1648" i="2"/>
  <c r="AH1651" i="2"/>
  <c r="AH1654" i="2"/>
  <c r="AH1657" i="2"/>
  <c r="AH1660" i="2"/>
  <c r="AH1663" i="2"/>
  <c r="AH1666" i="2"/>
  <c r="AH1669" i="2"/>
  <c r="AH1673" i="2"/>
  <c r="AH1676" i="2"/>
  <c r="AH1679" i="2"/>
  <c r="P1706" i="2"/>
  <c r="R1706" i="2" s="1"/>
  <c r="X1706" i="2"/>
  <c r="F535" i="3"/>
  <c r="AG1711" i="2"/>
  <c r="AC1711" i="2"/>
  <c r="AH1714" i="2"/>
  <c r="AD1714" i="2"/>
  <c r="P1714" i="2"/>
  <c r="R1714" i="2" s="1"/>
  <c r="AC1716" i="2"/>
  <c r="AD1718" i="2"/>
  <c r="P1718" i="2"/>
  <c r="R1718" i="2" s="1"/>
  <c r="X1718" i="2"/>
  <c r="AD1722" i="2"/>
  <c r="K540" i="3"/>
  <c r="X1725" i="2"/>
  <c r="M540" i="3" s="1"/>
  <c r="AH1725" i="2"/>
  <c r="X1734" i="2"/>
  <c r="AH1734" i="2"/>
  <c r="AD1734" i="2"/>
  <c r="AG1737" i="2"/>
  <c r="AC1737" i="2"/>
  <c r="AC1751" i="2"/>
  <c r="O1751" i="2"/>
  <c r="Q1751" i="2" s="1"/>
  <c r="W1751" i="2"/>
  <c r="AG1751" i="2"/>
  <c r="O1818" i="2"/>
  <c r="Q1818" i="2" s="1"/>
  <c r="AG1818" i="2"/>
  <c r="AC1818" i="2"/>
  <c r="W1818" i="2"/>
  <c r="O1622" i="2"/>
  <c r="Q1622" i="2" s="1"/>
  <c r="O1625" i="2"/>
  <c r="Q1625" i="2" s="1"/>
  <c r="O1628" i="2"/>
  <c r="Q1628" i="2" s="1"/>
  <c r="O1631" i="2"/>
  <c r="Q1631" i="2" s="1"/>
  <c r="O1634" i="2"/>
  <c r="Q1634" i="2" s="1"/>
  <c r="O1637" i="2"/>
  <c r="Q1637" i="2" s="1"/>
  <c r="O1640" i="2"/>
  <c r="Q1640" i="2" s="1"/>
  <c r="O1643" i="2"/>
  <c r="Q1643" i="2" s="1"/>
  <c r="O1647" i="2"/>
  <c r="Q1647" i="2" s="1"/>
  <c r="O1650" i="2"/>
  <c r="Q1650" i="2" s="1"/>
  <c r="O1653" i="2"/>
  <c r="Q1653" i="2" s="1"/>
  <c r="O1656" i="2"/>
  <c r="Q1656" i="2" s="1"/>
  <c r="O1659" i="2"/>
  <c r="Q1659" i="2" s="1"/>
  <c r="O1662" i="2"/>
  <c r="Q1662" i="2" s="1"/>
  <c r="O1665" i="2"/>
  <c r="Q1665" i="2" s="1"/>
  <c r="O1668" i="2"/>
  <c r="Q1668" i="2" s="1"/>
  <c r="O1672" i="2"/>
  <c r="Q1672" i="2" s="1"/>
  <c r="O1675" i="2"/>
  <c r="Q1675" i="2" s="1"/>
  <c r="O1678" i="2"/>
  <c r="Q1678" i="2" s="1"/>
  <c r="W1704" i="2"/>
  <c r="X1705" i="2"/>
  <c r="O1708" i="2"/>
  <c r="Q1708" i="2" s="1"/>
  <c r="AH1708" i="2"/>
  <c r="K535" i="3"/>
  <c r="AH1711" i="2"/>
  <c r="P1711" i="2"/>
  <c r="R1711" i="2" s="1"/>
  <c r="AD1716" i="2"/>
  <c r="O1722" i="2"/>
  <c r="Q1722" i="2" s="1"/>
  <c r="F540" i="3"/>
  <c r="AG1725" i="2"/>
  <c r="O1730" i="2"/>
  <c r="Q1730" i="2" s="1"/>
  <c r="X1731" i="2"/>
  <c r="AH1731" i="2"/>
  <c r="AD1731" i="2"/>
  <c r="AG1734" i="2"/>
  <c r="AC1734" i="2"/>
  <c r="P1740" i="2"/>
  <c r="R1740" i="2" s="1"/>
  <c r="AC1742" i="2"/>
  <c r="W1742" i="2"/>
  <c r="AD1751" i="2"/>
  <c r="P1751" i="2"/>
  <c r="R1751" i="2" s="1"/>
  <c r="X1751" i="2"/>
  <c r="AH1751" i="2"/>
  <c r="X1758" i="2"/>
  <c r="AH1758" i="2"/>
  <c r="AD1758" i="2"/>
  <c r="P1758" i="2"/>
  <c r="R1758" i="2" s="1"/>
  <c r="AH1759" i="2"/>
  <c r="AC1833" i="2"/>
  <c r="AG1837" i="2"/>
  <c r="X1620" i="2"/>
  <c r="P1622" i="2"/>
  <c r="R1622" i="2" s="1"/>
  <c r="X1623" i="2"/>
  <c r="P1625" i="2"/>
  <c r="R1625" i="2" s="1"/>
  <c r="X1626" i="2"/>
  <c r="M515" i="3" s="1"/>
  <c r="P1628" i="2"/>
  <c r="R1628" i="2" s="1"/>
  <c r="X1629" i="2"/>
  <c r="P1631" i="2"/>
  <c r="R1631" i="2" s="1"/>
  <c r="X1632" i="2"/>
  <c r="P1634" i="2"/>
  <c r="R1634" i="2" s="1"/>
  <c r="X1635" i="2"/>
  <c r="P1637" i="2"/>
  <c r="R1637" i="2" s="1"/>
  <c r="X1638" i="2"/>
  <c r="M517" i="3" s="1"/>
  <c r="P1640" i="2"/>
  <c r="R1640" i="2" s="1"/>
  <c r="X1641" i="2"/>
  <c r="P1643" i="2"/>
  <c r="R1643" i="2" s="1"/>
  <c r="X1645" i="2"/>
  <c r="P1647" i="2"/>
  <c r="R1647" i="2" s="1"/>
  <c r="X1648" i="2"/>
  <c r="P1650" i="2"/>
  <c r="R1650" i="2" s="1"/>
  <c r="X1651" i="2"/>
  <c r="P1653" i="2"/>
  <c r="R1653" i="2" s="1"/>
  <c r="X1654" i="2"/>
  <c r="P1656" i="2"/>
  <c r="R1656" i="2" s="1"/>
  <c r="X1657" i="2"/>
  <c r="P1659" i="2"/>
  <c r="R1659" i="2" s="1"/>
  <c r="X1660" i="2"/>
  <c r="P1662" i="2"/>
  <c r="R1662" i="2" s="1"/>
  <c r="X1663" i="2"/>
  <c r="P1665" i="2"/>
  <c r="R1665" i="2" s="1"/>
  <c r="X1666" i="2"/>
  <c r="M521" i="3" s="1"/>
  <c r="P1668" i="2"/>
  <c r="R1668" i="2" s="1"/>
  <c r="X1669" i="2"/>
  <c r="P1672" i="2"/>
  <c r="R1672" i="2" s="1"/>
  <c r="X1673" i="2"/>
  <c r="P1675" i="2"/>
  <c r="R1675" i="2" s="1"/>
  <c r="X1676" i="2"/>
  <c r="P1678" i="2"/>
  <c r="R1678" i="2" s="1"/>
  <c r="X1679" i="2"/>
  <c r="AG1705" i="2"/>
  <c r="AD1707" i="2"/>
  <c r="K534" i="3"/>
  <c r="X1710" i="2"/>
  <c r="M534" i="3" s="1"/>
  <c r="X1713" i="2"/>
  <c r="AH1713" i="2"/>
  <c r="O1716" i="2"/>
  <c r="Q1716" i="2" s="1"/>
  <c r="F537" i="3"/>
  <c r="AG1720" i="2"/>
  <c r="AC1720" i="2"/>
  <c r="O1720" i="2"/>
  <c r="Q1720" i="2" s="1"/>
  <c r="P1722" i="2"/>
  <c r="R1722" i="2" s="1"/>
  <c r="O1727" i="2"/>
  <c r="Q1727" i="2" s="1"/>
  <c r="X1728" i="2"/>
  <c r="AH1728" i="2"/>
  <c r="AD1728" i="2"/>
  <c r="AG1731" i="2"/>
  <c r="AC1731" i="2"/>
  <c r="AH1741" i="2"/>
  <c r="AD1741" i="2"/>
  <c r="P1741" i="2"/>
  <c r="R1741" i="2" s="1"/>
  <c r="AD1742" i="2"/>
  <c r="P1742" i="2"/>
  <c r="R1742" i="2" s="1"/>
  <c r="X1742" i="2"/>
  <c r="AH1742" i="2"/>
  <c r="F542" i="3"/>
  <c r="AC1748" i="2"/>
  <c r="W1748" i="2"/>
  <c r="H542" i="3" s="1"/>
  <c r="AG1748" i="2"/>
  <c r="AC1757" i="2"/>
  <c r="O1757" i="2"/>
  <c r="Q1757" i="2" s="1"/>
  <c r="W1757" i="2"/>
  <c r="AG1757" i="2"/>
  <c r="K552" i="3"/>
  <c r="X1764" i="2"/>
  <c r="M552" i="3" s="1"/>
  <c r="AH1764" i="2"/>
  <c r="AD1764" i="2"/>
  <c r="P1764" i="2"/>
  <c r="R1764" i="2" s="1"/>
  <c r="X1770" i="2"/>
  <c r="AH1770" i="2"/>
  <c r="AD1770" i="2"/>
  <c r="P1770" i="2"/>
  <c r="R1770" i="2" s="1"/>
  <c r="AH1771" i="2"/>
  <c r="X1776" i="2"/>
  <c r="AH1776" i="2"/>
  <c r="AD1776" i="2"/>
  <c r="P1776" i="2"/>
  <c r="R1776" i="2" s="1"/>
  <c r="K558" i="3"/>
  <c r="X1783" i="2"/>
  <c r="M558" i="3" s="1"/>
  <c r="AH1783" i="2"/>
  <c r="AD1783" i="2"/>
  <c r="P1783" i="2"/>
  <c r="R1783" i="2" s="1"/>
  <c r="K561" i="3"/>
  <c r="X1789" i="2"/>
  <c r="M561" i="3" s="1"/>
  <c r="AH1789" i="2"/>
  <c r="AD1789" i="2"/>
  <c r="P1789" i="2"/>
  <c r="R1789" i="2" s="1"/>
  <c r="X1796" i="2"/>
  <c r="AH1796" i="2"/>
  <c r="AD1796" i="2"/>
  <c r="P1796" i="2"/>
  <c r="R1796" i="2" s="1"/>
  <c r="AH1797" i="2"/>
  <c r="X1802" i="2"/>
  <c r="AH1802" i="2"/>
  <c r="AD1802" i="2"/>
  <c r="P1802" i="2"/>
  <c r="R1802" i="2" s="1"/>
  <c r="X1808" i="2"/>
  <c r="AH1808" i="2"/>
  <c r="AD1808" i="2"/>
  <c r="P1808" i="2"/>
  <c r="R1808" i="2" s="1"/>
  <c r="AH1814" i="2"/>
  <c r="O1821" i="2"/>
  <c r="Q1821" i="2" s="1"/>
  <c r="AG1821" i="2"/>
  <c r="AC1821" i="2"/>
  <c r="W1821" i="2"/>
  <c r="AC1829" i="2"/>
  <c r="AC1622" i="2"/>
  <c r="AG1624" i="2"/>
  <c r="AC1625" i="2"/>
  <c r="AG1627" i="2"/>
  <c r="AC1628" i="2"/>
  <c r="AG1630" i="2"/>
  <c r="AC1631" i="2"/>
  <c r="AG1633" i="2"/>
  <c r="AC1634" i="2"/>
  <c r="AG1636" i="2"/>
  <c r="AC1637" i="2"/>
  <c r="AG1639" i="2"/>
  <c r="AC1640" i="2"/>
  <c r="AG1642" i="2"/>
  <c r="AC1643" i="2"/>
  <c r="AG1646" i="2"/>
  <c r="AC1647" i="2"/>
  <c r="AG1649" i="2"/>
  <c r="AC1650" i="2"/>
  <c r="AG1652" i="2"/>
  <c r="AC1653" i="2"/>
  <c r="AG1655" i="2"/>
  <c r="AC1656" i="2"/>
  <c r="AG1658" i="2"/>
  <c r="AC1659" i="2"/>
  <c r="AG1661" i="2"/>
  <c r="AC1662" i="2"/>
  <c r="AC1665" i="2"/>
  <c r="AG1667" i="2"/>
  <c r="AC1668" i="2"/>
  <c r="AG1671" i="2"/>
  <c r="AC1672" i="2"/>
  <c r="AG1674" i="2"/>
  <c r="AC1675" i="2"/>
  <c r="AG1677" i="2"/>
  <c r="P1707" i="2"/>
  <c r="R1707" i="2" s="1"/>
  <c r="F534" i="3"/>
  <c r="AG1710" i="2"/>
  <c r="AG1713" i="2"/>
  <c r="P1716" i="2"/>
  <c r="R1716" i="2" s="1"/>
  <c r="K537" i="3"/>
  <c r="AH1720" i="2"/>
  <c r="AD1720" i="2"/>
  <c r="P1720" i="2"/>
  <c r="R1720" i="2" s="1"/>
  <c r="AG1728" i="2"/>
  <c r="AC1728" i="2"/>
  <c r="X1743" i="2"/>
  <c r="AH1743" i="2"/>
  <c r="AD1743" i="2"/>
  <c r="P1743" i="2"/>
  <c r="R1743" i="2" s="1"/>
  <c r="AC1745" i="2"/>
  <c r="W1745" i="2"/>
  <c r="AG1745" i="2"/>
  <c r="K542" i="3"/>
  <c r="AD1748" i="2"/>
  <c r="P1748" i="2"/>
  <c r="R1748" i="2" s="1"/>
  <c r="X1748" i="2"/>
  <c r="M542" i="3" s="1"/>
  <c r="AH1748" i="2"/>
  <c r="K543" i="3"/>
  <c r="X1749" i="2"/>
  <c r="M543" i="3" s="1"/>
  <c r="AH1749" i="2"/>
  <c r="AD1749" i="2"/>
  <c r="P1749" i="2"/>
  <c r="R1749" i="2" s="1"/>
  <c r="AD1757" i="2"/>
  <c r="P1757" i="2"/>
  <c r="R1757" i="2" s="1"/>
  <c r="X1757" i="2"/>
  <c r="AH1757" i="2"/>
  <c r="F551" i="3"/>
  <c r="AC1763" i="2"/>
  <c r="P551" i="3" s="1"/>
  <c r="O1763" i="2"/>
  <c r="Q1763" i="2" s="1"/>
  <c r="W1763" i="2"/>
  <c r="H551" i="3" s="1"/>
  <c r="AG1763" i="2"/>
  <c r="AC1769" i="2"/>
  <c r="O1769" i="2"/>
  <c r="Q1769" i="2" s="1"/>
  <c r="W1769" i="2"/>
  <c r="AG1769" i="2"/>
  <c r="AC1775" i="2"/>
  <c r="O1775" i="2"/>
  <c r="Q1775" i="2" s="1"/>
  <c r="W1775" i="2"/>
  <c r="AG1775" i="2"/>
  <c r="AC1782" i="2"/>
  <c r="O1782" i="2"/>
  <c r="Q1782" i="2" s="1"/>
  <c r="W1782" i="2"/>
  <c r="AG1782" i="2"/>
  <c r="AC1788" i="2"/>
  <c r="O1788" i="2"/>
  <c r="Q1788" i="2" s="1"/>
  <c r="W1788" i="2"/>
  <c r="AG1788" i="2"/>
  <c r="F566" i="3"/>
  <c r="AC1794" i="2"/>
  <c r="O1794" i="2"/>
  <c r="Q1794" i="2" s="1"/>
  <c r="W1794" i="2"/>
  <c r="H566" i="3" s="1"/>
  <c r="AG1794" i="2"/>
  <c r="AC1801" i="2"/>
  <c r="O1801" i="2"/>
  <c r="Q1801" i="2" s="1"/>
  <c r="W1801" i="2"/>
  <c r="AG1801" i="2"/>
  <c r="AC1807" i="2"/>
  <c r="O1807" i="2"/>
  <c r="Q1807" i="2" s="1"/>
  <c r="W1807" i="2"/>
  <c r="AG1807" i="2"/>
  <c r="O1832" i="2"/>
  <c r="Q1832" i="2" s="1"/>
  <c r="AG1832" i="2"/>
  <c r="AC1832" i="2"/>
  <c r="W1832" i="2"/>
  <c r="AD1631" i="2"/>
  <c r="AD1634" i="2"/>
  <c r="AD1637" i="2"/>
  <c r="AD1640" i="2"/>
  <c r="AD1643" i="2"/>
  <c r="AD1647" i="2"/>
  <c r="AD1650" i="2"/>
  <c r="AD1653" i="2"/>
  <c r="AD1656" i="2"/>
  <c r="K533" i="3"/>
  <c r="P1703" i="2"/>
  <c r="R1703" i="2" s="1"/>
  <c r="X1703" i="2"/>
  <c r="M533" i="3" s="1"/>
  <c r="AH1707" i="2"/>
  <c r="AD1715" i="2"/>
  <c r="P1715" i="2"/>
  <c r="R1715" i="2" s="1"/>
  <c r="X1715" i="2"/>
  <c r="F538" i="3"/>
  <c r="AC1721" i="2"/>
  <c r="W1721" i="2"/>
  <c r="H538" i="3" s="1"/>
  <c r="AG1721" i="2"/>
  <c r="O1743" i="2"/>
  <c r="Q1743" i="2" s="1"/>
  <c r="AG1743" i="2"/>
  <c r="AD1745" i="2"/>
  <c r="P1745" i="2"/>
  <c r="R1745" i="2" s="1"/>
  <c r="X1745" i="2"/>
  <c r="AH1745" i="2"/>
  <c r="X1746" i="2"/>
  <c r="AH1746" i="2"/>
  <c r="AD1746" i="2"/>
  <c r="P1746" i="2"/>
  <c r="R1746" i="2" s="1"/>
  <c r="F543" i="3"/>
  <c r="O1749" i="2"/>
  <c r="Q1749" i="2" s="1"/>
  <c r="AG1749" i="2"/>
  <c r="AC1749" i="2"/>
  <c r="K551" i="3"/>
  <c r="AD1763" i="2"/>
  <c r="P1763" i="2"/>
  <c r="R1763" i="2" s="1"/>
  <c r="X1763" i="2"/>
  <c r="M551" i="3" s="1"/>
  <c r="AH1763" i="2"/>
  <c r="AD1769" i="2"/>
  <c r="P1769" i="2"/>
  <c r="R1769" i="2" s="1"/>
  <c r="X1769" i="2"/>
  <c r="AH1769" i="2"/>
  <c r="AD1775" i="2"/>
  <c r="P1775" i="2"/>
  <c r="R1775" i="2" s="1"/>
  <c r="X1775" i="2"/>
  <c r="AH1775" i="2"/>
  <c r="AD1782" i="2"/>
  <c r="P1782" i="2"/>
  <c r="R1782" i="2" s="1"/>
  <c r="X1782" i="2"/>
  <c r="AH1782" i="2"/>
  <c r="AD1788" i="2"/>
  <c r="P1788" i="2"/>
  <c r="R1788" i="2" s="1"/>
  <c r="X1788" i="2"/>
  <c r="AH1788" i="2"/>
  <c r="K566" i="3"/>
  <c r="AD1794" i="2"/>
  <c r="P1794" i="2"/>
  <c r="R1794" i="2" s="1"/>
  <c r="X1794" i="2"/>
  <c r="M566" i="3" s="1"/>
  <c r="AH1794" i="2"/>
  <c r="P1801" i="2"/>
  <c r="R1801" i="2" s="1"/>
  <c r="X1801" i="2"/>
  <c r="P1807" i="2"/>
  <c r="R1807" i="2" s="1"/>
  <c r="X1807" i="2"/>
  <c r="AH1817" i="2"/>
  <c r="O1824" i="2"/>
  <c r="Q1824" i="2" s="1"/>
  <c r="AG1824" i="2"/>
  <c r="AC1824" i="2"/>
  <c r="W1824" i="2"/>
  <c r="W1639" i="2"/>
  <c r="H518" i="3" s="1"/>
  <c r="W1664" i="2"/>
  <c r="H519" i="3" s="1"/>
  <c r="P1682" i="2"/>
  <c r="R1682" i="2" s="1"/>
  <c r="X1682" i="2"/>
  <c r="X1683" i="2"/>
  <c r="K524" i="3"/>
  <c r="P1685" i="2"/>
  <c r="R1685" i="2" s="1"/>
  <c r="X1685" i="2"/>
  <c r="M524" i="3" s="1"/>
  <c r="X1686" i="2"/>
  <c r="P1688" i="2"/>
  <c r="R1688" i="2" s="1"/>
  <c r="X1688" i="2"/>
  <c r="X1689" i="2"/>
  <c r="P1691" i="2"/>
  <c r="R1691" i="2" s="1"/>
  <c r="X1691" i="2"/>
  <c r="X1692" i="2"/>
  <c r="P1694" i="2"/>
  <c r="R1694" i="2" s="1"/>
  <c r="X1694" i="2"/>
  <c r="K526" i="3"/>
  <c r="X1695" i="2"/>
  <c r="M526" i="3" s="1"/>
  <c r="P1697" i="2"/>
  <c r="R1697" i="2" s="1"/>
  <c r="X1697" i="2"/>
  <c r="K528" i="3"/>
  <c r="X1698" i="2"/>
  <c r="M528" i="3" s="1"/>
  <c r="K530" i="3"/>
  <c r="P1700" i="2"/>
  <c r="R1700" i="2" s="1"/>
  <c r="X1700" i="2"/>
  <c r="M530" i="3" s="1"/>
  <c r="K531" i="3"/>
  <c r="X1701" i="2"/>
  <c r="M531" i="3" s="1"/>
  <c r="AC1704" i="2"/>
  <c r="P1709" i="2"/>
  <c r="R1709" i="2" s="1"/>
  <c r="X1709" i="2"/>
  <c r="K538" i="3"/>
  <c r="AD1721" i="2"/>
  <c r="P1721" i="2"/>
  <c r="R1721" i="2" s="1"/>
  <c r="X1721" i="2"/>
  <c r="M538" i="3" s="1"/>
  <c r="AH1721" i="2"/>
  <c r="F539" i="3"/>
  <c r="AG1723" i="2"/>
  <c r="AC1723" i="2"/>
  <c r="O1723" i="2"/>
  <c r="Q1723" i="2" s="1"/>
  <c r="AG1738" i="2"/>
  <c r="AC1738" i="2"/>
  <c r="O1738" i="2"/>
  <c r="Q1738" i="2" s="1"/>
  <c r="O1746" i="2"/>
  <c r="Q1746" i="2" s="1"/>
  <c r="AG1746" i="2"/>
  <c r="AC1746" i="2"/>
  <c r="AH1747" i="2"/>
  <c r="P1620" i="2"/>
  <c r="R1620" i="2" s="1"/>
  <c r="P1623" i="2"/>
  <c r="R1623" i="2" s="1"/>
  <c r="P1626" i="2"/>
  <c r="R1626" i="2" s="1"/>
  <c r="P1629" i="2"/>
  <c r="R1629" i="2" s="1"/>
  <c r="P1632" i="2"/>
  <c r="R1632" i="2" s="1"/>
  <c r="P1635" i="2"/>
  <c r="R1635" i="2" s="1"/>
  <c r="P1638" i="2"/>
  <c r="R1638" i="2" s="1"/>
  <c r="P1641" i="2"/>
  <c r="R1641" i="2" s="1"/>
  <c r="P1645" i="2"/>
  <c r="R1645" i="2" s="1"/>
  <c r="P1648" i="2"/>
  <c r="R1648" i="2" s="1"/>
  <c r="P1651" i="2"/>
  <c r="R1651" i="2" s="1"/>
  <c r="P1654" i="2"/>
  <c r="R1654" i="2" s="1"/>
  <c r="P1657" i="2"/>
  <c r="R1657" i="2" s="1"/>
  <c r="P1660" i="2"/>
  <c r="R1660" i="2" s="1"/>
  <c r="P1663" i="2"/>
  <c r="R1663" i="2" s="1"/>
  <c r="P1666" i="2"/>
  <c r="R1666" i="2" s="1"/>
  <c r="P1669" i="2"/>
  <c r="R1669" i="2" s="1"/>
  <c r="P1673" i="2"/>
  <c r="R1673" i="2" s="1"/>
  <c r="P1676" i="2"/>
  <c r="R1676" i="2" s="1"/>
  <c r="P1679" i="2"/>
  <c r="R1679" i="2" s="1"/>
  <c r="O1704" i="2"/>
  <c r="Q1704" i="2" s="1"/>
  <c r="AD1704" i="2"/>
  <c r="O1705" i="2"/>
  <c r="Q1705" i="2" s="1"/>
  <c r="AD1705" i="2"/>
  <c r="AH1706" i="2"/>
  <c r="W1708" i="2"/>
  <c r="AD1709" i="2"/>
  <c r="O1710" i="2"/>
  <c r="Q1710" i="2" s="1"/>
  <c r="O1713" i="2"/>
  <c r="Q1713" i="2" s="1"/>
  <c r="AH1715" i="2"/>
  <c r="X1719" i="2"/>
  <c r="AH1719" i="2"/>
  <c r="K539" i="3"/>
  <c r="AH1723" i="2"/>
  <c r="AD1723" i="2"/>
  <c r="P1723" i="2"/>
  <c r="R1723" i="2" s="1"/>
  <c r="O1728" i="2"/>
  <c r="Q1728" i="2" s="1"/>
  <c r="P1731" i="2"/>
  <c r="R1731" i="2" s="1"/>
  <c r="AG1735" i="2"/>
  <c r="AC1735" i="2"/>
  <c r="O1735" i="2"/>
  <c r="Q1735" i="2" s="1"/>
  <c r="AH1738" i="2"/>
  <c r="AD1738" i="2"/>
  <c r="P1738" i="2"/>
  <c r="R1738" i="2" s="1"/>
  <c r="AC1739" i="2"/>
  <c r="W1739" i="2"/>
  <c r="W1740" i="2"/>
  <c r="AH1744" i="2"/>
  <c r="O1748" i="2"/>
  <c r="Q1748" i="2" s="1"/>
  <c r="K548" i="3"/>
  <c r="X1755" i="2"/>
  <c r="M548" i="3" s="1"/>
  <c r="AH1755" i="2"/>
  <c r="AD1755" i="2"/>
  <c r="P1755" i="2"/>
  <c r="R1755" i="2" s="1"/>
  <c r="AH1756" i="2"/>
  <c r="AG1625" i="2"/>
  <c r="AG1637" i="2"/>
  <c r="AG1665" i="2"/>
  <c r="AG1668" i="2"/>
  <c r="AG1678" i="2"/>
  <c r="P1704" i="2"/>
  <c r="R1704" i="2" s="1"/>
  <c r="X1708" i="2"/>
  <c r="P1710" i="2"/>
  <c r="R1710" i="2" s="1"/>
  <c r="AH1710" i="2"/>
  <c r="AD1712" i="2"/>
  <c r="P1712" i="2"/>
  <c r="R1712" i="2" s="1"/>
  <c r="X1712" i="2"/>
  <c r="P1713" i="2"/>
  <c r="R1713" i="2" s="1"/>
  <c r="W1714" i="2"/>
  <c r="AG1717" i="2"/>
  <c r="AC1717" i="2"/>
  <c r="AG1719" i="2"/>
  <c r="AC1724" i="2"/>
  <c r="W1724" i="2"/>
  <c r="AG1724" i="2"/>
  <c r="P1728" i="2"/>
  <c r="R1728" i="2" s="1"/>
  <c r="AG1732" i="2"/>
  <c r="AC1732" i="2"/>
  <c r="O1732" i="2"/>
  <c r="Q1732" i="2" s="1"/>
  <c r="AH1735" i="2"/>
  <c r="AD1735" i="2"/>
  <c r="P1735" i="2"/>
  <c r="R1735" i="2" s="1"/>
  <c r="AC1736" i="2"/>
  <c r="W1736" i="2"/>
  <c r="AG1736" i="2"/>
  <c r="AD1739" i="2"/>
  <c r="P1739" i="2"/>
  <c r="R1739" i="2" s="1"/>
  <c r="X1739" i="2"/>
  <c r="AH1739" i="2"/>
  <c r="O1745" i="2"/>
  <c r="Q1745" i="2" s="1"/>
  <c r="F547" i="3"/>
  <c r="AC1754" i="2"/>
  <c r="O1754" i="2"/>
  <c r="Q1754" i="2" s="1"/>
  <c r="W1754" i="2"/>
  <c r="H547" i="3" s="1"/>
  <c r="AG1754" i="2"/>
  <c r="AH1835" i="2"/>
  <c r="AH1625" i="2"/>
  <c r="AD1626" i="2"/>
  <c r="AH1637" i="2"/>
  <c r="AD1638" i="2"/>
  <c r="AH1665" i="2"/>
  <c r="AD1666" i="2"/>
  <c r="AH1668" i="2"/>
  <c r="AH1678" i="2"/>
  <c r="AH1705" i="2"/>
  <c r="AC1712" i="2"/>
  <c r="AH1717" i="2"/>
  <c r="AD1717" i="2"/>
  <c r="P1717" i="2"/>
  <c r="R1717" i="2" s="1"/>
  <c r="O1721" i="2"/>
  <c r="Q1721" i="2" s="1"/>
  <c r="W1722" i="2"/>
  <c r="AD1724" i="2"/>
  <c r="P1724" i="2"/>
  <c r="R1724" i="2" s="1"/>
  <c r="X1724" i="2"/>
  <c r="AH1724" i="2"/>
  <c r="F541" i="3"/>
  <c r="AG1726" i="2"/>
  <c r="AC1726" i="2"/>
  <c r="P541" i="3" s="1"/>
  <c r="O1726" i="2"/>
  <c r="Q1726" i="2" s="1"/>
  <c r="AG1729" i="2"/>
  <c r="AC1729" i="2"/>
  <c r="O1729" i="2"/>
  <c r="Q1729" i="2" s="1"/>
  <c r="AH1732" i="2"/>
  <c r="AD1732" i="2"/>
  <c r="P1732" i="2"/>
  <c r="R1732" i="2" s="1"/>
  <c r="AC1733" i="2"/>
  <c r="W1733" i="2"/>
  <c r="AG1733" i="2"/>
  <c r="AD1736" i="2"/>
  <c r="P1736" i="2"/>
  <c r="R1736" i="2" s="1"/>
  <c r="X1736" i="2"/>
  <c r="AH1736" i="2"/>
  <c r="AC1740" i="2"/>
  <c r="X1741" i="2"/>
  <c r="K547" i="3"/>
  <c r="P1754" i="2"/>
  <c r="R1754" i="2" s="1"/>
  <c r="X1754" i="2"/>
  <c r="M547" i="3" s="1"/>
  <c r="K550" i="3"/>
  <c r="X1761" i="2"/>
  <c r="M550" i="3" s="1"/>
  <c r="AH1761" i="2"/>
  <c r="AD1761" i="2"/>
  <c r="P1761" i="2"/>
  <c r="R1761" i="2" s="1"/>
  <c r="AH1762" i="2"/>
  <c r="X1767" i="2"/>
  <c r="AH1767" i="2"/>
  <c r="AD1767" i="2"/>
  <c r="P1767" i="2"/>
  <c r="R1767" i="2" s="1"/>
  <c r="AH1768" i="2"/>
  <c r="X1773" i="2"/>
  <c r="AH1773" i="2"/>
  <c r="AD1773" i="2"/>
  <c r="P1773" i="2"/>
  <c r="R1773" i="2" s="1"/>
  <c r="AH1774" i="2"/>
  <c r="K556" i="3"/>
  <c r="X1780" i="2"/>
  <c r="M556" i="3" s="1"/>
  <c r="AH1780" i="2"/>
  <c r="AD1780" i="2"/>
  <c r="P1780" i="2"/>
  <c r="R1780" i="2" s="1"/>
  <c r="X1786" i="2"/>
  <c r="AH1786" i="2"/>
  <c r="AD1786" i="2"/>
  <c r="P1786" i="2"/>
  <c r="R1786" i="2" s="1"/>
  <c r="AH1787" i="2"/>
  <c r="K564" i="3"/>
  <c r="X1792" i="2"/>
  <c r="M564" i="3" s="1"/>
  <c r="AH1792" i="2"/>
  <c r="AD1792" i="2"/>
  <c r="P1792" i="2"/>
  <c r="R1792" i="2" s="1"/>
  <c r="X1799" i="2"/>
  <c r="AH1799" i="2"/>
  <c r="AD1799" i="2"/>
  <c r="P1799" i="2"/>
  <c r="R1799" i="2" s="1"/>
  <c r="AH1800" i="2"/>
  <c r="K568" i="3"/>
  <c r="X1805" i="2"/>
  <c r="M568" i="3" s="1"/>
  <c r="AH1805" i="2"/>
  <c r="AD1805" i="2"/>
  <c r="P1805" i="2"/>
  <c r="R1805" i="2" s="1"/>
  <c r="AH1806" i="2"/>
  <c r="O1812" i="2"/>
  <c r="Q1812" i="2" s="1"/>
  <c r="J18" i="5" s="1"/>
  <c r="AG1812" i="2"/>
  <c r="AC1812" i="2"/>
  <c r="W1812" i="2"/>
  <c r="AH1823" i="2"/>
  <c r="AC1835" i="2"/>
  <c r="AG1855" i="2"/>
  <c r="X1744" i="2"/>
  <c r="X1747" i="2"/>
  <c r="X1750" i="2"/>
  <c r="M544" i="3" s="1"/>
  <c r="X1753" i="2"/>
  <c r="M546" i="3" s="1"/>
  <c r="X1756" i="2"/>
  <c r="X1759" i="2"/>
  <c r="X1762" i="2"/>
  <c r="X1765" i="2"/>
  <c r="M553" i="3" s="1"/>
  <c r="X1768" i="2"/>
  <c r="X1771" i="2"/>
  <c r="X1774" i="2"/>
  <c r="X1778" i="2"/>
  <c r="M555" i="3" s="1"/>
  <c r="X1781" i="2"/>
  <c r="M557" i="3" s="1"/>
  <c r="X1784" i="2"/>
  <c r="M559" i="3" s="1"/>
  <c r="X1787" i="2"/>
  <c r="X1790" i="2"/>
  <c r="M562" i="3" s="1"/>
  <c r="X1793" i="2"/>
  <c r="M565" i="3" s="1"/>
  <c r="X1797" i="2"/>
  <c r="X1800" i="2"/>
  <c r="X1803" i="2"/>
  <c r="M567" i="3" s="1"/>
  <c r="X1806" i="2"/>
  <c r="AC1808" i="2"/>
  <c r="AC1814" i="2"/>
  <c r="AC1817" i="2"/>
  <c r="AC1820" i="2"/>
  <c r="AC1823" i="2"/>
  <c r="X1829" i="2"/>
  <c r="P1829" i="2"/>
  <c r="R1829" i="2" s="1"/>
  <c r="AD1829" i="2"/>
  <c r="AD1831" i="2"/>
  <c r="P1831" i="2"/>
  <c r="R1831" i="2" s="1"/>
  <c r="X1831" i="2"/>
  <c r="AH1831" i="2"/>
  <c r="AD1837" i="2"/>
  <c r="P1837" i="2"/>
  <c r="R1837" i="2" s="1"/>
  <c r="X1837" i="2"/>
  <c r="AC1849" i="2"/>
  <c r="W1849" i="2"/>
  <c r="X1850" i="2"/>
  <c r="AH1850" i="2"/>
  <c r="AD1850" i="2"/>
  <c r="P1850" i="2"/>
  <c r="R1850" i="2" s="1"/>
  <c r="K570" i="3"/>
  <c r="AH1851" i="2"/>
  <c r="AD1851" i="2"/>
  <c r="P1851" i="2"/>
  <c r="R1851" i="2" s="1"/>
  <c r="X1851" i="2"/>
  <c r="M570" i="3" s="1"/>
  <c r="AD1852" i="2"/>
  <c r="P1852" i="2"/>
  <c r="R1852" i="2" s="1"/>
  <c r="X1852" i="2"/>
  <c r="AH1852" i="2"/>
  <c r="F571" i="3"/>
  <c r="O1853" i="2"/>
  <c r="Q1853" i="2" s="1"/>
  <c r="AG1853" i="2"/>
  <c r="AC1752" i="2"/>
  <c r="AC1758" i="2"/>
  <c r="AC1761" i="2"/>
  <c r="AC1764" i="2"/>
  <c r="P552" i="3" s="1"/>
  <c r="AC1767" i="2"/>
  <c r="AC1770" i="2"/>
  <c r="AC1773" i="2"/>
  <c r="AC1776" i="2"/>
  <c r="AC1780" i="2"/>
  <c r="P556" i="3" s="1"/>
  <c r="AC1783" i="2"/>
  <c r="P558" i="3" s="1"/>
  <c r="AC1786" i="2"/>
  <c r="AC1789" i="2"/>
  <c r="P561" i="3" s="1"/>
  <c r="AC1792" i="2"/>
  <c r="AC1796" i="2"/>
  <c r="AC1799" i="2"/>
  <c r="AC1802" i="2"/>
  <c r="AC1805" i="2"/>
  <c r="AC1825" i="2"/>
  <c r="AG1829" i="2"/>
  <c r="X1838" i="2"/>
  <c r="AH1838" i="2"/>
  <c r="P1838" i="2"/>
  <c r="R1838" i="2" s="1"/>
  <c r="AC1846" i="2"/>
  <c r="W1846" i="2"/>
  <c r="X1847" i="2"/>
  <c r="AH1847" i="2"/>
  <c r="AD1847" i="2"/>
  <c r="P1847" i="2"/>
  <c r="R1847" i="2" s="1"/>
  <c r="AH1848" i="2"/>
  <c r="AD1848" i="2"/>
  <c r="P1848" i="2"/>
  <c r="R1848" i="2" s="1"/>
  <c r="X1848" i="2"/>
  <c r="AD1849" i="2"/>
  <c r="P1849" i="2"/>
  <c r="R1849" i="2" s="1"/>
  <c r="X1849" i="2"/>
  <c r="AH1849" i="2"/>
  <c r="O1850" i="2"/>
  <c r="Q1850" i="2" s="1"/>
  <c r="AG1850" i="2"/>
  <c r="AH1863" i="2"/>
  <c r="AD1863" i="2"/>
  <c r="P1863" i="2"/>
  <c r="R1863" i="2" s="1"/>
  <c r="X1863" i="2"/>
  <c r="AC1867" i="2"/>
  <c r="O1867" i="2"/>
  <c r="Q1867" i="2" s="1"/>
  <c r="W1867" i="2"/>
  <c r="AG1867" i="2"/>
  <c r="X1871" i="2"/>
  <c r="AH1871" i="2"/>
  <c r="AD1871" i="2"/>
  <c r="P1871" i="2"/>
  <c r="R1871" i="2" s="1"/>
  <c r="F574" i="3"/>
  <c r="O1879" i="2"/>
  <c r="Q1879" i="2" s="1"/>
  <c r="W1879" i="2"/>
  <c r="H574" i="3" s="1"/>
  <c r="AG1912" i="2"/>
  <c r="AD1825" i="2"/>
  <c r="P1825" i="2"/>
  <c r="R1825" i="2" s="1"/>
  <c r="X1825" i="2"/>
  <c r="AH1827" i="2"/>
  <c r="P1827" i="2"/>
  <c r="R1827" i="2" s="1"/>
  <c r="X1827" i="2"/>
  <c r="AH1829" i="2"/>
  <c r="W1835" i="2"/>
  <c r="O1838" i="2"/>
  <c r="Q1838" i="2" s="1"/>
  <c r="AG1838" i="2"/>
  <c r="AC1843" i="2"/>
  <c r="W1843" i="2"/>
  <c r="X1844" i="2"/>
  <c r="AD1844" i="2"/>
  <c r="P1844" i="2"/>
  <c r="R1844" i="2" s="1"/>
  <c r="AH1845" i="2"/>
  <c r="AD1845" i="2"/>
  <c r="P1845" i="2"/>
  <c r="R1845" i="2" s="1"/>
  <c r="X1845" i="2"/>
  <c r="AD1846" i="2"/>
  <c r="P1846" i="2"/>
  <c r="R1846" i="2" s="1"/>
  <c r="X1846" i="2"/>
  <c r="AH1846" i="2"/>
  <c r="O1847" i="2"/>
  <c r="Q1847" i="2" s="1"/>
  <c r="AG1847" i="2"/>
  <c r="O1855" i="2"/>
  <c r="Q1855" i="2" s="1"/>
  <c r="AD1867" i="2"/>
  <c r="P1867" i="2"/>
  <c r="R1867" i="2" s="1"/>
  <c r="X1867" i="2"/>
  <c r="AH1867" i="2"/>
  <c r="K574" i="3"/>
  <c r="P1879" i="2"/>
  <c r="R1879" i="2" s="1"/>
  <c r="AH1879" i="2"/>
  <c r="AD1879" i="2"/>
  <c r="X1879" i="2"/>
  <c r="M574" i="3" s="1"/>
  <c r="AD1896" i="2"/>
  <c r="AC1916" i="2"/>
  <c r="O1741" i="2"/>
  <c r="Q1741" i="2" s="1"/>
  <c r="O1744" i="2"/>
  <c r="Q1744" i="2" s="1"/>
  <c r="O1747" i="2"/>
  <c r="Q1747" i="2" s="1"/>
  <c r="O1750" i="2"/>
  <c r="Q1750" i="2" s="1"/>
  <c r="O1753" i="2"/>
  <c r="Q1753" i="2" s="1"/>
  <c r="O1756" i="2"/>
  <c r="Q1756" i="2" s="1"/>
  <c r="O1759" i="2"/>
  <c r="Q1759" i="2" s="1"/>
  <c r="O1762" i="2"/>
  <c r="Q1762" i="2" s="1"/>
  <c r="O1765" i="2"/>
  <c r="Q1765" i="2" s="1"/>
  <c r="O1768" i="2"/>
  <c r="Q1768" i="2" s="1"/>
  <c r="O1771" i="2"/>
  <c r="Q1771" i="2" s="1"/>
  <c r="O1774" i="2"/>
  <c r="Q1774" i="2" s="1"/>
  <c r="O1778" i="2"/>
  <c r="Q1778" i="2" s="1"/>
  <c r="O1781" i="2"/>
  <c r="Q1781" i="2" s="1"/>
  <c r="O1784" i="2"/>
  <c r="Q1784" i="2" s="1"/>
  <c r="O1787" i="2"/>
  <c r="Q1787" i="2" s="1"/>
  <c r="O1790" i="2"/>
  <c r="Q1790" i="2" s="1"/>
  <c r="O1793" i="2"/>
  <c r="Q1793" i="2" s="1"/>
  <c r="O1797" i="2"/>
  <c r="Q1797" i="2" s="1"/>
  <c r="O1800" i="2"/>
  <c r="Q1800" i="2" s="1"/>
  <c r="O1803" i="2"/>
  <c r="Q1803" i="2" s="1"/>
  <c r="O1806" i="2"/>
  <c r="Q1806" i="2" s="1"/>
  <c r="P1811" i="2"/>
  <c r="R1811" i="2" s="1"/>
  <c r="P1813" i="2"/>
  <c r="R1813" i="2" s="1"/>
  <c r="X1813" i="2"/>
  <c r="AC1813" i="2"/>
  <c r="O1814" i="2"/>
  <c r="Q1814" i="2" s="1"/>
  <c r="P1816" i="2"/>
  <c r="R1816" i="2" s="1"/>
  <c r="X1816" i="2"/>
  <c r="AC1816" i="2"/>
  <c r="O1817" i="2"/>
  <c r="Q1817" i="2" s="1"/>
  <c r="P1819" i="2"/>
  <c r="R1819" i="2" s="1"/>
  <c r="X1819" i="2"/>
  <c r="AC1819" i="2"/>
  <c r="O1820" i="2"/>
  <c r="Q1820" i="2" s="1"/>
  <c r="P1822" i="2"/>
  <c r="R1822" i="2" s="1"/>
  <c r="X1822" i="2"/>
  <c r="AC1822" i="2"/>
  <c r="O1823" i="2"/>
  <c r="Q1823" i="2" s="1"/>
  <c r="AG1825" i="2"/>
  <c r="AG1827" i="2"/>
  <c r="O1827" i="2"/>
  <c r="Q1827" i="2" s="1"/>
  <c r="AD1827" i="2"/>
  <c r="W1830" i="2"/>
  <c r="O1831" i="2"/>
  <c r="Q1831" i="2" s="1"/>
  <c r="AC1834" i="2"/>
  <c r="W1834" i="2"/>
  <c r="AH1839" i="2"/>
  <c r="AD1839" i="2"/>
  <c r="P1839" i="2"/>
  <c r="R1839" i="2" s="1"/>
  <c r="X1839" i="2"/>
  <c r="AC1840" i="2"/>
  <c r="W1840" i="2"/>
  <c r="X1841" i="2"/>
  <c r="AH1841" i="2"/>
  <c r="AD1841" i="2"/>
  <c r="P1841" i="2"/>
  <c r="R1841" i="2" s="1"/>
  <c r="AH1842" i="2"/>
  <c r="AD1842" i="2"/>
  <c r="P1842" i="2"/>
  <c r="R1842" i="2" s="1"/>
  <c r="X1842" i="2"/>
  <c r="AD1843" i="2"/>
  <c r="P1843" i="2"/>
  <c r="R1843" i="2" s="1"/>
  <c r="X1843" i="2"/>
  <c r="AH1843" i="2"/>
  <c r="O1844" i="2"/>
  <c r="Q1844" i="2" s="1"/>
  <c r="AG1844" i="2"/>
  <c r="X1862" i="2"/>
  <c r="AH1862" i="2"/>
  <c r="AD1862" i="2"/>
  <c r="P1862" i="2"/>
  <c r="R1862" i="2" s="1"/>
  <c r="AH1875" i="2"/>
  <c r="AG1878" i="2"/>
  <c r="AC1878" i="2"/>
  <c r="O1878" i="2"/>
  <c r="Q1878" i="2" s="1"/>
  <c r="W1878" i="2"/>
  <c r="AG1887" i="2"/>
  <c r="AD1908" i="2"/>
  <c r="P1744" i="2"/>
  <c r="R1744" i="2" s="1"/>
  <c r="P1747" i="2"/>
  <c r="R1747" i="2" s="1"/>
  <c r="P1750" i="2"/>
  <c r="R1750" i="2" s="1"/>
  <c r="P1753" i="2"/>
  <c r="R1753" i="2" s="1"/>
  <c r="P1756" i="2"/>
  <c r="R1756" i="2" s="1"/>
  <c r="P1759" i="2"/>
  <c r="R1759" i="2" s="1"/>
  <c r="P1762" i="2"/>
  <c r="R1762" i="2" s="1"/>
  <c r="P1765" i="2"/>
  <c r="R1765" i="2" s="1"/>
  <c r="P1768" i="2"/>
  <c r="R1768" i="2" s="1"/>
  <c r="P1771" i="2"/>
  <c r="R1771" i="2" s="1"/>
  <c r="P1774" i="2"/>
  <c r="R1774" i="2" s="1"/>
  <c r="P1778" i="2"/>
  <c r="R1778" i="2" s="1"/>
  <c r="P1781" i="2"/>
  <c r="R1781" i="2" s="1"/>
  <c r="P1784" i="2"/>
  <c r="R1784" i="2" s="1"/>
  <c r="P1787" i="2"/>
  <c r="R1787" i="2" s="1"/>
  <c r="P1790" i="2"/>
  <c r="R1790" i="2" s="1"/>
  <c r="P1793" i="2"/>
  <c r="R1793" i="2" s="1"/>
  <c r="P1797" i="2"/>
  <c r="R1797" i="2" s="1"/>
  <c r="P1800" i="2"/>
  <c r="R1800" i="2" s="1"/>
  <c r="P1803" i="2"/>
  <c r="R1803" i="2" s="1"/>
  <c r="P1806" i="2"/>
  <c r="R1806" i="2" s="1"/>
  <c r="AG1808" i="2"/>
  <c r="AD1813" i="2"/>
  <c r="AD1816" i="2"/>
  <c r="AD1819" i="2"/>
  <c r="AD1822" i="2"/>
  <c r="AH1825" i="2"/>
  <c r="O1829" i="2"/>
  <c r="Q1829" i="2" s="1"/>
  <c r="X1832" i="2"/>
  <c r="P1832" i="2"/>
  <c r="R1832" i="2" s="1"/>
  <c r="AD1832" i="2"/>
  <c r="AD1834" i="2"/>
  <c r="P1834" i="2"/>
  <c r="R1834" i="2" s="1"/>
  <c r="X1834" i="2"/>
  <c r="AD1835" i="2"/>
  <c r="P1840" i="2"/>
  <c r="R1840" i="2" s="1"/>
  <c r="X1840" i="2"/>
  <c r="O1841" i="2"/>
  <c r="Q1841" i="2" s="1"/>
  <c r="AG1841" i="2"/>
  <c r="O1849" i="2"/>
  <c r="Q1849" i="2" s="1"/>
  <c r="AC1861" i="2"/>
  <c r="W1861" i="2"/>
  <c r="AG1861" i="2"/>
  <c r="O1862" i="2"/>
  <c r="Q1862" i="2" s="1"/>
  <c r="AG1862" i="2"/>
  <c r="AC1862" i="2"/>
  <c r="AH1866" i="2"/>
  <c r="AD1866" i="2"/>
  <c r="P1866" i="2"/>
  <c r="R1866" i="2" s="1"/>
  <c r="X1866" i="2"/>
  <c r="AC1870" i="2"/>
  <c r="O1870" i="2"/>
  <c r="Q1870" i="2" s="1"/>
  <c r="W1870" i="2"/>
  <c r="AG1870" i="2"/>
  <c r="K573" i="3"/>
  <c r="X1874" i="2"/>
  <c r="M573" i="3" s="1"/>
  <c r="AH1874" i="2"/>
  <c r="AD1874" i="2"/>
  <c r="P1874" i="2"/>
  <c r="R1874" i="2" s="1"/>
  <c r="AG1882" i="2"/>
  <c r="O1882" i="2"/>
  <c r="Q1882" i="2" s="1"/>
  <c r="AC1882" i="2"/>
  <c r="W1882" i="2"/>
  <c r="AH1887" i="2"/>
  <c r="AD1899" i="2"/>
  <c r="AG1915" i="2"/>
  <c r="AC1741" i="2"/>
  <c r="AC1744" i="2"/>
  <c r="AC1747" i="2"/>
  <c r="AG1752" i="2"/>
  <c r="AC1753" i="2"/>
  <c r="AC1756" i="2"/>
  <c r="AG1758" i="2"/>
  <c r="AC1759" i="2"/>
  <c r="AG1761" i="2"/>
  <c r="AC1762" i="2"/>
  <c r="AG1764" i="2"/>
  <c r="AC1765" i="2"/>
  <c r="AG1767" i="2"/>
  <c r="AC1768" i="2"/>
  <c r="AG1770" i="2"/>
  <c r="AC1771" i="2"/>
  <c r="AG1773" i="2"/>
  <c r="AC1774" i="2"/>
  <c r="AG1776" i="2"/>
  <c r="AC1778" i="2"/>
  <c r="AG1780" i="2"/>
  <c r="AC1781" i="2"/>
  <c r="AG1783" i="2"/>
  <c r="AC1784" i="2"/>
  <c r="AG1786" i="2"/>
  <c r="AC1787" i="2"/>
  <c r="AG1789" i="2"/>
  <c r="AC1790" i="2"/>
  <c r="AG1792" i="2"/>
  <c r="AC1793" i="2"/>
  <c r="AG1796" i="2"/>
  <c r="AC1797" i="2"/>
  <c r="AG1799" i="2"/>
  <c r="AC1800" i="2"/>
  <c r="AG1802" i="2"/>
  <c r="AC1803" i="2"/>
  <c r="AG1805" i="2"/>
  <c r="AC1806" i="2"/>
  <c r="AG1810" i="2"/>
  <c r="O1825" i="2"/>
  <c r="Q1825" i="2" s="1"/>
  <c r="O1846" i="2"/>
  <c r="Q1846" i="2" s="1"/>
  <c r="AD1861" i="2"/>
  <c r="P1861" i="2"/>
  <c r="R1861" i="2" s="1"/>
  <c r="X1861" i="2"/>
  <c r="AH1861" i="2"/>
  <c r="AD1870" i="2"/>
  <c r="P1870" i="2"/>
  <c r="R1870" i="2" s="1"/>
  <c r="X1870" i="2"/>
  <c r="AH1870" i="2"/>
  <c r="P1882" i="2"/>
  <c r="R1882" i="2" s="1"/>
  <c r="AH1882" i="2"/>
  <c r="AD1882" i="2"/>
  <c r="X1882" i="2"/>
  <c r="O1895" i="2"/>
  <c r="Q1895" i="2" s="1"/>
  <c r="AG1895" i="2"/>
  <c r="AC1895" i="2"/>
  <c r="W1895" i="2"/>
  <c r="AD1744" i="2"/>
  <c r="AD1747" i="2"/>
  <c r="AD1750" i="2"/>
  <c r="AD1753" i="2"/>
  <c r="AD1756" i="2"/>
  <c r="AD1759" i="2"/>
  <c r="AD1762" i="2"/>
  <c r="AD1765" i="2"/>
  <c r="AD1768" i="2"/>
  <c r="AD1771" i="2"/>
  <c r="AD1774" i="2"/>
  <c r="AD1778" i="2"/>
  <c r="AD1781" i="2"/>
  <c r="AD1784" i="2"/>
  <c r="AD1787" i="2"/>
  <c r="AD1790" i="2"/>
  <c r="AD1793" i="2"/>
  <c r="AD1797" i="2"/>
  <c r="AD1800" i="2"/>
  <c r="AD1803" i="2"/>
  <c r="AD1806" i="2"/>
  <c r="O1813" i="2"/>
  <c r="Q1813" i="2" s="1"/>
  <c r="AG1813" i="2"/>
  <c r="O1816" i="2"/>
  <c r="Q1816" i="2" s="1"/>
  <c r="AG1816" i="2"/>
  <c r="O1819" i="2"/>
  <c r="Q1819" i="2" s="1"/>
  <c r="AG1819" i="2"/>
  <c r="O1822" i="2"/>
  <c r="Q1822" i="2" s="1"/>
  <c r="AG1822" i="2"/>
  <c r="AH1830" i="2"/>
  <c r="P1830" i="2"/>
  <c r="R1830" i="2" s="1"/>
  <c r="X1830" i="2"/>
  <c r="X1835" i="2"/>
  <c r="P1835" i="2"/>
  <c r="R1835" i="2" s="1"/>
  <c r="O1843" i="2"/>
  <c r="Q1843" i="2" s="1"/>
  <c r="AH1860" i="2"/>
  <c r="AD1860" i="2"/>
  <c r="P1860" i="2"/>
  <c r="R1860" i="2" s="1"/>
  <c r="X1860" i="2"/>
  <c r="AG1877" i="2"/>
  <c r="O1877" i="2"/>
  <c r="Q1877" i="2" s="1"/>
  <c r="AC1877" i="2"/>
  <c r="W1877" i="2"/>
  <c r="AG1881" i="2"/>
  <c r="AC1881" i="2"/>
  <c r="O1881" i="2"/>
  <c r="Q1881" i="2" s="1"/>
  <c r="W1881" i="2"/>
  <c r="F575" i="3"/>
  <c r="O1886" i="2"/>
  <c r="Q1886" i="2" s="1"/>
  <c r="AC1886" i="2"/>
  <c r="W1886" i="2"/>
  <c r="H575" i="3" s="1"/>
  <c r="AG1886" i="2"/>
  <c r="P1895" i="2"/>
  <c r="R1895" i="2" s="1"/>
  <c r="X1895" i="2"/>
  <c r="W1752" i="2"/>
  <c r="H545" i="3" s="1"/>
  <c r="W1755" i="2"/>
  <c r="H548" i="3" s="1"/>
  <c r="W1758" i="2"/>
  <c r="W1761" i="2"/>
  <c r="H550" i="3" s="1"/>
  <c r="W1764" i="2"/>
  <c r="H552" i="3" s="1"/>
  <c r="W1767" i="2"/>
  <c r="W1770" i="2"/>
  <c r="W1773" i="2"/>
  <c r="W1776" i="2"/>
  <c r="W1780" i="2"/>
  <c r="H556" i="3" s="1"/>
  <c r="W1783" i="2"/>
  <c r="H558" i="3" s="1"/>
  <c r="W1786" i="2"/>
  <c r="W1789" i="2"/>
  <c r="H561" i="3" s="1"/>
  <c r="W1792" i="2"/>
  <c r="H564" i="3" s="1"/>
  <c r="W1796" i="2"/>
  <c r="W1799" i="2"/>
  <c r="W1802" i="2"/>
  <c r="W1805" i="2"/>
  <c r="H568" i="3" s="1"/>
  <c r="W1808" i="2"/>
  <c r="P1812" i="2"/>
  <c r="R1812" i="2" s="1"/>
  <c r="X1812" i="2"/>
  <c r="P1815" i="2"/>
  <c r="R1815" i="2" s="1"/>
  <c r="X1815" i="2"/>
  <c r="P1818" i="2"/>
  <c r="R1818" i="2" s="1"/>
  <c r="X1818" i="2"/>
  <c r="P1821" i="2"/>
  <c r="R1821" i="2" s="1"/>
  <c r="X1821" i="2"/>
  <c r="AH1824" i="2"/>
  <c r="P1824" i="2"/>
  <c r="R1824" i="2" s="1"/>
  <c r="X1824" i="2"/>
  <c r="AC1828" i="2"/>
  <c r="W1828" i="2"/>
  <c r="AG1828" i="2"/>
  <c r="AG1830" i="2"/>
  <c r="O1830" i="2"/>
  <c r="Q1830" i="2" s="1"/>
  <c r="O1835" i="2"/>
  <c r="Q1835" i="2" s="1"/>
  <c r="AG1835" i="2"/>
  <c r="W1850" i="2"/>
  <c r="X1865" i="2"/>
  <c r="AH1865" i="2"/>
  <c r="AD1865" i="2"/>
  <c r="P1865" i="2"/>
  <c r="R1865" i="2" s="1"/>
  <c r="AH1869" i="2"/>
  <c r="AD1869" i="2"/>
  <c r="P1869" i="2"/>
  <c r="R1869" i="2" s="1"/>
  <c r="X1869" i="2"/>
  <c r="F572" i="3"/>
  <c r="AC1873" i="2"/>
  <c r="O1873" i="2"/>
  <c r="Q1873" i="2" s="1"/>
  <c r="W1873" i="2"/>
  <c r="H572" i="3" s="1"/>
  <c r="AG1873" i="2"/>
  <c r="K575" i="3"/>
  <c r="P1886" i="2"/>
  <c r="R1886" i="2" s="1"/>
  <c r="X1886" i="2"/>
  <c r="M575" i="3" s="1"/>
  <c r="AH1886" i="2"/>
  <c r="AD1886" i="2"/>
  <c r="F580" i="3"/>
  <c r="O1898" i="2"/>
  <c r="Q1898" i="2" s="1"/>
  <c r="AG1898" i="2"/>
  <c r="AC1898" i="2"/>
  <c r="W1898" i="2"/>
  <c r="H580" i="3" s="1"/>
  <c r="AC1923" i="2"/>
  <c r="AD1812" i="2"/>
  <c r="AD1815" i="2"/>
  <c r="AD1821" i="2"/>
  <c r="AD1824" i="2"/>
  <c r="K569" i="3"/>
  <c r="X1826" i="2"/>
  <c r="M569" i="3" s="1"/>
  <c r="P1826" i="2"/>
  <c r="R1826" i="2" s="1"/>
  <c r="AD1826" i="2"/>
  <c r="AD1828" i="2"/>
  <c r="P1828" i="2"/>
  <c r="R1828" i="2" s="1"/>
  <c r="X1828" i="2"/>
  <c r="AH1828" i="2"/>
  <c r="W1847" i="2"/>
  <c r="AG1849" i="2"/>
  <c r="AC1850" i="2"/>
  <c r="X1859" i="2"/>
  <c r="AH1859" i="2"/>
  <c r="AD1859" i="2"/>
  <c r="P1859" i="2"/>
  <c r="R1859" i="2" s="1"/>
  <c r="O1861" i="2"/>
  <c r="Q1861" i="2" s="1"/>
  <c r="K572" i="3"/>
  <c r="P1873" i="2"/>
  <c r="R1873" i="2" s="1"/>
  <c r="X1873" i="2"/>
  <c r="M572" i="3" s="1"/>
  <c r="K580" i="3"/>
  <c r="AD1898" i="2"/>
  <c r="P1898" i="2"/>
  <c r="R1898" i="2" s="1"/>
  <c r="AH1898" i="2"/>
  <c r="X1898" i="2"/>
  <c r="M580" i="3" s="1"/>
  <c r="AG1741" i="2"/>
  <c r="AG1744" i="2"/>
  <c r="AG1747" i="2"/>
  <c r="AG1753" i="2"/>
  <c r="AG1756" i="2"/>
  <c r="AG1759" i="2"/>
  <c r="AG1762" i="2"/>
  <c r="AG1765" i="2"/>
  <c r="AG1768" i="2"/>
  <c r="AG1771" i="2"/>
  <c r="AG1774" i="2"/>
  <c r="AG1778" i="2"/>
  <c r="AG1781" i="2"/>
  <c r="AG1784" i="2"/>
  <c r="AG1787" i="2"/>
  <c r="AG1790" i="2"/>
  <c r="AG1793" i="2"/>
  <c r="AG1797" i="2"/>
  <c r="AG1800" i="2"/>
  <c r="AG1803" i="2"/>
  <c r="AG1806" i="2"/>
  <c r="W1829" i="2"/>
  <c r="AH1836" i="2"/>
  <c r="P1836" i="2"/>
  <c r="R1836" i="2" s="1"/>
  <c r="X1836" i="2"/>
  <c r="AH1837" i="2"/>
  <c r="W1838" i="2"/>
  <c r="AG1846" i="2"/>
  <c r="AC1847" i="2"/>
  <c r="AC1858" i="2"/>
  <c r="W1858" i="2"/>
  <c r="AG1858" i="2"/>
  <c r="O1859" i="2"/>
  <c r="Q1859" i="2" s="1"/>
  <c r="AG1859" i="2"/>
  <c r="AC1859" i="2"/>
  <c r="AG1880" i="2"/>
  <c r="O1880" i="2"/>
  <c r="Q1880" i="2" s="1"/>
  <c r="AC1880" i="2"/>
  <c r="W1880" i="2"/>
  <c r="F578" i="3"/>
  <c r="O1889" i="2"/>
  <c r="Q1889" i="2" s="1"/>
  <c r="AG1889" i="2"/>
  <c r="AC1889" i="2"/>
  <c r="W1889" i="2"/>
  <c r="H578" i="3" s="1"/>
  <c r="AC1910" i="2"/>
  <c r="AH1750" i="2"/>
  <c r="AH1753" i="2"/>
  <c r="AH1765" i="2"/>
  <c r="AH1778" i="2"/>
  <c r="AH1781" i="2"/>
  <c r="AH1784" i="2"/>
  <c r="AH1790" i="2"/>
  <c r="AH1793" i="2"/>
  <c r="AH1803" i="2"/>
  <c r="X1811" i="2"/>
  <c r="AH1833" i="2"/>
  <c r="P1833" i="2"/>
  <c r="R1833" i="2" s="1"/>
  <c r="X1833" i="2"/>
  <c r="AC1838" i="2"/>
  <c r="W1841" i="2"/>
  <c r="AG1843" i="2"/>
  <c r="AC1855" i="2"/>
  <c r="W1855" i="2"/>
  <c r="X1856" i="2"/>
  <c r="AH1856" i="2"/>
  <c r="AD1856" i="2"/>
  <c r="P1856" i="2"/>
  <c r="R1856" i="2" s="1"/>
  <c r="AH1857" i="2"/>
  <c r="AD1857" i="2"/>
  <c r="P1857" i="2"/>
  <c r="R1857" i="2" s="1"/>
  <c r="X1857" i="2"/>
  <c r="AD1858" i="2"/>
  <c r="P1858" i="2"/>
  <c r="R1858" i="2" s="1"/>
  <c r="X1858" i="2"/>
  <c r="AH1858" i="2"/>
  <c r="AC1864" i="2"/>
  <c r="O1864" i="2"/>
  <c r="Q1864" i="2" s="1"/>
  <c r="W1864" i="2"/>
  <c r="AG1864" i="2"/>
  <c r="X1868" i="2"/>
  <c r="P1868" i="2"/>
  <c r="R1868" i="2" s="1"/>
  <c r="P1872" i="2"/>
  <c r="R1872" i="2" s="1"/>
  <c r="X1872" i="2"/>
  <c r="AG1876" i="2"/>
  <c r="O1876" i="2"/>
  <c r="Q1876" i="2" s="1"/>
  <c r="AC1876" i="2"/>
  <c r="W1876" i="2"/>
  <c r="W1884" i="2"/>
  <c r="AG1884" i="2"/>
  <c r="O1884" i="2"/>
  <c r="Q1884" i="2" s="1"/>
  <c r="AC1884" i="2"/>
  <c r="K583" i="3"/>
  <c r="AD1901" i="2"/>
  <c r="P1901" i="2"/>
  <c r="R1901" i="2" s="1"/>
  <c r="AH1901" i="2"/>
  <c r="X1901" i="2"/>
  <c r="M583" i="3" s="1"/>
  <c r="W1750" i="2"/>
  <c r="H544" i="3" s="1"/>
  <c r="O1752" i="2"/>
  <c r="Q1752" i="2" s="1"/>
  <c r="W1753" i="2"/>
  <c r="H546" i="3" s="1"/>
  <c r="O1755" i="2"/>
  <c r="Q1755" i="2" s="1"/>
  <c r="O1761" i="2"/>
  <c r="Q1761" i="2" s="1"/>
  <c r="O1764" i="2"/>
  <c r="Q1764" i="2" s="1"/>
  <c r="W1765" i="2"/>
  <c r="H553" i="3" s="1"/>
  <c r="W1778" i="2"/>
  <c r="O1780" i="2"/>
  <c r="Q1780" i="2" s="1"/>
  <c r="W1781" i="2"/>
  <c r="H557" i="3" s="1"/>
  <c r="O1783" i="2"/>
  <c r="Q1783" i="2" s="1"/>
  <c r="W1784" i="2"/>
  <c r="H559" i="3" s="1"/>
  <c r="O1789" i="2"/>
  <c r="Q1789" i="2" s="1"/>
  <c r="W1790" i="2"/>
  <c r="H562" i="3" s="1"/>
  <c r="O1792" i="2"/>
  <c r="Q1792" i="2" s="1"/>
  <c r="W1793" i="2"/>
  <c r="H565" i="3" s="1"/>
  <c r="W1803" i="2"/>
  <c r="H567" i="3" s="1"/>
  <c r="O1805" i="2"/>
  <c r="Q1805" i="2" s="1"/>
  <c r="AH1812" i="2"/>
  <c r="X1814" i="2"/>
  <c r="P1814" i="2"/>
  <c r="R1814" i="2" s="1"/>
  <c r="AH1815" i="2"/>
  <c r="X1817" i="2"/>
  <c r="P1817" i="2"/>
  <c r="R1817" i="2" s="1"/>
  <c r="X1820" i="2"/>
  <c r="P1820" i="2"/>
  <c r="R1820" i="2" s="1"/>
  <c r="AH1821" i="2"/>
  <c r="X1823" i="2"/>
  <c r="P1823" i="2"/>
  <c r="R1823" i="2" s="1"/>
  <c r="W1827" i="2"/>
  <c r="O1828" i="2"/>
  <c r="Q1828" i="2" s="1"/>
  <c r="AC1831" i="2"/>
  <c r="W1831" i="2"/>
  <c r="AG1831" i="2"/>
  <c r="AG1833" i="2"/>
  <c r="O1833" i="2"/>
  <c r="Q1833" i="2" s="1"/>
  <c r="AC1837" i="2"/>
  <c r="W1837" i="2"/>
  <c r="AD1838" i="2"/>
  <c r="AG1840" i="2"/>
  <c r="AC1841" i="2"/>
  <c r="AC1852" i="2"/>
  <c r="W1852" i="2"/>
  <c r="K571" i="3"/>
  <c r="X1853" i="2"/>
  <c r="M571" i="3" s="1"/>
  <c r="AD1853" i="2"/>
  <c r="P1853" i="2"/>
  <c r="R1853" i="2" s="1"/>
  <c r="AH1854" i="2"/>
  <c r="AD1854" i="2"/>
  <c r="P1854" i="2"/>
  <c r="R1854" i="2" s="1"/>
  <c r="X1854" i="2"/>
  <c r="AD1855" i="2"/>
  <c r="P1855" i="2"/>
  <c r="R1855" i="2" s="1"/>
  <c r="X1855" i="2"/>
  <c r="AH1855" i="2"/>
  <c r="O1856" i="2"/>
  <c r="Q1856" i="2" s="1"/>
  <c r="AG1856" i="2"/>
  <c r="AD1864" i="2"/>
  <c r="P1864" i="2"/>
  <c r="R1864" i="2" s="1"/>
  <c r="X1864" i="2"/>
  <c r="AH1864" i="2"/>
  <c r="P1876" i="2"/>
  <c r="R1876" i="2" s="1"/>
  <c r="AH1876" i="2"/>
  <c r="AD1876" i="2"/>
  <c r="X1876" i="2"/>
  <c r="AD1884" i="2"/>
  <c r="O1892" i="2"/>
  <c r="Q1892" i="2" s="1"/>
  <c r="AG1892" i="2"/>
  <c r="AC1892" i="2"/>
  <c r="W1892" i="2"/>
  <c r="AD1905" i="2"/>
  <c r="AG1909" i="2"/>
  <c r="AC1913" i="2"/>
  <c r="X1875" i="2"/>
  <c r="W1883" i="2"/>
  <c r="W1896" i="2"/>
  <c r="AG1896" i="2"/>
  <c r="O1896" i="2"/>
  <c r="Q1896" i="2" s="1"/>
  <c r="F581" i="3"/>
  <c r="W1899" i="2"/>
  <c r="H581" i="3" s="1"/>
  <c r="AG1899" i="2"/>
  <c r="O1899" i="2"/>
  <c r="Q1899" i="2" s="1"/>
  <c r="K584" i="3"/>
  <c r="AH1902" i="2"/>
  <c r="P1902" i="2"/>
  <c r="R1902" i="2" s="1"/>
  <c r="X1902" i="2"/>
  <c r="M584" i="3" s="1"/>
  <c r="W1936" i="2"/>
  <c r="O1936" i="2"/>
  <c r="Q1936" i="2" s="1"/>
  <c r="AD1937" i="2"/>
  <c r="P1937" i="2"/>
  <c r="R1937" i="2" s="1"/>
  <c r="X1937" i="2"/>
  <c r="AH1937" i="2"/>
  <c r="AC1943" i="2"/>
  <c r="O1943" i="2"/>
  <c r="Q1943" i="2" s="1"/>
  <c r="W1943" i="2"/>
  <c r="AG1943" i="2"/>
  <c r="AD1986" i="2"/>
  <c r="AH1994" i="2"/>
  <c r="AC1865" i="2"/>
  <c r="AC1868" i="2"/>
  <c r="AC1871" i="2"/>
  <c r="AC1874" i="2"/>
  <c r="P1883" i="2"/>
  <c r="R1883" i="2" s="1"/>
  <c r="X1883" i="2"/>
  <c r="AH1896" i="2"/>
  <c r="P1896" i="2"/>
  <c r="R1896" i="2" s="1"/>
  <c r="X1896" i="2"/>
  <c r="K581" i="3"/>
  <c r="AH1899" i="2"/>
  <c r="P1899" i="2"/>
  <c r="R1899" i="2" s="1"/>
  <c r="X1899" i="2"/>
  <c r="M581" i="3" s="1"/>
  <c r="F585" i="3"/>
  <c r="AC1903" i="2"/>
  <c r="W1903" i="2"/>
  <c r="H585" i="3" s="1"/>
  <c r="X1929" i="2"/>
  <c r="AH1929" i="2"/>
  <c r="P1929" i="2"/>
  <c r="R1929" i="2" s="1"/>
  <c r="AH1936" i="2"/>
  <c r="AD1936" i="2"/>
  <c r="P1936" i="2"/>
  <c r="R1936" i="2" s="1"/>
  <c r="X1936" i="2"/>
  <c r="AD1943" i="2"/>
  <c r="P1943" i="2"/>
  <c r="R1943" i="2" s="1"/>
  <c r="X1943" i="2"/>
  <c r="AH1943" i="2"/>
  <c r="P1877" i="2"/>
  <c r="R1877" i="2" s="1"/>
  <c r="X1877" i="2"/>
  <c r="P1880" i="2"/>
  <c r="R1880" i="2" s="1"/>
  <c r="X1880" i="2"/>
  <c r="AC1894" i="2"/>
  <c r="W1894" i="2"/>
  <c r="K585" i="3"/>
  <c r="AD1903" i="2"/>
  <c r="P1903" i="2"/>
  <c r="R1903" i="2" s="1"/>
  <c r="X1903" i="2"/>
  <c r="M585" i="3" s="1"/>
  <c r="AH1903" i="2"/>
  <c r="K586" i="3"/>
  <c r="X1904" i="2"/>
  <c r="M586" i="3" s="1"/>
  <c r="AD1904" i="2"/>
  <c r="P1904" i="2"/>
  <c r="R1904" i="2" s="1"/>
  <c r="W1905" i="2"/>
  <c r="AG1905" i="2"/>
  <c r="AC1905" i="2"/>
  <c r="O1905" i="2"/>
  <c r="Q1905" i="2" s="1"/>
  <c r="W1927" i="2"/>
  <c r="AG1927" i="2"/>
  <c r="AC1927" i="2"/>
  <c r="O1927" i="2"/>
  <c r="Q1927" i="2" s="1"/>
  <c r="AC1928" i="2"/>
  <c r="W1928" i="2"/>
  <c r="AG1928" i="2"/>
  <c r="O1929" i="2"/>
  <c r="Q1929" i="2" s="1"/>
  <c r="AG1929" i="2"/>
  <c r="AC1929" i="2"/>
  <c r="W1942" i="2"/>
  <c r="AG1942" i="2"/>
  <c r="AC1942" i="2"/>
  <c r="O1942" i="2"/>
  <c r="Q1942" i="2" s="1"/>
  <c r="W1946" i="2"/>
  <c r="AG1946" i="2"/>
  <c r="AC1946" i="2"/>
  <c r="O1946" i="2"/>
  <c r="Q1946" i="2" s="1"/>
  <c r="O1956" i="2"/>
  <c r="Q1956" i="2" s="1"/>
  <c r="AC1956" i="2"/>
  <c r="W1956" i="2"/>
  <c r="AG1956" i="2"/>
  <c r="AH1985" i="2"/>
  <c r="AD1998" i="2"/>
  <c r="O1836" i="2"/>
  <c r="Q1836" i="2" s="1"/>
  <c r="O1839" i="2"/>
  <c r="Q1839" i="2" s="1"/>
  <c r="O1842" i="2"/>
  <c r="Q1842" i="2" s="1"/>
  <c r="O1845" i="2"/>
  <c r="Q1845" i="2" s="1"/>
  <c r="O1848" i="2"/>
  <c r="Q1848" i="2" s="1"/>
  <c r="O1851" i="2"/>
  <c r="Q1851" i="2" s="1"/>
  <c r="O1854" i="2"/>
  <c r="Q1854" i="2" s="1"/>
  <c r="O1857" i="2"/>
  <c r="Q1857" i="2" s="1"/>
  <c r="O1860" i="2"/>
  <c r="Q1860" i="2" s="1"/>
  <c r="O1863" i="2"/>
  <c r="Q1863" i="2" s="1"/>
  <c r="O1866" i="2"/>
  <c r="Q1866" i="2" s="1"/>
  <c r="O1869" i="2"/>
  <c r="Q1869" i="2" s="1"/>
  <c r="O1872" i="2"/>
  <c r="Q1872" i="2" s="1"/>
  <c r="O1875" i="2"/>
  <c r="Q1875" i="2" s="1"/>
  <c r="AD1883" i="2"/>
  <c r="W1888" i="2"/>
  <c r="H577" i="3" s="1"/>
  <c r="X1894" i="2"/>
  <c r="AH1894" i="2"/>
  <c r="AD1894" i="2"/>
  <c r="F586" i="3"/>
  <c r="O1904" i="2"/>
  <c r="Q1904" i="2" s="1"/>
  <c r="AG1904" i="2"/>
  <c r="AH1905" i="2"/>
  <c r="P1905" i="2"/>
  <c r="R1905" i="2" s="1"/>
  <c r="X1905" i="2"/>
  <c r="W1910" i="2"/>
  <c r="H587" i="3" s="1"/>
  <c r="W1924" i="2"/>
  <c r="O1924" i="2"/>
  <c r="Q1924" i="2" s="1"/>
  <c r="AC1925" i="2"/>
  <c r="W1925" i="2"/>
  <c r="X1926" i="2"/>
  <c r="AH1926" i="2"/>
  <c r="AD1926" i="2"/>
  <c r="P1926" i="2"/>
  <c r="R1926" i="2" s="1"/>
  <c r="AH1927" i="2"/>
  <c r="AD1927" i="2"/>
  <c r="P1927" i="2"/>
  <c r="R1927" i="2" s="1"/>
  <c r="X1927" i="2"/>
  <c r="AD1928" i="2"/>
  <c r="P1928" i="2"/>
  <c r="R1928" i="2" s="1"/>
  <c r="X1928" i="2"/>
  <c r="AH1928" i="2"/>
  <c r="X1935" i="2"/>
  <c r="AH1935" i="2"/>
  <c r="AD1935" i="2"/>
  <c r="P1935" i="2"/>
  <c r="R1935" i="2" s="1"/>
  <c r="AH1942" i="2"/>
  <c r="AD1942" i="2"/>
  <c r="P1942" i="2"/>
  <c r="R1942" i="2" s="1"/>
  <c r="X1942" i="2"/>
  <c r="X1956" i="2"/>
  <c r="AH1956" i="2"/>
  <c r="P1956" i="2"/>
  <c r="R1956" i="2" s="1"/>
  <c r="AD1980" i="2"/>
  <c r="AD1989" i="2"/>
  <c r="P1875" i="2"/>
  <c r="R1875" i="2" s="1"/>
  <c r="P1884" i="2"/>
  <c r="R1884" i="2" s="1"/>
  <c r="AG1894" i="2"/>
  <c r="AC1906" i="2"/>
  <c r="W1906" i="2"/>
  <c r="W1921" i="2"/>
  <c r="AG1921" i="2"/>
  <c r="AC1921" i="2"/>
  <c r="O1921" i="2"/>
  <c r="Q1921" i="2" s="1"/>
  <c r="AC1922" i="2"/>
  <c r="W1922" i="2"/>
  <c r="X1923" i="2"/>
  <c r="AH1923" i="2"/>
  <c r="AD1923" i="2"/>
  <c r="P1923" i="2"/>
  <c r="R1923" i="2" s="1"/>
  <c r="P1924" i="2"/>
  <c r="R1924" i="2" s="1"/>
  <c r="X1924" i="2"/>
  <c r="AD1925" i="2"/>
  <c r="P1925" i="2"/>
  <c r="R1925" i="2" s="1"/>
  <c r="X1925" i="2"/>
  <c r="AH1925" i="2"/>
  <c r="O1926" i="2"/>
  <c r="Q1926" i="2" s="1"/>
  <c r="AG1926" i="2"/>
  <c r="AC1934" i="2"/>
  <c r="W1934" i="2"/>
  <c r="AG1934" i="2"/>
  <c r="O1935" i="2"/>
  <c r="Q1935" i="2" s="1"/>
  <c r="AG1935" i="2"/>
  <c r="AC1935" i="2"/>
  <c r="AG1865" i="2"/>
  <c r="AG1868" i="2"/>
  <c r="AG1871" i="2"/>
  <c r="AG1874" i="2"/>
  <c r="K577" i="3"/>
  <c r="X1888" i="2"/>
  <c r="M577" i="3" s="1"/>
  <c r="K578" i="3"/>
  <c r="P1889" i="2"/>
  <c r="R1889" i="2" s="1"/>
  <c r="AD1889" i="2"/>
  <c r="AD1892" i="2"/>
  <c r="P1892" i="2"/>
  <c r="R1892" i="2" s="1"/>
  <c r="AH1892" i="2"/>
  <c r="AC1897" i="2"/>
  <c r="W1897" i="2"/>
  <c r="AG1897" i="2"/>
  <c r="F582" i="3"/>
  <c r="AC1900" i="2"/>
  <c r="W1900" i="2"/>
  <c r="H582" i="3" s="1"/>
  <c r="AG1900" i="2"/>
  <c r="O1903" i="2"/>
  <c r="Q1903" i="2" s="1"/>
  <c r="AD1906" i="2"/>
  <c r="P1906" i="2"/>
  <c r="R1906" i="2" s="1"/>
  <c r="X1906" i="2"/>
  <c r="AH1906" i="2"/>
  <c r="X1907" i="2"/>
  <c r="P1907" i="2"/>
  <c r="R1907" i="2" s="1"/>
  <c r="W1908" i="2"/>
  <c r="AG1908" i="2"/>
  <c r="AC1908" i="2"/>
  <c r="O1908" i="2"/>
  <c r="Q1908" i="2" s="1"/>
  <c r="W1917" i="2"/>
  <c r="AG1917" i="2"/>
  <c r="AC1917" i="2"/>
  <c r="O1917" i="2"/>
  <c r="Q1917" i="2" s="1"/>
  <c r="AC1918" i="2"/>
  <c r="W1918" i="2"/>
  <c r="X1920" i="2"/>
  <c r="AH1920" i="2"/>
  <c r="AD1920" i="2"/>
  <c r="P1920" i="2"/>
  <c r="R1920" i="2" s="1"/>
  <c r="AH1921" i="2"/>
  <c r="AD1921" i="2"/>
  <c r="P1921" i="2"/>
  <c r="R1921" i="2" s="1"/>
  <c r="X1921" i="2"/>
  <c r="AD1922" i="2"/>
  <c r="P1922" i="2"/>
  <c r="R1922" i="2" s="1"/>
  <c r="X1922" i="2"/>
  <c r="AH1922" i="2"/>
  <c r="O1923" i="2"/>
  <c r="Q1923" i="2" s="1"/>
  <c r="AG1923" i="2"/>
  <c r="W1933" i="2"/>
  <c r="AG1933" i="2"/>
  <c r="AC1933" i="2"/>
  <c r="O1933" i="2"/>
  <c r="Q1933" i="2" s="1"/>
  <c r="AD1934" i="2"/>
  <c r="P1934" i="2"/>
  <c r="R1934" i="2" s="1"/>
  <c r="X1934" i="2"/>
  <c r="AH1934" i="2"/>
  <c r="X1941" i="2"/>
  <c r="AH1941" i="2"/>
  <c r="AD1941" i="2"/>
  <c r="P1941" i="2"/>
  <c r="R1941" i="2" s="1"/>
  <c r="W1945" i="2"/>
  <c r="AG1945" i="2"/>
  <c r="AC1945" i="2"/>
  <c r="O1945" i="2"/>
  <c r="Q1945" i="2" s="1"/>
  <c r="O1950" i="2"/>
  <c r="Q1950" i="2" s="1"/>
  <c r="AC1950" i="2"/>
  <c r="W1950" i="2"/>
  <c r="AG1950" i="2"/>
  <c r="AH1955" i="2"/>
  <c r="AD1966" i="2"/>
  <c r="AH1966" i="2"/>
  <c r="X1966" i="2"/>
  <c r="P1966" i="2"/>
  <c r="R1966" i="2" s="1"/>
  <c r="AH1988" i="2"/>
  <c r="F576" i="3"/>
  <c r="W1887" i="2"/>
  <c r="H576" i="3" s="1"/>
  <c r="AD1897" i="2"/>
  <c r="X1897" i="2"/>
  <c r="AH1897" i="2"/>
  <c r="K582" i="3"/>
  <c r="AD1900" i="2"/>
  <c r="X1900" i="2"/>
  <c r="M582" i="3" s="1"/>
  <c r="AH1900" i="2"/>
  <c r="O1907" i="2"/>
  <c r="Q1907" i="2" s="1"/>
  <c r="AG1907" i="2"/>
  <c r="AH1908" i="2"/>
  <c r="P1908" i="2"/>
  <c r="R1908" i="2" s="1"/>
  <c r="X1908" i="2"/>
  <c r="W1914" i="2"/>
  <c r="AG1914" i="2"/>
  <c r="AC1914" i="2"/>
  <c r="O1914" i="2"/>
  <c r="Q1914" i="2" s="1"/>
  <c r="AC1915" i="2"/>
  <c r="W1915" i="2"/>
  <c r="X1916" i="2"/>
  <c r="AH1916" i="2"/>
  <c r="AD1916" i="2"/>
  <c r="P1916" i="2"/>
  <c r="R1916" i="2" s="1"/>
  <c r="AH1917" i="2"/>
  <c r="AD1917" i="2"/>
  <c r="P1917" i="2"/>
  <c r="R1917" i="2" s="1"/>
  <c r="X1917" i="2"/>
  <c r="AD1918" i="2"/>
  <c r="P1918" i="2"/>
  <c r="R1918" i="2" s="1"/>
  <c r="X1918" i="2"/>
  <c r="AH1918" i="2"/>
  <c r="O1920" i="2"/>
  <c r="Q1920" i="2" s="1"/>
  <c r="AG1920" i="2"/>
  <c r="O1928" i="2"/>
  <c r="Q1928" i="2" s="1"/>
  <c r="AH1933" i="2"/>
  <c r="AD1933" i="2"/>
  <c r="P1933" i="2"/>
  <c r="R1933" i="2" s="1"/>
  <c r="X1933" i="2"/>
  <c r="AC1940" i="2"/>
  <c r="W1940" i="2"/>
  <c r="AG1940" i="2"/>
  <c r="O1941" i="2"/>
  <c r="Q1941" i="2" s="1"/>
  <c r="AG1941" i="2"/>
  <c r="AC1941" i="2"/>
  <c r="P1945" i="2"/>
  <c r="R1945" i="2" s="1"/>
  <c r="X1945" i="2"/>
  <c r="AH1945" i="2"/>
  <c r="AD1945" i="2"/>
  <c r="AD1950" i="2"/>
  <c r="X1950" i="2"/>
  <c r="AH1950" i="2"/>
  <c r="P1950" i="2"/>
  <c r="R1950" i="2" s="1"/>
  <c r="AG1954" i="2"/>
  <c r="K589" i="3"/>
  <c r="AH1960" i="2"/>
  <c r="P1960" i="2"/>
  <c r="R1960" i="2" s="1"/>
  <c r="AD1960" i="2"/>
  <c r="X1960" i="2"/>
  <c r="M589" i="3" s="1"/>
  <c r="AD1992" i="2"/>
  <c r="W1865" i="2"/>
  <c r="W1868" i="2"/>
  <c r="W1871" i="2"/>
  <c r="W1874" i="2"/>
  <c r="H573" i="3" s="1"/>
  <c r="K576" i="3"/>
  <c r="P1887" i="2"/>
  <c r="R1887" i="2" s="1"/>
  <c r="X1887" i="2"/>
  <c r="M576" i="3" s="1"/>
  <c r="AC1909" i="2"/>
  <c r="W1909" i="2"/>
  <c r="F588" i="3"/>
  <c r="W1911" i="2"/>
  <c r="H588" i="3" s="1"/>
  <c r="O1911" i="2"/>
  <c r="Q1911" i="2" s="1"/>
  <c r="AC1912" i="2"/>
  <c r="W1912" i="2"/>
  <c r="X1913" i="2"/>
  <c r="AH1913" i="2"/>
  <c r="AD1913" i="2"/>
  <c r="P1913" i="2"/>
  <c r="R1913" i="2" s="1"/>
  <c r="AH1914" i="2"/>
  <c r="AD1914" i="2"/>
  <c r="P1914" i="2"/>
  <c r="R1914" i="2" s="1"/>
  <c r="X1914" i="2"/>
  <c r="AD1915" i="2"/>
  <c r="P1915" i="2"/>
  <c r="R1915" i="2" s="1"/>
  <c r="X1915" i="2"/>
  <c r="AH1915" i="2"/>
  <c r="O1916" i="2"/>
  <c r="Q1916" i="2" s="1"/>
  <c r="AG1916" i="2"/>
  <c r="W1939" i="2"/>
  <c r="AG1939" i="2"/>
  <c r="AC1939" i="2"/>
  <c r="O1939" i="2"/>
  <c r="Q1939" i="2" s="1"/>
  <c r="P1940" i="2"/>
  <c r="R1940" i="2" s="1"/>
  <c r="X1940" i="2"/>
  <c r="AC1887" i="2"/>
  <c r="AC1888" i="2"/>
  <c r="P577" i="3" s="1"/>
  <c r="AC1891" i="2"/>
  <c r="W1893" i="2"/>
  <c r="AG1893" i="2"/>
  <c r="O1893" i="2"/>
  <c r="Q1893" i="2" s="1"/>
  <c r="AD1909" i="2"/>
  <c r="P1909" i="2"/>
  <c r="R1909" i="2" s="1"/>
  <c r="X1909" i="2"/>
  <c r="AH1909" i="2"/>
  <c r="K587" i="3"/>
  <c r="X1910" i="2"/>
  <c r="M587" i="3" s="1"/>
  <c r="AH1910" i="2"/>
  <c r="AD1910" i="2"/>
  <c r="P1910" i="2"/>
  <c r="R1910" i="2" s="1"/>
  <c r="K588" i="3"/>
  <c r="AH1911" i="2"/>
  <c r="AD1911" i="2"/>
  <c r="P1911" i="2"/>
  <c r="R1911" i="2" s="1"/>
  <c r="X1911" i="2"/>
  <c r="M588" i="3" s="1"/>
  <c r="AD1912" i="2"/>
  <c r="P1912" i="2"/>
  <c r="R1912" i="2" s="1"/>
  <c r="X1912" i="2"/>
  <c r="AH1912" i="2"/>
  <c r="O1913" i="2"/>
  <c r="Q1913" i="2" s="1"/>
  <c r="AG1913" i="2"/>
  <c r="O1922" i="2"/>
  <c r="Q1922" i="2" s="1"/>
  <c r="X1932" i="2"/>
  <c r="AH1932" i="2"/>
  <c r="AD1932" i="2"/>
  <c r="P1932" i="2"/>
  <c r="R1932" i="2" s="1"/>
  <c r="AH1939" i="2"/>
  <c r="AD1939" i="2"/>
  <c r="P1939" i="2"/>
  <c r="R1939" i="2" s="1"/>
  <c r="X1939" i="2"/>
  <c r="AD1949" i="2"/>
  <c r="AD1983" i="2"/>
  <c r="AH1991" i="2"/>
  <c r="AG1836" i="2"/>
  <c r="AG1839" i="2"/>
  <c r="AG1842" i="2"/>
  <c r="AG1845" i="2"/>
  <c r="AG1848" i="2"/>
  <c r="AG1851" i="2"/>
  <c r="AG1854" i="2"/>
  <c r="AG1857" i="2"/>
  <c r="AG1860" i="2"/>
  <c r="AG1863" i="2"/>
  <c r="AG1866" i="2"/>
  <c r="AG1869" i="2"/>
  <c r="AG1872" i="2"/>
  <c r="AG1875" i="2"/>
  <c r="AD1887" i="2"/>
  <c r="O1888" i="2"/>
  <c r="Q1888" i="2" s="1"/>
  <c r="AD1888" i="2"/>
  <c r="AD1891" i="2"/>
  <c r="P1893" i="2"/>
  <c r="R1893" i="2" s="1"/>
  <c r="X1893" i="2"/>
  <c r="O1897" i="2"/>
  <c r="Q1897" i="2" s="1"/>
  <c r="O1900" i="2"/>
  <c r="Q1900" i="2" s="1"/>
  <c r="F587" i="3"/>
  <c r="O1910" i="2"/>
  <c r="Q1910" i="2" s="1"/>
  <c r="AG1910" i="2"/>
  <c r="O1918" i="2"/>
  <c r="Q1918" i="2" s="1"/>
  <c r="AC1931" i="2"/>
  <c r="W1931" i="2"/>
  <c r="AG1931" i="2"/>
  <c r="O1932" i="2"/>
  <c r="Q1932" i="2" s="1"/>
  <c r="AG1932" i="2"/>
  <c r="AC1932" i="2"/>
  <c r="X1944" i="2"/>
  <c r="AH1944" i="2"/>
  <c r="AD1944" i="2"/>
  <c r="P1944" i="2"/>
  <c r="R1944" i="2" s="1"/>
  <c r="AG1948" i="2"/>
  <c r="AH1953" i="2"/>
  <c r="P1953" i="2"/>
  <c r="R1953" i="2" s="1"/>
  <c r="AD1953" i="2"/>
  <c r="X1953" i="2"/>
  <c r="P1964" i="2"/>
  <c r="R1964" i="2" s="1"/>
  <c r="AH1964" i="2"/>
  <c r="AD1964" i="2"/>
  <c r="X1964" i="2"/>
  <c r="AH1877" i="2"/>
  <c r="AH1878" i="2"/>
  <c r="AH1880" i="2"/>
  <c r="AH1881" i="2"/>
  <c r="O1887" i="2"/>
  <c r="Q1887" i="2" s="1"/>
  <c r="P1888" i="2"/>
  <c r="R1888" i="2" s="1"/>
  <c r="AG1888" i="2"/>
  <c r="F579" i="3"/>
  <c r="W1890" i="2"/>
  <c r="H579" i="3" s="1"/>
  <c r="O1890" i="2"/>
  <c r="Q1890" i="2" s="1"/>
  <c r="AC1890" i="2"/>
  <c r="O1891" i="2"/>
  <c r="Q1891" i="2" s="1"/>
  <c r="AG1891" i="2"/>
  <c r="P1897" i="2"/>
  <c r="R1897" i="2" s="1"/>
  <c r="P1900" i="2"/>
  <c r="R1900" i="2" s="1"/>
  <c r="F583" i="3"/>
  <c r="O1901" i="2"/>
  <c r="Q1901" i="2" s="1"/>
  <c r="AG1901" i="2"/>
  <c r="AG1903" i="2"/>
  <c r="AC1904" i="2"/>
  <c r="O1915" i="2"/>
  <c r="Q1915" i="2" s="1"/>
  <c r="W1930" i="2"/>
  <c r="AG1930" i="2"/>
  <c r="AC1930" i="2"/>
  <c r="O1930" i="2"/>
  <c r="Q1930" i="2" s="1"/>
  <c r="AD1931" i="2"/>
  <c r="P1931" i="2"/>
  <c r="R1931" i="2" s="1"/>
  <c r="X1931" i="2"/>
  <c r="AH1931" i="2"/>
  <c r="X1938" i="2"/>
  <c r="AH1938" i="2"/>
  <c r="AD1938" i="2"/>
  <c r="P1938" i="2"/>
  <c r="R1938" i="2" s="1"/>
  <c r="O1940" i="2"/>
  <c r="Q1940" i="2" s="1"/>
  <c r="K591" i="3"/>
  <c r="AD1969" i="2"/>
  <c r="AH1969" i="2"/>
  <c r="X1969" i="2"/>
  <c r="M591" i="3" s="1"/>
  <c r="P1969" i="2"/>
  <c r="R1969" i="2" s="1"/>
  <c r="AD1995" i="2"/>
  <c r="W1851" i="2"/>
  <c r="H570" i="3" s="1"/>
  <c r="O1874" i="2"/>
  <c r="Q1874" i="2" s="1"/>
  <c r="X1884" i="2"/>
  <c r="AH1888" i="2"/>
  <c r="K579" i="3"/>
  <c r="P1890" i="2"/>
  <c r="R1890" i="2" s="1"/>
  <c r="X1890" i="2"/>
  <c r="M579" i="3" s="1"/>
  <c r="AD1890" i="2"/>
  <c r="P1891" i="2"/>
  <c r="R1891" i="2" s="1"/>
  <c r="AH1891" i="2"/>
  <c r="AC1896" i="2"/>
  <c r="AC1899" i="2"/>
  <c r="F584" i="3"/>
  <c r="W1902" i="2"/>
  <c r="H584" i="3" s="1"/>
  <c r="AG1902" i="2"/>
  <c r="AC1902" i="2"/>
  <c r="O1902" i="2"/>
  <c r="Q1902" i="2" s="1"/>
  <c r="AH1904" i="2"/>
  <c r="O1909" i="2"/>
  <c r="Q1909" i="2" s="1"/>
  <c r="O1912" i="2"/>
  <c r="Q1912" i="2" s="1"/>
  <c r="W1923" i="2"/>
  <c r="AG1925" i="2"/>
  <c r="AH1930" i="2"/>
  <c r="AD1930" i="2"/>
  <c r="P1930" i="2"/>
  <c r="R1930" i="2" s="1"/>
  <c r="X1930" i="2"/>
  <c r="AC1937" i="2"/>
  <c r="W1937" i="2"/>
  <c r="AG1937" i="2"/>
  <c r="O1938" i="2"/>
  <c r="Q1938" i="2" s="1"/>
  <c r="AG1938" i="2"/>
  <c r="AC1938" i="2"/>
  <c r="W1941" i="2"/>
  <c r="O1947" i="2"/>
  <c r="Q1947" i="2" s="1"/>
  <c r="W1947" i="2"/>
  <c r="AG1947" i="2"/>
  <c r="AC1947" i="2"/>
  <c r="P1948" i="2"/>
  <c r="R1948" i="2" s="1"/>
  <c r="AC1948" i="2"/>
  <c r="O1949" i="2"/>
  <c r="Q1949" i="2" s="1"/>
  <c r="P1954" i="2"/>
  <c r="R1954" i="2" s="1"/>
  <c r="AC1954" i="2"/>
  <c r="O1955" i="2"/>
  <c r="Q1955" i="2" s="1"/>
  <c r="AD1955" i="2"/>
  <c r="P1961" i="2"/>
  <c r="R1961" i="2" s="1"/>
  <c r="F592" i="3"/>
  <c r="W1972" i="2"/>
  <c r="H592" i="3" s="1"/>
  <c r="O1972" i="2"/>
  <c r="Q1972" i="2" s="1"/>
  <c r="F599" i="3"/>
  <c r="O2004" i="2"/>
  <c r="Q2004" i="2" s="1"/>
  <c r="W2004" i="2"/>
  <c r="H599" i="3" s="1"/>
  <c r="K600" i="3"/>
  <c r="X2005" i="2"/>
  <c r="M600" i="3" s="1"/>
  <c r="AH2005" i="2"/>
  <c r="AD2005" i="2"/>
  <c r="P2005" i="2"/>
  <c r="R2005" i="2" s="1"/>
  <c r="O2013" i="2"/>
  <c r="Q2013" i="2" s="1"/>
  <c r="W2013" i="2"/>
  <c r="AG2013" i="2"/>
  <c r="AC2013" i="2"/>
  <c r="AH2019" i="2"/>
  <c r="AC1944" i="2"/>
  <c r="P1967" i="2"/>
  <c r="R1967" i="2" s="1"/>
  <c r="AH1967" i="2"/>
  <c r="K592" i="3"/>
  <c r="X1972" i="2"/>
  <c r="M592" i="3" s="1"/>
  <c r="AH1972" i="2"/>
  <c r="AD1972" i="2"/>
  <c r="O1974" i="2"/>
  <c r="Q1974" i="2" s="1"/>
  <c r="W1974" i="2"/>
  <c r="AG1974" i="2"/>
  <c r="AC1974" i="2"/>
  <c r="AC2032" i="2"/>
  <c r="W2032" i="2"/>
  <c r="O2032" i="2"/>
  <c r="Q2032" i="2" s="1"/>
  <c r="AG2032" i="2"/>
  <c r="AG1949" i="2"/>
  <c r="AG1955" i="2"/>
  <c r="F589" i="3"/>
  <c r="O1960" i="2"/>
  <c r="Q1960" i="2" s="1"/>
  <c r="W1965" i="2"/>
  <c r="AG1965" i="2"/>
  <c r="AC1965" i="2"/>
  <c r="K593" i="3"/>
  <c r="X1973" i="2"/>
  <c r="M593" i="3" s="1"/>
  <c r="O1977" i="2"/>
  <c r="Q1977" i="2" s="1"/>
  <c r="W1977" i="2"/>
  <c r="AG1977" i="2"/>
  <c r="AC1977" i="2"/>
  <c r="X1983" i="2"/>
  <c r="X1986" i="2"/>
  <c r="X1989" i="2"/>
  <c r="M594" i="3" s="1"/>
  <c r="X1992" i="2"/>
  <c r="M595" i="3" s="1"/>
  <c r="X1995" i="2"/>
  <c r="X1998" i="2"/>
  <c r="M598" i="3" s="1"/>
  <c r="AD2003" i="2"/>
  <c r="X2003" i="2"/>
  <c r="AH2003" i="2"/>
  <c r="K599" i="3"/>
  <c r="P2004" i="2"/>
  <c r="R2004" i="2" s="1"/>
  <c r="AH2004" i="2"/>
  <c r="AD2004" i="2"/>
  <c r="AH2018" i="2"/>
  <c r="AD2043" i="2"/>
  <c r="X1951" i="2"/>
  <c r="X1957" i="2"/>
  <c r="X1965" i="2"/>
  <c r="AH1965" i="2"/>
  <c r="AD1965" i="2"/>
  <c r="W1968" i="2"/>
  <c r="AG1968" i="2"/>
  <c r="AC1968" i="2"/>
  <c r="P1974" i="2"/>
  <c r="R1974" i="2" s="1"/>
  <c r="W1975" i="2"/>
  <c r="AC1975" i="2"/>
  <c r="O1975" i="2"/>
  <c r="Q1975" i="2" s="1"/>
  <c r="AD1976" i="2"/>
  <c r="X1976" i="2"/>
  <c r="O1980" i="2"/>
  <c r="Q1980" i="2" s="1"/>
  <c r="W1980" i="2"/>
  <c r="AG1980" i="2"/>
  <c r="AC1980" i="2"/>
  <c r="W2002" i="2"/>
  <c r="AG2002" i="2"/>
  <c r="AC2002" i="2"/>
  <c r="O2002" i="2"/>
  <c r="Q2002" i="2" s="1"/>
  <c r="AC2003" i="2"/>
  <c r="AD2012" i="2"/>
  <c r="X2012" i="2"/>
  <c r="AH2012" i="2"/>
  <c r="AC2017" i="2"/>
  <c r="O2017" i="2"/>
  <c r="Q2017" i="2" s="1"/>
  <c r="W2017" i="2"/>
  <c r="AG2017" i="2"/>
  <c r="AG2056" i="2"/>
  <c r="AG1944" i="2"/>
  <c r="P1947" i="2"/>
  <c r="R1947" i="2" s="1"/>
  <c r="AD1947" i="2"/>
  <c r="O1951" i="2"/>
  <c r="Q1951" i="2" s="1"/>
  <c r="W1951" i="2"/>
  <c r="AC1953" i="2"/>
  <c r="O1957" i="2"/>
  <c r="Q1957" i="2" s="1"/>
  <c r="W1957" i="2"/>
  <c r="AC1960" i="2"/>
  <c r="P589" i="3" s="1"/>
  <c r="F590" i="3"/>
  <c r="O1963" i="2"/>
  <c r="Q1963" i="2" s="1"/>
  <c r="AG1963" i="2"/>
  <c r="X1968" i="2"/>
  <c r="AH1968" i="2"/>
  <c r="AD1968" i="2"/>
  <c r="P1972" i="2"/>
  <c r="R1972" i="2" s="1"/>
  <c r="X1975" i="2"/>
  <c r="AH1975" i="2"/>
  <c r="AD1975" i="2"/>
  <c r="P1975" i="2"/>
  <c r="R1975" i="2" s="1"/>
  <c r="AC1976" i="2"/>
  <c r="P1977" i="2"/>
  <c r="R1977" i="2" s="1"/>
  <c r="AH1977" i="2"/>
  <c r="W1978" i="2"/>
  <c r="AG1978" i="2"/>
  <c r="AC1978" i="2"/>
  <c r="O1978" i="2"/>
  <c r="Q1978" i="2" s="1"/>
  <c r="AD1979" i="2"/>
  <c r="X1979" i="2"/>
  <c r="O1983" i="2"/>
  <c r="Q1983" i="2" s="1"/>
  <c r="W1983" i="2"/>
  <c r="AG1983" i="2"/>
  <c r="AC1983" i="2"/>
  <c r="O2001" i="2"/>
  <c r="Q2001" i="2" s="1"/>
  <c r="W2001" i="2"/>
  <c r="AG2001" i="2"/>
  <c r="AC2001" i="2"/>
  <c r="X2002" i="2"/>
  <c r="AH2002" i="2"/>
  <c r="AD2002" i="2"/>
  <c r="P2002" i="2"/>
  <c r="R2002" i="2" s="1"/>
  <c r="W2011" i="2"/>
  <c r="AG2011" i="2"/>
  <c r="AC2011" i="2"/>
  <c r="O2011" i="2"/>
  <c r="Q2011" i="2" s="1"/>
  <c r="AC2012" i="2"/>
  <c r="F609" i="3"/>
  <c r="AC2029" i="2"/>
  <c r="W2029" i="2"/>
  <c r="H609" i="3" s="1"/>
  <c r="O2029" i="2"/>
  <c r="Q2029" i="2" s="1"/>
  <c r="AG2029" i="2"/>
  <c r="AC1952" i="2"/>
  <c r="K590" i="3"/>
  <c r="AD1963" i="2"/>
  <c r="X1978" i="2"/>
  <c r="AH1978" i="2"/>
  <c r="AD1978" i="2"/>
  <c r="P1978" i="2"/>
  <c r="R1978" i="2" s="1"/>
  <c r="AC1979" i="2"/>
  <c r="P1980" i="2"/>
  <c r="R1980" i="2" s="1"/>
  <c r="AH1980" i="2"/>
  <c r="W1981" i="2"/>
  <c r="AG1981" i="2"/>
  <c r="AC1981" i="2"/>
  <c r="O1981" i="2"/>
  <c r="Q1981" i="2" s="1"/>
  <c r="AD1982" i="2"/>
  <c r="X1982" i="2"/>
  <c r="O1986" i="2"/>
  <c r="Q1986" i="2" s="1"/>
  <c r="W1986" i="2"/>
  <c r="F594" i="3"/>
  <c r="O1989" i="2"/>
  <c r="Q1989" i="2" s="1"/>
  <c r="W1989" i="2"/>
  <c r="H594" i="3" s="1"/>
  <c r="AG1989" i="2"/>
  <c r="AC1989" i="2"/>
  <c r="P594" i="3" s="1"/>
  <c r="F595" i="3"/>
  <c r="O1992" i="2"/>
  <c r="Q1992" i="2" s="1"/>
  <c r="W1992" i="2"/>
  <c r="H595" i="3" s="1"/>
  <c r="AG1992" i="2"/>
  <c r="AC1992" i="2"/>
  <c r="P595" i="3" s="1"/>
  <c r="O1995" i="2"/>
  <c r="Q1995" i="2" s="1"/>
  <c r="W1995" i="2"/>
  <c r="AG1995" i="2"/>
  <c r="AC1995" i="2"/>
  <c r="F598" i="3"/>
  <c r="O1998" i="2"/>
  <c r="Q1998" i="2" s="1"/>
  <c r="W1998" i="2"/>
  <c r="H598" i="3" s="1"/>
  <c r="AG1998" i="2"/>
  <c r="AC1998" i="2"/>
  <c r="P598" i="3" s="1"/>
  <c r="F605" i="3"/>
  <c r="O2010" i="2"/>
  <c r="Q2010" i="2" s="1"/>
  <c r="W2010" i="2"/>
  <c r="H605" i="3" s="1"/>
  <c r="AG2010" i="2"/>
  <c r="AC2010" i="2"/>
  <c r="X2011" i="2"/>
  <c r="AH2011" i="2"/>
  <c r="AD2011" i="2"/>
  <c r="P2011" i="2"/>
  <c r="R2011" i="2" s="1"/>
  <c r="X1981" i="2"/>
  <c r="AH1981" i="2"/>
  <c r="AD1981" i="2"/>
  <c r="P1981" i="2"/>
  <c r="R1981" i="2" s="1"/>
  <c r="AC1982" i="2"/>
  <c r="P1983" i="2"/>
  <c r="R1983" i="2" s="1"/>
  <c r="AH1983" i="2"/>
  <c r="W1984" i="2"/>
  <c r="AG1984" i="2"/>
  <c r="AC1984" i="2"/>
  <c r="O1984" i="2"/>
  <c r="Q1984" i="2" s="1"/>
  <c r="AD1985" i="2"/>
  <c r="X1985" i="2"/>
  <c r="W1987" i="2"/>
  <c r="AG1987" i="2"/>
  <c r="AC1987" i="2"/>
  <c r="O1987" i="2"/>
  <c r="Q1987" i="2" s="1"/>
  <c r="AD1988" i="2"/>
  <c r="X1988" i="2"/>
  <c r="W1990" i="2"/>
  <c r="AG1990" i="2"/>
  <c r="AC1990" i="2"/>
  <c r="O1990" i="2"/>
  <c r="Q1990" i="2" s="1"/>
  <c r="AD1991" i="2"/>
  <c r="X1991" i="2"/>
  <c r="F596" i="3"/>
  <c r="W1993" i="2"/>
  <c r="H596" i="3" s="1"/>
  <c r="AG1993" i="2"/>
  <c r="AC1993" i="2"/>
  <c r="O1993" i="2"/>
  <c r="Q1993" i="2" s="1"/>
  <c r="AD1994" i="2"/>
  <c r="X1994" i="2"/>
  <c r="F597" i="3"/>
  <c r="W1996" i="2"/>
  <c r="H597" i="3" s="1"/>
  <c r="AG1996" i="2"/>
  <c r="AC1996" i="2"/>
  <c r="O1996" i="2"/>
  <c r="Q1996" i="2" s="1"/>
  <c r="AD1997" i="2"/>
  <c r="X1997" i="2"/>
  <c r="W1999" i="2"/>
  <c r="AG1999" i="2"/>
  <c r="AC1999" i="2"/>
  <c r="O1999" i="2"/>
  <c r="Q1999" i="2" s="1"/>
  <c r="AD2000" i="2"/>
  <c r="X2000" i="2"/>
  <c r="AH2000" i="2"/>
  <c r="P2001" i="2"/>
  <c r="R2001" i="2" s="1"/>
  <c r="AH2001" i="2"/>
  <c r="AD2001" i="2"/>
  <c r="P2003" i="2"/>
  <c r="R2003" i="2" s="1"/>
  <c r="AD2016" i="2"/>
  <c r="P2016" i="2"/>
  <c r="R2016" i="2" s="1"/>
  <c r="X2016" i="2"/>
  <c r="AH2016" i="2"/>
  <c r="W1944" i="2"/>
  <c r="X1962" i="2"/>
  <c r="AH1962" i="2"/>
  <c r="X1984" i="2"/>
  <c r="AH1984" i="2"/>
  <c r="AD1984" i="2"/>
  <c r="P1984" i="2"/>
  <c r="R1984" i="2" s="1"/>
  <c r="P1986" i="2"/>
  <c r="R1986" i="2" s="1"/>
  <c r="AH1986" i="2"/>
  <c r="X1987" i="2"/>
  <c r="AH1987" i="2"/>
  <c r="AD1987" i="2"/>
  <c r="P1987" i="2"/>
  <c r="R1987" i="2" s="1"/>
  <c r="AC1988" i="2"/>
  <c r="K594" i="3"/>
  <c r="P1989" i="2"/>
  <c r="R1989" i="2" s="1"/>
  <c r="AH1989" i="2"/>
  <c r="X1990" i="2"/>
  <c r="P1990" i="2"/>
  <c r="R1990" i="2" s="1"/>
  <c r="K595" i="3"/>
  <c r="P1992" i="2"/>
  <c r="R1992" i="2" s="1"/>
  <c r="AH1992" i="2"/>
  <c r="K596" i="3"/>
  <c r="X1993" i="2"/>
  <c r="M596" i="3" s="1"/>
  <c r="AH1993" i="2"/>
  <c r="AD1993" i="2"/>
  <c r="P1993" i="2"/>
  <c r="R1993" i="2" s="1"/>
  <c r="AC1994" i="2"/>
  <c r="P1995" i="2"/>
  <c r="R1995" i="2" s="1"/>
  <c r="AH1995" i="2"/>
  <c r="K597" i="3"/>
  <c r="X1996" i="2"/>
  <c r="M597" i="3" s="1"/>
  <c r="AH1996" i="2"/>
  <c r="AD1996" i="2"/>
  <c r="P1996" i="2"/>
  <c r="R1996" i="2" s="1"/>
  <c r="AC1997" i="2"/>
  <c r="K598" i="3"/>
  <c r="P1998" i="2"/>
  <c r="R1998" i="2" s="1"/>
  <c r="AH1998" i="2"/>
  <c r="X1999" i="2"/>
  <c r="AH1999" i="2"/>
  <c r="AD1999" i="2"/>
  <c r="P1999" i="2"/>
  <c r="R1999" i="2" s="1"/>
  <c r="AC2000" i="2"/>
  <c r="K604" i="3"/>
  <c r="AD2009" i="2"/>
  <c r="X2009" i="2"/>
  <c r="M604" i="3" s="1"/>
  <c r="AH2009" i="2"/>
  <c r="K605" i="3"/>
  <c r="P2010" i="2"/>
  <c r="R2010" i="2" s="1"/>
  <c r="AH2010" i="2"/>
  <c r="AD2010" i="2"/>
  <c r="AC2016" i="2"/>
  <c r="AC2026" i="2"/>
  <c r="W2026" i="2"/>
  <c r="O2026" i="2"/>
  <c r="Q2026" i="2" s="1"/>
  <c r="AG2026" i="2"/>
  <c r="AC1962" i="2"/>
  <c r="P1963" i="2"/>
  <c r="R1963" i="2" s="1"/>
  <c r="P1968" i="2"/>
  <c r="R1968" i="2" s="1"/>
  <c r="F591" i="3"/>
  <c r="AC1969" i="2"/>
  <c r="P591" i="3" s="1"/>
  <c r="O1969" i="2"/>
  <c r="Q1969" i="2" s="1"/>
  <c r="AG1969" i="2"/>
  <c r="X2004" i="2"/>
  <c r="M599" i="3" s="1"/>
  <c r="F602" i="3"/>
  <c r="O2007" i="2"/>
  <c r="Q2007" i="2" s="1"/>
  <c r="W2007" i="2"/>
  <c r="H602" i="3" s="1"/>
  <c r="F603" i="3"/>
  <c r="W2008" i="2"/>
  <c r="H603" i="3" s="1"/>
  <c r="AG2008" i="2"/>
  <c r="AC2008" i="2"/>
  <c r="O2008" i="2"/>
  <c r="Q2008" i="2" s="1"/>
  <c r="F614" i="3"/>
  <c r="AC2038" i="2"/>
  <c r="W2038" i="2"/>
  <c r="H614" i="3" s="1"/>
  <c r="O2038" i="2"/>
  <c r="Q2038" i="2" s="1"/>
  <c r="AG2038" i="2"/>
  <c r="AC2039" i="2"/>
  <c r="AG2047" i="2"/>
  <c r="X1949" i="2"/>
  <c r="AH1952" i="2"/>
  <c r="X1955" i="2"/>
  <c r="AH1959" i="2"/>
  <c r="AD1962" i="2"/>
  <c r="O1964" i="2"/>
  <c r="Q1964" i="2" s="1"/>
  <c r="W1964" i="2"/>
  <c r="AG1964" i="2"/>
  <c r="AC1964" i="2"/>
  <c r="AC1966" i="2"/>
  <c r="O1966" i="2"/>
  <c r="Q1966" i="2" s="1"/>
  <c r="AG1966" i="2"/>
  <c r="X1967" i="2"/>
  <c r="O1970" i="2"/>
  <c r="Q1970" i="2" s="1"/>
  <c r="W1970" i="2"/>
  <c r="AG1970" i="2"/>
  <c r="AC1970" i="2"/>
  <c r="P1982" i="2"/>
  <c r="R1982" i="2" s="1"/>
  <c r="K603" i="3"/>
  <c r="X2008" i="2"/>
  <c r="M603" i="3" s="1"/>
  <c r="AH2008" i="2"/>
  <c r="AD2008" i="2"/>
  <c r="P2008" i="2"/>
  <c r="R2008" i="2" s="1"/>
  <c r="AG2015" i="2"/>
  <c r="AG2059" i="2"/>
  <c r="O1948" i="2"/>
  <c r="Q1948" i="2" s="1"/>
  <c r="W1948" i="2"/>
  <c r="AG1951" i="2"/>
  <c r="O1954" i="2"/>
  <c r="Q1954" i="2" s="1"/>
  <c r="W1954" i="2"/>
  <c r="AG1957" i="2"/>
  <c r="O1961" i="2"/>
  <c r="Q1961" i="2" s="1"/>
  <c r="W1961" i="2"/>
  <c r="O1962" i="2"/>
  <c r="Q1962" i="2" s="1"/>
  <c r="AD1967" i="2"/>
  <c r="P1985" i="2"/>
  <c r="R1985" i="2" s="1"/>
  <c r="P1988" i="2"/>
  <c r="R1988" i="2" s="1"/>
  <c r="P1991" i="2"/>
  <c r="R1991" i="2" s="1"/>
  <c r="P1994" i="2"/>
  <c r="R1994" i="2" s="1"/>
  <c r="P1997" i="2"/>
  <c r="R1997" i="2" s="1"/>
  <c r="P2000" i="2"/>
  <c r="R2000" i="2" s="1"/>
  <c r="K601" i="3"/>
  <c r="AD2006" i="2"/>
  <c r="X2006" i="2"/>
  <c r="M601" i="3" s="1"/>
  <c r="AH2006" i="2"/>
  <c r="K602" i="3"/>
  <c r="P2007" i="2"/>
  <c r="R2007" i="2" s="1"/>
  <c r="AH2007" i="2"/>
  <c r="AD2007" i="2"/>
  <c r="W2014" i="2"/>
  <c r="AG2014" i="2"/>
  <c r="AC2014" i="2"/>
  <c r="O2014" i="2"/>
  <c r="Q2014" i="2" s="1"/>
  <c r="AC2023" i="2"/>
  <c r="W2023" i="2"/>
  <c r="AG2023" i="2"/>
  <c r="O2023" i="2"/>
  <c r="Q2023" i="2" s="1"/>
  <c r="F611" i="3"/>
  <c r="AC2035" i="2"/>
  <c r="W2035" i="2"/>
  <c r="H611" i="3" s="1"/>
  <c r="O2035" i="2"/>
  <c r="Q2035" i="2" s="1"/>
  <c r="AG2035" i="2"/>
  <c r="X1946" i="2"/>
  <c r="AC1949" i="2"/>
  <c r="AH1951" i="2"/>
  <c r="W1953" i="2"/>
  <c r="AC1955" i="2"/>
  <c r="AH1957" i="2"/>
  <c r="W1960" i="2"/>
  <c r="H589" i="3" s="1"/>
  <c r="AD1961" i="2"/>
  <c r="P1962" i="2"/>
  <c r="R1962" i="2" s="1"/>
  <c r="AG1962" i="2"/>
  <c r="O1967" i="2"/>
  <c r="Q1967" i="2" s="1"/>
  <c r="W1967" i="2"/>
  <c r="AG1967" i="2"/>
  <c r="AC1967" i="2"/>
  <c r="P1970" i="2"/>
  <c r="R1970" i="2" s="1"/>
  <c r="AH1970" i="2"/>
  <c r="X1974" i="2"/>
  <c r="AH1976" i="2"/>
  <c r="F600" i="3"/>
  <c r="W2005" i="2"/>
  <c r="H600" i="3" s="1"/>
  <c r="AG2005" i="2"/>
  <c r="AC2005" i="2"/>
  <c r="O2005" i="2"/>
  <c r="Q2005" i="2" s="1"/>
  <c r="P2009" i="2"/>
  <c r="R2009" i="2" s="1"/>
  <c r="X2014" i="2"/>
  <c r="AH2014" i="2"/>
  <c r="AD2014" i="2"/>
  <c r="P2014" i="2"/>
  <c r="R2014" i="2" s="1"/>
  <c r="AC2021" i="2"/>
  <c r="AG1973" i="2"/>
  <c r="AG1976" i="2"/>
  <c r="AG1979" i="2"/>
  <c r="AG1982" i="2"/>
  <c r="AG1988" i="2"/>
  <c r="AG1991" i="2"/>
  <c r="AG1994" i="2"/>
  <c r="AG1997" i="2"/>
  <c r="AG2000" i="2"/>
  <c r="AG2003" i="2"/>
  <c r="AG2006" i="2"/>
  <c r="AG2009" i="2"/>
  <c r="AG2012" i="2"/>
  <c r="AG2016" i="2"/>
  <c r="P2019" i="2"/>
  <c r="R2019" i="2" s="1"/>
  <c r="AD2019" i="2"/>
  <c r="K608" i="3"/>
  <c r="X2022" i="2"/>
  <c r="M608" i="3" s="1"/>
  <c r="AH2023" i="2"/>
  <c r="P2023" i="2"/>
  <c r="R2023" i="2" s="1"/>
  <c r="X2040" i="2"/>
  <c r="AH2040" i="2"/>
  <c r="AC2043" i="2"/>
  <c r="AD2048" i="2"/>
  <c r="P2048" i="2"/>
  <c r="R2048" i="2" s="1"/>
  <c r="X2048" i="2"/>
  <c r="AH2048" i="2"/>
  <c r="S2055" i="2"/>
  <c r="O2056" i="2"/>
  <c r="Q2056" i="2" s="1"/>
  <c r="AD2060" i="2"/>
  <c r="P2060" i="2"/>
  <c r="R2060" i="2" s="1"/>
  <c r="X2060" i="2"/>
  <c r="AH2060" i="2"/>
  <c r="AD2013" i="2"/>
  <c r="F608" i="3"/>
  <c r="AG2022" i="2"/>
  <c r="AH2026" i="2"/>
  <c r="P2026" i="2"/>
  <c r="R2026" i="2" s="1"/>
  <c r="AD2026" i="2"/>
  <c r="K609" i="3"/>
  <c r="AH2029" i="2"/>
  <c r="P2029" i="2"/>
  <c r="R2029" i="2" s="1"/>
  <c r="AD2029" i="2"/>
  <c r="AH2032" i="2"/>
  <c r="P2032" i="2"/>
  <c r="R2032" i="2" s="1"/>
  <c r="AD2032" i="2"/>
  <c r="K611" i="3"/>
  <c r="AH2035" i="2"/>
  <c r="P2035" i="2"/>
  <c r="R2035" i="2" s="1"/>
  <c r="AD2035" i="2"/>
  <c r="K614" i="3"/>
  <c r="AH2038" i="2"/>
  <c r="AD2038" i="2"/>
  <c r="P2038" i="2"/>
  <c r="R2038" i="2" s="1"/>
  <c r="AC2040" i="2"/>
  <c r="AG2048" i="2"/>
  <c r="O2048" i="2"/>
  <c r="Q2048" i="2" s="1"/>
  <c r="F617" i="3"/>
  <c r="W2050" i="2"/>
  <c r="H617" i="3" s="1"/>
  <c r="AC2050" i="2"/>
  <c r="AG2060" i="2"/>
  <c r="O2060" i="2"/>
  <c r="Q2060" i="2" s="1"/>
  <c r="W2062" i="2"/>
  <c r="AG2062" i="2"/>
  <c r="AC2062" i="2"/>
  <c r="W2076" i="2"/>
  <c r="AG2076" i="2"/>
  <c r="AC2076" i="2"/>
  <c r="O2076" i="2"/>
  <c r="Q2076" i="2" s="1"/>
  <c r="W2081" i="2"/>
  <c r="AG2081" i="2"/>
  <c r="AC2081" i="2"/>
  <c r="O2081" i="2"/>
  <c r="Q2081" i="2" s="1"/>
  <c r="F630" i="3"/>
  <c r="AC2094" i="2"/>
  <c r="W2094" i="2"/>
  <c r="H630" i="3" s="1"/>
  <c r="AG2094" i="2"/>
  <c r="O2094" i="2"/>
  <c r="Q2094" i="2" s="1"/>
  <c r="AH2095" i="2"/>
  <c r="AG2119" i="2"/>
  <c r="W1973" i="2"/>
  <c r="H593" i="3" s="1"/>
  <c r="W1976" i="2"/>
  <c r="W1979" i="2"/>
  <c r="W1982" i="2"/>
  <c r="W1985" i="2"/>
  <c r="W1988" i="2"/>
  <c r="W1991" i="2"/>
  <c r="W1994" i="2"/>
  <c r="W1997" i="2"/>
  <c r="W2000" i="2"/>
  <c r="W2003" i="2"/>
  <c r="W2006" i="2"/>
  <c r="H601" i="3" s="1"/>
  <c r="W2009" i="2"/>
  <c r="H604" i="3" s="1"/>
  <c r="W2012" i="2"/>
  <c r="AG2018" i="2"/>
  <c r="F616" i="3"/>
  <c r="W2044" i="2"/>
  <c r="H616" i="3" s="1"/>
  <c r="AC2044" i="2"/>
  <c r="O2047" i="2"/>
  <c r="Q2047" i="2" s="1"/>
  <c r="P2049" i="2"/>
  <c r="R2049" i="2" s="1"/>
  <c r="X2049" i="2"/>
  <c r="AH2049" i="2"/>
  <c r="AD2049" i="2"/>
  <c r="K620" i="3"/>
  <c r="P2061" i="2"/>
  <c r="R2061" i="2" s="1"/>
  <c r="X2061" i="2"/>
  <c r="M620" i="3" s="1"/>
  <c r="AH2061" i="2"/>
  <c r="AD2061" i="2"/>
  <c r="AD2063" i="2"/>
  <c r="P2063" i="2"/>
  <c r="R2063" i="2" s="1"/>
  <c r="X2063" i="2"/>
  <c r="AH2063" i="2"/>
  <c r="P2064" i="2"/>
  <c r="R2064" i="2" s="1"/>
  <c r="X2064" i="2"/>
  <c r="AH2064" i="2"/>
  <c r="AD2064" i="2"/>
  <c r="K624" i="3"/>
  <c r="P2070" i="2"/>
  <c r="R2070" i="2" s="1"/>
  <c r="X2070" i="2"/>
  <c r="M624" i="3" s="1"/>
  <c r="AH2070" i="2"/>
  <c r="AD2070" i="2"/>
  <c r="AH2121" i="2"/>
  <c r="AH2017" i="2"/>
  <c r="AD2021" i="2"/>
  <c r="P2021" i="2"/>
  <c r="R2021" i="2" s="1"/>
  <c r="X2021" i="2"/>
  <c r="AC2022" i="2"/>
  <c r="K613" i="3"/>
  <c r="X2037" i="2"/>
  <c r="M613" i="3" s="1"/>
  <c r="F615" i="3"/>
  <c r="W2041" i="2"/>
  <c r="H615" i="3" s="1"/>
  <c r="AC2041" i="2"/>
  <c r="AG2041" i="2"/>
  <c r="P2043" i="2"/>
  <c r="R2043" i="2" s="1"/>
  <c r="AC2049" i="2"/>
  <c r="K618" i="3"/>
  <c r="P2051" i="2"/>
  <c r="R2051" i="2" s="1"/>
  <c r="X2051" i="2"/>
  <c r="M618" i="3" s="1"/>
  <c r="W2054" i="2"/>
  <c r="S2058" i="2"/>
  <c r="AG2063" i="2"/>
  <c r="AC2063" i="2"/>
  <c r="O2063" i="2"/>
  <c r="Q2063" i="2" s="1"/>
  <c r="AC2064" i="2"/>
  <c r="K623" i="3"/>
  <c r="P2069" i="2"/>
  <c r="R2069" i="2" s="1"/>
  <c r="X2069" i="2"/>
  <c r="M623" i="3" s="1"/>
  <c r="W2075" i="2"/>
  <c r="O2075" i="2"/>
  <c r="Q2075" i="2" s="1"/>
  <c r="X2086" i="2"/>
  <c r="AH2086" i="2"/>
  <c r="AD2086" i="2"/>
  <c r="P2086" i="2"/>
  <c r="R2086" i="2" s="1"/>
  <c r="AC2093" i="2"/>
  <c r="W2093" i="2"/>
  <c r="AG2093" i="2"/>
  <c r="O2093" i="2"/>
  <c r="Q2093" i="2" s="1"/>
  <c r="F639" i="3"/>
  <c r="O2106" i="2"/>
  <c r="Q2106" i="2" s="1"/>
  <c r="AC2106" i="2"/>
  <c r="AG2106" i="2"/>
  <c r="W2106" i="2"/>
  <c r="H639" i="3" s="1"/>
  <c r="K641" i="3"/>
  <c r="AD2108" i="2"/>
  <c r="P2108" i="2"/>
  <c r="R2108" i="2" s="1"/>
  <c r="AH2108" i="2"/>
  <c r="X2108" i="2"/>
  <c r="M641" i="3" s="1"/>
  <c r="O2022" i="2"/>
  <c r="Q2022" i="2" s="1"/>
  <c r="AC2025" i="2"/>
  <c r="AG2025" i="2"/>
  <c r="AC2028" i="2"/>
  <c r="AG2028" i="2"/>
  <c r="AC2031" i="2"/>
  <c r="AG2031" i="2"/>
  <c r="AC2034" i="2"/>
  <c r="AG2034" i="2"/>
  <c r="F613" i="3"/>
  <c r="AC2037" i="2"/>
  <c r="AG2037" i="2"/>
  <c r="W2039" i="2"/>
  <c r="K616" i="3"/>
  <c r="AH2044" i="2"/>
  <c r="AD2044" i="2"/>
  <c r="P2044" i="2"/>
  <c r="R2044" i="2" s="1"/>
  <c r="F618" i="3"/>
  <c r="AG2051" i="2"/>
  <c r="O2051" i="2"/>
  <c r="Q2051" i="2" s="1"/>
  <c r="W2053" i="2"/>
  <c r="AC2053" i="2"/>
  <c r="F622" i="3"/>
  <c r="W2068" i="2"/>
  <c r="H622" i="3" s="1"/>
  <c r="AG2068" i="2"/>
  <c r="AC2068" i="2"/>
  <c r="O2068" i="2"/>
  <c r="Q2068" i="2" s="1"/>
  <c r="F637" i="3"/>
  <c r="O2103" i="2"/>
  <c r="Q2103" i="2" s="1"/>
  <c r="AC2103" i="2"/>
  <c r="W2103" i="2"/>
  <c r="H637" i="3" s="1"/>
  <c r="AG2103" i="2"/>
  <c r="AG2116" i="2"/>
  <c r="AH2013" i="2"/>
  <c r="O2015" i="2"/>
  <c r="Q2015" i="2" s="1"/>
  <c r="AD2025" i="2"/>
  <c r="AD2028" i="2"/>
  <c r="AD2034" i="2"/>
  <c r="AD2037" i="2"/>
  <c r="K615" i="3"/>
  <c r="P2041" i="2"/>
  <c r="R2041" i="2" s="1"/>
  <c r="AD2045" i="2"/>
  <c r="P2045" i="2"/>
  <c r="R2045" i="2" s="1"/>
  <c r="X2045" i="2"/>
  <c r="AH2045" i="2"/>
  <c r="P2052" i="2"/>
  <c r="R2052" i="2" s="1"/>
  <c r="X2052" i="2"/>
  <c r="AH2052" i="2"/>
  <c r="AD2052" i="2"/>
  <c r="X2080" i="2"/>
  <c r="P2080" i="2"/>
  <c r="R2080" i="2" s="1"/>
  <c r="AG2084" i="2"/>
  <c r="AC2084" i="2"/>
  <c r="O2084" i="2"/>
  <c r="Q2084" i="2" s="1"/>
  <c r="W2084" i="2"/>
  <c r="AH2092" i="2"/>
  <c r="AH2130" i="2"/>
  <c r="AH2151" i="2"/>
  <c r="O1973" i="2"/>
  <c r="Q1973" i="2" s="1"/>
  <c r="O1976" i="2"/>
  <c r="Q1976" i="2" s="1"/>
  <c r="O1979" i="2"/>
  <c r="Q1979" i="2" s="1"/>
  <c r="O1982" i="2"/>
  <c r="Q1982" i="2" s="1"/>
  <c r="O1985" i="2"/>
  <c r="Q1985" i="2" s="1"/>
  <c r="O1988" i="2"/>
  <c r="Q1988" i="2" s="1"/>
  <c r="O1991" i="2"/>
  <c r="Q1991" i="2" s="1"/>
  <c r="O1994" i="2"/>
  <c r="Q1994" i="2" s="1"/>
  <c r="O1997" i="2"/>
  <c r="Q1997" i="2" s="1"/>
  <c r="O2000" i="2"/>
  <c r="Q2000" i="2" s="1"/>
  <c r="O2003" i="2"/>
  <c r="Q2003" i="2" s="1"/>
  <c r="O2006" i="2"/>
  <c r="Q2006" i="2" s="1"/>
  <c r="O2009" i="2"/>
  <c r="Q2009" i="2" s="1"/>
  <c r="O2012" i="2"/>
  <c r="Q2012" i="2" s="1"/>
  <c r="P2015" i="2"/>
  <c r="R2015" i="2" s="1"/>
  <c r="AC2015" i="2"/>
  <c r="X2017" i="2"/>
  <c r="W2018" i="2"/>
  <c r="H606" i="3" s="1"/>
  <c r="AH2022" i="2"/>
  <c r="AD2039" i="2"/>
  <c r="P2039" i="2"/>
  <c r="R2039" i="2" s="1"/>
  <c r="X2039" i="2"/>
  <c r="AG2045" i="2"/>
  <c r="O2045" i="2"/>
  <c r="Q2045" i="2" s="1"/>
  <c r="S2049" i="2"/>
  <c r="O2050" i="2"/>
  <c r="Q2050" i="2" s="1"/>
  <c r="AC2052" i="2"/>
  <c r="AD2054" i="2"/>
  <c r="P2054" i="2"/>
  <c r="R2054" i="2" s="1"/>
  <c r="X2054" i="2"/>
  <c r="AH2054" i="2"/>
  <c r="S2061" i="2"/>
  <c r="O2062" i="2"/>
  <c r="Q2062" i="2" s="1"/>
  <c r="AH2079" i="2"/>
  <c r="X2013" i="2"/>
  <c r="K606" i="3"/>
  <c r="P2018" i="2"/>
  <c r="R2018" i="2" s="1"/>
  <c r="X2018" i="2"/>
  <c r="M606" i="3" s="1"/>
  <c r="K607" i="3"/>
  <c r="X2019" i="2"/>
  <c r="M607" i="3" s="1"/>
  <c r="AC2020" i="2"/>
  <c r="AD2024" i="2"/>
  <c r="P2024" i="2"/>
  <c r="R2024" i="2" s="1"/>
  <c r="X2024" i="2"/>
  <c r="AD2027" i="2"/>
  <c r="P2027" i="2"/>
  <c r="R2027" i="2" s="1"/>
  <c r="X2027" i="2"/>
  <c r="AD2030" i="2"/>
  <c r="P2030" i="2"/>
  <c r="R2030" i="2" s="1"/>
  <c r="X2030" i="2"/>
  <c r="K610" i="3"/>
  <c r="AD2033" i="2"/>
  <c r="P2033" i="2"/>
  <c r="R2033" i="2" s="1"/>
  <c r="X2033" i="2"/>
  <c r="M610" i="3" s="1"/>
  <c r="K612" i="3"/>
  <c r="AD2036" i="2"/>
  <c r="P2036" i="2"/>
  <c r="R2036" i="2" s="1"/>
  <c r="X2036" i="2"/>
  <c r="M612" i="3" s="1"/>
  <c r="AG2039" i="2"/>
  <c r="AD2042" i="2"/>
  <c r="P2042" i="2"/>
  <c r="R2042" i="2" s="1"/>
  <c r="X2042" i="2"/>
  <c r="AH2042" i="2"/>
  <c r="O2054" i="2"/>
  <c r="Q2054" i="2" s="1"/>
  <c r="W2056" i="2"/>
  <c r="AC2056" i="2"/>
  <c r="K626" i="3"/>
  <c r="X2074" i="2"/>
  <c r="M626" i="3" s="1"/>
  <c r="AH2074" i="2"/>
  <c r="AD2074" i="2"/>
  <c r="P2074" i="2"/>
  <c r="R2074" i="2" s="1"/>
  <c r="AG2078" i="2"/>
  <c r="AC2078" i="2"/>
  <c r="O2078" i="2"/>
  <c r="Q2078" i="2" s="1"/>
  <c r="W2078" i="2"/>
  <c r="AC2090" i="2"/>
  <c r="W2090" i="2"/>
  <c r="AG2090" i="2"/>
  <c r="O2090" i="2"/>
  <c r="Q2090" i="2" s="1"/>
  <c r="AD2091" i="2"/>
  <c r="AC1973" i="2"/>
  <c r="AC2006" i="2"/>
  <c r="AC2009" i="2"/>
  <c r="P604" i="3" s="1"/>
  <c r="O2016" i="2"/>
  <c r="Q2016" i="2" s="1"/>
  <c r="F607" i="3"/>
  <c r="AH2020" i="2"/>
  <c r="P2020" i="2"/>
  <c r="R2020" i="2" s="1"/>
  <c r="AH2021" i="2"/>
  <c r="AG2024" i="2"/>
  <c r="AC2024" i="2"/>
  <c r="P2025" i="2"/>
  <c r="R2025" i="2" s="1"/>
  <c r="AG2027" i="2"/>
  <c r="AC2027" i="2"/>
  <c r="P2028" i="2"/>
  <c r="R2028" i="2" s="1"/>
  <c r="AG2030" i="2"/>
  <c r="AC2030" i="2"/>
  <c r="P2031" i="2"/>
  <c r="R2031" i="2" s="1"/>
  <c r="F610" i="3"/>
  <c r="AG2033" i="2"/>
  <c r="AC2033" i="2"/>
  <c r="P610" i="3" s="1"/>
  <c r="P2034" i="2"/>
  <c r="R2034" i="2" s="1"/>
  <c r="F612" i="3"/>
  <c r="AG2036" i="2"/>
  <c r="AC2036" i="2"/>
  <c r="P612" i="3" s="1"/>
  <c r="P2037" i="2"/>
  <c r="R2037" i="2" s="1"/>
  <c r="O2041" i="2"/>
  <c r="Q2041" i="2" s="1"/>
  <c r="AG2042" i="2"/>
  <c r="O2042" i="2"/>
  <c r="Q2042" i="2" s="1"/>
  <c r="X2046" i="2"/>
  <c r="P2055" i="2"/>
  <c r="R2055" i="2" s="1"/>
  <c r="X2055" i="2"/>
  <c r="K621" i="3"/>
  <c r="P2067" i="2"/>
  <c r="R2067" i="2" s="1"/>
  <c r="X2067" i="2"/>
  <c r="M621" i="3" s="1"/>
  <c r="AH2067" i="2"/>
  <c r="AD2067" i="2"/>
  <c r="K628" i="3"/>
  <c r="AH2083" i="2"/>
  <c r="AD2083" i="2"/>
  <c r="P2083" i="2"/>
  <c r="R2083" i="2" s="1"/>
  <c r="X2083" i="2"/>
  <c r="M628" i="3" s="1"/>
  <c r="K636" i="3"/>
  <c r="AD2102" i="2"/>
  <c r="P2102" i="2"/>
  <c r="R2102" i="2" s="1"/>
  <c r="AH2102" i="2"/>
  <c r="X2102" i="2"/>
  <c r="M636" i="3" s="1"/>
  <c r="AG2113" i="2"/>
  <c r="AH2127" i="2"/>
  <c r="AD2020" i="2"/>
  <c r="AC2046" i="2"/>
  <c r="W2047" i="2"/>
  <c r="AC2047" i="2"/>
  <c r="W2048" i="2"/>
  <c r="S2052" i="2"/>
  <c r="AC2055" i="2"/>
  <c r="AD2057" i="2"/>
  <c r="P2057" i="2"/>
  <c r="R2057" i="2" s="1"/>
  <c r="X2057" i="2"/>
  <c r="AH2057" i="2"/>
  <c r="W2060" i="2"/>
  <c r="P2066" i="2"/>
  <c r="R2066" i="2" s="1"/>
  <c r="X2066" i="2"/>
  <c r="K625" i="3"/>
  <c r="AD2072" i="2"/>
  <c r="P2072" i="2"/>
  <c r="R2072" i="2" s="1"/>
  <c r="X2072" i="2"/>
  <c r="M625" i="3" s="1"/>
  <c r="AH2072" i="2"/>
  <c r="AC2139" i="2"/>
  <c r="AC2018" i="2"/>
  <c r="X2026" i="2"/>
  <c r="X2029" i="2"/>
  <c r="M609" i="3" s="1"/>
  <c r="X2032" i="2"/>
  <c r="X2035" i="2"/>
  <c r="M611" i="3" s="1"/>
  <c r="X2038" i="2"/>
  <c r="M614" i="3" s="1"/>
  <c r="O2039" i="2"/>
  <c r="Q2039" i="2" s="1"/>
  <c r="AC2048" i="2"/>
  <c r="AG2057" i="2"/>
  <c r="O2057" i="2"/>
  <c r="Q2057" i="2" s="1"/>
  <c r="W2059" i="2"/>
  <c r="AC2059" i="2"/>
  <c r="AC2060" i="2"/>
  <c r="W2063" i="2"/>
  <c r="W2065" i="2"/>
  <c r="AG2065" i="2"/>
  <c r="AC2065" i="2"/>
  <c r="O2065" i="2"/>
  <c r="Q2065" i="2" s="1"/>
  <c r="AG2066" i="2"/>
  <c r="W2071" i="2"/>
  <c r="AG2071" i="2"/>
  <c r="AC2071" i="2"/>
  <c r="O2071" i="2"/>
  <c r="Q2071" i="2" s="1"/>
  <c r="AH2077" i="2"/>
  <c r="AD2077" i="2"/>
  <c r="P2077" i="2"/>
  <c r="R2077" i="2" s="1"/>
  <c r="X2077" i="2"/>
  <c r="AH2089" i="2"/>
  <c r="F632" i="3"/>
  <c r="AC2096" i="2"/>
  <c r="AG2096" i="2"/>
  <c r="O2096" i="2"/>
  <c r="Q2096" i="2" s="1"/>
  <c r="W2096" i="2"/>
  <c r="H632" i="3" s="1"/>
  <c r="AH2015" i="2"/>
  <c r="AD2017" i="2"/>
  <c r="O2018" i="2"/>
  <c r="Q2018" i="2" s="1"/>
  <c r="AD2018" i="2"/>
  <c r="O2019" i="2"/>
  <c r="Q2019" i="2" s="1"/>
  <c r="O2020" i="2"/>
  <c r="Q2020" i="2" s="1"/>
  <c r="AG2020" i="2"/>
  <c r="W2022" i="2"/>
  <c r="H608" i="3" s="1"/>
  <c r="O2024" i="2"/>
  <c r="Q2024" i="2" s="1"/>
  <c r="AH2024" i="2"/>
  <c r="O2027" i="2"/>
  <c r="Q2027" i="2" s="1"/>
  <c r="AH2027" i="2"/>
  <c r="O2030" i="2"/>
  <c r="Q2030" i="2" s="1"/>
  <c r="AH2030" i="2"/>
  <c r="O2033" i="2"/>
  <c r="Q2033" i="2" s="1"/>
  <c r="AH2033" i="2"/>
  <c r="AH2036" i="2"/>
  <c r="X2043" i="2"/>
  <c r="AH2043" i="2"/>
  <c r="AH2047" i="2"/>
  <c r="AD2047" i="2"/>
  <c r="P2047" i="2"/>
  <c r="R2047" i="2" s="1"/>
  <c r="AG2050" i="2"/>
  <c r="K619" i="3"/>
  <c r="P2058" i="2"/>
  <c r="R2058" i="2" s="1"/>
  <c r="X2058" i="2"/>
  <c r="M619" i="3" s="1"/>
  <c r="AH2058" i="2"/>
  <c r="AD2058" i="2"/>
  <c r="AG2077" i="2"/>
  <c r="W2082" i="2"/>
  <c r="AG2082" i="2"/>
  <c r="AC2082" i="2"/>
  <c r="O2082" i="2"/>
  <c r="Q2082" i="2" s="1"/>
  <c r="F629" i="3"/>
  <c r="W2088" i="2"/>
  <c r="H629" i="3" s="1"/>
  <c r="AG2088" i="2"/>
  <c r="AC2088" i="2"/>
  <c r="O2088" i="2"/>
  <c r="Q2088" i="2" s="1"/>
  <c r="AH2124" i="2"/>
  <c r="AC2074" i="2"/>
  <c r="P626" i="3" s="1"/>
  <c r="W2077" i="2"/>
  <c r="AC2080" i="2"/>
  <c r="W2083" i="2"/>
  <c r="H628" i="3" s="1"/>
  <c r="AC2086" i="2"/>
  <c r="P2095" i="2"/>
  <c r="R2095" i="2" s="1"/>
  <c r="K635" i="3"/>
  <c r="X2101" i="2"/>
  <c r="M635" i="3" s="1"/>
  <c r="AD2105" i="2"/>
  <c r="P2105" i="2"/>
  <c r="R2105" i="2" s="1"/>
  <c r="AD2111" i="2"/>
  <c r="P2111" i="2"/>
  <c r="R2111" i="2" s="1"/>
  <c r="AC2168" i="2"/>
  <c r="S2064" i="2"/>
  <c r="W2066" i="2"/>
  <c r="S2067" i="2"/>
  <c r="W2069" i="2"/>
  <c r="H623" i="3" s="1"/>
  <c r="S2070" i="2"/>
  <c r="W2072" i="2"/>
  <c r="H625" i="3" s="1"/>
  <c r="T2079" i="2"/>
  <c r="T2085" i="2"/>
  <c r="AC2097" i="2"/>
  <c r="X2114" i="2"/>
  <c r="AH2114" i="2"/>
  <c r="AD2114" i="2"/>
  <c r="P2114" i="2"/>
  <c r="R2114" i="2" s="1"/>
  <c r="O2116" i="2"/>
  <c r="Q2116" i="2" s="1"/>
  <c r="W2116" i="2"/>
  <c r="AC2116" i="2"/>
  <c r="P2145" i="2"/>
  <c r="R2145" i="2" s="1"/>
  <c r="AH2145" i="2"/>
  <c r="AD2145" i="2"/>
  <c r="X2145" i="2"/>
  <c r="AD2154" i="2"/>
  <c r="P2154" i="2"/>
  <c r="R2154" i="2" s="1"/>
  <c r="AH2154" i="2"/>
  <c r="X2154" i="2"/>
  <c r="AC2167" i="2"/>
  <c r="P2050" i="2"/>
  <c r="R2050" i="2" s="1"/>
  <c r="P2053" i="2"/>
  <c r="R2053" i="2" s="1"/>
  <c r="P2056" i="2"/>
  <c r="R2056" i="2" s="1"/>
  <c r="P2059" i="2"/>
  <c r="R2059" i="2" s="1"/>
  <c r="P2062" i="2"/>
  <c r="R2062" i="2" s="1"/>
  <c r="P2065" i="2"/>
  <c r="R2065" i="2" s="1"/>
  <c r="P2068" i="2"/>
  <c r="R2068" i="2" s="1"/>
  <c r="P2071" i="2"/>
  <c r="R2071" i="2" s="1"/>
  <c r="AH2073" i="2"/>
  <c r="AD2075" i="2"/>
  <c r="AD2081" i="2"/>
  <c r="AH2085" i="2"/>
  <c r="AD2088" i="2"/>
  <c r="AD2090" i="2"/>
  <c r="O2091" i="2"/>
  <c r="Q2091" i="2" s="1"/>
  <c r="P2092" i="2"/>
  <c r="R2092" i="2" s="1"/>
  <c r="P2093" i="2"/>
  <c r="R2093" i="2" s="1"/>
  <c r="S2095" i="2"/>
  <c r="P2097" i="2"/>
  <c r="R2097" i="2" s="1"/>
  <c r="F641" i="3"/>
  <c r="O2108" i="2"/>
  <c r="Q2108" i="2" s="1"/>
  <c r="F642" i="3"/>
  <c r="O2109" i="2"/>
  <c r="Q2109" i="2" s="1"/>
  <c r="W2109" i="2"/>
  <c r="H642" i="3" s="1"/>
  <c r="AC2109" i="2"/>
  <c r="AG2109" i="2"/>
  <c r="O2135" i="2"/>
  <c r="Q2135" i="2" s="1"/>
  <c r="AG2135" i="2"/>
  <c r="AC2135" i="2"/>
  <c r="W2135" i="2"/>
  <c r="AC2158" i="2"/>
  <c r="AG2163" i="2"/>
  <c r="AG2040" i="2"/>
  <c r="AG2043" i="2"/>
  <c r="AG2046" i="2"/>
  <c r="AG2049" i="2"/>
  <c r="AG2052" i="2"/>
  <c r="AG2055" i="2"/>
  <c r="AG2061" i="2"/>
  <c r="AG2064" i="2"/>
  <c r="AG2067" i="2"/>
  <c r="AG2070" i="2"/>
  <c r="AG2074" i="2"/>
  <c r="P2076" i="2"/>
  <c r="R2076" i="2" s="1"/>
  <c r="X2078" i="2"/>
  <c r="AG2080" i="2"/>
  <c r="P2082" i="2"/>
  <c r="R2082" i="2" s="1"/>
  <c r="AG2086" i="2"/>
  <c r="P2089" i="2"/>
  <c r="R2089" i="2" s="1"/>
  <c r="AH2093" i="2"/>
  <c r="F634" i="3"/>
  <c r="AC2099" i="2"/>
  <c r="AG2099" i="2"/>
  <c r="O2105" i="2"/>
  <c r="Q2105" i="2" s="1"/>
  <c r="AD2115" i="2"/>
  <c r="P2115" i="2"/>
  <c r="R2115" i="2" s="1"/>
  <c r="X2115" i="2"/>
  <c r="AH2135" i="2"/>
  <c r="P2135" i="2"/>
  <c r="R2135" i="2" s="1"/>
  <c r="AD2135" i="2"/>
  <c r="X2135" i="2"/>
  <c r="O2143" i="2"/>
  <c r="Q2143" i="2" s="1"/>
  <c r="W2143" i="2"/>
  <c r="AG2143" i="2"/>
  <c r="AC2143" i="2"/>
  <c r="O2148" i="2"/>
  <c r="Q2148" i="2" s="1"/>
  <c r="W2148" i="2"/>
  <c r="AG2148" i="2"/>
  <c r="AC2148" i="2"/>
  <c r="AD2163" i="2"/>
  <c r="P2163" i="2"/>
  <c r="R2163" i="2" s="1"/>
  <c r="AH2163" i="2"/>
  <c r="X2163" i="2"/>
  <c r="AD2050" i="2"/>
  <c r="AD2053" i="2"/>
  <c r="AD2056" i="2"/>
  <c r="AD2059" i="2"/>
  <c r="AD2062" i="2"/>
  <c r="AD2065" i="2"/>
  <c r="AD2068" i="2"/>
  <c r="AD2071" i="2"/>
  <c r="AD2076" i="2"/>
  <c r="K627" i="3"/>
  <c r="X2079" i="2"/>
  <c r="M627" i="3" s="1"/>
  <c r="AD2082" i="2"/>
  <c r="P2084" i="2"/>
  <c r="R2084" i="2" s="1"/>
  <c r="P2090" i="2"/>
  <c r="R2090" i="2" s="1"/>
  <c r="AG2097" i="2"/>
  <c r="K634" i="3"/>
  <c r="P2099" i="2"/>
  <c r="R2099" i="2" s="1"/>
  <c r="K638" i="3"/>
  <c r="X2104" i="2"/>
  <c r="M638" i="3" s="1"/>
  <c r="AH2104" i="2"/>
  <c r="AD2104" i="2"/>
  <c r="AC2115" i="2"/>
  <c r="X2117" i="2"/>
  <c r="AH2117" i="2"/>
  <c r="AD2117" i="2"/>
  <c r="P2117" i="2"/>
  <c r="R2117" i="2" s="1"/>
  <c r="O2119" i="2"/>
  <c r="Q2119" i="2" s="1"/>
  <c r="W2119" i="2"/>
  <c r="AC2119" i="2"/>
  <c r="AC2170" i="2"/>
  <c r="W2040" i="2"/>
  <c r="W2043" i="2"/>
  <c r="W2046" i="2"/>
  <c r="W2049" i="2"/>
  <c r="W2052" i="2"/>
  <c r="W2055" i="2"/>
  <c r="W2058" i="2"/>
  <c r="H619" i="3" s="1"/>
  <c r="W2061" i="2"/>
  <c r="H620" i="3" s="1"/>
  <c r="W2064" i="2"/>
  <c r="O2066" i="2"/>
  <c r="Q2066" i="2" s="1"/>
  <c r="W2067" i="2"/>
  <c r="H621" i="3" s="1"/>
  <c r="O2069" i="2"/>
  <c r="Q2069" i="2" s="1"/>
  <c r="W2070" i="2"/>
  <c r="H624" i="3" s="1"/>
  <c r="O2072" i="2"/>
  <c r="Q2072" i="2" s="1"/>
  <c r="O2077" i="2"/>
  <c r="Q2077" i="2" s="1"/>
  <c r="O2083" i="2"/>
  <c r="Q2083" i="2" s="1"/>
  <c r="AH2090" i="2"/>
  <c r="AG2091" i="2"/>
  <c r="O2097" i="2"/>
  <c r="Q2097" i="2" s="1"/>
  <c r="P2101" i="2"/>
  <c r="R2101" i="2" s="1"/>
  <c r="X2111" i="2"/>
  <c r="AG2166" i="2"/>
  <c r="AC2182" i="2"/>
  <c r="W2074" i="2"/>
  <c r="H626" i="3" s="1"/>
  <c r="AH2075" i="2"/>
  <c r="AC2077" i="2"/>
  <c r="W2080" i="2"/>
  <c r="AH2081" i="2"/>
  <c r="AC2083" i="2"/>
  <c r="P628" i="3" s="1"/>
  <c r="W2086" i="2"/>
  <c r="AH2088" i="2"/>
  <c r="K632" i="3"/>
  <c r="P2096" i="2"/>
  <c r="R2096" i="2" s="1"/>
  <c r="AD2096" i="2"/>
  <c r="K643" i="3"/>
  <c r="X2110" i="2"/>
  <c r="M643" i="3" s="1"/>
  <c r="AH2110" i="2"/>
  <c r="AD2110" i="2"/>
  <c r="AD2118" i="2"/>
  <c r="P2118" i="2"/>
  <c r="R2118" i="2" s="1"/>
  <c r="X2118" i="2"/>
  <c r="AG2134" i="2"/>
  <c r="AC2134" i="2"/>
  <c r="O2134" i="2"/>
  <c r="Q2134" i="2" s="1"/>
  <c r="W2134" i="2"/>
  <c r="AG2157" i="2"/>
  <c r="AD2166" i="2"/>
  <c r="P2166" i="2"/>
  <c r="R2166" i="2" s="1"/>
  <c r="AH2166" i="2"/>
  <c r="X2166" i="2"/>
  <c r="AC2194" i="2"/>
  <c r="AC2066" i="2"/>
  <c r="AC2069" i="2"/>
  <c r="AC2072" i="2"/>
  <c r="P625" i="3" s="1"/>
  <c r="K631" i="3"/>
  <c r="X2095" i="2"/>
  <c r="M631" i="3" s="1"/>
  <c r="AD2095" i="2"/>
  <c r="O2100" i="2"/>
  <c r="Q2100" i="2" s="1"/>
  <c r="AC2100" i="2"/>
  <c r="F636" i="3"/>
  <c r="AC2118" i="2"/>
  <c r="K644" i="3"/>
  <c r="X2120" i="2"/>
  <c r="M644" i="3" s="1"/>
  <c r="P2120" i="2"/>
  <c r="R2120" i="2" s="1"/>
  <c r="O2122" i="2"/>
  <c r="Q2122" i="2" s="1"/>
  <c r="W2122" i="2"/>
  <c r="AG2122" i="2"/>
  <c r="AC2122" i="2"/>
  <c r="O2125" i="2"/>
  <c r="Q2125" i="2" s="1"/>
  <c r="W2125" i="2"/>
  <c r="AG2125" i="2"/>
  <c r="AC2125" i="2"/>
  <c r="O2128" i="2"/>
  <c r="Q2128" i="2" s="1"/>
  <c r="W2128" i="2"/>
  <c r="AG2128" i="2"/>
  <c r="AC2128" i="2"/>
  <c r="O2131" i="2"/>
  <c r="Q2131" i="2" s="1"/>
  <c r="W2131" i="2"/>
  <c r="AG2131" i="2"/>
  <c r="AC2131" i="2"/>
  <c r="O2139" i="2"/>
  <c r="Q2139" i="2" s="1"/>
  <c r="W2139" i="2"/>
  <c r="AG2139" i="2"/>
  <c r="F648" i="3"/>
  <c r="O2142" i="2"/>
  <c r="Q2142" i="2" s="1"/>
  <c r="AG2142" i="2"/>
  <c r="AC2142" i="2"/>
  <c r="P648" i="3" s="1"/>
  <c r="W2142" i="2"/>
  <c r="H648" i="3" s="1"/>
  <c r="T2153" i="2"/>
  <c r="P2153" i="2"/>
  <c r="R2153" i="2" s="1"/>
  <c r="AD2157" i="2"/>
  <c r="P2157" i="2"/>
  <c r="R2157" i="2" s="1"/>
  <c r="AH2157" i="2"/>
  <c r="X2157" i="2"/>
  <c r="AH2050" i="2"/>
  <c r="AH2053" i="2"/>
  <c r="AH2056" i="2"/>
  <c r="AH2059" i="2"/>
  <c r="AH2062" i="2"/>
  <c r="AH2065" i="2"/>
  <c r="AH2068" i="2"/>
  <c r="AH2071" i="2"/>
  <c r="AH2076" i="2"/>
  <c r="AD2078" i="2"/>
  <c r="O2079" i="2"/>
  <c r="Q2079" i="2" s="1"/>
  <c r="AH2082" i="2"/>
  <c r="AD2084" i="2"/>
  <c r="F631" i="3"/>
  <c r="AG2095" i="2"/>
  <c r="AH2096" i="2"/>
  <c r="K633" i="3"/>
  <c r="X2098" i="2"/>
  <c r="M633" i="3" s="1"/>
  <c r="AH2098" i="2"/>
  <c r="AD2098" i="2"/>
  <c r="AG2100" i="2"/>
  <c r="K640" i="3"/>
  <c r="X2107" i="2"/>
  <c r="M640" i="3" s="1"/>
  <c r="AH2107" i="2"/>
  <c r="AD2107" i="2"/>
  <c r="W2108" i="2"/>
  <c r="H641" i="3" s="1"/>
  <c r="K648" i="3"/>
  <c r="AH2142" i="2"/>
  <c r="P2142" i="2"/>
  <c r="R2142" i="2" s="1"/>
  <c r="AD2142" i="2"/>
  <c r="X2142" i="2"/>
  <c r="M648" i="3" s="1"/>
  <c r="AG2169" i="2"/>
  <c r="AG2173" i="2"/>
  <c r="AG2181" i="2"/>
  <c r="O2040" i="2"/>
  <c r="Q2040" i="2" s="1"/>
  <c r="O2043" i="2"/>
  <c r="Q2043" i="2" s="1"/>
  <c r="P2073" i="2"/>
  <c r="R2073" i="2" s="1"/>
  <c r="X2075" i="2"/>
  <c r="AG2083" i="2"/>
  <c r="X2092" i="2"/>
  <c r="AD2092" i="2"/>
  <c r="K630" i="3"/>
  <c r="P2094" i="2"/>
  <c r="R2094" i="2" s="1"/>
  <c r="AH2094" i="2"/>
  <c r="P2104" i="2"/>
  <c r="R2104" i="2" s="1"/>
  <c r="AD2121" i="2"/>
  <c r="P2121" i="2"/>
  <c r="R2121" i="2" s="1"/>
  <c r="X2121" i="2"/>
  <c r="K645" i="3"/>
  <c r="X2123" i="2"/>
  <c r="M645" i="3" s="1"/>
  <c r="P2123" i="2"/>
  <c r="R2123" i="2" s="1"/>
  <c r="K647" i="3"/>
  <c r="X2126" i="2"/>
  <c r="M647" i="3" s="1"/>
  <c r="AH2126" i="2"/>
  <c r="AD2126" i="2"/>
  <c r="P2126" i="2"/>
  <c r="R2126" i="2" s="1"/>
  <c r="X2129" i="2"/>
  <c r="AH2129" i="2"/>
  <c r="AD2129" i="2"/>
  <c r="P2129" i="2"/>
  <c r="R2129" i="2" s="1"/>
  <c r="X2132" i="2"/>
  <c r="AH2132" i="2"/>
  <c r="AD2132" i="2"/>
  <c r="P2132" i="2"/>
  <c r="R2132" i="2" s="1"/>
  <c r="AD2152" i="2"/>
  <c r="AD2169" i="2"/>
  <c r="P2169" i="2"/>
  <c r="R2169" i="2" s="1"/>
  <c r="X2169" i="2"/>
  <c r="AH2169" i="2"/>
  <c r="AC2197" i="2"/>
  <c r="X2050" i="2"/>
  <c r="M617" i="3" s="1"/>
  <c r="X2068" i="2"/>
  <c r="M622" i="3" s="1"/>
  <c r="P2081" i="2"/>
  <c r="R2081" i="2" s="1"/>
  <c r="K629" i="3"/>
  <c r="P2088" i="2"/>
  <c r="R2088" i="2" s="1"/>
  <c r="X2089" i="2"/>
  <c r="AD2089" i="2"/>
  <c r="AG2092" i="2"/>
  <c r="AH2105" i="2"/>
  <c r="O2113" i="2"/>
  <c r="Q2113" i="2" s="1"/>
  <c r="W2113" i="2"/>
  <c r="AC2113" i="2"/>
  <c r="AC2121" i="2"/>
  <c r="K646" i="3"/>
  <c r="AD2124" i="2"/>
  <c r="P2124" i="2"/>
  <c r="R2124" i="2" s="1"/>
  <c r="X2124" i="2"/>
  <c r="M646" i="3" s="1"/>
  <c r="AD2127" i="2"/>
  <c r="P2127" i="2"/>
  <c r="R2127" i="2" s="1"/>
  <c r="X2127" i="2"/>
  <c r="AD2130" i="2"/>
  <c r="P2130" i="2"/>
  <c r="R2130" i="2" s="1"/>
  <c r="X2130" i="2"/>
  <c r="AD2133" i="2"/>
  <c r="P2133" i="2"/>
  <c r="R2133" i="2" s="1"/>
  <c r="X2133" i="2"/>
  <c r="AH2133" i="2"/>
  <c r="O2136" i="2"/>
  <c r="Q2136" i="2" s="1"/>
  <c r="W2136" i="2"/>
  <c r="AG2136" i="2"/>
  <c r="AC2136" i="2"/>
  <c r="AH2141" i="2"/>
  <c r="AG2151" i="2"/>
  <c r="AG2160" i="2"/>
  <c r="AC2164" i="2"/>
  <c r="AC2061" i="2"/>
  <c r="P620" i="3" s="1"/>
  <c r="AC2067" i="2"/>
  <c r="P621" i="3" s="1"/>
  <c r="AG2069" i="2"/>
  <c r="AC2070" i="2"/>
  <c r="P624" i="3" s="1"/>
  <c r="AG2072" i="2"/>
  <c r="O2074" i="2"/>
  <c r="Q2074" i="2" s="1"/>
  <c r="AG2089" i="2"/>
  <c r="P2091" i="2"/>
  <c r="R2091" i="2" s="1"/>
  <c r="AH2091" i="2"/>
  <c r="W2097" i="2"/>
  <c r="X2099" i="2"/>
  <c r="M634" i="3" s="1"/>
  <c r="O2102" i="2"/>
  <c r="Q2102" i="2" s="1"/>
  <c r="AC2105" i="2"/>
  <c r="AG2105" i="2"/>
  <c r="P2110" i="2"/>
  <c r="R2110" i="2" s="1"/>
  <c r="AC2111" i="2"/>
  <c r="AC2127" i="2"/>
  <c r="AC2130" i="2"/>
  <c r="AG2133" i="2"/>
  <c r="S2137" i="2"/>
  <c r="O2137" i="2"/>
  <c r="Q2137" i="2" s="1"/>
  <c r="AD2151" i="2"/>
  <c r="X2151" i="2"/>
  <c r="P2151" i="2"/>
  <c r="R2151" i="2" s="1"/>
  <c r="AD2160" i="2"/>
  <c r="P2160" i="2"/>
  <c r="R2160" i="2" s="1"/>
  <c r="AH2160" i="2"/>
  <c r="X2160" i="2"/>
  <c r="AG2172" i="2"/>
  <c r="AG2176" i="2"/>
  <c r="AG2111" i="2"/>
  <c r="AG2115" i="2"/>
  <c r="AG2118" i="2"/>
  <c r="AG2121" i="2"/>
  <c r="AG2124" i="2"/>
  <c r="AG2127" i="2"/>
  <c r="AG2130" i="2"/>
  <c r="AH2134" i="2"/>
  <c r="X2136" i="2"/>
  <c r="X2137" i="2"/>
  <c r="O2146" i="2"/>
  <c r="Q2146" i="2" s="1"/>
  <c r="W2146" i="2"/>
  <c r="AD2172" i="2"/>
  <c r="P2172" i="2"/>
  <c r="R2172" i="2" s="1"/>
  <c r="AH2172" i="2"/>
  <c r="W2174" i="2"/>
  <c r="AG2174" i="2"/>
  <c r="O2174" i="2"/>
  <c r="Q2174" i="2" s="1"/>
  <c r="O2191" i="2"/>
  <c r="Q2191" i="2" s="1"/>
  <c r="W2191" i="2"/>
  <c r="AG2191" i="2"/>
  <c r="AC2193" i="2"/>
  <c r="O2193" i="2"/>
  <c r="Q2193" i="2" s="1"/>
  <c r="W2193" i="2"/>
  <c r="W2195" i="2"/>
  <c r="AG2195" i="2"/>
  <c r="AC2195" i="2"/>
  <c r="O2195" i="2"/>
  <c r="Q2195" i="2" s="1"/>
  <c r="X2198" i="2"/>
  <c r="AH2198" i="2"/>
  <c r="AD2198" i="2"/>
  <c r="AD2199" i="2"/>
  <c r="P2199" i="2"/>
  <c r="R2199" i="2" s="1"/>
  <c r="AH2199" i="2"/>
  <c r="AC2209" i="2"/>
  <c r="O2209" i="2"/>
  <c r="Q2209" i="2" s="1"/>
  <c r="W2209" i="2"/>
  <c r="AG2209" i="2"/>
  <c r="W2168" i="2"/>
  <c r="AG2168" i="2"/>
  <c r="O2168" i="2"/>
  <c r="Q2168" i="2" s="1"/>
  <c r="X2174" i="2"/>
  <c r="AH2174" i="2"/>
  <c r="AD2174" i="2"/>
  <c r="AC2175" i="2"/>
  <c r="O2175" i="2"/>
  <c r="Q2175" i="2" s="1"/>
  <c r="W2175" i="2"/>
  <c r="O2176" i="2"/>
  <c r="Q2176" i="2" s="1"/>
  <c r="W2176" i="2"/>
  <c r="O2188" i="2"/>
  <c r="Q2188" i="2" s="1"/>
  <c r="W2188" i="2"/>
  <c r="AG2188" i="2"/>
  <c r="AC2190" i="2"/>
  <c r="O2190" i="2"/>
  <c r="Q2190" i="2" s="1"/>
  <c r="W2190" i="2"/>
  <c r="W2192" i="2"/>
  <c r="AG2192" i="2"/>
  <c r="AC2192" i="2"/>
  <c r="O2192" i="2"/>
  <c r="Q2192" i="2" s="1"/>
  <c r="X2195" i="2"/>
  <c r="AH2195" i="2"/>
  <c r="AD2195" i="2"/>
  <c r="AD2196" i="2"/>
  <c r="P2196" i="2"/>
  <c r="R2196" i="2" s="1"/>
  <c r="AH2196" i="2"/>
  <c r="W2206" i="2"/>
  <c r="AG2206" i="2"/>
  <c r="AC2206" i="2"/>
  <c r="AD2209" i="2"/>
  <c r="P2209" i="2"/>
  <c r="R2209" i="2" s="1"/>
  <c r="X2209" i="2"/>
  <c r="AH2209" i="2"/>
  <c r="O2212" i="2"/>
  <c r="Q2212" i="2" s="1"/>
  <c r="W2212" i="2"/>
  <c r="X2217" i="2"/>
  <c r="P2217" i="2"/>
  <c r="R2217" i="2" s="1"/>
  <c r="AH2217" i="2"/>
  <c r="AD2217" i="2"/>
  <c r="W2111" i="2"/>
  <c r="W2115" i="2"/>
  <c r="W2118" i="2"/>
  <c r="W2121" i="2"/>
  <c r="W2124" i="2"/>
  <c r="H646" i="3" s="1"/>
  <c r="W2127" i="2"/>
  <c r="W2130" i="2"/>
  <c r="W2133" i="2"/>
  <c r="AH2140" i="2"/>
  <c r="P2146" i="2"/>
  <c r="R2146" i="2" s="1"/>
  <c r="AH2146" i="2"/>
  <c r="AD2146" i="2"/>
  <c r="X2152" i="2"/>
  <c r="W2156" i="2"/>
  <c r="AG2156" i="2"/>
  <c r="O2156" i="2"/>
  <c r="Q2156" i="2" s="1"/>
  <c r="AC2156" i="2"/>
  <c r="W2159" i="2"/>
  <c r="AG2159" i="2"/>
  <c r="O2159" i="2"/>
  <c r="Q2159" i="2" s="1"/>
  <c r="AC2159" i="2"/>
  <c r="W2162" i="2"/>
  <c r="AG2162" i="2"/>
  <c r="O2162" i="2"/>
  <c r="Q2162" i="2" s="1"/>
  <c r="AC2162" i="2"/>
  <c r="W2165" i="2"/>
  <c r="AG2165" i="2"/>
  <c r="O2165" i="2"/>
  <c r="Q2165" i="2" s="1"/>
  <c r="AC2165" i="2"/>
  <c r="X2168" i="2"/>
  <c r="AH2168" i="2"/>
  <c r="AD2168" i="2"/>
  <c r="O2185" i="2"/>
  <c r="Q2185" i="2" s="1"/>
  <c r="W2185" i="2"/>
  <c r="AG2185" i="2"/>
  <c r="AC2187" i="2"/>
  <c r="O2187" i="2"/>
  <c r="Q2187" i="2" s="1"/>
  <c r="W2187" i="2"/>
  <c r="W2189" i="2"/>
  <c r="AG2189" i="2"/>
  <c r="AC2189" i="2"/>
  <c r="O2189" i="2"/>
  <c r="Q2189" i="2" s="1"/>
  <c r="X2192" i="2"/>
  <c r="AH2192" i="2"/>
  <c r="AD2192" i="2"/>
  <c r="AD2193" i="2"/>
  <c r="P2193" i="2"/>
  <c r="R2193" i="2" s="1"/>
  <c r="AH2193" i="2"/>
  <c r="AG2213" i="2"/>
  <c r="AC2213" i="2"/>
  <c r="O2213" i="2"/>
  <c r="Q2213" i="2" s="1"/>
  <c r="AD2143" i="2"/>
  <c r="AD2148" i="2"/>
  <c r="W2150" i="2"/>
  <c r="O2150" i="2"/>
  <c r="Q2150" i="2" s="1"/>
  <c r="AC2150" i="2"/>
  <c r="O2154" i="2"/>
  <c r="Q2154" i="2" s="1"/>
  <c r="W2154" i="2"/>
  <c r="AC2154" i="2"/>
  <c r="X2156" i="2"/>
  <c r="AH2156" i="2"/>
  <c r="AD2156" i="2"/>
  <c r="X2159" i="2"/>
  <c r="AH2159" i="2"/>
  <c r="AD2159" i="2"/>
  <c r="X2162" i="2"/>
  <c r="AH2162" i="2"/>
  <c r="AD2162" i="2"/>
  <c r="X2165" i="2"/>
  <c r="AH2165" i="2"/>
  <c r="AD2165" i="2"/>
  <c r="AC2169" i="2"/>
  <c r="O2169" i="2"/>
  <c r="Q2169" i="2" s="1"/>
  <c r="W2169" i="2"/>
  <c r="P2175" i="2"/>
  <c r="R2175" i="2" s="1"/>
  <c r="W2177" i="2"/>
  <c r="AG2177" i="2"/>
  <c r="O2177" i="2"/>
  <c r="Q2177" i="2" s="1"/>
  <c r="O2182" i="2"/>
  <c r="Q2182" i="2" s="1"/>
  <c r="W2182" i="2"/>
  <c r="AG2182" i="2"/>
  <c r="AC2184" i="2"/>
  <c r="O2184" i="2"/>
  <c r="Q2184" i="2" s="1"/>
  <c r="W2184" i="2"/>
  <c r="W2186" i="2"/>
  <c r="AG2186" i="2"/>
  <c r="AC2186" i="2"/>
  <c r="O2186" i="2"/>
  <c r="Q2186" i="2" s="1"/>
  <c r="X2189" i="2"/>
  <c r="AH2189" i="2"/>
  <c r="AD2189" i="2"/>
  <c r="AD2190" i="2"/>
  <c r="P2190" i="2"/>
  <c r="R2190" i="2" s="1"/>
  <c r="AH2190" i="2"/>
  <c r="X2206" i="2"/>
  <c r="AH2206" i="2"/>
  <c r="AD2206" i="2"/>
  <c r="P2206" i="2"/>
  <c r="R2206" i="2" s="1"/>
  <c r="AH2207" i="2"/>
  <c r="AD2207" i="2"/>
  <c r="P2207" i="2"/>
  <c r="R2207" i="2" s="1"/>
  <c r="X2207" i="2"/>
  <c r="AD2208" i="2"/>
  <c r="P2208" i="2"/>
  <c r="R2208" i="2" s="1"/>
  <c r="X2208" i="2"/>
  <c r="AD2211" i="2"/>
  <c r="X2211" i="2"/>
  <c r="AH2211" i="2"/>
  <c r="AD2214" i="2"/>
  <c r="X2214" i="2"/>
  <c r="AH2223" i="2"/>
  <c r="AD2223" i="2"/>
  <c r="X2223" i="2"/>
  <c r="P2223" i="2"/>
  <c r="R2223" i="2" s="1"/>
  <c r="AC2230" i="2"/>
  <c r="X2150" i="2"/>
  <c r="AD2150" i="2"/>
  <c r="O2152" i="2"/>
  <c r="Q2152" i="2" s="1"/>
  <c r="W2152" i="2"/>
  <c r="AC2152" i="2"/>
  <c r="O2170" i="2"/>
  <c r="Q2170" i="2" s="1"/>
  <c r="W2170" i="2"/>
  <c r="P2174" i="2"/>
  <c r="R2174" i="2" s="1"/>
  <c r="X2177" i="2"/>
  <c r="AH2177" i="2"/>
  <c r="AD2177" i="2"/>
  <c r="AC2178" i="2"/>
  <c r="O2178" i="2"/>
  <c r="Q2178" i="2" s="1"/>
  <c r="W2178" i="2"/>
  <c r="O2179" i="2"/>
  <c r="Q2179" i="2" s="1"/>
  <c r="W2179" i="2"/>
  <c r="AG2179" i="2"/>
  <c r="AC2181" i="2"/>
  <c r="O2181" i="2"/>
  <c r="Q2181" i="2" s="1"/>
  <c r="W2181" i="2"/>
  <c r="W2183" i="2"/>
  <c r="AG2183" i="2"/>
  <c r="AC2183" i="2"/>
  <c r="O2183" i="2"/>
  <c r="Q2183" i="2" s="1"/>
  <c r="X2186" i="2"/>
  <c r="AH2186" i="2"/>
  <c r="AD2186" i="2"/>
  <c r="P2187" i="2"/>
  <c r="R2187" i="2" s="1"/>
  <c r="P2195" i="2"/>
  <c r="R2195" i="2" s="1"/>
  <c r="AH2097" i="2"/>
  <c r="AH2100" i="2"/>
  <c r="AH2103" i="2"/>
  <c r="AH2106" i="2"/>
  <c r="AH2109" i="2"/>
  <c r="AH2113" i="2"/>
  <c r="AH2116" i="2"/>
  <c r="AH2119" i="2"/>
  <c r="AH2122" i="2"/>
  <c r="AH2125" i="2"/>
  <c r="AH2128" i="2"/>
  <c r="AH2131" i="2"/>
  <c r="W2141" i="2"/>
  <c r="O2145" i="2"/>
  <c r="Q2145" i="2" s="1"/>
  <c r="W2145" i="2"/>
  <c r="AH2148" i="2"/>
  <c r="AG2150" i="2"/>
  <c r="P2168" i="2"/>
  <c r="R2168" i="2" s="1"/>
  <c r="AG2170" i="2"/>
  <c r="X2172" i="2"/>
  <c r="W2180" i="2"/>
  <c r="AG2180" i="2"/>
  <c r="AC2180" i="2"/>
  <c r="O2180" i="2"/>
  <c r="Q2180" i="2" s="1"/>
  <c r="X2183" i="2"/>
  <c r="AH2183" i="2"/>
  <c r="AD2183" i="2"/>
  <c r="AD2184" i="2"/>
  <c r="P2184" i="2"/>
  <c r="R2184" i="2" s="1"/>
  <c r="AH2184" i="2"/>
  <c r="P2192" i="2"/>
  <c r="R2192" i="2" s="1"/>
  <c r="X2199" i="2"/>
  <c r="W2296" i="2"/>
  <c r="AC2296" i="2"/>
  <c r="O2296" i="2"/>
  <c r="Q2296" i="2" s="1"/>
  <c r="AG2296" i="2"/>
  <c r="O2111" i="2"/>
  <c r="Q2111" i="2" s="1"/>
  <c r="O2115" i="2"/>
  <c r="Q2115" i="2" s="1"/>
  <c r="O2118" i="2"/>
  <c r="Q2118" i="2" s="1"/>
  <c r="O2121" i="2"/>
  <c r="Q2121" i="2" s="1"/>
  <c r="O2124" i="2"/>
  <c r="Q2124" i="2" s="1"/>
  <c r="O2127" i="2"/>
  <c r="Q2127" i="2" s="1"/>
  <c r="O2130" i="2"/>
  <c r="Q2130" i="2" s="1"/>
  <c r="O2133" i="2"/>
  <c r="Q2133" i="2" s="1"/>
  <c r="X2141" i="2"/>
  <c r="AH2143" i="2"/>
  <c r="P2148" i="2"/>
  <c r="R2148" i="2" s="1"/>
  <c r="AH2150" i="2"/>
  <c r="P2152" i="2"/>
  <c r="R2152" i="2" s="1"/>
  <c r="AH2152" i="2"/>
  <c r="P2156" i="2"/>
  <c r="R2156" i="2" s="1"/>
  <c r="AC2157" i="2"/>
  <c r="O2157" i="2"/>
  <c r="Q2157" i="2" s="1"/>
  <c r="W2157" i="2"/>
  <c r="P2159" i="2"/>
  <c r="R2159" i="2" s="1"/>
  <c r="AC2160" i="2"/>
  <c r="O2160" i="2"/>
  <c r="Q2160" i="2" s="1"/>
  <c r="W2160" i="2"/>
  <c r="P2162" i="2"/>
  <c r="R2162" i="2" s="1"/>
  <c r="AC2163" i="2"/>
  <c r="O2163" i="2"/>
  <c r="Q2163" i="2" s="1"/>
  <c r="W2163" i="2"/>
  <c r="P2165" i="2"/>
  <c r="R2165" i="2" s="1"/>
  <c r="AC2166" i="2"/>
  <c r="O2166" i="2"/>
  <c r="Q2166" i="2" s="1"/>
  <c r="W2166" i="2"/>
  <c r="AD2178" i="2"/>
  <c r="P2178" i="2"/>
  <c r="R2178" i="2" s="1"/>
  <c r="AH2178" i="2"/>
  <c r="X2180" i="2"/>
  <c r="AH2180" i="2"/>
  <c r="AD2180" i="2"/>
  <c r="AD2181" i="2"/>
  <c r="P2181" i="2"/>
  <c r="R2181" i="2" s="1"/>
  <c r="AH2181" i="2"/>
  <c r="P2189" i="2"/>
  <c r="R2189" i="2" s="1"/>
  <c r="X2196" i="2"/>
  <c r="O2206" i="2"/>
  <c r="Q2206" i="2" s="1"/>
  <c r="AH2228" i="2"/>
  <c r="AC2236" i="2"/>
  <c r="O2236" i="2"/>
  <c r="Q2236" i="2" s="1"/>
  <c r="W2236" i="2"/>
  <c r="AG2236" i="2"/>
  <c r="AC2280" i="2"/>
  <c r="O2280" i="2"/>
  <c r="Q2280" i="2" s="1"/>
  <c r="W2280" i="2"/>
  <c r="AG2280" i="2"/>
  <c r="X2097" i="2"/>
  <c r="X2100" i="2"/>
  <c r="X2103" i="2"/>
  <c r="M637" i="3" s="1"/>
  <c r="X2106" i="2"/>
  <c r="M639" i="3" s="1"/>
  <c r="X2109" i="2"/>
  <c r="M642" i="3" s="1"/>
  <c r="X2113" i="2"/>
  <c r="X2116" i="2"/>
  <c r="X2119" i="2"/>
  <c r="X2122" i="2"/>
  <c r="X2125" i="2"/>
  <c r="X2128" i="2"/>
  <c r="X2131" i="2"/>
  <c r="AC2133" i="2"/>
  <c r="O2140" i="2"/>
  <c r="Q2140" i="2" s="1"/>
  <c r="W2140" i="2"/>
  <c r="W2147" i="2"/>
  <c r="O2147" i="2"/>
  <c r="Q2147" i="2" s="1"/>
  <c r="AC2147" i="2"/>
  <c r="P2150" i="2"/>
  <c r="R2150" i="2" s="1"/>
  <c r="AG2152" i="2"/>
  <c r="P2177" i="2"/>
  <c r="R2177" i="2" s="1"/>
  <c r="P2186" i="2"/>
  <c r="R2186" i="2" s="1"/>
  <c r="X2193" i="2"/>
  <c r="AG2098" i="2"/>
  <c r="AG2101" i="2"/>
  <c r="AG2104" i="2"/>
  <c r="AG2107" i="2"/>
  <c r="AG2110" i="2"/>
  <c r="AG2114" i="2"/>
  <c r="AG2117" i="2"/>
  <c r="AG2120" i="2"/>
  <c r="AG2123" i="2"/>
  <c r="AC2124" i="2"/>
  <c r="P646" i="3" s="1"/>
  <c r="AG2126" i="2"/>
  <c r="AG2129" i="2"/>
  <c r="AG2132" i="2"/>
  <c r="AH2136" i="2"/>
  <c r="AC2141" i="2"/>
  <c r="AG2145" i="2"/>
  <c r="X2147" i="2"/>
  <c r="AD2147" i="2"/>
  <c r="O2149" i="2"/>
  <c r="Q2149" i="2" s="1"/>
  <c r="W2149" i="2"/>
  <c r="O2155" i="2"/>
  <c r="Q2155" i="2" s="1"/>
  <c r="W2155" i="2"/>
  <c r="AC2155" i="2"/>
  <c r="W2171" i="2"/>
  <c r="AG2171" i="2"/>
  <c r="O2171" i="2"/>
  <c r="Q2171" i="2" s="1"/>
  <c r="X2175" i="2"/>
  <c r="P2183" i="2"/>
  <c r="R2183" i="2" s="1"/>
  <c r="X2190" i="2"/>
  <c r="AG2193" i="2"/>
  <c r="AC2203" i="2"/>
  <c r="O2203" i="2"/>
  <c r="Q2203" i="2" s="1"/>
  <c r="W2203" i="2"/>
  <c r="AG2203" i="2"/>
  <c r="X2220" i="2"/>
  <c r="P2220" i="2"/>
  <c r="R2220" i="2" s="1"/>
  <c r="AH2220" i="2"/>
  <c r="AD2220" i="2"/>
  <c r="P2134" i="2"/>
  <c r="R2134" i="2" s="1"/>
  <c r="AD2134" i="2"/>
  <c r="AD2141" i="2"/>
  <c r="W2144" i="2"/>
  <c r="O2144" i="2"/>
  <c r="Q2144" i="2" s="1"/>
  <c r="O2151" i="2"/>
  <c r="Q2151" i="2" s="1"/>
  <c r="W2151" i="2"/>
  <c r="O2158" i="2"/>
  <c r="Q2158" i="2" s="1"/>
  <c r="W2158" i="2"/>
  <c r="O2161" i="2"/>
  <c r="Q2161" i="2" s="1"/>
  <c r="W2161" i="2"/>
  <c r="O2164" i="2"/>
  <c r="Q2164" i="2" s="1"/>
  <c r="W2164" i="2"/>
  <c r="O2167" i="2"/>
  <c r="Q2167" i="2" s="1"/>
  <c r="W2167" i="2"/>
  <c r="X2171" i="2"/>
  <c r="AH2171" i="2"/>
  <c r="AD2171" i="2"/>
  <c r="P2180" i="2"/>
  <c r="R2180" i="2" s="1"/>
  <c r="X2187" i="2"/>
  <c r="AG2190" i="2"/>
  <c r="AC2191" i="2"/>
  <c r="O2200" i="2"/>
  <c r="Q2200" i="2" s="1"/>
  <c r="W2200" i="2"/>
  <c r="AG2200" i="2"/>
  <c r="W2202" i="2"/>
  <c r="AG2202" i="2"/>
  <c r="AC2202" i="2"/>
  <c r="O2202" i="2"/>
  <c r="Q2202" i="2" s="1"/>
  <c r="AD2203" i="2"/>
  <c r="P2203" i="2"/>
  <c r="R2203" i="2" s="1"/>
  <c r="X2203" i="2"/>
  <c r="AH2203" i="2"/>
  <c r="AH2208" i="2"/>
  <c r="W2098" i="2"/>
  <c r="H633" i="3" s="1"/>
  <c r="W2101" i="2"/>
  <c r="H635" i="3" s="1"/>
  <c r="W2104" i="2"/>
  <c r="H638" i="3" s="1"/>
  <c r="W2107" i="2"/>
  <c r="H640" i="3" s="1"/>
  <c r="W2110" i="2"/>
  <c r="H643" i="3" s="1"/>
  <c r="W2120" i="2"/>
  <c r="H644" i="3" s="1"/>
  <c r="W2123" i="2"/>
  <c r="H645" i="3" s="1"/>
  <c r="W2126" i="2"/>
  <c r="H647" i="3" s="1"/>
  <c r="AD2140" i="2"/>
  <c r="P2141" i="2"/>
  <c r="R2141" i="2" s="1"/>
  <c r="X2144" i="2"/>
  <c r="AC2144" i="2"/>
  <c r="X2146" i="2"/>
  <c r="P2149" i="2"/>
  <c r="R2149" i="2" s="1"/>
  <c r="AC2151" i="2"/>
  <c r="W2153" i="2"/>
  <c r="O2153" i="2"/>
  <c r="Q2153" i="2" s="1"/>
  <c r="AC2153" i="2"/>
  <c r="P2155" i="2"/>
  <c r="R2155" i="2" s="1"/>
  <c r="AH2155" i="2"/>
  <c r="AC2172" i="2"/>
  <c r="O2172" i="2"/>
  <c r="Q2172" i="2" s="1"/>
  <c r="W2172" i="2"/>
  <c r="O2173" i="2"/>
  <c r="Q2173" i="2" s="1"/>
  <c r="W2173" i="2"/>
  <c r="AC2174" i="2"/>
  <c r="AG2175" i="2"/>
  <c r="AC2176" i="2"/>
  <c r="AG2187" i="2"/>
  <c r="AC2188" i="2"/>
  <c r="O2197" i="2"/>
  <c r="Q2197" i="2" s="1"/>
  <c r="W2197" i="2"/>
  <c r="AG2197" i="2"/>
  <c r="AC2199" i="2"/>
  <c r="O2199" i="2"/>
  <c r="Q2199" i="2" s="1"/>
  <c r="W2199" i="2"/>
  <c r="W2201" i="2"/>
  <c r="AG2201" i="2"/>
  <c r="AC2201" i="2"/>
  <c r="O2201" i="2"/>
  <c r="Q2201" i="2" s="1"/>
  <c r="W2213" i="2"/>
  <c r="AH2214" i="2"/>
  <c r="AG2227" i="2"/>
  <c r="P2103" i="2"/>
  <c r="R2103" i="2" s="1"/>
  <c r="P2106" i="2"/>
  <c r="R2106" i="2" s="1"/>
  <c r="P2109" i="2"/>
  <c r="R2109" i="2" s="1"/>
  <c r="W2137" i="2"/>
  <c r="AG2141" i="2"/>
  <c r="X2143" i="2"/>
  <c r="AD2144" i="2"/>
  <c r="P2147" i="2"/>
  <c r="R2147" i="2" s="1"/>
  <c r="X2153" i="2"/>
  <c r="AH2153" i="2"/>
  <c r="AD2153" i="2"/>
  <c r="AG2155" i="2"/>
  <c r="P2158" i="2"/>
  <c r="R2158" i="2" s="1"/>
  <c r="AH2158" i="2"/>
  <c r="AG2158" i="2"/>
  <c r="P2161" i="2"/>
  <c r="R2161" i="2" s="1"/>
  <c r="AH2161" i="2"/>
  <c r="P2164" i="2"/>
  <c r="R2164" i="2" s="1"/>
  <c r="AH2164" i="2"/>
  <c r="AG2164" i="2"/>
  <c r="X2178" i="2"/>
  <c r="X2181" i="2"/>
  <c r="AG2184" i="2"/>
  <c r="AC2185" i="2"/>
  <c r="O2194" i="2"/>
  <c r="Q2194" i="2" s="1"/>
  <c r="W2194" i="2"/>
  <c r="AG2194" i="2"/>
  <c r="AC2196" i="2"/>
  <c r="O2196" i="2"/>
  <c r="Q2196" i="2" s="1"/>
  <c r="W2196" i="2"/>
  <c r="W2198" i="2"/>
  <c r="AG2198" i="2"/>
  <c r="AC2198" i="2"/>
  <c r="O2198" i="2"/>
  <c r="Q2198" i="2" s="1"/>
  <c r="X2201" i="2"/>
  <c r="AH2201" i="2"/>
  <c r="AD2201" i="2"/>
  <c r="AD2202" i="2"/>
  <c r="P2202" i="2"/>
  <c r="R2202" i="2" s="1"/>
  <c r="X2202" i="2"/>
  <c r="AD2224" i="2"/>
  <c r="AG2217" i="2"/>
  <c r="AC2217" i="2"/>
  <c r="O2217" i="2"/>
  <c r="Q2217" i="2" s="1"/>
  <c r="W2217" i="2"/>
  <c r="AG2220" i="2"/>
  <c r="AC2220" i="2"/>
  <c r="O2220" i="2"/>
  <c r="Q2220" i="2" s="1"/>
  <c r="W2220" i="2"/>
  <c r="AG2223" i="2"/>
  <c r="O2223" i="2"/>
  <c r="Q2223" i="2" s="1"/>
  <c r="X2226" i="2"/>
  <c r="AH2226" i="2"/>
  <c r="AD2226" i="2"/>
  <c r="S2241" i="2"/>
  <c r="O2241" i="2"/>
  <c r="Q2241" i="2" s="1"/>
  <c r="AD2197" i="2"/>
  <c r="AD2200" i="2"/>
  <c r="O2207" i="2"/>
  <c r="Q2207" i="2" s="1"/>
  <c r="W2208" i="2"/>
  <c r="T2262" i="2"/>
  <c r="P2262" i="2"/>
  <c r="R2262" i="2" s="1"/>
  <c r="AH2282" i="2"/>
  <c r="AD2282" i="2"/>
  <c r="P2282" i="2"/>
  <c r="R2282" i="2" s="1"/>
  <c r="X2282" i="2"/>
  <c r="AD2205" i="2"/>
  <c r="P2227" i="2"/>
  <c r="R2227" i="2" s="1"/>
  <c r="AH2227" i="2"/>
  <c r="X2227" i="2"/>
  <c r="AG2228" i="2"/>
  <c r="O2228" i="2"/>
  <c r="Q2228" i="2" s="1"/>
  <c r="AD2213" i="2"/>
  <c r="P2224" i="2"/>
  <c r="R2224" i="2" s="1"/>
  <c r="X2224" i="2"/>
  <c r="AH2167" i="2"/>
  <c r="AH2170" i="2"/>
  <c r="AH2173" i="2"/>
  <c r="AH2176" i="2"/>
  <c r="AH2179" i="2"/>
  <c r="AH2182" i="2"/>
  <c r="AH2185" i="2"/>
  <c r="AH2188" i="2"/>
  <c r="AH2191" i="2"/>
  <c r="AH2194" i="2"/>
  <c r="AH2197" i="2"/>
  <c r="AH2200" i="2"/>
  <c r="AG2205" i="2"/>
  <c r="AC2207" i="2"/>
  <c r="AC2215" i="2"/>
  <c r="O2215" i="2"/>
  <c r="Q2215" i="2" s="1"/>
  <c r="AG2215" i="2"/>
  <c r="AG2224" i="2"/>
  <c r="O2230" i="2"/>
  <c r="Q2230" i="2" s="1"/>
  <c r="AG2230" i="2"/>
  <c r="W2230" i="2"/>
  <c r="W2231" i="2"/>
  <c r="AG2231" i="2"/>
  <c r="AC2231" i="2"/>
  <c r="AC2256" i="2"/>
  <c r="O2256" i="2"/>
  <c r="Q2256" i="2" s="1"/>
  <c r="W2256" i="2"/>
  <c r="AG2256" i="2"/>
  <c r="AG2270" i="2"/>
  <c r="W2204" i="2"/>
  <c r="AH2205" i="2"/>
  <c r="O2208" i="2"/>
  <c r="Q2208" i="2" s="1"/>
  <c r="AG2211" i="2"/>
  <c r="AC2211" i="2"/>
  <c r="W2211" i="2"/>
  <c r="AH2213" i="2"/>
  <c r="P2215" i="2"/>
  <c r="R2215" i="2" s="1"/>
  <c r="AH2215" i="2"/>
  <c r="AC2218" i="2"/>
  <c r="AC2221" i="2"/>
  <c r="AD2229" i="2"/>
  <c r="W2232" i="2"/>
  <c r="O2232" i="2"/>
  <c r="Q2232" i="2" s="1"/>
  <c r="AC2232" i="2"/>
  <c r="AC2249" i="2"/>
  <c r="O2249" i="2"/>
  <c r="Q2249" i="2" s="1"/>
  <c r="W2249" i="2"/>
  <c r="AG2249" i="2"/>
  <c r="AG2252" i="2"/>
  <c r="AC2285" i="2"/>
  <c r="X2167" i="2"/>
  <c r="X2170" i="2"/>
  <c r="X2173" i="2"/>
  <c r="X2176" i="2"/>
  <c r="X2179" i="2"/>
  <c r="X2182" i="2"/>
  <c r="X2185" i="2"/>
  <c r="X2188" i="2"/>
  <c r="X2191" i="2"/>
  <c r="X2194" i="2"/>
  <c r="X2197" i="2"/>
  <c r="X2200" i="2"/>
  <c r="AC2208" i="2"/>
  <c r="AG2210" i="2"/>
  <c r="O2210" i="2"/>
  <c r="Q2210" i="2" s="1"/>
  <c r="P2213" i="2"/>
  <c r="R2213" i="2" s="1"/>
  <c r="P2218" i="2"/>
  <c r="R2218" i="2" s="1"/>
  <c r="AH2218" i="2"/>
  <c r="P2221" i="2"/>
  <c r="R2221" i="2" s="1"/>
  <c r="AD2230" i="2"/>
  <c r="P2230" i="2"/>
  <c r="R2230" i="2" s="1"/>
  <c r="AH2230" i="2"/>
  <c r="X2230" i="2"/>
  <c r="O2233" i="2"/>
  <c r="Q2233" i="2" s="1"/>
  <c r="W2233" i="2"/>
  <c r="AG2233" i="2"/>
  <c r="W2234" i="2"/>
  <c r="AG2234" i="2"/>
  <c r="O2234" i="2"/>
  <c r="Q2234" i="2" s="1"/>
  <c r="AC2234" i="2"/>
  <c r="AG2246" i="2"/>
  <c r="AC2316" i="2"/>
  <c r="O2316" i="2"/>
  <c r="Q2316" i="2" s="1"/>
  <c r="W2316" i="2"/>
  <c r="AG2316" i="2"/>
  <c r="W2333" i="2"/>
  <c r="AG2333" i="2"/>
  <c r="AC2333" i="2"/>
  <c r="O2333" i="2"/>
  <c r="Q2333" i="2" s="1"/>
  <c r="AC2225" i="2"/>
  <c r="AH2232" i="2"/>
  <c r="AD2232" i="2"/>
  <c r="AH2243" i="2"/>
  <c r="AH2259" i="2"/>
  <c r="AG2207" i="2"/>
  <c r="AG2214" i="2"/>
  <c r="AC2214" i="2"/>
  <c r="W2214" i="2"/>
  <c r="X2216" i="2"/>
  <c r="AD2216" i="2"/>
  <c r="AH2216" i="2"/>
  <c r="X2219" i="2"/>
  <c r="AD2219" i="2"/>
  <c r="AH2219" i="2"/>
  <c r="X2222" i="2"/>
  <c r="AD2222" i="2"/>
  <c r="AH2222" i="2"/>
  <c r="W2223" i="2"/>
  <c r="AD2233" i="2"/>
  <c r="P2233" i="2"/>
  <c r="R2233" i="2" s="1"/>
  <c r="AH2233" i="2"/>
  <c r="X2233" i="2"/>
  <c r="AC2239" i="2"/>
  <c r="O2239" i="2"/>
  <c r="Q2239" i="2" s="1"/>
  <c r="W2239" i="2"/>
  <c r="AG2239" i="2"/>
  <c r="AC2242" i="2"/>
  <c r="O2242" i="2"/>
  <c r="Q2242" i="2" s="1"/>
  <c r="AG2242" i="2"/>
  <c r="W2242" i="2"/>
  <c r="AD2255" i="2"/>
  <c r="P2255" i="2"/>
  <c r="R2255" i="2" s="1"/>
  <c r="AH2255" i="2"/>
  <c r="X2255" i="2"/>
  <c r="O2226" i="2"/>
  <c r="Q2226" i="2" s="1"/>
  <c r="AG2226" i="2"/>
  <c r="W2228" i="2"/>
  <c r="AH2235" i="2"/>
  <c r="P2235" i="2"/>
  <c r="R2235" i="2" s="1"/>
  <c r="AD2235" i="2"/>
  <c r="X2235" i="2"/>
  <c r="AD2248" i="2"/>
  <c r="P2248" i="2"/>
  <c r="R2248" i="2" s="1"/>
  <c r="AH2248" i="2"/>
  <c r="X2248" i="2"/>
  <c r="AC2204" i="2"/>
  <c r="AG2208" i="2"/>
  <c r="AC2210" i="2"/>
  <c r="O2211" i="2"/>
  <c r="Q2211" i="2" s="1"/>
  <c r="P2212" i="2"/>
  <c r="R2212" i="2" s="1"/>
  <c r="AC2223" i="2"/>
  <c r="AD2227" i="2"/>
  <c r="AC2228" i="2"/>
  <c r="P2232" i="2"/>
  <c r="R2232" i="2" s="1"/>
  <c r="AD2239" i="2"/>
  <c r="P2239" i="2"/>
  <c r="R2239" i="2" s="1"/>
  <c r="AH2239" i="2"/>
  <c r="X2239" i="2"/>
  <c r="O2216" i="2"/>
  <c r="Q2216" i="2" s="1"/>
  <c r="O2219" i="2"/>
  <c r="Q2219" i="2" s="1"/>
  <c r="O2222" i="2"/>
  <c r="Q2222" i="2" s="1"/>
  <c r="AG2225" i="2"/>
  <c r="O2227" i="2"/>
  <c r="Q2227" i="2" s="1"/>
  <c r="AC2227" i="2"/>
  <c r="O2229" i="2"/>
  <c r="Q2229" i="2" s="1"/>
  <c r="X2241" i="2"/>
  <c r="AG2248" i="2"/>
  <c r="AC2248" i="2"/>
  <c r="O2248" i="2"/>
  <c r="Q2248" i="2" s="1"/>
  <c r="P2249" i="2"/>
  <c r="R2249" i="2" s="1"/>
  <c r="X2249" i="2"/>
  <c r="AH2249" i="2"/>
  <c r="AD2249" i="2"/>
  <c r="AG2255" i="2"/>
  <c r="AC2255" i="2"/>
  <c r="O2255" i="2"/>
  <c r="Q2255" i="2" s="1"/>
  <c r="AG2299" i="2"/>
  <c r="AG2300" i="2"/>
  <c r="O2300" i="2"/>
  <c r="Q2300" i="2" s="1"/>
  <c r="AC2300" i="2"/>
  <c r="W2300" i="2"/>
  <c r="AC2309" i="2"/>
  <c r="AD2316" i="2"/>
  <c r="P2316" i="2"/>
  <c r="R2316" i="2" s="1"/>
  <c r="X2316" i="2"/>
  <c r="AH2316" i="2"/>
  <c r="AC2216" i="2"/>
  <c r="AG2218" i="2"/>
  <c r="AC2219" i="2"/>
  <c r="AG2221" i="2"/>
  <c r="AC2222" i="2"/>
  <c r="X2231" i="2"/>
  <c r="AD2231" i="2"/>
  <c r="AD2236" i="2"/>
  <c r="P2236" i="2"/>
  <c r="R2236" i="2" s="1"/>
  <c r="AH2236" i="2"/>
  <c r="W2278" i="2"/>
  <c r="O2278" i="2"/>
  <c r="Q2278" i="2" s="1"/>
  <c r="AG2278" i="2"/>
  <c r="AC2278" i="2"/>
  <c r="AD2280" i="2"/>
  <c r="X2280" i="2"/>
  <c r="AH2280" i="2"/>
  <c r="P2280" i="2"/>
  <c r="R2280" i="2" s="1"/>
  <c r="AC2297" i="2"/>
  <c r="AH2299" i="2"/>
  <c r="AD2299" i="2"/>
  <c r="P2299" i="2"/>
  <c r="R2299" i="2" s="1"/>
  <c r="X2299" i="2"/>
  <c r="AG2314" i="2"/>
  <c r="AG2315" i="2"/>
  <c r="O2315" i="2"/>
  <c r="Q2315" i="2" s="1"/>
  <c r="AC2315" i="2"/>
  <c r="W2315" i="2"/>
  <c r="X2225" i="2"/>
  <c r="W2225" i="2"/>
  <c r="O2240" i="2"/>
  <c r="Q2240" i="2" s="1"/>
  <c r="W2240" i="2"/>
  <c r="O2276" i="2"/>
  <c r="Q2276" i="2" s="1"/>
  <c r="AG2276" i="2"/>
  <c r="AC2276" i="2"/>
  <c r="W2276" i="2"/>
  <c r="AH2315" i="2"/>
  <c r="W2218" i="2"/>
  <c r="W2221" i="2"/>
  <c r="AG2235" i="2"/>
  <c r="W2238" i="2"/>
  <c r="AG2238" i="2"/>
  <c r="X2240" i="2"/>
  <c r="AD2240" i="2"/>
  <c r="AH2238" i="2"/>
  <c r="AG2245" i="2"/>
  <c r="AC2245" i="2"/>
  <c r="O2245" i="2"/>
  <c r="Q2245" i="2" s="1"/>
  <c r="AC2246" i="2"/>
  <c r="O2246" i="2"/>
  <c r="Q2246" i="2" s="1"/>
  <c r="W2246" i="2"/>
  <c r="AC2252" i="2"/>
  <c r="O2252" i="2"/>
  <c r="Q2252" i="2" s="1"/>
  <c r="W2252" i="2"/>
  <c r="O2270" i="2"/>
  <c r="Q2270" i="2" s="1"/>
  <c r="AC2270" i="2"/>
  <c r="W2270" i="2"/>
  <c r="O2274" i="2"/>
  <c r="Q2274" i="2" s="1"/>
  <c r="W2274" i="2"/>
  <c r="AG2274" i="2"/>
  <c r="AC2292" i="2"/>
  <c r="O2292" i="2"/>
  <c r="Q2292" i="2" s="1"/>
  <c r="W2292" i="2"/>
  <c r="AG2292" i="2"/>
  <c r="W2319" i="2"/>
  <c r="AG2319" i="2"/>
  <c r="AC2319" i="2"/>
  <c r="O2319" i="2"/>
  <c r="Q2319" i="2" s="1"/>
  <c r="AG2216" i="2"/>
  <c r="AG2219" i="2"/>
  <c r="AG2222" i="2"/>
  <c r="O2224" i="2"/>
  <c r="Q2224" i="2" s="1"/>
  <c r="AC2224" i="2"/>
  <c r="P2231" i="2"/>
  <c r="R2231" i="2" s="1"/>
  <c r="X2234" i="2"/>
  <c r="AD2234" i="2"/>
  <c r="W2237" i="2"/>
  <c r="AC2238" i="2"/>
  <c r="AH2240" i="2"/>
  <c r="AD2245" i="2"/>
  <c r="P2245" i="2"/>
  <c r="R2245" i="2" s="1"/>
  <c r="AH2245" i="2"/>
  <c r="P2246" i="2"/>
  <c r="R2246" i="2" s="1"/>
  <c r="X2246" i="2"/>
  <c r="AH2246" i="2"/>
  <c r="AD2246" i="2"/>
  <c r="AG2251" i="2"/>
  <c r="AC2251" i="2"/>
  <c r="O2251" i="2"/>
  <c r="Q2251" i="2" s="1"/>
  <c r="P2252" i="2"/>
  <c r="R2252" i="2" s="1"/>
  <c r="X2252" i="2"/>
  <c r="AH2252" i="2"/>
  <c r="AD2252" i="2"/>
  <c r="O2273" i="2"/>
  <c r="Q2273" i="2" s="1"/>
  <c r="AG2273" i="2"/>
  <c r="AC2273" i="2"/>
  <c r="W2273" i="2"/>
  <c r="AD2292" i="2"/>
  <c r="X2292" i="2"/>
  <c r="AH2292" i="2"/>
  <c r="P2292" i="2"/>
  <c r="R2292" i="2" s="1"/>
  <c r="X2237" i="2"/>
  <c r="AD2237" i="2"/>
  <c r="AD2238" i="2"/>
  <c r="P2242" i="2"/>
  <c r="R2242" i="2" s="1"/>
  <c r="AC2243" i="2"/>
  <c r="O2243" i="2"/>
  <c r="Q2243" i="2" s="1"/>
  <c r="W2243" i="2"/>
  <c r="AD2251" i="2"/>
  <c r="P2251" i="2"/>
  <c r="R2251" i="2" s="1"/>
  <c r="AH2251" i="2"/>
  <c r="AH2266" i="2"/>
  <c r="AD2266" i="2"/>
  <c r="P2266" i="2"/>
  <c r="R2266" i="2" s="1"/>
  <c r="O2267" i="2"/>
  <c r="Q2267" i="2" s="1"/>
  <c r="AG2267" i="2"/>
  <c r="AC2267" i="2"/>
  <c r="W2267" i="2"/>
  <c r="AC2291" i="2"/>
  <c r="AG2302" i="2"/>
  <c r="AC2318" i="2"/>
  <c r="O2218" i="2"/>
  <c r="Q2218" i="2" s="1"/>
  <c r="O2221" i="2"/>
  <c r="Q2221" i="2" s="1"/>
  <c r="X2228" i="2"/>
  <c r="AD2228" i="2"/>
  <c r="O2235" i="2"/>
  <c r="Q2235" i="2" s="1"/>
  <c r="P2243" i="2"/>
  <c r="R2243" i="2" s="1"/>
  <c r="X2243" i="2"/>
  <c r="AD2243" i="2"/>
  <c r="W2262" i="2"/>
  <c r="AG2262" i="2"/>
  <c r="W2263" i="2"/>
  <c r="AG2263" i="2"/>
  <c r="AC2263" i="2"/>
  <c r="O2263" i="2"/>
  <c r="Q2263" i="2" s="1"/>
  <c r="AD2265" i="2"/>
  <c r="X2265" i="2"/>
  <c r="AH2265" i="2"/>
  <c r="P2265" i="2"/>
  <c r="R2265" i="2" s="1"/>
  <c r="AG2266" i="2"/>
  <c r="AC2266" i="2"/>
  <c r="O2266" i="2"/>
  <c r="Q2266" i="2" s="1"/>
  <c r="S2268" i="2"/>
  <c r="O2268" i="2"/>
  <c r="Q2268" i="2" s="1"/>
  <c r="S2269" i="2"/>
  <c r="O2269" i="2"/>
  <c r="Q2269" i="2" s="1"/>
  <c r="W2272" i="2"/>
  <c r="O2272" i="2"/>
  <c r="Q2272" i="2" s="1"/>
  <c r="AG2272" i="2"/>
  <c r="AC2272" i="2"/>
  <c r="AG2311" i="2"/>
  <c r="AC2312" i="2"/>
  <c r="O2317" i="2"/>
  <c r="Q2317" i="2" s="1"/>
  <c r="W2317" i="2"/>
  <c r="AG2317" i="2"/>
  <c r="AC2317" i="2"/>
  <c r="O2318" i="2"/>
  <c r="Q2318" i="2" s="1"/>
  <c r="S2318" i="2"/>
  <c r="AH2229" i="2"/>
  <c r="P2238" i="2"/>
  <c r="R2238" i="2" s="1"/>
  <c r="AH2262" i="2"/>
  <c r="AG2264" i="2"/>
  <c r="AC2264" i="2"/>
  <c r="O2264" i="2"/>
  <c r="Q2264" i="2" s="1"/>
  <c r="W2264" i="2"/>
  <c r="AG2265" i="2"/>
  <c r="AC2265" i="2"/>
  <c r="O2265" i="2"/>
  <c r="Q2265" i="2" s="1"/>
  <c r="W2265" i="2"/>
  <c r="T2268" i="2"/>
  <c r="P2268" i="2"/>
  <c r="R2268" i="2" s="1"/>
  <c r="AG2285" i="2"/>
  <c r="O2285" i="2"/>
  <c r="Q2285" i="2" s="1"/>
  <c r="W2285" i="2"/>
  <c r="AG2288" i="2"/>
  <c r="O2288" i="2"/>
  <c r="Q2288" i="2" s="1"/>
  <c r="AC2288" i="2"/>
  <c r="W2288" i="2"/>
  <c r="AH2317" i="2"/>
  <c r="X2323" i="2"/>
  <c r="AD2323" i="2"/>
  <c r="AH2323" i="2"/>
  <c r="P2323" i="2"/>
  <c r="R2323" i="2" s="1"/>
  <c r="AD2336" i="2"/>
  <c r="P2234" i="2"/>
  <c r="R2234" i="2" s="1"/>
  <c r="X2236" i="2"/>
  <c r="AH2263" i="2"/>
  <c r="AD2263" i="2"/>
  <c r="P2263" i="2"/>
  <c r="R2263" i="2" s="1"/>
  <c r="X2263" i="2"/>
  <c r="AH2264" i="2"/>
  <c r="P2264" i="2"/>
  <c r="R2264" i="2" s="1"/>
  <c r="AD2264" i="2"/>
  <c r="AH2288" i="2"/>
  <c r="AD2288" i="2"/>
  <c r="P2288" i="2"/>
  <c r="R2288" i="2" s="1"/>
  <c r="X2288" i="2"/>
  <c r="P2257" i="2"/>
  <c r="R2257" i="2" s="1"/>
  <c r="AC2257" i="2"/>
  <c r="AH2261" i="2"/>
  <c r="P2261" i="2"/>
  <c r="R2261" i="2" s="1"/>
  <c r="AD2268" i="2"/>
  <c r="X2268" i="2"/>
  <c r="AH2269" i="2"/>
  <c r="AG2282" i="2"/>
  <c r="O2282" i="2"/>
  <c r="Q2282" i="2" s="1"/>
  <c r="AH2291" i="2"/>
  <c r="AD2291" i="2"/>
  <c r="P2291" i="2"/>
  <c r="R2291" i="2" s="1"/>
  <c r="AD2295" i="2"/>
  <c r="X2295" i="2"/>
  <c r="AH2295" i="2"/>
  <c r="AH2312" i="2"/>
  <c r="AD2313" i="2"/>
  <c r="P2313" i="2"/>
  <c r="R2313" i="2" s="1"/>
  <c r="X2313" i="2"/>
  <c r="AH2313" i="2"/>
  <c r="X2318" i="2"/>
  <c r="AH2318" i="2"/>
  <c r="AD2318" i="2"/>
  <c r="P2318" i="2"/>
  <c r="R2318" i="2" s="1"/>
  <c r="AH2324" i="2"/>
  <c r="P2324" i="2"/>
  <c r="R2324" i="2" s="1"/>
  <c r="AD2324" i="2"/>
  <c r="AD2325" i="2"/>
  <c r="P2325" i="2"/>
  <c r="R2325" i="2" s="1"/>
  <c r="AH2325" i="2"/>
  <c r="X2325" i="2"/>
  <c r="K650" i="3"/>
  <c r="AH2346" i="2"/>
  <c r="AD2346" i="2"/>
  <c r="P2346" i="2"/>
  <c r="R2346" i="2" s="1"/>
  <c r="X2346" i="2"/>
  <c r="M650" i="3" s="1"/>
  <c r="AH2355" i="2"/>
  <c r="AD2355" i="2"/>
  <c r="P2355" i="2"/>
  <c r="R2355" i="2" s="1"/>
  <c r="X2355" i="2"/>
  <c r="AG2372" i="2"/>
  <c r="O2402" i="2"/>
  <c r="Q2402" i="2" s="1"/>
  <c r="W2402" i="2"/>
  <c r="AG2402" i="2"/>
  <c r="AC2402" i="2"/>
  <c r="AH2267" i="2"/>
  <c r="P2267" i="2"/>
  <c r="R2267" i="2" s="1"/>
  <c r="AH2272" i="2"/>
  <c r="AD2272" i="2"/>
  <c r="AD2274" i="2"/>
  <c r="X2274" i="2"/>
  <c r="AH2274" i="2"/>
  <c r="AC2283" i="2"/>
  <c r="O2283" i="2"/>
  <c r="Q2283" i="2" s="1"/>
  <c r="W2283" i="2"/>
  <c r="AH2285" i="2"/>
  <c r="AD2285" i="2"/>
  <c r="P2285" i="2"/>
  <c r="R2285" i="2" s="1"/>
  <c r="AC2289" i="2"/>
  <c r="O2289" i="2"/>
  <c r="Q2289" i="2" s="1"/>
  <c r="W2289" i="2"/>
  <c r="AG2289" i="2"/>
  <c r="AH2300" i="2"/>
  <c r="AC2301" i="2"/>
  <c r="O2301" i="2"/>
  <c r="Q2301" i="2" s="1"/>
  <c r="W2301" i="2"/>
  <c r="AG2301" i="2"/>
  <c r="W2302" i="2"/>
  <c r="AC2302" i="2"/>
  <c r="X2320" i="2"/>
  <c r="AD2320" i="2"/>
  <c r="AH2320" i="2"/>
  <c r="P2320" i="2"/>
  <c r="R2320" i="2" s="1"/>
  <c r="AC2332" i="2"/>
  <c r="X2335" i="2"/>
  <c r="AD2335" i="2"/>
  <c r="P2335" i="2"/>
  <c r="R2335" i="2" s="1"/>
  <c r="AH2335" i="2"/>
  <c r="AC2342" i="2"/>
  <c r="AC2351" i="2"/>
  <c r="AC2360" i="2"/>
  <c r="AD2387" i="2"/>
  <c r="X2256" i="2"/>
  <c r="W2271" i="2"/>
  <c r="AH2278" i="2"/>
  <c r="AD2278" i="2"/>
  <c r="AD2283" i="2"/>
  <c r="X2283" i="2"/>
  <c r="AH2283" i="2"/>
  <c r="AG2283" i="2"/>
  <c r="AD2289" i="2"/>
  <c r="X2289" i="2"/>
  <c r="AH2289" i="2"/>
  <c r="W2293" i="2"/>
  <c r="AC2293" i="2"/>
  <c r="AG2293" i="2"/>
  <c r="AH2296" i="2"/>
  <c r="AD2296" i="2"/>
  <c r="AD2301" i="2"/>
  <c r="P2301" i="2"/>
  <c r="R2301" i="2" s="1"/>
  <c r="X2301" i="2"/>
  <c r="AH2301" i="2"/>
  <c r="X2321" i="2"/>
  <c r="AH2321" i="2"/>
  <c r="P2321" i="2"/>
  <c r="R2321" i="2" s="1"/>
  <c r="AD2321" i="2"/>
  <c r="AH2343" i="2"/>
  <c r="AD2343" i="2"/>
  <c r="P2343" i="2"/>
  <c r="R2343" i="2" s="1"/>
  <c r="X2343" i="2"/>
  <c r="AH2352" i="2"/>
  <c r="AD2352" i="2"/>
  <c r="P2352" i="2"/>
  <c r="R2352" i="2" s="1"/>
  <c r="X2352" i="2"/>
  <c r="F651" i="3"/>
  <c r="W2386" i="2"/>
  <c r="H651" i="3" s="1"/>
  <c r="AG2386" i="2"/>
  <c r="AC2386" i="2"/>
  <c r="O2386" i="2"/>
  <c r="Q2386" i="2" s="1"/>
  <c r="AG2258" i="2"/>
  <c r="AG2260" i="2"/>
  <c r="AD2267" i="2"/>
  <c r="AG2268" i="2"/>
  <c r="AD2271" i="2"/>
  <c r="X2271" i="2"/>
  <c r="AH2271" i="2"/>
  <c r="AH2276" i="2"/>
  <c r="AD2276" i="2"/>
  <c r="P2276" i="2"/>
  <c r="R2276" i="2" s="1"/>
  <c r="W2281" i="2"/>
  <c r="AC2286" i="2"/>
  <c r="O2286" i="2"/>
  <c r="Q2286" i="2" s="1"/>
  <c r="W2286" i="2"/>
  <c r="AG2286" i="2"/>
  <c r="AG2303" i="2"/>
  <c r="O2303" i="2"/>
  <c r="Q2303" i="2" s="1"/>
  <c r="AC2304" i="2"/>
  <c r="O2304" i="2"/>
  <c r="Q2304" i="2" s="1"/>
  <c r="W2304" i="2"/>
  <c r="AG2304" i="2"/>
  <c r="W2305" i="2"/>
  <c r="AC2305" i="2"/>
  <c r="W2309" i="2"/>
  <c r="W2330" i="2"/>
  <c r="AC2330" i="2"/>
  <c r="O2330" i="2"/>
  <c r="Q2330" i="2" s="1"/>
  <c r="AG2330" i="2"/>
  <c r="W2257" i="2"/>
  <c r="H649" i="3" s="1"/>
  <c r="AH2260" i="2"/>
  <c r="AH2268" i="2"/>
  <c r="AC2271" i="2"/>
  <c r="P2274" i="2"/>
  <c r="R2274" i="2" s="1"/>
  <c r="AC2281" i="2"/>
  <c r="AD2286" i="2"/>
  <c r="X2286" i="2"/>
  <c r="AH2286" i="2"/>
  <c r="W2290" i="2"/>
  <c r="AC2290" i="2"/>
  <c r="AG2290" i="2"/>
  <c r="AH2293" i="2"/>
  <c r="AD2293" i="2"/>
  <c r="AH2303" i="2"/>
  <c r="AD2304" i="2"/>
  <c r="P2304" i="2"/>
  <c r="R2304" i="2" s="1"/>
  <c r="X2304" i="2"/>
  <c r="AH2304" i="2"/>
  <c r="X2324" i="2"/>
  <c r="AC2329" i="2"/>
  <c r="O2385" i="2"/>
  <c r="Q2385" i="2" s="1"/>
  <c r="W2385" i="2"/>
  <c r="AG2385" i="2"/>
  <c r="AC2385" i="2"/>
  <c r="AG2241" i="2"/>
  <c r="AG2244" i="2"/>
  <c r="AG2247" i="2"/>
  <c r="AG2250" i="2"/>
  <c r="AG2254" i="2"/>
  <c r="P2272" i="2"/>
  <c r="R2272" i="2" s="1"/>
  <c r="AH2281" i="2"/>
  <c r="AD2281" i="2"/>
  <c r="P2283" i="2"/>
  <c r="R2283" i="2" s="1"/>
  <c r="W2284" i="2"/>
  <c r="P2289" i="2"/>
  <c r="R2289" i="2" s="1"/>
  <c r="AG2297" i="2"/>
  <c r="O2297" i="2"/>
  <c r="Q2297" i="2" s="1"/>
  <c r="AG2306" i="2"/>
  <c r="O2306" i="2"/>
  <c r="Q2306" i="2" s="1"/>
  <c r="AC2307" i="2"/>
  <c r="O2307" i="2"/>
  <c r="Q2307" i="2" s="1"/>
  <c r="W2307" i="2"/>
  <c r="AG2307" i="2"/>
  <c r="W2308" i="2"/>
  <c r="AC2308" i="2"/>
  <c r="W2312" i="2"/>
  <c r="AD2331" i="2"/>
  <c r="P2331" i="2"/>
  <c r="R2331" i="2" s="1"/>
  <c r="AH2331" i="2"/>
  <c r="X2331" i="2"/>
  <c r="AC2338" i="2"/>
  <c r="AC2348" i="2"/>
  <c r="AC2357" i="2"/>
  <c r="AH2244" i="2"/>
  <c r="AH2247" i="2"/>
  <c r="AH2250" i="2"/>
  <c r="AH2254" i="2"/>
  <c r="O2271" i="2"/>
  <c r="Q2271" i="2" s="1"/>
  <c r="W2275" i="2"/>
  <c r="O2277" i="2"/>
  <c r="Q2277" i="2" s="1"/>
  <c r="W2277" i="2"/>
  <c r="AC2277" i="2"/>
  <c r="P2278" i="2"/>
  <c r="R2278" i="2" s="1"/>
  <c r="W2282" i="2"/>
  <c r="AC2284" i="2"/>
  <c r="W2287" i="2"/>
  <c r="AC2287" i="2"/>
  <c r="AG2287" i="2"/>
  <c r="AH2290" i="2"/>
  <c r="AD2290" i="2"/>
  <c r="X2291" i="2"/>
  <c r="P2296" i="2"/>
  <c r="R2296" i="2" s="1"/>
  <c r="AH2297" i="2"/>
  <c r="AD2297" i="2"/>
  <c r="P2297" i="2"/>
  <c r="R2297" i="2" s="1"/>
  <c r="O2302" i="2"/>
  <c r="Q2302" i="2" s="1"/>
  <c r="AH2306" i="2"/>
  <c r="P2307" i="2"/>
  <c r="R2307" i="2" s="1"/>
  <c r="X2307" i="2"/>
  <c r="AH2340" i="2"/>
  <c r="AD2340" i="2"/>
  <c r="P2340" i="2"/>
  <c r="R2340" i="2" s="1"/>
  <c r="X2340" i="2"/>
  <c r="AH2349" i="2"/>
  <c r="AD2349" i="2"/>
  <c r="P2349" i="2"/>
  <c r="R2349" i="2" s="1"/>
  <c r="X2349" i="2"/>
  <c r="AG2384" i="2"/>
  <c r="P2256" i="2"/>
  <c r="R2256" i="2" s="1"/>
  <c r="AD2259" i="2"/>
  <c r="X2259" i="2"/>
  <c r="AG2271" i="2"/>
  <c r="AD2277" i="2"/>
  <c r="X2277" i="2"/>
  <c r="AH2277" i="2"/>
  <c r="AH2284" i="2"/>
  <c r="AD2284" i="2"/>
  <c r="AG2284" i="2"/>
  <c r="O2293" i="2"/>
  <c r="Q2293" i="2" s="1"/>
  <c r="AG2294" i="2"/>
  <c r="O2294" i="2"/>
  <c r="Q2294" i="2" s="1"/>
  <c r="AC2298" i="2"/>
  <c r="O2298" i="2"/>
  <c r="Q2298" i="2" s="1"/>
  <c r="W2298" i="2"/>
  <c r="AG2298" i="2"/>
  <c r="AG2309" i="2"/>
  <c r="O2309" i="2"/>
  <c r="Q2309" i="2" s="1"/>
  <c r="AC2310" i="2"/>
  <c r="O2310" i="2"/>
  <c r="Q2310" i="2" s="1"/>
  <c r="W2310" i="2"/>
  <c r="AG2310" i="2"/>
  <c r="W2311" i="2"/>
  <c r="AC2311" i="2"/>
  <c r="AD2256" i="2"/>
  <c r="AH2258" i="2"/>
  <c r="P2258" i="2"/>
  <c r="R2258" i="2" s="1"/>
  <c r="X2269" i="2"/>
  <c r="AH2270" i="2"/>
  <c r="AD2270" i="2"/>
  <c r="P2270" i="2"/>
  <c r="R2270" i="2" s="1"/>
  <c r="AH2275" i="2"/>
  <c r="AD2275" i="2"/>
  <c r="AC2275" i="2"/>
  <c r="AG2279" i="2"/>
  <c r="O2279" i="2"/>
  <c r="Q2279" i="2" s="1"/>
  <c r="O2281" i="2"/>
  <c r="Q2281" i="2" s="1"/>
  <c r="AH2287" i="2"/>
  <c r="AD2287" i="2"/>
  <c r="AH2294" i="2"/>
  <c r="AD2294" i="2"/>
  <c r="P2294" i="2"/>
  <c r="R2294" i="2" s="1"/>
  <c r="AD2298" i="2"/>
  <c r="X2298" i="2"/>
  <c r="AH2298" i="2"/>
  <c r="O2305" i="2"/>
  <c r="Q2305" i="2" s="1"/>
  <c r="AH2309" i="2"/>
  <c r="AD2310" i="2"/>
  <c r="P2310" i="2"/>
  <c r="R2310" i="2" s="1"/>
  <c r="X2310" i="2"/>
  <c r="AH2310" i="2"/>
  <c r="O2325" i="2"/>
  <c r="Q2325" i="2" s="1"/>
  <c r="AC2325" i="2"/>
  <c r="W2325" i="2"/>
  <c r="AG2325" i="2"/>
  <c r="AD2262" i="2"/>
  <c r="X2262" i="2"/>
  <c r="AH2273" i="2"/>
  <c r="AD2273" i="2"/>
  <c r="P2273" i="2"/>
  <c r="R2273" i="2" s="1"/>
  <c r="AH2279" i="2"/>
  <c r="AD2279" i="2"/>
  <c r="P2279" i="2"/>
  <c r="R2279" i="2" s="1"/>
  <c r="P2281" i="2"/>
  <c r="R2281" i="2" s="1"/>
  <c r="X2285" i="2"/>
  <c r="AG2291" i="2"/>
  <c r="O2291" i="2"/>
  <c r="Q2291" i="2" s="1"/>
  <c r="AC2295" i="2"/>
  <c r="O2295" i="2"/>
  <c r="Q2295" i="2" s="1"/>
  <c r="W2295" i="2"/>
  <c r="AG2295" i="2"/>
  <c r="X2296" i="2"/>
  <c r="W2299" i="2"/>
  <c r="AC2299" i="2"/>
  <c r="AG2312" i="2"/>
  <c r="O2312" i="2"/>
  <c r="Q2312" i="2" s="1"/>
  <c r="AC2313" i="2"/>
  <c r="O2313" i="2"/>
  <c r="Q2313" i="2" s="1"/>
  <c r="W2313" i="2"/>
  <c r="AG2313" i="2"/>
  <c r="W2314" i="2"/>
  <c r="AC2314" i="2"/>
  <c r="AC2345" i="2"/>
  <c r="AC2354" i="2"/>
  <c r="AC2364" i="2"/>
  <c r="AC2410" i="2"/>
  <c r="O2410" i="2"/>
  <c r="Q2410" i="2" s="1"/>
  <c r="AG2410" i="2"/>
  <c r="W2410" i="2"/>
  <c r="AH2358" i="2"/>
  <c r="AD2358" i="2"/>
  <c r="P2358" i="2"/>
  <c r="R2358" i="2" s="1"/>
  <c r="AH2362" i="2"/>
  <c r="AD2362" i="2"/>
  <c r="P2362" i="2"/>
  <c r="R2362" i="2" s="1"/>
  <c r="AH2365" i="2"/>
  <c r="AD2365" i="2"/>
  <c r="P2365" i="2"/>
  <c r="R2365" i="2" s="1"/>
  <c r="AH2368" i="2"/>
  <c r="AD2368" i="2"/>
  <c r="P2368" i="2"/>
  <c r="R2368" i="2" s="1"/>
  <c r="AH2371" i="2"/>
  <c r="AD2371" i="2"/>
  <c r="P2371" i="2"/>
  <c r="R2371" i="2" s="1"/>
  <c r="O2379" i="2"/>
  <c r="Q2379" i="2" s="1"/>
  <c r="W2379" i="2"/>
  <c r="AG2379" i="2"/>
  <c r="W2380" i="2"/>
  <c r="AG2380" i="2"/>
  <c r="AC2380" i="2"/>
  <c r="O2380" i="2"/>
  <c r="Q2380" i="2" s="1"/>
  <c r="AD2381" i="2"/>
  <c r="O2391" i="2"/>
  <c r="Q2391" i="2" s="1"/>
  <c r="W2391" i="2"/>
  <c r="AG2391" i="2"/>
  <c r="W2404" i="2"/>
  <c r="O2404" i="2"/>
  <c r="Q2404" i="2" s="1"/>
  <c r="X2300" i="2"/>
  <c r="P2302" i="2"/>
  <c r="R2302" i="2" s="1"/>
  <c r="X2303" i="2"/>
  <c r="P2305" i="2"/>
  <c r="R2305" i="2" s="1"/>
  <c r="X2306" i="2"/>
  <c r="P2308" i="2"/>
  <c r="R2308" i="2" s="1"/>
  <c r="X2309" i="2"/>
  <c r="P2311" i="2"/>
  <c r="R2311" i="2" s="1"/>
  <c r="X2312" i="2"/>
  <c r="P2314" i="2"/>
  <c r="R2314" i="2" s="1"/>
  <c r="X2315" i="2"/>
  <c r="P2319" i="2"/>
  <c r="R2319" i="2" s="1"/>
  <c r="AH2319" i="2"/>
  <c r="AC2378" i="2"/>
  <c r="O2378" i="2"/>
  <c r="Q2378" i="2" s="1"/>
  <c r="W2378" i="2"/>
  <c r="X2379" i="2"/>
  <c r="AH2379" i="2"/>
  <c r="AD2379" i="2"/>
  <c r="P2379" i="2"/>
  <c r="R2379" i="2" s="1"/>
  <c r="AC2390" i="2"/>
  <c r="O2390" i="2"/>
  <c r="Q2390" i="2" s="1"/>
  <c r="W2390" i="2"/>
  <c r="X2391" i="2"/>
  <c r="AH2391" i="2"/>
  <c r="AD2391" i="2"/>
  <c r="P2391" i="2"/>
  <c r="R2391" i="2" s="1"/>
  <c r="W2398" i="2"/>
  <c r="O2398" i="2"/>
  <c r="Q2398" i="2" s="1"/>
  <c r="AG2398" i="2"/>
  <c r="AC2398" i="2"/>
  <c r="AD2404" i="2"/>
  <c r="P2404" i="2"/>
  <c r="R2404" i="2" s="1"/>
  <c r="X2404" i="2"/>
  <c r="AH2404" i="2"/>
  <c r="O2408" i="2"/>
  <c r="Q2408" i="2" s="1"/>
  <c r="AC2408" i="2"/>
  <c r="W2408" i="2"/>
  <c r="AG2408" i="2"/>
  <c r="AH2330" i="2"/>
  <c r="AH2333" i="2"/>
  <c r="AH2380" i="2"/>
  <c r="P2398" i="2"/>
  <c r="R2398" i="2" s="1"/>
  <c r="X2398" i="2"/>
  <c r="AD2302" i="2"/>
  <c r="AD2305" i="2"/>
  <c r="AD2308" i="2"/>
  <c r="AD2311" i="2"/>
  <c r="AD2314" i="2"/>
  <c r="O2328" i="2"/>
  <c r="Q2328" i="2" s="1"/>
  <c r="W2328" i="2"/>
  <c r="AC2328" i="2"/>
  <c r="AC2334" i="2"/>
  <c r="O2334" i="2"/>
  <c r="Q2334" i="2" s="1"/>
  <c r="W2334" i="2"/>
  <c r="X2336" i="2"/>
  <c r="W2377" i="2"/>
  <c r="AG2377" i="2"/>
  <c r="AC2377" i="2"/>
  <c r="O2377" i="2"/>
  <c r="Q2377" i="2" s="1"/>
  <c r="AD2378" i="2"/>
  <c r="O2388" i="2"/>
  <c r="Q2388" i="2" s="1"/>
  <c r="W2388" i="2"/>
  <c r="AG2388" i="2"/>
  <c r="W2389" i="2"/>
  <c r="AG2389" i="2"/>
  <c r="AC2389" i="2"/>
  <c r="O2389" i="2"/>
  <c r="Q2389" i="2" s="1"/>
  <c r="AD2390" i="2"/>
  <c r="AH2416" i="2"/>
  <c r="O2320" i="2"/>
  <c r="Q2320" i="2" s="1"/>
  <c r="AC2320" i="2"/>
  <c r="O2321" i="2"/>
  <c r="Q2321" i="2" s="1"/>
  <c r="AC2324" i="2"/>
  <c r="O2326" i="2"/>
  <c r="Q2326" i="2" s="1"/>
  <c r="W2326" i="2"/>
  <c r="O2331" i="2"/>
  <c r="Q2331" i="2" s="1"/>
  <c r="W2331" i="2"/>
  <c r="O2376" i="2"/>
  <c r="Q2376" i="2" s="1"/>
  <c r="W2376" i="2"/>
  <c r="AG2376" i="2"/>
  <c r="AC2387" i="2"/>
  <c r="O2387" i="2"/>
  <c r="Q2387" i="2" s="1"/>
  <c r="W2387" i="2"/>
  <c r="X2388" i="2"/>
  <c r="AH2388" i="2"/>
  <c r="AD2388" i="2"/>
  <c r="P2388" i="2"/>
  <c r="R2388" i="2" s="1"/>
  <c r="S2412" i="2"/>
  <c r="O2412" i="2"/>
  <c r="Q2412" i="2" s="1"/>
  <c r="P2300" i="2"/>
  <c r="R2300" i="2" s="1"/>
  <c r="P2303" i="2"/>
  <c r="R2303" i="2" s="1"/>
  <c r="P2306" i="2"/>
  <c r="R2306" i="2" s="1"/>
  <c r="P2309" i="2"/>
  <c r="R2309" i="2" s="1"/>
  <c r="P2312" i="2"/>
  <c r="R2312" i="2" s="1"/>
  <c r="P2315" i="2"/>
  <c r="R2315" i="2" s="1"/>
  <c r="AD2319" i="2"/>
  <c r="O2323" i="2"/>
  <c r="Q2323" i="2" s="1"/>
  <c r="W2323" i="2"/>
  <c r="X2326" i="2"/>
  <c r="AD2326" i="2"/>
  <c r="AG2326" i="2"/>
  <c r="AD2328" i="2"/>
  <c r="P2328" i="2"/>
  <c r="R2328" i="2" s="1"/>
  <c r="AH2328" i="2"/>
  <c r="AG2328" i="2"/>
  <c r="P2330" i="2"/>
  <c r="R2330" i="2" s="1"/>
  <c r="AG2331" i="2"/>
  <c r="P2333" i="2"/>
  <c r="R2333" i="2" s="1"/>
  <c r="AD2334" i="2"/>
  <c r="P2334" i="2"/>
  <c r="R2334" i="2" s="1"/>
  <c r="AH2334" i="2"/>
  <c r="O2335" i="2"/>
  <c r="Q2335" i="2" s="1"/>
  <c r="W2335" i="2"/>
  <c r="AG2335" i="2"/>
  <c r="X2358" i="2"/>
  <c r="X2362" i="2"/>
  <c r="X2365" i="2"/>
  <c r="X2368" i="2"/>
  <c r="X2371" i="2"/>
  <c r="AC2375" i="2"/>
  <c r="O2375" i="2"/>
  <c r="Q2375" i="2" s="1"/>
  <c r="W2375" i="2"/>
  <c r="X2376" i="2"/>
  <c r="AH2376" i="2"/>
  <c r="AD2376" i="2"/>
  <c r="P2376" i="2"/>
  <c r="R2376" i="2" s="1"/>
  <c r="AH2377" i="2"/>
  <c r="AH2389" i="2"/>
  <c r="AG2397" i="2"/>
  <c r="AC2411" i="2"/>
  <c r="AD2300" i="2"/>
  <c r="AH2302" i="2"/>
  <c r="AD2303" i="2"/>
  <c r="AH2305" i="2"/>
  <c r="AD2306" i="2"/>
  <c r="AH2308" i="2"/>
  <c r="AD2309" i="2"/>
  <c r="AH2311" i="2"/>
  <c r="AD2312" i="2"/>
  <c r="AH2314" i="2"/>
  <c r="AD2315" i="2"/>
  <c r="X2317" i="2"/>
  <c r="AG2320" i="2"/>
  <c r="W2336" i="2"/>
  <c r="O2336" i="2"/>
  <c r="Q2336" i="2" s="1"/>
  <c r="W2374" i="2"/>
  <c r="AG2374" i="2"/>
  <c r="AC2374" i="2"/>
  <c r="O2374" i="2"/>
  <c r="Q2374" i="2" s="1"/>
  <c r="AD2375" i="2"/>
  <c r="AC2384" i="2"/>
  <c r="O2384" i="2"/>
  <c r="Q2384" i="2" s="1"/>
  <c r="W2384" i="2"/>
  <c r="X2385" i="2"/>
  <c r="AH2385" i="2"/>
  <c r="AD2385" i="2"/>
  <c r="P2385" i="2"/>
  <c r="R2385" i="2" s="1"/>
  <c r="O2395" i="2"/>
  <c r="Q2395" i="2" s="1"/>
  <c r="AC2395" i="2"/>
  <c r="W2395" i="2"/>
  <c r="AG2395" i="2"/>
  <c r="AG2396" i="2"/>
  <c r="AH2410" i="2"/>
  <c r="O2329" i="2"/>
  <c r="Q2329" i="2" s="1"/>
  <c r="W2329" i="2"/>
  <c r="AG2329" i="2"/>
  <c r="O2332" i="2"/>
  <c r="Q2332" i="2" s="1"/>
  <c r="W2332" i="2"/>
  <c r="AG2332" i="2"/>
  <c r="AC2337" i="2"/>
  <c r="O2337" i="2"/>
  <c r="Q2337" i="2" s="1"/>
  <c r="W2337" i="2"/>
  <c r="O2373" i="2"/>
  <c r="Q2373" i="2" s="1"/>
  <c r="W2373" i="2"/>
  <c r="AG2373" i="2"/>
  <c r="AC2391" i="2"/>
  <c r="S2406" i="2"/>
  <c r="O2406" i="2"/>
  <c r="Q2406" i="2" s="1"/>
  <c r="AC2414" i="2"/>
  <c r="W2327" i="2"/>
  <c r="O2327" i="2"/>
  <c r="Q2327" i="2" s="1"/>
  <c r="X2329" i="2"/>
  <c r="AD2329" i="2"/>
  <c r="AH2329" i="2"/>
  <c r="X2332" i="2"/>
  <c r="AD2332" i="2"/>
  <c r="AH2332" i="2"/>
  <c r="AH2336" i="2"/>
  <c r="P2336" i="2"/>
  <c r="R2336" i="2" s="1"/>
  <c r="O2338" i="2"/>
  <c r="Q2338" i="2" s="1"/>
  <c r="W2338" i="2"/>
  <c r="AG2338" i="2"/>
  <c r="AC2341" i="2"/>
  <c r="O2341" i="2"/>
  <c r="Q2341" i="2" s="1"/>
  <c r="W2341" i="2"/>
  <c r="O2342" i="2"/>
  <c r="Q2342" i="2" s="1"/>
  <c r="W2342" i="2"/>
  <c r="AG2342" i="2"/>
  <c r="O2344" i="2"/>
  <c r="Q2344" i="2" s="1"/>
  <c r="W2344" i="2"/>
  <c r="O2345" i="2"/>
  <c r="Q2345" i="2" s="1"/>
  <c r="W2345" i="2"/>
  <c r="AG2345" i="2"/>
  <c r="AC2347" i="2"/>
  <c r="O2347" i="2"/>
  <c r="Q2347" i="2" s="1"/>
  <c r="W2347" i="2"/>
  <c r="O2348" i="2"/>
  <c r="Q2348" i="2" s="1"/>
  <c r="W2348" i="2"/>
  <c r="AG2348" i="2"/>
  <c r="AC2350" i="2"/>
  <c r="O2350" i="2"/>
  <c r="Q2350" i="2" s="1"/>
  <c r="W2350" i="2"/>
  <c r="O2351" i="2"/>
  <c r="Q2351" i="2" s="1"/>
  <c r="W2351" i="2"/>
  <c r="AG2351" i="2"/>
  <c r="AC2353" i="2"/>
  <c r="O2353" i="2"/>
  <c r="Q2353" i="2" s="1"/>
  <c r="W2353" i="2"/>
  <c r="O2354" i="2"/>
  <c r="Q2354" i="2" s="1"/>
  <c r="W2354" i="2"/>
  <c r="AG2354" i="2"/>
  <c r="AC2356" i="2"/>
  <c r="O2356" i="2"/>
  <c r="Q2356" i="2" s="1"/>
  <c r="W2356" i="2"/>
  <c r="O2357" i="2"/>
  <c r="Q2357" i="2" s="1"/>
  <c r="W2357" i="2"/>
  <c r="AG2357" i="2"/>
  <c r="AC2359" i="2"/>
  <c r="O2359" i="2"/>
  <c r="Q2359" i="2" s="1"/>
  <c r="W2359" i="2"/>
  <c r="O2360" i="2"/>
  <c r="Q2360" i="2" s="1"/>
  <c r="W2360" i="2"/>
  <c r="AG2360" i="2"/>
  <c r="AC2363" i="2"/>
  <c r="O2363" i="2"/>
  <c r="Q2363" i="2" s="1"/>
  <c r="W2363" i="2"/>
  <c r="O2364" i="2"/>
  <c r="Q2364" i="2" s="1"/>
  <c r="W2364" i="2"/>
  <c r="AG2364" i="2"/>
  <c r="AC2366" i="2"/>
  <c r="O2366" i="2"/>
  <c r="Q2366" i="2" s="1"/>
  <c r="W2366" i="2"/>
  <c r="O2367" i="2"/>
  <c r="Q2367" i="2" s="1"/>
  <c r="W2367" i="2"/>
  <c r="AG2367" i="2"/>
  <c r="AC2369" i="2"/>
  <c r="O2369" i="2"/>
  <c r="Q2369" i="2" s="1"/>
  <c r="W2369" i="2"/>
  <c r="O2370" i="2"/>
  <c r="Q2370" i="2" s="1"/>
  <c r="W2370" i="2"/>
  <c r="AG2370" i="2"/>
  <c r="AC2372" i="2"/>
  <c r="O2372" i="2"/>
  <c r="Q2372" i="2" s="1"/>
  <c r="W2372" i="2"/>
  <c r="X2373" i="2"/>
  <c r="AH2373" i="2"/>
  <c r="AD2373" i="2"/>
  <c r="P2373" i="2"/>
  <c r="R2373" i="2" s="1"/>
  <c r="AH2374" i="2"/>
  <c r="AG2378" i="2"/>
  <c r="AC2379" i="2"/>
  <c r="O2382" i="2"/>
  <c r="Q2382" i="2" s="1"/>
  <c r="W2382" i="2"/>
  <c r="AG2382" i="2"/>
  <c r="W2383" i="2"/>
  <c r="AG2383" i="2"/>
  <c r="AC2383" i="2"/>
  <c r="O2383" i="2"/>
  <c r="Q2383" i="2" s="1"/>
  <c r="AD2384" i="2"/>
  <c r="AG2390" i="2"/>
  <c r="AC2394" i="2"/>
  <c r="AC2401" i="2"/>
  <c r="O2405" i="2"/>
  <c r="Q2405" i="2" s="1"/>
  <c r="AG2405" i="2"/>
  <c r="AC2405" i="2"/>
  <c r="W2405" i="2"/>
  <c r="O2322" i="2"/>
  <c r="Q2322" i="2" s="1"/>
  <c r="AC2327" i="2"/>
  <c r="AD2337" i="2"/>
  <c r="X2338" i="2"/>
  <c r="AH2338" i="2"/>
  <c r="AD2338" i="2"/>
  <c r="W2340" i="2"/>
  <c r="AG2340" i="2"/>
  <c r="AC2340" i="2"/>
  <c r="O2340" i="2"/>
  <c r="Q2340" i="2" s="1"/>
  <c r="X2342" i="2"/>
  <c r="AH2342" i="2"/>
  <c r="AD2342" i="2"/>
  <c r="W2343" i="2"/>
  <c r="O2343" i="2"/>
  <c r="Q2343" i="2" s="1"/>
  <c r="X2345" i="2"/>
  <c r="F650" i="3"/>
  <c r="W2346" i="2"/>
  <c r="H650" i="3" s="1"/>
  <c r="AG2346" i="2"/>
  <c r="AC2346" i="2"/>
  <c r="O2346" i="2"/>
  <c r="Q2346" i="2" s="1"/>
  <c r="X2348" i="2"/>
  <c r="AH2348" i="2"/>
  <c r="AD2348" i="2"/>
  <c r="W2349" i="2"/>
  <c r="AG2349" i="2"/>
  <c r="AC2349" i="2"/>
  <c r="O2349" i="2"/>
  <c r="Q2349" i="2" s="1"/>
  <c r="X2351" i="2"/>
  <c r="AH2351" i="2"/>
  <c r="AD2351" i="2"/>
  <c r="W2352" i="2"/>
  <c r="O2352" i="2"/>
  <c r="Q2352" i="2" s="1"/>
  <c r="X2354" i="2"/>
  <c r="AH2354" i="2"/>
  <c r="AD2354" i="2"/>
  <c r="W2355" i="2"/>
  <c r="AG2355" i="2"/>
  <c r="AC2355" i="2"/>
  <c r="O2355" i="2"/>
  <c r="Q2355" i="2" s="1"/>
  <c r="X2357" i="2"/>
  <c r="AH2357" i="2"/>
  <c r="AD2357" i="2"/>
  <c r="W2358" i="2"/>
  <c r="AG2358" i="2"/>
  <c r="AC2358" i="2"/>
  <c r="O2358" i="2"/>
  <c r="Q2358" i="2" s="1"/>
  <c r="X2360" i="2"/>
  <c r="AH2360" i="2"/>
  <c r="AD2360" i="2"/>
  <c r="W2362" i="2"/>
  <c r="AG2362" i="2"/>
  <c r="AC2362" i="2"/>
  <c r="O2362" i="2"/>
  <c r="Q2362" i="2" s="1"/>
  <c r="X2364" i="2"/>
  <c r="AH2364" i="2"/>
  <c r="AD2364" i="2"/>
  <c r="W2365" i="2"/>
  <c r="AG2365" i="2"/>
  <c r="AC2365" i="2"/>
  <c r="O2365" i="2"/>
  <c r="Q2365" i="2" s="1"/>
  <c r="X2367" i="2"/>
  <c r="AH2367" i="2"/>
  <c r="AD2367" i="2"/>
  <c r="W2368" i="2"/>
  <c r="AG2368" i="2"/>
  <c r="AC2368" i="2"/>
  <c r="O2368" i="2"/>
  <c r="Q2368" i="2" s="1"/>
  <c r="X2370" i="2"/>
  <c r="AH2370" i="2"/>
  <c r="AD2370" i="2"/>
  <c r="W2371" i="2"/>
  <c r="AG2371" i="2"/>
  <c r="AC2371" i="2"/>
  <c r="O2371" i="2"/>
  <c r="Q2371" i="2" s="1"/>
  <c r="AC2381" i="2"/>
  <c r="O2381" i="2"/>
  <c r="Q2381" i="2" s="1"/>
  <c r="W2381" i="2"/>
  <c r="X2382" i="2"/>
  <c r="AH2382" i="2"/>
  <c r="AD2382" i="2"/>
  <c r="P2382" i="2"/>
  <c r="R2382" i="2" s="1"/>
  <c r="AC2413" i="2"/>
  <c r="AG2413" i="2"/>
  <c r="W2413" i="2"/>
  <c r="O2413" i="2"/>
  <c r="Q2413" i="2" s="1"/>
  <c r="W2321" i="2"/>
  <c r="P2322" i="2"/>
  <c r="R2322" i="2" s="1"/>
  <c r="AH2322" i="2"/>
  <c r="AC2322" i="2"/>
  <c r="AH2327" i="2"/>
  <c r="AD2327" i="2"/>
  <c r="AD2341" i="2"/>
  <c r="AD2344" i="2"/>
  <c r="AD2347" i="2"/>
  <c r="AD2350" i="2"/>
  <c r="AD2353" i="2"/>
  <c r="AD2356" i="2"/>
  <c r="AD2359" i="2"/>
  <c r="AD2363" i="2"/>
  <c r="AD2366" i="2"/>
  <c r="AD2369" i="2"/>
  <c r="AD2372" i="2"/>
  <c r="AH2383" i="2"/>
  <c r="W2392" i="2"/>
  <c r="AG2392" i="2"/>
  <c r="AC2392" i="2"/>
  <c r="O2392" i="2"/>
  <c r="Q2392" i="2" s="1"/>
  <c r="X2374" i="2"/>
  <c r="X2377" i="2"/>
  <c r="X2380" i="2"/>
  <c r="X2383" i="2"/>
  <c r="X2386" i="2"/>
  <c r="M651" i="3" s="1"/>
  <c r="X2389" i="2"/>
  <c r="X2406" i="2"/>
  <c r="AH2406" i="2"/>
  <c r="AD2406" i="2"/>
  <c r="P2406" i="2"/>
  <c r="R2406" i="2" s="1"/>
  <c r="X2412" i="2"/>
  <c r="AH2412" i="2"/>
  <c r="AD2412" i="2"/>
  <c r="P2412" i="2"/>
  <c r="R2412" i="2" s="1"/>
  <c r="P2420" i="2"/>
  <c r="R2420" i="2" s="1"/>
  <c r="X2420" i="2"/>
  <c r="AH2420" i="2"/>
  <c r="AH2337" i="2"/>
  <c r="AH2341" i="2"/>
  <c r="AH2344" i="2"/>
  <c r="AH2347" i="2"/>
  <c r="AH2350" i="2"/>
  <c r="AH2353" i="2"/>
  <c r="AH2356" i="2"/>
  <c r="AH2359" i="2"/>
  <c r="AH2363" i="2"/>
  <c r="AH2366" i="2"/>
  <c r="AH2369" i="2"/>
  <c r="AH2372" i="2"/>
  <c r="AH2378" i="2"/>
  <c r="AH2381" i="2"/>
  <c r="AH2384" i="2"/>
  <c r="AH2387" i="2"/>
  <c r="AH2390" i="2"/>
  <c r="AG2394" i="2"/>
  <c r="P2402" i="2"/>
  <c r="R2402" i="2" s="1"/>
  <c r="X2402" i="2"/>
  <c r="AH2402" i="2"/>
  <c r="AD2402" i="2"/>
  <c r="AD2413" i="2"/>
  <c r="P2413" i="2"/>
  <c r="R2413" i="2" s="1"/>
  <c r="X2413" i="2"/>
  <c r="O2393" i="2"/>
  <c r="Q2393" i="2" s="1"/>
  <c r="W2396" i="2"/>
  <c r="X2397" i="2"/>
  <c r="P2397" i="2"/>
  <c r="R2397" i="2" s="1"/>
  <c r="AC2400" i="2"/>
  <c r="W2409" i="2"/>
  <c r="AG2409" i="2"/>
  <c r="AC2409" i="2"/>
  <c r="X2337" i="2"/>
  <c r="X2341" i="2"/>
  <c r="X2344" i="2"/>
  <c r="X2347" i="2"/>
  <c r="X2350" i="2"/>
  <c r="X2353" i="2"/>
  <c r="X2356" i="2"/>
  <c r="X2359" i="2"/>
  <c r="X2363" i="2"/>
  <c r="X2366" i="2"/>
  <c r="X2369" i="2"/>
  <c r="X2372" i="2"/>
  <c r="P2374" i="2"/>
  <c r="R2374" i="2" s="1"/>
  <c r="X2375" i="2"/>
  <c r="P2377" i="2"/>
  <c r="R2377" i="2" s="1"/>
  <c r="X2378" i="2"/>
  <c r="P2380" i="2"/>
  <c r="R2380" i="2" s="1"/>
  <c r="X2381" i="2"/>
  <c r="P2383" i="2"/>
  <c r="R2383" i="2" s="1"/>
  <c r="X2384" i="2"/>
  <c r="P2386" i="2"/>
  <c r="R2386" i="2" s="1"/>
  <c r="X2387" i="2"/>
  <c r="P2389" i="2"/>
  <c r="R2389" i="2" s="1"/>
  <c r="X2390" i="2"/>
  <c r="P2392" i="2"/>
  <c r="R2392" i="2" s="1"/>
  <c r="AD2392" i="2"/>
  <c r="AG2393" i="2"/>
  <c r="X2400" i="2"/>
  <c r="AH2400" i="2"/>
  <c r="AD2400" i="2"/>
  <c r="P2400" i="2"/>
  <c r="R2400" i="2" s="1"/>
  <c r="AC2407" i="2"/>
  <c r="X2409" i="2"/>
  <c r="AH2409" i="2"/>
  <c r="AD2409" i="2"/>
  <c r="P2409" i="2"/>
  <c r="R2409" i="2" s="1"/>
  <c r="P2414" i="2"/>
  <c r="R2414" i="2" s="1"/>
  <c r="X2414" i="2"/>
  <c r="AH2414" i="2"/>
  <c r="P2396" i="2"/>
  <c r="R2396" i="2" s="1"/>
  <c r="X2396" i="2"/>
  <c r="AG2400" i="2"/>
  <c r="P2407" i="2"/>
  <c r="R2407" i="2" s="1"/>
  <c r="X2407" i="2"/>
  <c r="AG2407" i="2"/>
  <c r="W2411" i="2"/>
  <c r="O2414" i="2"/>
  <c r="Q2414" i="2" s="1"/>
  <c r="AG2414" i="2"/>
  <c r="AD2374" i="2"/>
  <c r="AD2377" i="2"/>
  <c r="AD2380" i="2"/>
  <c r="AD2383" i="2"/>
  <c r="AD2386" i="2"/>
  <c r="AD2389" i="2"/>
  <c r="P2405" i="2"/>
  <c r="R2405" i="2" s="1"/>
  <c r="X2405" i="2"/>
  <c r="AH2405" i="2"/>
  <c r="AD2405" i="2"/>
  <c r="AD2410" i="2"/>
  <c r="P2410" i="2"/>
  <c r="R2410" i="2" s="1"/>
  <c r="X2410" i="2"/>
  <c r="AD2420" i="2"/>
  <c r="AH2392" i="2"/>
  <c r="W2394" i="2"/>
  <c r="P2395" i="2"/>
  <c r="R2395" i="2" s="1"/>
  <c r="X2395" i="2"/>
  <c r="AC2396" i="2"/>
  <c r="O2397" i="2"/>
  <c r="Q2397" i="2" s="1"/>
  <c r="O2400" i="2"/>
  <c r="Q2400" i="2" s="1"/>
  <c r="AC2403" i="2"/>
  <c r="O2409" i="2"/>
  <c r="Q2409" i="2" s="1"/>
  <c r="W2415" i="2"/>
  <c r="AG2415" i="2"/>
  <c r="AC2415" i="2"/>
  <c r="P2337" i="2"/>
  <c r="R2337" i="2" s="1"/>
  <c r="P2341" i="2"/>
  <c r="R2341" i="2" s="1"/>
  <c r="P2344" i="2"/>
  <c r="R2344" i="2" s="1"/>
  <c r="P2347" i="2"/>
  <c r="R2347" i="2" s="1"/>
  <c r="P2350" i="2"/>
  <c r="R2350" i="2" s="1"/>
  <c r="P2353" i="2"/>
  <c r="R2353" i="2" s="1"/>
  <c r="P2356" i="2"/>
  <c r="R2356" i="2" s="1"/>
  <c r="P2359" i="2"/>
  <c r="R2359" i="2" s="1"/>
  <c r="P2363" i="2"/>
  <c r="R2363" i="2" s="1"/>
  <c r="P2366" i="2"/>
  <c r="R2366" i="2" s="1"/>
  <c r="P2369" i="2"/>
  <c r="R2369" i="2" s="1"/>
  <c r="P2372" i="2"/>
  <c r="R2372" i="2" s="1"/>
  <c r="P2375" i="2"/>
  <c r="R2375" i="2" s="1"/>
  <c r="P2378" i="2"/>
  <c r="R2378" i="2" s="1"/>
  <c r="P2381" i="2"/>
  <c r="R2381" i="2" s="1"/>
  <c r="P2384" i="2"/>
  <c r="R2384" i="2" s="1"/>
  <c r="P2387" i="2"/>
  <c r="R2387" i="2" s="1"/>
  <c r="P2390" i="2"/>
  <c r="R2390" i="2" s="1"/>
  <c r="AD2396" i="2"/>
  <c r="X2403" i="2"/>
  <c r="AH2403" i="2"/>
  <c r="AD2403" i="2"/>
  <c r="P2403" i="2"/>
  <c r="R2403" i="2" s="1"/>
  <c r="P2411" i="2"/>
  <c r="R2411" i="2" s="1"/>
  <c r="X2411" i="2"/>
  <c r="AH2411" i="2"/>
  <c r="X2415" i="2"/>
  <c r="AH2415" i="2"/>
  <c r="AD2415" i="2"/>
  <c r="P2415" i="2"/>
  <c r="R2415" i="2" s="1"/>
  <c r="X2394" i="2"/>
  <c r="P2394" i="2"/>
  <c r="R2394" i="2" s="1"/>
  <c r="O2396" i="2"/>
  <c r="Q2396" i="2" s="1"/>
  <c r="AH2397" i="2"/>
  <c r="P2399" i="2"/>
  <c r="R2399" i="2" s="1"/>
  <c r="X2399" i="2"/>
  <c r="AH2399" i="2"/>
  <c r="AD2401" i="2"/>
  <c r="P2401" i="2"/>
  <c r="R2401" i="2" s="1"/>
  <c r="X2401" i="2"/>
  <c r="O2411" i="2"/>
  <c r="Q2411" i="2" s="1"/>
  <c r="AG2411" i="2"/>
  <c r="AC2416" i="2"/>
  <c r="W2416" i="2"/>
  <c r="AG2416" i="2"/>
  <c r="P2417" i="2"/>
  <c r="R2417" i="2" s="1"/>
  <c r="X2417" i="2"/>
  <c r="AH2417" i="2"/>
  <c r="W2418" i="2"/>
  <c r="AG2418" i="2"/>
  <c r="AC2418" i="2"/>
  <c r="O2418" i="2"/>
  <c r="Q2418" i="2" s="1"/>
  <c r="AD2419" i="2"/>
  <c r="AH2419" i="2"/>
  <c r="X2419" i="2"/>
  <c r="AH2386" i="2"/>
  <c r="AD2395" i="2"/>
  <c r="AD2399" i="2"/>
  <c r="AH2401" i="2"/>
  <c r="P2408" i="2"/>
  <c r="R2408" i="2" s="1"/>
  <c r="X2408" i="2"/>
  <c r="AH2408" i="2"/>
  <c r="AD2408" i="2"/>
  <c r="AD2416" i="2"/>
  <c r="P2416" i="2"/>
  <c r="R2416" i="2" s="1"/>
  <c r="X2416" i="2"/>
  <c r="O2417" i="2"/>
  <c r="Q2417" i="2" s="1"/>
  <c r="AG2417" i="2"/>
  <c r="AC2417" i="2"/>
  <c r="AH2418" i="2"/>
  <c r="X2418" i="2"/>
  <c r="AD2418" i="2"/>
  <c r="P2418" i="2"/>
  <c r="R2418" i="2" s="1"/>
  <c r="AG2419" i="2"/>
  <c r="W2419" i="2"/>
  <c r="AC2419" i="2"/>
  <c r="O2419" i="2"/>
  <c r="Q2419" i="2" s="1"/>
  <c r="P2393" i="2"/>
  <c r="R2393" i="2" s="1"/>
  <c r="X2393" i="2"/>
  <c r="AH2396" i="2"/>
  <c r="O2403" i="2"/>
  <c r="Q2403" i="2" s="1"/>
  <c r="W2406" i="2"/>
  <c r="AC2406" i="2"/>
  <c r="W2412" i="2"/>
  <c r="AG2412" i="2"/>
  <c r="AC2412" i="2"/>
  <c r="O2415" i="2"/>
  <c r="Q2415" i="2" s="1"/>
  <c r="AC2420" i="2"/>
  <c r="AG2420" i="2"/>
  <c r="O2420" i="2"/>
  <c r="Q2420" i="2" s="1"/>
  <c r="W2420" i="2"/>
  <c r="AD2212" i="2" l="1"/>
  <c r="AG2161" i="2"/>
  <c r="AD1924" i="2"/>
  <c r="AG1924" i="2"/>
  <c r="AC2344" i="2"/>
  <c r="AC2404" i="2"/>
  <c r="AC2367" i="2"/>
  <c r="AH2212" i="2"/>
  <c r="AD2187" i="2"/>
  <c r="AH2123" i="2"/>
  <c r="AG2058" i="2"/>
  <c r="AH2101" i="2"/>
  <c r="P601" i="3"/>
  <c r="AH2069" i="2"/>
  <c r="AH1990" i="2"/>
  <c r="AC1985" i="2"/>
  <c r="P586" i="3"/>
  <c r="AD1907" i="2"/>
  <c r="AD1929" i="2"/>
  <c r="AH1818" i="2"/>
  <c r="AH1873" i="2"/>
  <c r="P545" i="3"/>
  <c r="AH1801" i="2"/>
  <c r="AG1520" i="2"/>
  <c r="P499" i="3"/>
  <c r="AD1340" i="2"/>
  <c r="AC1341" i="2"/>
  <c r="AG1415" i="2"/>
  <c r="AC992" i="2"/>
  <c r="P385" i="3"/>
  <c r="AD752" i="2"/>
  <c r="AH920" i="2"/>
  <c r="AC891" i="2"/>
  <c r="P343" i="3"/>
  <c r="AH766" i="2"/>
  <c r="AC795" i="2"/>
  <c r="AH827" i="2"/>
  <c r="AG805" i="2"/>
  <c r="P237" i="3"/>
  <c r="P166" i="3"/>
  <c r="AH460" i="2"/>
  <c r="AG265" i="2"/>
  <c r="AD211" i="2"/>
  <c r="P259" i="3"/>
  <c r="AG27" i="2"/>
  <c r="P137" i="3"/>
  <c r="P86" i="3"/>
  <c r="P57" i="3"/>
  <c r="AG39" i="2"/>
  <c r="J537" i="3"/>
  <c r="O540" i="3"/>
  <c r="P109" i="3"/>
  <c r="O111" i="3"/>
  <c r="AC2343" i="2"/>
  <c r="AD2398" i="2"/>
  <c r="AD2055" i="2"/>
  <c r="AD2051" i="2"/>
  <c r="AG1975" i="2"/>
  <c r="AC1972" i="2"/>
  <c r="AH1853" i="2"/>
  <c r="AH1844" i="2"/>
  <c r="P560" i="3"/>
  <c r="P511" i="3"/>
  <c r="AD1494" i="2"/>
  <c r="AH1688" i="2"/>
  <c r="AG1587" i="2"/>
  <c r="AG1530" i="2"/>
  <c r="AD1546" i="2"/>
  <c r="AC1412" i="2"/>
  <c r="AG1358" i="2"/>
  <c r="P428" i="3"/>
  <c r="AG1373" i="2"/>
  <c r="AC1415" i="2"/>
  <c r="AH1016" i="2"/>
  <c r="AC950" i="2"/>
  <c r="AC932" i="2"/>
  <c r="AC979" i="2"/>
  <c r="AC924" i="2"/>
  <c r="AH948" i="2"/>
  <c r="AD823" i="2"/>
  <c r="AH951" i="2"/>
  <c r="K12" i="5"/>
  <c r="AC791" i="2"/>
  <c r="AD718" i="2"/>
  <c r="AG743" i="2"/>
  <c r="P195" i="3"/>
  <c r="K7" i="5"/>
  <c r="P287" i="3"/>
  <c r="AG226" i="2"/>
  <c r="AC84" i="2"/>
  <c r="P47" i="3" s="1"/>
  <c r="P95" i="3"/>
  <c r="AH83" i="2"/>
  <c r="AB1749" i="2"/>
  <c r="AB1065" i="2"/>
  <c r="AB192" i="2"/>
  <c r="AD2407" i="2"/>
  <c r="AG2343" i="2"/>
  <c r="AH2398" i="2"/>
  <c r="AD2149" i="2"/>
  <c r="AC2058" i="2"/>
  <c r="P619" i="3" s="1"/>
  <c r="AG2102" i="2"/>
  <c r="AH2055" i="2"/>
  <c r="AD2069" i="2"/>
  <c r="P623" i="3" s="1"/>
  <c r="AG1985" i="2"/>
  <c r="P600" i="3"/>
  <c r="AG1972" i="2"/>
  <c r="P581" i="3"/>
  <c r="AD1956" i="2"/>
  <c r="AC1924" i="2"/>
  <c r="P573" i="3"/>
  <c r="AG1750" i="2"/>
  <c r="AD1873" i="2"/>
  <c r="K18" i="5"/>
  <c r="AD1801" i="2"/>
  <c r="O15" i="5"/>
  <c r="AH1440" i="2"/>
  <c r="AC1587" i="2"/>
  <c r="AD1432" i="2"/>
  <c r="AD1430" i="2"/>
  <c r="AH1492" i="2"/>
  <c r="AH1244" i="2"/>
  <c r="AG1235" i="2"/>
  <c r="AG902" i="2"/>
  <c r="AH981" i="2"/>
  <c r="AC894" i="2"/>
  <c r="P370" i="3" s="1"/>
  <c r="AG932" i="2"/>
  <c r="AD920" i="2"/>
  <c r="AC886" i="2"/>
  <c r="AC835" i="2"/>
  <c r="AC820" i="2"/>
  <c r="AD766" i="2"/>
  <c r="AG791" i="2"/>
  <c r="AH718" i="2"/>
  <c r="AD827" i="2"/>
  <c r="AG695" i="2"/>
  <c r="AC805" i="2"/>
  <c r="U12" i="4"/>
  <c r="K6" i="5"/>
  <c r="P286" i="3"/>
  <c r="AD460" i="2"/>
  <c r="AD392" i="2"/>
  <c r="P260" i="3"/>
  <c r="P224" i="3"/>
  <c r="AH211" i="2"/>
  <c r="AD202" i="2"/>
  <c r="AC27" i="2"/>
  <c r="AG45" i="2"/>
  <c r="U8" i="4"/>
  <c r="AD129" i="2"/>
  <c r="P80" i="3" s="1"/>
  <c r="AG185" i="2"/>
  <c r="AD61" i="2"/>
  <c r="P39" i="3" s="1"/>
  <c r="AC39" i="2"/>
  <c r="AD1688" i="2"/>
  <c r="AD23" i="2"/>
  <c r="AB84" i="2"/>
  <c r="AH1546" i="2"/>
  <c r="AC1494" i="2"/>
  <c r="AD1520" i="2"/>
  <c r="AH1432" i="2"/>
  <c r="AG1380" i="2"/>
  <c r="AH1401" i="2"/>
  <c r="AD1369" i="2"/>
  <c r="AC1098" i="2"/>
  <c r="AD1017" i="2"/>
  <c r="AC868" i="2"/>
  <c r="AG894" i="2"/>
  <c r="AD820" i="2"/>
  <c r="AG886" i="2"/>
  <c r="AD782" i="2"/>
  <c r="AG820" i="2"/>
  <c r="AG702" i="2"/>
  <c r="AC294" i="2"/>
  <c r="P213" i="3" s="1"/>
  <c r="AC226" i="2"/>
  <c r="P154" i="3" s="1"/>
  <c r="AC223" i="2"/>
  <c r="AG2404" i="2"/>
  <c r="AC269" i="2"/>
  <c r="AD264" i="2"/>
  <c r="P183" i="3" s="1"/>
  <c r="P11" i="3"/>
  <c r="AC33" i="2"/>
  <c r="P18" i="3" s="1"/>
  <c r="AH129" i="2"/>
  <c r="AC112" i="2"/>
  <c r="AH61" i="2"/>
  <c r="P55" i="3"/>
  <c r="AH23" i="2"/>
  <c r="Y2261" i="2"/>
  <c r="N2260" i="1"/>
  <c r="AG2352" i="2"/>
  <c r="AH2066" i="2"/>
  <c r="P616" i="3"/>
  <c r="AC2054" i="2"/>
  <c r="P609" i="3"/>
  <c r="AH1893" i="2"/>
  <c r="AH1924" i="2"/>
  <c r="AD1872" i="2"/>
  <c r="AG1755" i="2"/>
  <c r="AH1840" i="2"/>
  <c r="M18" i="5"/>
  <c r="AH1494" i="2"/>
  <c r="AG1494" i="2"/>
  <c r="AH1430" i="2"/>
  <c r="AC1530" i="2"/>
  <c r="AH1371" i="2"/>
  <c r="AC1358" i="2"/>
  <c r="AH1369" i="2"/>
  <c r="AD1289" i="2"/>
  <c r="P452" i="3" s="1"/>
  <c r="AG1114" i="2"/>
  <c r="AD1016" i="2"/>
  <c r="AH1017" i="2"/>
  <c r="AG868" i="2"/>
  <c r="AH752" i="2"/>
  <c r="AD948" i="2"/>
  <c r="AD931" i="2"/>
  <c r="AH782" i="2"/>
  <c r="AD951" i="2"/>
  <c r="AG835" i="2"/>
  <c r="AG679" i="2"/>
  <c r="AC695" i="2"/>
  <c r="AG555" i="2"/>
  <c r="AH392" i="2"/>
  <c r="AH477" i="2"/>
  <c r="K4" i="5"/>
  <c r="AG269" i="2"/>
  <c r="AG202" i="2"/>
  <c r="AH264" i="2"/>
  <c r="P131" i="3"/>
  <c r="AC185" i="2"/>
  <c r="P40" i="3"/>
  <c r="P5" i="3"/>
  <c r="AD907" i="2"/>
  <c r="AB130" i="2"/>
  <c r="AC2352" i="2"/>
  <c r="AH1974" i="2"/>
  <c r="P650" i="3"/>
  <c r="AG2108" i="2"/>
  <c r="AD2046" i="2"/>
  <c r="AC2007" i="2"/>
  <c r="AC1986" i="2"/>
  <c r="AC1936" i="2"/>
  <c r="AD1893" i="2"/>
  <c r="AH1872" i="2"/>
  <c r="AH1895" i="2"/>
  <c r="AC1879" i="2"/>
  <c r="AD1671" i="2"/>
  <c r="AD1385" i="2"/>
  <c r="AD1492" i="2"/>
  <c r="AG1303" i="2"/>
  <c r="P466" i="3"/>
  <c r="AD1387" i="2"/>
  <c r="AG1438" i="2"/>
  <c r="AG1289" i="2"/>
  <c r="AC1235" i="2"/>
  <c r="P399" i="3"/>
  <c r="AC1114" i="2"/>
  <c r="P380" i="3"/>
  <c r="AD981" i="2"/>
  <c r="AH823" i="2"/>
  <c r="AH881" i="2"/>
  <c r="AH931" i="2"/>
  <c r="AH867" i="2"/>
  <c r="AG851" i="2"/>
  <c r="AC721" i="2"/>
  <c r="P341" i="3" s="1"/>
  <c r="AH744" i="2"/>
  <c r="P310" i="3"/>
  <c r="P296" i="3"/>
  <c r="P124" i="3"/>
  <c r="P262" i="3"/>
  <c r="AC202" i="2"/>
  <c r="AC45" i="2"/>
  <c r="AD1440" i="2"/>
  <c r="AF907" i="2"/>
  <c r="AH1973" i="2"/>
  <c r="AH2375" i="2"/>
  <c r="AC2336" i="2"/>
  <c r="AH2242" i="2"/>
  <c r="AG2212" i="2"/>
  <c r="AC2161" i="2"/>
  <c r="AC2019" i="2"/>
  <c r="P607" i="3" s="1"/>
  <c r="AH2046" i="2"/>
  <c r="AG2054" i="2"/>
  <c r="AD2080" i="2"/>
  <c r="AD2041" i="2"/>
  <c r="AG2007" i="2"/>
  <c r="AG1986" i="2"/>
  <c r="AH1940" i="2"/>
  <c r="AG1936" i="2"/>
  <c r="J17" i="5"/>
  <c r="P568" i="3"/>
  <c r="AD1685" i="2"/>
  <c r="AH1671" i="2"/>
  <c r="AH1685" i="2"/>
  <c r="AC1438" i="2"/>
  <c r="AH1387" i="2"/>
  <c r="I13" i="5"/>
  <c r="AC1380" i="2"/>
  <c r="AH1318" i="2"/>
  <c r="AD1401" i="2"/>
  <c r="AG1429" i="2"/>
  <c r="AH1289" i="2"/>
  <c r="AG950" i="2"/>
  <c r="AG979" i="2"/>
  <c r="AG924" i="2"/>
  <c r="AH923" i="2"/>
  <c r="AH820" i="2"/>
  <c r="AG850" i="2"/>
  <c r="AC903" i="2"/>
  <c r="AG721" i="2"/>
  <c r="AD550" i="2"/>
  <c r="AG326" i="2"/>
  <c r="P212" i="3"/>
  <c r="AG478" i="2"/>
  <c r="P158" i="3"/>
  <c r="P79" i="3"/>
  <c r="AA1510" i="2"/>
  <c r="P76" i="3"/>
  <c r="AD54" i="2"/>
  <c r="P2069" i="1"/>
  <c r="N2069" i="1"/>
  <c r="AH1907" i="2"/>
  <c r="AG2336" i="2"/>
  <c r="AH2307" i="2"/>
  <c r="AH2175" i="2"/>
  <c r="AC2212" i="2"/>
  <c r="AD2099" i="2"/>
  <c r="AC2108" i="2"/>
  <c r="AD2066" i="2"/>
  <c r="AG2019" i="2"/>
  <c r="AH2080" i="2"/>
  <c r="AH2041" i="2"/>
  <c r="AC2004" i="2"/>
  <c r="AC1911" i="2"/>
  <c r="P588" i="3" s="1"/>
  <c r="AD1868" i="2"/>
  <c r="AD1895" i="2"/>
  <c r="AC1750" i="2"/>
  <c r="AD1840" i="2"/>
  <c r="AG1879" i="2"/>
  <c r="AH1754" i="2"/>
  <c r="AH1807" i="2"/>
  <c r="AD1371" i="2"/>
  <c r="P412" i="3"/>
  <c r="P377" i="3"/>
  <c r="AG872" i="2"/>
  <c r="AG903" i="2"/>
  <c r="AD979" i="2"/>
  <c r="AG855" i="2"/>
  <c r="AC851" i="2"/>
  <c r="AC679" i="2"/>
  <c r="AG772" i="2"/>
  <c r="AC342" i="2"/>
  <c r="P261" i="3" s="1"/>
  <c r="P207" i="3"/>
  <c r="P177" i="3"/>
  <c r="AC326" i="2"/>
  <c r="P245" i="3" s="1"/>
  <c r="P209" i="3"/>
  <c r="AD477" i="2"/>
  <c r="P290" i="3" s="1"/>
  <c r="P187" i="3"/>
  <c r="AD566" i="2"/>
  <c r="AH2407" i="2"/>
  <c r="AG223" i="2"/>
  <c r="P114" i="3"/>
  <c r="P149" i="3"/>
  <c r="AH116" i="2"/>
  <c r="U9" i="4"/>
  <c r="AD145" i="2"/>
  <c r="AA1693" i="2"/>
  <c r="AH54" i="2"/>
  <c r="AB1139" i="2"/>
  <c r="AD2242" i="2"/>
  <c r="AC2075" i="2"/>
  <c r="AC1991" i="2"/>
  <c r="AG2004" i="2"/>
  <c r="AG1911" i="2"/>
  <c r="AH1868" i="2"/>
  <c r="P550" i="3"/>
  <c r="P563" i="3"/>
  <c r="P524" i="3"/>
  <c r="AH1340" i="2"/>
  <c r="AC1303" i="2"/>
  <c r="AC1043" i="2"/>
  <c r="AD1054" i="2"/>
  <c r="AC872" i="2"/>
  <c r="AD881" i="2"/>
  <c r="P369" i="3" s="1"/>
  <c r="AC855" i="2"/>
  <c r="AC901" i="2"/>
  <c r="AC850" i="2"/>
  <c r="AC864" i="2"/>
  <c r="AH979" i="2"/>
  <c r="AC746" i="2"/>
  <c r="AD744" i="2"/>
  <c r="AC604" i="2"/>
  <c r="AD498" i="2"/>
  <c r="AG339" i="2"/>
  <c r="AH566" i="2"/>
  <c r="AD253" i="2"/>
  <c r="P139" i="3"/>
  <c r="AH145" i="2"/>
  <c r="AH550" i="2"/>
  <c r="AB88" i="2"/>
  <c r="AC555" i="2"/>
  <c r="N2057" i="1"/>
  <c r="P2057" i="1"/>
  <c r="AH2149" i="2"/>
  <c r="AC2102" i="2"/>
  <c r="P636" i="3" s="1"/>
  <c r="AD2345" i="2"/>
  <c r="AH2187" i="2"/>
  <c r="AD2175" i="2"/>
  <c r="AD2120" i="2"/>
  <c r="P634" i="3"/>
  <c r="AG2075" i="2"/>
  <c r="AD1973" i="2"/>
  <c r="P593" i="3" s="1"/>
  <c r="AD1940" i="2"/>
  <c r="P559" i="3"/>
  <c r="O18" i="5"/>
  <c r="AG1664" i="2"/>
  <c r="AC1612" i="2"/>
  <c r="AC1330" i="2"/>
  <c r="AD1318" i="2"/>
  <c r="AC1429" i="2"/>
  <c r="AD1244" i="2"/>
  <c r="AG1043" i="2"/>
  <c r="AH1054" i="2"/>
  <c r="P403" i="3"/>
  <c r="AD923" i="2"/>
  <c r="I12" i="5"/>
  <c r="AG901" i="2"/>
  <c r="AG864" i="2"/>
  <c r="P363" i="3"/>
  <c r="AG746" i="2"/>
  <c r="AG604" i="2"/>
  <c r="AH498" i="2"/>
  <c r="AC339" i="2"/>
  <c r="P258" i="3" s="1"/>
  <c r="P204" i="3"/>
  <c r="AD541" i="2"/>
  <c r="P282" i="3"/>
  <c r="AD271" i="2"/>
  <c r="AC265" i="2"/>
  <c r="P184" i="3" s="1"/>
  <c r="P157" i="3"/>
  <c r="AH253" i="2"/>
  <c r="P142" i="3"/>
  <c r="AD221" i="2"/>
  <c r="P7" i="3"/>
  <c r="AB1378" i="2"/>
  <c r="AH2345" i="2"/>
  <c r="AD2307" i="2"/>
  <c r="AD2123" i="2"/>
  <c r="AH2120" i="2"/>
  <c r="AD2101" i="2"/>
  <c r="AH2099" i="2"/>
  <c r="AH2051" i="2"/>
  <c r="AD1990" i="2"/>
  <c r="AD1974" i="2"/>
  <c r="AD1818" i="2"/>
  <c r="P564" i="3"/>
  <c r="AC1755" i="2"/>
  <c r="AD1754" i="2"/>
  <c r="P547" i="3" s="1"/>
  <c r="AD1807" i="2"/>
  <c r="P554" i="3"/>
  <c r="AC1520" i="2"/>
  <c r="P486" i="3" s="1"/>
  <c r="AG1612" i="2"/>
  <c r="AG1330" i="2"/>
  <c r="AD867" i="2"/>
  <c r="P353" i="3"/>
  <c r="AG842" i="2"/>
  <c r="AC772" i="2"/>
  <c r="AH541" i="2"/>
  <c r="P21" i="5"/>
  <c r="AH247" i="2"/>
  <c r="AC162" i="2"/>
  <c r="AH202" i="2"/>
  <c r="P159" i="3"/>
  <c r="AD116" i="2"/>
  <c r="P71" i="3" s="1"/>
  <c r="AG84" i="2"/>
  <c r="P36" i="3"/>
  <c r="P73" i="3"/>
  <c r="P66" i="3"/>
  <c r="J11" i="5"/>
  <c r="I11" i="5"/>
  <c r="K11" i="5"/>
  <c r="J8" i="5"/>
  <c r="I8" i="5"/>
  <c r="K8" i="5"/>
  <c r="O4" i="5"/>
  <c r="M4" i="5"/>
  <c r="AE2104" i="2"/>
  <c r="AC2104" i="2"/>
  <c r="P638" i="3" s="1"/>
  <c r="AD2173" i="2"/>
  <c r="AF2173" i="2"/>
  <c r="AF2122" i="2"/>
  <c r="AD2122" i="2"/>
  <c r="T8" i="4"/>
  <c r="AE2173" i="2"/>
  <c r="AC2173" i="2"/>
  <c r="AE2147" i="2"/>
  <c r="AG2147" i="2"/>
  <c r="O644" i="3"/>
  <c r="AB2120" i="2"/>
  <c r="J625" i="3"/>
  <c r="AA2072" i="2"/>
  <c r="AE2053" i="2"/>
  <c r="AG2053" i="2"/>
  <c r="J609" i="3"/>
  <c r="AA2029" i="2"/>
  <c r="J603" i="3"/>
  <c r="AA2008" i="2"/>
  <c r="AF1710" i="2"/>
  <c r="AD1710" i="2"/>
  <c r="AF1678" i="2"/>
  <c r="AD1678" i="2"/>
  <c r="AF1534" i="2"/>
  <c r="AD1534" i="2"/>
  <c r="AF1483" i="2"/>
  <c r="AD1483" i="2"/>
  <c r="O628" i="3"/>
  <c r="AB2083" i="2"/>
  <c r="AF2040" i="2"/>
  <c r="AD2040" i="2"/>
  <c r="AE2092" i="2"/>
  <c r="AC2092" i="2"/>
  <c r="J607" i="3"/>
  <c r="AA2019" i="2"/>
  <c r="J574" i="3"/>
  <c r="AA1879" i="2"/>
  <c r="AF1834" i="2"/>
  <c r="AH1834" i="2"/>
  <c r="J573" i="3"/>
  <c r="AA1874" i="2"/>
  <c r="O560" i="3"/>
  <c r="AB1785" i="2"/>
  <c r="O552" i="3"/>
  <c r="AB1764" i="2"/>
  <c r="AF2136" i="2"/>
  <c r="AD2136" i="2"/>
  <c r="O642" i="3"/>
  <c r="AB2109" i="2"/>
  <c r="J510" i="3"/>
  <c r="AA1589" i="2"/>
  <c r="J496" i="3"/>
  <c r="AA1540" i="2"/>
  <c r="AF2237" i="2"/>
  <c r="AH2237" i="2"/>
  <c r="AE2057" i="2"/>
  <c r="AC2057" i="2"/>
  <c r="AE1918" i="2"/>
  <c r="AG1918" i="2"/>
  <c r="AE1869" i="2"/>
  <c r="AC1869" i="2"/>
  <c r="AF1585" i="2"/>
  <c r="AD1585" i="2"/>
  <c r="AF1963" i="2"/>
  <c r="AH1963" i="2"/>
  <c r="AE1585" i="2"/>
  <c r="AC1585" i="2"/>
  <c r="P508" i="3" s="1"/>
  <c r="AE2179" i="2"/>
  <c r="AC2179" i="2"/>
  <c r="AE2132" i="2"/>
  <c r="AC2132" i="2"/>
  <c r="AD2079" i="2"/>
  <c r="AF2079" i="2"/>
  <c r="AH1949" i="2"/>
  <c r="AF1949" i="2"/>
  <c r="AF2103" i="2"/>
  <c r="AD2103" i="2"/>
  <c r="J582" i="3"/>
  <c r="AA1900" i="2"/>
  <c r="AE1814" i="2"/>
  <c r="AG1814" i="2"/>
  <c r="AE1725" i="2"/>
  <c r="AC1725" i="2"/>
  <c r="AG1557" i="2"/>
  <c r="AE1557" i="2"/>
  <c r="O481" i="3"/>
  <c r="AB1513" i="2"/>
  <c r="AF950" i="2"/>
  <c r="AD950" i="2"/>
  <c r="O442" i="3"/>
  <c r="AB1217" i="2"/>
  <c r="O430" i="3"/>
  <c r="AB1205" i="2"/>
  <c r="O416" i="3"/>
  <c r="AB1173" i="2"/>
  <c r="J427" i="3"/>
  <c r="AA1201" i="2"/>
  <c r="J420" i="3"/>
  <c r="AA1177" i="2"/>
  <c r="O463" i="3"/>
  <c r="AB1383" i="2"/>
  <c r="J445" i="3"/>
  <c r="AA1238" i="2"/>
  <c r="O339" i="3"/>
  <c r="AB716" i="2"/>
  <c r="O354" i="3"/>
  <c r="AB764" i="2"/>
  <c r="AE712" i="2"/>
  <c r="AG712" i="2"/>
  <c r="O323" i="3"/>
  <c r="AB604" i="2"/>
  <c r="O164" i="3"/>
  <c r="AB242" i="2"/>
  <c r="O154" i="3"/>
  <c r="AB226" i="2"/>
  <c r="AG182" i="2"/>
  <c r="AE182" i="2"/>
  <c r="AF209" i="2"/>
  <c r="AD209" i="2"/>
  <c r="AG170" i="2"/>
  <c r="AE170" i="2"/>
  <c r="AF830" i="2"/>
  <c r="AD830" i="2"/>
  <c r="AH830" i="2"/>
  <c r="AE201" i="2"/>
  <c r="AC201" i="2"/>
  <c r="P133" i="3" s="1"/>
  <c r="AF700" i="2"/>
  <c r="AH700" i="2"/>
  <c r="J376" i="3"/>
  <c r="AA947" i="2"/>
  <c r="J311" i="3"/>
  <c r="AA567" i="2"/>
  <c r="J303" i="3"/>
  <c r="AA542" i="2"/>
  <c r="J259" i="3"/>
  <c r="AA340" i="2"/>
  <c r="J235" i="3"/>
  <c r="AA316" i="2"/>
  <c r="J211" i="3"/>
  <c r="AA292" i="2"/>
  <c r="J187" i="3"/>
  <c r="AA268" i="2"/>
  <c r="J94" i="3"/>
  <c r="AA144" i="2"/>
  <c r="J54" i="3"/>
  <c r="AA95" i="2"/>
  <c r="J28" i="3"/>
  <c r="AA43" i="2"/>
  <c r="AH214" i="2"/>
  <c r="AF214" i="2"/>
  <c r="O402" i="3"/>
  <c r="AB1052" i="2"/>
  <c r="AF858" i="2"/>
  <c r="AH858" i="2"/>
  <c r="AF833" i="2"/>
  <c r="AD833" i="2"/>
  <c r="AH833" i="2"/>
  <c r="J393" i="3"/>
  <c r="AA972" i="2"/>
  <c r="J372" i="3"/>
  <c r="AA916" i="2"/>
  <c r="J370" i="3"/>
  <c r="AA894" i="2"/>
  <c r="O327" i="3"/>
  <c r="AB653" i="2"/>
  <c r="AE533" i="2"/>
  <c r="AC533" i="2"/>
  <c r="P298" i="3" s="1"/>
  <c r="AE381" i="2"/>
  <c r="AC381" i="2"/>
  <c r="P275" i="3" s="1"/>
  <c r="O152" i="3"/>
  <c r="AB224" i="2"/>
  <c r="O135" i="3"/>
  <c r="AB203" i="2"/>
  <c r="O122" i="3"/>
  <c r="AB186" i="2"/>
  <c r="AF880" i="2"/>
  <c r="AD880" i="2"/>
  <c r="J327" i="3"/>
  <c r="AA653" i="2"/>
  <c r="J312" i="3"/>
  <c r="AA568" i="2"/>
  <c r="J220" i="3"/>
  <c r="AA301" i="2"/>
  <c r="J162" i="3"/>
  <c r="AA240" i="2"/>
  <c r="J80" i="3"/>
  <c r="AA129" i="2"/>
  <c r="J17" i="3"/>
  <c r="AA32" i="2"/>
  <c r="AF873" i="2"/>
  <c r="AH873" i="2"/>
  <c r="J392" i="3"/>
  <c r="AA971" i="2"/>
  <c r="J368" i="3"/>
  <c r="AA878" i="2"/>
  <c r="AF847" i="2"/>
  <c r="AD847" i="2"/>
  <c r="J289" i="3"/>
  <c r="AA474" i="2"/>
  <c r="J253" i="3"/>
  <c r="AA334" i="2"/>
  <c r="J205" i="3"/>
  <c r="AA286" i="2"/>
  <c r="J160" i="3"/>
  <c r="AA237" i="2"/>
  <c r="J43" i="3"/>
  <c r="AA80" i="2"/>
  <c r="J33" i="3"/>
  <c r="AA49" i="2"/>
  <c r="O16" i="5"/>
  <c r="M16" i="5"/>
  <c r="H555" i="3"/>
  <c r="K21" i="5"/>
  <c r="J21" i="5"/>
  <c r="I21" i="5"/>
  <c r="P602" i="3"/>
  <c r="P605" i="3"/>
  <c r="P576" i="3"/>
  <c r="P562" i="3"/>
  <c r="P546" i="3"/>
  <c r="P574" i="3"/>
  <c r="P525" i="3"/>
  <c r="AH1483" i="2"/>
  <c r="P479" i="3"/>
  <c r="P493" i="3"/>
  <c r="K13" i="5"/>
  <c r="P339" i="3"/>
  <c r="N11" i="5"/>
  <c r="P340" i="3"/>
  <c r="J12" i="5"/>
  <c r="P331" i="3"/>
  <c r="P329" i="3"/>
  <c r="O9" i="5"/>
  <c r="M9" i="5"/>
  <c r="O7" i="5"/>
  <c r="M7" i="5"/>
  <c r="H285" i="3"/>
  <c r="P302" i="3"/>
  <c r="P289" i="3"/>
  <c r="U26" i="4"/>
  <c r="T26" i="4"/>
  <c r="P257" i="3"/>
  <c r="P221" i="3"/>
  <c r="P281" i="3"/>
  <c r="T13" i="4"/>
  <c r="U13" i="4"/>
  <c r="P232" i="3"/>
  <c r="P172" i="3"/>
  <c r="P194" i="3"/>
  <c r="P202" i="3"/>
  <c r="P188" i="3"/>
  <c r="P99" i="3"/>
  <c r="O649" i="3"/>
  <c r="AB2257" i="2"/>
  <c r="AH2147" i="2"/>
  <c r="AF2147" i="2"/>
  <c r="J632" i="3"/>
  <c r="AA2096" i="2"/>
  <c r="O603" i="3"/>
  <c r="AB2008" i="2"/>
  <c r="J509" i="3"/>
  <c r="AA1587" i="2"/>
  <c r="AE2200" i="2"/>
  <c r="AC2200" i="2"/>
  <c r="AF2094" i="2"/>
  <c r="AD2094" i="2"/>
  <c r="J623" i="3"/>
  <c r="AA2069" i="2"/>
  <c r="J600" i="3"/>
  <c r="AA2005" i="2"/>
  <c r="J579" i="3"/>
  <c r="AA1890" i="2"/>
  <c r="J565" i="3"/>
  <c r="AA1793" i="2"/>
  <c r="AF2131" i="2"/>
  <c r="AD2131" i="2"/>
  <c r="O611" i="3"/>
  <c r="AB2035" i="2"/>
  <c r="AE1710" i="2"/>
  <c r="AC1710" i="2"/>
  <c r="AE1678" i="2"/>
  <c r="AC1678" i="2"/>
  <c r="P523" i="3" s="1"/>
  <c r="AC94" i="2"/>
  <c r="P53" i="3" s="1"/>
  <c r="AG55" i="2"/>
  <c r="P27" i="3"/>
  <c r="J634" i="3"/>
  <c r="AA2099" i="2"/>
  <c r="U21" i="4"/>
  <c r="T21" i="4"/>
  <c r="AF2139" i="2"/>
  <c r="AH2139" i="2"/>
  <c r="AD2139" i="2"/>
  <c r="AF1703" i="2"/>
  <c r="AH1703" i="2"/>
  <c r="AH21" i="2"/>
  <c r="O615" i="3"/>
  <c r="AB2041" i="2"/>
  <c r="J601" i="3"/>
  <c r="AA2006" i="2"/>
  <c r="O587" i="3"/>
  <c r="AB1910" i="2"/>
  <c r="O508" i="3"/>
  <c r="AB1585" i="2"/>
  <c r="O499" i="3"/>
  <c r="AB1552" i="2"/>
  <c r="O494" i="3"/>
  <c r="AB1536" i="2"/>
  <c r="O485" i="3"/>
  <c r="AB1519" i="2"/>
  <c r="P32" i="3"/>
  <c r="AG12" i="2"/>
  <c r="AF2258" i="2"/>
  <c r="AD2258" i="2"/>
  <c r="J508" i="3"/>
  <c r="AA1585" i="2"/>
  <c r="J494" i="3"/>
  <c r="AA1536" i="2"/>
  <c r="J597" i="3"/>
  <c r="AA1996" i="2"/>
  <c r="AC1845" i="2"/>
  <c r="AE1845" i="2"/>
  <c r="J564" i="3"/>
  <c r="AA1792" i="2"/>
  <c r="AF1700" i="2"/>
  <c r="AD1700" i="2"/>
  <c r="AD2179" i="2"/>
  <c r="AF2179" i="2"/>
  <c r="AE1536" i="2"/>
  <c r="AC1536" i="2"/>
  <c r="P494" i="3" s="1"/>
  <c r="AF2241" i="2"/>
  <c r="AD2241" i="2"/>
  <c r="AF2031" i="2"/>
  <c r="AH2031" i="2"/>
  <c r="J561" i="3"/>
  <c r="AA1789" i="2"/>
  <c r="AC115" i="2"/>
  <c r="P70" i="3" s="1"/>
  <c r="AF1822" i="2"/>
  <c r="AH1822" i="2"/>
  <c r="P162" i="3"/>
  <c r="J626" i="3"/>
  <c r="AA2074" i="2"/>
  <c r="J617" i="3"/>
  <c r="AA2050" i="2"/>
  <c r="AE1952" i="2"/>
  <c r="AG1952" i="2"/>
  <c r="J585" i="3"/>
  <c r="AA1903" i="2"/>
  <c r="O492" i="3"/>
  <c r="AB1534" i="2"/>
  <c r="O478" i="3"/>
  <c r="AB1509" i="2"/>
  <c r="O405" i="3"/>
  <c r="AB1055" i="2"/>
  <c r="O374" i="3"/>
  <c r="AB934" i="2"/>
  <c r="J373" i="3"/>
  <c r="AA926" i="2"/>
  <c r="AF1216" i="2"/>
  <c r="AD1216" i="2"/>
  <c r="P441" i="3" s="1"/>
  <c r="J468" i="3"/>
  <c r="AA1418" i="2"/>
  <c r="O457" i="3"/>
  <c r="AB1315" i="2"/>
  <c r="J449" i="3"/>
  <c r="AA1267" i="2"/>
  <c r="J439" i="3"/>
  <c r="AA1214" i="2"/>
  <c r="J407" i="3"/>
  <c r="AA1069" i="2"/>
  <c r="O446" i="3"/>
  <c r="AB1259" i="2"/>
  <c r="AE1065" i="2"/>
  <c r="AG1065" i="2"/>
  <c r="J390" i="3"/>
  <c r="AA969" i="2"/>
  <c r="O465" i="3"/>
  <c r="AB1395" i="2"/>
  <c r="J351" i="3"/>
  <c r="AA761" i="2"/>
  <c r="AG166" i="2"/>
  <c r="AE166" i="2"/>
  <c r="O317" i="3"/>
  <c r="AB575" i="2"/>
  <c r="AE536" i="2"/>
  <c r="AC536" i="2"/>
  <c r="P299" i="3" s="1"/>
  <c r="AG536" i="2"/>
  <c r="J317" i="3"/>
  <c r="AA575" i="2"/>
  <c r="J266" i="3"/>
  <c r="AA347" i="2"/>
  <c r="J242" i="3"/>
  <c r="AA323" i="2"/>
  <c r="J218" i="3"/>
  <c r="AA299" i="2"/>
  <c r="J194" i="3"/>
  <c r="AA275" i="2"/>
  <c r="J170" i="3"/>
  <c r="AA251" i="2"/>
  <c r="J154" i="3"/>
  <c r="AA226" i="2"/>
  <c r="J133" i="3"/>
  <c r="AA201" i="2"/>
  <c r="J114" i="3"/>
  <c r="AA176" i="2"/>
  <c r="J78" i="3"/>
  <c r="AA127" i="2"/>
  <c r="J8" i="3"/>
  <c r="AA15" i="2"/>
  <c r="O352" i="3"/>
  <c r="AB762" i="2"/>
  <c r="J340" i="3"/>
  <c r="AA720" i="2"/>
  <c r="O396" i="3"/>
  <c r="AB1035" i="2"/>
  <c r="AE696" i="2"/>
  <c r="AG696" i="2"/>
  <c r="AF165" i="2"/>
  <c r="AD165" i="2"/>
  <c r="AD829" i="2"/>
  <c r="AF829" i="2"/>
  <c r="AE378" i="2"/>
  <c r="AC378" i="2"/>
  <c r="P272" i="3" s="1"/>
  <c r="AE220" i="2"/>
  <c r="AC220" i="2"/>
  <c r="P148" i="3" s="1"/>
  <c r="J341" i="3"/>
  <c r="AA721" i="2"/>
  <c r="O260" i="3"/>
  <c r="AB341" i="2"/>
  <c r="O244" i="3"/>
  <c r="AB325" i="2"/>
  <c r="O228" i="3"/>
  <c r="AB309" i="2"/>
  <c r="O212" i="3"/>
  <c r="AB293" i="2"/>
  <c r="O196" i="3"/>
  <c r="AB277" i="2"/>
  <c r="O180" i="3"/>
  <c r="AB261" i="2"/>
  <c r="AH729" i="2"/>
  <c r="AF729" i="2"/>
  <c r="J322" i="3"/>
  <c r="AA598" i="2"/>
  <c r="J216" i="3"/>
  <c r="AA297" i="2"/>
  <c r="J157" i="3"/>
  <c r="AA232" i="2"/>
  <c r="J128" i="3"/>
  <c r="AA194" i="2"/>
  <c r="J76" i="3"/>
  <c r="AA125" i="2"/>
  <c r="J40" i="3"/>
  <c r="AA62" i="2"/>
  <c r="AF953" i="2"/>
  <c r="AD953" i="2"/>
  <c r="AE709" i="2"/>
  <c r="AC709" i="2"/>
  <c r="J249" i="3"/>
  <c r="AA330" i="2"/>
  <c r="J201" i="3"/>
  <c r="AA282" i="2"/>
  <c r="J123" i="3"/>
  <c r="AA187" i="2"/>
  <c r="J100" i="3"/>
  <c r="AA154" i="2"/>
  <c r="J30" i="3"/>
  <c r="AA45" i="2"/>
  <c r="AF709" i="2"/>
  <c r="AH709" i="2"/>
  <c r="N21" i="5"/>
  <c r="P615" i="3"/>
  <c r="P617" i="3"/>
  <c r="K17" i="5"/>
  <c r="P515" i="3"/>
  <c r="P500" i="3"/>
  <c r="M15" i="5"/>
  <c r="P465" i="3"/>
  <c r="P457" i="3"/>
  <c r="P444" i="3"/>
  <c r="P356" i="3"/>
  <c r="P348" i="3"/>
  <c r="P367" i="3"/>
  <c r="P323" i="3"/>
  <c r="N6" i="5"/>
  <c r="P278" i="3"/>
  <c r="P254" i="3"/>
  <c r="P218" i="3"/>
  <c r="AD346" i="2"/>
  <c r="P265" i="3" s="1"/>
  <c r="AD310" i="2"/>
  <c r="AD274" i="2"/>
  <c r="AG342" i="2"/>
  <c r="U11" i="4"/>
  <c r="T11" i="4"/>
  <c r="P144" i="3"/>
  <c r="P200" i="3"/>
  <c r="P163" i="3"/>
  <c r="AC170" i="2"/>
  <c r="P110" i="3" s="1"/>
  <c r="P165" i="3"/>
  <c r="P173" i="3"/>
  <c r="AG213" i="2"/>
  <c r="I7" i="5"/>
  <c r="J492" i="3"/>
  <c r="AA1534" i="2"/>
  <c r="J476" i="3"/>
  <c r="AA1483" i="2"/>
  <c r="AE2171" i="2"/>
  <c r="AC2171" i="2"/>
  <c r="AG1890" i="2"/>
  <c r="AE1890" i="2"/>
  <c r="AF1665" i="2"/>
  <c r="AD1665" i="2"/>
  <c r="AF2167" i="2"/>
  <c r="AD2167" i="2"/>
  <c r="AG1558" i="2"/>
  <c r="AE1558" i="2"/>
  <c r="P153" i="3"/>
  <c r="P12" i="3"/>
  <c r="P68" i="3"/>
  <c r="AF1625" i="2"/>
  <c r="AD1625" i="2"/>
  <c r="AF1530" i="2"/>
  <c r="AD1530" i="2"/>
  <c r="P65" i="3"/>
  <c r="J608" i="3"/>
  <c r="AA2022" i="2"/>
  <c r="O571" i="3"/>
  <c r="AB1853" i="2"/>
  <c r="AG1551" i="2"/>
  <c r="AE1551" i="2"/>
  <c r="AE1439" i="2"/>
  <c r="AC1439" i="2"/>
  <c r="P472" i="3" s="1"/>
  <c r="AD2191" i="2"/>
  <c r="AF2191" i="2"/>
  <c r="AF2161" i="2"/>
  <c r="AD2161" i="2"/>
  <c r="AF2109" i="2"/>
  <c r="AD2109" i="2"/>
  <c r="J490" i="3"/>
  <c r="AA1531" i="2"/>
  <c r="J596" i="3"/>
  <c r="AA1993" i="2"/>
  <c r="J590" i="3"/>
  <c r="AA1963" i="2"/>
  <c r="J578" i="3"/>
  <c r="AA1889" i="2"/>
  <c r="AF1527" i="2"/>
  <c r="AD1527" i="2"/>
  <c r="P487" i="3" s="1"/>
  <c r="AH87" i="2"/>
  <c r="AF1832" i="2"/>
  <c r="AH1832" i="2"/>
  <c r="AE1556" i="2"/>
  <c r="AG1556" i="2"/>
  <c r="P46" i="3"/>
  <c r="P17" i="3"/>
  <c r="AF1819" i="2"/>
  <c r="AH1819" i="2"/>
  <c r="AG115" i="2"/>
  <c r="O635" i="3"/>
  <c r="AB2101" i="2"/>
  <c r="J570" i="3"/>
  <c r="AA1851" i="2"/>
  <c r="AH97" i="2"/>
  <c r="J637" i="3"/>
  <c r="AA2103" i="2"/>
  <c r="O532" i="3"/>
  <c r="AB1702" i="2"/>
  <c r="O509" i="3"/>
  <c r="AB1587" i="2"/>
  <c r="O501" i="3"/>
  <c r="AB1554" i="2"/>
  <c r="O383" i="3"/>
  <c r="AB962" i="2"/>
  <c r="J391" i="3"/>
  <c r="AA970" i="2"/>
  <c r="J456" i="3"/>
  <c r="AA1311" i="2"/>
  <c r="J451" i="3"/>
  <c r="AA1269" i="2"/>
  <c r="AG1418" i="2"/>
  <c r="AE1418" i="2"/>
  <c r="AC1418" i="2"/>
  <c r="P468" i="3" s="1"/>
  <c r="O409" i="3"/>
  <c r="AB1137" i="2"/>
  <c r="J416" i="3"/>
  <c r="AA1173" i="2"/>
  <c r="J402" i="3"/>
  <c r="AA1052" i="2"/>
  <c r="AF1410" i="2"/>
  <c r="AD1410" i="2"/>
  <c r="AE1285" i="2"/>
  <c r="AG1285" i="2"/>
  <c r="AC1161" i="2"/>
  <c r="P413" i="3" s="1"/>
  <c r="AE1161" i="2"/>
  <c r="O445" i="3"/>
  <c r="AB1238" i="2"/>
  <c r="J466" i="3"/>
  <c r="AA1407" i="2"/>
  <c r="J457" i="3"/>
  <c r="AA1315" i="2"/>
  <c r="AF1210" i="2"/>
  <c r="AD1210" i="2"/>
  <c r="P435" i="3" s="1"/>
  <c r="AF1005" i="2"/>
  <c r="AH1005" i="2"/>
  <c r="AF864" i="2"/>
  <c r="AH864" i="2"/>
  <c r="AF431" i="2"/>
  <c r="AH431" i="2"/>
  <c r="AF959" i="2"/>
  <c r="AD959" i="2"/>
  <c r="O314" i="3"/>
  <c r="AB571" i="2"/>
  <c r="O258" i="3"/>
  <c r="AB339" i="2"/>
  <c r="O242" i="3"/>
  <c r="AB323" i="2"/>
  <c r="O226" i="3"/>
  <c r="AB307" i="2"/>
  <c r="O210" i="3"/>
  <c r="AB291" i="2"/>
  <c r="O194" i="3"/>
  <c r="AB275" i="2"/>
  <c r="O178" i="3"/>
  <c r="AB259" i="2"/>
  <c r="AF727" i="2"/>
  <c r="AD727" i="2"/>
  <c r="P345" i="3" s="1"/>
  <c r="AF690" i="2"/>
  <c r="AH690" i="2"/>
  <c r="J27" i="3"/>
  <c r="AA42" i="2"/>
  <c r="J389" i="3"/>
  <c r="AA968" i="2"/>
  <c r="O376" i="3"/>
  <c r="AB947" i="2"/>
  <c r="AF929" i="2"/>
  <c r="AD929" i="2"/>
  <c r="J367" i="3"/>
  <c r="AA818" i="2"/>
  <c r="AE575" i="2"/>
  <c r="AC575" i="2"/>
  <c r="P317" i="3" s="1"/>
  <c r="J342" i="3"/>
  <c r="AA723" i="2"/>
  <c r="J300" i="3"/>
  <c r="AA538" i="2"/>
  <c r="J285" i="3"/>
  <c r="AA459" i="2"/>
  <c r="J255" i="3"/>
  <c r="AA336" i="2"/>
  <c r="J231" i="3"/>
  <c r="AA312" i="2"/>
  <c r="J207" i="3"/>
  <c r="AA288" i="2"/>
  <c r="J183" i="3"/>
  <c r="AA264" i="2"/>
  <c r="J144" i="3"/>
  <c r="AA214" i="2"/>
  <c r="J125" i="3"/>
  <c r="AA189" i="2"/>
  <c r="J107" i="3"/>
  <c r="AA165" i="2"/>
  <c r="J90" i="3"/>
  <c r="AA140" i="2"/>
  <c r="J71" i="3"/>
  <c r="AA116" i="2"/>
  <c r="J24" i="3"/>
  <c r="AA39" i="2"/>
  <c r="J7" i="3"/>
  <c r="AA12" i="2"/>
  <c r="J363" i="3"/>
  <c r="AA803" i="2"/>
  <c r="AF542" i="2"/>
  <c r="AH542" i="2"/>
  <c r="AC972" i="2"/>
  <c r="P393" i="3" s="1"/>
  <c r="AE972" i="2"/>
  <c r="J335" i="3"/>
  <c r="AA703" i="2"/>
  <c r="O305" i="3"/>
  <c r="AB548" i="2"/>
  <c r="O291" i="3"/>
  <c r="AB478" i="2"/>
  <c r="O281" i="3"/>
  <c r="AB430" i="2"/>
  <c r="O272" i="3"/>
  <c r="AB378" i="2"/>
  <c r="O165" i="3"/>
  <c r="AB244" i="2"/>
  <c r="J388" i="3"/>
  <c r="AA967" i="2"/>
  <c r="J321" i="3"/>
  <c r="AA594" i="2"/>
  <c r="J288" i="3"/>
  <c r="AA465" i="2"/>
  <c r="J212" i="3"/>
  <c r="AA293" i="2"/>
  <c r="J50" i="3"/>
  <c r="AA87" i="2"/>
  <c r="J14" i="3"/>
  <c r="AA27" i="2"/>
  <c r="AF837" i="2"/>
  <c r="AH837" i="2"/>
  <c r="AD837" i="2"/>
  <c r="J349" i="3"/>
  <c r="AA745" i="2"/>
  <c r="J364" i="3"/>
  <c r="AA804" i="2"/>
  <c r="J245" i="3"/>
  <c r="AA326" i="2"/>
  <c r="J197" i="3"/>
  <c r="AA278" i="2"/>
  <c r="J158" i="3"/>
  <c r="AA233" i="2"/>
  <c r="J69" i="3"/>
  <c r="AA113" i="2"/>
  <c r="J26" i="3"/>
  <c r="AA41" i="2"/>
  <c r="AF163" i="2"/>
  <c r="AD163" i="2"/>
  <c r="J20" i="5"/>
  <c r="I20" i="5"/>
  <c r="K20" i="5"/>
  <c r="P641" i="3"/>
  <c r="P637" i="3"/>
  <c r="P599" i="3"/>
  <c r="P544" i="3"/>
  <c r="I18" i="5"/>
  <c r="I17" i="5"/>
  <c r="P505" i="3"/>
  <c r="AD1438" i="2"/>
  <c r="P474" i="3"/>
  <c r="P473" i="3"/>
  <c r="U20" i="4"/>
  <c r="T20" i="4"/>
  <c r="P430" i="3"/>
  <c r="P409" i="3"/>
  <c r="P405" i="3"/>
  <c r="P439" i="3"/>
  <c r="P400" i="3"/>
  <c r="P395" i="3"/>
  <c r="P396" i="3"/>
  <c r="P360" i="3"/>
  <c r="P292" i="3"/>
  <c r="P251" i="3"/>
  <c r="P215" i="3"/>
  <c r="AC478" i="2"/>
  <c r="P291" i="3" s="1"/>
  <c r="U18" i="4"/>
  <c r="T18" i="4"/>
  <c r="AF2257" i="2"/>
  <c r="AH2257" i="2"/>
  <c r="AD2257" i="2"/>
  <c r="P649" i="3" s="1"/>
  <c r="P256" i="3"/>
  <c r="AD262" i="2"/>
  <c r="P151" i="3"/>
  <c r="P223" i="3"/>
  <c r="P199" i="3"/>
  <c r="AC307" i="2"/>
  <c r="P226" i="3" s="1"/>
  <c r="P191" i="3"/>
  <c r="P193" i="3"/>
  <c r="P134" i="3"/>
  <c r="P19" i="3"/>
  <c r="J7" i="5"/>
  <c r="P30" i="3"/>
  <c r="J523" i="3"/>
  <c r="AA1678" i="2"/>
  <c r="P15" i="5" s="1"/>
  <c r="J643" i="3"/>
  <c r="AA2110" i="2"/>
  <c r="AF1820" i="2"/>
  <c r="AH1820" i="2"/>
  <c r="AD1820" i="2"/>
  <c r="J586" i="3"/>
  <c r="AA1904" i="2"/>
  <c r="AE1863" i="2"/>
  <c r="AC1863" i="2"/>
  <c r="AD86" i="2"/>
  <c r="AH39" i="2"/>
  <c r="J614" i="3"/>
  <c r="AA2038" i="2"/>
  <c r="AE1834" i="2"/>
  <c r="AG1834" i="2"/>
  <c r="O557" i="3"/>
  <c r="AB1781" i="2"/>
  <c r="O537" i="3"/>
  <c r="AB1720" i="2"/>
  <c r="O515" i="3"/>
  <c r="AB1626" i="2"/>
  <c r="J515" i="3"/>
  <c r="AA1626" i="2"/>
  <c r="J487" i="3"/>
  <c r="AA1527" i="2"/>
  <c r="J589" i="3"/>
  <c r="AA1960" i="2"/>
  <c r="J587" i="3"/>
  <c r="AA1910" i="2"/>
  <c r="J575" i="3"/>
  <c r="AA1886" i="2"/>
  <c r="P145" i="3"/>
  <c r="P58" i="3"/>
  <c r="AF2023" i="2"/>
  <c r="AD2023" i="2"/>
  <c r="AH1883" i="2"/>
  <c r="AF1883" i="2"/>
  <c r="J633" i="3"/>
  <c r="AA2098" i="2"/>
  <c r="AH1961" i="2"/>
  <c r="AF1961" i="2"/>
  <c r="AG1883" i="2"/>
  <c r="AE1883" i="2"/>
  <c r="AC1883" i="2"/>
  <c r="AC1851" i="2"/>
  <c r="P570" i="3" s="1"/>
  <c r="AE1851" i="2"/>
  <c r="AF1701" i="2"/>
  <c r="AD1701" i="2"/>
  <c r="P531" i="3" s="1"/>
  <c r="AF1668" i="2"/>
  <c r="AD1668" i="2"/>
  <c r="AE2140" i="2"/>
  <c r="AC2140" i="2"/>
  <c r="AG2140" i="2"/>
  <c r="J591" i="3"/>
  <c r="AA1969" i="2"/>
  <c r="J568" i="3"/>
  <c r="AA1805" i="2"/>
  <c r="O523" i="3"/>
  <c r="AB1678" i="2"/>
  <c r="AE1553" i="2"/>
  <c r="AG1553" i="2"/>
  <c r="O474" i="3"/>
  <c r="AB1475" i="2"/>
  <c r="J447" i="3"/>
  <c r="AA1260" i="2"/>
  <c r="O433" i="3"/>
  <c r="AB1208" i="2"/>
  <c r="O419" i="3"/>
  <c r="AB1176" i="2"/>
  <c r="O412" i="3"/>
  <c r="AB1144" i="2"/>
  <c r="J387" i="3"/>
  <c r="AA966" i="2"/>
  <c r="AF1252" i="2"/>
  <c r="AD1252" i="2"/>
  <c r="AF1234" i="2"/>
  <c r="AD1234" i="2"/>
  <c r="AE1297" i="2"/>
  <c r="AG1297" i="2"/>
  <c r="AC1297" i="2"/>
  <c r="J435" i="3"/>
  <c r="AA1210" i="2"/>
  <c r="J414" i="3"/>
  <c r="AA1162" i="2"/>
  <c r="J410" i="3"/>
  <c r="AA1138" i="2"/>
  <c r="J406" i="3"/>
  <c r="AA1065" i="2"/>
  <c r="AE1315" i="2"/>
  <c r="AG1315" i="2"/>
  <c r="J444" i="3"/>
  <c r="AA1232" i="2"/>
  <c r="J386" i="3"/>
  <c r="AA965" i="2"/>
  <c r="J360" i="3"/>
  <c r="AA797" i="2"/>
  <c r="J377" i="3"/>
  <c r="AA948" i="2"/>
  <c r="O161" i="3"/>
  <c r="AB238" i="2"/>
  <c r="O150" i="3"/>
  <c r="AB222" i="2"/>
  <c r="AE171" i="2"/>
  <c r="AC171" i="2"/>
  <c r="P111" i="3" s="1"/>
  <c r="J314" i="3"/>
  <c r="AA571" i="2"/>
  <c r="J297" i="3"/>
  <c r="AA519" i="2"/>
  <c r="J294" i="3"/>
  <c r="AA494" i="2"/>
  <c r="J276" i="3"/>
  <c r="AA392" i="2"/>
  <c r="J262" i="3"/>
  <c r="AA343" i="2"/>
  <c r="J238" i="3"/>
  <c r="AA319" i="2"/>
  <c r="J214" i="3"/>
  <c r="AA295" i="2"/>
  <c r="J190" i="3"/>
  <c r="AA271" i="2"/>
  <c r="J167" i="3"/>
  <c r="AA246" i="2"/>
  <c r="J150" i="3"/>
  <c r="AA222" i="2"/>
  <c r="J129" i="3"/>
  <c r="AA197" i="2"/>
  <c r="J97" i="3"/>
  <c r="AA147" i="2"/>
  <c r="J74" i="3"/>
  <c r="AA123" i="2"/>
  <c r="AF160" i="2"/>
  <c r="AD160" i="2"/>
  <c r="O342" i="3"/>
  <c r="AB723" i="2"/>
  <c r="AG176" i="2"/>
  <c r="AE176" i="2"/>
  <c r="AG853" i="2"/>
  <c r="AE853" i="2"/>
  <c r="O322" i="3"/>
  <c r="AB598" i="2"/>
  <c r="O162" i="3"/>
  <c r="AB240" i="2"/>
  <c r="O148" i="3"/>
  <c r="AB220" i="2"/>
  <c r="O131" i="3"/>
  <c r="AB199" i="2"/>
  <c r="O119" i="3"/>
  <c r="AB182" i="2"/>
  <c r="AF844" i="2"/>
  <c r="AD844" i="2"/>
  <c r="J356" i="3"/>
  <c r="AA777" i="2"/>
  <c r="J308" i="3"/>
  <c r="AA560" i="2"/>
  <c r="J286" i="3"/>
  <c r="AA460" i="2"/>
  <c r="J281" i="3"/>
  <c r="AA430" i="2"/>
  <c r="J268" i="3"/>
  <c r="AA349" i="2"/>
  <c r="J208" i="3"/>
  <c r="AA289" i="2"/>
  <c r="J46" i="3"/>
  <c r="AA83" i="2"/>
  <c r="AE706" i="2"/>
  <c r="AG706" i="2"/>
  <c r="AF543" i="2"/>
  <c r="AH543" i="2"/>
  <c r="AD543" i="2"/>
  <c r="P304" i="3" s="1"/>
  <c r="J307" i="3"/>
  <c r="AA553" i="2"/>
  <c r="J241" i="3"/>
  <c r="AA322" i="2"/>
  <c r="J193" i="3"/>
  <c r="AA274" i="2"/>
  <c r="J120" i="3"/>
  <c r="AA183" i="2"/>
  <c r="J66" i="3"/>
  <c r="AA109" i="2"/>
  <c r="J22" i="3"/>
  <c r="AA37" i="2"/>
  <c r="P514" i="3"/>
  <c r="O21" i="5"/>
  <c r="M21" i="5"/>
  <c r="N20" i="5"/>
  <c r="P606" i="3"/>
  <c r="P596" i="3"/>
  <c r="P579" i="3"/>
  <c r="P582" i="3"/>
  <c r="P587" i="3"/>
  <c r="P543" i="3"/>
  <c r="P516" i="3"/>
  <c r="P542" i="3"/>
  <c r="P529" i="3"/>
  <c r="P502" i="3"/>
  <c r="P485" i="3"/>
  <c r="AH1438" i="2"/>
  <c r="P489" i="3"/>
  <c r="P476" i="3"/>
  <c r="P456" i="3"/>
  <c r="U25" i="4"/>
  <c r="T25" i="4"/>
  <c r="P455" i="3"/>
  <c r="P446" i="3"/>
  <c r="P414" i="3"/>
  <c r="P402" i="3"/>
  <c r="P379" i="3"/>
  <c r="P415" i="3"/>
  <c r="P354" i="3"/>
  <c r="P366" i="3"/>
  <c r="P338" i="3"/>
  <c r="O6" i="5"/>
  <c r="M6" i="5"/>
  <c r="U23" i="4"/>
  <c r="T23" i="4"/>
  <c r="J650" i="3"/>
  <c r="AA2346" i="2"/>
  <c r="P20" i="5" s="1"/>
  <c r="P116" i="3"/>
  <c r="AH262" i="2"/>
  <c r="I6" i="5"/>
  <c r="O630" i="3"/>
  <c r="AB2094" i="2"/>
  <c r="J474" i="3"/>
  <c r="AA1475" i="2"/>
  <c r="U19" i="4"/>
  <c r="T19" i="4"/>
  <c r="AE2196" i="2"/>
  <c r="AG2196" i="2"/>
  <c r="AE2110" i="2"/>
  <c r="AC2110" i="2"/>
  <c r="P643" i="3" s="1"/>
  <c r="AE2045" i="2"/>
  <c r="AC2045" i="2"/>
  <c r="AE1817" i="2"/>
  <c r="AG1817" i="2"/>
  <c r="O577" i="3"/>
  <c r="AB1888" i="2"/>
  <c r="P52" i="3"/>
  <c r="AC55" i="2"/>
  <c r="P37" i="3" s="1"/>
  <c r="P23" i="3"/>
  <c r="AE2167" i="2"/>
  <c r="AG2167" i="2"/>
  <c r="J644" i="3"/>
  <c r="AA2120" i="2"/>
  <c r="AE1953" i="2"/>
  <c r="AG1953" i="2"/>
  <c r="AH86" i="2"/>
  <c r="AE2114" i="2"/>
  <c r="AC2114" i="2"/>
  <c r="O631" i="3"/>
  <c r="AB2095" i="2"/>
  <c r="AE1907" i="2"/>
  <c r="AC1907" i="2"/>
  <c r="O549" i="3"/>
  <c r="AB1760" i="2"/>
  <c r="J616" i="3"/>
  <c r="AA2044" i="2"/>
  <c r="AE1960" i="2"/>
  <c r="AG1960" i="2"/>
  <c r="AF1428" i="2"/>
  <c r="AD1428" i="2"/>
  <c r="P469" i="3" s="1"/>
  <c r="O633" i="3"/>
  <c r="AB2098" i="2"/>
  <c r="O602" i="3"/>
  <c r="AB2007" i="2"/>
  <c r="AH1954" i="2"/>
  <c r="AF1954" i="2"/>
  <c r="AD1954" i="2"/>
  <c r="AF1889" i="2"/>
  <c r="AH1889" i="2"/>
  <c r="T15" i="4"/>
  <c r="U15" i="4"/>
  <c r="AF1811" i="2"/>
  <c r="AH1811" i="2"/>
  <c r="AD1811" i="2"/>
  <c r="AF2128" i="2"/>
  <c r="AD2128" i="2"/>
  <c r="AE2098" i="2"/>
  <c r="AC2098" i="2"/>
  <c r="P633" i="3" s="1"/>
  <c r="J602" i="3"/>
  <c r="AA2007" i="2"/>
  <c r="J606" i="3"/>
  <c r="AA2018" i="2"/>
  <c r="AC1854" i="2"/>
  <c r="AE1854" i="2"/>
  <c r="O471" i="3"/>
  <c r="AB1438" i="2"/>
  <c r="J383" i="3"/>
  <c r="AA962" i="2"/>
  <c r="O438" i="3"/>
  <c r="AB1213" i="2"/>
  <c r="O427" i="3"/>
  <c r="AB1201" i="2"/>
  <c r="O408" i="3"/>
  <c r="AB1096" i="2"/>
  <c r="J442" i="3"/>
  <c r="AA1217" i="2"/>
  <c r="J408" i="3"/>
  <c r="AA1096" i="2"/>
  <c r="J398" i="3"/>
  <c r="AA1048" i="2"/>
  <c r="AF1294" i="2"/>
  <c r="AH1294" i="2"/>
  <c r="O450" i="3"/>
  <c r="AB1268" i="2"/>
  <c r="O444" i="3"/>
  <c r="AB1232" i="2"/>
  <c r="O395" i="3"/>
  <c r="AB1025" i="2"/>
  <c r="O369" i="3"/>
  <c r="AB881" i="2"/>
  <c r="AF553" i="2"/>
  <c r="AH553" i="2"/>
  <c r="AF536" i="2"/>
  <c r="AH536" i="2"/>
  <c r="O398" i="3"/>
  <c r="AB1048" i="2"/>
  <c r="O294" i="3"/>
  <c r="AB494" i="2"/>
  <c r="O274" i="3"/>
  <c r="AB380" i="2"/>
  <c r="AF838" i="2"/>
  <c r="AD838" i="2"/>
  <c r="AH716" i="2"/>
  <c r="AF716" i="2"/>
  <c r="J23" i="3"/>
  <c r="AA38" i="2"/>
  <c r="AE862" i="2"/>
  <c r="AC862" i="2"/>
  <c r="AH693" i="2"/>
  <c r="AF693" i="2"/>
  <c r="AH205" i="2"/>
  <c r="AF205" i="2"/>
  <c r="AF947" i="2"/>
  <c r="AD947" i="2"/>
  <c r="P376" i="3" s="1"/>
  <c r="AG843" i="2"/>
  <c r="AE843" i="2"/>
  <c r="AE693" i="2"/>
  <c r="AC693" i="2"/>
  <c r="AE238" i="2"/>
  <c r="AC238" i="2"/>
  <c r="P161" i="3" s="1"/>
  <c r="O386" i="3"/>
  <c r="AB965" i="2"/>
  <c r="J298" i="3"/>
  <c r="AA533" i="2"/>
  <c r="J280" i="3"/>
  <c r="AA429" i="2"/>
  <c r="J275" i="3"/>
  <c r="AA381" i="2"/>
  <c r="J251" i="3"/>
  <c r="AA332" i="2"/>
  <c r="J227" i="3"/>
  <c r="AA308" i="2"/>
  <c r="J203" i="3"/>
  <c r="AA284" i="2"/>
  <c r="J179" i="3"/>
  <c r="AA260" i="2"/>
  <c r="J141" i="3"/>
  <c r="AA210" i="2"/>
  <c r="J121" i="3"/>
  <c r="AA185" i="2"/>
  <c r="J103" i="3"/>
  <c r="AA161" i="2"/>
  <c r="J86" i="3"/>
  <c r="AA136" i="2"/>
  <c r="J49" i="3"/>
  <c r="AA86" i="2"/>
  <c r="J39" i="3"/>
  <c r="AA61" i="2"/>
  <c r="J20" i="3"/>
  <c r="AA35" i="2"/>
  <c r="AF965" i="2"/>
  <c r="AD965" i="2"/>
  <c r="AF916" i="2"/>
  <c r="AD916" i="2"/>
  <c r="P372" i="3" s="1"/>
  <c r="O341" i="3"/>
  <c r="AB721" i="2"/>
  <c r="AF691" i="2"/>
  <c r="AH691" i="2"/>
  <c r="AF999" i="2"/>
  <c r="AD999" i="2"/>
  <c r="O388" i="3"/>
  <c r="AB967" i="2"/>
  <c r="O371" i="3"/>
  <c r="AB914" i="2"/>
  <c r="O304" i="3"/>
  <c r="AB543" i="2"/>
  <c r="O256" i="3"/>
  <c r="AB337" i="2"/>
  <c r="O240" i="3"/>
  <c r="AB321" i="2"/>
  <c r="O224" i="3"/>
  <c r="AB305" i="2"/>
  <c r="O208" i="3"/>
  <c r="AB289" i="2"/>
  <c r="O192" i="3"/>
  <c r="AB273" i="2"/>
  <c r="O176" i="3"/>
  <c r="AB257" i="2"/>
  <c r="O159" i="3"/>
  <c r="AB236" i="2"/>
  <c r="O145" i="3"/>
  <c r="AB215" i="2"/>
  <c r="AE198" i="2"/>
  <c r="AC198" i="2"/>
  <c r="P130" i="3" s="1"/>
  <c r="AF901" i="2"/>
  <c r="AD901" i="2"/>
  <c r="J350" i="3"/>
  <c r="AA752" i="2"/>
  <c r="J264" i="3"/>
  <c r="AA345" i="2"/>
  <c r="J204" i="3"/>
  <c r="AA285" i="2"/>
  <c r="J152" i="3"/>
  <c r="AA224" i="2"/>
  <c r="J122" i="3"/>
  <c r="AA186" i="2"/>
  <c r="J99" i="3"/>
  <c r="AA153" i="2"/>
  <c r="AF178" i="2"/>
  <c r="AD178" i="2"/>
  <c r="O373" i="3"/>
  <c r="AB926" i="2"/>
  <c r="AF871" i="2"/>
  <c r="AD871" i="2"/>
  <c r="AF834" i="2"/>
  <c r="AD834" i="2"/>
  <c r="J293" i="3"/>
  <c r="AA493" i="2"/>
  <c r="J237" i="3"/>
  <c r="AA318" i="2"/>
  <c r="J189" i="3"/>
  <c r="AA270" i="2"/>
  <c r="J153" i="3"/>
  <c r="AA225" i="2"/>
  <c r="J96" i="3"/>
  <c r="AA146" i="2"/>
  <c r="J62" i="3"/>
  <c r="AA105" i="2"/>
  <c r="J41" i="3"/>
  <c r="AA71" i="2"/>
  <c r="J18" i="3"/>
  <c r="AA33" i="2"/>
  <c r="AG548" i="2"/>
  <c r="AE548" i="2"/>
  <c r="AG153" i="2"/>
  <c r="AE153" i="2"/>
  <c r="P567" i="3"/>
  <c r="P553" i="3"/>
  <c r="N17" i="5"/>
  <c r="AH1534" i="2"/>
  <c r="P442" i="3"/>
  <c r="O12" i="5"/>
  <c r="M12" i="5"/>
  <c r="P352" i="3"/>
  <c r="AG2257" i="2"/>
  <c r="AE2257" i="2"/>
  <c r="P185" i="3"/>
  <c r="P247" i="3"/>
  <c r="J641" i="3"/>
  <c r="AA2108" i="2"/>
  <c r="P250" i="3"/>
  <c r="P196" i="3"/>
  <c r="J6" i="5"/>
  <c r="AC310" i="2"/>
  <c r="P229" i="3" s="1"/>
  <c r="P147" i="3"/>
  <c r="P63" i="3"/>
  <c r="AE1906" i="2"/>
  <c r="AG1906" i="2"/>
  <c r="O618" i="3"/>
  <c r="AB2051" i="2"/>
  <c r="AE2120" i="2"/>
  <c r="AC2120" i="2"/>
  <c r="P644" i="3" s="1"/>
  <c r="J628" i="3"/>
  <c r="AA2083" i="2"/>
  <c r="J577" i="3"/>
  <c r="AA1888" i="2"/>
  <c r="P121" i="3"/>
  <c r="O575" i="3"/>
  <c r="AB1886" i="2"/>
  <c r="O490" i="3"/>
  <c r="AB1531" i="2"/>
  <c r="O482" i="3"/>
  <c r="AB1515" i="2"/>
  <c r="J485" i="3"/>
  <c r="AA1519" i="2"/>
  <c r="J615" i="3"/>
  <c r="AA2041" i="2"/>
  <c r="AD87" i="2"/>
  <c r="AF1875" i="2"/>
  <c r="AD1875" i="2"/>
  <c r="T12" i="4"/>
  <c r="O647" i="3"/>
  <c r="AB2126" i="2"/>
  <c r="AD97" i="2"/>
  <c r="P56" i="3" s="1"/>
  <c r="AE1920" i="2"/>
  <c r="AC1920" i="2"/>
  <c r="O580" i="3"/>
  <c r="AB1898" i="2"/>
  <c r="O547" i="3"/>
  <c r="AB1754" i="2"/>
  <c r="O528" i="3"/>
  <c r="AB1698" i="2"/>
  <c r="O497" i="3"/>
  <c r="AB1550" i="2"/>
  <c r="O401" i="3"/>
  <c r="AB1051" i="2"/>
  <c r="AF1272" i="2"/>
  <c r="AH1272" i="2"/>
  <c r="AD1272" i="2"/>
  <c r="J405" i="3"/>
  <c r="AA1055" i="2"/>
  <c r="O448" i="3"/>
  <c r="AB1264" i="2"/>
  <c r="O443" i="3"/>
  <c r="AB1228" i="2"/>
  <c r="AF1201" i="2"/>
  <c r="AD1201" i="2"/>
  <c r="AG1264" i="2"/>
  <c r="AE1264" i="2"/>
  <c r="AC1264" i="2"/>
  <c r="P448" i="3" s="1"/>
  <c r="AE1450" i="2"/>
  <c r="AG1450" i="2"/>
  <c r="J431" i="3"/>
  <c r="AA1206" i="2"/>
  <c r="O404" i="3"/>
  <c r="AB1054" i="2"/>
  <c r="J382" i="3"/>
  <c r="AA961" i="2"/>
  <c r="AF1139" i="2"/>
  <c r="AD1139" i="2"/>
  <c r="P411" i="3" s="1"/>
  <c r="AF904" i="2"/>
  <c r="AD904" i="2"/>
  <c r="AH167" i="2"/>
  <c r="AF167" i="2"/>
  <c r="AD832" i="2"/>
  <c r="AH832" i="2"/>
  <c r="AF832" i="2"/>
  <c r="O310" i="3"/>
  <c r="AB566" i="2"/>
  <c r="AC379" i="2"/>
  <c r="P273" i="3" s="1"/>
  <c r="AE379" i="2"/>
  <c r="O270" i="3"/>
  <c r="AB351" i="2"/>
  <c r="O254" i="3"/>
  <c r="AB335" i="2"/>
  <c r="O238" i="3"/>
  <c r="AB319" i="2"/>
  <c r="O222" i="3"/>
  <c r="AB303" i="2"/>
  <c r="O206" i="3"/>
  <c r="AB287" i="2"/>
  <c r="O190" i="3"/>
  <c r="AB271" i="2"/>
  <c r="O174" i="3"/>
  <c r="AB255" i="2"/>
  <c r="AF910" i="2"/>
  <c r="AD910" i="2"/>
  <c r="J310" i="3"/>
  <c r="AA566" i="2"/>
  <c r="J302" i="3"/>
  <c r="AA541" i="2"/>
  <c r="J258" i="3"/>
  <c r="AA339" i="2"/>
  <c r="J234" i="3"/>
  <c r="AA315" i="2"/>
  <c r="J210" i="3"/>
  <c r="AA291" i="2"/>
  <c r="J186" i="3"/>
  <c r="AA267" i="2"/>
  <c r="J164" i="3"/>
  <c r="AA242" i="2"/>
  <c r="J147" i="3"/>
  <c r="AA217" i="2"/>
  <c r="J127" i="3"/>
  <c r="AA192" i="2"/>
  <c r="J93" i="3"/>
  <c r="AA143" i="2"/>
  <c r="J53" i="3"/>
  <c r="AA94" i="2"/>
  <c r="J357" i="3"/>
  <c r="AA788" i="2"/>
  <c r="AF428" i="2"/>
  <c r="AH428" i="2"/>
  <c r="AD428" i="2"/>
  <c r="P279" i="3" s="1"/>
  <c r="AH995" i="2"/>
  <c r="AF995" i="2"/>
  <c r="AE588" i="2"/>
  <c r="AC588" i="2"/>
  <c r="P320" i="3" s="1"/>
  <c r="AG222" i="2"/>
  <c r="AE222" i="2"/>
  <c r="J384" i="3"/>
  <c r="AA963" i="2"/>
  <c r="J361" i="3"/>
  <c r="AA798" i="2"/>
  <c r="J337" i="3"/>
  <c r="AA714" i="2"/>
  <c r="AE688" i="2"/>
  <c r="AG688" i="2"/>
  <c r="AC688" i="2"/>
  <c r="AF538" i="2"/>
  <c r="AH538" i="2"/>
  <c r="AE699" i="2"/>
  <c r="AC699" i="2"/>
  <c r="J333" i="3"/>
  <c r="AA683" i="2"/>
  <c r="AE542" i="2"/>
  <c r="AC542" i="2"/>
  <c r="P303" i="3" s="1"/>
  <c r="AG542" i="2"/>
  <c r="J256" i="3"/>
  <c r="AA337" i="2"/>
  <c r="J200" i="3"/>
  <c r="AA281" i="2"/>
  <c r="J145" i="3"/>
  <c r="AA215" i="2"/>
  <c r="J119" i="3"/>
  <c r="AA182" i="2"/>
  <c r="J72" i="3"/>
  <c r="AA117" i="2"/>
  <c r="J42" i="3"/>
  <c r="AA79" i="2"/>
  <c r="J35" i="3"/>
  <c r="AA53" i="2"/>
  <c r="AF1001" i="2"/>
  <c r="AH1001" i="2"/>
  <c r="J371" i="3"/>
  <c r="AA914" i="2"/>
  <c r="AF861" i="2"/>
  <c r="AH861" i="2"/>
  <c r="AF689" i="2"/>
  <c r="AD689" i="2"/>
  <c r="AF203" i="2"/>
  <c r="AD203" i="2"/>
  <c r="J306" i="3"/>
  <c r="AA549" i="2"/>
  <c r="J233" i="3"/>
  <c r="AA314" i="2"/>
  <c r="J185" i="3"/>
  <c r="AA266" i="2"/>
  <c r="J149" i="3"/>
  <c r="AA221" i="2"/>
  <c r="J117" i="3"/>
  <c r="AA179" i="2"/>
  <c r="J92" i="3"/>
  <c r="AA142" i="2"/>
  <c r="J15" i="3"/>
  <c r="AA28" i="2"/>
  <c r="AF187" i="2"/>
  <c r="AD187" i="2"/>
  <c r="P123" i="3" s="1"/>
  <c r="O20" i="5"/>
  <c r="M20" i="5"/>
  <c r="P629" i="3"/>
  <c r="P614" i="3"/>
  <c r="P578" i="3"/>
  <c r="P575" i="3"/>
  <c r="P548" i="3"/>
  <c r="P521" i="3"/>
  <c r="P497" i="3"/>
  <c r="P510" i="3"/>
  <c r="P488" i="3"/>
  <c r="P471" i="3"/>
  <c r="O14" i="5"/>
  <c r="M14" i="5"/>
  <c r="H492" i="3"/>
  <c r="P461" i="3"/>
  <c r="P454" i="3"/>
  <c r="P422" i="3"/>
  <c r="P386" i="3"/>
  <c r="P401" i="3"/>
  <c r="P358" i="3"/>
  <c r="P351" i="3"/>
  <c r="P328" i="3"/>
  <c r="P322" i="3"/>
  <c r="P293" i="3"/>
  <c r="P307" i="3"/>
  <c r="P242" i="3"/>
  <c r="P206" i="3"/>
  <c r="P309" i="3"/>
  <c r="AD334" i="2"/>
  <c r="P253" i="3" s="1"/>
  <c r="AD298" i="2"/>
  <c r="AG294" i="2"/>
  <c r="P220" i="3"/>
  <c r="J638" i="3"/>
  <c r="AA2104" i="2"/>
  <c r="O651" i="3"/>
  <c r="AB2386" i="2"/>
  <c r="Q21" i="5" s="1"/>
  <c r="AG310" i="2"/>
  <c r="AF2247" i="2"/>
  <c r="AD2247" i="2"/>
  <c r="AF2037" i="2"/>
  <c r="AH2037" i="2"/>
  <c r="AH1890" i="2"/>
  <c r="AF1890" i="2"/>
  <c r="J520" i="3"/>
  <c r="AA1665" i="2"/>
  <c r="J483" i="3"/>
  <c r="AA1517" i="2"/>
  <c r="P90" i="3"/>
  <c r="O639" i="3"/>
  <c r="AB2106" i="2"/>
  <c r="AE2085" i="2"/>
  <c r="AC2085" i="2"/>
  <c r="AG2085" i="2"/>
  <c r="J620" i="3"/>
  <c r="AA2061" i="2"/>
  <c r="AG2021" i="2"/>
  <c r="AE2021" i="2"/>
  <c r="AF1698" i="2"/>
  <c r="AD1698" i="2"/>
  <c r="P528" i="3" s="1"/>
  <c r="J630" i="3"/>
  <c r="AA2094" i="2"/>
  <c r="AF1959" i="2"/>
  <c r="AD1959" i="2"/>
  <c r="AG1554" i="2"/>
  <c r="AE1554" i="2"/>
  <c r="AF2254" i="2"/>
  <c r="AD2254" i="2"/>
  <c r="AF1979" i="2"/>
  <c r="AH1979" i="2"/>
  <c r="AF1826" i="2"/>
  <c r="AH1826" i="2"/>
  <c r="AD39" i="2"/>
  <c r="P24" i="3" s="1"/>
  <c r="J642" i="3"/>
  <c r="AA2109" i="2"/>
  <c r="J624" i="3"/>
  <c r="AA2070" i="2"/>
  <c r="O584" i="3"/>
  <c r="AB1902" i="2"/>
  <c r="AE1576" i="2"/>
  <c r="AC1576" i="2"/>
  <c r="P507" i="3" s="1"/>
  <c r="AE1559" i="2"/>
  <c r="AC1559" i="2"/>
  <c r="P506" i="3" s="1"/>
  <c r="P13" i="3"/>
  <c r="U6" i="4"/>
  <c r="T6" i="4"/>
  <c r="J636" i="3"/>
  <c r="AA2102" i="2"/>
  <c r="J482" i="3"/>
  <c r="AA1515" i="2"/>
  <c r="AE2073" i="2"/>
  <c r="AC2073" i="2"/>
  <c r="AG2073" i="2"/>
  <c r="AF1540" i="2"/>
  <c r="AD1540" i="2"/>
  <c r="P496" i="3" s="1"/>
  <c r="AF2093" i="2"/>
  <c r="AD2093" i="2"/>
  <c r="O570" i="3"/>
  <c r="AB1851" i="2"/>
  <c r="AG1552" i="2"/>
  <c r="AE1552" i="2"/>
  <c r="U22" i="4"/>
  <c r="T22" i="4"/>
  <c r="P62" i="3"/>
  <c r="AE2044" i="2"/>
  <c r="AG2044" i="2"/>
  <c r="J627" i="3"/>
  <c r="AA2079" i="2"/>
  <c r="AE1957" i="2"/>
  <c r="AC1957" i="2"/>
  <c r="AF1878" i="2"/>
  <c r="AD1878" i="2"/>
  <c r="P160" i="3"/>
  <c r="AE2091" i="2"/>
  <c r="AC2091" i="2"/>
  <c r="O572" i="3"/>
  <c r="AB1873" i="2"/>
  <c r="J401" i="3"/>
  <c r="AA1051" i="2"/>
  <c r="AC966" i="2"/>
  <c r="P387" i="3" s="1"/>
  <c r="AE966" i="2"/>
  <c r="J438" i="3"/>
  <c r="AA1213" i="2"/>
  <c r="AF1198" i="2"/>
  <c r="AD1198" i="2"/>
  <c r="P424" i="3" s="1"/>
  <c r="AF1298" i="2"/>
  <c r="AD1298" i="2"/>
  <c r="AE1271" i="2"/>
  <c r="AG1271" i="2"/>
  <c r="AH427" i="2"/>
  <c r="AF427" i="2"/>
  <c r="O320" i="3"/>
  <c r="AB588" i="2"/>
  <c r="Q9" i="5" s="1"/>
  <c r="AE549" i="2"/>
  <c r="AC549" i="2"/>
  <c r="P306" i="3" s="1"/>
  <c r="O297" i="3"/>
  <c r="AB519" i="2"/>
  <c r="O147" i="3"/>
  <c r="AB217" i="2"/>
  <c r="J19" i="3"/>
  <c r="AA34" i="2"/>
  <c r="AH720" i="2"/>
  <c r="AF720" i="2"/>
  <c r="AF575" i="2"/>
  <c r="AH575" i="2"/>
  <c r="J353" i="3"/>
  <c r="AA763" i="2"/>
  <c r="O384" i="3"/>
  <c r="AB963" i="2"/>
  <c r="AH835" i="2"/>
  <c r="AF835" i="2"/>
  <c r="AF688" i="2"/>
  <c r="AH688" i="2"/>
  <c r="AD688" i="2"/>
  <c r="AE571" i="2"/>
  <c r="AG571" i="2"/>
  <c r="J319" i="3"/>
  <c r="AA581" i="2"/>
  <c r="J290" i="3"/>
  <c r="AA477" i="2"/>
  <c r="J284" i="3"/>
  <c r="AA450" i="2"/>
  <c r="J277" i="3"/>
  <c r="AA425" i="2"/>
  <c r="J271" i="3"/>
  <c r="AA377" i="2"/>
  <c r="J247" i="3"/>
  <c r="AA328" i="2"/>
  <c r="J223" i="3"/>
  <c r="AA304" i="2"/>
  <c r="J199" i="3"/>
  <c r="AA280" i="2"/>
  <c r="J175" i="3"/>
  <c r="AA256" i="2"/>
  <c r="J156" i="3"/>
  <c r="AA231" i="2"/>
  <c r="J118" i="3"/>
  <c r="AA181" i="2"/>
  <c r="J82" i="3"/>
  <c r="AA132" i="2"/>
  <c r="J64" i="3"/>
  <c r="AA107" i="2"/>
  <c r="J45" i="3"/>
  <c r="AA82" i="2"/>
  <c r="AF846" i="2"/>
  <c r="AH846" i="2"/>
  <c r="AD846" i="2"/>
  <c r="J359" i="3"/>
  <c r="AA796" i="2"/>
  <c r="O308" i="3"/>
  <c r="AB560" i="2"/>
  <c r="O116" i="3"/>
  <c r="AB178" i="2"/>
  <c r="AF692" i="2"/>
  <c r="AD692" i="2"/>
  <c r="J362" i="3"/>
  <c r="AA801" i="2"/>
  <c r="J252" i="3"/>
  <c r="AA333" i="2"/>
  <c r="J188" i="3"/>
  <c r="AA269" i="2"/>
  <c r="AH162" i="2"/>
  <c r="AF162" i="2"/>
  <c r="J287" i="3"/>
  <c r="AA461" i="2"/>
  <c r="J283" i="3"/>
  <c r="AA435" i="2"/>
  <c r="J229" i="3"/>
  <c r="AA310" i="2"/>
  <c r="J181" i="3"/>
  <c r="AA262" i="2"/>
  <c r="J146" i="3"/>
  <c r="AA216" i="2"/>
  <c r="J113" i="3"/>
  <c r="AA175" i="2"/>
  <c r="J88" i="3"/>
  <c r="AA138" i="2"/>
  <c r="J59" i="3"/>
  <c r="AA101" i="2"/>
  <c r="J11" i="3"/>
  <c r="AA23" i="2"/>
  <c r="P622" i="3"/>
  <c r="P557" i="3"/>
  <c r="P539" i="3"/>
  <c r="K15" i="5"/>
  <c r="J15" i="5"/>
  <c r="I15" i="5"/>
  <c r="J14" i="5"/>
  <c r="I14" i="5"/>
  <c r="U24" i="4"/>
  <c r="T24" i="4"/>
  <c r="K14" i="5"/>
  <c r="P397" i="3"/>
  <c r="P342" i="3"/>
  <c r="P332" i="3"/>
  <c r="AD509" i="2"/>
  <c r="P295" i="3" s="1"/>
  <c r="P315" i="3"/>
  <c r="P239" i="3"/>
  <c r="P203" i="3"/>
  <c r="P300" i="3"/>
  <c r="AC262" i="2"/>
  <c r="P181" i="3" s="1"/>
  <c r="J5" i="5"/>
  <c r="I5" i="5"/>
  <c r="K5" i="5"/>
  <c r="AC278" i="2"/>
  <c r="P197" i="3" s="1"/>
  <c r="AH164" i="2"/>
  <c r="J481" i="3"/>
  <c r="AA1513" i="2"/>
  <c r="P75" i="3"/>
  <c r="J646" i="3"/>
  <c r="AA2124" i="2"/>
  <c r="J613" i="3"/>
  <c r="AA2037" i="2"/>
  <c r="J593" i="3"/>
  <c r="AA1973" i="2"/>
  <c r="J583" i="3"/>
  <c r="AA1901" i="2"/>
  <c r="AF2118" i="2"/>
  <c r="AH2118" i="2"/>
  <c r="O586" i="3"/>
  <c r="AB1904" i="2"/>
  <c r="AF1884" i="2"/>
  <c r="AH1884" i="2"/>
  <c r="AF1836" i="2"/>
  <c r="AD1836" i="2"/>
  <c r="P117" i="3"/>
  <c r="AE1901" i="2"/>
  <c r="AC1901" i="2"/>
  <c r="P583" i="3" s="1"/>
  <c r="P87" i="3"/>
  <c r="T9" i="4"/>
  <c r="J621" i="3"/>
  <c r="AA2067" i="2"/>
  <c r="AF1982" i="2"/>
  <c r="AH1982" i="2"/>
  <c r="AH1948" i="2"/>
  <c r="AF1948" i="2"/>
  <c r="AD1948" i="2"/>
  <c r="AH1810" i="2"/>
  <c r="AF1810" i="2"/>
  <c r="AD1810" i="2"/>
  <c r="AF1695" i="2"/>
  <c r="AD1695" i="2"/>
  <c r="P526" i="3" s="1"/>
  <c r="O610" i="3"/>
  <c r="AB2033" i="2"/>
  <c r="J598" i="3"/>
  <c r="AA1998" i="2"/>
  <c r="O589" i="3"/>
  <c r="AB1960" i="2"/>
  <c r="AE1866" i="2"/>
  <c r="AC1866" i="2"/>
  <c r="J569" i="3"/>
  <c r="AA1826" i="2"/>
  <c r="AE1810" i="2"/>
  <c r="AC1810" i="2"/>
  <c r="O536" i="3"/>
  <c r="AB1716" i="2"/>
  <c r="O530" i="3"/>
  <c r="AB1700" i="2"/>
  <c r="O517" i="3"/>
  <c r="AB1638" i="2"/>
  <c r="O480" i="3"/>
  <c r="AB1511" i="2"/>
  <c r="J480" i="3"/>
  <c r="AA1511" i="2"/>
  <c r="P84" i="3"/>
  <c r="U17" i="4"/>
  <c r="T17" i="4"/>
  <c r="J631" i="3"/>
  <c r="AA2095" i="2"/>
  <c r="J622" i="3"/>
  <c r="AA2068" i="2"/>
  <c r="J604" i="3"/>
  <c r="AA2009" i="2"/>
  <c r="J571" i="3"/>
  <c r="AA1853" i="2"/>
  <c r="AH1593" i="2"/>
  <c r="AF1593" i="2"/>
  <c r="AF2119" i="2"/>
  <c r="AD2119" i="2"/>
  <c r="O629" i="3"/>
  <c r="AB2088" i="2"/>
  <c r="AH1946" i="2"/>
  <c r="AF1946" i="2"/>
  <c r="AD1946" i="2"/>
  <c r="AC246" i="2"/>
  <c r="P167" i="3" s="1"/>
  <c r="AF2215" i="2"/>
  <c r="AD2215" i="2"/>
  <c r="AF2015" i="2"/>
  <c r="AD2015" i="2"/>
  <c r="AE1963" i="2"/>
  <c r="AC1963" i="2"/>
  <c r="P590" i="3" s="1"/>
  <c r="P89" i="3"/>
  <c r="AF2164" i="2"/>
  <c r="AD2164" i="2"/>
  <c r="AE2079" i="2"/>
  <c r="AC2079" i="2"/>
  <c r="AG2079" i="2"/>
  <c r="AF2034" i="2"/>
  <c r="AH2034" i="2"/>
  <c r="AF1830" i="2"/>
  <c r="AD1830" i="2"/>
  <c r="AF1814" i="2"/>
  <c r="AD1814" i="2"/>
  <c r="P93" i="3"/>
  <c r="AD28" i="2"/>
  <c r="P15" i="3" s="1"/>
  <c r="AE2126" i="2"/>
  <c r="AC2126" i="2"/>
  <c r="P647" i="3" s="1"/>
  <c r="AE2042" i="2"/>
  <c r="AC2042" i="2"/>
  <c r="O513" i="3"/>
  <c r="AB1599" i="2"/>
  <c r="O441" i="3"/>
  <c r="AB1216" i="2"/>
  <c r="O429" i="3"/>
  <c r="AB1204" i="2"/>
  <c r="O379" i="3"/>
  <c r="AB950" i="2"/>
  <c r="AF1269" i="2"/>
  <c r="AH1269" i="2"/>
  <c r="AD1269" i="2"/>
  <c r="J397" i="3"/>
  <c r="AA1047" i="2"/>
  <c r="J379" i="3"/>
  <c r="AA950" i="2"/>
  <c r="AF1246" i="2"/>
  <c r="AD1246" i="2"/>
  <c r="AF1228" i="2"/>
  <c r="AD1228" i="2"/>
  <c r="P443" i="3" s="1"/>
  <c r="J421" i="3"/>
  <c r="AA1178" i="2"/>
  <c r="AE1268" i="2"/>
  <c r="AG1268" i="2"/>
  <c r="J404" i="3"/>
  <c r="AA1054" i="2"/>
  <c r="AF941" i="2"/>
  <c r="AD941" i="2"/>
  <c r="AE697" i="2"/>
  <c r="AC697" i="2"/>
  <c r="AG852" i="2"/>
  <c r="AE852" i="2"/>
  <c r="O329" i="3"/>
  <c r="AB660" i="2"/>
  <c r="O279" i="3"/>
  <c r="AB428" i="2"/>
  <c r="AE216" i="2"/>
  <c r="AC216" i="2"/>
  <c r="P146" i="3" s="1"/>
  <c r="AE183" i="2"/>
  <c r="AC183" i="2"/>
  <c r="P120" i="3" s="1"/>
  <c r="AF886" i="2"/>
  <c r="AD886" i="2"/>
  <c r="J320" i="3"/>
  <c r="AA588" i="2"/>
  <c r="J254" i="3"/>
  <c r="AA335" i="2"/>
  <c r="J230" i="3"/>
  <c r="AA311" i="2"/>
  <c r="J206" i="3"/>
  <c r="AA287" i="2"/>
  <c r="J182" i="3"/>
  <c r="AA263" i="2"/>
  <c r="J161" i="3"/>
  <c r="AA238" i="2"/>
  <c r="J143" i="3"/>
  <c r="AA213" i="2"/>
  <c r="J124" i="3"/>
  <c r="AA188" i="2"/>
  <c r="J106" i="3"/>
  <c r="AA164" i="2"/>
  <c r="J89" i="3"/>
  <c r="AA139" i="2"/>
  <c r="J70" i="3"/>
  <c r="AA115" i="2"/>
  <c r="AF993" i="2"/>
  <c r="AD993" i="2"/>
  <c r="O348" i="3"/>
  <c r="AB731" i="2"/>
  <c r="AG188" i="2"/>
  <c r="AE188" i="2"/>
  <c r="J346" i="3"/>
  <c r="AA728" i="2"/>
  <c r="AF889" i="2"/>
  <c r="AD889" i="2"/>
  <c r="AF853" i="2"/>
  <c r="AD853" i="2"/>
  <c r="J365" i="3"/>
  <c r="AA816" i="2"/>
  <c r="AF1003" i="2"/>
  <c r="AD1003" i="2"/>
  <c r="O349" i="3"/>
  <c r="AB745" i="2"/>
  <c r="O321" i="3"/>
  <c r="AB594" i="2"/>
  <c r="O268" i="3"/>
  <c r="AB349" i="2"/>
  <c r="O252" i="3"/>
  <c r="AB333" i="2"/>
  <c r="O236" i="3"/>
  <c r="AB317" i="2"/>
  <c r="O220" i="3"/>
  <c r="AB301" i="2"/>
  <c r="O204" i="3"/>
  <c r="AB285" i="2"/>
  <c r="O188" i="3"/>
  <c r="AB269" i="2"/>
  <c r="O172" i="3"/>
  <c r="AB253" i="2"/>
  <c r="O157" i="3"/>
  <c r="AB232" i="2"/>
  <c r="O128" i="3"/>
  <c r="AB194" i="2"/>
  <c r="AE177" i="2"/>
  <c r="AC177" i="2"/>
  <c r="P115" i="3" s="1"/>
  <c r="AF892" i="2"/>
  <c r="AD892" i="2"/>
  <c r="J305" i="3"/>
  <c r="AA548" i="2"/>
  <c r="J248" i="3"/>
  <c r="AA329" i="2"/>
  <c r="J184" i="3"/>
  <c r="AA265" i="2"/>
  <c r="J142" i="3"/>
  <c r="AA211" i="2"/>
  <c r="J116" i="3"/>
  <c r="AA178" i="2"/>
  <c r="J91" i="3"/>
  <c r="AA141" i="2"/>
  <c r="J68" i="3"/>
  <c r="AA112" i="2"/>
  <c r="AF568" i="2"/>
  <c r="AH568" i="2"/>
  <c r="AE560" i="2"/>
  <c r="AC560" i="2"/>
  <c r="P308" i="3" s="1"/>
  <c r="J345" i="3"/>
  <c r="AA727" i="2"/>
  <c r="J296" i="3"/>
  <c r="AA513" i="2"/>
  <c r="J273" i="3"/>
  <c r="AA379" i="2"/>
  <c r="J225" i="3"/>
  <c r="AA306" i="2"/>
  <c r="J177" i="3"/>
  <c r="AA258" i="2"/>
  <c r="J84" i="3"/>
  <c r="AA134" i="2"/>
  <c r="P651" i="3"/>
  <c r="O17" i="5"/>
  <c r="M17" i="5"/>
  <c r="K16" i="5"/>
  <c r="J16" i="5"/>
  <c r="I16" i="5"/>
  <c r="P538" i="3"/>
  <c r="P566" i="3"/>
  <c r="P522" i="3"/>
  <c r="P569" i="3"/>
  <c r="P533" i="3"/>
  <c r="AD1587" i="2"/>
  <c r="N14" i="5"/>
  <c r="P492" i="3"/>
  <c r="P462" i="3"/>
  <c r="O13" i="5"/>
  <c r="M13" i="5"/>
  <c r="P425" i="3"/>
  <c r="P433" i="3"/>
  <c r="P365" i="3"/>
  <c r="P346" i="3"/>
  <c r="P357" i="3"/>
  <c r="O10" i="5"/>
  <c r="M10" i="5"/>
  <c r="U7" i="4"/>
  <c r="T7" i="4"/>
  <c r="AH346" i="2"/>
  <c r="AH310" i="2"/>
  <c r="AH274" i="2"/>
  <c r="P236" i="3"/>
  <c r="P135" i="3"/>
  <c r="P104" i="3"/>
  <c r="P244" i="3"/>
  <c r="N5" i="5"/>
  <c r="P211" i="3"/>
  <c r="AG278" i="2"/>
  <c r="AD255" i="2"/>
  <c r="P174" i="3" s="1"/>
  <c r="P214" i="3"/>
  <c r="AC213" i="2"/>
  <c r="P143" i="3" s="1"/>
  <c r="P274" i="3"/>
  <c r="P182" i="3"/>
  <c r="P164" i="3"/>
  <c r="O650" i="3"/>
  <c r="AB2346" i="2"/>
  <c r="Q20" i="5" s="1"/>
  <c r="J505" i="3"/>
  <c r="AA1558" i="2"/>
  <c r="J478" i="3"/>
  <c r="AA1509" i="2"/>
  <c r="U16" i="4"/>
  <c r="T16" i="4"/>
  <c r="AD2225" i="2"/>
  <c r="AH2225" i="2"/>
  <c r="AF2225" i="2"/>
  <c r="J580" i="3"/>
  <c r="AA1898" i="2"/>
  <c r="AC1857" i="2"/>
  <c r="AE1857" i="2"/>
  <c r="AF1509" i="2"/>
  <c r="AD1509" i="2"/>
  <c r="P478" i="3" s="1"/>
  <c r="O574" i="3"/>
  <c r="AB1879" i="2"/>
  <c r="AF1970" i="2"/>
  <c r="AD1970" i="2"/>
  <c r="AD2176" i="2"/>
  <c r="AF2176" i="2"/>
  <c r="AF2097" i="2"/>
  <c r="AD2097" i="2"/>
  <c r="J618" i="3"/>
  <c r="AA2051" i="2"/>
  <c r="AF1518" i="2"/>
  <c r="AD1518" i="2"/>
  <c r="P484" i="3" s="1"/>
  <c r="J581" i="3"/>
  <c r="AA1899" i="2"/>
  <c r="J563" i="3"/>
  <c r="AA1791" i="2"/>
  <c r="O554" i="3"/>
  <c r="AB1772" i="2"/>
  <c r="U14" i="4"/>
  <c r="T14" i="4"/>
  <c r="J503" i="3"/>
  <c r="AA1556" i="2"/>
  <c r="J645" i="3"/>
  <c r="AA2123" i="2"/>
  <c r="AE2095" i="2"/>
  <c r="AC2095" i="2"/>
  <c r="P631" i="3" s="1"/>
  <c r="J612" i="3"/>
  <c r="AA2036" i="2"/>
  <c r="AE1951" i="2"/>
  <c r="AC1951" i="2"/>
  <c r="J584" i="3"/>
  <c r="AA1902" i="2"/>
  <c r="AE1853" i="2"/>
  <c r="AC1853" i="2"/>
  <c r="P571" i="3" s="1"/>
  <c r="AF1515" i="2"/>
  <c r="AD1515" i="2"/>
  <c r="P482" i="3" s="1"/>
  <c r="AD27" i="2"/>
  <c r="P14" i="3" s="1"/>
  <c r="AF2155" i="2"/>
  <c r="AD2155" i="2"/>
  <c r="AF1880" i="2"/>
  <c r="AD1880" i="2"/>
  <c r="AF1816" i="2"/>
  <c r="AH1816" i="2"/>
  <c r="AG246" i="2"/>
  <c r="J640" i="3"/>
  <c r="AA2107" i="2"/>
  <c r="O562" i="3"/>
  <c r="AB1790" i="2"/>
  <c r="AH28" i="2"/>
  <c r="AE2153" i="2"/>
  <c r="AG2153" i="2"/>
  <c r="J619" i="3"/>
  <c r="AA2058" i="2"/>
  <c r="J588" i="3"/>
  <c r="AA1911" i="2"/>
  <c r="O520" i="3"/>
  <c r="AB1665" i="2"/>
  <c r="O391" i="3"/>
  <c r="AB970" i="2"/>
  <c r="J375" i="3"/>
  <c r="AA946" i="2"/>
  <c r="O468" i="3"/>
  <c r="AB1418" i="2"/>
  <c r="O434" i="3"/>
  <c r="AB1209" i="2"/>
  <c r="O420" i="3"/>
  <c r="AB1177" i="2"/>
  <c r="O413" i="3"/>
  <c r="AB1161" i="2"/>
  <c r="O449" i="3"/>
  <c r="AB1267" i="2"/>
  <c r="J434" i="3"/>
  <c r="AA1209" i="2"/>
  <c r="J413" i="3"/>
  <c r="AA1161" i="2"/>
  <c r="J409" i="3"/>
  <c r="AA1137" i="2"/>
  <c r="AH1137" i="2"/>
  <c r="AF1137" i="2"/>
  <c r="AF1174" i="2"/>
  <c r="AD1174" i="2"/>
  <c r="P417" i="3" s="1"/>
  <c r="O459" i="3"/>
  <c r="AB1377" i="2"/>
  <c r="O400" i="3"/>
  <c r="AB1050" i="2"/>
  <c r="J459" i="3"/>
  <c r="AA1377" i="2"/>
  <c r="AF1207" i="2"/>
  <c r="AD1207" i="2"/>
  <c r="P432" i="3" s="1"/>
  <c r="AF565" i="2"/>
  <c r="AH565" i="2"/>
  <c r="AE594" i="2"/>
  <c r="AC594" i="2"/>
  <c r="P321" i="3" s="1"/>
  <c r="J385" i="3"/>
  <c r="AA964" i="2"/>
  <c r="O357" i="3"/>
  <c r="AB788" i="2"/>
  <c r="J347" i="3"/>
  <c r="AA730" i="2"/>
  <c r="O266" i="3"/>
  <c r="AB347" i="2"/>
  <c r="O250" i="3"/>
  <c r="AB331" i="2"/>
  <c r="O234" i="3"/>
  <c r="AB315" i="2"/>
  <c r="O218" i="3"/>
  <c r="AB299" i="2"/>
  <c r="O202" i="3"/>
  <c r="AB283" i="2"/>
  <c r="O186" i="3"/>
  <c r="AB267" i="2"/>
  <c r="O170" i="3"/>
  <c r="AB251" i="2"/>
  <c r="AF913" i="2"/>
  <c r="AD913" i="2"/>
  <c r="J48" i="3"/>
  <c r="AA85" i="2"/>
  <c r="J38" i="3"/>
  <c r="AA59" i="2"/>
  <c r="J16" i="3"/>
  <c r="AA29" i="2"/>
  <c r="AF222" i="2"/>
  <c r="AD222" i="2"/>
  <c r="P150" i="3" s="1"/>
  <c r="AF891" i="2"/>
  <c r="AH891" i="2"/>
  <c r="AF855" i="2"/>
  <c r="AH855" i="2"/>
  <c r="AD855" i="2"/>
  <c r="AF898" i="2"/>
  <c r="AD898" i="2"/>
  <c r="J358" i="3"/>
  <c r="AA793" i="2"/>
  <c r="AE685" i="2"/>
  <c r="AC685" i="2"/>
  <c r="J267" i="3"/>
  <c r="AA348" i="2"/>
  <c r="J243" i="3"/>
  <c r="AA324" i="2"/>
  <c r="J219" i="3"/>
  <c r="AA300" i="2"/>
  <c r="J195" i="3"/>
  <c r="AA276" i="2"/>
  <c r="J171" i="3"/>
  <c r="AA252" i="2"/>
  <c r="J134" i="3"/>
  <c r="AA202" i="2"/>
  <c r="J115" i="3"/>
  <c r="AA177" i="2"/>
  <c r="J79" i="3"/>
  <c r="AA128" i="2"/>
  <c r="J60" i="3"/>
  <c r="AA103" i="2"/>
  <c r="J34" i="3"/>
  <c r="AA52" i="2"/>
  <c r="J13" i="3"/>
  <c r="AA25" i="2"/>
  <c r="J344" i="3"/>
  <c r="AA726" i="2"/>
  <c r="O316" i="3"/>
  <c r="AB573" i="2"/>
  <c r="O301" i="3"/>
  <c r="AB539" i="2"/>
  <c r="O142" i="3"/>
  <c r="AB211" i="2"/>
  <c r="J244" i="3"/>
  <c r="AA325" i="2"/>
  <c r="J180" i="3"/>
  <c r="AA261" i="2"/>
  <c r="J138" i="3"/>
  <c r="AA207" i="2"/>
  <c r="J338" i="3"/>
  <c r="AA715" i="2"/>
  <c r="J282" i="3"/>
  <c r="AA431" i="2"/>
  <c r="J269" i="3"/>
  <c r="AA350" i="2"/>
  <c r="J221" i="3"/>
  <c r="AA302" i="2"/>
  <c r="J173" i="3"/>
  <c r="AA254" i="2"/>
  <c r="J139" i="3"/>
  <c r="AA208" i="2"/>
  <c r="J111" i="3"/>
  <c r="AA171" i="2"/>
  <c r="J56" i="3"/>
  <c r="AA97" i="2"/>
  <c r="P642" i="3"/>
  <c r="P603" i="3"/>
  <c r="P597" i="3"/>
  <c r="P592" i="3"/>
  <c r="N16" i="5"/>
  <c r="P555" i="3"/>
  <c r="P537" i="3"/>
  <c r="P504" i="3"/>
  <c r="AH1587" i="2"/>
  <c r="P509" i="3"/>
  <c r="P490" i="3"/>
  <c r="P470" i="3"/>
  <c r="P421" i="3"/>
  <c r="P427" i="3"/>
  <c r="P445" i="3"/>
  <c r="P349" i="3"/>
  <c r="P361" i="3"/>
  <c r="P364" i="3"/>
  <c r="P359" i="3"/>
  <c r="P362" i="3"/>
  <c r="P333" i="3"/>
  <c r="K10" i="5"/>
  <c r="J10" i="5"/>
  <c r="I10" i="5"/>
  <c r="P249" i="3"/>
  <c r="P231" i="3"/>
  <c r="P283" i="3"/>
  <c r="P276" i="3"/>
  <c r="P269" i="3"/>
  <c r="P233" i="3"/>
  <c r="P288" i="3"/>
  <c r="U10" i="4"/>
  <c r="T10" i="4"/>
  <c r="AD164" i="2"/>
  <c r="P106" i="3" s="1"/>
  <c r="J648" i="3"/>
  <c r="AA2142" i="2"/>
  <c r="AH255" i="2"/>
  <c r="AH209" i="2"/>
  <c r="P176" i="3"/>
  <c r="P190" i="3"/>
  <c r="O625" i="3"/>
  <c r="AB2072" i="2"/>
  <c r="J501" i="3"/>
  <c r="AA1554" i="2"/>
  <c r="I4" i="5"/>
  <c r="AE2101" i="2"/>
  <c r="AC2101" i="2"/>
  <c r="P635" i="3" s="1"/>
  <c r="J595" i="3"/>
  <c r="AA1992" i="2"/>
  <c r="O621" i="3"/>
  <c r="AB2067" i="2"/>
  <c r="O607" i="3"/>
  <c r="AB2019" i="2"/>
  <c r="P156" i="3"/>
  <c r="AE2145" i="2"/>
  <c r="AC2145" i="2"/>
  <c r="P102" i="3"/>
  <c r="AF2116" i="2"/>
  <c r="AD2116" i="2"/>
  <c r="AE2051" i="2"/>
  <c r="AC2051" i="2"/>
  <c r="AF2022" i="2"/>
  <c r="AD2022" i="2"/>
  <c r="P608" i="3" s="1"/>
  <c r="AC1839" i="2"/>
  <c r="AE1839" i="2"/>
  <c r="AF1711" i="2"/>
  <c r="AD1711" i="2"/>
  <c r="P535" i="3" s="1"/>
  <c r="O545" i="3"/>
  <c r="AB1752" i="2"/>
  <c r="O511" i="3"/>
  <c r="AB1593" i="2"/>
  <c r="O503" i="3"/>
  <c r="AB1556" i="2"/>
  <c r="O496" i="3"/>
  <c r="AB1540" i="2"/>
  <c r="O487" i="3"/>
  <c r="AB1527" i="2"/>
  <c r="P10" i="3"/>
  <c r="J499" i="3"/>
  <c r="AA1552" i="2"/>
  <c r="AE2123" i="2"/>
  <c r="AC2123" i="2"/>
  <c r="P645" i="3" s="1"/>
  <c r="J610" i="3"/>
  <c r="AA2033" i="2"/>
  <c r="AH27" i="2"/>
  <c r="AF2084" i="2"/>
  <c r="AH2084" i="2"/>
  <c r="AF2028" i="2"/>
  <c r="AH2028" i="2"/>
  <c r="AE2107" i="2"/>
  <c r="AC2107" i="2"/>
  <c r="P640" i="3" s="1"/>
  <c r="AH2039" i="2"/>
  <c r="AF2039" i="2"/>
  <c r="AF1952" i="2"/>
  <c r="AD1952" i="2"/>
  <c r="AE1875" i="2"/>
  <c r="AC1875" i="2"/>
  <c r="AF2221" i="2"/>
  <c r="AD2221" i="2"/>
  <c r="O646" i="3"/>
  <c r="AB2124" i="2"/>
  <c r="J605" i="3"/>
  <c r="AA2010" i="2"/>
  <c r="AG1961" i="2"/>
  <c r="AE1961" i="2"/>
  <c r="O579" i="3"/>
  <c r="AB1890" i="2"/>
  <c r="O544" i="3"/>
  <c r="AB1750" i="2"/>
  <c r="O476" i="3"/>
  <c r="AB1483" i="2"/>
  <c r="O451" i="3"/>
  <c r="AB1269" i="2"/>
  <c r="O397" i="3"/>
  <c r="AB1047" i="2"/>
  <c r="AC969" i="2"/>
  <c r="P390" i="3" s="1"/>
  <c r="AE969" i="2"/>
  <c r="AE1414" i="2"/>
  <c r="AC1414" i="2"/>
  <c r="AF1177" i="2"/>
  <c r="AD1177" i="2"/>
  <c r="P420" i="3" s="1"/>
  <c r="J424" i="3"/>
  <c r="AA1198" i="2"/>
  <c r="J417" i="3"/>
  <c r="AA1174" i="2"/>
  <c r="J403" i="3"/>
  <c r="AA1053" i="2"/>
  <c r="J450" i="3"/>
  <c r="AA1268" i="2"/>
  <c r="AE1295" i="2"/>
  <c r="AC1295" i="2"/>
  <c r="J400" i="3"/>
  <c r="AA1050" i="2"/>
  <c r="J395" i="3"/>
  <c r="AA1025" i="2"/>
  <c r="O343" i="3"/>
  <c r="AB725" i="2"/>
  <c r="O302" i="3"/>
  <c r="AB541" i="2"/>
  <c r="O167" i="3"/>
  <c r="AB246" i="2"/>
  <c r="O155" i="3"/>
  <c r="AB230" i="2"/>
  <c r="AG163" i="2"/>
  <c r="AE163" i="2"/>
  <c r="O392" i="3"/>
  <c r="AB971" i="2"/>
  <c r="J369" i="3"/>
  <c r="AA881" i="2"/>
  <c r="J279" i="3"/>
  <c r="AA428" i="2"/>
  <c r="J274" i="3"/>
  <c r="AA380" i="2"/>
  <c r="J250" i="3"/>
  <c r="AA331" i="2"/>
  <c r="J226" i="3"/>
  <c r="AA307" i="2"/>
  <c r="J202" i="3"/>
  <c r="AA283" i="2"/>
  <c r="J178" i="3"/>
  <c r="AA259" i="2"/>
  <c r="J140" i="3"/>
  <c r="AA209" i="2"/>
  <c r="J102" i="3"/>
  <c r="AA160" i="2"/>
  <c r="J85" i="3"/>
  <c r="AA135" i="2"/>
  <c r="J67" i="3"/>
  <c r="AA110" i="2"/>
  <c r="AE716" i="2"/>
  <c r="AG716" i="2"/>
  <c r="AF702" i="2"/>
  <c r="AD702" i="2"/>
  <c r="J348" i="3"/>
  <c r="AA731" i="2"/>
  <c r="AE539" i="2"/>
  <c r="AC539" i="2"/>
  <c r="P301" i="3" s="1"/>
  <c r="AF935" i="2"/>
  <c r="AD935" i="2"/>
  <c r="J336" i="3"/>
  <c r="AA708" i="2"/>
  <c r="O324" i="3"/>
  <c r="AB610" i="2"/>
  <c r="O288" i="3"/>
  <c r="AB465" i="2"/>
  <c r="AE210" i="2"/>
  <c r="AC210" i="2"/>
  <c r="P141" i="3" s="1"/>
  <c r="O126" i="3"/>
  <c r="AB190" i="2"/>
  <c r="O112" i="3"/>
  <c r="AB174" i="2"/>
  <c r="J380" i="3"/>
  <c r="AA951" i="2"/>
  <c r="AF831" i="2"/>
  <c r="AD831" i="2"/>
  <c r="J304" i="3"/>
  <c r="AA543" i="2"/>
  <c r="J291" i="3"/>
  <c r="AA478" i="2"/>
  <c r="J240" i="3"/>
  <c r="AA321" i="2"/>
  <c r="J172" i="3"/>
  <c r="AA253" i="2"/>
  <c r="J112" i="3"/>
  <c r="AA174" i="2"/>
  <c r="J87" i="3"/>
  <c r="AA137" i="2"/>
  <c r="J61" i="3"/>
  <c r="AA104" i="2"/>
  <c r="J25" i="3"/>
  <c r="AA40" i="2"/>
  <c r="J5" i="3"/>
  <c r="AA9" i="2"/>
  <c r="AF166" i="2"/>
  <c r="AD166" i="2"/>
  <c r="P108" i="3" s="1"/>
  <c r="O366" i="3"/>
  <c r="AB817" i="2"/>
  <c r="J366" i="3"/>
  <c r="AA817" i="2"/>
  <c r="J295" i="3"/>
  <c r="AA509" i="2"/>
  <c r="J278" i="3"/>
  <c r="AA427" i="2"/>
  <c r="J265" i="3"/>
  <c r="AA346" i="2"/>
  <c r="J217" i="3"/>
  <c r="AA298" i="2"/>
  <c r="J136" i="3"/>
  <c r="AA204" i="2"/>
  <c r="J81" i="3"/>
  <c r="AA130" i="2"/>
  <c r="O19" i="5"/>
  <c r="M19" i="5"/>
  <c r="P613" i="3"/>
  <c r="P520" i="3"/>
  <c r="P536" i="3"/>
  <c r="P527" i="3"/>
  <c r="P503" i="3"/>
  <c r="P449" i="3"/>
  <c r="P450" i="3"/>
  <c r="P458" i="3"/>
  <c r="P436" i="3"/>
  <c r="P391" i="3"/>
  <c r="P374" i="3"/>
  <c r="P404" i="3"/>
  <c r="P355" i="3"/>
  <c r="P350" i="3"/>
  <c r="P344" i="3"/>
  <c r="P325" i="3"/>
  <c r="K9" i="5"/>
  <c r="J9" i="5"/>
  <c r="I9" i="5"/>
  <c r="P266" i="3"/>
  <c r="P230" i="3"/>
  <c r="AG262" i="2"/>
  <c r="AD322" i="2"/>
  <c r="P241" i="3" s="1"/>
  <c r="AD286" i="2"/>
  <c r="P205" i="3" s="1"/>
  <c r="J649" i="3"/>
  <c r="AA2257" i="2"/>
  <c r="P268" i="3"/>
  <c r="P107" i="3"/>
  <c r="O5" i="5"/>
  <c r="M5" i="5"/>
  <c r="P235" i="3"/>
  <c r="P271" i="3"/>
  <c r="P238" i="3"/>
  <c r="P179" i="3"/>
  <c r="P51" i="3"/>
  <c r="P6" i="3"/>
  <c r="P217" i="3"/>
  <c r="J513" i="3"/>
  <c r="AA1599" i="2"/>
  <c r="J497" i="3"/>
  <c r="AA1550" i="2"/>
  <c r="J4" i="5"/>
  <c r="AE2149" i="2"/>
  <c r="AC2149" i="2"/>
  <c r="AG2149" i="2"/>
  <c r="J594" i="3"/>
  <c r="AA1989" i="2"/>
  <c r="J572" i="3"/>
  <c r="AA1873" i="2"/>
  <c r="J567" i="3"/>
  <c r="AA1803" i="2"/>
  <c r="P17" i="5" s="1"/>
  <c r="AF2106" i="2"/>
  <c r="AD2106" i="2"/>
  <c r="P639" i="3" s="1"/>
  <c r="AE1550" i="2"/>
  <c r="AG1550" i="2"/>
  <c r="AG94" i="2"/>
  <c r="J639" i="3"/>
  <c r="AA2106" i="2"/>
  <c r="AF1823" i="2"/>
  <c r="AD1823" i="2"/>
  <c r="P83" i="3"/>
  <c r="AF2078" i="2"/>
  <c r="AH2078" i="2"/>
  <c r="J611" i="3"/>
  <c r="AA2035" i="2"/>
  <c r="AE1823" i="2"/>
  <c r="AG1823" i="2"/>
  <c r="P103" i="3"/>
  <c r="AC1842" i="2"/>
  <c r="AE1842" i="2"/>
  <c r="AG1555" i="2"/>
  <c r="AE1555" i="2"/>
  <c r="AE1539" i="2"/>
  <c r="AC1539" i="2"/>
  <c r="P495" i="3" s="1"/>
  <c r="P49" i="3"/>
  <c r="P34" i="3"/>
  <c r="P81" i="3"/>
  <c r="AD2185" i="2"/>
  <c r="AF2185" i="2"/>
  <c r="J599" i="3"/>
  <c r="AA2004" i="2"/>
  <c r="AH2144" i="2"/>
  <c r="AF2144" i="2"/>
  <c r="O627" i="3"/>
  <c r="AB2079" i="2"/>
  <c r="AE2144" i="2"/>
  <c r="AG2144" i="2"/>
  <c r="AF1957" i="2"/>
  <c r="AD1957" i="2"/>
  <c r="AF2115" i="2"/>
  <c r="AH2115" i="2"/>
  <c r="AE1827" i="2"/>
  <c r="AC1827" i="2"/>
  <c r="AE1811" i="2"/>
  <c r="AG1811" i="2"/>
  <c r="AC1811" i="2"/>
  <c r="AF1725" i="2"/>
  <c r="AD1725" i="2"/>
  <c r="J576" i="3"/>
  <c r="AA1887" i="2"/>
  <c r="O565" i="3"/>
  <c r="AB1793" i="2"/>
  <c r="O534" i="3"/>
  <c r="AB1710" i="2"/>
  <c r="O375" i="3"/>
  <c r="AB946" i="2"/>
  <c r="AF1204" i="2"/>
  <c r="AD1204" i="2"/>
  <c r="P429" i="3" s="1"/>
  <c r="AF1180" i="2"/>
  <c r="AD1180" i="2"/>
  <c r="P423" i="3" s="1"/>
  <c r="AF962" i="2"/>
  <c r="AD962" i="2"/>
  <c r="P383" i="3" s="1"/>
  <c r="AC1416" i="2"/>
  <c r="AG1416" i="2"/>
  <c r="AE1416" i="2"/>
  <c r="J448" i="3"/>
  <c r="AA1264" i="2"/>
  <c r="J443" i="3"/>
  <c r="AA1228" i="2"/>
  <c r="J430" i="3"/>
  <c r="AA1205" i="2"/>
  <c r="J396" i="3"/>
  <c r="AA1035" i="2"/>
  <c r="AE1173" i="2"/>
  <c r="AC1173" i="2"/>
  <c r="P416" i="3" s="1"/>
  <c r="AE1048" i="2"/>
  <c r="AC1048" i="2"/>
  <c r="P398" i="3" s="1"/>
  <c r="J471" i="3"/>
  <c r="AA1438" i="2"/>
  <c r="AF1268" i="2"/>
  <c r="AH1268" i="2"/>
  <c r="J452" i="3"/>
  <c r="AA1289" i="2"/>
  <c r="AE1265" i="2"/>
  <c r="AG1265" i="2"/>
  <c r="AF435" i="2"/>
  <c r="AD435" i="2"/>
  <c r="J381" i="3"/>
  <c r="AA960" i="2"/>
  <c r="AH845" i="2"/>
  <c r="AF845" i="2"/>
  <c r="J355" i="3"/>
  <c r="AA775" i="2"/>
  <c r="J44" i="3"/>
  <c r="AA81" i="2"/>
  <c r="O361" i="3"/>
  <c r="AB798" i="2"/>
  <c r="J354" i="3"/>
  <c r="AA764" i="2"/>
  <c r="AF922" i="2"/>
  <c r="AD922" i="2"/>
  <c r="AF705" i="2"/>
  <c r="AD705" i="2"/>
  <c r="AE392" i="2"/>
  <c r="AG392" i="2"/>
  <c r="J315" i="3"/>
  <c r="AA572" i="2"/>
  <c r="J263" i="3"/>
  <c r="AA344" i="2"/>
  <c r="J239" i="3"/>
  <c r="AA320" i="2"/>
  <c r="J215" i="3"/>
  <c r="AA296" i="2"/>
  <c r="J191" i="3"/>
  <c r="AA272" i="2"/>
  <c r="J168" i="3"/>
  <c r="AA247" i="2"/>
  <c r="J151" i="3"/>
  <c r="AA223" i="2"/>
  <c r="J130" i="3"/>
  <c r="AA198" i="2"/>
  <c r="J98" i="3"/>
  <c r="AA148" i="2"/>
  <c r="J75" i="3"/>
  <c r="AA124" i="2"/>
  <c r="J57" i="3"/>
  <c r="AA99" i="2"/>
  <c r="J32" i="3"/>
  <c r="AA47" i="2"/>
  <c r="J10" i="3"/>
  <c r="AA21" i="2"/>
  <c r="AE708" i="2"/>
  <c r="AG708" i="2"/>
  <c r="J334" i="3"/>
  <c r="AA691" i="2"/>
  <c r="O286" i="3"/>
  <c r="AB460" i="2"/>
  <c r="Q7" i="5" s="1"/>
  <c r="Q6" i="5"/>
  <c r="O264" i="3"/>
  <c r="AB345" i="2"/>
  <c r="O248" i="3"/>
  <c r="AB329" i="2"/>
  <c r="O232" i="3"/>
  <c r="AB313" i="2"/>
  <c r="O216" i="3"/>
  <c r="AB297" i="2"/>
  <c r="O200" i="3"/>
  <c r="AB281" i="2"/>
  <c r="O184" i="3"/>
  <c r="AB265" i="2"/>
  <c r="AE189" i="2"/>
  <c r="AC189" i="2"/>
  <c r="P125" i="3" s="1"/>
  <c r="O110" i="3"/>
  <c r="AB170" i="2"/>
  <c r="J324" i="3"/>
  <c r="AA610" i="2"/>
  <c r="J316" i="3"/>
  <c r="AA573" i="2"/>
  <c r="J236" i="3"/>
  <c r="AA317" i="2"/>
  <c r="J135" i="3"/>
  <c r="AA203" i="2"/>
  <c r="J110" i="3"/>
  <c r="AA170" i="2"/>
  <c r="J83" i="3"/>
  <c r="AA133" i="2"/>
  <c r="J21" i="3"/>
  <c r="AA36" i="2"/>
  <c r="AH224" i="2"/>
  <c r="AF224" i="2"/>
  <c r="O368" i="3"/>
  <c r="AB878" i="2"/>
  <c r="AH732" i="2"/>
  <c r="AF732" i="2"/>
  <c r="AF926" i="2"/>
  <c r="AD926" i="2"/>
  <c r="P373" i="3" s="1"/>
  <c r="J299" i="3"/>
  <c r="AA536" i="2"/>
  <c r="J292" i="3"/>
  <c r="AA479" i="2"/>
  <c r="J261" i="3"/>
  <c r="AA342" i="2"/>
  <c r="J213" i="3"/>
  <c r="AA294" i="2"/>
  <c r="J166" i="3"/>
  <c r="AA245" i="2"/>
  <c r="J132" i="3"/>
  <c r="AA200" i="2"/>
  <c r="J109" i="3"/>
  <c r="AA167" i="2"/>
  <c r="J77" i="3"/>
  <c r="AA126" i="2"/>
  <c r="J51" i="3"/>
  <c r="AA88" i="2"/>
  <c r="J36" i="3"/>
  <c r="AA54" i="2"/>
  <c r="J6" i="3"/>
  <c r="AA10" i="2"/>
  <c r="AF175" i="2"/>
  <c r="AD175" i="2"/>
  <c r="P113" i="3" s="1"/>
  <c r="K19" i="5"/>
  <c r="J19" i="5"/>
  <c r="I19" i="5"/>
  <c r="P632" i="3"/>
  <c r="P630" i="3"/>
  <c r="P611" i="3"/>
  <c r="P585" i="3"/>
  <c r="P580" i="3"/>
  <c r="P572" i="3"/>
  <c r="P565" i="3"/>
  <c r="P549" i="3"/>
  <c r="P530" i="3"/>
  <c r="P517" i="3"/>
  <c r="P532" i="3"/>
  <c r="P463" i="3"/>
  <c r="P418" i="3"/>
  <c r="P451" i="3"/>
  <c r="O11" i="5"/>
  <c r="M11" i="5"/>
  <c r="H340" i="3"/>
  <c r="P324" i="3"/>
  <c r="P327" i="3"/>
  <c r="P228" i="3"/>
  <c r="P210" i="3"/>
  <c r="N7" i="5"/>
  <c r="P285" i="3"/>
  <c r="O8" i="5"/>
  <c r="M8" i="5"/>
  <c r="P263" i="3"/>
  <c r="P227" i="3"/>
  <c r="P175" i="3"/>
  <c r="P208" i="3"/>
  <c r="P105" i="3"/>
  <c r="P140" i="3"/>
  <c r="AD132" i="2"/>
  <c r="P82" i="3" s="1"/>
  <c r="P98" i="3"/>
  <c r="O634" i="3"/>
  <c r="AB2099" i="2"/>
  <c r="P44" i="3"/>
  <c r="P16" i="3"/>
  <c r="AH2231" i="2"/>
  <c r="AF2231" i="2"/>
  <c r="Q19" i="5"/>
  <c r="O645" i="3"/>
  <c r="AB2123" i="2"/>
  <c r="O604" i="3"/>
  <c r="AB2009" i="2"/>
  <c r="O596" i="3"/>
  <c r="AB1993" i="2"/>
  <c r="O542" i="3"/>
  <c r="AB1748" i="2"/>
  <c r="O527" i="3"/>
  <c r="AB1696" i="2"/>
  <c r="O510" i="3"/>
  <c r="AB1589" i="2"/>
  <c r="O469" i="3"/>
  <c r="AB1428" i="2"/>
  <c r="O466" i="3"/>
  <c r="AB1407" i="2"/>
  <c r="P20" i="3"/>
  <c r="AF2111" i="2"/>
  <c r="AH2111" i="2"/>
  <c r="AF1902" i="2"/>
  <c r="AD1902" i="2"/>
  <c r="P584" i="3" s="1"/>
  <c r="J511" i="3"/>
  <c r="AA1593" i="2"/>
  <c r="J592" i="3"/>
  <c r="AA1972" i="2"/>
  <c r="O582" i="3"/>
  <c r="AB1900" i="2"/>
  <c r="P50" i="3"/>
  <c r="P21" i="3"/>
  <c r="P132" i="3"/>
  <c r="J629" i="3"/>
  <c r="AA2088" i="2"/>
  <c r="P129" i="3"/>
  <c r="P100" i="3"/>
  <c r="AE2177" i="2"/>
  <c r="AC2177" i="2"/>
  <c r="J562" i="3"/>
  <c r="AA1790" i="2"/>
  <c r="O541" i="3"/>
  <c r="AB1726" i="2"/>
  <c r="O505" i="3"/>
  <c r="AB1558" i="2"/>
  <c r="O483" i="3"/>
  <c r="AB1517" i="2"/>
  <c r="J469" i="3"/>
  <c r="AA1428" i="2"/>
  <c r="J465" i="3"/>
  <c r="AA1395" i="2"/>
  <c r="O437" i="3"/>
  <c r="AB1212" i="2"/>
  <c r="O426" i="3"/>
  <c r="AB1200" i="2"/>
  <c r="O423" i="3"/>
  <c r="AB1180" i="2"/>
  <c r="O387" i="3"/>
  <c r="AB966" i="2"/>
  <c r="AE1422" i="2"/>
  <c r="AC1422" i="2"/>
  <c r="AF1278" i="2"/>
  <c r="AD1278" i="2"/>
  <c r="AF1266" i="2"/>
  <c r="AH1266" i="2"/>
  <c r="AD1266" i="2"/>
  <c r="J374" i="3"/>
  <c r="AA934" i="2"/>
  <c r="J454" i="3"/>
  <c r="AA1299" i="2"/>
  <c r="AE1047" i="2"/>
  <c r="AG1047" i="2"/>
  <c r="AF1258" i="2"/>
  <c r="AD1258" i="2"/>
  <c r="AF1240" i="2"/>
  <c r="AD1240" i="2"/>
  <c r="AF1213" i="2"/>
  <c r="AD1213" i="2"/>
  <c r="P438" i="3" s="1"/>
  <c r="AH1173" i="2"/>
  <c r="AF1173" i="2"/>
  <c r="J463" i="3"/>
  <c r="AA1383" i="2"/>
  <c r="J399" i="3"/>
  <c r="AA1049" i="2"/>
  <c r="O452" i="3"/>
  <c r="AB1289" i="2"/>
  <c r="AF968" i="2"/>
  <c r="AD968" i="2"/>
  <c r="P389" i="3" s="1"/>
  <c r="J446" i="3"/>
  <c r="AA1259" i="2"/>
  <c r="J394" i="3"/>
  <c r="AA973" i="2"/>
  <c r="J378" i="3"/>
  <c r="AA949" i="2"/>
  <c r="AF1179" i="2"/>
  <c r="AH1179" i="2"/>
  <c r="AH208" i="2"/>
  <c r="AF208" i="2"/>
  <c r="AE578" i="2"/>
  <c r="AC578" i="2"/>
  <c r="P318" i="3" s="1"/>
  <c r="O276" i="3"/>
  <c r="AB392" i="2"/>
  <c r="O262" i="3"/>
  <c r="AB343" i="2"/>
  <c r="O246" i="3"/>
  <c r="AB327" i="2"/>
  <c r="O230" i="3"/>
  <c r="AB311" i="2"/>
  <c r="O214" i="3"/>
  <c r="AB295" i="2"/>
  <c r="O198" i="3"/>
  <c r="AB279" i="2"/>
  <c r="O182" i="3"/>
  <c r="AB263" i="2"/>
  <c r="AF971" i="2"/>
  <c r="AD971" i="2"/>
  <c r="P392" i="3" s="1"/>
  <c r="AC975" i="2"/>
  <c r="AE975" i="2"/>
  <c r="J329" i="3"/>
  <c r="AA660" i="2"/>
  <c r="J323" i="3"/>
  <c r="AA604" i="2"/>
  <c r="P9" i="5" s="1"/>
  <c r="J270" i="3"/>
  <c r="AA351" i="2"/>
  <c r="J246" i="3"/>
  <c r="AA327" i="2"/>
  <c r="J222" i="3"/>
  <c r="AA303" i="2"/>
  <c r="J198" i="3"/>
  <c r="AA279" i="2"/>
  <c r="J174" i="3"/>
  <c r="AA255" i="2"/>
  <c r="J155" i="3"/>
  <c r="AA230" i="2"/>
  <c r="J137" i="3"/>
  <c r="AA205" i="2"/>
  <c r="J101" i="3"/>
  <c r="AA155" i="2"/>
  <c r="J63" i="3"/>
  <c r="AA106" i="2"/>
  <c r="J9" i="3"/>
  <c r="AA20" i="2"/>
  <c r="AF977" i="2"/>
  <c r="AD977" i="2"/>
  <c r="O337" i="3"/>
  <c r="AB714" i="2"/>
  <c r="AE155" i="2"/>
  <c r="AC155" i="2"/>
  <c r="P101" i="3" s="1"/>
  <c r="AG203" i="2"/>
  <c r="AE203" i="2"/>
  <c r="AH723" i="2"/>
  <c r="AF723" i="2"/>
  <c r="AE147" i="2"/>
  <c r="AC147" i="2"/>
  <c r="P97" i="3" s="1"/>
  <c r="J352" i="3"/>
  <c r="AA762" i="2"/>
  <c r="O335" i="3"/>
  <c r="AB703" i="2"/>
  <c r="AF425" i="2"/>
  <c r="AD425" i="2"/>
  <c r="P277" i="3" s="1"/>
  <c r="AF181" i="2"/>
  <c r="AD181" i="2"/>
  <c r="P118" i="3" s="1"/>
  <c r="AH854" i="2"/>
  <c r="AF854" i="2"/>
  <c r="O380" i="3"/>
  <c r="AB951" i="2"/>
  <c r="AE691" i="2"/>
  <c r="AC691" i="2"/>
  <c r="P334" i="3" s="1"/>
  <c r="O312" i="3"/>
  <c r="AB568" i="2"/>
  <c r="O169" i="3"/>
  <c r="AB248" i="2"/>
  <c r="O138" i="3"/>
  <c r="AB207" i="2"/>
  <c r="O108" i="3"/>
  <c r="AB166" i="2"/>
  <c r="P6" i="5"/>
  <c r="J228" i="3"/>
  <c r="AA309" i="2"/>
  <c r="J165" i="3"/>
  <c r="AA244" i="2"/>
  <c r="J131" i="3"/>
  <c r="AA199" i="2"/>
  <c r="J108" i="3"/>
  <c r="AA166" i="2"/>
  <c r="J58" i="3"/>
  <c r="AA100" i="2"/>
  <c r="AF190" i="2"/>
  <c r="AD190" i="2"/>
  <c r="P126" i="3" s="1"/>
  <c r="AG844" i="2"/>
  <c r="AE844" i="2"/>
  <c r="O345" i="3"/>
  <c r="AB727" i="2"/>
  <c r="AE703" i="2"/>
  <c r="AC703" i="2"/>
  <c r="P335" i="3" s="1"/>
  <c r="J257" i="3"/>
  <c r="AA338" i="2"/>
  <c r="J209" i="3"/>
  <c r="AA290" i="2"/>
  <c r="J163" i="3"/>
  <c r="AA241" i="2"/>
  <c r="J105" i="3"/>
  <c r="AA163" i="2"/>
  <c r="J73" i="3"/>
  <c r="AA122" i="2"/>
  <c r="J47" i="3"/>
  <c r="AA84" i="2"/>
  <c r="Q12" i="5" l="1"/>
  <c r="Q11" i="5"/>
  <c r="N12" i="5"/>
  <c r="P618" i="3"/>
  <c r="P627" i="3"/>
  <c r="Q5" i="5"/>
  <c r="Q16" i="5"/>
  <c r="N13" i="5"/>
  <c r="AG2261" i="2"/>
  <c r="AE2261" i="2"/>
  <c r="AC2261" i="2"/>
  <c r="P10" i="5"/>
  <c r="P5" i="5"/>
  <c r="Q10" i="5"/>
  <c r="Q4" i="5"/>
  <c r="P4" i="5"/>
  <c r="P13" i="5"/>
  <c r="P8" i="5"/>
  <c r="P16" i="5"/>
  <c r="P12" i="5"/>
  <c r="P534" i="3"/>
  <c r="Q13" i="5"/>
  <c r="P18" i="5"/>
  <c r="K22" i="5"/>
  <c r="N19" i="5"/>
  <c r="Q18" i="5"/>
  <c r="N18" i="5"/>
  <c r="Q14" i="5"/>
  <c r="I22" i="5"/>
  <c r="Q15" i="5"/>
  <c r="J22" i="5"/>
  <c r="P540" i="3"/>
  <c r="N4" i="5"/>
  <c r="P14" i="5"/>
  <c r="N15" i="5"/>
  <c r="P7" i="5"/>
  <c r="N10" i="5"/>
  <c r="N8" i="5"/>
  <c r="P11" i="5"/>
  <c r="O22" i="5"/>
  <c r="Q8" i="5"/>
  <c r="Q22" i="5" s="1"/>
  <c r="P19" i="5"/>
  <c r="N9" i="5"/>
  <c r="P22" i="5" l="1"/>
</calcChain>
</file>

<file path=xl/sharedStrings.xml><?xml version="1.0" encoding="utf-8"?>
<sst xmlns="http://schemas.openxmlformats.org/spreadsheetml/2006/main" count="27720" uniqueCount="7899">
  <si>
    <t>ТАРИФИКАТОР НЕОСТРОЙ v2 — рыночные расценки, оплата бригадам и маржа</t>
  </si>
  <si>
    <t>Только работа, без материалов и оборудования · руб. без НДС · октябрь 2026. Бригада = выплата ИП/самозанятому за единицу, включая их налог 6 %. Цена НЕОСТРОЙ = рыночная цена; если при оплате бригаде по нормо-часам (норма × ставка часа) маржа ниже порога в F3 — цена поднята выше рынка до этого порога (подсвечено: светло — до +10 % к рынку, оранжевый — +10…30 %, красный — больше +30 %). Маржа = (цена НЕОСТРОЙ − оплата бригаде) ÷ цена НЕОСТРОЙ. Зелёные артикулы — новые работы.</t>
  </si>
  <si>
    <t>Минимальная маржа при оплате бригаде по нормо-часам (ниже — цена НЕОСТРОЙ поднимается над рынком):</t>
  </si>
  <si>
    <t>Артикул</t>
  </si>
  <si>
    <t>Вид работ</t>
  </si>
  <si>
    <t>Ед. изм.</t>
  </si>
  <si>
    <t>Новая</t>
  </si>
  <si>
    <t>Специальность (код)</t>
  </si>
  <si>
    <t>Рынок СПб, руб/ед.</t>
  </si>
  <si>
    <t>Рынок Мск, руб/ед.</t>
  </si>
  <si>
    <t>ЦЕНА НЕОСТРОЙ СПб, руб/ед.</t>
  </si>
  <si>
    <t>ЦЕНА НЕОСТРОЙ Мск, руб/ед.</t>
  </si>
  <si>
    <t>Цена НЕОСТРОЙ выше рынка СПб, %</t>
  </si>
  <si>
    <t>Цена НЕОСТРОЙ выше рынка Мск, %</t>
  </si>
  <si>
    <t>Оплата бригаде СПб (ИП/СЗ, вкл. 6 %)</t>
  </si>
  <si>
    <t>Оплата бригаде Мск (ИП/СЗ, вкл. 6 %)</t>
  </si>
  <si>
    <t>Маржа СПб, %</t>
  </si>
  <si>
    <t>Маржа Мск, %</t>
  </si>
  <si>
    <t>Маржа СПб, руб/ед.</t>
  </si>
  <si>
    <t>Маржа Мск, руб/ед.</t>
  </si>
  <si>
    <t>Старый тарификатор: оплата бригаде</t>
  </si>
  <si>
    <t>Старый тарификатор: цена (+35 %)</t>
  </si>
  <si>
    <t>Старая цена ÷ рынок СПб</t>
  </si>
  <si>
    <t>Источник цены</t>
  </si>
  <si>
    <t>Примечание</t>
  </si>
  <si>
    <t>1.1 Демонтаж зданий, строений, сооружений</t>
  </si>
  <si>
    <t>1.1.1</t>
  </si>
  <si>
    <t>Разборка покрытий и оснований асфальтобетонных</t>
  </si>
  <si>
    <t>м3</t>
  </si>
  <si>
    <t>BLG</t>
  </si>
  <si>
    <t>аналог zakazstroy.ru 120 руб/м2 при 5 см (мех.), ручная ×1,4</t>
  </si>
  <si>
    <t>Наш тариф ~2× рынка; при площадях &gt;100 м2 выгоднее фрезерование/экскаватор с гидромолотом (100–200 руб/м2)</t>
  </si>
  <si>
    <t>1.1.2</t>
  </si>
  <si>
    <t>Демонтаж деревянных зданий и строений без сохранения годного материала</t>
  </si>
  <si>
    <t>м3 здания</t>
  </si>
  <si>
    <t>RAZ</t>
  </si>
  <si>
    <t>прайс moskva-demontazh.ru (дер. дом от 1300/м3, МСК)</t>
  </si>
  <si>
    <t>Ед. — м3 строительного объёма здания; вывоз не входит</t>
  </si>
  <si>
    <t>1.1.3</t>
  </si>
  <si>
    <t>Демонтаж зданий и строений из металлоконструкций без сохранения годного материала</t>
  </si>
  <si>
    <t>т</t>
  </si>
  <si>
    <t>SVA</t>
  </si>
  <si>
    <t>аналог moskva-demontazh.ru (МК от 4000 руб/т МСК, мех.)</t>
  </si>
  <si>
    <t>Газорезка без сохранения; кран/автовышка оплачиваются отдельно</t>
  </si>
  <si>
    <t>1.1.4</t>
  </si>
  <si>
    <t>Демонтаж каменных зданий и строений (кирпич, бетон, железобетон) комплексная работа с сохранением годного материала</t>
  </si>
  <si>
    <t>аналог zakazstroy.ru (кирп. стены от 1800/м3 мех.), ручная с сохранением ×2,3</t>
  </si>
  <si>
    <t>Неясно м3 конструкций или строит. объёма; цена дана на м3 кладки/конструкций</t>
  </si>
  <si>
    <t>1.1.5</t>
  </si>
  <si>
    <t>Разборка бортовых камней с сохранением камня пригодного для дальнейшего использования</t>
  </si>
  <si>
    <t>мп</t>
  </si>
  <si>
    <t>аналог zakazstroy.ru 160–200 руб/мп с вывозом (крупные объёмы)</t>
  </si>
  <si>
    <t>1.1.6</t>
  </si>
  <si>
    <t>Разборка тротуаров и дорожек из плит бетонных, брусчатки с сохранением пригодных для дальнейшего использования</t>
  </si>
  <si>
    <t>м2</t>
  </si>
  <si>
    <t>аналог zakazstroy.ru 100 руб/м2 (без сохранения)</t>
  </si>
  <si>
    <t>1.1.N1</t>
  </si>
  <si>
    <t>Разборка асфальтобетонного покрытия толщиной до 5 см отбойными молотками</t>
  </si>
  <si>
    <t>да</t>
  </si>
  <si>
    <t>аналог zakazstroy.ru 120 руб/м2 (мех.)</t>
  </si>
  <si>
    <t>1.1.N2</t>
  </si>
  <si>
    <t>Демонтаж бетонных дорожных плит (ПАГ, 2П) с погрузкой</t>
  </si>
  <si>
    <t>прайс zakazstroy.ru 460 руб/м2</t>
  </si>
  <si>
    <t>Кран/манипулятор отдельно</t>
  </si>
  <si>
    <t>1.1.N3</t>
  </si>
  <si>
    <t>Демонтаж ограждения из сетки/профлиста со стойками</t>
  </si>
  <si>
    <t>аналог zakazstroy.ru (ж/б заборы 800 руб/мп)</t>
  </si>
  <si>
    <t>1.2 Демонтажные работы по фасаду</t>
  </si>
  <si>
    <t>1.2.1</t>
  </si>
  <si>
    <t>Отбивка штукатурки с поверхностей стен</t>
  </si>
  <si>
    <t>прайс remontvspb.ru 200–500, stroygarant78.ru 220 руб/м2</t>
  </si>
  <si>
    <t>1.2.2</t>
  </si>
  <si>
    <t>Демонтаж облицовки из профилированного листа без разборки каркаса</t>
  </si>
  <si>
    <t>аналог spb.rsk-uteplitel.ru (профлист кровли 60–240 руб/м2)</t>
  </si>
  <si>
    <t>Работа с вышки/подъёмника — техника отдельно</t>
  </si>
  <si>
    <t>1.2.3</t>
  </si>
  <si>
    <t>Демонтаж облицовки из профилированного листа с разборкой каркаса</t>
  </si>
  <si>
    <t>аналог 1.2.2 + разборка каркаса (spb.innstroy.ru подсистема 632)</t>
  </si>
  <si>
    <t>1.2.4</t>
  </si>
  <si>
    <t>Демонтаж ограждающих конструкций стен из многослойных панелей (сэндвич-панели)</t>
  </si>
  <si>
    <t>KRO</t>
  </si>
  <si>
    <t>прайс spb.rsk-uteplitel.ru 316–380 руб/м2 (СПб, 50–100 мм)</t>
  </si>
  <si>
    <t>Наш тариф ~1,9× рынка; техника (вышка/кран) отдельно</t>
  </si>
  <si>
    <t>1.2.5</t>
  </si>
  <si>
    <t>Демонтаж ограждающих конструкций стен из панелей "Алюкобонд" и металлического каркаса</t>
  </si>
  <si>
    <t>FAS</t>
  </si>
  <si>
    <t>прайс spb.innstroy.ru облицовка 738 + подсистема 632 руб/м2</t>
  </si>
  <si>
    <t>1.2.6</t>
  </si>
  <si>
    <t>Демонтаж теплоизоляционного слоя стен</t>
  </si>
  <si>
    <t>аналог spb.innstroy.ru (утеплитель фасада 527, внутри помещений 120–150)</t>
  </si>
  <si>
    <t>1.2.7</t>
  </si>
  <si>
    <t>Разборка систем вентилируемых фасадов из плит "Керамогранит" с сохранением каркаса</t>
  </si>
  <si>
    <t>прайс spb.innstroy.ru снятие облицовки 738 руб/м2</t>
  </si>
  <si>
    <t>С сохранением каркаса — только снятие плит</t>
  </si>
  <si>
    <t>1.2.8</t>
  </si>
  <si>
    <t>Разборка систем вентилируемых фасадов из плит "Керамогранит" с учетом каркаса</t>
  </si>
  <si>
    <t>прайс spb.innstroy.ru облицовка+подсистема 738+632</t>
  </si>
  <si>
    <t>В нашем тарифе «с каркасом» дешевле, чем «без» (1.2.7) — нелогично</t>
  </si>
  <si>
    <t>1.2.N1</t>
  </si>
  <si>
    <t>Демонтаж металлического козырька/навеса над входом</t>
  </si>
  <si>
    <t>расчёт</t>
  </si>
  <si>
    <t>Техника отдельно</t>
  </si>
  <si>
    <t>1.3 Демонтажные работы по фундаменту</t>
  </si>
  <si>
    <t>1.3.1</t>
  </si>
  <si>
    <t>Разборка бутовых фундаментов</t>
  </si>
  <si>
    <t>аналог rezka-prof.ru (гидроклин кирпич/бут 3000), moskva-demontazh.ru фундамент от 1900</t>
  </si>
  <si>
    <t>Наш тариф 13,5 тыс. — ×3,4 к рынку</t>
  </si>
  <si>
    <t>1.3.2</t>
  </si>
  <si>
    <t>Разборка бетонных фундаментов</t>
  </si>
  <si>
    <t>прайс rezka-prof.ru гидроклин бетон от 7000; moskva-demontazh.ru ручной от 9200 (МСК)</t>
  </si>
  <si>
    <t>Наш тариф 19,6 тыс. — ×2,6 к рынку</t>
  </si>
  <si>
    <t>1.3.3</t>
  </si>
  <si>
    <t>Разборка железобетонных фундаментов</t>
  </si>
  <si>
    <t>прайс rezka-prof.ru гидроклин ж/б от 13500; zakazstroy.ru ж/б от 8500</t>
  </si>
  <si>
    <t>Наш тариф 22,6 тыс. — ×2,3 к рынку</t>
  </si>
  <si>
    <t>1.4 Демонтажные работы кровли</t>
  </si>
  <si>
    <t>1.4.1</t>
  </si>
  <si>
    <t>Очистка кровли от листвы и мусора</t>
  </si>
  <si>
    <t>аналог spb-dvigenie.ru/h2oclean.ru (снег 20–35 руб/м2)</t>
  </si>
  <si>
    <t>Наш тариф 88 руб — ×2,5 к рынку</t>
  </si>
  <si>
    <t>1.4.2</t>
  </si>
  <si>
    <t>Очистка снега с крыш при толщине слоя до 20 см</t>
  </si>
  <si>
    <t>прайс spb-dvigenie.ru/h2oclean.ru юрлица 18–35 руб/м2</t>
  </si>
  <si>
    <t>Наш тариф 68 руб — ×2,3 к рынку; при &gt;1000 м2 рынок 20 руб</t>
  </si>
  <si>
    <t>1.4.3</t>
  </si>
  <si>
    <t>Очистка снега с крыш, добавлять на каждые следующие 10 см увеличения толщины слоя</t>
  </si>
  <si>
    <t>аналог 1.4.2 (+30 %/10 см)</t>
  </si>
  <si>
    <t>1.4.4</t>
  </si>
  <si>
    <t>Разборка водосточных ПВХ труб</t>
  </si>
  <si>
    <t>аналог demontazh.spb.ru (ПВХ трубы 50 руб/мп) с учётом высоты</t>
  </si>
  <si>
    <t>Работа с вышки/альпинистами — отдельно</t>
  </si>
  <si>
    <t>1.4.5</t>
  </si>
  <si>
    <t>Разборка водосточных труб металлических</t>
  </si>
  <si>
    <t>аналог 1.4.4</t>
  </si>
  <si>
    <t>1.4.6</t>
  </si>
  <si>
    <t>Разборка выравнивающих стяжек цементно-песчаных на кровле</t>
  </si>
  <si>
    <t>аналог stroygarant78.ru стяжка 50 мм 350 руб/м2 = 7000/м3</t>
  </si>
  <si>
    <t>Включён спуск мусора с кровли вручную до 1 этажа</t>
  </si>
  <si>
    <t>1.4.7</t>
  </si>
  <si>
    <t>Разборка монолитных перекрытий бетонных</t>
  </si>
  <si>
    <t>аналог zakazstroy.ru перекрытия от 1500 руб/м2; rezka-prof.ru гидроклин бетон 7000</t>
  </si>
  <si>
    <t>Перекрытия в подразделе «кровля» — место позиции некорректно; ед. м3</t>
  </si>
  <si>
    <t>1.4.8</t>
  </si>
  <si>
    <t>Разборка монолитных перекрытий железобетонных</t>
  </si>
  <si>
    <t>аналог rezka-prof.ru гидроклин ж/б от 13500; zakazstroy.ru ж/б 8500</t>
  </si>
  <si>
    <t>1.4.9</t>
  </si>
  <si>
    <t>Разборка парапетных решеток</t>
  </si>
  <si>
    <t>аналог (ограждения кровли)</t>
  </si>
  <si>
    <t>1.4.10</t>
  </si>
  <si>
    <t>Разборка покрытий кровель из волнистых и полуволнистых асбестоцементных листов</t>
  </si>
  <si>
    <t>аналог profi.ru (демонтаж шифера СПб), zakazstroy.ru</t>
  </si>
  <si>
    <t>Асбестосодержащие отходы — утилизация с паспортом отходов отдельно</t>
  </si>
  <si>
    <t>1.4.11</t>
  </si>
  <si>
    <t>Разборка покрытий кровель из листовой стали</t>
  </si>
  <si>
    <t>аналог прайсов кровли МСК (профлист 60–240)</t>
  </si>
  <si>
    <t>1.4.12</t>
  </si>
  <si>
    <t>Разборка покрытий кровель из рулонных материалов (добавляется на каждый последующий слой сверх 4х слоев)</t>
  </si>
  <si>
    <t>аналог 1.4.13</t>
  </si>
  <si>
    <t>1.4.13</t>
  </si>
  <si>
    <t>Разборка покрытий кровель из рулонных материалов ковер до 4х слоев</t>
  </si>
  <si>
    <t>прайс spec-krovlya/mos-stroi-alians (рулонная 150–420 руб/м2)</t>
  </si>
  <si>
    <t>1.4.14</t>
  </si>
  <si>
    <t>Разборка поясков, сандриков, желобов, отливов, свесов и т.п. из листовой стали</t>
  </si>
  <si>
    <t>аналог 1.4.11</t>
  </si>
  <si>
    <t>1.4.15</t>
  </si>
  <si>
    <t>Разборка теплоизоляции на кровле из листовых материалов</t>
  </si>
  <si>
    <t>аналог spb.innstroy.ru (утеплитель) с учётом простоты плит</t>
  </si>
  <si>
    <t>Наш тариф 215 руб — ×2,4 к рынку</t>
  </si>
  <si>
    <t>1.4.N1</t>
  </si>
  <si>
    <t>Демонтаж кровельных сэндвич-панелей</t>
  </si>
  <si>
    <t>аналог spb.rsk-uteplitel.ru (стеновые 316–380)</t>
  </si>
  <si>
    <t>Кран отдельно</t>
  </si>
  <si>
    <t>1.4.N2</t>
  </si>
  <si>
    <t>Демонтаж кровельного профлиста</t>
  </si>
  <si>
    <t>прайс МСК (профлист 60–240 руб/м2)</t>
  </si>
  <si>
    <t>1.4.N3</t>
  </si>
  <si>
    <t>Демонтаж кровельной воронки</t>
  </si>
  <si>
    <t>шт</t>
  </si>
  <si>
    <t>1.4.N4</t>
  </si>
  <si>
    <t>Сбивание сосулек и наледи с карнизов (промальп)</t>
  </si>
  <si>
    <t>аналог spb-dvigenie.ru/h2oclean.ru (периметр 40 руб/мп) + альпинизм</t>
  </si>
  <si>
    <t>1.4.N5</t>
  </si>
  <si>
    <t>Демонтаж зенитного фонаря / люка дымоудаления</t>
  </si>
  <si>
    <t>1.5 Демонтажные работы в здании</t>
  </si>
  <si>
    <t>1.5.1</t>
  </si>
  <si>
    <t>Демонтаж металлических балок, ригелей перекрытия, покрытия</t>
  </si>
  <si>
    <t>тн</t>
  </si>
  <si>
    <t>аналог moskva-demontazh.ru (МК от 4000/т) ×3 для балок внутри здания</t>
  </si>
  <si>
    <t>Наш тариф 32,4 тыс./т — ×2,7 к рынку; кран/лебёдки отдельно</t>
  </si>
  <si>
    <t>1.5.2</t>
  </si>
  <si>
    <t>Демонтаж железобетонных конструкций. При объеме более 1 м3 - при помощи отбойных молотков</t>
  </si>
  <si>
    <t>прайс rezka-prof.ru гидроклин ж/б 13500; zakazstroy.ru ж/б 8500</t>
  </si>
  <si>
    <t>Наш тариф ×1,9 к рынку</t>
  </si>
  <si>
    <t>1.5.3</t>
  </si>
  <si>
    <t>Демонтаж бетонных конструкций</t>
  </si>
  <si>
    <t>прайс rezka-prof.ru гидроклин бетон 7000; moskva-demontazh.ru ручной 9200</t>
  </si>
  <si>
    <t>1.5.4</t>
  </si>
  <si>
    <t>Демонтаж металлоконструкций</t>
  </si>
  <si>
    <t>аналог moskva-demontazh.ru МК от 4000/т (мех., МСК)</t>
  </si>
  <si>
    <t>Наш тариф 20,3 тыс./т — ×2,7 к рынку</t>
  </si>
  <si>
    <t>1.5.5</t>
  </si>
  <si>
    <t>Алмазная резка железобетонных конструкций глубиной 230 мм</t>
  </si>
  <si>
    <t>м реза</t>
  </si>
  <si>
    <t>BET</t>
  </si>
  <si>
    <t>прайс rezka-prof.ru 1125 (23–25 см), demont.spb 1600–3200, profi.ru 1500–10000</t>
  </si>
  <si>
    <t>Наш тариф 10 252 руб/м — ×5 к рынку; износ сегментов включён</t>
  </si>
  <si>
    <t>1.5.6</t>
  </si>
  <si>
    <t>На каждые 100 мм увеличения глубины реза добавлять к расценке по алмазной резке ж/б конструкций</t>
  </si>
  <si>
    <t>аналог rezka-prof.ru (26–40 см 1800 против 1125)</t>
  </si>
  <si>
    <t>Наш тариф 2528 — ×3 к рынку</t>
  </si>
  <si>
    <t>1.5.N1</t>
  </si>
  <si>
    <t>Алмазное бурение отверстия в ж/б Ø до 100 мм глубиной до 200 мм</t>
  </si>
  <si>
    <t>аналог rezka-prof.ru / bnk-servis.ru</t>
  </si>
  <si>
    <t>Глубже — пропорционально</t>
  </si>
  <si>
    <t>1.5.N2</t>
  </si>
  <si>
    <t>Демонтаж металлических лестниц, площадок, антресолей</t>
  </si>
  <si>
    <t>аналог 1.5.1</t>
  </si>
  <si>
    <t>1.6 Демонтажные работы полов</t>
  </si>
  <si>
    <t>1.6.1</t>
  </si>
  <si>
    <t>Демонтаж стяжек полов до основания</t>
  </si>
  <si>
    <t>прайс remontvspb.ru 380/м2 (3 см), stroygarant78.ru 350/м2 (5 см) → 6500–9000/м3</t>
  </si>
  <si>
    <t>1.6.2</t>
  </si>
  <si>
    <t>Разборка бетонных оснований под полы</t>
  </si>
  <si>
    <t>аналог remontvspb.ru монолитный пол 1100 руб/м2 (~12 см)</t>
  </si>
  <si>
    <t>Наш тариф 13,7 тыс. — ×1,7</t>
  </si>
  <si>
    <t>1.6.3</t>
  </si>
  <si>
    <t>Разборка плинтусов деревянных и из пластмассовых материалов</t>
  </si>
  <si>
    <t>прайс demontazh.spb.ru 30, stroygarant78.ru 40 руб/мп</t>
  </si>
  <si>
    <t>1.6.4</t>
  </si>
  <si>
    <t>Разборка плинтусов цементных и из керамогранита</t>
  </si>
  <si>
    <t>аналог (керамический плинтус на клею)</t>
  </si>
  <si>
    <t>1.6.5</t>
  </si>
  <si>
    <t>Разборка покрытий полов из древесностружечных плит в один слой</t>
  </si>
  <si>
    <t>аналог remontvspb.ru фанера/оргалит 80 руб/м2</t>
  </si>
  <si>
    <t>Наш тариф ×2,2</t>
  </si>
  <si>
    <t>1.6.6</t>
  </si>
  <si>
    <t>Разборка покрытий полов из керамических плиток</t>
  </si>
  <si>
    <t>прайс stroygarant78.ru 300, remontvspb.ru 300, demontazh.spb.ru 150</t>
  </si>
  <si>
    <t>Наш тариф 693 — ×2,3</t>
  </si>
  <si>
    <t>1.6.7</t>
  </si>
  <si>
    <t>Разборка покрытий полов из керамогранитных плит толщиной более 15 мм с расчисткой основания от клея</t>
  </si>
  <si>
    <t>аналог 1.6.6 ×2 (толстый керамогранит + зачистка клея)</t>
  </si>
  <si>
    <t>Наш тариф 2283 — ×3,5</t>
  </si>
  <si>
    <t>1.6.8</t>
  </si>
  <si>
    <t>Разборка покрытий полов из линолеума и релина</t>
  </si>
  <si>
    <t>прайс remontvspb.ru 100, stroygarant78.ru 90, demontazh.spb.ru 50</t>
  </si>
  <si>
    <t>Наш тариф ×2</t>
  </si>
  <si>
    <t>1.6.9</t>
  </si>
  <si>
    <t>Снятие алюминиевого порога</t>
  </si>
  <si>
    <t>аналог 1.6.4</t>
  </si>
  <si>
    <t>1.6.10</t>
  </si>
  <si>
    <t>Разборка покрытий полов из плиток поливинилхлоридных</t>
  </si>
  <si>
    <t>прайс remontvspb.ru 100 (1 слой) + зачистка клея</t>
  </si>
  <si>
    <t>Наш тариф 497 — ×3,3</t>
  </si>
  <si>
    <t>1.6.11</t>
  </si>
  <si>
    <t>Разборка покрытий полов цементных толщиной до 150 мм</t>
  </si>
  <si>
    <t>прайс remontvspb.ru монолитный пол 1100 руб/м2</t>
  </si>
  <si>
    <t>1.6.12</t>
  </si>
  <si>
    <t>Разборка покрытий полов из керамогранитных плит толщиной до 15 мм с расчисткой основания от клея</t>
  </si>
  <si>
    <t>аналог 1.6.6 + зачистка клея</t>
  </si>
  <si>
    <t>Наш тариф 1322 — ×2,9</t>
  </si>
  <si>
    <t>1.6.N1</t>
  </si>
  <si>
    <t>Разборка покрытия из ламината / паркетной доски</t>
  </si>
  <si>
    <t>прайс demontazh.spb.ru 80 руб/м2</t>
  </si>
  <si>
    <t>1.6.N2</t>
  </si>
  <si>
    <t>Демонтаж ковролина / ковровой плитки с зачисткой клея</t>
  </si>
  <si>
    <t>аналог stroygarant78.ru линолеум/ковролин 90 + зачистка</t>
  </si>
  <si>
    <t>1.6.N3</t>
  </si>
  <si>
    <t>Удаление полимерного (эпоксидного/ПУ) покрытия пола фрезерованием</t>
  </si>
  <si>
    <t>PLI</t>
  </si>
  <si>
    <t>Фрезеровальная машина и пылесос — в цене подрядчика</t>
  </si>
  <si>
    <t>1.6.N4</t>
  </si>
  <si>
    <t>Демонтаж фальшпола (съёмного) с опорами</t>
  </si>
  <si>
    <t>1.7 Демонтажные работы потолка</t>
  </si>
  <si>
    <t>1.7.1</t>
  </si>
  <si>
    <t>Демонтаж утеплителя потолков</t>
  </si>
  <si>
    <t>аналог 1.8.7</t>
  </si>
  <si>
    <t>1.7.2</t>
  </si>
  <si>
    <t>Отбивка штукатурки с поверхности потолка</t>
  </si>
  <si>
    <t>OTD</t>
  </si>
  <si>
    <t>аналог remontvspb.ru штукатурка 200–500 ×1,3 за потолок</t>
  </si>
  <si>
    <t>1.7.3</t>
  </si>
  <si>
    <t>Разборка облицовки потолков из гипсокартонных листов с каркасом</t>
  </si>
  <si>
    <t>прайс stroygarant78.ru ГКЛ потолок 200, moskva-demontazh.ru от 100</t>
  </si>
  <si>
    <t>1.7.4</t>
  </si>
  <si>
    <t>Разборка подвесного потолка Грильято включая направляющие</t>
  </si>
  <si>
    <t>аналог demontazh.spb.ru подвесные 200 руб/м2</t>
  </si>
  <si>
    <t>Наш тариф 539 — ×3</t>
  </si>
  <si>
    <t>1.7.5</t>
  </si>
  <si>
    <t>Разборка подвесной системы потолка</t>
  </si>
  <si>
    <t>аналог demontazh.spb.ru подвесные 200</t>
  </si>
  <si>
    <t>Неясно, что входит (только подвесы/каркас?); наш тариф ×4,5</t>
  </si>
  <si>
    <t>1.7.6</t>
  </si>
  <si>
    <t>Разборка подвесных каркасов, подшивных потолков из металлических уголков (не применимо для направляющих)</t>
  </si>
  <si>
    <t>аналог 1.7.3</t>
  </si>
  <si>
    <t>1.7.7</t>
  </si>
  <si>
    <t>Разборка подвесных потолков из металлических кассет, включая направляющие</t>
  </si>
  <si>
    <t>аналог demontazh.spb.ru 200 руб/м2</t>
  </si>
  <si>
    <t>Наш тариф ×2,7</t>
  </si>
  <si>
    <t>1.7.8</t>
  </si>
  <si>
    <t>Разборка подвесных потолков типа &lt;Армстронг&gt; включая направляющие</t>
  </si>
  <si>
    <t>прайс demontazh.spb.ru 200, zoon.ru (СПб) 250 руб/м2</t>
  </si>
  <si>
    <t>Наш тариф 547 — ×3</t>
  </si>
  <si>
    <t>1.7.9</t>
  </si>
  <si>
    <t>Разборка потолков реечных алюминиевых включая направляющие</t>
  </si>
  <si>
    <t>прайс stroygarant78.ru реечный 200 руб/м2</t>
  </si>
  <si>
    <t>1.7.10</t>
  </si>
  <si>
    <t>Разборка реечного потолка из ламелей (потолок Кубота)</t>
  </si>
  <si>
    <t>аналог 1.7.9</t>
  </si>
  <si>
    <t>1.7.11</t>
  </si>
  <si>
    <t>Снятие акустических плит, металлокассет подвесного потолка без направляющих</t>
  </si>
  <si>
    <t>аналог 1.7.8 (на 1 плиту 0,36 м2)</t>
  </si>
  <si>
    <t>Наш тариф 151 руб/шт — ×3,8; если это разовый доступ к коммуникациям — оправдано только с выездом</t>
  </si>
  <si>
    <t>1.7.12</t>
  </si>
  <si>
    <t>Снятие облицовки ГКЛ без каркаса</t>
  </si>
  <si>
    <t>аналог 1.7.3 без каркаса</t>
  </si>
  <si>
    <t>1.7.N1</t>
  </si>
  <si>
    <t>Демонтаж натяжного потолка</t>
  </si>
  <si>
    <t>аналог moskva-demontazh.ru от 25, stroygarant78.ru 200</t>
  </si>
  <si>
    <t>1.8 Демонтажные работы стен и перегородок</t>
  </si>
  <si>
    <t>1.8.1</t>
  </si>
  <si>
    <t>Алмазная резка стены железобетонной глубиной до 10 см</t>
  </si>
  <si>
    <t>прайс rezka-prof.ru 450, demont.spb 800 (до 12 см), reg-spb 900</t>
  </si>
  <si>
    <t>Наш тариф 1587 — ×2</t>
  </si>
  <si>
    <t>1.8.2</t>
  </si>
  <si>
    <t>Алмазная резка стены железобетонной глубиной от 10 см до 40 см</t>
  </si>
  <si>
    <t>прайс rezka-prof.ru 900–1800, demont.spb 1600–3200, reg-spb 2800 (30 см)</t>
  </si>
  <si>
    <t>Диапазон 10–40 см слишком широк — разбить на 10–20 / 20–30 / 30–40 см; наш тариф ×2,2</t>
  </si>
  <si>
    <t>1.8.3</t>
  </si>
  <si>
    <t>Демонтаж каркаса под облицовку (только для ГКЛ, ГВЛ,ДСП)</t>
  </si>
  <si>
    <t>аналог moskva-demontazh.ru каркасные перегородки от 100</t>
  </si>
  <si>
    <t>Наш тариф 405 — ×3,4</t>
  </si>
  <si>
    <t>1.8.4</t>
  </si>
  <si>
    <t>Демонтаж облицовки стен из ГКЛ, ГВЛ, панелей ПВХ, ДСП (с сохранением каркаса)</t>
  </si>
  <si>
    <t>прайс stroygarant78.ru ГКЛ 240, ПВХ панели 230; demontazh.spb.ru 150</t>
  </si>
  <si>
    <t>Наш тариф ×2,4</t>
  </si>
  <si>
    <t>1.8.5</t>
  </si>
  <si>
    <t>Демонтаж облицовки стен из керамической плитки</t>
  </si>
  <si>
    <t>прайс stroygarant78.ru 260, remontvspb.ru 300 руб/м2</t>
  </si>
  <si>
    <t>Наш тариф 1014 — ×3,4</t>
  </si>
  <si>
    <t>1.8.6</t>
  </si>
  <si>
    <t>Демонтаж облицовки стен из металлических листов/оцинковки</t>
  </si>
  <si>
    <t>аналог demontazh.spb.ru листовые 150</t>
  </si>
  <si>
    <t>1.8.7</t>
  </si>
  <si>
    <t>Демонтаж утеплителя стен</t>
  </si>
  <si>
    <t>аналог (снятие минваты без крепежа)</t>
  </si>
  <si>
    <t>1.8.8</t>
  </si>
  <si>
    <t>Отбивка штукатурки с поверхностей стен, столбов, колонн, пилястр</t>
  </si>
  <si>
    <t>прайс remontvspb.ru 200–500, stroygarant78.ru 220</t>
  </si>
  <si>
    <t>Частично дублирует 1.2.1 (те же стены); колонны/пилястры дороже</t>
  </si>
  <si>
    <t>1.8.9</t>
  </si>
  <si>
    <t>Пробивка проема в конструкциях из бетона</t>
  </si>
  <si>
    <t>аналог rezka-prof.ru гидроклин ж/б 13500 + аккуратная граница проёма</t>
  </si>
  <si>
    <t>1.8.10</t>
  </si>
  <si>
    <t>Пробивка проема в конструкциях из кирпича</t>
  </si>
  <si>
    <t>KAM</t>
  </si>
  <si>
    <t>аналог rezka-prof.ru гидроклин кирпич 3000 ×2 (проём, выборка)</t>
  </si>
  <si>
    <t>Наш тариф 13,6 тыс. — ×2,3</t>
  </si>
  <si>
    <t>1.8.11</t>
  </si>
  <si>
    <t>Пробивка проема со сплошным выравниванием откосов в перегородках бетонных</t>
  </si>
  <si>
    <t>прайс remontvspb.ru резка проёмов 3500 руб/м2</t>
  </si>
  <si>
    <t>1.8.12</t>
  </si>
  <si>
    <t>Пробивка проема со сплошным выравниванием откосов в перегородках кирпичных</t>
  </si>
  <si>
    <t>аналог 1.8.11 ×0,75</t>
  </si>
  <si>
    <t>1.8.13</t>
  </si>
  <si>
    <t>Прорезка проемов в перегородках ГКЛ</t>
  </si>
  <si>
    <t>аналог 1.8.17</t>
  </si>
  <si>
    <t>Наш тариф 5344 руб/м2 — ×9; вероятно в него заложено обрамление проёма профилем/закладные — уточнить состав</t>
  </si>
  <si>
    <t>1.8.14</t>
  </si>
  <si>
    <t>Разборка кирпичных перегородок толщиной до 1 кирпича</t>
  </si>
  <si>
    <t>прайс remontvspb.ru 350 (½ кирп.), stroygarant78.ru 480, razlom-stroy 600–800 (1 кирп.)</t>
  </si>
  <si>
    <t>ОШИБКА: наш тариф 23 005 руб/м2 — ×46 к рынку; вероятно цена за м3 или опечатка</t>
  </si>
  <si>
    <t>1.8.15</t>
  </si>
  <si>
    <t>Разборка кирпичных стен</t>
  </si>
  <si>
    <t>аналог zakazstroy.ru кирп. стены от 1800/м3 (мех.); ручная ×2</t>
  </si>
  <si>
    <t>Наш тариф 11,7 тыс. — ×3,3</t>
  </si>
  <si>
    <t>1.8.16</t>
  </si>
  <si>
    <t>Разборка мелкоблочных стен</t>
  </si>
  <si>
    <t xml:space="preserve">аналог remontvspb.ru пеноблок 500 руб/м2 (~0,2 м) </t>
  </si>
  <si>
    <t>Наш тариф 8,8 тыс. — ×3,5</t>
  </si>
  <si>
    <t>1.8.17</t>
  </si>
  <si>
    <t>Разборка перегородок из гипсокартонного листа</t>
  </si>
  <si>
    <t>прайс remontvspb.ru 300, stroygarant78.ru 240 руб/м2</t>
  </si>
  <si>
    <t>Наш тариф 823 — ×2,9</t>
  </si>
  <si>
    <t>1.8.18</t>
  </si>
  <si>
    <t>Снятие обоев простых и улучшенных</t>
  </si>
  <si>
    <t>прайс stroygarant78.ru 90, remontvspb.ru 100, demontazh.spb.ru 80</t>
  </si>
  <si>
    <t>1.8.N1</t>
  </si>
  <si>
    <t>Разборка перегородок из пазогребневых / газобетонных блоков до 100 мм</t>
  </si>
  <si>
    <t>прайс remontvspb.ru 500, stroygarant78.ru 450</t>
  </si>
  <si>
    <t>1.8.N2</t>
  </si>
  <si>
    <t>Штробление бетонных стен 2×2 см</t>
  </si>
  <si>
    <t>ELM</t>
  </si>
  <si>
    <t>прайс demontazh.spb.ru 300 руб/мп (бетон)</t>
  </si>
  <si>
    <t>1.8.N3</t>
  </si>
  <si>
    <t>Демонтаж офисных стеклянных перегородок в алюминиевом профиле</t>
  </si>
  <si>
    <t>DVR</t>
  </si>
  <si>
    <t>аналог 1.12.2</t>
  </si>
  <si>
    <t>1.8.N4</t>
  </si>
  <si>
    <t>Удаление масляной краски со стен механически</t>
  </si>
  <si>
    <t>прайс stroygarant78.ru 220 руб/м2</t>
  </si>
  <si>
    <t>1.9 Демонтажные работы вентиляция/кондиционирование</t>
  </si>
  <si>
    <t>1.9.1</t>
  </si>
  <si>
    <t>Демонтаж антивандальной решетки №1 1000х500х 600</t>
  </si>
  <si>
    <t>1.9.2</t>
  </si>
  <si>
    <t>Демонтаж антивандальной решетки №2 1200х700х1000</t>
  </si>
  <si>
    <t>1.9.3</t>
  </si>
  <si>
    <t>Демонтаж антивандальной решетки №3 1300х900х1500</t>
  </si>
  <si>
    <t>1.9.4</t>
  </si>
  <si>
    <t>Демонтаж вент.оборудования весом от 025 тн до 0.5 тн (вентилятор)</t>
  </si>
  <si>
    <t>VEN</t>
  </si>
  <si>
    <t>аналог 1.9.6 (+такелаж)</t>
  </si>
  <si>
    <t>Такелаж/кран — отдельно</t>
  </si>
  <si>
    <t>1.9.5</t>
  </si>
  <si>
    <t>Демонтаж вент.оборудования весом до 0.1 тн (вентилятор)</t>
  </si>
  <si>
    <t>расчёт (норма × ставка VEN)</t>
  </si>
  <si>
    <t>1.9.6</t>
  </si>
  <si>
    <t>Демонтаж вент.оборудования весом от 01 тн до 0.25 тн (вентилятор)</t>
  </si>
  <si>
    <t>1.9.7</t>
  </si>
  <si>
    <t>Демонтаж вент.оборудования весом свыше 0.5 тн (вентилятор)</t>
  </si>
  <si>
    <t>Кран/такелаж — отдельно</t>
  </si>
  <si>
    <t>1.9.8</t>
  </si>
  <si>
    <t>Демонтаж вентиляционной решетки</t>
  </si>
  <si>
    <t>прайс profi.ru (демонтаж решёток от 200 руб/шт)</t>
  </si>
  <si>
    <t>1.9.9</t>
  </si>
  <si>
    <t>Демонтаж внутреннего блока кондиционера от 3 до 5 кВт</t>
  </si>
  <si>
    <t>HOL</t>
  </si>
  <si>
    <t>прайс bnk-servis.ru внутр. блок 2,6–4 кВт от 2800</t>
  </si>
  <si>
    <t>Тип блока не указан (настенный?)</t>
  </si>
  <si>
    <t>1.9.10</t>
  </si>
  <si>
    <t>Демонтаж внутреннего блока кондиционера до 3 кВт</t>
  </si>
  <si>
    <t>прайс bnk-servis.ru внутр. блок 2–2,5 кВт от 2500</t>
  </si>
  <si>
    <t>1.9.11</t>
  </si>
  <si>
    <t>Демонтаж внутреннего блока кондиционера от 5 до 8 кВт</t>
  </si>
  <si>
    <t>прайс bnk-servis.ru внутр. 5–8 кВт от 3500</t>
  </si>
  <si>
    <t>1.9.12</t>
  </si>
  <si>
    <t>Демонтаж внутреннего блока кондиционера свыше 8 кВт</t>
  </si>
  <si>
    <t>аналог bnk-servis.ru (кассет./канал. 7–10 кВт от 9000)</t>
  </si>
  <si>
    <t>1.9.13</t>
  </si>
  <si>
    <t>Демонтаж воздуховодов из листовой, оцинкованной стали и алюминия</t>
  </si>
  <si>
    <t>аналог evroeng.com 120 руб/мп, profi.ru 210–420 руб/мп (≈1,4–2 м2/мп)</t>
  </si>
  <si>
    <t>Наш тариф 579 — ×2,3</t>
  </si>
  <si>
    <t>1.9.14</t>
  </si>
  <si>
    <t>Демонтаж воздуховодов из нержавеющей стали</t>
  </si>
  <si>
    <t>аналог 1.9.13 ×1,4</t>
  </si>
  <si>
    <t>1.9.15</t>
  </si>
  <si>
    <t>Демонтаж вытяжного зонта</t>
  </si>
  <si>
    <t>1.9.16</t>
  </si>
  <si>
    <t>Демонтаж накопительной дренажной помпы</t>
  </si>
  <si>
    <t>аналог (подключение помпы 800–1200 на рынке)</t>
  </si>
  <si>
    <t>1.9.17</t>
  </si>
  <si>
    <t>Демонтаж наружного блока кондиционера от 3 до 5 кВт</t>
  </si>
  <si>
    <t>прайс bnk-servis.ru нар. блок 2,6–4 кВт от 3500</t>
  </si>
  <si>
    <t>1.9.18</t>
  </si>
  <si>
    <t>Демонтаж наружного блока кондиционера до 3 кВт</t>
  </si>
  <si>
    <t>прайс bnk-servis.ru нар. блок 2–2,5 кВт от 2500</t>
  </si>
  <si>
    <t>1.9.19</t>
  </si>
  <si>
    <t>Демонтаж наружного блока кондиционера от 5 до 8 кВт</t>
  </si>
  <si>
    <t>прайс bnk-servis.ru нар. блок 5–6 кВт от 3800</t>
  </si>
  <si>
    <t>1.9.20</t>
  </si>
  <si>
    <t>Демонтаж наружного блока кондиционера свыше 8 кВт</t>
  </si>
  <si>
    <t>аналог bnk-servis.ru (6–14 кВт договорная)</t>
  </si>
  <si>
    <t>В нашем тарифе &gt;8 кВт дешевле, чем 5–8 кВт — нелогично; работа с высоты/альпинисты отдельно</t>
  </si>
  <si>
    <t>1.9.21</t>
  </si>
  <si>
    <t>Демонтаж проточной дренажной помпы</t>
  </si>
  <si>
    <t>аналог 1.9.16</t>
  </si>
  <si>
    <t>1.9.22</t>
  </si>
  <si>
    <t>Демонтаж смесительного узла</t>
  </si>
  <si>
    <t>SAN</t>
  </si>
  <si>
    <t>1.9.23</t>
  </si>
  <si>
    <t>Демонтаж сплит-систем канального типа до 3 кВт</t>
  </si>
  <si>
    <t>прайс bnk-servis.ru внутр. 5300 + нар. 2500; svklim.ru от 8550</t>
  </si>
  <si>
    <t>1.9.24</t>
  </si>
  <si>
    <t>Демонтаж сплит-систем канального типа от 3 до 5 кВт</t>
  </si>
  <si>
    <t>прайс bnk-servis.ru 5300+3500; svklim.ru от 8550</t>
  </si>
  <si>
    <t>1.9.25</t>
  </si>
  <si>
    <t>Демонтаж сплит-систем канального типа от 5 до 8 кВт</t>
  </si>
  <si>
    <t>прайс bnk-servis.ru 6500+3800</t>
  </si>
  <si>
    <t>1.9.26</t>
  </si>
  <si>
    <t>Демонтаж сплит-систем канального типа свыше 8 кВт</t>
  </si>
  <si>
    <t>прайс bnk-servis.ru внутр. 7–10 кВт 9000 + нар. 6000</t>
  </si>
  <si>
    <t>Наш тариф ниже рынка (8,9 тыс.)</t>
  </si>
  <si>
    <t>1.9.27</t>
  </si>
  <si>
    <t>Демонтаж сплит-систем кассетного типа до 3 кВт</t>
  </si>
  <si>
    <t>аналог 1.9.23 ×0,95; svklim.ru от 8550</t>
  </si>
  <si>
    <t>1.9.28</t>
  </si>
  <si>
    <t>Демонтаж сплит-систем кассетного типа от 3 до 5 кВт</t>
  </si>
  <si>
    <t>аналог 1.9.24</t>
  </si>
  <si>
    <t>1.9.29</t>
  </si>
  <si>
    <t>Демонтаж сплит-систем кассетного типа от 5 до 8 кВт</t>
  </si>
  <si>
    <t>аналог 1.9.25</t>
  </si>
  <si>
    <t>1.9.30</t>
  </si>
  <si>
    <t>Демонтаж сплит-систем кассетного типа свыше 8 кВт</t>
  </si>
  <si>
    <t>аналог 1.9.26</t>
  </si>
  <si>
    <t>В нашем тарифе &gt;8 кВт дешевле 5–8 кВт — нелогично</t>
  </si>
  <si>
    <t>1.9.31</t>
  </si>
  <si>
    <t>Демонтаж сплит-систем настенного типа до 3 кВт</t>
  </si>
  <si>
    <t>прайс hands.ru от 3450, svklim.ru от 4600, profi.ru ср. 5000</t>
  </si>
  <si>
    <t>1.9.32</t>
  </si>
  <si>
    <t>Демонтаж сплит-систем настенного типа от 3 до 5 кВт</t>
  </si>
  <si>
    <t>прайс svklim.ru 4600; bnk-servis.ru 2800+3500</t>
  </si>
  <si>
    <t>1.9.33</t>
  </si>
  <si>
    <t>Демонтаж сплит-систем настенного типа от 5 до 8 кВт</t>
  </si>
  <si>
    <t>прайс bnk-servis.ru 3500+3800</t>
  </si>
  <si>
    <t>1.9.34</t>
  </si>
  <si>
    <t>Демонтаж сплит-систем настенного типа свыше 8 кВт</t>
  </si>
  <si>
    <t>аналог 1.9.33 ×1,3</t>
  </si>
  <si>
    <t>1.9.35</t>
  </si>
  <si>
    <t>Демонтаж тепловой завесы водяной длиной до 1000 мм</t>
  </si>
  <si>
    <t>Включено отключение от теплоносителя и слив</t>
  </si>
  <si>
    <t>1.9.36</t>
  </si>
  <si>
    <t>Демонтаж тепловой завесы водяной длиной свыше 1000 мм</t>
  </si>
  <si>
    <t>В нашем тарифе &gt;1000 мм дешевле, чем ≤1000 мм — нелогично</t>
  </si>
  <si>
    <t>1.9.37</t>
  </si>
  <si>
    <t>Демонтаж тепловой завесы электрической длиной до 1000 мм</t>
  </si>
  <si>
    <t>Наш тариф 5575 — ×2,8</t>
  </si>
  <si>
    <t>1.9.38</t>
  </si>
  <si>
    <t>Демонтаж тепловой завесы электрической длиной свыше 1000 мм</t>
  </si>
  <si>
    <t>Наш тариф 10 591 — ×3,5; дублирует 1.10.25</t>
  </si>
  <si>
    <t>1.9.39</t>
  </si>
  <si>
    <t>Демонтаж трасс системы кондиционирования</t>
  </si>
  <si>
    <t>прайс bnk-servis.ru 280 (откр.) / 380 (в кабель-канале) руб/мп</t>
  </si>
  <si>
    <t>Наш тариф (170) ниже рынка</t>
  </si>
  <si>
    <t>1.9.N1</t>
  </si>
  <si>
    <t>Демонтаж гибких воздуховодов</t>
  </si>
  <si>
    <t>аналог evroeng.com</t>
  </si>
  <si>
    <t>1.9.N2</t>
  </si>
  <si>
    <t>Демонтаж круглых воздуховодов Ø до 315 мм</t>
  </si>
  <si>
    <t>прайс evroeng.com Ø250 180 руб/мп</t>
  </si>
  <si>
    <t>1.9.N3</t>
  </si>
  <si>
    <t>Эвакуация хладагента из системы в баллон (сплит/VRF-ветка)</t>
  </si>
  <si>
    <t>Утилизация хладагента — отдельно</t>
  </si>
  <si>
    <t>1.9.N4</t>
  </si>
  <si>
    <t>Демонтаж фанкойла (кассетного/канального)</t>
  </si>
  <si>
    <t>аналог 1.9.27</t>
  </si>
  <si>
    <t>1.9.N5</t>
  </si>
  <si>
    <t>Демонтаж крышного вентилятора до 100 кг</t>
  </si>
  <si>
    <t>аналог 1.9.5</t>
  </si>
  <si>
    <t>1.10 Демонтажные работы водоснабжение/канализация/отопление (внутренние работы)</t>
  </si>
  <si>
    <t>1.10.1</t>
  </si>
  <si>
    <t>Демонтаж арматуры сливного бачка</t>
  </si>
  <si>
    <t>аналог stroygarant78.ru бачок 200</t>
  </si>
  <si>
    <t>1.10.2</t>
  </si>
  <si>
    <t>Демонтаж биде</t>
  </si>
  <si>
    <t>прайс stroygarant78.ru 340, demontazh.spb.ru 300; коммерческий объект ×2</t>
  </si>
  <si>
    <t>1.10.3</t>
  </si>
  <si>
    <t>Демонтаж ванны</t>
  </si>
  <si>
    <t>прайс stroygarant78.ru 900, demontazh.spb.ru 600 (без выноса); чугун с разбивкой и выносом</t>
  </si>
  <si>
    <t>Наш тариф 3789 — ×2,5</t>
  </si>
  <si>
    <t>1.10.4</t>
  </si>
  <si>
    <t>Демонтаж грязевиков/фильтров</t>
  </si>
  <si>
    <t>прайс stroygarant78.ru фильтр 250–450</t>
  </si>
  <si>
    <t>1.10.5</t>
  </si>
  <si>
    <t>Демонтаж душевого поддона</t>
  </si>
  <si>
    <t>аналог stroygarant78.ru душ. кабина 1300</t>
  </si>
  <si>
    <t>1.10.6</t>
  </si>
  <si>
    <t>Демонтаж железобетонного подиума крепления насоса</t>
  </si>
  <si>
    <t>аналог 1.8.9 (малый объём ж/б)</t>
  </si>
  <si>
    <t>1.10.7</t>
  </si>
  <si>
    <t>Демонтаж жироуловителя/пескоуловителя</t>
  </si>
  <si>
    <t>Тип/масса не указаны (подмоечный 50–100 кг); подземный ЖУ — отдельная работа</t>
  </si>
  <si>
    <t>1.10.8</t>
  </si>
  <si>
    <t>Демонтаж калориферов массой до 0,1 т (Калорифер водяной КСк 4-9 )</t>
  </si>
  <si>
    <t>1.10.9</t>
  </si>
  <si>
    <t>Демонтаж канализационного насоса Grundfos Sololift2</t>
  </si>
  <si>
    <t>аналог 1.10.29 ×2,5</t>
  </si>
  <si>
    <t>Наш тариф 4153 — ×2,1</t>
  </si>
  <si>
    <t>1.10.10</t>
  </si>
  <si>
    <t>Демонтаж канализационной системы типа Multilift</t>
  </si>
  <si>
    <t>Наш тариф 26,7 тыс. — ×1,8</t>
  </si>
  <si>
    <t>1.10.11</t>
  </si>
  <si>
    <t>Демонтаж мойки со смесителем</t>
  </si>
  <si>
    <t>прайс hands.ru раковина от 1120, stroygarant78.ru 400 + смеситель 340</t>
  </si>
  <si>
    <t>1.10.12</t>
  </si>
  <si>
    <t>Демонтаж муфтовой запорной арматуры</t>
  </si>
  <si>
    <t>прайс stroygarant78.ru шаровой кран 350–450</t>
  </si>
  <si>
    <t>1.10.13</t>
  </si>
  <si>
    <t>Демонтаж насоса дренажного погружного</t>
  </si>
  <si>
    <t>1.10.14</t>
  </si>
  <si>
    <t>Демонтаж насоса циркуляционного</t>
  </si>
  <si>
    <t>1.10.15</t>
  </si>
  <si>
    <t>Демонтаж пластинчатых теплообменников для систем отопления и горячего водоснабжения</t>
  </si>
  <si>
    <t>Наш тариф (2152) ниже рынка ×0,5 — для фланцевого ПТО 50–200 кг мало</t>
  </si>
  <si>
    <t>1.10.16</t>
  </si>
  <si>
    <t>Демонтаж пожарного шкафа</t>
  </si>
  <si>
    <t>1.10.17</t>
  </si>
  <si>
    <t>Демонтаж радиатора стального</t>
  </si>
  <si>
    <t>прайс stroygarant78.ru 850, remontvspb.ru 880</t>
  </si>
  <si>
    <t>1.10.18</t>
  </si>
  <si>
    <t>Демонтаж радиатора чугунного</t>
  </si>
  <si>
    <t>прайс remontvspb.ru чугунный 1300</t>
  </si>
  <si>
    <t>1.10.19</t>
  </si>
  <si>
    <t>Демонтаж сифона</t>
  </si>
  <si>
    <t>прайс stroygarant78.ru 150</t>
  </si>
  <si>
    <t>Наш тариф ×2,3</t>
  </si>
  <si>
    <t>1.10.20</t>
  </si>
  <si>
    <t>Демонтаж сливного трапа</t>
  </si>
  <si>
    <t>Без разборки покрытия пола вокруг трапа — её считать по 1.6</t>
  </si>
  <si>
    <t>1.10.21</t>
  </si>
  <si>
    <t>Демонтаж смесителя без душевой сетки</t>
  </si>
  <si>
    <t>прайс stroygarant78.ru 340, hands.ru 800</t>
  </si>
  <si>
    <t>1.10.22</t>
  </si>
  <si>
    <t>Демонтаж смесителя с душевой сеткой</t>
  </si>
  <si>
    <t>аналог 1.10.21 + штанга</t>
  </si>
  <si>
    <t>1.10.23</t>
  </si>
  <si>
    <t>Демонтаж счетчика-водомерного (тахометрического, импульсного) хвс, гвс (ВСХд)</t>
  </si>
  <si>
    <t>прайс stroygarant78.ru 250</t>
  </si>
  <si>
    <t>Без снятия пломб/актирования с УК</t>
  </si>
  <si>
    <t>1.10.24</t>
  </si>
  <si>
    <t>Демонтаж тепловентилятора</t>
  </si>
  <si>
    <t>Водяной тепловентилятор на высоте; подъёмник отдельно</t>
  </si>
  <si>
    <t>1.10.25</t>
  </si>
  <si>
    <t>Демонтаж тепловой завесы электрической</t>
  </si>
  <si>
    <t>аналог 1.9.37/1.9.38</t>
  </si>
  <si>
    <t>Дубль позиций 1.9.37/1.9.38</t>
  </si>
  <si>
    <t>1.10.26</t>
  </si>
  <si>
    <t>Демонтаж трубопроводов стальных/чугунных</t>
  </si>
  <si>
    <t>прайс demontazh.spb.ru 200–300, moskva-demontazh.ru от 50</t>
  </si>
  <si>
    <t>1.10.27</t>
  </si>
  <si>
    <t>Демонтаж трубупроводов ПВХ /полипропилен</t>
  </si>
  <si>
    <t>прайс demontazh.spb.ru 50, stroygarant78.ru 200–300</t>
  </si>
  <si>
    <t>1.10.28</t>
  </si>
  <si>
    <t>Демонтаж узла теплового элеваторного</t>
  </si>
  <si>
    <t>Наш тариф (1239) ниже рынка ×0,3 — узел со сваркой/фланцами, 3–5 задвижек</t>
  </si>
  <si>
    <t>1.10.29</t>
  </si>
  <si>
    <t>Демонтаж унитаза или писсуара</t>
  </si>
  <si>
    <t>прайс stroygarant78.ru 500, d-mastera 850</t>
  </si>
  <si>
    <t>1.10.30</t>
  </si>
  <si>
    <t>Демонтаж фановых труб</t>
  </si>
  <si>
    <t>аналог stroygarant78.ru трубы канализации 300 руб/мп</t>
  </si>
  <si>
    <t>Ед. «шт» сомнительна — фановые трубы обычно в мп</t>
  </si>
  <si>
    <t>1.10.31</t>
  </si>
  <si>
    <t>Демонтаж фланцевой запорной арматуры</t>
  </si>
  <si>
    <t>аналог 1.10.12 ×1,6</t>
  </si>
  <si>
    <t>1.10.32</t>
  </si>
  <si>
    <t>Утилизация жироуловителя с предоставлением акта</t>
  </si>
  <si>
    <t>расчёт (вывоз+приём лицензированным оператором с актом ~1500–2000)</t>
  </si>
  <si>
    <t>Это услуга утилизации, а не работа; бригаде — только погрузка, остальное — плата оператору отходов</t>
  </si>
  <si>
    <t>1.10.N1</t>
  </si>
  <si>
    <t>Демонтаж умывальника (раковины) с сифоном</t>
  </si>
  <si>
    <t>прайс stroygarant78.ru 400–450, hands.ru 1120</t>
  </si>
  <si>
    <t>1.10.N2</t>
  </si>
  <si>
    <t>Демонтаж накопительного водонагревателя до 100 л</t>
  </si>
  <si>
    <t>1.10.N3</t>
  </si>
  <si>
    <t>Демонтаж полотенцесушителя</t>
  </si>
  <si>
    <t>прайс stroygarant78.ru 600</t>
  </si>
  <si>
    <t>1.10.N4</t>
  </si>
  <si>
    <t>Демонтаж инсталляции подвесного унитаза</t>
  </si>
  <si>
    <t>Без разборки облицовки короба</t>
  </si>
  <si>
    <t>1.11 Демонтажные работы электрооборудования</t>
  </si>
  <si>
    <t>1.11.1</t>
  </si>
  <si>
    <t>Демонтаж шинопровода</t>
  </si>
  <si>
    <t>1.11.2</t>
  </si>
  <si>
    <t>Демонтаж автоматических выключателей/УЗО/Диф 1 Р</t>
  </si>
  <si>
    <t>аналог 0220.ru/company-era.ru/profi.ru (щиток до 25 мод. 390 руб)</t>
  </si>
  <si>
    <t>Наш тариф 917 — ×4,6</t>
  </si>
  <si>
    <t>1.11.3</t>
  </si>
  <si>
    <t>Демонтаж автоматических выключателей/УЗО/Диф 2 Р</t>
  </si>
  <si>
    <t>аналог 1.11.2</t>
  </si>
  <si>
    <t>Наш тариф ×3,7</t>
  </si>
  <si>
    <t>1.11.4</t>
  </si>
  <si>
    <t>Демонтаж автоматических выключателей/УЗО/Диф 3 Р</t>
  </si>
  <si>
    <t>Наш тариф ×4</t>
  </si>
  <si>
    <t>1.11.5</t>
  </si>
  <si>
    <t>Демонтаж автоматических выключателей/УЗО/Диф 4 Р</t>
  </si>
  <si>
    <t>Наш тариф ×3,6</t>
  </si>
  <si>
    <t>1.11.6</t>
  </si>
  <si>
    <t>Демонтаж выключателя, розетки</t>
  </si>
  <si>
    <t>шт.</t>
  </si>
  <si>
    <t>прайс stroygarant78.ru 80, profi.ru от 100</t>
  </si>
  <si>
    <t>1.11.7</t>
  </si>
  <si>
    <t>Демонтаж кабеля сечением до 35 мм2</t>
  </si>
  <si>
    <t>прайс 0220.ru/company-era.ru/profi.ru 30–40 руб/мп</t>
  </si>
  <si>
    <t>Наш тариф 179 — ×3</t>
  </si>
  <si>
    <t>1.11.8</t>
  </si>
  <si>
    <t>Демонтаж кабеля сечением сыше 35 мм2</t>
  </si>
  <si>
    <t>аналог 1.11.7 ×2,5</t>
  </si>
  <si>
    <t>Наш тариф 408 — ×2,7</t>
  </si>
  <si>
    <t>1.11.9</t>
  </si>
  <si>
    <t>Демонтаж кассового узла</t>
  </si>
  <si>
    <t>Наш тариф ×2,1</t>
  </si>
  <si>
    <t>1.11.10</t>
  </si>
  <si>
    <t>Демонтаж КСО</t>
  </si>
  <si>
    <t>Наш тариф (6194) ниже рынка ×0,4: КСО 6–10 кВ (300–600 кг), нужен допуск &gt;1000 В, такелаж</t>
  </si>
  <si>
    <t>1.11.11</t>
  </si>
  <si>
    <t>Демонтаж лотков кабельных</t>
  </si>
  <si>
    <t>аналог 0220.ru/company-era.ru/profi.ru кабель-канал 50 руб/мп</t>
  </si>
  <si>
    <t>1.11.12</t>
  </si>
  <si>
    <t>Демонтаж магнитного пускателя</t>
  </si>
  <si>
    <t>Наш тариф 2751 — ×6,9</t>
  </si>
  <si>
    <t>1.11.13</t>
  </si>
  <si>
    <t>Демонтаж светильника</t>
  </si>
  <si>
    <t>прайс stroygarant78.ru 180, 0220.ru 300, profi.ru от 200</t>
  </si>
  <si>
    <t>Наш тариф 962 — ×3,2; высокие пролёты — см. новую позицию 1.11.N2</t>
  </si>
  <si>
    <t>1.11.14</t>
  </si>
  <si>
    <t>Демонтаж светодиодной ленты</t>
  </si>
  <si>
    <t>аналог 1.11.7</t>
  </si>
  <si>
    <t>Наш тариф 384 — ×6,4</t>
  </si>
  <si>
    <t>1.11.15</t>
  </si>
  <si>
    <t>Демонтаж табакошопа</t>
  </si>
  <si>
    <t>1.11.16</t>
  </si>
  <si>
    <t>Демонтаж электросчетчика</t>
  </si>
  <si>
    <t>Без снятия пломб/актирования с сетевой</t>
  </si>
  <si>
    <t>1.11.17</t>
  </si>
  <si>
    <t>Демонтаж электрощита</t>
  </si>
  <si>
    <t>прайс 0220.ru от 1500, company-era 390 (квартирный)</t>
  </si>
  <si>
    <t>1.11.N1</t>
  </si>
  <si>
    <t>Демонтаж кабель-канала</t>
  </si>
  <si>
    <t>прайс 0220.ru от 50 руб/мп</t>
  </si>
  <si>
    <t>1.11.N2</t>
  </si>
  <si>
    <t>Демонтаж промышленного светильника (high-bay) на высоте до 12 м</t>
  </si>
  <si>
    <t>аналог 1.11.13 ×3 (высота)</t>
  </si>
  <si>
    <t>Подъёмник — отдельно (TEX)</t>
  </si>
  <si>
    <t>1.11.N3</t>
  </si>
  <si>
    <t>Демонтаж распаечной коробки</t>
  </si>
  <si>
    <t>1.11.N4</t>
  </si>
  <si>
    <t>Демонтаж извещателей / оповещателей ОПС</t>
  </si>
  <si>
    <t>аналог 1.11.6</t>
  </si>
  <si>
    <t>1.12 Демонтаж дверных и оконных блоков</t>
  </si>
  <si>
    <t>1.12.1</t>
  </si>
  <si>
    <t>Высверливание личинки замка</t>
  </si>
  <si>
    <t>аналог (вскрытие замков 1000–2000)</t>
  </si>
  <si>
    <t>Дубль 1.13.1</t>
  </si>
  <si>
    <t>1.12.2</t>
  </si>
  <si>
    <t>Демонтаж витражного оконного блока из алюминиевого профиля</t>
  </si>
  <si>
    <t>аналог demonter.ru стеклопакеты от 1000 (МСК); profi.ru монтаж витражей от 3000</t>
  </si>
  <si>
    <t>Наш тариф 2504 — ×3,6</t>
  </si>
  <si>
    <t>1.12.3</t>
  </si>
  <si>
    <t>Демонтаж витринных стекол М1 6 мм, до 4 м2, с утилизацией</t>
  </si>
  <si>
    <t>Наш тариф 3032 руб/м2 — ×6; утилизация стекла включена в рынок</t>
  </si>
  <si>
    <t>1.12.4</t>
  </si>
  <si>
    <t>Демонтаж витринных стекол М1 6 мм, свыше 4 м2, с утилизацией</t>
  </si>
  <si>
    <t>Крупное стекло — вакуумные присоски, 3–4 чел.</t>
  </si>
  <si>
    <t>1.12.5</t>
  </si>
  <si>
    <t>Демонтаж двери металлической двухстворчатой</t>
  </si>
  <si>
    <t>аналог 1.12.6 ×1,6</t>
  </si>
  <si>
    <t>1.12.6</t>
  </si>
  <si>
    <t>Демонтаж двери металлической одностворчатой</t>
  </si>
  <si>
    <t>прайс profi.ru входные от 1000, moskva-demontazh.ru от 600</t>
  </si>
  <si>
    <t>Наш тариф 3929 — ×2,6</t>
  </si>
  <si>
    <t>1.12.7</t>
  </si>
  <si>
    <t>Демонтаж деревянной дверной коробки: в каменных стенах с отбивкой штукатурки в откосах со снятием наличников и дверных полотен</t>
  </si>
  <si>
    <t>аналог stroygarant78.ru дверной блок 950</t>
  </si>
  <si>
    <t>1.12.8</t>
  </si>
  <si>
    <t>Демонтаж деревянных дверных блоков из перегородок ГКЛ</t>
  </si>
  <si>
    <t>аналог stroygarant78.ru 950, demontazh.spb.ru 400</t>
  </si>
  <si>
    <t>1.12.9</t>
  </si>
  <si>
    <t>Демонтаж доводчика</t>
  </si>
  <si>
    <t>1.12.10</t>
  </si>
  <si>
    <t>Демонтаж дуговой ручки ПВХ двери</t>
  </si>
  <si>
    <t>1.12.11</t>
  </si>
  <si>
    <t>Демонтаж замка врезного металлической двери</t>
  </si>
  <si>
    <t>1.12.12</t>
  </si>
  <si>
    <t>Демонтаж оконного блока из ПВХ профиля</t>
  </si>
  <si>
    <t>прайс demontazh.spb.ru окно 700/шт; demonter.ru от 1000/м2 (МСК)</t>
  </si>
  <si>
    <t>Наш тариф 2256 — ×4,5</t>
  </si>
  <si>
    <t>1.12.13</t>
  </si>
  <si>
    <t>Демонтаж оконных блоков: в каменных стенах с отбивкой штукатурки в откосах</t>
  </si>
  <si>
    <t>аналог demontazh.spb.ru 700 + отбивка откосов</t>
  </si>
  <si>
    <t>1.12.14</t>
  </si>
  <si>
    <t>Демонтаж ПВХ двери с коробкой</t>
  </si>
  <si>
    <t>аналог 1.12.6</t>
  </si>
  <si>
    <t>1.12.15</t>
  </si>
  <si>
    <t>Демонтаж петли деревянной двери</t>
  </si>
  <si>
    <t>1.12.16</t>
  </si>
  <si>
    <t>Демонтаж петли металлической двери (на сварке)</t>
  </si>
  <si>
    <t>1.12.17</t>
  </si>
  <si>
    <t>Демонтаж петли ПВХ двери</t>
  </si>
  <si>
    <t>1.12.18</t>
  </si>
  <si>
    <t>Демонтаж подоконных досок бетонных</t>
  </si>
  <si>
    <t>Ед. м2 для подоконника необычна (обычно мп/шт); наш тариф ×2,5</t>
  </si>
  <si>
    <t>1.12.19</t>
  </si>
  <si>
    <t>Демонтаж подоконных досок деревянных</t>
  </si>
  <si>
    <t>аналог demontazh.spb.ru 300/шт</t>
  </si>
  <si>
    <t>Ед. м2 для подоконника необычна</t>
  </si>
  <si>
    <t>1.12.20</t>
  </si>
  <si>
    <t>Демонтаж подоконных досок из ПВХ</t>
  </si>
  <si>
    <t>аналог demontazh.spb.ru 300/шт (~0,5 м2)</t>
  </si>
  <si>
    <t>Наш тариф (209) ниже рынка</t>
  </si>
  <si>
    <t>1.12.21</t>
  </si>
  <si>
    <t>Демонтаж ручки антипаника</t>
  </si>
  <si>
    <t>Наш тариф 2005 — ×2,5</t>
  </si>
  <si>
    <t>1.12.22</t>
  </si>
  <si>
    <t>Демонтаж стеклоалюминиевой двери</t>
  </si>
  <si>
    <t>Наш тариф 6664 руб/м2 — ×9,5; вероятно цена задана за шт, а ед. «м2» ошибочна</t>
  </si>
  <si>
    <t>1.12.23</t>
  </si>
  <si>
    <t>Демонтаж стеклопакетов из алюминиевых профилей</t>
  </si>
  <si>
    <t>аналог demonter.ru</t>
  </si>
  <si>
    <t>1.12.24</t>
  </si>
  <si>
    <t>Демонтаж стеклопакетов из ПВХ профилей</t>
  </si>
  <si>
    <t>1.12.25</t>
  </si>
  <si>
    <t>Демонтаж/монтаж полотна металлической двери</t>
  </si>
  <si>
    <t>Это демонтаж+монтаж (обратная навеска) — не чистый демонтаж</t>
  </si>
  <si>
    <t>1.12.26</t>
  </si>
  <si>
    <t>Очистка стекла от тонировочной пленки</t>
  </si>
  <si>
    <t>1.12.27</t>
  </si>
  <si>
    <t>Снятие наличников</t>
  </si>
  <si>
    <t>1.12.N1</t>
  </si>
  <si>
    <t>Демонтаж автоматической раздвижной двери (привод + створки)</t>
  </si>
  <si>
    <t>VOR</t>
  </si>
  <si>
    <t>1.12.N2</t>
  </si>
  <si>
    <t>Демонтаж противопожарной металлической двери EI60 одностворчатой</t>
  </si>
  <si>
    <t>1.12.N3</t>
  </si>
  <si>
    <t>Демонтаж оконных отливов</t>
  </si>
  <si>
    <t>1.13 Демонтаж ворот, рольставней</t>
  </si>
  <si>
    <t>1.13.1</t>
  </si>
  <si>
    <t>аналог 1.12.1</t>
  </si>
  <si>
    <t>Дубль 1.12.1</t>
  </si>
  <si>
    <t>1.13.2</t>
  </si>
  <si>
    <t>Демонтаж алюминиевого верхнего профиля</t>
  </si>
  <si>
    <t>аналог прайс сервиса ворот (Котельники 2016 ×1,7; vorotaservis.com)</t>
  </si>
  <si>
    <t>1.13.3</t>
  </si>
  <si>
    <t>Демонтаж алюминиевого нижнего профиля</t>
  </si>
  <si>
    <t>Ед. «шт» при «мп» у верхнего профиля (1.13.2) — проверить</t>
  </si>
  <si>
    <t>1.13.4</t>
  </si>
  <si>
    <t>Демонтаж алюминиевого обрамления калитки</t>
  </si>
  <si>
    <t>1.13.5</t>
  </si>
  <si>
    <t>Демонтаж барабана ворот</t>
  </si>
  <si>
    <t>С предварительной разгрузкой торсиона</t>
  </si>
  <si>
    <t>1.13.6</t>
  </si>
  <si>
    <t>Демонтаж бокового замка части полотна рулонных ворот</t>
  </si>
  <si>
    <t>1.13.7</t>
  </si>
  <si>
    <t>Демонтаж бокового уплотнителя направляющей рулонных ворот</t>
  </si>
  <si>
    <t>1.13.8</t>
  </si>
  <si>
    <t>Демонтаж боковой крышки 137,150,165 короба рулонных ворот</t>
  </si>
  <si>
    <t>1.13.9</t>
  </si>
  <si>
    <t>Демонтаж боковой крышки 180,205,250 короба рулонных ворот</t>
  </si>
  <si>
    <t>1.13.10</t>
  </si>
  <si>
    <t>Демонтаж боковой крышки 300,375 короба рулонных ворот</t>
  </si>
  <si>
    <t>1.13.11</t>
  </si>
  <si>
    <t>Демонтаж боковой крышки панели рулонных ворот</t>
  </si>
  <si>
    <t>1.13.12</t>
  </si>
  <si>
    <t>Демонтаж боковой опоры с роликодержателем рулонных ворот</t>
  </si>
  <si>
    <t>1.13.13</t>
  </si>
  <si>
    <t>Демонтаж болта для центровки пленочных и ПВХ ворот</t>
  </si>
  <si>
    <t>1.13.14</t>
  </si>
  <si>
    <t>Демонтаж вала полнотелого с пазом под шпонку рулонных ворот</t>
  </si>
  <si>
    <t>аналог vorotaservis.com замена вала от 5000</t>
  </si>
  <si>
    <t>Требует снятия полотна</t>
  </si>
  <si>
    <t>1.13.15</t>
  </si>
  <si>
    <t>Демонтаж вала пустотелого с пазом под шпонку рулонных ворот</t>
  </si>
  <si>
    <t>1.13.16</t>
  </si>
  <si>
    <t>Демонтаж вала рулонных ворот</t>
  </si>
  <si>
    <t>Дубль 1.13.14/1.13.15</t>
  </si>
  <si>
    <t>1.13.17</t>
  </si>
  <si>
    <t>Демонтаж вертикальной направляющей стойки, вертикальный подъем</t>
  </si>
  <si>
    <t>1.13.18</t>
  </si>
  <si>
    <t>Демонтаж вертикальной направляющей стойки, стандартный подъем</t>
  </si>
  <si>
    <t>аналог прайс сервиса ворот (Котельники 2016 ×1,7; vorotaservis.com) (смена направляющей 2000 в 2016)</t>
  </si>
  <si>
    <t>1.13.19</t>
  </si>
  <si>
    <t>Демонтаж верхнего и нижнего резинового уплотнителя ворот</t>
  </si>
  <si>
    <t>1.13.20</t>
  </si>
  <si>
    <t>Демонтаж верхней опоры створки пленочных и ПВХ ворот</t>
  </si>
  <si>
    <t>1.13.21</t>
  </si>
  <si>
    <t>Демонтаж внешнего бокового уплотнителя секционных ворот</t>
  </si>
  <si>
    <t>1.13.22</t>
  </si>
  <si>
    <t>Демонтаж внешнего верхнего уплотнителя секционных ворот</t>
  </si>
  <si>
    <t>1.13.23</t>
  </si>
  <si>
    <t>Демонтаж ворот секционных и рулонных</t>
  </si>
  <si>
    <t>аналог прайс сервиса ворот (Котельники 2016 ×1,7; vorotaservis.com) (демонтаж ворот без привода 4000/шт ≈7 м2, 2016)</t>
  </si>
  <si>
    <t>Наш тариф 2264 — ×3,2; подъёмник отдельно</t>
  </si>
  <si>
    <t>1.13.24</t>
  </si>
  <si>
    <t>Демонтаж врезного замка калитки ворот, дверей, секционных ворот</t>
  </si>
  <si>
    <t>1.13.25</t>
  </si>
  <si>
    <t>Демонтаж вставки для пружины</t>
  </si>
  <si>
    <t>С разгрузкой пружины</t>
  </si>
  <si>
    <t>1.13.26</t>
  </si>
  <si>
    <t>Демонтаж втулки распорной для ролика/роликодержателя</t>
  </si>
  <si>
    <t>1.13.27</t>
  </si>
  <si>
    <t>Демонтаж горизонтальной направляющей ворот</t>
  </si>
  <si>
    <t>аналог прайс сервиса ворот (Котельники 2016 ×1,7; vorotaservis.com) (смена гориз. направляющей 2000 в 2016)</t>
  </si>
  <si>
    <t>1.13.28</t>
  </si>
  <si>
    <t>Демонтаж гребенки полосовых завес</t>
  </si>
  <si>
    <t>1.13.29</t>
  </si>
  <si>
    <t>Демонтаж датчика сигнализации ворот</t>
  </si>
  <si>
    <t>1.13.30</t>
  </si>
  <si>
    <t>Демонтаж жалюзи ворот</t>
  </si>
  <si>
    <t>1.13.31</t>
  </si>
  <si>
    <t>Демонтаж задвижки секционных и рулонных ворот</t>
  </si>
  <si>
    <t>1.13.32</t>
  </si>
  <si>
    <t>Демонтаж замка одностороннего ворот</t>
  </si>
  <si>
    <t>1.13.33</t>
  </si>
  <si>
    <t>Демонтаж защиты вертикальной направляющей стойки</t>
  </si>
  <si>
    <t>1.13.34</t>
  </si>
  <si>
    <t>Демонтаж изгиба направляющей стойки</t>
  </si>
  <si>
    <t>1.13.35</t>
  </si>
  <si>
    <t>Демонтаж калитки ворот</t>
  </si>
  <si>
    <t>1.13.36</t>
  </si>
  <si>
    <t>Демонтаж капсулы для вала</t>
  </si>
  <si>
    <t>1.13.37</t>
  </si>
  <si>
    <t>Демонтаж кардана ворот</t>
  </si>
  <si>
    <t>1.13.38</t>
  </si>
  <si>
    <t>Демонтаж каретки подвижной рулонных ворот</t>
  </si>
  <si>
    <t>1.13.39</t>
  </si>
  <si>
    <t>Демонтаж консоли крепления вала рулонных ворот</t>
  </si>
  <si>
    <t>1.13.40</t>
  </si>
  <si>
    <t>Демонтаж концевого опорного кронштейна вала рулонных ворот</t>
  </si>
  <si>
    <t>1.13.41</t>
  </si>
  <si>
    <t>Демонтаж кронштейна для крепления навального привода</t>
  </si>
  <si>
    <t>1.13.42</t>
  </si>
  <si>
    <t>Демонтаж кронштейна для поддержки пружины</t>
  </si>
  <si>
    <t>аналог прайс сервиса ворот (Котельники 2016 ×1,7; vorotaservis.com) (смена кронштейна торсиона 2500 в 2016)</t>
  </si>
  <si>
    <t>1.13.43</t>
  </si>
  <si>
    <t>Демонтаж кронштейна каретки подвижной рулонных ворот</t>
  </si>
  <si>
    <t>1.13.44</t>
  </si>
  <si>
    <t>Демонтаж механической части ручного управления рулонных ворот</t>
  </si>
  <si>
    <t>1.13.45</t>
  </si>
  <si>
    <t>Демонтаж направляющего ролика рулонных ворот</t>
  </si>
  <si>
    <t>аналог прайс сервиса ворот (Котельники 2016 ×1,7; vorotaservis.com) (смена ролика 250, 2016)</t>
  </si>
  <si>
    <t>1.13.46</t>
  </si>
  <si>
    <t>Демонтаж направляющей профиля рулонных ворот</t>
  </si>
  <si>
    <t>1.13.47</t>
  </si>
  <si>
    <t>Демонтаж натяжного ролика цепи цепного редуктора рулонных ворот</t>
  </si>
  <si>
    <t>1.13.48</t>
  </si>
  <si>
    <t>Демонтаж нижнего углового кронштейна</t>
  </si>
  <si>
    <t>аналог прайс сервиса ворот (Котельники 2016 ×1,7; vorotaservis.com) (смена нижнего кронштейна 1200, 2016)</t>
  </si>
  <si>
    <t>С разгрузкой пружин/снятием троса</t>
  </si>
  <si>
    <t>1.13.49</t>
  </si>
  <si>
    <t>Демонтаж нижней опоры створки пленочных и ПВХ ворот</t>
  </si>
  <si>
    <t>1.13.50</t>
  </si>
  <si>
    <t>Демонтаж одной полосы пленочных завес</t>
  </si>
  <si>
    <t>Наш тариф 994 руб за 1 полосу — ×10; вероятно цена за комплект завесы. Дубль 1.13.57</t>
  </si>
  <si>
    <t>1.13.51</t>
  </si>
  <si>
    <t>Демонтаж окончаний пружин ворот</t>
  </si>
  <si>
    <t>1.13.52</t>
  </si>
  <si>
    <t>Демонтаж Омега профиля от прогибания панели</t>
  </si>
  <si>
    <t>1.13.53</t>
  </si>
  <si>
    <t>Демонтаж панели калитки ворот</t>
  </si>
  <si>
    <t>1.13.54</t>
  </si>
  <si>
    <t>Демонтаж панели металлического ограждения из металлического профиля (без демонтажа стоек)</t>
  </si>
  <si>
    <t>аналог zakazstroy.ru (ограждения)</t>
  </si>
  <si>
    <t>Наш тариф 2051 руб/м2 — ×10; вероятно цена за секцию, а ед. «м2» ошибочна</t>
  </si>
  <si>
    <t>1.13.55</t>
  </si>
  <si>
    <t>Демонтаж петли калитки ворот</t>
  </si>
  <si>
    <t>1.13.56</t>
  </si>
  <si>
    <t>Демонтаж пластиковой направляющей полотна рулонных ворот</t>
  </si>
  <si>
    <t>1.13.57</t>
  </si>
  <si>
    <t>Демонтаж пластины полосовой завесы</t>
  </si>
  <si>
    <t>Дубль 1.13.50</t>
  </si>
  <si>
    <t>1.13.58</t>
  </si>
  <si>
    <t>Демонтаж пленочных и ПВХ распашных ворот одна створка</t>
  </si>
  <si>
    <t>Наш тариф (864) ниже, чем полотно створки 1.13.61 — нелогично</t>
  </si>
  <si>
    <t>1.13.59</t>
  </si>
  <si>
    <t>Демонтаж подшипника ворот</t>
  </si>
  <si>
    <t>аналог прайс сервиса ворот (Котельники 2016 ×1,7; vorotaservis.com) (смена подшипника 1000, 2016)</t>
  </si>
  <si>
    <t>1.13.60</t>
  </si>
  <si>
    <t>Демонтаж подшипника опорного кронштейна для вала рулонных ворот</t>
  </si>
  <si>
    <t>1.13.61</t>
  </si>
  <si>
    <t>Демонтаж полотна пленочных и пластиковых ворот 1 створка</t>
  </si>
  <si>
    <t>створка</t>
  </si>
  <si>
    <t>1.13.62</t>
  </si>
  <si>
    <t>Демонтаж порога калитки ворот</t>
  </si>
  <si>
    <t>1.13.63</t>
  </si>
  <si>
    <t>Демонтаж привода секционных/рулонных ворот</t>
  </si>
  <si>
    <t>аналог прайс сервиса ворот (Котельники 2016 ×1,7; vorotaservis.com) (демонтаж привода 1800, 2016); vorotaservis замена от 14000</t>
  </si>
  <si>
    <t>1.13.64</t>
  </si>
  <si>
    <t>Демонтаж промежуточного кронштейна для вала рулонных ворот</t>
  </si>
  <si>
    <t>1.13.65</t>
  </si>
  <si>
    <t>Демонтаж промежуточной петли секционных ворот</t>
  </si>
  <si>
    <t>аналог прайс сервиса ворот (Котельники 2016 ×1,7; vorotaservis.com) (смена промеж. петли 250, 2016)</t>
  </si>
  <si>
    <t>1.13.66</t>
  </si>
  <si>
    <t>Демонтаж пружинновозвратого механизма пленочных и ПВХ ворот</t>
  </si>
  <si>
    <t>1.13.67</t>
  </si>
  <si>
    <t>Демонтаж пружинноинерционного механизма ворот</t>
  </si>
  <si>
    <t>1.13.68</t>
  </si>
  <si>
    <t>Демонтаж пружины</t>
  </si>
  <si>
    <t>аналог прайс сервиса ворот (Котельники 2016 ×1,7; vorotaservis.com) (смена пружины 3500 в 2016; vorotaservis от 6000)</t>
  </si>
  <si>
    <t>С разгрузкой торсиона</t>
  </si>
  <si>
    <t>1.13.69</t>
  </si>
  <si>
    <t>Демонтаж пружины пружинновозвратного механизма пленочных и ПВХ ворот</t>
  </si>
  <si>
    <t>1.13.70</t>
  </si>
  <si>
    <t>Демонтаж раздвижной решётки</t>
  </si>
  <si>
    <t>1.13.71</t>
  </si>
  <si>
    <t>Демонтаж редуктора ворот</t>
  </si>
  <si>
    <t>1.13.72</t>
  </si>
  <si>
    <t>Демонтаж ригельного замка и запорной полосы ворот</t>
  </si>
  <si>
    <t>1.13.73</t>
  </si>
  <si>
    <t>Демонтаж ригеля блокирующего и тяговой пружины ворот</t>
  </si>
  <si>
    <t>аналог vorotaservis.com (замена тяговых ригелей от 2500)</t>
  </si>
  <si>
    <t>1.13.74</t>
  </si>
  <si>
    <t>Демонтаж ролика ворот</t>
  </si>
  <si>
    <t>1.13.75</t>
  </si>
  <si>
    <t>Демонтаж рольставней</t>
  </si>
  <si>
    <t>аналог 1.13.23</t>
  </si>
  <si>
    <t>Наш тариф 2268 — ×3,8</t>
  </si>
  <si>
    <t>1.13.76</t>
  </si>
  <si>
    <t>Демонтаж ручки для поднятия полотна ворот</t>
  </si>
  <si>
    <t>1.13.77</t>
  </si>
  <si>
    <t>Демонтаж ручки на двери калитки секционных ворот</t>
  </si>
  <si>
    <t>1.13.78</t>
  </si>
  <si>
    <t>Демонтаж ручки ПВХ ворот</t>
  </si>
  <si>
    <t>1.13.79</t>
  </si>
  <si>
    <t>Демонтаж ручного цепного редуктора ворот</t>
  </si>
  <si>
    <t>аналог vorotaservis.com (замена тросового редуктора от 2000)</t>
  </si>
  <si>
    <t>1.13.80</t>
  </si>
  <si>
    <t>Демонтаж секционной панели секционных ворот</t>
  </si>
  <si>
    <t>аналог прайс сервиса ворот (Котельники 2016 ×1,7; vorotaservis.com) (смена панели 3000 в 2016); vorotaservis 7000–11000 с заменой</t>
  </si>
  <si>
    <t>1.13.81</t>
  </si>
  <si>
    <t>Демонтаж смотрового окна пленочных и ПВХ ворот</t>
  </si>
  <si>
    <t>1.13.82</t>
  </si>
  <si>
    <t>Демонтаж соединительной муфты вала ворот</t>
  </si>
  <si>
    <t>аналог прайс сервиса ворот (Котельники 2016 ×1,7; vorotaservis.com) (смена муфты 500, 2016)</t>
  </si>
  <si>
    <t>1.13.83</t>
  </si>
  <si>
    <t>Демонтаж стоек металлического ограждения из металлического профиля</t>
  </si>
  <si>
    <t>расчёт (срезка стойки болгаркой)</t>
  </si>
  <si>
    <t>Без выкапывания бетонированного основания</t>
  </si>
  <si>
    <t>1.13.84</t>
  </si>
  <si>
    <t>Демонтаж стопора полотна рулонных ворот</t>
  </si>
  <si>
    <t>1.13.85</t>
  </si>
  <si>
    <t>Демонтаж суппорта с подшипником ворот</t>
  </si>
  <si>
    <t>1.13.86</t>
  </si>
  <si>
    <t>Демонтаж троса ворот</t>
  </si>
  <si>
    <t>аналог прайс сервиса ворот (Котельники 2016 ×1,7; vorotaservis.com) (смена троса 1500, 2016; МСК замена 6500)</t>
  </si>
  <si>
    <t>1.13.87</t>
  </si>
  <si>
    <t>Демонтаж укосины для фиксации горизонтальной направляющей ворот</t>
  </si>
  <si>
    <t>1.13.88</t>
  </si>
  <si>
    <t>Демонтаж уплотнителя концевого профиля рулонных ворот</t>
  </si>
  <si>
    <t>1.13.89</t>
  </si>
  <si>
    <t>Демонтаж уплотнителя направляющего профиля рулонных ворот</t>
  </si>
  <si>
    <t>1.13.90</t>
  </si>
  <si>
    <t>Демонтаж устройства от обрыва пружины ворот</t>
  </si>
  <si>
    <t>1.13.91</t>
  </si>
  <si>
    <t>Демонтаж устройства от обрыва троса ворот</t>
  </si>
  <si>
    <t>1.13.92</t>
  </si>
  <si>
    <t>Демонтаж фиксирующей гайки нижней опоры пленочных и ПВХ ворот</t>
  </si>
  <si>
    <t>1.13.93</t>
  </si>
  <si>
    <t>Демонтаж части полотна рулонных ворот</t>
  </si>
  <si>
    <t>Наш тариф 3312 — ×3,7</t>
  </si>
  <si>
    <t>1.13.94</t>
  </si>
  <si>
    <t>Демонтаж шины скользящей для доводчика</t>
  </si>
  <si>
    <t>1.13.95</t>
  </si>
  <si>
    <t>Демонтаж шпильки барабана ворот</t>
  </si>
  <si>
    <t>1.13.96</t>
  </si>
  <si>
    <t>Демонтаж электромеханической части управления рулонных ворот</t>
  </si>
  <si>
    <t>1.13.97</t>
  </si>
  <si>
    <t>Демонтаж полотна скоростных ворот DYNACO среднетемпературного исполнения размером 3,0*5,0 м</t>
  </si>
  <si>
    <t>расчёт (2 сервисных инженера, 4–6 ч)</t>
  </si>
  <si>
    <t>Наш тариф (4401) ниже рынка</t>
  </si>
  <si>
    <t>1.13.N1</t>
  </si>
  <si>
    <t>Демонтаж уравнительной платформы (докового левеллера)</t>
  </si>
  <si>
    <t>PSM</t>
  </si>
  <si>
    <t>Кран/погрузчик отдельно</t>
  </si>
  <si>
    <t>1.13.N2</t>
  </si>
  <si>
    <t>Демонтаж докового герметизатора / шелтера</t>
  </si>
  <si>
    <t>1.13.N3</t>
  </si>
  <si>
    <t>Демонтаж откатных ворот (полотно + консольная система)</t>
  </si>
  <si>
    <t>1.13.N4</t>
  </si>
  <si>
    <t>Демонтаж шлагбаума</t>
  </si>
  <si>
    <t>1.13.N5</t>
  </si>
  <si>
    <t>Разгрузка торсионных пружин секционных ворот перед демонтажем/ремонтом</t>
  </si>
  <si>
    <t>компл</t>
  </si>
  <si>
    <t>аналог прайс сервиса ворот (Котельники 2016 ×1,7; vorotaservis.com) (натяжка пружины 1200, 2016)</t>
  </si>
  <si>
    <t>2 Прочие</t>
  </si>
  <si>
    <t>2.1</t>
  </si>
  <si>
    <t>Установка анкера от 92-112 мм в готовые отверстия</t>
  </si>
  <si>
    <t>аналог 2.2 без сверления</t>
  </si>
  <si>
    <t>Неясно «92-112 мм» — длина анкера; при диаметре 92-112 мм это другая работа. Наша цена 314/424 завышена в 2,5–3 раза</t>
  </si>
  <si>
    <t>2.2</t>
  </si>
  <si>
    <t>Установка анкера 16х200 с учетом сверления отверстий в бетоне</t>
  </si>
  <si>
    <t>аналог прайс 10kvt.ru пробивка Ø20 L200 в бетоне 390</t>
  </si>
  <si>
    <t>2.3</t>
  </si>
  <si>
    <t>Сверление вертикальных отверстий в бетонных конструкциях полов перфоратором глубиной 200 мм диаметром 20-50 мм</t>
  </si>
  <si>
    <t>прайс: 10kvt.ru (отв. Ø20 L200 бетон 390 руб)</t>
  </si>
  <si>
    <t>Наша 67/90 ниже рынка ~4 раза — вероятно, ГЭСН-расценка на 1 отв. без учёта мин. объёма и выезда</t>
  </si>
  <si>
    <t>2.4</t>
  </si>
  <si>
    <t>На каждые 10 мм изменения глубины сверления добавлять или исключать к расценке по потолкам диаметр 20 -50мм</t>
  </si>
  <si>
    <t>аналог 2.3 /20</t>
  </si>
  <si>
    <t>Наша 3,5 руб — ниже рынка ~4 раза (см. 2.3)</t>
  </si>
  <si>
    <t>2.5</t>
  </si>
  <si>
    <t>Сверление вертикальных отверстий в бетонных конструкциях полов перфоратором глубиной 100 мм диаметром 55-100 мм</t>
  </si>
  <si>
    <t>аналог прайс: mosalmaz.ru/ceny (бурение 20–34 руб/см, штробы 150–1600 руб/м)</t>
  </si>
  <si>
    <t>Наша цена 220/297 ниже рынка ~2 раза</t>
  </si>
  <si>
    <t>2.6</t>
  </si>
  <si>
    <t>На каждые 10 мм изменения глубины сверления добавлять или исключать к расценке по потолкам диаметр 55-100 мм</t>
  </si>
  <si>
    <t>аналог 2.5</t>
  </si>
  <si>
    <t>2.7</t>
  </si>
  <si>
    <t>Сверление вертикальных отверстий в железобетонных конструкциях потолков перфоратором глубиной 200 мм диаметром 20-50 мм</t>
  </si>
  <si>
    <t>аналог 2.3 ×1,3</t>
  </si>
  <si>
    <t>Наша 92/125 ниже рынка ~3,5 раза (см. 2.3)</t>
  </si>
  <si>
    <t>2.8</t>
  </si>
  <si>
    <t>На каждые 10 мм изменения глубины сверления добавлять или исключать к расценке по потолкам 20-50 мм</t>
  </si>
  <si>
    <t>аналог 2.7</t>
  </si>
  <si>
    <t>Наша 5,4 руб ниже рынка ~3,5 раза</t>
  </si>
  <si>
    <t>2.9</t>
  </si>
  <si>
    <t>Сверление вертикальных отверстий в железобетонных конструкциях потолков перфоратором глубиной 200 мм диаметром 55-100 мм</t>
  </si>
  <si>
    <t>2.10</t>
  </si>
  <si>
    <t>На каждые 10 мм изменения глубины сверления добавлять или исключать к расценке по потолкам 55-100 мм</t>
  </si>
  <si>
    <t>аналог 2.9</t>
  </si>
  <si>
    <t>2.11</t>
  </si>
  <si>
    <t>Пробивка в бетонных потолках толщиной 100 мм отверстий площадью до 100 см2</t>
  </si>
  <si>
    <t>аналог прайс: mosalmaz.ru (штробы), 10kvt.ru (пробивка отв. 130–390 руб)</t>
  </si>
  <si>
    <t>2.12</t>
  </si>
  <si>
    <t>Пробивка в кирпичных стенах отверстия диаметром до 25 мм при толщине стен до 38 см</t>
  </si>
  <si>
    <t>прайс: mosalmaz.ru (штробы), 10kvt.ru (пробивка отв. 130–390 руб)</t>
  </si>
  <si>
    <t>Наша цена 842/1136 завышена ~3 раза (ГЭСН ручной пробивки, сейчас делается перфоратором/бурением)</t>
  </si>
  <si>
    <t>2.13</t>
  </si>
  <si>
    <t>Пробивка в кирпичных стенах отверстия диаметром до 50 мм при толщине стен до 38 см</t>
  </si>
  <si>
    <t>аналог 2.12</t>
  </si>
  <si>
    <t>Наша цена 980/1323 завышена ~2 раза</t>
  </si>
  <si>
    <t>2.14</t>
  </si>
  <si>
    <t>Пробивка в бетонных стенах и полах толщиной 100 мм отверстия площадью до 100 см2</t>
  </si>
  <si>
    <t>2.15</t>
  </si>
  <si>
    <t>Сверление отверстий, для прохода кабеля сквозь стену (ГКЛ)</t>
  </si>
  <si>
    <t>аналог 2.3</t>
  </si>
  <si>
    <t>2.16</t>
  </si>
  <si>
    <t>Сверление кольцевыми алмазными сверлами в железобетон. констр-циях с применением охлажд. жидкости вертикального отверстия глубиной 200 мм диаметром 110 мм</t>
  </si>
  <si>
    <t>прайс: mosalmaz.ru/ceny (бурение 20–34 руб/см, штробы 150–1600 руб/м)</t>
  </si>
  <si>
    <t>20 см × 32–40 руб/см + установка станка; при единичном заказе — минимальный выезд 6–10 тыс.</t>
  </si>
  <si>
    <t>2.17</t>
  </si>
  <si>
    <t>Пробивка в бетонных конструкциях полов и стен борозды площадью сечения до 20 см2</t>
  </si>
  <si>
    <t>2.18</t>
  </si>
  <si>
    <t>Бурение отверстия в стене для фреоновой трассы до 0,6м (кирпич)</t>
  </si>
  <si>
    <t>2.19</t>
  </si>
  <si>
    <t>Бурение отверстия в стене для фреоновой трассы до 0,6м (бетон)</t>
  </si>
  <si>
    <t>У нас бетон (718) дешевле кирпича (749) — нелогично</t>
  </si>
  <si>
    <t>2.20</t>
  </si>
  <si>
    <t>Бурение отверстия в стене для фреоновой трассы до 0,6м (монолит)</t>
  </si>
  <si>
    <t>2.21</t>
  </si>
  <si>
    <t>Бурение отверстия в стене для фреоновой трассы свыше 0,6м (кирпич)</t>
  </si>
  <si>
    <t>2.22</t>
  </si>
  <si>
    <t>Бурение отверстия в стене для фреоновой трассы свыше 0,6м (бетон)</t>
  </si>
  <si>
    <t>2.23</t>
  </si>
  <si>
    <t>Бурение отверстия в стене для фреоновой трассы свыше 0,6м (монолит)</t>
  </si>
  <si>
    <t>Верхняя граница длины не задана — при L&gt;1 м цену считать по см</t>
  </si>
  <si>
    <t>2.24</t>
  </si>
  <si>
    <t>Бурение отверстия в стене для дренажной трассы до 0,6м (кирпич) D25мм</t>
  </si>
  <si>
    <t>аналог 2.18</t>
  </si>
  <si>
    <t>2.25</t>
  </si>
  <si>
    <t>Бурение отверстия в стене для дренажной трассы до 0,6м (бетон) D25мм</t>
  </si>
  <si>
    <t>аналог 2.19</t>
  </si>
  <si>
    <t>2.26</t>
  </si>
  <si>
    <t>Бурение отверстия в стене для дренажной трассы до 0,6м (монолит) D25мм</t>
  </si>
  <si>
    <t>аналог 2.20</t>
  </si>
  <si>
    <t>2.27</t>
  </si>
  <si>
    <t>Бурение отв. в стене для дренажной трассы свыше 0,6м (кирпич) D25мм</t>
  </si>
  <si>
    <t>аналог 2.21</t>
  </si>
  <si>
    <t>2.28</t>
  </si>
  <si>
    <t>Бурение отв. в стене для дренажной трассы свыше 0,6м (бетон) D25мм</t>
  </si>
  <si>
    <t>аналог 2.22</t>
  </si>
  <si>
    <t>2.29</t>
  </si>
  <si>
    <t>Бурение отв. в стене для дренажной трассы свыше 0,6м (монолит) D25мм</t>
  </si>
  <si>
    <t>аналог 2.23</t>
  </si>
  <si>
    <t>2.30</t>
  </si>
  <si>
    <t>Пробивка в бетонных конструкциях полов и стен борозды площадью сечения до 50 см2</t>
  </si>
  <si>
    <t>mosalmaz: штроба 5×5 по бетону 600, 10×10 — 1200</t>
  </si>
  <si>
    <t>2.31</t>
  </si>
  <si>
    <t>Пробивка в бетонных конструкциях полов и стен борозды площадью сечения до 100 см2</t>
  </si>
  <si>
    <t>2.32</t>
  </si>
  <si>
    <t>Покрытие полиэтиленовой пленкой поверхности шкафов, дверных блоков, офисной мебели, оборудования и т.п.</t>
  </si>
  <si>
    <t>Плёнка/скотч — материал, не входят</t>
  </si>
  <si>
    <t>2.33</t>
  </si>
  <si>
    <t>Покрытие полиэтиленовой пленкой поверхности полов</t>
  </si>
  <si>
    <t>2.34</t>
  </si>
  <si>
    <t>Спуск (подъем) крупногабаритного оборудования вручную</t>
  </si>
  <si>
    <t>прайс: era-takelazha.ru, takelaj-spb.ru (такелаж 4–7 тыс/т)</t>
  </si>
  <si>
    <t>Цена за 1 т на 1 этаж; на каждый следующий этаж нужен коэффициент — в наименовании не указано</t>
  </si>
  <si>
    <t>2.35</t>
  </si>
  <si>
    <t>Перенос крупногабаритного оборудования вручную</t>
  </si>
  <si>
    <t>аналог прайс: era-takelazha.ru, takelaj-spb.ru (такелаж 4–7 тыс/т)</t>
  </si>
  <si>
    <t>Дальность переноса не указана</t>
  </si>
  <si>
    <t>2.36</t>
  </si>
  <si>
    <t>Демонтаж стеллажей</t>
  </si>
  <si>
    <t>аналог прайс: skladworks.ru (замена балки от 150, ремонт рамы от 1500)</t>
  </si>
  <si>
    <t>Ед. «шт» не определена (секция/стеллаж)</t>
  </si>
  <si>
    <t>2.37</t>
  </si>
  <si>
    <t>Вывоз мусора контейнерами</t>
  </si>
  <si>
    <t>TEX</t>
  </si>
  <si>
    <t>прайс: gravelit-spb.ru, profi.ru (контейнер 8 м3 7,5–12 тыс)</t>
  </si>
  <si>
    <t>Контейнер 8 м3 ≈ 8,5–12 тыс. → 1100–1500 руб/м3; наша цена 1750/2362 выше рынка ~1,5 раза</t>
  </si>
  <si>
    <t>2.38</t>
  </si>
  <si>
    <t>Очистка помещений от строительного мусора</t>
  </si>
  <si>
    <t>2.39</t>
  </si>
  <si>
    <t>Затаривание строительного мусора в мешки</t>
  </si>
  <si>
    <t>Мешки — материал</t>
  </si>
  <si>
    <t>2.40</t>
  </si>
  <si>
    <t>Очистка вручную поверхности от красок с земли и лесов (без установки лесов) (1 м2)</t>
  </si>
  <si>
    <t>аналог прайс: facade.ru/price/mokryj-fasad</t>
  </si>
  <si>
    <t>2.41</t>
  </si>
  <si>
    <t>Наполнение щебнем, битым стеклом и проч. материалами в помещении (заделка мест прохода грызунов)</t>
  </si>
  <si>
    <t>2.42</t>
  </si>
  <si>
    <t>Монтаж строительных лесов с учетом последующего демонтажа лесов</t>
  </si>
  <si>
    <t>аналог прайс: facade.ru/price/krovelnye-raboty (леса 100)</t>
  </si>
  <si>
    <t>Аренда лесов не входит. Наша цена 285/385 выше рынка ~1,5 раза</t>
  </si>
  <si>
    <t>2.43</t>
  </si>
  <si>
    <t>Тура вышка марки ВСП 250: аренда на 5суток с доставкой на объект и вывозом с объекта</t>
  </si>
  <si>
    <t>сутки</t>
  </si>
  <si>
    <t>прайс: migstroy.spb.ru, megass.ru (тура 180–500 руб/сут)</t>
  </si>
  <si>
    <t>В наименовании «аренда на 5 суток», а ед. — сутки: цена дана за 1 сутки с распределённой доставкой (мин. срок 3–5 сут)</t>
  </si>
  <si>
    <t>2.44</t>
  </si>
  <si>
    <t>Демонтаж/монтаж датчиков пожарной сигнализации</t>
  </si>
  <si>
    <t>Наша цена 1513/2043 выше рынка 2–3 раза (возможно, учтена вышка/отключение системы)</t>
  </si>
  <si>
    <t>2.45</t>
  </si>
  <si>
    <t>Демонтаж/монтаж рекламы</t>
  </si>
  <si>
    <t>Слишком общая позиция — размер/тип рекламы не задан</t>
  </si>
  <si>
    <t>2.46</t>
  </si>
  <si>
    <t>Демонтаж/монтаж стеллажей (перенос)</t>
  </si>
  <si>
    <t>аналог 2.36</t>
  </si>
  <si>
    <t>2.47</t>
  </si>
  <si>
    <t>Аренда спецтехники (автовышка, манипулятор)</t>
  </si>
  <si>
    <t>смена</t>
  </si>
  <si>
    <t>прайс: avtokran-spb.com, tsast.ru (автовышка 18 м 15–18 тыс/смена)</t>
  </si>
  <si>
    <t>Автовышка 18 м 15–18 тыс/смена, манипулятор 5 т 20–25 тыс/смена — лучше разделить позицию</t>
  </si>
  <si>
    <t>2.48</t>
  </si>
  <si>
    <t>Мыте фасада</t>
  </si>
  <si>
    <t>прайс: spb.optimumbuilding.ru, alpbond.org (мойка 35–125 руб/м2)</t>
  </si>
  <si>
    <t>Опечатка «Мыте»; мин. выезд 15 тыс.</t>
  </si>
  <si>
    <t>2.49</t>
  </si>
  <si>
    <t>Мыте витринных стекол</t>
  </si>
  <si>
    <t>2.50</t>
  </si>
  <si>
    <t>Установка колесоотбойников металлических</t>
  </si>
  <si>
    <t>2.51</t>
  </si>
  <si>
    <t>Установка колесоотбойников резиновых</t>
  </si>
  <si>
    <t>2.52</t>
  </si>
  <si>
    <t>Доставка материала а/т г/п до 0,5 тн в пределах города</t>
  </si>
  <si>
    <t>усл</t>
  </si>
  <si>
    <t>аналог прайс: pereezdy-spb.ru, takelaj-spb.ru (Газель 1600–2000 руб/ч, мин. 3+1 ч) (каблук мин. 2+1 ч)</t>
  </si>
  <si>
    <t>2.53</t>
  </si>
  <si>
    <t>Доставка материала а/т г/п до 1,5 тн в пределах города</t>
  </si>
  <si>
    <t>прайс: pereezdy-spb.ru, takelaj-spb.ru (Газель 1600–2000 руб/ч, мин. 3+1 ч)</t>
  </si>
  <si>
    <t>2.54</t>
  </si>
  <si>
    <t>Доставка материала а/т г/п до 3,5 тн в пределах города</t>
  </si>
  <si>
    <t>аналог прайс: pereezdy-spb.ru, takelaj-spb.ru (Газель 1600–2000 руб/ч, мин. 3+1 ч)</t>
  </si>
  <si>
    <t>2.55</t>
  </si>
  <si>
    <t>Доставка материала а/т г/п до 5 тн в пределах города</t>
  </si>
  <si>
    <t>2.56</t>
  </si>
  <si>
    <t>Доставка материала а/т г/п до 0,5 тн по области до 30 км</t>
  </si>
  <si>
    <t>аналог прайс: pereezdy-spb.ru, takelaj-spb.ru (Газель 1600–2000 руб/ч, мин. 3+1 ч) + 40 руб/км за КАД</t>
  </si>
  <si>
    <t>2.57</t>
  </si>
  <si>
    <t>Доставка материала а/т г/п до 1,5 тн по области до 30 км</t>
  </si>
  <si>
    <t>2.58</t>
  </si>
  <si>
    <t>Доставка материала а/т г/п до 3,5 тн по области до 30 км</t>
  </si>
  <si>
    <t>2.59</t>
  </si>
  <si>
    <t>Доставка материала а/т г/п до 5 тн по области до 30 км</t>
  </si>
  <si>
    <t>2.60</t>
  </si>
  <si>
    <t>Доставка материала а/т г/п до 0,5 тн по области от 30 до 70 км</t>
  </si>
  <si>
    <t>2.61</t>
  </si>
  <si>
    <t>Доставка материала а/т г/п до 1,5 тн по области от 30 до 70 км</t>
  </si>
  <si>
    <t>2.62</t>
  </si>
  <si>
    <t>Доставка материала а/т г/п до 3,5 тн по области от 30 до 70 км</t>
  </si>
  <si>
    <t>2.63</t>
  </si>
  <si>
    <t>Доставка материала а/т г/п до 5 тн по области от 30 до 70 км</t>
  </si>
  <si>
    <t>2.64</t>
  </si>
  <si>
    <t>Доставка материала а/т г/п до 0,5 тн по области от 70 до 120 км</t>
  </si>
  <si>
    <t>У нас 0,5 т (7787) дороже 1,5 т на 30–70 км — шаг по тоннажу неравномерный</t>
  </si>
  <si>
    <t>2.65</t>
  </si>
  <si>
    <t>Доставка материала а/т г/п до 1,5 тн по области от 70 до 120 км</t>
  </si>
  <si>
    <t>2.66</t>
  </si>
  <si>
    <t>Доставка материала а/т г/п до 3,5 тн по области от 70 до 120 км</t>
  </si>
  <si>
    <t>2.67</t>
  </si>
  <si>
    <t>Доставка материала а/т г/п до 5 тн по области от 70 до 120 км</t>
  </si>
  <si>
    <t>2.68</t>
  </si>
  <si>
    <t>Выезд на объект для дефектовки работ (при условии общей сметной стоимости работ не более 30 000 руб) в пределах города</t>
  </si>
  <si>
    <t>прайс: profi.ru (выезд мастера/инженера 2,5–4 тыс)</t>
  </si>
  <si>
    <t>2.69</t>
  </si>
  <si>
    <t>Выезд на объект для мелкого ремонта и дефектовки работ (при условии общей сметной стоимости работ не более 30 000 руб) по области до 40 км</t>
  </si>
  <si>
    <t>аналог 2.68</t>
  </si>
  <si>
    <t>2.70</t>
  </si>
  <si>
    <t>Выезд на объект для мелкого ремонта и дефектовки работ (при условии общей сметной стоимости работ не более 30 000 руб) по области от 40 до 80 км</t>
  </si>
  <si>
    <t>2.71</t>
  </si>
  <si>
    <t>Выезд на объект для мелкого ремонта и дефектовки работ (при условии общей сметной стоимости работ не более 30 000 руб) по области от 80 до 120 км</t>
  </si>
  <si>
    <t>2.72</t>
  </si>
  <si>
    <t>Мелкая работа, расценки на которую отсутствуют в прайс-листе (с указанием в примечании что именно и в каком объеме выполняют)</t>
  </si>
  <si>
    <t>ч/ч</t>
  </si>
  <si>
    <t>прайс: profi.ru «мастер на час» СПб 1200–2000 руб/ч</t>
  </si>
  <si>
    <t>Наша цена 2699 выше рынка ~1,8 раза</t>
  </si>
  <si>
    <t>2.73</t>
  </si>
  <si>
    <t>Демонтаж стойки стеллажного оборудования высотой 8,5-10,5 м на РЦ</t>
  </si>
  <si>
    <t>Наша цена 800/1080 занижена ~3 раза для рамы 8,5–10,5 м</t>
  </si>
  <si>
    <t>2.74</t>
  </si>
  <si>
    <t>Устройство ограждения из металлической оцинкованной сетки</t>
  </si>
  <si>
    <t>2.75</t>
  </si>
  <si>
    <t>Демонтаж балки стеллажного оборудования на РЦ (2,8 м, высотой 115)</t>
  </si>
  <si>
    <t>прайс: skladworks.ru (замена балки от 150, ремонт рамы от 1500)</t>
  </si>
  <si>
    <t>2.76</t>
  </si>
  <si>
    <t>Демонтаж защиты стойки стеллажного оборудования на РЦ</t>
  </si>
  <si>
    <t>аналог 2.75</t>
  </si>
  <si>
    <t>2.77</t>
  </si>
  <si>
    <t>Монтаж стойки стеллажного оборудования высотой 8,5-10,5 м на РЦ</t>
  </si>
  <si>
    <t>аналог прайс: skladworks.ru (замена балки от 150, ремонт рамы от 1500) (ремонт рамы от 1500)</t>
  </si>
  <si>
    <t>2.78</t>
  </si>
  <si>
    <t>Монтаж балки стеллажного оборудования на РЦ (2,8 м, высотой 115)</t>
  </si>
  <si>
    <t>Наша цена 220/297 занижена</t>
  </si>
  <si>
    <t>2.79</t>
  </si>
  <si>
    <t>Монтаж защиты стойки стеллажного оборудования на РЦ</t>
  </si>
  <si>
    <t>аналог 2.2</t>
  </si>
  <si>
    <t>2.N1</t>
  </si>
  <si>
    <t>Алмазное бурение отверстий Ø до 82 мм в ж/б (за 1 см глубины)</t>
  </si>
  <si>
    <t>см</t>
  </si>
  <si>
    <t>Мин. выезд 6–10 тыс.</t>
  </si>
  <si>
    <t>2.N2</t>
  </si>
  <si>
    <t>Алмазное бурение отверстий Ø 132–202 мм в ж/б (за 1 см глубины)</t>
  </si>
  <si>
    <t>2.N3</t>
  </si>
  <si>
    <t>Алмазная резка ж/б стен толщиной до 200 мм стенорезной машиной</t>
  </si>
  <si>
    <t>2.N4</t>
  </si>
  <si>
    <t>Погрузка строительного мусора в контейнер вручную</t>
  </si>
  <si>
    <t>прайс: profi.ru (погрузка в контейнер, почасово)</t>
  </si>
  <si>
    <t>2.N5</t>
  </si>
  <si>
    <t>Вынос строительного мусора по лестнице (на 1 этаж)</t>
  </si>
  <si>
    <t>2.N6</t>
  </si>
  <si>
    <t>Устройство временной пылезащитной перегородки (стойки + плёнка) с демонтажем</t>
  </si>
  <si>
    <t>2.N7</t>
  </si>
  <si>
    <t>Финишная уборка помещений после СМР</t>
  </si>
  <si>
    <t>прайс: profi.ru (уборка после ремонта 80–150 руб/м2)</t>
  </si>
  <si>
    <t>2.N8</t>
  </si>
  <si>
    <t>Аренда мини-погрузчика с оператором</t>
  </si>
  <si>
    <t>аналог прайс: avtokran-spb.com, tsast.ru (автовышка 18 м 15–18 тыс/смена)</t>
  </si>
  <si>
    <t>2.N9</t>
  </si>
  <si>
    <t>Аренда ножничного подъёмника 10–12 м с доставкой</t>
  </si>
  <si>
    <t>аналог прайс: migstroy.spb.ru, megass.ru (тура 180–500 руб/сут)</t>
  </si>
  <si>
    <t>2.N10</t>
  </si>
  <si>
    <t>Установка металлических столбиков-ограничителей на анкерах</t>
  </si>
  <si>
    <t>аналог 2.50</t>
  </si>
  <si>
    <t>3 Земляные работы</t>
  </si>
  <si>
    <t>3.1</t>
  </si>
  <si>
    <t>Водоотлив из котлована, траншеи</t>
  </si>
  <si>
    <t>Ед. «м3» сомнительна: наша цена 1417/1913 соответствует скорее м3 разработанного грунта в обводнённом котловане или маш.-смене насоса — уточнить ед. Механизированная работа: цена включает технику, норма — часы машиниста; в сравнение с нормо-часами не входит.</t>
  </si>
  <si>
    <t>3.2</t>
  </si>
  <si>
    <t>Засыпка вручную траншей, пазух котлованов и ям</t>
  </si>
  <si>
    <t>ZEM</t>
  </si>
  <si>
    <t>аналог прайс: fundament98.ru, spb.mzog.ru, reco-house.ru (земляные)</t>
  </si>
  <si>
    <t>3.3</t>
  </si>
  <si>
    <t>Засыпка траншей и котлованов с перемещением грунта до 5 м бульдозерами</t>
  </si>
  <si>
    <t>Наша 228/307 выше рынка ~2 раза Механизированная работа: цена включает технику, норма — часы машиниста; в сравнение с нормо-часами не входит.</t>
  </si>
  <si>
    <t>3.4</t>
  </si>
  <si>
    <t>Перемещение грунта бульдозерами</t>
  </si>
  <si>
    <t>Дальность перемещения не указана Механизированная работа: цена включает технику, норма — часы машиниста; в сравнение с нормо-часами не входит.</t>
  </si>
  <si>
    <t>3.5</t>
  </si>
  <si>
    <t>Планировка откосов вручную</t>
  </si>
  <si>
    <t>Наша цена 443/598 выше рынка ~3 раза</t>
  </si>
  <si>
    <t>3.6</t>
  </si>
  <si>
    <t>Планировка откосов и полотна выемок механизированным способом</t>
  </si>
  <si>
    <t>Наша цена 127/171 выше рынка ~3 раза Механизированная работа: цена включает технику, норма — часы машиниста; в сравнение с нормо-часами не входит.</t>
  </si>
  <si>
    <t>3.7</t>
  </si>
  <si>
    <t>Разработка грунта в отвал экскаваторами</t>
  </si>
  <si>
    <t>прайс: fundament98.ru, spb.mzog.ru, reco-house.ru (земляные)</t>
  </si>
  <si>
    <t>Механизированная работа: цена включает технику, норма — часы машиниста; в сравнение с нормо-часами не входит.</t>
  </si>
  <si>
    <t>3.8</t>
  </si>
  <si>
    <t>Разработка грунта вручную</t>
  </si>
  <si>
    <t>Наша цена 759/1025 ниже рынка</t>
  </si>
  <si>
    <t>3.9</t>
  </si>
  <si>
    <t>Уплотнение грунта вибрационными катками</t>
  </si>
  <si>
    <t>3.10</t>
  </si>
  <si>
    <t>Уплотнение грунта пневматическими трамбовками</t>
  </si>
  <si>
    <t>3.N1</t>
  </si>
  <si>
    <t>Погрузка грунта экскаватором в автосамосвалы</t>
  </si>
  <si>
    <t>3.N2</t>
  </si>
  <si>
    <t>Вывоз грунта самосвалом до 30 км с размещением на полигоне</t>
  </si>
  <si>
    <t>прайс: spb.mzog.ru (вывоз грунта)</t>
  </si>
  <si>
    <t>Мск дороже из-за платы за полигон</t>
  </si>
  <si>
    <t>3.N3</t>
  </si>
  <si>
    <t>Обратная засыпка пазух мини-погрузчиком с послойным уплотнением виброплитой</t>
  </si>
  <si>
    <t>3.N4</t>
  </si>
  <si>
    <t>Разработка грунта мини-экскаватором в стеснённых условиях действующего объекта</t>
  </si>
  <si>
    <t>3.N5</t>
  </si>
  <si>
    <t>Укладка геотекстиля</t>
  </si>
  <si>
    <t>аналог прайс: facade.ru/price/krovelnye-raboty</t>
  </si>
  <si>
    <t>4.1 Устройство основания под фундаменты</t>
  </si>
  <si>
    <t>4.1.1</t>
  </si>
  <si>
    <t>Устройство гравийного основания под фундаменты</t>
  </si>
  <si>
    <t>аналог прайс: reco-house.ru/betonnyie-rabotyi (СПб), skmsk.ru (Мск) (песчаное основание 900)</t>
  </si>
  <si>
    <t>4.1.2</t>
  </si>
  <si>
    <t>Устройство песчаного основания под фундаменты</t>
  </si>
  <si>
    <t>прайс: reco-house.ru/betonnyie-rabotyi (СПб), skmsk.ru (Мск)</t>
  </si>
  <si>
    <t>Наша 1462/1974 выше рынка ~2 раза — вероятно, с песком</t>
  </si>
  <si>
    <t>4.1.3</t>
  </si>
  <si>
    <t>Устройство щебеночного основания под фундаменты</t>
  </si>
  <si>
    <t>аналог 4.1.2</t>
  </si>
  <si>
    <t>4.2 Устройство фундаментов</t>
  </si>
  <si>
    <t>4.2.1</t>
  </si>
  <si>
    <t>Монтаж/демонтаж крупнощитовой и мелокщитовой опалубки</t>
  </si>
  <si>
    <t>прайс: prorab123.ru (опалубка от 570 руб/м2)</t>
  </si>
  <si>
    <t>Наша цена 1428/1928 выше рынка ~2,5 раза</t>
  </si>
  <si>
    <t>4.2.2</t>
  </si>
  <si>
    <t>Устройство бетонной подготовки</t>
  </si>
  <si>
    <t>Наша цена 4978/6720 выше рынка ~3,7 раза — вероятно, с бетоном</t>
  </si>
  <si>
    <t>4.2.3</t>
  </si>
  <si>
    <t>Армирование подстилающих слоев и набетонок</t>
  </si>
  <si>
    <t>прайс: skmsk.ru (вязка каркасов от 10 000 руб/т)</t>
  </si>
  <si>
    <t>Наша цена 24 668/33 301 выше рынка ~2,4 раза</t>
  </si>
  <si>
    <t>4.2.4</t>
  </si>
  <si>
    <t>Устройство железобетонных фундаментов общего назначения объемом до 5м3</t>
  </si>
  <si>
    <t>4.2.5</t>
  </si>
  <si>
    <t>Устройство бетонных ступеней</t>
  </si>
  <si>
    <t>аналог прайс: reco-house.ru/betonnyie-rabotyi (СПб), skmsk.ru (Мск) (ступени Мск от 30 000 с мат.)</t>
  </si>
  <si>
    <t>Наша цена 23 543/31 783 выше рынка ~1,3–1,4 раза</t>
  </si>
  <si>
    <t>4.2.6</t>
  </si>
  <si>
    <t>Устройство бетонных площадок крыльца</t>
  </si>
  <si>
    <t>аналог прайс: reco-house.ru/betonnyie-rabotyi (СПб), skmsk.ru (Мск)</t>
  </si>
  <si>
    <t>4.2.7</t>
  </si>
  <si>
    <t>Устройство бетонных фундаментов общего назначения под колонны объемом до 3 м3</t>
  </si>
  <si>
    <t>4.2.8</t>
  </si>
  <si>
    <t>Устройство железобетонных фундаментов общего назначения под колонны объемом до 3 м3</t>
  </si>
  <si>
    <t>Наша ж/б (5077) дешевле бетонных (5102) — нелогично, ж/б должна быть дороже</t>
  </si>
  <si>
    <t>4.2.9</t>
  </si>
  <si>
    <t>Устройство фундаментных плит железобетонных плоских</t>
  </si>
  <si>
    <t>4.2.10</t>
  </si>
  <si>
    <t>Устройство ленточных бетонных фундаментов</t>
  </si>
  <si>
    <t>4.2.N1</t>
  </si>
  <si>
    <t>Приём бетона с бетононасоса с вибрированием</t>
  </si>
  <si>
    <t>4.2.N2</t>
  </si>
  <si>
    <t>Подливка безусадочным раствором под базы колонн и оборудования</t>
  </si>
  <si>
    <t>аналог прайс: reco-house.ru/betonnyie-rabotyi (СПб), skmsk.ru (Мск) (подливка 6600)</t>
  </si>
  <si>
    <t>4.2.N3</t>
  </si>
  <si>
    <t>Устройство деформационного шва (пенополиэтилен/доска)</t>
  </si>
  <si>
    <t>4.3 Установка закладных деталей</t>
  </si>
  <si>
    <t>4.3.1</t>
  </si>
  <si>
    <t>Установка металлических закладных деталей массой до 20 кг</t>
  </si>
  <si>
    <t>4.3.2</t>
  </si>
  <si>
    <t>Установка металлических закладных деталей массой до 5 кг</t>
  </si>
  <si>
    <t>аналог 4.3.1 ×1,6</t>
  </si>
  <si>
    <t>Наша цена 36 538 занижена: мелкие закладные на тонну в 1,5–2 раза трудоёмче</t>
  </si>
  <si>
    <t>4.3.N1</t>
  </si>
  <si>
    <t>Установка анкерных (фундаментных) болтов по шаблону</t>
  </si>
  <si>
    <t>4.4 Гидроизоляция фундаментов</t>
  </si>
  <si>
    <t>4.4.1</t>
  </si>
  <si>
    <t>Гидроизоляция боковая обмазочная битумная в 2 слоя</t>
  </si>
  <si>
    <t>прайс: sk-stroiz.ru, top-fundament.ru (гидроизоляция 300–800 руб/м2)</t>
  </si>
  <si>
    <t>4.4.2</t>
  </si>
  <si>
    <t>Гидроизоляция поверхностей мастиковй полиуретановой в 2 слоя</t>
  </si>
  <si>
    <t>Наша цена 127/171 ниже рынка ~2,5 раза</t>
  </si>
  <si>
    <t>4.4.3</t>
  </si>
  <si>
    <t>Горизонтальная цементная гидроизоляция стен, фундаментов с жидким стеклом</t>
  </si>
  <si>
    <t>Наша цена 697/941 выше рынка ~2 раз</t>
  </si>
  <si>
    <t>4.4.4</t>
  </si>
  <si>
    <t>Оклеечная горизонтальная гидроизоляция стен, фундаментов в 2 слоя</t>
  </si>
  <si>
    <t>4.4.N1</t>
  </si>
  <si>
    <t>Утепление фундамента плитами ЭППС на клею/мастике</t>
  </si>
  <si>
    <t>4.4.N2</t>
  </si>
  <si>
    <t>Проникающая гидроизоляция (Пенетрон) в 2 слоя с подготовкой</t>
  </si>
  <si>
    <t>4.4.N3</t>
  </si>
  <si>
    <t>Устройство профилированной мембраны (Planter)</t>
  </si>
  <si>
    <t>аналог прайс: sk-stroiz.ru, top-fundament.ru (гидроизоляция 300–800 руб/м2)</t>
  </si>
  <si>
    <t>5.1 Металлоконструкции</t>
  </si>
  <si>
    <t>5.1.1</t>
  </si>
  <si>
    <t>Изготовление и монтаж связей и распорок из одиночных и парных уголков, гнутосварных профилей и др.</t>
  </si>
  <si>
    <t>аналог прайс: workerprice.ru, skmsk.ru, metasam.ru (лестницы/площадки 100–150 тыс/т)</t>
  </si>
  <si>
    <t>Изготовление + монтаж мелких элементов; наша 65 892 занижена</t>
  </si>
  <si>
    <t>5.1.2</t>
  </si>
  <si>
    <t>СВЕРЛЕНИЕ ОТВЕРСТИЙ ЭЛЕКТРОДРЕЛЬЮ В МЕТАЛЛИЧЕСКИХ ДЕТАЛЯХ, ДИАМЕТР ОТВЕРСТИЯ ДО 10 ММ</t>
  </si>
  <si>
    <t>5.1.3</t>
  </si>
  <si>
    <t>СВЕРЛЕНИЕ ОТВЕРСТИЙ ЭЛЕКТРОДРЕЛЬЮ В МЕТАЛЛИЧЕСКИХ ДЕТАЛЯХ, ДИАМЕТР ОТВЕРСТИЯ БОЛЕЕ 10 ММ</t>
  </si>
  <si>
    <t>5.1.4</t>
  </si>
  <si>
    <t>Монтаж металлоконструкций</t>
  </si>
  <si>
    <t>прайс: kvant-lmk.ru, ms-b.ru, gk-sc.ru (монтаж МК 28–65 тыс/т)</t>
  </si>
  <si>
    <t>Малые объёмы на действующем объекте — верх рыночной вилки; кран не входит</t>
  </si>
  <si>
    <t>5.1.5</t>
  </si>
  <si>
    <t>Усиление сборных железобетонных конструкций установкой каркасов, сеток и стержневой арматуры</t>
  </si>
  <si>
    <t>аналог 4.2.3 + сварка</t>
  </si>
  <si>
    <t>Наша цена 62 592/84 499 выше рынка ~2 раза</t>
  </si>
  <si>
    <t>5.1.6</t>
  </si>
  <si>
    <t>Усиление сборных железобетонных конструкций установкой каркасов, сеток и стержневой арматуры. Решетка, "клетка" 150х150 мм. Толщина прутка 16-18 мм.</t>
  </si>
  <si>
    <t>аналог 5.1.5 ×0,025 т/м2</t>
  </si>
  <si>
    <t>Наша 1689/2280 выше рынка ~2,3 раза</t>
  </si>
  <si>
    <t>5.1.7</t>
  </si>
  <si>
    <t>Монтаж усиливающей обвязки проемов, усиление створок проемов коридора</t>
  </si>
  <si>
    <t>аналог прайс: kvant-lmk.ru, ms-b.ru, gk-sc.ru (монтаж МК 28–65 тыс/т)</t>
  </si>
  <si>
    <t>5.1.8</t>
  </si>
  <si>
    <t>Изготовление и монтаж лестниц металлических служебных, эвакуационных, пожарных</t>
  </si>
  <si>
    <t>прайс: workerprice.ru, skmsk.ru, metasam.ru (лестницы/площадки 100–150 тыс/т)</t>
  </si>
  <si>
    <t>Наша цена 52 525/70 909 ниже рынка ~2 раза (изготовление+монтаж)</t>
  </si>
  <si>
    <t>5.1.9</t>
  </si>
  <si>
    <t>Изготовление и монтаж площадок с настилом и ограждением из листовой, рифленой, просечной и круглой стали</t>
  </si>
  <si>
    <t>5.1.10</t>
  </si>
  <si>
    <t>Устройство металлических ограждений с поручнями из поливинилхлорида</t>
  </si>
  <si>
    <t>прайс: workerprice.ru (монтаж ограждений от 1200 руб/м)</t>
  </si>
  <si>
    <t>5.1.11</t>
  </si>
  <si>
    <t>Устройство металлических ограждений с поручнями из нержавеющей трубы на сварке</t>
  </si>
  <si>
    <t>аналог 5.1.10 ×2</t>
  </si>
  <si>
    <t>5.1.12</t>
  </si>
  <si>
    <t>Установка ограждения на крыльце и вдоль пандуса из нержавеющий стали на сварке</t>
  </si>
  <si>
    <t>аналог 5.1.11</t>
  </si>
  <si>
    <t>Фактически дубль 5.1.11</t>
  </si>
  <si>
    <t>5.1.13</t>
  </si>
  <si>
    <t>Защита стен и колонн готовыми отбойниками снизу</t>
  </si>
  <si>
    <t>5.1.14</t>
  </si>
  <si>
    <t>Защита стен и колонн отбойниками снизу - металлическая нержавеющая труба диаметром 50мм</t>
  </si>
  <si>
    <t>Наша цена равна 5.1.13 (готовые отбойники) — занижена</t>
  </si>
  <si>
    <t>5.1.15</t>
  </si>
  <si>
    <t>Устройство ограждений для стен из профильной металлической трубы сечением до 100 мм</t>
  </si>
  <si>
    <t>аналог 5.1.10</t>
  </si>
  <si>
    <t>5.1.16</t>
  </si>
  <si>
    <t>Устройство ограждений из металлической трубы (стойки+поручень - диаметр 50мм; ригель - диаметр 25мм)</t>
  </si>
  <si>
    <t>5.1.17</t>
  </si>
  <si>
    <t>Козырек из проф. листа оцинкованного с устройством металлического каркаса</t>
  </si>
  <si>
    <t>Наша 1040/1405 занижена ~2 раза</t>
  </si>
  <si>
    <t>5.1.18</t>
  </si>
  <si>
    <t>Козырек из проф. листа оцинкованного по готовому каркасу</t>
  </si>
  <si>
    <t>аналог прайс: razvitiee.com/services/krovelnye-raboty (СПб) (металлочерепица 410)</t>
  </si>
  <si>
    <t>5.1.19</t>
  </si>
  <si>
    <t>Правка и ремонт металлоконструкций с применением сварочных работ</t>
  </si>
  <si>
    <t>н/ч</t>
  </si>
  <si>
    <t>прайс: profi.ru (сварщик выезд 1500–2500 руб/ч)</t>
  </si>
  <si>
    <t>Наша 2657/3586 выше рынка ~1,5 раза</t>
  </si>
  <si>
    <t>5.1.20</t>
  </si>
  <si>
    <t>Облицовка ворот/фасадов/стен стальным профилированным листом по готовому каркасу</t>
  </si>
  <si>
    <t>аналог прайс: facade.ru/price (НВФ: подсистема 1450, облицовка 1100)</t>
  </si>
  <si>
    <t>5.1.21</t>
  </si>
  <si>
    <t>Постановка болтов строительных с гайками и шайбами</t>
  </si>
  <si>
    <t>Наша 141/190 выше рынка ~3 раз</t>
  </si>
  <si>
    <t>5.1.22</t>
  </si>
  <si>
    <t>Резка стального профилированного,гладкого и рифленного листа</t>
  </si>
  <si>
    <t>Наша 408/550 выше рынка ~3–4 раза (если не толстый лист газом)</t>
  </si>
  <si>
    <t>5.1.23</t>
  </si>
  <si>
    <t>Вырезка отверстий в металлоконструкциях при толщине стали до 5 мм</t>
  </si>
  <si>
    <t>5.1.24</t>
  </si>
  <si>
    <t>Масляная окраска металлических поверхностей: стальных балок, труб и т.п., количество окрасок 2</t>
  </si>
  <si>
    <t>5.1.25</t>
  </si>
  <si>
    <t>Установка решеток металлических защитных в проемы</t>
  </si>
  <si>
    <t>5.1.N1</t>
  </si>
  <si>
    <t>Демонтаж металлоконструкций с резкой</t>
  </si>
  <si>
    <t>5.1.N2</t>
  </si>
  <si>
    <t>Установка химических анкеров М12–М16 в бетон со сверлением</t>
  </si>
  <si>
    <t>5.1.N3</t>
  </si>
  <si>
    <t>Установка отбойника колонн из трубы Ø108 с заполнением бетоном</t>
  </si>
  <si>
    <t>5.1.N4</t>
  </si>
  <si>
    <t>Ручная дуговая сварка, шов катет до 6 мм</t>
  </si>
  <si>
    <t>5.2 Огнезащита металлоконструкций</t>
  </si>
  <si>
    <t>5.2.1</t>
  </si>
  <si>
    <t>Очистка поверхности щетками перед покраской</t>
  </si>
  <si>
    <t>аналог прайс: gkorientir.ru, alpbond.org (огнезащита, работы)</t>
  </si>
  <si>
    <t>Наша 377/509 выше рынка ~2 раз</t>
  </si>
  <si>
    <t>5.2.2</t>
  </si>
  <si>
    <t>Обеспыливание поверхности перед покраской</t>
  </si>
  <si>
    <t>Наша 78/105 выше рынка ~3 раз</t>
  </si>
  <si>
    <t>5.2.3</t>
  </si>
  <si>
    <t>Обезжиривание поверхности уйат-спиритом перед покраской</t>
  </si>
  <si>
    <t>Опечатка «уйат-спиритом»; наша 101/137 выше рынка ~2,3 раза</t>
  </si>
  <si>
    <t>5.2.4</t>
  </si>
  <si>
    <t>Огрунтовка металлических поверхностей за 1 раз грунтовкой</t>
  </si>
  <si>
    <t>прайс: alpbond.org (подготовка+грунт от 70)</t>
  </si>
  <si>
    <t>5.2.5</t>
  </si>
  <si>
    <t>Окраска металлических огрунтованных поверхностей эмалью</t>
  </si>
  <si>
    <t>аналог 5.2.4</t>
  </si>
  <si>
    <t>5.2.6</t>
  </si>
  <si>
    <t>Огнезащитное покрытие (при толщине покрытия 1,7 мм) метал. огрунтованных поверхностей материалом огнезащитным</t>
  </si>
  <si>
    <t>прайс: gkorientir.ru, alpbond.org (огнезащита, работы)</t>
  </si>
  <si>
    <t>1,7 мм ≈ R45–R60; наша 232/313 ниже рынка ~2 раза</t>
  </si>
  <si>
    <t>5.2.7</t>
  </si>
  <si>
    <t>Огнезащитное покрытие (при толщине покрытия 0,8мм) метал. огрунтованных поверхностей материалом огнезащитным</t>
  </si>
  <si>
    <t>0,8 мм ≈ R15–R30; наша 140/188 ниже рынка ~2 раза</t>
  </si>
  <si>
    <t>5.2.N1</t>
  </si>
  <si>
    <t>Огнезащитное покрытие R90 тонкослойным составом (≈3 мм)</t>
  </si>
  <si>
    <t>5.2.N2</t>
  </si>
  <si>
    <t>Абразивоструйная очистка металла до Sa2,5</t>
  </si>
  <si>
    <t>прайс: profi.ru (пескоструй 400–800 руб/м2)</t>
  </si>
  <si>
    <t>5.3 Монолитные железобетонные конструкции</t>
  </si>
  <si>
    <t>5.3.1</t>
  </si>
  <si>
    <t>Устройство перекрытия по профнастилу</t>
  </si>
  <si>
    <t>Наша 16 009/21 613 выше рынка ~2,4 раза — вероятно, с бетоном</t>
  </si>
  <si>
    <t>5.3.2</t>
  </si>
  <si>
    <t>Устройство железобетонных перекрытий по стальным балкам</t>
  </si>
  <si>
    <t>5.3.3</t>
  </si>
  <si>
    <t>Устройство пандуса из монолитного железобетона</t>
  </si>
  <si>
    <t>Наша 3620/4887 ниже рынка ~2 раза</t>
  </si>
  <si>
    <t>5.3.4</t>
  </si>
  <si>
    <t>Устройство монолитных бетонных прямоугольных приямков под перегрузочные мосты, весы и во входных группах</t>
  </si>
  <si>
    <t>Наша 5168/6976 занижена ~2,5 раза</t>
  </si>
  <si>
    <t>5.3.N1</t>
  </si>
  <si>
    <t>Вязка и установка арматуры монолитных стен и плит</t>
  </si>
  <si>
    <t>прайс: skmsk.ru (от 10 000 руб/т)</t>
  </si>
  <si>
    <t>5.3.N2</t>
  </si>
  <si>
    <t>Устройство монолитного фундамента под оборудование (чиллер/конденсатор)</t>
  </si>
  <si>
    <t>5.4 Устройство наружных стен</t>
  </si>
  <si>
    <t>5.4.1</t>
  </si>
  <si>
    <t>Кладка стен из бетонных блоков</t>
  </si>
  <si>
    <t>прайс: builder-spb.ru, realzagdom.ru (кладка блоков 2500–3500 руб/м3)</t>
  </si>
  <si>
    <t>Наша 4820/6507 выше рынка ~1,4 раза</t>
  </si>
  <si>
    <t>5.4.2</t>
  </si>
  <si>
    <t>Устройство стен из сэндвич-панелей заводской готовности (под ключ)</t>
  </si>
  <si>
    <t>прайс: metalgroup77.ru (сэндвич-панели 1260–1460 руб/м2)</t>
  </si>
  <si>
    <t>Наша 2732/3688 выше рынка ~2,8 раза — вероятно, с доборными/крепежом</t>
  </si>
  <si>
    <t>5.4.3</t>
  </si>
  <si>
    <t>Кладка наружных стен из кирпича</t>
  </si>
  <si>
    <t>прайс: profi.ru (кладка кирпича 3–4,5 тыс/м3)</t>
  </si>
  <si>
    <t>5.4.4</t>
  </si>
  <si>
    <t>Армирование кладки стен</t>
  </si>
  <si>
    <t>аналог 4.2.3</t>
  </si>
  <si>
    <t>Наша 65 021/87 779 выше рынка ~5 раз — вероятно, с металлом</t>
  </si>
  <si>
    <t>5.4.5</t>
  </si>
  <si>
    <t>Укладка перемычек железобетонных</t>
  </si>
  <si>
    <t>Наша 1911/2579 выше рынка ~3,7 раза (если краном — отдельно)</t>
  </si>
  <si>
    <t>5.4.N1</t>
  </si>
  <si>
    <t>Кладка наружных стен из газобетонных блоков толщиной 300–400 мм</t>
  </si>
  <si>
    <t>5.4.N2</t>
  </si>
  <si>
    <t>Заделка проёмов кирпичом</t>
  </si>
  <si>
    <t>аналог 5.4.3</t>
  </si>
  <si>
    <t>5.4.N3</t>
  </si>
  <si>
    <t>Демонтаж стеновых сэндвич-панелей</t>
  </si>
  <si>
    <t>аналог прайс: metalgroup77.ru (сэндвич-панели 1260–1460 руб/м2)</t>
  </si>
  <si>
    <t>5.5 Отделочные работы по фасаду</t>
  </si>
  <si>
    <t>5.5.1</t>
  </si>
  <si>
    <t>Облицовка профлистом с устройством каркаса</t>
  </si>
  <si>
    <t>аналог прайс: facade.ru/price (НВФ: подсистема 1450, облицовка 1100) (профнастил НВФ 3200 Мск)</t>
  </si>
  <si>
    <t>Наша 1003/1355 ниже рынка ~1,6–1,8 раза</t>
  </si>
  <si>
    <t>5.5.2</t>
  </si>
  <si>
    <t>Облицовка профлистом по готовому каркасу</t>
  </si>
  <si>
    <t>5.5.3</t>
  </si>
  <si>
    <t>Отделка фасада композитными материалами в комплексе (раскладка,каркас, пароизоляция, леса)</t>
  </si>
  <si>
    <t>прайс: facade.ru/price (НВФ: подсистема 1450, облицовка 1100)</t>
  </si>
  <si>
    <t>5.5.4</t>
  </si>
  <si>
    <t>Утепление фасада плитами из пенополистирола</t>
  </si>
  <si>
    <t>аналог прайс: facade.ru/price/mokryj-fasad (утеплитель 350–400 руб/м2)</t>
  </si>
  <si>
    <t>Ед. м3: при 100 мм = 380 руб/м2. Наша 2170/2930 ниже рынка ~1,7 раза</t>
  </si>
  <si>
    <t>5.5.5</t>
  </si>
  <si>
    <t>Утепление фасада плитами минераловатными</t>
  </si>
  <si>
    <t>Ед. м3 — см. 5.5.4</t>
  </si>
  <si>
    <t>5.5.6</t>
  </si>
  <si>
    <t>Монтаж фриза из стали с полимерным покрытием, с устройством каркаса</t>
  </si>
  <si>
    <t>5.5.7</t>
  </si>
  <si>
    <t>Герметизация межпанельных швов силиконовым герметиком</t>
  </si>
  <si>
    <t>прайс: alpbond.org (герметизация швов 250–450 с удалением старого)</t>
  </si>
  <si>
    <t>Наша 96/129 ниже рынка ~2 раза; доступ (вышка/альпинизм) не входит</t>
  </si>
  <si>
    <t>5.5.8</t>
  </si>
  <si>
    <t>Наружная облицовка поверхности стен сайдингом металлическим с полимерным покрытием с устройством металлического каркаса и теплоизоляционного слоя</t>
  </si>
  <si>
    <t>5.5.9</t>
  </si>
  <si>
    <t>Отделка фасада металлокассетами</t>
  </si>
  <si>
    <t>Неясно, входит ли подсистема (с ней 3300–3900). Принято — без подсистемы</t>
  </si>
  <si>
    <t>5.5.10</t>
  </si>
  <si>
    <t>Отделка фасада линеарными панелями</t>
  </si>
  <si>
    <t>аналог 5.5.9</t>
  </si>
  <si>
    <t>См. 5.5.9</t>
  </si>
  <si>
    <t>5.5.11</t>
  </si>
  <si>
    <t>Монтаж навесного вентфасада с облицовкой керамогранитом размером 60*60</t>
  </si>
  <si>
    <t>Наша 5164/6971 выше рынка ~2,1 раза (возможно, с утеплением и лесами)</t>
  </si>
  <si>
    <t>5.5.12</t>
  </si>
  <si>
    <t>Монтаж навесного вентфасада с облицовкой керамогранитом размером 30*30</t>
  </si>
  <si>
    <t>аналог 5.5.11 ×1,2</t>
  </si>
  <si>
    <t>Наша цена равна 60×60 — мелкий формат трудоёмче</t>
  </si>
  <si>
    <t>5.5.13</t>
  </si>
  <si>
    <t>Наружная облицовка по бетонной поверхности керамическими отдельными плитками на цементном растворе стен</t>
  </si>
  <si>
    <t>прайс: profi.ru (облицовка фасада плиткой 1500–2500)</t>
  </si>
  <si>
    <t>Наша 3090/4172 выше рынка ~2,3 раза</t>
  </si>
  <si>
    <t>5.5.14</t>
  </si>
  <si>
    <t>Покрытие поверхностей стен грунтовкой за 2 раза</t>
  </si>
  <si>
    <t>прайс: facade.ru/price/mokryj-fasad</t>
  </si>
  <si>
    <t>Наша 200/271 выше рынка ~3,9 раза</t>
  </si>
  <si>
    <t>5.5.15</t>
  </si>
  <si>
    <t>Штукатурка стен фасадов декоративным раствором улучшенная</t>
  </si>
  <si>
    <t>Наша 1840/2483 выше рынка ~3,8 раза</t>
  </si>
  <si>
    <t>5.5.16</t>
  </si>
  <si>
    <t>Сплошное выравнивание штукатурки гладких фасадов (толщина до 10 мм)</t>
  </si>
  <si>
    <t>5.5.17</t>
  </si>
  <si>
    <t>Сплошная шпатлевка стен гладких фасадов</t>
  </si>
  <si>
    <t>5.5.18</t>
  </si>
  <si>
    <t>Окраска стен фасадов акриловыми составами с лесов вручную по подготовленной поверхности за два раза</t>
  </si>
  <si>
    <t>5.5.19</t>
  </si>
  <si>
    <t>Облицовка наружных стен керамическим лицевым кирпичем (толщина 120 мм)</t>
  </si>
  <si>
    <t>прайс: profi.ru (облицовочный кирпич 1600–2000 руб/м2)</t>
  </si>
  <si>
    <t>5.5.20</t>
  </si>
  <si>
    <t>Покрытие стен грунтовкой глубокого проникновения в один слой</t>
  </si>
  <si>
    <t>Наша 79/107 выше рынка ~2,7 раза</t>
  </si>
  <si>
    <t>5.5.N1</t>
  </si>
  <si>
    <t>Монтаж подсистемы навесного вентфасада (оцинкованная сталь)</t>
  </si>
  <si>
    <t>5.5.N2</t>
  </si>
  <si>
    <t>Монтаж утеплителя НВФ из минплит в 2 слоя с ветрозащитой и дюбелями</t>
  </si>
  <si>
    <t>5.5.N3</t>
  </si>
  <si>
    <t>Монтаж отливов и откосов из оцинкованной стали</t>
  </si>
  <si>
    <t>5.5.N4</t>
  </si>
  <si>
    <t>Армирование фасада стеклосеткой с базовым слоем</t>
  </si>
  <si>
    <t>5.6 Ремонтные работы по фасаду</t>
  </si>
  <si>
    <t>5.6.1</t>
  </si>
  <si>
    <t>Замена элементов облицовки вентилируемого фасада без замены каркаса: керамогранитных плит, количество плит в одном месте свыше 5 шт</t>
  </si>
  <si>
    <t>аналог прайс: facade.ru/price (НВФ: подсистема 1450, облицовка 1100) ×1,35</t>
  </si>
  <si>
    <t>5.6.2</t>
  </si>
  <si>
    <t>Замена элементов облицовки вентилируемого фасада без замены каркаса: керамогранитных плит, количество плит в одном месте до 5 шт</t>
  </si>
  <si>
    <t>аналог 5.6.1 ×1,6</t>
  </si>
  <si>
    <t>Ошибка тарификатора: наша 330 при «до 5 шт» в 4,7 раза дешевле «свыше 5 шт» — должно быть наоборот</t>
  </si>
  <si>
    <t>5.6.3</t>
  </si>
  <si>
    <t>Правка направляющих подвесной фасадной системы (Металлокассеты,Керамогранита,Композитных панелей)</t>
  </si>
  <si>
    <t>5.6.4</t>
  </si>
  <si>
    <t>Замена плитки "Керамогранит" на вентфасаде</t>
  </si>
  <si>
    <t>аналог 5.6.1</t>
  </si>
  <si>
    <t>Дубль 5.6.1/5.6.2; наша 291 занижена ~5 раз</t>
  </si>
  <si>
    <t>5.6.5</t>
  </si>
  <si>
    <t>Замена поврежденных сэндвич-панелей</t>
  </si>
  <si>
    <t>аналог прайс: metalgroup77.ru (сэндвич-панели 1260–1460 руб/м2) ×1,9 (ремонт)</t>
  </si>
  <si>
    <t>Наша 1480 ниже рынка</t>
  </si>
  <si>
    <t>5.6.6</t>
  </si>
  <si>
    <t>Монатж упорного резинового бампера</t>
  </si>
  <si>
    <t>5.6.7</t>
  </si>
  <si>
    <t>Ремонт штукатурки гладких фасадов (отбивка и выравнивание местами)</t>
  </si>
  <si>
    <t>Наша 1691/2283 выше рынка ~2 раз</t>
  </si>
  <si>
    <t>5.6.N1</t>
  </si>
  <si>
    <t>Герметизация швов сэндвич-панелей с удалением старого герметика (промальп)</t>
  </si>
  <si>
    <t>прайс: alpbond.org (герметизация швов)</t>
  </si>
  <si>
    <t>5.6.N2</t>
  </si>
  <si>
    <t>Замена нащельников и фасонных элементов фасада</t>
  </si>
  <si>
    <t>аналог прайс: metalgroup77.ru (сэндвич-панели 1260–1460 руб/м2) (доборы 180 руб/м)</t>
  </si>
  <si>
    <t>6.1 Устройство кровли</t>
  </si>
  <si>
    <t>6.1.1</t>
  </si>
  <si>
    <t>Герметизация швов примыканий битумно-каучуковым герметиком</t>
  </si>
  <si>
    <t>аналог прайс: razvitiee.com/services/krovelnye-raboty (СПб) (рейка с герметизацией от 70)</t>
  </si>
  <si>
    <t>6.1.2</t>
  </si>
  <si>
    <t>Заполнение гофров профнастила керамзитобетоном на высоту волны</t>
  </si>
  <si>
    <t>6.1.3</t>
  </si>
  <si>
    <t>Монтаж кровельного покрытия из профилированного листа по готовому основанию</t>
  </si>
  <si>
    <t>прайс: razvitiee.com/services/krovelnye-raboty (СПб)</t>
  </si>
  <si>
    <t>Наша 500/675 выше рынка ~1,4 раза</t>
  </si>
  <si>
    <t>6.1.4</t>
  </si>
  <si>
    <t>Настил из сотового поликарбоната</t>
  </si>
  <si>
    <t>прайс: profi.ru (монтаж поликарбоната 400–700 руб/м2)</t>
  </si>
  <si>
    <t>Наша 1658/2239 выше ~3 раз — вероятно, с каркасом; уточнить состав</t>
  </si>
  <si>
    <t>6.1.5</t>
  </si>
  <si>
    <t>Обрешетка кровельная из досок и брусков с прозорами</t>
  </si>
  <si>
    <t>прайс: facade.ru/price/krovelnye-raboty</t>
  </si>
  <si>
    <t>6.1.6</t>
  </si>
  <si>
    <t>Огрунтовка основания праймером</t>
  </si>
  <si>
    <t>прайс: stroyaluans.ru/prajs-list.html (кровля, только работы)</t>
  </si>
  <si>
    <t>6.1.7</t>
  </si>
  <si>
    <t>Ремонт наплавляемой кровли отдельными местами с демонтажем старого ковра, частичным ремонтом стяжки и устройством 1 слоя рулонной кровли</t>
  </si>
  <si>
    <t>Наша 461/623 ниже рынка ~1,5 раза</t>
  </si>
  <si>
    <t>6.1.8</t>
  </si>
  <si>
    <t>Ремонт наплавляемой кровли отдельными местами с демонтажем старого ковра, частичным ремонтом стяжки и устройством 2 слоев рулонной кровли</t>
  </si>
  <si>
    <t>6.1.9</t>
  </si>
  <si>
    <t>Ремонт цементной стяжки отдельными местами 0,25м2 толщиной 50 мм</t>
  </si>
  <si>
    <t>место</t>
  </si>
  <si>
    <t>6.1.10</t>
  </si>
  <si>
    <t>Устр-во плоских однослойных кровель из ПВХ мембран по утеплителю или разделительному слою с несущим основанием из бетона, со сваркой стыков</t>
  </si>
  <si>
    <t>Наша 708/955 выше рынка ~2 раз</t>
  </si>
  <si>
    <t>6.1.11</t>
  </si>
  <si>
    <t>Устройство выравнивающих стяжек цементно-песчаных толщиной 15 мм</t>
  </si>
  <si>
    <t>Наша 414/559 выше рынка ~1,4 раза</t>
  </si>
  <si>
    <t>6.1.12</t>
  </si>
  <si>
    <t>Устройство выравнивающих стяжек. На каждые 5 мм изменения толщины стяжки добавлять или исключать</t>
  </si>
  <si>
    <t>аналог 6.1.11</t>
  </si>
  <si>
    <t>6.1.13</t>
  </si>
  <si>
    <t>Устройство дополнительного слоя мягкой кровли поверх существующего.</t>
  </si>
  <si>
    <t>6.1.14</t>
  </si>
  <si>
    <t>Устройство мастичной кровли с 2-х слойным покрытием (с подготовкой основания)</t>
  </si>
  <si>
    <t>6.1.15</t>
  </si>
  <si>
    <t>Устройство мелких покрытий (брандмауэры, парапеты, свесы и т.п.) из листовой оцинкованной стали</t>
  </si>
  <si>
    <t>аналог прайс: facade.ru/price/krovelnye-raboty (парапеты 190–240 руб/м)</t>
  </si>
  <si>
    <t>Наша 350/473 ниже рынка ~2 раза</t>
  </si>
  <si>
    <t>6.1.16</t>
  </si>
  <si>
    <t>Устройство наплавляемой кровли в 2 слоя рулонных материалов</t>
  </si>
  <si>
    <t>Наша 668/902 выше рынка ~2 раз</t>
  </si>
  <si>
    <t>6.1.17</t>
  </si>
  <si>
    <t>Устройство пароизоляции кровли прокладной в один слой</t>
  </si>
  <si>
    <t>Наша 247/333 выше рынка ~5 раз — похоже, оклеечная/с материалом</t>
  </si>
  <si>
    <t>6.1.18</t>
  </si>
  <si>
    <t>Устройство плоских однослойных кровель из ПВХ мембран по готовому основанию кроме бетонного со сваркой стыков</t>
  </si>
  <si>
    <t>Наша 1508/2035 выше рынка ~3,5 раза и дороже 6.1.10 — вероятно, ГЭСН «под ключ» с утеплителем</t>
  </si>
  <si>
    <t>6.1.19</t>
  </si>
  <si>
    <t>Устройство покрытий кровли из листовой стали</t>
  </si>
  <si>
    <t>6.1.20</t>
  </si>
  <si>
    <t>Устройство примыканий из ПВХ мембран к стенам и парапетам высотой до 450 мм с одним фартуком</t>
  </si>
  <si>
    <t>6.1.21</t>
  </si>
  <si>
    <t>Устройство примыканий кровель из наплавляемых материалов к стенам и парапетам высотой более 600 мм с одним фартуком</t>
  </si>
  <si>
    <t>6.1.22</t>
  </si>
  <si>
    <t>Устройство примыканий кровель из наплавляемых материалов к стенам и парапетам высотой до 600 мм без фартуков</t>
  </si>
  <si>
    <t>6.1.23</t>
  </si>
  <si>
    <t>Устройство примыканий рулонных и мастичных кровель к стенам и парапетам высотой более 600 мм с одним фартуком</t>
  </si>
  <si>
    <t>аналог 6.1.21</t>
  </si>
  <si>
    <t>6.1.24</t>
  </si>
  <si>
    <t>Устройство примыканий рулонных и мастичных кровель к стенам и парапетам высотой до 600 мм без фартуков</t>
  </si>
  <si>
    <t>аналог 6.1.22</t>
  </si>
  <si>
    <t>6.1.25</t>
  </si>
  <si>
    <t>Устройство теплоизоляции из керамзита с проливкой цементным молочком</t>
  </si>
  <si>
    <t>прайс: stroyaluans.ru/prajs-list.html (кровля, только работы) (керамзит работы 1600 руб/м3)</t>
  </si>
  <si>
    <t>Наша 6016/8122 выше рынка ~3,7 раза — вероятно, с керамзитом</t>
  </si>
  <si>
    <t>6.1.26</t>
  </si>
  <si>
    <t>Утепление покрытий плитами из пенопласта полистирольного на битумной мастике в один слой</t>
  </si>
  <si>
    <t>Ед. м3: наша 532/718 за м3 = ~27 руб/м2 — похоже, цена за м2 записана в м3</t>
  </si>
  <si>
    <t>6.1.27</t>
  </si>
  <si>
    <t>Утепление покрытий плитами толщиной 50 мм из минеральной ваты на битумной мастике НА КАЖДЫЙ ПОСЛЕДУЮЩИЙ ДОБАВЛЯТЬ</t>
  </si>
  <si>
    <t>аналог прайс: facade.ru/price/krovelnye-raboty (утеплитель 100–150 руб/м2)</t>
  </si>
  <si>
    <t>Наша 665/898 за м2 выше рынка ~6 раз — вероятно, цена за м3</t>
  </si>
  <si>
    <t>6.1.28</t>
  </si>
  <si>
    <t>Утепление покрытий плитами толщиной 50 мм из минеральной ваты на битумной мастике в один слой</t>
  </si>
  <si>
    <t>Наша 816/1101 за м2 выше рынка ~6–7 раз — вероятно, цена за м3</t>
  </si>
  <si>
    <t>6.1.29</t>
  </si>
  <si>
    <t>Утепление покрытий плитами толщиной 50 мм из пенопласта НАСУХО</t>
  </si>
  <si>
    <t>Наша 743/1004 за м2 выше рынка ~9 раз — вероятно, цена за м3</t>
  </si>
  <si>
    <t>6.1.N1</t>
  </si>
  <si>
    <t>Демонтаж рулонной кровли в 1–3 слоя</t>
  </si>
  <si>
    <t>6.1.N2</t>
  </si>
  <si>
    <t>Демонтаж цементно-песчаной стяжки до 50 мм</t>
  </si>
  <si>
    <t>6.1.N3</t>
  </si>
  <si>
    <t>Ремонт ПВХ-мембраны заплатами отдельными местами</t>
  </si>
  <si>
    <t>аналог прайс: stroyaluans.ru/prajs-list.html (кровля, только работы)</t>
  </si>
  <si>
    <t>6.1.N4</t>
  </si>
  <si>
    <t>Укладка утеплителя (минплита/PIR) насухо под мембрану с механическим креплением</t>
  </si>
  <si>
    <t>6.1.N5</t>
  </si>
  <si>
    <t>Устройство наплавляемой пароизоляции</t>
  </si>
  <si>
    <t>6.1.N6</t>
  </si>
  <si>
    <t>Установка кровельных аэраторов</t>
  </si>
  <si>
    <t>6.1.N7</t>
  </si>
  <si>
    <t>Устройство разуклонки из клиновидного утеплителя</t>
  </si>
  <si>
    <t>6.1.N8</t>
  </si>
  <si>
    <t>Очистка плоской кровли от снега и наледи</t>
  </si>
  <si>
    <t>прайс: profi.ru (уборка снега с крыш 30–70 руб/м2)</t>
  </si>
  <si>
    <t>6.1.N9</t>
  </si>
  <si>
    <t>Устройство разделительного слоя из геотекстиля</t>
  </si>
  <si>
    <t>6.1.N10</t>
  </si>
  <si>
    <t>Установка снегозадержателей</t>
  </si>
  <si>
    <t>6.2 Установка наружного водостока</t>
  </si>
  <si>
    <t>6.2.1</t>
  </si>
  <si>
    <t>Механическая прочистка ливневой канализации</t>
  </si>
  <si>
    <t>стояк</t>
  </si>
  <si>
    <t>прайс: profi.ru (прочистка ливнёвки 2,5–5 тыс)</t>
  </si>
  <si>
    <t>6.2.2</t>
  </si>
  <si>
    <t>Ремонт воронок ливневой канализации, без установки ливневой решетки</t>
  </si>
  <si>
    <t>Наша 655/884 занижена</t>
  </si>
  <si>
    <t>6.2.3</t>
  </si>
  <si>
    <t>Установка воронок кровельных сливных</t>
  </si>
  <si>
    <t>прайс: stroyaluans.ru/prajs-list.html (кровля, только работы) (замена воронки 6150–7400 с мат.)</t>
  </si>
  <si>
    <t>6.2.4</t>
  </si>
  <si>
    <t>Устройсво желобов настенных</t>
  </si>
  <si>
    <t>прайс: profi.ru, perimetr-stk.ru, razvitiee.com (водосток 350–1200 руб/м)</t>
  </si>
  <si>
    <t>Наша 1149/1551 выше рынка ~2,8 раза</t>
  </si>
  <si>
    <t>6.2.5</t>
  </si>
  <si>
    <t>Устройство металлической водосточной системы</t>
  </si>
  <si>
    <t>6.2.6</t>
  </si>
  <si>
    <t>Устройство ПВХ водосточной системы</t>
  </si>
  <si>
    <t>аналог прайс: profi.ru, perimetr-stk.ru, razvitiee.com (водосток 350–1200 руб/м)</t>
  </si>
  <si>
    <t>Наша 1366/1844 выше рынка ~3 раз и дороже металлической (844) — нелогично, ПВХ проще</t>
  </si>
  <si>
    <t>6.2.7</t>
  </si>
  <si>
    <t>Устройство решетки ливнестока</t>
  </si>
  <si>
    <t>Ед. м2 для решётки нетипична (обычно шт/м.п.); наша 201/271 ниже рынка ~2 раз</t>
  </si>
  <si>
    <t>6.2.N1</t>
  </si>
  <si>
    <t>Установка парапетной воронки (скапера) с примыканием</t>
  </si>
  <si>
    <t>6.2.N2</t>
  </si>
  <si>
    <t>Монтаж греющего кабеля в водостоках и воронках</t>
  </si>
  <si>
    <t>6.2.N3</t>
  </si>
  <si>
    <t>Прочистка кровельных воронок и лотков от мусора</t>
  </si>
  <si>
    <t>6.3 Устройство каркаса из металлоконструкций под рекламу и оборудование</t>
  </si>
  <si>
    <t>6.3.1</t>
  </si>
  <si>
    <t>Установка метал. рам под конденсаторы для холодильного оборудования, под рекламу, под фонари дымоудаления</t>
  </si>
  <si>
    <t>Наименование «установка», но цена соответствует изготовлению + монтажу — уточнить</t>
  </si>
  <si>
    <t>6.3.2</t>
  </si>
  <si>
    <t>Монтаж площадок с настилом и ограждением из листовой, рифленой, просечной и круглой стали</t>
  </si>
  <si>
    <t>Пересекается с 5.1.9 (там изготовление+монтаж 92 тыс) — уточнить состав</t>
  </si>
  <si>
    <t>6.3.N1</t>
  </si>
  <si>
    <t>Устройство проходного элемента мембраны вокруг опоры оборудования</t>
  </si>
  <si>
    <t>аналог 6.1.20</t>
  </si>
  <si>
    <t>7.1 Основание пола</t>
  </si>
  <si>
    <t>7.1.1</t>
  </si>
  <si>
    <t>Герметизация швов силиконовым герметиком</t>
  </si>
  <si>
    <t>прайс (profi.ru СПб герметизация швов от 100–300 руб/мп)</t>
  </si>
  <si>
    <t>7.1.2</t>
  </si>
  <si>
    <t>Армирование сеткой основания</t>
  </si>
  <si>
    <t>прайс (profi.ru СПб армирование от 100; remonty.moscow 350)</t>
  </si>
  <si>
    <t>7.1.3</t>
  </si>
  <si>
    <t>Грунтовка поверхности пола в один слой</t>
  </si>
  <si>
    <t>прайс (zoon СПб 80; korona МСК 36)</t>
  </si>
  <si>
    <t>7.1.4</t>
  </si>
  <si>
    <t>Устройство стяжек бетонных. На каждые 5 мм изменения толщины стяжки добавлять или исключать</t>
  </si>
  <si>
    <t>прайс (proffi-floor: стяжка 3 см 316 / 5 см 527 → ~50 руб на 5 мм)</t>
  </si>
  <si>
    <t>7.1.5</t>
  </si>
  <si>
    <t>Устройство стяжек цементных. На каждые 5 мм изменения толщины стяжки добавлять или исключать</t>
  </si>
  <si>
    <t>аналог 7.1.4</t>
  </si>
  <si>
    <t>7.1.6</t>
  </si>
  <si>
    <t>Устройство монолитной бетонной плиты</t>
  </si>
  <si>
    <t>аналог (бетонные полы 450–1264 руб/м2 при 0,1–0,2 м → 4500–6500 руб/м3)</t>
  </si>
  <si>
    <t>Предполагается плита по грунту с армированием и затиркой; без опалубки сложной конфигурации</t>
  </si>
  <si>
    <t>7.1.7</t>
  </si>
  <si>
    <t>Устройство напольного основания из звукоизоляционных плит</t>
  </si>
  <si>
    <t>аналог (укладка звукоизоляции 150–250 руб/м2, пересчёт на м3 при толщине 40 мм)</t>
  </si>
  <si>
    <t>Ед. изм. м3 нетипична — звукоизоляционные плиты учитывают в м2; наша цена 20 031 руб/м3 ≈ 400–1000 руб/м2 при 20–50 мм, рекомендуется перевести в м2</t>
  </si>
  <si>
    <t>7.1.8</t>
  </si>
  <si>
    <t>Устройство напольной гидроизоляции обмазочной в один слой из сухой смеси с ее приготовлением</t>
  </si>
  <si>
    <t>прайс (zoon СПб 500; korona МСК цементная 216)</t>
  </si>
  <si>
    <t>7.1.9</t>
  </si>
  <si>
    <t>Устройство напольной гидроизоляции обмазочной из сухой смеси с ее приготовлением - добавляется на каждый последующий слой</t>
  </si>
  <si>
    <t>аналог 7.1.8</t>
  </si>
  <si>
    <t>Наша цена 9,79 руб/м2 занижена в ~15 раз — доп. слой обмазки это почти полная операция</t>
  </si>
  <si>
    <t>7.1.10</t>
  </si>
  <si>
    <t>Устройство напольной гидроизоляции обмазочной в один слой из мастики полиуретановой в два слоя</t>
  </si>
  <si>
    <t>прайс (remonty.moscow мастики 700; korona 144–274)</t>
  </si>
  <si>
    <t>7.1.11</t>
  </si>
  <si>
    <t>Устройство напольной гидроизоляции оклеечной в два слоя</t>
  </si>
  <si>
    <t>прайс (remonty.moscow рулонная 750; korona битумная 274)</t>
  </si>
  <si>
    <t>Наша цена 1 245 руб/м2 в 2,8 раза выше рынка — вероятно, ранее учтён материал</t>
  </si>
  <si>
    <t>7.1.12</t>
  </si>
  <si>
    <t>Устройство напольной тепло- и звукоизоляции сплошной из плит или матов минераловатных или стекловолокнистых</t>
  </si>
  <si>
    <t>аналог (утепление пола 108–150 руб/м2 при 50–100 мм → на м3)</t>
  </si>
  <si>
    <t>Ед. изм. м3: наша цена 281 руб похожа на цену за м2; проверить единицу</t>
  </si>
  <si>
    <t>7.1.13</t>
  </si>
  <si>
    <t>Устройство основания из песчано-гравийной смеси толщиной 10 см</t>
  </si>
  <si>
    <t>аналог 7.1.14 (≈1 400 руб/м3 × 0,1 м + разравнивание)</t>
  </si>
  <si>
    <t>Наша цена 1 242 руб/м2 ≈ 12 400 руб/м3 — в 6 раз выше рынка; вероятно, учтён материал или ед. м3</t>
  </si>
  <si>
    <t>7.1.14</t>
  </si>
  <si>
    <t>Устройство подстилающих слоев щебеночных</t>
  </si>
  <si>
    <t>аналог (подсыпка/подготовка 250 руб/м2 при 15–20 см, remonty.moscow)</t>
  </si>
  <si>
    <t>7.1.15</t>
  </si>
  <si>
    <t>Устройство стяжек бетонных толщиной 20 мм</t>
  </si>
  <si>
    <t>прайс (proffi-floor 316 руб 3 см; profi СПб средн. 980; remonty.moscow до 3 см 1 200)</t>
  </si>
  <si>
    <t>7.1.16</t>
  </si>
  <si>
    <t>Устройство стяжек из выравнивающей полимерцементной смеси толщиной 5 мм</t>
  </si>
  <si>
    <t>прайс (proffi-floor тонкослойная заливка 369; profi СПб от 390)</t>
  </si>
  <si>
    <t>7.1.17</t>
  </si>
  <si>
    <t>Устройство стяжек на каждый последующий слой толщиной 1 мм добавлять к расценке из выравнивающей полимерцементной смеси</t>
  </si>
  <si>
    <t>аналог 7.1.16</t>
  </si>
  <si>
    <t>7.1.18</t>
  </si>
  <si>
    <t>Устройство стяжек цементных толщиной 20 мм</t>
  </si>
  <si>
    <t>аналог 7.1.15</t>
  </si>
  <si>
    <t>Фактически дубль 7.1.15 (стяжка бетонная 20 мм)</t>
  </si>
  <si>
    <t>7.1.N1</t>
  </si>
  <si>
    <t>Демонтаж цементно-песчаной стяжки толщиной до 50 мм</t>
  </si>
  <si>
    <t>прайс (zoon СПб 780; proffi-floor 190; korona 252)</t>
  </si>
  <si>
    <t>7.1.N2</t>
  </si>
  <si>
    <t>Шлифовка бетонного основания с обеспыливанием (подготовка под покрытие)</t>
  </si>
  <si>
    <t>прайс (proffi-floor черновая шлифовка 474)</t>
  </si>
  <si>
    <t>7.1.N3</t>
  </si>
  <si>
    <t>Ремонт трещин в бетонном основании (расшивка, обеспыливание, заполнение ремсоставом)</t>
  </si>
  <si>
    <t>прайс (proffi-floor ремонт трещин 316 руб/мп)</t>
  </si>
  <si>
    <t>7.1.N4</t>
  </si>
  <si>
    <t>Устройство полусухой механизированной стяжки толщиной до 50 мм с армированием фиброй</t>
  </si>
  <si>
    <t>прайс (profi СПб от 550; proffi-floor 632–738)</t>
  </si>
  <si>
    <t>7.1.N5</t>
  </si>
  <si>
    <t>Устройство разделительного слоя из полиэтиленовой плёнки под стяжку</t>
  </si>
  <si>
    <t>7.2 Покрытие пола</t>
  </si>
  <si>
    <t>7.2.1</t>
  </si>
  <si>
    <t>Замена напольной штучной плитки 30х30см</t>
  </si>
  <si>
    <t>прайс (profi.ru замена плитки 300–800 руб/шт)</t>
  </si>
  <si>
    <t>7.2.2</t>
  </si>
  <si>
    <t>Замена напольной штучной плитки 40х40см</t>
  </si>
  <si>
    <t>аналог 7.2.1</t>
  </si>
  <si>
    <t>7.2.3</t>
  </si>
  <si>
    <t>Замена напольной штучной плитки 60х60см</t>
  </si>
  <si>
    <t>7.2.4</t>
  </si>
  <si>
    <t>Затирка швов между плитками ранее облицованных поверхностей с применением сухой смеси</t>
  </si>
  <si>
    <t>прайс (zoon СПб затирка 400)</t>
  </si>
  <si>
    <t>7.2.5</t>
  </si>
  <si>
    <t>Монтаж алюминиевого порога</t>
  </si>
  <si>
    <t>аналог (монтаж порога 300–500 руб, profi.ru)</t>
  </si>
  <si>
    <t>7.2.6</t>
  </si>
  <si>
    <t>Монтаж антискользящих планок на саморезах</t>
  </si>
  <si>
    <t>аналог 7.2.5</t>
  </si>
  <si>
    <t>7.2.7</t>
  </si>
  <si>
    <t>Монтаж антискользящих планок самоклеящихся</t>
  </si>
  <si>
    <t>Наша цена 48 руб — ниже рынка, мин. стоимость выезда не покрывает</t>
  </si>
  <si>
    <t>7.2.8</t>
  </si>
  <si>
    <t>Монтаж противоскользящих планок на лестнице</t>
  </si>
  <si>
    <t>аналог 7.2.6</t>
  </si>
  <si>
    <t>7.2.9</t>
  </si>
  <si>
    <t>Нарезка швов в бетоне с заполнением швов герметиком при устройстве бетонных полов</t>
  </si>
  <si>
    <t>прайс (potolokipol.ru резка 460 + герметик 240 руб/мп; profi СПб от 300)</t>
  </si>
  <si>
    <t>7.2.10</t>
  </si>
  <si>
    <t>Облицовка ступеней керамогранитом с огрунтовкой основания и затиркой швов на клее из цементных сухих смесей</t>
  </si>
  <si>
    <t>прайс (zoon СПб плитка 3 000–3 500; mramormira ступени 2 600 руб/мп)</t>
  </si>
  <si>
    <t>7.2.11</t>
  </si>
  <si>
    <t>Противоскользящая самоклеящаяся резиновая полоса для ступеней</t>
  </si>
  <si>
    <t>аналог 7.2.7</t>
  </si>
  <si>
    <t>Дубль 7.2.7 (самоклеящаяся противоскользящая полоса)</t>
  </si>
  <si>
    <t>7.2.12</t>
  </si>
  <si>
    <t>Установка напольного резинового ринго-мата</t>
  </si>
  <si>
    <t>аналог 7.2.13</t>
  </si>
  <si>
    <t>Наша цена 618 руб/м2 в 3 раза выше рынка — раскладка ринго-мата простая операция</t>
  </si>
  <si>
    <t>7.2.13</t>
  </si>
  <si>
    <t>Устройство грязезащитных напольных покрытий (резиновый коврик типа «Волна», либо «Сити») в один уровень с полом</t>
  </si>
  <si>
    <t>аналог (укладка ПВХ/резиновых покрытий 420–550 руб/м2)</t>
  </si>
  <si>
    <t>7.2.14</t>
  </si>
  <si>
    <t>Устройство деформационного шва</t>
  </si>
  <si>
    <t>прайс (proffi-floor гидроизоляция деформационных швов 474 руб/мп)</t>
  </si>
  <si>
    <t>7.2.15</t>
  </si>
  <si>
    <t>Устройство наливных полов полимерных толщиной до 15 мм</t>
  </si>
  <si>
    <t>прайс (spolimer.ru работа без материала от 150; proffi-floor полимерный 1 159–1 686 с мат.)</t>
  </si>
  <si>
    <t>7.2.16</t>
  </si>
  <si>
    <t>Устройство наливных полов финишных быстротвердеющих толщиной до 5 мм</t>
  </si>
  <si>
    <t>Почти дубль 7.1.16</t>
  </si>
  <si>
    <t>7.2.17</t>
  </si>
  <si>
    <t>Устройство напольного покрытия из ламината</t>
  </si>
  <si>
    <t>прайс (korona МСК 396; remonty.moscow 800)</t>
  </si>
  <si>
    <t>7.2.18</t>
  </si>
  <si>
    <t>Устройство напольного покрытия из рифленного алюминия толщиной до 2мм</t>
  </si>
  <si>
    <t>аналог 7.2.19</t>
  </si>
  <si>
    <t>7.2.19</t>
  </si>
  <si>
    <t>Устройство напольного покрытия из рифленного железа толщиной до 4мм</t>
  </si>
  <si>
    <t>расчёт (0,8 ч × ~700 руб/ч бригада)</t>
  </si>
  <si>
    <t>7.2.20</t>
  </si>
  <si>
    <t>Устройство напольных покрытий из линолеума насухо</t>
  </si>
  <si>
    <t>прайс (korona МСК 180–256; sgs-holding от 180)</t>
  </si>
  <si>
    <t>Наша цена 613 руб/м2 в 2,8 раза выше рынка</t>
  </si>
  <si>
    <t>7.2.21</t>
  </si>
  <si>
    <t>Устройство напольных покрытий из линолеума на клее</t>
  </si>
  <si>
    <t>прайс (inter-poll/pol.house МСК 250–500 со сваркой)</t>
  </si>
  <si>
    <t>7.2.22</t>
  </si>
  <si>
    <t>Устройство напольных покрытий наливных на эпоксидной смоле толщиной до 15 мм</t>
  </si>
  <si>
    <t>прайс (spolimer.ru работа от 150; proffi-floor эпоксид 1 686 с мат.)</t>
  </si>
  <si>
    <t>Эпоксидные наливные обычно 2–5 мм; «до 15 мм» — нетипично (это скорее полимерцементный/кварцнаполненный пол)</t>
  </si>
  <si>
    <t>7.2.23</t>
  </si>
  <si>
    <t>Устройство подкрытий подступенков из гранитных плит</t>
  </si>
  <si>
    <t>аналог 7.2.26</t>
  </si>
  <si>
    <t>Опечатка «подкрытий»; наша цена 12 007 руб/мп ×13 к рынку — вероятно, с материалом (гранит)</t>
  </si>
  <si>
    <t>7.2.24</t>
  </si>
  <si>
    <t>Устройство покрытий пола из модульных поливинилхоридных плит раазмером 500х500х7 мм</t>
  </si>
  <si>
    <t>прайс (s5r.ru СПб от 422; profi МСК от 550)</t>
  </si>
  <si>
    <t>7.2.25</t>
  </si>
  <si>
    <t>Устройство покрытий пола из плит керамической плитки/керамогранита с огрунтовкой основания и затиркой швов на клее из цементных сухих смесей</t>
  </si>
  <si>
    <t>прайс (profi СПб керамогранит 1 100–1 690; zoon 3 000+500; remonty.moscow 3 000)</t>
  </si>
  <si>
    <t>7.2.26</t>
  </si>
  <si>
    <t>Устройство покрытий ступеней из гранитных плит</t>
  </si>
  <si>
    <t>прайс (mramormira ступень с подступенком 2 600 руб/мп; profi МСК от 2 500)</t>
  </si>
  <si>
    <t>Наша цена 17 175 руб/мп ×7 к рынку — вероятно, с материалом (гранит)</t>
  </si>
  <si>
    <t>7.2.27</t>
  </si>
  <si>
    <t>Устройство полов бетонных толщиной 100 мм</t>
  </si>
  <si>
    <t>прайс (pol-psr от 350–430; poly-steny от 450; proffi-floor 1 054)</t>
  </si>
  <si>
    <t>Наша цена 1 007 руб/м2 при рынке ~600</t>
  </si>
  <si>
    <t>7.2.28</t>
  </si>
  <si>
    <t>Устройство полов бетонных толщиной 150 мм</t>
  </si>
  <si>
    <t>аналог 7.2.27</t>
  </si>
  <si>
    <t>7.2.29</t>
  </si>
  <si>
    <t>Устройство полов бетонных толщиной 200 мм</t>
  </si>
  <si>
    <t>7.2.30</t>
  </si>
  <si>
    <t>Устройство полов бетонных толщиной 250 мм</t>
  </si>
  <si>
    <t>7.2.31</t>
  </si>
  <si>
    <t>Устройство полов бетонных, влагостойких с упрочнением верхнего слоя цементно-кварцевыми смесями с обеспыливающей пропиткой</t>
  </si>
  <si>
    <t>прайс (topbeton/pol-psr топпинг 550–650; proffi-floor 1 475)</t>
  </si>
  <si>
    <t>Толщина не указана</t>
  </si>
  <si>
    <t>7.2.32</t>
  </si>
  <si>
    <t>Нанесение сплошных линий ,ширина линии 100мм,желтого /белого/оранжевого/синего/зеленого/красного цвета(с учетом материала)</t>
  </si>
  <si>
    <t>прайс (1logistik МСК от 190 с краской; sms-line от 40)</t>
  </si>
  <si>
    <t>Позиция «с учётом материала» — противоречит принципу «только работа»; бригаде — только работа</t>
  </si>
  <si>
    <t>7.2.N1</t>
  </si>
  <si>
    <t>Демонтаж напольной керамической плитки / керамогранита</t>
  </si>
  <si>
    <t>аналог 7.1.N1</t>
  </si>
  <si>
    <t>7.2.N2</t>
  </si>
  <si>
    <t>Демонтаж линолеума / ковролина / ПВХ-плитки</t>
  </si>
  <si>
    <t>прайс (zoon СПб линолеум 150; korona 12)</t>
  </si>
  <si>
    <t>7.2.N3</t>
  </si>
  <si>
    <t>Устройство покрытия из ковровой плитки на фиксаторе</t>
  </si>
  <si>
    <t>аналог 7.2.24</t>
  </si>
  <si>
    <t>7.2.N4</t>
  </si>
  <si>
    <t>Горячая сварка швов коммерческого линолеума</t>
  </si>
  <si>
    <t>прайс (pol.house 150 руб/м2, 200 руб/мп МСК)</t>
  </si>
  <si>
    <t>7.2.N5</t>
  </si>
  <si>
    <t>Устройство тонкослойного эпоксидного (окрасочного) покрытия пола в 2 слоя</t>
  </si>
  <si>
    <t>прайс (spolimer.ru работа от 150; proffi тонкослойная 369)</t>
  </si>
  <si>
    <t>7.2.N6</t>
  </si>
  <si>
    <t>Шлифовка и полировка бетонного пола с уплотняющей пропиткой</t>
  </si>
  <si>
    <t>прайс (proffi-floor 685–948)</t>
  </si>
  <si>
    <t>7.2.N7</t>
  </si>
  <si>
    <t>Обеспыливающая пропитка бетонного пола в 2 слоя</t>
  </si>
  <si>
    <t>7.2.N8</t>
  </si>
  <si>
    <t>Локальный ремонт выбоин в бетонном/топпинговом полу ремонтным составом</t>
  </si>
  <si>
    <t>прайс (proffi-floor ремонт трещин 601 руб/м2 + выборка)</t>
  </si>
  <si>
    <t>7.2.N9</t>
  </si>
  <si>
    <t>Площадная разметка пола краской (зоны, штриховка, символы по трафарету)</t>
  </si>
  <si>
    <t>прайс (1logistik МСК заливка от 550)</t>
  </si>
  <si>
    <t>7.2.N10</t>
  </si>
  <si>
    <t>Разметка пола полимерной лентой шириной до 100 мм</t>
  </si>
  <si>
    <t>прайс (1logistik, sms-line 25–40 руб/мп + подготовка)</t>
  </si>
  <si>
    <t>7.3 Устройство плинтусов</t>
  </si>
  <si>
    <t>7.3.1</t>
  </si>
  <si>
    <t>Установка металлического уголка (стык стена-пол) уголок 25х25 мм</t>
  </si>
  <si>
    <t>аналог 7.3.6</t>
  </si>
  <si>
    <t>7.3.2</t>
  </si>
  <si>
    <t>Устройство плинтусов высотой 100 мм из керамогранита на клее из сухиих смесей с затиркой швов</t>
  </si>
  <si>
    <t>прайс (korona МСК 180; remonty.moscow 350)</t>
  </si>
  <si>
    <t>7.3.3</t>
  </si>
  <si>
    <t>Устройство плинтусов деревянных (массив)</t>
  </si>
  <si>
    <t>прайс (remonty.moscow 400; korona 144)</t>
  </si>
  <si>
    <t>7.3.4</t>
  </si>
  <si>
    <t>Устройство плинтусов деревянных (МДФ)</t>
  </si>
  <si>
    <t>аналог 7.3.3</t>
  </si>
  <si>
    <t>7.3.5</t>
  </si>
  <si>
    <t>Устройство плинтусов деревянных (шпон)</t>
  </si>
  <si>
    <t>7.3.6</t>
  </si>
  <si>
    <t>Устройство плинтусов из матовой нержавеющей стали высотой 100мм</t>
  </si>
  <si>
    <t>аналог 7.3.3 (×1,3 сложность)</t>
  </si>
  <si>
    <t>7.3.7</t>
  </si>
  <si>
    <t>Устройство плинтусов из плиток керамических на клее из сухиих смесей с затиркой швов</t>
  </si>
  <si>
    <t>аналог 7.3.2</t>
  </si>
  <si>
    <t>Почти дубль 7.3.2</t>
  </si>
  <si>
    <t>7.3.8</t>
  </si>
  <si>
    <t>Устройство плинтусов поливинилхлоридных на клее с комплектующими</t>
  </si>
  <si>
    <t>прайс (korona МСК пластиковый 124)</t>
  </si>
  <si>
    <t>7.3.9</t>
  </si>
  <si>
    <t>Устройство плинтусов поливинилхлоридных на саморезах с комплектующими</t>
  </si>
  <si>
    <t>аналог 7.3.8</t>
  </si>
  <si>
    <t>7.3.N1</t>
  </si>
  <si>
    <t>Демонтаж плинтуса любого типа</t>
  </si>
  <si>
    <t>прайс (zoon СПб 75)</t>
  </si>
  <si>
    <t>7.3.N2</t>
  </si>
  <si>
    <t>Устройство плинтуса из линолеума с заводом на стену и галтельным профилем</t>
  </si>
  <si>
    <t>аналог (линолеум с заводом на стену 750–2 000 руб/м2, МСК)</t>
  </si>
  <si>
    <t>7.4 Приямок</t>
  </si>
  <si>
    <t>7.4.1</t>
  </si>
  <si>
    <t>Установка грязезащитных решеток типа "Сити"</t>
  </si>
  <si>
    <t>расчёт (0,6 ч + установка рамки)</t>
  </si>
  <si>
    <t>7.4.2</t>
  </si>
  <si>
    <t>Установка оцинкованных грязезащитных решеток</t>
  </si>
  <si>
    <t>аналог 7.4.1</t>
  </si>
  <si>
    <t>7.4.3</t>
  </si>
  <si>
    <t>Установка полимербетонных поддонов для грязезащитных решеток</t>
  </si>
  <si>
    <t>7.4.N1</t>
  </si>
  <si>
    <t>Устройство приямка под грязезащитную решётку (вырезка, бетонирование, установка рамки)</t>
  </si>
  <si>
    <t>7.4.N2</t>
  </si>
  <si>
    <t>Очистка приямка грязезащитной решётки со снятием и установкой решётки</t>
  </si>
  <si>
    <t>8.1 Устройство внутренних стен и перегородок</t>
  </si>
  <si>
    <t>8.1.1</t>
  </si>
  <si>
    <t>Замена остекления в перегородках из алюминиевого профиля</t>
  </si>
  <si>
    <t>аналог (монтаж алюм. перегородок 1 200–1 400 руб/м2, peregorodki.plus)</t>
  </si>
  <si>
    <t>Наша цена 5 553 руб/м2 ×3,7 к рынку работ — вероятно, с материалом (стекло)</t>
  </si>
  <si>
    <t>8.1.2</t>
  </si>
  <si>
    <t>Кладка перегородок из кирпича армированных толщиной в 1/2 кирпича</t>
  </si>
  <si>
    <t>прайс (remonty.moscow 1 700; profi МСК от 740)</t>
  </si>
  <si>
    <t>8.1.3</t>
  </si>
  <si>
    <t>Кладка перегородок из кирпича армированных толщиной в 1/4 кирпича</t>
  </si>
  <si>
    <t>аналог 8.1.2</t>
  </si>
  <si>
    <t>8.1.4</t>
  </si>
  <si>
    <t>Кладка стен кирпичных внутренних</t>
  </si>
  <si>
    <t>прайс (korona МСК 3 240; remonty.moscow 2 500 руб/м3)</t>
  </si>
  <si>
    <t>Наша цена 9 952 руб/м3 в 2,2 раза выше рынка</t>
  </si>
  <si>
    <t>8.1.5</t>
  </si>
  <si>
    <t>Монтаж криволинейных перегородок из пеноблоков толщиной 100 мм</t>
  </si>
  <si>
    <t>прайс (profi МСК пеноблок 800–1 800)</t>
  </si>
  <si>
    <t>8.1.6</t>
  </si>
  <si>
    <t>Монтаж перегородок из аллюминиевых профилей</t>
  </si>
  <si>
    <t>прайс (peregorodki.plus МСК монтаж от 1 200; glassall СПб установка от 3 000)</t>
  </si>
  <si>
    <t>Наша цена 6 677 руб/м2 ×4 к рынку работ — вероятно, с материалом</t>
  </si>
  <si>
    <t>8.1.7</t>
  </si>
  <si>
    <t>Монтаж перегородок металлопластиковых остекленных</t>
  </si>
  <si>
    <t>аналог 8.1.6</t>
  </si>
  <si>
    <t>Наша цена 6 253 руб/м2 ×4 к рынку работ</t>
  </si>
  <si>
    <t>8.1.8</t>
  </si>
  <si>
    <t>Монтаж перегородок: из алюминиевых сплавов сборно-разборных с остеклением</t>
  </si>
  <si>
    <t>Дубль 8.1.6</t>
  </si>
  <si>
    <t>8.1.9</t>
  </si>
  <si>
    <t>Монтаж стеклянных перегородок из высококачественного стекла марки М-1 толщиной 10мм</t>
  </si>
  <si>
    <t>аналог 8.1.6 (цельностекло тяжелее)</t>
  </si>
  <si>
    <t>8.1.10</t>
  </si>
  <si>
    <t>Установка дополнительного слоя ГКЛ</t>
  </si>
  <si>
    <t>прайс (zoon СПб 2 слоя 640 − 1 слой 400 = 240; remonty.moscow 300)</t>
  </si>
  <si>
    <t>8.1.11</t>
  </si>
  <si>
    <t>Установка перегородок из легкобетонных блоков толщ.200мм</t>
  </si>
  <si>
    <t>прайс (zoon СПб газобетон 1 500; remonty.moscow 1 500)</t>
  </si>
  <si>
    <t>8.1.12</t>
  </si>
  <si>
    <t>Установка перегородок из легкобетонных блоков толщ.300мм</t>
  </si>
  <si>
    <t>аналог 8.1.11</t>
  </si>
  <si>
    <t>8.1.13</t>
  </si>
  <si>
    <t>Установка перегородок из легкобетонных блоков толщиной 120мм</t>
  </si>
  <si>
    <t>8.1.14</t>
  </si>
  <si>
    <t>Установка перегородок из легкобетонных плит</t>
  </si>
  <si>
    <t>аналог 8.1.15</t>
  </si>
  <si>
    <t>8.1.15</t>
  </si>
  <si>
    <t>Установка перегородок из пазогребневых блоков, плит толщиной 100 мм</t>
  </si>
  <si>
    <t>прайс (zoon СПб ПГП 1 500; profi МСК от 750; remonty.moscow 1 500)</t>
  </si>
  <si>
    <t>8.1.16</t>
  </si>
  <si>
    <t>Установка перегородок из пазогребневых блоков, плит толщиной 50 мм</t>
  </si>
  <si>
    <t>8.1.17</t>
  </si>
  <si>
    <t>Установка перегородок из пазогребневых блоков, плит толщиной 80 мм</t>
  </si>
  <si>
    <t>8.1.18</t>
  </si>
  <si>
    <t>Устр-во перегород. по сис-ме КНАУФ с 1-м метал. каркасом и 3-ной обшивкой с листом оцинк.стали 0,5мм между ГВЛ с 2-х сторон (С 367) 1 дверной проем</t>
  </si>
  <si>
    <t>аналог 8.1.24</t>
  </si>
  <si>
    <t>Наша цена 1 533 руб/м2 занижена (одна цена на все ГКЛ-перегородки)</t>
  </si>
  <si>
    <t>8.1.19</t>
  </si>
  <si>
    <t>Устр-во перегородок высотой до 3м в общественных зданиях с двусторонней обшивкой ГКЛ в 2 слоя с изоляцией</t>
  </si>
  <si>
    <t>прайс (zoon СПб каркас 1 000 + 2×640; remonty.moscow 2 слоя 1 700)</t>
  </si>
  <si>
    <t>Близко к 8.1.23 (+изоляция)</t>
  </si>
  <si>
    <t>8.1.20</t>
  </si>
  <si>
    <t>Устр-во перегородок из ГВЛ 12,5мм по системе «КНАУФ:» с одинарным метал. каркасом и двухслойной обшивкой с обеих сторон (С 362)</t>
  </si>
  <si>
    <t>аналог 8.1.23 (+15 % ГВЛ)</t>
  </si>
  <si>
    <t>8.1.21</t>
  </si>
  <si>
    <t>Устр-во перегородок из ГВЛ толщиной 12,5мм по системе «КНАУФ»: с одинарным метал. каркасом и однослойной обшивкой с обеих сторон (С 361) - глухих</t>
  </si>
  <si>
    <t>аналог 8.1.22</t>
  </si>
  <si>
    <t>8.1.22</t>
  </si>
  <si>
    <t>Устр-во перегородок из ГКЛ 12,5мм по системе «КНАУФ» с одинарным метал. каркасом и однослойной обшивкой с обеих сторон (С 111) - глухих</t>
  </si>
  <si>
    <t>прайс (zoon СПб каркас 1 000+2×400; remonty.moscow 1 слой 1 400)</t>
  </si>
  <si>
    <t>8.1.23</t>
  </si>
  <si>
    <t>Устр-во перегородок из ГКЛ по системе «КНАУФ» с одинарным металлическим каркасом и двухслойной обшивкой с обеих сторон (С 112)</t>
  </si>
  <si>
    <t>прайс (remonty.moscow 2 слоя 1 700)</t>
  </si>
  <si>
    <t>8.1.24</t>
  </si>
  <si>
    <t>Устр-во перегородок по сис-ме КНАУФ на 2-м метал. каркасе и 2-ной обшивкой из ГКЛ 12,5мм с 2-х сторон (115-1). Минераловатное заполнение</t>
  </si>
  <si>
    <t>аналог 8.1.23 (+двойной каркас, вата)</t>
  </si>
  <si>
    <t>8.1.25</t>
  </si>
  <si>
    <t>Устр-во перегородок по сис-ме КНАУФ с 1-м метал. каркасом и 2-ной обшивкой с листами оцинкованной стали 0,5мм между ГВЛ с обеих сторон</t>
  </si>
  <si>
    <t>аналог 8.1.18</t>
  </si>
  <si>
    <t>8.1.26</t>
  </si>
  <si>
    <t>Устройство сантехнических перегородок высотой до 3м в общественных зданиях с двусторонней обшивкой пластиком с фурнитурой</t>
  </si>
  <si>
    <t>прайс (peregorodki-v-sanusel.ru монтаж ~2 000 руб/кабину)</t>
  </si>
  <si>
    <t>8.1.27</t>
  </si>
  <si>
    <t>Утепление стен и перегородок минватным утеплителем</t>
  </si>
  <si>
    <t>аналог (утепление 108–150 руб/м2 → м3)</t>
  </si>
  <si>
    <t>Ед. изм. м3: наша цена 277 руб похожа на цену за м2</t>
  </si>
  <si>
    <t>8.1.28</t>
  </si>
  <si>
    <t>Утепление стен и перегородок пенополистирольным утеплителем</t>
  </si>
  <si>
    <t>аналог 8.1.27</t>
  </si>
  <si>
    <t>Ед. изм. м3: наша цена 174 руб похожа на цену за м2</t>
  </si>
  <si>
    <t>8.1.N1</t>
  </si>
  <si>
    <t>Демонтаж перегородок из ГКЛ/ГВЛ на металлокаркасе</t>
  </si>
  <si>
    <t>прайс (zoon СПб 750; remonty.moscow 250)</t>
  </si>
  <si>
    <t>8.1.N2</t>
  </si>
  <si>
    <t>Демонтаж перегородок из кирпича/блоков толщиной до 120 мм</t>
  </si>
  <si>
    <t>прайс (zoon СПб демонтаж перегородок 1 000)</t>
  </si>
  <si>
    <t>8.1.N3</t>
  </si>
  <si>
    <t>Устройство дверного проёма в перегородке из ГКЛ с усилением профилем</t>
  </si>
  <si>
    <t>прайс (zoon СПб 2 500)</t>
  </si>
  <si>
    <t>8.1.N4</t>
  </si>
  <si>
    <t>Устройство короба из ГКЛ (каркас + обшивка в 1 слой, развёртка до 1 м)</t>
  </si>
  <si>
    <t>прайс (zoon СПб короб 1 180 + 640; remonty.moscow 700)</t>
  </si>
  <si>
    <t>8.1.N5</t>
  </si>
  <si>
    <t>Пробивка проёма в кирпичной перегородке толщиной в 1/2 кирпича с обрамлением</t>
  </si>
  <si>
    <t>прайс (korona пробивка в кирпиче 3 600 руб/м3 + обрамление)</t>
  </si>
  <si>
    <t>8.1.N6</t>
  </si>
  <si>
    <t>Заделка проёма в перегородке из ГКЛ (каркас, обшивка 2 стороны, изоляция)</t>
  </si>
  <si>
    <t>прайс (zoon СПб заделка проёма 2 500 руб/шт)</t>
  </si>
  <si>
    <t>8.1.N7</t>
  </si>
  <si>
    <t>Монтаж ревизионного люка в стене из ГКЛ</t>
  </si>
  <si>
    <t>8.2 Отделка стен и перегородок</t>
  </si>
  <si>
    <t>8.2.1</t>
  </si>
  <si>
    <t>Вертикальная гидроизоляция стен готовой полимерной мастикой</t>
  </si>
  <si>
    <t>прайс (remonty.moscow мастики 700; korona латексная 144)</t>
  </si>
  <si>
    <t>Наша цена 75 руб/м2 занижена в ~4 раза</t>
  </si>
  <si>
    <t>8.2.2</t>
  </si>
  <si>
    <t>Вертикальная гидроизоляция стен из сухихи цементно-песчаных смесей с их приготовлением</t>
  </si>
  <si>
    <t>прайс (korona цементная стены 108; zoon 500)</t>
  </si>
  <si>
    <t>8.2.3</t>
  </si>
  <si>
    <t>Вертикальная гидроизоляция стен рулонными материалалми</t>
  </si>
  <si>
    <t>аналог 7.1.11</t>
  </si>
  <si>
    <t>8.2.4</t>
  </si>
  <si>
    <t>Гипсовая штукатурка стен толщиной слоя от 10 до 20 мм</t>
  </si>
  <si>
    <t>прайс (zoon СПб до 2 см 600 + маяки 280; remonty.moscow 1 100)</t>
  </si>
  <si>
    <t>8.2.5</t>
  </si>
  <si>
    <t>Гипсовая штукатурка стен толщиной слоя до 10 мм</t>
  </si>
  <si>
    <t>прайс (zoon «под правило» 450; korona 504)</t>
  </si>
  <si>
    <t>8.2.6</t>
  </si>
  <si>
    <t>Замена настенной штучной плитки 20х30мм</t>
  </si>
  <si>
    <t>Размер «20х30мм» — очевидно см</t>
  </si>
  <si>
    <t>8.2.7</t>
  </si>
  <si>
    <t>Замена настенной штучной плитки 30х30мм</t>
  </si>
  <si>
    <t>мм → см</t>
  </si>
  <si>
    <t>8.2.8</t>
  </si>
  <si>
    <t>Замена настенной штучной плитки 40х40мм</t>
  </si>
  <si>
    <t>аналог 7.2.2</t>
  </si>
  <si>
    <t>8.2.9</t>
  </si>
  <si>
    <t>Замена настенной штучной плитки 60х60мм</t>
  </si>
  <si>
    <t>аналог 7.2.3</t>
  </si>
  <si>
    <t>8.2.10</t>
  </si>
  <si>
    <t>Защита внешних углов алюминиевым уголком на клее</t>
  </si>
  <si>
    <t>прайс (zoon СПб углозащитный профиль 250)</t>
  </si>
  <si>
    <t>8.2.11</t>
  </si>
  <si>
    <t>Защита внешних углов алюминиевым уголком на саморезах</t>
  </si>
  <si>
    <t>аналог 8.2.10</t>
  </si>
  <si>
    <t>8.2.12</t>
  </si>
  <si>
    <t>Защита внешних углов металлическим уголком на саморезах</t>
  </si>
  <si>
    <t>8.2.13</t>
  </si>
  <si>
    <t>Защита внешних углов уголком из нержавеющей стали на клее</t>
  </si>
  <si>
    <t>8.2.14</t>
  </si>
  <si>
    <t>Защита внешних углов уголком из нержавеющей стали на саморезах/анкерах</t>
  </si>
  <si>
    <t>8.2.15</t>
  </si>
  <si>
    <t>Облицовка стен панелями ЛДСП на клее</t>
  </si>
  <si>
    <t>аналог 8.2.17</t>
  </si>
  <si>
    <t>8.2.16</t>
  </si>
  <si>
    <t>Облицовка стен панелями МДФ наклее</t>
  </si>
  <si>
    <t>8.2.17</t>
  </si>
  <si>
    <t>Облицовка стен гипсокартонными листами на клее</t>
  </si>
  <si>
    <t>прайс (remonty.moscow без каркаса от 500; korona 252)</t>
  </si>
  <si>
    <t>8.2.18</t>
  </si>
  <si>
    <t>Облицовка стен и дверей оцинкованным листом</t>
  </si>
  <si>
    <t>8.2.19</t>
  </si>
  <si>
    <t>Облицовка стен и колонн алюминиевым рифленым листом</t>
  </si>
  <si>
    <t>аналог 8.2.18</t>
  </si>
  <si>
    <t>8.2.20</t>
  </si>
  <si>
    <t>Облицовка стен и колонн листом из нержавеющей стали (зеркало)</t>
  </si>
  <si>
    <t>8.2.21</t>
  </si>
  <si>
    <t>Облицовка стен и колонн металлическим листом</t>
  </si>
  <si>
    <t>8.2.22</t>
  </si>
  <si>
    <t>Облицовка стен керамической плиткой на клее из сухихи смесей с огрунтовкой поверхности и затиркой швов</t>
  </si>
  <si>
    <t>прайс (zoon СПб 3 000; remonty.moscow 3 000; korona 504)</t>
  </si>
  <si>
    <t>8.2.23</t>
  </si>
  <si>
    <t>Облицовка стен по готовому каркасу панелями МДФ</t>
  </si>
  <si>
    <t>аналог 8.2.27</t>
  </si>
  <si>
    <t>8.2.24</t>
  </si>
  <si>
    <t>Облицовка стен по сис-ме «КНАУФ» ГКЛ в 2 слоя по 1-му метал. каркасу из ПН и ПС профилей глухих</t>
  </si>
  <si>
    <t>прайс (zoon СПб каркас 750 + 2 слоя 640)</t>
  </si>
  <si>
    <t>8.2.25</t>
  </si>
  <si>
    <t>Облицовка стен по сис-ме «КНАУФ» по 1-му метал. каркасу из ПН и ПС профилей гипсокартонными листами в один слой глухих</t>
  </si>
  <si>
    <t>прайс (zoon СПб 750 + 400)</t>
  </si>
  <si>
    <t>8.2.26</t>
  </si>
  <si>
    <t>Облицовка стен ламинированными панелями по металлическому каркасу с его устройством</t>
  </si>
  <si>
    <t>аналог 8.2.24</t>
  </si>
  <si>
    <t>8.2.27</t>
  </si>
  <si>
    <t>Облицовка стен ламинированными панелями на клее</t>
  </si>
  <si>
    <t>8.2.28</t>
  </si>
  <si>
    <t>Облицовка стен ламинированными панелями на саморезы</t>
  </si>
  <si>
    <t>8.2.29</t>
  </si>
  <si>
    <t>Облицовка уголком ПВХ на клее</t>
  </si>
  <si>
    <t>аналог (покраска уголков 100 руб/мп, profi)</t>
  </si>
  <si>
    <t>8.2.30</t>
  </si>
  <si>
    <t>Обработка стен антигрибковым составом</t>
  </si>
  <si>
    <t>прайс (zoon СПб антигрибок 140)</t>
  </si>
  <si>
    <t>8.2.31</t>
  </si>
  <si>
    <t>Обшивка стен фанерой на саморезах</t>
  </si>
  <si>
    <t>прайс (remonty.moscow фанера 400)</t>
  </si>
  <si>
    <t>8.2.32</t>
  </si>
  <si>
    <t>Обшивка стен фанерой на клее</t>
  </si>
  <si>
    <t>аналог 8.2.31</t>
  </si>
  <si>
    <t>8.2.33</t>
  </si>
  <si>
    <t>Оклейка обоями стен по монолитной штукатурке и бетону простыми и средней плотности</t>
  </si>
  <si>
    <t>прайс (korona 144–223; profi СПб от 380)</t>
  </si>
  <si>
    <t>8.2.34</t>
  </si>
  <si>
    <t>Окраска водно-дисперсионными акриловыми составами за два раза по штукатурке стен, подготовленных под окраску</t>
  </si>
  <si>
    <t>прайс (profi СПб средн. 300; korona 252; remonty.moscow 600)</t>
  </si>
  <si>
    <t>Наша цена 867 руб/м2 в 2,9 раза выше рынка</t>
  </si>
  <si>
    <t>8.2.35</t>
  </si>
  <si>
    <t>Окраска за два раза водно-дисперсионными акриловыми составами по сборным конструкциям стен, подготовленных под окраску (ГКЛ)</t>
  </si>
  <si>
    <t>аналог 8.2.34</t>
  </si>
  <si>
    <t>Фактически дубль 8.2.34</t>
  </si>
  <si>
    <t>8.2.36</t>
  </si>
  <si>
    <t>Окраска масляными составами за два разапо сборным конструкциям стен, подготовленных под окраску</t>
  </si>
  <si>
    <t>8.2.37</t>
  </si>
  <si>
    <t>Покрытие поверхностей стен грунтовкой глубокого проникновения за 2 раза</t>
  </si>
  <si>
    <t>прайс (zoon СПб 80/слой; korona 22–36)</t>
  </si>
  <si>
    <t>Наша цена 255 руб/м2 в 3 раза выше рынка</t>
  </si>
  <si>
    <t>8.2.38</t>
  </si>
  <si>
    <t>Слошная шпаклевка стен</t>
  </si>
  <si>
    <t>прайс (zoon СПб 400+150; korona 306–396; remonty.moscow 300/слой)</t>
  </si>
  <si>
    <t>8.2.39</t>
  </si>
  <si>
    <t>Сплошное выравнивание штукатурки стен из сухих растворных смесей (толщиной до 10 мм)</t>
  </si>
  <si>
    <t>аналог 8.2.5</t>
  </si>
  <si>
    <t>Близко к 8.2.5</t>
  </si>
  <si>
    <t>8.2.40</t>
  </si>
  <si>
    <t>Устройство каркаса при оштукатуривании стен</t>
  </si>
  <si>
    <t>прайс (zoon армирование 180; korona сетка 36)</t>
  </si>
  <si>
    <t>8.2.41</t>
  </si>
  <si>
    <t>Штукатурка стен по сетке улучшенная</t>
  </si>
  <si>
    <t>аналог 8.2.43</t>
  </si>
  <si>
    <t>8.2.42</t>
  </si>
  <si>
    <t>Штукатурка стен цементно-известковым раствором толщиной слоя до 10 мм</t>
  </si>
  <si>
    <t>аналог 8.2.4</t>
  </si>
  <si>
    <t>8.2.43</t>
  </si>
  <si>
    <t>Штукатурка стен цементно-известковым раствором толщиной слоя от 10 до 20 мм</t>
  </si>
  <si>
    <t>прайс (zoon СПб 600–700; remonty.moscow 1 100)</t>
  </si>
  <si>
    <t>8.2.44</t>
  </si>
  <si>
    <t>Шумоизоляция стен плитами минватными насухо</t>
  </si>
  <si>
    <t>Ед. изм. м3 — проверить</t>
  </si>
  <si>
    <t>8.2.45</t>
  </si>
  <si>
    <t>Покрытие поверхностей грунтовкой глубокого проникновения: за 1 раз стен</t>
  </si>
  <si>
    <t>прайс (zoon 80; korona 22–36)</t>
  </si>
  <si>
    <t>8.2.N1</t>
  </si>
  <si>
    <t>Демонтаж настенной керамической плитки</t>
  </si>
  <si>
    <t>аналог 7.2.N1</t>
  </si>
  <si>
    <t>8.2.N2</t>
  </si>
  <si>
    <t>Снятие старых обоев</t>
  </si>
  <si>
    <t>прайс (zoon СПб 75; korona 36–64)</t>
  </si>
  <si>
    <t>8.2.N3</t>
  </si>
  <si>
    <t>Удаление старого лакокрасочного покрытия со стен шлифованием</t>
  </si>
  <si>
    <t>прайс (zoon СПб зашкуривание 150)</t>
  </si>
  <si>
    <t>8.2.N4</t>
  </si>
  <si>
    <t>Локальный ремонт штукатурки стен (заделка выбоин, отбитых участков до 1 м2)</t>
  </si>
  <si>
    <t>аналог 8.2.4 (×1,7 мелкие участки)</t>
  </si>
  <si>
    <t>8.2.N5</t>
  </si>
  <si>
    <t>Армирование стен малярной стеклосеткой (стеклохолстом)</t>
  </si>
  <si>
    <t>прайс (zoon СПб 180)</t>
  </si>
  <si>
    <t>8.2.N6</t>
  </si>
  <si>
    <t>Заделка швов и мест крепления ГКЛ с армирующей лентой</t>
  </si>
  <si>
    <t>прайс (zoon СПб 100)</t>
  </si>
  <si>
    <t>8.2.N7</t>
  </si>
  <si>
    <t>Окраска стен износостойкой (эпоксидной/полиуретановой) краской в 2 слоя</t>
  </si>
  <si>
    <t>аналог 8.2.36</t>
  </si>
  <si>
    <t>8.2.N8</t>
  </si>
  <si>
    <t>Монтаж защитного отбойника (ПВХ/металл) на стены</t>
  </si>
  <si>
    <t>8.3 Отделка потолков</t>
  </si>
  <si>
    <t>8.3.1</t>
  </si>
  <si>
    <t>Замена потолочных плиток "Армстронг"</t>
  </si>
  <si>
    <t>аналог 8.3.13</t>
  </si>
  <si>
    <t>8.3.2</t>
  </si>
  <si>
    <t>аналог 8.3.1 (0,36 м2/шт)</t>
  </si>
  <si>
    <t>Дубль 8.3.1 в другой ед. изм.</t>
  </si>
  <si>
    <t>8.3.3</t>
  </si>
  <si>
    <t>Монтаж подвесной системы из профилей</t>
  </si>
  <si>
    <t>прайс (zoon СПб каркас потолка 1 350, частный рынок)</t>
  </si>
  <si>
    <t>8.3.4</t>
  </si>
  <si>
    <t>Монтаж реечного потолка с направляющими</t>
  </si>
  <si>
    <t>прайс (profi СПб реечные от 500; korona 324; ремонт офисов МСК 790)</t>
  </si>
  <si>
    <t>8.3.5</t>
  </si>
  <si>
    <t>Огрунтовка потолков за два раза</t>
  </si>
  <si>
    <t>прайс (korona 43; zoon 80)</t>
  </si>
  <si>
    <t>8.3.6</t>
  </si>
  <si>
    <t>Окраска потолков водо-эмульсионными акриловыми составами за два раза по подготовленной поверхности</t>
  </si>
  <si>
    <t>прайс (korona 252; ремонт офисов МСК 385; remonty.moscow 800)</t>
  </si>
  <si>
    <t>8.3.7</t>
  </si>
  <si>
    <t>Сплошная шпатлевка потолка</t>
  </si>
  <si>
    <t>аналог 8.2.38 (×1,15 потолок)</t>
  </si>
  <si>
    <t>8.3.8</t>
  </si>
  <si>
    <t>Сплошное выравнивание потолков из сухих растворных смесей (штукатурка до 10 мм)</t>
  </si>
  <si>
    <t>прайс (remonty.moscow 700–1 000; korona 918)</t>
  </si>
  <si>
    <t>8.3.9</t>
  </si>
  <si>
    <t>Усиление каркасов потолка, если потолок свыше 4м</t>
  </si>
  <si>
    <t>расчёт (40 ч/т)</t>
  </si>
  <si>
    <t>8.3.10</t>
  </si>
  <si>
    <t>Устранение провисаний подвесного потолка</t>
  </si>
  <si>
    <t>8.3.11</t>
  </si>
  <si>
    <t>Устройство металлического потолка кассетного типа 600х600мм с направляющими</t>
  </si>
  <si>
    <t>прайс (profi СПб кассетные от 600)</t>
  </si>
  <si>
    <t>Наша цена 2 091 руб/м2 ×3,5 к рынку</t>
  </si>
  <si>
    <t>8.3.12</t>
  </si>
  <si>
    <t>Устройство подвесных потолков из гипсокартонных листов (ГКЛ) по системе "КНАУФ" одноуровневых (П113)</t>
  </si>
  <si>
    <t>прайс (remonty.moscow 1 100; zoon 1 350+800)</t>
  </si>
  <si>
    <t>8.3.13</t>
  </si>
  <si>
    <t>Устройство подвесных потолков типа "Армстронг" по каркасу из оцинкованного профиля</t>
  </si>
  <si>
    <t>прайс (profi СПб средн. 600, диапазон 500–1 000; korona 432)</t>
  </si>
  <si>
    <t>Наша цена 2 091 руб/м2 ×3,8 к рынку — вероятно, с материалом</t>
  </si>
  <si>
    <t>8.3.14</t>
  </si>
  <si>
    <t>Устройство подвесных потолков типа "Грильято" по каркасу из оцинкованного профиля</t>
  </si>
  <si>
    <t>прайс (profi СПб грильято от 480)</t>
  </si>
  <si>
    <t>Наша цена 2 091 ×3 к рынку</t>
  </si>
  <si>
    <t>8.3.15</t>
  </si>
  <si>
    <t>Устройство потолков типа "Албес" с направляющими</t>
  </si>
  <si>
    <t>аналог 8.3.4</t>
  </si>
  <si>
    <t>Близко к 8.3.4 (Албес = реечный)</t>
  </si>
  <si>
    <t>8.3.16</t>
  </si>
  <si>
    <t>Устройство реечного потолка кубота из ламелей (бренд Бук)</t>
  </si>
  <si>
    <t>прайс (profi СПб кубообразные от 570)</t>
  </si>
  <si>
    <t>8.3.17</t>
  </si>
  <si>
    <t>Устройство шумоизоляции плит перекрытия. Полужесткие шумоизоляционные маты, толщиной мин. 100мм и обшивка гипсокартоном по металлическому каркасу</t>
  </si>
  <si>
    <t>аналог 8.3.12 + 8.3.19</t>
  </si>
  <si>
    <t>Наша цена 559 руб/м2 занижена ×2,7: в позиции и каркас, и ГКЛ, и маты</t>
  </si>
  <si>
    <t>8.3.18</t>
  </si>
  <si>
    <t>Устройство шумоизоляции потолка мембраной</t>
  </si>
  <si>
    <t>аналог 8.3.19</t>
  </si>
  <si>
    <t>8.3.19</t>
  </si>
  <si>
    <t>Устройство шумоизоляции потолка плитами минватными</t>
  </si>
  <si>
    <t>прайс (korona шумоизоляция 180; remonty.moscow 600)</t>
  </si>
  <si>
    <t>8.3.20</t>
  </si>
  <si>
    <t>Покрытие поверхностей грунтовкой глубокого проникновения: за 1 раз потолков</t>
  </si>
  <si>
    <t>аналог 8.3.5</t>
  </si>
  <si>
    <t>8.3.N1</t>
  </si>
  <si>
    <t>Демонтаж подвесного потолка типа «Армстронг» с сохранением плит</t>
  </si>
  <si>
    <t>прайс (zoon СПб 250)</t>
  </si>
  <si>
    <t>8.3.N2</t>
  </si>
  <si>
    <t>Демонтаж потолка из ГКЛ по металлокаркасу</t>
  </si>
  <si>
    <t>прайс (zoon СПб 500)</t>
  </si>
  <si>
    <t>8.3.N3</t>
  </si>
  <si>
    <t>Монтаж потолочного плинтуса (галтели) на клей</t>
  </si>
  <si>
    <t>8.3.N4</t>
  </si>
  <si>
    <t>Локальный ремонт потолка из ГКЛ (замена фрагмента до 1 м2 со шпаклёвкой и окраской)</t>
  </si>
  <si>
    <t>8.3.N5</t>
  </si>
  <si>
    <t>Монтаж ревизионного люка в потолок из ГКЛ</t>
  </si>
  <si>
    <t>аналог 8.1.N7</t>
  </si>
  <si>
    <t>8.3.N6</t>
  </si>
  <si>
    <t>Окраска потолков и открытых коммуникаций безвоздушным способом на высоте до 8 м</t>
  </si>
  <si>
    <t>прайс (remonty.moscow механизированная от 400; korona распылитель 396)</t>
  </si>
  <si>
    <t>Подмости/подъёмник оплачиваются отдельно</t>
  </si>
  <si>
    <t>9.1 Канализация производственно-бытовая</t>
  </si>
  <si>
    <t>9.1.1</t>
  </si>
  <si>
    <t>Восстановление креплений трубопроводов ХВС, ГВС под мойками и умывальниками. Очистка трубопроводов от грязи и жира. - работа проводится на ранее установленных трубопроводах (не вновь установленных)</t>
  </si>
  <si>
    <t>аналог 9.1.10</t>
  </si>
  <si>
    <t>9.1.2</t>
  </si>
  <si>
    <t>Гидроизоляция швов душевых поддонов</t>
  </si>
  <si>
    <t>прайс d-mastera СПб (гидроизоляция швов душевой 480/мп)</t>
  </si>
  <si>
    <t>Наша цена 224 занижена ~2×</t>
  </si>
  <si>
    <t>9.1.3</t>
  </si>
  <si>
    <t>Замена арматуры универсальной для сливного бачка</t>
  </si>
  <si>
    <t>прайс d-mastera СПб (арматура бачка 1400)</t>
  </si>
  <si>
    <t>9.1.4</t>
  </si>
  <si>
    <t>Замена выпусков на мойку</t>
  </si>
  <si>
    <t>аналог 9.1.8 (сифон)</t>
  </si>
  <si>
    <t>Выпуск (донный клапан) обычно меняется вместе с сифоном — проверить дубль с 9.1.8</t>
  </si>
  <si>
    <t>9.1.5</t>
  </si>
  <si>
    <t>Замена гибкой подводки к сантехприборам</t>
  </si>
  <si>
    <t>прайс d-mastera СПб (замена подводки 900)</t>
  </si>
  <si>
    <t>9.1.6</t>
  </si>
  <si>
    <t>Замена гофротрубы унитаза</t>
  </si>
  <si>
    <t>прайс d-mastera СПб (гофра 400; с демонтажем унитаза 3000)</t>
  </si>
  <si>
    <t>Замена гофры требует отодвинуть/снять унитаз; наша цена 691 занижена</t>
  </si>
  <si>
    <t>9.1.7</t>
  </si>
  <si>
    <t>Замена сидения для унитаза</t>
  </si>
  <si>
    <t>прайс d-mastera СПб (сиденье 500)</t>
  </si>
  <si>
    <t>Наша цена 1272 — ~2× рынка (простая операция 15–20 мин)</t>
  </si>
  <si>
    <t>9.1.8</t>
  </si>
  <si>
    <t>Замена сифона раковины/мойки</t>
  </si>
  <si>
    <t>прайс d-mastera СПб (сифон мойки 900), td-tsk/lideruslug 390–750</t>
  </si>
  <si>
    <t>9.1.9</t>
  </si>
  <si>
    <t>Крепление мойки к полу или к стене с помощью анкера забивного, стержня резьбового, гаек.</t>
  </si>
  <si>
    <t>Наша цена 314 занижена ~2,4×</t>
  </si>
  <si>
    <t>9.1.10</t>
  </si>
  <si>
    <t>Крепление напорного трубопровода PPR Дн50 к стенам и потолку</t>
  </si>
  <si>
    <t>Единица «шт» = 1 точка крепления; старая мск-цена 40 руб явно ошибочна</t>
  </si>
  <si>
    <t>9.1.11</t>
  </si>
  <si>
    <t>Крепление поддонов из ПВХ к потолку с помощью: анкера забивного латунного, стрежня резьбового, гаек, сверление поддона из ПВХ, гидроизоляция места сверления поддона герометиком и резиновыми прокладками с внутренней и наружной стороны поддона. Создание уклона поддона в сторону выпусков из поддона.</t>
  </si>
  <si>
    <t>1 поддон</t>
  </si>
  <si>
    <t>аналог 9.1.9</t>
  </si>
  <si>
    <t>Наша цена 955 занижена ~2,5× для описанного объёма работ</t>
  </si>
  <si>
    <t>9.1.12</t>
  </si>
  <si>
    <t>Механическая прочистка канализации (под ключ, за полный комплекс работ)</t>
  </si>
  <si>
    <t>прайс d-mastera/lideruslug (засоры 1600–3750), мин. выезд 3000–4900 (msk.prochistka.ru)</t>
  </si>
  <si>
    <t>Наша цена 17 255 ~3,5× рынка; оправдана только при длинных участках/выходе машины — тогда считать по 9.1.32</t>
  </si>
  <si>
    <t>9.1.13</t>
  </si>
  <si>
    <t>Монтаж воздушного клапана на трубопровод канализации (аэратор) после жироуловителя в местах активного разбора воды с целью предотвращения срыва гидрозатворов и появлению запахов канализации в СМ</t>
  </si>
  <si>
    <t>прайс bhng.ru (1500), lideruslug (1100)</t>
  </si>
  <si>
    <t>Наша цена 567 занижена ~2,6×</t>
  </si>
  <si>
    <t>9.1.14</t>
  </si>
  <si>
    <t>Монтаж гидрозатвора любой конфигурации (под ключ)</t>
  </si>
  <si>
    <t>аналог 9.1.13</t>
  </si>
  <si>
    <t>9.1.15</t>
  </si>
  <si>
    <t>Монтаж капельной воронки с гидрозатвором и с сухим затвором для сбора конденсата для трубопровода от кондиционера</t>
  </si>
  <si>
    <t>9.1.16</t>
  </si>
  <si>
    <t>Монтаж регулируемых опор на ножки мойки. Цель - поднять мойку на 3-4см. На одну мойку 4 шт. опоры.</t>
  </si>
  <si>
    <t>Цена за 1 опору (на мойку 4 шт)</t>
  </si>
  <si>
    <t>9.1.17</t>
  </si>
  <si>
    <t>Монтаж чаши слива грязной воды с подключением к трубопроводу подходящему к пескоуловителю.</t>
  </si>
  <si>
    <t>аналог 9.1.68</t>
  </si>
  <si>
    <t>9.1.18</t>
  </si>
  <si>
    <t>Очистка подмоечного жироуловителя вручную с предоставление акта об утилизации</t>
  </si>
  <si>
    <t>прайс profi.ru СПб (2390–13260, ср. 8990), petrosi.ru (сдача с актом от 2300/м3)</t>
  </si>
  <si>
    <t>Цена включает сдачу отходов с актом (~1000–1500 руб)</t>
  </si>
  <si>
    <t>9.1.19</t>
  </si>
  <si>
    <t>Прокладка трубопроводов из чугунных канализационных безраструбных труб диаметром до 100 мм (с учетом фасонных изделий и испытаний)</t>
  </si>
  <si>
    <t>прайс bhng.ru/santehnik-center (металл/чугун от 1000/м)</t>
  </si>
  <si>
    <t>9.1.20</t>
  </si>
  <si>
    <t>Прокладка трубопроводов из чугунных канализационных безраструбных труб диаметром до 125 мм (с учетом фасонных изделий и испытаний)</t>
  </si>
  <si>
    <t>аналог 9.1.19</t>
  </si>
  <si>
    <t>9.1.21</t>
  </si>
  <si>
    <t>Прокладка трубопроводов из чугунных канализационных безраструбных труб диаметром до 150 мм (с учетом фасонных изделий и испытаний)</t>
  </si>
  <si>
    <t>9.1.22</t>
  </si>
  <si>
    <t>Прокладка трубопроводов из чугунных канализационных безраструбных труб диаметром до 50 мм (с учетом фасонных изделий)</t>
  </si>
  <si>
    <t>В отличие от соседних позиций без испытаний</t>
  </si>
  <si>
    <t>9.1.23</t>
  </si>
  <si>
    <t>Прокладка трубопроводов из чугунных канализационных раструбных труб диаметром до 100 мм (с учетом фасонных изделий и испытаний)</t>
  </si>
  <si>
    <t>9.1.24</t>
  </si>
  <si>
    <t>Прокладка трубопроводов из чугунных канализационных раструбных труб диаметром до 150 мм (с учетом фасонных изделий и испытаний)</t>
  </si>
  <si>
    <t>Наша цена 3334 ~1,7× рынка</t>
  </si>
  <si>
    <t>9.1.25</t>
  </si>
  <si>
    <t>Прокладка трубопроводов из чугунных канализационных раструбных труб диаметром до 50 мм (с учетом фасонных изделий и испытаний)</t>
  </si>
  <si>
    <t>Наша цена 2470 ~2,2× рынка (раструбный Ду50 — короткие участки, но не дороже Ду100)</t>
  </si>
  <si>
    <t>9.1.26</t>
  </si>
  <si>
    <t>Прокладка трубопроводов канализации из полипропиленовых труб диаметром до 110 мм (с учетом фасонных изделий и испытаний)</t>
  </si>
  <si>
    <t>прайс bhng.ru (Ø110 400/м), lideruslug (ПП 110–160 300/м, без фасонных)</t>
  </si>
  <si>
    <t>9.1.27</t>
  </si>
  <si>
    <t>Прокладка трубопроводов канализации из полипропиленовых труб диаметром до 160 мм (с учетом фасонных изделий и испытаний)</t>
  </si>
  <si>
    <t>аналог 9.1.26</t>
  </si>
  <si>
    <t>У нас Ø160 дешевле Ø110 и Ø50 — нелогично</t>
  </si>
  <si>
    <t>9.1.28</t>
  </si>
  <si>
    <t>Прокладка трубопроводов канализации из полипропиленовых труб диаметром до 50 мм (с учетом фасонных изделий и испытаний)</t>
  </si>
  <si>
    <t>Наша цена 1280 (дороже Ø110) — ~2,8× рынка, вероятно ошибка</t>
  </si>
  <si>
    <t>9.1.29</t>
  </si>
  <si>
    <t>Прокладка трубопроводов канализации из полиэтиленовых труб высокой плотности диаметром до 110 мм (с учетом фасонных изделий и испытаний)</t>
  </si>
  <si>
    <t>аналог 9.1.26 (+25% сварка ПНД)</t>
  </si>
  <si>
    <t>9.1.30</t>
  </si>
  <si>
    <t>Прокладка трубопроводов канализации из полиэтиленовых труб высокой плотности диаметром до 160 мм (с учетом фасонных изделий и испытаний)</t>
  </si>
  <si>
    <t>9.1.31</t>
  </si>
  <si>
    <t>Прокладка трубопроводов канализации из полиэтиленовых труб высокой плотности диаметром до 50 мм (с учетом фасонных изделий и испытаний)</t>
  </si>
  <si>
    <t>Наша цена 1277 ~2,3× рынка</t>
  </si>
  <si>
    <t>9.1.32</t>
  </si>
  <si>
    <t>Промывка гидродинамическим способом трубопроводов канализации внутренней диаметром до 100 мм каналоочистительной машиной Karcher</t>
  </si>
  <si>
    <t>прайс msk.prochistka.ru (110–200/м), somato66 (550/м внутр. Ду100), мин. заказ 3000–4900</t>
  </si>
  <si>
    <t>9.1.33</t>
  </si>
  <si>
    <t>Промывка гидродинамическим способом трубопроводов канализации внутренней диаметром до 150 мм каналоочистительной машиной Karcher</t>
  </si>
  <si>
    <t>аналог 9.1.32</t>
  </si>
  <si>
    <t>9.1.34</t>
  </si>
  <si>
    <t>Промывка гидродинамическоим способом трубопроводов напорной канализации диаметром до 50 мм</t>
  </si>
  <si>
    <t>Наша цена 38,68 занижена ~4,5×; при малом объёме — мин. заказ</t>
  </si>
  <si>
    <t>9.1.35</t>
  </si>
  <si>
    <t>Прочистка канализационной насосной системы двухмоторной от бытовых отходов</t>
  </si>
  <si>
    <t>аналог 9.1.36 (+1 насос)</t>
  </si>
  <si>
    <t>Наша цена 13 574 ~1,7× рынка</t>
  </si>
  <si>
    <t>9.1.36</t>
  </si>
  <si>
    <t>Прочистка канализационной насосной системы одномоторной от бытовых отходов</t>
  </si>
  <si>
    <t>прайс prochistkaspb.ru (чистка фекального насоса 4000), remont-ustanovka-nasosov.ru</t>
  </si>
  <si>
    <t>Наша цена 11 635 ~1,9× рынка</t>
  </si>
  <si>
    <t>9.1.37</t>
  </si>
  <si>
    <t>Прочистка системы внутренней канализации без использования спец техники и средств диаметром до 100 мм</t>
  </si>
  <si>
    <t>прайс msk.prochistka.ru (мех. прочистка от 110/м)</t>
  </si>
  <si>
    <t>9.1.38</t>
  </si>
  <si>
    <t>Установка ванн моечных на два отделения (под ключ)</t>
  </si>
  <si>
    <t>аналог 9.1.56 (моечная ванна нерж.)</t>
  </si>
  <si>
    <t>9.1.39</t>
  </si>
  <si>
    <t>Установка вентилей, задвижек, затворов, клапанов обратных, кранов проходных на трубопроводах из ПВХ труб диаметром до 110 мм</t>
  </si>
  <si>
    <t>прайс rsu211.ru (резьбовая арматура 848–1485)</t>
  </si>
  <si>
    <t>В разделе канализации — по сути канализационные обратные клапаны/задвижки</t>
  </si>
  <si>
    <t>9.1.40</t>
  </si>
  <si>
    <t>Установка вентилей, задвижек, затворов, клапанов обратных, кранов проходных на трубопроводах из полипропиленовых труб диаметром до 110 мм</t>
  </si>
  <si>
    <t>аналог 9.1.39</t>
  </si>
  <si>
    <t>Дубль 9.1.39 по цене</t>
  </si>
  <si>
    <t>9.1.41</t>
  </si>
  <si>
    <t>Установка вентилей, задвижек, затворов, клапанов обратных, кранов проходных на трубопроводах из полипропиленовых труб диаметром до 160 мм</t>
  </si>
  <si>
    <t>У нас Ду160 дешевле Ду110 — нелогично</t>
  </si>
  <si>
    <t>9.1.42</t>
  </si>
  <si>
    <t>Установка вентилей, задвижек, затворов, клапанов обратных, кранов проходных на трубопроводах из чугунных напорных фланцевых труб диаметром до 100 мм</t>
  </si>
  <si>
    <t>прайс rsu211.ru (фланцевая Ду100 2445)</t>
  </si>
  <si>
    <t>9.1.43</t>
  </si>
  <si>
    <t>Установка вентиля, задвижки, затвора, клапана обратного, крана проходного на трубопроводах из ПВХ труб диаметром до 65 мм</t>
  </si>
  <si>
    <t>9.1.44</t>
  </si>
  <si>
    <t>Установка вентиля, задвижки, затвора, клапана обратного, крана проходного на трубопроводах из полипропиленовых труб диаметром до 65 мм</t>
  </si>
  <si>
    <t>9.1.45</t>
  </si>
  <si>
    <t>Установка вентиля, задвижки, затвора, клапана обратного, крана проходного на трубопроводах из чугунных напорных фланцевых труб диаметром до 65 мм</t>
  </si>
  <si>
    <t>прайс rsu211.ru (фланцевая Ду65 1433)</t>
  </si>
  <si>
    <t>9.1.46</t>
  </si>
  <si>
    <t>Установка гарнитуры туалетной: вешалок, подстаканников, поручней для ванн, крючков, штанг и пр.</t>
  </si>
  <si>
    <t>прайс d-mastera СПб (полка 500)</t>
  </si>
  <si>
    <t>9.1.47</t>
  </si>
  <si>
    <t>Установка дренажного погружного насоса в приямок</t>
  </si>
  <si>
    <t>прайс lideruslug (погружной фекальный 3600), bhng.ru (дренажный от 2500)</t>
  </si>
  <si>
    <t>9.1.48</t>
  </si>
  <si>
    <t>Установка душирующего устройства с краном (под ключ)</t>
  </si>
  <si>
    <t>аналог 9.1.66 (+ кронштейн душирующего устройства)</t>
  </si>
  <si>
    <t>9.1.49</t>
  </si>
  <si>
    <t>Установка жироуловителя под мойки (под ключ)</t>
  </si>
  <si>
    <t>аналог (profi/bhng (бытовые КНС 4500)</t>
  </si>
  <si>
    <t>9.1.50</t>
  </si>
  <si>
    <t>Установка канализационной насосной системы двухмоторной</t>
  </si>
  <si>
    <t>аналог (megavolt.ru (повысит. станция от 60 000), septikmarket (КНС от 35 000)</t>
  </si>
  <si>
    <t>Внутренняя КНС типа Multilift без земляных работ; наша цена 73 077 ~1,6× рынка</t>
  </si>
  <si>
    <t>9.1.51</t>
  </si>
  <si>
    <t>Установка канализационной насосной установки одномоторной</t>
  </si>
  <si>
    <t>аналог 9.1.50</t>
  </si>
  <si>
    <t>Наша цена 61 190 ~1,7× рынка</t>
  </si>
  <si>
    <t>9.1.52</t>
  </si>
  <si>
    <t>Установка канализационной насосной установки тип SOLOLIFT</t>
  </si>
  <si>
    <t>прайс bhng.ru (бытовая КНС от 4500), san-kras.ru (от 3200)</t>
  </si>
  <si>
    <t>Наша цена 11 980 ~2,2× рынка</t>
  </si>
  <si>
    <t>9.1.53</t>
  </si>
  <si>
    <t>Установка лючка-прочистки со вставной крышкой на резиновом уплотнителе</t>
  </si>
  <si>
    <t>прайс lideruslug (ревизия 1100), d-mastera</t>
  </si>
  <si>
    <t>9.1.54</t>
  </si>
  <si>
    <t>Установка лючка-ревизий</t>
  </si>
  <si>
    <t>прайс d-mastera СПб (ревизионный люк 990 на готовое место)</t>
  </si>
  <si>
    <t>Дубль 9.1.65; если с устройством проёма — 2700 (d-mastera)</t>
  </si>
  <si>
    <t>9.1.55</t>
  </si>
  <si>
    <t>Установка микропереключателя для канализационной насосной установки</t>
  </si>
  <si>
    <t>9.1.56</t>
  </si>
  <si>
    <t>Установка моек на два отделения (под ключ)</t>
  </si>
  <si>
    <t>прайс d-mastera/lideruslug (мойка 650–1350 + сифон + смеситель)</t>
  </si>
  <si>
    <t>9.1.57</t>
  </si>
  <si>
    <t>Установка мойки на одно отделение (под ключ)</t>
  </si>
  <si>
    <t>аналог 9.1.56</t>
  </si>
  <si>
    <t>9.1.58</t>
  </si>
  <si>
    <t>Установка насосной системы для отведения конденсата от кондиционеров по типу системы CONLIFT2</t>
  </si>
  <si>
    <t>аналог 9.1.52</t>
  </si>
  <si>
    <t>9.1.59</t>
  </si>
  <si>
    <t>Установка педального смесителя (под ключ)</t>
  </si>
  <si>
    <t>аналог 9.1.66</t>
  </si>
  <si>
    <t>9.1.60</t>
  </si>
  <si>
    <t>Установка пескоуловителя (под ключ)</t>
  </si>
  <si>
    <t>аналог 9.1.49</t>
  </si>
  <si>
    <t>9.1.61</t>
  </si>
  <si>
    <t>Установка писсуаров настенных, любой конфигурации (под ключ)</t>
  </si>
  <si>
    <t>прайс d-mastera СПб (1400), profi Москва (от 1600), pochinar (1300)</t>
  </si>
  <si>
    <t>Наша цена 4551 ~1,8× рынка</t>
  </si>
  <si>
    <t>9.1.62</t>
  </si>
  <si>
    <t>Установка поддона душевого с гидроизоляцией швов (под ключ)</t>
  </si>
  <si>
    <t>прайс d-mastera СПб (поддон 2000 + гидроизоляция швов 480/мп)</t>
  </si>
  <si>
    <t>9.1.63</t>
  </si>
  <si>
    <t>Установка раковины типа тюльпан с пьедесталом</t>
  </si>
  <si>
    <t>прайс d-mastera СПб (раковина 1200–2200), lideruslug</t>
  </si>
  <si>
    <t>9.1.64</t>
  </si>
  <si>
    <t>Установка раковины (под ключ)</t>
  </si>
  <si>
    <t>прайс d-mastera СПб, lideruslug (1200–1800)</t>
  </si>
  <si>
    <t>9.1.65</t>
  </si>
  <si>
    <t>Установка ревизионного лючка из нержавеющей стали</t>
  </si>
  <si>
    <t>аналог 9.1.54</t>
  </si>
  <si>
    <t>Дубль 9.1.54</t>
  </si>
  <si>
    <t>9.1.66</t>
  </si>
  <si>
    <t>Установка смесителя для мойки/раковины (под ключ)</t>
  </si>
  <si>
    <t>прайс profi.ru СПб (от 1000), d-mastera (650–1300)</t>
  </si>
  <si>
    <t>9.1.67</t>
  </si>
  <si>
    <t>Установка смесителя с душем для ванной комнаты (под ключ)</t>
  </si>
  <si>
    <t>прайс d-mastera СПб (с лейкой 1300)</t>
  </si>
  <si>
    <t>9.1.68</t>
  </si>
  <si>
    <t>Установка трапа пластикового диаметром 100 мм (под ключ)</t>
  </si>
  <si>
    <t>прайс d-mastera СПб (1500), lideruslug (1800), bhng (от 2500)</t>
  </si>
  <si>
    <t>9.1.69</t>
  </si>
  <si>
    <t>Установка трапа пластикового диаметром 50 мм (под ключ)</t>
  </si>
  <si>
    <t>У нас Ду50 дороже Ду100 — нелогично</t>
  </si>
  <si>
    <t>9.1.70</t>
  </si>
  <si>
    <t>Установка трапа стального диаметром 100 мм (под ключ)</t>
  </si>
  <si>
    <t>аналог 9.1.68 (+20% сталь)</t>
  </si>
  <si>
    <t>9.1.71</t>
  </si>
  <si>
    <t>Установка трапа стального диаметром 50 мм (под ключ)</t>
  </si>
  <si>
    <t>9.1.72</t>
  </si>
  <si>
    <t>Установка унитаза любой марки с непосредственно присоединенным бачком (под ключ)</t>
  </si>
  <si>
    <t>прайс d-mastera СПб (2000), lideruslug (2250), profi (1500–5000)</t>
  </si>
  <si>
    <t>9.1.73</t>
  </si>
  <si>
    <t>Установка финального жироуловителя (под ключ)</t>
  </si>
  <si>
    <t>аналог 9.1.49 (×3,5 масса/обвязка)</t>
  </si>
  <si>
    <t>Наша цена 5138 занижена ~2,3× (финальный жироуловитель — крупный, с обвязкой и вентиляцией)</t>
  </si>
  <si>
    <t>9.1.74</t>
  </si>
  <si>
    <t>Чистка с предварительным разбором канализационной насосной системы двухмоторной</t>
  </si>
  <si>
    <t>аналог 9.1.75</t>
  </si>
  <si>
    <t>9.1.75</t>
  </si>
  <si>
    <t>Чистка с предварительным разбором канализационной насосной системы одномоторной</t>
  </si>
  <si>
    <t>аналог 9.1.36 (+разборка/сборка)</t>
  </si>
  <si>
    <t>Наша цена 19 137 ~1,9× рынка</t>
  </si>
  <si>
    <t>9.1.76</t>
  </si>
  <si>
    <t>Чистка с предварительным разбором насоса типа SOLOLIFT</t>
  </si>
  <si>
    <t>прайс prochistkaspb.ru (чистка Sololift вскрытием 4000), Москва от 2000–3500</t>
  </si>
  <si>
    <t>Наша цена 26 302 ~6× рынка — вероятно ошибка (перепутано с КНС)</t>
  </si>
  <si>
    <t>9.1.N1</t>
  </si>
  <si>
    <t>Демонтаж унитаза с бачком</t>
  </si>
  <si>
    <t>прайс d-mastera СПб (850 частн.)</t>
  </si>
  <si>
    <t>9.1.N2</t>
  </si>
  <si>
    <t>Демонтаж раковины/мойки со смесителем и сифоном</t>
  </si>
  <si>
    <t>прайс d-mastera СПб (550)</t>
  </si>
  <si>
    <t>9.1.N3</t>
  </si>
  <si>
    <t>Демонтаж канализационных трубопроводов из пластмассовых труб диаметром до 110 мм</t>
  </si>
  <si>
    <t>прайс bhng.ru (демонтаж от 200/мп), d-mastera (250)</t>
  </si>
  <si>
    <t>9.1.N4</t>
  </si>
  <si>
    <t>Демонтаж канализационных трубопроводов из чугунных труб диаметром до 150 мм</t>
  </si>
  <si>
    <t>прайс d-mastera СПб (чугун 520/мп)</t>
  </si>
  <si>
    <t>9.1.N5</t>
  </si>
  <si>
    <t>Телеинспекция (видеодиагностика) внутренней канализации с отчётом</t>
  </si>
  <si>
    <t>прайс msk.prochistka.ru (120 руб/м)</t>
  </si>
  <si>
    <t>Минимальный заказ ~3000–4000</t>
  </si>
  <si>
    <t>9.1.N6</t>
  </si>
  <si>
    <t>Устранение засора санприбора/трапа ручным тросом (раковина, унитаз, трап)</t>
  </si>
  <si>
    <t>прайс d-mastera СПб (1600), lideruslug (900–2600)</t>
  </si>
  <si>
    <t>9.1.N7</t>
  </si>
  <si>
    <t>Установка подвесного унитаза с инсталляцией (под ключ, без отделки короба)</t>
  </si>
  <si>
    <t>прайс d-mastera (рама 2000 + унитаз 2500), lideruslug (2600)</t>
  </si>
  <si>
    <t>9.1.N8</t>
  </si>
  <si>
    <t>Замена стояка канализации Ду110 в пределах этажа (демонтаж чугуна, монтаж ПП с ревизией)</t>
  </si>
  <si>
    <t>этаж</t>
  </si>
  <si>
    <t>прайс d-mastera СПб (замена стояка 8000)</t>
  </si>
  <si>
    <t>9.1.N9</t>
  </si>
  <si>
    <t>Врезка в существующий канализационный трубопровод до Ду110 (тройник/отвод)</t>
  </si>
  <si>
    <t>прайс d-mastera (точка 600, сгон 800), bhng (подводка 1500)</t>
  </si>
  <si>
    <t>9.1.N10</t>
  </si>
  <si>
    <t>Установка канализационного обратного клапана Ду50–110</t>
  </si>
  <si>
    <t>прайс bhng.ru (2000), lideruslug (1500)</t>
  </si>
  <si>
    <t>9.1.N11</t>
  </si>
  <si>
    <t>Герметизация примыканий санприборов/моек к стене санитарным герметиком</t>
  </si>
  <si>
    <t>прайс d-mastera СПб (350/мп)</t>
  </si>
  <si>
    <t>9.1.N12</t>
  </si>
  <si>
    <t>Замена смывного устройства (кнопки, механизма) писсуара/унитаза</t>
  </si>
  <si>
    <t>аналог 9.1.3</t>
  </si>
  <si>
    <t>9.2 Система отопления</t>
  </si>
  <si>
    <t>9.2.1</t>
  </si>
  <si>
    <t>Антикоррозийная изоляция трубопроводов с подготовкой поверхности</t>
  </si>
  <si>
    <t>Наша цена 1200 ~2× рынка</t>
  </si>
  <si>
    <t>9.2.2</t>
  </si>
  <si>
    <t>Врезка в действующие внутренние сети отопления диаметром до 150 мм с установкой запорной арматуры(только для стальных трубопроводов)</t>
  </si>
  <si>
    <t>аналог 9.2.4</t>
  </si>
  <si>
    <t>9.2.3</t>
  </si>
  <si>
    <t>Врезка в действующие внутренние сети отопления диаметром от 25 до 50 мм с установкой запорной арматуры (только для стальных трубопроводов)</t>
  </si>
  <si>
    <t>аналог (rsu211 (арматура + сварка), d-mastera (врезка 650–1500)</t>
  </si>
  <si>
    <t>9.2.4</t>
  </si>
  <si>
    <t>Врезка в действующие внутренние сети отопления диаметром от 50 до 100 мм с установкой запорной арматуры (только для стальных трубопроводов)</t>
  </si>
  <si>
    <t>аналог 9.2.3</t>
  </si>
  <si>
    <t>9.2.5</t>
  </si>
  <si>
    <t>Гидравлическое испытание трубопроводов систем отопления, водопровода и горячего водоснабжения диаметром до 100 мм</t>
  </si>
  <si>
    <t>Наша цена 138/м ~2,3× рынка; на малых объёмах — минимальная стоимость испытания ~3000–3500 (profi СПб опрессовка от 3230)</t>
  </si>
  <si>
    <t>9.2.6</t>
  </si>
  <si>
    <t>Гидравлическое испытание трубопроводов систем отопления, водопровода и горячего водоснабжения диаметром до 50 мм</t>
  </si>
  <si>
    <t>аналог 9.2.5</t>
  </si>
  <si>
    <t>Наша цена 137/м ~3× рынка</t>
  </si>
  <si>
    <t>9.2.7</t>
  </si>
  <si>
    <t>Гидравлическое испытание+гидро-пневмопромывка УУТЭ</t>
  </si>
  <si>
    <t>аналог (engineeringdom.ru, avitekengineering.ru (промывка/опрессовка 9 000–18 000)</t>
  </si>
  <si>
    <t>9.2.8</t>
  </si>
  <si>
    <t>Гидропневматическая промывка систем теплоснабжения</t>
  </si>
  <si>
    <t>прайс pulscen.ru (5–20 руб/м² здания), avitek (от 18 000/система)</t>
  </si>
  <si>
    <t>9.2.9</t>
  </si>
  <si>
    <t>Изоляция трубопроводов полуцилиндрами на основе минеральной ваты</t>
  </si>
  <si>
    <t>прайс samzmk.com (минвата 495/мп), profi СПб (90–700)</t>
  </si>
  <si>
    <t>9.2.10</t>
  </si>
  <si>
    <t>Изоляция трубопроводов трубками на основе вспененного каучука</t>
  </si>
  <si>
    <t>прайс samzmk.com (K-Flex 572/мп), bhng (45–200)</t>
  </si>
  <si>
    <t>Наша цена 624 ~2,5× рынка для Ду до 50</t>
  </si>
  <si>
    <t>9.2.11</t>
  </si>
  <si>
    <t>Изоляция трубопроводов трубками на основе вспененного полиэтилена</t>
  </si>
  <si>
    <t>аналог 9.2.10 (ППЭ легче каучука)</t>
  </si>
  <si>
    <t>Наша цена 624 ~4× рынка</t>
  </si>
  <si>
    <t>9.2.12</t>
  </si>
  <si>
    <t>Монтаж реле перепада давления с импульсными трубками</t>
  </si>
  <si>
    <t>9.2.13</t>
  </si>
  <si>
    <t>Монтаж решеток для радиатора отопления</t>
  </si>
  <si>
    <t>аналог (d-mastera (вентрешётки 195, экран 750)</t>
  </si>
  <si>
    <t>9.2.14</t>
  </si>
  <si>
    <t>Нарезка длинной резьбы вручную на металлической трубе диаметром до 100 мм</t>
  </si>
  <si>
    <t>аналог 9.2.15</t>
  </si>
  <si>
    <t>9.2.15</t>
  </si>
  <si>
    <t>Нарезка длинной резьбы вручную на металлической трубе диаметром до 50 мм</t>
  </si>
  <si>
    <t>прайс d-mastera СПб (нарезка резьбы до 50 мм 650)</t>
  </si>
  <si>
    <t>9.2.16</t>
  </si>
  <si>
    <t>Нарезка короткой резьбы вручную на металлической трубе диаметром до 100 мм</t>
  </si>
  <si>
    <t>9.2.17</t>
  </si>
  <si>
    <t>Нарезка короткой резьбы вручную на металлической трубе диаметром до 50 мм</t>
  </si>
  <si>
    <t>прайс d-mastera СПб (до 30 мм 550)</t>
  </si>
  <si>
    <t>9.2.18</t>
  </si>
  <si>
    <t>Организация аварийного отключения теплоснабжения в ресурсоснабжающей организации</t>
  </si>
  <si>
    <t>9.2.19</t>
  </si>
  <si>
    <t>Получение акта допуска в эксплуатацию узла учета тепловой энергии, вызов представителя энергоснабжающей организации для проведения опломбирования УУТЭ</t>
  </si>
  <si>
    <t>аналог (megavolt.ru (узлы учёта от 50 000 под ключ)</t>
  </si>
  <si>
    <t>Без стоимости проекта и госпошлин РСО</t>
  </si>
  <si>
    <t>9.2.20</t>
  </si>
  <si>
    <t>Проверка на прогрев отопительных приборов с регулировкой</t>
  </si>
  <si>
    <t>Наша цена 1402/прибор ~2,8× рынка</t>
  </si>
  <si>
    <t>9.2.21</t>
  </si>
  <si>
    <t>Прокладка трубопроводов отопления стальных бесшовных и электросварных труб диаметром: 100 мм (с учетом фасонных изделий)</t>
  </si>
  <si>
    <t>прайс rsu211.ru (Ø108 1073/м + отводы 1609/шт)</t>
  </si>
  <si>
    <t>9.2.22</t>
  </si>
  <si>
    <t>Прокладка трубопроводов отопления стальных бесшовных и электросварных труб диаметром: 125 мм (с учетом фасонных изделий)</t>
  </si>
  <si>
    <t>прайс rsu211.ru (Ø133 1870/м)</t>
  </si>
  <si>
    <t>9.2.23</t>
  </si>
  <si>
    <t>Прокладка трубопроводов отопления стальных бесшовных и электросварных труб диаметром: 150 мм (с учетом фасонных изделий)</t>
  </si>
  <si>
    <t>прайс rsu211.ru (Ø159 2080/м)</t>
  </si>
  <si>
    <t>9.2.24</t>
  </si>
  <si>
    <t>Прокладка трубопроводов отопления стальных бесшовных и электросварных труб диаметром: 50 мм (с учетом фасонных изделий)</t>
  </si>
  <si>
    <t>прайс rsu211.ru (Ø57 605/м), teplo-gorod/eic.spb (575–750/м)</t>
  </si>
  <si>
    <t>9.2.25</t>
  </si>
  <si>
    <t>Прокладка трубопроводов отопления стальных бесшовных и электросварных труб диаметром: 65 мм (с учетом фасонных изделий)</t>
  </si>
  <si>
    <t>прайс rsu211.ru (Ø76 660/м)</t>
  </si>
  <si>
    <t>9.2.26</t>
  </si>
  <si>
    <t>Прокладка трубопроводов отопления стальных бесшовных и электросварных труб диаметром: 80 мм (с учетом фасонных изделий)</t>
  </si>
  <si>
    <t>прайс rsu211.ru (Ø89 880/м)</t>
  </si>
  <si>
    <t>9.2.27</t>
  </si>
  <si>
    <t>Прокладка трубопроводов отопления из многослойных металл-полимерных труб диаметром 20 мм (с учетом фасонных изделий)</t>
  </si>
  <si>
    <t>прайс lideruslug (м/п 110–190 без фитингов), d-mastera (1200/мп разводка)</t>
  </si>
  <si>
    <t>Наша цена 2104 ~4,7× рынка; Ду20/25 у нас дороже Ду50/63 — вероятна ошибка (в цене материал?)</t>
  </si>
  <si>
    <t>9.2.28</t>
  </si>
  <si>
    <t>Прокладка трубопроводов отопления из многослойных металл-полимерных труб диаметром 25 мм (с учетом фасонных изделий)</t>
  </si>
  <si>
    <t>аналог 9.2.27</t>
  </si>
  <si>
    <t>Наша цена 2320 ~4,6× рынка</t>
  </si>
  <si>
    <t>9.2.29</t>
  </si>
  <si>
    <t>Прокладка трубопроводов отопления из многослойных металл-полимерных труб диаметром 50 мм (с учетом фасонных изделий)</t>
  </si>
  <si>
    <t>9.2.30</t>
  </si>
  <si>
    <t>Прокладка трубопроводов отопления из многослойных металл-полимерных труб диаметром 63 мм (с учетом фасонных изделий)</t>
  </si>
  <si>
    <t>9.2.31</t>
  </si>
  <si>
    <t>Прокладка трубопроводов отопления из многослойных полипропиленовых труб диаметром 20 мм (с учетом фасонных изделий)</t>
  </si>
  <si>
    <t>прайс hands.ru/k-v-s.ru СПб (ПП от 150–280/м), lideruslug</t>
  </si>
  <si>
    <t>9.2.32</t>
  </si>
  <si>
    <t>Прокладка трубопроводов отопления из многослойных полипропиленовых труб диаметром 25 мм (с учетом фасонных изделий)</t>
  </si>
  <si>
    <t>аналог 9.2.31</t>
  </si>
  <si>
    <t>9.2.33</t>
  </si>
  <si>
    <t>Прокладка трубопроводов отопления из многослойных полипропиленовых труб диаметром 50 мм (с учетом фасонных изделий)</t>
  </si>
  <si>
    <t>прайс СПб (ПП Ø50 от 380/м), vodo-proekt (420)</t>
  </si>
  <si>
    <t>9.2.34</t>
  </si>
  <si>
    <t>Прокладка трубопроводов отопления из многослойных полипропиленовых труб диаметром 80 мм (с учетом фасонных изделий)</t>
  </si>
  <si>
    <t>аналог 9.2.33</t>
  </si>
  <si>
    <t>ПП Ø80 — нестандартный типоразмер (ряд 75/90)</t>
  </si>
  <si>
    <t>9.2.35</t>
  </si>
  <si>
    <t>Прокладка трубопроводов отопления из стальных водогазопроводных неоцинкованных труб диаметром 15 мм (с учетом фасонных изделий)</t>
  </si>
  <si>
    <t>прайс rsu211.ru (ВГП Ø15 208/м + отводы 311/шт)</t>
  </si>
  <si>
    <t>9.2.36</t>
  </si>
  <si>
    <t>Прокладка трубопроводов отопления из стальных водогазопроводных неоцинкованных труб диаметром 20 мм (с учетом фасонных изделий)</t>
  </si>
  <si>
    <t>прайс rsu211.ru (Ø20 260/м)</t>
  </si>
  <si>
    <t>9.2.37</t>
  </si>
  <si>
    <t>Прокладка трубопроводов отопления из стальных водогазопроводных неоцинкованных труб диаметром 25 мм (с учетом фасонных изделий)</t>
  </si>
  <si>
    <t>прайс rsu211.ru (Ø25 318/м)</t>
  </si>
  <si>
    <t>9.2.38</t>
  </si>
  <si>
    <t>Прокладка трубопроводов отопления из стальных водогазопроводных неоцинкованных труб диаметром 32 мм (с учетом фасонных изделий)</t>
  </si>
  <si>
    <t>аналог 9.2.37</t>
  </si>
  <si>
    <t>9.2.39</t>
  </si>
  <si>
    <t>Прокладка трубопроводов отопления из стальных водогазопроводных неоцинкованных труб диаметром 40 мм (с учетом фасонных изделий)</t>
  </si>
  <si>
    <t>прайс rsu211.ru (Ø40 468/м)</t>
  </si>
  <si>
    <t>У нас Ø40 дороже Ø50</t>
  </si>
  <si>
    <t>9.2.40</t>
  </si>
  <si>
    <t>Прокладка трубопроводов отопления из стальных водогазопроводных неоцинкованных труб диаметром 50 мм (с учетом фасонных изделий)</t>
  </si>
  <si>
    <t>прайс rsu211.ru (Ø50 605/м)</t>
  </si>
  <si>
    <t>9.2.41</t>
  </si>
  <si>
    <t>Прокладка трубопроводов теплснабжения из стальных бесшовных горячекатанных труб диаметром 102 мм (с учетом фасонных изделий)</t>
  </si>
  <si>
    <t>прайс rsu211.ru (Ø102 963/м)</t>
  </si>
  <si>
    <t>Дубль 9.2.42 (Ø102≈Ø108) и 9.2.21</t>
  </si>
  <si>
    <t>9.2.42</t>
  </si>
  <si>
    <t>Прокладка трубопроводов теплснабжения из стальных бесшовных горячекатанных труб диаметром 108 мм (с учетом фасонных изделий)</t>
  </si>
  <si>
    <t>прайс rsu211.ru (Ø108 1073/м)</t>
  </si>
  <si>
    <t>Дубль 9.2.21</t>
  </si>
  <si>
    <t>9.2.43</t>
  </si>
  <si>
    <t>Прокладка трубопроводов теплснабжения из стальных бесшовных горячекатанных труб диаметром 133 мм (с учетом фасонных изделий)</t>
  </si>
  <si>
    <t>Дубль 9.2.22</t>
  </si>
  <si>
    <t>9.2.44</t>
  </si>
  <si>
    <t>Прокладка трубопроводов теплснабжения из стальных бесшовных горячекатанных труб диаметром 159 мм (с учетом фасонных изделий)</t>
  </si>
  <si>
    <t>Дубль 9.2.23</t>
  </si>
  <si>
    <t>9.2.45</t>
  </si>
  <si>
    <t>Прокладка трубопроводов теплснабжения из стальных бесшовных горячекатанных труб диаметром 32 мм (с учетом фасонных изделий)</t>
  </si>
  <si>
    <t>аналог 9.2.47</t>
  </si>
  <si>
    <t>Ø32 — наружный диаметр (≈Ду25)</t>
  </si>
  <si>
    <t>9.2.46</t>
  </si>
  <si>
    <t>Прокладка трубопроводов теплснабжения из стальных бесшовных горячекатанных труб диаметром 40 мм (с учетом фасонных изделий)</t>
  </si>
  <si>
    <t>9.2.47</t>
  </si>
  <si>
    <t>Прокладка трубопроводов теплснабжения из стальных бесшовных горячекатанных труб диаметром 50 мм (с учетом фасонных изделий)</t>
  </si>
  <si>
    <t>прайс rsu211.ru (Ø57 605/м)</t>
  </si>
  <si>
    <t>«Диаметр 50» — вероятно Ду50 (Ø57), дубль 9.2.24</t>
  </si>
  <si>
    <t>9.2.48</t>
  </si>
  <si>
    <t>Прокладка трубопроводов теплснабжения из стальных бесшовных горячекатанных труб диаметром 76 мм (с учетом фасонных изделий)</t>
  </si>
  <si>
    <t>Дубль 9.2.25</t>
  </si>
  <si>
    <t>9.2.49</t>
  </si>
  <si>
    <t>Прочистка и промывка радиаторов отопления</t>
  </si>
  <si>
    <t>прайс ds-m.ru (2500/радиатор)</t>
  </si>
  <si>
    <t>9.2.50</t>
  </si>
  <si>
    <t>Слив и наполнение водой системы отопления</t>
  </si>
  <si>
    <t>Наша цена 2 руб/м3 — явная ошибка (вероятно, другая ед.); минимум на систему ~3000–5000</t>
  </si>
  <si>
    <t>9.2.51</t>
  </si>
  <si>
    <t>Установка байпаса с 2-мя шаровыми кранами (под ключ)</t>
  </si>
  <si>
    <t>прайс d-mastera СПб (байпас на радиатор 2500), lideruslug (1100–2250)</t>
  </si>
  <si>
    <t>Наша цена 4966 ~2× рынка</t>
  </si>
  <si>
    <t>9.2.52</t>
  </si>
  <si>
    <t>Установка байпаса с 3-мя шаровыми кранами (под ключ)</t>
  </si>
  <si>
    <t>аналог 9.2.51</t>
  </si>
  <si>
    <t>Наша цена 5772 ~1,9× рынка</t>
  </si>
  <si>
    <t>9.2.53</t>
  </si>
  <si>
    <t>Установка блока питания импульсного</t>
  </si>
  <si>
    <t>9.2.54</t>
  </si>
  <si>
    <t>Установка в системах водоснабжения и отопления клапана предохранительного (под ключ)</t>
  </si>
  <si>
    <t>прайс d-mastera СПб (предохр. клапан 700)</t>
  </si>
  <si>
    <t>9.2.55</t>
  </si>
  <si>
    <t>Установка в системах водоснабжения и отопления расходомера (под ключ)</t>
  </si>
  <si>
    <t>аналог 9.4.64 (счётчик)</t>
  </si>
  <si>
    <t>9.2.56</t>
  </si>
  <si>
    <t>Установка воздухоотводчика в системе отопления (под ключ)</t>
  </si>
  <si>
    <t>прайс d-mastera СПб (кран Маевского 900)</t>
  </si>
  <si>
    <t>Наша цена 1897 ~2,4× рынка</t>
  </si>
  <si>
    <t>9.2.57</t>
  </si>
  <si>
    <t>Установка гильзы в перекрытие (труба стальная D 76 мм, длина 400 мм) /Прокладка трубопроводов отопления и водоснабжения из стальных электросварных труб диаметром 80 мм</t>
  </si>
  <si>
    <t>Наименование смешанное (гильза / прокладка трубы Ду80); без сверления отверстия в перекрытии</t>
  </si>
  <si>
    <t>9.2.58</t>
  </si>
  <si>
    <t>Установка датчика избыточного давления 0..1,6 Мпа</t>
  </si>
  <si>
    <t>аналог 9.2.62</t>
  </si>
  <si>
    <t>9.2.59</t>
  </si>
  <si>
    <t>Установка двух/трехходового клапана с сервоприводом</t>
  </si>
  <si>
    <t>прайс teplomatica.ru (3-ход. клапан 3500), прайс 3-ход. с сервоприводом 8500</t>
  </si>
  <si>
    <t>9.2.60</t>
  </si>
  <si>
    <t>Установка клапана для подключения расширительного бака в системах водоснабжения и отопления</t>
  </si>
  <si>
    <t>аналог 9.2.54</t>
  </si>
  <si>
    <t>9.2.61</t>
  </si>
  <si>
    <t>Установка клапана приемного в системах водоснабжения и отопления (под ключ)</t>
  </si>
  <si>
    <t>9.2.62</t>
  </si>
  <si>
    <t>Установка манометра с трехходовым краном</t>
  </si>
  <si>
    <t>прайс rsu211.ru (кран 3-ход. 437 + манометр 708)</t>
  </si>
  <si>
    <t>Наша цена 462 занижена ~1,5×</t>
  </si>
  <si>
    <t>9.2.63</t>
  </si>
  <si>
    <t>Установка муфтовых вентилей, задвижек, затворов, клапанов обратных, кранов проходных на трубопроводах из полипропиленовых труб диаметром до 100 мм</t>
  </si>
  <si>
    <t>аналог 9.2.66</t>
  </si>
  <si>
    <t>Муфтовая арматура на ПП Ду&gt;80 практически не применяется</t>
  </si>
  <si>
    <t>9.2.64</t>
  </si>
  <si>
    <t>Установка муфтовых вентилей, задвижек, затворов, клапанов обратных, кранов проходных на трубопроводах из полипропиленовых труб диаметром до 150 мм</t>
  </si>
  <si>
    <t>Муфтовой арматуры Ду150 на ПП не бывает — проверить позицию</t>
  </si>
  <si>
    <t>9.2.65</t>
  </si>
  <si>
    <t>Установка муфтовых вентилей, задвижек, затворов, клапанов обратных, кранов проходных на трубопроводах из полипропиленовых труб диаметром до 25 мм</t>
  </si>
  <si>
    <t>прайс rsu211.ru (резьбовая Ø25 848), d-mastera (кран 800)</t>
  </si>
  <si>
    <t>9.2.66</t>
  </si>
  <si>
    <t>Установка муфтовых вентилей, задвижек, затворов, клапанов обратных, кранов проходных на трубопроводах из полипропиленовых труб диаметром до 50 мм</t>
  </si>
  <si>
    <t>прайс rsu211.ru (Ø50 1485)</t>
  </si>
  <si>
    <t>9.2.67</t>
  </si>
  <si>
    <t>Установка муфтовых вентилей, задвижек, затворов, клапанов обратных, кранов проходных на трубопроводах из стальных труб диаметром до 100 мм</t>
  </si>
  <si>
    <t>прайс rsu211.ru (Ø80 2475)</t>
  </si>
  <si>
    <t>Наша цена 1088 занижена ~2×</t>
  </si>
  <si>
    <t>9.2.68</t>
  </si>
  <si>
    <t>Установка муфтовых вентилей, задвижек, затворов, клапанов обратных, кранов проходных на трубопроводах из стальных труб диаметром до 150 мм</t>
  </si>
  <si>
    <t>аналог 9.2.67</t>
  </si>
  <si>
    <t>Муфтовая Ду150 на стали — редкость; наша цена 1283 занижена ~2,5×</t>
  </si>
  <si>
    <t>9.2.69</t>
  </si>
  <si>
    <t>Установка муфтовых вентилей, задвижек, затворов, клапанов обратных, кранов проходных на трубопроводах из стальных труб диаметром до 25 мм</t>
  </si>
  <si>
    <t>прайс rsu211.ru (Ø25 848), d-mastera (800)</t>
  </si>
  <si>
    <t>9.2.70</t>
  </si>
  <si>
    <t>Установка муфтовых вентилей, задвижек, затворов, клапанов обратных, кранов проходных на трубопроводах из стальных труб диаметром до 50 мм</t>
  </si>
  <si>
    <t>9.2.71</t>
  </si>
  <si>
    <t>Установка насоса центробежного с электродвигателем в системах водоснабжения и отопления (с монтажом фланцев)</t>
  </si>
  <si>
    <t>аналог 9.2.89 (×2 — центробежный с двигателем на раме)</t>
  </si>
  <si>
    <t>9.2.72</t>
  </si>
  <si>
    <t>Установка подводки гибкой</t>
  </si>
  <si>
    <t>прайс d-mastera СПб (гибкая подводка 750/шт)</t>
  </si>
  <si>
    <t>Ед. «мп» для гибкой подводки сомнительна — обычно шт</t>
  </si>
  <si>
    <t>9.2.73</t>
  </si>
  <si>
    <t>Установка преобразователя расхода 1-поточный</t>
  </si>
  <si>
    <t>9.2.74</t>
  </si>
  <si>
    <t>Установка преобразователя расхода 2-поточный</t>
  </si>
  <si>
    <t>аналог 9.2.73</t>
  </si>
  <si>
    <t>Наша цена 1673 занижена ~2,7× (2-поточный ≈ 2 расходомера)</t>
  </si>
  <si>
    <t>9.2.75</t>
  </si>
  <si>
    <t>Установка преобразователя расхода 4-поточный</t>
  </si>
  <si>
    <t>9.2.76</t>
  </si>
  <si>
    <t>Установка радиатора стального, любой кофигурации (под ключ)</t>
  </si>
  <si>
    <t>прайс profi.ru СПб (от 2500), d-mastera (стальной 1900), lideruslug (1800)</t>
  </si>
  <si>
    <t>9.2.77</t>
  </si>
  <si>
    <t>Установка смесительного узла с учетом наладки</t>
  </si>
  <si>
    <t>аналог (прайс узлы смешения (насосная группа от 3500 + клапан с приводом 8500 + наладка)</t>
  </si>
  <si>
    <t>9.2.78</t>
  </si>
  <si>
    <t>Установка счетчиков потребления тепловой энергии c цифровым выходом</t>
  </si>
  <si>
    <t>прайс teplochetchik.ru (4900 Москва), teplocom (4000)</t>
  </si>
  <si>
    <t>Наша цена 1599 занижена ~2×</t>
  </si>
  <si>
    <t>9.2.79</t>
  </si>
  <si>
    <t>Установка тепловычислителя</t>
  </si>
  <si>
    <t>Наша цена 924 занижена ~2,7×</t>
  </si>
  <si>
    <t>9.2.80</t>
  </si>
  <si>
    <t>Установка термометра в оправе прямых и угловых</t>
  </si>
  <si>
    <t>9.2.81</t>
  </si>
  <si>
    <t>Установка термометра сопротивления</t>
  </si>
  <si>
    <t>9.2.82</t>
  </si>
  <si>
    <t>Установка термопреобразователей</t>
  </si>
  <si>
    <t>аналог 9.2.81</t>
  </si>
  <si>
    <t>Дубль 9.2.81</t>
  </si>
  <si>
    <t>9.2.83</t>
  </si>
  <si>
    <t>Установка трубы гофрированной из нержавеющей стали с учетом муфт</t>
  </si>
  <si>
    <t>прайс rsu211.ru (гофра нерж. 158 + муфты 146 руб/м)</t>
  </si>
  <si>
    <t>9.2.84</t>
  </si>
  <si>
    <t>Установка устройства считывания</t>
  </si>
  <si>
    <t>прайс lideruslug (прибор считывания 3000)</t>
  </si>
  <si>
    <t>9.2.85</t>
  </si>
  <si>
    <t>Установка фланцевых вентилей, задвижек, затворов, клапанов обратных, кранов проходных на трубопроводах из стальных труб диаметром до 100 мм</t>
  </si>
  <si>
    <t>прайс rsu211.ru (фланцевая Ду100 2445, без приварки фланцев)</t>
  </si>
  <si>
    <t>9.2.86</t>
  </si>
  <si>
    <t>Установка фланцевых вентилей, задвижек, затворов, клапанов обратных, кранов проходных на трубопроводах из стальных труб диаметром до 150 мм</t>
  </si>
  <si>
    <t>прайс rsu211.ru (фланцевая Ду150 5097)</t>
  </si>
  <si>
    <t>9.2.87</t>
  </si>
  <si>
    <t>Установка фланцевых вентилей, задвижек, затворов, клапанов обратных, кранов проходных на трубопроводах из стальных труб диаметром до 25 мм</t>
  </si>
  <si>
    <t>прайс rsu211.ru (фланцевая Ду40 1062)</t>
  </si>
  <si>
    <t>9.2.88</t>
  </si>
  <si>
    <t>Установка фланцевых вентилей, задвижек, затворов, клапанов обратных, кранов проходных на трубопроводах из стальных труб диаметром до 50 мм</t>
  </si>
  <si>
    <t>прайс rsu211.ru (фланцевая Ду50 1228)</t>
  </si>
  <si>
    <t>9.2.89</t>
  </si>
  <si>
    <t>Установка циркуляционного насоса в систему отопления на готовое основание</t>
  </si>
  <si>
    <t>прайс service-balticmaster.ru (насос с фланцами 8750 Москва), d-mastera (2400 частн.)</t>
  </si>
  <si>
    <t>9.2.90</t>
  </si>
  <si>
    <t>Установка шкафа скоммутированного металлического для теплосчетчика</t>
  </si>
  <si>
    <t>9.2.91</t>
  </si>
  <si>
    <t>Установка электромагнитного теплосчетчика</t>
  </si>
  <si>
    <t>аналог 9.2.78 (комплект: 2 расходомера + вычислитель)</t>
  </si>
  <si>
    <t>Наша цена 5185 занижена ~1,7×</t>
  </si>
  <si>
    <t>9.2.92</t>
  </si>
  <si>
    <t>Установка закладных устройств приборов, бобышки, штуцеры (под установку манометров, термометров, спускников)</t>
  </si>
  <si>
    <t>аналог (rsu211.ru (муфта приварная 208–318)</t>
  </si>
  <si>
    <t>9.2.93</t>
  </si>
  <si>
    <t>Ремонт стального трубопровода диаметром до 50 мм (1 место ремонта) (1. Доставка рабочих к месту производства работ и обратно 2. Внешний осмотр 3. Ремонт трубопровода электрогазосваркой 4. Гидроиспытание)</t>
  </si>
  <si>
    <t>расчёт: (выезд + сварка + испытание)</t>
  </si>
  <si>
    <t>9.2.94</t>
  </si>
  <si>
    <t>Ремонт стального трубопровода диаметром до 80 мм (1 место ремонта) (1. Доставка рабочих к месту производства работ и обратно 2. Внешний осмотр 3. Ремонт трубопровода электрогазосваркой 4. Гидроиспытание)</t>
  </si>
  <si>
    <t>аналог 9.2.93</t>
  </si>
  <si>
    <t>9.2.95</t>
  </si>
  <si>
    <t>Ремонт стального трубопровода диаметром до 100 мм (1 место ремонта) (1. Доставка рабочих к месту производства работ и обратно 2. Внешний осмотр 3. Ремонт трубопровода электрогазосваркой 4. Гидроиспытание)</t>
  </si>
  <si>
    <t>9.2.96</t>
  </si>
  <si>
    <t>Поверка манометра (Техническое обслуживание) (1 шт)</t>
  </si>
  <si>
    <t>расчёт: (поверка в ЦСМ ~400–600 + демонтаж/монтаж)</t>
  </si>
  <si>
    <t>Поверку выполняет аккредитованная лаборатория — мы посредник</t>
  </si>
  <si>
    <t>9.2.97</t>
  </si>
  <si>
    <t>Проведение лабораторного химического анализа жесткости воды</t>
  </si>
  <si>
    <t>расчёт: (лаб. анализ ~1000–1500)</t>
  </si>
  <si>
    <t>Анализ выполняет лаборатория; бригаде — только отбор/доставка пробы</t>
  </si>
  <si>
    <t>9.2.98</t>
  </si>
  <si>
    <t>Повторный вызов представителей ПАО «МОЭК» для приемки к зимней эксплуатации теплофикационного оборудования зданий (в расчете на одно здание), кроме ЦТП/ИТП</t>
  </si>
  <si>
    <t>аналог 9.2.18</t>
  </si>
  <si>
    <t>Позиция МОЭК — только Москва; в СПб аналог ГУП «ТЭК СПб»</t>
  </si>
  <si>
    <t>9.2.N1</t>
  </si>
  <si>
    <t>Демонтаж радиатора отопления с заглушением подводок</t>
  </si>
  <si>
    <t>прайс d-mastera СПб (600–1200)</t>
  </si>
  <si>
    <t>9.2.N2</t>
  </si>
  <si>
    <t>Демонтаж стальных трубопроводов отопления/водоснабжения до Ду50 (газорезка)</t>
  </si>
  <si>
    <t>прайс d-mastera СПб (сталь 400/мп)</t>
  </si>
  <si>
    <t>9.2.N3</t>
  </si>
  <si>
    <t>Замена термостатического клапана/термоголовки радиатора</t>
  </si>
  <si>
    <t>аналог 9.2.56</t>
  </si>
  <si>
    <t>9.2.N4</t>
  </si>
  <si>
    <t>Установка внутрипольного/настенного водяного конвектора с подключением</t>
  </si>
  <si>
    <t>прайс lideruslug (внутрипольный 3300)</t>
  </si>
  <si>
    <t>9.2.N5</t>
  </si>
  <si>
    <t>Опрессовка системы отопления здания/ИТП с оформлением акта (до 10 стояков)</t>
  </si>
  <si>
    <t>система</t>
  </si>
  <si>
    <t>прайс profi.ru СПб (от 3230), somato66 (здание 33 000)</t>
  </si>
  <si>
    <t>9.2.N6</t>
  </si>
  <si>
    <t>Подготовка ИТП/теплового пункта к отопительному сезону (ревизия арматуры, промывка, опрессовка, акт)</t>
  </si>
  <si>
    <t>аналог 9.2.N5 + 9.2.7</t>
  </si>
  <si>
    <t>Без замены оборудования и сдачи РСО</t>
  </si>
  <si>
    <t>9.2.N7</t>
  </si>
  <si>
    <t>Ревизия задвижки/затвора Ду50–100 (замена набивки, прокладок)</t>
  </si>
  <si>
    <t>9.2.N8</t>
  </si>
  <si>
    <t>Замена прокладок фланцевого соединения Ду50–100</t>
  </si>
  <si>
    <t>соед.</t>
  </si>
  <si>
    <t>9.2.N9</t>
  </si>
  <si>
    <t>Установка балансировочного клапана Ду15–32</t>
  </si>
  <si>
    <t>аналог 9.2.65</t>
  </si>
  <si>
    <t>9.2.N10</t>
  </si>
  <si>
    <t>Подключение водяной тепловой завесы к теплоносителю (узел обвязки с арматурой)</t>
  </si>
  <si>
    <t>аналог 9.2.77</t>
  </si>
  <si>
    <t>9.2.N11</t>
  </si>
  <si>
    <t>Монтаж узла обвязки водяного калорифера приточной установки (насос, 3-ход. клапан, арматура)</t>
  </si>
  <si>
    <t>9.2.N12</t>
  </si>
  <si>
    <t>Окраска трубопроводов отопления/водоснабжения за 2 раза (без грунтовки)</t>
  </si>
  <si>
    <t>9.2.N13</t>
  </si>
  <si>
    <t>Установка мембранного расширительного бака до 100 л</t>
  </si>
  <si>
    <t>прайс d-mastera СПб (расширит. бак 1480)</t>
  </si>
  <si>
    <t>9.4 Система водоснабжения</t>
  </si>
  <si>
    <t>9.4.1</t>
  </si>
  <si>
    <t>Водомерный узел, собранный в блок, без обводной линии диаметром ввода до 65 мм, диаметром водомера до 40 мм</t>
  </si>
  <si>
    <t>аналог (megavolt.ru / prestish-group (водомерный узел под ключ от 50 000 Москва)</t>
  </si>
  <si>
    <t>Только монтаж готового блока, без проекта и сдачи в водоканал</t>
  </si>
  <si>
    <t>9.4.2</t>
  </si>
  <si>
    <t>Водомерный узел, собранный в блок, без обводной линиии диаметром ввода до 100 мм, диаметром водомера до 80 мм</t>
  </si>
  <si>
    <t>аналог 9.4.1</t>
  </si>
  <si>
    <t>9.4.3</t>
  </si>
  <si>
    <t>Водомерный узел, собранный в блок, с обводной линией диаметром ввода до 100 мм, диаметром водомера до 80 мм</t>
  </si>
  <si>
    <t>9.4.4</t>
  </si>
  <si>
    <t>Водомерный узел, собранный в блок, с обводной линией диаметром ввода до 65 мм, диаметром водомера до 40 мм</t>
  </si>
  <si>
    <t>9.4.5</t>
  </si>
  <si>
    <t>Гидравлическое испытание nрубопроводов систем отопления, водопровода и горячего водоснабжения диаметром до 100 мм</t>
  </si>
  <si>
    <t>Дубль 9.2.5</t>
  </si>
  <si>
    <t>9.4.6</t>
  </si>
  <si>
    <t>Гидравлическое испытание nрубопроводов систем отопления, водопровода и горячего водоснабжения диаметром до 50 мм</t>
  </si>
  <si>
    <t>Дубль 9.2.6</t>
  </si>
  <si>
    <t>9.4.7</t>
  </si>
  <si>
    <t>Монтаж водонагревателей электрических накопительных (емкостных) объемом: до 50 л</t>
  </si>
  <si>
    <t>прайс lideruslug (до 30 л 3000), d-mastera (1800)</t>
  </si>
  <si>
    <t>9.4.8</t>
  </si>
  <si>
    <t>Монтаж водонагревателей электрических накопительных (емкостных) объемом: свыше 100 л</t>
  </si>
  <si>
    <t>прайс lideruslug (свыше 100 л 4800)</t>
  </si>
  <si>
    <t>9.4.9</t>
  </si>
  <si>
    <t>Монтаж водонагревателей электрических накопительных (емкостных) объемом: свыше 50 до 100 л</t>
  </si>
  <si>
    <t>прайс lideruslug (31–100 л 4100)</t>
  </si>
  <si>
    <t>9.4.10</t>
  </si>
  <si>
    <t>Прокладка трубопровода отопления и водоснабжения из стальных электросварных труб диаметром до 100 мм (с учетом фасонных изделий)</t>
  </si>
  <si>
    <t>9.4.11</t>
  </si>
  <si>
    <t>Прокладка трубопровода отопления и водоснабжения из стальных электросварных труб диаметром до 50 мм (с учетом фасонных изделий)</t>
  </si>
  <si>
    <t>Дубль 9.2.24</t>
  </si>
  <si>
    <t>9.4.12</t>
  </si>
  <si>
    <t>Прокладка трубопроводов водоснабжения из стальных водогазопроводных оцинкованных труб диаметром 15 мм (с учетом фасонных изделий)</t>
  </si>
  <si>
    <t>прайс rsu211.ru (оцинк. Ø15 303/м + отводы 454)</t>
  </si>
  <si>
    <t>У нас Ø15–40 одной ценой 931</t>
  </si>
  <si>
    <t>9.4.13</t>
  </si>
  <si>
    <t>Прокладка трубопроводов водоснабжения из стальных водогазопроводных оцинкованных труб диаметром 20 мм (с учетом фасонных изделий)</t>
  </si>
  <si>
    <t>прайс rsu211.ru (оцинк. Ø20 400/м)</t>
  </si>
  <si>
    <t>9.4.14</t>
  </si>
  <si>
    <t>Прокладка трубопроводов водоснабжения из стальных водогазопроводных оцинкованных труб диаметром 25 мм</t>
  </si>
  <si>
    <t>прайс rsu211.ru (оцинк. Ø25 565/м)</t>
  </si>
  <si>
    <t>9.4.15</t>
  </si>
  <si>
    <t>Прокладка трубопроводов водоснабжения из стальных водогазопроводных оцинкованных труб диаметром 32 мм (с учетом фасонных изделий)</t>
  </si>
  <si>
    <t>прайс rsu211.ru (оцинк. Ø32 703/м)</t>
  </si>
  <si>
    <t>9.4.16</t>
  </si>
  <si>
    <t>Прокладка трубопроводов водоснабжения из стальных водогазопроводных оцинкованных труб диаметром 40 мм</t>
  </si>
  <si>
    <t>прайс rsu211.ru (оцинк. Ø40 868/м)</t>
  </si>
  <si>
    <t>9.4.17</t>
  </si>
  <si>
    <t>Прокладка трубопроводов водоснабжения из стальных водогазопроводных оцинкованных труб диаметром 50 мм (с учетом фасонных изделий)</t>
  </si>
  <si>
    <t>прайс rsu211.ru (оцинк. Ø57 990/м)</t>
  </si>
  <si>
    <t>9.4.18</t>
  </si>
  <si>
    <t>Прокладка трубопроводов противопожарного водоснабжения из стальных труб диаметром до 50 мм (с учетом фасонных изделий)</t>
  </si>
  <si>
    <t>прайс rsu211.ru (ВГП до Ø50 208–605/м + фасонные)</t>
  </si>
  <si>
    <t>Ед. «шт» во входе — ошибка, по смыслу мп; цена дана за мп</t>
  </si>
  <si>
    <t>9.4.19</t>
  </si>
  <si>
    <t>Трубопровод водоснабжения из многослойных металл-полимерных труб диаметром 15 мм (с учетом фасонных изделий)</t>
  </si>
  <si>
    <t>Наша цена 2108 ~5× рынка; Ду15–25 у нас дороже Ду32–63 — вероятная ошибка</t>
  </si>
  <si>
    <t>9.4.20</t>
  </si>
  <si>
    <t>Трубопровод водоснабжения из многослойных металл-полимерных труб диаметром 20 мм (с учетом фасонных изделий)</t>
  </si>
  <si>
    <t>Наша цена 2016 ~4,5× рынка</t>
  </si>
  <si>
    <t>9.4.21</t>
  </si>
  <si>
    <t>Трубопровод водоснабжения из многослойных металл-полимерных труб диаметром 25 мм (с учетом фасонных изделий)</t>
  </si>
  <si>
    <t>Наша цена 2048 ~4× рынка</t>
  </si>
  <si>
    <t>9.4.22</t>
  </si>
  <si>
    <t>Трубопровод водоснабжения из многослойных металл-полимерных труб диаметром 32 мм (с учетом фасонных изделий)</t>
  </si>
  <si>
    <t>9.4.23</t>
  </si>
  <si>
    <t>Трубопровод водоснабжения из многослойных металл-полимерных труб диаметром 40 мм (с учетом фасонных изделий)</t>
  </si>
  <si>
    <t>9.4.24</t>
  </si>
  <si>
    <t>Трубопровод водоснабжения из многослойных металл-полимерных труб диаметром 50 мм (с учетом фасонных изделий)</t>
  </si>
  <si>
    <t>9.4.25</t>
  </si>
  <si>
    <t>Трубопровод водоснабжения из многослойных металл-полимерных труб диаметром 63 мм (с учетом фасонных изделий)</t>
  </si>
  <si>
    <t>9.4.26</t>
  </si>
  <si>
    <t>Трубопровод водоснабжения из напорных полиэтиленовых труб диаметром 110 мм (с учетом фасонных изделий) на клее</t>
  </si>
  <si>
    <t>аналог 9.4.39 (ПП) +30%</t>
  </si>
  <si>
    <t>ПЭ «на клее» не монтируется (клей — для ПВХ); наша цена 2355 ~2× рынка</t>
  </si>
  <si>
    <t>9.4.27</t>
  </si>
  <si>
    <t>Трубопровод водоснабжения из напорных полиэтиленовых труб диаметром 20 мм (с учетом фасонных изделий) на клее</t>
  </si>
  <si>
    <t>прайс lideruslug (ПЭ 65–190/м без фитингов)</t>
  </si>
  <si>
    <t>ПЭ «на клее» — некорректно (ПВХ?); наша цена 1341 ~4,5× рынка</t>
  </si>
  <si>
    <t>9.4.28</t>
  </si>
  <si>
    <t>Трубопровод водоснабжения из напорных полиэтиленовых труб диаметром 25 мм (с учетом фасонных изделий) на клее</t>
  </si>
  <si>
    <t>аналог 9.4.27</t>
  </si>
  <si>
    <t>Наша цена 1341 ~4× рынка</t>
  </si>
  <si>
    <t>9.4.29</t>
  </si>
  <si>
    <t>Трубопровод водоснабжения из напорных полиэтиленовых труб диаметром 32 мм (с учетом фасонных изделий) на клее</t>
  </si>
  <si>
    <t>Наша цена 2029 ~5× рынка</t>
  </si>
  <si>
    <t>9.4.30</t>
  </si>
  <si>
    <t>Трубопровод водоснабжения из напорных полиэтиленовых труб диаметром 40 мм (с учетом фасонных изделий) на клее</t>
  </si>
  <si>
    <t>Наша цена 1948 ~4× рынка</t>
  </si>
  <si>
    <t>9.4.31</t>
  </si>
  <si>
    <t>Трубопровод водоснабжения из напорных полиэтиленовых труб диаметром 50 мм (с учетом фасонных изделий) на клее</t>
  </si>
  <si>
    <t>Наша цена 1948 ~3,5× рынка</t>
  </si>
  <si>
    <t>9.4.32</t>
  </si>
  <si>
    <t>Трубопровод водоснабжения из напорных полиэтиленовых труб диаметром 63 мм (с учетом фасонных изделий) на клее</t>
  </si>
  <si>
    <t>Наша цена 2330 ~3,5× рынка</t>
  </si>
  <si>
    <t>9.4.33</t>
  </si>
  <si>
    <t>Трубопровод водоснабжения из напорных полиэтиленовых труб диаметром 75 мм (с учетом фасонных изделий) на клее</t>
  </si>
  <si>
    <t>Наша цена 2447 ~3× рынка</t>
  </si>
  <si>
    <t>9.4.34</t>
  </si>
  <si>
    <t>Трубопровод водоснабжения из напорных полиэтиленовых труб диаметром 90 мм (с учетом фасонных изделий) на клее</t>
  </si>
  <si>
    <t>Наша цена 2501 ~2,8× рынка</t>
  </si>
  <si>
    <t>9.4.35</t>
  </si>
  <si>
    <t>Трубопровод водоснабжения из полипропиленовых труб диаметром 20 мм (с учетом фасонных изделий)</t>
  </si>
  <si>
    <t>прайс hands.ru/k-v-s.ru СПб (ПП Ø20 от 150), vdomevoda (280)</t>
  </si>
  <si>
    <t>9.4.36</t>
  </si>
  <si>
    <t>Трубопровод водоснабжения из полипропиленовых труб диаметром 25 мм (с учетом фасонных изделий)</t>
  </si>
  <si>
    <t>аналог 9.4.35</t>
  </si>
  <si>
    <t>9.4.37</t>
  </si>
  <si>
    <t>Трубопровод водоснабжения из полипропиленовых труб диаметром 32 мм (с учетом фасонных изделий)</t>
  </si>
  <si>
    <t>9.4.38</t>
  </si>
  <si>
    <t>Трубопровод водоснабжения из полипропиленовых труб диаметром 40 мм (с учетом фасонных изделий)</t>
  </si>
  <si>
    <t>9.4.39</t>
  </si>
  <si>
    <t>Трубопровод водоснабжения из полипропиленовых труб диаметром 50 мм (с учетом фасонных изделий)</t>
  </si>
  <si>
    <t>прайс СПб (ПП Ø50 от 380), vodo-proekt (420)</t>
  </si>
  <si>
    <t>9.4.40</t>
  </si>
  <si>
    <t>Трубопровод водоснабжения из полипропиленовых труб диаметром 63 мм (с учетом фасонных изделий)</t>
  </si>
  <si>
    <t>прайс СПб (ПП Ø63 от 500)</t>
  </si>
  <si>
    <t>9.4.41</t>
  </si>
  <si>
    <t>Трубопровод водоснабжения из полипропиленовых труб диаметром 75 мм (с учетом фасонных изделий)</t>
  </si>
  <si>
    <t>аналог 9.4.40</t>
  </si>
  <si>
    <t>9.4.42</t>
  </si>
  <si>
    <t>Трубопровод водоснабжения из полипропиленовых труб диаметром 90 мм (с учетом фасонных изделий)</t>
  </si>
  <si>
    <t>9.4.43</t>
  </si>
  <si>
    <t>Установка вентилей, задвижек, затворов, клапанов обратных, кранов проходных на трубопроводах из полипропиленовых труб на сварке диаметром: до 100 мм</t>
  </si>
  <si>
    <t>аналог 9.2.63</t>
  </si>
  <si>
    <t>9.4.44</t>
  </si>
  <si>
    <t>Установка вентилей, задвижек, затворов, клапанов обратных, кранов проходных на трубопроводах из полипропиленовых труб на сварке диаметром: до 25 мм</t>
  </si>
  <si>
    <t>прайс rsu211.ru (резьбовая Ø25 848), d-mastera (800)</t>
  </si>
  <si>
    <t>Наша цена 1327 ~1,9× рынка</t>
  </si>
  <si>
    <t>9.4.45</t>
  </si>
  <si>
    <t>Установка вентилей, задвижек, затворов, клапанов обратных, кранов проходных на трубопроводах из полипропиленовых труб на сварке диаметром: до 50 мм</t>
  </si>
  <si>
    <t>9.4.46</t>
  </si>
  <si>
    <t>Установка в системе водоснабжения фильтра диаметром 25 мм (под ключ)</t>
  </si>
  <si>
    <t>прайс d-mastera СПб (фильтр на магистраль 550, с кранами 990)</t>
  </si>
  <si>
    <t>Наша цена 1757 ~2× рынка</t>
  </si>
  <si>
    <t>9.4.47</t>
  </si>
  <si>
    <t>Установка в системе водоснабжения фильтра диаметром 32 мм (под ключ)</t>
  </si>
  <si>
    <t>аналог 9.4.46</t>
  </si>
  <si>
    <t>У нас Ду32 дешевле Ду25</t>
  </si>
  <si>
    <t>9.4.48</t>
  </si>
  <si>
    <t>Установка в системе водоснабжения фильтра диаметром 40 мм (под ключ)</t>
  </si>
  <si>
    <t>9.4.49</t>
  </si>
  <si>
    <t>Установка в системе водоснабжения фильтра диаметром 50 мм (под ключ)</t>
  </si>
  <si>
    <t>9.4.50</t>
  </si>
  <si>
    <t>Установка кранов пожарных диаметром 50 мм</t>
  </si>
  <si>
    <t>прайс rsu211.ru (резьбовая Ø50 1485)</t>
  </si>
  <si>
    <t>9.4.51</t>
  </si>
  <si>
    <t>Установка кранов поливочных диаметром: 25 мм</t>
  </si>
  <si>
    <t>прайс d-mastera СПб (кран 800)</t>
  </si>
  <si>
    <t>9.4.52</t>
  </si>
  <si>
    <t>Установка муфтовых вентилей, задвижек, затворов, клапанов обратных, кранов проходных на трубопроводах из пластиковых труб диаметром: до 100 мм</t>
  </si>
  <si>
    <t>Дубль 9.2.63; наша цена 913 занижена ~2×</t>
  </si>
  <si>
    <t>9.4.53</t>
  </si>
  <si>
    <t>Установка муфтовых вентилей, задвижек, затворов, клапанов обратных, кранов проходных на трубопроводах из пластиковых труб диаметром: до 25 мм</t>
  </si>
  <si>
    <t>Дубль 9.2.65</t>
  </si>
  <si>
    <t>9.4.54</t>
  </si>
  <si>
    <t>Установка муфтовых вентилей, задвижек, затворов, клапанов обратных, кранов проходных на трубопроводах из пластиковых труб диаметром: до 50 мм</t>
  </si>
  <si>
    <t>Дубль 9.2.66</t>
  </si>
  <si>
    <t>9.4.55</t>
  </si>
  <si>
    <t>Установка муфтовых вентилей, задвижек, затворов, клапанов обратных, кранов проходных на трубопроводах из стальных труб диаметром: до 100 мм</t>
  </si>
  <si>
    <t>Дубль 9.2.67; наша цена 1011 занижена ~2,3×</t>
  </si>
  <si>
    <t>9.4.56</t>
  </si>
  <si>
    <t>Установка муфтовых вентилей, задвижек, затворов, клапанов обратных, кранов проходных на трубопроводах из стальных труб диаметром: до 150 мм</t>
  </si>
  <si>
    <t>аналог 9.2.68</t>
  </si>
  <si>
    <t>Дубль 9.2.68</t>
  </si>
  <si>
    <t>9.4.57</t>
  </si>
  <si>
    <t>Установка муфтовых вентилей, задвижек, затворов, клапанов обратных, кранов проходных на трубопроводах из стальных труб диаметром: до 25 мм</t>
  </si>
  <si>
    <t>аналог 9.2.69</t>
  </si>
  <si>
    <t>Дубль 9.2.69</t>
  </si>
  <si>
    <t>9.4.58</t>
  </si>
  <si>
    <t>Установка муфтовых вентилей, задвижек, затворов, клапанов обратных, кранов проходных на трубопроводах из стальных труб диаметром: до 50 мм</t>
  </si>
  <si>
    <t>аналог 9.2.70</t>
  </si>
  <si>
    <t>Дубль 9.2.70</t>
  </si>
  <si>
    <t>9.4.59</t>
  </si>
  <si>
    <t>Установка опорных конструкций для крепления трубопроводов внутри зданий и сооружений</t>
  </si>
  <si>
    <t>расчёт: (рынок изготовления+монтажа лёгких МК 60–90 руб/кг)</t>
  </si>
  <si>
    <t>9.4.60</t>
  </si>
  <si>
    <t>Установка полотенцесушителей: из водогазопроводных труб</t>
  </si>
  <si>
    <t>прайс d-mastera СПб (1500), bhng (1000–3000)</t>
  </si>
  <si>
    <t>Наша цена 4579 ~2,3× рынка</t>
  </si>
  <si>
    <t>9.4.61</t>
  </si>
  <si>
    <t>Установка полотенцесушителей: из латунных хромированных труб</t>
  </si>
  <si>
    <t>аналог 9.4.60</t>
  </si>
  <si>
    <t>Наша цена 5484 ~2,5× рынка</t>
  </si>
  <si>
    <t>9.4.62</t>
  </si>
  <si>
    <t>Установка счетчика (водомера) диаметром до 100 мм</t>
  </si>
  <si>
    <t>аналог 9.2.85 (фланцевый водомер)</t>
  </si>
  <si>
    <t>9.4.63</t>
  </si>
  <si>
    <t>Установка счетчика (водомера) диаметром до 150 мм</t>
  </si>
  <si>
    <t>аналог 9.2.86</t>
  </si>
  <si>
    <t>Наша цена 5416 занижена</t>
  </si>
  <si>
    <t>9.4.64</t>
  </si>
  <si>
    <t>Установка счетчика (водомера) диаметром до 40 мм</t>
  </si>
  <si>
    <t>прайс lideruslug (турбинный 1500, крыльчатый 1100)</t>
  </si>
  <si>
    <t>Наша цена 2934 ~2× рынка</t>
  </si>
  <si>
    <t>9.4.65</t>
  </si>
  <si>
    <t>Установка счетчика (водомера) диаметром до 50 мм</t>
  </si>
  <si>
    <t>аналог 9.2.88 (фланцевый Ду50)</t>
  </si>
  <si>
    <t>У нас Ду50 дешевле Ду40</t>
  </si>
  <si>
    <t>9.4.66</t>
  </si>
  <si>
    <t>Установка счетчика (водомера) диаметром до 80 мм</t>
  </si>
  <si>
    <t>аналог 9.4.62</t>
  </si>
  <si>
    <t>9.4.67</t>
  </si>
  <si>
    <t>Установка фланцевых вентилей, задвижек, затворов, клапанов обратных, кранов проходных на трубопроводах из стальных труб диаметром: до 100 мм</t>
  </si>
  <si>
    <t>аналог 9.2.85</t>
  </si>
  <si>
    <t>Дубль 9.2.85</t>
  </si>
  <si>
    <t>9.4.68</t>
  </si>
  <si>
    <t>Установка фланцевых вентилей, задвижек, затворов, клапанов обратных, кранов проходных на трубопроводах из стальных труб диаметром: до 150 мм</t>
  </si>
  <si>
    <t>Дубль 9.2.86</t>
  </si>
  <si>
    <t>9.4.69</t>
  </si>
  <si>
    <t>Установка фланцевых вентилей, задвижек, затворов, клапанов обратных, кранов проходных на трубопроводах из стальных труб диаметром: до 25 мм</t>
  </si>
  <si>
    <t>аналог 9.2.87</t>
  </si>
  <si>
    <t>Дубль 9.2.87</t>
  </si>
  <si>
    <t>9.4.70</t>
  </si>
  <si>
    <t>Установка фланцевых вентилей, задвижек, затворов, клапанов обратных, кранов проходных на трубопроводах из стальных труб диаметром: до 50 мм</t>
  </si>
  <si>
    <t>аналог 9.2.88</t>
  </si>
  <si>
    <t>Дубль 9.2.88</t>
  </si>
  <si>
    <t>9.4.71</t>
  </si>
  <si>
    <t>Установка пожарного шкафа</t>
  </si>
  <si>
    <t>аналог 9.4.50</t>
  </si>
  <si>
    <t>9.4.N1</t>
  </si>
  <si>
    <t>Замена шарового крана Ду15–25 на действующей сети (с отключением и сливом)</t>
  </si>
  <si>
    <t>прайс d-mastera СПб (кран на стояке 800–1300)</t>
  </si>
  <si>
    <t>9.4.N2</t>
  </si>
  <si>
    <t>Установка редуктора давления Ду15–25</t>
  </si>
  <si>
    <t>прайс lideruslug (1100), bhng (1000)</t>
  </si>
  <si>
    <t>9.4.N3</t>
  </si>
  <si>
    <t>Установка проточного электроводонагревателя</t>
  </si>
  <si>
    <t>прайс lideruslug (2600–5200), d-mastera (1300)</t>
  </si>
  <si>
    <t>9.4.N4</t>
  </si>
  <si>
    <t>Подключение технологического оборудования (ПММ, пароконвектомат, льдогенератор) к водопроводу и канализации</t>
  </si>
  <si>
    <t>прайс d-mastera СПб (ПММ 1200–2150)</t>
  </si>
  <si>
    <t>9.4.N5</t>
  </si>
  <si>
    <t>Установка системы умягчения/фильтрации воды (колонна + обвязка) под ключ</t>
  </si>
  <si>
    <t>9.4.N6</t>
  </si>
  <si>
    <t>Замена картриджа магистрального фильтра</t>
  </si>
  <si>
    <t>прайс d-mastera СПб (700)</t>
  </si>
  <si>
    <t>9.4.N7</t>
  </si>
  <si>
    <t>Промывка и дезинфекция трубопроводов водоснабжения до Ду50 (с отбором проб)</t>
  </si>
  <si>
    <t>Анализ проб — лаборатория, отдельно</t>
  </si>
  <si>
    <t>9.4.N8</t>
  </si>
  <si>
    <t>Перекатка пожарного рукава на новое ребро</t>
  </si>
  <si>
    <t>9.4.N9</t>
  </si>
  <si>
    <t>Проверка пожарного крана на водоотдачу с актом</t>
  </si>
  <si>
    <t>9.4.N10</t>
  </si>
  <si>
    <t>Установка повысительной насосной станции (до 3 насосов на раме) с подключением</t>
  </si>
  <si>
    <t>аналог (megavolt.ru (повысит. станция от 60 000 под ключ)</t>
  </si>
  <si>
    <t>9.4.N11</t>
  </si>
  <si>
    <t>Демонтаж трубопроводов водоснабжения из пластмассовых труб до Ду63</t>
  </si>
  <si>
    <t>прайс d-mastera СПб (450/мп частн., с штрабой)</t>
  </si>
  <si>
    <t>9.4.N12</t>
  </si>
  <si>
    <t>Установка счётчика воды Ду15–20 (резьбовой) с опломбировкой</t>
  </si>
  <si>
    <t>прайс profi.ru СПб (от 700), lideruslug (1100)</t>
  </si>
  <si>
    <t>9.4.N13</t>
  </si>
  <si>
    <t>Установка системы защиты от протечек (краны с приводом + датчики), комплект</t>
  </si>
  <si>
    <t>прайс d-mastera СПб (4250)</t>
  </si>
  <si>
    <t>9.3 Вентиляция и кондиционирование, тепловые завесы</t>
  </si>
  <si>
    <t>9.3.1</t>
  </si>
  <si>
    <t>Вакуумирование системы до 7 кВт</t>
  </si>
  <si>
    <t>прайс (akmeklimat.ru сервис, СПб) 1 500; svklim/marko 3 000–5 000</t>
  </si>
  <si>
    <t>Наша цена 1 630 ниже рынка для отдельного выезда; в составе монтажа входит в цену</t>
  </si>
  <si>
    <t>9.3.2</t>
  </si>
  <si>
    <t>Вакуумирование системы до 10 кВт</t>
  </si>
  <si>
    <t>аналог 9.3.1</t>
  </si>
  <si>
    <t>9.3.3</t>
  </si>
  <si>
    <t>Вакуумирование системы до 14 кВт</t>
  </si>
  <si>
    <t>9.3.4</t>
  </si>
  <si>
    <t>Вакуумирование системы до 20 кВт</t>
  </si>
  <si>
    <t>Наша цена 7 643 почти вдвое выше рынка — завышение лестницы по мощности</t>
  </si>
  <si>
    <t>9.3.5</t>
  </si>
  <si>
    <t>Видеодиагностика воздуховодов технологической вентиляции (до 60 мп)</t>
  </si>
  <si>
    <t>прайс (spb.gor-vent.ru, СПб) видеоинспекция от 4 500</t>
  </si>
  <si>
    <t>9.3.6</t>
  </si>
  <si>
    <t>Видеодиагностика воздуховодов технологической вентиляции (свыше 60 мп)</t>
  </si>
  <si>
    <t>аналог 9.3.5</t>
  </si>
  <si>
    <t>Единица «усл» без верхней границы длины — лучше перевести в м.п. (≈70–90 руб/м.п. сверх 60 м)</t>
  </si>
  <si>
    <t>9.3.7</t>
  </si>
  <si>
    <t>Гидродинамическая промывка с применением хим.реагента внутренней поверхности воздуховодов, решеток струями высокого давления с предоставлением акта лаборатории (с забором смывов и предоставлением акта лаборатории)</t>
  </si>
  <si>
    <t>прайс (spb.gor-vent.ru, СПб) жировая очистка 300–400 руб/м.п.; лаб. смыв от 300 руб/шт</t>
  </si>
  <si>
    <t>Наша цена 2 146 ~в 2,9 раза выше рынка: акт лаборатории — разовый на объект, а не на каждый м2; вынести отдельной позицией (см. 9.3.N29)</t>
  </si>
  <si>
    <t>9.3.8</t>
  </si>
  <si>
    <t>Диагностика работоспособности кондиционера</t>
  </si>
  <si>
    <t>прайс (akmeklimat.ru сервис, СПб) 6 000 с выездом; profi.ru 3 000+</t>
  </si>
  <si>
    <t>9.3.9</t>
  </si>
  <si>
    <t>Диагностика целостности прохождения хладагента на предмет утечек (течеискателем)</t>
  </si>
  <si>
    <t>прайс (svklim.ru/marko-spb.ru: поиск утечки 5 700–11 400 с устранением)</t>
  </si>
  <si>
    <t>Только поиск, без устранения</t>
  </si>
  <si>
    <t>9.3.10</t>
  </si>
  <si>
    <t>Замена вентилятора внешнего блока кондиционера</t>
  </si>
  <si>
    <t>прайс (akmeklimat.ru сервис, СПб) от 4 000; euroclimate от 3 000</t>
  </si>
  <si>
    <t>9.3.11</t>
  </si>
  <si>
    <t>Замена вентилятора внутреннего блока</t>
  </si>
  <si>
    <t>аналог 9.3.10 (почасово 3 000 руб/ч akmeklimat)</t>
  </si>
  <si>
    <t>9.3.12</t>
  </si>
  <si>
    <t>Замена дренажной помпы</t>
  </si>
  <si>
    <t>прайс (akmeklimat.ru сервис, СПб) 4 000; прайс (klimatikum.ru, СПб) 2 300</t>
  </si>
  <si>
    <t>Дубль по содержанию с 9.3.123/9.3.124</t>
  </si>
  <si>
    <t>9.3.13</t>
  </si>
  <si>
    <t>Замена крыльчатки вентилятора охлаждения внешнего блока</t>
  </si>
  <si>
    <t>аналог 9.3.10</t>
  </si>
  <si>
    <t>9.3.14</t>
  </si>
  <si>
    <t>Изоляция изделиями из вспененного каучука, вспененного полиэтилена трубопроводов наружным диметром: до 160 мм трубками</t>
  </si>
  <si>
    <t>аналог прайс (mskgrp.ru прайс вентиляция, МСК) изоляция от 200 руб/м2</t>
  </si>
  <si>
    <t>Наша цена 708 ~в 3,5 раза выше рынка</t>
  </si>
  <si>
    <t>9.3.15</t>
  </si>
  <si>
    <t>Изоляция плоских и криволинейных поверхностей плитами</t>
  </si>
  <si>
    <t>аналог прайс (celsis.ru/ventilyatsiya/price, МСК) минвата 450 руб/м2 (≈20 м2 в 1 м3 при 50 мм)</t>
  </si>
  <si>
    <t>Единица м3 зависит от толщины; для заказчика удобнее м2</t>
  </si>
  <si>
    <t>9.3.16</t>
  </si>
  <si>
    <t>Изоляция трубопроводов цилиндрами и полуцилиндрами из минеральной ваты на синтетическом связующем</t>
  </si>
  <si>
    <t>аналог 9.3.15 (×2,4 за малые диаметры)</t>
  </si>
  <si>
    <t>Наша цена 42 628/м3 почти вдвое выше; для заказчика лучше м.п. по диаметрам</t>
  </si>
  <si>
    <t>9.3.17</t>
  </si>
  <si>
    <t>Изоляция трубопроводов цилиндрами, полуцилиндрами и сегментами из пенопласта</t>
  </si>
  <si>
    <t>аналог 9.3.16</t>
  </si>
  <si>
    <t>9.3.18</t>
  </si>
  <si>
    <t>Монтаж (пайка) разветвителя ( 3-х труб )</t>
  </si>
  <si>
    <t>прайс (akmeklimat.ru сервис, СПб) пайка 1 500/точка</t>
  </si>
  <si>
    <t>Наименование неточное: «разветвитель (рефнет) VRF», 3-трубная система</t>
  </si>
  <si>
    <t>9.3.19</t>
  </si>
  <si>
    <t>Монтаж антивандальной решетки №1 1000х500х 600</t>
  </si>
  <si>
    <t>прайс (klimatikum.ru, СПб) защитный корпус нар. блока 2 900</t>
  </si>
  <si>
    <t>9.3.20</t>
  </si>
  <si>
    <t>Монтаж антивандальной решетки №2 1200х700х1000</t>
  </si>
  <si>
    <t>аналог 9.3.19</t>
  </si>
  <si>
    <t>9.3.21</t>
  </si>
  <si>
    <t>Монтаж антивандальной решетки №3 1300х900х1500</t>
  </si>
  <si>
    <t>9.3.22</t>
  </si>
  <si>
    <t>Монтаж гибкой ПВХ дренажной трубы</t>
  </si>
  <si>
    <t>прайс (fesdem.ru от 300 руб/м.п.; akmeklimat 400)</t>
  </si>
  <si>
    <t>9.3.23</t>
  </si>
  <si>
    <t>Монтаж каппилярной дренажной трубки</t>
  </si>
  <si>
    <t>аналог 9.3.22</t>
  </si>
  <si>
    <t>9.3.24</t>
  </si>
  <si>
    <t>Монтаж мульти-сплит системы (2 наст. бл.) до 7,0 кВт</t>
  </si>
  <si>
    <t>прайс (akmeklimat.ru монтаж, СПб) 2 вн. блока 40 000; profi.ru от 15 000/шт</t>
  </si>
  <si>
    <t>9.3.25</t>
  </si>
  <si>
    <t>Монтаж мульти-сплит системы (3 наст. бл.) до 12,0 кВт</t>
  </si>
  <si>
    <t>прайс (akmeklimat.ru монтаж, СПб) 3 вн. блока 56 000</t>
  </si>
  <si>
    <t>9.3.26</t>
  </si>
  <si>
    <t>Монтаж мульти-сплит системы (4 наст. бл.) до 16,0 кВт</t>
  </si>
  <si>
    <t>аналог 9.3.25 (akmeklimat — по запросу)</t>
  </si>
  <si>
    <t>9.3.27</t>
  </si>
  <si>
    <t>Монтаж наружн. Блока мощностью до 5 кВт</t>
  </si>
  <si>
    <t>аналог прайс (akmeklimat.ru монтаж, СПб) (наружный блок мульти 14 000 с высотными)</t>
  </si>
  <si>
    <t>Наша лестница нелогична: до 5 кВт 8 314 дороже, чем до 8 кВт 6 052</t>
  </si>
  <si>
    <t>9.3.28</t>
  </si>
  <si>
    <t>Монтаж наружн. Блока мощностью до 8 кВт</t>
  </si>
  <si>
    <t>аналог 9.3.27</t>
  </si>
  <si>
    <t>Наша цена ниже позиции «до 5 кВт» — ошибка тарификатора</t>
  </si>
  <si>
    <t>9.3.29</t>
  </si>
  <si>
    <t>Монтаж наружн. Блока мощностью свыше 8 кВт</t>
  </si>
  <si>
    <t>9.3.30</t>
  </si>
  <si>
    <t>Монтаж обратного клапана</t>
  </si>
  <si>
    <t>прайс (celsis.ru/ventilyatsiya/price, МСК) 700; прайс (mskgrp.ru прайс вентиляция, МСК) 500</t>
  </si>
  <si>
    <t>Неясно: воздушный обратный клапан (вентиляция) или клапан на фреоновой трассе (пайка, ~2 500). Наша цена 3 440 — как для пайки</t>
  </si>
  <si>
    <t>9.3.31</t>
  </si>
  <si>
    <t>Настройка параметров, холодильного контура в рабочем режиме.</t>
  </si>
  <si>
    <t>аналог прайс (akmeklimat.ru сервис, СПб) заправка 1 500–2 000</t>
  </si>
  <si>
    <t>9.3.32</t>
  </si>
  <si>
    <t>Настройка элементов системы автоматики и защитных устройств.</t>
  </si>
  <si>
    <t>аналог 9.3.31</t>
  </si>
  <si>
    <t>9.3.33</t>
  </si>
  <si>
    <t>Очистка от жира с применением химреагентов вентиляторов с предоставлением акта лаборатории</t>
  </si>
  <si>
    <t>прайс (spb.gor-vent.ru, СПб) очистка улитки от 1 000; зонт+вентилятор от 3 000</t>
  </si>
  <si>
    <t>Акт лаборатории (смыв) — отдельно, см. 9.3.N29</t>
  </si>
  <si>
    <t>9.3.34</t>
  </si>
  <si>
    <t>Очистка от жира с применением химреагентов вытяжных зонтов с предоставлением акта лаборатории</t>
  </si>
  <si>
    <t>прайс (spb.gor-vent.ru, СПб) зонт от 1 000; МСК зонт+вентилятор 8 000</t>
  </si>
  <si>
    <t>9.3.35</t>
  </si>
  <si>
    <t>Пайка трасс сечение до 1 дюйма за 1 пайку - ремонт ранее установленных</t>
  </si>
  <si>
    <t>прайс (akmeklimat.ru сервис, СПб) 1 500; прайс (klimatikum.ru, СПб) 1 040; akmeklimat 1 600</t>
  </si>
  <si>
    <t>9.3.36</t>
  </si>
  <si>
    <t>Пайка трасс сечением свыше 1 дюйма за пайку - ремонт ранее установленных</t>
  </si>
  <si>
    <t>прайс (akmeklimat пайка 15–19 мм 2 200)</t>
  </si>
  <si>
    <t>9.3.37</t>
  </si>
  <si>
    <t>Перезаправка / Заправка хладагента</t>
  </si>
  <si>
    <t>прайс (akmeklimat.ru сервис, СПб) 1 500–2 000 без фреона; marko-spb от 5 000</t>
  </si>
  <si>
    <t>Без стоимости хладагента</t>
  </si>
  <si>
    <t>9.3.38</t>
  </si>
  <si>
    <t>Продувка межблочной трассы азотом</t>
  </si>
  <si>
    <t>аналог 9.3.35</t>
  </si>
  <si>
    <t>9.3.39</t>
  </si>
  <si>
    <t>Прокладка воздуховодов из листовой, оцинкованной стали и алюминия толщиной: 0,5 мм (с учетом фасоных деталей) периметром до 1000 мм</t>
  </si>
  <si>
    <t>прайс (celsis.ru/ventilyatsiya/price, МСК) 0,5 мм 800, фасонные 1 050; прайс (mskgrp.ru прайс вентиляция, МСК) 450/880</t>
  </si>
  <si>
    <t>Наш тарификатор ~1 400/м2 — в 1,5–1,7 раза выше рынка по всей группе воздуховодов</t>
  </si>
  <si>
    <t>9.3.40</t>
  </si>
  <si>
    <t>Прокладка воздуховодов из листовой, оцинкованной стали и алюминия толщиной: 0,6 мм, (с учетом фасоных деталей) диаметром до 250 мм</t>
  </si>
  <si>
    <t>аналог 9.3.39 (малые диаметры — больше фасонных на м2)</t>
  </si>
  <si>
    <t>9.3.41</t>
  </si>
  <si>
    <t>Прокладка воздуховодов из листовой, оцинкованной стали и алюминия толщиной: 0,6 мм, (с учетом фасоных деталей) диаметром до 450 мм</t>
  </si>
  <si>
    <t>аналог 9.3.39</t>
  </si>
  <si>
    <t>9.3.42</t>
  </si>
  <si>
    <t>Прокладка воздуховодов из листовой, оцинкованной стали и алюминия толщиной: 0,7 мм, (с учетом фасоных деталей) периметром до 2400 мм</t>
  </si>
  <si>
    <t>прайс (celsis.ru/ventilyatsiya/price, МСК) 0,7 мм 900 / фасонные 1 250</t>
  </si>
  <si>
    <t>9.3.43</t>
  </si>
  <si>
    <t>Прокладка воздуховодов из листовой, оцинкованной стали и алюминия толщиной: 0,7 мм, (с учетом фасоных деталей) диаметром до 800 мм</t>
  </si>
  <si>
    <t>аналог 9.3.42</t>
  </si>
  <si>
    <t>9.3.44</t>
  </si>
  <si>
    <t>Прокладка воздуховодов из листовой, оцинкованной стали и алюминия толщиной: 0,9 м,(с учетом фасоных деталей), периметром до 5200 мм</t>
  </si>
  <si>
    <t>аналог 9.3.42 (крупные сечения — тяжёлые, подъёмник)</t>
  </si>
  <si>
    <t>Опечатка в наименовании: «0,9 м» — должно быть «0,9 мм»</t>
  </si>
  <si>
    <t>9.3.45</t>
  </si>
  <si>
    <t>Прокладка воздуховодов из листовой, оцинкованной стали и алюминия толщиной: 0,9 мм, (с учетом фасоных деталей) периметром до 4500 мм</t>
  </si>
  <si>
    <t>аналог 9.3.44</t>
  </si>
  <si>
    <t>9.3.46</t>
  </si>
  <si>
    <t>Прокладка воздуховодов из листовой, оцинкованной стали и алюминия толщиной: 1,2 мм (с учетом фасоных деталей), диаметром 1600 мм</t>
  </si>
  <si>
    <t>прайс (celsis.ru/ventilyatsiya/price, МСК) 1 мм 1 100</t>
  </si>
  <si>
    <t>9.3.47</t>
  </si>
  <si>
    <t>Прокладка воздуховодов из листовой, оцинкованной стали и алюминия толщиной: 1,2 мм (с учетом фасоных деталей), периметром до 5200 мм</t>
  </si>
  <si>
    <t>аналог 9.3.46</t>
  </si>
  <si>
    <t>9.3.48</t>
  </si>
  <si>
    <t>Прокладка воздуховодов из листовой, оцинкованной стали и алюминия толщиной: 1,0 мм (с учетом фасоных деталей), диаметром до 1250 мм</t>
  </si>
  <si>
    <t>9.3.49</t>
  </si>
  <si>
    <t>Прокладка воздуховодов из нержавеющей стали толщиной 0,7 мм (с учетом фасоных деталей) нипельное соединение (1 м2) периметром до 4500мм</t>
  </si>
  <si>
    <t>аналог 9.3.45 ×1,3</t>
  </si>
  <si>
    <t>9.3.50</t>
  </si>
  <si>
    <t>Прокладка воздуховодов из нержавеющей стали толщиной 0,7 мм (с учетом фасоных деталей) фланцевое соединение (1 м2) периметром до 3200мм</t>
  </si>
  <si>
    <t>аналог 9.3.49</t>
  </si>
  <si>
    <t>9.3.51</t>
  </si>
  <si>
    <t>Прокладка воздуховодов из нержавеющей стали толщиной 1 мм (с учетом фасоных деталей) нипельное соединение (1 м2) периметром до 4500мм</t>
  </si>
  <si>
    <t>9.3.52</t>
  </si>
  <si>
    <t>Прокладка воздуховодов из нержавеющей стали толщиной 1 мм (с учетом фасоных деталей) фланцевое соединение (1 м2) периметром до 4500мм</t>
  </si>
  <si>
    <t>9.3.53</t>
  </si>
  <si>
    <t>Прокладка воздуховодов из нержавеющей стали толщиной 1,2 мм (с учетом фасоных деталей) нипельное соединение (1 м2) периметром до 4500мм</t>
  </si>
  <si>
    <t>9.3.54</t>
  </si>
  <si>
    <t>Прокладка воздуховодов из нержавеющей стали толщиной 1,2 мм (с учетом фасоных деталей) фланцевое соединение (1 м2) периметром до 4500мм</t>
  </si>
  <si>
    <t>9.3.55</t>
  </si>
  <si>
    <t>Прокладка трассы из трубы медной диаметром до 16 мм</t>
  </si>
  <si>
    <t>прайс (fesdem.ru фреоновая магистраль от 900 руб/м.п.)</t>
  </si>
  <si>
    <t>Без стоимости меди и изоляции</t>
  </si>
  <si>
    <t>9.3.56</t>
  </si>
  <si>
    <t>Прокладка трассы из трубы медной диаметром до 25 мм</t>
  </si>
  <si>
    <t>аналог 9.3.55</t>
  </si>
  <si>
    <t>9.3.57</t>
  </si>
  <si>
    <t>Прокладка трассы из трубы медной диаметром до 42 мм</t>
  </si>
  <si>
    <t>9.3.58</t>
  </si>
  <si>
    <t>Прокладка трассы из трубы медной диаметром до 67 мм</t>
  </si>
  <si>
    <t>9.3.59</t>
  </si>
  <si>
    <t>Разборка - сборка 1 блока кондиционера (внутреннего или наружного)</t>
  </si>
  <si>
    <t>аналог прайс (akmeklimat.ru сервис, СПб) почасово 3 000</t>
  </si>
  <si>
    <t>9.3.60</t>
  </si>
  <si>
    <t>Разовое обслуживание кондиционера любого типа мощностью от 07-24 тыс.BTU обслуживание двух блоков (очистка и дезинфекция блоков, фильтров, радиатора, крыльчатки проверка дренажа и фреонопровода на герметичность, проверка эл.соединений)</t>
  </si>
  <si>
    <t>прайс (akmeklimat.ru сервис, СПб) 6 000–8 000 с выездом; profi.ru</t>
  </si>
  <si>
    <t>9.3.61</t>
  </si>
  <si>
    <t>Разовое обслуживание кондиционера любого типа мощностью от 28-36 тыс.BTU обслуживание двух блоков(очистка и дезинфекция блоков, фильтров, радиатора, крыльчатки проверка дренажа и фреонопровода на герметичность, проверка эл.соединений)</t>
  </si>
  <si>
    <t>аналог прайс (akmeklimat.ru сервис, СПб) полупром. 3,5–8 кВт 10 000</t>
  </si>
  <si>
    <t>9.3.62</t>
  </si>
  <si>
    <t>Разовое обслуживание кондиционера любого типа мощностью от 45-54 тыс.BTU обслуживание двух блоков(очистка и дезинфекция блоков, фильтров, радиатора, крыльчатки проверка дренажа и фреонопровода на герметичность, проверка эл.соединений)</t>
  </si>
  <si>
    <t>аналог прайс (akmeklimat.ru сервис, СПб) 10–16 кВт 12 000</t>
  </si>
  <si>
    <t>9.3.63</t>
  </si>
  <si>
    <t>Разовое обслуживание кондиционера любого типа мощностью от 60-90 тыс.BTU обслуживание двух блоков (очистка и дезинфекция блоков, проверка дренажа и фреонопровода на герметичность, дозаправка)</t>
  </si>
  <si>
    <t>аналог 9.3.62</t>
  </si>
  <si>
    <t>Дозаправка — без стоимости хладагента</t>
  </si>
  <si>
    <t>9.3.64</t>
  </si>
  <si>
    <t>Сухая очистка внутренней поверхности воздуховодов, решеток</t>
  </si>
  <si>
    <t>прайс (spb.gor-vent.ru, СПб) сухая очистка 100–200 руб/м.п.</t>
  </si>
  <si>
    <t>Наша цена 408 ~в 2,3 раза выше рынка</t>
  </si>
  <si>
    <t>9.3.65</t>
  </si>
  <si>
    <t>Техническое обслуживание тепловой завесы длиной до 1000 мм (чистка, проверка эл.соединений)</t>
  </si>
  <si>
    <t>аналог прайс (akmeklimat.ru сервис, СПб) (почасовая 3 000)</t>
  </si>
  <si>
    <t>Старая цена МСК 6 000 — вероятно, монтаж, а не ТО</t>
  </si>
  <si>
    <t>9.3.66</t>
  </si>
  <si>
    <t>Техническое обслуживание тепловой завесы длиной до 1500 мм (чистка, проверка эл.соединений)</t>
  </si>
  <si>
    <t>аналог 9.3.65</t>
  </si>
  <si>
    <t>9.3.67</t>
  </si>
  <si>
    <t>Техническое обслуживание тепловой завесы длиной до 2000 мм (чистка, проверка эл.соединений)</t>
  </si>
  <si>
    <t>9.3.68</t>
  </si>
  <si>
    <t>Установка вставки для фильтр-бокса</t>
  </si>
  <si>
    <t>прайс (celsis.ru/ventilyatsiya/price, МСК) замена фильтра 500</t>
  </si>
  <si>
    <t>Единица «м2» для вставки фильтр-бокса сомнительна — обычно шт</t>
  </si>
  <si>
    <t>9.3.69</t>
  </si>
  <si>
    <t>Установка агрегатов вентиляционных пылеулавливающих</t>
  </si>
  <si>
    <t>аналог прайс (mskgrp.ru прайс вентиляция, МСК) ПВМ 1 500–2 000 м3/ч 22 900–26 900</t>
  </si>
  <si>
    <t>Не указана масса/производительность — цена условная</t>
  </si>
  <si>
    <t>9.3.70</t>
  </si>
  <si>
    <t>Установка блока защиты кондиционера от эксплуатации ниже -5*С</t>
  </si>
  <si>
    <t>аналог 9.3.116</t>
  </si>
  <si>
    <t>9.3.71</t>
  </si>
  <si>
    <t>Установка блока подключения тепловых завес</t>
  </si>
  <si>
    <t>прайс (arenka.ru завесы, СПб) пульт/концевик 2 400</t>
  </si>
  <si>
    <t>9.3.72</t>
  </si>
  <si>
    <t>Установка блока ротации для 2-х кондиционеров (для серверных)</t>
  </si>
  <si>
    <t>аналог прайс (celsis.ru/ventilyatsiya/price, МСК) элемент автоматики 1 000 + ПНР 4 200</t>
  </si>
  <si>
    <t>9.3.73</t>
  </si>
  <si>
    <t>Установка вентиля 2-х ходового</t>
  </si>
  <si>
    <t>аналог прайс (celsis.ru/ventilyatsiya/price, МСК) обвязка калорифера 10 300</t>
  </si>
  <si>
    <t>9.3.74</t>
  </si>
  <si>
    <t>Установка вентиля 3-х ходового</t>
  </si>
  <si>
    <t>аналог 9.3.73</t>
  </si>
  <si>
    <t>9.3.75</t>
  </si>
  <si>
    <t>Установка вентиля 4-х ходового</t>
  </si>
  <si>
    <t>Если имеется в виду 4-ходовой клапан реверса кондиционера (пайка) — см. 9.3.N26</t>
  </si>
  <si>
    <t>9.3.76</t>
  </si>
  <si>
    <t>Установка вентиляторов крышных массой: до 0,1 т</t>
  </si>
  <si>
    <t>аналог прайс (mskgrp.ru прайс вентиляция, МСК) крышный 3 400 (бытовой) / прайс (celsis.ru/ventilyatsiya/price, МСК) подъём на отметку 15 000</t>
  </si>
  <si>
    <t>Кран/подъёмник и монтаж стакана — отдельно</t>
  </si>
  <si>
    <t>9.3.77</t>
  </si>
  <si>
    <t>Установка вентиляторов крышных массой: до 0,2 т</t>
  </si>
  <si>
    <t>аналог 9.3.76</t>
  </si>
  <si>
    <t>9.3.78</t>
  </si>
  <si>
    <t>Установка вентиляторов крышных массой: до 0,4 т</t>
  </si>
  <si>
    <t>9.3.79</t>
  </si>
  <si>
    <t>Установка вентиляторов крышных массой: до 0,7 т</t>
  </si>
  <si>
    <t>9.3.80</t>
  </si>
  <si>
    <t>Установка вентиляторов радиальных массой: до 0,05 т</t>
  </si>
  <si>
    <t>аналог прайс (celsis.ru/ventilyatsiya/price, МСК) канальный 1 500–10 000 м3/ч 13 000; прайс (mskgrp.ru прайс вентиляция, МСК) радиальный 2 400</t>
  </si>
  <si>
    <t>9.3.81</t>
  </si>
  <si>
    <t>Установка вентиляторов радиальных массой: свыше 0,05 до 0,12 т</t>
  </si>
  <si>
    <t>аналог 9.3.80</t>
  </si>
  <si>
    <t>9.3.82</t>
  </si>
  <si>
    <t>Установка вентиляторов радиальных массой: свыше 0,12 до 0,2 т</t>
  </si>
  <si>
    <t>9.3.83</t>
  </si>
  <si>
    <t>Установка вентиляторов радиальных массой: свыше 0,2 до 0,4 т</t>
  </si>
  <si>
    <t>9.3.84</t>
  </si>
  <si>
    <t>Установка внутреннего блока канального типа мощностью: до 5 кВт</t>
  </si>
  <si>
    <t>аналог прайс (akmeklimat.ru монтаж, СПб) полупром. 26 900–39 900 под ключ</t>
  </si>
  <si>
    <t>9.3.85</t>
  </si>
  <si>
    <t>Установка внутреннего блока канального типа мощностью: до 8 кВт</t>
  </si>
  <si>
    <t>аналог 9.3.84</t>
  </si>
  <si>
    <t>9.3.86</t>
  </si>
  <si>
    <t>Установка внутреннего блока канального типа мощностью: свыше 8 кВт</t>
  </si>
  <si>
    <t>9.3.87</t>
  </si>
  <si>
    <t>Установка внутреннего блока кассетного типа мощностью: до 5 кВт</t>
  </si>
  <si>
    <t>9.3.88</t>
  </si>
  <si>
    <t>Установка внутреннего блока кассетного типа мощностью: до 8 кВт</t>
  </si>
  <si>
    <t>аналог 9.3.87</t>
  </si>
  <si>
    <t>9.3.89</t>
  </si>
  <si>
    <t>Установка внутреннего блока кассетного типа мощностью: свыше 8 кВт</t>
  </si>
  <si>
    <t>9.3.90</t>
  </si>
  <si>
    <t>Установка внутреннего блока напольного типа мощностью: до 5 кВт</t>
  </si>
  <si>
    <t>9.3.91</t>
  </si>
  <si>
    <t>Установка внутреннего блока напольного типа мощностью: до 8 кВт</t>
  </si>
  <si>
    <t>аналог 9.3.90</t>
  </si>
  <si>
    <t>9.3.92</t>
  </si>
  <si>
    <t>Установка внутреннего блока напольного типа мощностью: свыше 8 кВт</t>
  </si>
  <si>
    <t>9.3.93</t>
  </si>
  <si>
    <t>Установка внутреннего блока настенного типа мощностью: до 5 кВт</t>
  </si>
  <si>
    <t>аналог прайс (spb.lemanapro.ru, akmeklimat.ru, klimatikum.ru)</t>
  </si>
  <si>
    <t>9.3.94</t>
  </si>
  <si>
    <t>Установка внутреннего блока настенного типа мощностью: до 8 кВт</t>
  </si>
  <si>
    <t>аналог 9.3.93</t>
  </si>
  <si>
    <t>9.3.95</t>
  </si>
  <si>
    <t>Установка внутреннего блока настенного типа мощностью: свыше 8 кВт</t>
  </si>
  <si>
    <t>9.3.96</t>
  </si>
  <si>
    <t>Установка воздухонагревателя/воздухоохладителя электрического</t>
  </si>
  <si>
    <t>прайс (celsis.ru/ventilyatsiya/price, МСК) электронагреватель 5 200</t>
  </si>
  <si>
    <t>9.3.97</t>
  </si>
  <si>
    <t>Установка воздухонагревателя/теплообменника/калорифера весом до 0,1 тн</t>
  </si>
  <si>
    <t>прайс (celsis.ru/ventilyatsiya/price, МСК) водяной нагреватель 8 300</t>
  </si>
  <si>
    <t>Обвязка (смесительный узел) — 9.3.135</t>
  </si>
  <si>
    <t>9.3.98</t>
  </si>
  <si>
    <t>Установка воздухонагревателя/теплообменника/калорифера весом до 0,2 тн</t>
  </si>
  <si>
    <t>аналог 9.3.97</t>
  </si>
  <si>
    <t>9.3.99</t>
  </si>
  <si>
    <t>Установка воздухонагревателя/теплообменника/калорифера весом до 0,3 тн</t>
  </si>
  <si>
    <t>9.3.100</t>
  </si>
  <si>
    <t>Установка воздухонагревателя/теплообменника/калорифера весом до 0,4 тн</t>
  </si>
  <si>
    <t>9.3.101</t>
  </si>
  <si>
    <t>Установка воздухораспределителей, предназначенных для подачи воздуха: в рабочую зону, массой до 20 кг</t>
  </si>
  <si>
    <t>аналог прайс (celsis.ru/ventilyatsiya/price, МСК) решётка до 1×1 м 1 600</t>
  </si>
  <si>
    <t>9.3.102</t>
  </si>
  <si>
    <t>Установка воздухораспределителей, предназначенных для подачи воздуха: в рабочую зону, массой до 50 кг</t>
  </si>
  <si>
    <t>аналог 9.3.101</t>
  </si>
  <si>
    <t>9.3.103</t>
  </si>
  <si>
    <t>Установка воздушного клапана</t>
  </si>
  <si>
    <t>прайс (celsis.ru/ventilyatsiya/price, МСК) 700; прайс (mskgrp.ru прайс вентиляция, МСК) 300–900</t>
  </si>
  <si>
    <t>9.3.104</t>
  </si>
  <si>
    <t>Установка вставки для фильтра карманного</t>
  </si>
  <si>
    <t>Близко к 9.3.68/9.3.105</t>
  </si>
  <si>
    <t>9.3.105</t>
  </si>
  <si>
    <t>Установка вставки кассетной фильтрующей</t>
  </si>
  <si>
    <t>9.3.106</t>
  </si>
  <si>
    <t>Установка вставок гибких к радиальным вентиляторам</t>
  </si>
  <si>
    <t>аналог прайс (celsis.ru/ventilyatsiya/price, МСК) гибкая вставка 700/шт</t>
  </si>
  <si>
    <t>Наша цена 10 865/м2 ~в 5 раз выше рынка — вероятно, расценка была за шт/комплект на крупный вентилятор</t>
  </si>
  <si>
    <t>9.3.107</t>
  </si>
  <si>
    <t>Установка датчиков, термостатов (температуры, давления)</t>
  </si>
  <si>
    <t>прайс (celsis.ru/ventilyatsiya/price, МСК) элемент автоматики 1 000; прайс (mskgrp.ru прайс вентиляция, МСК) от 900</t>
  </si>
  <si>
    <t>9.3.108</t>
  </si>
  <si>
    <t>Установка заслонок воздушных клапанов с электрическим приводом</t>
  </si>
  <si>
    <t>аналог прайс (celsis.ru/ventilyatsiya/price, МСК) клапан 700 + привод 1 200</t>
  </si>
  <si>
    <t>9.3.109</t>
  </si>
  <si>
    <t>Установка заслонок воздушных клапанов с ручным приводом</t>
  </si>
  <si>
    <t>аналог прайс (mskgrp.ru прайс вентиляция, МСК) регулирующая заслонка 900</t>
  </si>
  <si>
    <t>Наша цена 3 296 ~в 3 раза выше рынка</t>
  </si>
  <si>
    <t>9.3.110</t>
  </si>
  <si>
    <t>Установка зонтов над оборудованием</t>
  </si>
  <si>
    <t>аналог прайс (mskgrp.ru прайс вентиляция, МСК) фасонные 880 руб/м2 ×2</t>
  </si>
  <si>
    <t>9.3.111</t>
  </si>
  <si>
    <t>Установка канального электронагревателя</t>
  </si>
  <si>
    <t>Дубль 9.3.96</t>
  </si>
  <si>
    <t>9.3.112</t>
  </si>
  <si>
    <t>Установка кожуха для защиты двигателя вентилятора</t>
  </si>
  <si>
    <t>аналог 9.3.107</t>
  </si>
  <si>
    <t>9.3.113</t>
  </si>
  <si>
    <t>Установка коллектора жира</t>
  </si>
  <si>
    <t>9.3.114</t>
  </si>
  <si>
    <t>Установка комплекта NEMA для частотного преобразовтаеля</t>
  </si>
  <si>
    <t>9.3.115</t>
  </si>
  <si>
    <t>Установка модуля подключения завес c IP54</t>
  </si>
  <si>
    <t>аналог прайс (arenka.ru завесы, СПб) пульт 2 400</t>
  </si>
  <si>
    <t>9.3.116</t>
  </si>
  <si>
    <t>Установка низкотемпературного комплекта до -30 градусов (подогрев компрессора, подогрев дренажа, регулятор оборотов вентилятора нар. блока)</t>
  </si>
  <si>
    <t>прайс (klimatikum.ru, СПб) 4 500; прайс (akmeklimat.ru монтаж, СПб) 8 500 с комплектом</t>
  </si>
  <si>
    <t>9.3.117</t>
  </si>
  <si>
    <t>Установка очистителя воздуха Tion Ext X (подвесной способ монтажа) весом до 0,1 тн</t>
  </si>
  <si>
    <t>аналог прайс (mskgrp.ru прайс вентиляция, МСК) ПВМ 19 900–26 900; прайс (celsis.ru/ventilyatsiya/price, МСК) 18 000</t>
  </si>
  <si>
    <t>Наименование некорректно: Tion Ext X не весит 0,1–0,5 т; по сути — подвесная приточная/очистная установка по массе. Наша цена 45 700–172 507 в 3–4 раза выше рынка</t>
  </si>
  <si>
    <t>9.3.118</t>
  </si>
  <si>
    <t>Установка очистителя воздуха Tion Ext X (подвесной способ монтажа) весом от 0,1 до 0,2 тн</t>
  </si>
  <si>
    <t>аналог 9.3.117</t>
  </si>
  <si>
    <t>См. 9.3.117</t>
  </si>
  <si>
    <t>9.3.119</t>
  </si>
  <si>
    <t>Установка очистителя воздуха Tion Ext X (подвесной способ монтажа) весом от 0,2 до 0,3 тн</t>
  </si>
  <si>
    <t>9.3.120</t>
  </si>
  <si>
    <t>Установка очистителя воздуха Tion Ext X (подвесной способ монтажа) весом от 0,3 до 0,4 тн</t>
  </si>
  <si>
    <t>9.3.121</t>
  </si>
  <si>
    <t>Установка очистителя воздуха Tion Ext X (подвесной способ монтажа) весом от 0,4 до 0,5 тн</t>
  </si>
  <si>
    <t>9.3.122</t>
  </si>
  <si>
    <t>Установка панели управления частотного преобразователя</t>
  </si>
  <si>
    <t>9.3.123</t>
  </si>
  <si>
    <t>Установка помпы накопительной</t>
  </si>
  <si>
    <t>9.3.124</t>
  </si>
  <si>
    <t>Установка помпы проточной</t>
  </si>
  <si>
    <t>аналог 9.3.123</t>
  </si>
  <si>
    <t>Дубль 9.3.12</t>
  </si>
  <si>
    <t>9.3.125</t>
  </si>
  <si>
    <t>Установка привода воздушного клапана</t>
  </si>
  <si>
    <t>прайс (celsis.ru/ventilyatsiya/price, МСК) 1 200; прайс (mskgrp.ru прайс вентиляция, МСК) 2 400</t>
  </si>
  <si>
    <t>9.3.126</t>
  </si>
  <si>
    <t>Установка пульта коммутации и управления тепловыми завесами</t>
  </si>
  <si>
    <t>прайс (arenka.ru завесы, СПб) пульт 2 400</t>
  </si>
  <si>
    <t>9.3.127</t>
  </si>
  <si>
    <t>Установка регулятора скорости ступенчатого</t>
  </si>
  <si>
    <t>аналог прайс (mskgrp.ru прайс вентиляция, МСК) регулятор 1 000 (ступенчатый трансформатор тяжелее)</t>
  </si>
  <si>
    <t>9.3.128</t>
  </si>
  <si>
    <t>Установка рекуператора канального пластинчатого</t>
  </si>
  <si>
    <t>аналог прайс (mskgrp.ru прайс вентиляция, МСК) ПВМ 1 000–1 500 м3/ч</t>
  </si>
  <si>
    <t>Наша цена 23 039 ~вдвое выше рынка</t>
  </si>
  <si>
    <t>9.3.129</t>
  </si>
  <si>
    <t>Установка решеток жалюзийных площадью в свету: до 0,5 м2</t>
  </si>
  <si>
    <t>прайс (celsis.ru/ventilyatsiya/price, МСК) фасадная решётка 1 400</t>
  </si>
  <si>
    <t>9.3.130</t>
  </si>
  <si>
    <t>Установка решеток жалюзийных площадью в свету: до 1,0 м2</t>
  </si>
  <si>
    <t>аналог 9.3.129</t>
  </si>
  <si>
    <t>9.3.131</t>
  </si>
  <si>
    <t>Установка решеток жалюзийных площадью в свету: до 1,5 м2</t>
  </si>
  <si>
    <t>9.3.132</t>
  </si>
  <si>
    <t>Установка решеток жалюзийных площадью в свету: до 2,5 м2</t>
  </si>
  <si>
    <t>9.3.133</t>
  </si>
  <si>
    <t>Установка решеток жалюзийных площадью в свету: до 5 м2</t>
  </si>
  <si>
    <t>Старая цена МСК 850 одинакова для всех размеров — неверна</t>
  </si>
  <si>
    <t>9.3.134</t>
  </si>
  <si>
    <t>Установка сервопривода</t>
  </si>
  <si>
    <t>аналог 9.3.125</t>
  </si>
  <si>
    <t>9.3.135</t>
  </si>
  <si>
    <t>прайс (mskgrp.ru прайс вентиляция, МСК) от 8 000; прайс (celsis.ru/ventilyatsiya/price, МСК) обвязка 10 300</t>
  </si>
  <si>
    <t>9.3.136</t>
  </si>
  <si>
    <t>Установка сплит-систем с внутренним блоком канального типа мощностью: до 5 кВт</t>
  </si>
  <si>
    <t>прайс (akmeklimat.ru монтаж, СПб) полупром. 3,5–5 кВт 26 900; fesdem от 13 000</t>
  </si>
  <si>
    <t>9.3.137</t>
  </si>
  <si>
    <t>Установка сплит-систем с внутренним блоком канального типа мощностью: до 8 кВт</t>
  </si>
  <si>
    <t>прайс (akmeklimat.ru монтаж, СПб) 7 кВт 30 900</t>
  </si>
  <si>
    <t>9.3.138</t>
  </si>
  <si>
    <t>Установка сплит-систем с внутренним блоком канального типа мощностью: свыше 8 кВт</t>
  </si>
  <si>
    <t>прайс (akmeklimat.ru монтаж, СПб) 10–17 кВт 35 900–39 900</t>
  </si>
  <si>
    <t>9.3.139</t>
  </si>
  <si>
    <t>Установка сплит-систем с внутренним блоком кассетного типа мощностью: до 5 кВт</t>
  </si>
  <si>
    <t>прайс (akmeklimat.ru монтаж, СПб) 26 900; fesdem от 13 000</t>
  </si>
  <si>
    <t>9.3.140</t>
  </si>
  <si>
    <t>Установка сплит-систем с внутренним блоком кассетного типа мощностью: до 8 кВт</t>
  </si>
  <si>
    <t>прайс (akmeklimat.ru монтаж, СПб) 30 900</t>
  </si>
  <si>
    <t>9.3.141</t>
  </si>
  <si>
    <t>Установка сплит-систем с внутренним блоком кассетного типа мощностью: свыше 8 кВт</t>
  </si>
  <si>
    <t>прайс (akmeklimat.ru монтаж, СПб) 35 900–39 900</t>
  </si>
  <si>
    <t>9.3.142</t>
  </si>
  <si>
    <t>Установка сплит-систем с внутренним блоком напольного типа мощностью: до 5 кВт</t>
  </si>
  <si>
    <t>аналог прайс (akmeklimat.ru монтаж, СПб)</t>
  </si>
  <si>
    <t>9.3.143</t>
  </si>
  <si>
    <t>Установка сплит-систем с внутренним блоком напольного типа мощностью: до 8 кВт</t>
  </si>
  <si>
    <t>аналог 9.3.142</t>
  </si>
  <si>
    <t>9.3.144</t>
  </si>
  <si>
    <t>Установка сплит-систем с внутренним блоком напольного типа мощностью: свыше 8 кВт</t>
  </si>
  <si>
    <t>Наша цена 18 589 ниже рынка ~в 1,6 раза</t>
  </si>
  <si>
    <t>9.3.145</t>
  </si>
  <si>
    <t>Установка сплит-систем с внутренним блоком настенного типа мощностью: до 5 кВт</t>
  </si>
  <si>
    <t>прайс (spb.lemanapro.ru, akmeklimat.ru, klimatikum.ru) 15 550 / 9 800–11 100 / 16 900–21 900</t>
  </si>
  <si>
    <t>9.3.146</t>
  </si>
  <si>
    <t>Установка сплит-систем с внутренним блоком настенного типа мощностью: до 8 кВт</t>
  </si>
  <si>
    <t>прайс (lemanapro 18 950–22 550; klimatikum 14 500)</t>
  </si>
  <si>
    <t>9.3.147</t>
  </si>
  <si>
    <t>Установка сплит-систем с внутренним блоком настенного типа мощностью: свыше 8 кВт</t>
  </si>
  <si>
    <t>прайс (akmeklimat 8–10 кВт 26 900–32 000; klimatikum 20 000)</t>
  </si>
  <si>
    <t>9.3.148</t>
  </si>
  <si>
    <t>Установка тепловой завесы с водяным источником энергии длиной 1000-1500 мм</t>
  </si>
  <si>
    <t>прайс (arenka.ru завесы, СПб) водяная 14 500 с обвязкой</t>
  </si>
  <si>
    <t>9.3.149</t>
  </si>
  <si>
    <t>Установка тепловой завесы с водяным источником энергии длиной 1500-2000 мм</t>
  </si>
  <si>
    <t>аналог 9.3.148</t>
  </si>
  <si>
    <t>9.3.150</t>
  </si>
  <si>
    <t>Установка тепловой завесы с водяным источником энергии длиной до 1000 мм</t>
  </si>
  <si>
    <t>9.3.151</t>
  </si>
  <si>
    <t>Установка тепловой завесы с водяным источником энергии длиной свыше 2000 мм</t>
  </si>
  <si>
    <t>9.3.152</t>
  </si>
  <si>
    <t>Установка тепловой завесы с электрическим источником энергии длиной 1000-1500 мм</t>
  </si>
  <si>
    <t>прайс (arenka.ru завесы, СПб) электрич. до 2,5 м 8 500</t>
  </si>
  <si>
    <t>9.3.153</t>
  </si>
  <si>
    <t>Установка тепловой завесы с электрическим источником энергии длиной 1500-2000 мм</t>
  </si>
  <si>
    <t>прайс (arenka.ru завесы, СПб) 8 500</t>
  </si>
  <si>
    <t>9.3.154</t>
  </si>
  <si>
    <t>Установка тепловой завесы с электрическим источником энергии длиной до 1000 мм</t>
  </si>
  <si>
    <t>аналог 9.3.152 (hands.ru МСК 2 000–4 900 частники)</t>
  </si>
  <si>
    <t>9.3.155</t>
  </si>
  <si>
    <t>Установка тепловой завесы с электрическим источником энергии длиной свыше 2000 мм</t>
  </si>
  <si>
    <t>прайс (arenka.ru завесы, СПб) 2,6–3,5 м 11 000</t>
  </si>
  <si>
    <t>9.3.156</t>
  </si>
  <si>
    <t>Установка узлов прохода вытяжных вентиляционных шахт</t>
  </si>
  <si>
    <t>9.3.157</t>
  </si>
  <si>
    <t>Установка фильтра карманного</t>
  </si>
  <si>
    <t>прайс (celsis.ru/ventilyatsiya/price, МСК) прямоугольный фильтр 1 200</t>
  </si>
  <si>
    <t>9.3.158</t>
  </si>
  <si>
    <t>Установка фильтра кассетного</t>
  </si>
  <si>
    <t>прайс (celsis.ru/ventilyatsiya/price, МСК) 1 200</t>
  </si>
  <si>
    <t>9.3.159</t>
  </si>
  <si>
    <t>Установка фильтр-бокса</t>
  </si>
  <si>
    <t>аналог 9.3.157</t>
  </si>
  <si>
    <t>9.3.160</t>
  </si>
  <si>
    <t>Установка частотного преобразователя</t>
  </si>
  <si>
    <t>аналог прайс (celsis.ru/ventilyatsiya/price, МСК) щит 12 000 / элемент 1 000</t>
  </si>
  <si>
    <t>9.3.161</t>
  </si>
  <si>
    <t>Установка шумоглушителей вентиляционных трубчатых круглого сечения</t>
  </si>
  <si>
    <t>прайс (celsis.ru/ventilyatsiya/price, МСК) круглый 1 400 / прямоуг. 1 800</t>
  </si>
  <si>
    <t>Пересекается с 9.3.163</t>
  </si>
  <si>
    <t>9.3.162</t>
  </si>
  <si>
    <t>Установка шумоглушителей вентиляционных трубчатых прямоугольного сечения</t>
  </si>
  <si>
    <t>аналог 9.3.161</t>
  </si>
  <si>
    <t>Пересекается с 9.3.164</t>
  </si>
  <si>
    <t>9.3.163</t>
  </si>
  <si>
    <t>Установка шумоглушителя для круглых воздуховодов</t>
  </si>
  <si>
    <t>прайс (celsis.ru/ventilyatsiya/price, МСК) 1 400</t>
  </si>
  <si>
    <t>Дубль 9.3.161</t>
  </si>
  <si>
    <t>9.3.164</t>
  </si>
  <si>
    <t>Установка шумоглушителя для прямоугольных воздуховодов</t>
  </si>
  <si>
    <t>прайс (celsis.ru/ventilyatsiya/price, МСК) 1 800</t>
  </si>
  <si>
    <t>Дубль 9.3.162</t>
  </si>
  <si>
    <t>9.3.165</t>
  </si>
  <si>
    <t>Установка щита автоматики приточной вентиляционной системы на базе русифицированного свободнопрограммируемого контроллера</t>
  </si>
  <si>
    <t>прайс (celsis.ru/ventilyatsiya/price, МСК) 12 000; прайс (mskgrp.ru прайс вентиляция, МСК) от 10 000</t>
  </si>
  <si>
    <t>ПНР автоматики — отдельно</t>
  </si>
  <si>
    <t>9.3.166</t>
  </si>
  <si>
    <t>Установка диффузора (воздухораспределителя) системы вентиляции</t>
  </si>
  <si>
    <t>прайс (celsis.ru/ventilyatsiya/price, МСК) 600; прайс (mskgrp.ru прайс вентиляция, МСК) 300</t>
  </si>
  <si>
    <t>Наша цена 1 568 ~вдвое выше рынка</t>
  </si>
  <si>
    <t>9.3.167</t>
  </si>
  <si>
    <t>Изоляция плоских и криволинейных поверхностей пластинами (плитами) из вспененного каучука, вспененного полиэтилена</t>
  </si>
  <si>
    <t>прайс (celsis.ru/ventilyatsiya/price, МСК) 350–600 руб/м2</t>
  </si>
  <si>
    <t>9.3.168</t>
  </si>
  <si>
    <t>Уст-ка обогрева дренажа (в подготовленное отверстие)</t>
  </si>
  <si>
    <t>прайс (klimatikum.ru, СПб) антиобледенитель 980</t>
  </si>
  <si>
    <t>9.3.169</t>
  </si>
  <si>
    <t>Чистка дренажной системы</t>
  </si>
  <si>
    <t>пм</t>
  </si>
  <si>
    <t>аналог прайс (akmeklimat.ru сервис, СПб) (входит в ТО)</t>
  </si>
  <si>
    <t>Единица пм — лучше за систему (1 000–1 500)</t>
  </si>
  <si>
    <t>9.3.170</t>
  </si>
  <si>
    <t>Чистка фильтра грубой очистки кондиционера полупромышленного</t>
  </si>
  <si>
    <t>аналог прайс (celsis.ru/ventilyatsiya/price, МСК) чистка фильтра 800</t>
  </si>
  <si>
    <t>9.3.171</t>
  </si>
  <si>
    <t>Чистка фильтра грубой очистки кондиционера бытового</t>
  </si>
  <si>
    <t>прайс (celsis.ru/ventilyatsiya/price, МСК) 800 (МСК)</t>
  </si>
  <si>
    <t>9.3.N1</t>
  </si>
  <si>
    <t>Демонтаж сплит-системы настенного типа до 5 кВт (со сбором фреона)</t>
  </si>
  <si>
    <t>прайс (klimatikum.ru, СПб) 4 600–5 200</t>
  </si>
  <si>
    <t>9.3.N2</t>
  </si>
  <si>
    <t>Демонтаж сплит-системы мощностью 5–10 кВт</t>
  </si>
  <si>
    <t>прайс (klimatikum.ru, СПб) 5 800–8 100; akmeklimat от 6 000</t>
  </si>
  <si>
    <t>9.3.N3</t>
  </si>
  <si>
    <t>Демонтаж полупромышленной сплит-системы (кассетный/канальный) до 16 кВт</t>
  </si>
  <si>
    <t>прайс (klimatikum.ru, СПб) 16–22 кВт 12 700</t>
  </si>
  <si>
    <t>9.3.N4</t>
  </si>
  <si>
    <t>Монтаж канального вентилятора до 1 000 м3/ч</t>
  </si>
  <si>
    <t>прайс (celsis.ru/ventilyatsiya/price, МСК) 5 000; прайс (mskgrp.ru прайс вентиляция, МСК) 8 900</t>
  </si>
  <si>
    <t>9.3.N5</t>
  </si>
  <si>
    <t>Монтаж канального вентилятора 1 500–10 000 м3/ч</t>
  </si>
  <si>
    <t>прайс (celsis.ru/ventilyatsiya/price, МСК) 13 000; прайс (mskgrp.ru прайс вентиляция, МСК) 12 900</t>
  </si>
  <si>
    <t>9.3.N6</t>
  </si>
  <si>
    <t>Монтаж гибкого воздуховода (изолированного/неизолированного)</t>
  </si>
  <si>
    <t>прайс (celsis.ru/ventilyatsiya/price, МСК) 150–200; прайс (mskgrp.ru прайс вентиляция, МСК) 300</t>
  </si>
  <si>
    <t>9.3.N7</t>
  </si>
  <si>
    <t>Установка гибкой вставки к канальному оборудованию</t>
  </si>
  <si>
    <t>прайс (celsis.ru/ventilyatsiya/price, МСК) 700</t>
  </si>
  <si>
    <t>9.3.N8</t>
  </si>
  <si>
    <t>Установка огнезадерживающего (противопожарного) клапана до 0,5 м2 с приводом</t>
  </si>
  <si>
    <t>прайс (celsis.ru/ventilyatsiya/price, МСК) 4 500; прайс (mskgrp.ru прайс вентиляция, МСК) от 1 000</t>
  </si>
  <si>
    <t>9.3.N9</t>
  </si>
  <si>
    <t>Огнезащита воздуховодов рулонным материалом (МБОР, EI 60–150)</t>
  </si>
  <si>
    <t>прайс (celsis.ru/ventilyatsiya/price, МСК) 500–800</t>
  </si>
  <si>
    <t>9.3.N10</t>
  </si>
  <si>
    <t>ТО приточной установки до 5 000 м3/ч</t>
  </si>
  <si>
    <t>прайс (celsis.ru/ventilyatsiya/price, МСК) 5 500</t>
  </si>
  <si>
    <t>9.3.N11</t>
  </si>
  <si>
    <t>ТО приточной установки 5 000–20 000 м3/ч</t>
  </si>
  <si>
    <t>прайс (celsis.ru/ventilyatsiya/price, МСК) 6 500 (МСК)</t>
  </si>
  <si>
    <t>9.3.N12</t>
  </si>
  <si>
    <t>ТО вытяжной установки/канального вентилятора до 5 000 м3/ч</t>
  </si>
  <si>
    <t>прайс (celsis.ru/ventilyatsiya/price, МСК) 1 200–2 500</t>
  </si>
  <si>
    <t>9.3.N13</t>
  </si>
  <si>
    <t>ТО крышного вентилятора (осмотр, чистка, подшипники, ремень, замер тока)</t>
  </si>
  <si>
    <t>аналог прайс (celsis.ru/ventilyatsiya/price, МСК) ТО вытяжной 2 500–3 800</t>
  </si>
  <si>
    <t>9.3.N14</t>
  </si>
  <si>
    <t>Замена комплекта фильтров приточной установки (без стоимости фильтров)</t>
  </si>
  <si>
    <t>прайс (celsis.ru/ventilyatsiya/price, МСК) 500/шт</t>
  </si>
  <si>
    <t>9.3.N15</t>
  </si>
  <si>
    <t>ТО полупромышленного кондиционера (кассетный/канальный/напольно-потолочный) до 16 кВт</t>
  </si>
  <si>
    <t>прайс (akmeklimat.ru сервис, СПб) 10 000–12 000 с выездом</t>
  </si>
  <si>
    <t>9.3.N16</t>
  </si>
  <si>
    <t>ТО компрессорно-конденсаторного блока до 50 кВт</t>
  </si>
  <si>
    <t>прайс (celsis.ru/ventilyatsiya/price, МСК) ТО ККБ 5 500–13 000</t>
  </si>
  <si>
    <t>9.3.N17</t>
  </si>
  <si>
    <t>Пусконаладка вентсистемы с замером и регулировкой расходов (до 10 точек)</t>
  </si>
  <si>
    <t>сист</t>
  </si>
  <si>
    <t>ETL</t>
  </si>
  <si>
    <t>прайс (mskgrp.ru прайс вентиляция, МСК) ПНР от 10 000; прайс (celsis.ru/ventilyatsiya/price, МСК) 4 200 + 300/точка</t>
  </si>
  <si>
    <t>9.3.N18</t>
  </si>
  <si>
    <t>Аэродинамические испытания и паспортизация системы вентиляции</t>
  </si>
  <si>
    <t>аналог 9.3.N17</t>
  </si>
  <si>
    <t>9.3.N19</t>
  </si>
  <si>
    <t>Чистка калорифера/теплообменника приточной установки без разборки воздуховодов</t>
  </si>
  <si>
    <t>прайс (celsis.ru/ventilyatsiya/price, МСК) 1 700 / с разборкой 5 200</t>
  </si>
  <si>
    <t>9.3.N20</t>
  </si>
  <si>
    <t>Навеска наружного блока кондиционера промальпинистом (высотные работы)</t>
  </si>
  <si>
    <t>прайс (akmeklimat.ru монтаж, СПб) 9 000–14 000</t>
  </si>
  <si>
    <t>9.3.N21</t>
  </si>
  <si>
    <t>Сверление отверстия в бетоне/кирпиче Ø до 60 мм под трассу/дренаж</t>
  </si>
  <si>
    <t>прайс (klimatikum.ru, СПб) 1 200; akmeklimat 1 500–2 000</t>
  </si>
  <si>
    <t>9.3.N22</t>
  </si>
  <si>
    <t>Укладка трассы/дренажа в декоративный кабель-канал (с монтажом короба)</t>
  </si>
  <si>
    <t>прайс (klimatikum.ru, СПб) короб 330; akmeklimat 900–1 400</t>
  </si>
  <si>
    <t>9.3.N23</t>
  </si>
  <si>
    <t>Монтаж опорной рамы/кронштейна наружного блока на кровле</t>
  </si>
  <si>
    <t>аналог прайс (akmeklimat.ru монтаж, СПб) нестандартное крепление от 1 500</t>
  </si>
  <si>
    <t>9.3.N24</t>
  </si>
  <si>
    <t>Замена компрессора сплит-системы до 7 кВт (без стоимости компрессора, с вакуумированием)</t>
  </si>
  <si>
    <t>аналог прайс (akmeklimat.ru сервис, СПб) почасово 3 000 руб/ч</t>
  </si>
  <si>
    <t>Хладагент — отдельно</t>
  </si>
  <si>
    <t>9.3.N25</t>
  </si>
  <si>
    <t>Замена платы управления кондиционера</t>
  </si>
  <si>
    <t>прайс (akmeklimat.ru сервис, СПб) от 4 000</t>
  </si>
  <si>
    <t>9.3.N26</t>
  </si>
  <si>
    <t>Замена 4-ходового клапана реверса (пайка, вакуумирование)</t>
  </si>
  <si>
    <t>аналог 9.3.35 + 9.3.1</t>
  </si>
  <si>
    <t>9.3.N27</t>
  </si>
  <si>
    <t>Мойка теплообменника наружного блока (АВД, химия)</t>
  </si>
  <si>
    <t>аналог прайс (celsis.ru/ventilyatsiya/price, МСК) чистка калорифера 1 700</t>
  </si>
  <si>
    <t>9.3.N28</t>
  </si>
  <si>
    <t>Дезинфекция воздуховодов</t>
  </si>
  <si>
    <t>DER</t>
  </si>
  <si>
    <t>прайс (spb.gor-vent.ru, СПб) от 30 руб/м.п.</t>
  </si>
  <si>
    <t>9.3.N29</t>
  </si>
  <si>
    <t>Отбор микробиологического смыва с лабораторным анализом и протоколом</t>
  </si>
  <si>
    <t>прайс (spb.gor-vent.ru, СПб) смыв от 300 + анализ лаборатории</t>
  </si>
  <si>
    <t>Выделено из 9.3.7/9.3.33/9.3.34</t>
  </si>
  <si>
    <t>9.3.N30</t>
  </si>
  <si>
    <t>Монтаж элемента автоматики вентиляции (датчик, реле, концевик) с подключением кабеля</t>
  </si>
  <si>
    <t>прайс (celsis.ru/ventilyatsiya/price, МСК) 1 000; прайс (mskgrp.ru прайс вентиляция, МСК) 900</t>
  </si>
  <si>
    <t>10.1 Коммутационое оборудование</t>
  </si>
  <si>
    <t>10.1.1</t>
  </si>
  <si>
    <t>Автомат одно-, двух-, трехполюсный, устанавливаемый на конструкции: на стене или колонне, на ток до 100 А</t>
  </si>
  <si>
    <t>аналог прайс el4you.ru МСК б/НДС (3ф автомат до 100/250 А до 3500)</t>
  </si>
  <si>
    <t>10.1.2</t>
  </si>
  <si>
    <t>Автомат одно-, двух-, трехполюсный, устанавливаемый на конструкции: на стене или колонне, на ток до 25 А</t>
  </si>
  <si>
    <t>аналог прайс el4you.ru МСК б/НДС</t>
  </si>
  <si>
    <t>Наша цена 2,6× рынка: для автомата до 25 А в боксе на стене рынок 0,9–1,3 тыс.</t>
  </si>
  <si>
    <t>10.1.3</t>
  </si>
  <si>
    <t>Автомат одно-, двух-, трехполюсный, устанавливаемый на конструкции: на стене или колонне, на ток до 250 А</t>
  </si>
  <si>
    <t>аналог прайс el4you.ru МСК б/НДС (до 250 А до 3500)</t>
  </si>
  <si>
    <t>10.1.4</t>
  </si>
  <si>
    <t>Автомат одно-, двух-, трехполюсный, устанавливаемый на конструкции: на стене или колонне, на ток до 400 А</t>
  </si>
  <si>
    <t>аналог 10.1.3 (масштаб по норме)</t>
  </si>
  <si>
    <t>10.1.5</t>
  </si>
  <si>
    <t>Автомат одно-, двух-, трехполюсный, устанавливаемый на конструкции: на стене или колонне, на ток до 630 А</t>
  </si>
  <si>
    <t>10.1.6</t>
  </si>
  <si>
    <t>Установка рубильников с подключением</t>
  </si>
  <si>
    <t>аналог прайс pep.spb.ru (ПЕТРОЭНЕРГОПРОЕКТ, с НДС, /1,22) (рубильник 4P 610 без подключения кабелей)</t>
  </si>
  <si>
    <t>Подключение силовых кабелей к рубильнику учтено; для 400–630 А цену поднимать ×1,5</t>
  </si>
  <si>
    <t>10.1.7</t>
  </si>
  <si>
    <t>Установка шины соединительной</t>
  </si>
  <si>
    <t>прайс прайс pep.spb.ru (ПЕТРОЭНЕРГОПРОЕКТ, с НДС, /1,22) (шина N/PE 440 с НДС)</t>
  </si>
  <si>
    <t>10.1.8</t>
  </si>
  <si>
    <t>Установка автоматического выключателя/дифавтомата/УЗО на Din рейку 2-полюсного с подключением</t>
  </si>
  <si>
    <t>прайс прайс pep.spb.ru (ПЕТРОЭНЕРГОПРОЕКТ, с НДС, /1,22) (2P 500 с НДС), прайс el4you.ru МСК б/НДС 550</t>
  </si>
  <si>
    <t>Наша цена 3,2× рынка; в нашем тарификаторе 1P/2P дороже 3P/4P — нелогично</t>
  </si>
  <si>
    <t>10.1.9</t>
  </si>
  <si>
    <t>Установка автоматического выключателя/дифавтомата/УЗО на Din рейку 3-полюсного с подключением</t>
  </si>
  <si>
    <t>прайс прайс pep.spb.ru (ПЕТРОЭНЕРГОПРОЕКТ, с НДС, /1,22) (3P 500), прайс el4you.ru МСК б/НДС (600)</t>
  </si>
  <si>
    <t>Наша цена 2,4× рынка</t>
  </si>
  <si>
    <t>10.1.10</t>
  </si>
  <si>
    <t>Установка автоматического выключателя/дифавтомата/УЗО на Din рейку 4-полюсного с подключением</t>
  </si>
  <si>
    <t>прайс прайс pep.spb.ru (ПЕТРОЭНЕРГОПРОЕКТ, с НДС, /1,22) (4P 610, УЗО 660), прайс el4you.ru МСК б/НДС (4P УЗО 1200)</t>
  </si>
  <si>
    <t>10.1.11</t>
  </si>
  <si>
    <t>Установка автоматического выключателя/дифавтомата/УЗО на Din рейку 1-полюсного с подключением</t>
  </si>
  <si>
    <t>прайс прайс pep.spb.ru (ПЕТРОЭНЕРГОПРОЕКТ, с НДС, /1,22) (1P 440 с НДС), прайс el4you.ru МСК б/НДС 500</t>
  </si>
  <si>
    <t>Наша цена 4,3× рынка (1 928 за 1P автомат)</t>
  </si>
  <si>
    <t>10.1.12</t>
  </si>
  <si>
    <t>Установка автоматического выключателя/дифавтомата/УЗО на монтажную плату 1-полюсного с подключением</t>
  </si>
  <si>
    <t>аналог 10.1.11</t>
  </si>
  <si>
    <t>Наша цена 3,4× рынка</t>
  </si>
  <si>
    <t>10.1.13</t>
  </si>
  <si>
    <t>Установка автоматического выключателя/дифавтомата/УЗО на монтажную плату 2-полюсного с подключением</t>
  </si>
  <si>
    <t>аналог 10.1.8</t>
  </si>
  <si>
    <t>Наша цена 2,8× рынка</t>
  </si>
  <si>
    <t>10.1.14</t>
  </si>
  <si>
    <t>Установка автоматического выключателя/дифавтомата/УЗО на монтажную плату 3-полюсного с подключением</t>
  </si>
  <si>
    <t>аналог 10.1.9</t>
  </si>
  <si>
    <t>10.1.15</t>
  </si>
  <si>
    <t>Установка автоматического выключателя/дифавтомата/УЗО на монтажную плату 4-полюсного с подключением</t>
  </si>
  <si>
    <t>аналог 10.1.10</t>
  </si>
  <si>
    <t>10.1.16</t>
  </si>
  <si>
    <t>Установка амперметра переменного тока прямого измерения с подключением</t>
  </si>
  <si>
    <t>аналог прайс pep.spb.ru (ПЕТРОЭНЕРГОПРОЕКТ, с НДС, /1,22) (модульная электроника 1ф 1220 с НДС)</t>
  </si>
  <si>
    <t>10.1.17</t>
  </si>
  <si>
    <t>Установка вольтметра с подключением</t>
  </si>
  <si>
    <t>аналог 10.1.16</t>
  </si>
  <si>
    <t>10.1.18</t>
  </si>
  <si>
    <t>Установка двухканального календарного таймера реального времени с подключением</t>
  </si>
  <si>
    <t>аналог прайс pep.spb.ru (ПЕТРОЭНЕРГОПРОЕКТ, с НДС, /1,22) (модульная электроника 1220/1990 с НДС)</t>
  </si>
  <si>
    <t>10.1.19</t>
  </si>
  <si>
    <t>Установка контактора с подключеним</t>
  </si>
  <si>
    <t>прайс прайс pep.spb.ru (ПЕТРОЭНЕРГОПРОЕКТ, с НДС, /1,22) (контактор 3ф 1540 с НДС)</t>
  </si>
  <si>
    <t>Наша цена 3,7× рынка; оправдано только для контакторов 160 А+ в отдельной оболочке</t>
  </si>
  <si>
    <t>10.1.20</t>
  </si>
  <si>
    <t>Установка металлического встроенного корпуса щита</t>
  </si>
  <si>
    <t>прайс прайс pep.spb.ru (ПЕТРОЭНЕРГОПРОЕКТ, с НДС, /1,22) (бокс встр. 24 мод. в кирпич 4990 с НДС), прайс el4you.ru МСК б/НДС</t>
  </si>
  <si>
    <t>Ниша/штробление не входит</t>
  </si>
  <si>
    <t>10.1.21</t>
  </si>
  <si>
    <t>Установка металлического навесного корпуса щита</t>
  </si>
  <si>
    <t>прайс прайс pep.spb.ru (ПЕТРОЭНЕРГОПРОЕКТ, с НДС, /1,22) (навесной 36–54 мод. 1890–2570 с НДС), прайс el4you.ru МСК б/НДС (1500–3500)</t>
  </si>
  <si>
    <t>Наша цена 1,9× рынка; сборка/расключение аппаратов не входит</t>
  </si>
  <si>
    <t>10.1.22</t>
  </si>
  <si>
    <t>Установка переключателя вольтметра с подключением</t>
  </si>
  <si>
    <t>аналог 10.1.17</t>
  </si>
  <si>
    <t>10.1.23</t>
  </si>
  <si>
    <t>Установка пускателя магнитного с подключением</t>
  </si>
  <si>
    <t>прайс прайс pep.spb.ru (ПЕТРОЭНЕРГОПРОЕКТ, с НДС, /1,22) (контактор 1220–1540 с НДС), прайс remof.ru МСК (частн.)</t>
  </si>
  <si>
    <t>Наша цена 3,3× рынка</t>
  </si>
  <si>
    <t>10.1.24</t>
  </si>
  <si>
    <t>Установка Щита автоматической защиты от перегрузок ЩАП</t>
  </si>
  <si>
    <t>аналог 10.1.21 + подключение</t>
  </si>
  <si>
    <t>Тип ЩАП в позиции не раскрыт — уточнить состав</t>
  </si>
  <si>
    <t>10.1.25</t>
  </si>
  <si>
    <t>Установка щитов FreeTech с настройкой</t>
  </si>
  <si>
    <t>FreeTech — фирменный шкаф; состав «настройки» уточнить</t>
  </si>
  <si>
    <t>10.1.26</t>
  </si>
  <si>
    <t>Установка щита учета с замком IP 31, на два счетчика с окнами</t>
  </si>
  <si>
    <t>прайс прайс pep.spb.ru (ПЕТРОЭНЕРГОПРОЕКТ, с НДС, /1,22) (щит учёта 3ф 1660 с НДС) ×2 счётчика</t>
  </si>
  <si>
    <t>Счётчики отдельно (10.3.21)</t>
  </si>
  <si>
    <t>10.1.27</t>
  </si>
  <si>
    <t>Установка ящика с понижающим трансформатором типа ЯТП</t>
  </si>
  <si>
    <t>аналог 10.1.21</t>
  </si>
  <si>
    <t>10.1.N1</t>
  </si>
  <si>
    <t>Демонтаж автоматического выключателя/УЗО с DIN-рейки 1–4P</t>
  </si>
  <si>
    <t>прайс прайс pep.spb.ru (ПЕТРОЭНЕРГОПРОЕКТ, с НДС, /1,22) (демонтаж 250–450 с НДС)</t>
  </si>
  <si>
    <t>10.1.N2</t>
  </si>
  <si>
    <t>Сборка и расключение щита распределительного, за 1 модуль</t>
  </si>
  <si>
    <t>модуль</t>
  </si>
  <si>
    <t>прайс прайс el4you.ru МСК б/НДС (сборка щита от 300/модуль), прайс elektrikclub.ru СПб</t>
  </si>
  <si>
    <t>10.1.N3</t>
  </si>
  <si>
    <t>Установка УЗИП / реле контроля напряжения на DIN-рейку с подключением</t>
  </si>
  <si>
    <t>прайс прайс pep.spb.ru (ПЕТРОЭНЕРГОПРОЕКТ, с НДС, /1,22) (реле 1220–1990 с НДС), прайс el4you.ru МСК б/НДС (УЗИП 3000–5000)</t>
  </si>
  <si>
    <t>10.1.N4</t>
  </si>
  <si>
    <t>Демонтаж щита навесного металлического до 54 модулей</t>
  </si>
  <si>
    <t>прайс прайс pep.spb.ru (ПЕТРОЭНЕРГОПРОЕКТ, с НДС, /1,22) (демонтаж щита 1660 с НДС)</t>
  </si>
  <si>
    <t>10.1.N5</t>
  </si>
  <si>
    <t>Установка DIN-рейки</t>
  </si>
  <si>
    <t>прайс прайс pep.spb.ru (ПЕТРОЭНЕРГОПРОЕКТ, с НДС, /1,22) (280 с НДС), прайс elektrikclub.ru СПб (250)</t>
  </si>
  <si>
    <t>10.1.N6</t>
  </si>
  <si>
    <t>Установка кросс-модуля / распределительного блока до 125 А с подключением</t>
  </si>
  <si>
    <t>прайс прайс pep.spb.ru (ПЕТРОЭНЕРГОПРОЕКТ, с НДС, /1,22) (880–1220 с НДС)</t>
  </si>
  <si>
    <t>10.1.N7</t>
  </si>
  <si>
    <t>Маркировка групповых линий в щите и актуализация однолинейной схемы на двери</t>
  </si>
  <si>
    <t>щит</t>
  </si>
  <si>
    <t>10.1.N8</t>
  </si>
  <si>
    <t>Установка фотореле / датчика освещённости с подключением</t>
  </si>
  <si>
    <t>прайс прайс pep.spb.ru (ПЕТРОЭНЕРГОПРОЕКТ, с НДС, /1,22) (датчик освещения 1160–1220 с НДС)</t>
  </si>
  <si>
    <t>10.2 Кабельные магистрали и разводки</t>
  </si>
  <si>
    <t>10.2.1</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</si>
  <si>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16 мм2</t>
  </si>
  <si>
    <t>прайс прайс elektrikclub.ru СПб (затягивание 5х10 50; 5х16 ~70), прайс pep.spb.ru (ПЕТРОЭНЕРГОПРОЕКТ, с НДС, /1,22)</t>
  </si>
  <si>
    <t>Наша цена ~ на уровне рынка</t>
  </si>
  <si>
    <t>10.2.2</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</si>
  <si>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2,5 мм2</t>
  </si>
  <si>
    <t>прайс прайс elektrikclub.ru СПб (ВВГ 3х2,5 в гофру 35)</t>
  </si>
  <si>
    <t>10.2.3</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</si>
  <si>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35 мм2</t>
  </si>
  <si>
    <t>аналог 10.2.1</t>
  </si>
  <si>
    <t>10.2.4</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</si>
  <si>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6 мм2</t>
  </si>
  <si>
    <t>прайс прайс elektrikclub.ru СПб (5х6 в гофру 40)</t>
  </si>
  <si>
    <t>10.2.5</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</si>
  <si>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70 мм2</t>
  </si>
  <si>
    <t>аналог 10.2.3</t>
  </si>
  <si>
    <t>10.2.6</t>
  </si>
  <si>
    <t>Кабель сечением до 120 мм2 по установленным стальным конструкциям и лоткам</t>
  </si>
  <si>
    <t>прайс прайс el4you.ru МСК б/НДС (до 120 мм² 820), прайс elektrikclub.ru СПб (250), прайс pep.spb.ru (ПЕТРОЭНЕРГОПРОЕКТ, с НДС, /1,22) (до 125 мм² 640 с НДС)</t>
  </si>
  <si>
    <t>Наша цена 0,6 рынка — занижена</t>
  </si>
  <si>
    <t>10.2.7</t>
  </si>
  <si>
    <t>Кабель сечением до 16 мм2 по установленным стальным конструкциям и лоткам</t>
  </si>
  <si>
    <t>прайс прайс elektrikclub.ru СПб (5х16 на лоток 140), прайс pep.spb.ru (ПЕТРОЭНЕРГОПРОЕКТ, с НДС, /1,22) (до 16 мм² 290 с НДС), прайс el4you.ru МСК б/НДС 290</t>
  </si>
  <si>
    <t>10.2.8</t>
  </si>
  <si>
    <t>Кабель сечением до 2,5 мм2 по установленным стальным конструкциям и лтокам</t>
  </si>
  <si>
    <t>прайс прайс elektrikclub.ru СПб (3х2,5 на лоток 110), прайс el4you.ru МСК б/НДС 90</t>
  </si>
  <si>
    <t>Наша цена 1,7× рынка</t>
  </si>
  <si>
    <t>10.2.9</t>
  </si>
  <si>
    <t>Кабель сечением до 240 мм2 по установленным стальным конструкциям и лоткам</t>
  </si>
  <si>
    <t>прайс прайс el4you.ru МСК б/НДС (до 240 мм² 1950 МСК, все способы), аналог 10.2.6</t>
  </si>
  <si>
    <t>Наша цена 0,4 рынка — занижена (кабель 240 мм² ~ 8–12 кг/м, звено 4–6 чел.)</t>
  </si>
  <si>
    <t>10.2.10</t>
  </si>
  <si>
    <t>Кабель сечением до 35 мм2 по установленным стальным конструкциям и лтокам</t>
  </si>
  <si>
    <t>прайс прайс el4you.ru МСК б/НДС (до 35 мм² 390), прайс elektrikclub.ru СПб (160), прайс pep.spb.ru (ПЕТРОЭНЕРГОПРОЕКТ, с НДС, /1,22) (до 40 мм² 440 с НДС)</t>
  </si>
  <si>
    <t>В нашем тарификаторе 35 и 70 мм² по одной цене — ошибка</t>
  </si>
  <si>
    <t>10.2.11</t>
  </si>
  <si>
    <t>Кабель сечением до 400 мм2 по установленным стальным конструкциям и лоткам</t>
  </si>
  <si>
    <t>аналог 10.2.9</t>
  </si>
  <si>
    <t>Сечение 400 мм² — уточнить: многожильный 4х95/4х120 или одножильный 1х400</t>
  </si>
  <si>
    <t>10.2.12</t>
  </si>
  <si>
    <t>Кабель сечением до 6 мм2 по установленным стальным конструкциям и лоткам</t>
  </si>
  <si>
    <t>прайс прайс elektrikclub.ru СПб (5х6 на лоток 120), прайс el4you.ru МСК б/НДС (115)</t>
  </si>
  <si>
    <t>10.2.13</t>
  </si>
  <si>
    <t>Кабель сечением до 70 мм2 по установленным стальным конструкциям и лоткам</t>
  </si>
  <si>
    <t>прайс прайс el4you.ru МСК б/НДС (до 95 мм² 590), прайс pep.spb.ru (ПЕТРОЭНЕРГОПРОЕКТ, с НДС, /1,22) (до 75 мм² 600 с НДС)</t>
  </si>
  <si>
    <t>Наша цена 0,65 рынка</t>
  </si>
  <si>
    <t>10.2.14</t>
  </si>
  <si>
    <t>Монтаж коробов пластмассовых шириной до 120 мм</t>
  </si>
  <si>
    <t>прайс прайс pep.spb.ru (ПЕТРОЭНЕРГОПРОЕКТ, с НДС, /1,22) (кабель-канал 100–125 мм 510–725 с НДС)</t>
  </si>
  <si>
    <t>10.2.15</t>
  </si>
  <si>
    <t>Монтаж коробов пластмассовых шириной до 40 мм</t>
  </si>
  <si>
    <t>прайс прайс pep.spb.ru (ПЕТРОЭНЕРГОПРОЕКТ, с НДС, /1,22) (до 40 мм 280 с НДС), прайс elektrikclub.ru СПб (170)</t>
  </si>
  <si>
    <t>10.2.16</t>
  </si>
  <si>
    <t>Монтаж коробов пластмассовых шириной до 63 мм</t>
  </si>
  <si>
    <t>прайс прайс pep.spb.ru (ПЕТРОЭНЕРГОПРОЕКТ, с НДС, /1,22) (60 мм 335 с НДС), прайс elektrikclub.ru СПб (210)</t>
  </si>
  <si>
    <t>10.2.17</t>
  </si>
  <si>
    <t>Присоединение к зажимам жил проводов или кабелей сечением: до 150 мм2</t>
  </si>
  <si>
    <t>аналог прайс pep.spb.ru (ПЕТРОЭНЕРГОПРОЕКТ, с НДС, /1,22) (подключение силового кабеля 3ф 1220 с НДС / 4–5 жил)</t>
  </si>
  <si>
    <t>Ед. «шт» = одна жила; если подразумевается кабель целиком — умножать на число жил</t>
  </si>
  <si>
    <t>10.2.18</t>
  </si>
  <si>
    <t>Присоединение к зажимам жил проводов или кабелей сечением: до 16 мм2</t>
  </si>
  <si>
    <t>аналог прайс pep.spb.ru (ПЕТРОЭНЕРГОПРОЕКТ, с НДС, /1,22)</t>
  </si>
  <si>
    <t>10.2.19</t>
  </si>
  <si>
    <t>Присоединение к зажимам жил проводов или кабелей сечением: до 2,5 мм2</t>
  </si>
  <si>
    <t>прайс прайс elektrikclub.ru СПб (подключение группового кабеля от 65)</t>
  </si>
  <si>
    <t>Наша цена 2,9× рынка за жилу</t>
  </si>
  <si>
    <t>10.2.20</t>
  </si>
  <si>
    <t>Присоединение к зажимам жил проводов или кабелей сечением: до 35 мм2</t>
  </si>
  <si>
    <t>аналог 10.2.17</t>
  </si>
  <si>
    <t>10.2.21</t>
  </si>
  <si>
    <t>Присоединение к зажимам жил проводов или кабелей сечением: до 6 мм2</t>
  </si>
  <si>
    <t>аналог 10.2.19</t>
  </si>
  <si>
    <t>10.2.22</t>
  </si>
  <si>
    <t>Присоединение к зажимам жил проводов или кабелей сечением: до 70 мм2</t>
  </si>
  <si>
    <t>10.2.23</t>
  </si>
  <si>
    <t>Установка консоли-крепление к плоскости (зажимной винт) для опуска</t>
  </si>
  <si>
    <t>аналог прайс elektrikclub.ru СПб (кронштейн 90+сверление)</t>
  </si>
  <si>
    <t>10.2.24</t>
  </si>
  <si>
    <t>Установка коробки пластиковой распределительной закрытой установки</t>
  </si>
  <si>
    <t>прайс прайс elektrikclub.ru СПб (коробка внутр. 400–700), прайс remof.ru МСК (частн.) (250)</t>
  </si>
  <si>
    <t>Без расключения (см. 10.2.N9)</t>
  </si>
  <si>
    <t>10.2.25</t>
  </si>
  <si>
    <t>Установка коробки пластиковой распределительной открытой установки</t>
  </si>
  <si>
    <t>аналог 10.2.24</t>
  </si>
  <si>
    <t>10.2.26</t>
  </si>
  <si>
    <t>Установка лотков металлических проволочных по установленным конструкциям</t>
  </si>
  <si>
    <t>прайс прайс remof.ru МСК (частн.) (лоток до 200 мм 340), прайс pep.spb.ru (ПЕТРОЭНЕРГОПРОЕКТ, с НДС, /1,22) (проволочный 945 с НДС с креплением)</t>
  </si>
  <si>
    <t>Без шпилек/консолей (см. 10.2.N4)</t>
  </si>
  <si>
    <t>10.2.27</t>
  </si>
  <si>
    <t>Установка лотков металлических штампованных по установленным конструкциям, ширина лотка: до 200 мм</t>
  </si>
  <si>
    <t>прайс прайс remof.ru МСК (частн.) (340), electrozevs (200), dvaelektrika (750), прайс elektrikclub.ru СПб (от 500)</t>
  </si>
  <si>
    <t>Без шпилек/консолей</t>
  </si>
  <si>
    <t>10.2.28</t>
  </si>
  <si>
    <t>Установка лотков металлических штампованных по установленным конструкциям, ширина лотка: до 400 мм</t>
  </si>
  <si>
    <t>прайс прайс remof.ru МСК (частн.) (440), dvaelektrika (950), прайс elektrikclub.ru СПб (от 730)</t>
  </si>
  <si>
    <t>10.2.29</t>
  </si>
  <si>
    <t>Установка наконечников медных обжимных</t>
  </si>
  <si>
    <t>прайс прайс pep.spb.ru (ПЕТРОЭНЕРГОПРОЕКТ, с НДС, /1,22) (опрессовка ТМЛ 335 с НДС, НШВИ 70)</t>
  </si>
  <si>
    <t>Сечение наконечника не указано: до 35 мм² ~150, 70–240 мм² 250–400</t>
  </si>
  <si>
    <t>10.2.30</t>
  </si>
  <si>
    <t>Установка опуска для кабелей из хромированной трубы</t>
  </si>
  <si>
    <t>аналог 10.2.31</t>
  </si>
  <si>
    <t>10.2.31</t>
  </si>
  <si>
    <t>Установка профиля перфорированного монтажного</t>
  </si>
  <si>
    <t>аналог прайс remof.ru МСК (частн.) (лоток 340–440)</t>
  </si>
  <si>
    <t>10.2.32</t>
  </si>
  <si>
    <t>Установка рукава металлического наружным диаметром: до 48 мм</t>
  </si>
  <si>
    <t>аналог прайс el4you.ru МСК б/НДС (металлорукав до 32 мм 65 + масштаб диаметра), прайс pep.spb.ru (ПЕТРОЭНЕРГОПРОЕКТ, с НДС, /1,22)</t>
  </si>
  <si>
    <t>Наша цена 2,3× рынка</t>
  </si>
  <si>
    <t>10.2.33</t>
  </si>
  <si>
    <t>Установка рукава металлического наружным диаметром: до 60 мм</t>
  </si>
  <si>
    <t>аналог 10.2.32</t>
  </si>
  <si>
    <t>Наша цена 2,0× рынка</t>
  </si>
  <si>
    <t>10.2.34</t>
  </si>
  <si>
    <t>Установка рукава металлического наружным диаметром: до 78 мм</t>
  </si>
  <si>
    <t>В нашем тарификаторе 78 мм дешевле 60 мм — ошибка</t>
  </si>
  <si>
    <t>10.2.35</t>
  </si>
  <si>
    <t>Установка трубы винипластовой по установленным конструкциям, по стенам и колоннам с креплением скобами, диаметр: до 25 мм</t>
  </si>
  <si>
    <t>прайс прайс elektrikclub.ru СПб (пласт. труба до 20 мм 100, до 40 мм 130), прайс el4you.ru МСК б/НДС (90–105)</t>
  </si>
  <si>
    <t>10.2.36</t>
  </si>
  <si>
    <t>Установка трубы винипластовой по установленным конструкциям, по стенам и колоннам с креплением скобами, диаметр: до 50 мм</t>
  </si>
  <si>
    <t>прайс прайс el4you.ru МСК б/НДС (до 50 мм 120), аналог 10.2.35</t>
  </si>
  <si>
    <t>10.2.37</t>
  </si>
  <si>
    <t>Установка трубы винипластовой по установленным конструкциям, по стенам и колоннам с креплением скобами, диаметр: до 63 мм</t>
  </si>
  <si>
    <t>аналог 10.2.36</t>
  </si>
  <si>
    <t>10.2.38</t>
  </si>
  <si>
    <t>Установка трубы гофрированной ПВХ для защиты проводов и кабелей по установленным конструкциям, по стенам, колоннам, потолкам, основанию пола</t>
  </si>
  <si>
    <t>прайс прайс elektrikclub.ru СПб (гофра до 40 мм от 110), прайс el4you.ru МСК б/НДС (30–90)</t>
  </si>
  <si>
    <t>10.2.N1</t>
  </si>
  <si>
    <t>Демонтаж кабеля сечением до 16 мм² (с лотков/скоб)</t>
  </si>
  <si>
    <t>прайс прайс pep.spb.ru (ПЕТРОЭНЕРГОПРОЕКТ, с НДС, /1,22) (демонтаж до 20 мм² 85–200 с НДС)</t>
  </si>
  <si>
    <t>10.2.N2</t>
  </si>
  <si>
    <t>Демонтаж кабеля сечением до 70 мм²</t>
  </si>
  <si>
    <t>аналог прайс pep.spb.ru (ПЕТРОЭНЕРГОПРОЕКТ, с НДС, /1,22) (до 30 мм² 240 с НДС)</t>
  </si>
  <si>
    <t>10.2.N3</t>
  </si>
  <si>
    <t>Прокладка кабеля до 16 мм² открыто по стенам/потолку с креплением скобами/клипсами</t>
  </si>
  <si>
    <t>прайс прайс elektrikclub.ru СПб (на скобах по бетону от 150), прайс pep.spb.ru (ПЕТРОЭНЕРГОПРОЕКТ, с НДС, /1,22) (280 с НДС)</t>
  </si>
  <si>
    <t>10.2.N4</t>
  </si>
  <si>
    <t>Монтаж консоли/шпилечного подвеса для лотка (с анкеровкой)</t>
  </si>
  <si>
    <t>прайс dvaelektrika.ru (кронштейн/подвес 400)</t>
  </si>
  <si>
    <t>10.2.N5</t>
  </si>
  <si>
    <t>Демонтаж лотка металлического до 400 мм</t>
  </si>
  <si>
    <t>аналог 10.2.28</t>
  </si>
  <si>
    <t>10.2.N6</t>
  </si>
  <si>
    <t>Пробивка отверстия в стене/перекрытии для кабеля Ø до 50 мм, толщина до 250 мм (бетон/кирпич)</t>
  </si>
  <si>
    <t>прайс прайс pep.spb.ru (ПЕТРОЭНЕРГОПРОЕКТ, с НДС, /1,22) (сквозное сверление 220–260 с НДС + алмазное бурение)</t>
  </si>
  <si>
    <t>10.2.N7</t>
  </si>
  <si>
    <t>Огнезащитная заделка кабельной проходки (пена/мастика), до 0,02 м²</t>
  </si>
  <si>
    <t>Материал (огнезащитный состав) отдельно</t>
  </si>
  <si>
    <t>10.2.N8</t>
  </si>
  <si>
    <t>Прокладка кабеля слаботочного (UTP, КПСЭнг) в лоток/короб</t>
  </si>
  <si>
    <t>прайс прайс elektrikclub.ru СПб (TV/компьютерный 50), прайс el4you.ru МСК б/НДС (90)</t>
  </si>
  <si>
    <t>10.2.N9</t>
  </si>
  <si>
    <t>Расключение распределительной коробки (до 6 соединений, клеммы/опрессовка)</t>
  </si>
  <si>
    <t>прайс прайс pep.spb.ru (ПЕТРОЭНЕРГОПРОЕКТ, с НДС, /1,22) (610–1000 с НДС), прайс remof.ru МСК (частн.)</t>
  </si>
  <si>
    <t>10.2.N10</t>
  </si>
  <si>
    <t>Маркировка кабеля бирками</t>
  </si>
  <si>
    <t>10.3 Электроустановочные изделия</t>
  </si>
  <si>
    <t>10.3.1</t>
  </si>
  <si>
    <t>Программирование модема</t>
  </si>
  <si>
    <t>10.3.2</t>
  </si>
  <si>
    <t>Программирование счетчика</t>
  </si>
  <si>
    <t>10.3.3</t>
  </si>
  <si>
    <t>Сопряжение счетчика/модема</t>
  </si>
  <si>
    <t>10.3.4</t>
  </si>
  <si>
    <t>Установка GSM/GPRS-Модема</t>
  </si>
  <si>
    <t>аналог 10.1.18</t>
  </si>
  <si>
    <t>10.3.5</t>
  </si>
  <si>
    <t>Установка антенны универсальной мультидиапазонной</t>
  </si>
  <si>
    <t>аналог 10.3.4</t>
  </si>
  <si>
    <t>10.3.6</t>
  </si>
  <si>
    <t>Установка блока питания</t>
  </si>
  <si>
    <t>прайс прайс pep.spb.ru (ПЕТРОЭНЕРГОПРОЕКТ, с НДС, /1,22) (БП для LED 945 с НДС), прайс elektrikclub.ru СПб (440)</t>
  </si>
  <si>
    <t>10.3.7</t>
  </si>
  <si>
    <t>Установка вилок кабельных силовых с подключением</t>
  </si>
  <si>
    <t>прайс прайс pep.spb.ru (ПЕТРОЭНЕРГОПРОЕКТ, с НДС, /1,22) (вилка 550 с НДС), прайс remof.ru МСК (частн.) (3ф вилка 250)</t>
  </si>
  <si>
    <t>10.3.8</t>
  </si>
  <si>
    <t>Установка выключателей двухклавишных для установки в кабель-канал с подключением</t>
  </si>
  <si>
    <t>прайс прайс pep.spb.ru (ПЕТРОЭНЕРГОПРОЕКТ, с НДС, /1,22) (510–550 с НДС), прайс elektrikclub.ru СПб (350)</t>
  </si>
  <si>
    <t>10.3.9</t>
  </si>
  <si>
    <t>Установка выключателей двухклавишных неутопленного типа при открытой открытой проводке с подключением</t>
  </si>
  <si>
    <t>прайс прайс pep.spb.ru (ПЕТРОЭНЕРГОПРОЕКТ, с НДС, /1,22) (наружный 550 с НДС)</t>
  </si>
  <si>
    <t>10.3.10</t>
  </si>
  <si>
    <t>Установка выключателей двухклавишных утопленного типа при открытой скрытой проводке с подключением</t>
  </si>
  <si>
    <t>прайс прайс pep.spb.ru (ПЕТРОЭНЕРГОПРОЕКТ, с НДС, /1,22) (встраиваемый 510 с НДС)</t>
  </si>
  <si>
    <t>В наименовании «при открытой скрытой проводке» — опечатка</t>
  </si>
  <si>
    <t>10.3.11</t>
  </si>
  <si>
    <t>Установка выключателей одноклавишных для установки в кабель-канал с подключением</t>
  </si>
  <si>
    <t>прайс прайс elektrikclub.ru СПб (350), прайс pep.spb.ru (ПЕТРОЭНЕРГОПРОЕКТ, с НДС, /1,22)</t>
  </si>
  <si>
    <t>10.3.12</t>
  </si>
  <si>
    <t>Установка выключателей одноклавишных неутопленного типа при открытой открытой проводке с подключением</t>
  </si>
  <si>
    <t>«при открытой открытой» — опечатка</t>
  </si>
  <si>
    <t>10.3.13</t>
  </si>
  <si>
    <t>Установка выключателей одноклавишных утопленного типа при открытой скрытой проводке с подключением</t>
  </si>
  <si>
    <t>«при открытой скрытой» — опечатка</t>
  </si>
  <si>
    <t>10.3.14</t>
  </si>
  <si>
    <t>Установка звонка беспроводного</t>
  </si>
  <si>
    <t>аналог прайс elektrikclub.ru СПб (звонок/кнопка от 400)</t>
  </si>
  <si>
    <t>Беспроводной звонок — без прокладки линии; наша цена 2,5× рынка</t>
  </si>
  <si>
    <t>10.3.15</t>
  </si>
  <si>
    <t>Установка звонка проводного</t>
  </si>
  <si>
    <t>прайс прайс elektrikclub.ru СПб (от 400 частн.), прайс pep.spb.ru (ПЕТРОЭНЕРГОПРОЕКТ, с НДС, /1,22) (3310 с НДС)</t>
  </si>
  <si>
    <t>10.3.16</t>
  </si>
  <si>
    <t>Установка кнопки звонка</t>
  </si>
  <si>
    <t>прайс прайс elektrikclub.ru СПб (от 400), прайс pep.spb.ru (ПЕТРОЭНЕРГОПРОЕКТ, с НДС, /1,22) (1100 с НДС)</t>
  </si>
  <si>
    <t>10.3.17</t>
  </si>
  <si>
    <t>Установка розеток кабельных силовых с подключением</t>
  </si>
  <si>
    <t>прайс прайс pep.spb.ru (ПЕТРОЭНЕРГОПРОЕКТ, с НДС, /1,22) (розетка для эл.плиты 1580 с НДС), прайс remof.ru МСК (частн.) (3ф 350–600)</t>
  </si>
  <si>
    <t>10.3.18</t>
  </si>
  <si>
    <t>Установка розеток штепсельных герметчиных и полугерметичных с подключением</t>
  </si>
  <si>
    <t>аналог прайс pep.spb.ru (ПЕТРОЭНЕРГОПРОЕКТ, с НДС, /1,22) (наружная 550 с НДС)+герметизация вводов</t>
  </si>
  <si>
    <t>10.3.19</t>
  </si>
  <si>
    <t>Установка розеток штепсельных неутопленного типа при открытой проводке с подключением</t>
  </si>
  <si>
    <t>прайс прайс pep.spb.ru (ПЕТРОЭНЕРГОПРОЕКТ, с НДС, /1,22) (наружная 550 с НДС), прайс elektrikclub.ru СПб (350–400)</t>
  </si>
  <si>
    <t>10.3.20</t>
  </si>
  <si>
    <t>Установка розеток штепсельных утопленного типа при скрытой проводке с подключением</t>
  </si>
  <si>
    <t>прайс прайс pep.spb.ru (ПЕТРОЭНЕРГОПРОЕКТ, с НДС, /1,22) (510 с НДС), прайс elektrikclub.ru СПб (350)</t>
  </si>
  <si>
    <t>10.3.21</t>
  </si>
  <si>
    <t>Установка счетчика с подключением</t>
  </si>
  <si>
    <t>прайс прайс el4you.ru МСК б/НДС (1ф 1900, 3ф 2490), прайс elektrikclub.ru СПб (1000–1700)</t>
  </si>
  <si>
    <t>Тип (1ф/3ф, прямого/ТТ) не указан; принят 3ф прямого включения</t>
  </si>
  <si>
    <t>10.3.22</t>
  </si>
  <si>
    <t>Установка трансформатора тока</t>
  </si>
  <si>
    <t>прайс прайс remof.ru МСК (частн.) (700), прайс el4you.ru МСК б/НДС (1500)</t>
  </si>
  <si>
    <t>10.3.23</t>
  </si>
  <si>
    <t>Замена вторичной цепи прибора учета электроэнергии, включенного через трансформаторы тока (без замены эл. Счетчика и трансформаторов тока)</t>
  </si>
  <si>
    <t>аналог прайс pep.spb.ru (ПЕТРОЭНЕРГОПРОЕКТ, с НДС, /1,22) (замена проводов в щите учёта 3ф 3400 с НДС)</t>
  </si>
  <si>
    <t>10.3.24</t>
  </si>
  <si>
    <t>Замена контроллера шкафа тепловой завесы с учетом оборудования для с-мы Умный Магазин</t>
  </si>
  <si>
    <t>В нашей цене учтено оборудование (контроллер); рынок — только работа. Сравнивать нельзя</t>
  </si>
  <si>
    <t>10.3.25</t>
  </si>
  <si>
    <t>Замена контроллера шкафа вентиляции ТЗ с учетом оборудования для с-мы Умный Магазин</t>
  </si>
  <si>
    <t>10.3.26</t>
  </si>
  <si>
    <t>Замена контроллера шкафа вентиляции ПП с учетом оборудования для с-мы Умный Магазин</t>
  </si>
  <si>
    <t>10.3.27</t>
  </si>
  <si>
    <t>Подключение ХО к БМ для с-мы Умный Магазин</t>
  </si>
  <si>
    <t>10.3.28</t>
  </si>
  <si>
    <t>Подкл к БМХО счетчика ЭЭ с имп выходами с учетом оборудования для с-мы Умный Магазин</t>
  </si>
  <si>
    <t>«с учётом оборудования» — счётчик/модуль в нашей цене; здесь только работа</t>
  </si>
  <si>
    <t>10.3.29</t>
  </si>
  <si>
    <t>Инженерные работы БМХО (настройка нового на основании плана расстановки контроллеров ХО) для с-мы Умный Магазин</t>
  </si>
  <si>
    <t>Инжиниринг на объект; объём зависит от числа контроллеров ХО</t>
  </si>
  <si>
    <t>10.3.30</t>
  </si>
  <si>
    <t>Разработка плана расстановки контроллеров ХО для с-мы Умный Магазин</t>
  </si>
  <si>
    <t>Проектная работа, наша цена 2,1× оценки — проверить объём</t>
  </si>
  <si>
    <t>10.3.31</t>
  </si>
  <si>
    <t>Замена контроллера ХМ ГЕ с учетом оборудования</t>
  </si>
  <si>
    <t>10.3.32</t>
  </si>
  <si>
    <t>Установка сетевой карты холод.потребителей с учетом карты для с-мы Умный Магазин</t>
  </si>
  <si>
    <t>«с учётом карты» — оборудование в нашей цене</t>
  </si>
  <si>
    <t>10.3.33</t>
  </si>
  <si>
    <t>Инженерные работы. Печь пиццы (настройка адреса сети, интеграция в систему, проверка корректности передаваемой информации, актуализация ИД) для с-мы Умный Магазин</t>
  </si>
  <si>
    <t>10.3.34</t>
  </si>
  <si>
    <t>Монтаж шкафа. Печь пиццы (установка шкафа, переподключение питающего кабеля от автомата щита к силовому контактору шкафа, подключение кабеля от шкафа к автомату силового щита, подключение к сети Modbus RTU) для с-мы Умный Магазин</t>
  </si>
  <si>
    <t>Наша цена 2,4× оценки — вероятно включён шкаф</t>
  </si>
  <si>
    <t>10.3.35</t>
  </si>
  <si>
    <t>Инженерные работы. Хлебопечь (настройка адреса сети, интеграция счетчика в систему, проверка корректности передаваемой информации, актуализация ИД) для с-мы Умный Магазин</t>
  </si>
  <si>
    <t>10.3.36</t>
  </si>
  <si>
    <t>Монтаж анализатора и ТТ. Хлебопечь для с-мы Умный Магазин</t>
  </si>
  <si>
    <t>аналог 10.3.22 + 10.3.21</t>
  </si>
  <si>
    <t>Наша цена 3,1× оценки — вероятно включено оборудование</t>
  </si>
  <si>
    <t>10.3.37</t>
  </si>
  <si>
    <t>Инженерные работы БМХО ХМ ГЕ для с-мы Умный Магазин</t>
  </si>
  <si>
    <t>10.3.38</t>
  </si>
  <si>
    <t>Командировка КМВ по проекту УМ</t>
  </si>
  <si>
    <t>Не работа — компенсация расходов (билеты, проживание, суточные); norm_h = время в пути туда-обратно. Москва дешевле — ближе к КМВ</t>
  </si>
  <si>
    <t>10.3.39</t>
  </si>
  <si>
    <t>Командировка Волгоград пр проекту УМ</t>
  </si>
  <si>
    <t>Не работа — компенсация расходов (билеты, проживание, суточные); norm_h = время в пути туда-обратно. Москва дешевле — ближе</t>
  </si>
  <si>
    <t>10.3.40</t>
  </si>
  <si>
    <t>Командировка ЗК по проекту УМ</t>
  </si>
  <si>
    <t>Не работа — компенсация расходов (билеты, проживание, суточные); norm_h = время в пути туда-обратно. «ЗК» — расшифровать регион</t>
  </si>
  <si>
    <t>10.3.41</t>
  </si>
  <si>
    <t>Командировка НН по проекту УМ</t>
  </si>
  <si>
    <t>Не работа — компенсация расходов (билеты, проживание, суточные); norm_h = время в пути туда-обратно. Москва дешевле — НН рядом (Ласточка)</t>
  </si>
  <si>
    <t>10.3.42</t>
  </si>
  <si>
    <t>Командировка Казань по проекту УМ</t>
  </si>
  <si>
    <t>10.3.43</t>
  </si>
  <si>
    <t>Командировка Краснодар по проекту УМ</t>
  </si>
  <si>
    <t>10.3.44</t>
  </si>
  <si>
    <t>Ремоделинг Carel pCOxs (PCOS004850 Сетевая карта для PCO3 RS485, BMS; PCO100CLK0 Часы реального времени для PCOxs; монтаж, загрузка и настройка ПО с учетом оборудования и материалов)</t>
  </si>
  <si>
    <t>В нашей цене оборудование (PCOS004850, PCO100CLK0) — только работа здесь</t>
  </si>
  <si>
    <t>10.3.N1</t>
  </si>
  <si>
    <t>Демонтаж розетки/выключателя</t>
  </si>
  <si>
    <t>прайс прайс pep.spb.ru (ПЕТРОЭНЕРГОПРОЕКТ, с НДС, /1,22) (480 с НДС), прайс elektrikclub.ru СПб (200)</t>
  </si>
  <si>
    <t>10.3.N2</t>
  </si>
  <si>
    <t>Замена счётчика 3ф прямого включения (демонтаж + монтаж + подключение)</t>
  </si>
  <si>
    <t>прайс прайс elektrikclub.ru СПб (замена 3ф 3200), прайс pep.spb.ru (ПЕТРОЭНЕРГОПРОЕКТ, с НДС, /1,22) (2200 с НДС)</t>
  </si>
  <si>
    <t>10.3.N3</t>
  </si>
  <si>
    <t>Установка датчика движения/присутствия с подключением</t>
  </si>
  <si>
    <t>прайс прайс elektrikclub.ru СПб (600–900)</t>
  </si>
  <si>
    <t>10.3.N4</t>
  </si>
  <si>
    <t>Установка подрозетника в бетон/кирпич со сверлением гнезда</t>
  </si>
  <si>
    <t>прайс прайс pep.spb.ru (ПЕТРОЭНЕРГОПРОЕКТ, с НДС, /1,22) (сверление 790–880 с НДС), прайс elektrikclub.ru СПб (150)</t>
  </si>
  <si>
    <t>10.3.N5</t>
  </si>
  <si>
    <t>Установка блока розеток рабочего места (4 розетки) в кабель-канал/под стол</t>
  </si>
  <si>
    <t>прайс прайс pep.spb.ru (ПЕТРОЭНЕРГОПРОЕКТ, с НДС, /1,22) (блок 4 секции 4200 с НДС — бытовой, встраиваемый)</t>
  </si>
  <si>
    <t>10.4 Электроосветительные изделия</t>
  </si>
  <si>
    <t>10.4.1</t>
  </si>
  <si>
    <t>Замена блока питания 220в/12в для светодиодных лент и модулей</t>
  </si>
  <si>
    <t>10.4.2</t>
  </si>
  <si>
    <t>Замена драйвер для светодиодного светильника (со снятием и монтажом светильника)</t>
  </si>
  <si>
    <t>аналог прайс pep.spb.ru (ПЕТРОЭНЕРГОПРОЕКТ, с НДС, /1,22) (демонтаж 350 + монтаж 725 с НДС)</t>
  </si>
  <si>
    <t>10.4.3</t>
  </si>
  <si>
    <t>Замена лампы светодиодной</t>
  </si>
  <si>
    <t>прайс прайс pep.spb.ru (ПЕТРОЭНЕРГОПРОЕКТ, с НДС, /1,22) (замена лампочки 160 с НДС)</t>
  </si>
  <si>
    <t>Для высоты &gt; 4 м с лестницы/вышки ×2</t>
  </si>
  <si>
    <t>10.4.4</t>
  </si>
  <si>
    <t>Монтаж шинопровода с комплектующими</t>
  </si>
  <si>
    <t>прайс прайс elektrikclub.ru СПб (шинопровод от 490), прайс remof.ru МСК (частн.) (трек 700)</t>
  </si>
  <si>
    <t>10.4.5</t>
  </si>
  <si>
    <t>Установка инфракрасного обогревателя</t>
  </si>
  <si>
    <t>аналог 10.4.17</t>
  </si>
  <si>
    <t>10.4.6</t>
  </si>
  <si>
    <t>Установка светильников в подвесных потолках, устанавливаемый: на подвесках, количество ламп в светильнике до 2</t>
  </si>
  <si>
    <t>прайс прайс pep.spb.ru (ПЕТРОЭНЕРГОПРОЕКТ, с НДС, /1,22) (Армстронг 725 с НДС), прайс remof.ru МСК (частн.) (от 350), прайс elektrikclub.ru СПб (от 260–600)</t>
  </si>
  <si>
    <t>Наша цена 2× рынка</t>
  </si>
  <si>
    <t>10.4.7</t>
  </si>
  <si>
    <t>Установка блока прожекторов, отдельно устанавливаемых на стальной конструкции: на крыше здания, на фасаде</t>
  </si>
  <si>
    <t>аналог 10.4.10 ×3 + конструкция</t>
  </si>
  <si>
    <t>Подъёмник/автовышка не входит</t>
  </si>
  <si>
    <t>10.4.8</t>
  </si>
  <si>
    <t>Установка линейного магистрального светильника</t>
  </si>
  <si>
    <t>аналог прайс elektrikclub.ru СПб (линейный 1х36 от 600)</t>
  </si>
  <si>
    <t>Наша цена 2,1× рынка</t>
  </si>
  <si>
    <t>10.4.9</t>
  </si>
  <si>
    <t>Установка линейных светильников в ПП</t>
  </si>
  <si>
    <t>аналог 10.4.6</t>
  </si>
  <si>
    <t>10.4.10</t>
  </si>
  <si>
    <t>Установка прожекторов, отдельно устанавливаемых на стальной конструкции: на крыше здания, на фасаде</t>
  </si>
  <si>
    <t>аналог прайс pep.spb.ru (ПЕТРОЭНЕРГОПРОЕКТ, с НДС, /1,22) (подсветка зданий от 5000 за объект)</t>
  </si>
  <si>
    <t>Без автовышки; при работе с вышки — аренда отдельно</t>
  </si>
  <si>
    <t>10.4.11</t>
  </si>
  <si>
    <t>Установка регулятора инфракрасного обогревателя</t>
  </si>
  <si>
    <t>аналог 10.3.19</t>
  </si>
  <si>
    <t>Наша цена 2,7× рынка</t>
  </si>
  <si>
    <t>10.4.12</t>
  </si>
  <si>
    <t>Установка светильника бактерицидного/рециркулятора</t>
  </si>
  <si>
    <t>10.4.13</t>
  </si>
  <si>
    <t>Установка светильника в подвесных потолках (спот)</t>
  </si>
  <si>
    <t>прайс прайс pep.spb.ru (ПЕТРОЭНЕРГОПРОЕКТ, с НДС, /1,22) (точечный 335 с НДС), прайс remof.ru МСК (частн.) (250), прайс elektrikclub.ru СПб (250–400)</t>
  </si>
  <si>
    <t>Наша цена 2,5× рынка</t>
  </si>
  <si>
    <t>10.4.14</t>
  </si>
  <si>
    <t>Установка светильника инсекцидного</t>
  </si>
  <si>
    <t>аналог 10.4.12</t>
  </si>
  <si>
    <t>10.4.15</t>
  </si>
  <si>
    <t>Установка светильника на проволочные лотки</t>
  </si>
  <si>
    <t>аналог 10.4.8</t>
  </si>
  <si>
    <t>10.4.16</t>
  </si>
  <si>
    <t>Установка светильников в подвесных потолках, устанавливаемых: на подвесках, количество ламп в светильнике до 4</t>
  </si>
  <si>
    <t>10.4.17</t>
  </si>
  <si>
    <t>Установка светильников на кронштейнах</t>
  </si>
  <si>
    <t>прайс прайс pep.spb.ru (ПЕТРОЭНЕРГОПРОЕКТ, с НДС, /1,22) (настенный/потолочный 830 с НДС), прайс elektrikclub.ru СПб (бра от 600)</t>
  </si>
  <si>
    <t>10.4.18</t>
  </si>
  <si>
    <t>Установка светильников отдельно устанавливаемых: на подвесах (штангах) с количеством ламп в светильнике до 4</t>
  </si>
  <si>
    <t>10.4.19</t>
  </si>
  <si>
    <t>Установка светильников отдельно устанавливаемых: на штырях с количеством ламп в светильнике до 6</t>
  </si>
  <si>
    <t>10.4.20</t>
  </si>
  <si>
    <t>Установка световых настенных указателей ВЫХОД</t>
  </si>
  <si>
    <t>аналог прайс pep.spb.ru (ПЕТРОЭНЕРГОПРОЕКТ, с НДС, /1,22) (аварийный 830 с НДС), прайс elektrikclub.ru СПб</t>
  </si>
  <si>
    <t>10.4.21</t>
  </si>
  <si>
    <t>Установка светодиодной ленты</t>
  </si>
  <si>
    <t>прайс прайс elektrikclub.ru СПб (200–300), profi.ru (250–1000), прайс pep.spb.ru (ПЕТРОЭНЕРГОПРОЕКТ, с НДС, /1,22) (945 с НДС)</t>
  </si>
  <si>
    <t>10.4.22</t>
  </si>
  <si>
    <t>Установка трекового акцентного светильника</t>
  </si>
  <si>
    <t>прайс profi.ru (трековый от 500), прайс remof.ru МСК (частн.)</t>
  </si>
  <si>
    <t>Наша цена 3,1× рынка</t>
  </si>
  <si>
    <t>10.4.N1</t>
  </si>
  <si>
    <t>Демонтаж светильника потолочного (Армстронг/линейного)</t>
  </si>
  <si>
    <t>прайс прайс pep.spb.ru (ПЕТРОЭНЕРГОПРОЕКТ, с НДС, /1,22) (350 с НДС), прайс elektrikclub.ru СПб (110)</t>
  </si>
  <si>
    <t>10.4.N2</t>
  </si>
  <si>
    <t>Замена светильника Армстронг (демонтаж старого + монтаж нового)</t>
  </si>
  <si>
    <t>аналог 10.4.6 + 10.4.N1</t>
  </si>
  <si>
    <t>10.4.N3</t>
  </si>
  <si>
    <t>Ремонт светодиодного светильника (замена LED-модуля/платы)</t>
  </si>
  <si>
    <t>прайс profi.ru (ремонт LED-светильника от 500)</t>
  </si>
  <si>
    <t>10.4.N4</t>
  </si>
  <si>
    <t>Установка аварийного светильника / блока аварийного питания (БАП) с подключением</t>
  </si>
  <si>
    <t>прайс прайс pep.spb.ru (ПЕТРОЭНЕРГОПРОЕКТ, с НДС, /1,22) (аварийный 830 с НДС)</t>
  </si>
  <si>
    <t>10.4.N5</t>
  </si>
  <si>
    <t>Замена светильника промышленного (high-bay) на высоте до 12 м с подъёмника (без аренды техники)</t>
  </si>
  <si>
    <t>аналог 10.4.10</t>
  </si>
  <si>
    <t>Подъёмник отдельно</t>
  </si>
  <si>
    <t>10.4.N6</t>
  </si>
  <si>
    <t>Установка светильника уличного консольного на опоре (без автовышки)</t>
  </si>
  <si>
    <t>Автовышка отдельно</t>
  </si>
  <si>
    <t>10.4.N7</t>
  </si>
  <si>
    <t>Монтаж алюминиевого профиля для светодиодной ленты с рассеивателем</t>
  </si>
  <si>
    <t>прайс прайс elektrikclub.ru СПб (профиль от 300), прайс pep.spb.ru (ПЕТРОЭНЕРГОПРОЕКТ, с НДС, /1,22) (лента в профиль 1430 с НДС)</t>
  </si>
  <si>
    <t>10.4.N8</t>
  </si>
  <si>
    <t>Установка контроллера/диммера освещения с подключением</t>
  </si>
  <si>
    <t>прайс прайс elektrikclub.ru СПб (контроллер RGB от 500)</t>
  </si>
  <si>
    <t>10.5 СИЗ</t>
  </si>
  <si>
    <t>10.5.1</t>
  </si>
  <si>
    <t>Замена/выкладка двухполюсного указателя напряжения</t>
  </si>
  <si>
    <t>Только выкладка/замена (стоимость самого СИЗ не входит); выполняется попутно при ТО</t>
  </si>
  <si>
    <t>10.5.2</t>
  </si>
  <si>
    <t>Замена/выкладка диэлектрическиого ковра</t>
  </si>
  <si>
    <t>10.5.3</t>
  </si>
  <si>
    <t>Замена/выкладка диэлектрических галош</t>
  </si>
  <si>
    <t>10.5.4</t>
  </si>
  <si>
    <t>Замена/выкладка диэлектрических перчаток</t>
  </si>
  <si>
    <t>10.5.5</t>
  </si>
  <si>
    <t>Замена/выкладка журнала регистрации СИЗ</t>
  </si>
  <si>
    <t>10.5.6</t>
  </si>
  <si>
    <t>Замена/выкладка знака постоянного 150х150 мм "Осторожно электрическое напряжение"</t>
  </si>
  <si>
    <t>10.5.7</t>
  </si>
  <si>
    <t>Замена/выкладка изолирующей штанги универсальной</t>
  </si>
  <si>
    <t>10.5.8</t>
  </si>
  <si>
    <t>Замена/выкладка переносного заземления</t>
  </si>
  <si>
    <t>10.5.9</t>
  </si>
  <si>
    <t>Замена/выкладка плаката переносного "Заземлено"</t>
  </si>
  <si>
    <t>10.5.10</t>
  </si>
  <si>
    <t>Замена/выкладка плаката переносного "Не включать работают люди"</t>
  </si>
  <si>
    <t>10.5.11</t>
  </si>
  <si>
    <t>Замена/выкладка плаката переносного "Работать здесь"</t>
  </si>
  <si>
    <t>10.5.12</t>
  </si>
  <si>
    <t>Замена/выкладка щитка защитного лицевого</t>
  </si>
  <si>
    <t>10.5.N1</t>
  </si>
  <si>
    <t>Организация испытаний диэлектрических СИЗ (сбор, доставка в ЭТЛ и возврат), без стоимости испытаний</t>
  </si>
  <si>
    <t>10.6 Испытания электроустановок</t>
  </si>
  <si>
    <t>10.6.1</t>
  </si>
  <si>
    <t>Аварийная поставка ДГУ 150кВт в.т.ч. кабель_на период 10часов</t>
  </si>
  <si>
    <t>прайс прайс szeng.ru / grandmotors / genetek (аренда ДГУ) (200 кВт 4500–8800/сут + доставка)</t>
  </si>
  <si>
    <t>Цена субаренды ДГУ + доставка/вывоз в аварийном режиме, кабель; топливо и подключение (10.6.12) отдельно</t>
  </si>
  <si>
    <t>10.6.2</t>
  </si>
  <si>
    <t>Аварийная поставка ДГУ 250кВт в.т.ч. кабель_на период 10часов</t>
  </si>
  <si>
    <t>прайс прайс szeng.ru / grandmotors / genetek (аренда ДГУ) (250 кВт от 5500/сут)</t>
  </si>
  <si>
    <t>10.6.3</t>
  </si>
  <si>
    <t>Аварийная поставка ДГУ 300кВт в.т.ч. кабель_на период 10часов</t>
  </si>
  <si>
    <t>аналог 10.6.2</t>
  </si>
  <si>
    <t>10.6.4</t>
  </si>
  <si>
    <t>Аварийный выезд технического специалиста для проведения эл.испытания</t>
  </si>
  <si>
    <t>прайс прайс energopasport.pro / energohot.ru (ЭТЛ СПб) (выезд 3300–12500)</t>
  </si>
  <si>
    <t>10.6.5</t>
  </si>
  <si>
    <t>Замеры сопротивления, разработка технического отчета магазина до 2000м2</t>
  </si>
  <si>
    <t>прайс прайс energopasport.pro / energohot.ru (ЭТЛ СПб) (комплекс от 12500–15000; ~150 линий × 105–115 руб.)</t>
  </si>
  <si>
    <t>Наша цена 0,55 рынка — занижена</t>
  </si>
  <si>
    <t>10.6.6</t>
  </si>
  <si>
    <t>Замеры сопротивления, разработка технического отчета магазина от 2000….3000м2</t>
  </si>
  <si>
    <t>аналог 10.6.5</t>
  </si>
  <si>
    <t>Наша цена 0,6 рынка; ед. «шт» при «усл» у 10.6.5</t>
  </si>
  <si>
    <t>10.6.7</t>
  </si>
  <si>
    <t>Измерения сопротивления заземляющих устройств</t>
  </si>
  <si>
    <t>прайс прайс energopasport.pro / energohot.ru (ЭТЛ СПб) (180–315/устройство), protokolelektro.ru (до 600)</t>
  </si>
  <si>
    <t>Наша цена 4,5× рынка (если не включает выезд)</t>
  </si>
  <si>
    <t>10.6.8</t>
  </si>
  <si>
    <t>Испытание кабеля</t>
  </si>
  <si>
    <t>аналог 10.6.15</t>
  </si>
  <si>
    <t>Испытание кабеля обычно считается за линию (9–20 тыс. для КЛ 0,4–10 кВ с повыш. напряжением), ед. «мп» сомнительна</t>
  </si>
  <si>
    <t>10.6.9</t>
  </si>
  <si>
    <t>Оперативное отключение и включение питания в трансформаторной подстанции с помощью сотрудников МОЭСК</t>
  </si>
  <si>
    <t>МОЭСК — московская сетевая (Россети МР); для СПб — Россети ЛЭ/ПСК</t>
  </si>
  <si>
    <t>10.6.10</t>
  </si>
  <si>
    <t>Опломбировка узла учета электроэнергии с предоставлением акта допуска ПУ</t>
  </si>
  <si>
    <t>Сама опломбировка сетевой часто бесплатна — цена за организацию</t>
  </si>
  <si>
    <t>10.6.11</t>
  </si>
  <si>
    <t>Подготовка протокола испытаний электроустановки</t>
  </si>
  <si>
    <t>прайс energohot.ru (техотчёт 9600)</t>
  </si>
  <si>
    <t>Наша цена 2,7× рынка — если без выезда/замеров</t>
  </si>
  <si>
    <t>10.6.12</t>
  </si>
  <si>
    <t>Подключение ДГУ</t>
  </si>
  <si>
    <t>10.6.13</t>
  </si>
  <si>
    <t>Проверка (визуальный осмотр) соответствия смонтированной схемы электроустановки требованиям нормативно-технической документации</t>
  </si>
  <si>
    <t>Наша цена 2,2× оценки</t>
  </si>
  <si>
    <t>10.6.14</t>
  </si>
  <si>
    <t>Проверка наличия цепи между заземленными установками и элементами заземленной установки</t>
  </si>
  <si>
    <t>прайс energopasport.pro (25), elteklab.ru (45), saby.ru тендер (100)</t>
  </si>
  <si>
    <t>Наша цена 6× рынка за точку металлосвязи</t>
  </si>
  <si>
    <t>10.6.15</t>
  </si>
  <si>
    <t>Проверка сопротивления изоляции проводов, кабелей и обмоток электрических машин</t>
  </si>
  <si>
    <t>прайс прайс energopasport.pro / energohot.ru (ЭТЛ СПб) (97–210/линия)</t>
  </si>
  <si>
    <t>ОШИБКА ЕД.: «мп» — замер ведётся за линию/жилу; наша цена 647 за м абсурдна. Оценено за линию</t>
  </si>
  <si>
    <t>10.6.16</t>
  </si>
  <si>
    <t>Проверка сопротивления цепи фаза-0 с последующим определением тока в электроустановках с номинальным напряжением до 1 кВ с системой TN</t>
  </si>
  <si>
    <t>прайс прайс energopasport.pro / energohot.ru (ЭТЛ СПб) (82–120/цепь), saby.ru тендер (290)</t>
  </si>
  <si>
    <t>ОШИБКА ЕД.: «мп» — замер за точку/токоприёмник; оценено за точку</t>
  </si>
  <si>
    <t>10.6.17</t>
  </si>
  <si>
    <t>Програмирование, настройка автоматического таймера</t>
  </si>
  <si>
    <t>10.6.18</t>
  </si>
  <si>
    <t>Программирование механического таймера</t>
  </si>
  <si>
    <t>аналог 10.6.17</t>
  </si>
  <si>
    <t>10.6.19</t>
  </si>
  <si>
    <t>Прожиг кабеля поиск неисправности</t>
  </si>
  <si>
    <t>аналог energohot.ru (поиск повреждения от 2500/выезд)</t>
  </si>
  <si>
    <t>Обычно цена за выезд/линию; при «мп» добавить минимальную сумму выезда</t>
  </si>
  <si>
    <t>10.6.20</t>
  </si>
  <si>
    <t>Распломбировка узла учета электроэнергии с предоставлением акта осмотра ПУ</t>
  </si>
  <si>
    <t>10.6.21</t>
  </si>
  <si>
    <t>Ревизия щитов ЩС,ЩК,ЩНОР,ЩО</t>
  </si>
  <si>
    <t>Наша цена 0,3 рынка — занижена (если цена за щит)</t>
  </si>
  <si>
    <t>10.6.22</t>
  </si>
  <si>
    <t>Тепловизионный контроль электрооборудования</t>
  </si>
  <si>
    <t>аналог прайс energopasport.pro / energohot.ru (ЭТЛ СПб)</t>
  </si>
  <si>
    <t>Наша цена 4× рынка за щит; цены за тепловизор в открытых прайсах не найдены</t>
  </si>
  <si>
    <t>10.6.N1</t>
  </si>
  <si>
    <t>Проверка срабатывания УЗО (ток и время)</t>
  </si>
  <si>
    <t>прайс energopasport.pro (115)</t>
  </si>
  <si>
    <t>10.6.N2</t>
  </si>
  <si>
    <t>Проверка (прогрузка) автоматического выключателя до 63 А</t>
  </si>
  <si>
    <t>прайс energopasport.pro (115 — только визуально), energohot.ru (прогрузка 3600)</t>
  </si>
  <si>
    <t>10.6.N3</t>
  </si>
  <si>
    <t>Прогрузка автоматического выключателя 100–630 А первичным током</t>
  </si>
  <si>
    <t>прайс energohot.ru (3600–3700)</t>
  </si>
  <si>
    <t>10.6.N4</t>
  </si>
  <si>
    <t>Обследование щита и составление однолинейной схемы (до 24 групп)</t>
  </si>
  <si>
    <t>10.6.N5</t>
  </si>
  <si>
    <t>Измерение освещённости с оформлением протокола</t>
  </si>
  <si>
    <t>точка</t>
  </si>
  <si>
    <t>10.6.N6</t>
  </si>
  <si>
    <t>Функциональная проверка АВР (опробование переключения)</t>
  </si>
  <si>
    <t>11.1 Общие работы при прокладке наружных инженерных сетей</t>
  </si>
  <si>
    <t>11.1.1</t>
  </si>
  <si>
    <t>Устройство основания под трубопроводы песчаного</t>
  </si>
  <si>
    <t>NAR</t>
  </si>
  <si>
    <t>аналог: nevkd основание 300 руб/м2 при h≤10 см</t>
  </si>
  <si>
    <t>11.1.2</t>
  </si>
  <si>
    <t>Устройство основания под трубопроводы щебеночного</t>
  </si>
  <si>
    <t>аналог: nevkd щебень 15 см 220 руб/м2</t>
  </si>
  <si>
    <t>11.1.3</t>
  </si>
  <si>
    <t>Устройство основания под трубопроводы бетонного</t>
  </si>
  <si>
    <t>11.1.4</t>
  </si>
  <si>
    <t>Монтаж/демонтаж сетчатого ограждения при проведении ремонтных работ</t>
  </si>
  <si>
    <t>секция</t>
  </si>
  <si>
    <t>Наш тарификатор ~5× выше рынка: монтаж+демонтаж временной секции на бетонных опорах — 0,3–0,5 ч на секцию</t>
  </si>
  <si>
    <t>11.1.5</t>
  </si>
  <si>
    <t>Монтаж/демонтаж ограждения из полимерных композитных материалов при проведении ремонтных работ</t>
  </si>
  <si>
    <t>11.1.6</t>
  </si>
  <si>
    <t>Восстановление бетонных стен каналов после ремонтных работ</t>
  </si>
  <si>
    <t>11.1.7</t>
  </si>
  <si>
    <t>Ремонт железобетонных стен каналов отдельными местами площадью до 0,2 м2</t>
  </si>
  <si>
    <t>Ед. «м3» при ремонте местами до 0,2 м2 — проверить: при глубине 5 см 1 м3 = 20 м2 ремонта; логичнее м2</t>
  </si>
  <si>
    <t>11.1.8</t>
  </si>
  <si>
    <t>Изготовление и монтаж площадок для обслуживания оборудования и трубопроводов</t>
  </si>
  <si>
    <t>аналог: прайсы СПб: изготовление МК 60–95 тыс/т (metasam, Подъём), монтаж 22–35 тыс/т (stroymetallspb)</t>
  </si>
  <si>
    <t>11.1.9</t>
  </si>
  <si>
    <t>Замена плит перекрытия каналов</t>
  </si>
  <si>
    <t>Кран/манипулятор не включён</t>
  </si>
  <si>
    <t>11.1.10</t>
  </si>
  <si>
    <t>Замена неподвижных опор</t>
  </si>
  <si>
    <t>11.1.11</t>
  </si>
  <si>
    <t>Замена скользящих опор</t>
  </si>
  <si>
    <t>В нашем тарификаторе скользящая опора дороже неподвижной — нелогично, неподвижная трудоёмче</t>
  </si>
  <si>
    <t>11.1.12</t>
  </si>
  <si>
    <t>Оклеечная гидроизоляция каналов</t>
  </si>
  <si>
    <t>11.1.13</t>
  </si>
  <si>
    <t>Присоединение к действующим сетям ДУ до 80мм</t>
  </si>
  <si>
    <t>аналог: врезка в водопровод СПб 15–30 тыс под ключ</t>
  </si>
  <si>
    <t>11.1.14</t>
  </si>
  <si>
    <t>Присоединение к действующим сетям ДУ до 100мм</t>
  </si>
  <si>
    <t>аналог 11.1.13</t>
  </si>
  <si>
    <t>11.1.15</t>
  </si>
  <si>
    <t>Присоединение к действующим сетям ДУ до 125мм</t>
  </si>
  <si>
    <t>11.1.16</t>
  </si>
  <si>
    <t>Присоединение к действующим сетям ДУ до 150мм</t>
  </si>
  <si>
    <t>11.1.17</t>
  </si>
  <si>
    <t>Очистка камер: от сухого ила и грязи при наличии труб с отключенным теплоносителем</t>
  </si>
  <si>
    <t>Вывоз и утилизация ила не включены</t>
  </si>
  <si>
    <t>11.1.18</t>
  </si>
  <si>
    <t>Очистка камер: от сухого ила и грязи без труб и арматуры</t>
  </si>
  <si>
    <t>11.1.19</t>
  </si>
  <si>
    <t>Очистка камер: от сухого ила и грязи при наличии горячих труб и температуре воздуха более 40 градусов</t>
  </si>
  <si>
    <t>11.1.20</t>
  </si>
  <si>
    <t>Очистка камер: от мокрого ила и грязи при наличии труб с отключенным теплоносителем</t>
  </si>
  <si>
    <t>11.1.21</t>
  </si>
  <si>
    <t>Очистка камер: от мокрого ила и грязи при наличии горячих труб и температуре воздуха более 40 градусов</t>
  </si>
  <si>
    <t>11.1.22</t>
  </si>
  <si>
    <t>Очистка камер: от мокрого ила и грязи без труб и арматуры</t>
  </si>
  <si>
    <t>11.1.23</t>
  </si>
  <si>
    <t>Очистка непроходных каналов: от мокрого ила и грязи при снятых трубах, глубина очистки до 2 м</t>
  </si>
  <si>
    <t>11.1.24</t>
  </si>
  <si>
    <t>Очистка непроходных каналов: от мокрого ила и грязи при снятых трубах, глубина очистки более 2 м</t>
  </si>
  <si>
    <t>11.1.25</t>
  </si>
  <si>
    <t>Устройство тепловой изоляции: из плит, сегментов и скорлуп</t>
  </si>
  <si>
    <t>Наш тарификатор ~2,3× выше расчёта; возможно, цена с материалом (скорлупы)</t>
  </si>
  <si>
    <t>11.1.26</t>
  </si>
  <si>
    <t>Устройство тепловой изоляции: из ваты минеральной</t>
  </si>
  <si>
    <t>Ошибка ед. изм. в тарификаторе: 287 руб за м3 изоляции нереально, похоже на цену за м2 поверхности</t>
  </si>
  <si>
    <t>11.1.27</t>
  </si>
  <si>
    <t>Установка сборных железобетонных колец горловин колодцев</t>
  </si>
  <si>
    <t>аналог: прайс diakan.ru (гидропромывка 170–1070 руб/м по Ду, ТВ-инспекция выезд 16 000, поиск колодца 3 661, кольца 14 500)</t>
  </si>
  <si>
    <t>Без земляных работ и манипулятора; замена колец под ключ ~14,5 тыс</t>
  </si>
  <si>
    <t>11.1.28</t>
  </si>
  <si>
    <t>Замена люков колодцев и камер</t>
  </si>
  <si>
    <t>11.1.29</t>
  </si>
  <si>
    <t>Замена люков и кирпичных горловин колодцев и камер</t>
  </si>
  <si>
    <t>11.1.N1</t>
  </si>
  <si>
    <t>Шурфовка для поиска коммуникаций вручную (1×1×1,5 м) с обратной засыпкой</t>
  </si>
  <si>
    <t>11.1.N2</t>
  </si>
  <si>
    <t>Водоотлив из траншей, колодцев и камер погружным насосом</t>
  </si>
  <si>
    <t>аналог: diakan водоотлив 6 000 руб/50 м3</t>
  </si>
  <si>
    <t>11.1.N3</t>
  </si>
  <si>
    <t>Гидравлическое испытание трубопровода Ду до 150 мм (участок до 100 м) с оформлением акта</t>
  </si>
  <si>
    <t>11.1.N4</t>
  </si>
  <si>
    <t>Промывка с дезинфекцией водопровода Ду до 150 мм (до 100 м), без лабораторных анализов</t>
  </si>
  <si>
    <t>11.1.N5</t>
  </si>
  <si>
    <t>Крепление стенок траншей инвентарными щитами (установка и разборка)</t>
  </si>
  <si>
    <t>11.1.N6</t>
  </si>
  <si>
    <t>Герметизация стыков колец колодца (гидропломба/герметик) изнутри</t>
  </si>
  <si>
    <t>стык</t>
  </si>
  <si>
    <t>11.2 Канализация наружная</t>
  </si>
  <si>
    <t>11.2.1</t>
  </si>
  <si>
    <t>Очистка колодца вручную при степени засоренности: 0,05 м3</t>
  </si>
  <si>
    <t>Выезд илососа (мин. 15 400) и утилизация отдельно</t>
  </si>
  <si>
    <t>11.2.2</t>
  </si>
  <si>
    <t>Очистка колодца вручную при степени засоренности: 0,25 м3</t>
  </si>
  <si>
    <t>аналог 11.2.1</t>
  </si>
  <si>
    <t>11.2.3</t>
  </si>
  <si>
    <t>Очистка колодца вручную при степени засоренности: 0,50 м3</t>
  </si>
  <si>
    <t>11.2.4</t>
  </si>
  <si>
    <t>Очистка колодца вручную при степени засоренности: 0,75 м3</t>
  </si>
  <si>
    <t>11.2.5</t>
  </si>
  <si>
    <t>Очистка колодца вручную при степени засоренности: 1,0 м3</t>
  </si>
  <si>
    <t>11.2.6</t>
  </si>
  <si>
    <t>Очистка колодца вручную при степени засоренности: от 1,0 м3 до 3,0 м3</t>
  </si>
  <si>
    <t>Диапазон 1–3 м3 широкий — лучше цену за м3 сверх 1 м3</t>
  </si>
  <si>
    <t>11.2.7</t>
  </si>
  <si>
    <t>Очистка приямков вручную, включая промывку и очистку стенок</t>
  </si>
  <si>
    <t>11.2.8</t>
  </si>
  <si>
    <t>Откачивание сточной жидкости фекальным насосом</t>
  </si>
  <si>
    <t>Без вывоза; с вывозом ассенизатором рынок 950–1500 руб/м3 (old_mkt 3000 — вероятно с вывозом/выездом)</t>
  </si>
  <si>
    <t>11.2.9</t>
  </si>
  <si>
    <t>Откачка жирового осадка насосом, включая промывку и очистку стенок, с предоставлением документов об утилизации жироуловителей</t>
  </si>
  <si>
    <t>прайс: прайс biosfera-spb.ru 950–1200 руб/м3 + утилизация diakan 970–2300 руб/м3</t>
  </si>
  <si>
    <t>Фактически субподряд илососа с талоном утилизации</t>
  </si>
  <si>
    <t>11.2.10</t>
  </si>
  <si>
    <t>Промывка гидродинамическим способом трубопроводов канализации внешней диаметром до 150 мм каналоочистительной машиной Karcher</t>
  </si>
  <si>
    <t>прайс: прайс diakan.ru (гидропромывка 170–1070 руб/м по Ду, ТВ-инспекция выезд 16 000, поиск колодца 3 661, кольца 14 500); прайс cleancit.ru (гидропромывка Ø150 от 150, Ø250 от 250 руб/м)</t>
  </si>
  <si>
    <t>Наш тарификатор ~6× выше рынка; мин. выезд машины ~15 тыс</t>
  </si>
  <si>
    <t>11.2.11</t>
  </si>
  <si>
    <t>Промывка гидродинамическим способом трубопроводов канализации внешней диаметром до 250 мм каналоочистительной машиной Karcher</t>
  </si>
  <si>
    <t>прайс: прайс diakan.ru (гидропромывка 170–1070 руб/м по Ду, ТВ-инспекция выезд 16 000, поиск колодца 3 661, кольца 14 500)</t>
  </si>
  <si>
    <t>Наш тарификатор ~14× выше рынка</t>
  </si>
  <si>
    <t>11.2.12</t>
  </si>
  <si>
    <t>Промывка гидродинамическим способом трубопроводов канализации внешней диаметром до 300 мм каналоочистительной машиной Karcher</t>
  </si>
  <si>
    <t>Наш тарификатор ~16× выше рынка</t>
  </si>
  <si>
    <t>11.2.13</t>
  </si>
  <si>
    <t>Проверка трубопровода видеокамерой (до 60 мп)</t>
  </si>
  <si>
    <t>11.2.14</t>
  </si>
  <si>
    <t>Проверка трубопровода видеокамерой (свыше 60 мп)</t>
  </si>
  <si>
    <t>аналог: diakan 107 руб/пм сверх мин. выезда</t>
  </si>
  <si>
    <t>«Свыше 60 мп» без верхней границы — лучше мин. выезд + руб/мп</t>
  </si>
  <si>
    <t>11.2.15</t>
  </si>
  <si>
    <t>Работы по поиску колодцев без геоподосновы</t>
  </si>
  <si>
    <t>11.2.16</t>
  </si>
  <si>
    <t>Установка жироуловителей вертикальных диаметром 1200 мм</t>
  </si>
  <si>
    <t>аналог: diakan установка жироуловителя от 90 000 под ключ</t>
  </si>
  <si>
    <t>Наш тарификатор ~8× ниже рынка; кран/манипулятор, котлован и обвязка не входят</t>
  </si>
  <si>
    <t>11.2.17</t>
  </si>
  <si>
    <t>Установка жироуловителей вертикальных диаметром 1500 мм</t>
  </si>
  <si>
    <t>аналог 11.2.16</t>
  </si>
  <si>
    <t>Наш тарификатор ~8× ниже рынка</t>
  </si>
  <si>
    <t>11.2.18</t>
  </si>
  <si>
    <t>Установка жироуловителей горизонтальных диаметром 1200 мм</t>
  </si>
  <si>
    <t>11.2.19</t>
  </si>
  <si>
    <t>Установка жироуловителей горизонатльных диаметром 1500 мм</t>
  </si>
  <si>
    <t>Опечатка «горизонатльных»; тарификатор ~8× ниже рынка</t>
  </si>
  <si>
    <t>11.2.20</t>
  </si>
  <si>
    <t>Установка смотрового колодца жироуловителей</t>
  </si>
  <si>
    <t>11.2.21</t>
  </si>
  <si>
    <t>Укладка трубопроводов канализации из полиэтиленовых труб диаметром: 110 мм ( с учетом фасонных изделий)</t>
  </si>
  <si>
    <t>аналог: eic.spb.ru (монтаж ПВХ 160 наружн. 820 руб/мп без земляных), profi.ru 260–2000 руб/мп</t>
  </si>
  <si>
    <t>Без земляных работ</t>
  </si>
  <si>
    <t>11.2.22</t>
  </si>
  <si>
    <t>Укладка трубопроводов канализации из полиэтиленовых труб диаметром: 225 мм ( с учетом фасонных изделий)</t>
  </si>
  <si>
    <t>11.2.23</t>
  </si>
  <si>
    <t>Укладка трубопроводов канализации из полиэтиленовых труб диаметром: 315 мм ( с учетом фасонных изделий)</t>
  </si>
  <si>
    <t>11.2.24</t>
  </si>
  <si>
    <t>Устройство коллекторов прямоугольных сборных железобетонных односекционных</t>
  </si>
  <si>
    <t>Наш тарификатор ~2,6× выше расчёта; кран отдельно</t>
  </si>
  <si>
    <t>11.2.25</t>
  </si>
  <si>
    <t>Укладка канализационных безнапорных раструбных труб из поливинилхлорида (ПВХ) диаметром: 160 мм (с учетом фасонных изделий)</t>
  </si>
  <si>
    <t>прайс: eic.spb.ru (монтаж ПВХ 160 наружн. 820 руб/мп без земляных), profi.ru 260–2000 руб/мп</t>
  </si>
  <si>
    <t>11.2.26</t>
  </si>
  <si>
    <t>Укладка канализационных безнапорных раструбных труб из поливинилхлорида (ПВХ) диаметром: 200 мм (с учетом фасонных изделий)</t>
  </si>
  <si>
    <t>аналог 11.2.25</t>
  </si>
  <si>
    <t>11.2.27</t>
  </si>
  <si>
    <t>Укладка канализационных безнапорных раструбных труб из поливинилхлорида (ПВХ) диаметром: 250 мм (с учетом фасонных изделий)</t>
  </si>
  <si>
    <t>11.2.28</t>
  </si>
  <si>
    <t>Укладка канализационных безнапорных раструбных труб из поливинилхлорида (ПВХ) диаметром: 315 мм (с учетом фасонных изделий)</t>
  </si>
  <si>
    <t>11.2.29</t>
  </si>
  <si>
    <t>Устройство круглых сборных железобетонных канализационных колодцев диаметром 1 м в сухих грунтах</t>
  </si>
  <si>
    <t>аналог: diakan колодец из колец от 70 000 под ключ</t>
  </si>
  <si>
    <t>Ед. м3 — объём ж/б конструкций колодца (колодец Ø1 м, H 2 м ≈ 1,0–1,3 м3); тарификатор ~4× выше расчёта</t>
  </si>
  <si>
    <t>11.2.30</t>
  </si>
  <si>
    <t>Устройство круглых сборных железобетонных канализационных колодцев диаметром 1 м в мокрых грунтах</t>
  </si>
  <si>
    <t>аналог 11.2.29</t>
  </si>
  <si>
    <t>См. 11.2.29</t>
  </si>
  <si>
    <t>11.2.31</t>
  </si>
  <si>
    <t>Восстановление внутренних поверхностей канализационных колодцев нанесением цементно-песчанной гидроизоляции толщиной 12 мм при диаметре 1,0 м и высоте 1,0 м</t>
  </si>
  <si>
    <t>11.2.32</t>
  </si>
  <si>
    <t>Укладка трубопроводов водостока из полиэтиленовых труб диаметром: 110 мм (с учетом фасонных изделий)</t>
  </si>
  <si>
    <t>аналог 11.2.21</t>
  </si>
  <si>
    <t>11.2.33</t>
  </si>
  <si>
    <t>Укладка трубопроводов водостока из полиэтиленовых труб диаметром: 225 мм (с учетом фасонных изделий)</t>
  </si>
  <si>
    <t>аналог 11.2.22</t>
  </si>
  <si>
    <t>11.2.34</t>
  </si>
  <si>
    <t>Укладка трубопроводов водостока из полиэтиленовых труб диаметром: 315 мм (с учетом фасонных изделий)</t>
  </si>
  <si>
    <t>аналог 11.2.23</t>
  </si>
  <si>
    <t>11.2.35</t>
  </si>
  <si>
    <t>Присоединение канализационных трубопроводов к существующей сети в грунтах: сухих (Очистка колодца от мусора и осадка; Копание приямка; Пробивка проема в стене колодца;аделка в стену колодца конца трубы; Засыпка приямка; Перенабивка лотка с оштукатуриванием и железнением)</t>
  </si>
  <si>
    <t>Опечатка «аделка»</t>
  </si>
  <si>
    <t>11.2.36</t>
  </si>
  <si>
    <t>Присоединение канализационных трубопроводов к существующей сети в грунтах: мокрых (Очистка колодца от мусора и осадка; Копание приямка; Пробивка проема в стене колодца;аделка в стену колодца конца трубы; Засыпка приямка; Перенабивка лотка с оштукатуриванием и железнением)</t>
  </si>
  <si>
    <t>11.2.N1</t>
  </si>
  <si>
    <t>Механическая прочистка выпуска/трубопровода канализации Ду до 150 электромеханической машиной</t>
  </si>
  <si>
    <t>аналог 11.2.10</t>
  </si>
  <si>
    <t>11.2.N2</t>
  </si>
  <si>
    <t>Откачка и вывоз содержимого колодцев/ЛОС илососом с утилизацией (талон)</t>
  </si>
  <si>
    <t>аналог: прайс diakan.ru (гидропромывка 170–1070 руб/м по Ду, ТВ-инспекция выезд 16 000, поиск колодца 3 661, кольца 14 500); утилизация 850–2300 руб/м3</t>
  </si>
  <si>
    <t>11.2.N3</t>
  </si>
  <si>
    <t>Перенабивка лотка канализационного колодца с железнением</t>
  </si>
  <si>
    <t>11.2.N4</t>
  </si>
  <si>
    <t>Установка (замена) дождеприёмной решётки с опорной рамой</t>
  </si>
  <si>
    <t>11.2.N5</t>
  </si>
  <si>
    <t>Монтаж линейного водоотводного лотка с решёткой на бетонное основание</t>
  </si>
  <si>
    <t>11.2.N6</t>
  </si>
  <si>
    <t>ТО локальных очистных сооружений (пескоуловитель/бензомаслоотделитель): осмотр, промывка коалесцентных модулей</t>
  </si>
  <si>
    <t>Откачка илососом — по 11.2.N2</t>
  </si>
  <si>
    <t>11.2.N7</t>
  </si>
  <si>
    <t>Установка обратного клапана (канализационного затвора) Ду 110–160 на выпуске</t>
  </si>
  <si>
    <t>11.2.N8</t>
  </si>
  <si>
    <t>Заделка ввода трубы в стену колодца (герметизация проёма)</t>
  </si>
  <si>
    <t>11.3 Водопровод наружный</t>
  </si>
  <si>
    <t>11.3.1</t>
  </si>
  <si>
    <t>Укладка водопроводных чугунных напорных раструбных труб при заделке раструбов асбестоцементом диаметром 65 мм</t>
  </si>
  <si>
    <t>Заделка асбестоцементом устарела — сейчас резиновые манжеты/ВЧШГ</t>
  </si>
  <si>
    <t>11.3.2</t>
  </si>
  <si>
    <t>Укладка водопроводных чугунных напорных раструбных труб при заделке раструбов асбестоцементом диаметром 100 мм</t>
  </si>
  <si>
    <t>11.3.3</t>
  </si>
  <si>
    <t>Укладка водопроводных чугунных напорных раструбных труб при заделке раструбов асбестоцементом диаметром 125 мм</t>
  </si>
  <si>
    <t>11.3.4</t>
  </si>
  <si>
    <t>Укладка стальных водопроводных труб с гидравлическим испытанием диаметром 100 мм</t>
  </si>
  <si>
    <t>11.3.5</t>
  </si>
  <si>
    <t>Укладка стальных водопроводных труб с гидравлическим испытанием диаметром 125 мм</t>
  </si>
  <si>
    <t>11.3.6</t>
  </si>
  <si>
    <t>Укладка стальных водопроводных труб с гидравлическим испытанием диаметром 150 мм</t>
  </si>
  <si>
    <t>11.3.7</t>
  </si>
  <si>
    <t>Укладка трубопроводов из полиэтиленовых труб диаметром 65 мм</t>
  </si>
  <si>
    <t>11.3.8</t>
  </si>
  <si>
    <t>Укладка трубопроводов из полиэтиленовых труб диаметром 100 мм</t>
  </si>
  <si>
    <t>11.3.9</t>
  </si>
  <si>
    <t>Укладка трубопроводов из полиэтиленовых труб диаметром 125 мм</t>
  </si>
  <si>
    <t>11.3.10</t>
  </si>
  <si>
    <t>Укладка трубопроводов из полиэтиленовых труб диаметром 150 мм</t>
  </si>
  <si>
    <t>11.3.11</t>
  </si>
  <si>
    <t>Нанесение усиленной антикоррозионной битумно-резиновой или битумно-полимерной изоляции на стальные трубопроводы диаметром 100 мм</t>
  </si>
  <si>
    <t>11.3.12</t>
  </si>
  <si>
    <t>Нанесение усиленной антикоррозионной битумно-резиновой или битумно-полимерной изоляции на стальные трубопроводы диаметром 125 мм</t>
  </si>
  <si>
    <t>11.3.13</t>
  </si>
  <si>
    <t>Установка фасонных частей чугунных диаметром 50-100 мм</t>
  </si>
  <si>
    <t>ОШИБКА ед.: 88 973 руб/шт — это цена за 1 т фасонных частей (ГЭСН 22-03 измеритель 1 т); за шт рынок ~1,2 тыс</t>
  </si>
  <si>
    <t>11.3.14</t>
  </si>
  <si>
    <t>Установка фасонных частей чугунных диаметром 125-200 мм</t>
  </si>
  <si>
    <t>ОШИБКА ед.: 73 266 руб/шт — цена за 1 т фасонных частей, а не за шт</t>
  </si>
  <si>
    <t>11.3.15</t>
  </si>
  <si>
    <t>Установка полиэтиленовых фасонных частей отводов, колен, патрубков, переходов, тройников, крестовин</t>
  </si>
  <si>
    <t>11.3.16</t>
  </si>
  <si>
    <t>Установка стальных обжимных, соединительных и регулировочных муфт 400 мм</t>
  </si>
  <si>
    <t>Ду 400 при остальных позициях до Ду 150 — проверить диаметр</t>
  </si>
  <si>
    <t>11.3.17</t>
  </si>
  <si>
    <t>Установка задвижек или клапанов обратных чугунных диаметром 50 мм</t>
  </si>
  <si>
    <t>11.3.18</t>
  </si>
  <si>
    <t>Установка задвижек или клапанов обратных чугунных диаметром 100 мм</t>
  </si>
  <si>
    <t>11.3.19</t>
  </si>
  <si>
    <t>Установка задвижек или клапанов обратных чугунных диаметром 150 мм</t>
  </si>
  <si>
    <t>11.3.20</t>
  </si>
  <si>
    <t>Установка задвижек или клапанов обратных стальных диаметром 50 мм</t>
  </si>
  <si>
    <t>11.3.21</t>
  </si>
  <si>
    <t>Установка задвижек или клапанов обратных стальных диаметром 100 мм</t>
  </si>
  <si>
    <t>11.3.22</t>
  </si>
  <si>
    <t>Установка задвижек или клапанов обратных стальных диаметром 150 мм</t>
  </si>
  <si>
    <t>11.3.23</t>
  </si>
  <si>
    <t>Приварка фланцев к стальным трубопроводам диаметром 50 мм</t>
  </si>
  <si>
    <t>Тарификатор ~2× выше рынка</t>
  </si>
  <si>
    <t>11.3.24</t>
  </si>
  <si>
    <t>Приварка фланцев к стальным трубопроводам диаметром 100 мм</t>
  </si>
  <si>
    <t>Тарификатор ~2,7× выше рынка</t>
  </si>
  <si>
    <t>11.3.25</t>
  </si>
  <si>
    <t>Приварка фланцев к стальным трубопроводам диаметром 150 мм</t>
  </si>
  <si>
    <t>Тарификатор ~3× выше рынка</t>
  </si>
  <si>
    <t>11.3.N1</t>
  </si>
  <si>
    <t>Врезка под давлением в ПЭ трубу седёлкой электросварной Ду до 63</t>
  </si>
  <si>
    <t>11.3.N2</t>
  </si>
  <si>
    <t>Замена пожарного гидранта подземного</t>
  </si>
  <si>
    <t>11.3.N3</t>
  </si>
  <si>
    <t>Устранение течи установкой ремонтного хомута Ду до 150 (без земляных)</t>
  </si>
  <si>
    <t>11.3.N4</t>
  </si>
  <si>
    <t>Монтаж водомерного узла Ду 50 в колодце (без прибора учёта)</t>
  </si>
  <si>
    <t>11.4 Теплоснабжение наружное</t>
  </si>
  <si>
    <t>11.4.1</t>
  </si>
  <si>
    <t>Прокладка трубопроводов в каналах и надземная при условном давлении 0,6 МПа, температуре 115°С, диаметр труб 80 мм (с учетом фасонных изделий)</t>
  </si>
  <si>
    <t>11.4.2</t>
  </si>
  <si>
    <t>Прокладка трубопроводов в каналах и надземная при условном давлении 0,6 МПа, температуре 115°С, диаметр труб 100 мм (с учетом фасонных изделий)</t>
  </si>
  <si>
    <t>11.4.3</t>
  </si>
  <si>
    <t>Прокладка трубопроводов в каналах и надземная при условном давлении 0,6 МПа, температуре 115°С, диаметр труб 125 мм (с учетом фасонных изделий)</t>
  </si>
  <si>
    <t>11.4.4</t>
  </si>
  <si>
    <t>Прокладка трубопроводов в каналах и надземная при условном давлении 0,6 МПа, температуре 115°С, диаметр труб 150 мм (с учетом фасонных изделий)</t>
  </si>
  <si>
    <t>11.4.5</t>
  </si>
  <si>
    <t>Прокладка трубопроводов в непроходном канале при условном давлении 1,6 МПа, температуре 150°С, диаметр труб 80 мм (с учетом фасонных изделий)</t>
  </si>
  <si>
    <t>11.4.6</t>
  </si>
  <si>
    <t>Прокладка трубопроводов в непроходном канале при условном давлении 1,6 МПа, температуре 150°С, диаметр труб 100 мм (с учетом фасонных изделий)</t>
  </si>
  <si>
    <t>11.4.7</t>
  </si>
  <si>
    <t>Прокладка трубопроводов в непроходном канале при условном давлении 1,6 МПа, температуре 150°С, диаметр труб 125 мм (с учетом фасонных изделий)</t>
  </si>
  <si>
    <t>11.4.8</t>
  </si>
  <si>
    <t>Прокладка трубопроводов в непроходном канале при условном давлении 1,6 МПа, температуре 150°С, диаметр труб 150 мм (с учетом фасонных изделий)</t>
  </si>
  <si>
    <t>11.4.9</t>
  </si>
  <si>
    <t>Надземная прокладка трубопроводов в изоляции из пенополиуретана (ППУ) при условном давлении 1,6 МПа, температуре 150°С, диаметр труб 80 мм (с учетом фасонных изделий)</t>
  </si>
  <si>
    <t>расчёт; ориентир ests.msk.ru / thermolines.ru (теплотрасса под ключ 20–50 тыс/мп — с материалом и землёй)</t>
  </si>
  <si>
    <t>11.4.10</t>
  </si>
  <si>
    <t>Надземная прокладка трубопроводов в изоляции из пенополиуретана (ППУ) при условном давлении 1,6 МПа, температуре 150°С, диаметр труб 100 мм (с учетом фасонных изделий)</t>
  </si>
  <si>
    <t>11.4.11</t>
  </si>
  <si>
    <t>Надземная прокладка трубопроводов в изоляции из пенополиуретана (ППУ) при условном давлении 1,6 МПа, температуре 150°С, диаметр труб 150 мм (с учетом фасонных изделий)</t>
  </si>
  <si>
    <t>11.4.12</t>
  </si>
  <si>
    <t>Подвальная прокладка трубопроводов в изоляции из пенополиуретана (ППУ) с изоляцией стыков при условном давлении 1,6 МПа, температуре 150°С, диаметр труб 80 мм (с учетом фасонных изделий)</t>
  </si>
  <si>
    <t>Тарификатор ~1,7× выше; изоляция стыка ППУ — ~2 ч/стык</t>
  </si>
  <si>
    <t>11.4.13</t>
  </si>
  <si>
    <t>Подвальная прокладка трубопроводов в изоляции из пенополиуретана (ППУ) с изоляцией стыков при условном давлении 1,6 МПа, температуре 150°С, диаметр труб 100 мм (с учетом фасонных изделий)</t>
  </si>
  <si>
    <t>11.4.14</t>
  </si>
  <si>
    <t>Подвальная прокладка трубопроводов в изоляции из пенополиуретана (ППУ) с изоляцией стыков при условном давлении 1,6 МПа, температуре 150°С, диаметр труб 150 мм (с учетом фасонных изделий)</t>
  </si>
  <si>
    <t>11.4.15</t>
  </si>
  <si>
    <t>Установка задвижек или клапанов стальных для горячей воды и пара диаметром 80 мм</t>
  </si>
  <si>
    <t>11.4.16</t>
  </si>
  <si>
    <t>Установка задвижек или клапанов стальных для горячей воды и пара диаметром 100 мм</t>
  </si>
  <si>
    <t>11.4.17</t>
  </si>
  <si>
    <t>Установка задвижек или клапанов стальных для горячей воды и пара диаметром 150 мм</t>
  </si>
  <si>
    <t>11.4.18</t>
  </si>
  <si>
    <t>Установка вентилей и клапанов обратных муфтовых диаметром до 50 мм</t>
  </si>
  <si>
    <t>Тарификатор ~2,8× выше рынка</t>
  </si>
  <si>
    <t>11.4.19</t>
  </si>
  <si>
    <t>Установка компенсатора диаметром труб до 100 мм</t>
  </si>
  <si>
    <t>11.4.20</t>
  </si>
  <si>
    <t>Приварка фланцев к стальным трубопроводам диаметром до 50 мм</t>
  </si>
  <si>
    <t>аналог 11.3.23</t>
  </si>
  <si>
    <t>Дубль 11.3.23 (другой подраздел)</t>
  </si>
  <si>
    <t>11.4.21</t>
  </si>
  <si>
    <t>Приварка фланцев к стальным трубопроводам диаметром до 100 мм</t>
  </si>
  <si>
    <t>аналог 11.3.24</t>
  </si>
  <si>
    <t>Дубль 11.3.24 (другой подраздел)</t>
  </si>
  <si>
    <t>11.4.22</t>
  </si>
  <si>
    <t>Замена прокладок на фланцевых соединениях трубопроводов диаметром труб: до 100 мм</t>
  </si>
  <si>
    <t>11.4.N1</t>
  </si>
  <si>
    <t>Изоляция стыка ППУ-трубы термоусадочной муфтой с заливкой пены Ду до 150</t>
  </si>
  <si>
    <t>11.4.N2</t>
  </si>
  <si>
    <t>Восстановление теплоизоляции трубопровода (минвата + покровный слой оцинковка) Ду до 150</t>
  </si>
  <si>
    <t>11.4.N3</t>
  </si>
  <si>
    <t>Опрессовка участка тепловой сети с оформлением акта</t>
  </si>
  <si>
    <t>13 Благоустройство прилегающей территории</t>
  </si>
  <si>
    <t>13.1</t>
  </si>
  <si>
    <t>Выкашивание газонов газонокосилкой</t>
  </si>
  <si>
    <t>аналог: покос травы СПб 5–10 руб/м2</t>
  </si>
  <si>
    <t>Тарификатор ~2,5× выше рынка</t>
  </si>
  <si>
    <t>13.2</t>
  </si>
  <si>
    <t>13.3</t>
  </si>
  <si>
    <t>Копка ям вручную размером: 0,3x0,3 м на почвах средних</t>
  </si>
  <si>
    <t>13.4</t>
  </si>
  <si>
    <t>Копка ям вручную размером: 0,6x0,6 м на почвах средних</t>
  </si>
  <si>
    <t>13.5</t>
  </si>
  <si>
    <t>Копка ям вручную размером: 0,8x0,6 м на почвах средних</t>
  </si>
  <si>
    <t>13.6</t>
  </si>
  <si>
    <t>Металлическая ограда из сетчатых панелей высотой 1,2м по железобетонным столбам без цоколя</t>
  </si>
  <si>
    <t>аналог: profi.ru СПб (монтаж 3D-забора от 1000 руб/мп, бетонирование столба от 500)</t>
  </si>
  <si>
    <t>13.7</t>
  </si>
  <si>
    <t>Металлическая ограда из сетчатых панелей высотой 1,6м по железобетонным столбам с цоколем</t>
  </si>
  <si>
    <t>Тарификатор ~2,9× выше рынка</t>
  </si>
  <si>
    <t>13.8</t>
  </si>
  <si>
    <t>Металлическое ограждение из труб различного профиля по металлическим столбам</t>
  </si>
  <si>
    <t>13.9</t>
  </si>
  <si>
    <t>Монтаж искусственной дорожной неровности (ИДН)</t>
  </si>
  <si>
    <t>прайс: прайс sms-line.ru / idn500.ru (ИДН-500 средний 900, краевой 450 руб/эл.; знак в асфальт от 3 000)</t>
  </si>
  <si>
    <t>Тарификатор ~8× выше рынка: вероятно, цена включает материал ИДН или дана за погонный метр</t>
  </si>
  <si>
    <t>13.10</t>
  </si>
  <si>
    <t>На каждые 0,5 см изменения толщины покрытия добавлять или исключать к расценке на устройство покрытий из горячих асфальтобетонных смесей плотных купнозернистых типа АБВ</t>
  </si>
  <si>
    <t>аналог: прайс nevkd.ru (асфальт до 5 см от 400, щебень 15 см 220, геотекстиль 50, борт 300–450 руб/мп)</t>
  </si>
  <si>
    <t>13.11</t>
  </si>
  <si>
    <t>На каждые 0,5 см изменения толщины покрытия добавлять или исключать к расценке на устройство покрытий из горячих асфальтобетонных смесей плотных мелкозернистых типа АБВ</t>
  </si>
  <si>
    <t>13.12</t>
  </si>
  <si>
    <t>На каждые 0,5 см изменения толщины покрытия добавлять к расценке ( из литой мелкозернистой асфальто-бетонной смеси толщиной 3 см)</t>
  </si>
  <si>
    <t>13.13</t>
  </si>
  <si>
    <t>На каждые 0,5 см изменения толщины покрытия из холодных асфальтобетонных смесей добавлять или исключать</t>
  </si>
  <si>
    <t>13.14</t>
  </si>
  <si>
    <t>Нанесение линии горизонтальной дорожной разметки краской со световозвращающими элементами на дорожное покрытие (асфальт, поверхностная обработка)</t>
  </si>
  <si>
    <t>прайс: прайс razmetka-dorog.com / sms-line.ru (краска 15–60 руб/пм, пластик 1100–1300 руб/м2 с мат.) (работа без краски)</t>
  </si>
  <si>
    <t>13.15</t>
  </si>
  <si>
    <t>Нанесение линии поперечной дорожной разметки холодным пластиком со световозвращающими элементами вручную с применением трафаретной самоклеящейся ленты</t>
  </si>
  <si>
    <t>аналог: прайс razmetka-dorog.com / sms-line.ru (краска 15–60 руб/пм, пластик 1100–1300 руб/м2 с мат.)</t>
  </si>
  <si>
    <t>Рынок 1200–1300 руб/м2 включает холодный пластик (~3 кг/м2); работа ≈ 50 %</t>
  </si>
  <si>
    <t>13.16</t>
  </si>
  <si>
    <t>Нарезка шва на асфальте алмазным диском</t>
  </si>
  <si>
    <t>Тарификатор ~6,5× выше рынка (нарезка шва 150–300 руб/мп)</t>
  </si>
  <si>
    <t>13.17</t>
  </si>
  <si>
    <t>Окраска деревянных ограждений</t>
  </si>
  <si>
    <t>Тарификатор ~2,7× выше</t>
  </si>
  <si>
    <t>13.18</t>
  </si>
  <si>
    <t>Окраска металлических оргаждений, решеток</t>
  </si>
  <si>
    <t>Тарификатор ~3,4× выше</t>
  </si>
  <si>
    <t>13.19</t>
  </si>
  <si>
    <t>Очистка участка от мусора</t>
  </si>
  <si>
    <t>13.20</t>
  </si>
  <si>
    <t>Планировка участка вручную</t>
  </si>
  <si>
    <t>Тарификатор ~2,6× выше</t>
  </si>
  <si>
    <t>13.21</t>
  </si>
  <si>
    <t>Подготовка асфальтобетонных оснований под малые архитектурные формы</t>
  </si>
  <si>
    <t>13.22</t>
  </si>
  <si>
    <t>Подготовка грунтовых оснований под малые архитектурные формы</t>
  </si>
  <si>
    <t>13.23</t>
  </si>
  <si>
    <t>Подготовка под цветники, толщина насыпки 20 см</t>
  </si>
  <si>
    <t>Тарификатор ~4× выше рынка</t>
  </si>
  <si>
    <t>13.24</t>
  </si>
  <si>
    <t>Подготовка почвы для устройства партерного и обыкновенного газона без внесения растительной земли механизированным способом</t>
  </si>
  <si>
    <t>аналог: прайс nevkd.ru / gazonspb.ru / good-lawn.ru (рулонный 90–170, посев 60–100 руб/м2)</t>
  </si>
  <si>
    <t>13.25</t>
  </si>
  <si>
    <t>Подготовка почвы для устройства партерного и обыкновенного газона без внесения растительной земли ручным способом</t>
  </si>
  <si>
    <t>Тарификатор ~3× выше</t>
  </si>
  <si>
    <t>13.26</t>
  </si>
  <si>
    <t>Подготовка почвы для устройства партерного и обыкновенного газона с внесением растительной земли слоем 15 см: вручную</t>
  </si>
  <si>
    <t>Тарификатор ~4× выше</t>
  </si>
  <si>
    <t>13.27</t>
  </si>
  <si>
    <t>Подготовка почвы для устройства партерного и обыкновенного газона с внесением растительной земли слоем 15 см: механизированным способом</t>
  </si>
  <si>
    <t>Тарификатор ~6,7× выше</t>
  </si>
  <si>
    <t>13.28</t>
  </si>
  <si>
    <t>Подготовка стандартных посадочных мест вручную для деревьев и кустарников с круглым комом земли размером: 0,2x0,15 м и 0,25x0,2 м в естественном грунте</t>
  </si>
  <si>
    <t>аналог: прайс good-lawn.ru / veresk-landshaft.ru (посадка дерева до 1 м 650–700, куст 500 руб/шт)</t>
  </si>
  <si>
    <t>Тарификатор ~5,6× выше (мелкие посадочные места)</t>
  </si>
  <si>
    <t>13.29</t>
  </si>
  <si>
    <t>Подготовка стандартных посадочных мест для деревьев-саженцев с комом земли вручную: в естественном грунте</t>
  </si>
  <si>
    <t>13.30</t>
  </si>
  <si>
    <t>Подготовка стандартных посадочных мест для деревьев-саженцев с комом земли системой вручную: в естественном грунте</t>
  </si>
  <si>
    <t>Некорректное наименование («с комом земли системой») — вероятно, ком большего размера или с оголённой корневой системой; уточнить</t>
  </si>
  <si>
    <t>13.31</t>
  </si>
  <si>
    <t>Подготовка стандартных посадочных мест для кустарников-саженцев в группы вручную: в естественном грунте</t>
  </si>
  <si>
    <t>13.32</t>
  </si>
  <si>
    <t>Подготовка щебеночных оснований под малые архитектурные формы</t>
  </si>
  <si>
    <t>13.33</t>
  </si>
  <si>
    <t>Покрытие деревянных поверхностей малых форм лаком с подготовкой поверхности</t>
  </si>
  <si>
    <t>13.34</t>
  </si>
  <si>
    <t>Посадка деревьев и кустанрников с комом земли в ямы</t>
  </si>
  <si>
    <t>прайс: прайс good-lawn.ru / veresk-landshaft.ru (посадка дерева до 1 м 650–700, куст 500 руб/шт)</t>
  </si>
  <si>
    <t>13.35</t>
  </si>
  <si>
    <t>Посадка деревьев-саженцев с оголенной корневой системой в ямы</t>
  </si>
  <si>
    <t>Тарификатор ~3,4× выше и дороже посадки с комом — нелогично</t>
  </si>
  <si>
    <t>13.36</t>
  </si>
  <si>
    <t>Посадка цветов в клумбы, рабатки и вазы-цветочницы: клубневых, луковичных и клубнелуковичных</t>
  </si>
  <si>
    <t>13.37</t>
  </si>
  <si>
    <t>Посадка цветов в клумбы, рабатки и вазы-цветочницы: многолетних и корневищных</t>
  </si>
  <si>
    <t>13.38</t>
  </si>
  <si>
    <t>Посев газонов вручную</t>
  </si>
  <si>
    <t>прайс: прайс nevkd.ru / gazonspb.ru / good-lawn.ru (рулонный 90–170, посев 60–100 руб/м2)</t>
  </si>
  <si>
    <t>Тарификатор ~3,3× выше</t>
  </si>
  <si>
    <t>13.39</t>
  </si>
  <si>
    <t>Разбивка участка</t>
  </si>
  <si>
    <t>Тарификатор 153 руб/м2 — ~10× выше; для разбивки уместнее цена за участок/выезд</t>
  </si>
  <si>
    <t>13.40</t>
  </si>
  <si>
    <t>Разборка покрытий и оснований: цементно-бетонных</t>
  </si>
  <si>
    <t>Тарификатор ниже расчёта ~1,7× — при ручной разборке с компрессором</t>
  </si>
  <si>
    <t>13.41</t>
  </si>
  <si>
    <t>Разметка краской для проезжей части знака "Инвалид" вручную с использованием трафаретной ленты</t>
  </si>
  <si>
    <t>аналог: sms-line.ru изображения краской 440–500 руб/м2 с мат.</t>
  </si>
  <si>
    <t>Тарификатор ~5× выше</t>
  </si>
  <si>
    <t>13.42</t>
  </si>
  <si>
    <t>Разметка краской для проезжей части пешеходного перехода вручную с использованием трафаретной ленты</t>
  </si>
  <si>
    <t>Тарификатор ~7× выше</t>
  </si>
  <si>
    <t>13.43</t>
  </si>
  <si>
    <t>Разметка проезжей части краской сплошной линией шириной 0,1 м</t>
  </si>
  <si>
    <t>км</t>
  </si>
  <si>
    <t>прайс: прайс razmetka-dorog.com / sms-line.ru (краска 15–60 руб/пм, пластик 1100–1300 руб/м2 с мат.) (15–60 руб/пм с краской)</t>
  </si>
  <si>
    <t>13.44</t>
  </si>
  <si>
    <t>Разметка проезжей части термопластиком сплошной линией шириной 0,1 м</t>
  </si>
  <si>
    <t>аналог: signal-doroga / parkingmarking (термопластик 115–200 руб/пм с мат.)</t>
  </si>
  <si>
    <t>Тарификатор ~2× выше работы — вероятно, с материалом</t>
  </si>
  <si>
    <t>13.45</t>
  </si>
  <si>
    <t>Разработка грунта в отвал экскаватором</t>
  </si>
  <si>
    <t>расчёт: аренда экскаватора ~2500 руб/ч, 20–25 м3/ч</t>
  </si>
  <si>
    <t>13.46</t>
  </si>
  <si>
    <t>13.47</t>
  </si>
  <si>
    <t>Резка гранитных и бетонных малоразмерных плит в построечных условиях</t>
  </si>
  <si>
    <t>Тарификатор 4 753 руб/мп — ~24× выше рынка; возможна ошибка ед. (за м2 реза?)</t>
  </si>
  <si>
    <t>13.48</t>
  </si>
  <si>
    <t>Ремонт асфальтобетонного покрытия дорог двухслойного толщиной 4-10см</t>
  </si>
  <si>
    <t>аналог: nevkd/skdinamika ямочный 900–1450 руб/м2 с асфальтом</t>
  </si>
  <si>
    <t>Тарификатор ~3,7× выше работы</t>
  </si>
  <si>
    <t>13.49</t>
  </si>
  <si>
    <t>Ремонт асфальтобетонного покрытия дорог однослойного толщиной до 4см</t>
  </si>
  <si>
    <t>аналог 13.48</t>
  </si>
  <si>
    <t>Тарификатор ~4× выше работы</t>
  </si>
  <si>
    <t>13.50</t>
  </si>
  <si>
    <t>Ремонт металлических ограждений средний</t>
  </si>
  <si>
    <t>Тарификатор ~2,9× выше</t>
  </si>
  <si>
    <t>13.51</t>
  </si>
  <si>
    <t>Розлив вяжущих материалов</t>
  </si>
  <si>
    <t>13.52</t>
  </si>
  <si>
    <t>Сгребание и уборка трав</t>
  </si>
  <si>
    <t>13.53</t>
  </si>
  <si>
    <t>Смена отдельных участков металлического ограждения газонов из труб диаметром до 40 мм</t>
  </si>
  <si>
    <t>13.54</t>
  </si>
  <si>
    <t>Укладка металлической сетки в цементобетонное дорожное покрытие</t>
  </si>
  <si>
    <t>13.55</t>
  </si>
  <si>
    <t>Укладка наземных тактильных плит на слой сухой цементно-песчаной смеси</t>
  </si>
  <si>
    <t>аналог: profi.ru СПб (укладка плитки 1500–11000, ср. 2250 руб/м2 под ключ), plitkagrad 800 руб/м2</t>
  </si>
  <si>
    <t>13.56</t>
  </si>
  <si>
    <t>13.57</t>
  </si>
  <si>
    <t>Уплотнение грунта самоходным катком</t>
  </si>
  <si>
    <t>расчёт: каток ~2500 руб/ч, 40–60 м3/ч</t>
  </si>
  <si>
    <t>13.58</t>
  </si>
  <si>
    <t>Установка бортовых камней дорожных бетонных: при цементобетонных покрытиях</t>
  </si>
  <si>
    <t>прайс: прайс nevkd.ru (асфальт до 5 см от 400, щебень 15 см 220, геотекстиль 50, борт 300–450 руб/мп)</t>
  </si>
  <si>
    <t>Тарификатор ~3,9× выше рынка</t>
  </si>
  <si>
    <t>13.59</t>
  </si>
  <si>
    <t>Установка дорожных знаков бесфундаментных: на металлических стойках</t>
  </si>
  <si>
    <t>13.60</t>
  </si>
  <si>
    <t>Установка дорожных знаков на металлических рамных конструкциях П-образных</t>
  </si>
  <si>
    <t>аналог: sms-line «над дорогой» от 80 000</t>
  </si>
  <si>
    <t>Без автокрана/автовышки</t>
  </si>
  <si>
    <t>13.61</t>
  </si>
  <si>
    <t>Установка дорожных знаков на металлических рамных конструкциях Т-образных</t>
  </si>
  <si>
    <t>аналог 13.60</t>
  </si>
  <si>
    <t>13.62</t>
  </si>
  <si>
    <t>Установка дорожных знаков на сборных железобетонных фундаментах и металлических стойках массой до 25 кг</t>
  </si>
  <si>
    <t>аналог: прайс sms-line.ru / idn500.ru (ИДН-500 средний 900, краевой 450 руб/эл.; знак в асфальт от 3 000)</t>
  </si>
  <si>
    <t>Тарификатор ниже рынка ~2,6×</t>
  </si>
  <si>
    <t>13.63</t>
  </si>
  <si>
    <t>Установка дорожных знаков на сборных железобетонных фундаментах и металлических стойках массой от 25 до 50 кг</t>
  </si>
  <si>
    <t>аналог 13.62</t>
  </si>
  <si>
    <t>Тарификатор ниже рынка ~1,8×</t>
  </si>
  <si>
    <t>13.64</t>
  </si>
  <si>
    <t>Установка защитных ограждений тротуаров: бетонных полусфер</t>
  </si>
  <si>
    <t>аналог: sms-line столбик бетонируемый 1500</t>
  </si>
  <si>
    <t>Тарификатор ~2,9× выше; манипулятор отдельно</t>
  </si>
  <si>
    <t>13.65</t>
  </si>
  <si>
    <t>Установка защитных ограждений тротуаров: бетонных тумб</t>
  </si>
  <si>
    <t>аналог 13.64</t>
  </si>
  <si>
    <t>13.66</t>
  </si>
  <si>
    <t>Установка садового бордюра бетонного</t>
  </si>
  <si>
    <t>Тарификатор ~8× выше рынка</t>
  </si>
  <si>
    <t>13.67</t>
  </si>
  <si>
    <t>Установка скамеек бетонных</t>
  </si>
  <si>
    <t>13.68</t>
  </si>
  <si>
    <t>Установка скамеек деревянных на металлическом каркасе</t>
  </si>
  <si>
    <t>13.69</t>
  </si>
  <si>
    <t>Установка урн бетонных</t>
  </si>
  <si>
    <t>13.70</t>
  </si>
  <si>
    <t>Установка урн металлических</t>
  </si>
  <si>
    <t>13.71</t>
  </si>
  <si>
    <t>Установка цветочниц бетонных</t>
  </si>
  <si>
    <t>13.72</t>
  </si>
  <si>
    <t>Устройство асфальтобетонных покрытий дорожек и тротуаров однослойных из литой мелкозернистой асфальто-бетонной смеси толщиной 3 см (1 м2)</t>
  </si>
  <si>
    <t>13.73</t>
  </si>
  <si>
    <t>Устройство верхнего слоя покрытия из песчаной асфальтобетонной смеси толщиной 3 см вручную</t>
  </si>
  <si>
    <t>13.74</t>
  </si>
  <si>
    <t>Устройство газонов из готовых рулонных заготовок</t>
  </si>
  <si>
    <t>Тарификатор ~6,8× выше рынка</t>
  </si>
  <si>
    <t>13.75</t>
  </si>
  <si>
    <t>Устройство металлических пешеходных ограждений</t>
  </si>
  <si>
    <t>13.76</t>
  </si>
  <si>
    <t>Устройство нижнего слоя покрытия из крупнозернистой асфальтобетонной смеси толщиной 4,5 см вручную</t>
  </si>
  <si>
    <t>13.77</t>
  </si>
  <si>
    <t>Устройство однослойных оснований толщиной 15 см из щебня фракции 40-70 мм при укатке каменных материалов</t>
  </si>
  <si>
    <t>Тарификатор ~3,8× выше рынка</t>
  </si>
  <si>
    <t>13.78</t>
  </si>
  <si>
    <t>Устройство подстилающих и выравнивающих слоев оснований из гравия</t>
  </si>
  <si>
    <t>13.79</t>
  </si>
  <si>
    <t>Устройство подстилающих и выравнивающих слоев оснований из песка</t>
  </si>
  <si>
    <t>13.80</t>
  </si>
  <si>
    <t>Устройство подстилающих и выравнивающих слоев оснований из щебня</t>
  </si>
  <si>
    <t>13.81</t>
  </si>
  <si>
    <t>Устройство покрытий бетонных толщиной 30 мм</t>
  </si>
  <si>
    <t>30 мм бетонного покрытия — нетипично тонко, проверить толщину</t>
  </si>
  <si>
    <t>13.82</t>
  </si>
  <si>
    <t>Устройство покрытий из гранитных малоразмерных плит</t>
  </si>
  <si>
    <t>13.83</t>
  </si>
  <si>
    <t>Устройство покрытий тротуаров из бетонной плитки типа "Брусчатка": веерным мощением</t>
  </si>
  <si>
    <t>13.84</t>
  </si>
  <si>
    <t>Устройство покрытий тротуаров из бетонной плитки типа "Брусчатка": кольцевым мощением</t>
  </si>
  <si>
    <t>13.85</t>
  </si>
  <si>
    <t>Устройство покрытий тротуаров из бетонной плитки типа "Брусчатка": рядовым или паркетным мощением</t>
  </si>
  <si>
    <t>прайс: profi.ru СПб (укладка плитки 1500–11000, ср. 2250 руб/м2 под ключ), plitkagrad 800 руб/м2</t>
  </si>
  <si>
    <t>Тарификатор ~2,8× выше рынка (укладка на готовое основание)</t>
  </si>
  <si>
    <t>13.86</t>
  </si>
  <si>
    <t>Устройство покрытия толщиной 3 см из холодных асфальтобетонных смесей</t>
  </si>
  <si>
    <t>13.87</t>
  </si>
  <si>
    <t>Устройство покрытия толщиной 4 см из горячих асфальтобетонных смесей плотных крупнозернинистых типа АБ, плотность каменных материалов 2,5-2,9 т/м3</t>
  </si>
  <si>
    <t>13.88</t>
  </si>
  <si>
    <t>Устройство покрытия толщиной 4 см из горячих асфальтобетонных смесей плотных мелкозернистых типа АБВ, плотность каменных материалов 2,5-2,9 т/м3</t>
  </si>
  <si>
    <t>13.89</t>
  </si>
  <si>
    <t>Устройство прослойки из нетканого синтетического материала (НСМ) в земляном полотне: сплошной</t>
  </si>
  <si>
    <t>13.90</t>
  </si>
  <si>
    <t>Ямочный ремонт асфальтобетонного покрытия литой асфальтобетонной смесью с разрушением поверхности и с учетом подготовки основания</t>
  </si>
  <si>
    <t>аналог: nevkd/raketa ямочный 900–1450 руб/м2 с мат.</t>
  </si>
  <si>
    <t>Тарификатор ~2,8× выше работы</t>
  </si>
  <si>
    <t>13.N1</t>
  </si>
  <si>
    <t>Демонтаж асфальтобетонного покрытия толщиной до 10 см с погрузкой (вручную/отбойник)</t>
  </si>
  <si>
    <t>13.N2</t>
  </si>
  <si>
    <t>Фрезерование асфальтобетонного покрытия до 5 см (дорожная фреза с оператором)</t>
  </si>
  <si>
    <t>13.N3</t>
  </si>
  <si>
    <t>Демонтаж бортового камня с погрузкой</t>
  </si>
  <si>
    <t>13.N4</t>
  </si>
  <si>
    <t>Демонтаж тротуарной плитки с сортировкой и складированием</t>
  </si>
  <si>
    <t>13.N5</t>
  </si>
  <si>
    <t>Перекладка просевших участков тротуарной плитки с подсыпкой и уплотнением</t>
  </si>
  <si>
    <t>13.N6</t>
  </si>
  <si>
    <t>Герметизация трещин асфальта битумной мастикой с разделкой</t>
  </si>
  <si>
    <t>13.N7</t>
  </si>
  <si>
    <t>Установка парковочного столбика на анкерах</t>
  </si>
  <si>
    <t>прайс: sms-line.ru (от 500 руб)</t>
  </si>
  <si>
    <t>13.N8</t>
  </si>
  <si>
    <t>Монтаж колесоотбойника резинового/композитного на анкерах</t>
  </si>
  <si>
    <t>прайс: sms-line.ru (750 руб)</t>
  </si>
  <si>
    <t>13.N9</t>
  </si>
  <si>
    <t>Демаркировка (удаление) старой разметки механическим способом</t>
  </si>
  <si>
    <t>прайс: sms-line.ru (650 руб/м2)</t>
  </si>
  <si>
    <t>13.N10</t>
  </si>
  <si>
    <t>Разметка машиноместа краской (линии + номер)</t>
  </si>
  <si>
    <t>прайс: nevkd.ru (от 400 руб/место с краской), razmetka-dorog 280</t>
  </si>
  <si>
    <t>13.N11</t>
  </si>
  <si>
    <t>Окраска бортового камня (работа)</t>
  </si>
  <si>
    <t>аналог: sms-line.ru 220 руб/мп с краской</t>
  </si>
  <si>
    <t>13.N12</t>
  </si>
  <si>
    <t>Досыпка растительного грунта на газоны с разравниванием вручную</t>
  </si>
  <si>
    <t>13.N13</t>
  </si>
  <si>
    <t>Вывоз строительного мусора/грунта самосвалом до 30 км (без утилизации)</t>
  </si>
  <si>
    <t>аналог: nevkd вывоз 250 руб/м3 (от объёма)</t>
  </si>
  <si>
    <t>13.N14</t>
  </si>
  <si>
    <t>Аренда мини-экскаватора/экскаватора-погрузчика с оператором</t>
  </si>
  <si>
    <t>маш.-ч</t>
  </si>
  <si>
    <t>расчёт (рынок аренды СПб 2500–3500 руб/ч)</t>
  </si>
  <si>
    <t>13.N15</t>
  </si>
  <si>
    <t>Аренда виброкатка 1,5–3 т с оператором</t>
  </si>
  <si>
    <t>13.N16</t>
  </si>
  <si>
    <t>Замена панели 3D-ограждения на существующих столбах</t>
  </si>
  <si>
    <t>14 Изготовление и монтаж контейенерной площадки</t>
  </si>
  <si>
    <t>14.1</t>
  </si>
  <si>
    <t>Изготовление и монтаж каркаса из одиночных и парных уголков, гнутосварных профилей и др.</t>
  </si>
  <si>
    <t>14.2</t>
  </si>
  <si>
    <t>Бурение отверстий в асфальте глубиной до 20 см, диаметром до 16 мм</t>
  </si>
  <si>
    <t>Тарификатор ~6,5× выше рынка</t>
  </si>
  <si>
    <t>14.3</t>
  </si>
  <si>
    <t>Обезжиривание металлоконструкций</t>
  </si>
  <si>
    <t>14.4</t>
  </si>
  <si>
    <t>Облицовка листовым металлом по готовому каркасу</t>
  </si>
  <si>
    <t>14.5</t>
  </si>
  <si>
    <t>14.6</t>
  </si>
  <si>
    <t>Огрунтовка металлоконструкций</t>
  </si>
  <si>
    <t>14.7</t>
  </si>
  <si>
    <t>Окраска металлоконструкций за два раза</t>
  </si>
  <si>
    <t>14.8</t>
  </si>
  <si>
    <t>Тарификатор ~3,6× выше и дороже окраски — нелогично</t>
  </si>
  <si>
    <t>14.9</t>
  </si>
  <si>
    <t>Сборка евроконтейнеров 1100л</t>
  </si>
  <si>
    <t>14.10</t>
  </si>
  <si>
    <t>Резка листового металла</t>
  </si>
  <si>
    <t>Тарификатор ~5,6× выше</t>
  </si>
  <si>
    <t>14.11</t>
  </si>
  <si>
    <t>Ремонт металлоконструкций каркаса с применением сварочных работ</t>
  </si>
  <si>
    <t>аналог: н/ч сварщика СПб 1500–2000 руб</t>
  </si>
  <si>
    <t>Тарификатор 3 714 руб/н-ч — ~2,2× выше рынка</t>
  </si>
  <si>
    <t>14.12</t>
  </si>
  <si>
    <t>Установка задвижки</t>
  </si>
  <si>
    <t>14.13</t>
  </si>
  <si>
    <t>Установка замка навесного с проушинами (комплект)</t>
  </si>
  <si>
    <t>14.14</t>
  </si>
  <si>
    <t>Установка усиленной петли двери контейрной площадки</t>
  </si>
  <si>
    <t>14.N1</t>
  </si>
  <si>
    <t>Устройство бетонного основания площадки 150 мм с армированием сеткой (без материалов)</t>
  </si>
  <si>
    <t>14.N2</t>
  </si>
  <si>
    <t>Демонтаж старой контейнерной площадки (МК, профлист) с резкой</t>
  </si>
  <si>
    <t>14.N3</t>
  </si>
  <si>
    <t>Установка колесоупора/отбойника для контейнеров из трубы с анкеровкой</t>
  </si>
  <si>
    <t>15 ОЗДС</t>
  </si>
  <si>
    <t>15.1</t>
  </si>
  <si>
    <t>Монтаж блока преобразователя импульсного (БПИ)</t>
  </si>
  <si>
    <t>аналог: ozds.ru / koels.ru / npopis.ru / eng-net.ru (проект 20–65 тыс, ТО от 21 тыс/год)</t>
  </si>
  <si>
    <t>15.2</t>
  </si>
  <si>
    <t>Монтаж барьера электризуемый БЭ</t>
  </si>
  <si>
    <t>15.3</t>
  </si>
  <si>
    <t>Монтаж блока высоковольтного усилителя (БВУ)</t>
  </si>
  <si>
    <t>15.4</t>
  </si>
  <si>
    <t>Проектные работы устройства сети охранно-защитной дератизационной системы (ОЗДС)</t>
  </si>
  <si>
    <t>услуга</t>
  </si>
  <si>
    <t>прайс: ozds.ru / koels.ru / npopis.ru / eng-net.ru (проект 20–65 тыс, ТО от 21 тыс/год)</t>
  </si>
  <si>
    <t>15.5</t>
  </si>
  <si>
    <t>Прокладка провода высоковольтного для с-мы ОЗДС</t>
  </si>
  <si>
    <t>15.6</t>
  </si>
  <si>
    <t>Техническое обслуживание охранно-защитной дератизационной системы (ОЗДС)</t>
  </si>
  <si>
    <t>Тарификатор 3 690 руб/н-ч ~2,5× выше; рынок ТО ОЗДС 21–25 тыс/год на объект</t>
  </si>
  <si>
    <t>15.7</t>
  </si>
  <si>
    <t>Установка извещателя ПС автоматический тепловой электро-контактный, магнитоконтактный в нормальном исполнении</t>
  </si>
  <si>
    <t>Позиция ПС, к ОЗДС не относится — перенести в раздел пожарной сигнализации</t>
  </si>
  <si>
    <t>15.8</t>
  </si>
  <si>
    <t>Установка предупреждающей наклейки ОЗДС</t>
  </si>
  <si>
    <t>15.9</t>
  </si>
  <si>
    <t>Химическая дератизация помещений с учетом хим.препаратов</t>
  </si>
  <si>
    <t>прайс: eco-garant.net / dez-sluzhba.com СПб (дератизация юрлиц 20–80 руб/м2 по площади)</t>
  </si>
  <si>
    <t>Включает препараты (исключение из правила «без материалов»); при площади &lt;500 м2 рынок 40–80 руб/м2</t>
  </si>
  <si>
    <t>15.N1</t>
  </si>
  <si>
    <t>Пусконаладка ОЗДС с измерением выходного напряжения и оформлением протокола</t>
  </si>
  <si>
    <t>15.N2</t>
  </si>
  <si>
    <t>Демонтаж элементов ОЗДС (барьеры, провод)</t>
  </si>
  <si>
    <t>15.N3</t>
  </si>
  <si>
    <t>Установка приманочной станции (родентостанции) с закреплением</t>
  </si>
  <si>
    <t>аналог: eco-garant.net / dez-sluzhba.com СПб (дератизация юрлиц 20–80 руб/м2 по площади)</t>
  </si>
  <si>
    <t>15.N4</t>
  </si>
  <si>
    <t>Обслуживание приманочной станции (замена приманки, учёт поедаемости) за обход</t>
  </si>
  <si>
    <t>С учётом приманки</t>
  </si>
  <si>
    <t>12.1 Автоматические и распашные двери входной группы</t>
  </si>
  <si>
    <t>12.1.1</t>
  </si>
  <si>
    <t>Замена 2-х секционной петли алюминиевой двери входной группы</t>
  </si>
  <si>
    <t>прайс (profi.ru СПб ремонт дверей, zamkiservis.spb.ru)</t>
  </si>
  <si>
    <t>12.1.2</t>
  </si>
  <si>
    <t>Замена 3-х секционной петли алюминиевой двери входной группы</t>
  </si>
  <si>
    <t>12.1.3</t>
  </si>
  <si>
    <t>Замена блока управления с настройкой параметров пользователя</t>
  </si>
  <si>
    <t>прайс (sokol-krasnodar.ru, ×1,3 на СПб)</t>
  </si>
  <si>
    <t>Дублирует 12.1.34 (замена электронного блока управления)</t>
  </si>
  <si>
    <t>12.1.4</t>
  </si>
  <si>
    <t>Замена двойного стекла "триплекс" 4+4мм в автоматической раздвижной двери (под ключ)</t>
  </si>
  <si>
    <t>У рынка цена за створку (от 6 000 за стекло до 2 м2); при малой площади ставить минимум 1 створка</t>
  </si>
  <si>
    <t>12.1.5</t>
  </si>
  <si>
    <t>Замена замка двери входной группы с личинкой</t>
  </si>
  <si>
    <t>12.1.6</t>
  </si>
  <si>
    <t>Замена каретки (тележки) подвижной створки</t>
  </si>
  <si>
    <t>прайс (sokol-krasnodar.ru, ×1,3 на СПб); stroy-com 5 000</t>
  </si>
  <si>
    <t>12.1.7</t>
  </si>
  <si>
    <t>Замена кнопки аварийной остановки</t>
  </si>
  <si>
    <t>12.1.8</t>
  </si>
  <si>
    <t>Замена кронштейна створки автоматической двери</t>
  </si>
  <si>
    <t>аналог (12.1.6)</t>
  </si>
  <si>
    <t>12.1.9</t>
  </si>
  <si>
    <t>Замена крышки оператора автоматической двери</t>
  </si>
  <si>
    <t>аналог (12.1.62)</t>
  </si>
  <si>
    <t>Наша цена 3 249 завышена для снятия/установки крышки</t>
  </si>
  <si>
    <t>12.1.10</t>
  </si>
  <si>
    <t>Замена личинки замка входной группы</t>
  </si>
  <si>
    <t>Наша цена 268 ниже рынка ~2 раза (вызов мастера)</t>
  </si>
  <si>
    <t>12.1.11</t>
  </si>
  <si>
    <t>Замена механического разблокиратора замка</t>
  </si>
  <si>
    <t>12.1.12</t>
  </si>
  <si>
    <t>Замена мотор-редуктора с регулировкой натяжения приводного ремня</t>
  </si>
  <si>
    <t>прайс (sokol-krasnodar.ru, ×1,3 на СПб); stroy-com замена двигателя 6 000</t>
  </si>
  <si>
    <t>12.1.13</t>
  </si>
  <si>
    <t>Замена напольной направляющей подвижной створки</t>
  </si>
  <si>
    <t>12.1.14</t>
  </si>
  <si>
    <t>Замена натяжного ролика с последующей регулировкой натяжения ремня привода</t>
  </si>
  <si>
    <t>12.1.15</t>
  </si>
  <si>
    <t>Замена нащельника плоского</t>
  </si>
  <si>
    <t>аналог (12.1.24)</t>
  </si>
  <si>
    <t>12.1.16</t>
  </si>
  <si>
    <t>Замена нащельника углового</t>
  </si>
  <si>
    <t>аналог (12.1.15)</t>
  </si>
  <si>
    <t>12.1.17</t>
  </si>
  <si>
    <t>Замена несущего профиля</t>
  </si>
  <si>
    <t>аналог (stroy-com замена направляющих 4 000)</t>
  </si>
  <si>
    <t>Наша цена 1 274 занижена — замена несущего профиля требует снятия створок</t>
  </si>
  <si>
    <t>12.1.18</t>
  </si>
  <si>
    <t>Замена оператора автоматической двери</t>
  </si>
  <si>
    <t>аналог (монтаж автоматики ворот 7–8 тыс + демонтаж + настройка; stroy-com)</t>
  </si>
  <si>
    <t>12.1.19</t>
  </si>
  <si>
    <t>Замена платы расширения</t>
  </si>
  <si>
    <t>12.1.20</t>
  </si>
  <si>
    <t>Замена приводного ремня</t>
  </si>
  <si>
    <t>12.1.21</t>
  </si>
  <si>
    <t>Замена промежуточной (внутренней) петли алюминиевой двери входнрой группы</t>
  </si>
  <si>
    <t>12.1.22</t>
  </si>
  <si>
    <t>Замена радара (детектора движения) с последующей настройкой</t>
  </si>
  <si>
    <t>прайс (sokol-krasnodar.ru, ×1,3 на СПб); stroy-com 3 500</t>
  </si>
  <si>
    <t>12.1.23</t>
  </si>
  <si>
    <t>Замена ролика каретки (тележки) привода</t>
  </si>
  <si>
    <t>12.1.24</t>
  </si>
  <si>
    <t>Замена ручки дуговой алюминиевой двери входной группы</t>
  </si>
  <si>
    <t>12.1.25</t>
  </si>
  <si>
    <t>Замена сборочного комплекта створки</t>
  </si>
  <si>
    <t>аналог (stroy-com ремонт створки)</t>
  </si>
  <si>
    <t>12.1.26</t>
  </si>
  <si>
    <t>Замена селектора (переключателя режимов работы) на идентичный без изменения местоположения</t>
  </si>
  <si>
    <t>12.1.27</t>
  </si>
  <si>
    <t>Замена селектора на другую модель</t>
  </si>
  <si>
    <t>аналог (12.1.26 + перекладка кабеля)</t>
  </si>
  <si>
    <t>12.1.28</t>
  </si>
  <si>
    <t>Замена силового трансформатора</t>
  </si>
  <si>
    <t>прайс (sokol-krasnodar.ru, ×1,3 на СПб) (блок питания)</t>
  </si>
  <si>
    <t>12.1.29</t>
  </si>
  <si>
    <t>Замена сэндвич-панели 10 мм для заполнения дверей</t>
  </si>
  <si>
    <t>аналог (12.1.4)</t>
  </si>
  <si>
    <t>12.1.30</t>
  </si>
  <si>
    <t>Замена сэндвич-панели 24 мм для заполнения двери</t>
  </si>
  <si>
    <t>аналог (12.1.29)</t>
  </si>
  <si>
    <t>12.1.31</t>
  </si>
  <si>
    <t>Замена фотоэлемента безопасности</t>
  </si>
  <si>
    <t>прайс (sokol-krasnodar.ru, ×1,3 на СПб); stroy-com барьеры 4 500</t>
  </si>
  <si>
    <t>12.1.32</t>
  </si>
  <si>
    <t>Замена электромагнитного замка</t>
  </si>
  <si>
    <t>аналог (12.1.33)</t>
  </si>
  <si>
    <t>12.1.33</t>
  </si>
  <si>
    <t>Замена электромеханического замка автоматических дверей</t>
  </si>
  <si>
    <t>прайс (stroy-com.ru, Москва) 4 000; sokol 2 000</t>
  </si>
  <si>
    <t>12.1.34</t>
  </si>
  <si>
    <t>Замена электронного блока управления</t>
  </si>
  <si>
    <t>Дубль 12.1.3</t>
  </si>
  <si>
    <t>12.1.35</t>
  </si>
  <si>
    <t>Комплексная диагностика привода автоматической двери</t>
  </si>
  <si>
    <t>прайс (profi.ru 3 060–13 260; sokol 2 000)</t>
  </si>
  <si>
    <t>Наша цена 5 594 выше рынка; stroy-com выезд+диагностика 7 500</t>
  </si>
  <si>
    <t>12.1.36</t>
  </si>
  <si>
    <t>Монтаж автоматической двухстворчатой раздвижной двери. Высота чистого проема 2300 мм, ширина чистого прохода 1300 мм.</t>
  </si>
  <si>
    <t>аналог (монтаж откатных ворот+автоматики, doorhan-moscow 12 500+7 000)</t>
  </si>
  <si>
    <t>Без устройства порталов, подводки кабеля и демонтажа</t>
  </si>
  <si>
    <t>12.1.37</t>
  </si>
  <si>
    <t>Монтаж автоматической двухстворчатой раздвижной двери. Высота чистого проема 2300 мм, ширина чистого прохода 1500 мм.</t>
  </si>
  <si>
    <t>аналог (12.1.36)</t>
  </si>
  <si>
    <t>Без порталов и кабеля</t>
  </si>
  <si>
    <t>12.1.38</t>
  </si>
  <si>
    <t>Монтаж автоматической двухстворчатой раздвижной двери. Высота чистого проема 2300мм, ширина чистого прохода 900мм.</t>
  </si>
  <si>
    <t>12.1.39</t>
  </si>
  <si>
    <t>Монтаж автоматической одностворчатой раздвижной двери. Высота чистого проема 2300мм, ширина чистого прохода 900 мм.</t>
  </si>
  <si>
    <t>12.1.40</t>
  </si>
  <si>
    <t>Монтаж автоматической раздвижной двери автобусного типа (2 створки). Высота чистого проема 2300мм, ширина чистого прохода 1000мм.</t>
  </si>
  <si>
    <t>12.1.41</t>
  </si>
  <si>
    <t>Монтаж автоматической раздвижной двери автобусного типа (2 створки). Высота чистого проема 2300мм, ширина чистого прохода 1400мм.</t>
  </si>
  <si>
    <t>12.1.42</t>
  </si>
  <si>
    <t>Монтаж алюминиевой двери из профиля СПЛ-02</t>
  </si>
  <si>
    <t>аналог (hands.ru монтаж алюм. окон 5 200+; eurstroy от 1 800/м2)</t>
  </si>
  <si>
    <t>Наша цена 8 287/м2 выше рынка в 2,5 раза — вероятно, в расценку заложен материал</t>
  </si>
  <si>
    <t>12.1.43</t>
  </si>
  <si>
    <t>Монтаж полотна алюминиевой/пластиковой двери, состоящее из сэндвич-панели или окрашенного стального листа 0,7мм (размер 600х900мм)</t>
  </si>
  <si>
    <t>По сути замена заполнения (филёнки) 600×900, а не «полотна двери». Наша цена 4 440 выше рынка ~2 раза</t>
  </si>
  <si>
    <t>12.1.44</t>
  </si>
  <si>
    <t>Монтаж стеклоалюминиевой распашной двери (верх-стекло, низ-сэндвич, без порога, 3 петли)</t>
  </si>
  <si>
    <t>аналог (12.1.42)</t>
  </si>
  <si>
    <t>Наша цена 7 713/м2 выше рынка в 2,5 раза</t>
  </si>
  <si>
    <t>12.1.45</t>
  </si>
  <si>
    <t>Настройка параметров блока управления (без перезагрузки)</t>
  </si>
  <si>
    <t>12.1.46</t>
  </si>
  <si>
    <t>Настройка параметров блока управления (с перезагрузкой)</t>
  </si>
  <si>
    <t>12.1.47</t>
  </si>
  <si>
    <t>Окраска двери по RAL заказчика (кроме 9016) порошковым способом</t>
  </si>
  <si>
    <t>аналог (рынок порошковой окраски 400–800 руб/м2 + снятие/навеска)</t>
  </si>
  <si>
    <t>Окраска выполняется в сторонней покрасочной камере; транспорт не входит</t>
  </si>
  <si>
    <t>12.1.48</t>
  </si>
  <si>
    <t>Покраска нажимной гарнитуры в цвет полотна двери порошковым способом</t>
  </si>
  <si>
    <t>аналог (12.1.47)</t>
  </si>
  <si>
    <t>Наша цена 2 142 завышена</t>
  </si>
  <si>
    <t>12.1.49</t>
  </si>
  <si>
    <t>Покраска ручки дуговой в цвет полотна двери порошковым способом</t>
  </si>
  <si>
    <t>12.1.50</t>
  </si>
  <si>
    <t>Протяжка дверного полотна алюминиевой двери</t>
  </si>
  <si>
    <t>прайс (stroyta.ru регулировка 1 100; profi 1 790)</t>
  </si>
  <si>
    <t>12.1.51</t>
  </si>
  <si>
    <t>Прошивка блока управления</t>
  </si>
  <si>
    <t>аналог (stroy-com/sokol замена блока + ПО)</t>
  </si>
  <si>
    <t>Требует дилерского ПО/кабеля производителя</t>
  </si>
  <si>
    <t>12.1.52</t>
  </si>
  <si>
    <t>Разовое технической обслуживание автоматической двери (Удаление загрязнений с рабочих поверхностей, Протяжка крепежа конструкций и блоков привода, Регулировка натяжения ременной (цепной) передачи. Проверка функционирования блока аварийного открытия, Настройка параметров системы управления привода, Настройка датчиков движения, Проверка функционирования фотоэлементов, Контроль износа напольных направляющих, Регулировка положения подвижных створок, Проверка функционирования электромеханического замка)</t>
  </si>
  <si>
    <t>прайс (sokol разовое ТО от 5 500; profi обслуживание от 5 000)</t>
  </si>
  <si>
    <t>12.1.53</t>
  </si>
  <si>
    <t>Регулировка механической части привода</t>
  </si>
  <si>
    <t>аналог (12.1.66)</t>
  </si>
  <si>
    <t>12.1.54</t>
  </si>
  <si>
    <t>Ремонт замка во входной группе</t>
  </si>
  <si>
    <t>прайс (remontokon.spb.ru 1 500)</t>
  </si>
  <si>
    <t>12.1.55</t>
  </si>
  <si>
    <t>Ремонт замка многозапорного</t>
  </si>
  <si>
    <t>аналог (12.1.54)</t>
  </si>
  <si>
    <t>12.1.56</t>
  </si>
  <si>
    <t>Ремонт петли 2-х картной ПВХ двери с регулировкой</t>
  </si>
  <si>
    <t>12.1.57</t>
  </si>
  <si>
    <t>Ремонт простой петли во входной группе</t>
  </si>
  <si>
    <t>12.1.58</t>
  </si>
  <si>
    <t>Ремонт ручки дуговой во входной группе</t>
  </si>
  <si>
    <t>прайс (profi.ru ремонт ручек от 1 500)</t>
  </si>
  <si>
    <t>12.1.59</t>
  </si>
  <si>
    <t>Ремонт шпингалета накладного во входной группе</t>
  </si>
  <si>
    <t>аналог (12.1.58)</t>
  </si>
  <si>
    <t>12.1.60</t>
  </si>
  <si>
    <t>Установка сбитой створки на несущий рельс</t>
  </si>
  <si>
    <t>аналог (sokol ремонт створки 3 000)</t>
  </si>
  <si>
    <t>12.1.61</t>
  </si>
  <si>
    <t>Устройство раздвижной металлической решетки в тамбуре главного входа</t>
  </si>
  <si>
    <t>аналог (монтаж роллет/решёток 1 500–2 000 руб/м2)</t>
  </si>
  <si>
    <t>Дубль 12.5.75</t>
  </si>
  <si>
    <t>12.1.62</t>
  </si>
  <si>
    <t>Замена крышки короба автоматических дверей</t>
  </si>
  <si>
    <t>аналог (12.1.9)</t>
  </si>
  <si>
    <t>12.1.63</t>
  </si>
  <si>
    <t>Ремонт электрокоммуникаций автоматических дверей</t>
  </si>
  <si>
    <t>аналог (ремонт электрооборудования ворот 3 800–7 000 yango)</t>
  </si>
  <si>
    <t>Ед. «шт» неопределённа — лучше за н/ч или м кабеля</t>
  </si>
  <si>
    <t>12.1.64</t>
  </si>
  <si>
    <t>Замена короба дверей</t>
  </si>
  <si>
    <t>аналог (12.1.65)</t>
  </si>
  <si>
    <t>Наша цена 1 696 занижена в 3 раза: замена короба = снятие привода и створок</t>
  </si>
  <si>
    <t>12.1.65</t>
  </si>
  <si>
    <t>Замена рельса</t>
  </si>
  <si>
    <t>прайс (stroy-com.ru, Москва) замена направляющих 4 000</t>
  </si>
  <si>
    <t>Наша цена 1 785 занижена</t>
  </si>
  <si>
    <t>12.1.66</t>
  </si>
  <si>
    <t>Регулировка кареток автоматических дверей</t>
  </si>
  <si>
    <t>аналог (stroy-com/sokol)</t>
  </si>
  <si>
    <t>12.1.67</t>
  </si>
  <si>
    <t>Регулировка створок автоматических дверей</t>
  </si>
  <si>
    <t>аналог (регулировка алюм. дверей 900–1 790)</t>
  </si>
  <si>
    <t>12.1.68</t>
  </si>
  <si>
    <t>Утилизация остекленнной ПВХ двери входной группы</t>
  </si>
  <si>
    <t>аналог (демонтаж двери 5 500 psa-mos (с демонтажом коробки))</t>
  </si>
  <si>
    <t>Включает вынос; плата полигона ТКО отдельно</t>
  </si>
  <si>
    <t>12.1.69</t>
  </si>
  <si>
    <t>Утилизация остекленной алюминиевой двери входной группы</t>
  </si>
  <si>
    <t>аналог (12.1.68)</t>
  </si>
  <si>
    <t>Алюминий сдаётся в лом — может компенсировать затраты</t>
  </si>
  <si>
    <t>12.1.N1</t>
  </si>
  <si>
    <t>Демонтаж автоматической раздвижной двери (привод, створки, профили)</t>
  </si>
  <si>
    <t>аналог (12.1.36 ×0,4)</t>
  </si>
  <si>
    <t>Без вывоза</t>
  </si>
  <si>
    <t>12.1.N2</t>
  </si>
  <si>
    <t>Аварийный выезд: разблокировка/перевод автоматической двери в ручной режим</t>
  </si>
  <si>
    <t>прайс (stroy-com выезд 7 500; remontvorot 3 500)</t>
  </si>
  <si>
    <t>Срочный выезд 24/7 ×1,5</t>
  </si>
  <si>
    <t>12.1.N3</t>
  </si>
  <si>
    <t>Замена аккумуляторной батареи блока аварийного открывания</t>
  </si>
  <si>
    <t>прайс (sokol-krasnodar.ru, ×1,3 на СПб) 2 000</t>
  </si>
  <si>
    <t>12.1.N4</t>
  </si>
  <si>
    <t>Замена щёточного уплотнителя створки автоматической двери</t>
  </si>
  <si>
    <t>аналог (12.5.33)</t>
  </si>
  <si>
    <t>12.1.N5</t>
  </si>
  <si>
    <t>Замена энкодера привода автоматической двери</t>
  </si>
  <si>
    <t>12.1.N6</t>
  </si>
  <si>
    <t>Установка доводчика на алюминиевую дверь входной группы</t>
  </si>
  <si>
    <t>аналог (12.3.22)</t>
  </si>
  <si>
    <t>12.2 Заполнение оконных проемов</t>
  </si>
  <si>
    <t>12.2.1</t>
  </si>
  <si>
    <t>Монтаж навесных панелей фасадов из герметичных стеклопакетов в пластиковой или алюминиевой обвязке</t>
  </si>
  <si>
    <t>аналог (eurstroy монтаж от 1 800; hands 5 200–12 740 руб/м2)</t>
  </si>
  <si>
    <t>Подъёмная техника/леса не входят</t>
  </si>
  <si>
    <t>12.2.2</t>
  </si>
  <si>
    <t>Монтаж оконных блоков: алюминиевых с нащельниками из алюминия</t>
  </si>
  <si>
    <t>прайс (hands.ru, profi.ru, okna78.com, zavodskieokna.ru)</t>
  </si>
  <si>
    <t>Наша цена 8 713 выше рынка в 3 раза — вероятно, с материалом</t>
  </si>
  <si>
    <t>12.2.3</t>
  </si>
  <si>
    <t>Монтаж оконных блоков: из алюминиевых многокамерных профилей с герметичными стеклопакетами</t>
  </si>
  <si>
    <t>Наша цена 10 204 выше рынка в 3 раза</t>
  </si>
  <si>
    <t>12.2.4</t>
  </si>
  <si>
    <t>Монтаж оконных блоков: стальных с нащельниками из алюминиевых сплавов при высоте здания до 50 м</t>
  </si>
  <si>
    <t>аналог (12.2.2)</t>
  </si>
  <si>
    <t>Наша цена 8 748 выше рынка ~3 раза</t>
  </si>
  <si>
    <t>12.2.5</t>
  </si>
  <si>
    <t>Монтаж оконных блоков: стальных с нащельниками из стали при высоте здания до 50 м</t>
  </si>
  <si>
    <t>аналог (12.2.4)</t>
  </si>
  <si>
    <t>Наша цена 7 686 выше рынка ~2,6 раза</t>
  </si>
  <si>
    <t>12.2.6</t>
  </si>
  <si>
    <t>Нанесение атермальной пленки на стекла с подготовкой поверхности</t>
  </si>
  <si>
    <t>прайс (solartek.ru, tonirovka-stekl.ru, profi.ru атермальная тонировка) — только работа</t>
  </si>
  <si>
    <t>Материал (пленка 1 500–4 000 руб/м2) отдельно</t>
  </si>
  <si>
    <t>12.2.7</t>
  </si>
  <si>
    <t>Нанесение защитой пленки на стекла с подготовкой поверхности</t>
  </si>
  <si>
    <t>аналог (12.2.6)</t>
  </si>
  <si>
    <t>12.2.8</t>
  </si>
  <si>
    <t>Нанесение пленки матовой белой на стекла с подготовкой поверхности</t>
  </si>
  <si>
    <t>прайс (tonirovka-stekl.ru матовая от 650)</t>
  </si>
  <si>
    <t>12.2.9</t>
  </si>
  <si>
    <t>Установка подоконной ДСП-доски, облицованной пластиком</t>
  </si>
  <si>
    <t>аналог (монтаж подоконника 850–1 285 руб/мп)</t>
  </si>
  <si>
    <t>Ед. изм. м2 нетипична; подоконники считают в мп (1 м2 ≈ 3 мп при ширине 0,35). Наша цена 882/м2 занижена ~2 раза</t>
  </si>
  <si>
    <t>12.2.10</t>
  </si>
  <si>
    <t>Смена стекол толщиной 4-6 мм в металлических переплетах на штапиках по эластичной прокладке при площади стекол до 0,25 м2</t>
  </si>
  <si>
    <t>аналог (profi замена стекла 810–6 110 руб/шт)</t>
  </si>
  <si>
    <t>12.2.11</t>
  </si>
  <si>
    <t>Смена стекол толщиной 4-6 мм в металлических переплетах на штапиках по эластичной прокладке при площади стекол до 1.00 м2</t>
  </si>
  <si>
    <t>аналог (12.2.10)</t>
  </si>
  <si>
    <t>12.2.12</t>
  </si>
  <si>
    <t>Смена фурнитуры оконных блоков</t>
  </si>
  <si>
    <t>прайс (profi.ru регулировка/ремонт окон 350–2 500)</t>
  </si>
  <si>
    <t>12.2.13</t>
  </si>
  <si>
    <t>Установка в жилых и общественных зданиях оконных блоков из ПВХ профилей: глухих с площадью проема более 2 м2</t>
  </si>
  <si>
    <t>прайс (hands.ru, profi.ru, okna78.com, zavodskieokna.ru) — 780–2 310 руб/м2</t>
  </si>
  <si>
    <t>12.2.14</t>
  </si>
  <si>
    <t>Установка в жилых и общественных зданиях оконных блоков из ПВХ профилей: глухих с площадью проема до 2 м2</t>
  </si>
  <si>
    <t>12.2.15</t>
  </si>
  <si>
    <t>Установка в жилых и общественных зданиях оконных блоков из ПВХ профилей: поворотных (откидных, поворотно-откидных) с площадью проема более 2 м2 двухстворчатых</t>
  </si>
  <si>
    <t>12.2.16</t>
  </si>
  <si>
    <t>Установка в жилых и общественных зданиях оконных блоков из ПВХ профилей: поворотных (откидных, поворотно-откидных) с площадью проема более 2 м2 одностворчатых</t>
  </si>
  <si>
    <t>12.2.17</t>
  </si>
  <si>
    <t>Установка в жилых и общественных зданиях оконных блоков из ПВХ профилей: поворотных (откидных, поворотно-откидных) с площадью проема более 2 м2 трехстворчатых, в том числе при наличии створок глухого остекления</t>
  </si>
  <si>
    <t>12.2.18</t>
  </si>
  <si>
    <t>Установка в жилых и общественных зданиях оконных блоков из ПВХ профилей: поворотных (откидных, поворотно-откидных) с площадью проема до 2 м2 двухстворчатых</t>
  </si>
  <si>
    <t>12.2.19</t>
  </si>
  <si>
    <t>Установка в жилых и общественных зданиях оконных блоков из ПВХ профилей: поворотных (откидных, поворотно-откидных) с площадью проема до 2 м2 одностворчатых</t>
  </si>
  <si>
    <t>12.2.20</t>
  </si>
  <si>
    <t>Установка подоконных досок из ПВХ: в каменных стенах толщиной до 0,51 м</t>
  </si>
  <si>
    <t>прайс (обзор монтажа: подоконник 850–1 285 руб/мп)</t>
  </si>
  <si>
    <t>Наша цена 361 ниже рынка ~2 раза</t>
  </si>
  <si>
    <t>12.2.21</t>
  </si>
  <si>
    <t>Установка подоконных досок из ПВХ: в каменных стенах толщиной свыше 0,51 м</t>
  </si>
  <si>
    <t>аналог (12.2.20)</t>
  </si>
  <si>
    <t>Наша цена 371 ниже рынка ~2 раза</t>
  </si>
  <si>
    <t>12.2.22</t>
  </si>
  <si>
    <t>Установка подоконных досок из ПВХ: в панельных стенах</t>
  </si>
  <si>
    <t>Наша цена 362 ниже рынка ~2 раза</t>
  </si>
  <si>
    <t>12.2.23</t>
  </si>
  <si>
    <t>Установка противомоскитных сеток</t>
  </si>
  <si>
    <t>аналог (прайсы оконных компаний 300–500)</t>
  </si>
  <si>
    <t>12.2.24</t>
  </si>
  <si>
    <t>Установка уголков ПВХ на клее</t>
  </si>
  <si>
    <t>аналог (откосы/уголки)</t>
  </si>
  <si>
    <t>12.2.25</t>
  </si>
  <si>
    <t>Устройство витринного остекления двойного</t>
  </si>
  <si>
    <t>аналог (12.2.1)</t>
  </si>
  <si>
    <t>В тарификаторе двойное остекление (2 357) дешевле одинарного (3 143) — инверсия</t>
  </si>
  <si>
    <t>12.2.26</t>
  </si>
  <si>
    <t>Устройство витринного остекления одинарного</t>
  </si>
  <si>
    <t>12.2.N1</t>
  </si>
  <si>
    <t>Демонтаж оконного блока (ПВХ/алюминий) с подоконником и отливом</t>
  </si>
  <si>
    <t>аналог (прайсы оконных компаний 300–800/м2)</t>
  </si>
  <si>
    <t>12.2.N2</t>
  </si>
  <si>
    <t>Регулировка фурнитуры створки окна/двери ПВХ</t>
  </si>
  <si>
    <t>прайс (profi.ru 350–2 500)</t>
  </si>
  <si>
    <t>12.2.N3</t>
  </si>
  <si>
    <t>Замена уплотнителя окна/двери ПВХ</t>
  </si>
  <si>
    <t>аналог (прайсы ремонта окон 150–250/мп)</t>
  </si>
  <si>
    <t>12.2.N4</t>
  </si>
  <si>
    <t>Замена стеклопакета в ПВХ/алюминиевой раме</t>
  </si>
  <si>
    <t>аналог (profi замена стекла 810–6 110/шт)</t>
  </si>
  <si>
    <t>12.2.N5</t>
  </si>
  <si>
    <t>Устройство откосов из ПВХ сэндвич-панелей</t>
  </si>
  <si>
    <t>прайс (zavodskieokna.ru откосы от 1 080/мп)</t>
  </si>
  <si>
    <t>12.2.N6</t>
  </si>
  <si>
    <t>Установка оконного отлива</t>
  </si>
  <si>
    <t>прайс (обзор: отлив 400–478/мп)</t>
  </si>
  <si>
    <t>12.2.N7</t>
  </si>
  <si>
    <t>Снятие старой плёнки со стекла с очисткой</t>
  </si>
  <si>
    <t>прайс (formulaton.ru от 650)</t>
  </si>
  <si>
    <t>12.3 Металлические двери</t>
  </si>
  <si>
    <t>12.3.1</t>
  </si>
  <si>
    <t>Покраска дверной петли</t>
  </si>
  <si>
    <t>аналог (окраска МК)</t>
  </si>
  <si>
    <t>Наша цена 1 245 за петлю завышена ~5 раз</t>
  </si>
  <si>
    <t>12.3.2</t>
  </si>
  <si>
    <t>Регулировка ранее установленного доводчика двери</t>
  </si>
  <si>
    <t>прайс (profi.ru СПб регулировка доводчика от 920)</t>
  </si>
  <si>
    <t>12.3.3</t>
  </si>
  <si>
    <t>Ремонт петли металлической двери без сварочных работ</t>
  </si>
  <si>
    <t>Наша цена 571 занижена ~2 раза (рынок замены/ремонта петель 1 000–2 800)</t>
  </si>
  <si>
    <t>12.3.4</t>
  </si>
  <si>
    <t>Ремонт петли металлической двери с применением сварки</t>
  </si>
  <si>
    <t>прайс (tehman замена/сварка петли 3 000; zamkiservis сварка 2 300)</t>
  </si>
  <si>
    <t>12.3.5</t>
  </si>
  <si>
    <t>Ремонт шпингалета встроенного</t>
  </si>
  <si>
    <t>12.3.6</t>
  </si>
  <si>
    <t>Ремонт шпингалета накладного</t>
  </si>
  <si>
    <t>12.3.7</t>
  </si>
  <si>
    <t>Смена окошек в металлических дверях</t>
  </si>
  <si>
    <t>прайс (profi.ru замена стекла 2 500+)</t>
  </si>
  <si>
    <t>12.3.8</t>
  </si>
  <si>
    <t>Смена/установка вертикальных запоров для с-мы Антипаника</t>
  </si>
  <si>
    <t>аналог (ek-pt антипаника 3 500 за систему)</t>
  </si>
  <si>
    <t>Наша цена 732 занижена</t>
  </si>
  <si>
    <t>12.3.9</t>
  </si>
  <si>
    <t>Смена/установка глазка дверного</t>
  </si>
  <si>
    <t>12.3.10</t>
  </si>
  <si>
    <t>Смена/установка замка многозапорного (в комплекте с личинкой)</t>
  </si>
  <si>
    <t>прайс (profi.ru СПб ремонт дверей, zamkiservis.spb.ru) ремонт замков от 3 500</t>
  </si>
  <si>
    <t>12.3.11</t>
  </si>
  <si>
    <t>Смена/установка замка однозапорного (в комплекте с личинкой)</t>
  </si>
  <si>
    <t>аналог (12.3.10)</t>
  </si>
  <si>
    <t>12.3.12</t>
  </si>
  <si>
    <t>Смена/установка нажимной гарнитуры для с-мы Антипаника</t>
  </si>
  <si>
    <t>аналог (ek-pt 3 500 за систему)</t>
  </si>
  <si>
    <t>12.3.13</t>
  </si>
  <si>
    <t>Смена/установка ограничителя открывания двери</t>
  </si>
  <si>
    <t>12.3.14</t>
  </si>
  <si>
    <t>Смена/установка перекладины для с-мы Антипаника</t>
  </si>
  <si>
    <t>прайс (psa-mos.ru, ek-pt.ru) антипаника 3 500</t>
  </si>
  <si>
    <t>Наша цена 1 161 занижена ~2,5 раза</t>
  </si>
  <si>
    <t>12.3.15</t>
  </si>
  <si>
    <t>Смена/установка петли на металлическую дверь</t>
  </si>
  <si>
    <t>прайс (profi.ru 410–2 850; zamkiservis от 2 800)</t>
  </si>
  <si>
    <t>Наша цена 995 занижена ~2 раза</t>
  </si>
  <si>
    <t>12.3.16</t>
  </si>
  <si>
    <t>Смена/установка ручки дуговой</t>
  </si>
  <si>
    <t>12.3.17</t>
  </si>
  <si>
    <t>Смена/установка ручки наружной для системы антипаника с профильным цилиндром (ключом)</t>
  </si>
  <si>
    <t>аналог (12.3.12)</t>
  </si>
  <si>
    <t>12.3.18</t>
  </si>
  <si>
    <t>Смена/установка ручки скобы</t>
  </si>
  <si>
    <t>аналог (12.3.16)</t>
  </si>
  <si>
    <t>12.3.19</t>
  </si>
  <si>
    <t>Смена/установка цилиндрового механизма с вертушкой</t>
  </si>
  <si>
    <t>аналог (12.1.10)</t>
  </si>
  <si>
    <t>Наша цена 268 занижена ~2 раза</t>
  </si>
  <si>
    <t>12.3.20</t>
  </si>
  <si>
    <t>Смена/установка шпангалета встроенного</t>
  </si>
  <si>
    <t>аналог (12.3.11)</t>
  </si>
  <si>
    <t>12.3.21</t>
  </si>
  <si>
    <t>Смена/установка шпангалета накладного</t>
  </si>
  <si>
    <t>12.3.22</t>
  </si>
  <si>
    <t>Установка доводчика (верхний способ монтажа)</t>
  </si>
  <si>
    <t>прайс (ek-pt 800; profi 1 500; hands 3 000)</t>
  </si>
  <si>
    <t>12.3.23</t>
  </si>
  <si>
    <t>Установка доводчика (напольный способ монтажа)</t>
  </si>
  <si>
    <t>аналог (12.3.22 + устройство ниши в стяжке)</t>
  </si>
  <si>
    <t>Наша цена 3 208 занижена: напольный доводчик требует ниши/кассеты в полу</t>
  </si>
  <si>
    <t>12.3.24</t>
  </si>
  <si>
    <t>Установка металлической противопожарной маятниковой двери</t>
  </si>
  <si>
    <t>аналог (psa-mos двупольная 15 500/шт ≈ 4 000/м2)</t>
  </si>
  <si>
    <t>Наша цена 9 730/м2 выше рынка ~3 раза</t>
  </si>
  <si>
    <t>12.3.25</t>
  </si>
  <si>
    <t>Установка на анкера противопожарных дверей: двупольных</t>
  </si>
  <si>
    <t>прайс (psa-mos.ru, ek-pt.ru) 8 000–15 500</t>
  </si>
  <si>
    <t>12.3.26</t>
  </si>
  <si>
    <t>Установка на анкера противопожарных дверей: однопольных</t>
  </si>
  <si>
    <t>прайс (psa-mos.ru, ek-pt.ru) 6 500–12 750</t>
  </si>
  <si>
    <t>12.3.27</t>
  </si>
  <si>
    <t>Установка пластиковой противопожарной маятниковой двери</t>
  </si>
  <si>
    <t>прайс (arshinpro.ru, profi.ru маятниковые двери)</t>
  </si>
  <si>
    <t>Пластиковая маятниковая дверь, как правило, не противопожарная — уточнить наименование</t>
  </si>
  <si>
    <t>12.3.28</t>
  </si>
  <si>
    <t>Установка противопожарных дверей: двупольных глухих (на сварке) с установкой фурнитруы и доводчика</t>
  </si>
  <si>
    <t>аналог (12.3.25 / 3,6 м2)</t>
  </si>
  <si>
    <t>12.3.29</t>
  </si>
  <si>
    <t>Установка противопожарных дверей: двупольных остекленных (на сварке) с установкой фурнитруы и доводчика</t>
  </si>
  <si>
    <t>аналог (12.3.28)</t>
  </si>
  <si>
    <t>В тарификаторе остеклённая дешевле глухой — нелогично</t>
  </si>
  <si>
    <t>12.3.30</t>
  </si>
  <si>
    <t>Установка противопожарных дверей: однопольных глухих (на сварке) с установкой фурнитруы и доводчика</t>
  </si>
  <si>
    <t>аналог (12.3.26 / 2,1 м2)</t>
  </si>
  <si>
    <t>12.3.31</t>
  </si>
  <si>
    <t>Установка противопожарных дверей: однопольных остекленных (на сварке) с установкой фурнитруы и доводчика</t>
  </si>
  <si>
    <t>аналог (12.3.30)</t>
  </si>
  <si>
    <t>12.3.N1</t>
  </si>
  <si>
    <t>Демонтаж металлической двери с коробкой</t>
  </si>
  <si>
    <t>прайс (psa-mos.ru 7 500 Москва)</t>
  </si>
  <si>
    <t>12.3.N2</t>
  </si>
  <si>
    <t>Замена уплотнителя притвора металлической/противопожарной двери</t>
  </si>
  <si>
    <t>аналог (zamkiservis замена уплотнителя от 2 000/дверь)</t>
  </si>
  <si>
    <t>12.3.N3</t>
  </si>
  <si>
    <t>Установка металлической технической двери однопольной на анкера (до 2,2 м2)</t>
  </si>
  <si>
    <t>аналог (12.3.26)</t>
  </si>
  <si>
    <t>12.3.N4</t>
  </si>
  <si>
    <t>Установка электромагнитного удерживателя противопожарной двери (без кабеля)</t>
  </si>
  <si>
    <t>аналог (12.1.32)</t>
  </si>
  <si>
    <t>12.3.N5</t>
  </si>
  <si>
    <t>Установка электромагнитного замка СКУД на дверь (без кабеля)</t>
  </si>
  <si>
    <t>аналог (yango установка СКУД 3 800)</t>
  </si>
  <si>
    <t>12.3.N6</t>
  </si>
  <si>
    <t>Заделка монтажного зазора противопожарной двери огнестойкой пеной/раствором</t>
  </si>
  <si>
    <t>аналог (12.2.N5)</t>
  </si>
  <si>
    <t>12.3.N7</t>
  </si>
  <si>
    <t>Регулировка металлической двери (петли, притвор, замок)</t>
  </si>
  <si>
    <t>прайс (stroyta.ru от 1 100–2 400)</t>
  </si>
  <si>
    <t>12.4 Распашные металлические ворота</t>
  </si>
  <si>
    <t>12.4.1</t>
  </si>
  <si>
    <t>аналог (ставки сварщиков для юрлиц 1 500–2 200 руб/ч)</t>
  </si>
  <si>
    <t>Наша цена 3 928/ч выше рынка ~2 раза</t>
  </si>
  <si>
    <t>12.4.2</t>
  </si>
  <si>
    <t>Ремонт облицовки ворот</t>
  </si>
  <si>
    <t>аналог (ремонт ворот)</t>
  </si>
  <si>
    <t>12.4.3</t>
  </si>
  <si>
    <t>Установка задвижки-упора</t>
  </si>
  <si>
    <t>аналог (12.4.9)</t>
  </si>
  <si>
    <t>12.4.4</t>
  </si>
  <si>
    <t>Установка каркаса металлических распашных ворот из профильной трубы</t>
  </si>
  <si>
    <t>аналог (монтаж лёгких МК 45–80 тыс. руб/т)</t>
  </si>
  <si>
    <t>Только монтаж готового каркаса; изготовление не входит</t>
  </si>
  <si>
    <t>12.4.5</t>
  </si>
  <si>
    <t>Установка металлических распашных ворот с фурнитурой</t>
  </si>
  <si>
    <t>прайс (doorhan-moscow.com/services/installation) 10 000 до 10 м2 + 600/м2</t>
  </si>
  <si>
    <t>Наша цена 7 677/м2 выше рынка ~5 раз — вероятно, заложено изготовление</t>
  </si>
  <si>
    <t>12.4.6</t>
  </si>
  <si>
    <t>Установка навесных замков с проушинами (комплект)</t>
  </si>
  <si>
    <t>12.4.7</t>
  </si>
  <si>
    <t>Установка накладной задвижки</t>
  </si>
  <si>
    <t>аналог (12.4.3)</t>
  </si>
  <si>
    <t>12.4.8</t>
  </si>
  <si>
    <t>Установка петель на болтовом соединении</t>
  </si>
  <si>
    <t>аналог (old_mkt 1 500)</t>
  </si>
  <si>
    <t>12.4.9</t>
  </si>
  <si>
    <t>Установка петель на сварке</t>
  </si>
  <si>
    <t>прайс (tehman.ru замена/сварка петли от 3 000)</t>
  </si>
  <si>
    <t>12.4.10</t>
  </si>
  <si>
    <t>Установка сигнальной лампы на ворота</t>
  </si>
  <si>
    <t>прайс (doorhan-moscow.com/services/installation) сигнальная лампа 2 500; zenone 3 000</t>
  </si>
  <si>
    <t>Наша цена 553 занижена ~4,5 раза</t>
  </si>
  <si>
    <t>12.4.N1</t>
  </si>
  <si>
    <t>Демонтаж распашных металлических ворот</t>
  </si>
  <si>
    <t>аналог (doorhan демонтаж 3 000/шт)</t>
  </si>
  <si>
    <t>12.4.N2</t>
  </si>
  <si>
    <t>Окраска металлоконструкций ворот эмалью за 2 раза с подготовкой</t>
  </si>
  <si>
    <t>аналог (окраска МК 300–600 руб/м2)</t>
  </si>
  <si>
    <t>12.5 Секционные, рулонные, подъемные ворота и рольставни</t>
  </si>
  <si>
    <t>12.5.1</t>
  </si>
  <si>
    <t>Изготовление пружины 50-67мм для секционных ворот на объекте (пружина в сборе с окончанием)</t>
  </si>
  <si>
    <t>аналог (zenone изготовление пружины +1 000)</t>
  </si>
  <si>
    <t>Без стоимости пружины. Наша цена 6 364 выше рынка ~2,5 раза</t>
  </si>
  <si>
    <t>12.5.2</t>
  </si>
  <si>
    <t>Изготовление пружины 95-152мм для секционных ворот на объекте (пружина в сборе с окончанием)</t>
  </si>
  <si>
    <t>аналог (12.5.1)</t>
  </si>
  <si>
    <t>Наша цена 82 517 — явная ошибка (вероятно, со стоимостью пружин или лишний разряд)</t>
  </si>
  <si>
    <t>12.5.3</t>
  </si>
  <si>
    <t>Настройка автоматики ворот</t>
  </si>
  <si>
    <t>прайс (tehman.ru, vorota.moscow, vorota-zenone.ru, optimalstandart.ru)</t>
  </si>
  <si>
    <t>12.5.4</t>
  </si>
  <si>
    <t>Натяжка пружинно-инерционного механизма рулонных ворот</t>
  </si>
  <si>
    <t>прайс (remont-vorot-rolstavney.ru, as-rolstavni.ru, rolkomp.ru)</t>
  </si>
  <si>
    <t>12.5.5</t>
  </si>
  <si>
    <t>Подрезка секционной панели на объекте</t>
  </si>
  <si>
    <t>прайс (vorota.moscow резка панели 2 000–4 000)</t>
  </si>
  <si>
    <t>12.5.6</t>
  </si>
  <si>
    <t>Подтяжка пружины ворот 152мм</t>
  </si>
  <si>
    <t>12.5.7</t>
  </si>
  <si>
    <t>Подтяжка пружины ворот 50-67мм</t>
  </si>
  <si>
    <t>прайс (tehman.ru, vorota.moscow, vorota-zenone.ru, optimalstandart.ru) натяжение 1 000–2 500</t>
  </si>
  <si>
    <t>12.5.8</t>
  </si>
  <si>
    <t>Подтяжка пружины ворот 95мм</t>
  </si>
  <si>
    <t>12.5.9</t>
  </si>
  <si>
    <t>Прослабление пружины ворот 152мм</t>
  </si>
  <si>
    <t>аналог (12.5.6)</t>
  </si>
  <si>
    <t>12.5.10</t>
  </si>
  <si>
    <t>Прослабление пружины ворот 50-67мм</t>
  </si>
  <si>
    <t>аналог (12.5.7)</t>
  </si>
  <si>
    <t>12.5.11</t>
  </si>
  <si>
    <t>Прослабление пружины ворот 95мм</t>
  </si>
  <si>
    <t>аналог (12.5.8)</t>
  </si>
  <si>
    <t>12.5.12</t>
  </si>
  <si>
    <t>Регулировка ворот по уровню</t>
  </si>
  <si>
    <t>прайс (tehman.ru, vorota.moscow, vorota-zenone.ru, optimalstandart.ru) перекос 2 000; регулировка 3 000</t>
  </si>
  <si>
    <t>12.5.13</t>
  </si>
  <si>
    <t>Смазка трущихся элементов рулонных и секционных ворот (с учетом смазки)</t>
  </si>
  <si>
    <t>аналог (смазка/регулировка роликов от 2 500 за ворота)</t>
  </si>
  <si>
    <t>12.5.14</t>
  </si>
  <si>
    <t>Установка торсионной пружины 50-67 мм</t>
  </si>
  <si>
    <t>прайс (tehman.ru, vorota.moscow, vorota-zenone.ru, optimalstandart.ru) 3 000–6 000</t>
  </si>
  <si>
    <t>12.5.15</t>
  </si>
  <si>
    <t>Установка торсионной пружины 95-152 мм</t>
  </si>
  <si>
    <t>прайс (tehman.ru, vorota.moscow, vorota-zenone.ru, optimalstandart.ru) 5 000–8 000</t>
  </si>
  <si>
    <t>12.5.16</t>
  </si>
  <si>
    <t>Установка шпильки барабана ворот</t>
  </si>
  <si>
    <t>аналог (12.5.79)</t>
  </si>
  <si>
    <t>12.5.17</t>
  </si>
  <si>
    <t>Установка алюминиевого верхнего профиля</t>
  </si>
  <si>
    <t>аналог (12.5.18)</t>
  </si>
  <si>
    <t>12.5.18</t>
  </si>
  <si>
    <t>Установка алюминиевого нижнего профиля</t>
  </si>
  <si>
    <t>прайс (vorota.moscow нижний профиль 2 500)</t>
  </si>
  <si>
    <t>12.5.19</t>
  </si>
  <si>
    <t>Установка алюминиевого обрамления калитки</t>
  </si>
  <si>
    <t>аналог (ремонт калитки)</t>
  </si>
  <si>
    <t>12.5.20</t>
  </si>
  <si>
    <t>Установка барабана ворот</t>
  </si>
  <si>
    <t>прайс (tehman.ru, vorota.moscow, vorota-zenone.ru, optimalstandart.ru) барабан 3 500–8 000</t>
  </si>
  <si>
    <t>12.5.21</t>
  </si>
  <si>
    <t>Установка бокового замка части полотна рулонных ворот</t>
  </si>
  <si>
    <t>аналог (переборка полотна)</t>
  </si>
  <si>
    <t>12.5.22</t>
  </si>
  <si>
    <t>Установка бокового уплотнителя направляющей рулонных ворот</t>
  </si>
  <si>
    <t>аналог (zenone уплотнитель 200/мп)</t>
  </si>
  <si>
    <t>12.5.23</t>
  </si>
  <si>
    <t>Установка боковой крышки 137,150,165 короба рулонных ворот</t>
  </si>
  <si>
    <t>12.5.24</t>
  </si>
  <si>
    <t>Установка боковой крышки 180,205,250 короба рулонных ворот</t>
  </si>
  <si>
    <t>аналог (12.5.23)</t>
  </si>
  <si>
    <t>12.5.25</t>
  </si>
  <si>
    <t>Установка боковой крышки 300,375 короба рулонных ворот</t>
  </si>
  <si>
    <t>12.5.26</t>
  </si>
  <si>
    <t>Установка боковой крышки панели рулонных ворот</t>
  </si>
  <si>
    <t>12.5.27</t>
  </si>
  <si>
    <t>Установка боковой опоры с роликодержателем рулонных ворот</t>
  </si>
  <si>
    <t>прайс (vorota.moscow боковая опора 500; zenone 500)</t>
  </si>
  <si>
    <t>12.5.28</t>
  </si>
  <si>
    <t>Установка вала полнотелого с пазом под шпонку рулонных ворот</t>
  </si>
  <si>
    <t>прайс (tehman.ru, vorota.moscow, vorota-zenone.ru, optimalstandart.ru) вал 5 000–8 000</t>
  </si>
  <si>
    <t>12.5.29</t>
  </si>
  <si>
    <t>Установка вала пустотелого с пазом под шпонку рулонных ворот</t>
  </si>
  <si>
    <t>аналог (12.5.28)</t>
  </si>
  <si>
    <t>12.5.30</t>
  </si>
  <si>
    <t>Установка вала рулонных ворот</t>
  </si>
  <si>
    <t>Дублирует 12.5.28/12.5.29 без уточнения типа вала</t>
  </si>
  <si>
    <t>12.5.31</t>
  </si>
  <si>
    <t>Установка вертикальной направляющей стойки, вертикальный подъем</t>
  </si>
  <si>
    <t>прайс (optimalstandart 7 000; zenone 6 000)</t>
  </si>
  <si>
    <t>12.5.32</t>
  </si>
  <si>
    <t>Установка вертикальной направляющей стойки, стандартный подъем</t>
  </si>
  <si>
    <t>аналог (12.5.31)</t>
  </si>
  <si>
    <t>12.5.33</t>
  </si>
  <si>
    <t>Установка верхнего и нижнего резинового уплотнителя ворот</t>
  </si>
  <si>
    <t>прайс (vorota-zenone.ru 200/мп)</t>
  </si>
  <si>
    <t>12.5.34</t>
  </si>
  <si>
    <t>Установка внешнего бокового уплотнителя секционных ворот</t>
  </si>
  <si>
    <t>12.5.35</t>
  </si>
  <si>
    <t>Установка внешнего верхнего уплотнителя секционных ворот</t>
  </si>
  <si>
    <t>12.5.36</t>
  </si>
  <si>
    <t>Установка ворот секционных и рулонных</t>
  </si>
  <si>
    <t>прайс (doorhan-moscow.com/services/installation) 12–14 тыс до 8 м2 + 800–1 200/м2</t>
  </si>
  <si>
    <t>Наша цена 3 544/м2 выше рынка ~2,3 раза; для малых ворот (&lt;8 м2) брать мин. 12 000/шт</t>
  </si>
  <si>
    <t>12.5.37</t>
  </si>
  <si>
    <t>Установка врезного замка калитки ворот, дверей, секционных ворот</t>
  </si>
  <si>
    <t>аналог (ремонт/регулировка замков калиток от 2 000)</t>
  </si>
  <si>
    <t>12.5.38</t>
  </si>
  <si>
    <t>Установка вставки для пружины</t>
  </si>
  <si>
    <t>аналог (12.5.61)</t>
  </si>
  <si>
    <t>12.5.39</t>
  </si>
  <si>
    <t>Установка втулки распорной для ролика/роликодержателя</t>
  </si>
  <si>
    <t>Наша цена 1 053 завышена</t>
  </si>
  <si>
    <t>12.5.40</t>
  </si>
  <si>
    <t>Установка горизонтальной направляющей ворот</t>
  </si>
  <si>
    <t>прайс (tehman.ru, vorota.moscow, vorota-zenone.ru, optimalstandart.ru) 6 000–7 000</t>
  </si>
  <si>
    <t>12.5.41</t>
  </si>
  <si>
    <t>Установка датчика сигнализации ворот</t>
  </si>
  <si>
    <t>аналог (концевые выключатели, zenone)</t>
  </si>
  <si>
    <t>12.5.42</t>
  </si>
  <si>
    <t>Установка жалюзи ворот</t>
  </si>
  <si>
    <t>аналог (12.5.63)</t>
  </si>
  <si>
    <t>12.5.43</t>
  </si>
  <si>
    <t>Установка задвижки секционных и рулонных ворот</t>
  </si>
  <si>
    <t>прайс (optimalstandart замена задвижки 1 500)</t>
  </si>
  <si>
    <t>12.5.44</t>
  </si>
  <si>
    <t>Установка замка одностороннего ворот</t>
  </si>
  <si>
    <t>аналог (12.5.37)</t>
  </si>
  <si>
    <t>12.5.45</t>
  </si>
  <si>
    <t>Установка защиты вертикальной направляющей стойки</t>
  </si>
  <si>
    <t>аналог (монтаж отбойников на анкерах)</t>
  </si>
  <si>
    <t>12.5.46</t>
  </si>
  <si>
    <t>Установка изгиба направляющей стойки</t>
  </si>
  <si>
    <t>аналог (12.5.40)</t>
  </si>
  <si>
    <t>Наша цена 1 312 занижена: замена изгиба = снятие полотна с направляющей</t>
  </si>
  <si>
    <t>12.5.47</t>
  </si>
  <si>
    <t>Установка калитки ворот</t>
  </si>
  <si>
    <t>аналог (zenone ремонт/врезка калитки)</t>
  </si>
  <si>
    <t>Установка готовой калитки; врезка калитки в полотно на объекте — 40+ тыс</t>
  </si>
  <si>
    <t>12.5.48</t>
  </si>
  <si>
    <t>Установка капсулы для вала</t>
  </si>
  <si>
    <t>аналог (12.5.27)</t>
  </si>
  <si>
    <t>12.5.49</t>
  </si>
  <si>
    <t>Установка кардана ворот</t>
  </si>
  <si>
    <t>аналог (12.5.76)</t>
  </si>
  <si>
    <t>12.5.50</t>
  </si>
  <si>
    <t>Установка каретки подвижной рулонных ворот</t>
  </si>
  <si>
    <t>прайс (vorota.moscow каретка 4 000)</t>
  </si>
  <si>
    <t>12.5.51</t>
  </si>
  <si>
    <t>Установка консоли крепления вала рулонных ворот</t>
  </si>
  <si>
    <t>аналог (12.5.52)</t>
  </si>
  <si>
    <t>12.5.52</t>
  </si>
  <si>
    <t>Установка концевого опорного кронштейна вала рулонных ворот</t>
  </si>
  <si>
    <t>аналог (vorota.moscow кронштейн 2 000)</t>
  </si>
  <si>
    <t>Наша цена 964 занижена ~2 раза</t>
  </si>
  <si>
    <t>12.5.53</t>
  </si>
  <si>
    <t>Установка кронштейна для крепления навального привода</t>
  </si>
  <si>
    <t>аналог (old_mkt 1 500; vorota.moscow 2 000)</t>
  </si>
  <si>
    <t>12.5.54</t>
  </si>
  <si>
    <t>Установка кронштейна для поддержки пружины</t>
  </si>
  <si>
    <t>12.5.55</t>
  </si>
  <si>
    <t>Установка кронштейна каретки подвижной рулонных ворот</t>
  </si>
  <si>
    <t>12.5.56</t>
  </si>
  <si>
    <t>Установка механической части ручного управления рулонных ворот</t>
  </si>
  <si>
    <t>прайс (yango монтаж мех. привода рольставней 6 000 Москва)</t>
  </si>
  <si>
    <t>12.5.57</t>
  </si>
  <si>
    <t>Установка направляющего ролика рулонных ворот</t>
  </si>
  <si>
    <t>12.5.58</t>
  </si>
  <si>
    <t>Установка направляющей профиля рулонных ворот</t>
  </si>
  <si>
    <t>аналог (замена направляющих)</t>
  </si>
  <si>
    <t>Наша цена 321/мп занижена ~2 раза</t>
  </si>
  <si>
    <t>12.5.59</t>
  </si>
  <si>
    <t>Установка натяжного ролика цепи цепного редуктора рулонных ворот</t>
  </si>
  <si>
    <t>12.5.60</t>
  </si>
  <si>
    <t>Установка нижнего углового кронштейна</t>
  </si>
  <si>
    <t>прайс (vorota.moscow нижний кронштейн 2 000)</t>
  </si>
  <si>
    <t>12.5.61</t>
  </si>
  <si>
    <t>Установка окончаний пружин ворот</t>
  </si>
  <si>
    <t>аналог (12.5.14)</t>
  </si>
  <si>
    <t>12.5.62</t>
  </si>
  <si>
    <t>Установка Омега профиля от прогибания панели</t>
  </si>
  <si>
    <t>аналог (optimal промежуточные кронштейны 700)</t>
  </si>
  <si>
    <t>12.5.63</t>
  </si>
  <si>
    <t>Установка панели калитки ворот</t>
  </si>
  <si>
    <t>аналог (12.5.65)</t>
  </si>
  <si>
    <t>12.5.64</t>
  </si>
  <si>
    <t>Установка панели металлического ограждения из металлического профиля (без стоек)</t>
  </si>
  <si>
    <t>аналог (монтаж секций ограждения 400–700 руб/м2)</t>
  </si>
  <si>
    <t>Наша цена 2 422/м2 выше рынка ~4 раза — если имеется в виду изготовление секции на сварке, нужна отдельная позиция</t>
  </si>
  <si>
    <t>12.5.65</t>
  </si>
  <si>
    <t>Установка панели секционных ворот</t>
  </si>
  <si>
    <t>прайс (tehman.ru, vorota.moscow, vorota-zenone.ru, optimalstandart.ru) 3 000–9 000</t>
  </si>
  <si>
    <t>12.5.66</t>
  </si>
  <si>
    <t>Установка петли калитки ворот</t>
  </si>
  <si>
    <t>аналог (12.5.73)</t>
  </si>
  <si>
    <t>12.5.67</t>
  </si>
  <si>
    <t>Установка пластиковой направляющей полотна рулонных ворот</t>
  </si>
  <si>
    <t>аналог (12.5.58)</t>
  </si>
  <si>
    <t>12.5.68</t>
  </si>
  <si>
    <t>Установка подшипника ворот</t>
  </si>
  <si>
    <t>аналог (old_mkt 2 500)</t>
  </si>
  <si>
    <t>12.5.69</t>
  </si>
  <si>
    <t>Установка подшипника опорного кронштейна для вала рулонных ворот</t>
  </si>
  <si>
    <t>аналог (12.5.68)</t>
  </si>
  <si>
    <t>12.5.70</t>
  </si>
  <si>
    <t>Установка порога калитки ворот</t>
  </si>
  <si>
    <t>аналог (12.5.66)</t>
  </si>
  <si>
    <t>12.5.71</t>
  </si>
  <si>
    <t>Установка привода секционных/рулонных ворот</t>
  </si>
  <si>
    <t>прайс (tehman.ru, vorota.moscow, vorota-zenone.ru, optimalstandart.ru); doorhan-moscow 8 000</t>
  </si>
  <si>
    <t>12.5.72</t>
  </si>
  <si>
    <t>Установка промежуточного кронштейна для вала рулонных ворот</t>
  </si>
  <si>
    <t>12.5.73</t>
  </si>
  <si>
    <t>Установка промежуточной петли секционных ворот</t>
  </si>
  <si>
    <t>прайс (tehman/zenone/optimal 300)</t>
  </si>
  <si>
    <t>12.5.74</t>
  </si>
  <si>
    <t>Установка пружинно-инерционного механизма ворот</t>
  </si>
  <si>
    <t>прайс (remont-vorot-rolstavney.ru, as-rolstavni.ru, rolkomp.ru) 2 000–5 500</t>
  </si>
  <si>
    <t>12.5.75</t>
  </si>
  <si>
    <t>Установка раздвижной решётки</t>
  </si>
  <si>
    <t>аналог (12.1.61)</t>
  </si>
  <si>
    <t>Дубль 12.1.61</t>
  </si>
  <si>
    <t>12.5.76</t>
  </si>
  <si>
    <t>Установка редуктора ворот</t>
  </si>
  <si>
    <t>прайс (tehman.ru, vorota.moscow, vorota-zenone.ru, optimalstandart.ru) редуктор 3 000–7 000</t>
  </si>
  <si>
    <t>12.5.77</t>
  </si>
  <si>
    <t>Установка ригельного замка и запорной полосы ворот</t>
  </si>
  <si>
    <t>прайс (remont-vorot-rolstavney.ru, as-rolstavni.ru, rolkomp.ru) ригельный замок 2 500</t>
  </si>
  <si>
    <t>12.5.78</t>
  </si>
  <si>
    <t>Установка ригеля блокирующего и тяговой пружины ворот</t>
  </si>
  <si>
    <t>прайс (remont-vorot-rolstavney.ru, as-rolstavni.ru, rolkomp.ru) тяговые пружины 2 500</t>
  </si>
  <si>
    <t>12.5.79</t>
  </si>
  <si>
    <t>Установка ролика ворот</t>
  </si>
  <si>
    <t>прайс (tehman.ru, vorota.moscow, vorota-zenone.ru, optimalstandart.ru) ролик 250–500</t>
  </si>
  <si>
    <t>12.5.80</t>
  </si>
  <si>
    <t>Установка рольставней</t>
  </si>
  <si>
    <t>прайс (bazalt-spb 650–920; rolstavni-dveri-vorota 2 000/м2 мин 12 000)</t>
  </si>
  <si>
    <t>Наша цена 3 544/м2 выше рынка ~2 раза</t>
  </si>
  <si>
    <t>12.5.81</t>
  </si>
  <si>
    <t>Установка ручки для поднятия полотна ворот</t>
  </si>
  <si>
    <t>аналог (12.5.82)</t>
  </si>
  <si>
    <t>12.5.82</t>
  </si>
  <si>
    <t>Установка ручки на двери калитки секционных ворот</t>
  </si>
  <si>
    <t>аналог (ЕНиР Е6-13)</t>
  </si>
  <si>
    <t>12.5.83</t>
  </si>
  <si>
    <t>Установка ручки ПВХ-ворот</t>
  </si>
  <si>
    <t>аналог (12.5.81)</t>
  </si>
  <si>
    <t>12.5.84</t>
  </si>
  <si>
    <t>Установка ручного цепного редуктора ворот</t>
  </si>
  <si>
    <t>прайс (tehman.ru, vorota.moscow, vorota-zenone.ru, optimalstandart.ru) 2 000–7 000</t>
  </si>
  <si>
    <t>12.5.85</t>
  </si>
  <si>
    <t>Установка соединительной муфты вала ворот</t>
  </si>
  <si>
    <t>аналог (12.5.49)</t>
  </si>
  <si>
    <t>12.5.86</t>
  </si>
  <si>
    <t>Установка стоек металлического ограждения из металлического профиля</t>
  </si>
  <si>
    <t>аналог (монтаж стоек ограждения)</t>
  </si>
  <si>
    <t>Без бетонирования/фундамента</t>
  </si>
  <si>
    <t>12.5.87</t>
  </si>
  <si>
    <t>Установка стопора полотна рулонных ворот</t>
  </si>
  <si>
    <t>12.5.88</t>
  </si>
  <si>
    <t>Установка суппорта с подшипником ворот</t>
  </si>
  <si>
    <t>аналог (12.5.69)</t>
  </si>
  <si>
    <t>12.5.89</t>
  </si>
  <si>
    <t>Установка троса ворот с коушем и втулкой</t>
  </si>
  <si>
    <t>прайс (tehman.ru, vorota.moscow, vorota-zenone.ru, optimalstandart.ru) трос 2 500–3 500 (zenone 6 000–8 000 пара)</t>
  </si>
  <si>
    <t>12.5.90</t>
  </si>
  <si>
    <t>Установка укосины для фиксации горизонтальной направляющей ворот</t>
  </si>
  <si>
    <t>аналог (12.5.62)</t>
  </si>
  <si>
    <t>12.5.91</t>
  </si>
  <si>
    <t>Установка уплотнителя концевого профиля рулонных ворот</t>
  </si>
  <si>
    <t>12.5.92</t>
  </si>
  <si>
    <t>Установка уплотнителя направляющего профиля рулонных ворот</t>
  </si>
  <si>
    <t>12.5.93</t>
  </si>
  <si>
    <t>Установка устройства от обрыва пружины ворот</t>
  </si>
  <si>
    <t>прайс (optimalstandart 6 500)</t>
  </si>
  <si>
    <t>12.5.94</t>
  </si>
  <si>
    <t>Установка устройства от обрыва троса ворот</t>
  </si>
  <si>
    <t>прайс (optimalstandart 5 500)</t>
  </si>
  <si>
    <t>12.5.95</t>
  </si>
  <si>
    <t>Установка части полотна рулонных ворот до 6 кв.м</t>
  </si>
  <si>
    <t>прайс (remont-vorot-rolstavney.ru, as-rolstavni.ru, rolkomp.ru) переборка полотна от 3 000</t>
  </si>
  <si>
    <t>12.5.96</t>
  </si>
  <si>
    <t>Установка части полотна рулонных ворот от 12 кв.м до 16 кв.м</t>
  </si>
  <si>
    <t>аналог (12.5.95)</t>
  </si>
  <si>
    <t>12.5.97</t>
  </si>
  <si>
    <t>Установка части полотна рулонных ворот от 16 кв.м до 20 кв.м</t>
  </si>
  <si>
    <t>12.5.98</t>
  </si>
  <si>
    <t>Установка части полотна рулонных ворот от 6 кв.м до 12 кв.м</t>
  </si>
  <si>
    <t>12.5.99</t>
  </si>
  <si>
    <t>Установка части полотна рулонных ворот свыше 20 кв.м</t>
  </si>
  <si>
    <t>12.5.100</t>
  </si>
  <si>
    <t>Установка шины скользящей для доводчика</t>
  </si>
  <si>
    <t>Позиция доводчика двери — не относится к воротам, ошибочный подраздел</t>
  </si>
  <si>
    <t>12.5.101</t>
  </si>
  <si>
    <t>Замена роликового бокового кронштейна</t>
  </si>
  <si>
    <t>прайс (optimal ролик с опорой 700; tehman кронштейн 700)</t>
  </si>
  <si>
    <t>12.5.102</t>
  </si>
  <si>
    <t>Установка электромеханической части управления рулонных ворот</t>
  </si>
  <si>
    <t>прайс (yango замена электропривода рольставни 6 000; remont-vorot 3 500)</t>
  </si>
  <si>
    <t>12.5.103</t>
  </si>
  <si>
    <t>аналог (12.5.101)</t>
  </si>
  <si>
    <t>Дубль 12.5.101</t>
  </si>
  <si>
    <t>12.5.104</t>
  </si>
  <si>
    <t>Замена 1 шт. зиппера скоростных ворот DYNACO среднетемпературного и низкотемпературного исполнения.</t>
  </si>
  <si>
    <t>аналог (сервис Dynaco: выезд 3 500 + программирование 3 000 + снятие полотна)</t>
  </si>
  <si>
    <t>Наша цена 33 744 выше рынка ~1,9 раза; специализированный сервис</t>
  </si>
  <si>
    <t>12.5.105</t>
  </si>
  <si>
    <t>Монтаж полотна скоростных ворот DYNACO низкотемпературного исполнения размером 3,0*5,0 м</t>
  </si>
  <si>
    <t>аналог (12.5.104)</t>
  </si>
  <si>
    <t>Наша цена 7 231 занижена ~2,5 раза: монтаж полотна 15 м2 с зипперами и ПНР</t>
  </si>
  <si>
    <t>12.5.N1</t>
  </si>
  <si>
    <t>Регламентное ТО промышленных секционных ворот с приводом</t>
  </si>
  <si>
    <t>прайс (optimalstandart 4 500; profi 5 000–15 000)</t>
  </si>
  <si>
    <t>12.5.N2</t>
  </si>
  <si>
    <t>Регламентное ТО рулонных ворот / рольставни</t>
  </si>
  <si>
    <t>аналог (12.5.N1)</t>
  </si>
  <si>
    <t>12.5.N3</t>
  </si>
  <si>
    <t>Демонтаж секционных ворот</t>
  </si>
  <si>
    <t>прайс (doorhan-moscow.com/services/installation) 3 000; yango 1 500</t>
  </si>
  <si>
    <t>12.5.N4</t>
  </si>
  <si>
    <t>Замена фотоэлементов безопасности ворот (пара)</t>
  </si>
  <si>
    <t>прайс (tehman.ru, vorota.moscow, vorota-zenone.ru, optimalstandart.ru) 2 000–5 500</t>
  </si>
  <si>
    <t>12.5.N5</t>
  </si>
  <si>
    <t>Замена блока управления привода ворот с программированием</t>
  </si>
  <si>
    <t>прайс (optimalstandart 3 500)</t>
  </si>
  <si>
    <t>12.5.N6</t>
  </si>
  <si>
    <t>Выезд и диагностика ворот (аварийная заявка)</t>
  </si>
  <si>
    <t>прайс (vorota.moscow 3 500; tehman от 3 000)</t>
  </si>
  <si>
    <t>12.5.N7</t>
  </si>
  <si>
    <t>Рихтовка панели секционных ворот на месте</t>
  </si>
  <si>
    <t>12.5.N8</t>
  </si>
  <si>
    <t>Замена/настройка концевых выключателей привода</t>
  </si>
  <si>
    <t>прайс (vorota-zenone.ru 500; tehman 2 000)</t>
  </si>
  <si>
    <t>12.5.N9</t>
  </si>
  <si>
    <t>Монтаж скоростных рулонных ПВХ-ворот до 12 м2</t>
  </si>
  <si>
    <t>аналог (doorhan промышленные 14 000 + автоматика 8 000 + ПНР)</t>
  </si>
  <si>
    <t>12.5.N10</t>
  </si>
  <si>
    <t>Замена кнопочного поста / радиоприёмника привода ворот</t>
  </si>
  <si>
    <t>прайс (vorota.moscow 500–1 000; tehman 2 000)</t>
  </si>
  <si>
    <t>12.6 Пленочные ПВХ завесы</t>
  </si>
  <si>
    <t>12.6.1</t>
  </si>
  <si>
    <t>Установка гребенки полосовых завес</t>
  </si>
  <si>
    <t>аналог (12.6.N1)</t>
  </si>
  <si>
    <t>Наша цена 1 285 завышена ~2,5 раза</t>
  </si>
  <si>
    <t>12.6.2</t>
  </si>
  <si>
    <t>Установка болта для центровки пленочных и ПВХ ворот</t>
  </si>
  <si>
    <t>аналог (12.6.12)</t>
  </si>
  <si>
    <t>12.6.3</t>
  </si>
  <si>
    <t>Установка верхней опоры створки пленочных и ПВХ ворот</t>
  </si>
  <si>
    <t>аналог (маятниковые двери, profi)</t>
  </si>
  <si>
    <t>12.6.4</t>
  </si>
  <si>
    <t>Установка нижней опоры створки пленочных и ПВХ ворот</t>
  </si>
  <si>
    <t>аналог (12.6.3)</t>
  </si>
  <si>
    <t>12.6.5</t>
  </si>
  <si>
    <t>Установка одной полосы пленочных завес</t>
  </si>
  <si>
    <t>аналог (arshinpro 700 руб/м2 ≈ 2–3 полосы)</t>
  </si>
  <si>
    <t>Наша цена 750 за полосу завышена ~3 раза</t>
  </si>
  <si>
    <t>12.6.6</t>
  </si>
  <si>
    <t>Установка пластины полосовой завесы</t>
  </si>
  <si>
    <t>аналог (12.6.5)</t>
  </si>
  <si>
    <t>Наша цена 1 036 завышена ~3 раза</t>
  </si>
  <si>
    <t>12.6.7</t>
  </si>
  <si>
    <t>Установка пленочных и ПВХ распашных ворот одна створка</t>
  </si>
  <si>
    <t>прайс (arshinpro.ru, profi.ru маятниковые двери) 2 780–7 000; СПб от 6 000</t>
  </si>
  <si>
    <t>12.6.8</t>
  </si>
  <si>
    <t>Установка полотна пленочных и пластиковых ворот 1 створка</t>
  </si>
  <si>
    <t>аналог (12.6.7)</t>
  </si>
  <si>
    <t>12.6.9</t>
  </si>
  <si>
    <t>Установка пружинно-возвратого механизма пленочных и ПВХ ворот</t>
  </si>
  <si>
    <t>Дублирует 12.6.19/12.6.22</t>
  </si>
  <si>
    <t>12.6.10</t>
  </si>
  <si>
    <t>Установка пружины пружинно-возвратного механизма пленочных и ПВХ ворот</t>
  </si>
  <si>
    <t>аналог (12.6.9)</t>
  </si>
  <si>
    <t>12.6.11</t>
  </si>
  <si>
    <t>Установка смотрового окна пленочных и ПВХ-ворот</t>
  </si>
  <si>
    <t>аналог (замена стекла в двери)</t>
  </si>
  <si>
    <t>12.6.12</t>
  </si>
  <si>
    <t>Установка фиксирующей гайки нижней опоры пленочных и ПВХ ворот</t>
  </si>
  <si>
    <t>аналог (12.6.2)</t>
  </si>
  <si>
    <t>Наша цена 1 107 за гайку завышена</t>
  </si>
  <si>
    <t>12.6.13</t>
  </si>
  <si>
    <t>Натяжка пружины пленочных и ПВХ ворот</t>
  </si>
  <si>
    <t>Наша цена 2 345 завышена ~2,5 раза</t>
  </si>
  <si>
    <t>12.6.14</t>
  </si>
  <si>
    <t>Регулировка по уровню створки пленочных и пластиковых ворот</t>
  </si>
  <si>
    <t>аналог (регулировка дверей profi 1 000–1 630)</t>
  </si>
  <si>
    <t>12.6.15</t>
  </si>
  <si>
    <t>Ремонт полотна створки пленочных ворот</t>
  </si>
  <si>
    <t>аналог (ремонт пластиковых дверей profi от 2 000)</t>
  </si>
  <si>
    <t>12.6.16</t>
  </si>
  <si>
    <t>Смазка трущихся элементов пленочных и ПВХ ворот (с учетом смазки)</t>
  </si>
  <si>
    <t>аналог (12.5.13)</t>
  </si>
  <si>
    <t>12.6.17</t>
  </si>
  <si>
    <t>Укорачивание полотна 1 створки пленочных и ПВХ ворот</t>
  </si>
  <si>
    <t>аналог (12.6.15)</t>
  </si>
  <si>
    <t>12.6.18</t>
  </si>
  <si>
    <t>Установка фиксатора пружинно-возвратного механизма пленочных ворот</t>
  </si>
  <si>
    <t>аналог (12.6.10)</t>
  </si>
  <si>
    <t>12.6.19</t>
  </si>
  <si>
    <t>Установка пружинно-возвратного механизма ПВХ ворот</t>
  </si>
  <si>
    <t>12.6.20</t>
  </si>
  <si>
    <t>Установка шарика нижней опоры пленочных ворот</t>
  </si>
  <si>
    <t>аналог (12.6.4)</t>
  </si>
  <si>
    <t>12.6.21</t>
  </si>
  <si>
    <t>Установка шарика нижней опоры ПВХ ворот</t>
  </si>
  <si>
    <t>аналог (12.6.20)</t>
  </si>
  <si>
    <t>12.6.22</t>
  </si>
  <si>
    <t>Установка пружинно-возвратного механизма пленочных ворот</t>
  </si>
  <si>
    <t>12.6.N1</t>
  </si>
  <si>
    <t>Монтаж полосовой ПВХ-завесы на проём</t>
  </si>
  <si>
    <t>прайс (arshinpro.ru 700 руб/м2)</t>
  </si>
  <si>
    <t>12.6.N2</t>
  </si>
  <si>
    <t>Демонтаж полосовой ПВХ-завесы</t>
  </si>
  <si>
    <t>12.7 Внутренние межкомнатные двери</t>
  </si>
  <si>
    <t>12.7.1</t>
  </si>
  <si>
    <t>Замена замка межкомнатной двери</t>
  </si>
  <si>
    <t>прайс (spb.hands.ru, profi.ru установка межкомнатных дверей, dverinabiz.spb.ru) врезка замка 900</t>
  </si>
  <si>
    <t>12.7.2</t>
  </si>
  <si>
    <t>Замена замка шкафчиков сотрудников</t>
  </si>
  <si>
    <t>аналог (12.7.3)</t>
  </si>
  <si>
    <t>12.7.3</t>
  </si>
  <si>
    <t>Замена личинки замка</t>
  </si>
  <si>
    <t>Наша цена 268 занижена</t>
  </si>
  <si>
    <t>12.7.4</t>
  </si>
  <si>
    <t>Замена петли межкомнатной двери</t>
  </si>
  <si>
    <t>прайс (profi.ru замена петель 410–2 850; врезка 200–300)</t>
  </si>
  <si>
    <t>12.7.5</t>
  </si>
  <si>
    <t>Замена ручки межкомнатной двери</t>
  </si>
  <si>
    <t>аналог (12.7.4)</t>
  </si>
  <si>
    <t>12.7.6</t>
  </si>
  <si>
    <t>Ремонт дверной ручки межкомнатной двери</t>
  </si>
  <si>
    <t>аналог (12.7.5)</t>
  </si>
  <si>
    <t>12.7.7</t>
  </si>
  <si>
    <t>Ремонт замка однозапорного межкомнатной двери</t>
  </si>
  <si>
    <t>12.7.8</t>
  </si>
  <si>
    <t>Установка дверных блоков из ПВХ с фурнитурой в наружных и внутренних дверных проемах: в каменных стенах площадью проема более 3 м2</t>
  </si>
  <si>
    <t>аналог (vdomspb.ru блок ПВХ 3 800–4 800/шт)</t>
  </si>
  <si>
    <t>12.7.9</t>
  </si>
  <si>
    <t>Установка дверных блоков из ПВХ с фурнитурой в наружных и внутренних дверных проемах: в каменных стенах площадью проема до 3 м2</t>
  </si>
  <si>
    <t>прайс (vdomspb.ru 4 800/блок ≈ 2 300/м2)</t>
  </si>
  <si>
    <t>Наша цена 3 928/м2 выше рынка ~2 раза</t>
  </si>
  <si>
    <t>12.7.10</t>
  </si>
  <si>
    <t>Установка дверных блоков из ПВХ с фурнитурой в наружных и внутренних дверных проемах: в перегородках ГКЛ площадью проема до 3 м2</t>
  </si>
  <si>
    <t>аналог (12.7.9)</t>
  </si>
  <si>
    <t>12.7.11</t>
  </si>
  <si>
    <t>Установка дверных блоков из ПВХ с фурнитурой в наружных и внутренних дверных проемах: в перегородках ГКЛ площадью проема более 3 м2</t>
  </si>
  <si>
    <t>аналог (12.7.8)</t>
  </si>
  <si>
    <t>12.7.12</t>
  </si>
  <si>
    <t>Установка деревянных дверных блоков с фурнитурой в наружных и внутренних дверных проемах: в каменных стенах, площадь проема более 3 м2</t>
  </si>
  <si>
    <t>аналог (12.7.13)</t>
  </si>
  <si>
    <t>12.7.13</t>
  </si>
  <si>
    <t>Установка деревянных дверных блоков с фурнитурой в наружных и внутренних дверных проемах: в каменных стенах, площадь проема до 3 м2</t>
  </si>
  <si>
    <t>прайс (spb.hands.ru, profi.ru установка межкомнатных дверей, dverinabiz.spb.ru) 3 000–5 950/шт</t>
  </si>
  <si>
    <t>12.7.14</t>
  </si>
  <si>
    <t>Установка деревянных дверных блоков с фурнитурой в наружных и внутренних дверных проемах: в перегородках из ГКЛ, площадь проема более 3 м2</t>
  </si>
  <si>
    <t>аналог (12.7.12)</t>
  </si>
  <si>
    <t>12.7.15</t>
  </si>
  <si>
    <t>Установка деревянных дверных блоков с фурнитурой в наружных и внутренних дверных проемах: в перегородках из ГКЛ, площадь проема до 3 м2</t>
  </si>
  <si>
    <t>12.7.16</t>
  </si>
  <si>
    <t>Установка и крепление наличников</t>
  </si>
  <si>
    <t>прайс (hands.ru наличник 300/шт ≈ 145/мп)</t>
  </si>
  <si>
    <t>12.7.17</t>
  </si>
  <si>
    <t>Установка рейки-добора</t>
  </si>
  <si>
    <t>аналог (12.7.16)</t>
  </si>
  <si>
    <t>12.7.18</t>
  </si>
  <si>
    <t>Установка: в готовые гнезда врезных дверных замков с ручками</t>
  </si>
  <si>
    <t>аналог (12.7.1)</t>
  </si>
  <si>
    <t>12.7.19</t>
  </si>
  <si>
    <t>Установка: вертикальных задвижек</t>
  </si>
  <si>
    <t>аналог (12.3.20)</t>
  </si>
  <si>
    <t>12.7.20</t>
  </si>
  <si>
    <t>Установка: дверного доводчика</t>
  </si>
  <si>
    <t>Наша цена 545 занижена ~2,7 раза</t>
  </si>
  <si>
    <t>12.7.N1</t>
  </si>
  <si>
    <t>Демонтаж межкомнатного дверного блока с наличниками</t>
  </si>
  <si>
    <t>аналог (psa-mos демонтаж деревянной двери)</t>
  </si>
  <si>
    <t>12.7.N2</t>
  </si>
  <si>
    <t>Регулировка межкомнатной двери (петли, притвор)</t>
  </si>
  <si>
    <t>прайс (profi.ru 1 630–3 260)</t>
  </si>
  <si>
    <t>12.7.N3</t>
  </si>
  <si>
    <t>Установка межкомнатного дверного блока до 900 мм под ключ (коробка, петли, замок, наличники)</t>
  </si>
  <si>
    <t>прайс (spb.hands.ru, profi.ru установка межкомнатных дверей, dverinabiz.spb.ru) 3 000–5 950</t>
  </si>
  <si>
    <t>12.7.N4</t>
  </si>
  <si>
    <t>Установка дверного порога</t>
  </si>
  <si>
    <t>аналог (12.7.17)</t>
  </si>
  <si>
    <t>12.7.N5</t>
  </si>
  <si>
    <t>Установка дверного упора/отбойника</t>
  </si>
  <si>
    <t>аналог (12.3.13)</t>
  </si>
  <si>
    <t>16.1 Грузоподъемное оборудование</t>
  </si>
  <si>
    <t>16.1.1</t>
  </si>
  <si>
    <t>Срочный выезд на объект, в пределах МКАД в течении 4-х часов для ремонта ГПО</t>
  </si>
  <si>
    <t>прайс (repairgate.ru — выезды на ремонт уравнит. платформ)</t>
  </si>
  <si>
    <t>МКАД — московская формулировка; для СПб применять как «в пределах КАД». Только прибытие ≤4 ч и диагностика, ремонт — отдельными позициями.</t>
  </si>
  <si>
    <t>16.1.2</t>
  </si>
  <si>
    <t>Срочный выезд на объект, за пределами МКАД в течении 4-х часов для ремонта ГПО</t>
  </si>
  <si>
    <t>МКАД — московская формулировка; для СПб применять как «в пределах КАД». Пробег сверх зоны — по 16.1.4.</t>
  </si>
  <si>
    <t>16.1.3</t>
  </si>
  <si>
    <t>Выезд на объект, в пределах МКАД для ремонта ГПО</t>
  </si>
  <si>
    <t>прайс (doorhan-spb.ru/price/gates_defects)</t>
  </si>
  <si>
    <t>МКАД — московская формулировка; для СПб применять как «в пределах КАД».</t>
  </si>
  <si>
    <t>16.1.4</t>
  </si>
  <si>
    <t>Выезд на объект, за пределами МКАД за каждый км для ремонта ГПО</t>
  </si>
  <si>
    <t>Ед. «услуга» — фактически 1 км пробега (repairgate 40 руб/км, vorotaservis 30 руб/км).</t>
  </si>
  <si>
    <t>16.1.5</t>
  </si>
  <si>
    <t>Фиксация грузовой платформы для очистки приямков</t>
  </si>
  <si>
    <t>аналог (нормо-час ремонта ПС 3 000–3 600 б/НДС: rg-rem.ru, rutechlift)</t>
  </si>
  <si>
    <t>16.1.6</t>
  </si>
  <si>
    <t>Очистка от грязи, мусора, сточных жидкостей приямка грузового подъемника</t>
  </si>
  <si>
    <t>Ручная выемка ила/мусора с выносом; утилизация жидких отходов отдельно.</t>
  </si>
  <si>
    <t>16.1.7</t>
  </si>
  <si>
    <t>Дезинфекция стен, пола шахты грузового подъемника (с учетом расхоюдных материалов)</t>
  </si>
  <si>
    <t>Наш тариф 19,7 руб/м² ~3 раза ниже рынка ОЗДС (40–80 руб/м², мин. заказ ~3 000 руб).</t>
  </si>
  <si>
    <t>16.1.8</t>
  </si>
  <si>
    <t>Откачка сточной жидкости из приямка грузового подъемника фекальным насосом</t>
  </si>
  <si>
    <t>Без вывоза стоков ассенизатором.</t>
  </si>
  <si>
    <t>16.1.9</t>
  </si>
  <si>
    <t>Проверка работоспособности оборудования/выявление неисправности, инструктаж сотрудников заказчика (одна единица оборудования) подъемного оборудования</t>
  </si>
  <si>
    <t>аналог (rutechlift.ru/ceny — прайс ремонта подъёмников МСК)</t>
  </si>
  <si>
    <t>16.1.10</t>
  </si>
  <si>
    <t>Изготовление и Установка стенда/плаката об информационной безопасности оборудования, включая стоимость материалов</t>
  </si>
  <si>
    <t>С материалом (плакат ~800 руб).</t>
  </si>
  <si>
    <t>16.1.11</t>
  </si>
  <si>
    <t>Регулировка реле контроля напряжения</t>
  </si>
  <si>
    <t>16.1.12</t>
  </si>
  <si>
    <t>Сброс ошибок, настройка параметров щита управления</t>
  </si>
  <si>
    <t>16.1.13</t>
  </si>
  <si>
    <t>Протяжка электрических соединений щита управления</t>
  </si>
  <si>
    <t>16.1.14</t>
  </si>
  <si>
    <t>Замена электромагнитного контактора</t>
  </si>
  <si>
    <t>16.1.15</t>
  </si>
  <si>
    <t>Замена реле контроля напряжения</t>
  </si>
  <si>
    <t>16.1.16</t>
  </si>
  <si>
    <t>Замена блока питания</t>
  </si>
  <si>
    <t>16.1.17</t>
  </si>
  <si>
    <t>Замена автомата защитного отключения</t>
  </si>
  <si>
    <t>16.1.18</t>
  </si>
  <si>
    <t>Замена промежуточного реле</t>
  </si>
  <si>
    <t>16.1.19</t>
  </si>
  <si>
    <t>Замена кнопочного выключателя/включателя</t>
  </si>
  <si>
    <t>аналог (vorotaservis.com, doorhan-spb.ru)</t>
  </si>
  <si>
    <t>16.1.20</t>
  </si>
  <si>
    <t>Установка кнопочного выключателя/включателя</t>
  </si>
  <si>
    <t>Установка новой кнопки с прокладкой провода до 3 м.</t>
  </si>
  <si>
    <t>16.1.21</t>
  </si>
  <si>
    <t>Замена кулачкового выключателя/включателя</t>
  </si>
  <si>
    <t>16.1.22</t>
  </si>
  <si>
    <t>Ремонт обрыва многожильного кабеля цепи управления ,включая изоляционные материалы,клемники</t>
  </si>
  <si>
    <t>С поиском места обрыва.</t>
  </si>
  <si>
    <t>16.1.23</t>
  </si>
  <si>
    <t>Ремонт обрыва многожильного кабеля цепи безопасности ,включая изоляционные материалы,клемники</t>
  </si>
  <si>
    <t>16.1.24</t>
  </si>
  <si>
    <t>Ремонт обрыва многожильного кабеля цепи трехфазного питания, включая изоляционные материалы,клемники</t>
  </si>
  <si>
    <t>16.1.25</t>
  </si>
  <si>
    <t>Ремонт обрыва кабеля цепи освещения, включая изоляционные материалы,клемники</t>
  </si>
  <si>
    <t>16.1.26</t>
  </si>
  <si>
    <t>Замена кабеля (одна работа, не учитывающая метраж заменямого материала)</t>
  </si>
  <si>
    <t>«Одна работа» — принять до 10 м кабеля; длиннее — по м.</t>
  </si>
  <si>
    <t>16.1.27</t>
  </si>
  <si>
    <t>Монтаж кабеля (одна работа, не учитывающая метраж заменямого материала)</t>
  </si>
  <si>
    <t>Фактически дубль 16.1.26 (замена = монтаж).</t>
  </si>
  <si>
    <t>16.1.28</t>
  </si>
  <si>
    <t>Замена металлорукава (одна работа, не учитывающая метраж заменямого материала)</t>
  </si>
  <si>
    <t>До 5 м.</t>
  </si>
  <si>
    <t>16.1.29</t>
  </si>
  <si>
    <t>Монтаж металлорукава (одна работа, не учитывающая метраж заменямого материала)</t>
  </si>
  <si>
    <t>Дубль 16.1.28.</t>
  </si>
  <si>
    <t>16.1.30</t>
  </si>
  <si>
    <t>Замена гофрированной трубы (одна работа, не учитывающая метраж заменямого материала)</t>
  </si>
  <si>
    <t>Наш тариф на гофру выше, чем на металлорукав — нелогично.</t>
  </si>
  <si>
    <t>16.1.31</t>
  </si>
  <si>
    <t>Монтаж гофрированной трубы (одна работа, не учитывающая метраж заменямого материала)</t>
  </si>
  <si>
    <t>Дубль 16.1.30.</t>
  </si>
  <si>
    <t>16.1.32</t>
  </si>
  <si>
    <t>Замена щита управления грузового подъемника</t>
  </si>
  <si>
    <t>Демонтаж+монтаж+подключение+проверка; без программирования нестандартных контроллеров.</t>
  </si>
  <si>
    <t>16.1.33</t>
  </si>
  <si>
    <t>Установка щита управления грузового подъемника</t>
  </si>
  <si>
    <t>Новый щит без демонтажа старого; по сути дубль 16.1.32.</t>
  </si>
  <si>
    <t>16.1.34</t>
  </si>
  <si>
    <t>Замена концевого выключателя</t>
  </si>
  <si>
    <t>16.1.35</t>
  </si>
  <si>
    <t>Установка концевого выключателя</t>
  </si>
  <si>
    <t>16.1.36</t>
  </si>
  <si>
    <t>Регулировка концевого выключателя</t>
  </si>
  <si>
    <t>16.1.37</t>
  </si>
  <si>
    <t>Замена масла в редукторе лебедки (одна работа, не учитывающая объём заменямого материала)</t>
  </si>
  <si>
    <t>16.1.38</t>
  </si>
  <si>
    <t>Замена опорного ролика</t>
  </si>
  <si>
    <t>2 механика.</t>
  </si>
  <si>
    <t>16.1.39</t>
  </si>
  <si>
    <t>Установка опорного ролика</t>
  </si>
  <si>
    <t>Дубль 16.1.38 без демонтажа.</t>
  </si>
  <si>
    <t>16.1.40</t>
  </si>
  <si>
    <t>Регулировка опорного ролика</t>
  </si>
  <si>
    <t>16.1.41</t>
  </si>
  <si>
    <t>Замена вкладыша башмака</t>
  </si>
  <si>
    <t>16.1.42</t>
  </si>
  <si>
    <t>Замена башмака</t>
  </si>
  <si>
    <t>16.1.43</t>
  </si>
  <si>
    <t>Демонтаж+монтаж электродвигателя тельферной лебедки г/п до 2т</t>
  </si>
  <si>
    <t>С такелажем; без перемотки двигателя.</t>
  </si>
  <si>
    <t>16.1.44</t>
  </si>
  <si>
    <t>Демонтаж+монтаж редуктора тельферной лебедки г/п до 2т</t>
  </si>
  <si>
    <t>16.1.45</t>
  </si>
  <si>
    <t>Демонтаж+монтаж электродвигателя тельферной лебедки г/п 2т</t>
  </si>
  <si>
    <t>Диапазоны «до 2т» (16.1.43) и «2т» пересекаются — уточнить «2–3,2 т».</t>
  </si>
  <si>
    <t>16.1.46</t>
  </si>
  <si>
    <t>Демонтаж+монтаж редуктора тельферной лебедки г/п 2т</t>
  </si>
  <si>
    <t>16.1.47</t>
  </si>
  <si>
    <t>Демонтаж+монтаж электродвигателя тельферной лебедки г/п 3,2т</t>
  </si>
  <si>
    <t>16.1.48</t>
  </si>
  <si>
    <t>Демонтаж+монтаж редуктора тельферной лебедки г/п 3,2т</t>
  </si>
  <si>
    <t>16.1.49</t>
  </si>
  <si>
    <t>Замена кнопочного поста управления</t>
  </si>
  <si>
    <t>прайс (rutechlift.ru/ceny)</t>
  </si>
  <si>
    <t>rutechlift: замена КПУ от 4 500 (МСК).</t>
  </si>
  <si>
    <t>16.1.50</t>
  </si>
  <si>
    <t>Установка кнопочного поста управления</t>
  </si>
  <si>
    <t>16.1.51</t>
  </si>
  <si>
    <t>Ремонт кнопочного поста управления</t>
  </si>
  <si>
    <t>16.1.52</t>
  </si>
  <si>
    <t>Разблокировка застрявшей кабины грузового подъемника</t>
  </si>
  <si>
    <t>rutechlift: срочный выезд при блокировке 10 000 (МСК).</t>
  </si>
  <si>
    <t>16.1.53</t>
  </si>
  <si>
    <t>Блокировка застрявшей кабины грузового подъемника</t>
  </si>
  <si>
    <t>Смысл неясен: видимо, фиксация кабины от самопроизвольного движения до ремонта.</t>
  </si>
  <si>
    <t>16.1.54</t>
  </si>
  <si>
    <t>Подъем либо опускание кабины грузового подъемника при помощи ручной механической тали</t>
  </si>
  <si>
    <t>16.1.55</t>
  </si>
  <si>
    <t>Замена троса лебёдки тельферного грузового подъемника (одна работа, не учитывающая метраж заменямого материала)</t>
  </si>
  <si>
    <t>rutechlift замена тягового каната от 30 000, promliftservis от 19 000 (МСК); без каната. Для троса &gt;20 м — +30 %.</t>
  </si>
  <si>
    <t>16.1.56</t>
  </si>
  <si>
    <t>Регулировка натяжения троса (одна работа, не учитывающая метраж заменямого материала)</t>
  </si>
  <si>
    <t>16.1.57</t>
  </si>
  <si>
    <t>Замена механического запирающего устройства</t>
  </si>
  <si>
    <t>16.1.58</t>
  </si>
  <si>
    <t>Установка механического запирающего устройства</t>
  </si>
  <si>
    <t>16.1.59</t>
  </si>
  <si>
    <t>Замена электромеханического/магнитного запирающего устройства</t>
  </si>
  <si>
    <t>rutechlift: ремонт э/м замков дверей шахты от 5 400.</t>
  </si>
  <si>
    <t>16.1.60</t>
  </si>
  <si>
    <t>Установка электромеханического/магнитного запирающего устройства</t>
  </si>
  <si>
    <t>16.1.61</t>
  </si>
  <si>
    <t>Регулировка запирающего устройства</t>
  </si>
  <si>
    <t>16.1.62</t>
  </si>
  <si>
    <t>Регулировка направляющих тельферного подъемника (одна единица оборудования)</t>
  </si>
  <si>
    <t>rutechlift: регулировка узлов шахтного подъёмника от 12 000.</t>
  </si>
  <si>
    <t>16.1.63</t>
  </si>
  <si>
    <t>Регулировка тормозного механизма (одна единица оборудования)</t>
  </si>
  <si>
    <t>16.1.64</t>
  </si>
  <si>
    <t>Регулировка концевых положений грузовой платформы (одна единица оборудования)</t>
  </si>
  <si>
    <t>16.1.65</t>
  </si>
  <si>
    <t>Замена направляющих грузовой платформы (одна работа, не учитывающая метраж заменямого материала)</t>
  </si>
  <si>
    <t>«Одна работа» без метража — принять участок до 6 м; наш тариф ниже рынка ~в 1,1–1,3 раза.</t>
  </si>
  <si>
    <t>16.1.66</t>
  </si>
  <si>
    <t>Замена балансирной подвески</t>
  </si>
  <si>
    <t>16.1.67</t>
  </si>
  <si>
    <t>Ремонт с последующей регулировкой дверей грузового подъемника (одна единица оборудования)</t>
  </si>
  <si>
    <t>rutechlift: регулировка и ремонт дверей шахты от 10 500 (МСК); наш тариф 2 932 — ~3 раза ниже.</t>
  </si>
  <si>
    <t>16.1.68</t>
  </si>
  <si>
    <t>Протяжка механического соединения (одна единица оборудования)</t>
  </si>
  <si>
    <t>16.1.69</t>
  </si>
  <si>
    <t>Смазка подвижного элемента (одна единица оборудования)</t>
  </si>
  <si>
    <t>16.1.70</t>
  </si>
  <si>
    <t>Шприцевание подвижного элемента</t>
  </si>
  <si>
    <t>На 1 точку смазки (пресс-маслёнку).</t>
  </si>
  <si>
    <t>16.1.71</t>
  </si>
  <si>
    <t>Замена (демонтаж + монтаж) гидроцилиндра аппарели</t>
  </si>
  <si>
    <t>аналог (rutechlift, gidrotema.ru, ЭАЦ Стройкомплекс — ремонт гидроцилиндров)</t>
  </si>
  <si>
    <t>По сути докова (уравнит. платформа) позиция в разделе ГПО.</t>
  </si>
  <si>
    <t>16.1.72</t>
  </si>
  <si>
    <t>Замена (демонтаж + монтаж) амортизирующего упора гидравлического подъемника</t>
  </si>
  <si>
    <t>16.1.73</t>
  </si>
  <si>
    <t>Замена (демонтаж + монтаж) гидроцилиндра грузовой платформы</t>
  </si>
  <si>
    <t>rutechlift: замена гидроцилиндра ножничного стола от 24 000 (МСК).</t>
  </si>
  <si>
    <t>16.1.74</t>
  </si>
  <si>
    <t>Замена (демонтаж + монтаж) гидроцилиндра межэтажного гидравлического подъемника</t>
  </si>
  <si>
    <t>16.1.75</t>
  </si>
  <si>
    <t>Замена (демонтаж + монтаж) электродвигателя гидропривода</t>
  </si>
  <si>
    <t>16.1.76</t>
  </si>
  <si>
    <t>Замена (демонтаж + монтаж) РВД (шланга гидравлического)</t>
  </si>
  <si>
    <t>rutechlift замена РВД/устранение течи от 7 500; kupi-stanok от 1 000.</t>
  </si>
  <si>
    <t>16.1.77</t>
  </si>
  <si>
    <t>Регулировка гидравлического клапана</t>
  </si>
  <si>
    <t>16.1.78</t>
  </si>
  <si>
    <t>Демонтаж гидравлического клапана подъемное оборудование</t>
  </si>
  <si>
    <t>Демонтаж и монтаж разнесены на 2 позиции — для замены брать 16.1.78+16.1.79.</t>
  </si>
  <si>
    <t>16.1.79</t>
  </si>
  <si>
    <t>Монтаж гидравлического клапана</t>
  </si>
  <si>
    <t>16.1.80</t>
  </si>
  <si>
    <t>Замена гидростанции</t>
  </si>
  <si>
    <t>16.1.81</t>
  </si>
  <si>
    <t>Установка гидростанции</t>
  </si>
  <si>
    <t>Дубль 16.1.80 без демонтажа.</t>
  </si>
  <si>
    <t>16.1.82</t>
  </si>
  <si>
    <t>Замена масла (промывка фильтров) в гидростанции (одна работа, не учитывающая объём заменямого материала)</t>
  </si>
  <si>
    <t>rutechlift: замена масла с промывкой контура от 13 500 (МСК).</t>
  </si>
  <si>
    <t>16.1.83</t>
  </si>
  <si>
    <t>Замена фильтра в гидростанции</t>
  </si>
  <si>
    <t>аналог (kupi-stanok.ru, tgms.ru — ремонт прессов)</t>
  </si>
  <si>
    <t>16.1.84</t>
  </si>
  <si>
    <t>Долив масла в гидростанцию (одна работа, не учитывающая объём заменямого материала)</t>
  </si>
  <si>
    <t>16.1.85</t>
  </si>
  <si>
    <t>Ремонт блока управления грузового подъемика</t>
  </si>
  <si>
    <t>rutechlift: восстановление электрики, замена плат от 15 000.</t>
  </si>
  <si>
    <t>16.1.86</t>
  </si>
  <si>
    <t>Ремонт платы управления грузового подъемика</t>
  </si>
  <si>
    <t>Компонентный ремонт платы часто отдаётся в сервис-центр.</t>
  </si>
  <si>
    <t>16.1.87</t>
  </si>
  <si>
    <t>Ремонт профильной конструкции рамки безопасности (одна единица оборудования)</t>
  </si>
  <si>
    <t>16.1.88</t>
  </si>
  <si>
    <t>Замена упорного бампера</t>
  </si>
  <si>
    <t>16.1.89</t>
  </si>
  <si>
    <t>Установка дополнительного упорного бампера</t>
  </si>
  <si>
    <t>16.1.90</t>
  </si>
  <si>
    <t>Извлечение/удаление предметов(тележек, корзин, паллетов, поддонов, подносов, товарных остатков), препятствующих правильной работе грузового подъемника (на одном подъёмнике)</t>
  </si>
  <si>
    <t>16.1.91</t>
  </si>
  <si>
    <t>Ремонт дефектов, повреждений металлоконструкции с применением сварочных работ, включая сварочные материалы (на одном подъёмнике)</t>
  </si>
  <si>
    <t>«На один подъёмник» — объём не определён; принять до 1 м шва / 1 узел.</t>
  </si>
  <si>
    <t>16.1.92</t>
  </si>
  <si>
    <t>Аварийный ремонт дефектов, повреждений металлоконструкции с применением сварочных работ, включая сварочные материалы (на одном подъёмнике)</t>
  </si>
  <si>
    <t>Аварийный = 16.1.91 + ~25 % за срочность.</t>
  </si>
  <si>
    <t>16.1.93</t>
  </si>
  <si>
    <t>Аварийное вскрытие дверей грузового подъемника</t>
  </si>
  <si>
    <t>16.1.94</t>
  </si>
  <si>
    <t>Подъем платформы неисправного гидравлического подъемника с использованием специального грузоподъемного оборудования</t>
  </si>
  <si>
    <t>16.1.95</t>
  </si>
  <si>
    <t>Замена РТИ гидроцилиндра, включая материалы (на одном подъёмнике)</t>
  </si>
  <si>
    <t>rutechlift переборка г/ц от 26 500 (МСК); ЭАЦ Стройкомплекс 25 000 с РТИ. Включая РТИ.</t>
  </si>
  <si>
    <t>16.1.96</t>
  </si>
  <si>
    <t>Замена гильзы гидроцилиндра, включая материалы</t>
  </si>
  <si>
    <t>Включая гильзу (материал ~50 % цены).</t>
  </si>
  <si>
    <t>16.1.97</t>
  </si>
  <si>
    <t>Замена штока гидроцилиндра, включая материалы</t>
  </si>
  <si>
    <t>Включая шток (hydrocylinders.ru: работа по замене штока от 14 000 + материал).</t>
  </si>
  <si>
    <t>16.1.98</t>
  </si>
  <si>
    <t>Установка раздвижных дверей кабины с применением сварочного оборудования</t>
  </si>
  <si>
    <t>Без стоимости дверей.</t>
  </si>
  <si>
    <t>16.1.99</t>
  </si>
  <si>
    <t>Установка крюковой подвески</t>
  </si>
  <si>
    <t>16.1.100</t>
  </si>
  <si>
    <t>Установка дверей кабины с применением сварочного оборудования</t>
  </si>
  <si>
    <t>16.1.101</t>
  </si>
  <si>
    <t>Демонтаж и утилизация поврежденных металлоконструкций</t>
  </si>
  <si>
    <t>Ед. «шт» неопределённа — лучше кг/т; вывоз лома отдельно.</t>
  </si>
  <si>
    <t>16.1.102</t>
  </si>
  <si>
    <t>Установка тельферной лебедки 2т 6м</t>
  </si>
  <si>
    <t>Без освидетельствования/испытаний грузом и без автовышки.</t>
  </si>
  <si>
    <t>16.1.103</t>
  </si>
  <si>
    <t>Изготовление метало каркаса с применением сварочного оборудования ,обшивка мет листом кабины</t>
  </si>
  <si>
    <t>Объём «шт» неопределён (кабина ~1,5×1,5×2 м); без металла.</t>
  </si>
  <si>
    <t>16.1.104</t>
  </si>
  <si>
    <t>Установка светодиодного светильника ЖКХ с решеткой LED 16W IP54</t>
  </si>
  <si>
    <t>16.1.N1</t>
  </si>
  <si>
    <t>Техническое обслуживание грузового подъёмника (ежемесячное, 1 ед.)</t>
  </si>
  <si>
    <t>ед/мес</t>
  </si>
  <si>
    <t>rutechlift: ТО по договору от 13 500/мес (МСК), мачтовый от 7 500.</t>
  </si>
  <si>
    <t>16.1.N2</t>
  </si>
  <si>
    <t>Полное техническое освидетельствование подъёмника со статическими и динамическими испытаниями (без груза-балласта)</t>
  </si>
  <si>
    <t>Требуется аттестованный специалист.</t>
  </si>
  <si>
    <t>16.1.N3</t>
  </si>
  <si>
    <t>Замена тормозных колодок/диска тормоза электротали</t>
  </si>
  <si>
    <t>16.1.N4</t>
  </si>
  <si>
    <t>Замена (восстановление) ловителей подъёмника, комплект</t>
  </si>
  <si>
    <t>rutechlift: ловители от 21 000 (МСК).</t>
  </si>
  <si>
    <t>16.1.N5</t>
  </si>
  <si>
    <t>Замена датчика точной остановки/положения кабины с настройкой</t>
  </si>
  <si>
    <t>16.1.N6</t>
  </si>
  <si>
    <t>Замена тяговых тросов малого грузового (ресторанного) подъёмника, комплект</t>
  </si>
  <si>
    <t>rutechlift: от 20 000 за комплект.</t>
  </si>
  <si>
    <t>16.1.N7</t>
  </si>
  <si>
    <t>Работы по ремонту ПС, не предусмотренные тарификатором (нормо-час механика)</t>
  </si>
  <si>
    <t>16.1.N8</t>
  </si>
  <si>
    <t>Замена ходового колеса электротали/тельфера</t>
  </si>
  <si>
    <t>16.1.N9</t>
  </si>
  <si>
    <t>Измерение сопротивления изоляции и проверка заземления ПС (1 ед. оборудования) с протоколом</t>
  </si>
  <si>
    <t>16.1.N10</t>
  </si>
  <si>
    <t>ТО ножничного подъёмного стола (ежеквартальное, 1 ед.)</t>
  </si>
  <si>
    <t>16.2 Пресс</t>
  </si>
  <si>
    <t>16.2.1</t>
  </si>
  <si>
    <t>Срочный выезд на объект, в пределах МКАД в течении 4-х часов для ремонта пресса</t>
  </si>
  <si>
    <t>16.2.2</t>
  </si>
  <si>
    <t>Срочный выезд на объект, за пределами МКАД в течении 4-х часов для ремонта пресса</t>
  </si>
  <si>
    <t>16.2.3</t>
  </si>
  <si>
    <t>Выезд на объект, в пределах МКАД для ремонта пресса</t>
  </si>
  <si>
    <t>16.2.4</t>
  </si>
  <si>
    <t>Выезд на объект, за пределами МКАД за каждый км для ремонта пресса</t>
  </si>
  <si>
    <t>Ед. «услуга» — фактически 1 км.</t>
  </si>
  <si>
    <t>16.2.5</t>
  </si>
  <si>
    <t>Проверка работоспособности оборудования/выявление неисправности, инструктаж сотрудников заказчика (одна единица оборудования) пресса</t>
  </si>
  <si>
    <t>kupi-stanok: диагностика от 2 500.</t>
  </si>
  <si>
    <t>16.2.6</t>
  </si>
  <si>
    <t>16.2.7</t>
  </si>
  <si>
    <t>Наш тариф 1 448 против 362 за ту же работу в 16.1.19 — несогласованно.</t>
  </si>
  <si>
    <t>16.2.8</t>
  </si>
  <si>
    <t>16.2.9</t>
  </si>
  <si>
    <t>16.2.10</t>
  </si>
  <si>
    <t>16.2.11</t>
  </si>
  <si>
    <t>Замена кабеля</t>
  </si>
  <si>
    <t>Наш тариф 1 955 за м — в ~4 раза выше рынка; вероятно, имелась в виду «работа» как в 16.1.26.</t>
  </si>
  <si>
    <t>16.2.12</t>
  </si>
  <si>
    <t>16.2.13</t>
  </si>
  <si>
    <t>16.2.14</t>
  </si>
  <si>
    <t>16.2.15</t>
  </si>
  <si>
    <t>16.2.16</t>
  </si>
  <si>
    <t>16.2.17</t>
  </si>
  <si>
    <t>16.2.18</t>
  </si>
  <si>
    <t>16.2.19</t>
  </si>
  <si>
    <t>Для пресса — концевые положения прессующей плиты, не «грузовой платформы».</t>
  </si>
  <si>
    <t>16.2.20</t>
  </si>
  <si>
    <t>Ремонт с последующей регулировкой дверей грузового подъемника (одна единица оборудования)/пресса</t>
  </si>
  <si>
    <t>16.2.21</t>
  </si>
  <si>
    <t>16.2.22</t>
  </si>
  <si>
    <t>16.2.23</t>
  </si>
  <si>
    <t>На 1 точку смазки.</t>
  </si>
  <si>
    <t>16.2.24</t>
  </si>
  <si>
    <t>Замена (демонтаж + монтаж) амортизирующего упора</t>
  </si>
  <si>
    <t>16.2.25</t>
  </si>
  <si>
    <t>Замена (демонтаж + монтаж) гидроцилиндра</t>
  </si>
  <si>
    <t>16.2.26</t>
  </si>
  <si>
    <t>16.2.27</t>
  </si>
  <si>
    <t>kupi-stanok: замена РВД от 1 000.</t>
  </si>
  <si>
    <t>16.2.28</t>
  </si>
  <si>
    <t>16.2.29</t>
  </si>
  <si>
    <t>Демонтаж гидравлического клапана пресса</t>
  </si>
  <si>
    <t>16.2.30</t>
  </si>
  <si>
    <t>16.2.31</t>
  </si>
  <si>
    <t>16.2.32</t>
  </si>
  <si>
    <t>Замена масла (промывка фильтров) в гидростанции</t>
  </si>
  <si>
    <t>16.2.33</t>
  </si>
  <si>
    <t>Долив масла в гидростанцию</t>
  </si>
  <si>
    <t>16.2.34</t>
  </si>
  <si>
    <t>Ремонт платы управления пресса</t>
  </si>
  <si>
    <t>16.2.35</t>
  </si>
  <si>
    <t>Извлечение/удаление предметов(тележек, корзин, паллетов, поддонов, подносов, товарных остатков), препятствующих правильной работе пресса</t>
  </si>
  <si>
    <t>16.2.36</t>
  </si>
  <si>
    <t>Ремонт дефектов, повреждений металлоконструкции с применением сварочных работ, включая сварочные материалы</t>
  </si>
  <si>
    <t>16.2.37</t>
  </si>
  <si>
    <t>Аварийный ремонт дефектов, повреждений металлоконструкции с применением сварочных работ, включая сварочные материалы</t>
  </si>
  <si>
    <t>16.2.38</t>
  </si>
  <si>
    <t>Замена РТИ гидроцилиндра, включая материалы</t>
  </si>
  <si>
    <t>Включая РТИ.</t>
  </si>
  <si>
    <t>16.2.39</t>
  </si>
  <si>
    <t>Включая гильзу.</t>
  </si>
  <si>
    <t>16.2.40</t>
  </si>
  <si>
    <t>замена платы управления</t>
  </si>
  <si>
    <t>16.2.41</t>
  </si>
  <si>
    <t>замена кнопочной панели управления</t>
  </si>
  <si>
    <t>16.2.42</t>
  </si>
  <si>
    <t>Включая шток.</t>
  </si>
  <si>
    <t>16.2.43</t>
  </si>
  <si>
    <t>Демонтаж-монтаж прессующей плиты</t>
  </si>
  <si>
    <t>16.2.44</t>
  </si>
  <si>
    <t>Замена рукоятка 4864814-00</t>
  </si>
  <si>
    <t>16.2.45</t>
  </si>
  <si>
    <t>Замена крыла запорного механизма</t>
  </si>
  <si>
    <t>16.2.46</t>
  </si>
  <si>
    <t>Замена планки нижней двери 4871519-00</t>
  </si>
  <si>
    <t>16.2.47</t>
  </si>
  <si>
    <t>Замена крышки пресса нового образца</t>
  </si>
  <si>
    <t>16.2.48</t>
  </si>
  <si>
    <t>Замена ручки 4880650-00</t>
  </si>
  <si>
    <t>Наш тариф на ручку (1 207) в 2,6 раза выше рукоятки 16.2.44 — несогласованно.</t>
  </si>
  <si>
    <t>16.2.49</t>
  </si>
  <si>
    <t>Замена Конденсатора 4871621-00</t>
  </si>
  <si>
    <t>16.2.50</t>
  </si>
  <si>
    <t>Замена Тележки для пресса</t>
  </si>
  <si>
    <t>Тележка — отдельное изделие, работа = сборка/выдача.</t>
  </si>
  <si>
    <t>16.2.51</t>
  </si>
  <si>
    <t>Замена Двигателя электрического 4873470-00</t>
  </si>
  <si>
    <t>Дубль 16.2.26/16.2.54.</t>
  </si>
  <si>
    <t>16.2.52</t>
  </si>
  <si>
    <t>Замена Датчика давления 4871620-00</t>
  </si>
  <si>
    <t>16.2.53</t>
  </si>
  <si>
    <t>Аварийный ремонт дефектов, повреждений металлоконструкции пресс плиты с применением сварочных работ, включая сварочные материалы</t>
  </si>
  <si>
    <t>16.2.54</t>
  </si>
  <si>
    <t>замена электродвигателя гидростанции пресса PRESSMAX</t>
  </si>
  <si>
    <t>Дубль 16.2.26.</t>
  </si>
  <si>
    <t>16.2.55</t>
  </si>
  <si>
    <t>замена гидроцилиндра пресса PRESSMAX</t>
  </si>
  <si>
    <t>Дубль 16.2.25.</t>
  </si>
  <si>
    <t>16.2.56</t>
  </si>
  <si>
    <t>Замена плиты пресса PRESSMAX</t>
  </si>
  <si>
    <t>Дубль 16.2.43.</t>
  </si>
  <si>
    <t>16.2.57</t>
  </si>
  <si>
    <t>Изготовление РВД под нужный размер</t>
  </si>
  <si>
    <t>Опрессовка рукава в мастерской 1,5–3 тыс. с фитингами; наш тариф 7 820 — ×2,5–3 выше рынка.</t>
  </si>
  <si>
    <t>16.2.58</t>
  </si>
  <si>
    <t>Замена гидравлического клапана пресса PRESSMAX</t>
  </si>
  <si>
    <t>16.2.59</t>
  </si>
  <si>
    <t>Регулировка гидравлического клапана пресса PRESSMAX</t>
  </si>
  <si>
    <t>Дубль 16.2.28.</t>
  </si>
  <si>
    <t>16.2.60</t>
  </si>
  <si>
    <t>Замена гидронасоса пресса PRESSMAX</t>
  </si>
  <si>
    <t>16.2.61</t>
  </si>
  <si>
    <t>Замена концевого выключателя для пресса PRESSMAX</t>
  </si>
  <si>
    <t>Дубль 16.2.12/16.2.71.</t>
  </si>
  <si>
    <t>16.2.62</t>
  </si>
  <si>
    <t>Замена пускателя для пресса PRESSMAX</t>
  </si>
  <si>
    <t>16.2.63</t>
  </si>
  <si>
    <t>Замена гидрораспределителя для пресса PRESSMAX</t>
  </si>
  <si>
    <t>16.2.64</t>
  </si>
  <si>
    <t>Замена цепи выброса кипы для пресса PRESSMAX</t>
  </si>
  <si>
    <t>16.2.65</t>
  </si>
  <si>
    <t>Замена ручки управления прижимной плитой пресса PRESSMAX</t>
  </si>
  <si>
    <t>16.2.66</t>
  </si>
  <si>
    <t>Замена штока направляющего для пресса PRESSMAX</t>
  </si>
  <si>
    <t>16.2.67</t>
  </si>
  <si>
    <t>Замена маслянного бака для пресса PRESSMAX</t>
  </si>
  <si>
    <t>Наш тариф 1 955 занижен: нужен слив масла, перенос насоса/распределителя.</t>
  </si>
  <si>
    <t>16.2.68</t>
  </si>
  <si>
    <t>Ремонт металлоконструкции двери пресса PRESSMAX с применением сварки</t>
  </si>
  <si>
    <t>16.2.69</t>
  </si>
  <si>
    <t>Замена замка двери пресса PRESSMAX</t>
  </si>
  <si>
    <t>16.2.70</t>
  </si>
  <si>
    <t>Ремонт замка двери пресса PRESSMAX</t>
  </si>
  <si>
    <t>16.2.71</t>
  </si>
  <si>
    <t>Замена выключатель путевого для пресса PRESSMAX</t>
  </si>
  <si>
    <t>Дубль 16.2.61.</t>
  </si>
  <si>
    <t>16.2.72</t>
  </si>
  <si>
    <t>Замена заливной горловины для пресса PRESSMAX</t>
  </si>
  <si>
    <t>16.2.73</t>
  </si>
  <si>
    <t>Замена колокола для пресса PRESSMAX</t>
  </si>
  <si>
    <t>Колокол — переходник двигатель/насос; с центровкой.</t>
  </si>
  <si>
    <t>16.2.74</t>
  </si>
  <si>
    <t>Замена стекла масломерного TLA-5G для пресса PRESSMAX</t>
  </si>
  <si>
    <t>16.2.75</t>
  </si>
  <si>
    <t>Замена фильтрующего элемента SF064A034GR090 для пресса PRESSMAX</t>
  </si>
  <si>
    <t>16.2.76</t>
  </si>
  <si>
    <t>Ремонт гидроцилиндра пресса PRESSMAX</t>
  </si>
  <si>
    <t>Переборка с РТИ (ЭАЦ Стройкомплекс 25 000); без штока/гильзы.</t>
  </si>
  <si>
    <t>16.2.77</t>
  </si>
  <si>
    <t>Замена петель двери пресса PRESSMAX</t>
  </si>
  <si>
    <t>16.2.78</t>
  </si>
  <si>
    <t>Промывка гидросистемы пресса PRESSMAX</t>
  </si>
  <si>
    <t>16.2.79</t>
  </si>
  <si>
    <t>Доливка масла в пресс PRESSMAX</t>
  </si>
  <si>
    <t>Дубль 16.2.33.</t>
  </si>
  <si>
    <t>16.2.80</t>
  </si>
  <si>
    <t>Замена масла в прессе PRESSMAX</t>
  </si>
  <si>
    <t>Пересекается с 16.2.32 (там с промывкой фильтров).</t>
  </si>
  <si>
    <t>16.2.N1</t>
  </si>
  <si>
    <t>Техническое обслуживание пакетировочного пресса (ежемесячное, 1 ед.)</t>
  </si>
  <si>
    <t>16.2.N2</t>
  </si>
  <si>
    <t>Замена реле давления/манометра пресса</t>
  </si>
  <si>
    <t>16.2.N3</t>
  </si>
  <si>
    <t>Замена износных накладок (полозьев) прессующей плиты, комплект</t>
  </si>
  <si>
    <t>16.2.N4</t>
  </si>
  <si>
    <t>Нормо-час механика пресса (работы вне тарификатора)</t>
  </si>
  <si>
    <t>16.2.N5</t>
  </si>
  <si>
    <t>Замена кабеля питания пресса с вилкой/разъёмом (до 10 м), работа</t>
  </si>
  <si>
    <t>17 ПНР</t>
  </si>
  <si>
    <t>17.1</t>
  </si>
  <si>
    <t>Пусконадалка радиального вентилятора</t>
  </si>
  <si>
    <t>аналог (kmktv.ru, mskgrp.ru, profi.ru — ПНР вентиляции от 6–10 тыс/система)</t>
  </si>
  <si>
    <t>17.2</t>
  </si>
  <si>
    <t>Пусконаладка клапана воздушного с электроприводом</t>
  </si>
  <si>
    <t>17.3</t>
  </si>
  <si>
    <t>Пусконаладка сети систем вентиляции и кондиционирования воздуха при количестве сечений: до 10</t>
  </si>
  <si>
    <t>сеть</t>
  </si>
  <si>
    <t>Замеры 300–800 руб/точка (promelvent, kmktv) + регулировка + отчёт.</t>
  </si>
  <si>
    <t>17.4</t>
  </si>
  <si>
    <t>Пусконаладка сети систем вентиляции и кондиционирования воздуха при количестве сечений: до 5</t>
  </si>
  <si>
    <t>17.5</t>
  </si>
  <si>
    <t>Пусконаладка теплообменной установки</t>
  </si>
  <si>
    <t>установка</t>
  </si>
  <si>
    <t>аналог (energostrom.ru, itp-servis.ru — ПНР ИТП 40–200 тыс., УУТЭ ПНР+аттестация 30 тыс.)</t>
  </si>
  <si>
    <t>ФЕРп наладка теплообменной установки ~8 420/система. Дубль 17.8 (у нас разные цены: 5 861 и 11 641).</t>
  </si>
  <si>
    <t>17.6</t>
  </si>
  <si>
    <t>Пусконаладка центробежных насосов</t>
  </si>
  <si>
    <t>17.7</t>
  </si>
  <si>
    <t>Пусконаладка щитов управления</t>
  </si>
  <si>
    <t>mskgrp: наладка автоматики от 4 000; ФЕРп автоматика ТП ~12 500.</t>
  </si>
  <si>
    <t>17.8</t>
  </si>
  <si>
    <t>Пусконаладкатеплообменной установки</t>
  </si>
  <si>
    <t>Дубль 17.5.</t>
  </si>
  <si>
    <t>17.9</t>
  </si>
  <si>
    <t>Пусконаладочные работы. Оборудование индивидуального теплового пункта (ИТП) без диспетчеризации)</t>
  </si>
  <si>
    <t>ПНР ИТП 40–200 тыс. (energostrom, itp-servis от 190 000).</t>
  </si>
  <si>
    <t>17.10</t>
  </si>
  <si>
    <t>Пусконаладочные работы. Оборудование узла учета тепловой энергии (УУТЭ) без диспетчеризации</t>
  </si>
  <si>
    <t>energostrom: ПНР+аттестация УУТЭ 30 000 с НДС; наш тариф 132 584 — ×3–4 выше рынка (вероятно, заложены поверка, допуск ТСО и переделки).</t>
  </si>
  <si>
    <t>17.11</t>
  </si>
  <si>
    <t>Разработка технических решений на установку автоматизированного узла управления с предоставлением согласованных проектов следующих разделов ТМ, ЭОМ, АТМ</t>
  </si>
  <si>
    <t>Проект УУТЭ 30–58 тыс. + согласование 18–164 тыс.; специальность — проектировщик (кода нет, ETL условно).</t>
  </si>
  <si>
    <t>17.12</t>
  </si>
  <si>
    <t>Разработка технических решений на установку узла учета тепловой энергии (УУТЭ) с предоставлением согласованных проектов</t>
  </si>
  <si>
    <t>Специальность — проектировщик (ETL условно).</t>
  </si>
  <si>
    <t>17.13</t>
  </si>
  <si>
    <t>Комплексная пусконаладка системы АСКУЭ (проверка работоспособности модема, установка сим-карты)</t>
  </si>
  <si>
    <t>17.N1</t>
  </si>
  <si>
    <t>ПНР приточной установки с водяным калорифером и автоматикой (комплексно)</t>
  </si>
  <si>
    <t>ceds.ru: базовая ПНР ~15 000, с нагревателем/автоматикой дороже.</t>
  </si>
  <si>
    <t>17.N2</t>
  </si>
  <si>
    <t>Аэродинамические испытания и паспортизация системы вентиляции (до 10 сечений)</t>
  </si>
  <si>
    <t>17.N3</t>
  </si>
  <si>
    <t>ПНР сплит-системы (проверка герметичности, вакуумирование, запуск)</t>
  </si>
  <si>
    <t>17.N4</t>
  </si>
  <si>
    <t>ПНР системы дымоудаления/подпора (вентилятор + клапаны) с актом</t>
  </si>
  <si>
    <t>17.N5</t>
  </si>
  <si>
    <t>ПНР воздушно-тепловой завесы с водяным теплообменником</t>
  </si>
  <si>
    <t>17.N6</t>
  </si>
  <si>
    <t>ПНР насосной станции повышения давления (2–3 насоса со шкафом управления)</t>
  </si>
  <si>
    <t>17.N7</t>
  </si>
  <si>
    <t>Подготовка УУТЭ к отопительному сезону и повторный допуск (акт с ТСО)</t>
  </si>
  <si>
    <t>17.N8</t>
  </si>
  <si>
    <t>Гидравлические испытания (опрессовка) системы отопления/ИТП с актом</t>
  </si>
  <si>
    <t>19 Работы по ремонту докового оборудования</t>
  </si>
  <si>
    <t>19.2.1</t>
  </si>
  <si>
    <t>Наклейка с маркировочной полосой, 300*100 мм Белый (1721060004)</t>
  </si>
  <si>
    <t>Нормо/час</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</si>
  <si>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t>
  </si>
  <si>
    <t>19.2.2</t>
  </si>
  <si>
    <t>Заготовка секции 3535х750 RAL 9006/9002 окрашивание 5009 P/N - 3094396/1541010385</t>
  </si>
  <si>
    <t>прайс (vorotaservis.com/uslugi-i-ceny)</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</si>
  <si>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vorotaservis: панель 2–4 м 7–11 тыс; doorhan-spb: 2 панели 18 000. 2 монтажника.</t>
  </si>
  <si>
    <t>19.2.3</t>
  </si>
  <si>
    <t>Заготовка секции 3035х750 RAL 9006/9002 окрашивание 5009 P/N - 3091434/1541010385</t>
  </si>
  <si>
    <t>19.2.4</t>
  </si>
  <si>
    <t>Торцевая накладка 750 мм, левая P/N - 3083030</t>
  </si>
  <si>
    <t>19.2.5</t>
  </si>
  <si>
    <t>Торцевая накладка 750 мм, правая P/N - 3083033</t>
  </si>
  <si>
    <t>19.2.6</t>
  </si>
  <si>
    <t>Ходовой ролик тип KS P/N - 3040122/1521140002</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</si>
  <si>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vorotaservis: замена ролика 500.</t>
  </si>
  <si>
    <t>19.2.7</t>
  </si>
  <si>
    <t>Верхняя часть главного выключателя P/N - 635256</t>
  </si>
  <si>
    <t>19.2.8</t>
  </si>
  <si>
    <t>Вертикальная направляющая шина (1 м.) P/N - 3099887</t>
  </si>
  <si>
    <t>Ед. «Нормо/час» во входе ошибочна: фактически 1 м (замена 1 м профиля/уплотнения, работа без материала); наш тариф 9 563 за м в 4–20 раз выше рынка.</t>
  </si>
  <si>
    <t>19.2.9</t>
  </si>
  <si>
    <t>Шарнир, тип 4 P/N - 3040030/1511140016</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</si>
  <si>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vorotaservis: средняя петля от 300.</t>
  </si>
  <si>
    <t>19.2.10</t>
  </si>
  <si>
    <t>Роликовая опора тип 6, для HU/VU P/N - 3095192/1511140004</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</si>
  <si>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vorotaservis: кронштейн под ролик от 700.</t>
  </si>
  <si>
    <t>19.2.11</t>
  </si>
  <si>
    <t>Роликодержатель P/N - 3039948/1511140034</t>
  </si>
  <si>
    <t>19.2.12</t>
  </si>
  <si>
    <t>Сэндвичное остекление типа A P/N - 3057711/1511050001</t>
  </si>
  <si>
    <t>19.2.13</t>
  </si>
  <si>
    <t>Гибкая муфта 3044205</t>
  </si>
  <si>
    <t>19.2.14</t>
  </si>
  <si>
    <t>Барабан для троса, левый для направляющих 3086207</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</si>
  <si>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vorotaservis: замена барабана от 3 500; со снятием натяжения пружин.</t>
  </si>
  <si>
    <t>19.2.15</t>
  </si>
  <si>
    <t>Барабан для троса, правый для направляющих 3086208</t>
  </si>
  <si>
    <t>19.2.16</t>
  </si>
  <si>
    <t>Консоль держатель вала 3 лев+правый 3044143</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</si>
  <si>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Комплект лев.+прав.</t>
  </si>
  <si>
    <t>19.2.17</t>
  </si>
  <si>
    <t>Фланцевый подшипник 3076653</t>
  </si>
  <si>
    <t>19.2.18</t>
  </si>
  <si>
    <t>Пружинный амортизатор, длинный 3044522</t>
  </si>
  <si>
    <t>19.2.19</t>
  </si>
  <si>
    <t>Боковой элемент угловой коробки (1 м.) 3086281/3097671; 3086280/3097672</t>
  </si>
  <si>
    <t>19.2.20</t>
  </si>
  <si>
    <t>Вертикальная направляющая шина Херманн (1 м.) 3092887</t>
  </si>
  <si>
    <t>19.2.21</t>
  </si>
  <si>
    <t>Ролик, тип K 3039964</t>
  </si>
  <si>
    <t>19.2.22</t>
  </si>
  <si>
    <t>Элемент насадной N, H, HU, V, VU 3040794</t>
  </si>
  <si>
    <t>19.2.23</t>
  </si>
  <si>
    <t>Задвижка 3060817</t>
  </si>
  <si>
    <t>19.2.24</t>
  </si>
  <si>
    <t>Роликовая опора, верхняя 3093585</t>
  </si>
  <si>
    <t>19.2.25</t>
  </si>
  <si>
    <t>Вал пружины 40 × 3, с канавкой (1 м.) 3045688</t>
  </si>
  <si>
    <t>Ед. «Нормо/час» во входе ошибочна: фактически 1 м (замена 1 м профиля/уплотнения, работа без материала); наш тариф 9 563 за м в 4–20 раз выше рынка. Вал меняется целиком (vorotaservis: замена вала от 5 000 за работу).</t>
  </si>
  <si>
    <t>19.2.26</t>
  </si>
  <si>
    <t>Дуга ходовой шины переходная, 3094440</t>
  </si>
  <si>
    <t>19.2.27</t>
  </si>
  <si>
    <t>Горизонтальная направляющая (1 м.) 3089361</t>
  </si>
  <si>
    <t>19.2.28</t>
  </si>
  <si>
    <t>Уплотнение перемычки HG004 3045681</t>
  </si>
  <si>
    <t>19.2.29</t>
  </si>
  <si>
    <t>Приемная шина для напольного уплотнения (1 м.) 3041117</t>
  </si>
  <si>
    <t>19.2.30</t>
  </si>
  <si>
    <t>Напольное уплотнение (1 м.) P/N - 3098707/1511020032</t>
  </si>
  <si>
    <t>19.2.31</t>
  </si>
  <si>
    <t>Пружина торсионная R223 1521320386</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</si>
  <si>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doorhan-spb: замена торсионной пружины 13 000 (СПб, бытовые ворота); vorotaservis от 6 000 (МСК). МСК ниже СПб нет: взято 10 000.</t>
  </si>
  <si>
    <t>19.2.32</t>
  </si>
  <si>
    <t>Пружина торсионная L222 1521320384</t>
  </si>
  <si>
    <t>19.2.33</t>
  </si>
  <si>
    <t>Опорная втулка для пружины 3002225</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</si>
  <si>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Требует снятия натяжения пружины.</t>
  </si>
  <si>
    <t>19.2.34</t>
  </si>
  <si>
    <t>Устройство защиты от обрыва пружины 3044643</t>
  </si>
  <si>
    <t>19.2.35</t>
  </si>
  <si>
    <t>Трос 5,5 мм, длина 8000 мм с коушем 3095597</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</si>
  <si>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doorhan-spb: замена троса (1 сторона)+настройка пружин 6 000; vorotaservis от 2 500.</t>
  </si>
  <si>
    <t>19.2.36</t>
  </si>
  <si>
    <t>Боковое уплотнение (1 м.) 1511260012</t>
  </si>
  <si>
    <t>19.2.37</t>
  </si>
  <si>
    <t>Блок управления 420S 636868</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</si>
  <si>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vorotaservis: замена блока управления привода от 8 000.</t>
  </si>
  <si>
    <t>19.2.38</t>
  </si>
  <si>
    <t>Блок управления 360 636768</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</si>
  <si>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Блок 360 — управление уравнительной платформой.</t>
  </si>
  <si>
    <t>19.2.39</t>
  </si>
  <si>
    <t>Привод WA 300 S4 635872.Н4</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</si>
  <si>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vorotaservis: замена привода от 14 000.</t>
  </si>
  <si>
    <t>19.2.40</t>
  </si>
  <si>
    <t>Главный цилиндр EPL30-450/630 1821250008</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</si>
  <si>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С прокачкой гидросистемы, 2 механика.</t>
  </si>
  <si>
    <t>19.2.41</t>
  </si>
  <si>
    <t>Цилиндр аппарели EPL20-150/330, 1821250006/307392</t>
  </si>
  <si>
    <t>19.2.42</t>
  </si>
  <si>
    <t>Ось цилиндра D20 1821250001/307393</t>
  </si>
  <si>
    <t>19.2.43</t>
  </si>
  <si>
    <t>Гидравлический шланг L2500 1821260003/307092</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</si>
  <si>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rutechlift: замена шлангов ВД от 7 500.</t>
  </si>
  <si>
    <t>19.2.44</t>
  </si>
  <si>
    <t>Эластичный шнур Easy fix HORMANN HM-309189</t>
  </si>
  <si>
    <t>19.2.45</t>
  </si>
  <si>
    <t>Резиновый шнур для натяжения, с крюками Hormann 2000711</t>
  </si>
  <si>
    <t>19.2.46</t>
  </si>
  <si>
    <t>TL40 rd/gn светофор HORMANN HM-637537</t>
  </si>
  <si>
    <t>Ед. «Нормо/час» во входе ошибочна: фактически шт (замена 1 узла, работа без стоимости детали); наш тариф 9 563 одинаков для всех узлов — вероятно цена детали+работы или «выезд+замена», к рынку не привязан. vorotaservis: мигающий фонарь от 4 000.</t>
  </si>
  <si>
    <t>19.2.N1</t>
  </si>
  <si>
    <t>Плановое ТО уравнительной платформы (1 ед.)</t>
  </si>
  <si>
    <t>repairgate: выезд+мелкий ремонт 6 000 (МСК).</t>
  </si>
  <si>
    <t>19.2.N2</t>
  </si>
  <si>
    <t>Плановое ТО промышленных секционных ворот с приводом (1 ед.)</t>
  </si>
  <si>
    <t>doorhan-spb: разовое ТО бытовых ворот 9 000 (по договору на парк ворот дешевле).</t>
  </si>
  <si>
    <t>19.2.N3</t>
  </si>
  <si>
    <t>Плановое ТО докового герметизатора (1 ед.)</t>
  </si>
  <si>
    <t>19.2.N4</t>
  </si>
  <si>
    <t>Замена аппарели (губы) уравнительной платформы</t>
  </si>
  <si>
    <t>2 механика + такелаж.</t>
  </si>
  <si>
    <t>19.2.N5</t>
  </si>
  <si>
    <t>Замена шарнирной оси/пальцев аппарели, комплект</t>
  </si>
  <si>
    <t>19.2.N6</t>
  </si>
  <si>
    <t>Замена тентов (штор) докового герметизатора, комплект</t>
  </si>
  <si>
    <t>Работа с вышки/лестницы.</t>
  </si>
  <si>
    <t>19.2.N7</t>
  </si>
  <si>
    <t>Замена гидроагрегата (насос-мотор) уравнительной платформы</t>
  </si>
  <si>
    <t>19.2.N8</t>
  </si>
  <si>
    <t>Замена масла в гидросистеме уравнительной платформы</t>
  </si>
  <si>
    <t>19.2.N9</t>
  </si>
  <si>
    <t>Замена резинового докового отбойника</t>
  </si>
  <si>
    <t>Анкеровка в бетон/сварка.</t>
  </si>
  <si>
    <t>19.2.N10</t>
  </si>
  <si>
    <t>Аварийное открытие/фиксация секционных ворот при поломке</t>
  </si>
  <si>
    <t>19.2.N11</t>
  </si>
  <si>
    <t>Нормо-час сервисного инженера ворот/доков (работы вне тарификатора)</t>
  </si>
  <si>
    <t>19.2.N12</t>
  </si>
  <si>
    <t>Ремонт аппарели/настила уравнительной платформы сваркой (до 1 м шва)</t>
  </si>
  <si>
    <t>19.2.N13</t>
  </si>
  <si>
    <t>пара</t>
  </si>
  <si>
    <t>vorotaservis: фотоэлементы от 6 000.</t>
  </si>
  <si>
    <t>НОРМЫ ВРЕМЕНИ И СРАВНЕНИЕ: СДЕЛЬНАЯ РАСЦЕНКА vs ОПЛАТА ПО НОРМО-ЧАСАМ</t>
  </si>
  <si>
    <t>Норма = трудоёмкость, чел.-ч на единицу (ЕНиР / ВНиР / ГЭСН ×0,85 / нормы ТО / экспертно). Почасовая расценка = норма × ставка нормо-часа бригады нужной специальности (лист «Нормо-час по специальностям», жёлтые ячейки). Разница = (почасовая − сдельная) ÷ сдельная: минус — по нормо-часам дешевле, плюс — дешевле отдавать в расценку.</t>
  </si>
  <si>
    <t>Порог «равно», ±</t>
  </si>
  <si>
    <t>Часов чистой работы в смене</t>
  </si>
  <si>
    <t>Код</t>
  </si>
  <si>
    <t>Специальность</t>
  </si>
  <si>
    <t>Норма, чел.-ч на ед.</t>
  </si>
  <si>
    <t>Основание нормы</t>
  </si>
  <si>
    <t>Выработка 1 чел. за смену, ед.</t>
  </si>
  <si>
    <t>Ставка бригады СПб, руб/нормо-ч</t>
  </si>
  <si>
    <t>Ставка бригады Мск, руб/нормо-ч</t>
  </si>
  <si>
    <t>Расценка по нормо-часам СПб</t>
  </si>
  <si>
    <t>Расценка по нормо-часам Мск</t>
  </si>
  <si>
    <t>Сдельная расценка бригады СПб (лист 1)</t>
  </si>
  <si>
    <t>Сдельная расценка бригады Мск (лист 1)</t>
  </si>
  <si>
    <t>Разница СПб, %</t>
  </si>
  <si>
    <t>Разница Мск, %</t>
  </si>
  <si>
    <t>Выгоднее СПб</t>
  </si>
  <si>
    <t>Выгоднее Мск</t>
  </si>
  <si>
    <t>Сдельно бригада получает за нормо-час СПб</t>
  </si>
  <si>
    <t>Сдельно за нормо-час Мск</t>
  </si>
  <si>
    <t>Маржа по нормо-часам при РЫНОЧНОЙ цене СПб, %</t>
  </si>
  <si>
    <t>Маржа по нормо-часам при рыночной цене Мск, %</t>
  </si>
  <si>
    <t>ЦЕНА НЕОСТРОЙ СПб (после подтяжки), руб/ед.</t>
  </si>
  <si>
    <t>ЦЕНА НЕОСТРОЙ Мск (после подтяжки), руб/ед.</t>
  </si>
  <si>
    <t>МАРЖА при оплате бригаде по нормо-часам СПб, %</t>
  </si>
  <si>
    <t>МАРЖА при оплате по нормо-часам Мск, %</t>
  </si>
  <si>
    <t>Маржа при сдельной оплате СПб, %</t>
  </si>
  <si>
    <t>Маржа при сдельной оплате Мск, %</t>
  </si>
  <si>
    <t>Маржа по нормо-часам СПб, руб/ед.</t>
  </si>
  <si>
    <t>Маржа по нормо-часам Мск, руб/ед.</t>
  </si>
  <si>
    <t>ЕНиР Е20-1 / Е27 (разборка асф. покрытия отбойными молотками)</t>
  </si>
  <si>
    <t>ГЭСНр 46-04 (разборка конструкций) ×0,85</t>
  </si>
  <si>
    <t>ЕНиР Е5 (демонтаж МК ≈0,6–0,7 от монтажа)</t>
  </si>
  <si>
    <t>ЕНиР Е27 (бортовые камни, разборка)</t>
  </si>
  <si>
    <t>ЕНиР Е27 / Е20-1</t>
  </si>
  <si>
    <t>ЕНиР Е27</t>
  </si>
  <si>
    <t>ЕНиР Е20-1 (разборка конструкций при ремонте)</t>
  </si>
  <si>
    <t>экспертно (аналог очистки снега)</t>
  </si>
  <si>
    <t>НВ ТО (отраслевые нормы времени на ТО/ремонт)</t>
  </si>
  <si>
    <t>ГЭСНр 58 (разборка кровель) ×0,85</t>
  </si>
  <si>
    <t>ГЭСНр 58 (разборка кровель) ×0,85; ЕНиР Е20-1 (разборка конструкций при ремонте)</t>
  </si>
  <si>
    <t>паспорт стенорезной машины (выработка 1–1,5 м/ч при 230 мм, звено 2 чел.)</t>
  </si>
  <si>
    <t>паспорт стенорезной машины</t>
  </si>
  <si>
    <t>паспорт установки алмазного бурения</t>
  </si>
  <si>
    <t>ГЭСНр 57-02 (разборка полов) ×0,85</t>
  </si>
  <si>
    <t>экспертно (аналог плинтуса)</t>
  </si>
  <si>
    <t>экспертно (аналог 1.7.8)</t>
  </si>
  <si>
    <t>экспертно (аналог 1.7.8, только каркас)</t>
  </si>
  <si>
    <t>экспертно (аналог 1.7.9)</t>
  </si>
  <si>
    <t>экспертно</t>
  </si>
  <si>
    <t>паспорт стенорезной машины / ручной резчик</t>
  </si>
  <si>
    <t>экспертно (аналог 1.8.17 ×2,5)</t>
  </si>
  <si>
    <t>ЕНиР Е8-1</t>
  </si>
  <si>
    <t>ЕНиР Е23 (демонтаж ≈0,3–0,4 от монтажа)</t>
  </si>
  <si>
    <t>ЕНиР Е6 (столярные, демонтаж ≈0,4 от монтажа)</t>
  </si>
  <si>
    <t>экспертно (анкерное/сварное крепление)</t>
  </si>
  <si>
    <t>ВНиР В9 / ЕНиР Е9 (демонтаж ≈0,4–0,6 от монтажа)</t>
  </si>
  <si>
    <t>регламент монтажа сплит-систем (демонтаж ≈0,5 от монтажа)</t>
  </si>
  <si>
    <t>регламент монтажа сплит-систем</t>
  </si>
  <si>
    <t>регламент монтажа сплит-систем (с откачкой фреона в блок)</t>
  </si>
  <si>
    <t>экспертно (отключение + разборка кассового бокса)</t>
  </si>
  <si>
    <t>НВ ТО ворот (демонтаж узла ≈0,5–0,6 от замены)</t>
  </si>
  <si>
    <t>экспертно (аналог ГЭСНр 46-03-001 ×0,85, только установка)</t>
  </si>
  <si>
    <t>экспертно (сверление Ø18×200 + продувка + установка)</t>
  </si>
  <si>
    <t>ГЭСНр 46-03-001 ×0,85 (уточнено по выработке перфоратором)</t>
  </si>
  <si>
    <t>ГЭСНр 46-03-001 (добавка на 10 мм) ×0,85</t>
  </si>
  <si>
    <t>ГЭСНр 46-03-001 ×0,85 (коронка по бетону)</t>
  </si>
  <si>
    <t>ГЭСНр 46-03-002 ×0,85 (работа вверх, к=1,3 к полу)</t>
  </si>
  <si>
    <t>ГЭСНр 46-03-002 (добавка на 10 мм) ×0,85</t>
  </si>
  <si>
    <t>ГЭСНр 46-03-002 ×0,85</t>
  </si>
  <si>
    <t>ЕНиР Е20-1 (пробивка отверстий в ж/б перекрытиях)</t>
  </si>
  <si>
    <t>ЕНиР Е20-1 (пробивка отверстий в кирпичных стенах)</t>
  </si>
  <si>
    <t>ЕНиР Е20-1 (пробивка отверстий в бетоне)</t>
  </si>
  <si>
    <t>экспертно (сверление ГКЛ коронкой/сверлом)</t>
  </si>
  <si>
    <t>ГЭСНр 46-03-007 ×0,85 (алмазное бурение)</t>
  </si>
  <si>
    <t>ЕНиР Е20-1 (борозды) / штроборез</t>
  </si>
  <si>
    <t>экспертно (бурение Ø52–72 L≤0,6 м кирпич, 22 руб/см)</t>
  </si>
  <si>
    <t>экспертно (бурение Ø52–72 L≤0,6 м бетон)</t>
  </si>
  <si>
    <t>экспертно (бурение Ø52–72 L≤0,6 м монолит)</t>
  </si>
  <si>
    <t>экспертно (бурение L&gt;0,6 м кирпич)</t>
  </si>
  <si>
    <t>экспертно (бурение L&gt;0,6 м бетон)</t>
  </si>
  <si>
    <t>экспертно (бурение L&gt;0,6 м монолит)</t>
  </si>
  <si>
    <t>экспертно (сверление Ø25 L≤0,6 кирпич)</t>
  </si>
  <si>
    <t>экспертно (сверление Ø25 L≤0,6 бетон)</t>
  </si>
  <si>
    <t>экспертно (сверление Ø25 L≤0,6 монолит)</t>
  </si>
  <si>
    <t>экспертно (сверление Ø25 L&gt;0,6 кирпич)</t>
  </si>
  <si>
    <t>экспертно (сверление Ø25 L&gt;0,6 бетон)</t>
  </si>
  <si>
    <t>экспертно (сверление Ø25 L&gt;0,6 монолит)</t>
  </si>
  <si>
    <t>экспертно (укрытие плёнкой с закреплением скотчем)</t>
  </si>
  <si>
    <t>экспертно (укрытие пола плёнкой)</t>
  </si>
  <si>
    <t>ЕНиР Е1 (такелаж вручную по лестнице, 1 этаж)</t>
  </si>
  <si>
    <t>ЕНиР Е1 (перемещение груза вручную до 50 м)</t>
  </si>
  <si>
    <t>экспертно (разборка торговой секции стеллажа)</t>
  </si>
  <si>
    <t>—</t>
  </si>
  <si>
    <t>ЕНиР Е1 / ГЭСН 01 (сбор и вынос мусора в пределах этажа)</t>
  </si>
  <si>
    <t>экспертно (≈25 мешков по 40 кг на 1 т)</t>
  </si>
  <si>
    <t>ЕНиР Е8-1 (очистка поверхностей от старой краски)</t>
  </si>
  <si>
    <t>экспертно (подноска и засыпка вручную в стеснённых условиях)</t>
  </si>
  <si>
    <t>ЕНиР Е6 / ГЭСН 08-07 ×0,85 (леса рамные монтаж+демонтаж)</t>
  </si>
  <si>
    <t>НВ ТО систем ПС (снятие/установка извещателя с проверкой)</t>
  </si>
  <si>
    <t>экспертно (2 чел × 2 ч, вывеска/баннер до 3 м2)</t>
  </si>
  <si>
    <t>экспертно (разборка + перенос + сборка секции)</t>
  </si>
  <si>
    <t>экспертно (мойка с автовышки/альпинизм)</t>
  </si>
  <si>
    <t>экспертно (мойка витрин с земли)</t>
  </si>
  <si>
    <t>экспертно (разметка, сверление, 4 анкера)</t>
  </si>
  <si>
    <t>экспертно (анкеровка резинового колесоотбойника)</t>
  </si>
  <si>
    <t>экспертно (дорога + осмотр, 1 мастер)</t>
  </si>
  <si>
    <t>экспертно (дорога до 40 км + работа)</t>
  </si>
  <si>
    <t>экспертно (дорога 40–80 км + работа)</t>
  </si>
  <si>
    <t>экспертно (дорога 80–120 км + работа)</t>
  </si>
  <si>
    <t>нормо-час</t>
  </si>
  <si>
    <t>экспертно (бригада 3 чел, ричтрак/вышка, разгрузка ячейки)</t>
  </si>
  <si>
    <t>ЕНиР Е5 / экспертно (натяжка сетки по готовым стойкам)</t>
  </si>
  <si>
    <t>экспертно (снятие балки с высоты, 2 чел)</t>
  </si>
  <si>
    <t>экспертно (откручивание анкеров, снятие защиты)</t>
  </si>
  <si>
    <t>экспертно (сборка/подъём рамы 10 м, анкеровка, выверка)</t>
  </si>
  <si>
    <t>экспертно (навеска балки с фиксаторами)</t>
  </si>
  <si>
    <t>экспертно (сверление 4 отв., анкеровка)</t>
  </si>
  <si>
    <t>ГЭСНр 46-03-007 ×0,85</t>
  </si>
  <si>
    <t>ГЭСНр 46-03 ×0,85 (стенорезная машина)</t>
  </si>
  <si>
    <t>ЕНиР Е1 (погрузка навалом вручную)</t>
  </si>
  <si>
    <t>ЕНиР Е1</t>
  </si>
  <si>
    <t>ЕНиР Е2-1 (водоотлив насосом, обслуживание)</t>
  </si>
  <si>
    <t>ЕНиР Е2-1-58 (засыпка вручную, грунт 2 гр.)</t>
  </si>
  <si>
    <t>ЕНиР Е2-1-34 (засыпка бульдозером), чел.-ч машиниста</t>
  </si>
  <si>
    <t>ЕНиР Е2-1-22 (перемещение бульдозером), чел.-ч машиниста</t>
  </si>
  <si>
    <t>ЕНиР Е2-1-56 (планировка откосов вручную)</t>
  </si>
  <si>
    <t>ЕНиР Е2-1-36 (планировка экскаватором-планировщиком)</t>
  </si>
  <si>
    <t>ЕНиР Е2-1-11 (экскаватор в отвал), чел.-ч машиниста</t>
  </si>
  <si>
    <t>ЕНиР Е2-1-47 (вручную, грунт 2 гр.)</t>
  </si>
  <si>
    <t>ЕНиР Е2-1-29 (виброкаток), чел.-ч машиниста</t>
  </si>
  <si>
    <t>ЕНиР Е2-1-59 (трамбовка пневмо/виброплитой)</t>
  </si>
  <si>
    <t>ЕНиР Е2-1-11, чел.-ч машиниста</t>
  </si>
  <si>
    <t>ЕНиР Е2-1-34/59</t>
  </si>
  <si>
    <t>ЕНиР Е2-1-11 ×1,5 (стеснённо)</t>
  </si>
  <si>
    <t>ЕНиР Е2</t>
  </si>
  <si>
    <t>ЕНиР Е2-1-? / Е19 (основание из гравия с уплотнением)</t>
  </si>
  <si>
    <t>ЕНиР Е19 (песчаное основание с трамбованием и поливом)</t>
  </si>
  <si>
    <t>ЕНиР Е19 (щебёночное основание с уплотнением)</t>
  </si>
  <si>
    <t>ЕНиР Е4-1-34 (щитовая опалубка: монтаж 0,45 + демонтаж 0,15)</t>
  </si>
  <si>
    <t>ЕНиР Е4-1-49 (укладка бетона в подготовку)</t>
  </si>
  <si>
    <t>ЕНиР Е4-1-46 (установка сеток/каркасов)</t>
  </si>
  <si>
    <t>ЕНиР Е4-1-34/44/49 (опалубка 1,8 + арматура 1,3 + бетон 0,9)</t>
  </si>
  <si>
    <t>ЕНиР Е4-1 (ступени: сложная опалубка, армирование, бетон)</t>
  </si>
  <si>
    <t>ЕНиР Е4-1 (площадки: опалубка + бетон)</t>
  </si>
  <si>
    <t>ЕНиР Е4-1-34/49 (опалубка + бетон, без арматуры)</t>
  </si>
  <si>
    <t>ЕНиР Е4-1-34/44/49</t>
  </si>
  <si>
    <t>ЕНиР Е4-1 (плита: опалубка торцов, арматура 0,1 т/м3, бетон)</t>
  </si>
  <si>
    <t>ЕНиР Е4-1-34/49 (лента, двухсторонняя опалубка)</t>
  </si>
  <si>
    <t>ЕНиР Е4-1-49</t>
  </si>
  <si>
    <t>ЕНиР Е4-1 (подливка мелких объёмов)</t>
  </si>
  <si>
    <t>ЕНиР Е4-1 (установка закладных с приваркой)</t>
  </si>
  <si>
    <t>ЕНиР Е4-1 (мелкие закладные, трудоёмкость на т выше)</t>
  </si>
  <si>
    <t>ЕНиР Е4-1</t>
  </si>
  <si>
    <t>ЕНиР Е11 (обмазочная гидроизоляция 2 слоя)</t>
  </si>
  <si>
    <t>ЕНиР Е11 (мастика 2 слоя, валик/шпатель)</t>
  </si>
  <si>
    <t>ЕНиР Е11 (цементная гидроизоляция)</t>
  </si>
  <si>
    <t>ЕНиР Е11 (оклеечная 2 слоя)</t>
  </si>
  <si>
    <t>ЕНиР Е11</t>
  </si>
  <si>
    <t>ЕНиР Е40/Е5-1 (изготовление 40 + монтаж связей 25 ч/т)</t>
  </si>
  <si>
    <t>ЕНиР Е40 (сверление Ø≤10, t≤8 мм)</t>
  </si>
  <si>
    <t>ЕНиР Е40 (сверление Ø&gt;10)</t>
  </si>
  <si>
    <t>ЕНиР Е5-1 (монтаж колонн/балок/прогонов, средн.)</t>
  </si>
  <si>
    <t>ЕНиР Е4-1-44 + Е22 (установка и приварка арматуры усиления)</t>
  </si>
  <si>
    <t>ЕНиР Е4-1-44 (≈25 кг/м2 × 35 ч/т)</t>
  </si>
  <si>
    <t>ЕНиР Е5-1 + Е22 (обвязка проёмов, стеснённо)</t>
  </si>
  <si>
    <t>ЕНиР Е40 + Е5-1 (изготовление и монтаж лестниц)</t>
  </si>
  <si>
    <t>ЕНиР Е40 + Е5-1 (площадки с настилом и ограждением)</t>
  </si>
  <si>
    <t>экспертно (монтаж готовых секций с анкеровкой)</t>
  </si>
  <si>
    <t>экспертно (аргоновая сварка нерж., зачистка, полировка)</t>
  </si>
  <si>
    <t>экспертно (аналог 5.1.11)</t>
  </si>
  <si>
    <t>экспертно (анкеровка готового отбойника)</t>
  </si>
  <si>
    <t>экспертно (кронштейны + сварка нерж. трубы)</t>
  </si>
  <si>
    <t>экспертно (стойки+ригели из профтрубы на сварке, анкеровка)</t>
  </si>
  <si>
    <t>экспертно (изготовление на месте на сварке, 3 элемента)</t>
  </si>
  <si>
    <t>ЕНиР Е5 + Е7 (каркас ≈20 кг/м2 + профлист)</t>
  </si>
  <si>
    <t>ЕНиР Е7 (профлист по каркасу)</t>
  </si>
  <si>
    <t>ЕНиР Е7 / экспертно (профлист по каркасу)</t>
  </si>
  <si>
    <t>ЕНиР Е5-1 (постановка болтов)</t>
  </si>
  <si>
    <t>экспертно (резка ножницами/УШМ)</t>
  </si>
  <si>
    <t>ЕНиР Е40 (вырезка УШМ/плазмой t≤5)</t>
  </si>
  <si>
    <t>ЕНиР Е8-1-15 (окраска МК кистью 2 раза)</t>
  </si>
  <si>
    <t>экспертно (установка решётки, анкеровка/сварка)</t>
  </si>
  <si>
    <t>ЕНиР Е5 ×0,7 (демонтаж)</t>
  </si>
  <si>
    <t>экспертно (сверление + продувка + инъекция)</t>
  </si>
  <si>
    <t>ЕНиР Е22-1</t>
  </si>
  <si>
    <t>ЕНиР Е8-1 (очистка щётками до ст. 3)</t>
  </si>
  <si>
    <t>ЕНиР Е8-1-15 (грунтовка МК)</t>
  </si>
  <si>
    <t>ЕНиР Е8-1-15</t>
  </si>
  <si>
    <t>регламент нанесения (3–4 слоя безвоздушным)</t>
  </si>
  <si>
    <t>регламент нанесения (2 слоя безвоздушным)</t>
  </si>
  <si>
    <t>регламент нанесения (5–6 слоёв)</t>
  </si>
  <si>
    <t>ЕНиР Е4-1 (профлист 1,2 + арматура 1,6 + бетон 1,0)</t>
  </si>
  <si>
    <t>ЕНиР Е4-1 (подвесная опалубка + арматура + бетон)</t>
  </si>
  <si>
    <t>ЕНиР Е4-1 (опалубка + арматура + бетон + затирка)</t>
  </si>
  <si>
    <t>ЕНиР Е4-1 (тонкие стенки, закладные уголки)</t>
  </si>
  <si>
    <t>ЕНиР Е4-1-44</t>
  </si>
  <si>
    <t>ЕНиР Е3-6 (кладка из блоков)</t>
  </si>
  <si>
    <t>ГЭСН 09-04-006 ×0,85 / выработка 10–12 м2/чел-см</t>
  </si>
  <si>
    <t>ЕНиР Е3-3 (кладка стен средней сложности)</t>
  </si>
  <si>
    <t>ЕНиР Е3 (укладка сеток в швы)</t>
  </si>
  <si>
    <t>ЕНиР Е3-16 (перемычки до 100 кг вручную)</t>
  </si>
  <si>
    <t>ЕНиР Е3-6</t>
  </si>
  <si>
    <t>ЕНиР Е3 / Е20</t>
  </si>
  <si>
    <t>экспертно (0,5 от монтажа)</t>
  </si>
  <si>
    <t>ЕНиР Е7 + экспертно (каркас из оцинк. профиля + профлист)</t>
  </si>
  <si>
    <t>экспертно (подсистема 0,9 + пароизоляция 0,1 + кассеты 1,2 + леса 0,3)</t>
  </si>
  <si>
    <t>ЕНиР Е11 (≈0,35 ч/м2 × 10 м2/м3 при 100 мм)</t>
  </si>
  <si>
    <t>ЕНиР Е11 (минплита с дюбелями)</t>
  </si>
  <si>
    <t>экспертно (каркас + кассеты фриза)</t>
  </si>
  <si>
    <t>ЕНиР Е11 (герметизация швов)</t>
  </si>
  <si>
    <t>экспертно (каркас 0,6 + утеплитель 0,3 + сайдинг 0,4)</t>
  </si>
  <si>
    <t>экспертно (облицовка по готовой подсистеме)</t>
  </si>
  <si>
    <t>экспертно (подсистема 0,9 + керамогранит 1,1)</t>
  </si>
  <si>
    <t>экспертно (мелкий формат: +20 % кляммеров)</t>
  </si>
  <si>
    <t>ЕНиР Е8-1 (облицовка плиткой на растворе)</t>
  </si>
  <si>
    <t>ЕНиР Е8-1 (грунтовка 2 раза)</t>
  </si>
  <si>
    <t>ЕНиР Е8-1-2 (декоративная штукатурка)</t>
  </si>
  <si>
    <t>ЕНиР Е8-1-2 (выравнивание до 10 мм)</t>
  </si>
  <si>
    <t>ЕНиР Е8-1-15 (окраска фасада 2 раза)</t>
  </si>
  <si>
    <t>ЕНиР Е3-3 (облицовка в 1/2 кирпича)</t>
  </si>
  <si>
    <t>ЕНиР Е7</t>
  </si>
  <si>
    <t>экспертно (снятие + установка плит на кляммеры)</t>
  </si>
  <si>
    <t>экспертно (точечная замена до 5 плит)</t>
  </si>
  <si>
    <t>экспертно (аналог 5.6.1)</t>
  </si>
  <si>
    <t>экспертно (демонтаж 0,5 + монтаж 0,7 + доборы 0,3)</t>
  </si>
  <si>
    <t>экспертно (сверление + анкеровка 4–6 анкеров)</t>
  </si>
  <si>
    <t>ЕНиР Е20-1 (отбивка + оштукатуривание местами)</t>
  </si>
  <si>
    <t>ЕНиР Е7 (герметизация швов)</t>
  </si>
  <si>
    <t>экспертно (подача и укладка вручную в гофры)</t>
  </si>
  <si>
    <t>ЕНиР Е7 (профлист по готовому основанию)</t>
  </si>
  <si>
    <t>экспертно (поликарбонат по готовому каркасу)</t>
  </si>
  <si>
    <t>ЕНиР Е7 (обрешётка)</t>
  </si>
  <si>
    <t>ЕНиР Е7 (огрунтовка праймером)</t>
  </si>
  <si>
    <t>ЕНиР Е7 + Е20 (вскрытие, стяжка местами, 1 слой)</t>
  </si>
  <si>
    <t>ЕНиР Е7 + Е20 (то же, 2 слоя)</t>
  </si>
  <si>
    <t>ЕНиР Е20 (разборка + новая стяжка 0,25 м2)</t>
  </si>
  <si>
    <t>ЕНиР Е7 (мембрана с мех. креплением в бетон)</t>
  </si>
  <si>
    <t>ЕНиР Е7 (стяжка 15 мм)</t>
  </si>
  <si>
    <t>ЕНиР Е7 (добавка на 5 мм)</t>
  </si>
  <si>
    <t>ЕНиР Е7 (наплавление 1 слоя)</t>
  </si>
  <si>
    <t>ЕНиР Е7 (мастика 2 слоя)</t>
  </si>
  <si>
    <t>ЕНиР Е7 (мелкие покрытия из оцинковки)</t>
  </si>
  <si>
    <t>ЕНиР Е7 (наплавляемая 2 слоя)</t>
  </si>
  <si>
    <t>ЕНиР Е7 (прокладная пароизоляция)</t>
  </si>
  <si>
    <t>ЕНиР Е7 (мембрана по готовому основанию)</t>
  </si>
  <si>
    <t>ЕНиР Е7 (стальная фальцевая кровля)</t>
  </si>
  <si>
    <t>ЕНиР Е7 (примыкания ПВХ с фартуком)</t>
  </si>
  <si>
    <t>ЕНиР Е7 (примыкания наплавляемые &gt;600 с фартуком)</t>
  </si>
  <si>
    <t>ЕНиР Е7 (примыкания до 600 без фартука)</t>
  </si>
  <si>
    <t>ЕНиР Е7 (засыпка керамзита + проливка)</t>
  </si>
  <si>
    <t>ЕНиР Е7 (≈20 м2/м3 при 50 мм × 0,1 ч/м2)</t>
  </si>
  <si>
    <t>ЕНиР Е7 (каждый следующий слой)</t>
  </si>
  <si>
    <t>ЕНиР Е7 (минплита на мастике 1 слой)</t>
  </si>
  <si>
    <t>ЕНиР Е7 (утеплитель насухо)</t>
  </si>
  <si>
    <t>ЕНиР Е7 / Е20</t>
  </si>
  <si>
    <t>ЕНиР Е20</t>
  </si>
  <si>
    <t>НВ ТО (прочистка стояка внутреннего водостока машиной)</t>
  </si>
  <si>
    <t>экспертно (разборка, герметизация фланца, сборка)</t>
  </si>
  <si>
    <t>ЕНиР Е7 (врезка воронки с усилением ковра)</t>
  </si>
  <si>
    <t>ЕНиР Е7 (желоба настенные)</t>
  </si>
  <si>
    <t>ЕНиР Е7 (водосточная система, высота до 6 м)</t>
  </si>
  <si>
    <t>ЕНиР Е7 (ПВХ водосток)</t>
  </si>
  <si>
    <t>экспертно (установка решётки в лоток/приямок)</t>
  </si>
  <si>
    <t>ЕНиР Е23 / экспертно</t>
  </si>
  <si>
    <t>НВ ТО кровли</t>
  </si>
  <si>
    <t>ЕНиР Е40 + Е5-1 (изготовление и монтаж рам на кровле)</t>
  </si>
  <si>
    <t>ЕНиР Е5-1 (только монтаж площадок)</t>
  </si>
  <si>
    <t>ЕНиР Е8-1-? / экспертно (герметизация швов пистолетом)</t>
  </si>
  <si>
    <t>ЕНиР Е19-? (укладка сеток) ×экспертно</t>
  </si>
  <si>
    <t>ЕНиР Е8-1-15 (огрунтовка)</t>
  </si>
  <si>
    <t>ГЭСН 11-01-011-02 ×0,85</t>
  </si>
  <si>
    <t>ГЭСН 11-01-011-04 ×0,85</t>
  </si>
  <si>
    <t>ЕНиР Е4-1-49 + Е4-1-46 (бетонирование, армирование, затирка)</t>
  </si>
  <si>
    <t>экспертно (укладка плит насухо 0,12 ч/м2 × 25 м2/м3)</t>
  </si>
  <si>
    <t>ЕНиР Е11-? / ГЭСН 11-01-004 ×0,85</t>
  </si>
  <si>
    <t>ГЭСН 11-01-004 доб. слой ×0,85</t>
  </si>
  <si>
    <t>ГЭСН 11-01-004 ×0,85 (2 слоя мастики)</t>
  </si>
  <si>
    <t>ЕНиР Е11-? (оклеечная гидроизоляция 2 слоя)</t>
  </si>
  <si>
    <t>ЕНиР Е11-? (укладка плит насухо, 10 м2/м3 при 100 мм)</t>
  </si>
  <si>
    <t>ЕНиР Е2-1-? (подсыпка ПГС с уплотнением слоями)</t>
  </si>
  <si>
    <t>ЕНиР Е19-? / Е2-1-? (щебеночная подготовка, ручная)</t>
  </si>
  <si>
    <t>ЕНиР Е19-17 (стяжки цементные)</t>
  </si>
  <si>
    <t>ГЭСН 11-01-011 ×0,85 (самонивелир)</t>
  </si>
  <si>
    <t>ГЭСН 11-01-011 доб. 1 мм ×0,85</t>
  </si>
  <si>
    <t>ГЭСНр 57-? ×0,85</t>
  </si>
  <si>
    <t>ГЭСН 11-01-011 ×0,85</t>
  </si>
  <si>
    <t>ЕНиР Е11-?</t>
  </si>
  <si>
    <t>экспертно (демонтаж 1 плитки, очистка, укладка, затирка)</t>
  </si>
  <si>
    <t>экспертно (аналог 7.2.1)</t>
  </si>
  <si>
    <t>ЕНиР Е8-? (расшивка и затирка швов)</t>
  </si>
  <si>
    <t>ГЭСН 06-01-? нарезка швов ×0,85 + герметизация</t>
  </si>
  <si>
    <t>ЕНиР Е19-? (облицовка ступеней плитками)</t>
  </si>
  <si>
    <t>ГЭСН 11-01-? ×0,85 (деформационный профиль)</t>
  </si>
  <si>
    <t>ГЭСН 11-01-? полимерные полы ×0,85</t>
  </si>
  <si>
    <t>экспертно (укладка ламината с подложкой)</t>
  </si>
  <si>
    <t>ЕНиР Е5-? / экспертно (раскрой, крепление/сварка)</t>
  </si>
  <si>
    <t>ЕНиР Е19-? (линолеум насухо)</t>
  </si>
  <si>
    <t>ЕНиР Е19-? (линолеум на клее со сваркой швов)</t>
  </si>
  <si>
    <t>ГЭСН 11-01-? ×0,85</t>
  </si>
  <si>
    <t>экспертно (аналог 7.2.26)</t>
  </si>
  <si>
    <t>экспертно (замковые модули)</t>
  </si>
  <si>
    <t>ЕНиР Е19-? (покрытия из плиток на клею) + затирка</t>
  </si>
  <si>
    <t>экспертно (ступень+подступенок)</t>
  </si>
  <si>
    <t>ЕНиР Е19-? / Е4-1-49 (бетонирование + заглаживание)</t>
  </si>
  <si>
    <t>ЕНиР Е4-1-49 + топпинг</t>
  </si>
  <si>
    <t>ЕНиР Е19-? (плинтус из плиток)</t>
  </si>
  <si>
    <t>ЕНиР Е19-? (плинтус деревянный)</t>
  </si>
  <si>
    <t>ЕНиР Е19-?</t>
  </si>
  <si>
    <t>экспертно (установка на раствор с выверкой)</t>
  </si>
  <si>
    <t>экспертно (сумма операций)</t>
  </si>
  <si>
    <t>НВ ТО (экспертно)</t>
  </si>
  <si>
    <t>ЕНиР Е3-12 (перегородки в 1/2 кирпича армированные)</t>
  </si>
  <si>
    <t>ЕНиР Е3-12 (перегородки в 1/4 кирпича)</t>
  </si>
  <si>
    <t>ЕНиР Е3-3 (кладка стен простая)</t>
  </si>
  <si>
    <t>ЕНиР Е3-? (кладка из блоков) ×1,2 криволин.</t>
  </si>
  <si>
    <t>экспертно (аналог ТНиР монтаж витражей)</t>
  </si>
  <si>
    <t>ГЭСН 10-05-? ×0,85</t>
  </si>
  <si>
    <t>ЕНиР Е3-? (кладка перегородок из блоков)</t>
  </si>
  <si>
    <t>ЕНиР Е3-?</t>
  </si>
  <si>
    <t>ГЭСН 10-05-? ×0,85 (перегородки из ПГП)</t>
  </si>
  <si>
    <t>ГЭСН 10-05-? ×0,85 (сумма операций: каркас, 3 слоя, проём)</t>
  </si>
  <si>
    <t>ГЭСН 10-05-002 ×0,85</t>
  </si>
  <si>
    <t>ГЭСН 10-05-? ×0,85 (ГВЛ)</t>
  </si>
  <si>
    <t>ГЭСН 10-05-001 ×0,85</t>
  </si>
  <si>
    <t>экспертно (5–7 кабин в день звеном 2 чел, ~4,5 м2/кабина)</t>
  </si>
  <si>
    <t>ЕНиР Е11-? (10 м2/м3 при 100 мм)</t>
  </si>
  <si>
    <t>ГЭСНр 56-? ×0,85</t>
  </si>
  <si>
    <t>ЕНиР Е20-? / ГЭСНр ×0,85</t>
  </si>
  <si>
    <t>ГЭСН 15-01-? ×0,85</t>
  </si>
  <si>
    <t>ЕНиР Е20-? ×экспертно</t>
  </si>
  <si>
    <t>ГЭСН 08-01-003 ×0,85</t>
  </si>
  <si>
    <t>ЕНиР Е8-1-? (штукатурка по маякам)</t>
  </si>
  <si>
    <t>ЕНиР Е8-1-?</t>
  </si>
  <si>
    <t>экспертно (аккуратный монтаж, плёнка, стыки)</t>
  </si>
  <si>
    <t>ЕНиР Е8-? (облицовка стен плиткой) + грунт + затирка</t>
  </si>
  <si>
    <t>ЕНиР Е8-1-? (оклейка обоями)</t>
  </si>
  <si>
    <t>ЕНиР Е8-1-15 (окраска 2 раза)</t>
  </si>
  <si>
    <t>ЕНиР Е8-1-? (шпаклевка 2 слоя + шлифовка)</t>
  </si>
  <si>
    <t>ЕНиР Е8-1-? (натяжка сетки)</t>
  </si>
  <si>
    <t>ЕНиР Е11-? (10 м2/м3)</t>
  </si>
  <si>
    <t>ГЭСНр 63-? ×0,85</t>
  </si>
  <si>
    <t>ГЭСН 15-? ×0,85</t>
  </si>
  <si>
    <t>ГЭСН 15-01-047 ×0,85</t>
  </si>
  <si>
    <t>ЕНиР Е5-1-? (монтаж лёгких МК)</t>
  </si>
  <si>
    <t>ГЭСН 15-01-047 ×0,85 (П113)</t>
  </si>
  <si>
    <t>ГЭСН 15-01-047 + 26-01-? ×0,85 (сумма операций)</t>
  </si>
  <si>
    <t>ГЭСНр ×0,85</t>
  </si>
  <si>
    <t>экспертно (аналог крепление трубопроводов хомутами)</t>
  </si>
  <si>
    <t>экспертно (аналог анкерное крепление оборудования)</t>
  </si>
  <si>
    <t>экспертно (аналог сверление + анкер + хомут)</t>
  </si>
  <si>
    <t>экспертно (аналог 9.1.9 + сверление и герметизация поддона)</t>
  </si>
  <si>
    <t>ГЭСН 16 (арматура) ×0,85</t>
  </si>
  <si>
    <t>экспертно (аналог 9.1.14 + врезка в канализацию)</t>
  </si>
  <si>
    <t>экспертно (аналог регулировка опор)</t>
  </si>
  <si>
    <t>экспертно (аналог 9.1.68 трап + подключение)</t>
  </si>
  <si>
    <t>ГЭСН 16 (внутр. трубопроводы) ×0,85</t>
  </si>
  <si>
    <t>ГЭСН 17 (санприборы) ×0,85</t>
  </si>
  <si>
    <t>ГЭСН 18 (отопление, оборудование) ×0,85</t>
  </si>
  <si>
    <t>экспертно (аналог подключение датчика уровня)</t>
  </si>
  <si>
    <t>ЕНиР Е8-1 (окраска металла) + очистка щётками</t>
  </si>
  <si>
    <t>ЕНиР Е22-2 (сварка трубопроводов) + ГЭСН 16 (арматура) ×0,85</t>
  </si>
  <si>
    <t>ГЭСН 26 (теплоизоляция) ×0,85</t>
  </si>
  <si>
    <t>экспертно (аналог навеска экрана)</t>
  </si>
  <si>
    <t>ЕНиР Е9-1 (санитарно-технические системы)</t>
  </si>
  <si>
    <t>экспертно (аналог выезд инженера, согласование с РСО)</t>
  </si>
  <si>
    <t>экспертно (аналог сопровождение комиссии РСО)</t>
  </si>
  <si>
    <t>ЕНиР Е22-2 (сварка трубопроводов) + ГЭСН 16 (внутр. трубопроводы) ×0,85</t>
  </si>
  <si>
    <t>ЕНиР Е9-1 (санитарно-технические системы) / ГЭСН 16 (внутр. трубопроводы) ×0,85</t>
  </si>
  <si>
    <t>экспертно (аналог монтаж на DIN-рейку)</t>
  </si>
  <si>
    <t>экспертно (аналог монтаж вычислителя, подключение линий)</t>
  </si>
  <si>
    <t>экспертно (аналог подключение устройства считывания)</t>
  </si>
  <si>
    <t>ГЭСН 16 (арматура) ×0,85 + ЕНиР Е22-2 (сварка трубопроводов)</t>
  </si>
  <si>
    <t>экспертно (аналог навеска шкафа, ввод кабелей)</t>
  </si>
  <si>
    <t>ЕНиР Е22-2 (сварка трубопроводов)</t>
  </si>
  <si>
    <t>ЕНиР Е22-2 (сварка трубопроводов) + НВ ТО</t>
  </si>
  <si>
    <t>экспертно (аналог отбор пробы)</t>
  </si>
  <si>
    <t>экспертно (аналог сопровождение комиссии)</t>
  </si>
  <si>
    <t>ЕНиР Е8-1 (окраска металла)</t>
  </si>
  <si>
    <t>ЕНиР Е5-1 / ГЭСН 09-03 (опорные конструкции) ×0,85</t>
  </si>
  <si>
    <t>экспертно (аналог навеска шкафа на анкеры)</t>
  </si>
  <si>
    <t>НВ ТО (регламент вакуумирования 30–40 мин + подключение)</t>
  </si>
  <si>
    <t>НВ ТО (аналог 9.3.1, больший объём контура)</t>
  </si>
  <si>
    <t>НВ ТО (аналог 9.3.1)</t>
  </si>
  <si>
    <t>НВ ТО (аналог 9.3.1, 2 вакуумирования/ловушка)</t>
  </si>
  <si>
    <t>экспертно (2 чел. × 1,5 ч: вскрытие люков, проход камерой, отчёт)</t>
  </si>
  <si>
    <t>экспертно (аналог 9.3.5 на ~120 м.п.)</t>
  </si>
  <si>
    <t>экспертно (аналог ГЭСН 20-? нет; 2 чел. 30–40 м2/смену с АВД и реагентом)</t>
  </si>
  <si>
    <t>НВ ТО (диагностика сплит-системы 45–60 мин)</t>
  </si>
  <si>
    <t>НВ ТО (поиск утечки течеискателем/опрессовкой)</t>
  </si>
  <si>
    <t>НВ ТО (демонтаж кожуха, замена двигателя с крыльчаткой, проверка)</t>
  </si>
  <si>
    <t>НВ ТО (полная разборка внутр. блока, замена тангенциального вентилятора/двигателя)</t>
  </si>
  <si>
    <t>НВ ТО (замена дренажной помпы)</t>
  </si>
  <si>
    <t>НВ ТО (замена крыльчатки без замены двигателя)</t>
  </si>
  <si>
    <t>экспертно (аналог ЕНиР Е11 — изоляция трубками, 50–60 м.п./смену на 1 чел.)</t>
  </si>
  <si>
    <t>ЕНиР Е11 (изоляция плоских поверхностей плитами; ~0,4 ч/м2 при 50 мм)</t>
  </si>
  <si>
    <t>ЕНиР Е11 (цилиндры на трубопроводах малых Ду, большой расход времени на м3)</t>
  </si>
  <si>
    <t>ЕНиР Е11 (цилиндры/сегменты из пенопласта)</t>
  </si>
  <si>
    <t>экспертно (6 паек + изоляция рефнета VRF)</t>
  </si>
  <si>
    <t>экспертно (крепление защитной корзины 1 000×500×600 на анкерах)</t>
  </si>
  <si>
    <t>экспертно (аналог 9.3.19)</t>
  </si>
  <si>
    <t>экспертно (аналог 9.3.19, 3 чел. на подъём)</t>
  </si>
  <si>
    <t>экспертно (аналог ГЭСН 20-? дренаж, 40 м.п./смену)</t>
  </si>
  <si>
    <t>экспертно (аналог 9.3.22)</t>
  </si>
  <si>
    <t>экспертно (2 чел. × 8 ч: нар. блок + 2 внутр. + 2 трассы до 5 м + ПНР)</t>
  </si>
  <si>
    <t>экспертно (аналог 9.3.24 + 1 вн. блок)</t>
  </si>
  <si>
    <t>экспертно (аналог 9.3.24 + 2 вн. блока)</t>
  </si>
  <si>
    <t>экспертно (2 чел. × 2 ч: кронштейн, навеска, подключение)</t>
  </si>
  <si>
    <t>экспертно (аналог 9.3.27)</t>
  </si>
  <si>
    <t>экспертно (аналог 9.3.27, 3 чел./такелаж)</t>
  </si>
  <si>
    <t>экспертно (аналог ГЭСН 20-02 клапаны, круглый обратный клапан на хомутах)</t>
  </si>
  <si>
    <t>НВ ТО (замеры давлений/перегрева, корректировка заправки)</t>
  </si>
  <si>
    <t>НВ ТО (проверка/настройка реле, датчиков, защит)</t>
  </si>
  <si>
    <t>экспертно (2 чел. × 1 ч: разборка, обезжиривание улитки/колеса)</t>
  </si>
  <si>
    <t>экспертно (аналог 9.3.33, зонт до 2 000×1 500)</t>
  </si>
  <si>
    <t>НВ ТО (1 пайка с азотом)</t>
  </si>
  <si>
    <t>НВ ТО (аналог 9.3.35, крупный Ду)</t>
  </si>
  <si>
    <t>НВ ТО (заправка по массе/давлению)</t>
  </si>
  <si>
    <t>НВ ТО (продувка азотом)</t>
  </si>
  <si>
    <t>экспертно (аналог ГЭСН 20-01-001 ×0,85; практ. выработка звена 2 чел. 18–25 м2/смену)</t>
  </si>
  <si>
    <t>экспертно (аналог 9.3.45 ×1,3 — нержавеющая сталь)</t>
  </si>
  <si>
    <t>экспертно (аналог 9.3.49, фланцевое)</t>
  </si>
  <si>
    <t>экспертно (аналог 9.3.49)</t>
  </si>
  <si>
    <t>экспертно (аналог 9.3.49, 1,2 мм)</t>
  </si>
  <si>
    <t>экспертно (2 линии в изоляции + кабель, крепление; 35 м.п./смену звено 2 чел.)</t>
  </si>
  <si>
    <t>экспертно (аналог 9.3.55)</t>
  </si>
  <si>
    <t>экспертно (аналог 9.3.55, пайка муфт)</t>
  </si>
  <si>
    <t>экспертно (аналог 9.3.55, пайка муфт, тяжёлые опоры)</t>
  </si>
  <si>
    <t>НВ ТО (разборка-сборка блока для чистки/ремонта)</t>
  </si>
  <si>
    <t>НВ ТО (ТО сплит 2 блока 7–24 тыс. BTU)</t>
  </si>
  <si>
    <t>НВ ТО (аналог 9.3.60)</t>
  </si>
  <si>
    <t>НВ ТО (аналог 9.3.60, полупромышленный)</t>
  </si>
  <si>
    <t>экспертно (щёточно-вакуумная очистка, 2 чел. 100+ м2/смену)</t>
  </si>
  <si>
    <t>НВ ТО (чистка, проверка эл. соединений завесы)</t>
  </si>
  <si>
    <t>НВ ТО (аналог 9.3.65)</t>
  </si>
  <si>
    <t>экспертно (замена/установка фильтр-вставки)</t>
  </si>
  <si>
    <t>экспертно (аналог ГЭСН 20-02 агрегаты, ×0,85; масса не указана)</t>
  </si>
  <si>
    <t>экспертно (установка контроллера, врезка в цепь управления)</t>
  </si>
  <si>
    <t>экспертно (аналог монтаж элемента автоматики)</t>
  </si>
  <si>
    <t>экспертно (блок ротации + коммутация 2 кондиционеров)</t>
  </si>
  <si>
    <t>экспертно (резьбовой/фланцевый вентиль на обвязке калорифера/фанкойла)</t>
  </si>
  <si>
    <t>экспертно (аналог 9.3.73, с приводом)</t>
  </si>
  <si>
    <t>экспертно (аналог 9.3.73)</t>
  </si>
  <si>
    <t>экспертно (аналог ГЭСН 20-02-002 ×0,85; без крана и стакана)</t>
  </si>
  <si>
    <t>экспертно (аналог 9.3.76)</t>
  </si>
  <si>
    <t>экспертно (аналог ГЭСН 20-02-001 ×0,85)</t>
  </si>
  <si>
    <t>экспертно (аналог 9.3.80)</t>
  </si>
  <si>
    <t>экспертно (подвес, подключение к воздуховоду, дренаж, вальцовка)</t>
  </si>
  <si>
    <t>экспертно (аналог 9.3.84)</t>
  </si>
  <si>
    <t>экспертно (шпильки, подвес, панель, дренаж)</t>
  </si>
  <si>
    <t>экспертно (аналог 9.3.87)</t>
  </si>
  <si>
    <t>экспертно (напольно-потолочный блок)</t>
  </si>
  <si>
    <t>экспертно (аналог 9.3.90)</t>
  </si>
  <si>
    <t>экспертно (пластина, навеска, вальцовка, дренаж)</t>
  </si>
  <si>
    <t>экспертно (аналог 9.3.93)</t>
  </si>
  <si>
    <t>экспертно (аналог ГЭСН 20-02 нагреватели ×0,85)</t>
  </si>
  <si>
    <t>экспертно (аналог ГЭСН 20-02 калориферы ×0,85; без обвязки)</t>
  </si>
  <si>
    <t>экспертно (аналог 9.3.97)</t>
  </si>
  <si>
    <t>экспертно (аналог ГЭСН 20-02-008 ×0,85)</t>
  </si>
  <si>
    <t>экспертно (аналог 9.3.101)</t>
  </si>
  <si>
    <t>экспертно (аналог ГЭСН 20-02 клапаны ×0,85)</t>
  </si>
  <si>
    <t>НВ ТО (замена фильтр-вставки)</t>
  </si>
  <si>
    <t>НВ ТО (замена кассеты)</t>
  </si>
  <si>
    <t>экспертно (аналог ГЭСН 20-02 вставки гибкие ×0,85)</t>
  </si>
  <si>
    <t>экспертно (элемент автоматики)</t>
  </si>
  <si>
    <t>экспертно (клапан + привод)</t>
  </si>
  <si>
    <t>экспертно (аналог 9.3.103)</t>
  </si>
  <si>
    <t>экспертно (аналог ГЭСН 20-02 зонты ×0,85)</t>
  </si>
  <si>
    <t>экспертно (аналог 9.3.96)</t>
  </si>
  <si>
    <t>НВ ТО (зимний комплект: 3 узла)</t>
  </si>
  <si>
    <t>экспертно (подвесной монтаж агрегата до 100 кг, подключение)</t>
  </si>
  <si>
    <t>экспертно (аналог 9.3.117)</t>
  </si>
  <si>
    <t>НВ ТО (накопительная помпа + шланги)</t>
  </si>
  <si>
    <t>НВ ТО</t>
  </si>
  <si>
    <t>экспертно (аналог ГЭСН 20-02 рекуператоры ×0,85)</t>
  </si>
  <si>
    <t>экспертно (аналог 9.3.129)</t>
  </si>
  <si>
    <t>экспертно (аналог 9.3.129, 3 чел., подмости)</t>
  </si>
  <si>
    <t>экспертно (сборка узла, подключение, наладка)</t>
  </si>
  <si>
    <t>экспертно (2 чел. × 7 ч: блоки, трасса до 5 м, дренаж, ПНР)</t>
  </si>
  <si>
    <t>экспертно (аналог 9.3.136)</t>
  </si>
  <si>
    <t>экспертно (аналог 9.3.139)</t>
  </si>
  <si>
    <t>экспертно (аналог 9.3.142)</t>
  </si>
  <si>
    <t>экспертно (2 чел. × 4,5 ч, стандартный монтаж)</t>
  </si>
  <si>
    <t>экспертно (аналог 9.3.145)</t>
  </si>
  <si>
    <t>экспертно (навеска + подключение к обвязке и эл.)</t>
  </si>
  <si>
    <t>экспертно (аналог 9.3.148)</t>
  </si>
  <si>
    <t>экспертно (навеска, подключение до 3 м кабеля)</t>
  </si>
  <si>
    <t>экспертно (аналог 9.3.152)</t>
  </si>
  <si>
    <t>экспертно (аналог ГЭСН 20-02 узлы прохода ×0,85)</t>
  </si>
  <si>
    <t>экспертно (установка ЧП + подключение силовых цепей)</t>
  </si>
  <si>
    <t>экспертно (аналог ГЭСН 20-02 шумоглушители ×0,85)</t>
  </si>
  <si>
    <t>экспертно (аналог 9.3.161)</t>
  </si>
  <si>
    <t>экспертно (навеска щита, ввод и подключение кабелей)</t>
  </si>
  <si>
    <t>экспертно (аналог ЕНиР Е11 каучук листовой)</t>
  </si>
  <si>
    <t>НВ ТО (откачка, демонтаж 2 блоков)</t>
  </si>
  <si>
    <t>экспертно (аналог 9.3.N4)</t>
  </si>
  <si>
    <t>экспертно (аналог ЕНиР Е11)</t>
  </si>
  <si>
    <t>НВ ТО (регламент ТО вентсистем)</t>
  </si>
  <si>
    <t>экспертно (аналог ЕНиР Е20 сверление)</t>
  </si>
  <si>
    <t>НВ ТО (ремонт холодильного контура)</t>
  </si>
  <si>
    <t>ГЭСНм 08-03-526 ×0,85</t>
  </si>
  <si>
    <t>ГЭСНм 08-03-525 ×0,85 (рубильник/ЯРП)</t>
  </si>
  <si>
    <t>экспертно (аналог ЕНиР Е23-6 установка шины)</t>
  </si>
  <si>
    <t>ЕНиР Е23-6-? / ГЭСНм 08-03-526-01 ×0,85</t>
  </si>
  <si>
    <t>ГЭСНм 08-03-526-01 ×0,85</t>
  </si>
  <si>
    <t>экспертно (аналог 10.1.11 + крепление на плату)</t>
  </si>
  <si>
    <t>экспертно (аналог 10.1.8 + крепление на плату)</t>
  </si>
  <si>
    <t>экспертно (аналог 10.1.9 + крепление на плату)</t>
  </si>
  <si>
    <t>экспертно (аналог 10.1.10 + крепление на плату)</t>
  </si>
  <si>
    <t>ГЭСНм 08-03-597 ×0,85 (щитовые приборы)</t>
  </si>
  <si>
    <t>ГЭСНм 08-03-597 ×0,85</t>
  </si>
  <si>
    <t>экспертно (аналог реле времени, монтаж+программирование)</t>
  </si>
  <si>
    <t>ГЭСНм 08-03-573 ×0,85 (контактор до 100 А)</t>
  </si>
  <si>
    <t>ГЭСНм 08-03-591 ×0,85 (ящик/щит в нишу)</t>
  </si>
  <si>
    <t>ГЭСНм 08-03-591 ×0,85</t>
  </si>
  <si>
    <t>экспертно (аналог 10.1.17)</t>
  </si>
  <si>
    <t>ГЭСНм 08-03-573 ×0,85</t>
  </si>
  <si>
    <t>экспертно (щит в сборе, навеска + ввод/вывод кабелей)</t>
  </si>
  <si>
    <t>экспертно (монтаж шкафа управления + наладка)</t>
  </si>
  <si>
    <t>ГЭСНм 08-03-591 ×0,85 (ЯТП)</t>
  </si>
  <si>
    <t>экспертно (30 % монтажа)</t>
  </si>
  <si>
    <t>экспертно (аналог ГЭСНм 08-03-526)</t>
  </si>
  <si>
    <t>ГЭСНм 08-02-399 ×0,85 (затягивание первого провода)</t>
  </si>
  <si>
    <t>ГЭСНм 08-02-402 ×0,85 (кабель по лотку/конструкциям)</t>
  </si>
  <si>
    <t>ГЭСНм 08-02-390 ×0,85 (короб пластмассовый)</t>
  </si>
  <si>
    <t>ГЭСНм 08-02-390 ×0,85</t>
  </si>
  <si>
    <t>ГЭСНм 08-02-412 ×0,85 (присоединение жил к зажимам)</t>
  </si>
  <si>
    <t>экспертно (крепление к плоскости, 2 отверстия)</t>
  </si>
  <si>
    <t>ГЭСНм 08-03-593 ×0,85 (коробка + гнездо)</t>
  </si>
  <si>
    <t>ГЭСНм 08-03-593 ×0,85</t>
  </si>
  <si>
    <t>ГЭСНм 08-02-394 ×0,85 (лоток по установленным конструкциям)</t>
  </si>
  <si>
    <t>ГЭСНм 08-02-412 ×0,85 (оконцевание опрессовкой)</t>
  </si>
  <si>
    <t>экспертно (труба-опуск с креплением)</t>
  </si>
  <si>
    <t>ГЭСНм 08-02-394 ×0,85 (профиль/полоса)</t>
  </si>
  <si>
    <t>ГЭСНм 08-02-397 ×0,85 (металлорукав)</t>
  </si>
  <si>
    <t>ГЭСНм 08-02-409 ×0,85 (труба ПВХ на скобах)</t>
  </si>
  <si>
    <t>ГЭСНм 08-02-409 ×0,85</t>
  </si>
  <si>
    <t>ЕНиР Е23 ×0,4 (демонтаж)</t>
  </si>
  <si>
    <t>ГЭСНм 08-02-401 ×0,85</t>
  </si>
  <si>
    <t>ГЭСНм 08-02-394 ×0,85</t>
  </si>
  <si>
    <t>экспертно (35 % монтажа)</t>
  </si>
  <si>
    <t>ЕНиР Е20-1 / ГЭСНр ×0,85</t>
  </si>
  <si>
    <t>ГЭСНм 10-08 ×0,85</t>
  </si>
  <si>
    <t>ЕНиР Е23</t>
  </si>
  <si>
    <t>экспертно (конфигурирование модема по ПО производителя)</t>
  </si>
  <si>
    <t>паспорт/регламент производителя (параметрирование ПУ)</t>
  </si>
  <si>
    <t>экспертно (проверка опроса ПУ из ИВК)</t>
  </si>
  <si>
    <t>экспертно (аналог 10.1.18)</t>
  </si>
  <si>
    <t>экспертно (аналог блока питания LED)</t>
  </si>
  <si>
    <t>ГЭСНм 08-03-591 ×0,85 (штепсельное соединение)</t>
  </si>
  <si>
    <t>ГЭСНм 08-03-591-08 ×0,85</t>
  </si>
  <si>
    <t>ГЭСНм 08-03-591 ×0,85 (штепсельная силовая)</t>
  </si>
  <si>
    <t>ГЭСНм 08-03-591-04 ×0,85</t>
  </si>
  <si>
    <t>ГЭСНм 08-03-591-01 ×0,85</t>
  </si>
  <si>
    <t>ГЭСНм 08-03-571 ×0,85 (счётчик 3ф)</t>
  </si>
  <si>
    <t>ГЭСНм 08-03-575 ×0,85 (ТТ до 0,66 кВ)</t>
  </si>
  <si>
    <t>экспертно (10 вторичных цепей + испытательная коробка)</t>
  </si>
  <si>
    <t>экспертно (замена контроллера, перекоммутация, загрузка ПО)</t>
  </si>
  <si>
    <t>экспертно (аналог 10.3.24 + доп. входы/выходы)</t>
  </si>
  <si>
    <t>экспертно (аналог 10.3.24)</t>
  </si>
  <si>
    <t>экспертно (линия RS-485 + адресация)</t>
  </si>
  <si>
    <t>экспертно (конфигурирование БМХО ~40–60 точек)</t>
  </si>
  <si>
    <t>экспертно (обследование + схема)</t>
  </si>
  <si>
    <t>паспорт/регламент производителя (замена контроллера ХМ)</t>
  </si>
  <si>
    <t>экспертно (шкаф + 2 переподключения + Modbus)</t>
  </si>
  <si>
    <t>экспертно (анализатор + 3 ТТ + вторичка)</t>
  </si>
  <si>
    <t>экспертно (время в пути)</t>
  </si>
  <si>
    <t>паспорт/регламент Carel (установка плат + загрузка ПО)</t>
  </si>
  <si>
    <t>ГЭСНм 08-03-571 ×0,85</t>
  </si>
  <si>
    <t>экспертно (аналог ГЭСНм 08-03-591)</t>
  </si>
  <si>
    <t>экспертно (снятие+замена драйвера+монтаж)</t>
  </si>
  <si>
    <t>НВ ТО (замена лампы до 3 м)</t>
  </si>
  <si>
    <t>экспертно (трековый шинопровод, крепление 2 точки/м)</t>
  </si>
  <si>
    <t>экспертно (подвес/кронштейн + подключение)</t>
  </si>
  <si>
    <t>ГЭСНм 08-03-594 ×0,85</t>
  </si>
  <si>
    <t>ГЭСНм 08-03-600 ×0,85 (блок прожекторов)</t>
  </si>
  <si>
    <t>ГЭСНм 08-03-600 ×0,85 (прожектор)</t>
  </si>
  <si>
    <t>экспертно (настенный рециркулятор + розетка/подключение)</t>
  </si>
  <si>
    <t>экспертно (крепление на лоток + подключение)</t>
  </si>
  <si>
    <t>ГЭСНм 08-03-594 ×0,85 (на кронштейне)</t>
  </si>
  <si>
    <t>экспертно (лента наклейкой + пайка/коннекторы)</t>
  </si>
  <si>
    <t>ГЭСНм 08-03-594 ×0,85 + демонтаж</t>
  </si>
  <si>
    <t>экспертно (2 чел., подъёмник)</t>
  </si>
  <si>
    <t>ГЭСНм 08-03-600 ×0,85</t>
  </si>
  <si>
    <t>экспертно (НВ ТО, попутная операция)</t>
  </si>
  <si>
    <t>НВ ТО (выезд + время на объекте)</t>
  </si>
  <si>
    <t>НВ ЭТЛ (2 инж. × 1,5 дня + отчёт ~150 линий)</t>
  </si>
  <si>
    <t>НВ ЭТЛ (аналог 10.6.5 ×1,35)</t>
  </si>
  <si>
    <t>НВ ЭТЛ (измерение Rз одного заземлителя)</t>
  </si>
  <si>
    <t>экспертно (испытание мегаомметром 2500 В, на 1 м)</t>
  </si>
  <si>
    <t>экспертно (заявка + присутствие)</t>
  </si>
  <si>
    <t>экспертно (заявка в сетевую + присутствие)</t>
  </si>
  <si>
    <t>НВ ЭТЛ (оформление протоколов)</t>
  </si>
  <si>
    <t>экспертно (2 чел. × 2 ч, подключение кабеля к ВРУ/АВР)</t>
  </si>
  <si>
    <t>НВ ЭТЛ (визуальный осмотр щита)</t>
  </si>
  <si>
    <t>НВ ЭТЛ</t>
  </si>
  <si>
    <t>НВ ЭТЛ (за линию)</t>
  </si>
  <si>
    <t>НВ ЭТЛ (за токоприёмник)</t>
  </si>
  <si>
    <t>паспорт производителя</t>
  </si>
  <si>
    <t>экспертно (поиск/прожиг КЛ 0,4 кВ, на 1 м трассы)</t>
  </si>
  <si>
    <t>НВ ТО (протяжка, чистка, осмотр щита до 24 групп)</t>
  </si>
  <si>
    <t>НВ ЭТЛ (съёмка щита + отчёт)</t>
  </si>
  <si>
    <t>ЕНиР Е2-1-58 / ГЭСН 23-01-001-01 ×0,85</t>
  </si>
  <si>
    <t>ЕНиР Е2-1-58 / ГЭСН 23-01-001-02 ×0,85</t>
  </si>
  <si>
    <t>ЕНиР Е4-1-49 / ГЭСН 23-01-001-03 ×0,85</t>
  </si>
  <si>
    <t>экспертно (аналог ЕНиР Е25 временные ограждения)</t>
  </si>
  <si>
    <t>экспертно (аналог временного ограждения)</t>
  </si>
  <si>
    <t>ГЭСНр 63 / ЕНиР Е20-1 (бетонирование мелкими объёмами) ×0,85</t>
  </si>
  <si>
    <t>ГЭСНр (ремонт ж/б местами до 0,2 м2) ×0,85</t>
  </si>
  <si>
    <t>ЕНиР Е5-1-6, Е22-1-1 (изгот. 40 + монтаж 30 ч/т)</t>
  </si>
  <si>
    <t>ЕНиР Е4-1-… сборный ж/б (плиты каналов)</t>
  </si>
  <si>
    <t>ЕНиР Е22-1-1 + Е9-2 (вырезка/приварка опоры)</t>
  </si>
  <si>
    <t>ЕНиР Е22-1-1 + Е9-2</t>
  </si>
  <si>
    <t>ЕНиР Е11-37 (оклеечная гидроизоляция 2 слоя)</t>
  </si>
  <si>
    <t>ЕНиР Е9-2 + Е22-1-1 (врезка с отключением, без земляных)</t>
  </si>
  <si>
    <t>ЕНиР Е9-2 + Е22-1-1</t>
  </si>
  <si>
    <t>ГЭСНр сб.66 (очистка камер) ×0,85</t>
  </si>
  <si>
    <t>ГЭСНр сб.66 ×0,85</t>
  </si>
  <si>
    <t>ГЭСНр сб.66 ×0,85 (k на t&gt;40°C)</t>
  </si>
  <si>
    <t>ЕНиР Е11-3 / ГЭСН 26-01-018 ×0,85</t>
  </si>
  <si>
    <t>ЕНиР Е11-3 / ГЭСН 26-01-009 ×0,85</t>
  </si>
  <si>
    <t>ЕНиР Е9-2-… (установка колец) / Е4-1</t>
  </si>
  <si>
    <t>экспертно (аналог ГЭСНр 66 смена люков)</t>
  </si>
  <si>
    <t>ЕНиР Е3 + ГЭСНр сб.66 ×0,85</t>
  </si>
  <si>
    <t>ЕНиР Е2-1-47 + Е2-1-58</t>
  </si>
  <si>
    <t>ГЭСН 22-04 ×0,85</t>
  </si>
  <si>
    <t>ГЭСН 22-04-002 ×0,85</t>
  </si>
  <si>
    <t>ЕНиР Е2-1-… (крепление траншей)</t>
  </si>
  <si>
    <t>ГЭСНр сб.66 (очистка колодца) ×0,85</t>
  </si>
  <si>
    <t>экспертно (погружной насос 10–15 м3/ч)</t>
  </si>
  <si>
    <t>экспертно (откачка илососом + промывка)</t>
  </si>
  <si>
    <t>экспертно (производительность каналопромывки ~40 м/ч на звено 2 чел)</t>
  </si>
  <si>
    <t>экспертно (аналог 11.2.10)</t>
  </si>
  <si>
    <t>экспертно (выезд, 2 чел × 2 ч)</t>
  </si>
  <si>
    <t>ГЭСН 16-… (установка ёмкостей) ×0,85</t>
  </si>
  <si>
    <t>ГЭСН 16 ×0,85</t>
  </si>
  <si>
    <t>экспертно (аналог ГЭСН 23-03)</t>
  </si>
  <si>
    <t>ЕНиР Е9-2 (укладка ПЭ труб) + фасонные</t>
  </si>
  <si>
    <t>ЕНиР Е9-2 + Е22-1 (стыковая сварка ПЭ)</t>
  </si>
  <si>
    <t>ЕНиР Е9-2 + Е22-1</t>
  </si>
  <si>
    <t>ЕНиР Е4-1 / ГЭСН 23-02 ×0,85 (с краном)</t>
  </si>
  <si>
    <t>ЕНиР Е9-2 (раструбные ПВХ)</t>
  </si>
  <si>
    <t>ЕНиР Е9-2</t>
  </si>
  <si>
    <t>ГЭСН 23-03-002 ×0,85 (на 1 м3 конструкций колодца)</t>
  </si>
  <si>
    <t>ГЭСН 23-03-002 ×0,85 + водоотлив</t>
  </si>
  <si>
    <t>ЕНиР Е8-1-2 (оштукатуривание 3,1 м2)</t>
  </si>
  <si>
    <t>сумма операций: ЕНиР Е2-1-47, Е9-2, Е8-1 (лоток)</t>
  </si>
  <si>
    <t>сумма операций + водоотлив</t>
  </si>
  <si>
    <t>ЕНиР Е27 / экспертно</t>
  </si>
  <si>
    <t>регламент производителя ЛОС</t>
  </si>
  <si>
    <t>ЕНиР Е9-2-1 (чугунные раструбные)</t>
  </si>
  <si>
    <t>ЕНиР Е9-2-1</t>
  </si>
  <si>
    <t>ЕНиР Е9-2 + Е22-1-1 (сварка стыков)</t>
  </si>
  <si>
    <t>ЕНиР Е9-2 (ПЭ трубы)</t>
  </si>
  <si>
    <t>ЕНиР Е11 (антикоррозионная изоляция трубопроводов)</t>
  </si>
  <si>
    <t>ЕНиР Е9-2 (фасонные части)</t>
  </si>
  <si>
    <t>ЕНиР Е22 (сварка ПЭ) / экспертно</t>
  </si>
  <si>
    <t>ЕНиР Е9-2 / экспертно</t>
  </si>
  <si>
    <t>ЕНиР Е9-2 (арматура в колодцах)</t>
  </si>
  <si>
    <t>ЕНиР Е22-1-1 (приварка фланца)</t>
  </si>
  <si>
    <t>ЕНиР Е22-1-1</t>
  </si>
  <si>
    <t>экспертно (паспорт фитинга)</t>
  </si>
  <si>
    <t>ЕНиР Е9-1 / экспертно</t>
  </si>
  <si>
    <t>ЕНиР Е9-2 + Е22-1-1 (стальные трубы в каналах)</t>
  </si>
  <si>
    <t>ЕНиР Е9-2 + Е22-1-1 (1,6 МПа, контроль стыков)</t>
  </si>
  <si>
    <t>ГЭСН 24-01 ×0,85 (ППУ надземно)</t>
  </si>
  <si>
    <t>ГЭСН 24-01 ×0,85</t>
  </si>
  <si>
    <t>ГЭСН 24-01 ×0,85 + изоляция стыков (стеснённо)</t>
  </si>
  <si>
    <t>ГЭСН 24-01 ×0,85 + изоляция стыков</t>
  </si>
  <si>
    <t>ЕНиР Е9-1 / Е22-1 (арматура приварная/фланцевая)</t>
  </si>
  <si>
    <t>ЕНиР Е9-1 / Е22-1</t>
  </si>
  <si>
    <t>ЕНиР Е9-1-… (муфтовая арматура)</t>
  </si>
  <si>
    <t>ЕНиР Е9-2 + Е22-1-1 (сильфонный/П-образный)</t>
  </si>
  <si>
    <t>ЕНиР Е9-1 (смена прокладки)</t>
  </si>
  <si>
    <t>регламент производителя ППУ</t>
  </si>
  <si>
    <t>ЕНиР Е11-3</t>
  </si>
  <si>
    <t>ГЭСН 47-01 ×0,85 (выкашивание)</t>
  </si>
  <si>
    <t>ЕНиР Е2-1-58 (засыпка вручную, гр. II)</t>
  </si>
  <si>
    <t>ЕНиР Е2-1-47 / ГЭСН 47-01 ×0,85</t>
  </si>
  <si>
    <t>ЕНиР Е5 / экспертно (панели на готовые столбы + установка столбов)</t>
  </si>
  <si>
    <t>ЕНиР Е4-1 (цоколь) + Е5</t>
  </si>
  <si>
    <t>ЕНиР Е5-1 + Е22-1-1 (изгот.+монтаж ограждения)</t>
  </si>
  <si>
    <t>экспертно (сверление, анкеровка ~4 эл/м2)</t>
  </si>
  <si>
    <t>ЕНиР Е27-4 (доп. 0,5 см)</t>
  </si>
  <si>
    <t>ЕНиР Е27-4 / ГЭСН 27 ×0,85 (литой вручную)</t>
  </si>
  <si>
    <t>ГЭСН 27-06 ×0,85</t>
  </si>
  <si>
    <t>ГЭСН 27-09 ×0,85 / экспертно</t>
  </si>
  <si>
    <t>ГЭСН 27-09 ×0,85 (вручную по трафарету)</t>
  </si>
  <si>
    <t>экспертно (швонарезчик, глубина до 5 см)</t>
  </si>
  <si>
    <t>ЕНиР Е8-1-15 (с очисткой, 2 слоя)</t>
  </si>
  <si>
    <t>экспертно (ручная уборка территории)</t>
  </si>
  <si>
    <t>ЕНиР Е2-1-36 (планировка вручную)</t>
  </si>
  <si>
    <t>ЕНиР Е27-4 (вручную, малые площади)</t>
  </si>
  <si>
    <t>ЕНиР Е2-1-36 + Е2-1-59</t>
  </si>
  <si>
    <t>ГЭСН 47-01 ×0,85 (насыпка грунта 0,2 м3/м2)</t>
  </si>
  <si>
    <t>ГЭСН 47-01-046 ×0,85</t>
  </si>
  <si>
    <t>ГЭСН 47-01-009 ×0,85</t>
  </si>
  <si>
    <t>ГЭСН 47-01-011 ×0,85</t>
  </si>
  <si>
    <t>ЕНиР Е27-1 (щебень с уплотнением вручную)</t>
  </si>
  <si>
    <t>ЕНиР Е8-1 (лакирование с подготовкой)</t>
  </si>
  <si>
    <t>ГЭСН 47-01-010 ×0,85</t>
  </si>
  <si>
    <t>ГЭСН 47-01-062 ×0,85</t>
  </si>
  <si>
    <t>ГЭСН 47-01-046 ×0,85 (посев на готовое основание)</t>
  </si>
  <si>
    <t>экспертно (геодезическая разбивка)</t>
  </si>
  <si>
    <t>ЕНиР Е2-1-… / Е31 (отбойные молотки)</t>
  </si>
  <si>
    <t>ГЭСН 27-09 ×0,85</t>
  </si>
  <si>
    <t>ГЭСН 27-09 ×0,85 (машинная разметка)</t>
  </si>
  <si>
    <t>ЕНиР Е2-1-47 (гр. II, траншеи до 2 м)</t>
  </si>
  <si>
    <t>экспертно (штроборез/болгарка)</t>
  </si>
  <si>
    <t>ЕНиР Е27-4 / ГЭСН 27-06 ×0,85 (вырубка+2 слоя)</t>
  </si>
  <si>
    <t>ЕНиР Е27-4</t>
  </si>
  <si>
    <t>ЕНиР Е22-1-1 + экспертно</t>
  </si>
  <si>
    <t>ГЭСН 27-06 ×0,85 (вручную/автогудронатор)</t>
  </si>
  <si>
    <t>ГЭСН 47-01 ×0,85</t>
  </si>
  <si>
    <t>экспертно (сварка участков ограждения)</t>
  </si>
  <si>
    <t>ЕНиР Е4-1-44 (укладка сеток)</t>
  </si>
  <si>
    <t>ЕНиР Е27-… / аналог мощения плиткой</t>
  </si>
  <si>
    <t>ЕНиР Е2-1-59 (пневмотрамбовки)</t>
  </si>
  <si>
    <t>ЕНиР Е27-7 (бортовые камни)</t>
  </si>
  <si>
    <t>ГЭСН 27-09-008 ×0,85</t>
  </si>
  <si>
    <t>ГЭСН 27-09 ×0,85 (фундаменты, кран)</t>
  </si>
  <si>
    <t>экспертно (установка манипулятором, анкеровка)</t>
  </si>
  <si>
    <t>ЕНиР Е27-7 (садовый бордюр)</t>
  </si>
  <si>
    <t>ГЭСН 47 / экспертно (манипулятор)</t>
  </si>
  <si>
    <t>экспертно (бетонирование/анкеровка ножек)</t>
  </si>
  <si>
    <t>экспертно (бетонирование стойки)</t>
  </si>
  <si>
    <t>ЕНиР Е27-4 (литой асфальт вручную)</t>
  </si>
  <si>
    <t>ЕНиР Е27-4 (вручную)</t>
  </si>
  <si>
    <t>ГЭСН 47-01-047 ×0,85</t>
  </si>
  <si>
    <t>экспертно (секции на бетонируемых стойках)</t>
  </si>
  <si>
    <t>ЕНиР Е27-1 (с катком)</t>
  </si>
  <si>
    <t>ЕНиР Е27-1 / Е2-1-59</t>
  </si>
  <si>
    <t>ЕНиР Е19-… (бетонные покрытия тонкослойные)</t>
  </si>
  <si>
    <t>ГЭСН 27-05-009 ×0,85 (мощение гранитом)</t>
  </si>
  <si>
    <t>ЕНиР Е27 / ГЭСН 27-05 ×0,85</t>
  </si>
  <si>
    <t>ЕНиР Е27-4 (машинная укладка)</t>
  </si>
  <si>
    <t>ГЭСН 27-04 ×0,85</t>
  </si>
  <si>
    <t>ЕНиР Е27-4 + Е20 (вырубка, подготовка, литой)</t>
  </si>
  <si>
    <t>ЕНиР Е27 / Е2-1</t>
  </si>
  <si>
    <t>ЕНиР Е27-7</t>
  </si>
  <si>
    <t>ЕНиР Е5-1 + Е22-1-1 (лёгкие МК)</t>
  </si>
  <si>
    <t>экспертно (перфоратор)</t>
  </si>
  <si>
    <t>ЕНиР Е5 / экспертно</t>
  </si>
  <si>
    <t>ЕНиР Е7 / Е5 (профлист по каркасу)</t>
  </si>
  <si>
    <t>ЕНиР Е8-1-15 (очистка щётками)</t>
  </si>
  <si>
    <t>паспорт/регламент производителя</t>
  </si>
  <si>
    <t>экспертно (болгарка, лист до 2 мм)</t>
  </si>
  <si>
    <t>экспертно (приварка проушин)</t>
  </si>
  <si>
    <t>ЕНиР Е4-1-49 + Е4-1-44</t>
  </si>
  <si>
    <t>ЕНиР Е5 (демонтаж ×0,7) / экспертно</t>
  </si>
  <si>
    <t>экспертно (паспорт ОЗДС)</t>
  </si>
  <si>
    <t>ЕНиР Е23-… (провод по конструкциям)</t>
  </si>
  <si>
    <t>ГЭСНм 10 ×0,85</t>
  </si>
  <si>
    <t>НВ (дератизационные работы)</t>
  </si>
  <si>
    <t>ЕНиР Е6-13 (навеска приборов) / экспертно</t>
  </si>
  <si>
    <t>экспертно (аналог ГЭСНр 56 смена стекол ×0,85, 2 чел.)</t>
  </si>
  <si>
    <t>экспертно (аналог ЕНиР Е6-13)</t>
  </si>
  <si>
    <t>НВ ТО (отраслевые нормы времени на ремонт автоматических дверей/ворот)</t>
  </si>
  <si>
    <t>экспертно (аналог замена цилиндра)</t>
  </si>
  <si>
    <t>экспертно (аналог ЕНиР Е6-13 нащельники)</t>
  </si>
  <si>
    <t>экспертно (аналог монтаж привода ворот, 2 чел. × 4 ч)</t>
  </si>
  <si>
    <t>экспертно (аналог ЕНиР Е6-13 установка ручек)</t>
  </si>
  <si>
    <t>экспертно (аналог ГЭСНр 56 смена заполнений ×0,85)</t>
  </si>
  <si>
    <t>экспертно (аналог ГЭСН 09-04-012 ×0,85, 2 чел. × 8 ч)</t>
  </si>
  <si>
    <t>экспертно (аналог 12.1.36 ×1,1)</t>
  </si>
  <si>
    <t>экспертно (аналог 12.1.36)</t>
  </si>
  <si>
    <t>экспертно (аналог 12.1.36 ×1,35 (автобусный тип))</t>
  </si>
  <si>
    <t>экспертно (аналог 12.1.36 ×1,5)</t>
  </si>
  <si>
    <t>ГЭСН 09-04-010 ×0,85</t>
  </si>
  <si>
    <t>экспертно (аналог ГЭСНр 56 смена заполнений)</t>
  </si>
  <si>
    <t>экспертно (аналог демонтаж/монтаж + сторонняя порошковая покраска)</t>
  </si>
  <si>
    <t>экспертно (аналог снятие/установка + сторонняя покраска)</t>
  </si>
  <si>
    <t>экспертно (аналог регулировка двери)</t>
  </si>
  <si>
    <t>паспорт/регламент производителя (регламент ТО авт. дверей)</t>
  </si>
  <si>
    <t>экспертно (аналог ремонт замка)</t>
  </si>
  <si>
    <t>экспертно (аналог ремонт петли)</t>
  </si>
  <si>
    <t>экспертно (аналог ремонт фурнитуры)</t>
  </si>
  <si>
    <t>экспертно (аналог ГЭСН 09-04-012 ×0,85 решётки)</t>
  </si>
  <si>
    <t>ЕНиР Е20-1 демонтаж / экспертно</t>
  </si>
  <si>
    <t>экспертно (аналог ЕНиР Е20-1 / 50 % монтажа)</t>
  </si>
  <si>
    <t>экспертно (аналог замена уплотнителя)</t>
  </si>
  <si>
    <t>ЕНиР Е6-13 / экспертно</t>
  </si>
  <si>
    <t>ГЭСН 09-04-009 ×0,85</t>
  </si>
  <si>
    <t>экспертно (аналог оклейка стекол)</t>
  </si>
  <si>
    <t>ЕНиР Е6-13 подоконные доски / экспертно</t>
  </si>
  <si>
    <t>ГЭСНр 56 смена стекол ×0,85</t>
  </si>
  <si>
    <t>экспертно (аналог ремонт фурнитуры окон)</t>
  </si>
  <si>
    <t>ГЭСН 10-01-034 ×0,85</t>
  </si>
  <si>
    <t>ГЭСН 10-01-035 ×0,85</t>
  </si>
  <si>
    <t>экспертно (аналог навеска сетки)</t>
  </si>
  <si>
    <t>экспертно (аналог ЕНиР Е6 раскладки)</t>
  </si>
  <si>
    <t>ГЭСНр 56 ×0,85</t>
  </si>
  <si>
    <t>экспертно (аналог регулировка)</t>
  </si>
  <si>
    <t>экспертно (аналог ЕНиР Е6)</t>
  </si>
  <si>
    <t>экспертно (аналог ЕНиР Е7 отливы)</t>
  </si>
  <si>
    <t>ЕНиР Е8-1 окраска / экспертно</t>
  </si>
  <si>
    <t>экспертно (аналог регулировка доводчика)</t>
  </si>
  <si>
    <t>ЕНиР Е22 / экспертно</t>
  </si>
  <si>
    <t>экспертно (аналог смена стекла в металл. двери)</t>
  </si>
  <si>
    <t>экспертно (аналог монтаж антипаники)</t>
  </si>
  <si>
    <t>экспертно (аналог замена врезного замка)</t>
  </si>
  <si>
    <t>экспертно (аналог замена петли)</t>
  </si>
  <si>
    <t>экспертно (аналог врезка шпингалета)</t>
  </si>
  <si>
    <t>экспертно (аналог ЕНиР Е6-13 доводчик)</t>
  </si>
  <si>
    <t>экспертно (аналог устройство ниши в полу + монтаж)</t>
  </si>
  <si>
    <t>ГЭСН 09-04-013 ×0,85</t>
  </si>
  <si>
    <t>ГЭСН 10-01-047 ×0,85</t>
  </si>
  <si>
    <t>ЕНиР Е20-1 / экспертно</t>
  </si>
  <si>
    <t>ГЭСН 09-04-012 ×0,85</t>
  </si>
  <si>
    <t>экспертно (аналог ГЭСН 09-04-013)</t>
  </si>
  <si>
    <t>норма = 1 н/ч</t>
  </si>
  <si>
    <t>экспертно (аналог ЕНиР Е5 обшивка)</t>
  </si>
  <si>
    <t>ЕНиР Е5-1 монтаж лёгких МК / экспертно</t>
  </si>
  <si>
    <t>экспертно (аналог монтаж петель)</t>
  </si>
  <si>
    <t>ЕНиР Е8-1 / экспертно</t>
  </si>
  <si>
    <t>экспертно (аналог ГЭСН 09-04-012 ×0,85)</t>
  </si>
  <si>
    <t>паспорт/регламент производителя (Dynaco, 2 чел.)</t>
  </si>
  <si>
    <t>паспорт/регламент производителя (Dynaco, 2 чел. × 5 ч)</t>
  </si>
  <si>
    <t>экспертно (аналог монтаж завес)</t>
  </si>
  <si>
    <t>экспертно (аналог монтаж завес 700 руб/м2)</t>
  </si>
  <si>
    <t>ГЭСН 10-01-047 ×0,85 / экспертно</t>
  </si>
  <si>
    <t>экспертно (аналог монтаж завес ×0,25)</t>
  </si>
  <si>
    <t>экспертно (аналог замена мебельного замка)</t>
  </si>
  <si>
    <t>ЕНиР Е6-13</t>
  </si>
  <si>
    <t>экспертно (аналог врезка задвижки)</t>
  </si>
  <si>
    <t>экспертно (время в пути, 1 механик)</t>
  </si>
  <si>
    <t>НВ ТО (отраслевые нормы времени на ремонт ПС/лифтов, аналог ФЕРмр-01) экспертно</t>
  </si>
  <si>
    <t>ЕНиР Е2-1-47 (ручная разработка в стеснённых условиях) экспертно</t>
  </si>
  <si>
    <t>НВ ТО (дезинфекция поверхностей, аналог СанПиН-регламентов ОЗДС)</t>
  </si>
  <si>
    <t>экспертно (аналог ГЭСНм 08-03 ×0,85, с поиском неисправности)</t>
  </si>
  <si>
    <t>НВ ТО (нормы времени на ремонт гидрооборудования) экспертно</t>
  </si>
  <si>
    <t>ЕНиР Е22-1 (сварка) + Е5 (МК), экспертно на типовой объём</t>
  </si>
  <si>
    <t>регламент производителя (PRESSMAX/Orwak) экспертно</t>
  </si>
  <si>
    <t>ГЭСНп 03 (вентиляция) ×0,85</t>
  </si>
  <si>
    <t>ГЭСНп 01/02 (тепломеханика, автоматика) ×0,85</t>
  </si>
  <si>
    <t>экспертно (трудоёмкость проектирования/согласования)</t>
  </si>
  <si>
    <t>НВ ТО ворот (регламент Hörmann/DoorHan на замену узлов) экспертно</t>
  </si>
  <si>
    <t>регламент производителя (Hörmann/Crawford, уравнительные платформы) экспертно</t>
  </si>
  <si>
    <t>ПОЗИЦИИ, ГДЕ ЦЕНА НЕОСТРОЙ ПОДНЯТА ВЫШЕ РЫНКА (маржа при оплате бригаде по нормо-часам была &lt; 25 %)</t>
  </si>
  <si>
    <t>По каждой позиции: почасовая оплата бригаде = норма × ставка часа; если (рынок − почасовая оплата) ÷ рынок &lt; порога (Расценки!F3), цена НЕОСТРОЙ = почасовая оплата ÷ (1 − порог). Список составлен по текущим ставкам; цифры — ссылки на листы 1–2. Цвет: светлый — до +10 % к рынку, оранжевый — +10…30 %, красный — больше +30 %.</t>
  </si>
  <si>
    <t>Норма, чел.-ч/ед.</t>
  </si>
  <si>
    <t>Оплата бригаде по нормо-часам СПб</t>
  </si>
  <si>
    <t>Рынок СПб</t>
  </si>
  <si>
    <t>Маржа по нормо-часам при рыночной цене СПб</t>
  </si>
  <si>
    <t>ЦЕНА НЕОСТРОЙ СПб (подтянута)</t>
  </si>
  <si>
    <t>Выше рынка СПб, %</t>
  </si>
  <si>
    <t>Оплата бригаде по нормо-часам Мск</t>
  </si>
  <si>
    <t>Рынок Мск</t>
  </si>
  <si>
    <t>Маржа по нормо-часам при рыночной цене Мск</t>
  </si>
  <si>
    <t>ЦЕНА НЕОСТРОЙ Мск (подтянута)</t>
  </si>
  <si>
    <t>Выше рынка Мск, %</t>
  </si>
  <si>
    <t>Маржа после подтяжки СПб / Мск</t>
  </si>
  <si>
    <t>НОРМО-ЧАС ПО СПЕЦИАЛЬНОСТЯМ: СКОЛЬКО ПЛАТИМ БРИГАДЕ И СКОЛЬКО ПРОДАЁМ ЗАКАЗЧИКУ</t>
  </si>
  <si>
    <t>Накладные НЕОСТРОЙ к ставке бригады (ИТР/прораб, диспетчер, транспорт и выезд, СИЗ, инструмент, гарантия)</t>
  </si>
  <si>
    <t>Наценка НЕОСТРОЙ</t>
  </si>
  <si>
    <t>Жёлтые ячейки — вводные, можно менять: все расчёты листа «Нормы и нормо-часы» пересчитаются.</t>
  </si>
  <si>
    <t>Что делает</t>
  </si>
  <si>
    <t>Ставка бригады СПб (ИП/СЗ вкл. 6 %), руб/ч</t>
  </si>
  <si>
    <t>Ставка бригады Мск, руб/ч</t>
  </si>
  <si>
    <t>Найм на руки СПб (ориентир вакансий), руб/ч</t>
  </si>
  <si>
    <t>Себестоимость нормо-часа НЕОСТРОЙ СПб</t>
  </si>
  <si>
    <t>Себестоимость нормо-часа Мск</t>
  </si>
  <si>
    <t>Рынок нормо-часа подрядчика СПб (б/НДС)</t>
  </si>
  <si>
    <t>Рынок нормо-часа Мск (б/НДС)</t>
  </si>
  <si>
    <t>Наша ставка по формуле СПб (сс × наценка)</t>
  </si>
  <si>
    <t>Наша ставка по формуле Мск</t>
  </si>
  <si>
    <t>РЕКОМЕНДУЕМЫЙ нормо-час для заказчика СПб</t>
  </si>
  <si>
    <t>РЕКОМЕНДУЕМЫЙ нормо-час Мск</t>
  </si>
  <si>
    <t>Позиций в тарификаторе</t>
  </si>
  <si>
    <t>Сдельно бригада фактически получает за нормо-час СПб (медиана)</t>
  </si>
  <si>
    <t>То же Мск (медиана)</t>
  </si>
  <si>
    <t>Позиций, где выгоднее нормо-часы (СПб)</t>
  </si>
  <si>
    <t>Позиций, где выгоднее расценка (СПб)</t>
  </si>
  <si>
    <t>Разнорабочий / демонтажник</t>
  </si>
  <si>
    <t>Демонтаж, разборка, вынос мусора, такелаж вручную, уборка</t>
  </si>
  <si>
    <t>450–560</t>
  </si>
  <si>
    <t>Землекоп / рабочий земляных работ</t>
  </si>
  <si>
    <t>Ручная разработка и обратная засыпка грунта, планировка</t>
  </si>
  <si>
    <t>Дорожный рабочий / благоустройство</t>
  </si>
  <si>
    <t>Бортовой камень, плитка, газоны, ограждения, ручные дорожные работы</t>
  </si>
  <si>
    <t>500–650</t>
  </si>
  <si>
    <t>Бетонщик / арматурщик</t>
  </si>
  <si>
    <t>Опалубка, армирование, бетонирование, стяжки, основания</t>
  </si>
  <si>
    <t>550–700</t>
  </si>
  <si>
    <t>Каменщик</t>
  </si>
  <si>
    <t>Кладка кирпича и блоков, перегородки, ремонт кладки</t>
  </si>
  <si>
    <t>600–750</t>
  </si>
  <si>
    <t>Отделочник (штукатур, маляр, ГКЛ)</t>
  </si>
  <si>
    <t>Штукатурка, шпаклёвка, окраска, перегородки и потолки ГКЛ, подвесные потолки</t>
  </si>
  <si>
    <t>550–800</t>
  </si>
  <si>
    <t>Плиточник / укладчик полов</t>
  </si>
  <si>
    <t>Плитка, керамогранит, наливные полы, линолеум, ПВХ, плинтус</t>
  </si>
  <si>
    <t>650–900</t>
  </si>
  <si>
    <t>Кровельщик</t>
  </si>
  <si>
    <t>Наплавляемые и мембранные кровли, металлокровля, водосток, примыкания</t>
  </si>
  <si>
    <t>600–800</t>
  </si>
  <si>
    <t>Фасадчик / промальпинист</t>
  </si>
  <si>
    <t>Вентфасады, сэндвич-панели, работы на высоте с люльки и верёвки</t>
  </si>
  <si>
    <t>800–1 000</t>
  </si>
  <si>
    <t>Сварщик / монтажник МК</t>
  </si>
  <si>
    <t>Сварка, монтаж и ремонт металлоконструкций, ограждений, ворот</t>
  </si>
  <si>
    <t>600–850</t>
  </si>
  <si>
    <t>Сантехник</t>
  </si>
  <si>
    <t>Водопровод, канализация, отопление, сантехприборы, насосы</t>
  </si>
  <si>
    <t>Монтажник вентиляции</t>
  </si>
  <si>
    <t>Воздуховоды, вентиляторы, решётки, клапаны, ТО вентустановок</t>
  </si>
  <si>
    <t>Холодильщик / монтажник кондиционеров</t>
  </si>
  <si>
    <t>Сплит- и мульти-системы, фреоновые трассы, вакуумирование, заправка</t>
  </si>
  <si>
    <t>900–1 200</t>
  </si>
  <si>
    <t>Электромонтажник</t>
  </si>
  <si>
    <t>Кабели, щиты, автоматы, розетки, светильники</t>
  </si>
  <si>
    <t>550–750</t>
  </si>
  <si>
    <t>Инженер электролаборатории / ПНР</t>
  </si>
  <si>
    <t>Измерения, испытания, протоколы, пусконаладка систем</t>
  </si>
  <si>
    <t>Монтажник дверей, окон, перегородок</t>
  </si>
  <si>
    <t>Двери, окна, стеклянные и алюминиевые перегородки, доводчики, фурнитура</t>
  </si>
  <si>
    <t>Сервисный инженер ворот и автоматики</t>
  </si>
  <si>
    <t>Секционные и рулонные ворота, рольставни, автодвери, приводы</t>
  </si>
  <si>
    <t>800–1 100</t>
  </si>
  <si>
    <t>Механик ПС / подъёмников / прессов / доков</t>
  </si>
  <si>
    <t>Подъёмники, прессы, уравнительные платформы, доки — с допусками РТН</t>
  </si>
  <si>
    <t>Монтажник наружных сетей</t>
  </si>
  <si>
    <t>Наружные ВиК, теплосети, колодцы (ручная часть, без техники)</t>
  </si>
  <si>
    <t>Дезинфектор (ОЗДС)</t>
  </si>
  <si>
    <t>Дератизация, дезинсекция, обслуживание ОЗДС — лицензируемая</t>
  </si>
  <si>
    <t>Аренда техники / механизмы</t>
  </si>
  <si>
    <t>Спецтехника, вышки — нормо-часом не считается</t>
  </si>
  <si>
    <t>Как считается:</t>
  </si>
  <si>
    <t>• Ставка бригады — сколько платим ИП/самозанятому за 1 час работы одного человека, включая их налог 6 %. Ориентир: вакансии с почасовой оплатой (найм на руки, колонка F) + 20–40 % за свой инструмент, простои, дорогу и налог.</t>
  </si>
  <si>
    <t>• Себестоимость нормо-часа НЕОСТРОЙ = ставка бригады × (1 + накладные).</t>
  </si>
  <si>
    <t>• Наша ставка по формуле = себестоимость × (1 + наценка). Рекомендуемый нормо-час: если формула ниже рынка — ставим ~95 % рынка (больше маржа, но дешевле конкурентов); если формула выше рынка (жёлтая ячейка в K/L) — оставляем формулу, но по такой специальности мы неконкурентны на почасовке.</t>
  </si>
  <si>
    <t>• Рынок нормо-часа подрядчика — ориентир по прайсам ТО-компаний и тендерам для юрлиц (б/НДС). Внутренние данные тендеров НЕОСТРОЙ 2026: X5 ХАБ 1 200 руб/ч, СПАР ТОиР 1 590, Лента нерегламентные работы 3 100, СПАР ОВиК 3 385, Яндекс ПОС (монтажник) 3 910. Частные мастера на Профи.ру: от 2 000 руб/ч (Москва, электрик и сантехник).</t>
  </si>
  <si>
    <t>• Колонка R/S показывает, сколько бригада реально получает за нормо-час при сдельной оплате по рыночным расценкам (лист 1 ÷ норма). Если это намного выше ставки в колонке D, отдавать работу по нормо-часам выгоднее, при условии контроля выработки.</t>
  </si>
  <si>
    <t>СВОДКА ПО РАЗДЕЛАМ</t>
  </si>
  <si>
    <t>Раздел</t>
  </si>
  <si>
    <t>Позиций всего</t>
  </si>
  <si>
    <t>из них новых</t>
  </si>
  <si>
    <t>Медиана маржи СПб</t>
  </si>
  <si>
    <t>Медиана маржи Мск</t>
  </si>
  <si>
    <t>Позиций с маржой &lt; 25 % (СПб)</t>
  </si>
  <si>
    <t>Медиана: старая цена ÷ рынок СПб</t>
  </si>
  <si>
    <t>Старая цена выше рынка в 1,5+ раза, позиций</t>
  </si>
  <si>
    <t>Выгоднее нормо-часы (СПб)</t>
  </si>
  <si>
    <t>Выгоднее расценка (СПб)</t>
  </si>
  <si>
    <t>Равно (СПб)</t>
  </si>
  <si>
    <t>Цены «прайс» / «аналог» / «расчёт»</t>
  </si>
  <si>
    <t>Медиана маржи по нормо-часам при рыночной цене СПб</t>
  </si>
  <si>
    <t>Медиана маржи по нормо-часам после подтяжки цены СПб</t>
  </si>
  <si>
    <t>Позиций в минус по нормо-часам при рыночной цене (СПб)</t>
  </si>
  <si>
    <t>Позиций с ценой выше рынка СПб</t>
  </si>
  <si>
    <t>Позиций с ценой выше рынка Мск</t>
  </si>
  <si>
    <t>1 Демонтаж зданий, строений, сооружений</t>
  </si>
  <si>
    <t>76 / 197 / 60</t>
  </si>
  <si>
    <t>22 / 56 / 11</t>
  </si>
  <si>
    <t>4 / 8 / 3</t>
  </si>
  <si>
    <t>4 Устройство фундаментов</t>
  </si>
  <si>
    <t>15 / 8 / 3</t>
  </si>
  <si>
    <t>5 Устройство конструктива здания</t>
  </si>
  <si>
    <t>31 / 38 / 16</t>
  </si>
  <si>
    <t>6 Устройство кровли</t>
  </si>
  <si>
    <t>33 / 13 / 6</t>
  </si>
  <si>
    <t>7 Устройство полов</t>
  </si>
  <si>
    <t>40 / 34 / 7</t>
  </si>
  <si>
    <t>8 Внутренние стены, перегородки, отделка</t>
  </si>
  <si>
    <t>53 / 54 / 7</t>
  </si>
  <si>
    <t>9 Внутренние инженерные системы</t>
  </si>
  <si>
    <t>211 / 247 / 26</t>
  </si>
  <si>
    <t>10 Электроснабжение и освещение</t>
  </si>
  <si>
    <t>90 / 64 / 49</t>
  </si>
  <si>
    <t>11 Наружные инженерные сети</t>
  </si>
  <si>
    <t>7 / 39 / 87</t>
  </si>
  <si>
    <t>21 / 44 / 41</t>
  </si>
  <si>
    <t>0 / 2 / 15</t>
  </si>
  <si>
    <t>2 / 6 / 5</t>
  </si>
  <si>
    <t>12 Заполнение проёмов (двери, окна, ворота)</t>
  </si>
  <si>
    <t>129 / 193 / 0</t>
  </si>
  <si>
    <t>16 Подъёмники и прессы</t>
  </si>
  <si>
    <t>21 / 150 / 28</t>
  </si>
  <si>
    <t>0 / 15 / 6</t>
  </si>
  <si>
    <t>20 / 33 / 6</t>
  </si>
  <si>
    <t>ИТОГО</t>
  </si>
  <si>
    <t>МЕТОДИКА</t>
  </si>
  <si>
    <t>1. Рыночная цена — цена работ подрядной организации для юрлица в СПб и Москве, без материалов, без НДС, октябрь 2026. Источник по каждой строке указан в колонке «Источник цены»: «прайс» — найдена в открытых прайсах подрядчиков и агрегаторов, «аналог» — выведена от найденной позиции сопоставимой сложности, «расчёт» — норма × ставка (если ничего не нашлось).</t>
  </si>
  <si>
    <t>2. Оплата бригаде — сколько можно платить бригаде на ИП или самозанятости за единицу работы, включая их налог 6 %. Ориентир — прайсы частных мастеров и бригад (Профи.ру, YouDo, Авито), форумы прорабов. На практике бригада получает 55–75 % цены подрядчика для юрлица. ВАЖНО: построчных открытых цен бригад почти нет, поэтому по большинству позиций оплата бригаде поставлена как доля рыночной цены (медиана ~60 %, по разделам 50–65 %), откалиброванная по найденным прайсам частных мастеров и бригад. Это ориентир для переговоров, а не цена конкретной бригады. Сверьте 20–30 самых частых позиций с реальными КП бригад и поправьте долю.</t>
  </si>
  <si>
    <t>3. Норма времени — трудоёмкость в чел.-ч на единицу. На что можно опираться при расчёте нагрузки на человека в строительстве (по убыванию практичности):</t>
  </si>
  <si>
    <t xml:space="preserve">   • ЕНиР (Единые нормы и расценки на строительные, монтажные и ремонтно-строительные работы, сборники Е1–Е40) — нормы для сдельной оплаты, ближе всего к реальной выработке; до сих пор используются в нормировании;</t>
  </si>
  <si>
    <t xml:space="preserve">   • ВНиР / ТНиР — ведомственные и типовые нормы для работ, которых нет в ЕНиР (ремонт, монтаж инженерного оборудования);</t>
  </si>
  <si>
    <t xml:space="preserve">   • ГЭСН/ГЭСНр/ГЭСНм-2020 — сметные нормы, включают перерывы и вспомогательное время; для оценки выработки берутся с коэффициентом ~0,85;</t>
  </si>
  <si>
    <t xml:space="preserve">   • нормы времени на ТО и ремонт оборудования — регламенты производителей (ворота, подъёмники, кондиционеры), отраслевые нормы на ТО инженерных систем;</t>
  </si>
  <si>
    <t xml:space="preserve">   • собственный хронометраж и фотография рабочего дня на 2–3 объектах — единственный способ откалибровать нормы под ваши бригады и условия действующих объектов. Рекомендуется сделать по 20–30 самым частым работам.</t>
  </si>
  <si>
    <t xml:space="preserve">   Колонка «Основание нормы» показывает источник по каждой строке. «Экспертно» — оценка по аналогу, требует проверки хронометражем.</t>
  </si>
  <si>
    <t>4. Ставка нормо-часа бригады — вакансии с почасовой оплатой (на руки) + надбавка за инструмент, простои, дорогу и налог ИП/СЗ 6 %. Сервисные специальности (ворота, ПС, холод, ЭТЛ) — по зарплатам сервисных инженеров.</t>
  </si>
  <si>
    <t>5. Почасовая расценка = норма × ставка бригады. Сравнивается со сдельной оплатой бригаде с листа 1. Если по нормо-часам дешевле больше чем на 10 % — работу выгоднее брать почасово (при контроле выработки); если дороже — отдавать в расценку. Порог 10 % меняется в ячейке C3 листа «Нормы и нормо-часы».</t>
  </si>
  <si>
    <t>6. Нормо-час для заказчика = ставка бригады × (1 + накладные 25 %) × (1 + наценка 35 %), с поправкой на рынок (лист «Нормо-час по специальностям»).</t>
  </si>
  <si>
    <t>7. Подтяжка цены НЕОСТРОЙ. Если при оплате бригаде по нормо-часам (норма × ставка часа) маржа к рыночной цене ниже порога (лист «Расценки», ячейка F3, по умолчанию 25 %), цена НЕОСТРОЙ поднимается до уровня «почасовая оплата ÷ (1 − порог)». Остальные позиции остаются по рынку. Поднятые цены подсвечены: светлый — до +10 % к рынку, оранжевый — +10…30 %, красный — больше +30 %. Красные позиции в рынок не продаются: их лучше отдавать бригаде в сдельную расценку, а не по часам, либо перепроверить норму.</t>
  </si>
  <si>
    <t>ОГОВОРКИ</t>
  </si>
  <si>
    <t>• Цены из открытых источников часто указаны «от» и для частных клиентов. Для юрлиц на действующих объектах (стеснённость, ночные работы, допуски) реальные цены выше. Это ориентиры, а не оферты.</t>
  </si>
  <si>
    <t>• Для части разделов (подъёмники, прессы, доки, автодвери) открытых прайсов мало, там больше «аналог» и «экспертно».</t>
  </si>
  <si>
    <t>• Перед использованием в тендере сверяйте 20–30 самых весомых позиций с КП реальных бригад.</t>
  </si>
  <si>
    <t>ИСТОЧНИКИ</t>
  </si>
  <si>
    <t>Ставки рабочих и нормо-час: spb.hh.ru (электромонтажник, почасовые вакансии); sankt-peterburg.jobfilter.ru (разнорабочий, почасовая); vahta.ru (электросварщик от 700 руб/ч); spb.workingcell.ru, spb.gruzchik-good.ru, trudinvest.ru (аренда персонала от 440–490 руб/ч); raznorabmsk.ru; заказрабочих.рф (сварщики Мск); profi.ru (муж на час, электрик, сантехник — от 2 000 руб/ч Мск); hh.ru (сервисные инженеры 130–170 тыс./мес); habr.com/ru/articles/539310 (метод расчёта внешнего нормо-часа); внутренние тендеры НЕОСТРОЙ 2026 (X5, СПАР, Лента, Яндекс).</t>
  </si>
  <si>
    <t>1 Демонтаж: remontvspb.ru, demontazh.spb.ru, stroygarant78.ru, rezka-prof.ru, zakazstroy.ru, moskva-demontazh.ru, bnk-servis.ru, svklim.ru, spb.rsk-uteplitel.ru, spb.innstroy.ru, spb-dvigenie.ru, evroeng.com, vorotaservis.com, 0220.ru, profi.ru.</t>
  </si>
  <si>
    <t>2–6 Прочие, земля, фундаменты, конструктив, кровля: mosalmaz.ru, stroyaluans.ru, facade.ru, razvitiee.com, metalgroup77.ru, gkorientir.ru, skmsk.ru, reco-house.ru, kvant-lmk.ru, workerprice.ru, gravelit-spb.ru, avtokran-spb.com, takelaj-spb.ru, skladworks.ru, spb.optimumbuilding.ru, sk-stroiz.ru, fundament98.ru, spb.mzog.ru, migstroy.spb.ru, profi.ru.</t>
  </si>
  <si>
    <t>7–8 Полы, стены, потолки: zoon.ru (Строй Мир), profi.ru (Армстронг, стяжка, покраска, перегородки), spb.proffi-floor.ru, remonty.moscow, moscow.korona-remont.ru, peregorodki.plus, glassall.ru, mramormira.ru, potolokipol.ru, 1logistik.ru, spb.peregorodki-v-sanusel.ru, spb.s5r.ru, spolimer.ru, pol-psr.ru.</t>
  </si>
  <si>
    <t>9.1/9.2/9.4 Сантехника и отопление: rsu211.ru, sankt-peterburg.d-mastera.ru, lideruslug.ru, bhng.ru, profi.ru, msk.prochistka.ru, somato66.ru, petrosi.ru, prochistkaspb.ru, megavolt.ru, samzmk.com, teplomatica.ru, teplochetchik.ru.</t>
  </si>
  <si>
    <t>9.3 Вентиляция и кондиционирование: celsis.ru, mskgrp.ru, fesdem.ru, akmeklimat.ru, klimatikum.ru, spb.gor-vent.ru, arenka.ru, spb.lemanapro.ru (услуги), profi.ru.</t>
  </si>
  <si>
    <t>10 Электрика: pep.spb.ru (с НДС, пересчитано), elektrikclub.ru, el4you.ru, remof.ru, dvaelektrika.ru, profi.ru, energopasport.pro, energohot.ru, saby.ru (тендер), szeng.ru, eng.grandmotors.ru, genetek.ru.</t>
  </si>
  <si>
    <t>11, 13–15 Наружные сети, благоустройство, ОЗДС: diakan.ru, cleancit.ru, biosfera-spb.ru, nevkd.ru, razmetka-dorog.com, sms-line.ru, idn500.ru, gazonspb.ru, good-lawn.ru, veresk-landshaft.ru, ests.msk.ru, stroymetallspb.ru, metasam.ru, ozds.ru, koels.ru, eng-net.ru, eco-garant.net, spb.dez-sluzhba.com.</t>
  </si>
  <si>
    <t>12 Проёмы, ворота, автодвери: sokol-krasnodar.ru (×1,3 для СПб), stroy-com.ru, tehman.ru, vorota.moscow, vorota-zenone.ru, optimalstandart.ru, doorhan-moscow.com, remont-vorot-rolstavney.ru, psa-mos.ru, ek-pt.ru, profi.ru, zamkiservis.spb.ru, hands.ru, solartek.ru, arshinpro.ru.</t>
  </si>
  <si>
    <t>16–17, 19 Подъёмники, прессы, ПНР, доки: rutechlift.ru, repairgate.ru, vorotaservis.com, doorhan-spb.ru, kupi-stanok.ru, gidrotema.ru, rg-rem.ru, energostrom.ru, itp-servis.ru, kmktv.ru, ceds.ru.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</si>
</sst>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0;\-#\ ##0;&quot;–&quot;"/>
    <numFmt numFmtId="165" formatCode="0%;\-0%;&quot;–&quot;"/>
    <numFmt numFmtId="166" formatCode="0.000"/>
  </numFmts>
  <fonts count="7" x14ac:knownFonts="1">
    <font>
      <sz val="11"/>
      <color theme="1"/>
      <name val="Calibri"/>
      <family val="2"/>
      <scheme val="minor"/>
    </font>
    <font>
      <b/>
      <sz val="14"/>
      <name val="Calibri"/>
    </font>
    <font>
      <b/>
      <sz val="11"/>
      <name val="Calibri"/>
    </font>
    <font>
      <b/>
      <sz val="11"/>
      <color rgb="FFFFFFFF"/>
      <name val="Calibri"/>
    </font>
    <font>
      <i/>
      <sz val="11"/>
      <color rgb="FF595959"/>
      <name val="Calibri"/>
    </font>
    <font>
      <sz val="11"/>
      <name val="Calibri"/>
    </font>
    <font>
      <b/>
      <sz val="12"/>
      <color rgb="FF1F3864"/>
      <name val="Calibri"/>
    </font>
  </fonts>
  <fills count="6">
    <fill>
      <patternFill patternType="none"/>
    </fill>
    <fill>
      <patternFill patternType="gray125"/>
    </fill>
    <fill>
      <patternFill patternType="solid">
        <fgColor rgb="FFFFF2CC"/>
      </patternFill>
    </fill>
    <fill>
      <patternFill patternType="solid">
        <fgColor rgb="FF1F3864"/>
      </patternFill>
    </fill>
    <fill>
      <patternFill patternType="solid">
        <fgColor rgb="FFD9E1F2"/>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1" fillId="0" borderId="0" xfId="0" applyFont="1"/>
    <xf numFmtId="0" fontId="0" fillId="0" borderId="0" xfId="0" applyAlignment="1">
      <alignment horizontal="right"/>
    </xf>
    <xf numFmtId="9" fontId="2" fillId="2" borderId="0" xfId="0" applyNumberFormat="1" applyFont="1" applyFill="1"/>
    <xf numFmtId="0" fontId="3" fillId="3" borderId="1" xfId="0" applyFont="1" applyFill="1" applyBorder="1" applyAlignment="1">
      <alignment horizontal="center" vertical="center" wrapText="1"/>
    </xf>
    <xf numFmtId="0" fontId="2" fillId="4" borderId="0" xfId="0" applyFont="1" applyFill="1"/>
    <xf numFmtId="0" fontId="0" fillId="4" borderId="0" xfId="0" applyFill="1"/>
    <xf numFmtId="0" fontId="0" fillId="0" borderId="1" xfId="0" applyBorder="1"/>
    <xf numFmtId="164" fontId="0" fillId="0" borderId="1" xfId="0" applyNumberFormat="1" applyBorder="1"/>
    <xf numFmtId="164" fontId="2" fillId="0" borderId="1" xfId="0" applyNumberFormat="1" applyFont="1" applyBorder="1"/>
    <xf numFmtId="165" fontId="0" fillId="0" borderId="1" xfId="0" applyNumberFormat="1" applyBorder="1"/>
    <xf numFmtId="2" fontId="0" fillId="0" borderId="1" xfId="0" applyNumberFormat="1" applyBorder="1"/>
    <xf numFmtId="0" fontId="0" fillId="5" borderId="1" xfId="0" applyFill="1" applyBorder="1"/>
    <xf numFmtId="9" fontId="0" fillId="2" borderId="0" xfId="0" applyNumberFormat="1" applyFill="1"/>
    <xf numFmtId="0" fontId="0" fillId="2" borderId="0" xfId="0" applyFill="1"/>
    <xf numFmtId="166" fontId="0" fillId="0" borderId="1" xfId="0" applyNumberFormat="1" applyBorder="1"/>
    <xf numFmtId="165" fontId="2" fillId="0" borderId="1" xfId="0" applyNumberFormat="1" applyFont="1" applyBorder="1"/>
    <xf numFmtId="0" fontId="4" fillId="0" borderId="0" xfId="0" applyFont="1"/>
    <xf numFmtId="0" fontId="0" fillId="0" borderId="1" xfId="0" applyBorder="1" applyAlignment="1">
      <alignment vertical="top" wrapText="1"/>
    </xf>
    <xf numFmtId="164" fontId="0" fillId="2" borderId="1" xfId="0" applyNumberFormat="1" applyFill="1" applyBorder="1" applyAlignment="1">
      <alignment vertical="top" wrapText="1"/>
    </xf>
    <xf numFmtId="164" fontId="0" fillId="0" borderId="1" xfId="0" applyNumberFormat="1" applyBorder="1" applyAlignment="1">
      <alignment vertical="top" wrapText="1"/>
    </xf>
    <xf numFmtId="164" fontId="2" fillId="0" borderId="1" xfId="0" applyNumberFormat="1" applyFont="1" applyBorder="1" applyAlignment="1">
      <alignment vertical="top" wrapText="1"/>
    </xf>
    <xf numFmtId="165" fontId="0" fillId="0" borderId="1" xfId="0" applyNumberFormat="1" applyBorder="1" applyAlignment="1">
      <alignment vertical="top" wrapText="1"/>
    </xf>
    <xf numFmtId="0" fontId="2" fillId="0" borderId="0" xfId="0" applyFont="1"/>
    <xf numFmtId="0" fontId="5" fillId="0" borderId="0" xfId="0" applyFont="1"/>
    <xf numFmtId="0" fontId="2" fillId="0" borderId="1" xfId="0" applyFont="1" applyBorder="1"/>
    <xf numFmtId="0" fontId="6" fillId="4" borderId="0" xfId="0" applyFont="1" applyFill="1" applyAlignment="1">
      <alignment vertical="top" wrapText="1"/>
    </xf>
    <xf numFmtId="0" fontId="0" fillId="0" borderId="0" xfId="0" applyAlignment="1">
      <alignment vertical="top" wrapText="1"/>
    </xf>
    <xf numFmtId="0" fontId="0" fillId="0" borderId="0" xfId="0" applyAlignment="1">
      <alignment wrapText="1"/>
    </xf>
    <xf numFmtId="0" fontId="0" fillId="0" borderId="0" xfId="0"/>
  </cellXfs>
  <cellStyles count="1">
    <cellStyle name="Обычный" xfId="0" builtinId="0"/>
  </cellStyles>
  <dxfs count="65">
    <dxf>
      <fill>
        <patternFill patternType="solid">
          <fgColor rgb="FFFFE699"/>
          <bgColor rgb="FFFFE699"/>
        </patternFill>
      </fill>
    </dxf>
    <dxf>
      <fill>
        <patternFill patternType="solid">
          <fgColor rgb="FFF8CBAD"/>
          <bgColor rgb="FFF8CBAD"/>
        </patternFill>
      </fill>
    </dxf>
    <dxf>
      <fill>
        <patternFill patternType="solid">
          <fgColor rgb="FFFFE699"/>
          <bgColor rgb="FFFFE699"/>
        </patternFill>
      </fill>
    </dxf>
    <dxf>
      <fill>
        <patternFill patternType="solid">
          <fgColor rgb="FFF8CBAD"/>
          <bgColor rgb="FFF8CBAD"/>
        </patternFill>
      </fill>
    </dxf>
    <dxf>
      <fill>
        <patternFill patternType="solid">
          <fgColor rgb="FFFFE699"/>
          <bgColor rgb="FFFFE699"/>
        </patternFill>
      </fill>
    </dxf>
    <dxf>
      <fill>
        <patternFill patternType="solid">
          <fgColor rgb="FFF8CBAD"/>
          <bgColor rgb="FFF8CBAD"/>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FE699"/>
          <bgColor rgb="FFFFE699"/>
        </patternFill>
      </fill>
    </dxf>
    <dxf>
      <fill>
        <patternFill patternType="solid">
          <fgColor rgb="FFC6E0B4"/>
          <bgColor rgb="FFC6E0B4"/>
        </patternFill>
      </fill>
    </dxf>
    <dxf>
      <fill>
        <patternFill patternType="solid">
          <fgColor rgb="FFFFE699"/>
          <bgColor rgb="FFFFE699"/>
        </patternFill>
      </fill>
    </dxf>
    <dxf>
      <fill>
        <patternFill patternType="solid">
          <fgColor rgb="FFC6E0B4"/>
          <bgColor rgb="FFC6E0B4"/>
        </patternFill>
      </fill>
    </dxf>
    <dxf>
      <fill>
        <patternFill patternType="solid">
          <fgColor rgb="FFC6E0B4"/>
          <bgColor rgb="FFC6E0B4"/>
        </patternFill>
      </fill>
    </dxf>
    <dxf>
      <fill>
        <patternFill patternType="solid">
          <fgColor rgb="FFFFE699"/>
          <bgColor rgb="FFFFE699"/>
        </patternFill>
      </fill>
    </dxf>
    <dxf>
      <fill>
        <patternFill patternType="solid">
          <fgColor rgb="FFF8CBAD"/>
          <bgColor rgb="FFF8CBAD"/>
        </patternFill>
      </fill>
    </dxf>
    <dxf>
      <fill>
        <patternFill patternType="solid">
          <fgColor rgb="FFC6E0B4"/>
          <bgColor rgb="FFC6E0B4"/>
        </patternFill>
      </fill>
    </dxf>
    <dxf>
      <fill>
        <patternFill patternType="solid">
          <fgColor rgb="FFFFE699"/>
          <bgColor rgb="FFFFE699"/>
        </patternFill>
      </fill>
    </dxf>
    <dxf>
      <fill>
        <patternFill patternType="solid">
          <fgColor rgb="FFF8CBAD"/>
          <bgColor rgb="FFF8CBAD"/>
        </patternFill>
      </fill>
    </dxf>
    <dxf>
      <fill>
        <patternFill patternType="solid">
          <fgColor rgb="FFC6E0B4"/>
          <bgColor rgb="FFC6E0B4"/>
        </patternFill>
      </fill>
    </dxf>
    <dxf>
      <fill>
        <patternFill patternType="solid">
          <fgColor rgb="FFFFE699"/>
          <bgColor rgb="FFFFE699"/>
        </patternFill>
      </fill>
    </dxf>
    <dxf>
      <fill>
        <patternFill patternType="solid">
          <fgColor rgb="FFF8CBAD"/>
          <bgColor rgb="FFF8CBAD"/>
        </patternFill>
      </fill>
    </dxf>
    <dxf>
      <fill>
        <patternFill patternType="solid">
          <fgColor rgb="FFC6E0B4"/>
          <bgColor rgb="FFC6E0B4"/>
        </patternFill>
      </fill>
    </dxf>
    <dxf>
      <fill>
        <patternFill patternType="solid">
          <fgColor rgb="FFFFE699"/>
          <bgColor rgb="FFFFE699"/>
        </patternFill>
      </fill>
    </dxf>
    <dxf>
      <fill>
        <patternFill patternType="solid">
          <fgColor rgb="FFF8CBAD"/>
          <bgColor rgb="FFF8CBAD"/>
        </patternFill>
      </fill>
    </dxf>
    <dxf>
      <fill>
        <patternFill patternType="solid">
          <fgColor rgb="FFC6E0B4"/>
          <bgColor rgb="FFC6E0B4"/>
        </patternFill>
      </fill>
    </dxf>
    <dxf>
      <fill>
        <patternFill patternType="solid">
          <fgColor rgb="FFFFE699"/>
          <bgColor rgb="FFFFE699"/>
        </patternFill>
      </fill>
    </dxf>
    <dxf>
      <fill>
        <patternFill patternType="solid">
          <fgColor rgb="FFF8CBAD"/>
          <bgColor rgb="FFF8CBAD"/>
        </patternFill>
      </fill>
    </dxf>
    <dxf>
      <fill>
        <patternFill patternType="solid">
          <fgColor rgb="FFC6E0B4"/>
          <bgColor rgb="FFC6E0B4"/>
        </patternFill>
      </fill>
    </dxf>
    <dxf>
      <fill>
        <patternFill patternType="solid">
          <fgColor rgb="FFFFE699"/>
          <bgColor rgb="FFFFE699"/>
        </patternFill>
      </fill>
    </dxf>
    <dxf>
      <fill>
        <patternFill patternType="solid">
          <fgColor rgb="FFF8CBAD"/>
          <bgColor rgb="FFF8CBAD"/>
        </patternFill>
      </fill>
    </dxf>
    <dxf>
      <fill>
        <patternFill patternType="solid">
          <fgColor rgb="FFFFE699"/>
          <bgColor rgb="FFFFE699"/>
        </patternFill>
      </fill>
    </dxf>
    <dxf>
      <fill>
        <patternFill patternType="solid">
          <fgColor rgb="FFC6E0B4"/>
          <bgColor rgb="FFC6E0B4"/>
        </patternFill>
      </fill>
    </dxf>
    <dxf>
      <fill>
        <patternFill patternType="solid">
          <fgColor rgb="FFFFE699"/>
          <bgColor rgb="FFFFE699"/>
        </patternFill>
      </fill>
    </dxf>
    <dxf>
      <fill>
        <patternFill patternType="solid">
          <fgColor rgb="FFC6E0B4"/>
          <bgColor rgb="FFC6E0B4"/>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
      <fill>
        <patternFill patternType="solid">
          <fgColor rgb="FFFFE699"/>
          <bgColor rgb="FFFFE699"/>
        </patternFill>
      </fill>
    </dxf>
    <dxf>
      <fill>
        <patternFill patternType="solid">
          <fgColor rgb="FFF8CBAD"/>
          <bgColor rgb="FFF8CBAD"/>
        </patternFill>
      </fill>
    </dxf>
    <dxf>
      <fill>
        <patternFill patternType="solid">
          <fgColor rgb="FFC6E0B4"/>
          <bgColor rgb="FFC6E0B4"/>
        </patternFill>
      </fill>
    </dxf>
    <dxf>
      <fill>
        <patternFill patternType="solid">
          <fgColor rgb="FFF8CBAD"/>
          <bgColor rgb="FFF8CBAD"/>
        </patternFill>
      </fill>
    </dxf>
    <dxf>
      <fill>
        <patternFill patternType="solid">
          <fgColor rgb="FFC6E0B4"/>
          <bgColor rgb="FFC6E0B4"/>
        </patternFill>
      </fill>
    </dxf>
    <dxf>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19"/>
  <sheetViews>
    <sheetView workbookViewId="0">
      <pane xSplit="2" ySplit="4" topLeftCell="C5" activePane="bottomRight" state="frozen"/>
      <selection pane="topRight"/>
      <selection pane="bottomLeft"/>
      <selection pane="bottomRight"/>
    </sheetView>
  </sheetViews>
  <sheetFormatPr defaultRowHeight="15" x14ac:dyDescent="0.25"/>
  <cols>
    <col min="1" max="1" width="9" customWidth="1"/>
    <col min="2" max="2" width="60" customWidth="1"/>
    <col min="3" max="3" width="8" customWidth="1"/>
    <col min="4" max="4" width="6" customWidth="1"/>
    <col min="5" max="5" width="8" customWidth="1"/>
    <col min="6" max="7" width="11" customWidth="1"/>
    <col min="8" max="9" width="12" customWidth="1"/>
    <col min="10" max="11" width="10" customWidth="1"/>
    <col min="12" max="13" width="12" customWidth="1"/>
    <col min="14" max="15" width="8" customWidth="1"/>
    <col min="16" max="17" width="10" customWidth="1"/>
    <col min="18" max="19" width="12" customWidth="1"/>
    <col min="20" max="20" width="9" customWidth="1"/>
    <col min="21" max="21" width="26" customWidth="1"/>
    <col min="22" max="22" width="60" customWidth="1"/>
  </cols>
  <sheetData>
    <row r="1" spans="1:22" ht="18.75" x14ac:dyDescent="0.3">
      <c r="A1" s="1" t="s">
        <v>0</v>
      </c>
    </row>
    <row r="2" spans="1:22" ht="45" customHeight="1" x14ac:dyDescent="0.25">
      <c r="A2" s="28" t="s">
        <v>1</v>
      </c>
      <c r="B2" s="29"/>
      <c r="C2" s="29"/>
      <c r="D2" s="29"/>
      <c r="E2" s="29"/>
      <c r="F2" s="29"/>
      <c r="G2" s="29"/>
      <c r="H2" s="29"/>
      <c r="I2" s="29"/>
      <c r="J2" s="29"/>
      <c r="K2" s="29"/>
      <c r="L2" s="29"/>
      <c r="M2" s="29"/>
      <c r="N2" s="29"/>
      <c r="O2" s="29"/>
      <c r="P2" s="29"/>
      <c r="Q2" s="29"/>
      <c r="R2" s="29"/>
      <c r="S2" s="29"/>
      <c r="T2" s="29"/>
      <c r="U2" s="29"/>
      <c r="V2" s="29"/>
    </row>
    <row r="3" spans="1:22" x14ac:dyDescent="0.25">
      <c r="B3" s="2" t="s">
        <v>2</v>
      </c>
      <c r="F3" s="3">
        <v>0.25</v>
      </c>
    </row>
    <row r="4" spans="1:22" ht="80.099999999999994" customHeight="1" x14ac:dyDescent="0.25">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18</v>
      </c>
      <c r="Q4" s="4" t="s">
        <v>19</v>
      </c>
      <c r="R4" s="4" t="s">
        <v>20</v>
      </c>
      <c r="S4" s="4" t="s">
        <v>21</v>
      </c>
      <c r="T4" s="4" t="s">
        <v>22</v>
      </c>
      <c r="U4" s="4" t="s">
        <v>23</v>
      </c>
      <c r="V4" s="4" t="s">
        <v>24</v>
      </c>
    </row>
    <row r="5" spans="1:22" x14ac:dyDescent="0.25">
      <c r="A5" s="5" t="s">
        <v>25</v>
      </c>
      <c r="B5" s="6"/>
      <c r="C5" s="6"/>
      <c r="D5" s="6"/>
      <c r="E5" s="6"/>
      <c r="F5" s="6"/>
      <c r="G5" s="6"/>
      <c r="H5" s="6"/>
      <c r="I5" s="6"/>
      <c r="J5" s="6"/>
      <c r="K5" s="6"/>
      <c r="L5" s="6"/>
      <c r="M5" s="6"/>
      <c r="N5" s="6"/>
      <c r="O5" s="6"/>
      <c r="P5" s="6"/>
      <c r="Q5" s="6"/>
      <c r="R5" s="6"/>
      <c r="S5" s="6"/>
      <c r="T5" s="6"/>
      <c r="U5" s="6"/>
      <c r="V5" s="6"/>
    </row>
    <row r="6" spans="1:22" x14ac:dyDescent="0.25">
      <c r="A6" s="7" t="s">
        <v>26</v>
      </c>
      <c r="B6" s="7" t="s">
        <v>27</v>
      </c>
      <c r="C6" s="7" t="s">
        <v>28</v>
      </c>
      <c r="D6" s="7"/>
      <c r="E6" s="7" t="s">
        <v>29</v>
      </c>
      <c r="F6" s="8">
        <v>3500</v>
      </c>
      <c r="G6" s="8">
        <v>4025</v>
      </c>
      <c r="H6" s="9">
        <f>IF(OR(F6="",F6=0),"",MAX(F6,IF(ISNUMBER('Нормы и нормо-часы'!K7),ROUNDUP('Нормы и нормо-часы'!K7/(1-$F$3),0),0)))</f>
        <v>3500</v>
      </c>
      <c r="I6" s="9">
        <f>IF(OR(G6="",G6=0),"",MAX(G6,IF(ISNUMBER('Нормы и нормо-часы'!L7),ROUNDUP('Нормы и нормо-часы'!L7/(1-$F$3),0),0)))</f>
        <v>4025</v>
      </c>
      <c r="J6" s="10">
        <f t="shared" ref="J6:J14" si="0">IF(OR(F6="",F6=0),"",H6/F6-1)</f>
        <v>0</v>
      </c>
      <c r="K6" s="10">
        <f t="shared" ref="K6:K14" si="1">IF(OR(G6="",G6=0),"",I6/G6-1)</f>
        <v>0</v>
      </c>
      <c r="L6" s="8">
        <v>2100</v>
      </c>
      <c r="M6" s="8">
        <v>2415</v>
      </c>
      <c r="N6" s="10">
        <f t="shared" ref="N6:N14" si="2">IF(OR(H6="",H6=0),"",(H6-L6)/H6)</f>
        <v>0.4</v>
      </c>
      <c r="O6" s="10">
        <f t="shared" ref="O6:O14" si="3">IF(OR(I6="",I6=0),"",(I6-M6)/I6)</f>
        <v>0.4</v>
      </c>
      <c r="P6" s="8">
        <f t="shared" ref="P6:P14" si="4">IF(H6="","",H6-L6)</f>
        <v>1400</v>
      </c>
      <c r="Q6" s="8">
        <f t="shared" ref="Q6:Q14" si="5">IF(I6="","",I6-M6)</f>
        <v>1610</v>
      </c>
      <c r="R6" s="8">
        <v>5162.0600000000004</v>
      </c>
      <c r="S6" s="8">
        <v>6968.78</v>
      </c>
      <c r="T6" s="11">
        <f t="shared" ref="T6:T14" si="6">IF(OR(S6="",F6="",F6=0),"",S6/F6)</f>
        <v>1.99108</v>
      </c>
      <c r="U6" s="7" t="s">
        <v>30</v>
      </c>
      <c r="V6" s="7" t="s">
        <v>31</v>
      </c>
    </row>
    <row r="7" spans="1:22" x14ac:dyDescent="0.25">
      <c r="A7" s="7" t="s">
        <v>32</v>
      </c>
      <c r="B7" s="7" t="s">
        <v>33</v>
      </c>
      <c r="C7" s="7" t="s">
        <v>34</v>
      </c>
      <c r="D7" s="7"/>
      <c r="E7" s="7" t="s">
        <v>35</v>
      </c>
      <c r="F7" s="8">
        <v>1000</v>
      </c>
      <c r="G7" s="8">
        <v>1300</v>
      </c>
      <c r="H7" s="9">
        <f>IF(OR(F7="",F7=0),"",MAX(F7,IF(ISNUMBER('Нормы и нормо-часы'!K8),ROUNDUP('Нормы и нормо-часы'!K8/(1-$F$3),0),0)))</f>
        <v>1000</v>
      </c>
      <c r="I7" s="9">
        <f>IF(OR(G7="",G7=0),"",MAX(G7,IF(ISNUMBER('Нормы и нормо-часы'!L8),ROUNDUP('Нормы и нормо-часы'!L8/(1-$F$3),0),0)))</f>
        <v>1300</v>
      </c>
      <c r="J7" s="10">
        <f t="shared" si="0"/>
        <v>0</v>
      </c>
      <c r="K7" s="10">
        <f t="shared" si="1"/>
        <v>0</v>
      </c>
      <c r="L7" s="8">
        <v>600</v>
      </c>
      <c r="M7" s="8">
        <v>768</v>
      </c>
      <c r="N7" s="10">
        <f t="shared" si="2"/>
        <v>0.4</v>
      </c>
      <c r="O7" s="10">
        <f t="shared" si="3"/>
        <v>0.40923076923076923</v>
      </c>
      <c r="P7" s="8">
        <f t="shared" si="4"/>
        <v>400</v>
      </c>
      <c r="Q7" s="8">
        <f t="shared" si="5"/>
        <v>532</v>
      </c>
      <c r="R7" s="8">
        <v>1479.19</v>
      </c>
      <c r="S7" s="8">
        <v>1996.91</v>
      </c>
      <c r="T7" s="11">
        <f t="shared" si="6"/>
        <v>1.9969100000000002</v>
      </c>
      <c r="U7" s="7" t="s">
        <v>36</v>
      </c>
      <c r="V7" s="7" t="s">
        <v>37</v>
      </c>
    </row>
    <row r="8" spans="1:22" x14ac:dyDescent="0.25">
      <c r="A8" s="7" t="s">
        <v>38</v>
      </c>
      <c r="B8" s="7" t="s">
        <v>39</v>
      </c>
      <c r="C8" s="7" t="s">
        <v>40</v>
      </c>
      <c r="D8" s="7"/>
      <c r="E8" s="7" t="s">
        <v>41</v>
      </c>
      <c r="F8" s="8">
        <v>6500</v>
      </c>
      <c r="G8" s="8">
        <v>7475</v>
      </c>
      <c r="H8" s="9">
        <f>IF(OR(F8="",F8=0),"",MAX(F8,IF(ISNUMBER('Нормы и нормо-часы'!K9),ROUNDUP('Нормы и нормо-часы'!K9/(1-$F$3),0),0)))</f>
        <v>12000</v>
      </c>
      <c r="I8" s="9">
        <f>IF(OR(G8="",G8=0),"",MAX(G8,IF(ISNUMBER('Нормы и нормо-часы'!L9),ROUNDUP('Нормы и нормо-часы'!L9/(1-$F$3),0),0)))</f>
        <v>14400</v>
      </c>
      <c r="J8" s="10">
        <f t="shared" si="0"/>
        <v>0.84615384615384626</v>
      </c>
      <c r="K8" s="10">
        <f t="shared" si="1"/>
        <v>0.9264214046822743</v>
      </c>
      <c r="L8" s="8">
        <v>3900</v>
      </c>
      <c r="M8" s="8">
        <v>4485</v>
      </c>
      <c r="N8" s="10">
        <f t="shared" si="2"/>
        <v>0.67500000000000004</v>
      </c>
      <c r="O8" s="10">
        <f t="shared" si="3"/>
        <v>0.68854166666666672</v>
      </c>
      <c r="P8" s="8">
        <f t="shared" si="4"/>
        <v>8100</v>
      </c>
      <c r="Q8" s="8">
        <f t="shared" si="5"/>
        <v>9915</v>
      </c>
      <c r="R8" s="8">
        <v>8588.9500000000007</v>
      </c>
      <c r="S8" s="8">
        <v>11595.08</v>
      </c>
      <c r="T8" s="11">
        <f t="shared" si="6"/>
        <v>1.7838584615384616</v>
      </c>
      <c r="U8" s="7" t="s">
        <v>42</v>
      </c>
      <c r="V8" s="7" t="s">
        <v>43</v>
      </c>
    </row>
    <row r="9" spans="1:22" x14ac:dyDescent="0.25">
      <c r="A9" s="7" t="s">
        <v>44</v>
      </c>
      <c r="B9" s="7" t="s">
        <v>45</v>
      </c>
      <c r="C9" s="7" t="s">
        <v>28</v>
      </c>
      <c r="D9" s="7"/>
      <c r="E9" s="7" t="s">
        <v>35</v>
      </c>
      <c r="F9" s="8">
        <v>4200</v>
      </c>
      <c r="G9" s="8">
        <v>4830</v>
      </c>
      <c r="H9" s="9">
        <f>IF(OR(F9="",F9=0),"",MAX(F9,IF(ISNUMBER('Нормы и нормо-часы'!K10),ROUNDUP('Нормы и нормо-часы'!K10/(1-$F$3),0),0)))</f>
        <v>4767</v>
      </c>
      <c r="I9" s="9">
        <f>IF(OR(G9="",G9=0),"",MAX(G9,IF(ISNUMBER('Нормы и нормо-часы'!L10),ROUNDUP('Нормы и нормо-часы'!L10/(1-$F$3),0),0)))</f>
        <v>5720</v>
      </c>
      <c r="J9" s="10">
        <f t="shared" si="0"/>
        <v>0.13500000000000001</v>
      </c>
      <c r="K9" s="10">
        <f t="shared" si="1"/>
        <v>0.18426501035196696</v>
      </c>
      <c r="L9" s="8">
        <v>2500</v>
      </c>
      <c r="M9" s="8">
        <v>2875</v>
      </c>
      <c r="N9" s="10">
        <f t="shared" si="2"/>
        <v>0.47556114956996015</v>
      </c>
      <c r="O9" s="10">
        <f t="shared" si="3"/>
        <v>0.4973776223776224</v>
      </c>
      <c r="P9" s="8">
        <f t="shared" si="4"/>
        <v>2267</v>
      </c>
      <c r="Q9" s="8">
        <f t="shared" si="5"/>
        <v>2845</v>
      </c>
      <c r="R9" s="8">
        <v>2294.25</v>
      </c>
      <c r="S9" s="8">
        <v>3097.24</v>
      </c>
      <c r="T9" s="11">
        <f t="shared" si="6"/>
        <v>0.73743809523809523</v>
      </c>
      <c r="U9" s="7" t="s">
        <v>46</v>
      </c>
      <c r="V9" s="7" t="s">
        <v>47</v>
      </c>
    </row>
    <row r="10" spans="1:22" x14ac:dyDescent="0.25">
      <c r="A10" s="7" t="s">
        <v>48</v>
      </c>
      <c r="B10" s="7" t="s">
        <v>49</v>
      </c>
      <c r="C10" s="7" t="s">
        <v>50</v>
      </c>
      <c r="D10" s="7"/>
      <c r="E10" s="7" t="s">
        <v>29</v>
      </c>
      <c r="F10" s="8">
        <v>350</v>
      </c>
      <c r="G10" s="8">
        <v>402</v>
      </c>
      <c r="H10" s="9">
        <f>IF(OR(F10="",F10=0),"",MAX(F10,IF(ISNUMBER('Нормы и нормо-часы'!K11),ROUNDUP('Нормы и нормо-часы'!K11/(1-$F$3),0),0)))</f>
        <v>350</v>
      </c>
      <c r="I10" s="9">
        <f>IF(OR(G10="",G10=0),"",MAX(G10,IF(ISNUMBER('Нормы и нормо-часы'!L11),ROUNDUP('Нормы и нормо-часы'!L11/(1-$F$3),0),0)))</f>
        <v>402</v>
      </c>
      <c r="J10" s="10">
        <f t="shared" si="0"/>
        <v>0</v>
      </c>
      <c r="K10" s="10">
        <f t="shared" si="1"/>
        <v>0</v>
      </c>
      <c r="L10" s="8">
        <v>200</v>
      </c>
      <c r="M10" s="8">
        <v>230</v>
      </c>
      <c r="N10" s="10">
        <f t="shared" si="2"/>
        <v>0.42857142857142855</v>
      </c>
      <c r="O10" s="10">
        <f t="shared" si="3"/>
        <v>0.42786069651741293</v>
      </c>
      <c r="P10" s="8">
        <f t="shared" si="4"/>
        <v>150</v>
      </c>
      <c r="Q10" s="8">
        <f t="shared" si="5"/>
        <v>172</v>
      </c>
      <c r="R10" s="8">
        <v>543.38</v>
      </c>
      <c r="S10" s="8">
        <v>733.56</v>
      </c>
      <c r="T10" s="11">
        <f t="shared" si="6"/>
        <v>2.0958857142857141</v>
      </c>
      <c r="U10" s="7" t="s">
        <v>51</v>
      </c>
      <c r="V10" s="7"/>
    </row>
    <row r="11" spans="1:22" x14ac:dyDescent="0.25">
      <c r="A11" s="7" t="s">
        <v>52</v>
      </c>
      <c r="B11" s="7" t="s">
        <v>53</v>
      </c>
      <c r="C11" s="7" t="s">
        <v>54</v>
      </c>
      <c r="D11" s="7"/>
      <c r="E11" s="7" t="s">
        <v>29</v>
      </c>
      <c r="F11" s="8">
        <v>250</v>
      </c>
      <c r="G11" s="8">
        <v>288</v>
      </c>
      <c r="H11" s="9">
        <f>IF(OR(F11="",F11=0),"",MAX(F11,IF(ISNUMBER('Нормы и нормо-часы'!K12),ROUNDUP('Нормы и нормо-часы'!K12/(1-$F$3),0),0)))</f>
        <v>260</v>
      </c>
      <c r="I11" s="9">
        <f>IF(OR(G11="",G11=0),"",MAX(G11,IF(ISNUMBER('Нормы и нормо-часы'!L12),ROUNDUP('Нормы и нормо-часы'!L12/(1-$F$3),0),0)))</f>
        <v>312</v>
      </c>
      <c r="J11" s="10">
        <f t="shared" si="0"/>
        <v>4.0000000000000036E-2</v>
      </c>
      <c r="K11" s="10">
        <f t="shared" si="1"/>
        <v>8.3333333333333259E-2</v>
      </c>
      <c r="L11" s="8">
        <v>150</v>
      </c>
      <c r="M11" s="8">
        <v>172</v>
      </c>
      <c r="N11" s="10">
        <f t="shared" si="2"/>
        <v>0.42307692307692307</v>
      </c>
      <c r="O11" s="10">
        <f t="shared" si="3"/>
        <v>0.44871794871794873</v>
      </c>
      <c r="P11" s="8">
        <f t="shared" si="4"/>
        <v>110</v>
      </c>
      <c r="Q11" s="8">
        <f t="shared" si="5"/>
        <v>140</v>
      </c>
      <c r="R11" s="8">
        <v>256.8</v>
      </c>
      <c r="S11" s="8">
        <v>346.68</v>
      </c>
      <c r="T11" s="11">
        <f t="shared" si="6"/>
        <v>1.38672</v>
      </c>
      <c r="U11" s="7" t="s">
        <v>55</v>
      </c>
      <c r="V11" s="7"/>
    </row>
    <row r="12" spans="1:22" x14ac:dyDescent="0.25">
      <c r="A12" s="12" t="s">
        <v>56</v>
      </c>
      <c r="B12" s="12" t="s">
        <v>57</v>
      </c>
      <c r="C12" s="12" t="s">
        <v>54</v>
      </c>
      <c r="D12" s="12" t="s">
        <v>58</v>
      </c>
      <c r="E12" s="7" t="s">
        <v>29</v>
      </c>
      <c r="F12" s="8">
        <v>200</v>
      </c>
      <c r="G12" s="8">
        <v>230</v>
      </c>
      <c r="H12" s="9">
        <f>IF(OR(F12="",F12=0),"",MAX(F12,IF(ISNUMBER('Нормы и нормо-часы'!K13),ROUNDUP('Нормы и нормо-часы'!K13/(1-$F$3),0),0)))</f>
        <v>200</v>
      </c>
      <c r="I12" s="9">
        <f>IF(OR(G12="",G12=0),"",MAX(G12,IF(ISNUMBER('Нормы и нормо-часы'!L13),ROUNDUP('Нормы и нормо-часы'!L13/(1-$F$3),0),0)))</f>
        <v>230</v>
      </c>
      <c r="J12" s="10">
        <f t="shared" si="0"/>
        <v>0</v>
      </c>
      <c r="K12" s="10">
        <f t="shared" si="1"/>
        <v>0</v>
      </c>
      <c r="L12" s="8">
        <v>120</v>
      </c>
      <c r="M12" s="8">
        <v>138</v>
      </c>
      <c r="N12" s="10">
        <f t="shared" si="2"/>
        <v>0.4</v>
      </c>
      <c r="O12" s="10">
        <f t="shared" si="3"/>
        <v>0.4</v>
      </c>
      <c r="P12" s="8">
        <f t="shared" si="4"/>
        <v>80</v>
      </c>
      <c r="Q12" s="8">
        <f t="shared" si="5"/>
        <v>92</v>
      </c>
      <c r="R12" s="8"/>
      <c r="S12" s="8"/>
      <c r="T12" s="11" t="str">
        <f t="shared" si="6"/>
        <v/>
      </c>
      <c r="U12" s="7" t="s">
        <v>59</v>
      </c>
      <c r="V12" s="7"/>
    </row>
    <row r="13" spans="1:22" x14ac:dyDescent="0.25">
      <c r="A13" s="12" t="s">
        <v>60</v>
      </c>
      <c r="B13" s="12" t="s">
        <v>61</v>
      </c>
      <c r="C13" s="12" t="s">
        <v>54</v>
      </c>
      <c r="D13" s="12" t="s">
        <v>58</v>
      </c>
      <c r="E13" s="7" t="s">
        <v>29</v>
      </c>
      <c r="F13" s="8">
        <v>460</v>
      </c>
      <c r="G13" s="8">
        <v>529</v>
      </c>
      <c r="H13" s="9">
        <f>IF(OR(F13="",F13=0),"",MAX(F13,IF(ISNUMBER('Нормы и нормо-часы'!K14),ROUNDUP('Нормы и нормо-часы'!K14/(1-$F$3),0),0)))</f>
        <v>460</v>
      </c>
      <c r="I13" s="9">
        <f>IF(OR(G13="",G13=0),"",MAX(G13,IF(ISNUMBER('Нормы и нормо-часы'!L14),ROUNDUP('Нормы и нормо-часы'!L14/(1-$F$3),0),0)))</f>
        <v>529</v>
      </c>
      <c r="J13" s="10">
        <f t="shared" si="0"/>
        <v>0</v>
      </c>
      <c r="K13" s="10">
        <f t="shared" si="1"/>
        <v>0</v>
      </c>
      <c r="L13" s="8">
        <v>280</v>
      </c>
      <c r="M13" s="8">
        <v>322</v>
      </c>
      <c r="N13" s="10">
        <f t="shared" si="2"/>
        <v>0.39130434782608697</v>
      </c>
      <c r="O13" s="10">
        <f t="shared" si="3"/>
        <v>0.39130434782608697</v>
      </c>
      <c r="P13" s="8">
        <f t="shared" si="4"/>
        <v>180</v>
      </c>
      <c r="Q13" s="8">
        <f t="shared" si="5"/>
        <v>207</v>
      </c>
      <c r="R13" s="8"/>
      <c r="S13" s="8"/>
      <c r="T13" s="11" t="str">
        <f t="shared" si="6"/>
        <v/>
      </c>
      <c r="U13" s="7" t="s">
        <v>62</v>
      </c>
      <c r="V13" s="7" t="s">
        <v>63</v>
      </c>
    </row>
    <row r="14" spans="1:22" x14ac:dyDescent="0.25">
      <c r="A14" s="12" t="s">
        <v>64</v>
      </c>
      <c r="B14" s="12" t="s">
        <v>65</v>
      </c>
      <c r="C14" s="12" t="s">
        <v>50</v>
      </c>
      <c r="D14" s="12" t="s">
        <v>58</v>
      </c>
      <c r="E14" s="7" t="s">
        <v>41</v>
      </c>
      <c r="F14" s="8">
        <v>300</v>
      </c>
      <c r="G14" s="8">
        <v>345</v>
      </c>
      <c r="H14" s="9">
        <f>IF(OR(F14="",F14=0),"",MAX(F14,IF(ISNUMBER('Нормы и нормо-часы'!K15),ROUNDUP('Нормы и нормо-часы'!K15/(1-$F$3),0),0)))</f>
        <v>480</v>
      </c>
      <c r="I14" s="9">
        <f>IF(OR(G14="",G14=0),"",MAX(G14,IF(ISNUMBER('Нормы и нормо-часы'!L15),ROUNDUP('Нормы и нормо-часы'!L15/(1-$F$3),0),0)))</f>
        <v>576</v>
      </c>
      <c r="J14" s="10">
        <f t="shared" si="0"/>
        <v>0.60000000000000009</v>
      </c>
      <c r="K14" s="10">
        <f t="shared" si="1"/>
        <v>0.66956521739130426</v>
      </c>
      <c r="L14" s="8">
        <v>180</v>
      </c>
      <c r="M14" s="8">
        <v>207</v>
      </c>
      <c r="N14" s="10">
        <f t="shared" si="2"/>
        <v>0.625</v>
      </c>
      <c r="O14" s="10">
        <f t="shared" si="3"/>
        <v>0.640625</v>
      </c>
      <c r="P14" s="8">
        <f t="shared" si="4"/>
        <v>300</v>
      </c>
      <c r="Q14" s="8">
        <f t="shared" si="5"/>
        <v>369</v>
      </c>
      <c r="R14" s="8"/>
      <c r="S14" s="8"/>
      <c r="T14" s="11" t="str">
        <f t="shared" si="6"/>
        <v/>
      </c>
      <c r="U14" s="7" t="s">
        <v>66</v>
      </c>
      <c r="V14" s="7"/>
    </row>
    <row r="15" spans="1:22" x14ac:dyDescent="0.25">
      <c r="A15" s="5" t="s">
        <v>67</v>
      </c>
      <c r="B15" s="6"/>
      <c r="C15" s="6"/>
      <c r="D15" s="6"/>
      <c r="E15" s="6"/>
      <c r="F15" s="6"/>
      <c r="G15" s="6"/>
      <c r="H15" s="6"/>
      <c r="I15" s="6"/>
      <c r="J15" s="6"/>
      <c r="K15" s="6"/>
      <c r="L15" s="6"/>
      <c r="M15" s="6"/>
      <c r="N15" s="6"/>
      <c r="O15" s="6"/>
      <c r="P15" s="6"/>
      <c r="Q15" s="6"/>
      <c r="R15" s="6"/>
      <c r="S15" s="6"/>
      <c r="T15" s="6"/>
      <c r="U15" s="6"/>
      <c r="V15" s="6"/>
    </row>
    <row r="16" spans="1:22" x14ac:dyDescent="0.25">
      <c r="A16" s="7" t="s">
        <v>68</v>
      </c>
      <c r="B16" s="7" t="s">
        <v>69</v>
      </c>
      <c r="C16" s="7" t="s">
        <v>54</v>
      </c>
      <c r="D16" s="7"/>
      <c r="E16" s="7" t="s">
        <v>35</v>
      </c>
      <c r="F16" s="8">
        <v>300</v>
      </c>
      <c r="G16" s="8">
        <v>345</v>
      </c>
      <c r="H16" s="9">
        <f>IF(OR(F16="",F16=0),"",MAX(F16,IF(ISNUMBER('Нормы и нормо-часы'!K17),ROUNDUP('Нормы и нормо-часы'!K17/(1-$F$3),0),0)))</f>
        <v>300</v>
      </c>
      <c r="I16" s="9">
        <f>IF(OR(G16="",G16=0),"",MAX(G16,IF(ISNUMBER('Нормы и нормо-часы'!L17),ROUNDUP('Нормы и нормо-часы'!L17/(1-$F$3),0),0)))</f>
        <v>345</v>
      </c>
      <c r="J16" s="10">
        <f t="shared" ref="J16:J24" si="7">IF(OR(F16="",F16=0),"",H16/F16-1)</f>
        <v>0</v>
      </c>
      <c r="K16" s="10">
        <f t="shared" ref="K16:K24" si="8">IF(OR(G16="",G16=0),"",I16/G16-1)</f>
        <v>0</v>
      </c>
      <c r="L16" s="8">
        <v>180</v>
      </c>
      <c r="M16" s="8">
        <v>207</v>
      </c>
      <c r="N16" s="10">
        <f t="shared" ref="N16:N24" si="9">IF(OR(H16="",H16=0),"",(H16-L16)/H16)</f>
        <v>0.4</v>
      </c>
      <c r="O16" s="10">
        <f t="shared" ref="O16:O24" si="10">IF(OR(I16="",I16=0),"",(I16-M16)/I16)</f>
        <v>0.4</v>
      </c>
      <c r="P16" s="8">
        <f t="shared" ref="P16:P24" si="11">IF(H16="","",H16-L16)</f>
        <v>120</v>
      </c>
      <c r="Q16" s="8">
        <f t="shared" ref="Q16:Q24" si="12">IF(I16="","",I16-M16)</f>
        <v>138</v>
      </c>
      <c r="R16" s="8">
        <v>217.35</v>
      </c>
      <c r="S16" s="8">
        <v>293.42</v>
      </c>
      <c r="T16" s="11">
        <f t="shared" ref="T16:T24" si="13">IF(OR(S16="",F16="",F16=0),"",S16/F16)</f>
        <v>0.97806666666666675</v>
      </c>
      <c r="U16" s="7" t="s">
        <v>70</v>
      </c>
      <c r="V16" s="7"/>
    </row>
    <row r="17" spans="1:22" x14ac:dyDescent="0.25">
      <c r="A17" s="7" t="s">
        <v>71</v>
      </c>
      <c r="B17" s="7" t="s">
        <v>72</v>
      </c>
      <c r="C17" s="7" t="s">
        <v>54</v>
      </c>
      <c r="D17" s="7"/>
      <c r="E17" s="7" t="s">
        <v>35</v>
      </c>
      <c r="F17" s="8">
        <v>250</v>
      </c>
      <c r="G17" s="8">
        <v>288</v>
      </c>
      <c r="H17" s="9">
        <f>IF(OR(F17="",F17=0),"",MAX(F17,IF(ISNUMBER('Нормы и нормо-часы'!K18),ROUNDUP('Нормы и нормо-часы'!K18/(1-$F$3),0),0)))</f>
        <v>250</v>
      </c>
      <c r="I17" s="9">
        <f>IF(OR(G17="",G17=0),"",MAX(G17,IF(ISNUMBER('Нормы и нормо-часы'!L18),ROUNDUP('Нормы и нормо-часы'!L18/(1-$F$3),0),0)))</f>
        <v>288</v>
      </c>
      <c r="J17" s="10">
        <f t="shared" si="7"/>
        <v>0</v>
      </c>
      <c r="K17" s="10">
        <f t="shared" si="8"/>
        <v>0</v>
      </c>
      <c r="L17" s="8">
        <v>150</v>
      </c>
      <c r="M17" s="8">
        <v>172</v>
      </c>
      <c r="N17" s="10">
        <f t="shared" si="9"/>
        <v>0.4</v>
      </c>
      <c r="O17" s="10">
        <f t="shared" si="10"/>
        <v>0.40277777777777779</v>
      </c>
      <c r="P17" s="8">
        <f t="shared" si="11"/>
        <v>100</v>
      </c>
      <c r="Q17" s="8">
        <f t="shared" si="12"/>
        <v>116</v>
      </c>
      <c r="R17" s="8">
        <v>244.52</v>
      </c>
      <c r="S17" s="8">
        <v>330.1</v>
      </c>
      <c r="T17" s="11">
        <f t="shared" si="13"/>
        <v>1.3204</v>
      </c>
      <c r="U17" s="7" t="s">
        <v>73</v>
      </c>
      <c r="V17" s="7" t="s">
        <v>74</v>
      </c>
    </row>
    <row r="18" spans="1:22" x14ac:dyDescent="0.25">
      <c r="A18" s="7" t="s">
        <v>75</v>
      </c>
      <c r="B18" s="7" t="s">
        <v>76</v>
      </c>
      <c r="C18" s="7" t="s">
        <v>54</v>
      </c>
      <c r="D18" s="7"/>
      <c r="E18" s="7" t="s">
        <v>35</v>
      </c>
      <c r="F18" s="8">
        <v>380</v>
      </c>
      <c r="G18" s="8">
        <v>437</v>
      </c>
      <c r="H18" s="9">
        <f>IF(OR(F18="",F18=0),"",MAX(F18,IF(ISNUMBER('Нормы и нормо-часы'!K19),ROUNDUP('Нормы и нормо-часы'!K19/(1-$F$3),0),0)))</f>
        <v>380</v>
      </c>
      <c r="I18" s="9">
        <f>IF(OR(G18="",G18=0),"",MAX(G18,IF(ISNUMBER('Нормы и нормо-часы'!L19),ROUNDUP('Нормы и нормо-часы'!L19/(1-$F$3),0),0)))</f>
        <v>437</v>
      </c>
      <c r="J18" s="10">
        <f t="shared" si="7"/>
        <v>0</v>
      </c>
      <c r="K18" s="10">
        <f t="shared" si="8"/>
        <v>0</v>
      </c>
      <c r="L18" s="8">
        <v>230</v>
      </c>
      <c r="M18" s="8">
        <v>264</v>
      </c>
      <c r="N18" s="10">
        <f t="shared" si="9"/>
        <v>0.39473684210526316</v>
      </c>
      <c r="O18" s="10">
        <f t="shared" si="10"/>
        <v>0.39588100686498856</v>
      </c>
      <c r="P18" s="8">
        <f t="shared" si="11"/>
        <v>150</v>
      </c>
      <c r="Q18" s="8">
        <f t="shared" si="12"/>
        <v>173</v>
      </c>
      <c r="R18" s="8">
        <v>304.83</v>
      </c>
      <c r="S18" s="8">
        <v>411.52</v>
      </c>
      <c r="T18" s="11">
        <f t="shared" si="13"/>
        <v>1.0829473684210527</v>
      </c>
      <c r="U18" s="7" t="s">
        <v>77</v>
      </c>
      <c r="V18" s="7"/>
    </row>
    <row r="19" spans="1:22" x14ac:dyDescent="0.25">
      <c r="A19" s="7" t="s">
        <v>78</v>
      </c>
      <c r="B19" s="7" t="s">
        <v>79</v>
      </c>
      <c r="C19" s="7" t="s">
        <v>54</v>
      </c>
      <c r="D19" s="7"/>
      <c r="E19" s="7" t="s">
        <v>80</v>
      </c>
      <c r="F19" s="8">
        <v>380</v>
      </c>
      <c r="G19" s="8">
        <v>437</v>
      </c>
      <c r="H19" s="9">
        <f>IF(OR(F19="",F19=0),"",MAX(F19,IF(ISNUMBER('Нормы и нормо-часы'!K20),ROUNDUP('Нормы и нормо-часы'!K20/(1-$F$3),0),0)))</f>
        <v>480</v>
      </c>
      <c r="I19" s="9">
        <f>IF(OR(G19="",G19=0),"",MAX(G19,IF(ISNUMBER('Нормы и нормо-часы'!L20),ROUNDUP('Нормы и нормо-часы'!L20/(1-$F$3),0),0)))</f>
        <v>571</v>
      </c>
      <c r="J19" s="10">
        <f t="shared" si="7"/>
        <v>0.26315789473684204</v>
      </c>
      <c r="K19" s="10">
        <f t="shared" si="8"/>
        <v>0.30663615560640722</v>
      </c>
      <c r="L19" s="8">
        <v>230</v>
      </c>
      <c r="M19" s="8">
        <v>264</v>
      </c>
      <c r="N19" s="10">
        <f t="shared" si="9"/>
        <v>0.52083333333333337</v>
      </c>
      <c r="O19" s="10">
        <f t="shared" si="10"/>
        <v>0.53765323992994751</v>
      </c>
      <c r="P19" s="8">
        <f t="shared" si="11"/>
        <v>250</v>
      </c>
      <c r="Q19" s="8">
        <f t="shared" si="12"/>
        <v>307</v>
      </c>
      <c r="R19" s="8">
        <v>547.29999999999995</v>
      </c>
      <c r="S19" s="8">
        <v>738.86</v>
      </c>
      <c r="T19" s="11">
        <f t="shared" si="13"/>
        <v>1.9443684210526315</v>
      </c>
      <c r="U19" s="7" t="s">
        <v>81</v>
      </c>
      <c r="V19" s="7" t="s">
        <v>82</v>
      </c>
    </row>
    <row r="20" spans="1:22" x14ac:dyDescent="0.25">
      <c r="A20" s="7" t="s">
        <v>83</v>
      </c>
      <c r="B20" s="7" t="s">
        <v>84</v>
      </c>
      <c r="C20" s="7" t="s">
        <v>54</v>
      </c>
      <c r="D20" s="7"/>
      <c r="E20" s="7" t="s">
        <v>85</v>
      </c>
      <c r="F20" s="8">
        <v>1100</v>
      </c>
      <c r="G20" s="8">
        <v>1265</v>
      </c>
      <c r="H20" s="9">
        <f>IF(OR(F20="",F20=0),"",MAX(F20,IF(ISNUMBER('Нормы и нормо-часы'!K21),ROUNDUP('Нормы и нормо-часы'!K21/(1-$F$3),0),0)))</f>
        <v>1320</v>
      </c>
      <c r="I20" s="9">
        <f>IF(OR(G20="",G20=0),"",MAX(G20,IF(ISNUMBER('Нормы и нормо-часы'!L21),ROUNDUP('Нормы и нормо-часы'!L21/(1-$F$3),0),0)))</f>
        <v>1560</v>
      </c>
      <c r="J20" s="10">
        <f t="shared" si="7"/>
        <v>0.19999999999999996</v>
      </c>
      <c r="K20" s="10">
        <f t="shared" si="8"/>
        <v>0.23320158102766797</v>
      </c>
      <c r="L20" s="8">
        <v>650</v>
      </c>
      <c r="M20" s="8">
        <v>747</v>
      </c>
      <c r="N20" s="10">
        <f t="shared" si="9"/>
        <v>0.50757575757575757</v>
      </c>
      <c r="O20" s="10">
        <f t="shared" si="10"/>
        <v>0.52115384615384619</v>
      </c>
      <c r="P20" s="8">
        <f t="shared" si="11"/>
        <v>670</v>
      </c>
      <c r="Q20" s="8">
        <f t="shared" si="12"/>
        <v>813</v>
      </c>
      <c r="R20" s="8">
        <v>962.99</v>
      </c>
      <c r="S20" s="8">
        <v>1300.04</v>
      </c>
      <c r="T20" s="11">
        <f t="shared" si="13"/>
        <v>1.1818545454545455</v>
      </c>
      <c r="U20" s="7" t="s">
        <v>86</v>
      </c>
      <c r="V20" s="7"/>
    </row>
    <row r="21" spans="1:22" x14ac:dyDescent="0.25">
      <c r="A21" s="7" t="s">
        <v>87</v>
      </c>
      <c r="B21" s="7" t="s">
        <v>88</v>
      </c>
      <c r="C21" s="7" t="s">
        <v>54</v>
      </c>
      <c r="D21" s="7"/>
      <c r="E21" s="7" t="s">
        <v>35</v>
      </c>
      <c r="F21" s="8">
        <v>200</v>
      </c>
      <c r="G21" s="8">
        <v>230</v>
      </c>
      <c r="H21" s="9">
        <f>IF(OR(F21="",F21=0),"",MAX(F21,IF(ISNUMBER('Нормы и нормо-часы'!K22),ROUNDUP('Нормы и нормо-часы'!K22/(1-$F$3),0),0)))</f>
        <v>200</v>
      </c>
      <c r="I21" s="9">
        <f>IF(OR(G21="",G21=0),"",MAX(G21,IF(ISNUMBER('Нормы и нормо-часы'!L22),ROUNDUP('Нормы и нормо-часы'!L22/(1-$F$3),0),0)))</f>
        <v>230</v>
      </c>
      <c r="J21" s="10">
        <f t="shared" si="7"/>
        <v>0</v>
      </c>
      <c r="K21" s="10">
        <f t="shared" si="8"/>
        <v>0</v>
      </c>
      <c r="L21" s="8">
        <v>120</v>
      </c>
      <c r="M21" s="8">
        <v>138</v>
      </c>
      <c r="N21" s="10">
        <f t="shared" si="9"/>
        <v>0.4</v>
      </c>
      <c r="O21" s="10">
        <f t="shared" si="10"/>
        <v>0.4</v>
      </c>
      <c r="P21" s="8">
        <f t="shared" si="11"/>
        <v>80</v>
      </c>
      <c r="Q21" s="8">
        <f t="shared" si="12"/>
        <v>92</v>
      </c>
      <c r="R21" s="8">
        <v>171.47</v>
      </c>
      <c r="S21" s="8">
        <v>231.48</v>
      </c>
      <c r="T21" s="11">
        <f t="shared" si="13"/>
        <v>1.1574</v>
      </c>
      <c r="U21" s="7" t="s">
        <v>89</v>
      </c>
      <c r="V21" s="7"/>
    </row>
    <row r="22" spans="1:22" x14ac:dyDescent="0.25">
      <c r="A22" s="7" t="s">
        <v>90</v>
      </c>
      <c r="B22" s="7" t="s">
        <v>91</v>
      </c>
      <c r="C22" s="7" t="s">
        <v>54</v>
      </c>
      <c r="D22" s="7"/>
      <c r="E22" s="7" t="s">
        <v>85</v>
      </c>
      <c r="F22" s="8">
        <v>650</v>
      </c>
      <c r="G22" s="8">
        <v>747</v>
      </c>
      <c r="H22" s="9">
        <f>IF(OR(F22="",F22=0),"",MAX(F22,IF(ISNUMBER('Нормы и нормо-часы'!K23),ROUNDUP('Нормы и нормо-часы'!K23/(1-$F$3),0),0)))</f>
        <v>880</v>
      </c>
      <c r="I22" s="9">
        <f>IF(OR(G22="",G22=0),"",MAX(G22,IF(ISNUMBER('Нормы и нормо-часы'!L23),ROUNDUP('Нормы и нормо-часы'!L23/(1-$F$3),0),0)))</f>
        <v>1040</v>
      </c>
      <c r="J22" s="10">
        <f t="shared" si="7"/>
        <v>0.35384615384615392</v>
      </c>
      <c r="K22" s="10">
        <f t="shared" si="8"/>
        <v>0.39223560910307897</v>
      </c>
      <c r="L22" s="8">
        <v>400</v>
      </c>
      <c r="M22" s="8">
        <v>460</v>
      </c>
      <c r="N22" s="10">
        <f t="shared" si="9"/>
        <v>0.54545454545454541</v>
      </c>
      <c r="O22" s="10">
        <f t="shared" si="10"/>
        <v>0.55769230769230771</v>
      </c>
      <c r="P22" s="8">
        <f t="shared" si="11"/>
        <v>480</v>
      </c>
      <c r="Q22" s="8">
        <f t="shared" si="12"/>
        <v>580</v>
      </c>
      <c r="R22" s="8">
        <v>929.78</v>
      </c>
      <c r="S22" s="8">
        <v>1255.2</v>
      </c>
      <c r="T22" s="11">
        <f t="shared" si="13"/>
        <v>1.9310769230769231</v>
      </c>
      <c r="U22" s="7" t="s">
        <v>92</v>
      </c>
      <c r="V22" s="7" t="s">
        <v>93</v>
      </c>
    </row>
    <row r="23" spans="1:22" x14ac:dyDescent="0.25">
      <c r="A23" s="7" t="s">
        <v>94</v>
      </c>
      <c r="B23" s="7" t="s">
        <v>95</v>
      </c>
      <c r="C23" s="7" t="s">
        <v>54</v>
      </c>
      <c r="D23" s="7"/>
      <c r="E23" s="7" t="s">
        <v>85</v>
      </c>
      <c r="F23" s="8">
        <v>1100</v>
      </c>
      <c r="G23" s="8">
        <v>1265</v>
      </c>
      <c r="H23" s="9">
        <f>IF(OR(F23="",F23=0),"",MAX(F23,IF(ISNUMBER('Нормы и нормо-часы'!K24),ROUNDUP('Нормы и нормо-часы'!K24/(1-$F$3),0),0)))</f>
        <v>1467</v>
      </c>
      <c r="I23" s="9">
        <f>IF(OR(G23="",G23=0),"",MAX(G23,IF(ISNUMBER('Нормы и нормо-часы'!L24),ROUNDUP('Нормы и нормо-часы'!L24/(1-$F$3),0),0)))</f>
        <v>1734</v>
      </c>
      <c r="J23" s="10">
        <f t="shared" si="7"/>
        <v>0.33363636363636373</v>
      </c>
      <c r="K23" s="10">
        <f t="shared" si="8"/>
        <v>0.37075098814229257</v>
      </c>
      <c r="L23" s="8">
        <v>650</v>
      </c>
      <c r="M23" s="8">
        <v>747</v>
      </c>
      <c r="N23" s="10">
        <f t="shared" si="9"/>
        <v>0.55691888207225626</v>
      </c>
      <c r="O23" s="10">
        <f t="shared" si="10"/>
        <v>0.5692041522491349</v>
      </c>
      <c r="P23" s="8">
        <f t="shared" si="11"/>
        <v>817</v>
      </c>
      <c r="Q23" s="8">
        <f t="shared" si="12"/>
        <v>987</v>
      </c>
      <c r="R23" s="8">
        <v>914.69</v>
      </c>
      <c r="S23" s="8">
        <v>1234.83</v>
      </c>
      <c r="T23" s="11">
        <f t="shared" si="13"/>
        <v>1.1225727272727273</v>
      </c>
      <c r="U23" s="7" t="s">
        <v>96</v>
      </c>
      <c r="V23" s="7" t="s">
        <v>97</v>
      </c>
    </row>
    <row r="24" spans="1:22" x14ac:dyDescent="0.25">
      <c r="A24" s="12" t="s">
        <v>98</v>
      </c>
      <c r="B24" s="12" t="s">
        <v>99</v>
      </c>
      <c r="C24" s="12" t="s">
        <v>54</v>
      </c>
      <c r="D24" s="12" t="s">
        <v>58</v>
      </c>
      <c r="E24" s="7" t="s">
        <v>41</v>
      </c>
      <c r="F24" s="8">
        <v>1200</v>
      </c>
      <c r="G24" s="8">
        <v>1380</v>
      </c>
      <c r="H24" s="9">
        <f>IF(OR(F24="",F24=0),"",MAX(F24,IF(ISNUMBER('Нормы и нормо-часы'!K25),ROUNDUP('Нормы и нормо-часы'!K25/(1-$F$3),0),0)))</f>
        <v>1200</v>
      </c>
      <c r="I24" s="9">
        <f>IF(OR(G24="",G24=0),"",MAX(G24,IF(ISNUMBER('Нормы и нормо-часы'!L25),ROUNDUP('Нормы и нормо-часы'!L25/(1-$F$3),0),0)))</f>
        <v>1440</v>
      </c>
      <c r="J24" s="10">
        <f t="shared" si="7"/>
        <v>0</v>
      </c>
      <c r="K24" s="10">
        <f t="shared" si="8"/>
        <v>4.3478260869565188E-2</v>
      </c>
      <c r="L24" s="8">
        <v>720</v>
      </c>
      <c r="M24" s="8">
        <v>828</v>
      </c>
      <c r="N24" s="10">
        <f t="shared" si="9"/>
        <v>0.4</v>
      </c>
      <c r="O24" s="10">
        <f t="shared" si="10"/>
        <v>0.42499999999999999</v>
      </c>
      <c r="P24" s="8">
        <f t="shared" si="11"/>
        <v>480</v>
      </c>
      <c r="Q24" s="8">
        <f t="shared" si="12"/>
        <v>612</v>
      </c>
      <c r="R24" s="8"/>
      <c r="S24" s="8"/>
      <c r="T24" s="11" t="str">
        <f t="shared" si="13"/>
        <v/>
      </c>
      <c r="U24" s="7" t="s">
        <v>100</v>
      </c>
      <c r="V24" s="7" t="s">
        <v>101</v>
      </c>
    </row>
    <row r="25" spans="1:22" x14ac:dyDescent="0.25">
      <c r="A25" s="5" t="s">
        <v>102</v>
      </c>
      <c r="B25" s="6"/>
      <c r="C25" s="6"/>
      <c r="D25" s="6"/>
      <c r="E25" s="6"/>
      <c r="F25" s="6"/>
      <c r="G25" s="6"/>
      <c r="H25" s="6"/>
      <c r="I25" s="6"/>
      <c r="J25" s="6"/>
      <c r="K25" s="6"/>
      <c r="L25" s="6"/>
      <c r="M25" s="6"/>
      <c r="N25" s="6"/>
      <c r="O25" s="6"/>
      <c r="P25" s="6"/>
      <c r="Q25" s="6"/>
      <c r="R25" s="6"/>
      <c r="S25" s="6"/>
      <c r="T25" s="6"/>
      <c r="U25" s="6"/>
      <c r="V25" s="6"/>
    </row>
    <row r="26" spans="1:22" x14ac:dyDescent="0.25">
      <c r="A26" s="7" t="s">
        <v>103</v>
      </c>
      <c r="B26" s="7" t="s">
        <v>104</v>
      </c>
      <c r="C26" s="7" t="s">
        <v>28</v>
      </c>
      <c r="D26" s="7"/>
      <c r="E26" s="7" t="s">
        <v>35</v>
      </c>
      <c r="F26" s="8">
        <v>4000</v>
      </c>
      <c r="G26" s="8">
        <v>4600</v>
      </c>
      <c r="H26" s="9">
        <f>IF(OR(F26="",F26=0),"",MAX(F26,IF(ISNUMBER('Нормы и нормо-часы'!K27),ROUNDUP('Нормы и нормо-часы'!K27/(1-$F$3),0),0)))</f>
        <v>5500</v>
      </c>
      <c r="I26" s="9">
        <f>IF(OR(G26="",G26=0),"",MAX(G26,IF(ISNUMBER('Нормы и нормо-часы'!L27),ROUNDUP('Нормы и нормо-часы'!L27/(1-$F$3),0),0)))</f>
        <v>6600</v>
      </c>
      <c r="J26" s="10">
        <f t="shared" ref="J26:K28" si="14">IF(OR(F26="",F26=0),"",H26/F26-1)</f>
        <v>0.375</v>
      </c>
      <c r="K26" s="10">
        <f t="shared" si="14"/>
        <v>0.43478260869565211</v>
      </c>
      <c r="L26" s="8">
        <v>2400</v>
      </c>
      <c r="M26" s="8">
        <v>2760</v>
      </c>
      <c r="N26" s="10">
        <f t="shared" ref="N26:O28" si="15">IF(OR(H26="",H26=0),"",(H26-L26)/H26)</f>
        <v>0.5636363636363636</v>
      </c>
      <c r="O26" s="10">
        <f t="shared" si="15"/>
        <v>0.58181818181818179</v>
      </c>
      <c r="P26" s="8">
        <f t="shared" ref="P26:Q28" si="16">IF(H26="","",H26-L26)</f>
        <v>3100</v>
      </c>
      <c r="Q26" s="8">
        <f t="shared" si="16"/>
        <v>3840</v>
      </c>
      <c r="R26" s="8">
        <v>10022.25</v>
      </c>
      <c r="S26" s="8">
        <v>13530.04</v>
      </c>
      <c r="T26" s="11">
        <f>IF(OR(S26="",F26="",F26=0),"",S26/F26)</f>
        <v>3.3825100000000003</v>
      </c>
      <c r="U26" s="7" t="s">
        <v>105</v>
      </c>
      <c r="V26" s="7" t="s">
        <v>106</v>
      </c>
    </row>
    <row r="27" spans="1:22" x14ac:dyDescent="0.25">
      <c r="A27" s="7" t="s">
        <v>107</v>
      </c>
      <c r="B27" s="7" t="s">
        <v>108</v>
      </c>
      <c r="C27" s="7" t="s">
        <v>28</v>
      </c>
      <c r="D27" s="7"/>
      <c r="E27" s="7" t="s">
        <v>35</v>
      </c>
      <c r="F27" s="8">
        <v>7500</v>
      </c>
      <c r="G27" s="8">
        <v>9000</v>
      </c>
      <c r="H27" s="9">
        <f>IF(OR(F27="",F27=0),"",MAX(F27,IF(ISNUMBER('Нормы и нормо-часы'!K28),ROUNDUP('Нормы и нормо-часы'!K28/(1-$F$3),0),0)))</f>
        <v>8067</v>
      </c>
      <c r="I27" s="9">
        <f>IF(OR(G27="",G27=0),"",MAX(G27,IF(ISNUMBER('Нормы и нормо-часы'!L28),ROUNDUP('Нормы и нормо-часы'!L28/(1-$F$3),0),0)))</f>
        <v>9680</v>
      </c>
      <c r="J27" s="10">
        <f t="shared" si="14"/>
        <v>7.559999999999989E-2</v>
      </c>
      <c r="K27" s="10">
        <f t="shared" si="14"/>
        <v>7.5555555555555598E-2</v>
      </c>
      <c r="L27" s="8">
        <v>4500</v>
      </c>
      <c r="M27" s="8">
        <v>5310</v>
      </c>
      <c r="N27" s="10">
        <f t="shared" si="15"/>
        <v>0.44217181108218667</v>
      </c>
      <c r="O27" s="10">
        <f t="shared" si="15"/>
        <v>0.45144628099173556</v>
      </c>
      <c r="P27" s="8">
        <f t="shared" si="16"/>
        <v>3567</v>
      </c>
      <c r="Q27" s="8">
        <f t="shared" si="16"/>
        <v>4370</v>
      </c>
      <c r="R27" s="8">
        <v>14490</v>
      </c>
      <c r="S27" s="8">
        <v>19561.5</v>
      </c>
      <c r="T27" s="11">
        <f>IF(OR(S27="",F27="",F27=0),"",S27/F27)</f>
        <v>2.6082000000000001</v>
      </c>
      <c r="U27" s="7" t="s">
        <v>109</v>
      </c>
      <c r="V27" s="7" t="s">
        <v>110</v>
      </c>
    </row>
    <row r="28" spans="1:22" x14ac:dyDescent="0.25">
      <c r="A28" s="7" t="s">
        <v>111</v>
      </c>
      <c r="B28" s="7" t="s">
        <v>112</v>
      </c>
      <c r="C28" s="7" t="s">
        <v>28</v>
      </c>
      <c r="D28" s="7"/>
      <c r="E28" s="7" t="s">
        <v>35</v>
      </c>
      <c r="F28" s="8">
        <v>10000</v>
      </c>
      <c r="G28" s="8">
        <v>12000</v>
      </c>
      <c r="H28" s="9">
        <f>IF(OR(F28="",F28=0),"",MAX(F28,IF(ISNUMBER('Нормы и нормо-часы'!K29),ROUNDUP('Нормы и нормо-часы'!K29/(1-$F$3),0),0)))</f>
        <v>11000</v>
      </c>
      <c r="I28" s="9">
        <f>IF(OR(G28="",G28=0),"",MAX(G28,IF(ISNUMBER('Нормы и нормо-часы'!L29),ROUNDUP('Нормы и нормо-часы'!L29/(1-$F$3),0),0)))</f>
        <v>13200</v>
      </c>
      <c r="J28" s="10">
        <f t="shared" si="14"/>
        <v>0.10000000000000009</v>
      </c>
      <c r="K28" s="10">
        <f t="shared" si="14"/>
        <v>0.10000000000000009</v>
      </c>
      <c r="L28" s="8">
        <v>6000</v>
      </c>
      <c r="M28" s="8">
        <v>7080</v>
      </c>
      <c r="N28" s="10">
        <f t="shared" si="15"/>
        <v>0.45454545454545453</v>
      </c>
      <c r="O28" s="10">
        <f t="shared" si="15"/>
        <v>0.46363636363636362</v>
      </c>
      <c r="P28" s="8">
        <f t="shared" si="16"/>
        <v>5000</v>
      </c>
      <c r="Q28" s="8">
        <f t="shared" si="16"/>
        <v>6120</v>
      </c>
      <c r="R28" s="8">
        <v>16703.75</v>
      </c>
      <c r="S28" s="8">
        <v>22550.06</v>
      </c>
      <c r="T28" s="11">
        <f>IF(OR(S28="",F28="",F28=0),"",S28/F28)</f>
        <v>2.2550060000000003</v>
      </c>
      <c r="U28" s="7" t="s">
        <v>113</v>
      </c>
      <c r="V28" s="7" t="s">
        <v>114</v>
      </c>
    </row>
    <row r="29" spans="1:22" x14ac:dyDescent="0.25">
      <c r="A29" s="5" t="s">
        <v>115</v>
      </c>
      <c r="B29" s="6"/>
      <c r="C29" s="6"/>
      <c r="D29" s="6"/>
      <c r="E29" s="6"/>
      <c r="F29" s="6"/>
      <c r="G29" s="6"/>
      <c r="H29" s="6"/>
      <c r="I29" s="6"/>
      <c r="J29" s="6"/>
      <c r="K29" s="6"/>
      <c r="L29" s="6"/>
      <c r="M29" s="6"/>
      <c r="N29" s="6"/>
      <c r="O29" s="6"/>
      <c r="P29" s="6"/>
      <c r="Q29" s="6"/>
      <c r="R29" s="6"/>
      <c r="S29" s="6"/>
      <c r="T29" s="6"/>
      <c r="U29" s="6"/>
      <c r="V29" s="6"/>
    </row>
    <row r="30" spans="1:22" x14ac:dyDescent="0.25">
      <c r="A30" s="7" t="s">
        <v>116</v>
      </c>
      <c r="B30" s="7" t="s">
        <v>117</v>
      </c>
      <c r="C30" s="7" t="s">
        <v>54</v>
      </c>
      <c r="D30" s="7"/>
      <c r="E30" s="7" t="s">
        <v>35</v>
      </c>
      <c r="F30" s="8">
        <v>35</v>
      </c>
      <c r="G30" s="8">
        <v>40</v>
      </c>
      <c r="H30" s="9">
        <f>IF(OR(F30="",F30=0),"",MAX(F30,IF(ISNUMBER('Нормы и нормо-часы'!K31),ROUNDUP('Нормы и нормо-часы'!K31/(1-$F$3),0),0)))</f>
        <v>35</v>
      </c>
      <c r="I30" s="9">
        <f>IF(OR(G30="",G30=0),"",MAX(G30,IF(ISNUMBER('Нормы и нормо-часы'!L31),ROUNDUP('Нормы и нормо-часы'!L31/(1-$F$3),0),0)))</f>
        <v>40</v>
      </c>
      <c r="J30" s="10">
        <f t="shared" ref="J30:J49" si="17">IF(OR(F30="",F30=0),"",H30/F30-1)</f>
        <v>0</v>
      </c>
      <c r="K30" s="10">
        <f t="shared" ref="K30:K49" si="18">IF(OR(G30="",G30=0),"",I30/G30-1)</f>
        <v>0</v>
      </c>
      <c r="L30" s="8">
        <v>20</v>
      </c>
      <c r="M30" s="8">
        <v>23</v>
      </c>
      <c r="N30" s="10">
        <f t="shared" ref="N30:N49" si="19">IF(OR(H30="",H30=0),"",(H30-L30)/H30)</f>
        <v>0.42857142857142855</v>
      </c>
      <c r="O30" s="10">
        <f t="shared" ref="O30:O49" si="20">IF(OR(I30="",I30=0),"",(I30-M30)/I30)</f>
        <v>0.42499999999999999</v>
      </c>
      <c r="P30" s="8">
        <f t="shared" ref="P30:P49" si="21">IF(H30="","",H30-L30)</f>
        <v>15</v>
      </c>
      <c r="Q30" s="8">
        <f t="shared" ref="Q30:Q49" si="22">IF(I30="","",I30-M30)</f>
        <v>17</v>
      </c>
      <c r="R30" s="8">
        <v>64.959999999999994</v>
      </c>
      <c r="S30" s="8">
        <v>87.7</v>
      </c>
      <c r="T30" s="11">
        <f t="shared" ref="T30:T49" si="23">IF(OR(S30="",F30="",F30=0),"",S30/F30)</f>
        <v>2.5057142857142858</v>
      </c>
      <c r="U30" s="7" t="s">
        <v>118</v>
      </c>
      <c r="V30" s="7" t="s">
        <v>119</v>
      </c>
    </row>
    <row r="31" spans="1:22" x14ac:dyDescent="0.25">
      <c r="A31" s="7" t="s">
        <v>120</v>
      </c>
      <c r="B31" s="7" t="s">
        <v>121</v>
      </c>
      <c r="C31" s="7" t="s">
        <v>54</v>
      </c>
      <c r="D31" s="7"/>
      <c r="E31" s="7" t="s">
        <v>35</v>
      </c>
      <c r="F31" s="8">
        <v>30</v>
      </c>
      <c r="G31" s="8">
        <v>34.5</v>
      </c>
      <c r="H31" s="9">
        <f>IF(OR(F31="",F31=0),"",MAX(F31,IF(ISNUMBER('Нормы и нормо-часы'!K32),ROUNDUP('Нормы и нормо-часы'!K32/(1-$F$3),0),0)))</f>
        <v>30</v>
      </c>
      <c r="I31" s="9">
        <f>IF(OR(G31="",G31=0),"",MAX(G31,IF(ISNUMBER('Нормы и нормо-часы'!L32),ROUNDUP('Нормы и нормо-часы'!L32/(1-$F$3),0),0)))</f>
        <v>35</v>
      </c>
      <c r="J31" s="10">
        <f t="shared" si="17"/>
        <v>0</v>
      </c>
      <c r="K31" s="10">
        <f t="shared" si="18"/>
        <v>1.449275362318847E-2</v>
      </c>
      <c r="L31" s="8">
        <v>18</v>
      </c>
      <c r="M31" s="8">
        <v>20.5</v>
      </c>
      <c r="N31" s="10">
        <f t="shared" si="19"/>
        <v>0.4</v>
      </c>
      <c r="O31" s="10">
        <f t="shared" si="20"/>
        <v>0.41428571428571431</v>
      </c>
      <c r="P31" s="8">
        <f t="shared" si="21"/>
        <v>12</v>
      </c>
      <c r="Q31" s="8">
        <f t="shared" si="22"/>
        <v>14.5</v>
      </c>
      <c r="R31" s="8">
        <v>50.32</v>
      </c>
      <c r="S31" s="8">
        <v>67.930000000000007</v>
      </c>
      <c r="T31" s="11">
        <f t="shared" si="23"/>
        <v>2.2643333333333335</v>
      </c>
      <c r="U31" s="7" t="s">
        <v>122</v>
      </c>
      <c r="V31" s="7" t="s">
        <v>123</v>
      </c>
    </row>
    <row r="32" spans="1:22" x14ac:dyDescent="0.25">
      <c r="A32" s="7" t="s">
        <v>124</v>
      </c>
      <c r="B32" s="7" t="s">
        <v>125</v>
      </c>
      <c r="C32" s="7" t="s">
        <v>54</v>
      </c>
      <c r="D32" s="7"/>
      <c r="E32" s="7" t="s">
        <v>35</v>
      </c>
      <c r="F32" s="8">
        <v>8</v>
      </c>
      <c r="G32" s="8">
        <v>9</v>
      </c>
      <c r="H32" s="9">
        <f>IF(OR(F32="",F32=0),"",MAX(F32,IF(ISNUMBER('Нормы и нормо-часы'!K33),ROUNDUP('Нормы и нормо-часы'!K33/(1-$F$3),0),0)))</f>
        <v>10</v>
      </c>
      <c r="I32" s="9">
        <f>IF(OR(G32="",G32=0),"",MAX(G32,IF(ISNUMBER('Нормы и нормо-часы'!L33),ROUNDUP('Нормы и нормо-часы'!L33/(1-$F$3),0),0)))</f>
        <v>11</v>
      </c>
      <c r="J32" s="10">
        <f t="shared" si="17"/>
        <v>0.25</v>
      </c>
      <c r="K32" s="10">
        <f t="shared" si="18"/>
        <v>0.22222222222222232</v>
      </c>
      <c r="L32" s="8">
        <v>5</v>
      </c>
      <c r="M32" s="8">
        <v>6</v>
      </c>
      <c r="N32" s="10">
        <f t="shared" si="19"/>
        <v>0.5</v>
      </c>
      <c r="O32" s="10">
        <f t="shared" si="20"/>
        <v>0.45454545454545453</v>
      </c>
      <c r="P32" s="8">
        <f t="shared" si="21"/>
        <v>5</v>
      </c>
      <c r="Q32" s="8">
        <f t="shared" si="22"/>
        <v>5</v>
      </c>
      <c r="R32" s="8">
        <v>11.27</v>
      </c>
      <c r="S32" s="8">
        <v>15.21</v>
      </c>
      <c r="T32" s="11">
        <f t="shared" si="23"/>
        <v>1.9012500000000001</v>
      </c>
      <c r="U32" s="7" t="s">
        <v>126</v>
      </c>
      <c r="V32" s="7"/>
    </row>
    <row r="33" spans="1:22" x14ac:dyDescent="0.25">
      <c r="A33" s="7" t="s">
        <v>127</v>
      </c>
      <c r="B33" s="7" t="s">
        <v>128</v>
      </c>
      <c r="C33" s="7" t="s">
        <v>50</v>
      </c>
      <c r="D33" s="7"/>
      <c r="E33" s="7" t="s">
        <v>80</v>
      </c>
      <c r="F33" s="8">
        <v>120</v>
      </c>
      <c r="G33" s="8">
        <v>138</v>
      </c>
      <c r="H33" s="9">
        <f>IF(OR(F33="",F33=0),"",MAX(F33,IF(ISNUMBER('Нормы и нормо-часы'!K34),ROUNDUP('Нормы и нормо-часы'!K34/(1-$F$3),0),0)))</f>
        <v>160</v>
      </c>
      <c r="I33" s="9">
        <f>IF(OR(G33="",G33=0),"",MAX(G33,IF(ISNUMBER('Нормы и нормо-часы'!L34),ROUNDUP('Нормы и нормо-часы'!L34/(1-$F$3),0),0)))</f>
        <v>191</v>
      </c>
      <c r="J33" s="10">
        <f t="shared" si="17"/>
        <v>0.33333333333333326</v>
      </c>
      <c r="K33" s="10">
        <f t="shared" si="18"/>
        <v>0.38405797101449268</v>
      </c>
      <c r="L33" s="8">
        <v>70</v>
      </c>
      <c r="M33" s="8">
        <v>80.5</v>
      </c>
      <c r="N33" s="10">
        <f t="shared" si="19"/>
        <v>0.5625</v>
      </c>
      <c r="O33" s="10">
        <f t="shared" si="20"/>
        <v>0.57853403141361259</v>
      </c>
      <c r="P33" s="8">
        <f t="shared" si="21"/>
        <v>90</v>
      </c>
      <c r="Q33" s="8">
        <f t="shared" si="22"/>
        <v>110.5</v>
      </c>
      <c r="R33" s="8">
        <v>181.13</v>
      </c>
      <c r="S33" s="8">
        <v>244.53</v>
      </c>
      <c r="T33" s="11">
        <f t="shared" si="23"/>
        <v>2.03775</v>
      </c>
      <c r="U33" s="7" t="s">
        <v>129</v>
      </c>
      <c r="V33" s="7" t="s">
        <v>130</v>
      </c>
    </row>
    <row r="34" spans="1:22" x14ac:dyDescent="0.25">
      <c r="A34" s="7" t="s">
        <v>131</v>
      </c>
      <c r="B34" s="7" t="s">
        <v>132</v>
      </c>
      <c r="C34" s="7" t="s">
        <v>50</v>
      </c>
      <c r="D34" s="7"/>
      <c r="E34" s="7" t="s">
        <v>80</v>
      </c>
      <c r="F34" s="8">
        <v>150</v>
      </c>
      <c r="G34" s="8">
        <v>172</v>
      </c>
      <c r="H34" s="9">
        <f>IF(OR(F34="",F34=0),"",MAX(F34,IF(ISNUMBER('Нормы и нормо-часы'!K35),ROUNDUP('Нормы и нормо-часы'!K35/(1-$F$3),0),0)))</f>
        <v>214</v>
      </c>
      <c r="I34" s="9">
        <f>IF(OR(G34="",G34=0),"",MAX(G34,IF(ISNUMBER('Нормы и нормо-часы'!L35),ROUNDUP('Нормы и нормо-часы'!L35/(1-$F$3),0),0)))</f>
        <v>254</v>
      </c>
      <c r="J34" s="10">
        <f t="shared" si="17"/>
        <v>0.42666666666666675</v>
      </c>
      <c r="K34" s="10">
        <f t="shared" si="18"/>
        <v>0.47674418604651159</v>
      </c>
      <c r="L34" s="8">
        <v>90</v>
      </c>
      <c r="M34" s="8">
        <v>103</v>
      </c>
      <c r="N34" s="10">
        <f t="shared" si="19"/>
        <v>0.57943925233644855</v>
      </c>
      <c r="O34" s="10">
        <f t="shared" si="20"/>
        <v>0.59448818897637801</v>
      </c>
      <c r="P34" s="8">
        <f t="shared" si="21"/>
        <v>124</v>
      </c>
      <c r="Q34" s="8">
        <f t="shared" si="22"/>
        <v>151</v>
      </c>
      <c r="R34" s="8">
        <v>301.88</v>
      </c>
      <c r="S34" s="8">
        <v>407.54</v>
      </c>
      <c r="T34" s="11">
        <f t="shared" si="23"/>
        <v>2.7169333333333334</v>
      </c>
      <c r="U34" s="7" t="s">
        <v>133</v>
      </c>
      <c r="V34" s="7"/>
    </row>
    <row r="35" spans="1:22" x14ac:dyDescent="0.25">
      <c r="A35" s="7" t="s">
        <v>134</v>
      </c>
      <c r="B35" s="7" t="s">
        <v>135</v>
      </c>
      <c r="C35" s="7" t="s">
        <v>28</v>
      </c>
      <c r="D35" s="7"/>
      <c r="E35" s="7" t="s">
        <v>80</v>
      </c>
      <c r="F35" s="8">
        <v>6000</v>
      </c>
      <c r="G35" s="8">
        <v>6900</v>
      </c>
      <c r="H35" s="9">
        <f>IF(OR(F35="",F35=0),"",MAX(F35,IF(ISNUMBER('Нормы и нормо-часы'!K36),ROUNDUP('Нормы и нормо-часы'!K36/(1-$F$3),0),0)))</f>
        <v>10134</v>
      </c>
      <c r="I35" s="9">
        <f>IF(OR(G35="",G35=0),"",MAX(G35,IF(ISNUMBER('Нормы и нормо-часы'!L36),ROUNDUP('Нормы и нормо-часы'!L36/(1-$F$3),0),0)))</f>
        <v>12034</v>
      </c>
      <c r="J35" s="10">
        <f t="shared" si="17"/>
        <v>0.68900000000000006</v>
      </c>
      <c r="K35" s="10">
        <f t="shared" si="18"/>
        <v>0.74405797101449278</v>
      </c>
      <c r="L35" s="8">
        <v>3600</v>
      </c>
      <c r="M35" s="8">
        <v>4140</v>
      </c>
      <c r="N35" s="10">
        <f t="shared" si="19"/>
        <v>0.64476021314387211</v>
      </c>
      <c r="O35" s="10">
        <f t="shared" si="20"/>
        <v>0.65597473824164865</v>
      </c>
      <c r="P35" s="8">
        <f t="shared" si="21"/>
        <v>6534</v>
      </c>
      <c r="Q35" s="8">
        <f t="shared" si="22"/>
        <v>7894</v>
      </c>
      <c r="R35" s="8">
        <v>4612.6499999999996</v>
      </c>
      <c r="S35" s="8">
        <v>6227.08</v>
      </c>
      <c r="T35" s="11">
        <f t="shared" si="23"/>
        <v>1.0378466666666666</v>
      </c>
      <c r="U35" s="7" t="s">
        <v>136</v>
      </c>
      <c r="V35" s="7" t="s">
        <v>137</v>
      </c>
    </row>
    <row r="36" spans="1:22" x14ac:dyDescent="0.25">
      <c r="A36" s="7" t="s">
        <v>138</v>
      </c>
      <c r="B36" s="7" t="s">
        <v>139</v>
      </c>
      <c r="C36" s="7" t="s">
        <v>28</v>
      </c>
      <c r="D36" s="7"/>
      <c r="E36" s="7" t="s">
        <v>35</v>
      </c>
      <c r="F36" s="8">
        <v>8500</v>
      </c>
      <c r="G36" s="8">
        <v>9775</v>
      </c>
      <c r="H36" s="9">
        <f>IF(OR(F36="",F36=0),"",MAX(F36,IF(ISNUMBER('Нормы и нормо-часы'!K37),ROUNDUP('Нормы и нормо-часы'!K37/(1-$F$3),0),0)))</f>
        <v>9534</v>
      </c>
      <c r="I36" s="9">
        <f>IF(OR(G36="",G36=0),"",MAX(G36,IF(ISNUMBER('Нормы и нормо-часы'!L37),ROUNDUP('Нормы и нормо-часы'!L37/(1-$F$3),0),0)))</f>
        <v>11440</v>
      </c>
      <c r="J36" s="10">
        <f t="shared" si="17"/>
        <v>0.12164705882352944</v>
      </c>
      <c r="K36" s="10">
        <f t="shared" si="18"/>
        <v>0.17033248081841434</v>
      </c>
      <c r="L36" s="8">
        <v>5100</v>
      </c>
      <c r="M36" s="8">
        <v>5865</v>
      </c>
      <c r="N36" s="10">
        <f t="shared" si="19"/>
        <v>0.46507237256135936</v>
      </c>
      <c r="O36" s="10">
        <f t="shared" si="20"/>
        <v>0.48732517482517484</v>
      </c>
      <c r="P36" s="8">
        <f t="shared" si="21"/>
        <v>4434</v>
      </c>
      <c r="Q36" s="8">
        <f t="shared" si="22"/>
        <v>5575</v>
      </c>
      <c r="R36" s="8">
        <v>9750.56</v>
      </c>
      <c r="S36" s="8">
        <v>13163.26</v>
      </c>
      <c r="T36" s="11">
        <f t="shared" si="23"/>
        <v>1.5486188235294118</v>
      </c>
      <c r="U36" s="7" t="s">
        <v>140</v>
      </c>
      <c r="V36" s="7" t="s">
        <v>141</v>
      </c>
    </row>
    <row r="37" spans="1:22" x14ac:dyDescent="0.25">
      <c r="A37" s="7" t="s">
        <v>142</v>
      </c>
      <c r="B37" s="7" t="s">
        <v>143</v>
      </c>
      <c r="C37" s="7" t="s">
        <v>28</v>
      </c>
      <c r="D37" s="7"/>
      <c r="E37" s="7" t="s">
        <v>35</v>
      </c>
      <c r="F37" s="8">
        <v>11000</v>
      </c>
      <c r="G37" s="8">
        <v>13200</v>
      </c>
      <c r="H37" s="9">
        <f>IF(OR(F37="",F37=0),"",MAX(F37,IF(ISNUMBER('Нормы и нормо-часы'!K38),ROUNDUP('Нормы и нормо-часы'!K38/(1-$F$3),0),0)))</f>
        <v>12467</v>
      </c>
      <c r="I37" s="9">
        <f>IF(OR(G37="",G37=0),"",MAX(G37,IF(ISNUMBER('Нормы и нормо-часы'!L38),ROUNDUP('Нормы и нормо-часы'!L38/(1-$F$3),0),0)))</f>
        <v>14960</v>
      </c>
      <c r="J37" s="10">
        <f t="shared" si="17"/>
        <v>0.13336363636363635</v>
      </c>
      <c r="K37" s="10">
        <f t="shared" si="18"/>
        <v>0.1333333333333333</v>
      </c>
      <c r="L37" s="8">
        <v>6600</v>
      </c>
      <c r="M37" s="8">
        <v>7788</v>
      </c>
      <c r="N37" s="10">
        <f t="shared" si="19"/>
        <v>0.4706023903104195</v>
      </c>
      <c r="O37" s="10">
        <f t="shared" si="20"/>
        <v>0.47941176470588237</v>
      </c>
      <c r="P37" s="8">
        <f t="shared" si="21"/>
        <v>5867</v>
      </c>
      <c r="Q37" s="8">
        <f t="shared" si="22"/>
        <v>7172</v>
      </c>
      <c r="R37" s="8">
        <v>10958.06</v>
      </c>
      <c r="S37" s="8">
        <v>14793.38</v>
      </c>
      <c r="T37" s="11">
        <f t="shared" si="23"/>
        <v>1.3448527272727273</v>
      </c>
      <c r="U37" s="7" t="s">
        <v>144</v>
      </c>
      <c r="V37" s="7"/>
    </row>
    <row r="38" spans="1:22" x14ac:dyDescent="0.25">
      <c r="A38" s="7" t="s">
        <v>145</v>
      </c>
      <c r="B38" s="7" t="s">
        <v>146</v>
      </c>
      <c r="C38" s="7" t="s">
        <v>50</v>
      </c>
      <c r="D38" s="7"/>
      <c r="E38" s="7" t="s">
        <v>80</v>
      </c>
      <c r="F38" s="8">
        <v>250</v>
      </c>
      <c r="G38" s="8">
        <v>288</v>
      </c>
      <c r="H38" s="9">
        <f>IF(OR(F38="",F38=0),"",MAX(F38,IF(ISNUMBER('Нормы и нормо-часы'!K39),ROUNDUP('Нормы и нормо-часы'!K39/(1-$F$3),0),0)))</f>
        <v>427</v>
      </c>
      <c r="I38" s="9">
        <f>IF(OR(G38="",G38=0),"",MAX(G38,IF(ISNUMBER('Нормы и нормо-часы'!L39),ROUNDUP('Нормы и нормо-часы'!L39/(1-$F$3),0),0)))</f>
        <v>507</v>
      </c>
      <c r="J38" s="10">
        <f t="shared" si="17"/>
        <v>0.70799999999999996</v>
      </c>
      <c r="K38" s="10">
        <f t="shared" si="18"/>
        <v>0.76041666666666674</v>
      </c>
      <c r="L38" s="8">
        <v>150</v>
      </c>
      <c r="M38" s="8">
        <v>172</v>
      </c>
      <c r="N38" s="10">
        <f t="shared" si="19"/>
        <v>0.64871194379391106</v>
      </c>
      <c r="O38" s="10">
        <f t="shared" si="20"/>
        <v>0.6607495069033531</v>
      </c>
      <c r="P38" s="8">
        <f t="shared" si="21"/>
        <v>277</v>
      </c>
      <c r="Q38" s="8">
        <f t="shared" si="22"/>
        <v>335</v>
      </c>
      <c r="R38" s="8">
        <v>181.13</v>
      </c>
      <c r="S38" s="8">
        <v>244.53</v>
      </c>
      <c r="T38" s="11">
        <f t="shared" si="23"/>
        <v>0.97811999999999999</v>
      </c>
      <c r="U38" s="7" t="s">
        <v>147</v>
      </c>
      <c r="V38" s="7"/>
    </row>
    <row r="39" spans="1:22" x14ac:dyDescent="0.25">
      <c r="A39" s="7" t="s">
        <v>148</v>
      </c>
      <c r="B39" s="7" t="s">
        <v>149</v>
      </c>
      <c r="C39" s="7" t="s">
        <v>54</v>
      </c>
      <c r="D39" s="7"/>
      <c r="E39" s="7" t="s">
        <v>80</v>
      </c>
      <c r="F39" s="8">
        <v>220</v>
      </c>
      <c r="G39" s="8">
        <v>253</v>
      </c>
      <c r="H39" s="9">
        <f>IF(OR(F39="",F39=0),"",MAX(F39,IF(ISNUMBER('Нормы и нормо-часы'!K40),ROUNDUP('Нормы и нормо-часы'!K40/(1-$F$3),0),0)))</f>
        <v>267</v>
      </c>
      <c r="I39" s="9">
        <f>IF(OR(G39="",G39=0),"",MAX(G39,IF(ISNUMBER('Нормы и нормо-часы'!L40),ROUNDUP('Нормы и нормо-часы'!L40/(1-$F$3),0),0)))</f>
        <v>318</v>
      </c>
      <c r="J39" s="10">
        <f t="shared" si="17"/>
        <v>0.21363636363636362</v>
      </c>
      <c r="K39" s="10">
        <f t="shared" si="18"/>
        <v>0.2569169960474309</v>
      </c>
      <c r="L39" s="8">
        <v>130</v>
      </c>
      <c r="M39" s="8">
        <v>150</v>
      </c>
      <c r="N39" s="10">
        <f t="shared" si="19"/>
        <v>0.51310861423220977</v>
      </c>
      <c r="O39" s="10">
        <f t="shared" si="20"/>
        <v>0.52830188679245282</v>
      </c>
      <c r="P39" s="8">
        <f t="shared" si="21"/>
        <v>137</v>
      </c>
      <c r="Q39" s="8">
        <f t="shared" si="22"/>
        <v>168</v>
      </c>
      <c r="R39" s="8">
        <v>206</v>
      </c>
      <c r="S39" s="8">
        <v>278.10000000000002</v>
      </c>
      <c r="T39" s="11">
        <f t="shared" si="23"/>
        <v>1.2640909090909092</v>
      </c>
      <c r="U39" s="7" t="s">
        <v>150</v>
      </c>
      <c r="V39" s="7" t="s">
        <v>151</v>
      </c>
    </row>
    <row r="40" spans="1:22" x14ac:dyDescent="0.25">
      <c r="A40" s="7" t="s">
        <v>152</v>
      </c>
      <c r="B40" s="7" t="s">
        <v>153</v>
      </c>
      <c r="C40" s="7" t="s">
        <v>54</v>
      </c>
      <c r="D40" s="7"/>
      <c r="E40" s="7" t="s">
        <v>80</v>
      </c>
      <c r="F40" s="8">
        <v>150</v>
      </c>
      <c r="G40" s="8">
        <v>172</v>
      </c>
      <c r="H40" s="9">
        <f>IF(OR(F40="",F40=0),"",MAX(F40,IF(ISNUMBER('Нормы и нормо-часы'!K41),ROUNDUP('Нормы и нормо-часы'!K41/(1-$F$3),0),0)))</f>
        <v>192</v>
      </c>
      <c r="I40" s="9">
        <f>IF(OR(G40="",G40=0),"",MAX(G40,IF(ISNUMBER('Нормы и нормо-часы'!L41),ROUNDUP('Нормы и нормо-часы'!L41/(1-$F$3),0),0)))</f>
        <v>228</v>
      </c>
      <c r="J40" s="10">
        <f t="shared" si="17"/>
        <v>0.28000000000000003</v>
      </c>
      <c r="K40" s="10">
        <f t="shared" si="18"/>
        <v>0.32558139534883712</v>
      </c>
      <c r="L40" s="8">
        <v>90</v>
      </c>
      <c r="M40" s="8">
        <v>103</v>
      </c>
      <c r="N40" s="10">
        <f t="shared" si="19"/>
        <v>0.53125</v>
      </c>
      <c r="O40" s="10">
        <f t="shared" si="20"/>
        <v>0.54824561403508776</v>
      </c>
      <c r="P40" s="8">
        <f t="shared" si="21"/>
        <v>102</v>
      </c>
      <c r="Q40" s="8">
        <f t="shared" si="22"/>
        <v>125</v>
      </c>
      <c r="R40" s="8">
        <v>123.47</v>
      </c>
      <c r="S40" s="8">
        <v>166.68</v>
      </c>
      <c r="T40" s="11">
        <f t="shared" si="23"/>
        <v>1.1112</v>
      </c>
      <c r="U40" s="7" t="s">
        <v>154</v>
      </c>
      <c r="V40" s="7"/>
    </row>
    <row r="41" spans="1:22" x14ac:dyDescent="0.25">
      <c r="A41" s="7" t="s">
        <v>155</v>
      </c>
      <c r="B41" s="7" t="s">
        <v>156</v>
      </c>
      <c r="C41" s="7" t="s">
        <v>54</v>
      </c>
      <c r="D41" s="7"/>
      <c r="E41" s="7" t="s">
        <v>80</v>
      </c>
      <c r="F41" s="8">
        <v>40</v>
      </c>
      <c r="G41" s="8">
        <v>46</v>
      </c>
      <c r="H41" s="9">
        <f>IF(OR(F41="",F41=0),"",MAX(F41,IF(ISNUMBER('Нормы и нормо-часы'!K42),ROUNDUP('Нормы и нормо-часы'!K42/(1-$F$3),0),0)))</f>
        <v>54</v>
      </c>
      <c r="I41" s="9">
        <f>IF(OR(G41="",G41=0),"",MAX(G41,IF(ISNUMBER('Нормы и нормо-часы'!L42),ROUNDUP('Нормы и нормо-часы'!L42/(1-$F$3),0),0)))</f>
        <v>64</v>
      </c>
      <c r="J41" s="10">
        <f t="shared" si="17"/>
        <v>0.35000000000000009</v>
      </c>
      <c r="K41" s="10">
        <f t="shared" si="18"/>
        <v>0.39130434782608692</v>
      </c>
      <c r="L41" s="8">
        <v>25</v>
      </c>
      <c r="M41" s="8">
        <v>28.5</v>
      </c>
      <c r="N41" s="10">
        <f t="shared" si="19"/>
        <v>0.53703703703703709</v>
      </c>
      <c r="O41" s="10">
        <f t="shared" si="20"/>
        <v>0.5546875</v>
      </c>
      <c r="P41" s="8">
        <f t="shared" si="21"/>
        <v>29</v>
      </c>
      <c r="Q41" s="8">
        <f t="shared" si="22"/>
        <v>35.5</v>
      </c>
      <c r="R41" s="8">
        <v>34.11</v>
      </c>
      <c r="S41" s="8">
        <v>46.05</v>
      </c>
      <c r="T41" s="11">
        <f t="shared" si="23"/>
        <v>1.1512499999999999</v>
      </c>
      <c r="U41" s="7" t="s">
        <v>157</v>
      </c>
      <c r="V41" s="7"/>
    </row>
    <row r="42" spans="1:22" x14ac:dyDescent="0.25">
      <c r="A42" s="7" t="s">
        <v>158</v>
      </c>
      <c r="B42" s="7" t="s">
        <v>159</v>
      </c>
      <c r="C42" s="7" t="s">
        <v>54</v>
      </c>
      <c r="D42" s="7"/>
      <c r="E42" s="7" t="s">
        <v>80</v>
      </c>
      <c r="F42" s="8">
        <v>200</v>
      </c>
      <c r="G42" s="8">
        <v>230</v>
      </c>
      <c r="H42" s="9">
        <f>IF(OR(F42="",F42=0),"",MAX(F42,IF(ISNUMBER('Нормы и нормо-часы'!K43),ROUNDUP('Нормы и нормо-часы'!K43/(1-$F$3),0),0)))</f>
        <v>235</v>
      </c>
      <c r="I42" s="9">
        <f>IF(OR(G42="",G42=0),"",MAX(G42,IF(ISNUMBER('Нормы и нормо-часы'!L43),ROUNDUP('Нормы и нормо-часы'!L43/(1-$F$3),0),0)))</f>
        <v>279</v>
      </c>
      <c r="J42" s="10">
        <f t="shared" si="17"/>
        <v>0.17500000000000004</v>
      </c>
      <c r="K42" s="10">
        <f t="shared" si="18"/>
        <v>0.21304347826086967</v>
      </c>
      <c r="L42" s="8">
        <v>120</v>
      </c>
      <c r="M42" s="8">
        <v>138</v>
      </c>
      <c r="N42" s="10">
        <f t="shared" si="19"/>
        <v>0.48936170212765956</v>
      </c>
      <c r="O42" s="10">
        <f t="shared" si="20"/>
        <v>0.5053763440860215</v>
      </c>
      <c r="P42" s="8">
        <f t="shared" si="21"/>
        <v>115</v>
      </c>
      <c r="Q42" s="8">
        <f t="shared" si="22"/>
        <v>141</v>
      </c>
      <c r="R42" s="8">
        <v>96.6</v>
      </c>
      <c r="S42" s="8">
        <v>130.41</v>
      </c>
      <c r="T42" s="11">
        <f t="shared" si="23"/>
        <v>0.65205000000000002</v>
      </c>
      <c r="U42" s="7" t="s">
        <v>160</v>
      </c>
      <c r="V42" s="7"/>
    </row>
    <row r="43" spans="1:22" x14ac:dyDescent="0.25">
      <c r="A43" s="7" t="s">
        <v>161</v>
      </c>
      <c r="B43" s="7" t="s">
        <v>162</v>
      </c>
      <c r="C43" s="7" t="s">
        <v>50</v>
      </c>
      <c r="D43" s="7"/>
      <c r="E43" s="7" t="s">
        <v>80</v>
      </c>
      <c r="F43" s="8">
        <v>120</v>
      </c>
      <c r="G43" s="8">
        <v>138</v>
      </c>
      <c r="H43" s="9">
        <f>IF(OR(F43="",F43=0),"",MAX(F43,IF(ISNUMBER('Нормы и нормо-часы'!K44),ROUNDUP('Нормы и нормо-часы'!K44/(1-$F$3),0),0)))</f>
        <v>160</v>
      </c>
      <c r="I43" s="9">
        <f>IF(OR(G43="",G43=0),"",MAX(G43,IF(ISNUMBER('Нормы и нормо-часы'!L44),ROUNDUP('Нормы и нормо-часы'!L44/(1-$F$3),0),0)))</f>
        <v>191</v>
      </c>
      <c r="J43" s="10">
        <f t="shared" si="17"/>
        <v>0.33333333333333326</v>
      </c>
      <c r="K43" s="10">
        <f t="shared" si="18"/>
        <v>0.38405797101449268</v>
      </c>
      <c r="L43" s="8">
        <v>70</v>
      </c>
      <c r="M43" s="8">
        <v>80.5</v>
      </c>
      <c r="N43" s="10">
        <f t="shared" si="19"/>
        <v>0.5625</v>
      </c>
      <c r="O43" s="10">
        <f t="shared" si="20"/>
        <v>0.57853403141361259</v>
      </c>
      <c r="P43" s="8">
        <f t="shared" si="21"/>
        <v>90</v>
      </c>
      <c r="Q43" s="8">
        <f t="shared" si="22"/>
        <v>110.5</v>
      </c>
      <c r="R43" s="8">
        <v>122.26</v>
      </c>
      <c r="S43" s="8">
        <v>165.05</v>
      </c>
      <c r="T43" s="11">
        <f t="shared" si="23"/>
        <v>1.3754166666666667</v>
      </c>
      <c r="U43" s="7" t="s">
        <v>163</v>
      </c>
      <c r="V43" s="7"/>
    </row>
    <row r="44" spans="1:22" x14ac:dyDescent="0.25">
      <c r="A44" s="7" t="s">
        <v>164</v>
      </c>
      <c r="B44" s="7" t="s">
        <v>165</v>
      </c>
      <c r="C44" s="7" t="s">
        <v>54</v>
      </c>
      <c r="D44" s="7"/>
      <c r="E44" s="7" t="s">
        <v>80</v>
      </c>
      <c r="F44" s="8">
        <v>90</v>
      </c>
      <c r="G44" s="8">
        <v>103</v>
      </c>
      <c r="H44" s="9">
        <f>IF(OR(F44="",F44=0),"",MAX(F44,IF(ISNUMBER('Нормы и нормо-часы'!K45),ROUNDUP('Нормы и нормо-часы'!K45/(1-$F$3),0),0)))</f>
        <v>107</v>
      </c>
      <c r="I44" s="9">
        <f>IF(OR(G44="",G44=0),"",MAX(G44,IF(ISNUMBER('Нормы и нормо-часы'!L45),ROUNDUP('Нормы и нормо-часы'!L45/(1-$F$3),0),0)))</f>
        <v>127</v>
      </c>
      <c r="J44" s="10">
        <f t="shared" si="17"/>
        <v>0.18888888888888888</v>
      </c>
      <c r="K44" s="10">
        <f t="shared" si="18"/>
        <v>0.23300970873786397</v>
      </c>
      <c r="L44" s="8">
        <v>55</v>
      </c>
      <c r="M44" s="8">
        <v>63</v>
      </c>
      <c r="N44" s="10">
        <f t="shared" si="19"/>
        <v>0.48598130841121495</v>
      </c>
      <c r="O44" s="10">
        <f t="shared" si="20"/>
        <v>0.50393700787401574</v>
      </c>
      <c r="P44" s="8">
        <f t="shared" si="21"/>
        <v>52</v>
      </c>
      <c r="Q44" s="8">
        <f t="shared" si="22"/>
        <v>64</v>
      </c>
      <c r="R44" s="8">
        <v>159.09</v>
      </c>
      <c r="S44" s="8">
        <v>214.77</v>
      </c>
      <c r="T44" s="11">
        <f t="shared" si="23"/>
        <v>2.3863333333333334</v>
      </c>
      <c r="U44" s="7" t="s">
        <v>166</v>
      </c>
      <c r="V44" s="7" t="s">
        <v>167</v>
      </c>
    </row>
    <row r="45" spans="1:22" x14ac:dyDescent="0.25">
      <c r="A45" s="12" t="s">
        <v>168</v>
      </c>
      <c r="B45" s="12" t="s">
        <v>169</v>
      </c>
      <c r="C45" s="12" t="s">
        <v>54</v>
      </c>
      <c r="D45" s="12" t="s">
        <v>58</v>
      </c>
      <c r="E45" s="7" t="s">
        <v>80</v>
      </c>
      <c r="F45" s="8">
        <v>450</v>
      </c>
      <c r="G45" s="8">
        <v>518</v>
      </c>
      <c r="H45" s="9">
        <f>IF(OR(F45="",F45=0),"",MAX(F45,IF(ISNUMBER('Нормы и нормо-часы'!K46),ROUNDUP('Нормы и нормо-часы'!K46/(1-$F$3),0),0)))</f>
        <v>534</v>
      </c>
      <c r="I45" s="9">
        <f>IF(OR(G45="",G45=0),"",MAX(G45,IF(ISNUMBER('Нормы и нормо-часы'!L46),ROUNDUP('Нормы и нормо-часы'!L46/(1-$F$3),0),0)))</f>
        <v>634</v>
      </c>
      <c r="J45" s="10">
        <f t="shared" si="17"/>
        <v>0.18666666666666676</v>
      </c>
      <c r="K45" s="10">
        <f t="shared" si="18"/>
        <v>0.22393822393822393</v>
      </c>
      <c r="L45" s="8">
        <v>270</v>
      </c>
      <c r="M45" s="8">
        <v>310</v>
      </c>
      <c r="N45" s="10">
        <f t="shared" si="19"/>
        <v>0.4943820224719101</v>
      </c>
      <c r="O45" s="10">
        <f t="shared" si="20"/>
        <v>0.51104100946372244</v>
      </c>
      <c r="P45" s="8">
        <f t="shared" si="21"/>
        <v>264</v>
      </c>
      <c r="Q45" s="8">
        <f t="shared" si="22"/>
        <v>324</v>
      </c>
      <c r="R45" s="8"/>
      <c r="S45" s="8"/>
      <c r="T45" s="11" t="str">
        <f t="shared" si="23"/>
        <v/>
      </c>
      <c r="U45" s="7" t="s">
        <v>170</v>
      </c>
      <c r="V45" s="7" t="s">
        <v>171</v>
      </c>
    </row>
    <row r="46" spans="1:22" x14ac:dyDescent="0.25">
      <c r="A46" s="12" t="s">
        <v>172</v>
      </c>
      <c r="B46" s="12" t="s">
        <v>173</v>
      </c>
      <c r="C46" s="12" t="s">
        <v>54</v>
      </c>
      <c r="D46" s="12" t="s">
        <v>58</v>
      </c>
      <c r="E46" s="7" t="s">
        <v>80</v>
      </c>
      <c r="F46" s="8">
        <v>200</v>
      </c>
      <c r="G46" s="8">
        <v>230</v>
      </c>
      <c r="H46" s="9">
        <f>IF(OR(F46="",F46=0),"",MAX(F46,IF(ISNUMBER('Нормы и нормо-часы'!K47),ROUNDUP('Нормы и нормо-часы'!K47/(1-$F$3),0),0)))</f>
        <v>214</v>
      </c>
      <c r="I46" s="9">
        <f>IF(OR(G46="",G46=0),"",MAX(G46,IF(ISNUMBER('Нормы и нормо-часы'!L47),ROUNDUP('Нормы и нормо-часы'!L47/(1-$F$3),0),0)))</f>
        <v>254</v>
      </c>
      <c r="J46" s="10">
        <f t="shared" si="17"/>
        <v>7.0000000000000062E-2</v>
      </c>
      <c r="K46" s="10">
        <f t="shared" si="18"/>
        <v>0.10434782608695659</v>
      </c>
      <c r="L46" s="8">
        <v>120</v>
      </c>
      <c r="M46" s="8">
        <v>138</v>
      </c>
      <c r="N46" s="10">
        <f t="shared" si="19"/>
        <v>0.43925233644859812</v>
      </c>
      <c r="O46" s="10">
        <f t="shared" si="20"/>
        <v>0.45669291338582679</v>
      </c>
      <c r="P46" s="8">
        <f t="shared" si="21"/>
        <v>94</v>
      </c>
      <c r="Q46" s="8">
        <f t="shared" si="22"/>
        <v>116</v>
      </c>
      <c r="R46" s="8"/>
      <c r="S46" s="8"/>
      <c r="T46" s="11" t="str">
        <f t="shared" si="23"/>
        <v/>
      </c>
      <c r="U46" s="7" t="s">
        <v>174</v>
      </c>
      <c r="V46" s="7"/>
    </row>
    <row r="47" spans="1:22" x14ac:dyDescent="0.25">
      <c r="A47" s="12" t="s">
        <v>175</v>
      </c>
      <c r="B47" s="12" t="s">
        <v>176</v>
      </c>
      <c r="C47" s="12" t="s">
        <v>177</v>
      </c>
      <c r="D47" s="12" t="s">
        <v>58</v>
      </c>
      <c r="E47" s="7" t="s">
        <v>80</v>
      </c>
      <c r="F47" s="8">
        <v>900</v>
      </c>
      <c r="G47" s="8">
        <v>1035</v>
      </c>
      <c r="H47" s="9">
        <f>IF(OR(F47="",F47=0),"",MAX(F47,IF(ISNUMBER('Нормы и нормо-часы'!K48),ROUNDUP('Нормы и нормо-часы'!K48/(1-$F$3),0),0)))</f>
        <v>900</v>
      </c>
      <c r="I47" s="9">
        <f>IF(OR(G47="",G47=0),"",MAX(G47,IF(ISNUMBER('Нормы и нормо-часы'!L48),ROUNDUP('Нормы и нормо-часы'!L48/(1-$F$3),0),0)))</f>
        <v>1035</v>
      </c>
      <c r="J47" s="10">
        <f t="shared" si="17"/>
        <v>0</v>
      </c>
      <c r="K47" s="10">
        <f t="shared" si="18"/>
        <v>0</v>
      </c>
      <c r="L47" s="8">
        <v>540</v>
      </c>
      <c r="M47" s="8">
        <v>621</v>
      </c>
      <c r="N47" s="10">
        <f t="shared" si="19"/>
        <v>0.4</v>
      </c>
      <c r="O47" s="10">
        <f t="shared" si="20"/>
        <v>0.4</v>
      </c>
      <c r="P47" s="8">
        <f t="shared" si="21"/>
        <v>360</v>
      </c>
      <c r="Q47" s="8">
        <f t="shared" si="22"/>
        <v>414</v>
      </c>
      <c r="R47" s="8"/>
      <c r="S47" s="8"/>
      <c r="T47" s="11" t="str">
        <f t="shared" si="23"/>
        <v/>
      </c>
      <c r="U47" s="7" t="s">
        <v>100</v>
      </c>
      <c r="V47" s="7"/>
    </row>
    <row r="48" spans="1:22" x14ac:dyDescent="0.25">
      <c r="A48" s="12" t="s">
        <v>178</v>
      </c>
      <c r="B48" s="12" t="s">
        <v>179</v>
      </c>
      <c r="C48" s="12" t="s">
        <v>50</v>
      </c>
      <c r="D48" s="12" t="s">
        <v>58</v>
      </c>
      <c r="E48" s="7" t="s">
        <v>85</v>
      </c>
      <c r="F48" s="8">
        <v>120</v>
      </c>
      <c r="G48" s="8">
        <v>138</v>
      </c>
      <c r="H48" s="9">
        <f>IF(OR(F48="",F48=0),"",MAX(F48,IF(ISNUMBER('Нормы и нормо-часы'!K49),ROUNDUP('Нормы и нормо-часы'!K49/(1-$F$3),0),0)))</f>
        <v>220</v>
      </c>
      <c r="I48" s="9">
        <f>IF(OR(G48="",G48=0),"",MAX(G48,IF(ISNUMBER('Нормы и нормо-часы'!L49),ROUNDUP('Нормы и нормо-часы'!L49/(1-$F$3),0),0)))</f>
        <v>260</v>
      </c>
      <c r="J48" s="10">
        <f t="shared" si="17"/>
        <v>0.83333333333333326</v>
      </c>
      <c r="K48" s="10">
        <f t="shared" si="18"/>
        <v>0.88405797101449268</v>
      </c>
      <c r="L48" s="8">
        <v>70</v>
      </c>
      <c r="M48" s="8">
        <v>80.5</v>
      </c>
      <c r="N48" s="10">
        <f t="shared" si="19"/>
        <v>0.68181818181818177</v>
      </c>
      <c r="O48" s="10">
        <f t="shared" si="20"/>
        <v>0.69038461538461537</v>
      </c>
      <c r="P48" s="8">
        <f t="shared" si="21"/>
        <v>150</v>
      </c>
      <c r="Q48" s="8">
        <f t="shared" si="22"/>
        <v>179.5</v>
      </c>
      <c r="R48" s="8"/>
      <c r="S48" s="8"/>
      <c r="T48" s="11" t="str">
        <f t="shared" si="23"/>
        <v/>
      </c>
      <c r="U48" s="7" t="s">
        <v>180</v>
      </c>
      <c r="V48" s="7"/>
    </row>
    <row r="49" spans="1:22" x14ac:dyDescent="0.25">
      <c r="A49" s="12" t="s">
        <v>181</v>
      </c>
      <c r="B49" s="12" t="s">
        <v>182</v>
      </c>
      <c r="C49" s="12" t="s">
        <v>177</v>
      </c>
      <c r="D49" s="12" t="s">
        <v>58</v>
      </c>
      <c r="E49" s="7" t="s">
        <v>80</v>
      </c>
      <c r="F49" s="8">
        <v>6000</v>
      </c>
      <c r="G49" s="8">
        <v>6900</v>
      </c>
      <c r="H49" s="9">
        <f>IF(OR(F49="",F49=0),"",MAX(F49,IF(ISNUMBER('Нормы и нормо-часы'!K50),ROUNDUP('Нормы и нормо-часы'!K50/(1-$F$3),0),0)))</f>
        <v>6000</v>
      </c>
      <c r="I49" s="9">
        <f>IF(OR(G49="",G49=0),"",MAX(G49,IF(ISNUMBER('Нормы и нормо-часы'!L50),ROUNDUP('Нормы и нормо-часы'!L50/(1-$F$3),0),0)))</f>
        <v>6900</v>
      </c>
      <c r="J49" s="10">
        <f t="shared" si="17"/>
        <v>0</v>
      </c>
      <c r="K49" s="10">
        <f t="shared" si="18"/>
        <v>0</v>
      </c>
      <c r="L49" s="8">
        <v>3600</v>
      </c>
      <c r="M49" s="8">
        <v>4140</v>
      </c>
      <c r="N49" s="10">
        <f t="shared" si="19"/>
        <v>0.4</v>
      </c>
      <c r="O49" s="10">
        <f t="shared" si="20"/>
        <v>0.4</v>
      </c>
      <c r="P49" s="8">
        <f t="shared" si="21"/>
        <v>2400</v>
      </c>
      <c r="Q49" s="8">
        <f t="shared" si="22"/>
        <v>2760</v>
      </c>
      <c r="R49" s="8"/>
      <c r="S49" s="8"/>
      <c r="T49" s="11" t="str">
        <f t="shared" si="23"/>
        <v/>
      </c>
      <c r="U49" s="7" t="s">
        <v>100</v>
      </c>
      <c r="V49" s="7"/>
    </row>
    <row r="50" spans="1:22" x14ac:dyDescent="0.25">
      <c r="A50" s="5" t="s">
        <v>183</v>
      </c>
      <c r="B50" s="6"/>
      <c r="C50" s="6"/>
      <c r="D50" s="6"/>
      <c r="E50" s="6"/>
      <c r="F50" s="6"/>
      <c r="G50" s="6"/>
      <c r="H50" s="6"/>
      <c r="I50" s="6"/>
      <c r="J50" s="6"/>
      <c r="K50" s="6"/>
      <c r="L50" s="6"/>
      <c r="M50" s="6"/>
      <c r="N50" s="6"/>
      <c r="O50" s="6"/>
      <c r="P50" s="6"/>
      <c r="Q50" s="6"/>
      <c r="R50" s="6"/>
      <c r="S50" s="6"/>
      <c r="T50" s="6"/>
      <c r="U50" s="6"/>
      <c r="V50" s="6"/>
    </row>
    <row r="51" spans="1:22" x14ac:dyDescent="0.25">
      <c r="A51" s="7" t="s">
        <v>184</v>
      </c>
      <c r="B51" s="7" t="s">
        <v>185</v>
      </c>
      <c r="C51" s="7" t="s">
        <v>186</v>
      </c>
      <c r="D51" s="7"/>
      <c r="E51" s="7" t="s">
        <v>41</v>
      </c>
      <c r="F51" s="8">
        <v>12000</v>
      </c>
      <c r="G51" s="8">
        <v>13800</v>
      </c>
      <c r="H51" s="9">
        <f>IF(OR(F51="",F51=0),"",MAX(F51,IF(ISNUMBER('Нормы и нормо-часы'!K52),ROUNDUP('Нормы и нормо-часы'!K52/(1-$F$3),0),0)))</f>
        <v>24000</v>
      </c>
      <c r="I51" s="9">
        <f>IF(OR(G51="",G51=0),"",MAX(G51,IF(ISNUMBER('Нормы и нормо-часы'!L52),ROUNDUP('Нормы и нормо-часы'!L52/(1-$F$3),0),0)))</f>
        <v>28800</v>
      </c>
      <c r="J51" s="10">
        <f t="shared" ref="J51:K58" si="24">IF(OR(F51="",F51=0),"",H51/F51-1)</f>
        <v>1</v>
      </c>
      <c r="K51" s="10">
        <f t="shared" si="24"/>
        <v>1.0869565217391304</v>
      </c>
      <c r="L51" s="8">
        <v>7200</v>
      </c>
      <c r="M51" s="8">
        <v>8280</v>
      </c>
      <c r="N51" s="10">
        <f t="shared" ref="N51:O58" si="25">IF(OR(H51="",H51=0),"",(H51-L51)/H51)</f>
        <v>0.7</v>
      </c>
      <c r="O51" s="10">
        <f t="shared" si="25"/>
        <v>0.71250000000000002</v>
      </c>
      <c r="P51" s="8">
        <f t="shared" ref="P51:Q58" si="26">IF(H51="","",H51-L51)</f>
        <v>16800</v>
      </c>
      <c r="Q51" s="8">
        <f t="shared" si="26"/>
        <v>20520</v>
      </c>
      <c r="R51" s="8">
        <v>23995.439999999999</v>
      </c>
      <c r="S51" s="8">
        <v>32393.84</v>
      </c>
      <c r="T51" s="11">
        <f t="shared" ref="T51:T58" si="27">IF(OR(S51="",F51="",F51=0),"",S51/F51)</f>
        <v>2.6994866666666666</v>
      </c>
      <c r="U51" s="7" t="s">
        <v>187</v>
      </c>
      <c r="V51" s="7" t="s">
        <v>188</v>
      </c>
    </row>
    <row r="52" spans="1:22" x14ac:dyDescent="0.25">
      <c r="A52" s="7" t="s">
        <v>189</v>
      </c>
      <c r="B52" s="7" t="s">
        <v>190</v>
      </c>
      <c r="C52" s="7" t="s">
        <v>28</v>
      </c>
      <c r="D52" s="7"/>
      <c r="E52" s="7" t="s">
        <v>35</v>
      </c>
      <c r="F52" s="8">
        <v>11000</v>
      </c>
      <c r="G52" s="8">
        <v>13200</v>
      </c>
      <c r="H52" s="9">
        <f>IF(OR(F52="",F52=0),"",MAX(F52,IF(ISNUMBER('Нормы и нормо-часы'!K53),ROUNDUP('Нормы и нормо-часы'!K53/(1-$F$3),0),0)))</f>
        <v>12467</v>
      </c>
      <c r="I52" s="9">
        <f>IF(OR(G52="",G52=0),"",MAX(G52,IF(ISNUMBER('Нормы и нормо-часы'!L53),ROUNDUP('Нормы и нормо-часы'!L53/(1-$F$3),0),0)))</f>
        <v>14960</v>
      </c>
      <c r="J52" s="10">
        <f t="shared" si="24"/>
        <v>0.13336363636363635</v>
      </c>
      <c r="K52" s="10">
        <f t="shared" si="24"/>
        <v>0.1333333333333333</v>
      </c>
      <c r="L52" s="8">
        <v>6600</v>
      </c>
      <c r="M52" s="8">
        <v>7788</v>
      </c>
      <c r="N52" s="10">
        <f t="shared" si="25"/>
        <v>0.4706023903104195</v>
      </c>
      <c r="O52" s="10">
        <f t="shared" si="25"/>
        <v>0.47941176470588237</v>
      </c>
      <c r="P52" s="8">
        <f t="shared" si="26"/>
        <v>5867</v>
      </c>
      <c r="Q52" s="8">
        <f t="shared" si="26"/>
        <v>7172</v>
      </c>
      <c r="R52" s="8">
        <v>15386.36</v>
      </c>
      <c r="S52" s="8">
        <v>20771.59</v>
      </c>
      <c r="T52" s="11">
        <f t="shared" si="27"/>
        <v>1.8883263636363636</v>
      </c>
      <c r="U52" s="7" t="s">
        <v>191</v>
      </c>
      <c r="V52" s="7" t="s">
        <v>192</v>
      </c>
    </row>
    <row r="53" spans="1:22" x14ac:dyDescent="0.25">
      <c r="A53" s="7" t="s">
        <v>193</v>
      </c>
      <c r="B53" s="7" t="s">
        <v>194</v>
      </c>
      <c r="C53" s="7" t="s">
        <v>28</v>
      </c>
      <c r="D53" s="7"/>
      <c r="E53" s="7" t="s">
        <v>35</v>
      </c>
      <c r="F53" s="8">
        <v>8500</v>
      </c>
      <c r="G53" s="8">
        <v>10200</v>
      </c>
      <c r="H53" s="9">
        <f>IF(OR(F53="",F53=0),"",MAX(F53,IF(ISNUMBER('Нормы и нормо-часы'!K54),ROUNDUP('Нормы и нормо-часы'!K54/(1-$F$3),0),0)))</f>
        <v>9534</v>
      </c>
      <c r="I53" s="9">
        <f>IF(OR(G53="",G53=0),"",MAX(G53,IF(ISNUMBER('Нормы и нормо-часы'!L54),ROUNDUP('Нормы и нормо-часы'!L54/(1-$F$3),0),0)))</f>
        <v>11440</v>
      </c>
      <c r="J53" s="10">
        <f t="shared" si="24"/>
        <v>0.12164705882352944</v>
      </c>
      <c r="K53" s="10">
        <f t="shared" si="24"/>
        <v>0.1215686274509804</v>
      </c>
      <c r="L53" s="8">
        <v>5100</v>
      </c>
      <c r="M53" s="8">
        <v>6018</v>
      </c>
      <c r="N53" s="10">
        <f t="shared" si="25"/>
        <v>0.46507237256135936</v>
      </c>
      <c r="O53" s="10">
        <f t="shared" si="25"/>
        <v>0.47395104895104895</v>
      </c>
      <c r="P53" s="8">
        <f t="shared" si="26"/>
        <v>4434</v>
      </c>
      <c r="Q53" s="8">
        <f t="shared" si="26"/>
        <v>5422</v>
      </c>
      <c r="R53" s="8">
        <v>12427.18</v>
      </c>
      <c r="S53" s="8">
        <v>16776.689999999999</v>
      </c>
      <c r="T53" s="11">
        <f t="shared" si="27"/>
        <v>1.9737282352941175</v>
      </c>
      <c r="U53" s="7" t="s">
        <v>195</v>
      </c>
      <c r="V53" s="7"/>
    </row>
    <row r="54" spans="1:22" x14ac:dyDescent="0.25">
      <c r="A54" s="7" t="s">
        <v>196</v>
      </c>
      <c r="B54" s="7" t="s">
        <v>197</v>
      </c>
      <c r="C54" s="7" t="s">
        <v>186</v>
      </c>
      <c r="D54" s="7"/>
      <c r="E54" s="7" t="s">
        <v>41</v>
      </c>
      <c r="F54" s="8">
        <v>7500</v>
      </c>
      <c r="G54" s="8">
        <v>8625</v>
      </c>
      <c r="H54" s="9">
        <f>IF(OR(F54="",F54=0),"",MAX(F54,IF(ISNUMBER('Нормы и нормо-часы'!K55),ROUNDUP('Нормы и нормо-часы'!K55/(1-$F$3),0),0)))</f>
        <v>14400</v>
      </c>
      <c r="I54" s="9">
        <f>IF(OR(G54="",G54=0),"",MAX(G54,IF(ISNUMBER('Нормы и нормо-часы'!L55),ROUNDUP('Нормы и нормо-часы'!L55/(1-$F$3),0),0)))</f>
        <v>17280</v>
      </c>
      <c r="J54" s="10">
        <f t="shared" si="24"/>
        <v>0.91999999999999993</v>
      </c>
      <c r="K54" s="10">
        <f t="shared" si="24"/>
        <v>1.0034782608695654</v>
      </c>
      <c r="L54" s="8">
        <v>4500</v>
      </c>
      <c r="M54" s="8">
        <v>5175</v>
      </c>
      <c r="N54" s="10">
        <f t="shared" si="25"/>
        <v>0.6875</v>
      </c>
      <c r="O54" s="10">
        <f t="shared" si="25"/>
        <v>0.70052083333333337</v>
      </c>
      <c r="P54" s="8">
        <f t="shared" si="26"/>
        <v>9900</v>
      </c>
      <c r="Q54" s="8">
        <f t="shared" si="26"/>
        <v>12105</v>
      </c>
      <c r="R54" s="8">
        <v>15031.22</v>
      </c>
      <c r="S54" s="8">
        <v>20292.150000000001</v>
      </c>
      <c r="T54" s="11">
        <f t="shared" si="27"/>
        <v>2.7056200000000001</v>
      </c>
      <c r="U54" s="7" t="s">
        <v>198</v>
      </c>
      <c r="V54" s="7" t="s">
        <v>199</v>
      </c>
    </row>
    <row r="55" spans="1:22" x14ac:dyDescent="0.25">
      <c r="A55" s="7" t="s">
        <v>200</v>
      </c>
      <c r="B55" s="7" t="s">
        <v>201</v>
      </c>
      <c r="C55" s="7" t="s">
        <v>202</v>
      </c>
      <c r="D55" s="7"/>
      <c r="E55" s="7" t="s">
        <v>203</v>
      </c>
      <c r="F55" s="8">
        <v>2000</v>
      </c>
      <c r="G55" s="8">
        <v>2300</v>
      </c>
      <c r="H55" s="9">
        <f>IF(OR(F55="",F55=0),"",MAX(F55,IF(ISNUMBER('Нормы и нормо-часы'!K56),ROUNDUP('Нормы и нормо-часы'!K56/(1-$F$3),0),0)))</f>
        <v>2000</v>
      </c>
      <c r="I55" s="9">
        <f>IF(OR(G55="",G55=0),"",MAX(G55,IF(ISNUMBER('Нормы и нормо-часы'!L56),ROUNDUP('Нормы и нормо-часы'!L56/(1-$F$3),0),0)))</f>
        <v>2300</v>
      </c>
      <c r="J55" s="10">
        <f t="shared" si="24"/>
        <v>0</v>
      </c>
      <c r="K55" s="10">
        <f t="shared" si="24"/>
        <v>0</v>
      </c>
      <c r="L55" s="8">
        <v>1200</v>
      </c>
      <c r="M55" s="8">
        <v>1380</v>
      </c>
      <c r="N55" s="10">
        <f t="shared" si="25"/>
        <v>0.4</v>
      </c>
      <c r="O55" s="10">
        <f t="shared" si="25"/>
        <v>0.4</v>
      </c>
      <c r="P55" s="8">
        <f t="shared" si="26"/>
        <v>800</v>
      </c>
      <c r="Q55" s="8">
        <f t="shared" si="26"/>
        <v>920</v>
      </c>
      <c r="R55" s="8">
        <v>7593.97</v>
      </c>
      <c r="S55" s="8">
        <v>10251.86</v>
      </c>
      <c r="T55" s="11">
        <f t="shared" si="27"/>
        <v>5.1259300000000003</v>
      </c>
      <c r="U55" s="7" t="s">
        <v>204</v>
      </c>
      <c r="V55" s="7" t="s">
        <v>205</v>
      </c>
    </row>
    <row r="56" spans="1:22" x14ac:dyDescent="0.25">
      <c r="A56" s="7" t="s">
        <v>206</v>
      </c>
      <c r="B56" s="7" t="s">
        <v>207</v>
      </c>
      <c r="C56" s="7" t="s">
        <v>202</v>
      </c>
      <c r="D56" s="7"/>
      <c r="E56" s="7" t="s">
        <v>203</v>
      </c>
      <c r="F56" s="8">
        <v>800</v>
      </c>
      <c r="G56" s="8">
        <v>920</v>
      </c>
      <c r="H56" s="9">
        <f>IF(OR(F56="",F56=0),"",MAX(F56,IF(ISNUMBER('Нормы и нормо-часы'!K57),ROUNDUP('Нормы и нормо-часы'!K57/(1-$F$3),0),0)))</f>
        <v>800</v>
      </c>
      <c r="I56" s="9">
        <f>IF(OR(G56="",G56=0),"",MAX(G56,IF(ISNUMBER('Нормы и нормо-часы'!L57),ROUNDUP('Нормы и нормо-часы'!L57/(1-$F$3),0),0)))</f>
        <v>920</v>
      </c>
      <c r="J56" s="10">
        <f t="shared" si="24"/>
        <v>0</v>
      </c>
      <c r="K56" s="10">
        <f t="shared" si="24"/>
        <v>0</v>
      </c>
      <c r="L56" s="8">
        <v>480</v>
      </c>
      <c r="M56" s="8">
        <v>552</v>
      </c>
      <c r="N56" s="10">
        <f t="shared" si="25"/>
        <v>0.4</v>
      </c>
      <c r="O56" s="10">
        <f t="shared" si="25"/>
        <v>0.4</v>
      </c>
      <c r="P56" s="8">
        <f t="shared" si="26"/>
        <v>320</v>
      </c>
      <c r="Q56" s="8">
        <f t="shared" si="26"/>
        <v>368</v>
      </c>
      <c r="R56" s="8">
        <v>1872.83</v>
      </c>
      <c r="S56" s="8">
        <v>2528.3200000000002</v>
      </c>
      <c r="T56" s="11">
        <f t="shared" si="27"/>
        <v>3.1604000000000001</v>
      </c>
      <c r="U56" s="7" t="s">
        <v>208</v>
      </c>
      <c r="V56" s="7" t="s">
        <v>209</v>
      </c>
    </row>
    <row r="57" spans="1:22" x14ac:dyDescent="0.25">
      <c r="A57" s="12" t="s">
        <v>210</v>
      </c>
      <c r="B57" s="12" t="s">
        <v>211</v>
      </c>
      <c r="C57" s="12" t="s">
        <v>177</v>
      </c>
      <c r="D57" s="12" t="s">
        <v>58</v>
      </c>
      <c r="E57" s="7" t="s">
        <v>203</v>
      </c>
      <c r="F57" s="8">
        <v>1200</v>
      </c>
      <c r="G57" s="8">
        <v>1380</v>
      </c>
      <c r="H57" s="9">
        <f>IF(OR(F57="",F57=0),"",MAX(F57,IF(ISNUMBER('Нормы и нормо-часы'!K58),ROUNDUP('Нормы и нормо-часы'!K58/(1-$F$3),0),0)))</f>
        <v>1200</v>
      </c>
      <c r="I57" s="9">
        <f>IF(OR(G57="",G57=0),"",MAX(G57,IF(ISNUMBER('Нормы и нормо-часы'!L58),ROUNDUP('Нормы и нормо-часы'!L58/(1-$F$3),0),0)))</f>
        <v>1380</v>
      </c>
      <c r="J57" s="10">
        <f t="shared" si="24"/>
        <v>0</v>
      </c>
      <c r="K57" s="10">
        <f t="shared" si="24"/>
        <v>0</v>
      </c>
      <c r="L57" s="8">
        <v>720</v>
      </c>
      <c r="M57" s="8">
        <v>828</v>
      </c>
      <c r="N57" s="10">
        <f t="shared" si="25"/>
        <v>0.4</v>
      </c>
      <c r="O57" s="10">
        <f t="shared" si="25"/>
        <v>0.4</v>
      </c>
      <c r="P57" s="8">
        <f t="shared" si="26"/>
        <v>480</v>
      </c>
      <c r="Q57" s="8">
        <f t="shared" si="26"/>
        <v>552</v>
      </c>
      <c r="R57" s="8"/>
      <c r="S57" s="8"/>
      <c r="T57" s="11" t="str">
        <f t="shared" si="27"/>
        <v/>
      </c>
      <c r="U57" s="7" t="s">
        <v>212</v>
      </c>
      <c r="V57" s="7" t="s">
        <v>213</v>
      </c>
    </row>
    <row r="58" spans="1:22" x14ac:dyDescent="0.25">
      <c r="A58" s="12" t="s">
        <v>214</v>
      </c>
      <c r="B58" s="12" t="s">
        <v>215</v>
      </c>
      <c r="C58" s="12" t="s">
        <v>40</v>
      </c>
      <c r="D58" s="12" t="s">
        <v>58</v>
      </c>
      <c r="E58" s="7" t="s">
        <v>41</v>
      </c>
      <c r="F58" s="8">
        <v>12000</v>
      </c>
      <c r="G58" s="8">
        <v>13800</v>
      </c>
      <c r="H58" s="9">
        <f>IF(OR(F58="",F58=0),"",MAX(F58,IF(ISNUMBER('Нормы и нормо-часы'!K59),ROUNDUP('Нормы и нормо-часы'!K59/(1-$F$3),0),0)))</f>
        <v>21600</v>
      </c>
      <c r="I58" s="9">
        <f>IF(OR(G58="",G58=0),"",MAX(G58,IF(ISNUMBER('Нормы и нормо-часы'!L59),ROUNDUP('Нормы и нормо-часы'!L59/(1-$F$3),0),0)))</f>
        <v>25920</v>
      </c>
      <c r="J58" s="10">
        <f t="shared" si="24"/>
        <v>0.8</v>
      </c>
      <c r="K58" s="10">
        <f t="shared" si="24"/>
        <v>0.87826086956521743</v>
      </c>
      <c r="L58" s="8">
        <v>7200</v>
      </c>
      <c r="M58" s="8">
        <v>8280</v>
      </c>
      <c r="N58" s="10">
        <f t="shared" si="25"/>
        <v>0.66666666666666663</v>
      </c>
      <c r="O58" s="10">
        <f t="shared" si="25"/>
        <v>0.68055555555555558</v>
      </c>
      <c r="P58" s="8">
        <f t="shared" si="26"/>
        <v>14400</v>
      </c>
      <c r="Q58" s="8">
        <f t="shared" si="26"/>
        <v>17640</v>
      </c>
      <c r="R58" s="8"/>
      <c r="S58" s="8"/>
      <c r="T58" s="11" t="str">
        <f t="shared" si="27"/>
        <v/>
      </c>
      <c r="U58" s="7" t="s">
        <v>216</v>
      </c>
      <c r="V58" s="7"/>
    </row>
    <row r="59" spans="1:22" x14ac:dyDescent="0.25">
      <c r="A59" s="5" t="s">
        <v>217</v>
      </c>
      <c r="B59" s="6"/>
      <c r="C59" s="6"/>
      <c r="D59" s="6"/>
      <c r="E59" s="6"/>
      <c r="F59" s="6"/>
      <c r="G59" s="6"/>
      <c r="H59" s="6"/>
      <c r="I59" s="6"/>
      <c r="J59" s="6"/>
      <c r="K59" s="6"/>
      <c r="L59" s="6"/>
      <c r="M59" s="6"/>
      <c r="N59" s="6"/>
      <c r="O59" s="6"/>
      <c r="P59" s="6"/>
      <c r="Q59" s="6"/>
      <c r="R59" s="6"/>
      <c r="S59" s="6"/>
      <c r="T59" s="6"/>
      <c r="U59" s="6"/>
      <c r="V59" s="6"/>
    </row>
    <row r="60" spans="1:22" x14ac:dyDescent="0.25">
      <c r="A60" s="7" t="s">
        <v>218</v>
      </c>
      <c r="B60" s="7" t="s">
        <v>219</v>
      </c>
      <c r="C60" s="7" t="s">
        <v>28</v>
      </c>
      <c r="D60" s="7"/>
      <c r="E60" s="7" t="s">
        <v>35</v>
      </c>
      <c r="F60" s="8">
        <v>6500</v>
      </c>
      <c r="G60" s="8">
        <v>7475</v>
      </c>
      <c r="H60" s="9">
        <f>IF(OR(F60="",F60=0),"",MAX(F60,IF(ISNUMBER('Нормы и нормо-часы'!K61),ROUNDUP('Нормы и нормо-часы'!K61/(1-$F$3),0),0)))</f>
        <v>6600</v>
      </c>
      <c r="I60" s="9">
        <f>IF(OR(G60="",G60=0),"",MAX(G60,IF(ISNUMBER('Нормы и нормо-часы'!L61),ROUNDUP('Нормы и нормо-часы'!L61/(1-$F$3),0),0)))</f>
        <v>7920</v>
      </c>
      <c r="J60" s="10">
        <f t="shared" ref="J60:J75" si="28">IF(OR(F60="",F60=0),"",H60/F60-1)</f>
        <v>1.538461538461533E-2</v>
      </c>
      <c r="K60" s="10">
        <f t="shared" ref="K60:K75" si="29">IF(OR(G60="",G60=0),"",I60/G60-1)</f>
        <v>5.9531772575250885E-2</v>
      </c>
      <c r="L60" s="8">
        <v>3900</v>
      </c>
      <c r="M60" s="8">
        <v>4485</v>
      </c>
      <c r="N60" s="10">
        <f t="shared" ref="N60:N75" si="30">IF(OR(H60="",H60=0),"",(H60-L60)/H60)</f>
        <v>0.40909090909090912</v>
      </c>
      <c r="O60" s="10">
        <f t="shared" ref="O60:O75" si="31">IF(OR(I60="",I60=0),"",(I60-M60)/I60)</f>
        <v>0.43371212121212122</v>
      </c>
      <c r="P60" s="8">
        <f t="shared" ref="P60:P75" si="32">IF(H60="","",H60-L60)</f>
        <v>2700</v>
      </c>
      <c r="Q60" s="8">
        <f t="shared" ref="Q60:Q75" si="33">IF(I60="","",I60-M60)</f>
        <v>3435</v>
      </c>
      <c r="R60" s="8">
        <v>4018.49</v>
      </c>
      <c r="S60" s="8">
        <v>5424.96</v>
      </c>
      <c r="T60" s="11">
        <f t="shared" ref="T60:T75" si="34">IF(OR(S60="",F60="",F60=0),"",S60/F60)</f>
        <v>0.83460923076923077</v>
      </c>
      <c r="U60" s="7" t="s">
        <v>220</v>
      </c>
      <c r="V60" s="7"/>
    </row>
    <row r="61" spans="1:22" x14ac:dyDescent="0.25">
      <c r="A61" s="7" t="s">
        <v>221</v>
      </c>
      <c r="B61" s="7" t="s">
        <v>222</v>
      </c>
      <c r="C61" s="7" t="s">
        <v>28</v>
      </c>
      <c r="D61" s="7"/>
      <c r="E61" s="7" t="s">
        <v>35</v>
      </c>
      <c r="F61" s="8">
        <v>8000</v>
      </c>
      <c r="G61" s="8">
        <v>9200</v>
      </c>
      <c r="H61" s="9">
        <f>IF(OR(F61="",F61=0),"",MAX(F61,IF(ISNUMBER('Нормы и нормо-часы'!K62),ROUNDUP('Нормы и нормо-часы'!K62/(1-$F$3),0),0)))</f>
        <v>8800</v>
      </c>
      <c r="I61" s="9">
        <f>IF(OR(G61="",G61=0),"",MAX(G61,IF(ISNUMBER('Нормы и нормо-часы'!L62),ROUNDUP('Нормы и нормо-часы'!L62/(1-$F$3),0),0)))</f>
        <v>10560</v>
      </c>
      <c r="J61" s="10">
        <f t="shared" si="28"/>
        <v>0.10000000000000009</v>
      </c>
      <c r="K61" s="10">
        <f t="shared" si="29"/>
        <v>0.14782608695652177</v>
      </c>
      <c r="L61" s="8">
        <v>4800</v>
      </c>
      <c r="M61" s="8">
        <v>5520</v>
      </c>
      <c r="N61" s="10">
        <f t="shared" si="30"/>
        <v>0.45454545454545453</v>
      </c>
      <c r="O61" s="10">
        <f t="shared" si="31"/>
        <v>0.47727272727272729</v>
      </c>
      <c r="P61" s="8">
        <f t="shared" si="32"/>
        <v>4000</v>
      </c>
      <c r="Q61" s="8">
        <f t="shared" si="33"/>
        <v>5040</v>
      </c>
      <c r="R61" s="8">
        <v>10172.51</v>
      </c>
      <c r="S61" s="8">
        <v>13732.89</v>
      </c>
      <c r="T61" s="11">
        <f t="shared" si="34"/>
        <v>1.7166112499999999</v>
      </c>
      <c r="U61" s="7" t="s">
        <v>223</v>
      </c>
      <c r="V61" s="7" t="s">
        <v>224</v>
      </c>
    </row>
    <row r="62" spans="1:22" x14ac:dyDescent="0.25">
      <c r="A62" s="7" t="s">
        <v>225</v>
      </c>
      <c r="B62" s="7" t="s">
        <v>226</v>
      </c>
      <c r="C62" s="7" t="s">
        <v>50</v>
      </c>
      <c r="D62" s="7"/>
      <c r="E62" s="7" t="s">
        <v>35</v>
      </c>
      <c r="F62" s="8">
        <v>50</v>
      </c>
      <c r="G62" s="8">
        <v>57.5</v>
      </c>
      <c r="H62" s="9">
        <f>IF(OR(F62="",F62=0),"",MAX(F62,IF(ISNUMBER('Нормы и нормо-часы'!K63),ROUNDUP('Нормы и нормо-часы'!K63/(1-$F$3),0),0)))</f>
        <v>50</v>
      </c>
      <c r="I62" s="9">
        <f>IF(OR(G62="",G62=0),"",MAX(G62,IF(ISNUMBER('Нормы и нормо-часы'!L63),ROUNDUP('Нормы и нормо-часы'!L63/(1-$F$3),0),0)))</f>
        <v>57.5</v>
      </c>
      <c r="J62" s="10">
        <f t="shared" si="28"/>
        <v>0</v>
      </c>
      <c r="K62" s="10">
        <f t="shared" si="29"/>
        <v>0</v>
      </c>
      <c r="L62" s="8">
        <v>30</v>
      </c>
      <c r="M62" s="8">
        <v>34.5</v>
      </c>
      <c r="N62" s="10">
        <f t="shared" si="30"/>
        <v>0.4</v>
      </c>
      <c r="O62" s="10">
        <f t="shared" si="31"/>
        <v>0.4</v>
      </c>
      <c r="P62" s="8">
        <f t="shared" si="32"/>
        <v>20</v>
      </c>
      <c r="Q62" s="8">
        <f t="shared" si="33"/>
        <v>23</v>
      </c>
      <c r="R62" s="8">
        <v>37.19</v>
      </c>
      <c r="S62" s="8">
        <v>50.21</v>
      </c>
      <c r="T62" s="11">
        <f t="shared" si="34"/>
        <v>1.0042</v>
      </c>
      <c r="U62" s="7" t="s">
        <v>227</v>
      </c>
      <c r="V62" s="7"/>
    </row>
    <row r="63" spans="1:22" x14ac:dyDescent="0.25">
      <c r="A63" s="7" t="s">
        <v>228</v>
      </c>
      <c r="B63" s="7" t="s">
        <v>229</v>
      </c>
      <c r="C63" s="7" t="s">
        <v>50</v>
      </c>
      <c r="D63" s="7"/>
      <c r="E63" s="7" t="s">
        <v>35</v>
      </c>
      <c r="F63" s="8">
        <v>120</v>
      </c>
      <c r="G63" s="8">
        <v>138</v>
      </c>
      <c r="H63" s="9">
        <f>IF(OR(F63="",F63=0),"",MAX(F63,IF(ISNUMBER('Нормы и нормо-часы'!K64),ROUNDUP('Нормы и нормо-часы'!K64/(1-$F$3),0),0)))</f>
        <v>120</v>
      </c>
      <c r="I63" s="9">
        <f>IF(OR(G63="",G63=0),"",MAX(G63,IF(ISNUMBER('Нормы и нормо-часы'!L64),ROUNDUP('Нормы и нормо-часы'!L64/(1-$F$3),0),0)))</f>
        <v>138</v>
      </c>
      <c r="J63" s="10">
        <f t="shared" si="28"/>
        <v>0</v>
      </c>
      <c r="K63" s="10">
        <f t="shared" si="29"/>
        <v>0</v>
      </c>
      <c r="L63" s="8">
        <v>70</v>
      </c>
      <c r="M63" s="8">
        <v>80.5</v>
      </c>
      <c r="N63" s="10">
        <f t="shared" si="30"/>
        <v>0.41666666666666669</v>
      </c>
      <c r="O63" s="10">
        <f t="shared" si="31"/>
        <v>0.41666666666666669</v>
      </c>
      <c r="P63" s="8">
        <f t="shared" si="32"/>
        <v>50</v>
      </c>
      <c r="Q63" s="8">
        <f t="shared" si="33"/>
        <v>57.5</v>
      </c>
      <c r="R63" s="8">
        <v>140.6</v>
      </c>
      <c r="S63" s="8">
        <v>189.81</v>
      </c>
      <c r="T63" s="11">
        <f t="shared" si="34"/>
        <v>1.58175</v>
      </c>
      <c r="U63" s="7" t="s">
        <v>230</v>
      </c>
      <c r="V63" s="7"/>
    </row>
    <row r="64" spans="1:22" x14ac:dyDescent="0.25">
      <c r="A64" s="7" t="s">
        <v>231</v>
      </c>
      <c r="B64" s="7" t="s">
        <v>232</v>
      </c>
      <c r="C64" s="7" t="s">
        <v>54</v>
      </c>
      <c r="D64" s="7"/>
      <c r="E64" s="7" t="s">
        <v>35</v>
      </c>
      <c r="F64" s="8">
        <v>100</v>
      </c>
      <c r="G64" s="8">
        <v>115</v>
      </c>
      <c r="H64" s="9">
        <f>IF(OR(F64="",F64=0),"",MAX(F64,IF(ISNUMBER('Нормы и нормо-часы'!K65),ROUNDUP('Нормы и нормо-часы'!K65/(1-$F$3),0),0)))</f>
        <v>100</v>
      </c>
      <c r="I64" s="9">
        <f>IF(OR(G64="",G64=0),"",MAX(G64,IF(ISNUMBER('Нормы и нормо-часы'!L65),ROUNDUP('Нормы и нормо-часы'!L65/(1-$F$3),0),0)))</f>
        <v>115</v>
      </c>
      <c r="J64" s="10">
        <f t="shared" si="28"/>
        <v>0</v>
      </c>
      <c r="K64" s="10">
        <f t="shared" si="29"/>
        <v>0</v>
      </c>
      <c r="L64" s="8">
        <v>60</v>
      </c>
      <c r="M64" s="8">
        <v>69</v>
      </c>
      <c r="N64" s="10">
        <f t="shared" si="30"/>
        <v>0.4</v>
      </c>
      <c r="O64" s="10">
        <f t="shared" si="31"/>
        <v>0.4</v>
      </c>
      <c r="P64" s="8">
        <f t="shared" si="32"/>
        <v>40</v>
      </c>
      <c r="Q64" s="8">
        <f t="shared" si="33"/>
        <v>46</v>
      </c>
      <c r="R64" s="8">
        <v>164.36</v>
      </c>
      <c r="S64" s="8">
        <v>221.89</v>
      </c>
      <c r="T64" s="11">
        <f t="shared" si="34"/>
        <v>2.2188999999999997</v>
      </c>
      <c r="U64" s="7" t="s">
        <v>233</v>
      </c>
      <c r="V64" s="7" t="s">
        <v>234</v>
      </c>
    </row>
    <row r="65" spans="1:22" x14ac:dyDescent="0.25">
      <c r="A65" s="7" t="s">
        <v>235</v>
      </c>
      <c r="B65" s="7" t="s">
        <v>236</v>
      </c>
      <c r="C65" s="7" t="s">
        <v>54</v>
      </c>
      <c r="D65" s="7"/>
      <c r="E65" s="7" t="s">
        <v>35</v>
      </c>
      <c r="F65" s="8">
        <v>300</v>
      </c>
      <c r="G65" s="8">
        <v>345</v>
      </c>
      <c r="H65" s="9">
        <f>IF(OR(F65="",F65=0),"",MAX(F65,IF(ISNUMBER('Нормы и нормо-часы'!K66),ROUNDUP('Нормы и нормо-часы'!K66/(1-$F$3),0),0)))</f>
        <v>300</v>
      </c>
      <c r="I65" s="9">
        <f>IF(OR(G65="",G65=0),"",MAX(G65,IF(ISNUMBER('Нормы и нормо-часы'!L66),ROUNDUP('Нормы и нормо-часы'!L66/(1-$F$3),0),0)))</f>
        <v>345</v>
      </c>
      <c r="J65" s="10">
        <f t="shared" si="28"/>
        <v>0</v>
      </c>
      <c r="K65" s="10">
        <f t="shared" si="29"/>
        <v>0</v>
      </c>
      <c r="L65" s="8">
        <v>180</v>
      </c>
      <c r="M65" s="8">
        <v>207</v>
      </c>
      <c r="N65" s="10">
        <f t="shared" si="30"/>
        <v>0.4</v>
      </c>
      <c r="O65" s="10">
        <f t="shared" si="31"/>
        <v>0.4</v>
      </c>
      <c r="P65" s="8">
        <f t="shared" si="32"/>
        <v>120</v>
      </c>
      <c r="Q65" s="8">
        <f t="shared" si="33"/>
        <v>138</v>
      </c>
      <c r="R65" s="8">
        <v>513.19000000000005</v>
      </c>
      <c r="S65" s="8">
        <v>692.81</v>
      </c>
      <c r="T65" s="11">
        <f t="shared" si="34"/>
        <v>2.3093666666666666</v>
      </c>
      <c r="U65" s="7" t="s">
        <v>237</v>
      </c>
      <c r="V65" s="7" t="s">
        <v>238</v>
      </c>
    </row>
    <row r="66" spans="1:22" x14ac:dyDescent="0.25">
      <c r="A66" s="7" t="s">
        <v>239</v>
      </c>
      <c r="B66" s="7" t="s">
        <v>240</v>
      </c>
      <c r="C66" s="7" t="s">
        <v>54</v>
      </c>
      <c r="D66" s="7"/>
      <c r="E66" s="7" t="s">
        <v>35</v>
      </c>
      <c r="F66" s="8">
        <v>650</v>
      </c>
      <c r="G66" s="8">
        <v>747</v>
      </c>
      <c r="H66" s="9">
        <f>IF(OR(F66="",F66=0),"",MAX(F66,IF(ISNUMBER('Нормы и нормо-часы'!K67),ROUNDUP('Нормы и нормо-часы'!K67/(1-$F$3),0),0)))</f>
        <v>650</v>
      </c>
      <c r="I66" s="9">
        <f>IF(OR(G66="",G66=0),"",MAX(G66,IF(ISNUMBER('Нормы и нормо-часы'!L67),ROUNDUP('Нормы и нормо-часы'!L67/(1-$F$3),0),0)))</f>
        <v>747</v>
      </c>
      <c r="J66" s="10">
        <f t="shared" si="28"/>
        <v>0</v>
      </c>
      <c r="K66" s="10">
        <f t="shared" si="29"/>
        <v>0</v>
      </c>
      <c r="L66" s="8">
        <v>400</v>
      </c>
      <c r="M66" s="8">
        <v>460</v>
      </c>
      <c r="N66" s="10">
        <f t="shared" si="30"/>
        <v>0.38461538461538464</v>
      </c>
      <c r="O66" s="10">
        <f t="shared" si="31"/>
        <v>0.38420348058902276</v>
      </c>
      <c r="P66" s="8">
        <f t="shared" si="32"/>
        <v>250</v>
      </c>
      <c r="Q66" s="8">
        <f t="shared" si="33"/>
        <v>287</v>
      </c>
      <c r="R66" s="8">
        <v>1691.47</v>
      </c>
      <c r="S66" s="8">
        <v>2283.48</v>
      </c>
      <c r="T66" s="11">
        <f t="shared" si="34"/>
        <v>3.5130461538461537</v>
      </c>
      <c r="U66" s="7" t="s">
        <v>241</v>
      </c>
      <c r="V66" s="7" t="s">
        <v>242</v>
      </c>
    </row>
    <row r="67" spans="1:22" x14ac:dyDescent="0.25">
      <c r="A67" s="7" t="s">
        <v>243</v>
      </c>
      <c r="B67" s="7" t="s">
        <v>244</v>
      </c>
      <c r="C67" s="7" t="s">
        <v>54</v>
      </c>
      <c r="D67" s="7"/>
      <c r="E67" s="7" t="s">
        <v>35</v>
      </c>
      <c r="F67" s="8">
        <v>80</v>
      </c>
      <c r="G67" s="8">
        <v>92</v>
      </c>
      <c r="H67" s="9">
        <f>IF(OR(F67="",F67=0),"",MAX(F67,IF(ISNUMBER('Нормы и нормо-часы'!K68),ROUNDUP('Нормы и нормо-часы'!K68/(1-$F$3),0),0)))</f>
        <v>80</v>
      </c>
      <c r="I67" s="9">
        <f>IF(OR(G67="",G67=0),"",MAX(G67,IF(ISNUMBER('Нормы и нормо-часы'!L68),ROUNDUP('Нормы и нормо-часы'!L68/(1-$F$3),0),0)))</f>
        <v>92</v>
      </c>
      <c r="J67" s="10">
        <f t="shared" si="28"/>
        <v>0</v>
      </c>
      <c r="K67" s="10">
        <f t="shared" si="29"/>
        <v>0</v>
      </c>
      <c r="L67" s="8">
        <v>50</v>
      </c>
      <c r="M67" s="8">
        <v>57.5</v>
      </c>
      <c r="N67" s="10">
        <f t="shared" si="30"/>
        <v>0.375</v>
      </c>
      <c r="O67" s="10">
        <f t="shared" si="31"/>
        <v>0.375</v>
      </c>
      <c r="P67" s="8">
        <f t="shared" si="32"/>
        <v>30</v>
      </c>
      <c r="Q67" s="8">
        <f t="shared" si="33"/>
        <v>34.5</v>
      </c>
      <c r="R67" s="8">
        <v>117.05</v>
      </c>
      <c r="S67" s="8">
        <v>158.02000000000001</v>
      </c>
      <c r="T67" s="11">
        <f t="shared" si="34"/>
        <v>1.9752500000000002</v>
      </c>
      <c r="U67" s="7" t="s">
        <v>245</v>
      </c>
      <c r="V67" s="7" t="s">
        <v>246</v>
      </c>
    </row>
    <row r="68" spans="1:22" x14ac:dyDescent="0.25">
      <c r="A68" s="7" t="s">
        <v>247</v>
      </c>
      <c r="B68" s="7" t="s">
        <v>248</v>
      </c>
      <c r="C68" s="7" t="s">
        <v>50</v>
      </c>
      <c r="D68" s="7"/>
      <c r="E68" s="7" t="s">
        <v>35</v>
      </c>
      <c r="F68" s="8">
        <v>120</v>
      </c>
      <c r="G68" s="8">
        <v>138</v>
      </c>
      <c r="H68" s="9">
        <f>IF(OR(F68="",F68=0),"",MAX(F68,IF(ISNUMBER('Нормы и нормо-часы'!K69),ROUNDUP('Нормы и нормо-часы'!K69/(1-$F$3),0),0)))</f>
        <v>120</v>
      </c>
      <c r="I68" s="9">
        <f>IF(OR(G68="",G68=0),"",MAX(G68,IF(ISNUMBER('Нормы и нормо-часы'!L69),ROUNDUP('Нормы и нормо-часы'!L69/(1-$F$3),0),0)))</f>
        <v>138</v>
      </c>
      <c r="J68" s="10">
        <f t="shared" si="28"/>
        <v>0</v>
      </c>
      <c r="K68" s="10">
        <f t="shared" si="29"/>
        <v>0</v>
      </c>
      <c r="L68" s="8">
        <v>70</v>
      </c>
      <c r="M68" s="8">
        <v>80.5</v>
      </c>
      <c r="N68" s="10">
        <f t="shared" si="30"/>
        <v>0.41666666666666669</v>
      </c>
      <c r="O68" s="10">
        <f t="shared" si="31"/>
        <v>0.41666666666666669</v>
      </c>
      <c r="P68" s="8">
        <f t="shared" si="32"/>
        <v>50</v>
      </c>
      <c r="Q68" s="8">
        <f t="shared" si="33"/>
        <v>57.5</v>
      </c>
      <c r="R68" s="8">
        <v>207.69</v>
      </c>
      <c r="S68" s="8">
        <v>280.38</v>
      </c>
      <c r="T68" s="11">
        <f t="shared" si="34"/>
        <v>2.3365</v>
      </c>
      <c r="U68" s="7" t="s">
        <v>249</v>
      </c>
      <c r="V68" s="7"/>
    </row>
    <row r="69" spans="1:22" x14ac:dyDescent="0.25">
      <c r="A69" s="7" t="s">
        <v>250</v>
      </c>
      <c r="B69" s="7" t="s">
        <v>251</v>
      </c>
      <c r="C69" s="7" t="s">
        <v>54</v>
      </c>
      <c r="D69" s="7"/>
      <c r="E69" s="7" t="s">
        <v>35</v>
      </c>
      <c r="F69" s="8">
        <v>150</v>
      </c>
      <c r="G69" s="8">
        <v>172</v>
      </c>
      <c r="H69" s="9">
        <f>IF(OR(F69="",F69=0),"",MAX(F69,IF(ISNUMBER('Нормы и нормо-часы'!K70),ROUNDUP('Нормы и нормо-часы'!K70/(1-$F$3),0),0)))</f>
        <v>150</v>
      </c>
      <c r="I69" s="9">
        <f>IF(OR(G69="",G69=0),"",MAX(G69,IF(ISNUMBER('Нормы и нормо-часы'!L70),ROUNDUP('Нормы и нормо-часы'!L70/(1-$F$3),0),0)))</f>
        <v>172</v>
      </c>
      <c r="J69" s="10">
        <f t="shared" si="28"/>
        <v>0</v>
      </c>
      <c r="K69" s="10">
        <f t="shared" si="29"/>
        <v>0</v>
      </c>
      <c r="L69" s="8">
        <v>90</v>
      </c>
      <c r="M69" s="8">
        <v>103</v>
      </c>
      <c r="N69" s="10">
        <f t="shared" si="30"/>
        <v>0.4</v>
      </c>
      <c r="O69" s="10">
        <f t="shared" si="31"/>
        <v>0.40116279069767441</v>
      </c>
      <c r="P69" s="8">
        <f t="shared" si="32"/>
        <v>60</v>
      </c>
      <c r="Q69" s="8">
        <f t="shared" si="33"/>
        <v>69</v>
      </c>
      <c r="R69" s="8">
        <v>368.29</v>
      </c>
      <c r="S69" s="8">
        <v>497.19</v>
      </c>
      <c r="T69" s="11">
        <f t="shared" si="34"/>
        <v>3.3146</v>
      </c>
      <c r="U69" s="7" t="s">
        <v>252</v>
      </c>
      <c r="V69" s="7" t="s">
        <v>253</v>
      </c>
    </row>
    <row r="70" spans="1:22" x14ac:dyDescent="0.25">
      <c r="A70" s="7" t="s">
        <v>254</v>
      </c>
      <c r="B70" s="7" t="s">
        <v>255</v>
      </c>
      <c r="C70" s="7" t="s">
        <v>54</v>
      </c>
      <c r="D70" s="7"/>
      <c r="E70" s="7" t="s">
        <v>35</v>
      </c>
      <c r="F70" s="8">
        <v>1000</v>
      </c>
      <c r="G70" s="8">
        <v>1150</v>
      </c>
      <c r="H70" s="9">
        <f>IF(OR(F70="",F70=0),"",MAX(F70,IF(ISNUMBER('Нормы и нормо-часы'!K71),ROUNDUP('Нормы и нормо-часы'!K71/(1-$F$3),0),0)))</f>
        <v>1027</v>
      </c>
      <c r="I70" s="9">
        <f>IF(OR(G70="",G70=0),"",MAX(G70,IF(ISNUMBER('Нормы и нормо-часы'!L71),ROUNDUP('Нормы и нормо-часы'!L71/(1-$F$3),0),0)))</f>
        <v>1232</v>
      </c>
      <c r="J70" s="10">
        <f t="shared" si="28"/>
        <v>2.6999999999999913E-2</v>
      </c>
      <c r="K70" s="10">
        <f t="shared" si="29"/>
        <v>7.1304347826086856E-2</v>
      </c>
      <c r="L70" s="8">
        <v>600</v>
      </c>
      <c r="M70" s="8">
        <v>690</v>
      </c>
      <c r="N70" s="10">
        <f t="shared" si="30"/>
        <v>0.41577409931840309</v>
      </c>
      <c r="O70" s="10">
        <f t="shared" si="31"/>
        <v>0.43993506493506496</v>
      </c>
      <c r="P70" s="8">
        <f t="shared" si="32"/>
        <v>427</v>
      </c>
      <c r="Q70" s="8">
        <f t="shared" si="33"/>
        <v>542</v>
      </c>
      <c r="R70" s="8">
        <v>1321.01</v>
      </c>
      <c r="S70" s="8">
        <v>1783.36</v>
      </c>
      <c r="T70" s="11">
        <f t="shared" si="34"/>
        <v>1.7833599999999998</v>
      </c>
      <c r="U70" s="7" t="s">
        <v>256</v>
      </c>
      <c r="V70" s="7"/>
    </row>
    <row r="71" spans="1:22" x14ac:dyDescent="0.25">
      <c r="A71" s="7" t="s">
        <v>257</v>
      </c>
      <c r="B71" s="7" t="s">
        <v>258</v>
      </c>
      <c r="C71" s="7" t="s">
        <v>54</v>
      </c>
      <c r="D71" s="7"/>
      <c r="E71" s="7" t="s">
        <v>35</v>
      </c>
      <c r="F71" s="8">
        <v>450</v>
      </c>
      <c r="G71" s="8">
        <v>518</v>
      </c>
      <c r="H71" s="9">
        <f>IF(OR(F71="",F71=0),"",MAX(F71,IF(ISNUMBER('Нормы и нормо-часы'!K72),ROUNDUP('Нормы и нормо-часы'!K72/(1-$F$3),0),0)))</f>
        <v>450</v>
      </c>
      <c r="I71" s="9">
        <f>IF(OR(G71="",G71=0),"",MAX(G71,IF(ISNUMBER('Нормы и нормо-часы'!L72),ROUNDUP('Нормы и нормо-часы'!L72/(1-$F$3),0),0)))</f>
        <v>518</v>
      </c>
      <c r="J71" s="10">
        <f t="shared" si="28"/>
        <v>0</v>
      </c>
      <c r="K71" s="10">
        <f t="shared" si="29"/>
        <v>0</v>
      </c>
      <c r="L71" s="8">
        <v>270</v>
      </c>
      <c r="M71" s="8">
        <v>310</v>
      </c>
      <c r="N71" s="10">
        <f t="shared" si="30"/>
        <v>0.4</v>
      </c>
      <c r="O71" s="10">
        <f t="shared" si="31"/>
        <v>0.40154440154440152</v>
      </c>
      <c r="P71" s="8">
        <f t="shared" si="32"/>
        <v>180</v>
      </c>
      <c r="Q71" s="8">
        <f t="shared" si="33"/>
        <v>208</v>
      </c>
      <c r="R71" s="8">
        <v>979.6</v>
      </c>
      <c r="S71" s="8">
        <v>1322.46</v>
      </c>
      <c r="T71" s="11">
        <f t="shared" si="34"/>
        <v>2.9388000000000001</v>
      </c>
      <c r="U71" s="7" t="s">
        <v>259</v>
      </c>
      <c r="V71" s="7" t="s">
        <v>260</v>
      </c>
    </row>
    <row r="72" spans="1:22" x14ac:dyDescent="0.25">
      <c r="A72" s="12" t="s">
        <v>261</v>
      </c>
      <c r="B72" s="12" t="s">
        <v>262</v>
      </c>
      <c r="C72" s="12" t="s">
        <v>54</v>
      </c>
      <c r="D72" s="12" t="s">
        <v>58</v>
      </c>
      <c r="E72" s="7" t="s">
        <v>35</v>
      </c>
      <c r="F72" s="8">
        <v>90</v>
      </c>
      <c r="G72" s="8">
        <v>103</v>
      </c>
      <c r="H72" s="9">
        <f>IF(OR(F72="",F72=0),"",MAX(F72,IF(ISNUMBER('Нормы и нормо-часы'!K73),ROUNDUP('Нормы и нормо-часы'!K73/(1-$F$3),0),0)))</f>
        <v>90</v>
      </c>
      <c r="I72" s="9">
        <f>IF(OR(G72="",G72=0),"",MAX(G72,IF(ISNUMBER('Нормы и нормо-часы'!L73),ROUNDUP('Нормы и нормо-часы'!L73/(1-$F$3),0),0)))</f>
        <v>103</v>
      </c>
      <c r="J72" s="10">
        <f t="shared" si="28"/>
        <v>0</v>
      </c>
      <c r="K72" s="10">
        <f t="shared" si="29"/>
        <v>0</v>
      </c>
      <c r="L72" s="8">
        <v>55</v>
      </c>
      <c r="M72" s="8">
        <v>63</v>
      </c>
      <c r="N72" s="10">
        <f t="shared" si="30"/>
        <v>0.3888888888888889</v>
      </c>
      <c r="O72" s="10">
        <f t="shared" si="31"/>
        <v>0.38834951456310679</v>
      </c>
      <c r="P72" s="8">
        <f t="shared" si="32"/>
        <v>35</v>
      </c>
      <c r="Q72" s="8">
        <f t="shared" si="33"/>
        <v>40</v>
      </c>
      <c r="R72" s="8"/>
      <c r="S72" s="8"/>
      <c r="T72" s="11" t="str">
        <f t="shared" si="34"/>
        <v/>
      </c>
      <c r="U72" s="7" t="s">
        <v>263</v>
      </c>
      <c r="V72" s="7"/>
    </row>
    <row r="73" spans="1:22" x14ac:dyDescent="0.25">
      <c r="A73" s="12" t="s">
        <v>264</v>
      </c>
      <c r="B73" s="12" t="s">
        <v>265</v>
      </c>
      <c r="C73" s="12" t="s">
        <v>54</v>
      </c>
      <c r="D73" s="12" t="s">
        <v>58</v>
      </c>
      <c r="E73" s="7" t="s">
        <v>35</v>
      </c>
      <c r="F73" s="8">
        <v>150</v>
      </c>
      <c r="G73" s="8">
        <v>172</v>
      </c>
      <c r="H73" s="9">
        <f>IF(OR(F73="",F73=0),"",MAX(F73,IF(ISNUMBER('Нормы и нормо-часы'!K74),ROUNDUP('Нормы и нормо-часы'!K74/(1-$F$3),0),0)))</f>
        <v>150</v>
      </c>
      <c r="I73" s="9">
        <f>IF(OR(G73="",G73=0),"",MAX(G73,IF(ISNUMBER('Нормы и нормо-часы'!L74),ROUNDUP('Нормы и нормо-часы'!L74/(1-$F$3),0),0)))</f>
        <v>172</v>
      </c>
      <c r="J73" s="10">
        <f t="shared" si="28"/>
        <v>0</v>
      </c>
      <c r="K73" s="10">
        <f t="shared" si="29"/>
        <v>0</v>
      </c>
      <c r="L73" s="8">
        <v>90</v>
      </c>
      <c r="M73" s="8">
        <v>103</v>
      </c>
      <c r="N73" s="10">
        <f t="shared" si="30"/>
        <v>0.4</v>
      </c>
      <c r="O73" s="10">
        <f t="shared" si="31"/>
        <v>0.40116279069767441</v>
      </c>
      <c r="P73" s="8">
        <f t="shared" si="32"/>
        <v>60</v>
      </c>
      <c r="Q73" s="8">
        <f t="shared" si="33"/>
        <v>69</v>
      </c>
      <c r="R73" s="8"/>
      <c r="S73" s="8"/>
      <c r="T73" s="11" t="str">
        <f t="shared" si="34"/>
        <v/>
      </c>
      <c r="U73" s="7" t="s">
        <v>266</v>
      </c>
      <c r="V73" s="7"/>
    </row>
    <row r="74" spans="1:22" x14ac:dyDescent="0.25">
      <c r="A74" s="12" t="s">
        <v>267</v>
      </c>
      <c r="B74" s="12" t="s">
        <v>268</v>
      </c>
      <c r="C74" s="12" t="s">
        <v>54</v>
      </c>
      <c r="D74" s="12" t="s">
        <v>58</v>
      </c>
      <c r="E74" s="7" t="s">
        <v>269</v>
      </c>
      <c r="F74" s="8">
        <v>450</v>
      </c>
      <c r="G74" s="8">
        <v>518</v>
      </c>
      <c r="H74" s="9">
        <f>IF(OR(F74="",F74=0),"",MAX(F74,IF(ISNUMBER('Нормы и нормо-часы'!K75),ROUNDUP('Нормы и нормо-часы'!K75/(1-$F$3),0),0)))</f>
        <v>450</v>
      </c>
      <c r="I74" s="9">
        <f>IF(OR(G74="",G74=0),"",MAX(G74,IF(ISNUMBER('Нормы и нормо-часы'!L75),ROUNDUP('Нормы и нормо-часы'!L75/(1-$F$3),0),0)))</f>
        <v>518</v>
      </c>
      <c r="J74" s="10">
        <f t="shared" si="28"/>
        <v>0</v>
      </c>
      <c r="K74" s="10">
        <f t="shared" si="29"/>
        <v>0</v>
      </c>
      <c r="L74" s="8">
        <v>270</v>
      </c>
      <c r="M74" s="8">
        <v>310</v>
      </c>
      <c r="N74" s="10">
        <f t="shared" si="30"/>
        <v>0.4</v>
      </c>
      <c r="O74" s="10">
        <f t="shared" si="31"/>
        <v>0.40154440154440152</v>
      </c>
      <c r="P74" s="8">
        <f t="shared" si="32"/>
        <v>180</v>
      </c>
      <c r="Q74" s="8">
        <f t="shared" si="33"/>
        <v>208</v>
      </c>
      <c r="R74" s="8"/>
      <c r="S74" s="8"/>
      <c r="T74" s="11" t="str">
        <f t="shared" si="34"/>
        <v/>
      </c>
      <c r="U74" s="7" t="s">
        <v>100</v>
      </c>
      <c r="V74" s="7" t="s">
        <v>270</v>
      </c>
    </row>
    <row r="75" spans="1:22" x14ac:dyDescent="0.25">
      <c r="A75" s="12" t="s">
        <v>271</v>
      </c>
      <c r="B75" s="12" t="s">
        <v>272</v>
      </c>
      <c r="C75" s="12" t="s">
        <v>54</v>
      </c>
      <c r="D75" s="12" t="s">
        <v>58</v>
      </c>
      <c r="E75" s="7" t="s">
        <v>35</v>
      </c>
      <c r="F75" s="8">
        <v>300</v>
      </c>
      <c r="G75" s="8">
        <v>345</v>
      </c>
      <c r="H75" s="9">
        <f>IF(OR(F75="",F75=0),"",MAX(F75,IF(ISNUMBER('Нормы и нормо-часы'!K76),ROUNDUP('Нормы и нормо-часы'!K76/(1-$F$3),0),0)))</f>
        <v>300</v>
      </c>
      <c r="I75" s="9">
        <f>IF(OR(G75="",G75=0),"",MAX(G75,IF(ISNUMBER('Нормы и нормо-часы'!L76),ROUNDUP('Нормы и нормо-часы'!L76/(1-$F$3),0),0)))</f>
        <v>345</v>
      </c>
      <c r="J75" s="10">
        <f t="shared" si="28"/>
        <v>0</v>
      </c>
      <c r="K75" s="10">
        <f t="shared" si="29"/>
        <v>0</v>
      </c>
      <c r="L75" s="8">
        <v>180</v>
      </c>
      <c r="M75" s="8">
        <v>207</v>
      </c>
      <c r="N75" s="10">
        <f t="shared" si="30"/>
        <v>0.4</v>
      </c>
      <c r="O75" s="10">
        <f t="shared" si="31"/>
        <v>0.4</v>
      </c>
      <c r="P75" s="8">
        <f t="shared" si="32"/>
        <v>120</v>
      </c>
      <c r="Q75" s="8">
        <f t="shared" si="33"/>
        <v>138</v>
      </c>
      <c r="R75" s="8"/>
      <c r="S75" s="8"/>
      <c r="T75" s="11" t="str">
        <f t="shared" si="34"/>
        <v/>
      </c>
      <c r="U75" s="7" t="s">
        <v>100</v>
      </c>
      <c r="V75" s="7"/>
    </row>
    <row r="76" spans="1:22" x14ac:dyDescent="0.25">
      <c r="A76" s="5" t="s">
        <v>273</v>
      </c>
      <c r="B76" s="6"/>
      <c r="C76" s="6"/>
      <c r="D76" s="6"/>
      <c r="E76" s="6"/>
      <c r="F76" s="6"/>
      <c r="G76" s="6"/>
      <c r="H76" s="6"/>
      <c r="I76" s="6"/>
      <c r="J76" s="6"/>
      <c r="K76" s="6"/>
      <c r="L76" s="6"/>
      <c r="M76" s="6"/>
      <c r="N76" s="6"/>
      <c r="O76" s="6"/>
      <c r="P76" s="6"/>
      <c r="Q76" s="6"/>
      <c r="R76" s="6"/>
      <c r="S76" s="6"/>
      <c r="T76" s="6"/>
      <c r="U76" s="6"/>
      <c r="V76" s="6"/>
    </row>
    <row r="77" spans="1:22" x14ac:dyDescent="0.25">
      <c r="A77" s="7" t="s">
        <v>274</v>
      </c>
      <c r="B77" s="7" t="s">
        <v>275</v>
      </c>
      <c r="C77" s="7" t="s">
        <v>54</v>
      </c>
      <c r="D77" s="7"/>
      <c r="E77" s="7" t="s">
        <v>35</v>
      </c>
      <c r="F77" s="8">
        <v>120</v>
      </c>
      <c r="G77" s="8">
        <v>138</v>
      </c>
      <c r="H77" s="9">
        <f>IF(OR(F77="",F77=0),"",MAX(F77,IF(ISNUMBER('Нормы и нормо-часы'!K78),ROUNDUP('Нормы и нормо-часы'!K78/(1-$F$3),0),0)))</f>
        <v>120</v>
      </c>
      <c r="I77" s="9">
        <f>IF(OR(G77="",G77=0),"",MAX(G77,IF(ISNUMBER('Нормы и нормо-часы'!L78),ROUNDUP('Нормы и нормо-часы'!L78/(1-$F$3),0),0)))</f>
        <v>138</v>
      </c>
      <c r="J77" s="10">
        <f t="shared" ref="J77:J89" si="35">IF(OR(F77="",F77=0),"",H77/F77-1)</f>
        <v>0</v>
      </c>
      <c r="K77" s="10">
        <f t="shared" ref="K77:K89" si="36">IF(OR(G77="",G77=0),"",I77/G77-1)</f>
        <v>0</v>
      </c>
      <c r="L77" s="8">
        <v>70</v>
      </c>
      <c r="M77" s="8">
        <v>80.5</v>
      </c>
      <c r="N77" s="10">
        <f t="shared" ref="N77:N89" si="37">IF(OR(H77="",H77=0),"",(H77-L77)/H77)</f>
        <v>0.41666666666666669</v>
      </c>
      <c r="O77" s="10">
        <f t="shared" ref="O77:O89" si="38">IF(OR(I77="",I77=0),"",(I77-M77)/I77)</f>
        <v>0.41666666666666669</v>
      </c>
      <c r="P77" s="8">
        <f t="shared" ref="P77:P89" si="39">IF(H77="","",H77-L77)</f>
        <v>50</v>
      </c>
      <c r="Q77" s="8">
        <f t="shared" ref="Q77:Q89" si="40">IF(I77="","",I77-M77)</f>
        <v>57.5</v>
      </c>
      <c r="R77" s="8">
        <v>208.73</v>
      </c>
      <c r="S77" s="8">
        <v>281.79000000000002</v>
      </c>
      <c r="T77" s="11">
        <f t="shared" ref="T77:T89" si="41">IF(OR(S77="",F77="",F77=0),"",S77/F77)</f>
        <v>2.3482500000000002</v>
      </c>
      <c r="U77" s="7" t="s">
        <v>276</v>
      </c>
      <c r="V77" s="7"/>
    </row>
    <row r="78" spans="1:22" x14ac:dyDescent="0.25">
      <c r="A78" s="7" t="s">
        <v>277</v>
      </c>
      <c r="B78" s="7" t="s">
        <v>278</v>
      </c>
      <c r="C78" s="7" t="s">
        <v>54</v>
      </c>
      <c r="D78" s="7"/>
      <c r="E78" s="7" t="s">
        <v>279</v>
      </c>
      <c r="F78" s="8">
        <v>350</v>
      </c>
      <c r="G78" s="8">
        <v>402</v>
      </c>
      <c r="H78" s="9">
        <f>IF(OR(F78="",F78=0),"",MAX(F78,IF(ISNUMBER('Нормы и нормо-часы'!K79),ROUNDUP('Нормы и нормо-часы'!K79/(1-$F$3),0),0)))</f>
        <v>500</v>
      </c>
      <c r="I78" s="9">
        <f>IF(OR(G78="",G78=0),"",MAX(G78,IF(ISNUMBER('Нормы и нормо-часы'!L79),ROUNDUP('Нормы и нормо-часы'!L79/(1-$F$3),0),0)))</f>
        <v>600</v>
      </c>
      <c r="J78" s="10">
        <f t="shared" si="35"/>
        <v>0.4285714285714286</v>
      </c>
      <c r="K78" s="10">
        <f t="shared" si="36"/>
        <v>0.49253731343283591</v>
      </c>
      <c r="L78" s="8">
        <v>210</v>
      </c>
      <c r="M78" s="8">
        <v>241</v>
      </c>
      <c r="N78" s="10">
        <f t="shared" si="37"/>
        <v>0.57999999999999996</v>
      </c>
      <c r="O78" s="10">
        <f t="shared" si="38"/>
        <v>0.59833333333333338</v>
      </c>
      <c r="P78" s="8">
        <f t="shared" si="39"/>
        <v>290</v>
      </c>
      <c r="Q78" s="8">
        <f t="shared" si="40"/>
        <v>359</v>
      </c>
      <c r="R78" s="8">
        <v>265.64999999999998</v>
      </c>
      <c r="S78" s="8">
        <v>358.63</v>
      </c>
      <c r="T78" s="11">
        <f t="shared" si="41"/>
        <v>1.0246571428571429</v>
      </c>
      <c r="U78" s="7" t="s">
        <v>280</v>
      </c>
      <c r="V78" s="7"/>
    </row>
    <row r="79" spans="1:22" x14ac:dyDescent="0.25">
      <c r="A79" s="7" t="s">
        <v>281</v>
      </c>
      <c r="B79" s="7" t="s">
        <v>282</v>
      </c>
      <c r="C79" s="7" t="s">
        <v>54</v>
      </c>
      <c r="D79" s="7"/>
      <c r="E79" s="7" t="s">
        <v>279</v>
      </c>
      <c r="F79" s="8">
        <v>220</v>
      </c>
      <c r="G79" s="8">
        <v>253</v>
      </c>
      <c r="H79" s="9">
        <f>IF(OR(F79="",F79=0),"",MAX(F79,IF(ISNUMBER('Нормы и нормо-часы'!K80),ROUNDUP('Нормы и нормо-часы'!K80/(1-$F$3),0),0)))</f>
        <v>251</v>
      </c>
      <c r="I79" s="9">
        <f>IF(OR(G79="",G79=0),"",MAX(G79,IF(ISNUMBER('Нормы и нормо-часы'!L80),ROUNDUP('Нормы и нормо-часы'!L80/(1-$F$3),0),0)))</f>
        <v>300</v>
      </c>
      <c r="J79" s="10">
        <f t="shared" si="35"/>
        <v>0.14090909090909087</v>
      </c>
      <c r="K79" s="10">
        <f t="shared" si="36"/>
        <v>0.18577075098814233</v>
      </c>
      <c r="L79" s="8">
        <v>130</v>
      </c>
      <c r="M79" s="8">
        <v>150</v>
      </c>
      <c r="N79" s="10">
        <f t="shared" si="37"/>
        <v>0.48207171314741037</v>
      </c>
      <c r="O79" s="10">
        <f t="shared" si="38"/>
        <v>0.5</v>
      </c>
      <c r="P79" s="8">
        <f t="shared" si="39"/>
        <v>121</v>
      </c>
      <c r="Q79" s="8">
        <f t="shared" si="40"/>
        <v>150</v>
      </c>
      <c r="R79" s="8">
        <v>111.09</v>
      </c>
      <c r="S79" s="8">
        <v>149.97</v>
      </c>
      <c r="T79" s="11">
        <f t="shared" si="41"/>
        <v>0.68168181818181817</v>
      </c>
      <c r="U79" s="7" t="s">
        <v>283</v>
      </c>
      <c r="V79" s="7"/>
    </row>
    <row r="80" spans="1:22" x14ac:dyDescent="0.25">
      <c r="A80" s="7" t="s">
        <v>284</v>
      </c>
      <c r="B80" s="7" t="s">
        <v>285</v>
      </c>
      <c r="C80" s="7" t="s">
        <v>54</v>
      </c>
      <c r="D80" s="7"/>
      <c r="E80" s="7" t="s">
        <v>279</v>
      </c>
      <c r="F80" s="8">
        <v>180</v>
      </c>
      <c r="G80" s="8">
        <v>207</v>
      </c>
      <c r="H80" s="9">
        <f>IF(OR(F80="",F80=0),"",MAX(F80,IF(ISNUMBER('Нормы и нормо-часы'!K81),ROUNDUP('Нормы и нормо-часы'!K81/(1-$F$3),0),0)))</f>
        <v>200</v>
      </c>
      <c r="I80" s="9">
        <f>IF(OR(G80="",G80=0),"",MAX(G80,IF(ISNUMBER('Нормы и нормо-часы'!L81),ROUNDUP('Нормы и нормо-часы'!L81/(1-$F$3),0),0)))</f>
        <v>240</v>
      </c>
      <c r="J80" s="10">
        <f t="shared" si="35"/>
        <v>0.11111111111111116</v>
      </c>
      <c r="K80" s="10">
        <f t="shared" si="36"/>
        <v>0.15942028985507251</v>
      </c>
      <c r="L80" s="8">
        <v>110</v>
      </c>
      <c r="M80" s="8">
        <v>126</v>
      </c>
      <c r="N80" s="10">
        <f t="shared" si="37"/>
        <v>0.45</v>
      </c>
      <c r="O80" s="10">
        <f t="shared" si="38"/>
        <v>0.47499999999999998</v>
      </c>
      <c r="P80" s="8">
        <f t="shared" si="39"/>
        <v>90</v>
      </c>
      <c r="Q80" s="8">
        <f t="shared" si="40"/>
        <v>114</v>
      </c>
      <c r="R80" s="8">
        <v>399.26</v>
      </c>
      <c r="S80" s="8">
        <v>539</v>
      </c>
      <c r="T80" s="11">
        <f t="shared" si="41"/>
        <v>2.9944444444444445</v>
      </c>
      <c r="U80" s="7" t="s">
        <v>286</v>
      </c>
      <c r="V80" s="7" t="s">
        <v>287</v>
      </c>
    </row>
    <row r="81" spans="1:22" x14ac:dyDescent="0.25">
      <c r="A81" s="7" t="s">
        <v>288</v>
      </c>
      <c r="B81" s="7" t="s">
        <v>289</v>
      </c>
      <c r="C81" s="7" t="s">
        <v>54</v>
      </c>
      <c r="D81" s="7"/>
      <c r="E81" s="7" t="s">
        <v>279</v>
      </c>
      <c r="F81" s="8">
        <v>120</v>
      </c>
      <c r="G81" s="8">
        <v>138</v>
      </c>
      <c r="H81" s="9">
        <f>IF(OR(F81="",F81=0),"",MAX(F81,IF(ISNUMBER('Нормы и нормо-часы'!K82),ROUNDUP('Нормы и нормо-часы'!K82/(1-$F$3),0),0)))</f>
        <v>120</v>
      </c>
      <c r="I81" s="9">
        <f>IF(OR(G81="",G81=0),"",MAX(G81,IF(ISNUMBER('Нормы и нормо-часы'!L82),ROUNDUP('Нормы и нормо-часы'!L82/(1-$F$3),0),0)))</f>
        <v>144</v>
      </c>
      <c r="J81" s="10">
        <f t="shared" si="35"/>
        <v>0</v>
      </c>
      <c r="K81" s="10">
        <f t="shared" si="36"/>
        <v>4.3478260869565188E-2</v>
      </c>
      <c r="L81" s="8">
        <v>70</v>
      </c>
      <c r="M81" s="8">
        <v>80.5</v>
      </c>
      <c r="N81" s="10">
        <f t="shared" si="37"/>
        <v>0.41666666666666669</v>
      </c>
      <c r="O81" s="10">
        <f t="shared" si="38"/>
        <v>0.44097222222222221</v>
      </c>
      <c r="P81" s="8">
        <f t="shared" si="39"/>
        <v>50</v>
      </c>
      <c r="Q81" s="8">
        <f t="shared" si="40"/>
        <v>63.5</v>
      </c>
      <c r="R81" s="8">
        <v>402.19</v>
      </c>
      <c r="S81" s="8">
        <v>542.96</v>
      </c>
      <c r="T81" s="11">
        <f t="shared" si="41"/>
        <v>4.5246666666666666</v>
      </c>
      <c r="U81" s="7" t="s">
        <v>290</v>
      </c>
      <c r="V81" s="7" t="s">
        <v>291</v>
      </c>
    </row>
    <row r="82" spans="1:22" x14ac:dyDescent="0.25">
      <c r="A82" s="7" t="s">
        <v>292</v>
      </c>
      <c r="B82" s="7" t="s">
        <v>293</v>
      </c>
      <c r="C82" s="7" t="s">
        <v>54</v>
      </c>
      <c r="D82" s="7"/>
      <c r="E82" s="7" t="s">
        <v>279</v>
      </c>
      <c r="F82" s="8">
        <v>150</v>
      </c>
      <c r="G82" s="8">
        <v>172</v>
      </c>
      <c r="H82" s="9">
        <f>IF(OR(F82="",F82=0),"",MAX(F82,IF(ISNUMBER('Нормы и нормо-часы'!K83),ROUNDUP('Нормы и нормо-часы'!K83/(1-$F$3),0),0)))</f>
        <v>180</v>
      </c>
      <c r="I82" s="9">
        <f>IF(OR(G82="",G82=0),"",MAX(G82,IF(ISNUMBER('Нормы и нормо-часы'!L83),ROUNDUP('Нормы и нормо-часы'!L83/(1-$F$3),0),0)))</f>
        <v>216</v>
      </c>
      <c r="J82" s="10">
        <f t="shared" si="35"/>
        <v>0.19999999999999996</v>
      </c>
      <c r="K82" s="10">
        <f t="shared" si="36"/>
        <v>0.2558139534883721</v>
      </c>
      <c r="L82" s="8">
        <v>90</v>
      </c>
      <c r="M82" s="8">
        <v>103</v>
      </c>
      <c r="N82" s="10">
        <f t="shared" si="37"/>
        <v>0.5</v>
      </c>
      <c r="O82" s="10">
        <f t="shared" si="38"/>
        <v>0.52314814814814814</v>
      </c>
      <c r="P82" s="8">
        <f t="shared" si="39"/>
        <v>90</v>
      </c>
      <c r="Q82" s="8">
        <f t="shared" si="40"/>
        <v>113</v>
      </c>
      <c r="R82" s="8">
        <v>125.1</v>
      </c>
      <c r="S82" s="8">
        <v>168.89</v>
      </c>
      <c r="T82" s="11">
        <f t="shared" si="41"/>
        <v>1.1259333333333332</v>
      </c>
      <c r="U82" s="7" t="s">
        <v>294</v>
      </c>
      <c r="V82" s="7"/>
    </row>
    <row r="83" spans="1:22" x14ac:dyDescent="0.25">
      <c r="A83" s="7" t="s">
        <v>295</v>
      </c>
      <c r="B83" s="7" t="s">
        <v>296</v>
      </c>
      <c r="C83" s="7" t="s">
        <v>54</v>
      </c>
      <c r="D83" s="7"/>
      <c r="E83" s="7" t="s">
        <v>279</v>
      </c>
      <c r="F83" s="8">
        <v>200</v>
      </c>
      <c r="G83" s="8">
        <v>230</v>
      </c>
      <c r="H83" s="9">
        <f>IF(OR(F83="",F83=0),"",MAX(F83,IF(ISNUMBER('Нормы и нормо-часы'!K84),ROUNDUP('Нормы и нормо-часы'!K84/(1-$F$3),0),0)))</f>
        <v>220</v>
      </c>
      <c r="I83" s="9">
        <f>IF(OR(G83="",G83=0),"",MAX(G83,IF(ISNUMBER('Нормы и нормо-часы'!L84),ROUNDUP('Нормы и нормо-часы'!L84/(1-$F$3),0),0)))</f>
        <v>264</v>
      </c>
      <c r="J83" s="10">
        <f t="shared" si="35"/>
        <v>0.10000000000000009</v>
      </c>
      <c r="K83" s="10">
        <f t="shared" si="36"/>
        <v>0.14782608695652177</v>
      </c>
      <c r="L83" s="8">
        <v>120</v>
      </c>
      <c r="M83" s="8">
        <v>138</v>
      </c>
      <c r="N83" s="10">
        <f t="shared" si="37"/>
        <v>0.45454545454545453</v>
      </c>
      <c r="O83" s="10">
        <f t="shared" si="38"/>
        <v>0.47727272727272729</v>
      </c>
      <c r="P83" s="8">
        <f t="shared" si="39"/>
        <v>100</v>
      </c>
      <c r="Q83" s="8">
        <f t="shared" si="40"/>
        <v>126</v>
      </c>
      <c r="R83" s="8">
        <v>402.19</v>
      </c>
      <c r="S83" s="8">
        <v>542.96</v>
      </c>
      <c r="T83" s="11">
        <f t="shared" si="41"/>
        <v>2.7148000000000003</v>
      </c>
      <c r="U83" s="7" t="s">
        <v>297</v>
      </c>
      <c r="V83" s="7" t="s">
        <v>298</v>
      </c>
    </row>
    <row r="84" spans="1:22" x14ac:dyDescent="0.25">
      <c r="A84" s="7" t="s">
        <v>299</v>
      </c>
      <c r="B84" s="7" t="s">
        <v>300</v>
      </c>
      <c r="C84" s="7" t="s">
        <v>54</v>
      </c>
      <c r="D84" s="7"/>
      <c r="E84" s="7" t="s">
        <v>279</v>
      </c>
      <c r="F84" s="8">
        <v>180</v>
      </c>
      <c r="G84" s="8">
        <v>207</v>
      </c>
      <c r="H84" s="9">
        <f>IF(OR(F84="",F84=0),"",MAX(F84,IF(ISNUMBER('Нормы и нормо-часы'!K85),ROUNDUP('Нормы и нормо-часы'!K85/(1-$F$3),0),0)))</f>
        <v>180</v>
      </c>
      <c r="I84" s="9">
        <f>IF(OR(G84="",G84=0),"",MAX(G84,IF(ISNUMBER('Нормы и нормо-часы'!L85),ROUNDUP('Нормы и нормо-часы'!L85/(1-$F$3),0),0)))</f>
        <v>216</v>
      </c>
      <c r="J84" s="10">
        <f t="shared" si="35"/>
        <v>0</v>
      </c>
      <c r="K84" s="10">
        <f t="shared" si="36"/>
        <v>4.3478260869565188E-2</v>
      </c>
      <c r="L84" s="8">
        <v>110</v>
      </c>
      <c r="M84" s="8">
        <v>126</v>
      </c>
      <c r="N84" s="10">
        <f t="shared" si="37"/>
        <v>0.3888888888888889</v>
      </c>
      <c r="O84" s="10">
        <f t="shared" si="38"/>
        <v>0.41666666666666669</v>
      </c>
      <c r="P84" s="8">
        <f t="shared" si="39"/>
        <v>70</v>
      </c>
      <c r="Q84" s="8">
        <f t="shared" si="40"/>
        <v>90</v>
      </c>
      <c r="R84" s="8">
        <v>404.96</v>
      </c>
      <c r="S84" s="8">
        <v>546.70000000000005</v>
      </c>
      <c r="T84" s="11">
        <f t="shared" si="41"/>
        <v>3.0372222222222223</v>
      </c>
      <c r="U84" s="7" t="s">
        <v>301</v>
      </c>
      <c r="V84" s="7" t="s">
        <v>302</v>
      </c>
    </row>
    <row r="85" spans="1:22" x14ac:dyDescent="0.25">
      <c r="A85" s="7" t="s">
        <v>303</v>
      </c>
      <c r="B85" s="7" t="s">
        <v>304</v>
      </c>
      <c r="C85" s="7" t="s">
        <v>54</v>
      </c>
      <c r="D85" s="7"/>
      <c r="E85" s="7" t="s">
        <v>279</v>
      </c>
      <c r="F85" s="8">
        <v>200</v>
      </c>
      <c r="G85" s="8">
        <v>230</v>
      </c>
      <c r="H85" s="9">
        <f>IF(OR(F85="",F85=0),"",MAX(F85,IF(ISNUMBER('Нормы и нормо-часы'!K86),ROUNDUP('Нормы и нормо-часы'!K86/(1-$F$3),0),0)))</f>
        <v>220</v>
      </c>
      <c r="I85" s="9">
        <f>IF(OR(G85="",G85=0),"",MAX(G85,IF(ISNUMBER('Нормы и нормо-часы'!L86),ROUNDUP('Нормы и нормо-часы'!L86/(1-$F$3),0),0)))</f>
        <v>264</v>
      </c>
      <c r="J85" s="10">
        <f t="shared" si="35"/>
        <v>0.10000000000000009</v>
      </c>
      <c r="K85" s="10">
        <f t="shared" si="36"/>
        <v>0.14782608695652177</v>
      </c>
      <c r="L85" s="8">
        <v>120</v>
      </c>
      <c r="M85" s="8">
        <v>138</v>
      </c>
      <c r="N85" s="10">
        <f t="shared" si="37"/>
        <v>0.45454545454545453</v>
      </c>
      <c r="O85" s="10">
        <f t="shared" si="38"/>
        <v>0.47727272727272729</v>
      </c>
      <c r="P85" s="8">
        <f t="shared" si="39"/>
        <v>100</v>
      </c>
      <c r="Q85" s="8">
        <f t="shared" si="40"/>
        <v>126</v>
      </c>
      <c r="R85" s="8">
        <v>403.7</v>
      </c>
      <c r="S85" s="8">
        <v>545</v>
      </c>
      <c r="T85" s="11">
        <f t="shared" si="41"/>
        <v>2.7250000000000001</v>
      </c>
      <c r="U85" s="7" t="s">
        <v>305</v>
      </c>
      <c r="V85" s="7" t="s">
        <v>298</v>
      </c>
    </row>
    <row r="86" spans="1:22" x14ac:dyDescent="0.25">
      <c r="A86" s="7" t="s">
        <v>306</v>
      </c>
      <c r="B86" s="7" t="s">
        <v>307</v>
      </c>
      <c r="C86" s="7" t="s">
        <v>54</v>
      </c>
      <c r="D86" s="7"/>
      <c r="E86" s="7" t="s">
        <v>279</v>
      </c>
      <c r="F86" s="8">
        <v>230</v>
      </c>
      <c r="G86" s="8">
        <v>264</v>
      </c>
      <c r="H86" s="9">
        <f>IF(OR(F86="",F86=0),"",MAX(F86,IF(ISNUMBER('Нормы и нормо-часы'!K87),ROUNDUP('Нормы и нормо-часы'!K87/(1-$F$3),0),0)))</f>
        <v>251</v>
      </c>
      <c r="I86" s="9">
        <f>IF(OR(G86="",G86=0),"",MAX(G86,IF(ISNUMBER('Нормы и нормо-часы'!L87),ROUNDUP('Нормы и нормо-часы'!L87/(1-$F$3),0),0)))</f>
        <v>300</v>
      </c>
      <c r="J86" s="10">
        <f t="shared" si="35"/>
        <v>9.1304347826086873E-2</v>
      </c>
      <c r="K86" s="10">
        <f t="shared" si="36"/>
        <v>0.13636363636363646</v>
      </c>
      <c r="L86" s="8">
        <v>140</v>
      </c>
      <c r="M86" s="8">
        <v>161</v>
      </c>
      <c r="N86" s="10">
        <f t="shared" si="37"/>
        <v>0.44223107569721115</v>
      </c>
      <c r="O86" s="10">
        <f t="shared" si="38"/>
        <v>0.46333333333333332</v>
      </c>
      <c r="P86" s="8">
        <f t="shared" si="39"/>
        <v>111</v>
      </c>
      <c r="Q86" s="8">
        <f t="shared" si="40"/>
        <v>139</v>
      </c>
      <c r="R86" s="8">
        <v>414.03</v>
      </c>
      <c r="S86" s="8">
        <v>558.94000000000005</v>
      </c>
      <c r="T86" s="11">
        <f t="shared" si="41"/>
        <v>2.4301739130434785</v>
      </c>
      <c r="U86" s="7" t="s">
        <v>308</v>
      </c>
      <c r="V86" s="7"/>
    </row>
    <row r="87" spans="1:22" x14ac:dyDescent="0.25">
      <c r="A87" s="7" t="s">
        <v>309</v>
      </c>
      <c r="B87" s="7" t="s">
        <v>310</v>
      </c>
      <c r="C87" s="7" t="s">
        <v>177</v>
      </c>
      <c r="D87" s="7"/>
      <c r="E87" s="7" t="s">
        <v>279</v>
      </c>
      <c r="F87" s="8">
        <v>40</v>
      </c>
      <c r="G87" s="8">
        <v>46</v>
      </c>
      <c r="H87" s="9">
        <f>IF(OR(F87="",F87=0),"",MAX(F87,IF(ISNUMBER('Нормы и нормо-часы'!K88),ROUNDUP('Нормы и нормо-часы'!K88/(1-$F$3),0),0)))</f>
        <v>40</v>
      </c>
      <c r="I87" s="9">
        <f>IF(OR(G87="",G87=0),"",MAX(G87,IF(ISNUMBER('Нормы и нормо-часы'!L88),ROUNDUP('Нормы и нормо-часы'!L88/(1-$F$3),0),0)))</f>
        <v>48</v>
      </c>
      <c r="J87" s="10">
        <f t="shared" si="35"/>
        <v>0</v>
      </c>
      <c r="K87" s="10">
        <f t="shared" si="36"/>
        <v>4.3478260869565188E-2</v>
      </c>
      <c r="L87" s="8">
        <v>25</v>
      </c>
      <c r="M87" s="8">
        <v>28.5</v>
      </c>
      <c r="N87" s="10">
        <f t="shared" si="37"/>
        <v>0.375</v>
      </c>
      <c r="O87" s="10">
        <f t="shared" si="38"/>
        <v>0.40625</v>
      </c>
      <c r="P87" s="8">
        <f t="shared" si="39"/>
        <v>15</v>
      </c>
      <c r="Q87" s="8">
        <f t="shared" si="40"/>
        <v>19.5</v>
      </c>
      <c r="R87" s="8">
        <v>111.57</v>
      </c>
      <c r="S87" s="8">
        <v>150.62</v>
      </c>
      <c r="T87" s="11">
        <f t="shared" si="41"/>
        <v>3.7655000000000003</v>
      </c>
      <c r="U87" s="7" t="s">
        <v>311</v>
      </c>
      <c r="V87" s="7" t="s">
        <v>312</v>
      </c>
    </row>
    <row r="88" spans="1:22" x14ac:dyDescent="0.25">
      <c r="A88" s="7" t="s">
        <v>313</v>
      </c>
      <c r="B88" s="7" t="s">
        <v>314</v>
      </c>
      <c r="C88" s="7" t="s">
        <v>54</v>
      </c>
      <c r="D88" s="7"/>
      <c r="E88" s="7" t="s">
        <v>279</v>
      </c>
      <c r="F88" s="8">
        <v>120</v>
      </c>
      <c r="G88" s="8">
        <v>138</v>
      </c>
      <c r="H88" s="9">
        <f>IF(OR(F88="",F88=0),"",MAX(F88,IF(ISNUMBER('Нормы и нормо-часы'!K89),ROUNDUP('Нормы и нормо-часы'!K89/(1-$F$3),0),0)))</f>
        <v>151</v>
      </c>
      <c r="I88" s="9">
        <f>IF(OR(G88="",G88=0),"",MAX(G88,IF(ISNUMBER('Нормы и нормо-часы'!L89),ROUNDUP('Нормы и нормо-часы'!L89/(1-$F$3),0),0)))</f>
        <v>180</v>
      </c>
      <c r="J88" s="10">
        <f t="shared" si="35"/>
        <v>0.2583333333333333</v>
      </c>
      <c r="K88" s="10">
        <f t="shared" si="36"/>
        <v>0.30434782608695654</v>
      </c>
      <c r="L88" s="8">
        <v>70</v>
      </c>
      <c r="M88" s="8">
        <v>80.5</v>
      </c>
      <c r="N88" s="10">
        <f t="shared" si="37"/>
        <v>0.53642384105960261</v>
      </c>
      <c r="O88" s="10">
        <f t="shared" si="38"/>
        <v>0.55277777777777781</v>
      </c>
      <c r="P88" s="8">
        <f t="shared" si="39"/>
        <v>81</v>
      </c>
      <c r="Q88" s="8">
        <f t="shared" si="40"/>
        <v>99.5</v>
      </c>
      <c r="R88" s="8">
        <v>85.73</v>
      </c>
      <c r="S88" s="8">
        <v>115.74</v>
      </c>
      <c r="T88" s="11">
        <f t="shared" si="41"/>
        <v>0.96449999999999991</v>
      </c>
      <c r="U88" s="7" t="s">
        <v>315</v>
      </c>
      <c r="V88" s="7"/>
    </row>
    <row r="89" spans="1:22" x14ac:dyDescent="0.25">
      <c r="A89" s="12" t="s">
        <v>316</v>
      </c>
      <c r="B89" s="12" t="s">
        <v>317</v>
      </c>
      <c r="C89" s="12" t="s">
        <v>54</v>
      </c>
      <c r="D89" s="12" t="s">
        <v>58</v>
      </c>
      <c r="E89" s="7" t="s">
        <v>279</v>
      </c>
      <c r="F89" s="8">
        <v>100</v>
      </c>
      <c r="G89" s="8">
        <v>115</v>
      </c>
      <c r="H89" s="9">
        <f>IF(OR(F89="",F89=0),"",MAX(F89,IF(ISNUMBER('Нормы и нормо-часы'!K90),ROUNDUP('Нормы и нормо-часы'!K90/(1-$F$3),0),0)))</f>
        <v>100</v>
      </c>
      <c r="I89" s="9">
        <f>IF(OR(G89="",G89=0),"",MAX(G89,IF(ISNUMBER('Нормы и нормо-часы'!L90),ROUNDUP('Нормы и нормо-часы'!L90/(1-$F$3),0),0)))</f>
        <v>115</v>
      </c>
      <c r="J89" s="10">
        <f t="shared" si="35"/>
        <v>0</v>
      </c>
      <c r="K89" s="10">
        <f t="shared" si="36"/>
        <v>0</v>
      </c>
      <c r="L89" s="8">
        <v>60</v>
      </c>
      <c r="M89" s="8">
        <v>69</v>
      </c>
      <c r="N89" s="10">
        <f t="shared" si="37"/>
        <v>0.4</v>
      </c>
      <c r="O89" s="10">
        <f t="shared" si="38"/>
        <v>0.4</v>
      </c>
      <c r="P89" s="8">
        <f t="shared" si="39"/>
        <v>40</v>
      </c>
      <c r="Q89" s="8">
        <f t="shared" si="40"/>
        <v>46</v>
      </c>
      <c r="R89" s="8"/>
      <c r="S89" s="8"/>
      <c r="T89" s="11" t="str">
        <f t="shared" si="41"/>
        <v/>
      </c>
      <c r="U89" s="7" t="s">
        <v>318</v>
      </c>
      <c r="V89" s="7"/>
    </row>
    <row r="90" spans="1:22" x14ac:dyDescent="0.25">
      <c r="A90" s="5" t="s">
        <v>319</v>
      </c>
      <c r="B90" s="6"/>
      <c r="C90" s="6"/>
      <c r="D90" s="6"/>
      <c r="E90" s="6"/>
      <c r="F90" s="6"/>
      <c r="G90" s="6"/>
      <c r="H90" s="6"/>
      <c r="I90" s="6"/>
      <c r="J90" s="6"/>
      <c r="K90" s="6"/>
      <c r="L90" s="6"/>
      <c r="M90" s="6"/>
      <c r="N90" s="6"/>
      <c r="O90" s="6"/>
      <c r="P90" s="6"/>
      <c r="Q90" s="6"/>
      <c r="R90" s="6"/>
      <c r="S90" s="6"/>
      <c r="T90" s="6"/>
      <c r="U90" s="6"/>
      <c r="V90" s="6"/>
    </row>
    <row r="91" spans="1:22" x14ac:dyDescent="0.25">
      <c r="A91" s="7" t="s">
        <v>320</v>
      </c>
      <c r="B91" s="7" t="s">
        <v>321</v>
      </c>
      <c r="C91" s="7" t="s">
        <v>50</v>
      </c>
      <c r="D91" s="7"/>
      <c r="E91" s="7" t="s">
        <v>203</v>
      </c>
      <c r="F91" s="8">
        <v>800</v>
      </c>
      <c r="G91" s="8">
        <v>920</v>
      </c>
      <c r="H91" s="9">
        <f>IF(OR(F91="",F91=0),"",MAX(F91,IF(ISNUMBER('Нормы и нормо-часы'!K92),ROUNDUP('Нормы и нормо-часы'!K92/(1-$F$3),0),0)))</f>
        <v>800</v>
      </c>
      <c r="I91" s="9">
        <f>IF(OR(G91="",G91=0),"",MAX(G91,IF(ISNUMBER('Нормы и нормо-часы'!L92),ROUNDUP('Нормы и нормо-часы'!L92/(1-$F$3),0),0)))</f>
        <v>920</v>
      </c>
      <c r="J91" s="10">
        <f t="shared" ref="J91:J112" si="42">IF(OR(F91="",F91=0),"",H91/F91-1)</f>
        <v>0</v>
      </c>
      <c r="K91" s="10">
        <f t="shared" ref="K91:K112" si="43">IF(OR(G91="",G91=0),"",I91/G91-1)</f>
        <v>0</v>
      </c>
      <c r="L91" s="8">
        <v>480</v>
      </c>
      <c r="M91" s="8">
        <v>552</v>
      </c>
      <c r="N91" s="10">
        <f t="shared" ref="N91:N112" si="44">IF(OR(H91="",H91=0),"",(H91-L91)/H91)</f>
        <v>0.4</v>
      </c>
      <c r="O91" s="10">
        <f t="shared" ref="O91:O112" si="45">IF(OR(I91="",I91=0),"",(I91-M91)/I91)</f>
        <v>0.4</v>
      </c>
      <c r="P91" s="8">
        <f t="shared" ref="P91:P112" si="46">IF(H91="","",H91-L91)</f>
        <v>320</v>
      </c>
      <c r="Q91" s="8">
        <f t="shared" ref="Q91:Q112" si="47">IF(I91="","",I91-M91)</f>
        <v>368</v>
      </c>
      <c r="R91" s="8">
        <v>1175.6099999999999</v>
      </c>
      <c r="S91" s="8">
        <v>1587.07</v>
      </c>
      <c r="T91" s="11">
        <f t="shared" ref="T91:T112" si="48">IF(OR(S91="",F91="",F91=0),"",S91/F91)</f>
        <v>1.9838374999999999</v>
      </c>
      <c r="U91" s="7" t="s">
        <v>322</v>
      </c>
      <c r="V91" s="7" t="s">
        <v>323</v>
      </c>
    </row>
    <row r="92" spans="1:22" x14ac:dyDescent="0.25">
      <c r="A92" s="7" t="s">
        <v>324</v>
      </c>
      <c r="B92" s="7" t="s">
        <v>325</v>
      </c>
      <c r="C92" s="7" t="s">
        <v>50</v>
      </c>
      <c r="D92" s="7"/>
      <c r="E92" s="7" t="s">
        <v>203</v>
      </c>
      <c r="F92" s="8">
        <v>2000</v>
      </c>
      <c r="G92" s="8">
        <v>2300</v>
      </c>
      <c r="H92" s="9">
        <f>IF(OR(F92="",F92=0),"",MAX(F92,IF(ISNUMBER('Нормы и нормо-часы'!K93),ROUNDUP('Нормы и нормо-часы'!K93/(1-$F$3),0),0)))</f>
        <v>2000</v>
      </c>
      <c r="I92" s="9">
        <f>IF(OR(G92="",G92=0),"",MAX(G92,IF(ISNUMBER('Нормы и нормо-часы'!L93),ROUNDUP('Нормы и нормо-часы'!L93/(1-$F$3),0),0)))</f>
        <v>2300</v>
      </c>
      <c r="J92" s="10">
        <f t="shared" si="42"/>
        <v>0</v>
      </c>
      <c r="K92" s="10">
        <f t="shared" si="43"/>
        <v>0</v>
      </c>
      <c r="L92" s="8">
        <v>1200</v>
      </c>
      <c r="M92" s="8">
        <v>1380</v>
      </c>
      <c r="N92" s="10">
        <f t="shared" si="44"/>
        <v>0.4</v>
      </c>
      <c r="O92" s="10">
        <f t="shared" si="45"/>
        <v>0.4</v>
      </c>
      <c r="P92" s="8">
        <f t="shared" si="46"/>
        <v>800</v>
      </c>
      <c r="Q92" s="8">
        <f t="shared" si="47"/>
        <v>920</v>
      </c>
      <c r="R92" s="8">
        <v>3279.91</v>
      </c>
      <c r="S92" s="8">
        <v>4427.88</v>
      </c>
      <c r="T92" s="11">
        <f t="shared" si="48"/>
        <v>2.21394</v>
      </c>
      <c r="U92" s="7" t="s">
        <v>326</v>
      </c>
      <c r="V92" s="7" t="s">
        <v>327</v>
      </c>
    </row>
    <row r="93" spans="1:22" x14ac:dyDescent="0.25">
      <c r="A93" s="7" t="s">
        <v>328</v>
      </c>
      <c r="B93" s="7" t="s">
        <v>329</v>
      </c>
      <c r="C93" s="7" t="s">
        <v>54</v>
      </c>
      <c r="D93" s="7"/>
      <c r="E93" s="7" t="s">
        <v>279</v>
      </c>
      <c r="F93" s="8">
        <v>120</v>
      </c>
      <c r="G93" s="8">
        <v>138</v>
      </c>
      <c r="H93" s="9">
        <f>IF(OR(F93="",F93=0),"",MAX(F93,IF(ISNUMBER('Нормы и нормо-часы'!K94),ROUNDUP('Нормы и нормо-часы'!K94/(1-$F$3),0),0)))</f>
        <v>151</v>
      </c>
      <c r="I93" s="9">
        <f>IF(OR(G93="",G93=0),"",MAX(G93,IF(ISNUMBER('Нормы и нормо-часы'!L94),ROUNDUP('Нормы и нормо-часы'!L94/(1-$F$3),0),0)))</f>
        <v>180</v>
      </c>
      <c r="J93" s="10">
        <f t="shared" si="42"/>
        <v>0.2583333333333333</v>
      </c>
      <c r="K93" s="10">
        <f t="shared" si="43"/>
        <v>0.30434782608695654</v>
      </c>
      <c r="L93" s="8">
        <v>70</v>
      </c>
      <c r="M93" s="8">
        <v>80.5</v>
      </c>
      <c r="N93" s="10">
        <f t="shared" si="44"/>
        <v>0.53642384105960261</v>
      </c>
      <c r="O93" s="10">
        <f t="shared" si="45"/>
        <v>0.55277777777777781</v>
      </c>
      <c r="P93" s="8">
        <f t="shared" si="46"/>
        <v>81</v>
      </c>
      <c r="Q93" s="8">
        <f t="shared" si="47"/>
        <v>99.5</v>
      </c>
      <c r="R93" s="8">
        <v>299.92</v>
      </c>
      <c r="S93" s="8">
        <v>404.89</v>
      </c>
      <c r="T93" s="11">
        <f t="shared" si="48"/>
        <v>3.3740833333333331</v>
      </c>
      <c r="U93" s="7" t="s">
        <v>330</v>
      </c>
      <c r="V93" s="7" t="s">
        <v>331</v>
      </c>
    </row>
    <row r="94" spans="1:22" x14ac:dyDescent="0.25">
      <c r="A94" s="7" t="s">
        <v>332</v>
      </c>
      <c r="B94" s="7" t="s">
        <v>333</v>
      </c>
      <c r="C94" s="7" t="s">
        <v>54</v>
      </c>
      <c r="D94" s="7"/>
      <c r="E94" s="7" t="s">
        <v>279</v>
      </c>
      <c r="F94" s="8">
        <v>150</v>
      </c>
      <c r="G94" s="8">
        <v>172</v>
      </c>
      <c r="H94" s="9">
        <f>IF(OR(F94="",F94=0),"",MAX(F94,IF(ISNUMBER('Нормы и нормо-часы'!K95),ROUNDUP('Нормы и нормо-часы'!K95/(1-$F$3),0),0)))</f>
        <v>180</v>
      </c>
      <c r="I94" s="9">
        <f>IF(OR(G94="",G94=0),"",MAX(G94,IF(ISNUMBER('Нормы и нормо-часы'!L95),ROUNDUP('Нормы и нормо-часы'!L95/(1-$F$3),0),0)))</f>
        <v>216</v>
      </c>
      <c r="J94" s="10">
        <f t="shared" si="42"/>
        <v>0.19999999999999996</v>
      </c>
      <c r="K94" s="10">
        <f t="shared" si="43"/>
        <v>0.2558139534883721</v>
      </c>
      <c r="L94" s="8">
        <v>90</v>
      </c>
      <c r="M94" s="8">
        <v>103</v>
      </c>
      <c r="N94" s="10">
        <f t="shared" si="44"/>
        <v>0.5</v>
      </c>
      <c r="O94" s="10">
        <f t="shared" si="45"/>
        <v>0.52314814814814814</v>
      </c>
      <c r="P94" s="8">
        <f t="shared" si="46"/>
        <v>90</v>
      </c>
      <c r="Q94" s="8">
        <f t="shared" si="47"/>
        <v>113</v>
      </c>
      <c r="R94" s="8">
        <v>267.98</v>
      </c>
      <c r="S94" s="8">
        <v>361.77</v>
      </c>
      <c r="T94" s="11">
        <f t="shared" si="48"/>
        <v>2.4117999999999999</v>
      </c>
      <c r="U94" s="7" t="s">
        <v>334</v>
      </c>
      <c r="V94" s="7" t="s">
        <v>335</v>
      </c>
    </row>
    <row r="95" spans="1:22" x14ac:dyDescent="0.25">
      <c r="A95" s="7" t="s">
        <v>336</v>
      </c>
      <c r="B95" s="7" t="s">
        <v>337</v>
      </c>
      <c r="C95" s="7" t="s">
        <v>54</v>
      </c>
      <c r="D95" s="7"/>
      <c r="E95" s="7" t="s">
        <v>279</v>
      </c>
      <c r="F95" s="8">
        <v>300</v>
      </c>
      <c r="G95" s="8">
        <v>345</v>
      </c>
      <c r="H95" s="9">
        <f>IF(OR(F95="",F95=0),"",MAX(F95,IF(ISNUMBER('Нормы и нормо-часы'!K96),ROUNDUP('Нормы и нормо-часы'!K96/(1-$F$3),0),0)))</f>
        <v>400</v>
      </c>
      <c r="I95" s="9">
        <f>IF(OR(G95="",G95=0),"",MAX(G95,IF(ISNUMBER('Нормы и нормо-часы'!L96),ROUNDUP('Нормы и нормо-часы'!L96/(1-$F$3),0),0)))</f>
        <v>480</v>
      </c>
      <c r="J95" s="10">
        <f t="shared" si="42"/>
        <v>0.33333333333333326</v>
      </c>
      <c r="K95" s="10">
        <f t="shared" si="43"/>
        <v>0.39130434782608692</v>
      </c>
      <c r="L95" s="8">
        <v>180</v>
      </c>
      <c r="M95" s="8">
        <v>207</v>
      </c>
      <c r="N95" s="10">
        <f t="shared" si="44"/>
        <v>0.55000000000000004</v>
      </c>
      <c r="O95" s="10">
        <f t="shared" si="45"/>
        <v>0.56874999999999998</v>
      </c>
      <c r="P95" s="8">
        <f t="shared" si="46"/>
        <v>220</v>
      </c>
      <c r="Q95" s="8">
        <f t="shared" si="47"/>
        <v>273</v>
      </c>
      <c r="R95" s="8">
        <v>750.9</v>
      </c>
      <c r="S95" s="8">
        <v>1013.72</v>
      </c>
      <c r="T95" s="11">
        <f t="shared" si="48"/>
        <v>3.3790666666666667</v>
      </c>
      <c r="U95" s="7" t="s">
        <v>338</v>
      </c>
      <c r="V95" s="7" t="s">
        <v>339</v>
      </c>
    </row>
    <row r="96" spans="1:22" x14ac:dyDescent="0.25">
      <c r="A96" s="7" t="s">
        <v>340</v>
      </c>
      <c r="B96" s="7" t="s">
        <v>341</v>
      </c>
      <c r="C96" s="7" t="s">
        <v>54</v>
      </c>
      <c r="D96" s="7"/>
      <c r="E96" s="7" t="s">
        <v>279</v>
      </c>
      <c r="F96" s="8">
        <v>180</v>
      </c>
      <c r="G96" s="8">
        <v>207</v>
      </c>
      <c r="H96" s="9">
        <f>IF(OR(F96="",F96=0),"",MAX(F96,IF(ISNUMBER('Нормы и нормо-часы'!K97),ROUNDUP('Нормы и нормо-часы'!K97/(1-$F$3),0),0)))</f>
        <v>220</v>
      </c>
      <c r="I96" s="9">
        <f>IF(OR(G96="",G96=0),"",MAX(G96,IF(ISNUMBER('Нормы и нормо-часы'!L97),ROUNDUP('Нормы и нормо-часы'!L97/(1-$F$3),0),0)))</f>
        <v>264</v>
      </c>
      <c r="J96" s="10">
        <f t="shared" si="42"/>
        <v>0.22222222222222232</v>
      </c>
      <c r="K96" s="10">
        <f t="shared" si="43"/>
        <v>0.2753623188405796</v>
      </c>
      <c r="L96" s="8">
        <v>110</v>
      </c>
      <c r="M96" s="8">
        <v>126</v>
      </c>
      <c r="N96" s="10">
        <f t="shared" si="44"/>
        <v>0.5</v>
      </c>
      <c r="O96" s="10">
        <f t="shared" si="45"/>
        <v>0.52272727272727271</v>
      </c>
      <c r="P96" s="8">
        <f t="shared" si="46"/>
        <v>110</v>
      </c>
      <c r="Q96" s="8">
        <f t="shared" si="47"/>
        <v>138</v>
      </c>
      <c r="R96" s="8">
        <v>414.97</v>
      </c>
      <c r="S96" s="8">
        <v>560.21</v>
      </c>
      <c r="T96" s="11">
        <f t="shared" si="48"/>
        <v>3.1122777777777779</v>
      </c>
      <c r="U96" s="7" t="s">
        <v>342</v>
      </c>
      <c r="V96" s="7"/>
    </row>
    <row r="97" spans="1:22" x14ac:dyDescent="0.25">
      <c r="A97" s="7" t="s">
        <v>343</v>
      </c>
      <c r="B97" s="7" t="s">
        <v>344</v>
      </c>
      <c r="C97" s="7" t="s">
        <v>54</v>
      </c>
      <c r="D97" s="7"/>
      <c r="E97" s="7" t="s">
        <v>35</v>
      </c>
      <c r="F97" s="8">
        <v>120</v>
      </c>
      <c r="G97" s="8">
        <v>138</v>
      </c>
      <c r="H97" s="9">
        <f>IF(OR(F97="",F97=0),"",MAX(F97,IF(ISNUMBER('Нормы и нормо-часы'!K98),ROUNDUP('Нормы и нормо-часы'!K98/(1-$F$3),0),0)))</f>
        <v>120</v>
      </c>
      <c r="I97" s="9">
        <f>IF(OR(G97="",G97=0),"",MAX(G97,IF(ISNUMBER('Нормы и нормо-часы'!L98),ROUNDUP('Нормы и нормо-часы'!L98/(1-$F$3),0),0)))</f>
        <v>138</v>
      </c>
      <c r="J97" s="10">
        <f t="shared" si="42"/>
        <v>0</v>
      </c>
      <c r="K97" s="10">
        <f t="shared" si="43"/>
        <v>0</v>
      </c>
      <c r="L97" s="8">
        <v>70</v>
      </c>
      <c r="M97" s="8">
        <v>80.5</v>
      </c>
      <c r="N97" s="10">
        <f t="shared" si="44"/>
        <v>0.41666666666666669</v>
      </c>
      <c r="O97" s="10">
        <f t="shared" si="45"/>
        <v>0.41666666666666669</v>
      </c>
      <c r="P97" s="8">
        <f t="shared" si="46"/>
        <v>50</v>
      </c>
      <c r="Q97" s="8">
        <f t="shared" si="47"/>
        <v>57.5</v>
      </c>
      <c r="R97" s="8">
        <v>201.25</v>
      </c>
      <c r="S97" s="8">
        <v>271.69</v>
      </c>
      <c r="T97" s="11">
        <f t="shared" si="48"/>
        <v>2.2640833333333332</v>
      </c>
      <c r="U97" s="7" t="s">
        <v>345</v>
      </c>
      <c r="V97" s="7"/>
    </row>
    <row r="98" spans="1:22" x14ac:dyDescent="0.25">
      <c r="A98" s="7" t="s">
        <v>346</v>
      </c>
      <c r="B98" s="7" t="s">
        <v>347</v>
      </c>
      <c r="C98" s="7" t="s">
        <v>54</v>
      </c>
      <c r="D98" s="7"/>
      <c r="E98" s="7" t="s">
        <v>279</v>
      </c>
      <c r="F98" s="8">
        <v>350</v>
      </c>
      <c r="G98" s="8">
        <v>402</v>
      </c>
      <c r="H98" s="9">
        <f>IF(OR(F98="",F98=0),"",MAX(F98,IF(ISNUMBER('Нормы и нормо-часы'!K99),ROUNDUP('Нормы и нормо-часы'!K99/(1-$F$3),0),0)))</f>
        <v>451</v>
      </c>
      <c r="I98" s="9">
        <f>IF(OR(G98="",G98=0),"",MAX(G98,IF(ISNUMBER('Нормы и нормо-часы'!L99),ROUNDUP('Нормы и нормо-часы'!L99/(1-$F$3),0),0)))</f>
        <v>540</v>
      </c>
      <c r="J98" s="10">
        <f t="shared" si="42"/>
        <v>0.28857142857142848</v>
      </c>
      <c r="K98" s="10">
        <f t="shared" si="43"/>
        <v>0.34328358208955234</v>
      </c>
      <c r="L98" s="8">
        <v>210</v>
      </c>
      <c r="M98" s="8">
        <v>241</v>
      </c>
      <c r="N98" s="10">
        <f t="shared" si="44"/>
        <v>0.53436807095343686</v>
      </c>
      <c r="O98" s="10">
        <f t="shared" si="45"/>
        <v>0.5537037037037037</v>
      </c>
      <c r="P98" s="8">
        <f t="shared" si="46"/>
        <v>241</v>
      </c>
      <c r="Q98" s="8">
        <f t="shared" si="47"/>
        <v>299</v>
      </c>
      <c r="R98" s="8">
        <v>377.51</v>
      </c>
      <c r="S98" s="8">
        <v>509.64</v>
      </c>
      <c r="T98" s="11">
        <f t="shared" si="48"/>
        <v>1.4561142857142857</v>
      </c>
      <c r="U98" s="7" t="s">
        <v>348</v>
      </c>
      <c r="V98" s="7" t="s">
        <v>349</v>
      </c>
    </row>
    <row r="99" spans="1:22" x14ac:dyDescent="0.25">
      <c r="A99" s="7" t="s">
        <v>350</v>
      </c>
      <c r="B99" s="7" t="s">
        <v>351</v>
      </c>
      <c r="C99" s="7" t="s">
        <v>28</v>
      </c>
      <c r="D99" s="7"/>
      <c r="E99" s="7" t="s">
        <v>35</v>
      </c>
      <c r="F99" s="8">
        <v>14000</v>
      </c>
      <c r="G99" s="8">
        <v>16800</v>
      </c>
      <c r="H99" s="9">
        <f>IF(OR(F99="",F99=0),"",MAX(F99,IF(ISNUMBER('Нормы и нормо-часы'!K100),ROUNDUP('Нормы и нормо-часы'!K100/(1-$F$3),0),0)))</f>
        <v>14667</v>
      </c>
      <c r="I99" s="9">
        <f>IF(OR(G99="",G99=0),"",MAX(G99,IF(ISNUMBER('Нормы и нормо-часы'!L100),ROUNDUP('Нормы и нормо-часы'!L100/(1-$F$3),0),0)))</f>
        <v>17600</v>
      </c>
      <c r="J99" s="10">
        <f t="shared" si="42"/>
        <v>4.7642857142857098E-2</v>
      </c>
      <c r="K99" s="10">
        <f t="shared" si="43"/>
        <v>4.7619047619047672E-2</v>
      </c>
      <c r="L99" s="8">
        <v>8400</v>
      </c>
      <c r="M99" s="8">
        <v>9912</v>
      </c>
      <c r="N99" s="10">
        <f t="shared" si="44"/>
        <v>0.42728574350582943</v>
      </c>
      <c r="O99" s="10">
        <f t="shared" si="45"/>
        <v>0.43681818181818183</v>
      </c>
      <c r="P99" s="8">
        <f t="shared" si="46"/>
        <v>6267</v>
      </c>
      <c r="Q99" s="8">
        <f t="shared" si="47"/>
        <v>7688</v>
      </c>
      <c r="R99" s="8">
        <v>16797.330000000002</v>
      </c>
      <c r="S99" s="8">
        <v>22676.400000000001</v>
      </c>
      <c r="T99" s="11">
        <f t="shared" si="48"/>
        <v>1.6197428571428572</v>
      </c>
      <c r="U99" s="7" t="s">
        <v>352</v>
      </c>
      <c r="V99" s="7"/>
    </row>
    <row r="100" spans="1:22" x14ac:dyDescent="0.25">
      <c r="A100" s="7" t="s">
        <v>353</v>
      </c>
      <c r="B100" s="7" t="s">
        <v>354</v>
      </c>
      <c r="C100" s="7" t="s">
        <v>28</v>
      </c>
      <c r="D100" s="7"/>
      <c r="E100" s="7" t="s">
        <v>355</v>
      </c>
      <c r="F100" s="8">
        <v>6000</v>
      </c>
      <c r="G100" s="8">
        <v>6900</v>
      </c>
      <c r="H100" s="9">
        <f>IF(OR(F100="",F100=0),"",MAX(F100,IF(ISNUMBER('Нормы и нормо-часы'!K101),ROUNDUP('Нормы и нормо-часы'!K101/(1-$F$3),0),0)))</f>
        <v>9600</v>
      </c>
      <c r="I100" s="9">
        <f>IF(OR(G100="",G100=0),"",MAX(G100,IF(ISNUMBER('Нормы и нормо-часы'!L101),ROUNDUP('Нормы и нормо-часы'!L101/(1-$F$3),0),0)))</f>
        <v>11400</v>
      </c>
      <c r="J100" s="10">
        <f t="shared" si="42"/>
        <v>0.60000000000000009</v>
      </c>
      <c r="K100" s="10">
        <f t="shared" si="43"/>
        <v>0.65217391304347827</v>
      </c>
      <c r="L100" s="8">
        <v>3600</v>
      </c>
      <c r="M100" s="8">
        <v>4140</v>
      </c>
      <c r="N100" s="10">
        <f t="shared" si="44"/>
        <v>0.625</v>
      </c>
      <c r="O100" s="10">
        <f t="shared" si="45"/>
        <v>0.63684210526315788</v>
      </c>
      <c r="P100" s="8">
        <f t="shared" si="46"/>
        <v>6000</v>
      </c>
      <c r="Q100" s="8">
        <f t="shared" si="47"/>
        <v>7260</v>
      </c>
      <c r="R100" s="8">
        <v>10082.629999999999</v>
      </c>
      <c r="S100" s="8">
        <v>13611.55</v>
      </c>
      <c r="T100" s="11">
        <f t="shared" si="48"/>
        <v>2.2685916666666666</v>
      </c>
      <c r="U100" s="7" t="s">
        <v>356</v>
      </c>
      <c r="V100" s="7" t="s">
        <v>357</v>
      </c>
    </row>
    <row r="101" spans="1:22" x14ac:dyDescent="0.25">
      <c r="A101" s="7" t="s">
        <v>358</v>
      </c>
      <c r="B101" s="7" t="s">
        <v>359</v>
      </c>
      <c r="C101" s="7" t="s">
        <v>54</v>
      </c>
      <c r="D101" s="7"/>
      <c r="E101" s="7" t="s">
        <v>35</v>
      </c>
      <c r="F101" s="8">
        <v>4000</v>
      </c>
      <c r="G101" s="8">
        <v>4600</v>
      </c>
      <c r="H101" s="9">
        <f>IF(OR(F101="",F101=0),"",MAX(F101,IF(ISNUMBER('Нормы и нормо-часы'!K102),ROUNDUP('Нормы и нормо-часы'!K102/(1-$F$3),0),0)))</f>
        <v>4000</v>
      </c>
      <c r="I101" s="9">
        <f>IF(OR(G101="",G101=0),"",MAX(G101,IF(ISNUMBER('Нормы и нормо-часы'!L102),ROUNDUP('Нормы и нормо-часы'!L102/(1-$F$3),0),0)))</f>
        <v>4600</v>
      </c>
      <c r="J101" s="10">
        <f t="shared" si="42"/>
        <v>0</v>
      </c>
      <c r="K101" s="10">
        <f t="shared" si="43"/>
        <v>0</v>
      </c>
      <c r="L101" s="8">
        <v>2400</v>
      </c>
      <c r="M101" s="8">
        <v>2760</v>
      </c>
      <c r="N101" s="10">
        <f t="shared" si="44"/>
        <v>0.4</v>
      </c>
      <c r="O101" s="10">
        <f t="shared" si="45"/>
        <v>0.4</v>
      </c>
      <c r="P101" s="8">
        <f t="shared" si="46"/>
        <v>1600</v>
      </c>
      <c r="Q101" s="8">
        <f t="shared" si="47"/>
        <v>1840</v>
      </c>
      <c r="R101" s="8">
        <v>2917.38</v>
      </c>
      <c r="S101" s="8">
        <v>3938.46</v>
      </c>
      <c r="T101" s="11">
        <f t="shared" si="48"/>
        <v>0.98461500000000002</v>
      </c>
      <c r="U101" s="7" t="s">
        <v>360</v>
      </c>
      <c r="V101" s="7"/>
    </row>
    <row r="102" spans="1:22" x14ac:dyDescent="0.25">
      <c r="A102" s="7" t="s">
        <v>361</v>
      </c>
      <c r="B102" s="7" t="s">
        <v>362</v>
      </c>
      <c r="C102" s="7" t="s">
        <v>54</v>
      </c>
      <c r="D102" s="7"/>
      <c r="E102" s="7" t="s">
        <v>355</v>
      </c>
      <c r="F102" s="8">
        <v>3000</v>
      </c>
      <c r="G102" s="8">
        <v>3450</v>
      </c>
      <c r="H102" s="9">
        <f>IF(OR(F102="",F102=0),"",MAX(F102,IF(ISNUMBER('Нормы и нормо-часы'!K103),ROUNDUP('Нормы и нормо-часы'!K103/(1-$F$3),0),0)))</f>
        <v>4267</v>
      </c>
      <c r="I102" s="9">
        <f>IF(OR(G102="",G102=0),"",MAX(G102,IF(ISNUMBER('Нормы и нормо-часы'!L103),ROUNDUP('Нормы и нормо-часы'!L103/(1-$F$3),0),0)))</f>
        <v>5067</v>
      </c>
      <c r="J102" s="10">
        <f t="shared" si="42"/>
        <v>0.42233333333333323</v>
      </c>
      <c r="K102" s="10">
        <f t="shared" si="43"/>
        <v>0.46869565217391296</v>
      </c>
      <c r="L102" s="8">
        <v>1800</v>
      </c>
      <c r="M102" s="8">
        <v>2070</v>
      </c>
      <c r="N102" s="10">
        <f t="shared" si="44"/>
        <v>0.5781579564096555</v>
      </c>
      <c r="O102" s="10">
        <f t="shared" si="45"/>
        <v>0.59147424511545288</v>
      </c>
      <c r="P102" s="8">
        <f t="shared" si="46"/>
        <v>2467</v>
      </c>
      <c r="Q102" s="8">
        <f t="shared" si="47"/>
        <v>2997</v>
      </c>
      <c r="R102" s="8">
        <v>2541.65</v>
      </c>
      <c r="S102" s="8">
        <v>3431.23</v>
      </c>
      <c r="T102" s="11">
        <f t="shared" si="48"/>
        <v>1.1437433333333333</v>
      </c>
      <c r="U102" s="7" t="s">
        <v>363</v>
      </c>
      <c r="V102" s="7"/>
    </row>
    <row r="103" spans="1:22" x14ac:dyDescent="0.25">
      <c r="A103" s="7" t="s">
        <v>364</v>
      </c>
      <c r="B103" s="7" t="s">
        <v>365</v>
      </c>
      <c r="C103" s="7" t="s">
        <v>54</v>
      </c>
      <c r="D103" s="7"/>
      <c r="E103" s="7" t="s">
        <v>279</v>
      </c>
      <c r="F103" s="8">
        <v>600</v>
      </c>
      <c r="G103" s="8">
        <v>690</v>
      </c>
      <c r="H103" s="9">
        <f>IF(OR(F103="",F103=0),"",MAX(F103,IF(ISNUMBER('Нормы и нормо-часы'!K104),ROUNDUP('Нормы и нормо-часы'!K104/(1-$F$3),0),0)))</f>
        <v>800</v>
      </c>
      <c r="I103" s="9">
        <f>IF(OR(G103="",G103=0),"",MAX(G103,IF(ISNUMBER('Нормы и нормо-часы'!L104),ROUNDUP('Нормы и нормо-часы'!L104/(1-$F$3),0),0)))</f>
        <v>960</v>
      </c>
      <c r="J103" s="10">
        <f t="shared" si="42"/>
        <v>0.33333333333333326</v>
      </c>
      <c r="K103" s="10">
        <f t="shared" si="43"/>
        <v>0.39130434782608692</v>
      </c>
      <c r="L103" s="8">
        <v>360</v>
      </c>
      <c r="M103" s="8">
        <v>414</v>
      </c>
      <c r="N103" s="10">
        <f t="shared" si="44"/>
        <v>0.55000000000000004</v>
      </c>
      <c r="O103" s="10">
        <f t="shared" si="45"/>
        <v>0.56874999999999998</v>
      </c>
      <c r="P103" s="8">
        <f t="shared" si="46"/>
        <v>440</v>
      </c>
      <c r="Q103" s="8">
        <f t="shared" si="47"/>
        <v>546</v>
      </c>
      <c r="R103" s="8">
        <v>3958.58</v>
      </c>
      <c r="S103" s="8">
        <v>5344.08</v>
      </c>
      <c r="T103" s="11">
        <f t="shared" si="48"/>
        <v>8.9068000000000005</v>
      </c>
      <c r="U103" s="7" t="s">
        <v>366</v>
      </c>
      <c r="V103" s="7" t="s">
        <v>367</v>
      </c>
    </row>
    <row r="104" spans="1:22" x14ac:dyDescent="0.25">
      <c r="A104" s="7" t="s">
        <v>368</v>
      </c>
      <c r="B104" s="7" t="s">
        <v>369</v>
      </c>
      <c r="C104" s="7" t="s">
        <v>54</v>
      </c>
      <c r="D104" s="7"/>
      <c r="E104" s="7" t="s">
        <v>355</v>
      </c>
      <c r="F104" s="8">
        <v>500</v>
      </c>
      <c r="G104" s="8">
        <v>575</v>
      </c>
      <c r="H104" s="9">
        <f>IF(OR(F104="",F104=0),"",MAX(F104,IF(ISNUMBER('Нормы и нормо-часы'!K105),ROUNDUP('Нормы и нормо-часы'!K105/(1-$F$3),0),0)))</f>
        <v>960</v>
      </c>
      <c r="I104" s="9">
        <f>IF(OR(G104="",G104=0),"",MAX(G104,IF(ISNUMBER('Нормы и нормо-часы'!L105),ROUNDUP('Нормы и нормо-часы'!L105/(1-$F$3),0),0)))</f>
        <v>1140</v>
      </c>
      <c r="J104" s="10">
        <f t="shared" si="42"/>
        <v>0.91999999999999993</v>
      </c>
      <c r="K104" s="10">
        <f t="shared" si="43"/>
        <v>0.98260869565217401</v>
      </c>
      <c r="L104" s="8">
        <v>300</v>
      </c>
      <c r="M104" s="8">
        <v>345</v>
      </c>
      <c r="N104" s="10">
        <f t="shared" si="44"/>
        <v>0.6875</v>
      </c>
      <c r="O104" s="10">
        <f t="shared" si="45"/>
        <v>0.69736842105263153</v>
      </c>
      <c r="P104" s="8">
        <f t="shared" si="46"/>
        <v>660</v>
      </c>
      <c r="Q104" s="8">
        <f t="shared" si="47"/>
        <v>795</v>
      </c>
      <c r="R104" s="8">
        <v>17040.849999999999</v>
      </c>
      <c r="S104" s="8">
        <v>23005.15</v>
      </c>
      <c r="T104" s="11">
        <f t="shared" si="48"/>
        <v>46.010300000000001</v>
      </c>
      <c r="U104" s="7" t="s">
        <v>370</v>
      </c>
      <c r="V104" s="7" t="s">
        <v>371</v>
      </c>
    </row>
    <row r="105" spans="1:22" x14ac:dyDescent="0.25">
      <c r="A105" s="7" t="s">
        <v>372</v>
      </c>
      <c r="B105" s="7" t="s">
        <v>373</v>
      </c>
      <c r="C105" s="7" t="s">
        <v>28</v>
      </c>
      <c r="D105" s="7"/>
      <c r="E105" s="7" t="s">
        <v>355</v>
      </c>
      <c r="F105" s="8">
        <v>3500</v>
      </c>
      <c r="G105" s="8">
        <v>4025</v>
      </c>
      <c r="H105" s="9">
        <f>IF(OR(F105="",F105=0),"",MAX(F105,IF(ISNUMBER('Нормы и нормо-часы'!K106),ROUNDUP('Нормы и нормо-часы'!K106/(1-$F$3),0),0)))</f>
        <v>5867</v>
      </c>
      <c r="I105" s="9">
        <f>IF(OR(G105="",G105=0),"",MAX(G105,IF(ISNUMBER('Нормы и нормо-часы'!L106),ROUNDUP('Нормы и нормо-часы'!L106/(1-$F$3),0),0)))</f>
        <v>6967</v>
      </c>
      <c r="J105" s="10">
        <f t="shared" si="42"/>
        <v>0.67628571428571438</v>
      </c>
      <c r="K105" s="10">
        <f t="shared" si="43"/>
        <v>0.7309316770186336</v>
      </c>
      <c r="L105" s="8">
        <v>2100</v>
      </c>
      <c r="M105" s="8">
        <v>2415</v>
      </c>
      <c r="N105" s="10">
        <f t="shared" si="44"/>
        <v>0.64206579171637979</v>
      </c>
      <c r="O105" s="10">
        <f t="shared" si="45"/>
        <v>0.65336586766183435</v>
      </c>
      <c r="P105" s="8">
        <f t="shared" si="46"/>
        <v>3767</v>
      </c>
      <c r="Q105" s="8">
        <f t="shared" si="47"/>
        <v>4552</v>
      </c>
      <c r="R105" s="8">
        <v>8637.83</v>
      </c>
      <c r="S105" s="8">
        <v>11661.07</v>
      </c>
      <c r="T105" s="11">
        <f t="shared" si="48"/>
        <v>3.3317342857142855</v>
      </c>
      <c r="U105" s="7" t="s">
        <v>374</v>
      </c>
      <c r="V105" s="7" t="s">
        <v>375</v>
      </c>
    </row>
    <row r="106" spans="1:22" x14ac:dyDescent="0.25">
      <c r="A106" s="7" t="s">
        <v>376</v>
      </c>
      <c r="B106" s="7" t="s">
        <v>377</v>
      </c>
      <c r="C106" s="7" t="s">
        <v>28</v>
      </c>
      <c r="D106" s="7"/>
      <c r="E106" s="7" t="s">
        <v>355</v>
      </c>
      <c r="F106" s="8">
        <v>2500</v>
      </c>
      <c r="G106" s="8">
        <v>2875</v>
      </c>
      <c r="H106" s="9">
        <f>IF(OR(F106="",F106=0),"",MAX(F106,IF(ISNUMBER('Нормы и нормо-часы'!K107),ROUNDUP('Нормы и нормо-часы'!K107/(1-$F$3),0),0)))</f>
        <v>4267</v>
      </c>
      <c r="I106" s="9">
        <f>IF(OR(G106="",G106=0),"",MAX(G106,IF(ISNUMBER('Нормы и нормо-часы'!L107),ROUNDUP('Нормы и нормо-часы'!L107/(1-$F$3),0),0)))</f>
        <v>5067</v>
      </c>
      <c r="J106" s="10">
        <f t="shared" si="42"/>
        <v>0.70680000000000009</v>
      </c>
      <c r="K106" s="10">
        <f t="shared" si="43"/>
        <v>0.76243478260869568</v>
      </c>
      <c r="L106" s="8">
        <v>1500</v>
      </c>
      <c r="M106" s="8">
        <v>1725</v>
      </c>
      <c r="N106" s="10">
        <f t="shared" si="44"/>
        <v>0.64846496367471296</v>
      </c>
      <c r="O106" s="10">
        <f t="shared" si="45"/>
        <v>0.6595618709295441</v>
      </c>
      <c r="P106" s="8">
        <f t="shared" si="46"/>
        <v>2767</v>
      </c>
      <c r="Q106" s="8">
        <f t="shared" si="47"/>
        <v>3342</v>
      </c>
      <c r="R106" s="8">
        <v>6494.86</v>
      </c>
      <c r="S106" s="8">
        <v>8768.06</v>
      </c>
      <c r="T106" s="11">
        <f t="shared" si="48"/>
        <v>3.5072239999999999</v>
      </c>
      <c r="U106" s="7" t="s">
        <v>378</v>
      </c>
      <c r="V106" s="7" t="s">
        <v>379</v>
      </c>
    </row>
    <row r="107" spans="1:22" x14ac:dyDescent="0.25">
      <c r="A107" s="7" t="s">
        <v>380</v>
      </c>
      <c r="B107" s="7" t="s">
        <v>381</v>
      </c>
      <c r="C107" s="7" t="s">
        <v>54</v>
      </c>
      <c r="D107" s="7"/>
      <c r="E107" s="7" t="s">
        <v>279</v>
      </c>
      <c r="F107" s="8">
        <v>280</v>
      </c>
      <c r="G107" s="8">
        <v>322</v>
      </c>
      <c r="H107" s="9">
        <f>IF(OR(F107="",F107=0),"",MAX(F107,IF(ISNUMBER('Нормы и нормо-часы'!K108),ROUNDUP('Нормы и нормо-часы'!K108/(1-$F$3),0),0)))</f>
        <v>300</v>
      </c>
      <c r="I107" s="9">
        <f>IF(OR(G107="",G107=0),"",MAX(G107,IF(ISNUMBER('Нормы и нормо-часы'!L108),ROUNDUP('Нормы и нормо-часы'!L108/(1-$F$3),0),0)))</f>
        <v>360</v>
      </c>
      <c r="J107" s="10">
        <f t="shared" si="42"/>
        <v>7.1428571428571397E-2</v>
      </c>
      <c r="K107" s="10">
        <f t="shared" si="43"/>
        <v>0.11801242236024834</v>
      </c>
      <c r="L107" s="8">
        <v>170</v>
      </c>
      <c r="M107" s="8">
        <v>195</v>
      </c>
      <c r="N107" s="10">
        <f t="shared" si="44"/>
        <v>0.43333333333333335</v>
      </c>
      <c r="O107" s="10">
        <f t="shared" si="45"/>
        <v>0.45833333333333331</v>
      </c>
      <c r="P107" s="8">
        <f t="shared" si="46"/>
        <v>130</v>
      </c>
      <c r="Q107" s="8">
        <f t="shared" si="47"/>
        <v>165</v>
      </c>
      <c r="R107" s="8">
        <v>609.79</v>
      </c>
      <c r="S107" s="8">
        <v>823.22</v>
      </c>
      <c r="T107" s="11">
        <f t="shared" si="48"/>
        <v>2.9400714285714287</v>
      </c>
      <c r="U107" s="7" t="s">
        <v>382</v>
      </c>
      <c r="V107" s="7" t="s">
        <v>383</v>
      </c>
    </row>
    <row r="108" spans="1:22" x14ac:dyDescent="0.25">
      <c r="A108" s="7" t="s">
        <v>384</v>
      </c>
      <c r="B108" s="7" t="s">
        <v>385</v>
      </c>
      <c r="C108" s="7" t="s">
        <v>54</v>
      </c>
      <c r="D108" s="7"/>
      <c r="E108" s="7" t="s">
        <v>279</v>
      </c>
      <c r="F108" s="8">
        <v>90</v>
      </c>
      <c r="G108" s="8">
        <v>103</v>
      </c>
      <c r="H108" s="9">
        <f>IF(OR(F108="",F108=0),"",MAX(F108,IF(ISNUMBER('Нормы и нормо-часы'!K109),ROUNDUP('Нормы и нормо-часы'!K109/(1-$F$3),0),0)))</f>
        <v>100</v>
      </c>
      <c r="I108" s="9">
        <f>IF(OR(G108="",G108=0),"",MAX(G108,IF(ISNUMBER('Нормы и нормо-часы'!L109),ROUNDUP('Нормы и нормо-часы'!L109/(1-$F$3),0),0)))</f>
        <v>120</v>
      </c>
      <c r="J108" s="10">
        <f t="shared" si="42"/>
        <v>0.11111111111111116</v>
      </c>
      <c r="K108" s="10">
        <f t="shared" si="43"/>
        <v>0.16504854368932032</v>
      </c>
      <c r="L108" s="8">
        <v>55</v>
      </c>
      <c r="M108" s="8">
        <v>63</v>
      </c>
      <c r="N108" s="10">
        <f t="shared" si="44"/>
        <v>0.45</v>
      </c>
      <c r="O108" s="10">
        <f t="shared" si="45"/>
        <v>0.47499999999999998</v>
      </c>
      <c r="P108" s="8">
        <f t="shared" si="46"/>
        <v>45</v>
      </c>
      <c r="Q108" s="8">
        <f t="shared" si="47"/>
        <v>57</v>
      </c>
      <c r="R108" s="8">
        <v>109.68</v>
      </c>
      <c r="S108" s="8">
        <v>148.07</v>
      </c>
      <c r="T108" s="11">
        <f t="shared" si="48"/>
        <v>1.6452222222222221</v>
      </c>
      <c r="U108" s="7" t="s">
        <v>386</v>
      </c>
      <c r="V108" s="7"/>
    </row>
    <row r="109" spans="1:22" x14ac:dyDescent="0.25">
      <c r="A109" s="12" t="s">
        <v>387</v>
      </c>
      <c r="B109" s="12" t="s">
        <v>388</v>
      </c>
      <c r="C109" s="12" t="s">
        <v>54</v>
      </c>
      <c r="D109" s="12" t="s">
        <v>58</v>
      </c>
      <c r="E109" s="7" t="s">
        <v>35</v>
      </c>
      <c r="F109" s="8">
        <v>450</v>
      </c>
      <c r="G109" s="8">
        <v>518</v>
      </c>
      <c r="H109" s="9">
        <f>IF(OR(F109="",F109=0),"",MAX(F109,IF(ISNUMBER('Нормы и нормо-часы'!K110),ROUNDUP('Нормы и нормо-часы'!K110/(1-$F$3),0),0)))</f>
        <v>450</v>
      </c>
      <c r="I109" s="9">
        <f>IF(OR(G109="",G109=0),"",MAX(G109,IF(ISNUMBER('Нормы и нормо-часы'!L110),ROUNDUP('Нормы и нормо-часы'!L110/(1-$F$3),0),0)))</f>
        <v>528</v>
      </c>
      <c r="J109" s="10">
        <f t="shared" si="42"/>
        <v>0</v>
      </c>
      <c r="K109" s="10">
        <f t="shared" si="43"/>
        <v>1.9305019305019266E-2</v>
      </c>
      <c r="L109" s="8">
        <v>270</v>
      </c>
      <c r="M109" s="8">
        <v>310</v>
      </c>
      <c r="N109" s="10">
        <f t="shared" si="44"/>
        <v>0.4</v>
      </c>
      <c r="O109" s="10">
        <f t="shared" si="45"/>
        <v>0.4128787878787879</v>
      </c>
      <c r="P109" s="8">
        <f t="shared" si="46"/>
        <v>180</v>
      </c>
      <c r="Q109" s="8">
        <f t="shared" si="47"/>
        <v>218</v>
      </c>
      <c r="R109" s="8"/>
      <c r="S109" s="8"/>
      <c r="T109" s="11" t="str">
        <f t="shared" si="48"/>
        <v/>
      </c>
      <c r="U109" s="7" t="s">
        <v>389</v>
      </c>
      <c r="V109" s="7"/>
    </row>
    <row r="110" spans="1:22" x14ac:dyDescent="0.25">
      <c r="A110" s="12" t="s">
        <v>390</v>
      </c>
      <c r="B110" s="12" t="s">
        <v>391</v>
      </c>
      <c r="C110" s="12" t="s">
        <v>50</v>
      </c>
      <c r="D110" s="12" t="s">
        <v>58</v>
      </c>
      <c r="E110" s="7" t="s">
        <v>392</v>
      </c>
      <c r="F110" s="8">
        <v>300</v>
      </c>
      <c r="G110" s="8">
        <v>345</v>
      </c>
      <c r="H110" s="9">
        <f>IF(OR(F110="",F110=0),"",MAX(F110,IF(ISNUMBER('Нормы и нормо-часы'!K111),ROUNDUP('Нормы и нормо-часы'!K111/(1-$F$3),0),0)))</f>
        <v>300</v>
      </c>
      <c r="I110" s="9">
        <f>IF(OR(G110="",G110=0),"",MAX(G110,IF(ISNUMBER('Нормы и нормо-часы'!L111),ROUNDUP('Нормы и нормо-часы'!L111/(1-$F$3),0),0)))</f>
        <v>345</v>
      </c>
      <c r="J110" s="10">
        <f t="shared" si="42"/>
        <v>0</v>
      </c>
      <c r="K110" s="10">
        <f t="shared" si="43"/>
        <v>0</v>
      </c>
      <c r="L110" s="8">
        <v>180</v>
      </c>
      <c r="M110" s="8">
        <v>207</v>
      </c>
      <c r="N110" s="10">
        <f t="shared" si="44"/>
        <v>0.4</v>
      </c>
      <c r="O110" s="10">
        <f t="shared" si="45"/>
        <v>0.4</v>
      </c>
      <c r="P110" s="8">
        <f t="shared" si="46"/>
        <v>120</v>
      </c>
      <c r="Q110" s="8">
        <f t="shared" si="47"/>
        <v>138</v>
      </c>
      <c r="R110" s="8"/>
      <c r="S110" s="8"/>
      <c r="T110" s="11" t="str">
        <f t="shared" si="48"/>
        <v/>
      </c>
      <c r="U110" s="7" t="s">
        <v>393</v>
      </c>
      <c r="V110" s="7"/>
    </row>
    <row r="111" spans="1:22" x14ac:dyDescent="0.25">
      <c r="A111" s="12" t="s">
        <v>394</v>
      </c>
      <c r="B111" s="12" t="s">
        <v>395</v>
      </c>
      <c r="C111" s="12" t="s">
        <v>54</v>
      </c>
      <c r="D111" s="12" t="s">
        <v>58</v>
      </c>
      <c r="E111" s="7" t="s">
        <v>396</v>
      </c>
      <c r="F111" s="8">
        <v>500</v>
      </c>
      <c r="G111" s="8">
        <v>575</v>
      </c>
      <c r="H111" s="9">
        <f>IF(OR(F111="",F111=0),"",MAX(F111,IF(ISNUMBER('Нормы и нормо-часы'!K112),ROUNDUP('Нормы и нормо-часы'!K112/(1-$F$3),0),0)))</f>
        <v>640</v>
      </c>
      <c r="I111" s="9">
        <f>IF(OR(G111="",G111=0),"",MAX(G111,IF(ISNUMBER('Нормы и нормо-часы'!L112),ROUNDUP('Нормы и нормо-часы'!L112/(1-$F$3),0),0)))</f>
        <v>760</v>
      </c>
      <c r="J111" s="10">
        <f t="shared" si="42"/>
        <v>0.28000000000000003</v>
      </c>
      <c r="K111" s="10">
        <f t="shared" si="43"/>
        <v>0.32173913043478253</v>
      </c>
      <c r="L111" s="8">
        <v>300</v>
      </c>
      <c r="M111" s="8">
        <v>345</v>
      </c>
      <c r="N111" s="10">
        <f t="shared" si="44"/>
        <v>0.53125</v>
      </c>
      <c r="O111" s="10">
        <f t="shared" si="45"/>
        <v>0.54605263157894735</v>
      </c>
      <c r="P111" s="8">
        <f t="shared" si="46"/>
        <v>340</v>
      </c>
      <c r="Q111" s="8">
        <f t="shared" si="47"/>
        <v>415</v>
      </c>
      <c r="R111" s="8"/>
      <c r="S111" s="8"/>
      <c r="T111" s="11" t="str">
        <f t="shared" si="48"/>
        <v/>
      </c>
      <c r="U111" s="7" t="s">
        <v>397</v>
      </c>
      <c r="V111" s="7"/>
    </row>
    <row r="112" spans="1:22" x14ac:dyDescent="0.25">
      <c r="A112" s="12" t="s">
        <v>398</v>
      </c>
      <c r="B112" s="12" t="s">
        <v>399</v>
      </c>
      <c r="C112" s="12" t="s">
        <v>54</v>
      </c>
      <c r="D112" s="12" t="s">
        <v>58</v>
      </c>
      <c r="E112" s="7" t="s">
        <v>279</v>
      </c>
      <c r="F112" s="8">
        <v>250</v>
      </c>
      <c r="G112" s="8">
        <v>288</v>
      </c>
      <c r="H112" s="9">
        <f>IF(OR(F112="",F112=0),"",MAX(F112,IF(ISNUMBER('Нормы и нормо-часы'!K113),ROUNDUP('Нормы и нормо-часы'!K113/(1-$F$3),0),0)))</f>
        <v>351</v>
      </c>
      <c r="I112" s="9">
        <f>IF(OR(G112="",G112=0),"",MAX(G112,IF(ISNUMBER('Нормы и нормо-часы'!L113),ROUNDUP('Нормы и нормо-часы'!L113/(1-$F$3),0),0)))</f>
        <v>420</v>
      </c>
      <c r="J112" s="10">
        <f t="shared" si="42"/>
        <v>0.40399999999999991</v>
      </c>
      <c r="K112" s="10">
        <f t="shared" si="43"/>
        <v>0.45833333333333326</v>
      </c>
      <c r="L112" s="8">
        <v>150</v>
      </c>
      <c r="M112" s="8">
        <v>172</v>
      </c>
      <c r="N112" s="10">
        <f t="shared" si="44"/>
        <v>0.57264957264957261</v>
      </c>
      <c r="O112" s="10">
        <f t="shared" si="45"/>
        <v>0.59047619047619049</v>
      </c>
      <c r="P112" s="8">
        <f t="shared" si="46"/>
        <v>201</v>
      </c>
      <c r="Q112" s="8">
        <f t="shared" si="47"/>
        <v>248</v>
      </c>
      <c r="R112" s="8"/>
      <c r="S112" s="8"/>
      <c r="T112" s="11" t="str">
        <f t="shared" si="48"/>
        <v/>
      </c>
      <c r="U112" s="7" t="s">
        <v>400</v>
      </c>
      <c r="V112" s="7"/>
    </row>
    <row r="113" spans="1:22" x14ac:dyDescent="0.25">
      <c r="A113" s="5" t="s">
        <v>401</v>
      </c>
      <c r="B113" s="6"/>
      <c r="C113" s="6"/>
      <c r="D113" s="6"/>
      <c r="E113" s="6"/>
      <c r="F113" s="6"/>
      <c r="G113" s="6"/>
      <c r="H113" s="6"/>
      <c r="I113" s="6"/>
      <c r="J113" s="6"/>
      <c r="K113" s="6"/>
      <c r="L113" s="6"/>
      <c r="M113" s="6"/>
      <c r="N113" s="6"/>
      <c r="O113" s="6"/>
      <c r="P113" s="6"/>
      <c r="Q113" s="6"/>
      <c r="R113" s="6"/>
      <c r="S113" s="6"/>
      <c r="T113" s="6"/>
      <c r="U113" s="6"/>
      <c r="V113" s="6"/>
    </row>
    <row r="114" spans="1:22" x14ac:dyDescent="0.25">
      <c r="A114" s="7" t="s">
        <v>402</v>
      </c>
      <c r="B114" s="7" t="s">
        <v>403</v>
      </c>
      <c r="C114" s="7" t="s">
        <v>177</v>
      </c>
      <c r="D114" s="7"/>
      <c r="E114" s="7" t="s">
        <v>41</v>
      </c>
      <c r="F114" s="8">
        <v>1200</v>
      </c>
      <c r="G114" s="8">
        <v>1380</v>
      </c>
      <c r="H114" s="9">
        <f>IF(OR(F114="",F114=0),"",MAX(F114,IF(ISNUMBER('Нормы и нормо-часы'!K115),ROUNDUP('Нормы и нормо-часы'!K115/(1-$F$3),0),0)))</f>
        <v>1800</v>
      </c>
      <c r="I114" s="9">
        <f>IF(OR(G114="",G114=0),"",MAX(G114,IF(ISNUMBER('Нормы и нормо-часы'!L115),ROUNDUP('Нормы и нормо-часы'!L115/(1-$F$3),0),0)))</f>
        <v>2160</v>
      </c>
      <c r="J114" s="10">
        <f t="shared" ref="J114:J157" si="49">IF(OR(F114="",F114=0),"",H114/F114-1)</f>
        <v>0.5</v>
      </c>
      <c r="K114" s="10">
        <f t="shared" ref="K114:K157" si="50">IF(OR(G114="",G114=0),"",I114/G114-1)</f>
        <v>0.56521739130434789</v>
      </c>
      <c r="L114" s="8">
        <v>720</v>
      </c>
      <c r="M114" s="8">
        <v>828</v>
      </c>
      <c r="N114" s="10">
        <f t="shared" ref="N114:N157" si="51">IF(OR(H114="",H114=0),"",(H114-L114)/H114)</f>
        <v>0.6</v>
      </c>
      <c r="O114" s="10">
        <f t="shared" ref="O114:O157" si="52">IF(OR(I114="",I114=0),"",(I114-M114)/I114)</f>
        <v>0.6166666666666667</v>
      </c>
      <c r="P114" s="8">
        <f t="shared" ref="P114:P157" si="53">IF(H114="","",H114-L114)</f>
        <v>1080</v>
      </c>
      <c r="Q114" s="8">
        <f t="shared" ref="Q114:Q157" si="54">IF(I114="","",I114-M114)</f>
        <v>1332</v>
      </c>
      <c r="R114" s="8">
        <v>1122.98</v>
      </c>
      <c r="S114" s="8">
        <v>1516.02</v>
      </c>
      <c r="T114" s="11">
        <f t="shared" ref="T114:T157" si="55">IF(OR(S114="",F114="",F114=0),"",S114/F114)</f>
        <v>1.26335</v>
      </c>
      <c r="U114" s="7" t="s">
        <v>100</v>
      </c>
      <c r="V114" s="7"/>
    </row>
    <row r="115" spans="1:22" x14ac:dyDescent="0.25">
      <c r="A115" s="7" t="s">
        <v>404</v>
      </c>
      <c r="B115" s="7" t="s">
        <v>405</v>
      </c>
      <c r="C115" s="7" t="s">
        <v>177</v>
      </c>
      <c r="D115" s="7"/>
      <c r="E115" s="7" t="s">
        <v>41</v>
      </c>
      <c r="F115" s="8">
        <v>1600</v>
      </c>
      <c r="G115" s="8">
        <v>1840</v>
      </c>
      <c r="H115" s="9">
        <f>IF(OR(F115="",F115=0),"",MAX(F115,IF(ISNUMBER('Нормы и нормо-часы'!K116),ROUNDUP('Нормы и нормо-часы'!K116/(1-$F$3),0),0)))</f>
        <v>2400</v>
      </c>
      <c r="I115" s="9">
        <f>IF(OR(G115="",G115=0),"",MAX(G115,IF(ISNUMBER('Нормы и нормо-часы'!L116),ROUNDUP('Нормы и нормо-часы'!L116/(1-$F$3),0),0)))</f>
        <v>2880</v>
      </c>
      <c r="J115" s="10">
        <f t="shared" si="49"/>
        <v>0.5</v>
      </c>
      <c r="K115" s="10">
        <f t="shared" si="50"/>
        <v>0.56521739130434789</v>
      </c>
      <c r="L115" s="8">
        <v>960</v>
      </c>
      <c r="M115" s="8">
        <v>1104</v>
      </c>
      <c r="N115" s="10">
        <f t="shared" si="51"/>
        <v>0.6</v>
      </c>
      <c r="O115" s="10">
        <f t="shared" si="52"/>
        <v>0.6166666666666667</v>
      </c>
      <c r="P115" s="8">
        <f t="shared" si="53"/>
        <v>1440</v>
      </c>
      <c r="Q115" s="8">
        <f t="shared" si="54"/>
        <v>1776</v>
      </c>
      <c r="R115" s="8">
        <v>1489.71</v>
      </c>
      <c r="S115" s="8">
        <v>2011.11</v>
      </c>
      <c r="T115" s="11">
        <f t="shared" si="55"/>
        <v>1.25694375</v>
      </c>
      <c r="U115" s="7" t="s">
        <v>100</v>
      </c>
      <c r="V115" s="7"/>
    </row>
    <row r="116" spans="1:22" x14ac:dyDescent="0.25">
      <c r="A116" s="7" t="s">
        <v>406</v>
      </c>
      <c r="B116" s="7" t="s">
        <v>407</v>
      </c>
      <c r="C116" s="7" t="s">
        <v>177</v>
      </c>
      <c r="D116" s="7"/>
      <c r="E116" s="7" t="s">
        <v>41</v>
      </c>
      <c r="F116" s="8">
        <v>2000</v>
      </c>
      <c r="G116" s="8">
        <v>2300</v>
      </c>
      <c r="H116" s="9">
        <f>IF(OR(F116="",F116=0),"",MAX(F116,IF(ISNUMBER('Нормы и нормо-часы'!K117),ROUNDUP('Нормы и нормо-часы'!K117/(1-$F$3),0),0)))</f>
        <v>3000</v>
      </c>
      <c r="I116" s="9">
        <f>IF(OR(G116="",G116=0),"",MAX(G116,IF(ISNUMBER('Нормы и нормо-часы'!L117),ROUNDUP('Нормы и нормо-часы'!L117/(1-$F$3),0),0)))</f>
        <v>3600</v>
      </c>
      <c r="J116" s="10">
        <f t="shared" si="49"/>
        <v>0.5</v>
      </c>
      <c r="K116" s="10">
        <f t="shared" si="50"/>
        <v>0.56521739130434789</v>
      </c>
      <c r="L116" s="8">
        <v>1200</v>
      </c>
      <c r="M116" s="8">
        <v>1380</v>
      </c>
      <c r="N116" s="10">
        <f t="shared" si="51"/>
        <v>0.6</v>
      </c>
      <c r="O116" s="10">
        <f t="shared" si="52"/>
        <v>0.6166666666666667</v>
      </c>
      <c r="P116" s="8">
        <f t="shared" si="53"/>
        <v>1800</v>
      </c>
      <c r="Q116" s="8">
        <f t="shared" si="54"/>
        <v>2220</v>
      </c>
      <c r="R116" s="8">
        <v>1857.14</v>
      </c>
      <c r="S116" s="8">
        <v>2507.14</v>
      </c>
      <c r="T116" s="11">
        <f t="shared" si="55"/>
        <v>1.2535699999999999</v>
      </c>
      <c r="U116" s="7" t="s">
        <v>100</v>
      </c>
      <c r="V116" s="7"/>
    </row>
    <row r="117" spans="1:22" x14ac:dyDescent="0.25">
      <c r="A117" s="7" t="s">
        <v>408</v>
      </c>
      <c r="B117" s="7" t="s">
        <v>409</v>
      </c>
      <c r="C117" s="7" t="s">
        <v>177</v>
      </c>
      <c r="D117" s="7"/>
      <c r="E117" s="7" t="s">
        <v>410</v>
      </c>
      <c r="F117" s="8">
        <v>22000</v>
      </c>
      <c r="G117" s="8">
        <v>25300</v>
      </c>
      <c r="H117" s="9">
        <f>IF(OR(F117="",F117=0),"",MAX(F117,IF(ISNUMBER('Нормы и нормо-часы'!K118),ROUNDUP('Нормы и нормо-часы'!K118/(1-$F$3),0),0)))</f>
        <v>22000</v>
      </c>
      <c r="I117" s="9">
        <f>IF(OR(G117="",G117=0),"",MAX(G117,IF(ISNUMBER('Нормы и нормо-часы'!L118),ROUNDUP('Нормы и нормо-часы'!L118/(1-$F$3),0),0)))</f>
        <v>25300</v>
      </c>
      <c r="J117" s="10">
        <f t="shared" si="49"/>
        <v>0</v>
      </c>
      <c r="K117" s="10">
        <f t="shared" si="50"/>
        <v>0</v>
      </c>
      <c r="L117" s="8">
        <v>13000</v>
      </c>
      <c r="M117" s="8">
        <v>14950</v>
      </c>
      <c r="N117" s="10">
        <f t="shared" si="51"/>
        <v>0.40909090909090912</v>
      </c>
      <c r="O117" s="10">
        <f t="shared" si="52"/>
        <v>0.40909090909090912</v>
      </c>
      <c r="P117" s="8">
        <f t="shared" si="53"/>
        <v>9000</v>
      </c>
      <c r="Q117" s="8">
        <f t="shared" si="54"/>
        <v>10350</v>
      </c>
      <c r="R117" s="8">
        <v>13675.24</v>
      </c>
      <c r="S117" s="8">
        <v>18461.57</v>
      </c>
      <c r="T117" s="11">
        <f t="shared" si="55"/>
        <v>0.83916227272727273</v>
      </c>
      <c r="U117" s="7" t="s">
        <v>411</v>
      </c>
      <c r="V117" s="7" t="s">
        <v>412</v>
      </c>
    </row>
    <row r="118" spans="1:22" x14ac:dyDescent="0.25">
      <c r="A118" s="7" t="s">
        <v>413</v>
      </c>
      <c r="B118" s="7" t="s">
        <v>414</v>
      </c>
      <c r="C118" s="7" t="s">
        <v>177</v>
      </c>
      <c r="D118" s="7"/>
      <c r="E118" s="7" t="s">
        <v>410</v>
      </c>
      <c r="F118" s="8">
        <v>6000</v>
      </c>
      <c r="G118" s="8">
        <v>6900</v>
      </c>
      <c r="H118" s="9">
        <f>IF(OR(F118="",F118=0),"",MAX(F118,IF(ISNUMBER('Нормы и нормо-часы'!K119),ROUNDUP('Нормы и нормо-часы'!K119/(1-$F$3),0),0)))</f>
        <v>6000</v>
      </c>
      <c r="I118" s="9">
        <f>IF(OR(G118="",G118=0),"",MAX(G118,IF(ISNUMBER('Нормы и нормо-часы'!L119),ROUNDUP('Нормы и нормо-часы'!L119/(1-$F$3),0),0)))</f>
        <v>6900</v>
      </c>
      <c r="J118" s="10">
        <f t="shared" si="49"/>
        <v>0</v>
      </c>
      <c r="K118" s="10">
        <f t="shared" si="50"/>
        <v>0</v>
      </c>
      <c r="L118" s="8">
        <v>3600</v>
      </c>
      <c r="M118" s="8">
        <v>4140</v>
      </c>
      <c r="N118" s="10">
        <f t="shared" si="51"/>
        <v>0.4</v>
      </c>
      <c r="O118" s="10">
        <f t="shared" si="52"/>
        <v>0.4</v>
      </c>
      <c r="P118" s="8">
        <f t="shared" si="53"/>
        <v>2400</v>
      </c>
      <c r="Q118" s="8">
        <f t="shared" si="54"/>
        <v>2760</v>
      </c>
      <c r="R118" s="8">
        <v>6452.19</v>
      </c>
      <c r="S118" s="8">
        <v>8710.4599999999991</v>
      </c>
      <c r="T118" s="11">
        <f t="shared" si="55"/>
        <v>1.4517433333333332</v>
      </c>
      <c r="U118" s="7" t="s">
        <v>415</v>
      </c>
      <c r="V118" s="7"/>
    </row>
    <row r="119" spans="1:22" x14ac:dyDescent="0.25">
      <c r="A119" s="7" t="s">
        <v>416</v>
      </c>
      <c r="B119" s="7" t="s">
        <v>417</v>
      </c>
      <c r="C119" s="7" t="s">
        <v>177</v>
      </c>
      <c r="D119" s="7"/>
      <c r="E119" s="7" t="s">
        <v>410</v>
      </c>
      <c r="F119" s="8">
        <v>11000</v>
      </c>
      <c r="G119" s="8">
        <v>12650</v>
      </c>
      <c r="H119" s="9">
        <f>IF(OR(F119="",F119=0),"",MAX(F119,IF(ISNUMBER('Нормы и нормо-часы'!K120),ROUNDUP('Нормы и нормо-часы'!K120/(1-$F$3),0),0)))</f>
        <v>11000</v>
      </c>
      <c r="I119" s="9">
        <f>IF(OR(G119="",G119=0),"",MAX(G119,IF(ISNUMBER('Нормы и нормо-часы'!L120),ROUNDUP('Нормы и нормо-часы'!L120/(1-$F$3),0),0)))</f>
        <v>12650</v>
      </c>
      <c r="J119" s="10">
        <f t="shared" si="49"/>
        <v>0</v>
      </c>
      <c r="K119" s="10">
        <f t="shared" si="50"/>
        <v>0</v>
      </c>
      <c r="L119" s="8">
        <v>6600</v>
      </c>
      <c r="M119" s="8">
        <v>7590</v>
      </c>
      <c r="N119" s="10">
        <f t="shared" si="51"/>
        <v>0.4</v>
      </c>
      <c r="O119" s="10">
        <f t="shared" si="52"/>
        <v>0.4</v>
      </c>
      <c r="P119" s="8">
        <f t="shared" si="53"/>
        <v>4400</v>
      </c>
      <c r="Q119" s="8">
        <f t="shared" si="54"/>
        <v>5060</v>
      </c>
      <c r="R119" s="8">
        <v>9420.61</v>
      </c>
      <c r="S119" s="8">
        <v>12717.82</v>
      </c>
      <c r="T119" s="11">
        <f t="shared" si="55"/>
        <v>1.1561654545454545</v>
      </c>
      <c r="U119" s="7" t="s">
        <v>100</v>
      </c>
      <c r="V119" s="7"/>
    </row>
    <row r="120" spans="1:22" x14ac:dyDescent="0.25">
      <c r="A120" s="7" t="s">
        <v>418</v>
      </c>
      <c r="B120" s="7" t="s">
        <v>419</v>
      </c>
      <c r="C120" s="7" t="s">
        <v>177</v>
      </c>
      <c r="D120" s="7"/>
      <c r="E120" s="7" t="s">
        <v>410</v>
      </c>
      <c r="F120" s="8">
        <v>32000</v>
      </c>
      <c r="G120" s="8">
        <v>36800</v>
      </c>
      <c r="H120" s="9">
        <f>IF(OR(F120="",F120=0),"",MAX(F120,IF(ISNUMBER('Нормы и нормо-часы'!K121),ROUNDUP('Нормы и нормо-часы'!K121/(1-$F$3),0),0)))</f>
        <v>32000</v>
      </c>
      <c r="I120" s="9">
        <f>IF(OR(G120="",G120=0),"",MAX(G120,IF(ISNUMBER('Нормы и нормо-часы'!L121),ROUNDUP('Нормы и нормо-часы'!L121/(1-$F$3),0),0)))</f>
        <v>36800</v>
      </c>
      <c r="J120" s="10">
        <f t="shared" si="49"/>
        <v>0</v>
      </c>
      <c r="K120" s="10">
        <f t="shared" si="50"/>
        <v>0</v>
      </c>
      <c r="L120" s="8">
        <v>19000</v>
      </c>
      <c r="M120" s="8">
        <v>21850</v>
      </c>
      <c r="N120" s="10">
        <f t="shared" si="51"/>
        <v>0.40625</v>
      </c>
      <c r="O120" s="10">
        <f t="shared" si="52"/>
        <v>0.40625</v>
      </c>
      <c r="P120" s="8">
        <f t="shared" si="53"/>
        <v>13000</v>
      </c>
      <c r="Q120" s="8">
        <f t="shared" si="54"/>
        <v>14950</v>
      </c>
      <c r="R120" s="8">
        <v>18445.080000000002</v>
      </c>
      <c r="S120" s="8">
        <v>24900.86</v>
      </c>
      <c r="T120" s="11">
        <f t="shared" si="55"/>
        <v>0.77815187500000005</v>
      </c>
      <c r="U120" s="7" t="s">
        <v>100</v>
      </c>
      <c r="V120" s="7" t="s">
        <v>420</v>
      </c>
    </row>
    <row r="121" spans="1:22" x14ac:dyDescent="0.25">
      <c r="A121" s="7" t="s">
        <v>421</v>
      </c>
      <c r="B121" s="7" t="s">
        <v>422</v>
      </c>
      <c r="C121" s="7" t="s">
        <v>177</v>
      </c>
      <c r="D121" s="7"/>
      <c r="E121" s="7" t="s">
        <v>410</v>
      </c>
      <c r="F121" s="8">
        <v>200</v>
      </c>
      <c r="G121" s="8">
        <v>230</v>
      </c>
      <c r="H121" s="9">
        <f>IF(OR(F121="",F121=0),"",MAX(F121,IF(ISNUMBER('Нормы и нормо-часы'!K122),ROUNDUP('Нормы и нормо-часы'!K122/(1-$F$3),0),0)))</f>
        <v>227</v>
      </c>
      <c r="I121" s="9">
        <f>IF(OR(G121="",G121=0),"",MAX(G121,IF(ISNUMBER('Нормы и нормо-часы'!L122),ROUNDUP('Нормы и нормо-часы'!L122/(1-$F$3),0),0)))</f>
        <v>272</v>
      </c>
      <c r="J121" s="10">
        <f t="shared" si="49"/>
        <v>0.13500000000000001</v>
      </c>
      <c r="K121" s="10">
        <f t="shared" si="50"/>
        <v>0.18260869565217397</v>
      </c>
      <c r="L121" s="8">
        <v>120</v>
      </c>
      <c r="M121" s="8">
        <v>138</v>
      </c>
      <c r="N121" s="10">
        <f t="shared" si="51"/>
        <v>0.47136563876651982</v>
      </c>
      <c r="O121" s="10">
        <f t="shared" si="52"/>
        <v>0.49264705882352944</v>
      </c>
      <c r="P121" s="8">
        <f t="shared" si="53"/>
        <v>107</v>
      </c>
      <c r="Q121" s="8">
        <f t="shared" si="54"/>
        <v>134</v>
      </c>
      <c r="R121" s="8">
        <v>321.58999999999997</v>
      </c>
      <c r="S121" s="8">
        <v>434.15</v>
      </c>
      <c r="T121" s="11">
        <f t="shared" si="55"/>
        <v>2.17075</v>
      </c>
      <c r="U121" s="7" t="s">
        <v>423</v>
      </c>
      <c r="V121" s="7" t="s">
        <v>246</v>
      </c>
    </row>
    <row r="122" spans="1:22" x14ac:dyDescent="0.25">
      <c r="A122" s="7" t="s">
        <v>424</v>
      </c>
      <c r="B122" s="7" t="s">
        <v>425</v>
      </c>
      <c r="C122" s="7" t="s">
        <v>177</v>
      </c>
      <c r="D122" s="7"/>
      <c r="E122" s="7" t="s">
        <v>426</v>
      </c>
      <c r="F122" s="8">
        <v>2800</v>
      </c>
      <c r="G122" s="8">
        <v>3220</v>
      </c>
      <c r="H122" s="9">
        <f>IF(OR(F122="",F122=0),"",MAX(F122,IF(ISNUMBER('Нормы и нормо-часы'!K123),ROUNDUP('Нормы и нормо-часы'!K123/(1-$F$3),0),0)))</f>
        <v>2880</v>
      </c>
      <c r="I122" s="9">
        <f>IF(OR(G122="",G122=0),"",MAX(G122,IF(ISNUMBER('Нормы и нормо-часы'!L123),ROUNDUP('Нормы и нормо-часы'!L123/(1-$F$3),0),0)))</f>
        <v>3456</v>
      </c>
      <c r="J122" s="10">
        <f t="shared" si="49"/>
        <v>2.857142857142847E-2</v>
      </c>
      <c r="K122" s="10">
        <f t="shared" si="50"/>
        <v>7.3291925465838403E-2</v>
      </c>
      <c r="L122" s="8">
        <v>1700</v>
      </c>
      <c r="M122" s="8">
        <v>1955</v>
      </c>
      <c r="N122" s="10">
        <f t="shared" si="51"/>
        <v>0.40972222222222221</v>
      </c>
      <c r="O122" s="10">
        <f t="shared" si="52"/>
        <v>0.43431712962962965</v>
      </c>
      <c r="P122" s="8">
        <f t="shared" si="53"/>
        <v>1180</v>
      </c>
      <c r="Q122" s="8">
        <f t="shared" si="54"/>
        <v>1501</v>
      </c>
      <c r="R122" s="8">
        <v>2856.35</v>
      </c>
      <c r="S122" s="8">
        <v>3856.07</v>
      </c>
      <c r="T122" s="11">
        <f t="shared" si="55"/>
        <v>1.3771678571428572</v>
      </c>
      <c r="U122" s="7" t="s">
        <v>427</v>
      </c>
      <c r="V122" s="7" t="s">
        <v>428</v>
      </c>
    </row>
    <row r="123" spans="1:22" x14ac:dyDescent="0.25">
      <c r="A123" s="7" t="s">
        <v>429</v>
      </c>
      <c r="B123" s="7" t="s">
        <v>430</v>
      </c>
      <c r="C123" s="7" t="s">
        <v>177</v>
      </c>
      <c r="D123" s="7"/>
      <c r="E123" s="7" t="s">
        <v>426</v>
      </c>
      <c r="F123" s="8">
        <v>2500</v>
      </c>
      <c r="G123" s="8">
        <v>2875</v>
      </c>
      <c r="H123" s="9">
        <f>IF(OR(F123="",F123=0),"",MAX(F123,IF(ISNUMBER('Нормы и нормо-часы'!K124),ROUNDUP('Нормы и нормо-часы'!K124/(1-$F$3),0),0)))</f>
        <v>2500</v>
      </c>
      <c r="I123" s="9">
        <f>IF(OR(G123="",G123=0),"",MAX(G123,IF(ISNUMBER('Нормы и нормо-часы'!L124),ROUNDUP('Нормы и нормо-часы'!L124/(1-$F$3),0),0)))</f>
        <v>2880</v>
      </c>
      <c r="J123" s="10">
        <f t="shared" si="49"/>
        <v>0</v>
      </c>
      <c r="K123" s="10">
        <f t="shared" si="50"/>
        <v>1.7391304347826875E-3</v>
      </c>
      <c r="L123" s="8">
        <v>1500</v>
      </c>
      <c r="M123" s="8">
        <v>1725</v>
      </c>
      <c r="N123" s="10">
        <f t="shared" si="51"/>
        <v>0.4</v>
      </c>
      <c r="O123" s="10">
        <f t="shared" si="52"/>
        <v>0.40104166666666669</v>
      </c>
      <c r="P123" s="8">
        <f t="shared" si="53"/>
        <v>1000</v>
      </c>
      <c r="Q123" s="8">
        <f t="shared" si="54"/>
        <v>1155</v>
      </c>
      <c r="R123" s="8">
        <v>1389.11</v>
      </c>
      <c r="S123" s="8">
        <v>1875.3</v>
      </c>
      <c r="T123" s="11">
        <f t="shared" si="55"/>
        <v>0.75012000000000001</v>
      </c>
      <c r="U123" s="7" t="s">
        <v>431</v>
      </c>
      <c r="V123" s="7"/>
    </row>
    <row r="124" spans="1:22" x14ac:dyDescent="0.25">
      <c r="A124" s="7" t="s">
        <v>432</v>
      </c>
      <c r="B124" s="7" t="s">
        <v>433</v>
      </c>
      <c r="C124" s="7" t="s">
        <v>177</v>
      </c>
      <c r="D124" s="7"/>
      <c r="E124" s="7" t="s">
        <v>426</v>
      </c>
      <c r="F124" s="8">
        <v>3500</v>
      </c>
      <c r="G124" s="8">
        <v>4025</v>
      </c>
      <c r="H124" s="9">
        <f>IF(OR(F124="",F124=0),"",MAX(F124,IF(ISNUMBER('Нормы и нормо-часы'!K125),ROUNDUP('Нормы и нормо-часы'!K125/(1-$F$3),0),0)))</f>
        <v>3520</v>
      </c>
      <c r="I124" s="9">
        <f>IF(OR(G124="",G124=0),"",MAX(G124,IF(ISNUMBER('Нормы и нормо-часы'!L125),ROUNDUP('Нормы и нормо-часы'!L125/(1-$F$3),0),0)))</f>
        <v>4224</v>
      </c>
      <c r="J124" s="10">
        <f t="shared" si="49"/>
        <v>5.7142857142857828E-3</v>
      </c>
      <c r="K124" s="10">
        <f t="shared" si="50"/>
        <v>4.9440993788819831E-2</v>
      </c>
      <c r="L124" s="8">
        <v>2100</v>
      </c>
      <c r="M124" s="8">
        <v>2415</v>
      </c>
      <c r="N124" s="10">
        <f t="shared" si="51"/>
        <v>0.40340909090909088</v>
      </c>
      <c r="O124" s="10">
        <f t="shared" si="52"/>
        <v>0.42826704545454547</v>
      </c>
      <c r="P124" s="8">
        <f t="shared" si="53"/>
        <v>1420</v>
      </c>
      <c r="Q124" s="8">
        <f t="shared" si="54"/>
        <v>1809</v>
      </c>
      <c r="R124" s="8">
        <v>3132.26</v>
      </c>
      <c r="S124" s="8">
        <v>4228.55</v>
      </c>
      <c r="T124" s="11">
        <f t="shared" si="55"/>
        <v>1.2081571428571429</v>
      </c>
      <c r="U124" s="7" t="s">
        <v>434</v>
      </c>
      <c r="V124" s="7"/>
    </row>
    <row r="125" spans="1:22" x14ac:dyDescent="0.25">
      <c r="A125" s="7" t="s">
        <v>435</v>
      </c>
      <c r="B125" s="7" t="s">
        <v>436</v>
      </c>
      <c r="C125" s="7" t="s">
        <v>177</v>
      </c>
      <c r="D125" s="7"/>
      <c r="E125" s="7" t="s">
        <v>426</v>
      </c>
      <c r="F125" s="8">
        <v>5000</v>
      </c>
      <c r="G125" s="8">
        <v>5750</v>
      </c>
      <c r="H125" s="9">
        <f>IF(OR(F125="",F125=0),"",MAX(F125,IF(ISNUMBER('Нормы и нормо-часы'!K126),ROUNDUP('Нормы и нормо-часы'!K126/(1-$F$3),0),0)))</f>
        <v>5000</v>
      </c>
      <c r="I125" s="9">
        <f>IF(OR(G125="",G125=0),"",MAX(G125,IF(ISNUMBER('Нормы и нормо-часы'!L126),ROUNDUP('Нормы и нормо-часы'!L126/(1-$F$3),0),0)))</f>
        <v>5760</v>
      </c>
      <c r="J125" s="10">
        <f t="shared" si="49"/>
        <v>0</v>
      </c>
      <c r="K125" s="10">
        <f t="shared" si="50"/>
        <v>1.7391304347826875E-3</v>
      </c>
      <c r="L125" s="8">
        <v>3000</v>
      </c>
      <c r="M125" s="8">
        <v>3450</v>
      </c>
      <c r="N125" s="10">
        <f t="shared" si="51"/>
        <v>0.4</v>
      </c>
      <c r="O125" s="10">
        <f t="shared" si="52"/>
        <v>0.40104166666666669</v>
      </c>
      <c r="P125" s="8">
        <f t="shared" si="53"/>
        <v>2000</v>
      </c>
      <c r="Q125" s="8">
        <f t="shared" si="54"/>
        <v>2310</v>
      </c>
      <c r="R125" s="8">
        <v>3376.98</v>
      </c>
      <c r="S125" s="8">
        <v>4558.92</v>
      </c>
      <c r="T125" s="11">
        <f t="shared" si="55"/>
        <v>0.91178400000000004</v>
      </c>
      <c r="U125" s="7" t="s">
        <v>437</v>
      </c>
      <c r="V125" s="7"/>
    </row>
    <row r="126" spans="1:22" x14ac:dyDescent="0.25">
      <c r="A126" s="7" t="s">
        <v>438</v>
      </c>
      <c r="B126" s="7" t="s">
        <v>439</v>
      </c>
      <c r="C126" s="7" t="s">
        <v>54</v>
      </c>
      <c r="D126" s="7"/>
      <c r="E126" s="7" t="s">
        <v>410</v>
      </c>
      <c r="F126" s="8">
        <v>250</v>
      </c>
      <c r="G126" s="8">
        <v>288</v>
      </c>
      <c r="H126" s="9">
        <f>IF(OR(F126="",F126=0),"",MAX(F126,IF(ISNUMBER('Нормы и нормо-часы'!K127),ROUNDUP('Нормы и нормо-часы'!K127/(1-$F$3),0),0)))</f>
        <v>340</v>
      </c>
      <c r="I126" s="9">
        <f>IF(OR(G126="",G126=0),"",MAX(G126,IF(ISNUMBER('Нормы и нормо-часы'!L127),ROUNDUP('Нормы и нормо-часы'!L127/(1-$F$3),0),0)))</f>
        <v>408</v>
      </c>
      <c r="J126" s="10">
        <f t="shared" si="49"/>
        <v>0.3600000000000001</v>
      </c>
      <c r="K126" s="10">
        <f t="shared" si="50"/>
        <v>0.41666666666666674</v>
      </c>
      <c r="L126" s="8">
        <v>150</v>
      </c>
      <c r="M126" s="8">
        <v>172</v>
      </c>
      <c r="N126" s="10">
        <f t="shared" si="51"/>
        <v>0.55882352941176472</v>
      </c>
      <c r="O126" s="10">
        <f t="shared" si="52"/>
        <v>0.57843137254901966</v>
      </c>
      <c r="P126" s="8">
        <f t="shared" si="53"/>
        <v>190</v>
      </c>
      <c r="Q126" s="8">
        <f t="shared" si="54"/>
        <v>236</v>
      </c>
      <c r="R126" s="8">
        <v>428.86</v>
      </c>
      <c r="S126" s="8">
        <v>578.96</v>
      </c>
      <c r="T126" s="11">
        <f t="shared" si="55"/>
        <v>2.3158400000000001</v>
      </c>
      <c r="U126" s="7" t="s">
        <v>440</v>
      </c>
      <c r="V126" s="7" t="s">
        <v>441</v>
      </c>
    </row>
    <row r="127" spans="1:22" x14ac:dyDescent="0.25">
      <c r="A127" s="7" t="s">
        <v>442</v>
      </c>
      <c r="B127" s="7" t="s">
        <v>443</v>
      </c>
      <c r="C127" s="7" t="s">
        <v>54</v>
      </c>
      <c r="D127" s="7"/>
      <c r="E127" s="7" t="s">
        <v>410</v>
      </c>
      <c r="F127" s="8">
        <v>350</v>
      </c>
      <c r="G127" s="8">
        <v>402</v>
      </c>
      <c r="H127" s="9">
        <f>IF(OR(F127="",F127=0),"",MAX(F127,IF(ISNUMBER('Нормы и нормо-часы'!K128),ROUNDUP('Нормы и нормо-часы'!K128/(1-$F$3),0),0)))</f>
        <v>454</v>
      </c>
      <c r="I127" s="9">
        <f>IF(OR(G127="",G127=0),"",MAX(G127,IF(ISNUMBER('Нормы и нормо-часы'!L128),ROUNDUP('Нормы и нормо-часы'!L128/(1-$F$3),0),0)))</f>
        <v>544</v>
      </c>
      <c r="J127" s="10">
        <f t="shared" si="49"/>
        <v>0.29714285714285715</v>
      </c>
      <c r="K127" s="10">
        <f t="shared" si="50"/>
        <v>0.3532338308457712</v>
      </c>
      <c r="L127" s="8">
        <v>210</v>
      </c>
      <c r="M127" s="8">
        <v>241</v>
      </c>
      <c r="N127" s="10">
        <f t="shared" si="51"/>
        <v>0.5374449339207048</v>
      </c>
      <c r="O127" s="10">
        <f t="shared" si="52"/>
        <v>0.55698529411764708</v>
      </c>
      <c r="P127" s="8">
        <f t="shared" si="53"/>
        <v>244</v>
      </c>
      <c r="Q127" s="8">
        <f t="shared" si="54"/>
        <v>303</v>
      </c>
      <c r="R127" s="8">
        <v>630.46</v>
      </c>
      <c r="S127" s="8">
        <v>851.12</v>
      </c>
      <c r="T127" s="11">
        <f t="shared" si="55"/>
        <v>2.4317714285714285</v>
      </c>
      <c r="U127" s="7" t="s">
        <v>444</v>
      </c>
      <c r="V127" s="7"/>
    </row>
    <row r="128" spans="1:22" x14ac:dyDescent="0.25">
      <c r="A128" s="7" t="s">
        <v>445</v>
      </c>
      <c r="B128" s="7" t="s">
        <v>446</v>
      </c>
      <c r="C128" s="7" t="s">
        <v>177</v>
      </c>
      <c r="D128" s="7"/>
      <c r="E128" s="7" t="s">
        <v>410</v>
      </c>
      <c r="F128" s="8">
        <v>3500</v>
      </c>
      <c r="G128" s="8">
        <v>4025</v>
      </c>
      <c r="H128" s="9">
        <f>IF(OR(F128="",F128=0),"",MAX(F128,IF(ISNUMBER('Нормы и нормо-часы'!K129),ROUNDUP('Нормы и нормо-часы'!K129/(1-$F$3),0),0)))</f>
        <v>3500</v>
      </c>
      <c r="I128" s="9">
        <f>IF(OR(G128="",G128=0),"",MAX(G128,IF(ISNUMBER('Нормы и нормо-часы'!L129),ROUNDUP('Нормы и нормо-часы'!L129/(1-$F$3),0),0)))</f>
        <v>4080</v>
      </c>
      <c r="J128" s="10">
        <f t="shared" si="49"/>
        <v>0</v>
      </c>
      <c r="K128" s="10">
        <f t="shared" si="50"/>
        <v>1.3664596273291973E-2</v>
      </c>
      <c r="L128" s="8">
        <v>2100</v>
      </c>
      <c r="M128" s="8">
        <v>2415</v>
      </c>
      <c r="N128" s="10">
        <f t="shared" si="51"/>
        <v>0.4</v>
      </c>
      <c r="O128" s="10">
        <f t="shared" si="52"/>
        <v>0.40808823529411764</v>
      </c>
      <c r="P128" s="8">
        <f t="shared" si="53"/>
        <v>1400</v>
      </c>
      <c r="Q128" s="8">
        <f t="shared" si="54"/>
        <v>1665</v>
      </c>
      <c r="R128" s="8">
        <v>3143.85</v>
      </c>
      <c r="S128" s="8">
        <v>4244.2</v>
      </c>
      <c r="T128" s="11">
        <f t="shared" si="55"/>
        <v>1.2126285714285714</v>
      </c>
      <c r="U128" s="7" t="s">
        <v>100</v>
      </c>
      <c r="V128" s="7"/>
    </row>
    <row r="129" spans="1:22" x14ac:dyDescent="0.25">
      <c r="A129" s="7" t="s">
        <v>447</v>
      </c>
      <c r="B129" s="7" t="s">
        <v>448</v>
      </c>
      <c r="C129" s="7" t="s">
        <v>177</v>
      </c>
      <c r="D129" s="7"/>
      <c r="E129" s="7" t="s">
        <v>426</v>
      </c>
      <c r="F129" s="8">
        <v>600</v>
      </c>
      <c r="G129" s="8">
        <v>690</v>
      </c>
      <c r="H129" s="9">
        <f>IF(OR(F129="",F129=0),"",MAX(F129,IF(ISNUMBER('Нормы и нормо-часы'!K130),ROUNDUP('Нормы и нормо-часы'!K130/(1-$F$3),0),0)))</f>
        <v>800</v>
      </c>
      <c r="I129" s="9">
        <f>IF(OR(G129="",G129=0),"",MAX(G129,IF(ISNUMBER('Нормы и нормо-часы'!L130),ROUNDUP('Нормы и нормо-часы'!L130/(1-$F$3),0),0)))</f>
        <v>960</v>
      </c>
      <c r="J129" s="10">
        <f t="shared" si="49"/>
        <v>0.33333333333333326</v>
      </c>
      <c r="K129" s="10">
        <f t="shared" si="50"/>
        <v>0.39130434782608692</v>
      </c>
      <c r="L129" s="8">
        <v>360</v>
      </c>
      <c r="M129" s="8">
        <v>414</v>
      </c>
      <c r="N129" s="10">
        <f t="shared" si="51"/>
        <v>0.55000000000000004</v>
      </c>
      <c r="O129" s="10">
        <f t="shared" si="52"/>
        <v>0.56874999999999998</v>
      </c>
      <c r="P129" s="8">
        <f t="shared" si="53"/>
        <v>440</v>
      </c>
      <c r="Q129" s="8">
        <f t="shared" si="54"/>
        <v>546</v>
      </c>
      <c r="R129" s="8">
        <v>641.99</v>
      </c>
      <c r="S129" s="8">
        <v>866.69</v>
      </c>
      <c r="T129" s="11">
        <f t="shared" si="55"/>
        <v>1.4444833333333333</v>
      </c>
      <c r="U129" s="7" t="s">
        <v>449</v>
      </c>
      <c r="V129" s="7"/>
    </row>
    <row r="130" spans="1:22" x14ac:dyDescent="0.25">
      <c r="A130" s="7" t="s">
        <v>450</v>
      </c>
      <c r="B130" s="7" t="s">
        <v>451</v>
      </c>
      <c r="C130" s="7" t="s">
        <v>177</v>
      </c>
      <c r="D130" s="7"/>
      <c r="E130" s="7" t="s">
        <v>426</v>
      </c>
      <c r="F130" s="8">
        <v>3500</v>
      </c>
      <c r="G130" s="8">
        <v>4025</v>
      </c>
      <c r="H130" s="9">
        <f>IF(OR(F130="",F130=0),"",MAX(F130,IF(ISNUMBER('Нормы и нормо-часы'!K131),ROUNDUP('Нормы и нормо-часы'!K131/(1-$F$3),0),0)))</f>
        <v>3500</v>
      </c>
      <c r="I130" s="9">
        <f>IF(OR(G130="",G130=0),"",MAX(G130,IF(ISNUMBER('Нормы и нормо-часы'!L131),ROUNDUP('Нормы и нормо-часы'!L131/(1-$F$3),0),0)))</f>
        <v>4025</v>
      </c>
      <c r="J130" s="10">
        <f t="shared" si="49"/>
        <v>0</v>
      </c>
      <c r="K130" s="10">
        <f t="shared" si="50"/>
        <v>0</v>
      </c>
      <c r="L130" s="8">
        <v>2100</v>
      </c>
      <c r="M130" s="8">
        <v>2415</v>
      </c>
      <c r="N130" s="10">
        <f t="shared" si="51"/>
        <v>0.4</v>
      </c>
      <c r="O130" s="10">
        <f t="shared" si="52"/>
        <v>0.4</v>
      </c>
      <c r="P130" s="8">
        <f t="shared" si="53"/>
        <v>1400</v>
      </c>
      <c r="Q130" s="8">
        <f t="shared" si="54"/>
        <v>1610</v>
      </c>
      <c r="R130" s="8">
        <v>3262.36</v>
      </c>
      <c r="S130" s="8">
        <v>4404.1899999999996</v>
      </c>
      <c r="T130" s="11">
        <f t="shared" si="55"/>
        <v>1.2583399999999998</v>
      </c>
      <c r="U130" s="7" t="s">
        <v>452</v>
      </c>
      <c r="V130" s="7"/>
    </row>
    <row r="131" spans="1:22" x14ac:dyDescent="0.25">
      <c r="A131" s="7" t="s">
        <v>453</v>
      </c>
      <c r="B131" s="7" t="s">
        <v>454</v>
      </c>
      <c r="C131" s="7" t="s">
        <v>177</v>
      </c>
      <c r="D131" s="7"/>
      <c r="E131" s="7" t="s">
        <v>426</v>
      </c>
      <c r="F131" s="8">
        <v>2500</v>
      </c>
      <c r="G131" s="8">
        <v>2875</v>
      </c>
      <c r="H131" s="9">
        <f>IF(OR(F131="",F131=0),"",MAX(F131,IF(ISNUMBER('Нормы и нормо-часы'!K132),ROUNDUP('Нормы и нормо-часы'!K132/(1-$F$3),0),0)))</f>
        <v>2500</v>
      </c>
      <c r="I131" s="9">
        <f>IF(OR(G131="",G131=0),"",MAX(G131,IF(ISNUMBER('Нормы и нормо-часы'!L132),ROUNDUP('Нормы и нормо-часы'!L132/(1-$F$3),0),0)))</f>
        <v>2880</v>
      </c>
      <c r="J131" s="10">
        <f t="shared" si="49"/>
        <v>0</v>
      </c>
      <c r="K131" s="10">
        <f t="shared" si="50"/>
        <v>1.7391304347826875E-3</v>
      </c>
      <c r="L131" s="8">
        <v>1500</v>
      </c>
      <c r="M131" s="8">
        <v>1725</v>
      </c>
      <c r="N131" s="10">
        <f t="shared" si="51"/>
        <v>0.4</v>
      </c>
      <c r="O131" s="10">
        <f t="shared" si="52"/>
        <v>0.40104166666666669</v>
      </c>
      <c r="P131" s="8">
        <f t="shared" si="53"/>
        <v>1000</v>
      </c>
      <c r="Q131" s="8">
        <f t="shared" si="54"/>
        <v>1155</v>
      </c>
      <c r="R131" s="8">
        <v>2716.88</v>
      </c>
      <c r="S131" s="8">
        <v>3667.79</v>
      </c>
      <c r="T131" s="11">
        <f t="shared" si="55"/>
        <v>1.4671160000000001</v>
      </c>
      <c r="U131" s="7" t="s">
        <v>455</v>
      </c>
      <c r="V131" s="7"/>
    </row>
    <row r="132" spans="1:22" x14ac:dyDescent="0.25">
      <c r="A132" s="7" t="s">
        <v>456</v>
      </c>
      <c r="B132" s="7" t="s">
        <v>457</v>
      </c>
      <c r="C132" s="7" t="s">
        <v>177</v>
      </c>
      <c r="D132" s="7"/>
      <c r="E132" s="7" t="s">
        <v>426</v>
      </c>
      <c r="F132" s="8">
        <v>3800</v>
      </c>
      <c r="G132" s="8">
        <v>4370</v>
      </c>
      <c r="H132" s="9">
        <f>IF(OR(F132="",F132=0),"",MAX(F132,IF(ISNUMBER('Нормы и нормо-часы'!K133),ROUNDUP('Нормы и нормо-часы'!K133/(1-$F$3),0),0)))</f>
        <v>4000</v>
      </c>
      <c r="I132" s="9">
        <f>IF(OR(G132="",G132=0),"",MAX(G132,IF(ISNUMBER('Нормы и нормо-часы'!L133),ROUNDUP('Нормы и нормо-часы'!L133/(1-$F$3),0),0)))</f>
        <v>4800</v>
      </c>
      <c r="J132" s="10">
        <f t="shared" si="49"/>
        <v>5.2631578947368363E-2</v>
      </c>
      <c r="K132" s="10">
        <f t="shared" si="50"/>
        <v>9.8398169336384456E-2</v>
      </c>
      <c r="L132" s="8">
        <v>2300</v>
      </c>
      <c r="M132" s="8">
        <v>2645</v>
      </c>
      <c r="N132" s="10">
        <f t="shared" si="51"/>
        <v>0.42499999999999999</v>
      </c>
      <c r="O132" s="10">
        <f t="shared" si="52"/>
        <v>0.44895833333333335</v>
      </c>
      <c r="P132" s="8">
        <f t="shared" si="53"/>
        <v>1700</v>
      </c>
      <c r="Q132" s="8">
        <f t="shared" si="54"/>
        <v>2155</v>
      </c>
      <c r="R132" s="8">
        <v>3694.65</v>
      </c>
      <c r="S132" s="8">
        <v>4987.78</v>
      </c>
      <c r="T132" s="11">
        <f t="shared" si="55"/>
        <v>1.3125736842105262</v>
      </c>
      <c r="U132" s="7" t="s">
        <v>458</v>
      </c>
      <c r="V132" s="7"/>
    </row>
    <row r="133" spans="1:22" x14ac:dyDescent="0.25">
      <c r="A133" s="7" t="s">
        <v>459</v>
      </c>
      <c r="B133" s="7" t="s">
        <v>460</v>
      </c>
      <c r="C133" s="7" t="s">
        <v>177</v>
      </c>
      <c r="D133" s="7"/>
      <c r="E133" s="7" t="s">
        <v>426</v>
      </c>
      <c r="F133" s="8">
        <v>6000</v>
      </c>
      <c r="G133" s="8">
        <v>6900</v>
      </c>
      <c r="H133" s="9">
        <f>IF(OR(F133="",F133=0),"",MAX(F133,IF(ISNUMBER('Нормы и нормо-часы'!K134),ROUNDUP('Нормы и нормо-часы'!K134/(1-$F$3),0),0)))</f>
        <v>6400</v>
      </c>
      <c r="I133" s="9">
        <f>IF(OR(G133="",G133=0),"",MAX(G133,IF(ISNUMBER('Нормы и нормо-часы'!L134),ROUNDUP('Нормы и нормо-часы'!L134/(1-$F$3),0),0)))</f>
        <v>7680</v>
      </c>
      <c r="J133" s="10">
        <f t="shared" si="49"/>
        <v>6.6666666666666652E-2</v>
      </c>
      <c r="K133" s="10">
        <f t="shared" si="50"/>
        <v>0.11304347826086958</v>
      </c>
      <c r="L133" s="8">
        <v>3600</v>
      </c>
      <c r="M133" s="8">
        <v>4140</v>
      </c>
      <c r="N133" s="10">
        <f t="shared" si="51"/>
        <v>0.4375</v>
      </c>
      <c r="O133" s="10">
        <f t="shared" si="52"/>
        <v>0.4609375</v>
      </c>
      <c r="P133" s="8">
        <f t="shared" si="53"/>
        <v>2800</v>
      </c>
      <c r="Q133" s="8">
        <f t="shared" si="54"/>
        <v>3540</v>
      </c>
      <c r="R133" s="8">
        <v>3578.22</v>
      </c>
      <c r="S133" s="8">
        <v>4830.6000000000004</v>
      </c>
      <c r="T133" s="11">
        <f t="shared" si="55"/>
        <v>0.80510000000000004</v>
      </c>
      <c r="U133" s="7" t="s">
        <v>461</v>
      </c>
      <c r="V133" s="7" t="s">
        <v>462</v>
      </c>
    </row>
    <row r="134" spans="1:22" x14ac:dyDescent="0.25">
      <c r="A134" s="7" t="s">
        <v>463</v>
      </c>
      <c r="B134" s="7" t="s">
        <v>464</v>
      </c>
      <c r="C134" s="7" t="s">
        <v>177</v>
      </c>
      <c r="D134" s="7"/>
      <c r="E134" s="7" t="s">
        <v>426</v>
      </c>
      <c r="F134" s="8">
        <v>500</v>
      </c>
      <c r="G134" s="8">
        <v>575</v>
      </c>
      <c r="H134" s="9">
        <f>IF(OR(F134="",F134=0),"",MAX(F134,IF(ISNUMBER('Нормы и нормо-часы'!K135),ROUNDUP('Нормы и нормо-часы'!K135/(1-$F$3),0),0)))</f>
        <v>640</v>
      </c>
      <c r="I134" s="9">
        <f>IF(OR(G134="",G134=0),"",MAX(G134,IF(ISNUMBER('Нормы и нормо-часы'!L135),ROUNDUP('Нормы и нормо-часы'!L135/(1-$F$3),0),0)))</f>
        <v>768</v>
      </c>
      <c r="J134" s="10">
        <f t="shared" si="49"/>
        <v>0.28000000000000003</v>
      </c>
      <c r="K134" s="10">
        <f t="shared" si="50"/>
        <v>0.33565217391304358</v>
      </c>
      <c r="L134" s="8">
        <v>300</v>
      </c>
      <c r="M134" s="8">
        <v>345</v>
      </c>
      <c r="N134" s="10">
        <f t="shared" si="51"/>
        <v>0.53125</v>
      </c>
      <c r="O134" s="10">
        <f t="shared" si="52"/>
        <v>0.55078125</v>
      </c>
      <c r="P134" s="8">
        <f t="shared" si="53"/>
        <v>340</v>
      </c>
      <c r="Q134" s="8">
        <f t="shared" si="54"/>
        <v>423</v>
      </c>
      <c r="R134" s="8">
        <v>641.99</v>
      </c>
      <c r="S134" s="8">
        <v>866.69</v>
      </c>
      <c r="T134" s="11">
        <f t="shared" si="55"/>
        <v>1.7333800000000001</v>
      </c>
      <c r="U134" s="7" t="s">
        <v>465</v>
      </c>
      <c r="V134" s="7"/>
    </row>
    <row r="135" spans="1:22" x14ac:dyDescent="0.25">
      <c r="A135" s="7" t="s">
        <v>466</v>
      </c>
      <c r="B135" s="7" t="s">
        <v>467</v>
      </c>
      <c r="C135" s="7" t="s">
        <v>177</v>
      </c>
      <c r="D135" s="7"/>
      <c r="E135" s="7" t="s">
        <v>468</v>
      </c>
      <c r="F135" s="8">
        <v>2500</v>
      </c>
      <c r="G135" s="8">
        <v>2875</v>
      </c>
      <c r="H135" s="9">
        <f>IF(OR(F135="",F135=0),"",MAX(F135,IF(ISNUMBER('Нормы и нормо-часы'!K136),ROUNDUP('Нормы и нормо-часы'!K136/(1-$F$3),0),0)))</f>
        <v>2834</v>
      </c>
      <c r="I135" s="9">
        <f>IF(OR(G135="",G135=0),"",MAX(G135,IF(ISNUMBER('Нормы и нормо-часы'!L136),ROUNDUP('Нормы и нормо-часы'!L136/(1-$F$3),0),0)))</f>
        <v>3400</v>
      </c>
      <c r="J135" s="10">
        <f t="shared" si="49"/>
        <v>0.13359999999999994</v>
      </c>
      <c r="K135" s="10">
        <f t="shared" si="50"/>
        <v>0.18260869565217397</v>
      </c>
      <c r="L135" s="8">
        <v>1500</v>
      </c>
      <c r="M135" s="8">
        <v>1725</v>
      </c>
      <c r="N135" s="10">
        <f t="shared" si="51"/>
        <v>0.47071277346506707</v>
      </c>
      <c r="O135" s="10">
        <f t="shared" si="52"/>
        <v>0.49264705882352944</v>
      </c>
      <c r="P135" s="8">
        <f t="shared" si="53"/>
        <v>1334</v>
      </c>
      <c r="Q135" s="8">
        <f t="shared" si="54"/>
        <v>1675</v>
      </c>
      <c r="R135" s="8">
        <v>1542.38</v>
      </c>
      <c r="S135" s="8">
        <v>2082.21</v>
      </c>
      <c r="T135" s="11">
        <f t="shared" si="55"/>
        <v>0.83288400000000007</v>
      </c>
      <c r="U135" s="7" t="s">
        <v>100</v>
      </c>
      <c r="V135" s="7"/>
    </row>
    <row r="136" spans="1:22" x14ac:dyDescent="0.25">
      <c r="A136" s="7" t="s">
        <v>469</v>
      </c>
      <c r="B136" s="7" t="s">
        <v>470</v>
      </c>
      <c r="C136" s="7" t="s">
        <v>177</v>
      </c>
      <c r="D136" s="7"/>
      <c r="E136" s="7" t="s">
        <v>426</v>
      </c>
      <c r="F136" s="8">
        <v>7800</v>
      </c>
      <c r="G136" s="8">
        <v>8970</v>
      </c>
      <c r="H136" s="9">
        <f>IF(OR(F136="",F136=0),"",MAX(F136,IF(ISNUMBER('Нормы и нормо-часы'!K137),ROUNDUP('Нормы и нормо-часы'!K137/(1-$F$3),0),0)))</f>
        <v>8000</v>
      </c>
      <c r="I136" s="9">
        <f>IF(OR(G136="",G136=0),"",MAX(G136,IF(ISNUMBER('Нормы и нормо-часы'!L137),ROUNDUP('Нормы и нормо-часы'!L137/(1-$F$3),0),0)))</f>
        <v>9600</v>
      </c>
      <c r="J136" s="10">
        <f t="shared" si="49"/>
        <v>2.564102564102555E-2</v>
      </c>
      <c r="K136" s="10">
        <f t="shared" si="50"/>
        <v>7.0234113712374535E-2</v>
      </c>
      <c r="L136" s="8">
        <v>4700</v>
      </c>
      <c r="M136" s="8">
        <v>5405</v>
      </c>
      <c r="N136" s="10">
        <f t="shared" si="51"/>
        <v>0.41249999999999998</v>
      </c>
      <c r="O136" s="10">
        <f t="shared" si="52"/>
        <v>0.43697916666666664</v>
      </c>
      <c r="P136" s="8">
        <f t="shared" si="53"/>
        <v>3300</v>
      </c>
      <c r="Q136" s="8">
        <f t="shared" si="54"/>
        <v>4195</v>
      </c>
      <c r="R136" s="8">
        <v>5292.87</v>
      </c>
      <c r="S136" s="8">
        <v>7145.37</v>
      </c>
      <c r="T136" s="11">
        <f t="shared" si="55"/>
        <v>0.91607307692307693</v>
      </c>
      <c r="U136" s="7" t="s">
        <v>471</v>
      </c>
      <c r="V136" s="7"/>
    </row>
    <row r="137" spans="1:22" x14ac:dyDescent="0.25">
      <c r="A137" s="7" t="s">
        <v>472</v>
      </c>
      <c r="B137" s="7" t="s">
        <v>473</v>
      </c>
      <c r="C137" s="7" t="s">
        <v>177</v>
      </c>
      <c r="D137" s="7"/>
      <c r="E137" s="7" t="s">
        <v>426</v>
      </c>
      <c r="F137" s="8">
        <v>8800</v>
      </c>
      <c r="G137" s="8">
        <v>10120</v>
      </c>
      <c r="H137" s="9">
        <f>IF(OR(F137="",F137=0),"",MAX(F137,IF(ISNUMBER('Нормы и нормо-часы'!K138),ROUNDUP('Нормы и нормо-часы'!K138/(1-$F$3),0),0)))</f>
        <v>9600</v>
      </c>
      <c r="I137" s="9">
        <f>IF(OR(G137="",G137=0),"",MAX(G137,IF(ISNUMBER('Нормы и нормо-часы'!L138),ROUNDUP('Нормы и нормо-часы'!L138/(1-$F$3),0),0)))</f>
        <v>11520</v>
      </c>
      <c r="J137" s="10">
        <f t="shared" si="49"/>
        <v>9.0909090909090828E-2</v>
      </c>
      <c r="K137" s="10">
        <f t="shared" si="50"/>
        <v>0.13833992094861669</v>
      </c>
      <c r="L137" s="8">
        <v>5300</v>
      </c>
      <c r="M137" s="8">
        <v>6095</v>
      </c>
      <c r="N137" s="10">
        <f t="shared" si="51"/>
        <v>0.44791666666666669</v>
      </c>
      <c r="O137" s="10">
        <f t="shared" si="52"/>
        <v>0.4709201388888889</v>
      </c>
      <c r="P137" s="8">
        <f t="shared" si="53"/>
        <v>4300</v>
      </c>
      <c r="Q137" s="8">
        <f t="shared" si="54"/>
        <v>5425</v>
      </c>
      <c r="R137" s="8">
        <v>6067.52</v>
      </c>
      <c r="S137" s="8">
        <v>8191.15</v>
      </c>
      <c r="T137" s="11">
        <f t="shared" si="55"/>
        <v>0.93081249999999993</v>
      </c>
      <c r="U137" s="7" t="s">
        <v>474</v>
      </c>
      <c r="V137" s="7"/>
    </row>
    <row r="138" spans="1:22" x14ac:dyDescent="0.25">
      <c r="A138" s="7" t="s">
        <v>475</v>
      </c>
      <c r="B138" s="7" t="s">
        <v>476</v>
      </c>
      <c r="C138" s="7" t="s">
        <v>177</v>
      </c>
      <c r="D138" s="7"/>
      <c r="E138" s="7" t="s">
        <v>426</v>
      </c>
      <c r="F138" s="8">
        <v>10300</v>
      </c>
      <c r="G138" s="8">
        <v>11845</v>
      </c>
      <c r="H138" s="9">
        <f>IF(OR(F138="",F138=0),"",MAX(F138,IF(ISNUMBER('Нормы и нормо-часы'!K139),ROUNDUP('Нормы и нормо-часы'!K139/(1-$F$3),0),0)))</f>
        <v>11200</v>
      </c>
      <c r="I138" s="9">
        <f>IF(OR(G138="",G138=0),"",MAX(G138,IF(ISNUMBER('Нормы и нормо-часы'!L139),ROUNDUP('Нормы и нормо-часы'!L139/(1-$F$3),0),0)))</f>
        <v>13440</v>
      </c>
      <c r="J138" s="10">
        <f t="shared" si="49"/>
        <v>8.737864077669899E-2</v>
      </c>
      <c r="K138" s="10">
        <f t="shared" si="50"/>
        <v>0.1346559729843817</v>
      </c>
      <c r="L138" s="8">
        <v>6200</v>
      </c>
      <c r="M138" s="8">
        <v>7130</v>
      </c>
      <c r="N138" s="10">
        <f t="shared" si="51"/>
        <v>0.44642857142857145</v>
      </c>
      <c r="O138" s="10">
        <f t="shared" si="52"/>
        <v>0.46949404761904762</v>
      </c>
      <c r="P138" s="8">
        <f t="shared" si="53"/>
        <v>5000</v>
      </c>
      <c r="Q138" s="8">
        <f t="shared" si="54"/>
        <v>6310</v>
      </c>
      <c r="R138" s="8">
        <v>6203.33</v>
      </c>
      <c r="S138" s="8">
        <v>8374.5</v>
      </c>
      <c r="T138" s="11">
        <f t="shared" si="55"/>
        <v>0.81305825242718444</v>
      </c>
      <c r="U138" s="7" t="s">
        <v>477</v>
      </c>
      <c r="V138" s="7"/>
    </row>
    <row r="139" spans="1:22" x14ac:dyDescent="0.25">
      <c r="A139" s="7" t="s">
        <v>478</v>
      </c>
      <c r="B139" s="7" t="s">
        <v>479</v>
      </c>
      <c r="C139" s="7" t="s">
        <v>177</v>
      </c>
      <c r="D139" s="7"/>
      <c r="E139" s="7" t="s">
        <v>426</v>
      </c>
      <c r="F139" s="8">
        <v>15000</v>
      </c>
      <c r="G139" s="8">
        <v>17250</v>
      </c>
      <c r="H139" s="9">
        <f>IF(OR(F139="",F139=0),"",MAX(F139,IF(ISNUMBER('Нормы и нормо-часы'!K140),ROUNDUP('Нормы и нормо-часы'!K140/(1-$F$3),0),0)))</f>
        <v>15000</v>
      </c>
      <c r="I139" s="9">
        <f>IF(OR(G139="",G139=0),"",MAX(G139,IF(ISNUMBER('Нормы и нормо-часы'!L140),ROUNDUP('Нормы и нормо-часы'!L140/(1-$F$3),0),0)))</f>
        <v>17280</v>
      </c>
      <c r="J139" s="10">
        <f t="shared" si="49"/>
        <v>0</v>
      </c>
      <c r="K139" s="10">
        <f t="shared" si="50"/>
        <v>1.7391304347826875E-3</v>
      </c>
      <c r="L139" s="8">
        <v>9000</v>
      </c>
      <c r="M139" s="8">
        <v>10350</v>
      </c>
      <c r="N139" s="10">
        <f t="shared" si="51"/>
        <v>0.4</v>
      </c>
      <c r="O139" s="10">
        <f t="shared" si="52"/>
        <v>0.40104166666666669</v>
      </c>
      <c r="P139" s="8">
        <f t="shared" si="53"/>
        <v>6000</v>
      </c>
      <c r="Q139" s="8">
        <f t="shared" si="54"/>
        <v>6930</v>
      </c>
      <c r="R139" s="8">
        <v>6619.52</v>
      </c>
      <c r="S139" s="8">
        <v>8936.35</v>
      </c>
      <c r="T139" s="11">
        <f t="shared" si="55"/>
        <v>0.59575666666666671</v>
      </c>
      <c r="U139" s="7" t="s">
        <v>480</v>
      </c>
      <c r="V139" s="7" t="s">
        <v>481</v>
      </c>
    </row>
    <row r="140" spans="1:22" x14ac:dyDescent="0.25">
      <c r="A140" s="7" t="s">
        <v>482</v>
      </c>
      <c r="B140" s="7" t="s">
        <v>483</v>
      </c>
      <c r="C140" s="7" t="s">
        <v>177</v>
      </c>
      <c r="D140" s="7"/>
      <c r="E140" s="7" t="s">
        <v>426</v>
      </c>
      <c r="F140" s="8">
        <v>7500</v>
      </c>
      <c r="G140" s="8">
        <v>8625</v>
      </c>
      <c r="H140" s="9">
        <f>IF(OR(F140="",F140=0),"",MAX(F140,IF(ISNUMBER('Нормы и нормо-часы'!K141),ROUNDUP('Нормы и нормо-часы'!K141/(1-$F$3),0),0)))</f>
        <v>7500</v>
      </c>
      <c r="I140" s="9">
        <f>IF(OR(G140="",G140=0),"",MAX(G140,IF(ISNUMBER('Нормы и нормо-часы'!L141),ROUNDUP('Нормы и нормо-часы'!L141/(1-$F$3),0),0)))</f>
        <v>8640</v>
      </c>
      <c r="J140" s="10">
        <f t="shared" si="49"/>
        <v>0</v>
      </c>
      <c r="K140" s="10">
        <f t="shared" si="50"/>
        <v>1.7391304347826875E-3</v>
      </c>
      <c r="L140" s="8">
        <v>4500</v>
      </c>
      <c r="M140" s="8">
        <v>5175</v>
      </c>
      <c r="N140" s="10">
        <f t="shared" si="51"/>
        <v>0.4</v>
      </c>
      <c r="O140" s="10">
        <f t="shared" si="52"/>
        <v>0.40104166666666669</v>
      </c>
      <c r="P140" s="8">
        <f t="shared" si="53"/>
        <v>3000</v>
      </c>
      <c r="Q140" s="8">
        <f t="shared" si="54"/>
        <v>3465</v>
      </c>
      <c r="R140" s="8">
        <v>4943.0200000000004</v>
      </c>
      <c r="S140" s="8">
        <v>6673.08</v>
      </c>
      <c r="T140" s="11">
        <f t="shared" si="55"/>
        <v>0.88974399999999998</v>
      </c>
      <c r="U140" s="7" t="s">
        <v>484</v>
      </c>
      <c r="V140" s="7"/>
    </row>
    <row r="141" spans="1:22" x14ac:dyDescent="0.25">
      <c r="A141" s="7" t="s">
        <v>485</v>
      </c>
      <c r="B141" s="7" t="s">
        <v>486</v>
      </c>
      <c r="C141" s="7" t="s">
        <v>177</v>
      </c>
      <c r="D141" s="7"/>
      <c r="E141" s="7" t="s">
        <v>426</v>
      </c>
      <c r="F141" s="8">
        <v>8500</v>
      </c>
      <c r="G141" s="8">
        <v>9775</v>
      </c>
      <c r="H141" s="9">
        <f>IF(OR(F141="",F141=0),"",MAX(F141,IF(ISNUMBER('Нормы и нормо-часы'!K142),ROUNDUP('Нормы и нормо-часы'!K142/(1-$F$3),0),0)))</f>
        <v>8800</v>
      </c>
      <c r="I141" s="9">
        <f>IF(OR(G141="",G141=0),"",MAX(G141,IF(ISNUMBER('Нормы и нормо-часы'!L142),ROUNDUP('Нормы и нормо-часы'!L142/(1-$F$3),0),0)))</f>
        <v>10560</v>
      </c>
      <c r="J141" s="10">
        <f t="shared" si="49"/>
        <v>3.529411764705892E-2</v>
      </c>
      <c r="K141" s="10">
        <f t="shared" si="50"/>
        <v>8.0306905370844062E-2</v>
      </c>
      <c r="L141" s="8">
        <v>5100</v>
      </c>
      <c r="M141" s="8">
        <v>5865</v>
      </c>
      <c r="N141" s="10">
        <f t="shared" si="51"/>
        <v>0.42045454545454547</v>
      </c>
      <c r="O141" s="10">
        <f t="shared" si="52"/>
        <v>0.44460227272727271</v>
      </c>
      <c r="P141" s="8">
        <f t="shared" si="53"/>
        <v>3700</v>
      </c>
      <c r="Q141" s="8">
        <f t="shared" si="54"/>
        <v>4695</v>
      </c>
      <c r="R141" s="8">
        <v>5764.61</v>
      </c>
      <c r="S141" s="8">
        <v>7782.22</v>
      </c>
      <c r="T141" s="11">
        <f t="shared" si="55"/>
        <v>0.91555529411764713</v>
      </c>
      <c r="U141" s="7" t="s">
        <v>487</v>
      </c>
      <c r="V141" s="7"/>
    </row>
    <row r="142" spans="1:22" x14ac:dyDescent="0.25">
      <c r="A142" s="7" t="s">
        <v>488</v>
      </c>
      <c r="B142" s="7" t="s">
        <v>489</v>
      </c>
      <c r="C142" s="7" t="s">
        <v>177</v>
      </c>
      <c r="D142" s="7"/>
      <c r="E142" s="7" t="s">
        <v>426</v>
      </c>
      <c r="F142" s="8">
        <v>10000</v>
      </c>
      <c r="G142" s="8">
        <v>11500</v>
      </c>
      <c r="H142" s="9">
        <f>IF(OR(F142="",F142=0),"",MAX(F142,IF(ISNUMBER('Нормы и нормо-часы'!K143),ROUNDUP('Нормы и нормо-часы'!K143/(1-$F$3),0),0)))</f>
        <v>10400</v>
      </c>
      <c r="I142" s="9">
        <f>IF(OR(G142="",G142=0),"",MAX(G142,IF(ISNUMBER('Нормы и нормо-часы'!L143),ROUNDUP('Нормы и нормо-часы'!L143/(1-$F$3),0),0)))</f>
        <v>12480</v>
      </c>
      <c r="J142" s="10">
        <f t="shared" si="49"/>
        <v>4.0000000000000036E-2</v>
      </c>
      <c r="K142" s="10">
        <f t="shared" si="50"/>
        <v>8.5217391304347911E-2</v>
      </c>
      <c r="L142" s="8">
        <v>6000</v>
      </c>
      <c r="M142" s="8">
        <v>6900</v>
      </c>
      <c r="N142" s="10">
        <f t="shared" si="51"/>
        <v>0.42307692307692307</v>
      </c>
      <c r="O142" s="10">
        <f t="shared" si="52"/>
        <v>0.44711538461538464</v>
      </c>
      <c r="P142" s="8">
        <f t="shared" si="53"/>
        <v>4400</v>
      </c>
      <c r="Q142" s="8">
        <f t="shared" si="54"/>
        <v>5580</v>
      </c>
      <c r="R142" s="8">
        <v>6738.15</v>
      </c>
      <c r="S142" s="8">
        <v>9096.5</v>
      </c>
      <c r="T142" s="11">
        <f t="shared" si="55"/>
        <v>0.90964999999999996</v>
      </c>
      <c r="U142" s="7" t="s">
        <v>490</v>
      </c>
      <c r="V142" s="7"/>
    </row>
    <row r="143" spans="1:22" x14ac:dyDescent="0.25">
      <c r="A143" s="7" t="s">
        <v>491</v>
      </c>
      <c r="B143" s="7" t="s">
        <v>492</v>
      </c>
      <c r="C143" s="7" t="s">
        <v>177</v>
      </c>
      <c r="D143" s="7"/>
      <c r="E143" s="7" t="s">
        <v>426</v>
      </c>
      <c r="F143" s="8">
        <v>14000</v>
      </c>
      <c r="G143" s="8">
        <v>16100</v>
      </c>
      <c r="H143" s="9">
        <f>IF(OR(F143="",F143=0),"",MAX(F143,IF(ISNUMBER('Нормы и нормо-часы'!K144),ROUNDUP('Нормы и нормо-часы'!K144/(1-$F$3),0),0)))</f>
        <v>14000</v>
      </c>
      <c r="I143" s="9">
        <f>IF(OR(G143="",G143=0),"",MAX(G143,IF(ISNUMBER('Нормы и нормо-часы'!L144),ROUNDUP('Нормы и нормо-часы'!L144/(1-$F$3),0),0)))</f>
        <v>16320</v>
      </c>
      <c r="J143" s="10">
        <f t="shared" si="49"/>
        <v>0</v>
      </c>
      <c r="K143" s="10">
        <f t="shared" si="50"/>
        <v>1.3664596273291973E-2</v>
      </c>
      <c r="L143" s="8">
        <v>8400</v>
      </c>
      <c r="M143" s="8">
        <v>9660</v>
      </c>
      <c r="N143" s="10">
        <f t="shared" si="51"/>
        <v>0.4</v>
      </c>
      <c r="O143" s="10">
        <f t="shared" si="52"/>
        <v>0.40808823529411764</v>
      </c>
      <c r="P143" s="8">
        <f t="shared" si="53"/>
        <v>5600</v>
      </c>
      <c r="Q143" s="8">
        <f t="shared" si="54"/>
        <v>6660</v>
      </c>
      <c r="R143" s="8">
        <v>6400.72</v>
      </c>
      <c r="S143" s="8">
        <v>8640.9699999999993</v>
      </c>
      <c r="T143" s="11">
        <f t="shared" si="55"/>
        <v>0.61721214285714276</v>
      </c>
      <c r="U143" s="7" t="s">
        <v>493</v>
      </c>
      <c r="V143" s="7" t="s">
        <v>494</v>
      </c>
    </row>
    <row r="144" spans="1:22" x14ac:dyDescent="0.25">
      <c r="A144" s="7" t="s">
        <v>495</v>
      </c>
      <c r="B144" s="7" t="s">
        <v>496</v>
      </c>
      <c r="C144" s="7" t="s">
        <v>177</v>
      </c>
      <c r="D144" s="7"/>
      <c r="E144" s="7" t="s">
        <v>426</v>
      </c>
      <c r="F144" s="8">
        <v>4000</v>
      </c>
      <c r="G144" s="8">
        <v>4600</v>
      </c>
      <c r="H144" s="9">
        <f>IF(OR(F144="",F144=0),"",MAX(F144,IF(ISNUMBER('Нормы и нормо-часы'!K145),ROUNDUP('Нормы и нормо-часы'!K145/(1-$F$3),0),0)))</f>
        <v>4000</v>
      </c>
      <c r="I144" s="9">
        <f>IF(OR(G144="",G144=0),"",MAX(G144,IF(ISNUMBER('Нормы и нормо-часы'!L145),ROUNDUP('Нормы и нормо-часы'!L145/(1-$F$3),0),0)))</f>
        <v>4800</v>
      </c>
      <c r="J144" s="10">
        <f t="shared" si="49"/>
        <v>0</v>
      </c>
      <c r="K144" s="10">
        <f t="shared" si="50"/>
        <v>4.3478260869565188E-2</v>
      </c>
      <c r="L144" s="8">
        <v>2400</v>
      </c>
      <c r="M144" s="8">
        <v>2760</v>
      </c>
      <c r="N144" s="10">
        <f t="shared" si="51"/>
        <v>0.4</v>
      </c>
      <c r="O144" s="10">
        <f t="shared" si="52"/>
        <v>0.42499999999999999</v>
      </c>
      <c r="P144" s="8">
        <f t="shared" si="53"/>
        <v>1600</v>
      </c>
      <c r="Q144" s="8">
        <f t="shared" si="54"/>
        <v>2040</v>
      </c>
      <c r="R144" s="8">
        <v>3622.5</v>
      </c>
      <c r="S144" s="8">
        <v>4890.38</v>
      </c>
      <c r="T144" s="11">
        <f t="shared" si="55"/>
        <v>1.2225950000000001</v>
      </c>
      <c r="U144" s="7" t="s">
        <v>497</v>
      </c>
      <c r="V144" s="7"/>
    </row>
    <row r="145" spans="1:22" x14ac:dyDescent="0.25">
      <c r="A145" s="7" t="s">
        <v>498</v>
      </c>
      <c r="B145" s="7" t="s">
        <v>499</v>
      </c>
      <c r="C145" s="7" t="s">
        <v>177</v>
      </c>
      <c r="D145" s="7"/>
      <c r="E145" s="7" t="s">
        <v>426</v>
      </c>
      <c r="F145" s="8">
        <v>4600</v>
      </c>
      <c r="G145" s="8">
        <v>5290</v>
      </c>
      <c r="H145" s="9">
        <f>IF(OR(F145="",F145=0),"",MAX(F145,IF(ISNUMBER('Нормы и нормо-часы'!K146),ROUNDUP('Нормы и нормо-часы'!K146/(1-$F$3),0),0)))</f>
        <v>4800</v>
      </c>
      <c r="I145" s="9">
        <f>IF(OR(G145="",G145=0),"",MAX(G145,IF(ISNUMBER('Нормы и нормо-часы'!L146),ROUNDUP('Нормы и нормо-часы'!L146/(1-$F$3),0),0)))</f>
        <v>5760</v>
      </c>
      <c r="J145" s="10">
        <f t="shared" si="49"/>
        <v>4.3478260869565188E-2</v>
      </c>
      <c r="K145" s="10">
        <f t="shared" si="50"/>
        <v>8.8846880907372361E-2</v>
      </c>
      <c r="L145" s="8">
        <v>2800</v>
      </c>
      <c r="M145" s="8">
        <v>3220</v>
      </c>
      <c r="N145" s="10">
        <f t="shared" si="51"/>
        <v>0.41666666666666669</v>
      </c>
      <c r="O145" s="10">
        <f t="shared" si="52"/>
        <v>0.44097222222222221</v>
      </c>
      <c r="P145" s="8">
        <f t="shared" si="53"/>
        <v>2000</v>
      </c>
      <c r="Q145" s="8">
        <f t="shared" si="54"/>
        <v>2540</v>
      </c>
      <c r="R145" s="8">
        <v>4545.6400000000003</v>
      </c>
      <c r="S145" s="8">
        <v>6136.61</v>
      </c>
      <c r="T145" s="11">
        <f t="shared" si="55"/>
        <v>1.334045652173913</v>
      </c>
      <c r="U145" s="7" t="s">
        <v>500</v>
      </c>
      <c r="V145" s="7"/>
    </row>
    <row r="146" spans="1:22" x14ac:dyDescent="0.25">
      <c r="A146" s="7" t="s">
        <v>501</v>
      </c>
      <c r="B146" s="7" t="s">
        <v>502</v>
      </c>
      <c r="C146" s="7" t="s">
        <v>177</v>
      </c>
      <c r="D146" s="7"/>
      <c r="E146" s="7" t="s">
        <v>426</v>
      </c>
      <c r="F146" s="8">
        <v>5500</v>
      </c>
      <c r="G146" s="8">
        <v>6325</v>
      </c>
      <c r="H146" s="9">
        <f>IF(OR(F146="",F146=0),"",MAX(F146,IF(ISNUMBER('Нормы и нормо-часы'!K147),ROUNDUP('Нормы и нормо-часы'!K147/(1-$F$3),0),0)))</f>
        <v>5600</v>
      </c>
      <c r="I146" s="9">
        <f>IF(OR(G146="",G146=0),"",MAX(G146,IF(ISNUMBER('Нормы и нормо-часы'!L147),ROUNDUP('Нормы и нормо-часы'!L147/(1-$F$3),0),0)))</f>
        <v>6720</v>
      </c>
      <c r="J146" s="10">
        <f t="shared" si="49"/>
        <v>1.8181818181818077E-2</v>
      </c>
      <c r="K146" s="10">
        <f t="shared" si="50"/>
        <v>6.2450592885375578E-2</v>
      </c>
      <c r="L146" s="8">
        <v>3300</v>
      </c>
      <c r="M146" s="8">
        <v>3795</v>
      </c>
      <c r="N146" s="10">
        <f t="shared" si="51"/>
        <v>0.4107142857142857</v>
      </c>
      <c r="O146" s="10">
        <f t="shared" si="52"/>
        <v>0.43526785714285715</v>
      </c>
      <c r="P146" s="8">
        <f t="shared" si="53"/>
        <v>2300</v>
      </c>
      <c r="Q146" s="8">
        <f t="shared" si="54"/>
        <v>2925</v>
      </c>
      <c r="R146" s="8">
        <v>5374.58</v>
      </c>
      <c r="S146" s="8">
        <v>7255.68</v>
      </c>
      <c r="T146" s="11">
        <f t="shared" si="55"/>
        <v>1.3192145454545454</v>
      </c>
      <c r="U146" s="7" t="s">
        <v>503</v>
      </c>
      <c r="V146" s="7"/>
    </row>
    <row r="147" spans="1:22" x14ac:dyDescent="0.25">
      <c r="A147" s="7" t="s">
        <v>504</v>
      </c>
      <c r="B147" s="7" t="s">
        <v>505</v>
      </c>
      <c r="C147" s="7" t="s">
        <v>177</v>
      </c>
      <c r="D147" s="7"/>
      <c r="E147" s="7" t="s">
        <v>426</v>
      </c>
      <c r="F147" s="8">
        <v>7000</v>
      </c>
      <c r="G147" s="8">
        <v>8050</v>
      </c>
      <c r="H147" s="9">
        <f>IF(OR(F147="",F147=0),"",MAX(F147,IF(ISNUMBER('Нормы и нормо-часы'!K148),ROUNDUP('Нормы и нормо-часы'!K148/(1-$F$3),0),0)))</f>
        <v>7200</v>
      </c>
      <c r="I147" s="9">
        <f>IF(OR(G147="",G147=0),"",MAX(G147,IF(ISNUMBER('Нормы и нормо-часы'!L148),ROUNDUP('Нормы и нормо-часы'!L148/(1-$F$3),0),0)))</f>
        <v>8640</v>
      </c>
      <c r="J147" s="10">
        <f t="shared" si="49"/>
        <v>2.857142857142847E-2</v>
      </c>
      <c r="K147" s="10">
        <f t="shared" si="50"/>
        <v>7.3291925465838403E-2</v>
      </c>
      <c r="L147" s="8">
        <v>4200</v>
      </c>
      <c r="M147" s="8">
        <v>4830</v>
      </c>
      <c r="N147" s="10">
        <f t="shared" si="51"/>
        <v>0.41666666666666669</v>
      </c>
      <c r="O147" s="10">
        <f t="shared" si="52"/>
        <v>0.44097222222222221</v>
      </c>
      <c r="P147" s="8">
        <f t="shared" si="53"/>
        <v>3000</v>
      </c>
      <c r="Q147" s="8">
        <f t="shared" si="54"/>
        <v>3810</v>
      </c>
      <c r="R147" s="8">
        <v>6320.4</v>
      </c>
      <c r="S147" s="8">
        <v>8532.5400000000009</v>
      </c>
      <c r="T147" s="11">
        <f t="shared" si="55"/>
        <v>1.2189342857142857</v>
      </c>
      <c r="U147" s="7" t="s">
        <v>506</v>
      </c>
      <c r="V147" s="7"/>
    </row>
    <row r="148" spans="1:22" x14ac:dyDescent="0.25">
      <c r="A148" s="7" t="s">
        <v>507</v>
      </c>
      <c r="B148" s="7" t="s">
        <v>508</v>
      </c>
      <c r="C148" s="7" t="s">
        <v>177</v>
      </c>
      <c r="D148" s="7"/>
      <c r="E148" s="7" t="s">
        <v>410</v>
      </c>
      <c r="F148" s="8">
        <v>4500</v>
      </c>
      <c r="G148" s="8">
        <v>5175</v>
      </c>
      <c r="H148" s="9">
        <f>IF(OR(F148="",F148=0),"",MAX(F148,IF(ISNUMBER('Нормы и нормо-часы'!K149),ROUNDUP('Нормы и нормо-часы'!K149/(1-$F$3),0),0)))</f>
        <v>4500</v>
      </c>
      <c r="I148" s="9">
        <f>IF(OR(G148="",G148=0),"",MAX(G148,IF(ISNUMBER('Нормы и нормо-часы'!L149),ROUNDUP('Нормы и нормо-часы'!L149/(1-$F$3),0),0)))</f>
        <v>5175</v>
      </c>
      <c r="J148" s="10">
        <f t="shared" si="49"/>
        <v>0</v>
      </c>
      <c r="K148" s="10">
        <f t="shared" si="50"/>
        <v>0</v>
      </c>
      <c r="L148" s="8">
        <v>2700</v>
      </c>
      <c r="M148" s="8">
        <v>3105</v>
      </c>
      <c r="N148" s="10">
        <f t="shared" si="51"/>
        <v>0.4</v>
      </c>
      <c r="O148" s="10">
        <f t="shared" si="52"/>
        <v>0.4</v>
      </c>
      <c r="P148" s="8">
        <f t="shared" si="53"/>
        <v>1800</v>
      </c>
      <c r="Q148" s="8">
        <f t="shared" si="54"/>
        <v>2070</v>
      </c>
      <c r="R148" s="8">
        <v>6206.55</v>
      </c>
      <c r="S148" s="8">
        <v>8378.84</v>
      </c>
      <c r="T148" s="11">
        <f t="shared" si="55"/>
        <v>1.8619644444444445</v>
      </c>
      <c r="U148" s="7" t="s">
        <v>100</v>
      </c>
      <c r="V148" s="7" t="s">
        <v>509</v>
      </c>
    </row>
    <row r="149" spans="1:22" x14ac:dyDescent="0.25">
      <c r="A149" s="7" t="s">
        <v>510</v>
      </c>
      <c r="B149" s="7" t="s">
        <v>511</v>
      </c>
      <c r="C149" s="7" t="s">
        <v>177</v>
      </c>
      <c r="D149" s="7"/>
      <c r="E149" s="7" t="s">
        <v>410</v>
      </c>
      <c r="F149" s="8">
        <v>6000</v>
      </c>
      <c r="G149" s="8">
        <v>6900</v>
      </c>
      <c r="H149" s="9">
        <f>IF(OR(F149="",F149=0),"",MAX(F149,IF(ISNUMBER('Нормы и нормо-часы'!K150),ROUNDUP('Нормы и нормо-часы'!K150/(1-$F$3),0),0)))</f>
        <v>6000</v>
      </c>
      <c r="I149" s="9">
        <f>IF(OR(G149="",G149=0),"",MAX(G149,IF(ISNUMBER('Нормы и нормо-часы'!L150),ROUNDUP('Нормы и нормо-часы'!L150/(1-$F$3),0),0)))</f>
        <v>6900</v>
      </c>
      <c r="J149" s="10">
        <f t="shared" si="49"/>
        <v>0</v>
      </c>
      <c r="K149" s="10">
        <f t="shared" si="50"/>
        <v>0</v>
      </c>
      <c r="L149" s="8">
        <v>3600</v>
      </c>
      <c r="M149" s="8">
        <v>4140</v>
      </c>
      <c r="N149" s="10">
        <f t="shared" si="51"/>
        <v>0.4</v>
      </c>
      <c r="O149" s="10">
        <f t="shared" si="52"/>
        <v>0.4</v>
      </c>
      <c r="P149" s="8">
        <f t="shared" si="53"/>
        <v>2400</v>
      </c>
      <c r="Q149" s="8">
        <f t="shared" si="54"/>
        <v>2760</v>
      </c>
      <c r="R149" s="8">
        <v>5904.08</v>
      </c>
      <c r="S149" s="8">
        <v>7970.51</v>
      </c>
      <c r="T149" s="11">
        <f t="shared" si="55"/>
        <v>1.3284183333333335</v>
      </c>
      <c r="U149" s="7" t="s">
        <v>100</v>
      </c>
      <c r="V149" s="7" t="s">
        <v>512</v>
      </c>
    </row>
    <row r="150" spans="1:22" x14ac:dyDescent="0.25">
      <c r="A150" s="7" t="s">
        <v>513</v>
      </c>
      <c r="B150" s="7" t="s">
        <v>514</v>
      </c>
      <c r="C150" s="7" t="s">
        <v>177</v>
      </c>
      <c r="D150" s="7"/>
      <c r="E150" s="7" t="s">
        <v>392</v>
      </c>
      <c r="F150" s="8">
        <v>2000</v>
      </c>
      <c r="G150" s="8">
        <v>2300</v>
      </c>
      <c r="H150" s="9">
        <f>IF(OR(F150="",F150=0),"",MAX(F150,IF(ISNUMBER('Нормы и нормо-часы'!K151),ROUNDUP('Нормы и нормо-часы'!K151/(1-$F$3),0),0)))</f>
        <v>2000</v>
      </c>
      <c r="I150" s="9">
        <f>IF(OR(G150="",G150=0),"",MAX(G150,IF(ISNUMBER('Нормы и нормо-часы'!L151),ROUNDUP('Нормы и нормо-часы'!L151/(1-$F$3),0),0)))</f>
        <v>2300</v>
      </c>
      <c r="J150" s="10">
        <f t="shared" si="49"/>
        <v>0</v>
      </c>
      <c r="K150" s="10">
        <f t="shared" si="50"/>
        <v>0</v>
      </c>
      <c r="L150" s="8">
        <v>1200</v>
      </c>
      <c r="M150" s="8">
        <v>1380</v>
      </c>
      <c r="N150" s="10">
        <f t="shared" si="51"/>
        <v>0.4</v>
      </c>
      <c r="O150" s="10">
        <f t="shared" si="52"/>
        <v>0.4</v>
      </c>
      <c r="P150" s="8">
        <f t="shared" si="53"/>
        <v>800</v>
      </c>
      <c r="Q150" s="8">
        <f t="shared" si="54"/>
        <v>920</v>
      </c>
      <c r="R150" s="8">
        <v>4129.6499999999996</v>
      </c>
      <c r="S150" s="8">
        <v>5575.03</v>
      </c>
      <c r="T150" s="11">
        <f t="shared" si="55"/>
        <v>2.787515</v>
      </c>
      <c r="U150" s="7" t="s">
        <v>100</v>
      </c>
      <c r="V150" s="7" t="s">
        <v>515</v>
      </c>
    </row>
    <row r="151" spans="1:22" x14ac:dyDescent="0.25">
      <c r="A151" s="7" t="s">
        <v>516</v>
      </c>
      <c r="B151" s="7" t="s">
        <v>517</v>
      </c>
      <c r="C151" s="7" t="s">
        <v>177</v>
      </c>
      <c r="D151" s="7"/>
      <c r="E151" s="7" t="s">
        <v>392</v>
      </c>
      <c r="F151" s="8">
        <v>3000</v>
      </c>
      <c r="G151" s="8">
        <v>3450</v>
      </c>
      <c r="H151" s="9">
        <f>IF(OR(F151="",F151=0),"",MAX(F151,IF(ISNUMBER('Нормы и нормо-часы'!K152),ROUNDUP('Нормы и нормо-часы'!K152/(1-$F$3),0),0)))</f>
        <v>3000</v>
      </c>
      <c r="I151" s="9">
        <f>IF(OR(G151="",G151=0),"",MAX(G151,IF(ISNUMBER('Нормы и нормо-часы'!L152),ROUNDUP('Нормы и нормо-часы'!L152/(1-$F$3),0),0)))</f>
        <v>3450</v>
      </c>
      <c r="J151" s="10">
        <f t="shared" si="49"/>
        <v>0</v>
      </c>
      <c r="K151" s="10">
        <f t="shared" si="50"/>
        <v>0</v>
      </c>
      <c r="L151" s="8">
        <v>1800</v>
      </c>
      <c r="M151" s="8">
        <v>2070</v>
      </c>
      <c r="N151" s="10">
        <f t="shared" si="51"/>
        <v>0.4</v>
      </c>
      <c r="O151" s="10">
        <f t="shared" si="52"/>
        <v>0.4</v>
      </c>
      <c r="P151" s="8">
        <f t="shared" si="53"/>
        <v>1200</v>
      </c>
      <c r="Q151" s="8">
        <f t="shared" si="54"/>
        <v>1380</v>
      </c>
      <c r="R151" s="8">
        <v>7845.3</v>
      </c>
      <c r="S151" s="8">
        <v>10591.16</v>
      </c>
      <c r="T151" s="11">
        <f t="shared" si="55"/>
        <v>3.5303866666666668</v>
      </c>
      <c r="U151" s="7" t="s">
        <v>100</v>
      </c>
      <c r="V151" s="7" t="s">
        <v>518</v>
      </c>
    </row>
    <row r="152" spans="1:22" x14ac:dyDescent="0.25">
      <c r="A152" s="7" t="s">
        <v>519</v>
      </c>
      <c r="B152" s="7" t="s">
        <v>520</v>
      </c>
      <c r="C152" s="7" t="s">
        <v>50</v>
      </c>
      <c r="D152" s="7"/>
      <c r="E152" s="7" t="s">
        <v>426</v>
      </c>
      <c r="F152" s="8">
        <v>300</v>
      </c>
      <c r="G152" s="8">
        <v>345</v>
      </c>
      <c r="H152" s="9">
        <f>IF(OR(F152="",F152=0),"",MAX(F152,IF(ISNUMBER('Нормы и нормо-часы'!K153),ROUNDUP('Нормы и нормо-часы'!K153/(1-$F$3),0),0)))</f>
        <v>400</v>
      </c>
      <c r="I152" s="9">
        <f>IF(OR(G152="",G152=0),"",MAX(G152,IF(ISNUMBER('Нормы и нормо-часы'!L153),ROUNDUP('Нормы и нормо-часы'!L153/(1-$F$3),0),0)))</f>
        <v>480</v>
      </c>
      <c r="J152" s="10">
        <f t="shared" si="49"/>
        <v>0.33333333333333326</v>
      </c>
      <c r="K152" s="10">
        <f t="shared" si="50"/>
        <v>0.39130434782608692</v>
      </c>
      <c r="L152" s="8">
        <v>180</v>
      </c>
      <c r="M152" s="8">
        <v>207</v>
      </c>
      <c r="N152" s="10">
        <f t="shared" si="51"/>
        <v>0.55000000000000004</v>
      </c>
      <c r="O152" s="10">
        <f t="shared" si="52"/>
        <v>0.56874999999999998</v>
      </c>
      <c r="P152" s="8">
        <f t="shared" si="53"/>
        <v>220</v>
      </c>
      <c r="Q152" s="8">
        <f t="shared" si="54"/>
        <v>273</v>
      </c>
      <c r="R152" s="8">
        <v>126.18</v>
      </c>
      <c r="S152" s="8">
        <v>170.34</v>
      </c>
      <c r="T152" s="11">
        <f t="shared" si="55"/>
        <v>0.56779999999999997</v>
      </c>
      <c r="U152" s="7" t="s">
        <v>521</v>
      </c>
      <c r="V152" s="7" t="s">
        <v>522</v>
      </c>
    </row>
    <row r="153" spans="1:22" x14ac:dyDescent="0.25">
      <c r="A153" s="12" t="s">
        <v>523</v>
      </c>
      <c r="B153" s="12" t="s">
        <v>524</v>
      </c>
      <c r="C153" s="12" t="s">
        <v>50</v>
      </c>
      <c r="D153" s="12" t="s">
        <v>58</v>
      </c>
      <c r="E153" s="7" t="s">
        <v>410</v>
      </c>
      <c r="F153" s="8">
        <v>80</v>
      </c>
      <c r="G153" s="8">
        <v>92</v>
      </c>
      <c r="H153" s="9">
        <f>IF(OR(F153="",F153=0),"",MAX(F153,IF(ISNUMBER('Нормы и нормо-часы'!K154),ROUNDUP('Нормы и нормо-часы'!K154/(1-$F$3),0),0)))</f>
        <v>91</v>
      </c>
      <c r="I153" s="9">
        <f>IF(OR(G153="",G153=0),"",MAX(G153,IF(ISNUMBER('Нормы и нормо-часы'!L154),ROUNDUP('Нормы и нормо-часы'!L154/(1-$F$3),0),0)))</f>
        <v>110</v>
      </c>
      <c r="J153" s="10">
        <f t="shared" si="49"/>
        <v>0.13749999999999996</v>
      </c>
      <c r="K153" s="10">
        <f t="shared" si="50"/>
        <v>0.19565217391304346</v>
      </c>
      <c r="L153" s="8">
        <v>50</v>
      </c>
      <c r="M153" s="8">
        <v>57.5</v>
      </c>
      <c r="N153" s="10">
        <f t="shared" si="51"/>
        <v>0.45054945054945056</v>
      </c>
      <c r="O153" s="10">
        <f t="shared" si="52"/>
        <v>0.47727272727272729</v>
      </c>
      <c r="P153" s="8">
        <f t="shared" si="53"/>
        <v>41</v>
      </c>
      <c r="Q153" s="8">
        <f t="shared" si="54"/>
        <v>52.5</v>
      </c>
      <c r="R153" s="8"/>
      <c r="S153" s="8"/>
      <c r="T153" s="11" t="str">
        <f t="shared" si="55"/>
        <v/>
      </c>
      <c r="U153" s="7" t="s">
        <v>525</v>
      </c>
      <c r="V153" s="7"/>
    </row>
    <row r="154" spans="1:22" x14ac:dyDescent="0.25">
      <c r="A154" s="12" t="s">
        <v>526</v>
      </c>
      <c r="B154" s="12" t="s">
        <v>527</v>
      </c>
      <c r="C154" s="12" t="s">
        <v>50</v>
      </c>
      <c r="D154" s="12" t="s">
        <v>58</v>
      </c>
      <c r="E154" s="7" t="s">
        <v>410</v>
      </c>
      <c r="F154" s="8">
        <v>180</v>
      </c>
      <c r="G154" s="8">
        <v>207</v>
      </c>
      <c r="H154" s="9">
        <f>IF(OR(F154="",F154=0),"",MAX(F154,IF(ISNUMBER('Нормы и нормо-часы'!K155),ROUNDUP('Нормы и нормо-часы'!K155/(1-$F$3),0),0)))</f>
        <v>227</v>
      </c>
      <c r="I154" s="9">
        <f>IF(OR(G154="",G154=0),"",MAX(G154,IF(ISNUMBER('Нормы и нормо-часы'!L155),ROUNDUP('Нормы и нормо-часы'!L155/(1-$F$3),0),0)))</f>
        <v>272</v>
      </c>
      <c r="J154" s="10">
        <f t="shared" si="49"/>
        <v>0.26111111111111107</v>
      </c>
      <c r="K154" s="10">
        <f t="shared" si="50"/>
        <v>0.31400966183574885</v>
      </c>
      <c r="L154" s="8">
        <v>110</v>
      </c>
      <c r="M154" s="8">
        <v>126</v>
      </c>
      <c r="N154" s="10">
        <f t="shared" si="51"/>
        <v>0.51541850220264318</v>
      </c>
      <c r="O154" s="10">
        <f t="shared" si="52"/>
        <v>0.53676470588235292</v>
      </c>
      <c r="P154" s="8">
        <f t="shared" si="53"/>
        <v>117</v>
      </c>
      <c r="Q154" s="8">
        <f t="shared" si="54"/>
        <v>146</v>
      </c>
      <c r="R154" s="8"/>
      <c r="S154" s="8"/>
      <c r="T154" s="11" t="str">
        <f t="shared" si="55"/>
        <v/>
      </c>
      <c r="U154" s="7" t="s">
        <v>528</v>
      </c>
      <c r="V154" s="7"/>
    </row>
    <row r="155" spans="1:22" x14ac:dyDescent="0.25">
      <c r="A155" s="12" t="s">
        <v>529</v>
      </c>
      <c r="B155" s="12" t="s">
        <v>530</v>
      </c>
      <c r="C155" s="12" t="s">
        <v>177</v>
      </c>
      <c r="D155" s="12" t="s">
        <v>58</v>
      </c>
      <c r="E155" s="7" t="s">
        <v>426</v>
      </c>
      <c r="F155" s="8">
        <v>2500</v>
      </c>
      <c r="G155" s="8">
        <v>2875</v>
      </c>
      <c r="H155" s="9">
        <f>IF(OR(F155="",F155=0),"",MAX(F155,IF(ISNUMBER('Нормы и нормо-часы'!K156),ROUNDUP('Нормы и нормо-часы'!K156/(1-$F$3),0),0)))</f>
        <v>2500</v>
      </c>
      <c r="I155" s="9">
        <f>IF(OR(G155="",G155=0),"",MAX(G155,IF(ISNUMBER('Нормы и нормо-часы'!L156),ROUNDUP('Нормы и нормо-часы'!L156/(1-$F$3),0),0)))</f>
        <v>2875</v>
      </c>
      <c r="J155" s="10">
        <f t="shared" si="49"/>
        <v>0</v>
      </c>
      <c r="K155" s="10">
        <f t="shared" si="50"/>
        <v>0</v>
      </c>
      <c r="L155" s="8">
        <v>1500</v>
      </c>
      <c r="M155" s="8">
        <v>1725</v>
      </c>
      <c r="N155" s="10">
        <f t="shared" si="51"/>
        <v>0.4</v>
      </c>
      <c r="O155" s="10">
        <f t="shared" si="52"/>
        <v>0.4</v>
      </c>
      <c r="P155" s="8">
        <f t="shared" si="53"/>
        <v>1000</v>
      </c>
      <c r="Q155" s="8">
        <f t="shared" si="54"/>
        <v>1150</v>
      </c>
      <c r="R155" s="8"/>
      <c r="S155" s="8"/>
      <c r="T155" s="11" t="str">
        <f t="shared" si="55"/>
        <v/>
      </c>
      <c r="U155" s="7" t="s">
        <v>100</v>
      </c>
      <c r="V155" s="7" t="s">
        <v>531</v>
      </c>
    </row>
    <row r="156" spans="1:22" x14ac:dyDescent="0.25">
      <c r="A156" s="12" t="s">
        <v>532</v>
      </c>
      <c r="B156" s="12" t="s">
        <v>533</v>
      </c>
      <c r="C156" s="12" t="s">
        <v>177</v>
      </c>
      <c r="D156" s="12" t="s">
        <v>58</v>
      </c>
      <c r="E156" s="7" t="s">
        <v>410</v>
      </c>
      <c r="F156" s="8">
        <v>3500</v>
      </c>
      <c r="G156" s="8">
        <v>4025</v>
      </c>
      <c r="H156" s="9">
        <f>IF(OR(F156="",F156=0),"",MAX(F156,IF(ISNUMBER('Нормы и нормо-часы'!K157),ROUNDUP('Нормы и нормо-часы'!K157/(1-$F$3),0),0)))</f>
        <v>3500</v>
      </c>
      <c r="I156" s="9">
        <f>IF(OR(G156="",G156=0),"",MAX(G156,IF(ISNUMBER('Нормы и нормо-часы'!L157),ROUNDUP('Нормы и нормо-часы'!L157/(1-$F$3),0),0)))</f>
        <v>4025</v>
      </c>
      <c r="J156" s="10">
        <f t="shared" si="49"/>
        <v>0</v>
      </c>
      <c r="K156" s="10">
        <f t="shared" si="50"/>
        <v>0</v>
      </c>
      <c r="L156" s="8">
        <v>2100</v>
      </c>
      <c r="M156" s="8">
        <v>2415</v>
      </c>
      <c r="N156" s="10">
        <f t="shared" si="51"/>
        <v>0.4</v>
      </c>
      <c r="O156" s="10">
        <f t="shared" si="52"/>
        <v>0.4</v>
      </c>
      <c r="P156" s="8">
        <f t="shared" si="53"/>
        <v>1400</v>
      </c>
      <c r="Q156" s="8">
        <f t="shared" si="54"/>
        <v>1610</v>
      </c>
      <c r="R156" s="8"/>
      <c r="S156" s="8"/>
      <c r="T156" s="11" t="str">
        <f t="shared" si="55"/>
        <v/>
      </c>
      <c r="U156" s="7" t="s">
        <v>534</v>
      </c>
      <c r="V156" s="7"/>
    </row>
    <row r="157" spans="1:22" x14ac:dyDescent="0.25">
      <c r="A157" s="12" t="s">
        <v>535</v>
      </c>
      <c r="B157" s="12" t="s">
        <v>536</v>
      </c>
      <c r="C157" s="12" t="s">
        <v>177</v>
      </c>
      <c r="D157" s="12" t="s">
        <v>58</v>
      </c>
      <c r="E157" s="7" t="s">
        <v>410</v>
      </c>
      <c r="F157" s="8">
        <v>6000</v>
      </c>
      <c r="G157" s="8">
        <v>6900</v>
      </c>
      <c r="H157" s="9">
        <f>IF(OR(F157="",F157=0),"",MAX(F157,IF(ISNUMBER('Нормы и нормо-часы'!K158),ROUNDUP('Нормы и нормо-часы'!K158/(1-$F$3),0),0)))</f>
        <v>6000</v>
      </c>
      <c r="I157" s="9">
        <f>IF(OR(G157="",G157=0),"",MAX(G157,IF(ISNUMBER('Нормы и нормо-часы'!L158),ROUNDUP('Нормы и нормо-часы'!L158/(1-$F$3),0),0)))</f>
        <v>6900</v>
      </c>
      <c r="J157" s="10">
        <f t="shared" si="49"/>
        <v>0</v>
      </c>
      <c r="K157" s="10">
        <f t="shared" si="50"/>
        <v>0</v>
      </c>
      <c r="L157" s="8">
        <v>3600</v>
      </c>
      <c r="M157" s="8">
        <v>4140</v>
      </c>
      <c r="N157" s="10">
        <f t="shared" si="51"/>
        <v>0.4</v>
      </c>
      <c r="O157" s="10">
        <f t="shared" si="52"/>
        <v>0.4</v>
      </c>
      <c r="P157" s="8">
        <f t="shared" si="53"/>
        <v>2400</v>
      </c>
      <c r="Q157" s="8">
        <f t="shared" si="54"/>
        <v>2760</v>
      </c>
      <c r="R157" s="8"/>
      <c r="S157" s="8"/>
      <c r="T157" s="11" t="str">
        <f t="shared" si="55"/>
        <v/>
      </c>
      <c r="U157" s="7" t="s">
        <v>537</v>
      </c>
      <c r="V157" s="7"/>
    </row>
    <row r="158" spans="1:22" x14ac:dyDescent="0.25">
      <c r="A158" s="5" t="s">
        <v>538</v>
      </c>
      <c r="B158" s="6"/>
      <c r="C158" s="6"/>
      <c r="D158" s="6"/>
      <c r="E158" s="6"/>
      <c r="F158" s="6"/>
      <c r="G158" s="6"/>
      <c r="H158" s="6"/>
      <c r="I158" s="6"/>
      <c r="J158" s="6"/>
      <c r="K158" s="6"/>
      <c r="L158" s="6"/>
      <c r="M158" s="6"/>
      <c r="N158" s="6"/>
      <c r="O158" s="6"/>
      <c r="P158" s="6"/>
      <c r="Q158" s="6"/>
      <c r="R158" s="6"/>
      <c r="S158" s="6"/>
      <c r="T158" s="6"/>
      <c r="U158" s="6"/>
      <c r="V158" s="6"/>
    </row>
    <row r="159" spans="1:22" x14ac:dyDescent="0.25">
      <c r="A159" s="7" t="s">
        <v>539</v>
      </c>
      <c r="B159" s="7" t="s">
        <v>540</v>
      </c>
      <c r="C159" s="7" t="s">
        <v>177</v>
      </c>
      <c r="D159" s="7"/>
      <c r="E159" s="7" t="s">
        <v>468</v>
      </c>
      <c r="F159" s="8">
        <v>400</v>
      </c>
      <c r="G159" s="8">
        <v>460</v>
      </c>
      <c r="H159" s="9">
        <f>IF(OR(F159="",F159=0),"",MAX(F159,IF(ISNUMBER('Нормы и нормо-часы'!K160),ROUNDUP('Нормы и нормо-часы'!K160/(1-$F$3),0),0)))</f>
        <v>454</v>
      </c>
      <c r="I159" s="9">
        <f>IF(OR(G159="",G159=0),"",MAX(G159,IF(ISNUMBER('Нормы и нормо-часы'!L160),ROUNDUP('Нормы и нормо-часы'!L160/(1-$F$3),0),0)))</f>
        <v>544</v>
      </c>
      <c r="J159" s="10">
        <f t="shared" ref="J159:J194" si="56">IF(OR(F159="",F159=0),"",H159/F159-1)</f>
        <v>0.13500000000000001</v>
      </c>
      <c r="K159" s="10">
        <f t="shared" ref="K159:K194" si="57">IF(OR(G159="",G159=0),"",I159/G159-1)</f>
        <v>0.18260869565217397</v>
      </c>
      <c r="L159" s="8">
        <v>240</v>
      </c>
      <c r="M159" s="8">
        <v>276</v>
      </c>
      <c r="N159" s="10">
        <f t="shared" ref="N159:N194" si="58">IF(OR(H159="",H159=0),"",(H159-L159)/H159)</f>
        <v>0.47136563876651982</v>
      </c>
      <c r="O159" s="10">
        <f t="shared" ref="O159:O194" si="59">IF(OR(I159="",I159=0),"",(I159-M159)/I159)</f>
        <v>0.49264705882352944</v>
      </c>
      <c r="P159" s="8">
        <f t="shared" ref="P159:P194" si="60">IF(H159="","",H159-L159)</f>
        <v>214</v>
      </c>
      <c r="Q159" s="8">
        <f t="shared" ref="Q159:Q194" si="61">IF(I159="","",I159-M159)</f>
        <v>268</v>
      </c>
      <c r="R159" s="8">
        <v>332.3</v>
      </c>
      <c r="S159" s="8">
        <v>448.61</v>
      </c>
      <c r="T159" s="11">
        <f t="shared" ref="T159:T194" si="62">IF(OR(S159="",F159="",F159=0),"",S159/F159)</f>
        <v>1.1215250000000001</v>
      </c>
      <c r="U159" s="7" t="s">
        <v>541</v>
      </c>
      <c r="V159" s="7"/>
    </row>
    <row r="160" spans="1:22" x14ac:dyDescent="0.25">
      <c r="A160" s="7" t="s">
        <v>542</v>
      </c>
      <c r="B160" s="7" t="s">
        <v>543</v>
      </c>
      <c r="C160" s="7" t="s">
        <v>177</v>
      </c>
      <c r="D160" s="7"/>
      <c r="E160" s="7" t="s">
        <v>468</v>
      </c>
      <c r="F160" s="8">
        <v>700</v>
      </c>
      <c r="G160" s="8">
        <v>805</v>
      </c>
      <c r="H160" s="9">
        <f>IF(OR(F160="",F160=0),"",MAX(F160,IF(ISNUMBER('Нормы и нормо-часы'!K161),ROUNDUP('Нормы и нормо-часы'!K161/(1-$F$3),0),0)))</f>
        <v>794</v>
      </c>
      <c r="I160" s="9">
        <f>IF(OR(G160="",G160=0),"",MAX(G160,IF(ISNUMBER('Нормы и нормо-часы'!L161),ROUNDUP('Нормы и нормо-часы'!L161/(1-$F$3),0),0)))</f>
        <v>952</v>
      </c>
      <c r="J160" s="10">
        <f t="shared" si="56"/>
        <v>0.13428571428571434</v>
      </c>
      <c r="K160" s="10">
        <f t="shared" si="57"/>
        <v>0.18260869565217397</v>
      </c>
      <c r="L160" s="8">
        <v>420</v>
      </c>
      <c r="M160" s="8">
        <v>483</v>
      </c>
      <c r="N160" s="10">
        <f t="shared" si="58"/>
        <v>0.47103274559193953</v>
      </c>
      <c r="O160" s="10">
        <f t="shared" si="59"/>
        <v>0.49264705882352944</v>
      </c>
      <c r="P160" s="8">
        <f t="shared" si="60"/>
        <v>374</v>
      </c>
      <c r="Q160" s="8">
        <f t="shared" si="61"/>
        <v>469</v>
      </c>
      <c r="R160" s="8">
        <v>1020.34</v>
      </c>
      <c r="S160" s="8">
        <v>1377.46</v>
      </c>
      <c r="T160" s="11">
        <f t="shared" si="62"/>
        <v>1.9678</v>
      </c>
      <c r="U160" s="7" t="s">
        <v>544</v>
      </c>
      <c r="V160" s="7"/>
    </row>
    <row r="161" spans="1:22" x14ac:dyDescent="0.25">
      <c r="A161" s="7" t="s">
        <v>545</v>
      </c>
      <c r="B161" s="7" t="s">
        <v>546</v>
      </c>
      <c r="C161" s="7" t="s">
        <v>177</v>
      </c>
      <c r="D161" s="7"/>
      <c r="E161" s="7" t="s">
        <v>468</v>
      </c>
      <c r="F161" s="8">
        <v>1500</v>
      </c>
      <c r="G161" s="8">
        <v>1725</v>
      </c>
      <c r="H161" s="9">
        <f>IF(OR(F161="",F161=0),"",MAX(F161,IF(ISNUMBER('Нормы и нормо-часы'!K162),ROUNDUP('Нормы и нормо-часы'!K162/(1-$F$3),0),0)))</f>
        <v>2267</v>
      </c>
      <c r="I161" s="9">
        <f>IF(OR(G161="",G161=0),"",MAX(G161,IF(ISNUMBER('Нормы и нормо-часы'!L162),ROUNDUP('Нормы и нормо-часы'!L162/(1-$F$3),0),0)))</f>
        <v>2720</v>
      </c>
      <c r="J161" s="10">
        <f t="shared" si="56"/>
        <v>0.51133333333333342</v>
      </c>
      <c r="K161" s="10">
        <f t="shared" si="57"/>
        <v>0.57681159420289863</v>
      </c>
      <c r="L161" s="8">
        <v>900</v>
      </c>
      <c r="M161" s="8">
        <v>1035</v>
      </c>
      <c r="N161" s="10">
        <f t="shared" si="58"/>
        <v>0.60299955888839873</v>
      </c>
      <c r="O161" s="10">
        <f t="shared" si="59"/>
        <v>0.61948529411764708</v>
      </c>
      <c r="P161" s="8">
        <f t="shared" si="60"/>
        <v>1367</v>
      </c>
      <c r="Q161" s="8">
        <f t="shared" si="61"/>
        <v>1685</v>
      </c>
      <c r="R161" s="8">
        <v>2806.74</v>
      </c>
      <c r="S161" s="8">
        <v>3789.1</v>
      </c>
      <c r="T161" s="11">
        <f t="shared" si="62"/>
        <v>2.5260666666666665</v>
      </c>
      <c r="U161" s="7" t="s">
        <v>547</v>
      </c>
      <c r="V161" s="7" t="s">
        <v>548</v>
      </c>
    </row>
    <row r="162" spans="1:22" x14ac:dyDescent="0.25">
      <c r="A162" s="7" t="s">
        <v>549</v>
      </c>
      <c r="B162" s="7" t="s">
        <v>550</v>
      </c>
      <c r="C162" s="7" t="s">
        <v>177</v>
      </c>
      <c r="D162" s="7"/>
      <c r="E162" s="7" t="s">
        <v>468</v>
      </c>
      <c r="F162" s="8">
        <v>600</v>
      </c>
      <c r="G162" s="8">
        <v>690</v>
      </c>
      <c r="H162" s="9">
        <f>IF(OR(F162="",F162=0),"",MAX(F162,IF(ISNUMBER('Нормы и нормо-часы'!K163),ROUNDUP('Нормы и нормо-часы'!K163/(1-$F$3),0),0)))</f>
        <v>680</v>
      </c>
      <c r="I162" s="9">
        <f>IF(OR(G162="",G162=0),"",MAX(G162,IF(ISNUMBER('Нормы и нормо-часы'!L163),ROUNDUP('Нормы и нормо-часы'!L163/(1-$F$3),0),0)))</f>
        <v>816</v>
      </c>
      <c r="J162" s="10">
        <f t="shared" si="56"/>
        <v>0.1333333333333333</v>
      </c>
      <c r="K162" s="10">
        <f t="shared" si="57"/>
        <v>0.18260869565217397</v>
      </c>
      <c r="L162" s="8">
        <v>360</v>
      </c>
      <c r="M162" s="8">
        <v>414</v>
      </c>
      <c r="N162" s="10">
        <f t="shared" si="58"/>
        <v>0.47058823529411764</v>
      </c>
      <c r="O162" s="10">
        <f t="shared" si="59"/>
        <v>0.49264705882352944</v>
      </c>
      <c r="P162" s="8">
        <f t="shared" si="60"/>
        <v>320</v>
      </c>
      <c r="Q162" s="8">
        <f t="shared" si="61"/>
        <v>402</v>
      </c>
      <c r="R162" s="8">
        <v>387.47</v>
      </c>
      <c r="S162" s="8">
        <v>523.08000000000004</v>
      </c>
      <c r="T162" s="11">
        <f t="shared" si="62"/>
        <v>0.87180000000000002</v>
      </c>
      <c r="U162" s="7" t="s">
        <v>551</v>
      </c>
      <c r="V162" s="7"/>
    </row>
    <row r="163" spans="1:22" x14ac:dyDescent="0.25">
      <c r="A163" s="7" t="s">
        <v>552</v>
      </c>
      <c r="B163" s="7" t="s">
        <v>553</v>
      </c>
      <c r="C163" s="7" t="s">
        <v>177</v>
      </c>
      <c r="D163" s="7"/>
      <c r="E163" s="7" t="s">
        <v>468</v>
      </c>
      <c r="F163" s="8">
        <v>1200</v>
      </c>
      <c r="G163" s="8">
        <v>1380</v>
      </c>
      <c r="H163" s="9">
        <f>IF(OR(F163="",F163=0),"",MAX(F163,IF(ISNUMBER('Нормы и нормо-часы'!K164),ROUNDUP('Нормы и нормо-часы'!K164/(1-$F$3),0),0)))</f>
        <v>1700</v>
      </c>
      <c r="I163" s="9">
        <f>IF(OR(G163="",G163=0),"",MAX(G163,IF(ISNUMBER('Нормы и нормо-часы'!L164),ROUNDUP('Нормы и нормо-часы'!L164/(1-$F$3),0),0)))</f>
        <v>2040</v>
      </c>
      <c r="J163" s="10">
        <f t="shared" si="56"/>
        <v>0.41666666666666674</v>
      </c>
      <c r="K163" s="10">
        <f t="shared" si="57"/>
        <v>0.47826086956521729</v>
      </c>
      <c r="L163" s="8">
        <v>720</v>
      </c>
      <c r="M163" s="8">
        <v>828</v>
      </c>
      <c r="N163" s="10">
        <f t="shared" si="58"/>
        <v>0.57647058823529407</v>
      </c>
      <c r="O163" s="10">
        <f t="shared" si="59"/>
        <v>0.59411764705882353</v>
      </c>
      <c r="P163" s="8">
        <f t="shared" si="60"/>
        <v>980</v>
      </c>
      <c r="Q163" s="8">
        <f t="shared" si="61"/>
        <v>1212</v>
      </c>
      <c r="R163" s="8">
        <v>1899</v>
      </c>
      <c r="S163" s="8">
        <v>2563.65</v>
      </c>
      <c r="T163" s="11">
        <f t="shared" si="62"/>
        <v>2.1363750000000001</v>
      </c>
      <c r="U163" s="7" t="s">
        <v>554</v>
      </c>
      <c r="V163" s="7"/>
    </row>
    <row r="164" spans="1:22" x14ac:dyDescent="0.25">
      <c r="A164" s="7" t="s">
        <v>555</v>
      </c>
      <c r="B164" s="7" t="s">
        <v>556</v>
      </c>
      <c r="C164" s="7" t="s">
        <v>28</v>
      </c>
      <c r="D164" s="7"/>
      <c r="E164" s="7" t="s">
        <v>203</v>
      </c>
      <c r="F164" s="8">
        <v>14000</v>
      </c>
      <c r="G164" s="8">
        <v>16100</v>
      </c>
      <c r="H164" s="9">
        <f>IF(OR(F164="",F164=0),"",MAX(F164,IF(ISNUMBER('Нормы и нормо-часы'!K165),ROUNDUP('Нормы и нормо-часы'!K165/(1-$F$3),0),0)))</f>
        <v>21334</v>
      </c>
      <c r="I164" s="9">
        <f>IF(OR(G164="",G164=0),"",MAX(G164,IF(ISNUMBER('Нормы и нормо-часы'!L165),ROUNDUP('Нормы и нормо-часы'!L165/(1-$F$3),0),0)))</f>
        <v>25334</v>
      </c>
      <c r="J164" s="10">
        <f t="shared" si="56"/>
        <v>0.5238571428571428</v>
      </c>
      <c r="K164" s="10">
        <f t="shared" si="57"/>
        <v>0.57354037267080749</v>
      </c>
      <c r="L164" s="8">
        <v>8400</v>
      </c>
      <c r="M164" s="8">
        <v>9660</v>
      </c>
      <c r="N164" s="10">
        <f t="shared" si="58"/>
        <v>0.60626230430299055</v>
      </c>
      <c r="O164" s="10">
        <f t="shared" si="59"/>
        <v>0.61869424488829239</v>
      </c>
      <c r="P164" s="8">
        <f t="shared" si="60"/>
        <v>12934</v>
      </c>
      <c r="Q164" s="8">
        <f t="shared" si="61"/>
        <v>15674</v>
      </c>
      <c r="R164" s="8">
        <v>11447.1</v>
      </c>
      <c r="S164" s="8">
        <v>15453.59</v>
      </c>
      <c r="T164" s="11">
        <f t="shared" si="62"/>
        <v>1.1038278571428572</v>
      </c>
      <c r="U164" s="7" t="s">
        <v>557</v>
      </c>
      <c r="V164" s="7"/>
    </row>
    <row r="165" spans="1:22" x14ac:dyDescent="0.25">
      <c r="A165" s="7" t="s">
        <v>558</v>
      </c>
      <c r="B165" s="7" t="s">
        <v>559</v>
      </c>
      <c r="C165" s="7" t="s">
        <v>177</v>
      </c>
      <c r="D165" s="7"/>
      <c r="E165" s="7" t="s">
        <v>468</v>
      </c>
      <c r="F165" s="8">
        <v>3500</v>
      </c>
      <c r="G165" s="8">
        <v>4025</v>
      </c>
      <c r="H165" s="9">
        <f>IF(OR(F165="",F165=0),"",MAX(F165,IF(ISNUMBER('Нормы и нормо-часы'!K166),ROUNDUP('Нормы и нормо-часы'!K166/(1-$F$3),0),0)))</f>
        <v>3500</v>
      </c>
      <c r="I165" s="9">
        <f>IF(OR(G165="",G165=0),"",MAX(G165,IF(ISNUMBER('Нормы и нормо-часы'!L166),ROUNDUP('Нормы и нормо-часы'!L166/(1-$F$3),0),0)))</f>
        <v>4080</v>
      </c>
      <c r="J165" s="10">
        <f t="shared" si="56"/>
        <v>0</v>
      </c>
      <c r="K165" s="10">
        <f t="shared" si="57"/>
        <v>1.3664596273291973E-2</v>
      </c>
      <c r="L165" s="8">
        <v>2100</v>
      </c>
      <c r="M165" s="8">
        <v>2415</v>
      </c>
      <c r="N165" s="10">
        <f t="shared" si="58"/>
        <v>0.4</v>
      </c>
      <c r="O165" s="10">
        <f t="shared" si="59"/>
        <v>0.40808823529411764</v>
      </c>
      <c r="P165" s="8">
        <f t="shared" si="60"/>
        <v>1400</v>
      </c>
      <c r="Q165" s="8">
        <f t="shared" si="61"/>
        <v>1665</v>
      </c>
      <c r="R165" s="8">
        <v>2738.21</v>
      </c>
      <c r="S165" s="8">
        <v>3696.58</v>
      </c>
      <c r="T165" s="11">
        <f t="shared" si="62"/>
        <v>1.0561657142857144</v>
      </c>
      <c r="U165" s="7" t="s">
        <v>100</v>
      </c>
      <c r="V165" s="7" t="s">
        <v>560</v>
      </c>
    </row>
    <row r="166" spans="1:22" x14ac:dyDescent="0.25">
      <c r="A166" s="7" t="s">
        <v>561</v>
      </c>
      <c r="B166" s="7" t="s">
        <v>562</v>
      </c>
      <c r="C166" s="7" t="s">
        <v>177</v>
      </c>
      <c r="D166" s="7"/>
      <c r="E166" s="7" t="s">
        <v>410</v>
      </c>
      <c r="F166" s="8">
        <v>3500</v>
      </c>
      <c r="G166" s="8">
        <v>4025</v>
      </c>
      <c r="H166" s="9">
        <f>IF(OR(F166="",F166=0),"",MAX(F166,IF(ISNUMBER('Нормы и нормо-часы'!K167),ROUNDUP('Нормы и нормо-часы'!K167/(1-$F$3),0),0)))</f>
        <v>3967</v>
      </c>
      <c r="I166" s="9">
        <f>IF(OR(G166="",G166=0),"",MAX(G166,IF(ISNUMBER('Нормы и нормо-часы'!L167),ROUNDUP('Нормы и нормо-часы'!L167/(1-$F$3),0),0)))</f>
        <v>4760</v>
      </c>
      <c r="J166" s="10">
        <f t="shared" si="56"/>
        <v>0.13342857142857145</v>
      </c>
      <c r="K166" s="10">
        <f t="shared" si="57"/>
        <v>0.18260869565217397</v>
      </c>
      <c r="L166" s="8">
        <v>2100</v>
      </c>
      <c r="M166" s="8">
        <v>2415</v>
      </c>
      <c r="N166" s="10">
        <f t="shared" si="58"/>
        <v>0.4706327199395009</v>
      </c>
      <c r="O166" s="10">
        <f t="shared" si="59"/>
        <v>0.49264705882352944</v>
      </c>
      <c r="P166" s="8">
        <f t="shared" si="60"/>
        <v>1867</v>
      </c>
      <c r="Q166" s="8">
        <f t="shared" si="61"/>
        <v>2345</v>
      </c>
      <c r="R166" s="8">
        <v>3131.5</v>
      </c>
      <c r="S166" s="8">
        <v>4227.53</v>
      </c>
      <c r="T166" s="11">
        <f t="shared" si="62"/>
        <v>1.2078657142857143</v>
      </c>
      <c r="U166" s="7" t="s">
        <v>100</v>
      </c>
      <c r="V166" s="7"/>
    </row>
    <row r="167" spans="1:22" x14ac:dyDescent="0.25">
      <c r="A167" s="7" t="s">
        <v>563</v>
      </c>
      <c r="B167" s="7" t="s">
        <v>564</v>
      </c>
      <c r="C167" s="7" t="s">
        <v>177</v>
      </c>
      <c r="D167" s="7"/>
      <c r="E167" s="7" t="s">
        <v>468</v>
      </c>
      <c r="F167" s="8">
        <v>2000</v>
      </c>
      <c r="G167" s="8">
        <v>2300</v>
      </c>
      <c r="H167" s="9">
        <f>IF(OR(F167="",F167=0),"",MAX(F167,IF(ISNUMBER('Нормы и нормо-часы'!K168),ROUNDUP('Нормы и нормо-часы'!K168/(1-$F$3),0),0)))</f>
        <v>2000</v>
      </c>
      <c r="I167" s="9">
        <f>IF(OR(G167="",G167=0),"",MAX(G167,IF(ISNUMBER('Нормы и нормо-часы'!L168),ROUNDUP('Нормы и нормо-часы'!L168/(1-$F$3),0),0)))</f>
        <v>2300</v>
      </c>
      <c r="J167" s="10">
        <f t="shared" si="56"/>
        <v>0</v>
      </c>
      <c r="K167" s="10">
        <f t="shared" si="57"/>
        <v>0</v>
      </c>
      <c r="L167" s="8">
        <v>1200</v>
      </c>
      <c r="M167" s="8">
        <v>1380</v>
      </c>
      <c r="N167" s="10">
        <f t="shared" si="58"/>
        <v>0.4</v>
      </c>
      <c r="O167" s="10">
        <f t="shared" si="59"/>
        <v>0.4</v>
      </c>
      <c r="P167" s="8">
        <f t="shared" si="60"/>
        <v>800</v>
      </c>
      <c r="Q167" s="8">
        <f t="shared" si="61"/>
        <v>920</v>
      </c>
      <c r="R167" s="8">
        <v>3076.12</v>
      </c>
      <c r="S167" s="8">
        <v>4152.76</v>
      </c>
      <c r="T167" s="11">
        <f t="shared" si="62"/>
        <v>2.0763799999999999</v>
      </c>
      <c r="U167" s="7" t="s">
        <v>565</v>
      </c>
      <c r="V167" s="7" t="s">
        <v>566</v>
      </c>
    </row>
    <row r="168" spans="1:22" x14ac:dyDescent="0.25">
      <c r="A168" s="7" t="s">
        <v>567</v>
      </c>
      <c r="B168" s="7" t="s">
        <v>568</v>
      </c>
      <c r="C168" s="7" t="s">
        <v>177</v>
      </c>
      <c r="D168" s="7"/>
      <c r="E168" s="7" t="s">
        <v>468</v>
      </c>
      <c r="F168" s="8">
        <v>15000</v>
      </c>
      <c r="G168" s="8">
        <v>17250</v>
      </c>
      <c r="H168" s="9">
        <f>IF(OR(F168="",F168=0),"",MAX(F168,IF(ISNUMBER('Нормы и нормо-часы'!K169),ROUNDUP('Нормы и нормо-часы'!K169/(1-$F$3),0),0)))</f>
        <v>15000</v>
      </c>
      <c r="I168" s="9">
        <f>IF(OR(G168="",G168=0),"",MAX(G168,IF(ISNUMBER('Нормы и нормо-часы'!L169),ROUNDUP('Нормы и нормо-часы'!L169/(1-$F$3),0),0)))</f>
        <v>17250</v>
      </c>
      <c r="J168" s="10">
        <f t="shared" si="56"/>
        <v>0</v>
      </c>
      <c r="K168" s="10">
        <f t="shared" si="57"/>
        <v>0</v>
      </c>
      <c r="L168" s="8">
        <v>9000</v>
      </c>
      <c r="M168" s="8">
        <v>10350</v>
      </c>
      <c r="N168" s="10">
        <f t="shared" si="58"/>
        <v>0.4</v>
      </c>
      <c r="O168" s="10">
        <f t="shared" si="59"/>
        <v>0.4</v>
      </c>
      <c r="P168" s="8">
        <f t="shared" si="60"/>
        <v>6000</v>
      </c>
      <c r="Q168" s="8">
        <f t="shared" si="61"/>
        <v>6900</v>
      </c>
      <c r="R168" s="8">
        <v>19803</v>
      </c>
      <c r="S168" s="8">
        <v>26734.05</v>
      </c>
      <c r="T168" s="11">
        <f t="shared" si="62"/>
        <v>1.78227</v>
      </c>
      <c r="U168" s="7" t="s">
        <v>100</v>
      </c>
      <c r="V168" s="7" t="s">
        <v>569</v>
      </c>
    </row>
    <row r="169" spans="1:22" x14ac:dyDescent="0.25">
      <c r="A169" s="7" t="s">
        <v>570</v>
      </c>
      <c r="B169" s="7" t="s">
        <v>571</v>
      </c>
      <c r="C169" s="7" t="s">
        <v>177</v>
      </c>
      <c r="D169" s="7"/>
      <c r="E169" s="7" t="s">
        <v>468</v>
      </c>
      <c r="F169" s="8">
        <v>900</v>
      </c>
      <c r="G169" s="8">
        <v>1035</v>
      </c>
      <c r="H169" s="9">
        <f>IF(OR(F169="",F169=0),"",MAX(F169,IF(ISNUMBER('Нормы и нормо-часы'!K170),ROUNDUP('Нормы и нормо-часы'!K170/(1-$F$3),0),0)))</f>
        <v>907</v>
      </c>
      <c r="I169" s="9">
        <f>IF(OR(G169="",G169=0),"",MAX(G169,IF(ISNUMBER('Нормы и нормо-часы'!L170),ROUNDUP('Нормы и нормо-часы'!L170/(1-$F$3),0),0)))</f>
        <v>1088</v>
      </c>
      <c r="J169" s="10">
        <f t="shared" si="56"/>
        <v>7.7777777777778834E-3</v>
      </c>
      <c r="K169" s="10">
        <f t="shared" si="57"/>
        <v>5.1207729468599084E-2</v>
      </c>
      <c r="L169" s="8">
        <v>540</v>
      </c>
      <c r="M169" s="8">
        <v>621</v>
      </c>
      <c r="N169" s="10">
        <f t="shared" si="58"/>
        <v>0.40463065049614111</v>
      </c>
      <c r="O169" s="10">
        <f t="shared" si="59"/>
        <v>0.42922794117647056</v>
      </c>
      <c r="P169" s="8">
        <f t="shared" si="60"/>
        <v>367</v>
      </c>
      <c r="Q169" s="8">
        <f t="shared" si="61"/>
        <v>467</v>
      </c>
      <c r="R169" s="8">
        <v>1021.55</v>
      </c>
      <c r="S169" s="8">
        <v>1379.09</v>
      </c>
      <c r="T169" s="11">
        <f t="shared" si="62"/>
        <v>1.5323222222222221</v>
      </c>
      <c r="U169" s="7" t="s">
        <v>572</v>
      </c>
      <c r="V169" s="7"/>
    </row>
    <row r="170" spans="1:22" x14ac:dyDescent="0.25">
      <c r="A170" s="7" t="s">
        <v>573</v>
      </c>
      <c r="B170" s="7" t="s">
        <v>574</v>
      </c>
      <c r="C170" s="7" t="s">
        <v>177</v>
      </c>
      <c r="D170" s="7"/>
      <c r="E170" s="7" t="s">
        <v>468</v>
      </c>
      <c r="F170" s="8">
        <v>450</v>
      </c>
      <c r="G170" s="8">
        <v>518</v>
      </c>
      <c r="H170" s="9">
        <f>IF(OR(F170="",F170=0),"",MAX(F170,IF(ISNUMBER('Нормы и нормо-часы'!K171),ROUNDUP('Нормы и нормо-часы'!K171/(1-$F$3),0),0)))</f>
        <v>454</v>
      </c>
      <c r="I170" s="9">
        <f>IF(OR(G170="",G170=0),"",MAX(G170,IF(ISNUMBER('Нормы и нормо-часы'!L171),ROUNDUP('Нормы и нормо-часы'!L171/(1-$F$3),0),0)))</f>
        <v>544</v>
      </c>
      <c r="J170" s="10">
        <f t="shared" si="56"/>
        <v>8.8888888888889461E-3</v>
      </c>
      <c r="K170" s="10">
        <f t="shared" si="57"/>
        <v>5.0193050193050093E-2</v>
      </c>
      <c r="L170" s="8">
        <v>270</v>
      </c>
      <c r="M170" s="8">
        <v>310</v>
      </c>
      <c r="N170" s="10">
        <f t="shared" si="58"/>
        <v>0.40528634361233479</v>
      </c>
      <c r="O170" s="10">
        <f t="shared" si="59"/>
        <v>0.43014705882352944</v>
      </c>
      <c r="P170" s="8">
        <f t="shared" si="60"/>
        <v>184</v>
      </c>
      <c r="Q170" s="8">
        <f t="shared" si="61"/>
        <v>234</v>
      </c>
      <c r="R170" s="8">
        <v>262.83999999999997</v>
      </c>
      <c r="S170" s="8">
        <v>354.83</v>
      </c>
      <c r="T170" s="11">
        <f t="shared" si="62"/>
        <v>0.78851111111111105</v>
      </c>
      <c r="U170" s="7" t="s">
        <v>575</v>
      </c>
      <c r="V170" s="7"/>
    </row>
    <row r="171" spans="1:22" x14ac:dyDescent="0.25">
      <c r="A171" s="7" t="s">
        <v>576</v>
      </c>
      <c r="B171" s="7" t="s">
        <v>577</v>
      </c>
      <c r="C171" s="7" t="s">
        <v>177</v>
      </c>
      <c r="D171" s="7"/>
      <c r="E171" s="7" t="s">
        <v>468</v>
      </c>
      <c r="F171" s="8">
        <v>1200</v>
      </c>
      <c r="G171" s="8">
        <v>1380</v>
      </c>
      <c r="H171" s="9">
        <f>IF(OR(F171="",F171=0),"",MAX(F171,IF(ISNUMBER('Нормы и нормо-часы'!K172),ROUNDUP('Нормы и нормо-часы'!K172/(1-$F$3),0),0)))</f>
        <v>1200</v>
      </c>
      <c r="I171" s="9">
        <f>IF(OR(G171="",G171=0),"",MAX(G171,IF(ISNUMBER('Нормы и нормо-часы'!L172),ROUNDUP('Нормы и нормо-часы'!L172/(1-$F$3),0),0)))</f>
        <v>1380</v>
      </c>
      <c r="J171" s="10">
        <f t="shared" si="56"/>
        <v>0</v>
      </c>
      <c r="K171" s="10">
        <f t="shared" si="57"/>
        <v>0</v>
      </c>
      <c r="L171" s="8">
        <v>720</v>
      </c>
      <c r="M171" s="8">
        <v>828</v>
      </c>
      <c r="N171" s="10">
        <f t="shared" si="58"/>
        <v>0.4</v>
      </c>
      <c r="O171" s="10">
        <f t="shared" si="59"/>
        <v>0.4</v>
      </c>
      <c r="P171" s="8">
        <f t="shared" si="60"/>
        <v>480</v>
      </c>
      <c r="Q171" s="8">
        <f t="shared" si="61"/>
        <v>552</v>
      </c>
      <c r="R171" s="8">
        <v>1124.18</v>
      </c>
      <c r="S171" s="8">
        <v>1517.64</v>
      </c>
      <c r="T171" s="11">
        <f t="shared" si="62"/>
        <v>1.2647000000000002</v>
      </c>
      <c r="U171" s="7" t="s">
        <v>100</v>
      </c>
      <c r="V171" s="7"/>
    </row>
    <row r="172" spans="1:22" x14ac:dyDescent="0.25">
      <c r="A172" s="7" t="s">
        <v>578</v>
      </c>
      <c r="B172" s="7" t="s">
        <v>579</v>
      </c>
      <c r="C172" s="7" t="s">
        <v>177</v>
      </c>
      <c r="D172" s="7"/>
      <c r="E172" s="7" t="s">
        <v>468</v>
      </c>
      <c r="F172" s="8">
        <v>2500</v>
      </c>
      <c r="G172" s="8">
        <v>2875</v>
      </c>
      <c r="H172" s="9">
        <f>IF(OR(F172="",F172=0),"",MAX(F172,IF(ISNUMBER('Нормы и нормо-часы'!K173),ROUNDUP('Нормы и нормо-часы'!K173/(1-$F$3),0),0)))</f>
        <v>2500</v>
      </c>
      <c r="I172" s="9">
        <f>IF(OR(G172="",G172=0),"",MAX(G172,IF(ISNUMBER('Нормы и нормо-часы'!L173),ROUNDUP('Нормы и нормо-часы'!L173/(1-$F$3),0),0)))</f>
        <v>2875</v>
      </c>
      <c r="J172" s="10">
        <f t="shared" si="56"/>
        <v>0</v>
      </c>
      <c r="K172" s="10">
        <f t="shared" si="57"/>
        <v>0</v>
      </c>
      <c r="L172" s="8">
        <v>1500</v>
      </c>
      <c r="M172" s="8">
        <v>1725</v>
      </c>
      <c r="N172" s="10">
        <f t="shared" si="58"/>
        <v>0.4</v>
      </c>
      <c r="O172" s="10">
        <f t="shared" si="59"/>
        <v>0.4</v>
      </c>
      <c r="P172" s="8">
        <f t="shared" si="60"/>
        <v>1000</v>
      </c>
      <c r="Q172" s="8">
        <f t="shared" si="61"/>
        <v>1150</v>
      </c>
      <c r="R172" s="8">
        <v>3228.55</v>
      </c>
      <c r="S172" s="8">
        <v>4358.54</v>
      </c>
      <c r="T172" s="11">
        <f t="shared" si="62"/>
        <v>1.7434160000000001</v>
      </c>
      <c r="U172" s="7" t="s">
        <v>100</v>
      </c>
      <c r="V172" s="7"/>
    </row>
    <row r="173" spans="1:22" x14ac:dyDescent="0.25">
      <c r="A173" s="7" t="s">
        <v>580</v>
      </c>
      <c r="B173" s="7" t="s">
        <v>581</v>
      </c>
      <c r="C173" s="7" t="s">
        <v>177</v>
      </c>
      <c r="D173" s="7"/>
      <c r="E173" s="7" t="s">
        <v>468</v>
      </c>
      <c r="F173" s="8">
        <v>4500</v>
      </c>
      <c r="G173" s="8">
        <v>5175</v>
      </c>
      <c r="H173" s="9">
        <f>IF(OR(F173="",F173=0),"",MAX(F173,IF(ISNUMBER('Нормы и нормо-часы'!K174),ROUNDUP('Нормы и нормо-часы'!K174/(1-$F$3),0),0)))</f>
        <v>4534</v>
      </c>
      <c r="I173" s="9">
        <f>IF(OR(G173="",G173=0),"",MAX(G173,IF(ISNUMBER('Нормы и нормо-часы'!L174),ROUNDUP('Нормы и нормо-часы'!L174/(1-$F$3),0),0)))</f>
        <v>5440</v>
      </c>
      <c r="J173" s="10">
        <f t="shared" si="56"/>
        <v>7.5555555555555376E-3</v>
      </c>
      <c r="K173" s="10">
        <f t="shared" si="57"/>
        <v>5.1207729468599084E-2</v>
      </c>
      <c r="L173" s="8">
        <v>2700</v>
      </c>
      <c r="M173" s="8">
        <v>3105</v>
      </c>
      <c r="N173" s="10">
        <f t="shared" si="58"/>
        <v>0.40449933833259816</v>
      </c>
      <c r="O173" s="10">
        <f t="shared" si="59"/>
        <v>0.42922794117647056</v>
      </c>
      <c r="P173" s="8">
        <f t="shared" si="60"/>
        <v>1834</v>
      </c>
      <c r="Q173" s="8">
        <f t="shared" si="61"/>
        <v>2335</v>
      </c>
      <c r="R173" s="8">
        <v>1593.9</v>
      </c>
      <c r="S173" s="8">
        <v>2151.77</v>
      </c>
      <c r="T173" s="11">
        <f t="shared" si="62"/>
        <v>0.4781711111111111</v>
      </c>
      <c r="U173" s="7" t="s">
        <v>100</v>
      </c>
      <c r="V173" s="7" t="s">
        <v>582</v>
      </c>
    </row>
    <row r="174" spans="1:22" x14ac:dyDescent="0.25">
      <c r="A174" s="7" t="s">
        <v>583</v>
      </c>
      <c r="B174" s="7" t="s">
        <v>584</v>
      </c>
      <c r="C174" s="7" t="s">
        <v>177</v>
      </c>
      <c r="D174" s="7"/>
      <c r="E174" s="7" t="s">
        <v>468</v>
      </c>
      <c r="F174" s="8">
        <v>1200</v>
      </c>
      <c r="G174" s="8">
        <v>1380</v>
      </c>
      <c r="H174" s="9">
        <f>IF(OR(F174="",F174=0),"",MAX(F174,IF(ISNUMBER('Нормы и нормо-часы'!K175),ROUNDUP('Нормы и нормо-часы'!K175/(1-$F$3),0),0)))</f>
        <v>1360</v>
      </c>
      <c r="I174" s="9">
        <f>IF(OR(G174="",G174=0),"",MAX(G174,IF(ISNUMBER('Нормы и нормо-часы'!L175),ROUNDUP('Нормы и нормо-часы'!L175/(1-$F$3),0),0)))</f>
        <v>1632</v>
      </c>
      <c r="J174" s="10">
        <f t="shared" si="56"/>
        <v>0.1333333333333333</v>
      </c>
      <c r="K174" s="10">
        <f t="shared" si="57"/>
        <v>0.18260869565217397</v>
      </c>
      <c r="L174" s="8">
        <v>720</v>
      </c>
      <c r="M174" s="8">
        <v>828</v>
      </c>
      <c r="N174" s="10">
        <f t="shared" si="58"/>
        <v>0.47058823529411764</v>
      </c>
      <c r="O174" s="10">
        <f t="shared" si="59"/>
        <v>0.49264705882352944</v>
      </c>
      <c r="P174" s="8">
        <f t="shared" si="60"/>
        <v>640</v>
      </c>
      <c r="Q174" s="8">
        <f t="shared" si="61"/>
        <v>804</v>
      </c>
      <c r="R174" s="8">
        <v>1038.45</v>
      </c>
      <c r="S174" s="8">
        <v>1401.91</v>
      </c>
      <c r="T174" s="11">
        <f t="shared" si="62"/>
        <v>1.1682583333333334</v>
      </c>
      <c r="U174" s="7" t="s">
        <v>100</v>
      </c>
      <c r="V174" s="7"/>
    </row>
    <row r="175" spans="1:22" x14ac:dyDescent="0.25">
      <c r="A175" s="7" t="s">
        <v>585</v>
      </c>
      <c r="B175" s="7" t="s">
        <v>586</v>
      </c>
      <c r="C175" s="7" t="s">
        <v>177</v>
      </c>
      <c r="D175" s="7"/>
      <c r="E175" s="7" t="s">
        <v>468</v>
      </c>
      <c r="F175" s="8">
        <v>800</v>
      </c>
      <c r="G175" s="8">
        <v>920</v>
      </c>
      <c r="H175" s="9">
        <f>IF(OR(F175="",F175=0),"",MAX(F175,IF(ISNUMBER('Нормы и нормо-часы'!K176),ROUNDUP('Нормы и нормо-часы'!K176/(1-$F$3),0),0)))</f>
        <v>907</v>
      </c>
      <c r="I175" s="9">
        <f>IF(OR(G175="",G175=0),"",MAX(G175,IF(ISNUMBER('Нормы и нормо-часы'!L176),ROUNDUP('Нормы и нормо-часы'!L176/(1-$F$3),0),0)))</f>
        <v>1088</v>
      </c>
      <c r="J175" s="10">
        <f t="shared" si="56"/>
        <v>0.13375000000000004</v>
      </c>
      <c r="K175" s="10">
        <f t="shared" si="57"/>
        <v>0.18260869565217397</v>
      </c>
      <c r="L175" s="8">
        <v>480</v>
      </c>
      <c r="M175" s="8">
        <v>552</v>
      </c>
      <c r="N175" s="10">
        <f t="shared" si="58"/>
        <v>0.47078280044101434</v>
      </c>
      <c r="O175" s="10">
        <f t="shared" si="59"/>
        <v>0.49264705882352944</v>
      </c>
      <c r="P175" s="8">
        <f t="shared" si="60"/>
        <v>427</v>
      </c>
      <c r="Q175" s="8">
        <f t="shared" si="61"/>
        <v>536</v>
      </c>
      <c r="R175" s="8">
        <v>1104.6199999999999</v>
      </c>
      <c r="S175" s="8">
        <v>1491.24</v>
      </c>
      <c r="T175" s="11">
        <f t="shared" si="62"/>
        <v>1.86405</v>
      </c>
      <c r="U175" s="7" t="s">
        <v>587</v>
      </c>
      <c r="V175" s="7"/>
    </row>
    <row r="176" spans="1:22" x14ac:dyDescent="0.25">
      <c r="A176" s="7" t="s">
        <v>588</v>
      </c>
      <c r="B176" s="7" t="s">
        <v>589</v>
      </c>
      <c r="C176" s="7" t="s">
        <v>177</v>
      </c>
      <c r="D176" s="7"/>
      <c r="E176" s="7" t="s">
        <v>468</v>
      </c>
      <c r="F176" s="8">
        <v>1500</v>
      </c>
      <c r="G176" s="8">
        <v>1725</v>
      </c>
      <c r="H176" s="9">
        <f>IF(OR(F176="",F176=0),"",MAX(F176,IF(ISNUMBER('Нормы и нормо-часы'!K177),ROUNDUP('Нормы и нормо-часы'!K177/(1-$F$3),0),0)))</f>
        <v>1700</v>
      </c>
      <c r="I176" s="9">
        <f>IF(OR(G176="",G176=0),"",MAX(G176,IF(ISNUMBER('Нормы и нормо-часы'!L177),ROUNDUP('Нормы и нормо-часы'!L177/(1-$F$3),0),0)))</f>
        <v>2040</v>
      </c>
      <c r="J176" s="10">
        <f t="shared" si="56"/>
        <v>0.1333333333333333</v>
      </c>
      <c r="K176" s="10">
        <f t="shared" si="57"/>
        <v>0.18260869565217397</v>
      </c>
      <c r="L176" s="8">
        <v>900</v>
      </c>
      <c r="M176" s="8">
        <v>1035</v>
      </c>
      <c r="N176" s="10">
        <f t="shared" si="58"/>
        <v>0.47058823529411764</v>
      </c>
      <c r="O176" s="10">
        <f t="shared" si="59"/>
        <v>0.49264705882352944</v>
      </c>
      <c r="P176" s="8">
        <f t="shared" si="60"/>
        <v>800</v>
      </c>
      <c r="Q176" s="8">
        <f t="shared" si="61"/>
        <v>1005</v>
      </c>
      <c r="R176" s="8">
        <v>1627.66</v>
      </c>
      <c r="S176" s="8">
        <v>2197.34</v>
      </c>
      <c r="T176" s="11">
        <f t="shared" si="62"/>
        <v>1.4648933333333334</v>
      </c>
      <c r="U176" s="7" t="s">
        <v>590</v>
      </c>
      <c r="V176" s="7"/>
    </row>
    <row r="177" spans="1:22" x14ac:dyDescent="0.25">
      <c r="A177" s="7" t="s">
        <v>591</v>
      </c>
      <c r="B177" s="7" t="s">
        <v>592</v>
      </c>
      <c r="C177" s="7" t="s">
        <v>177</v>
      </c>
      <c r="D177" s="7"/>
      <c r="E177" s="7" t="s">
        <v>468</v>
      </c>
      <c r="F177" s="8">
        <v>200</v>
      </c>
      <c r="G177" s="8">
        <v>230</v>
      </c>
      <c r="H177" s="9">
        <f>IF(OR(F177="",F177=0),"",MAX(F177,IF(ISNUMBER('Нормы и нормо-часы'!K178),ROUNDUP('Нормы и нормо-часы'!K178/(1-$F$3),0),0)))</f>
        <v>227</v>
      </c>
      <c r="I177" s="9">
        <f>IF(OR(G177="",G177=0),"",MAX(G177,IF(ISNUMBER('Нормы и нормо-часы'!L178),ROUNDUP('Нормы и нормо-часы'!L178/(1-$F$3),0),0)))</f>
        <v>272</v>
      </c>
      <c r="J177" s="10">
        <f t="shared" si="56"/>
        <v>0.13500000000000001</v>
      </c>
      <c r="K177" s="10">
        <f t="shared" si="57"/>
        <v>0.18260869565217397</v>
      </c>
      <c r="L177" s="8">
        <v>120</v>
      </c>
      <c r="M177" s="8">
        <v>138</v>
      </c>
      <c r="N177" s="10">
        <f t="shared" si="58"/>
        <v>0.47136563876651982</v>
      </c>
      <c r="O177" s="10">
        <f t="shared" si="59"/>
        <v>0.49264705882352944</v>
      </c>
      <c r="P177" s="8">
        <f t="shared" si="60"/>
        <v>107</v>
      </c>
      <c r="Q177" s="8">
        <f t="shared" si="61"/>
        <v>134</v>
      </c>
      <c r="R177" s="8">
        <v>343.74</v>
      </c>
      <c r="S177" s="8">
        <v>464.05</v>
      </c>
      <c r="T177" s="11">
        <f t="shared" si="62"/>
        <v>2.3202500000000001</v>
      </c>
      <c r="U177" s="7" t="s">
        <v>593</v>
      </c>
      <c r="V177" s="7" t="s">
        <v>594</v>
      </c>
    </row>
    <row r="178" spans="1:22" x14ac:dyDescent="0.25">
      <c r="A178" s="7" t="s">
        <v>595</v>
      </c>
      <c r="B178" s="7" t="s">
        <v>596</v>
      </c>
      <c r="C178" s="7" t="s">
        <v>177</v>
      </c>
      <c r="D178" s="7"/>
      <c r="E178" s="7" t="s">
        <v>468</v>
      </c>
      <c r="F178" s="8">
        <v>600</v>
      </c>
      <c r="G178" s="8">
        <v>690</v>
      </c>
      <c r="H178" s="9">
        <f>IF(OR(F178="",F178=0),"",MAX(F178,IF(ISNUMBER('Нормы и нормо-часы'!K179),ROUNDUP('Нормы и нормо-часы'!K179/(1-$F$3),0),0)))</f>
        <v>794</v>
      </c>
      <c r="I178" s="9">
        <f>IF(OR(G178="",G178=0),"",MAX(G178,IF(ISNUMBER('Нормы и нормо-часы'!L179),ROUNDUP('Нормы и нормо-часы'!L179/(1-$F$3),0),0)))</f>
        <v>952</v>
      </c>
      <c r="J178" s="10">
        <f t="shared" si="56"/>
        <v>0.32333333333333325</v>
      </c>
      <c r="K178" s="10">
        <f t="shared" si="57"/>
        <v>0.37971014492753619</v>
      </c>
      <c r="L178" s="8">
        <v>360</v>
      </c>
      <c r="M178" s="8">
        <v>414</v>
      </c>
      <c r="N178" s="10">
        <f t="shared" si="58"/>
        <v>0.54659949622166248</v>
      </c>
      <c r="O178" s="10">
        <f t="shared" si="59"/>
        <v>0.56512605042016806</v>
      </c>
      <c r="P178" s="8">
        <f t="shared" si="60"/>
        <v>434</v>
      </c>
      <c r="Q178" s="8">
        <f t="shared" si="61"/>
        <v>538</v>
      </c>
      <c r="R178" s="8">
        <v>308.14999999999998</v>
      </c>
      <c r="S178" s="8">
        <v>416</v>
      </c>
      <c r="T178" s="11">
        <f t="shared" si="62"/>
        <v>0.69333333333333336</v>
      </c>
      <c r="U178" s="7" t="s">
        <v>100</v>
      </c>
      <c r="V178" s="7" t="s">
        <v>597</v>
      </c>
    </row>
    <row r="179" spans="1:22" x14ac:dyDescent="0.25">
      <c r="A179" s="7" t="s">
        <v>598</v>
      </c>
      <c r="B179" s="7" t="s">
        <v>599</v>
      </c>
      <c r="C179" s="7" t="s">
        <v>177</v>
      </c>
      <c r="D179" s="7"/>
      <c r="E179" s="7" t="s">
        <v>468</v>
      </c>
      <c r="F179" s="8">
        <v>500</v>
      </c>
      <c r="G179" s="8">
        <v>575</v>
      </c>
      <c r="H179" s="9">
        <f>IF(OR(F179="",F179=0),"",MAX(F179,IF(ISNUMBER('Нормы и нормо-часы'!K180),ROUNDUP('Нормы и нормо-часы'!K180/(1-$F$3),0),0)))</f>
        <v>500</v>
      </c>
      <c r="I179" s="9">
        <f>IF(OR(G179="",G179=0),"",MAX(G179,IF(ISNUMBER('Нормы и нормо-часы'!L180),ROUNDUP('Нормы и нормо-часы'!L180/(1-$F$3),0),0)))</f>
        <v>575</v>
      </c>
      <c r="J179" s="10">
        <f t="shared" si="56"/>
        <v>0</v>
      </c>
      <c r="K179" s="10">
        <f t="shared" si="57"/>
        <v>0</v>
      </c>
      <c r="L179" s="8">
        <v>300</v>
      </c>
      <c r="M179" s="8">
        <v>345</v>
      </c>
      <c r="N179" s="10">
        <f t="shared" si="58"/>
        <v>0.4</v>
      </c>
      <c r="O179" s="10">
        <f t="shared" si="59"/>
        <v>0.4</v>
      </c>
      <c r="P179" s="8">
        <f t="shared" si="60"/>
        <v>200</v>
      </c>
      <c r="Q179" s="8">
        <f t="shared" si="61"/>
        <v>230</v>
      </c>
      <c r="R179" s="8">
        <v>410</v>
      </c>
      <c r="S179" s="8">
        <v>553.5</v>
      </c>
      <c r="T179" s="11">
        <f t="shared" si="62"/>
        <v>1.107</v>
      </c>
      <c r="U179" s="7" t="s">
        <v>600</v>
      </c>
      <c r="V179" s="7"/>
    </row>
    <row r="180" spans="1:22" x14ac:dyDescent="0.25">
      <c r="A180" s="7" t="s">
        <v>601</v>
      </c>
      <c r="B180" s="7" t="s">
        <v>602</v>
      </c>
      <c r="C180" s="7" t="s">
        <v>177</v>
      </c>
      <c r="D180" s="7"/>
      <c r="E180" s="7" t="s">
        <v>468</v>
      </c>
      <c r="F180" s="8">
        <v>700</v>
      </c>
      <c r="G180" s="8">
        <v>805</v>
      </c>
      <c r="H180" s="9">
        <f>IF(OR(F180="",F180=0),"",MAX(F180,IF(ISNUMBER('Нормы и нормо-часы'!K181),ROUNDUP('Нормы и нормо-часы'!K181/(1-$F$3),0),0)))</f>
        <v>700</v>
      </c>
      <c r="I180" s="9">
        <f>IF(OR(G180="",G180=0),"",MAX(G180,IF(ISNUMBER('Нормы и нормо-часы'!L181),ROUNDUP('Нормы и нормо-часы'!L181/(1-$F$3),0),0)))</f>
        <v>816</v>
      </c>
      <c r="J180" s="10">
        <f t="shared" si="56"/>
        <v>0</v>
      </c>
      <c r="K180" s="10">
        <f t="shared" si="57"/>
        <v>1.3664596273291973E-2</v>
      </c>
      <c r="L180" s="8">
        <v>420</v>
      </c>
      <c r="M180" s="8">
        <v>483</v>
      </c>
      <c r="N180" s="10">
        <f t="shared" si="58"/>
        <v>0.4</v>
      </c>
      <c r="O180" s="10">
        <f t="shared" si="59"/>
        <v>0.40808823529411764</v>
      </c>
      <c r="P180" s="8">
        <f t="shared" si="60"/>
        <v>280</v>
      </c>
      <c r="Q180" s="8">
        <f t="shared" si="61"/>
        <v>333</v>
      </c>
      <c r="R180" s="8">
        <v>613.73</v>
      </c>
      <c r="S180" s="8">
        <v>828.54</v>
      </c>
      <c r="T180" s="11">
        <f t="shared" si="62"/>
        <v>1.1836285714285715</v>
      </c>
      <c r="U180" s="7" t="s">
        <v>603</v>
      </c>
      <c r="V180" s="7"/>
    </row>
    <row r="181" spans="1:22" x14ac:dyDescent="0.25">
      <c r="A181" s="7" t="s">
        <v>604</v>
      </c>
      <c r="B181" s="7" t="s">
        <v>605</v>
      </c>
      <c r="C181" s="7" t="s">
        <v>177</v>
      </c>
      <c r="D181" s="7"/>
      <c r="E181" s="7" t="s">
        <v>468</v>
      </c>
      <c r="F181" s="8">
        <v>500</v>
      </c>
      <c r="G181" s="8">
        <v>575</v>
      </c>
      <c r="H181" s="9">
        <f>IF(OR(F181="",F181=0),"",MAX(F181,IF(ISNUMBER('Нормы и нормо-часы'!K182),ROUNDUP('Нормы и нормо-часы'!K182/(1-$F$3),0),0)))</f>
        <v>567</v>
      </c>
      <c r="I181" s="9">
        <f>IF(OR(G181="",G181=0),"",MAX(G181,IF(ISNUMBER('Нормы и нормо-часы'!L182),ROUNDUP('Нормы и нормо-часы'!L182/(1-$F$3),0),0)))</f>
        <v>680</v>
      </c>
      <c r="J181" s="10">
        <f t="shared" si="56"/>
        <v>0.1339999999999999</v>
      </c>
      <c r="K181" s="10">
        <f t="shared" si="57"/>
        <v>0.18260869565217397</v>
      </c>
      <c r="L181" s="8">
        <v>300</v>
      </c>
      <c r="M181" s="8">
        <v>345</v>
      </c>
      <c r="N181" s="10">
        <f t="shared" si="58"/>
        <v>0.47089947089947087</v>
      </c>
      <c r="O181" s="10">
        <f t="shared" si="59"/>
        <v>0.49264705882352944</v>
      </c>
      <c r="P181" s="8">
        <f t="shared" si="60"/>
        <v>267</v>
      </c>
      <c r="Q181" s="8">
        <f t="shared" si="61"/>
        <v>335</v>
      </c>
      <c r="R181" s="8">
        <v>603.75</v>
      </c>
      <c r="S181" s="8">
        <v>815.06</v>
      </c>
      <c r="T181" s="11">
        <f t="shared" si="62"/>
        <v>1.6301199999999998</v>
      </c>
      <c r="U181" s="7" t="s">
        <v>606</v>
      </c>
      <c r="V181" s="7" t="s">
        <v>607</v>
      </c>
    </row>
    <row r="182" spans="1:22" x14ac:dyDescent="0.25">
      <c r="A182" s="7" t="s">
        <v>608</v>
      </c>
      <c r="B182" s="7" t="s">
        <v>609</v>
      </c>
      <c r="C182" s="7" t="s">
        <v>177</v>
      </c>
      <c r="D182" s="7"/>
      <c r="E182" s="7" t="s">
        <v>410</v>
      </c>
      <c r="F182" s="8">
        <v>3500</v>
      </c>
      <c r="G182" s="8">
        <v>4025</v>
      </c>
      <c r="H182" s="9">
        <f>IF(OR(F182="",F182=0),"",MAX(F182,IF(ISNUMBER('Нормы и нормо-часы'!K183),ROUNDUP('Нормы и нормо-часы'!K183/(1-$F$3),0),0)))</f>
        <v>3500</v>
      </c>
      <c r="I182" s="9">
        <f>IF(OR(G182="",G182=0),"",MAX(G182,IF(ISNUMBER('Нормы и нормо-часы'!L183),ROUNDUP('Нормы и нормо-часы'!L183/(1-$F$3),0),0)))</f>
        <v>4080</v>
      </c>
      <c r="J182" s="10">
        <f t="shared" si="56"/>
        <v>0</v>
      </c>
      <c r="K182" s="10">
        <f t="shared" si="57"/>
        <v>1.3664596273291973E-2</v>
      </c>
      <c r="L182" s="8">
        <v>2100</v>
      </c>
      <c r="M182" s="8">
        <v>2415</v>
      </c>
      <c r="N182" s="10">
        <f t="shared" si="58"/>
        <v>0.4</v>
      </c>
      <c r="O182" s="10">
        <f t="shared" si="59"/>
        <v>0.40808823529411764</v>
      </c>
      <c r="P182" s="8">
        <f t="shared" si="60"/>
        <v>1400</v>
      </c>
      <c r="Q182" s="8">
        <f t="shared" si="61"/>
        <v>1665</v>
      </c>
      <c r="R182" s="8">
        <v>2241.8000000000002</v>
      </c>
      <c r="S182" s="8">
        <v>3026.43</v>
      </c>
      <c r="T182" s="11">
        <f t="shared" si="62"/>
        <v>0.86469428571428564</v>
      </c>
      <c r="U182" s="7" t="s">
        <v>100</v>
      </c>
      <c r="V182" s="7" t="s">
        <v>610</v>
      </c>
    </row>
    <row r="183" spans="1:22" x14ac:dyDescent="0.25">
      <c r="A183" s="7" t="s">
        <v>611</v>
      </c>
      <c r="B183" s="7" t="s">
        <v>612</v>
      </c>
      <c r="C183" s="7" t="s">
        <v>177</v>
      </c>
      <c r="D183" s="7"/>
      <c r="E183" s="7" t="s">
        <v>392</v>
      </c>
      <c r="F183" s="8">
        <v>2500</v>
      </c>
      <c r="G183" s="8">
        <v>2875</v>
      </c>
      <c r="H183" s="9">
        <f>IF(OR(F183="",F183=0),"",MAX(F183,IF(ISNUMBER('Нормы и нормо-часы'!K184),ROUNDUP('Нормы и нормо-часы'!K184/(1-$F$3),0),0)))</f>
        <v>2500</v>
      </c>
      <c r="I183" s="9">
        <f>IF(OR(G183="",G183=0),"",MAX(G183,IF(ISNUMBER('Нормы и нормо-часы'!L184),ROUNDUP('Нормы и нормо-часы'!L184/(1-$F$3),0),0)))</f>
        <v>2875</v>
      </c>
      <c r="J183" s="10">
        <f t="shared" si="56"/>
        <v>0</v>
      </c>
      <c r="K183" s="10">
        <f t="shared" si="57"/>
        <v>0</v>
      </c>
      <c r="L183" s="8">
        <v>1500</v>
      </c>
      <c r="M183" s="8">
        <v>1725</v>
      </c>
      <c r="N183" s="10">
        <f t="shared" si="58"/>
        <v>0.4</v>
      </c>
      <c r="O183" s="10">
        <f t="shared" si="59"/>
        <v>0.4</v>
      </c>
      <c r="P183" s="8">
        <f t="shared" si="60"/>
        <v>1000</v>
      </c>
      <c r="Q183" s="8">
        <f t="shared" si="61"/>
        <v>1150</v>
      </c>
      <c r="R183" s="8">
        <v>2328.46</v>
      </c>
      <c r="S183" s="8">
        <v>3143.42</v>
      </c>
      <c r="T183" s="11">
        <f t="shared" si="62"/>
        <v>1.257368</v>
      </c>
      <c r="U183" s="7" t="s">
        <v>613</v>
      </c>
      <c r="V183" s="7" t="s">
        <v>614</v>
      </c>
    </row>
    <row r="184" spans="1:22" x14ac:dyDescent="0.25">
      <c r="A184" s="7" t="s">
        <v>615</v>
      </c>
      <c r="B184" s="7" t="s">
        <v>616</v>
      </c>
      <c r="C184" s="7" t="s">
        <v>50</v>
      </c>
      <c r="D184" s="7"/>
      <c r="E184" s="7" t="s">
        <v>468</v>
      </c>
      <c r="F184" s="8">
        <v>350</v>
      </c>
      <c r="G184" s="8">
        <v>402</v>
      </c>
      <c r="H184" s="9">
        <f>IF(OR(F184="",F184=0),"",MAX(F184,IF(ISNUMBER('Нормы и нормо-часы'!K185),ROUNDUP('Нормы и нормо-часы'!K185/(1-$F$3),0),0)))</f>
        <v>511</v>
      </c>
      <c r="I184" s="9">
        <f>IF(OR(G184="",G184=0),"",MAX(G184,IF(ISNUMBER('Нормы и нормо-часы'!L185),ROUNDUP('Нормы и нормо-часы'!L185/(1-$F$3),0),0)))</f>
        <v>612</v>
      </c>
      <c r="J184" s="10">
        <f t="shared" si="56"/>
        <v>0.45999999999999996</v>
      </c>
      <c r="K184" s="10">
        <f t="shared" si="57"/>
        <v>0.52238805970149249</v>
      </c>
      <c r="L184" s="8">
        <v>210</v>
      </c>
      <c r="M184" s="8">
        <v>241</v>
      </c>
      <c r="N184" s="10">
        <f t="shared" si="58"/>
        <v>0.58904109589041098</v>
      </c>
      <c r="O184" s="10">
        <f t="shared" si="59"/>
        <v>0.60620915032679734</v>
      </c>
      <c r="P184" s="8">
        <f t="shared" si="60"/>
        <v>301</v>
      </c>
      <c r="Q184" s="8">
        <f t="shared" si="61"/>
        <v>371</v>
      </c>
      <c r="R184" s="8">
        <v>378.32</v>
      </c>
      <c r="S184" s="8">
        <v>510.73</v>
      </c>
      <c r="T184" s="11">
        <f t="shared" si="62"/>
        <v>1.4592285714285715</v>
      </c>
      <c r="U184" s="7" t="s">
        <v>617</v>
      </c>
      <c r="V184" s="7"/>
    </row>
    <row r="185" spans="1:22" x14ac:dyDescent="0.25">
      <c r="A185" s="7" t="s">
        <v>618</v>
      </c>
      <c r="B185" s="7" t="s">
        <v>619</v>
      </c>
      <c r="C185" s="7" t="s">
        <v>50</v>
      </c>
      <c r="D185" s="7"/>
      <c r="E185" s="7" t="s">
        <v>468</v>
      </c>
      <c r="F185" s="8">
        <v>150</v>
      </c>
      <c r="G185" s="8">
        <v>172</v>
      </c>
      <c r="H185" s="9">
        <f>IF(OR(F185="",F185=0),"",MAX(F185,IF(ISNUMBER('Нормы и нормо-часы'!K186),ROUNDUP('Нормы и нормо-часы'!K186/(1-$F$3),0),0)))</f>
        <v>171</v>
      </c>
      <c r="I185" s="9">
        <f>IF(OR(G185="",G185=0),"",MAX(G185,IF(ISNUMBER('Нормы и нормо-часы'!L186),ROUNDUP('Нормы и нормо-часы'!L186/(1-$F$3),0),0)))</f>
        <v>204</v>
      </c>
      <c r="J185" s="10">
        <f t="shared" si="56"/>
        <v>0.1399999999999999</v>
      </c>
      <c r="K185" s="10">
        <f t="shared" si="57"/>
        <v>0.18604651162790709</v>
      </c>
      <c r="L185" s="8">
        <v>90</v>
      </c>
      <c r="M185" s="8">
        <v>103</v>
      </c>
      <c r="N185" s="10">
        <f t="shared" si="58"/>
        <v>0.47368421052631576</v>
      </c>
      <c r="O185" s="10">
        <f t="shared" si="59"/>
        <v>0.49509803921568629</v>
      </c>
      <c r="P185" s="8">
        <f t="shared" si="60"/>
        <v>81</v>
      </c>
      <c r="Q185" s="8">
        <f t="shared" si="61"/>
        <v>101</v>
      </c>
      <c r="R185" s="8">
        <v>206.08</v>
      </c>
      <c r="S185" s="8">
        <v>278.20999999999998</v>
      </c>
      <c r="T185" s="11">
        <f t="shared" si="62"/>
        <v>1.8547333333333331</v>
      </c>
      <c r="U185" s="7" t="s">
        <v>620</v>
      </c>
      <c r="V185" s="7"/>
    </row>
    <row r="186" spans="1:22" x14ac:dyDescent="0.25">
      <c r="A186" s="7" t="s">
        <v>621</v>
      </c>
      <c r="B186" s="7" t="s">
        <v>622</v>
      </c>
      <c r="C186" s="7" t="s">
        <v>177</v>
      </c>
      <c r="D186" s="7"/>
      <c r="E186" s="7" t="s">
        <v>468</v>
      </c>
      <c r="F186" s="8">
        <v>4500</v>
      </c>
      <c r="G186" s="8">
        <v>5175</v>
      </c>
      <c r="H186" s="9">
        <f>IF(OR(F186="",F186=0),"",MAX(F186,IF(ISNUMBER('Нормы и нормо-часы'!K187),ROUNDUP('Нормы и нормо-часы'!K187/(1-$F$3),0),0)))</f>
        <v>5667</v>
      </c>
      <c r="I186" s="9">
        <f>IF(OR(G186="",G186=0),"",MAX(G186,IF(ISNUMBER('Нормы и нормо-часы'!L187),ROUNDUP('Нормы и нормо-часы'!L187/(1-$F$3),0),0)))</f>
        <v>6800</v>
      </c>
      <c r="J186" s="10">
        <f t="shared" si="56"/>
        <v>0.25933333333333342</v>
      </c>
      <c r="K186" s="10">
        <f t="shared" si="57"/>
        <v>0.31400966183574885</v>
      </c>
      <c r="L186" s="8">
        <v>2700</v>
      </c>
      <c r="M186" s="8">
        <v>3105</v>
      </c>
      <c r="N186" s="10">
        <f t="shared" si="58"/>
        <v>0.52355743779777664</v>
      </c>
      <c r="O186" s="10">
        <f t="shared" si="59"/>
        <v>0.54338235294117643</v>
      </c>
      <c r="P186" s="8">
        <f t="shared" si="60"/>
        <v>2967</v>
      </c>
      <c r="Q186" s="8">
        <f t="shared" si="61"/>
        <v>3695</v>
      </c>
      <c r="R186" s="8">
        <v>917.7</v>
      </c>
      <c r="S186" s="8">
        <v>1238.9000000000001</v>
      </c>
      <c r="T186" s="11">
        <f t="shared" si="62"/>
        <v>0.27531111111111112</v>
      </c>
      <c r="U186" s="7" t="s">
        <v>100</v>
      </c>
      <c r="V186" s="7" t="s">
        <v>623</v>
      </c>
    </row>
    <row r="187" spans="1:22" x14ac:dyDescent="0.25">
      <c r="A187" s="7" t="s">
        <v>624</v>
      </c>
      <c r="B187" s="7" t="s">
        <v>625</v>
      </c>
      <c r="C187" s="7" t="s">
        <v>177</v>
      </c>
      <c r="D187" s="7"/>
      <c r="E187" s="7" t="s">
        <v>468</v>
      </c>
      <c r="F187" s="8">
        <v>800</v>
      </c>
      <c r="G187" s="8">
        <v>920</v>
      </c>
      <c r="H187" s="9">
        <f>IF(OR(F187="",F187=0),"",MAX(F187,IF(ISNUMBER('Нормы и нормо-часы'!K188),ROUNDUP('Нормы и нормо-часы'!K188/(1-$F$3),0),0)))</f>
        <v>907</v>
      </c>
      <c r="I187" s="9">
        <f>IF(OR(G187="",G187=0),"",MAX(G187,IF(ISNUMBER('Нормы и нормо-часы'!L188),ROUNDUP('Нормы и нормо-часы'!L188/(1-$F$3),0),0)))</f>
        <v>1088</v>
      </c>
      <c r="J187" s="10">
        <f t="shared" si="56"/>
        <v>0.13375000000000004</v>
      </c>
      <c r="K187" s="10">
        <f t="shared" si="57"/>
        <v>0.18260869565217397</v>
      </c>
      <c r="L187" s="8">
        <v>480</v>
      </c>
      <c r="M187" s="8">
        <v>552</v>
      </c>
      <c r="N187" s="10">
        <f t="shared" si="58"/>
        <v>0.47078280044101434</v>
      </c>
      <c r="O187" s="10">
        <f t="shared" si="59"/>
        <v>0.49264705882352944</v>
      </c>
      <c r="P187" s="8">
        <f t="shared" si="60"/>
        <v>427</v>
      </c>
      <c r="Q187" s="8">
        <f t="shared" si="61"/>
        <v>536</v>
      </c>
      <c r="R187" s="8">
        <v>671.11</v>
      </c>
      <c r="S187" s="8">
        <v>906</v>
      </c>
      <c r="T187" s="11">
        <f t="shared" si="62"/>
        <v>1.1325000000000001</v>
      </c>
      <c r="U187" s="7" t="s">
        <v>626</v>
      </c>
      <c r="V187" s="7"/>
    </row>
    <row r="188" spans="1:22" x14ac:dyDescent="0.25">
      <c r="A188" s="7" t="s">
        <v>627</v>
      </c>
      <c r="B188" s="7" t="s">
        <v>628</v>
      </c>
      <c r="C188" s="7" t="s">
        <v>177</v>
      </c>
      <c r="D188" s="7"/>
      <c r="E188" s="7" t="s">
        <v>468</v>
      </c>
      <c r="F188" s="8">
        <v>400</v>
      </c>
      <c r="G188" s="8">
        <v>460</v>
      </c>
      <c r="H188" s="9">
        <f>IF(OR(F188="",F188=0),"",MAX(F188,IF(ISNUMBER('Нормы и нормо-часы'!K189),ROUNDUP('Нормы и нормо-часы'!K189/(1-$F$3),0),0)))</f>
        <v>454</v>
      </c>
      <c r="I188" s="9">
        <f>IF(OR(G188="",G188=0),"",MAX(G188,IF(ISNUMBER('Нормы и нормо-часы'!L189),ROUNDUP('Нормы и нормо-часы'!L189/(1-$F$3),0),0)))</f>
        <v>544</v>
      </c>
      <c r="J188" s="10">
        <f t="shared" si="56"/>
        <v>0.13500000000000001</v>
      </c>
      <c r="K188" s="10">
        <f t="shared" si="57"/>
        <v>0.18260869565217397</v>
      </c>
      <c r="L188" s="8">
        <v>240</v>
      </c>
      <c r="M188" s="8">
        <v>276</v>
      </c>
      <c r="N188" s="10">
        <f t="shared" si="58"/>
        <v>0.47136563876651982</v>
      </c>
      <c r="O188" s="10">
        <f t="shared" si="59"/>
        <v>0.49264705882352944</v>
      </c>
      <c r="P188" s="8">
        <f t="shared" si="60"/>
        <v>214</v>
      </c>
      <c r="Q188" s="8">
        <f t="shared" si="61"/>
        <v>268</v>
      </c>
      <c r="R188" s="8">
        <v>568.49</v>
      </c>
      <c r="S188" s="8">
        <v>767.46</v>
      </c>
      <c r="T188" s="11">
        <f t="shared" si="62"/>
        <v>1.9186500000000002</v>
      </c>
      <c r="U188" s="7" t="s">
        <v>629</v>
      </c>
      <c r="V188" s="7" t="s">
        <v>630</v>
      </c>
    </row>
    <row r="189" spans="1:22" x14ac:dyDescent="0.25">
      <c r="A189" s="7" t="s">
        <v>631</v>
      </c>
      <c r="B189" s="7" t="s">
        <v>632</v>
      </c>
      <c r="C189" s="7" t="s">
        <v>177</v>
      </c>
      <c r="D189" s="7"/>
      <c r="E189" s="7" t="s">
        <v>468</v>
      </c>
      <c r="F189" s="8">
        <v>700</v>
      </c>
      <c r="G189" s="8">
        <v>805</v>
      </c>
      <c r="H189" s="9">
        <f>IF(OR(F189="",F189=0),"",MAX(F189,IF(ISNUMBER('Нормы и нормо-часы'!K190),ROUNDUP('Нормы и нормо-часы'!K190/(1-$F$3),0),0)))</f>
        <v>907</v>
      </c>
      <c r="I189" s="9">
        <f>IF(OR(G189="",G189=0),"",MAX(G189,IF(ISNUMBER('Нормы и нормо-часы'!L190),ROUNDUP('Нормы и нормо-часы'!L190/(1-$F$3),0),0)))</f>
        <v>1088</v>
      </c>
      <c r="J189" s="10">
        <f t="shared" si="56"/>
        <v>0.29571428571428582</v>
      </c>
      <c r="K189" s="10">
        <f t="shared" si="57"/>
        <v>0.35155279503105596</v>
      </c>
      <c r="L189" s="8">
        <v>420</v>
      </c>
      <c r="M189" s="8">
        <v>483</v>
      </c>
      <c r="N189" s="10">
        <f t="shared" si="58"/>
        <v>0.53693495038588757</v>
      </c>
      <c r="O189" s="10">
        <f t="shared" si="59"/>
        <v>0.5560661764705882</v>
      </c>
      <c r="P189" s="8">
        <f t="shared" si="60"/>
        <v>487</v>
      </c>
      <c r="Q189" s="8">
        <f t="shared" si="61"/>
        <v>605</v>
      </c>
      <c r="R189" s="8">
        <v>355.57</v>
      </c>
      <c r="S189" s="8">
        <v>480.02</v>
      </c>
      <c r="T189" s="11">
        <f t="shared" si="62"/>
        <v>0.6857428571428571</v>
      </c>
      <c r="U189" s="7" t="s">
        <v>633</v>
      </c>
      <c r="V189" s="7"/>
    </row>
    <row r="190" spans="1:22" x14ac:dyDescent="0.25">
      <c r="A190" s="7" t="s">
        <v>634</v>
      </c>
      <c r="B190" s="7" t="s">
        <v>635</v>
      </c>
      <c r="C190" s="7" t="s">
        <v>177</v>
      </c>
      <c r="D190" s="7"/>
      <c r="E190" s="7" t="s">
        <v>35</v>
      </c>
      <c r="F190" s="8">
        <v>2500</v>
      </c>
      <c r="G190" s="8">
        <v>2875</v>
      </c>
      <c r="H190" s="9">
        <f>IF(OR(F190="",F190=0),"",MAX(F190,IF(ISNUMBER('Нормы и нормо-часы'!K191),ROUNDUP('Нормы и нормо-часы'!K191/(1-$F$3),0),0)))</f>
        <v>2500</v>
      </c>
      <c r="I190" s="9">
        <f>IF(OR(G190="",G190=0),"",MAX(G190,IF(ISNUMBER('Нормы и нормо-часы'!L191),ROUNDUP('Нормы и нормо-часы'!L191/(1-$F$3),0),0)))</f>
        <v>2875</v>
      </c>
      <c r="J190" s="10">
        <f t="shared" si="56"/>
        <v>0</v>
      </c>
      <c r="K190" s="10">
        <f t="shared" si="57"/>
        <v>0</v>
      </c>
      <c r="L190" s="8">
        <v>300</v>
      </c>
      <c r="M190" s="8">
        <v>345</v>
      </c>
      <c r="N190" s="10">
        <f t="shared" si="58"/>
        <v>0.88</v>
      </c>
      <c r="O190" s="10">
        <f t="shared" si="59"/>
        <v>0.88</v>
      </c>
      <c r="P190" s="8">
        <f t="shared" si="60"/>
        <v>2200</v>
      </c>
      <c r="Q190" s="8">
        <f t="shared" si="61"/>
        <v>2530</v>
      </c>
      <c r="R190" s="8">
        <v>627.9</v>
      </c>
      <c r="S190" s="8">
        <v>847.67</v>
      </c>
      <c r="T190" s="11">
        <f t="shared" si="62"/>
        <v>0.33906799999999998</v>
      </c>
      <c r="U190" s="7" t="s">
        <v>636</v>
      </c>
      <c r="V190" s="7" t="s">
        <v>637</v>
      </c>
    </row>
    <row r="191" spans="1:22" x14ac:dyDescent="0.25">
      <c r="A191" s="12" t="s">
        <v>638</v>
      </c>
      <c r="B191" s="12" t="s">
        <v>639</v>
      </c>
      <c r="C191" s="12" t="s">
        <v>177</v>
      </c>
      <c r="D191" s="12" t="s">
        <v>58</v>
      </c>
      <c r="E191" s="7" t="s">
        <v>468</v>
      </c>
      <c r="F191" s="8">
        <v>600</v>
      </c>
      <c r="G191" s="8">
        <v>690</v>
      </c>
      <c r="H191" s="9">
        <f>IF(OR(F191="",F191=0),"",MAX(F191,IF(ISNUMBER('Нормы и нормо-часы'!K192),ROUNDUP('Нормы и нормо-часы'!K192/(1-$F$3),0),0)))</f>
        <v>680</v>
      </c>
      <c r="I191" s="9">
        <f>IF(OR(G191="",G191=0),"",MAX(G191,IF(ISNUMBER('Нормы и нормо-часы'!L192),ROUNDUP('Нормы и нормо-часы'!L192/(1-$F$3),0),0)))</f>
        <v>816</v>
      </c>
      <c r="J191" s="10">
        <f t="shared" si="56"/>
        <v>0.1333333333333333</v>
      </c>
      <c r="K191" s="10">
        <f t="shared" si="57"/>
        <v>0.18260869565217397</v>
      </c>
      <c r="L191" s="8">
        <v>360</v>
      </c>
      <c r="M191" s="8">
        <v>414</v>
      </c>
      <c r="N191" s="10">
        <f t="shared" si="58"/>
        <v>0.47058823529411764</v>
      </c>
      <c r="O191" s="10">
        <f t="shared" si="59"/>
        <v>0.49264705882352944</v>
      </c>
      <c r="P191" s="8">
        <f t="shared" si="60"/>
        <v>320</v>
      </c>
      <c r="Q191" s="8">
        <f t="shared" si="61"/>
        <v>402</v>
      </c>
      <c r="R191" s="8"/>
      <c r="S191" s="8"/>
      <c r="T191" s="11" t="str">
        <f t="shared" si="62"/>
        <v/>
      </c>
      <c r="U191" s="7" t="s">
        <v>640</v>
      </c>
      <c r="V191" s="7"/>
    </row>
    <row r="192" spans="1:22" x14ac:dyDescent="0.25">
      <c r="A192" s="12" t="s">
        <v>641</v>
      </c>
      <c r="B192" s="12" t="s">
        <v>642</v>
      </c>
      <c r="C192" s="12" t="s">
        <v>177</v>
      </c>
      <c r="D192" s="12" t="s">
        <v>58</v>
      </c>
      <c r="E192" s="7" t="s">
        <v>468</v>
      </c>
      <c r="F192" s="8">
        <v>1500</v>
      </c>
      <c r="G192" s="8">
        <v>1725</v>
      </c>
      <c r="H192" s="9">
        <f>IF(OR(F192="",F192=0),"",MAX(F192,IF(ISNUMBER('Нормы и нормо-часы'!K193),ROUNDUP('Нормы и нормо-часы'!K193/(1-$F$3),0),0)))</f>
        <v>1500</v>
      </c>
      <c r="I192" s="9">
        <f>IF(OR(G192="",G192=0),"",MAX(G192,IF(ISNUMBER('Нормы и нормо-часы'!L193),ROUNDUP('Нормы и нормо-часы'!L193/(1-$F$3),0),0)))</f>
        <v>1725</v>
      </c>
      <c r="J192" s="10">
        <f t="shared" si="56"/>
        <v>0</v>
      </c>
      <c r="K192" s="10">
        <f t="shared" si="57"/>
        <v>0</v>
      </c>
      <c r="L192" s="8">
        <v>900</v>
      </c>
      <c r="M192" s="8">
        <v>1035</v>
      </c>
      <c r="N192" s="10">
        <f t="shared" si="58"/>
        <v>0.4</v>
      </c>
      <c r="O192" s="10">
        <f t="shared" si="59"/>
        <v>0.4</v>
      </c>
      <c r="P192" s="8">
        <f t="shared" si="60"/>
        <v>600</v>
      </c>
      <c r="Q192" s="8">
        <f t="shared" si="61"/>
        <v>690</v>
      </c>
      <c r="R192" s="8"/>
      <c r="S192" s="8"/>
      <c r="T192" s="11" t="str">
        <f t="shared" si="62"/>
        <v/>
      </c>
      <c r="U192" s="7" t="s">
        <v>100</v>
      </c>
      <c r="V192" s="7"/>
    </row>
    <row r="193" spans="1:22" x14ac:dyDescent="0.25">
      <c r="A193" s="12" t="s">
        <v>643</v>
      </c>
      <c r="B193" s="12" t="s">
        <v>644</v>
      </c>
      <c r="C193" s="12" t="s">
        <v>177</v>
      </c>
      <c r="D193" s="12" t="s">
        <v>58</v>
      </c>
      <c r="E193" s="7" t="s">
        <v>468</v>
      </c>
      <c r="F193" s="8">
        <v>700</v>
      </c>
      <c r="G193" s="8">
        <v>805</v>
      </c>
      <c r="H193" s="9">
        <f>IF(OR(F193="",F193=0),"",MAX(F193,IF(ISNUMBER('Нормы и нормо-часы'!K194),ROUNDUP('Нормы и нормо-часы'!K194/(1-$F$3),0),0)))</f>
        <v>700</v>
      </c>
      <c r="I193" s="9">
        <f>IF(OR(G193="",G193=0),"",MAX(G193,IF(ISNUMBER('Нормы и нормо-часы'!L194),ROUNDUP('Нормы и нормо-часы'!L194/(1-$F$3),0),0)))</f>
        <v>816</v>
      </c>
      <c r="J193" s="10">
        <f t="shared" si="56"/>
        <v>0</v>
      </c>
      <c r="K193" s="10">
        <f t="shared" si="57"/>
        <v>1.3664596273291973E-2</v>
      </c>
      <c r="L193" s="8">
        <v>420</v>
      </c>
      <c r="M193" s="8">
        <v>483</v>
      </c>
      <c r="N193" s="10">
        <f t="shared" si="58"/>
        <v>0.4</v>
      </c>
      <c r="O193" s="10">
        <f t="shared" si="59"/>
        <v>0.40808823529411764</v>
      </c>
      <c r="P193" s="8">
        <f t="shared" si="60"/>
        <v>280</v>
      </c>
      <c r="Q193" s="8">
        <f t="shared" si="61"/>
        <v>333</v>
      </c>
      <c r="R193" s="8"/>
      <c r="S193" s="8"/>
      <c r="T193" s="11" t="str">
        <f t="shared" si="62"/>
        <v/>
      </c>
      <c r="U193" s="7" t="s">
        <v>645</v>
      </c>
      <c r="V193" s="7"/>
    </row>
    <row r="194" spans="1:22" x14ac:dyDescent="0.25">
      <c r="A194" s="12" t="s">
        <v>646</v>
      </c>
      <c r="B194" s="12" t="s">
        <v>647</v>
      </c>
      <c r="C194" s="12" t="s">
        <v>177</v>
      </c>
      <c r="D194" s="12" t="s">
        <v>58</v>
      </c>
      <c r="E194" s="7" t="s">
        <v>468</v>
      </c>
      <c r="F194" s="8">
        <v>1800</v>
      </c>
      <c r="G194" s="8">
        <v>2070</v>
      </c>
      <c r="H194" s="9">
        <f>IF(OR(F194="",F194=0),"",MAX(F194,IF(ISNUMBER('Нормы и нормо-часы'!K195),ROUNDUP('Нормы и нормо-часы'!K195/(1-$F$3),0),0)))</f>
        <v>1800</v>
      </c>
      <c r="I194" s="9">
        <f>IF(OR(G194="",G194=0),"",MAX(G194,IF(ISNUMBER('Нормы и нормо-часы'!L195),ROUNDUP('Нормы и нормо-часы'!L195/(1-$F$3),0),0)))</f>
        <v>2070</v>
      </c>
      <c r="J194" s="10">
        <f t="shared" si="56"/>
        <v>0</v>
      </c>
      <c r="K194" s="10">
        <f t="shared" si="57"/>
        <v>0</v>
      </c>
      <c r="L194" s="8">
        <v>1080</v>
      </c>
      <c r="M194" s="8">
        <v>1242</v>
      </c>
      <c r="N194" s="10">
        <f t="shared" si="58"/>
        <v>0.4</v>
      </c>
      <c r="O194" s="10">
        <f t="shared" si="59"/>
        <v>0.4</v>
      </c>
      <c r="P194" s="8">
        <f t="shared" si="60"/>
        <v>720</v>
      </c>
      <c r="Q194" s="8">
        <f t="shared" si="61"/>
        <v>828</v>
      </c>
      <c r="R194" s="8"/>
      <c r="S194" s="8"/>
      <c r="T194" s="11" t="str">
        <f t="shared" si="62"/>
        <v/>
      </c>
      <c r="U194" s="7" t="s">
        <v>100</v>
      </c>
      <c r="V194" s="7" t="s">
        <v>648</v>
      </c>
    </row>
    <row r="195" spans="1:22" x14ac:dyDescent="0.25">
      <c r="A195" s="5" t="s">
        <v>649</v>
      </c>
      <c r="B195" s="6"/>
      <c r="C195" s="6"/>
      <c r="D195" s="6"/>
      <c r="E195" s="6"/>
      <c r="F195" s="6"/>
      <c r="G195" s="6"/>
      <c r="H195" s="6"/>
      <c r="I195" s="6"/>
      <c r="J195" s="6"/>
      <c r="K195" s="6"/>
      <c r="L195" s="6"/>
      <c r="M195" s="6"/>
      <c r="N195" s="6"/>
      <c r="O195" s="6"/>
      <c r="P195" s="6"/>
      <c r="Q195" s="6"/>
      <c r="R195" s="6"/>
      <c r="S195" s="6"/>
      <c r="T195" s="6"/>
      <c r="U195" s="6"/>
      <c r="V195" s="6"/>
    </row>
    <row r="196" spans="1:22" x14ac:dyDescent="0.25">
      <c r="A196" s="7" t="s">
        <v>650</v>
      </c>
      <c r="B196" s="7" t="s">
        <v>651</v>
      </c>
      <c r="C196" s="7" t="s">
        <v>50</v>
      </c>
      <c r="D196" s="7"/>
      <c r="E196" s="7" t="s">
        <v>392</v>
      </c>
      <c r="F196" s="8">
        <v>350</v>
      </c>
      <c r="G196" s="8">
        <v>402</v>
      </c>
      <c r="H196" s="9">
        <f>IF(OR(F196="",F196=0),"",MAX(F196,IF(ISNUMBER('Нормы и нормо-часы'!K197),ROUNDUP('Нормы и нормо-часы'!K197/(1-$F$3),0),0)))</f>
        <v>454</v>
      </c>
      <c r="I196" s="9">
        <f>IF(OR(G196="",G196=0),"",MAX(G196,IF(ISNUMBER('Нормы и нормо-часы'!L197),ROUNDUP('Нормы и нормо-часы'!L197/(1-$F$3),0),0)))</f>
        <v>544</v>
      </c>
      <c r="J196" s="10">
        <f t="shared" ref="J196:J216" si="63">IF(OR(F196="",F196=0),"",H196/F196-1)</f>
        <v>0.29714285714285715</v>
      </c>
      <c r="K196" s="10">
        <f t="shared" ref="K196:K216" si="64">IF(OR(G196="",G196=0),"",I196/G196-1)</f>
        <v>0.3532338308457712</v>
      </c>
      <c r="L196" s="8">
        <v>210</v>
      </c>
      <c r="M196" s="8">
        <v>241</v>
      </c>
      <c r="N196" s="10">
        <f t="shared" ref="N196:N216" si="65">IF(OR(H196="",H196=0),"",(H196-L196)/H196)</f>
        <v>0.5374449339207048</v>
      </c>
      <c r="O196" s="10">
        <f t="shared" ref="O196:O216" si="66">IF(OR(I196="",I196=0),"",(I196-M196)/I196)</f>
        <v>0.55698529411764708</v>
      </c>
      <c r="P196" s="8">
        <f t="shared" ref="P196:P216" si="67">IF(H196="","",H196-L196)</f>
        <v>244</v>
      </c>
      <c r="Q196" s="8">
        <f t="shared" ref="Q196:Q216" si="68">IF(I196="","",I196-M196)</f>
        <v>303</v>
      </c>
      <c r="R196" s="8">
        <v>331.46</v>
      </c>
      <c r="S196" s="8">
        <v>447.47</v>
      </c>
      <c r="T196" s="11">
        <f t="shared" ref="T196:T216" si="69">IF(OR(S196="",F196="",F196=0),"",S196/F196)</f>
        <v>1.2784857142857144</v>
      </c>
      <c r="U196" s="7" t="s">
        <v>100</v>
      </c>
      <c r="V196" s="7"/>
    </row>
    <row r="197" spans="1:22" x14ac:dyDescent="0.25">
      <c r="A197" s="7" t="s">
        <v>652</v>
      </c>
      <c r="B197" s="7" t="s">
        <v>653</v>
      </c>
      <c r="C197" s="7" t="s">
        <v>177</v>
      </c>
      <c r="D197" s="7"/>
      <c r="E197" s="7" t="s">
        <v>392</v>
      </c>
      <c r="F197" s="8">
        <v>200</v>
      </c>
      <c r="G197" s="8">
        <v>230</v>
      </c>
      <c r="H197" s="9">
        <f>IF(OR(F197="",F197=0),"",MAX(F197,IF(ISNUMBER('Нормы и нормо-часы'!K198),ROUNDUP('Нормы и нормо-часы'!K198/(1-$F$3),0),0)))</f>
        <v>227</v>
      </c>
      <c r="I197" s="9">
        <f>IF(OR(G197="",G197=0),"",MAX(G197,IF(ISNUMBER('Нормы и нормо-часы'!L198),ROUNDUP('Нормы и нормо-часы'!L198/(1-$F$3),0),0)))</f>
        <v>272</v>
      </c>
      <c r="J197" s="10">
        <f t="shared" si="63"/>
        <v>0.13500000000000001</v>
      </c>
      <c r="K197" s="10">
        <f t="shared" si="64"/>
        <v>0.18260869565217397</v>
      </c>
      <c r="L197" s="8">
        <v>120</v>
      </c>
      <c r="M197" s="8">
        <v>138</v>
      </c>
      <c r="N197" s="10">
        <f t="shared" si="65"/>
        <v>0.47136563876651982</v>
      </c>
      <c r="O197" s="10">
        <f t="shared" si="66"/>
        <v>0.49264705882352944</v>
      </c>
      <c r="P197" s="8">
        <f t="shared" si="67"/>
        <v>107</v>
      </c>
      <c r="Q197" s="8">
        <f t="shared" si="68"/>
        <v>134</v>
      </c>
      <c r="R197" s="8">
        <v>678.94</v>
      </c>
      <c r="S197" s="8">
        <v>916.57</v>
      </c>
      <c r="T197" s="11">
        <f t="shared" si="69"/>
        <v>4.5828500000000005</v>
      </c>
      <c r="U197" s="7" t="s">
        <v>654</v>
      </c>
      <c r="V197" s="7" t="s">
        <v>655</v>
      </c>
    </row>
    <row r="198" spans="1:22" x14ac:dyDescent="0.25">
      <c r="A198" s="7" t="s">
        <v>656</v>
      </c>
      <c r="B198" s="7" t="s">
        <v>657</v>
      </c>
      <c r="C198" s="7" t="s">
        <v>177</v>
      </c>
      <c r="D198" s="7"/>
      <c r="E198" s="7" t="s">
        <v>392</v>
      </c>
      <c r="F198" s="8">
        <v>250</v>
      </c>
      <c r="G198" s="8">
        <v>288</v>
      </c>
      <c r="H198" s="9">
        <f>IF(OR(F198="",F198=0),"",MAX(F198,IF(ISNUMBER('Нормы и нормо-часы'!K199),ROUNDUP('Нормы и нормо-часы'!K199/(1-$F$3),0),0)))</f>
        <v>284</v>
      </c>
      <c r="I198" s="9">
        <f>IF(OR(G198="",G198=0),"",MAX(G198,IF(ISNUMBER('Нормы и нормо-часы'!L199),ROUNDUP('Нормы и нормо-часы'!L199/(1-$F$3),0),0)))</f>
        <v>340</v>
      </c>
      <c r="J198" s="10">
        <f t="shared" si="63"/>
        <v>0.1359999999999999</v>
      </c>
      <c r="K198" s="10">
        <f t="shared" si="64"/>
        <v>0.18055555555555558</v>
      </c>
      <c r="L198" s="8">
        <v>150</v>
      </c>
      <c r="M198" s="8">
        <v>172</v>
      </c>
      <c r="N198" s="10">
        <f t="shared" si="65"/>
        <v>0.47183098591549294</v>
      </c>
      <c r="O198" s="10">
        <f t="shared" si="66"/>
        <v>0.49411764705882355</v>
      </c>
      <c r="P198" s="8">
        <f t="shared" si="67"/>
        <v>134</v>
      </c>
      <c r="Q198" s="8">
        <f t="shared" si="68"/>
        <v>168</v>
      </c>
      <c r="R198" s="8">
        <v>694.04</v>
      </c>
      <c r="S198" s="8">
        <v>936.95</v>
      </c>
      <c r="T198" s="11">
        <f t="shared" si="69"/>
        <v>3.7478000000000002</v>
      </c>
      <c r="U198" s="7" t="s">
        <v>658</v>
      </c>
      <c r="V198" s="7" t="s">
        <v>659</v>
      </c>
    </row>
    <row r="199" spans="1:22" x14ac:dyDescent="0.25">
      <c r="A199" s="7" t="s">
        <v>660</v>
      </c>
      <c r="B199" s="7" t="s">
        <v>661</v>
      </c>
      <c r="C199" s="7" t="s">
        <v>177</v>
      </c>
      <c r="D199" s="7"/>
      <c r="E199" s="7" t="s">
        <v>392</v>
      </c>
      <c r="F199" s="8">
        <v>350</v>
      </c>
      <c r="G199" s="8">
        <v>402</v>
      </c>
      <c r="H199" s="9">
        <f>IF(OR(F199="",F199=0),"",MAX(F199,IF(ISNUMBER('Нормы и нормо-часы'!K200),ROUNDUP('Нормы и нормо-часы'!K200/(1-$F$3),0),0)))</f>
        <v>350</v>
      </c>
      <c r="I199" s="9">
        <f>IF(OR(G199="",G199=0),"",MAX(G199,IF(ISNUMBER('Нормы и нормо-часы'!L200),ROUNDUP('Нормы и нормо-часы'!L200/(1-$F$3),0),0)))</f>
        <v>408</v>
      </c>
      <c r="J199" s="10">
        <f t="shared" si="63"/>
        <v>0</v>
      </c>
      <c r="K199" s="10">
        <f t="shared" si="64"/>
        <v>1.4925373134328401E-2</v>
      </c>
      <c r="L199" s="8">
        <v>210</v>
      </c>
      <c r="M199" s="8">
        <v>241</v>
      </c>
      <c r="N199" s="10">
        <f t="shared" si="65"/>
        <v>0.4</v>
      </c>
      <c r="O199" s="10">
        <f t="shared" si="66"/>
        <v>0.40931372549019607</v>
      </c>
      <c r="P199" s="8">
        <f t="shared" si="67"/>
        <v>140</v>
      </c>
      <c r="Q199" s="8">
        <f t="shared" si="68"/>
        <v>167</v>
      </c>
      <c r="R199" s="8">
        <v>1055.04</v>
      </c>
      <c r="S199" s="8">
        <v>1424.3</v>
      </c>
      <c r="T199" s="11">
        <f t="shared" si="69"/>
        <v>4.0694285714285714</v>
      </c>
      <c r="U199" s="7" t="s">
        <v>658</v>
      </c>
      <c r="V199" s="7" t="s">
        <v>662</v>
      </c>
    </row>
    <row r="200" spans="1:22" x14ac:dyDescent="0.25">
      <c r="A200" s="7" t="s">
        <v>663</v>
      </c>
      <c r="B200" s="7" t="s">
        <v>664</v>
      </c>
      <c r="C200" s="7" t="s">
        <v>177</v>
      </c>
      <c r="D200" s="7"/>
      <c r="E200" s="7" t="s">
        <v>392</v>
      </c>
      <c r="F200" s="8">
        <v>400</v>
      </c>
      <c r="G200" s="8">
        <v>460</v>
      </c>
      <c r="H200" s="9">
        <f>IF(OR(F200="",F200=0),"",MAX(F200,IF(ISNUMBER('Нормы и нормо-часы'!K201),ROUNDUP('Нормы и нормо-часы'!K201/(1-$F$3),0),0)))</f>
        <v>400</v>
      </c>
      <c r="I200" s="9">
        <f>IF(OR(G200="",G200=0),"",MAX(G200,IF(ISNUMBER('Нормы и нормо-часы'!L201),ROUNDUP('Нормы и нормо-часы'!L201/(1-$F$3),0),0)))</f>
        <v>476</v>
      </c>
      <c r="J200" s="10">
        <f t="shared" si="63"/>
        <v>0</v>
      </c>
      <c r="K200" s="10">
        <f t="shared" si="64"/>
        <v>3.4782608695652195E-2</v>
      </c>
      <c r="L200" s="8">
        <v>240</v>
      </c>
      <c r="M200" s="8">
        <v>276</v>
      </c>
      <c r="N200" s="10">
        <f t="shared" si="65"/>
        <v>0.4</v>
      </c>
      <c r="O200" s="10">
        <f t="shared" si="66"/>
        <v>0.42016806722689076</v>
      </c>
      <c r="P200" s="8">
        <f t="shared" si="67"/>
        <v>160</v>
      </c>
      <c r="Q200" s="8">
        <f t="shared" si="68"/>
        <v>200</v>
      </c>
      <c r="R200" s="8">
        <v>1072.29</v>
      </c>
      <c r="S200" s="8">
        <v>1447.59</v>
      </c>
      <c r="T200" s="11">
        <f t="shared" si="69"/>
        <v>3.6189749999999998</v>
      </c>
      <c r="U200" s="7" t="s">
        <v>658</v>
      </c>
      <c r="V200" s="7" t="s">
        <v>665</v>
      </c>
    </row>
    <row r="201" spans="1:22" x14ac:dyDescent="0.25">
      <c r="A201" s="7" t="s">
        <v>666</v>
      </c>
      <c r="B201" s="7" t="s">
        <v>667</v>
      </c>
      <c r="C201" s="7" t="s">
        <v>668</v>
      </c>
      <c r="D201" s="7"/>
      <c r="E201" s="7" t="s">
        <v>392</v>
      </c>
      <c r="F201" s="8">
        <v>120</v>
      </c>
      <c r="G201" s="8">
        <v>138</v>
      </c>
      <c r="H201" s="9">
        <f>IF(OR(F201="",F201=0),"",MAX(F201,IF(ISNUMBER('Нормы и нормо-часы'!K202),ROUNDUP('Нормы и нормо-часы'!K202/(1-$F$3),0),0)))</f>
        <v>136</v>
      </c>
      <c r="I201" s="9">
        <f>IF(OR(G201="",G201=0),"",MAX(G201,IF(ISNUMBER('Нормы и нормо-часы'!L202),ROUNDUP('Нормы и нормо-часы'!L202/(1-$F$3),0),0)))</f>
        <v>163</v>
      </c>
      <c r="J201" s="10">
        <f t="shared" si="63"/>
        <v>0.1333333333333333</v>
      </c>
      <c r="K201" s="10">
        <f t="shared" si="64"/>
        <v>0.18115942028985499</v>
      </c>
      <c r="L201" s="8">
        <v>70</v>
      </c>
      <c r="M201" s="8">
        <v>80.5</v>
      </c>
      <c r="N201" s="10">
        <f t="shared" si="65"/>
        <v>0.48529411764705882</v>
      </c>
      <c r="O201" s="10">
        <f t="shared" si="66"/>
        <v>0.50613496932515334</v>
      </c>
      <c r="P201" s="8">
        <f t="shared" si="67"/>
        <v>66</v>
      </c>
      <c r="Q201" s="8">
        <f t="shared" si="68"/>
        <v>82.5</v>
      </c>
      <c r="R201" s="8">
        <v>213.14</v>
      </c>
      <c r="S201" s="8">
        <v>287.74</v>
      </c>
      <c r="T201" s="11">
        <f t="shared" si="69"/>
        <v>2.3978333333333333</v>
      </c>
      <c r="U201" s="7" t="s">
        <v>669</v>
      </c>
      <c r="V201" s="7"/>
    </row>
    <row r="202" spans="1:22" x14ac:dyDescent="0.25">
      <c r="A202" s="7" t="s">
        <v>670</v>
      </c>
      <c r="B202" s="7" t="s">
        <v>671</v>
      </c>
      <c r="C202" s="7" t="s">
        <v>50</v>
      </c>
      <c r="D202" s="7"/>
      <c r="E202" s="7" t="s">
        <v>392</v>
      </c>
      <c r="F202" s="8">
        <v>60</v>
      </c>
      <c r="G202" s="8">
        <v>69</v>
      </c>
      <c r="H202" s="9">
        <f>IF(OR(F202="",F202=0),"",MAX(F202,IF(ISNUMBER('Нормы и нормо-часы'!K203),ROUNDUP('Нормы и нормо-часы'!K203/(1-$F$3),0),0)))</f>
        <v>68</v>
      </c>
      <c r="I202" s="9">
        <f>IF(OR(G202="",G202=0),"",MAX(G202,IF(ISNUMBER('Нормы и нормо-часы'!L203),ROUNDUP('Нормы и нормо-часы'!L203/(1-$F$3),0),0)))</f>
        <v>82</v>
      </c>
      <c r="J202" s="10">
        <f t="shared" si="63"/>
        <v>0.1333333333333333</v>
      </c>
      <c r="K202" s="10">
        <f t="shared" si="64"/>
        <v>0.18840579710144922</v>
      </c>
      <c r="L202" s="8">
        <v>35</v>
      </c>
      <c r="M202" s="8">
        <v>40</v>
      </c>
      <c r="N202" s="10">
        <f t="shared" si="65"/>
        <v>0.48529411764705882</v>
      </c>
      <c r="O202" s="10">
        <f t="shared" si="66"/>
        <v>0.51219512195121952</v>
      </c>
      <c r="P202" s="8">
        <f t="shared" si="67"/>
        <v>33</v>
      </c>
      <c r="Q202" s="8">
        <f t="shared" si="68"/>
        <v>42</v>
      </c>
      <c r="R202" s="8">
        <v>132.83000000000001</v>
      </c>
      <c r="S202" s="8">
        <v>179.32</v>
      </c>
      <c r="T202" s="11">
        <f t="shared" si="69"/>
        <v>2.9886666666666666</v>
      </c>
      <c r="U202" s="7" t="s">
        <v>672</v>
      </c>
      <c r="V202" s="7" t="s">
        <v>673</v>
      </c>
    </row>
    <row r="203" spans="1:22" x14ac:dyDescent="0.25">
      <c r="A203" s="7" t="s">
        <v>674</v>
      </c>
      <c r="B203" s="7" t="s">
        <v>675</v>
      </c>
      <c r="C203" s="7" t="s">
        <v>50</v>
      </c>
      <c r="D203" s="7"/>
      <c r="E203" s="7" t="s">
        <v>392</v>
      </c>
      <c r="F203" s="8">
        <v>150</v>
      </c>
      <c r="G203" s="8">
        <v>172</v>
      </c>
      <c r="H203" s="9">
        <f>IF(OR(F203="",F203=0),"",MAX(F203,IF(ISNUMBER('Нормы и нормо-часы'!K204),ROUNDUP('Нормы и нормо-часы'!K204/(1-$F$3),0),0)))</f>
        <v>171</v>
      </c>
      <c r="I203" s="9">
        <f>IF(OR(G203="",G203=0),"",MAX(G203,IF(ISNUMBER('Нормы и нормо-часы'!L204),ROUNDUP('Нормы и нормо-часы'!L204/(1-$F$3),0),0)))</f>
        <v>204</v>
      </c>
      <c r="J203" s="10">
        <f t="shared" si="63"/>
        <v>0.1399999999999999</v>
      </c>
      <c r="K203" s="10">
        <f t="shared" si="64"/>
        <v>0.18604651162790709</v>
      </c>
      <c r="L203" s="8">
        <v>90</v>
      </c>
      <c r="M203" s="8">
        <v>103</v>
      </c>
      <c r="N203" s="10">
        <f t="shared" si="65"/>
        <v>0.47368421052631576</v>
      </c>
      <c r="O203" s="10">
        <f t="shared" si="66"/>
        <v>0.49509803921568629</v>
      </c>
      <c r="P203" s="8">
        <f t="shared" si="67"/>
        <v>81</v>
      </c>
      <c r="Q203" s="8">
        <f t="shared" si="68"/>
        <v>101</v>
      </c>
      <c r="R203" s="8">
        <v>301.88</v>
      </c>
      <c r="S203" s="8">
        <v>407.54</v>
      </c>
      <c r="T203" s="11">
        <f t="shared" si="69"/>
        <v>2.7169333333333334</v>
      </c>
      <c r="U203" s="7" t="s">
        <v>676</v>
      </c>
      <c r="V203" s="7" t="s">
        <v>677</v>
      </c>
    </row>
    <row r="204" spans="1:22" x14ac:dyDescent="0.25">
      <c r="A204" s="7" t="s">
        <v>678</v>
      </c>
      <c r="B204" s="7" t="s">
        <v>679</v>
      </c>
      <c r="C204" s="7" t="s">
        <v>177</v>
      </c>
      <c r="D204" s="7"/>
      <c r="E204" s="7" t="s">
        <v>392</v>
      </c>
      <c r="F204" s="8">
        <v>3500</v>
      </c>
      <c r="G204" s="8">
        <v>4025</v>
      </c>
      <c r="H204" s="9">
        <f>IF(OR(F204="",F204=0),"",MAX(F204,IF(ISNUMBER('Нормы и нормо-часы'!K205),ROUNDUP('Нормы и нормо-часы'!K205/(1-$F$3),0),0)))</f>
        <v>4534</v>
      </c>
      <c r="I204" s="9">
        <f>IF(OR(G204="",G204=0),"",MAX(G204,IF(ISNUMBER('Нормы и нормо-часы'!L205),ROUNDUP('Нормы и нормо-часы'!L205/(1-$F$3),0),0)))</f>
        <v>5440</v>
      </c>
      <c r="J204" s="10">
        <f t="shared" si="63"/>
        <v>0.29542857142857137</v>
      </c>
      <c r="K204" s="10">
        <f t="shared" si="64"/>
        <v>0.35155279503105596</v>
      </c>
      <c r="L204" s="8">
        <v>2100</v>
      </c>
      <c r="M204" s="8">
        <v>2415</v>
      </c>
      <c r="N204" s="10">
        <f t="shared" si="65"/>
        <v>0.53683281870313193</v>
      </c>
      <c r="O204" s="10">
        <f t="shared" si="66"/>
        <v>0.5560661764705882</v>
      </c>
      <c r="P204" s="8">
        <f t="shared" si="67"/>
        <v>2434</v>
      </c>
      <c r="Q204" s="8">
        <f t="shared" si="68"/>
        <v>3025</v>
      </c>
      <c r="R204" s="8">
        <v>5506.2</v>
      </c>
      <c r="S204" s="8">
        <v>7433.37</v>
      </c>
      <c r="T204" s="11">
        <f t="shared" si="69"/>
        <v>2.1238199999999998</v>
      </c>
      <c r="U204" s="7" t="s">
        <v>100</v>
      </c>
      <c r="V204" s="7" t="s">
        <v>680</v>
      </c>
    </row>
    <row r="205" spans="1:22" x14ac:dyDescent="0.25">
      <c r="A205" s="7" t="s">
        <v>681</v>
      </c>
      <c r="B205" s="7" t="s">
        <v>682</v>
      </c>
      <c r="C205" s="7" t="s">
        <v>177</v>
      </c>
      <c r="D205" s="7"/>
      <c r="E205" s="7" t="s">
        <v>392</v>
      </c>
      <c r="F205" s="8">
        <v>15000</v>
      </c>
      <c r="G205" s="8">
        <v>17250</v>
      </c>
      <c r="H205" s="9">
        <f>IF(OR(F205="",F205=0),"",MAX(F205,IF(ISNUMBER('Нормы и нормо-часы'!K206),ROUNDUP('Нормы и нормо-часы'!K206/(1-$F$3),0),0)))</f>
        <v>15000</v>
      </c>
      <c r="I205" s="9">
        <f>IF(OR(G205="",G205=0),"",MAX(G205,IF(ISNUMBER('Нормы и нормо-часы'!L206),ROUNDUP('Нормы и нормо-часы'!L206/(1-$F$3),0),0)))</f>
        <v>17250</v>
      </c>
      <c r="J205" s="10">
        <f t="shared" si="63"/>
        <v>0</v>
      </c>
      <c r="K205" s="10">
        <f t="shared" si="64"/>
        <v>0</v>
      </c>
      <c r="L205" s="8">
        <v>9000</v>
      </c>
      <c r="M205" s="8">
        <v>10350</v>
      </c>
      <c r="N205" s="10">
        <f t="shared" si="65"/>
        <v>0.4</v>
      </c>
      <c r="O205" s="10">
        <f t="shared" si="66"/>
        <v>0.4</v>
      </c>
      <c r="P205" s="8">
        <f t="shared" si="67"/>
        <v>6000</v>
      </c>
      <c r="Q205" s="8">
        <f t="shared" si="68"/>
        <v>6900</v>
      </c>
      <c r="R205" s="8">
        <v>4588.5</v>
      </c>
      <c r="S205" s="8">
        <v>6194.48</v>
      </c>
      <c r="T205" s="11">
        <f t="shared" si="69"/>
        <v>0.4129653333333333</v>
      </c>
      <c r="U205" s="7" t="s">
        <v>100</v>
      </c>
      <c r="V205" s="7" t="s">
        <v>683</v>
      </c>
    </row>
    <row r="206" spans="1:22" x14ac:dyDescent="0.25">
      <c r="A206" s="7" t="s">
        <v>684</v>
      </c>
      <c r="B206" s="7" t="s">
        <v>685</v>
      </c>
      <c r="C206" s="7" t="s">
        <v>50</v>
      </c>
      <c r="D206" s="7"/>
      <c r="E206" s="7" t="s">
        <v>392</v>
      </c>
      <c r="F206" s="8">
        <v>80</v>
      </c>
      <c r="G206" s="8">
        <v>92</v>
      </c>
      <c r="H206" s="9">
        <f>IF(OR(F206="",F206=0),"",MAX(F206,IF(ISNUMBER('Нормы и нормо-часы'!K207),ROUNDUP('Нормы и нормо-часы'!K207/(1-$F$3),0),0)))</f>
        <v>91</v>
      </c>
      <c r="I206" s="9">
        <f>IF(OR(G206="",G206=0),"",MAX(G206,IF(ISNUMBER('Нормы и нормо-часы'!L207),ROUNDUP('Нормы и нормо-часы'!L207/(1-$F$3),0),0)))</f>
        <v>110</v>
      </c>
      <c r="J206" s="10">
        <f t="shared" si="63"/>
        <v>0.13749999999999996</v>
      </c>
      <c r="K206" s="10">
        <f t="shared" si="64"/>
        <v>0.19565217391304346</v>
      </c>
      <c r="L206" s="8">
        <v>50</v>
      </c>
      <c r="M206" s="8">
        <v>57.5</v>
      </c>
      <c r="N206" s="10">
        <f t="shared" si="65"/>
        <v>0.45054945054945056</v>
      </c>
      <c r="O206" s="10">
        <f t="shared" si="66"/>
        <v>0.47727272727272729</v>
      </c>
      <c r="P206" s="8">
        <f t="shared" si="67"/>
        <v>41</v>
      </c>
      <c r="Q206" s="8">
        <f t="shared" si="68"/>
        <v>52.5</v>
      </c>
      <c r="R206" s="8">
        <v>78.31</v>
      </c>
      <c r="S206" s="8">
        <v>105.72</v>
      </c>
      <c r="T206" s="11">
        <f t="shared" si="69"/>
        <v>1.3214999999999999</v>
      </c>
      <c r="U206" s="7" t="s">
        <v>686</v>
      </c>
      <c r="V206" s="7"/>
    </row>
    <row r="207" spans="1:22" x14ac:dyDescent="0.25">
      <c r="A207" s="7" t="s">
        <v>687</v>
      </c>
      <c r="B207" s="7" t="s">
        <v>688</v>
      </c>
      <c r="C207" s="7" t="s">
        <v>177</v>
      </c>
      <c r="D207" s="7"/>
      <c r="E207" s="7" t="s">
        <v>392</v>
      </c>
      <c r="F207" s="8">
        <v>400</v>
      </c>
      <c r="G207" s="8">
        <v>460</v>
      </c>
      <c r="H207" s="9">
        <f>IF(OR(F207="",F207=0),"",MAX(F207,IF(ISNUMBER('Нормы и нормо-часы'!K208),ROUNDUP('Нормы и нормо-часы'!K208/(1-$F$3),0),0)))</f>
        <v>454</v>
      </c>
      <c r="I207" s="9">
        <f>IF(OR(G207="",G207=0),"",MAX(G207,IF(ISNUMBER('Нормы и нормо-часы'!L208),ROUNDUP('Нормы и нормо-часы'!L208/(1-$F$3),0),0)))</f>
        <v>544</v>
      </c>
      <c r="J207" s="10">
        <f t="shared" si="63"/>
        <v>0.13500000000000001</v>
      </c>
      <c r="K207" s="10">
        <f t="shared" si="64"/>
        <v>0.18260869565217397</v>
      </c>
      <c r="L207" s="8">
        <v>240</v>
      </c>
      <c r="M207" s="8">
        <v>276</v>
      </c>
      <c r="N207" s="10">
        <f t="shared" si="65"/>
        <v>0.47136563876651982</v>
      </c>
      <c r="O207" s="10">
        <f t="shared" si="66"/>
        <v>0.49264705882352944</v>
      </c>
      <c r="P207" s="8">
        <f t="shared" si="67"/>
        <v>214</v>
      </c>
      <c r="Q207" s="8">
        <f t="shared" si="68"/>
        <v>268</v>
      </c>
      <c r="R207" s="8">
        <v>2038.01</v>
      </c>
      <c r="S207" s="8">
        <v>2751.31</v>
      </c>
      <c r="T207" s="11">
        <f t="shared" si="69"/>
        <v>6.8782749999999995</v>
      </c>
      <c r="U207" s="7" t="s">
        <v>100</v>
      </c>
      <c r="V207" s="7" t="s">
        <v>689</v>
      </c>
    </row>
    <row r="208" spans="1:22" x14ac:dyDescent="0.25">
      <c r="A208" s="7" t="s">
        <v>690</v>
      </c>
      <c r="B208" s="7" t="s">
        <v>691</v>
      </c>
      <c r="C208" s="7" t="s">
        <v>668</v>
      </c>
      <c r="D208" s="7"/>
      <c r="E208" s="7" t="s">
        <v>392</v>
      </c>
      <c r="F208" s="8">
        <v>300</v>
      </c>
      <c r="G208" s="8">
        <v>345</v>
      </c>
      <c r="H208" s="9">
        <f>IF(OR(F208="",F208=0),"",MAX(F208,IF(ISNUMBER('Нормы и нормо-часы'!K209),ROUNDUP('Нормы и нормо-часы'!K209/(1-$F$3),0),0)))</f>
        <v>340</v>
      </c>
      <c r="I208" s="9">
        <f>IF(OR(G208="",G208=0),"",MAX(G208,IF(ISNUMBER('Нормы и нормо-часы'!L209),ROUNDUP('Нормы и нормо-часы'!L209/(1-$F$3),0),0)))</f>
        <v>408</v>
      </c>
      <c r="J208" s="10">
        <f t="shared" si="63"/>
        <v>0.1333333333333333</v>
      </c>
      <c r="K208" s="10">
        <f t="shared" si="64"/>
        <v>0.18260869565217397</v>
      </c>
      <c r="L208" s="8">
        <v>180</v>
      </c>
      <c r="M208" s="8">
        <v>207</v>
      </c>
      <c r="N208" s="10">
        <f t="shared" si="65"/>
        <v>0.47058823529411764</v>
      </c>
      <c r="O208" s="10">
        <f t="shared" si="66"/>
        <v>0.49264705882352944</v>
      </c>
      <c r="P208" s="8">
        <f t="shared" si="67"/>
        <v>160</v>
      </c>
      <c r="Q208" s="8">
        <f t="shared" si="68"/>
        <v>201</v>
      </c>
      <c r="R208" s="8">
        <v>712.43</v>
      </c>
      <c r="S208" s="8">
        <v>961.78</v>
      </c>
      <c r="T208" s="11">
        <f t="shared" si="69"/>
        <v>3.2059333333333333</v>
      </c>
      <c r="U208" s="7" t="s">
        <v>692</v>
      </c>
      <c r="V208" s="7" t="s">
        <v>693</v>
      </c>
    </row>
    <row r="209" spans="1:22" x14ac:dyDescent="0.25">
      <c r="A209" s="7" t="s">
        <v>694</v>
      </c>
      <c r="B209" s="7" t="s">
        <v>695</v>
      </c>
      <c r="C209" s="7" t="s">
        <v>50</v>
      </c>
      <c r="D209" s="7"/>
      <c r="E209" s="7" t="s">
        <v>392</v>
      </c>
      <c r="F209" s="8">
        <v>60</v>
      </c>
      <c r="G209" s="8">
        <v>69</v>
      </c>
      <c r="H209" s="9">
        <f>IF(OR(F209="",F209=0),"",MAX(F209,IF(ISNUMBER('Нормы и нормо-часы'!K210),ROUNDUP('Нормы и нормо-часы'!K210/(1-$F$3),0),0)))</f>
        <v>68</v>
      </c>
      <c r="I209" s="9">
        <f>IF(OR(G209="",G209=0),"",MAX(G209,IF(ISNUMBER('Нормы и нормо-часы'!L210),ROUNDUP('Нормы и нормо-часы'!L210/(1-$F$3),0),0)))</f>
        <v>82</v>
      </c>
      <c r="J209" s="10">
        <f t="shared" si="63"/>
        <v>0.1333333333333333</v>
      </c>
      <c r="K209" s="10">
        <f t="shared" si="64"/>
        <v>0.18840579710144922</v>
      </c>
      <c r="L209" s="8">
        <v>35</v>
      </c>
      <c r="M209" s="8">
        <v>40</v>
      </c>
      <c r="N209" s="10">
        <f t="shared" si="65"/>
        <v>0.48529411764705882</v>
      </c>
      <c r="O209" s="10">
        <f t="shared" si="66"/>
        <v>0.51219512195121952</v>
      </c>
      <c r="P209" s="8">
        <f t="shared" si="67"/>
        <v>33</v>
      </c>
      <c r="Q209" s="8">
        <f t="shared" si="68"/>
        <v>42</v>
      </c>
      <c r="R209" s="8">
        <v>284.74</v>
      </c>
      <c r="S209" s="8">
        <v>384.4</v>
      </c>
      <c r="T209" s="11">
        <f t="shared" si="69"/>
        <v>6.4066666666666663</v>
      </c>
      <c r="U209" s="7" t="s">
        <v>696</v>
      </c>
      <c r="V209" s="7" t="s">
        <v>697</v>
      </c>
    </row>
    <row r="210" spans="1:22" x14ac:dyDescent="0.25">
      <c r="A210" s="7" t="s">
        <v>698</v>
      </c>
      <c r="B210" s="7" t="s">
        <v>699</v>
      </c>
      <c r="C210" s="7" t="s">
        <v>177</v>
      </c>
      <c r="D210" s="7"/>
      <c r="E210" s="7" t="s">
        <v>392</v>
      </c>
      <c r="F210" s="8">
        <v>3000</v>
      </c>
      <c r="G210" s="8">
        <v>3450</v>
      </c>
      <c r="H210" s="9">
        <f>IF(OR(F210="",F210=0),"",MAX(F210,IF(ISNUMBER('Нормы и нормо-часы'!K211),ROUNDUP('Нормы и нормо-часы'!K211/(1-$F$3),0),0)))</f>
        <v>3967</v>
      </c>
      <c r="I210" s="9">
        <f>IF(OR(G210="",G210=0),"",MAX(G210,IF(ISNUMBER('Нормы и нормо-часы'!L211),ROUNDUP('Нормы и нормо-часы'!L211/(1-$F$3),0),0)))</f>
        <v>4760</v>
      </c>
      <c r="J210" s="10">
        <f t="shared" si="63"/>
        <v>0.32233333333333336</v>
      </c>
      <c r="K210" s="10">
        <f t="shared" si="64"/>
        <v>0.37971014492753619</v>
      </c>
      <c r="L210" s="8">
        <v>1800</v>
      </c>
      <c r="M210" s="8">
        <v>2070</v>
      </c>
      <c r="N210" s="10">
        <f t="shared" si="65"/>
        <v>0.54625661709100071</v>
      </c>
      <c r="O210" s="10">
        <f t="shared" si="66"/>
        <v>0.56512605042016806</v>
      </c>
      <c r="P210" s="8">
        <f t="shared" si="67"/>
        <v>2167</v>
      </c>
      <c r="Q210" s="8">
        <f t="shared" si="68"/>
        <v>2690</v>
      </c>
      <c r="R210" s="8">
        <v>3876.08</v>
      </c>
      <c r="S210" s="8">
        <v>5232.71</v>
      </c>
      <c r="T210" s="11">
        <f t="shared" si="69"/>
        <v>1.7442366666666667</v>
      </c>
      <c r="U210" s="7" t="s">
        <v>100</v>
      </c>
      <c r="V210" s="7"/>
    </row>
    <row r="211" spans="1:22" x14ac:dyDescent="0.25">
      <c r="A211" s="7" t="s">
        <v>700</v>
      </c>
      <c r="B211" s="7" t="s">
        <v>701</v>
      </c>
      <c r="C211" s="7" t="s">
        <v>668</v>
      </c>
      <c r="D211" s="7"/>
      <c r="E211" s="7" t="s">
        <v>392</v>
      </c>
      <c r="F211" s="8">
        <v>600</v>
      </c>
      <c r="G211" s="8">
        <v>690</v>
      </c>
      <c r="H211" s="9">
        <f>IF(OR(F211="",F211=0),"",MAX(F211,IF(ISNUMBER('Нормы и нормо-часы'!K212),ROUNDUP('Нормы и нормо-часы'!K212/(1-$F$3),0),0)))</f>
        <v>600</v>
      </c>
      <c r="I211" s="9">
        <f>IF(OR(G211="",G211=0),"",MAX(G211,IF(ISNUMBER('Нормы и нормо-часы'!L212),ROUNDUP('Нормы и нормо-часы'!L212/(1-$F$3),0),0)))</f>
        <v>690</v>
      </c>
      <c r="J211" s="10">
        <f t="shared" si="63"/>
        <v>0</v>
      </c>
      <c r="K211" s="10">
        <f t="shared" si="64"/>
        <v>0</v>
      </c>
      <c r="L211" s="8">
        <v>360</v>
      </c>
      <c r="M211" s="8">
        <v>414</v>
      </c>
      <c r="N211" s="10">
        <f t="shared" si="65"/>
        <v>0.4</v>
      </c>
      <c r="O211" s="10">
        <f t="shared" si="66"/>
        <v>0.4</v>
      </c>
      <c r="P211" s="8">
        <f t="shared" si="67"/>
        <v>240</v>
      </c>
      <c r="Q211" s="8">
        <f t="shared" si="68"/>
        <v>276</v>
      </c>
      <c r="R211" s="8">
        <v>508.02</v>
      </c>
      <c r="S211" s="8">
        <v>685.83</v>
      </c>
      <c r="T211" s="11">
        <f t="shared" si="69"/>
        <v>1.1430500000000001</v>
      </c>
      <c r="U211" s="7" t="s">
        <v>100</v>
      </c>
      <c r="V211" s="7" t="s">
        <v>702</v>
      </c>
    </row>
    <row r="212" spans="1:22" x14ac:dyDescent="0.25">
      <c r="A212" s="7" t="s">
        <v>703</v>
      </c>
      <c r="B212" s="7" t="s">
        <v>704</v>
      </c>
      <c r="C212" s="7" t="s">
        <v>668</v>
      </c>
      <c r="D212" s="7"/>
      <c r="E212" s="7" t="s">
        <v>392</v>
      </c>
      <c r="F212" s="8">
        <v>2000</v>
      </c>
      <c r="G212" s="8">
        <v>2300</v>
      </c>
      <c r="H212" s="9">
        <f>IF(OR(F212="",F212=0),"",MAX(F212,IF(ISNUMBER('Нормы и нормо-часы'!K213),ROUNDUP('Нормы и нормо-часы'!K213/(1-$F$3),0),0)))</f>
        <v>2267</v>
      </c>
      <c r="I212" s="9">
        <f>IF(OR(G212="",G212=0),"",MAX(G212,IF(ISNUMBER('Нормы и нормо-часы'!L213),ROUNDUP('Нормы и нормо-часы'!L213/(1-$F$3),0),0)))</f>
        <v>2720</v>
      </c>
      <c r="J212" s="10">
        <f t="shared" si="63"/>
        <v>0.13349999999999995</v>
      </c>
      <c r="K212" s="10">
        <f t="shared" si="64"/>
        <v>0.18260869565217397</v>
      </c>
      <c r="L212" s="8">
        <v>1200</v>
      </c>
      <c r="M212" s="8">
        <v>1380</v>
      </c>
      <c r="N212" s="10">
        <f t="shared" si="65"/>
        <v>0.47066607851786502</v>
      </c>
      <c r="O212" s="10">
        <f t="shared" si="66"/>
        <v>0.49264705882352944</v>
      </c>
      <c r="P212" s="8">
        <f t="shared" si="67"/>
        <v>1067</v>
      </c>
      <c r="Q212" s="8">
        <f t="shared" si="68"/>
        <v>1340</v>
      </c>
      <c r="R212" s="8">
        <v>1666.41</v>
      </c>
      <c r="S212" s="8">
        <v>2249.65</v>
      </c>
      <c r="T212" s="11">
        <f t="shared" si="69"/>
        <v>1.124825</v>
      </c>
      <c r="U212" s="7" t="s">
        <v>705</v>
      </c>
      <c r="V212" s="7"/>
    </row>
    <row r="213" spans="1:22" x14ac:dyDescent="0.25">
      <c r="A213" s="12" t="s">
        <v>706</v>
      </c>
      <c r="B213" s="12" t="s">
        <v>707</v>
      </c>
      <c r="C213" s="12" t="s">
        <v>50</v>
      </c>
      <c r="D213" s="12" t="s">
        <v>58</v>
      </c>
      <c r="E213" s="7" t="s">
        <v>392</v>
      </c>
      <c r="F213" s="8">
        <v>50</v>
      </c>
      <c r="G213" s="8">
        <v>57.5</v>
      </c>
      <c r="H213" s="9">
        <f>IF(OR(F213="",F213=0),"",MAX(F213,IF(ISNUMBER('Нормы и нормо-часы'!K214),ROUNDUP('Нормы и нормо-часы'!K214/(1-$F$3),0),0)))</f>
        <v>58</v>
      </c>
      <c r="I213" s="9">
        <f>IF(OR(G213="",G213=0),"",MAX(G213,IF(ISNUMBER('Нормы и нормо-часы'!L214),ROUNDUP('Нормы и нормо-часы'!L214/(1-$F$3),0),0)))</f>
        <v>68</v>
      </c>
      <c r="J213" s="10">
        <f t="shared" si="63"/>
        <v>0.15999999999999992</v>
      </c>
      <c r="K213" s="10">
        <f t="shared" si="64"/>
        <v>0.18260869565217397</v>
      </c>
      <c r="L213" s="8">
        <v>30</v>
      </c>
      <c r="M213" s="8">
        <v>34.5</v>
      </c>
      <c r="N213" s="10">
        <f t="shared" si="65"/>
        <v>0.48275862068965519</v>
      </c>
      <c r="O213" s="10">
        <f t="shared" si="66"/>
        <v>0.49264705882352944</v>
      </c>
      <c r="P213" s="8">
        <f t="shared" si="67"/>
        <v>28</v>
      </c>
      <c r="Q213" s="8">
        <f t="shared" si="68"/>
        <v>33.5</v>
      </c>
      <c r="R213" s="8"/>
      <c r="S213" s="8"/>
      <c r="T213" s="11" t="str">
        <f t="shared" si="69"/>
        <v/>
      </c>
      <c r="U213" s="7" t="s">
        <v>708</v>
      </c>
      <c r="V213" s="7"/>
    </row>
    <row r="214" spans="1:22" x14ac:dyDescent="0.25">
      <c r="A214" s="12" t="s">
        <v>709</v>
      </c>
      <c r="B214" s="12" t="s">
        <v>710</v>
      </c>
      <c r="C214" s="12" t="s">
        <v>177</v>
      </c>
      <c r="D214" s="12" t="s">
        <v>58</v>
      </c>
      <c r="E214" s="7" t="s">
        <v>392</v>
      </c>
      <c r="F214" s="8">
        <v>900</v>
      </c>
      <c r="G214" s="8">
        <v>1035</v>
      </c>
      <c r="H214" s="9">
        <f>IF(OR(F214="",F214=0),"",MAX(F214,IF(ISNUMBER('Нормы и нормо-часы'!K215),ROUNDUP('Нормы и нормо-часы'!K215/(1-$F$3),0),0)))</f>
        <v>907</v>
      </c>
      <c r="I214" s="9">
        <f>IF(OR(G214="",G214=0),"",MAX(G214,IF(ISNUMBER('Нормы и нормо-часы'!L215),ROUNDUP('Нормы и нормо-часы'!L215/(1-$F$3),0),0)))</f>
        <v>1088</v>
      </c>
      <c r="J214" s="10">
        <f t="shared" si="63"/>
        <v>7.7777777777778834E-3</v>
      </c>
      <c r="K214" s="10">
        <f t="shared" si="64"/>
        <v>5.1207729468599084E-2</v>
      </c>
      <c r="L214" s="8">
        <v>540</v>
      </c>
      <c r="M214" s="8">
        <v>621</v>
      </c>
      <c r="N214" s="10">
        <f t="shared" si="65"/>
        <v>0.40463065049614111</v>
      </c>
      <c r="O214" s="10">
        <f t="shared" si="66"/>
        <v>0.42922794117647056</v>
      </c>
      <c r="P214" s="8">
        <f t="shared" si="67"/>
        <v>367</v>
      </c>
      <c r="Q214" s="8">
        <f t="shared" si="68"/>
        <v>467</v>
      </c>
      <c r="R214" s="8"/>
      <c r="S214" s="8"/>
      <c r="T214" s="11" t="str">
        <f t="shared" si="69"/>
        <v/>
      </c>
      <c r="U214" s="7" t="s">
        <v>711</v>
      </c>
      <c r="V214" s="7" t="s">
        <v>712</v>
      </c>
    </row>
    <row r="215" spans="1:22" x14ac:dyDescent="0.25">
      <c r="A215" s="12" t="s">
        <v>713</v>
      </c>
      <c r="B215" s="12" t="s">
        <v>714</v>
      </c>
      <c r="C215" s="12" t="s">
        <v>177</v>
      </c>
      <c r="D215" s="12" t="s">
        <v>58</v>
      </c>
      <c r="E215" s="7" t="s">
        <v>392</v>
      </c>
      <c r="F215" s="8">
        <v>150</v>
      </c>
      <c r="G215" s="8">
        <v>172</v>
      </c>
      <c r="H215" s="9">
        <f>IF(OR(F215="",F215=0),"",MAX(F215,IF(ISNUMBER('Нормы и нормо-часы'!K216),ROUNDUP('Нормы и нормо-часы'!K216/(1-$F$3),0),0)))</f>
        <v>171</v>
      </c>
      <c r="I215" s="9">
        <f>IF(OR(G215="",G215=0),"",MAX(G215,IF(ISNUMBER('Нормы и нормо-часы'!L216),ROUNDUP('Нормы и нормо-часы'!L216/(1-$F$3),0),0)))</f>
        <v>204</v>
      </c>
      <c r="J215" s="10">
        <f t="shared" si="63"/>
        <v>0.1399999999999999</v>
      </c>
      <c r="K215" s="10">
        <f t="shared" si="64"/>
        <v>0.18604651162790709</v>
      </c>
      <c r="L215" s="8">
        <v>90</v>
      </c>
      <c r="M215" s="8">
        <v>103</v>
      </c>
      <c r="N215" s="10">
        <f t="shared" si="65"/>
        <v>0.47368421052631576</v>
      </c>
      <c r="O215" s="10">
        <f t="shared" si="66"/>
        <v>0.49509803921568629</v>
      </c>
      <c r="P215" s="8">
        <f t="shared" si="67"/>
        <v>81</v>
      </c>
      <c r="Q215" s="8">
        <f t="shared" si="68"/>
        <v>101</v>
      </c>
      <c r="R215" s="8"/>
      <c r="S215" s="8"/>
      <c r="T215" s="11" t="str">
        <f t="shared" si="69"/>
        <v/>
      </c>
      <c r="U215" s="7" t="s">
        <v>593</v>
      </c>
      <c r="V215" s="7"/>
    </row>
    <row r="216" spans="1:22" x14ac:dyDescent="0.25">
      <c r="A216" s="12" t="s">
        <v>715</v>
      </c>
      <c r="B216" s="12" t="s">
        <v>716</v>
      </c>
      <c r="C216" s="12" t="s">
        <v>177</v>
      </c>
      <c r="D216" s="12" t="s">
        <v>58</v>
      </c>
      <c r="E216" s="7" t="s">
        <v>392</v>
      </c>
      <c r="F216" s="8">
        <v>150</v>
      </c>
      <c r="G216" s="8">
        <v>172</v>
      </c>
      <c r="H216" s="9">
        <f>IF(OR(F216="",F216=0),"",MAX(F216,IF(ISNUMBER('Нормы и нормо-часы'!K217),ROUNDUP('Нормы и нормо-часы'!K217/(1-$F$3),0),0)))</f>
        <v>171</v>
      </c>
      <c r="I216" s="9">
        <f>IF(OR(G216="",G216=0),"",MAX(G216,IF(ISNUMBER('Нормы и нормо-часы'!L217),ROUNDUP('Нормы и нормо-часы'!L217/(1-$F$3),0),0)))</f>
        <v>204</v>
      </c>
      <c r="J216" s="10">
        <f t="shared" si="63"/>
        <v>0.1399999999999999</v>
      </c>
      <c r="K216" s="10">
        <f t="shared" si="64"/>
        <v>0.18604651162790709</v>
      </c>
      <c r="L216" s="8">
        <v>90</v>
      </c>
      <c r="M216" s="8">
        <v>103</v>
      </c>
      <c r="N216" s="10">
        <f t="shared" si="65"/>
        <v>0.47368421052631576</v>
      </c>
      <c r="O216" s="10">
        <f t="shared" si="66"/>
        <v>0.49509803921568629</v>
      </c>
      <c r="P216" s="8">
        <f t="shared" si="67"/>
        <v>81</v>
      </c>
      <c r="Q216" s="8">
        <f t="shared" si="68"/>
        <v>101</v>
      </c>
      <c r="R216" s="8"/>
      <c r="S216" s="8"/>
      <c r="T216" s="11" t="str">
        <f t="shared" si="69"/>
        <v/>
      </c>
      <c r="U216" s="7" t="s">
        <v>717</v>
      </c>
      <c r="V216" s="7"/>
    </row>
    <row r="217" spans="1:22" x14ac:dyDescent="0.25">
      <c r="A217" s="5" t="s">
        <v>718</v>
      </c>
      <c r="B217" s="6"/>
      <c r="C217" s="6"/>
      <c r="D217" s="6"/>
      <c r="E217" s="6"/>
      <c r="F217" s="6"/>
      <c r="G217" s="6"/>
      <c r="H217" s="6"/>
      <c r="I217" s="6"/>
      <c r="J217" s="6"/>
      <c r="K217" s="6"/>
      <c r="L217" s="6"/>
      <c r="M217" s="6"/>
      <c r="N217" s="6"/>
      <c r="O217" s="6"/>
      <c r="P217" s="6"/>
      <c r="Q217" s="6"/>
      <c r="R217" s="6"/>
      <c r="S217" s="6"/>
      <c r="T217" s="6"/>
      <c r="U217" s="6"/>
      <c r="V217" s="6"/>
    </row>
    <row r="218" spans="1:22" x14ac:dyDescent="0.25">
      <c r="A218" s="7" t="s">
        <v>719</v>
      </c>
      <c r="B218" s="7" t="s">
        <v>720</v>
      </c>
      <c r="C218" s="7" t="s">
        <v>177</v>
      </c>
      <c r="D218" s="7"/>
      <c r="E218" s="7" t="s">
        <v>396</v>
      </c>
      <c r="F218" s="8">
        <v>1200</v>
      </c>
      <c r="G218" s="8">
        <v>1380</v>
      </c>
      <c r="H218" s="9">
        <f>IF(OR(F218="",F218=0),"",MAX(F218,IF(ISNUMBER('Нормы и нормо-часы'!K219),ROUNDUP('Нормы и нормо-часы'!K219/(1-$F$3),0),0)))</f>
        <v>1200</v>
      </c>
      <c r="I218" s="9">
        <f>IF(OR(G218="",G218=0),"",MAX(G218,IF(ISNUMBER('Нормы и нормо-часы'!L219),ROUNDUP('Нормы и нормо-часы'!L219/(1-$F$3),0),0)))</f>
        <v>1380</v>
      </c>
      <c r="J218" s="10">
        <f t="shared" ref="J218:J247" si="70">IF(OR(F218="",F218=0),"",H218/F218-1)</f>
        <v>0</v>
      </c>
      <c r="K218" s="10">
        <f t="shared" ref="K218:K247" si="71">IF(OR(G218="",G218=0),"",I218/G218-1)</f>
        <v>0</v>
      </c>
      <c r="L218" s="8">
        <v>700</v>
      </c>
      <c r="M218" s="8">
        <v>805</v>
      </c>
      <c r="N218" s="10">
        <f t="shared" ref="N218:N247" si="72">IF(OR(H218="",H218=0),"",(H218-L218)/H218)</f>
        <v>0.41666666666666669</v>
      </c>
      <c r="O218" s="10">
        <f t="shared" ref="O218:O247" si="73">IF(OR(I218="",I218=0),"",(I218-M218)/I218)</f>
        <v>0.41666666666666669</v>
      </c>
      <c r="P218" s="8">
        <f t="shared" ref="P218:P247" si="74">IF(H218="","",H218-L218)</f>
        <v>500</v>
      </c>
      <c r="Q218" s="8">
        <f t="shared" ref="Q218:Q247" si="75">IF(I218="","",I218-M218)</f>
        <v>575</v>
      </c>
      <c r="R218" s="8">
        <v>1026.3800000000001</v>
      </c>
      <c r="S218" s="8">
        <v>1385.61</v>
      </c>
      <c r="T218" s="11">
        <f t="shared" ref="T218:T247" si="76">IF(OR(S218="",F218="",F218=0),"",S218/F218)</f>
        <v>1.1546749999999999</v>
      </c>
      <c r="U218" s="7" t="s">
        <v>721</v>
      </c>
      <c r="V218" s="7" t="s">
        <v>722</v>
      </c>
    </row>
    <row r="219" spans="1:22" x14ac:dyDescent="0.25">
      <c r="A219" s="7" t="s">
        <v>723</v>
      </c>
      <c r="B219" s="7" t="s">
        <v>724</v>
      </c>
      <c r="C219" s="7" t="s">
        <v>54</v>
      </c>
      <c r="D219" s="7"/>
      <c r="E219" s="7" t="s">
        <v>396</v>
      </c>
      <c r="F219" s="8">
        <v>700</v>
      </c>
      <c r="G219" s="8">
        <v>805</v>
      </c>
      <c r="H219" s="9">
        <f>IF(OR(F219="",F219=0),"",MAX(F219,IF(ISNUMBER('Нормы и нормо-часы'!K220),ROUNDUP('Нормы и нормо-часы'!K220/(1-$F$3),0),0)))</f>
        <v>854</v>
      </c>
      <c r="I219" s="9">
        <f>IF(OR(G219="",G219=0),"",MAX(G219,IF(ISNUMBER('Нормы и нормо-часы'!L220),ROUNDUP('Нормы и нормо-часы'!L220/(1-$F$3),0),0)))</f>
        <v>1014</v>
      </c>
      <c r="J219" s="10">
        <f t="shared" si="70"/>
        <v>0.21999999999999997</v>
      </c>
      <c r="K219" s="10">
        <f t="shared" si="71"/>
        <v>0.25962732919254661</v>
      </c>
      <c r="L219" s="8">
        <v>420</v>
      </c>
      <c r="M219" s="8">
        <v>483</v>
      </c>
      <c r="N219" s="10">
        <f t="shared" si="72"/>
        <v>0.50819672131147542</v>
      </c>
      <c r="O219" s="10">
        <f t="shared" si="73"/>
        <v>0.52366863905325445</v>
      </c>
      <c r="P219" s="8">
        <f t="shared" si="74"/>
        <v>434</v>
      </c>
      <c r="Q219" s="8">
        <f t="shared" si="75"/>
        <v>531</v>
      </c>
      <c r="R219" s="8">
        <v>1854.72</v>
      </c>
      <c r="S219" s="8">
        <v>2503.87</v>
      </c>
      <c r="T219" s="11">
        <f t="shared" si="76"/>
        <v>3.5769571428571427</v>
      </c>
      <c r="U219" s="7" t="s">
        <v>725</v>
      </c>
      <c r="V219" s="7" t="s">
        <v>726</v>
      </c>
    </row>
    <row r="220" spans="1:22" x14ac:dyDescent="0.25">
      <c r="A220" s="7" t="s">
        <v>727</v>
      </c>
      <c r="B220" s="7" t="s">
        <v>728</v>
      </c>
      <c r="C220" s="7" t="s">
        <v>54</v>
      </c>
      <c r="D220" s="7"/>
      <c r="E220" s="7" t="s">
        <v>396</v>
      </c>
      <c r="F220" s="8">
        <v>500</v>
      </c>
      <c r="G220" s="8">
        <v>575</v>
      </c>
      <c r="H220" s="9">
        <f>IF(OR(F220="",F220=0),"",MAX(F220,IF(ISNUMBER('Нормы и нормо-часы'!K221),ROUNDUP('Нормы и нормо-часы'!K221/(1-$F$3),0),0)))</f>
        <v>640</v>
      </c>
      <c r="I220" s="9">
        <f>IF(OR(G220="",G220=0),"",MAX(G220,IF(ISNUMBER('Нормы и нормо-часы'!L221),ROUNDUP('Нормы и нормо-часы'!L221/(1-$F$3),0),0)))</f>
        <v>760</v>
      </c>
      <c r="J220" s="10">
        <f t="shared" si="70"/>
        <v>0.28000000000000003</v>
      </c>
      <c r="K220" s="10">
        <f t="shared" si="71"/>
        <v>0.32173913043478253</v>
      </c>
      <c r="L220" s="8">
        <v>300</v>
      </c>
      <c r="M220" s="8">
        <v>345</v>
      </c>
      <c r="N220" s="10">
        <f t="shared" si="72"/>
        <v>0.53125</v>
      </c>
      <c r="O220" s="10">
        <f t="shared" si="73"/>
        <v>0.54605263157894735</v>
      </c>
      <c r="P220" s="8">
        <f t="shared" si="74"/>
        <v>340</v>
      </c>
      <c r="Q220" s="8">
        <f t="shared" si="75"/>
        <v>415</v>
      </c>
      <c r="R220" s="8">
        <v>2245.9499999999998</v>
      </c>
      <c r="S220" s="8">
        <v>3032.03</v>
      </c>
      <c r="T220" s="11">
        <f t="shared" si="76"/>
        <v>6.0640600000000004</v>
      </c>
      <c r="U220" s="7" t="s">
        <v>100</v>
      </c>
      <c r="V220" s="7" t="s">
        <v>729</v>
      </c>
    </row>
    <row r="221" spans="1:22" x14ac:dyDescent="0.25">
      <c r="A221" s="7" t="s">
        <v>730</v>
      </c>
      <c r="B221" s="7" t="s">
        <v>731</v>
      </c>
      <c r="C221" s="7" t="s">
        <v>54</v>
      </c>
      <c r="D221" s="7"/>
      <c r="E221" s="7" t="s">
        <v>396</v>
      </c>
      <c r="F221" s="8">
        <v>800</v>
      </c>
      <c r="G221" s="8">
        <v>920</v>
      </c>
      <c r="H221" s="9">
        <f>IF(OR(F221="",F221=0),"",MAX(F221,IF(ISNUMBER('Нормы и нормо-часы'!K222),ROUNDUP('Нормы и нормо-часы'!K222/(1-$F$3),0),0)))</f>
        <v>1067</v>
      </c>
      <c r="I221" s="9">
        <f>IF(OR(G221="",G221=0),"",MAX(G221,IF(ISNUMBER('Нормы и нормо-часы'!L222),ROUNDUP('Нормы и нормо-часы'!L222/(1-$F$3),0),0)))</f>
        <v>1267</v>
      </c>
      <c r="J221" s="10">
        <f t="shared" si="70"/>
        <v>0.33374999999999999</v>
      </c>
      <c r="K221" s="10">
        <f t="shared" si="71"/>
        <v>0.37717391304347836</v>
      </c>
      <c r="L221" s="8">
        <v>480</v>
      </c>
      <c r="M221" s="8">
        <v>552</v>
      </c>
      <c r="N221" s="10">
        <f t="shared" si="72"/>
        <v>0.55014058106841612</v>
      </c>
      <c r="O221" s="10">
        <f t="shared" si="73"/>
        <v>0.56432517758484613</v>
      </c>
      <c r="P221" s="8">
        <f t="shared" si="74"/>
        <v>587</v>
      </c>
      <c r="Q221" s="8">
        <f t="shared" si="75"/>
        <v>715</v>
      </c>
      <c r="R221" s="8">
        <v>3139.5</v>
      </c>
      <c r="S221" s="8">
        <v>4238.33</v>
      </c>
      <c r="T221" s="11">
        <f t="shared" si="76"/>
        <v>5.2979124999999998</v>
      </c>
      <c r="U221" s="7" t="s">
        <v>100</v>
      </c>
      <c r="V221" s="7" t="s">
        <v>732</v>
      </c>
    </row>
    <row r="222" spans="1:22" x14ac:dyDescent="0.25">
      <c r="A222" s="7" t="s">
        <v>733</v>
      </c>
      <c r="B222" s="7" t="s">
        <v>734</v>
      </c>
      <c r="C222" s="7" t="s">
        <v>177</v>
      </c>
      <c r="D222" s="7"/>
      <c r="E222" s="7" t="s">
        <v>396</v>
      </c>
      <c r="F222" s="8">
        <v>2500</v>
      </c>
      <c r="G222" s="8">
        <v>2875</v>
      </c>
      <c r="H222" s="9">
        <f>IF(OR(F222="",F222=0),"",MAX(F222,IF(ISNUMBER('Нормы и нормо-часы'!K223),ROUNDUP('Нормы и нормо-часы'!K223/(1-$F$3),0),0)))</f>
        <v>2667</v>
      </c>
      <c r="I222" s="9">
        <f>IF(OR(G222="",G222=0),"",MAX(G222,IF(ISNUMBER('Нормы и нормо-часы'!L223),ROUNDUP('Нормы и нормо-часы'!L223/(1-$F$3),0),0)))</f>
        <v>3167</v>
      </c>
      <c r="J222" s="10">
        <f t="shared" si="70"/>
        <v>6.6799999999999971E-2</v>
      </c>
      <c r="K222" s="10">
        <f t="shared" si="71"/>
        <v>0.10156521739130442</v>
      </c>
      <c r="L222" s="8">
        <v>1500</v>
      </c>
      <c r="M222" s="8">
        <v>1725</v>
      </c>
      <c r="N222" s="10">
        <f t="shared" si="72"/>
        <v>0.43757030371203598</v>
      </c>
      <c r="O222" s="10">
        <f t="shared" si="73"/>
        <v>0.45532049257972845</v>
      </c>
      <c r="P222" s="8">
        <f t="shared" si="74"/>
        <v>1167</v>
      </c>
      <c r="Q222" s="8">
        <f t="shared" si="75"/>
        <v>1442</v>
      </c>
      <c r="R222" s="8">
        <v>3416.1</v>
      </c>
      <c r="S222" s="8">
        <v>4611.74</v>
      </c>
      <c r="T222" s="11">
        <f t="shared" si="76"/>
        <v>1.8446959999999999</v>
      </c>
      <c r="U222" s="7" t="s">
        <v>735</v>
      </c>
      <c r="V222" s="7"/>
    </row>
    <row r="223" spans="1:22" x14ac:dyDescent="0.25">
      <c r="A223" s="7" t="s">
        <v>736</v>
      </c>
      <c r="B223" s="7" t="s">
        <v>737</v>
      </c>
      <c r="C223" s="7" t="s">
        <v>177</v>
      </c>
      <c r="D223" s="7"/>
      <c r="E223" s="7" t="s">
        <v>396</v>
      </c>
      <c r="F223" s="8">
        <v>1500</v>
      </c>
      <c r="G223" s="8">
        <v>1725</v>
      </c>
      <c r="H223" s="9">
        <f>IF(OR(F223="",F223=0),"",MAX(F223,IF(ISNUMBER('Нормы и нормо-часы'!K224),ROUNDUP('Нормы и нормо-часы'!K224/(1-$F$3),0),0)))</f>
        <v>1600</v>
      </c>
      <c r="I223" s="9">
        <f>IF(OR(G223="",G223=0),"",MAX(G223,IF(ISNUMBER('Нормы и нормо-часы'!L224),ROUNDUP('Нормы и нормо-часы'!L224/(1-$F$3),0),0)))</f>
        <v>1900</v>
      </c>
      <c r="J223" s="10">
        <f t="shared" si="70"/>
        <v>6.6666666666666652E-2</v>
      </c>
      <c r="K223" s="10">
        <f t="shared" si="71"/>
        <v>0.10144927536231885</v>
      </c>
      <c r="L223" s="8">
        <v>900</v>
      </c>
      <c r="M223" s="8">
        <v>1035</v>
      </c>
      <c r="N223" s="10">
        <f t="shared" si="72"/>
        <v>0.4375</v>
      </c>
      <c r="O223" s="10">
        <f t="shared" si="73"/>
        <v>0.45526315789473687</v>
      </c>
      <c r="P223" s="8">
        <f t="shared" si="74"/>
        <v>700</v>
      </c>
      <c r="Q223" s="8">
        <f t="shared" si="75"/>
        <v>865</v>
      </c>
      <c r="R223" s="8">
        <v>2910.08</v>
      </c>
      <c r="S223" s="8">
        <v>3928.61</v>
      </c>
      <c r="T223" s="11">
        <f t="shared" si="76"/>
        <v>2.6190733333333336</v>
      </c>
      <c r="U223" s="7" t="s">
        <v>738</v>
      </c>
      <c r="V223" s="7" t="s">
        <v>739</v>
      </c>
    </row>
    <row r="224" spans="1:22" x14ac:dyDescent="0.25">
      <c r="A224" s="7" t="s">
        <v>740</v>
      </c>
      <c r="B224" s="7" t="s">
        <v>741</v>
      </c>
      <c r="C224" s="7" t="s">
        <v>177</v>
      </c>
      <c r="D224" s="7"/>
      <c r="E224" s="7" t="s">
        <v>396</v>
      </c>
      <c r="F224" s="8">
        <v>1200</v>
      </c>
      <c r="G224" s="8">
        <v>1380</v>
      </c>
      <c r="H224" s="9">
        <f>IF(OR(F224="",F224=0),"",MAX(F224,IF(ISNUMBER('Нормы и нормо-часы'!K225),ROUNDUP('Нормы и нормо-часы'!K225/(1-$F$3),0),0)))</f>
        <v>1280</v>
      </c>
      <c r="I224" s="9">
        <f>IF(OR(G224="",G224=0),"",MAX(G224,IF(ISNUMBER('Нормы и нормо-часы'!L225),ROUNDUP('Нормы и нормо-часы'!L225/(1-$F$3),0),0)))</f>
        <v>1520</v>
      </c>
      <c r="J224" s="10">
        <f t="shared" si="70"/>
        <v>6.6666666666666652E-2</v>
      </c>
      <c r="K224" s="10">
        <f t="shared" si="71"/>
        <v>0.10144927536231885</v>
      </c>
      <c r="L224" s="8">
        <v>720</v>
      </c>
      <c r="M224" s="8">
        <v>828</v>
      </c>
      <c r="N224" s="10">
        <f t="shared" si="72"/>
        <v>0.4375</v>
      </c>
      <c r="O224" s="10">
        <f t="shared" si="73"/>
        <v>0.45526315789473687</v>
      </c>
      <c r="P224" s="8">
        <f t="shared" si="74"/>
        <v>560</v>
      </c>
      <c r="Q224" s="8">
        <f t="shared" si="75"/>
        <v>692</v>
      </c>
      <c r="R224" s="8">
        <v>1872.07</v>
      </c>
      <c r="S224" s="8">
        <v>2527.29</v>
      </c>
      <c r="T224" s="11">
        <f t="shared" si="76"/>
        <v>2.1060750000000001</v>
      </c>
      <c r="U224" s="7" t="s">
        <v>742</v>
      </c>
      <c r="V224" s="7"/>
    </row>
    <row r="225" spans="1:22" x14ac:dyDescent="0.25">
      <c r="A225" s="7" t="s">
        <v>743</v>
      </c>
      <c r="B225" s="7" t="s">
        <v>744</v>
      </c>
      <c r="C225" s="7" t="s">
        <v>177</v>
      </c>
      <c r="D225" s="7"/>
      <c r="E225" s="7" t="s">
        <v>396</v>
      </c>
      <c r="F225" s="8">
        <v>800</v>
      </c>
      <c r="G225" s="8">
        <v>920</v>
      </c>
      <c r="H225" s="9">
        <f>IF(OR(F225="",F225=0),"",MAX(F225,IF(ISNUMBER('Нормы и нормо-часы'!K226),ROUNDUP('Нормы и нормо-часы'!K226/(1-$F$3),0),0)))</f>
        <v>854</v>
      </c>
      <c r="I225" s="9">
        <f>IF(OR(G225="",G225=0),"",MAX(G225,IF(ISNUMBER('Нормы и нормо-часы'!L226),ROUNDUP('Нормы и нормо-часы'!L226/(1-$F$3),0),0)))</f>
        <v>1014</v>
      </c>
      <c r="J225" s="10">
        <f t="shared" si="70"/>
        <v>6.7499999999999893E-2</v>
      </c>
      <c r="K225" s="10">
        <f t="shared" si="71"/>
        <v>0.10217391304347823</v>
      </c>
      <c r="L225" s="8">
        <v>480</v>
      </c>
      <c r="M225" s="8">
        <v>552</v>
      </c>
      <c r="N225" s="10">
        <f t="shared" si="72"/>
        <v>0.4379391100702576</v>
      </c>
      <c r="O225" s="10">
        <f t="shared" si="73"/>
        <v>0.45562130177514792</v>
      </c>
      <c r="P225" s="8">
        <f t="shared" si="74"/>
        <v>374</v>
      </c>
      <c r="Q225" s="8">
        <f t="shared" si="75"/>
        <v>462</v>
      </c>
      <c r="R225" s="8">
        <v>1584.2</v>
      </c>
      <c r="S225" s="8">
        <v>2138.67</v>
      </c>
      <c r="T225" s="11">
        <f t="shared" si="76"/>
        <v>2.6733375000000001</v>
      </c>
      <c r="U225" s="7" t="s">
        <v>745</v>
      </c>
      <c r="V225" s="7" t="s">
        <v>298</v>
      </c>
    </row>
    <row r="226" spans="1:22" x14ac:dyDescent="0.25">
      <c r="A226" s="7" t="s">
        <v>746</v>
      </c>
      <c r="B226" s="7" t="s">
        <v>747</v>
      </c>
      <c r="C226" s="7" t="s">
        <v>177</v>
      </c>
      <c r="D226" s="7"/>
      <c r="E226" s="7" t="s">
        <v>396</v>
      </c>
      <c r="F226" s="8">
        <v>400</v>
      </c>
      <c r="G226" s="8">
        <v>460</v>
      </c>
      <c r="H226" s="9">
        <f>IF(OR(F226="",F226=0),"",MAX(F226,IF(ISNUMBER('Нормы и нормо-часы'!K227),ROUNDUP('Нормы и нормо-часы'!K227/(1-$F$3),0),0)))</f>
        <v>400</v>
      </c>
      <c r="I226" s="9">
        <f>IF(OR(G226="",G226=0),"",MAX(G226,IF(ISNUMBER('Нормы и нормо-часы'!L227),ROUNDUP('Нормы и нормо-часы'!L227/(1-$F$3),0),0)))</f>
        <v>460</v>
      </c>
      <c r="J226" s="10">
        <f t="shared" si="70"/>
        <v>0</v>
      </c>
      <c r="K226" s="10">
        <f t="shared" si="71"/>
        <v>0</v>
      </c>
      <c r="L226" s="8">
        <v>240</v>
      </c>
      <c r="M226" s="8">
        <v>276</v>
      </c>
      <c r="N226" s="10">
        <f t="shared" si="72"/>
        <v>0.4</v>
      </c>
      <c r="O226" s="10">
        <f t="shared" si="73"/>
        <v>0.4</v>
      </c>
      <c r="P226" s="8">
        <f t="shared" si="74"/>
        <v>160</v>
      </c>
      <c r="Q226" s="8">
        <f t="shared" si="75"/>
        <v>184</v>
      </c>
      <c r="R226" s="8">
        <v>552.76</v>
      </c>
      <c r="S226" s="8">
        <v>746.23</v>
      </c>
      <c r="T226" s="11">
        <f t="shared" si="76"/>
        <v>1.865575</v>
      </c>
      <c r="U226" s="7" t="s">
        <v>100</v>
      </c>
      <c r="V226" s="7"/>
    </row>
    <row r="227" spans="1:22" x14ac:dyDescent="0.25">
      <c r="A227" s="7" t="s">
        <v>748</v>
      </c>
      <c r="B227" s="7" t="s">
        <v>749</v>
      </c>
      <c r="C227" s="7" t="s">
        <v>177</v>
      </c>
      <c r="D227" s="7"/>
      <c r="E227" s="7" t="s">
        <v>396</v>
      </c>
      <c r="F227" s="8">
        <v>200</v>
      </c>
      <c r="G227" s="8">
        <v>230</v>
      </c>
      <c r="H227" s="9">
        <f>IF(OR(F227="",F227=0),"",MAX(F227,IF(ISNUMBER('Нормы и нормо-часы'!K228),ROUNDUP('Нормы и нормо-часы'!K228/(1-$F$3),0),0)))</f>
        <v>200</v>
      </c>
      <c r="I227" s="9">
        <f>IF(OR(G227="",G227=0),"",MAX(G227,IF(ISNUMBER('Нормы и нормо-часы'!L228),ROUNDUP('Нормы и нормо-часы'!L228/(1-$F$3),0),0)))</f>
        <v>230</v>
      </c>
      <c r="J227" s="10">
        <f t="shared" si="70"/>
        <v>0</v>
      </c>
      <c r="K227" s="10">
        <f t="shared" si="71"/>
        <v>0</v>
      </c>
      <c r="L227" s="8">
        <v>120</v>
      </c>
      <c r="M227" s="8">
        <v>138</v>
      </c>
      <c r="N227" s="10">
        <f t="shared" si="72"/>
        <v>0.4</v>
      </c>
      <c r="O227" s="10">
        <f t="shared" si="73"/>
        <v>0.4</v>
      </c>
      <c r="P227" s="8">
        <f t="shared" si="74"/>
        <v>80</v>
      </c>
      <c r="Q227" s="8">
        <f t="shared" si="75"/>
        <v>92</v>
      </c>
      <c r="R227" s="8">
        <v>260.99</v>
      </c>
      <c r="S227" s="8">
        <v>352.34</v>
      </c>
      <c r="T227" s="11">
        <f t="shared" si="76"/>
        <v>1.7616999999999998</v>
      </c>
      <c r="U227" s="7" t="s">
        <v>100</v>
      </c>
      <c r="V227" s="7"/>
    </row>
    <row r="228" spans="1:22" x14ac:dyDescent="0.25">
      <c r="A228" s="7" t="s">
        <v>750</v>
      </c>
      <c r="B228" s="7" t="s">
        <v>751</v>
      </c>
      <c r="C228" s="7" t="s">
        <v>177</v>
      </c>
      <c r="D228" s="7"/>
      <c r="E228" s="7" t="s">
        <v>396</v>
      </c>
      <c r="F228" s="8">
        <v>500</v>
      </c>
      <c r="G228" s="8">
        <v>575</v>
      </c>
      <c r="H228" s="9">
        <f>IF(OR(F228="",F228=0),"",MAX(F228,IF(ISNUMBER('Нормы и нормо-часы'!K229),ROUNDUP('Нормы и нормо-часы'!K229/(1-$F$3),0),0)))</f>
        <v>500</v>
      </c>
      <c r="I228" s="9">
        <f>IF(OR(G228="",G228=0),"",MAX(G228,IF(ISNUMBER('Нормы и нормо-часы'!L229),ROUNDUP('Нормы и нормо-часы'!L229/(1-$F$3),0),0)))</f>
        <v>575</v>
      </c>
      <c r="J228" s="10">
        <f t="shared" si="70"/>
        <v>0</v>
      </c>
      <c r="K228" s="10">
        <f t="shared" si="71"/>
        <v>0</v>
      </c>
      <c r="L228" s="8">
        <v>300</v>
      </c>
      <c r="M228" s="8">
        <v>345</v>
      </c>
      <c r="N228" s="10">
        <f t="shared" si="72"/>
        <v>0.4</v>
      </c>
      <c r="O228" s="10">
        <f t="shared" si="73"/>
        <v>0.4</v>
      </c>
      <c r="P228" s="8">
        <f t="shared" si="74"/>
        <v>200</v>
      </c>
      <c r="Q228" s="8">
        <f t="shared" si="75"/>
        <v>230</v>
      </c>
      <c r="R228" s="8">
        <v>313.95</v>
      </c>
      <c r="S228" s="8">
        <v>423.83</v>
      </c>
      <c r="T228" s="11">
        <f t="shared" si="76"/>
        <v>0.84765999999999997</v>
      </c>
      <c r="U228" s="7" t="s">
        <v>100</v>
      </c>
      <c r="V228" s="7"/>
    </row>
    <row r="229" spans="1:22" x14ac:dyDescent="0.25">
      <c r="A229" s="7" t="s">
        <v>752</v>
      </c>
      <c r="B229" s="7" t="s">
        <v>753</v>
      </c>
      <c r="C229" s="7" t="s">
        <v>54</v>
      </c>
      <c r="D229" s="7"/>
      <c r="E229" s="7" t="s">
        <v>396</v>
      </c>
      <c r="F229" s="8">
        <v>500</v>
      </c>
      <c r="G229" s="8">
        <v>575</v>
      </c>
      <c r="H229" s="9">
        <f>IF(OR(F229="",F229=0),"",MAX(F229,IF(ISNUMBER('Нормы и нормо-часы'!K230),ROUNDUP('Нормы и нормо-часы'!K230/(1-$F$3),0),0)))</f>
        <v>640</v>
      </c>
      <c r="I229" s="9">
        <f>IF(OR(G229="",G229=0),"",MAX(G229,IF(ISNUMBER('Нормы и нормо-часы'!L230),ROUNDUP('Нормы и нормо-часы'!L230/(1-$F$3),0),0)))</f>
        <v>760</v>
      </c>
      <c r="J229" s="10">
        <f t="shared" si="70"/>
        <v>0.28000000000000003</v>
      </c>
      <c r="K229" s="10">
        <f t="shared" si="71"/>
        <v>0.32173913043478253</v>
      </c>
      <c r="L229" s="8">
        <v>300</v>
      </c>
      <c r="M229" s="8">
        <v>345</v>
      </c>
      <c r="N229" s="10">
        <f t="shared" si="72"/>
        <v>0.53125</v>
      </c>
      <c r="O229" s="10">
        <f t="shared" si="73"/>
        <v>0.54605263157894735</v>
      </c>
      <c r="P229" s="8">
        <f t="shared" si="74"/>
        <v>340</v>
      </c>
      <c r="Q229" s="8">
        <f t="shared" si="75"/>
        <v>415</v>
      </c>
      <c r="R229" s="8">
        <v>1670.94</v>
      </c>
      <c r="S229" s="8">
        <v>2255.77</v>
      </c>
      <c r="T229" s="11">
        <f t="shared" si="76"/>
        <v>4.5115400000000001</v>
      </c>
      <c r="U229" s="7" t="s">
        <v>754</v>
      </c>
      <c r="V229" s="7" t="s">
        <v>755</v>
      </c>
    </row>
    <row r="230" spans="1:22" x14ac:dyDescent="0.25">
      <c r="A230" s="7" t="s">
        <v>756</v>
      </c>
      <c r="B230" s="7" t="s">
        <v>757</v>
      </c>
      <c r="C230" s="7" t="s">
        <v>177</v>
      </c>
      <c r="D230" s="7"/>
      <c r="E230" s="7" t="s">
        <v>396</v>
      </c>
      <c r="F230" s="8">
        <v>1200</v>
      </c>
      <c r="G230" s="8">
        <v>1380</v>
      </c>
      <c r="H230" s="9">
        <f>IF(OR(F230="",F230=0),"",MAX(F230,IF(ISNUMBER('Нормы и нормо-часы'!K231),ROUNDUP('Нормы и нормо-часы'!K231/(1-$F$3),0),0)))</f>
        <v>1494</v>
      </c>
      <c r="I230" s="9">
        <f>IF(OR(G230="",G230=0),"",MAX(G230,IF(ISNUMBER('Нормы и нормо-часы'!L231),ROUNDUP('Нормы и нормо-часы'!L231/(1-$F$3),0),0)))</f>
        <v>1774</v>
      </c>
      <c r="J230" s="10">
        <f t="shared" si="70"/>
        <v>0.24500000000000011</v>
      </c>
      <c r="K230" s="10">
        <f t="shared" si="71"/>
        <v>0.28550724637681157</v>
      </c>
      <c r="L230" s="8">
        <v>720</v>
      </c>
      <c r="M230" s="8">
        <v>828</v>
      </c>
      <c r="N230" s="10">
        <f t="shared" si="72"/>
        <v>0.51807228915662651</v>
      </c>
      <c r="O230" s="10">
        <f t="shared" si="73"/>
        <v>0.53325817361894023</v>
      </c>
      <c r="P230" s="8">
        <f t="shared" si="74"/>
        <v>774</v>
      </c>
      <c r="Q230" s="8">
        <f t="shared" si="75"/>
        <v>946</v>
      </c>
      <c r="R230" s="8">
        <v>1393.46</v>
      </c>
      <c r="S230" s="8">
        <v>1881.17</v>
      </c>
      <c r="T230" s="11">
        <f t="shared" si="76"/>
        <v>1.5676416666666668</v>
      </c>
      <c r="U230" s="7" t="s">
        <v>758</v>
      </c>
      <c r="V230" s="7"/>
    </row>
    <row r="231" spans="1:22" x14ac:dyDescent="0.25">
      <c r="A231" s="7" t="s">
        <v>759</v>
      </c>
      <c r="B231" s="7" t="s">
        <v>760</v>
      </c>
      <c r="C231" s="7" t="s">
        <v>177</v>
      </c>
      <c r="D231" s="7"/>
      <c r="E231" s="7" t="s">
        <v>396</v>
      </c>
      <c r="F231" s="8">
        <v>1200</v>
      </c>
      <c r="G231" s="8">
        <v>1380</v>
      </c>
      <c r="H231" s="9">
        <f>IF(OR(F231="",F231=0),"",MAX(F231,IF(ISNUMBER('Нормы и нормо-часы'!K232),ROUNDUP('Нормы и нормо-часы'!K232/(1-$F$3),0),0)))</f>
        <v>1280</v>
      </c>
      <c r="I231" s="9">
        <f>IF(OR(G231="",G231=0),"",MAX(G231,IF(ISNUMBER('Нормы и нормо-часы'!L232),ROUNDUP('Нормы и нормо-часы'!L232/(1-$F$3),0),0)))</f>
        <v>1520</v>
      </c>
      <c r="J231" s="10">
        <f t="shared" si="70"/>
        <v>6.6666666666666652E-2</v>
      </c>
      <c r="K231" s="10">
        <f t="shared" si="71"/>
        <v>0.10144927536231885</v>
      </c>
      <c r="L231" s="8">
        <v>720</v>
      </c>
      <c r="M231" s="8">
        <v>828</v>
      </c>
      <c r="N231" s="10">
        <f t="shared" si="72"/>
        <v>0.4375</v>
      </c>
      <c r="O231" s="10">
        <f t="shared" si="73"/>
        <v>0.45526315789473687</v>
      </c>
      <c r="P231" s="8">
        <f t="shared" si="74"/>
        <v>560</v>
      </c>
      <c r="Q231" s="8">
        <f t="shared" si="75"/>
        <v>692</v>
      </c>
      <c r="R231" s="8">
        <v>1946.71</v>
      </c>
      <c r="S231" s="8">
        <v>2628.06</v>
      </c>
      <c r="T231" s="11">
        <f t="shared" si="76"/>
        <v>2.1900499999999998</v>
      </c>
      <c r="U231" s="7" t="s">
        <v>761</v>
      </c>
      <c r="V231" s="7" t="s">
        <v>234</v>
      </c>
    </row>
    <row r="232" spans="1:22" x14ac:dyDescent="0.25">
      <c r="A232" s="7" t="s">
        <v>762</v>
      </c>
      <c r="B232" s="7" t="s">
        <v>763</v>
      </c>
      <c r="C232" s="7" t="s">
        <v>177</v>
      </c>
      <c r="D232" s="7"/>
      <c r="E232" s="7" t="s">
        <v>396</v>
      </c>
      <c r="F232" s="8">
        <v>150</v>
      </c>
      <c r="G232" s="8">
        <v>172</v>
      </c>
      <c r="H232" s="9">
        <f>IF(OR(F232="",F232=0),"",MAX(F232,IF(ISNUMBER('Нормы и нормо-часы'!K233),ROUNDUP('Нормы и нормо-часы'!K233/(1-$F$3),0),0)))</f>
        <v>160</v>
      </c>
      <c r="I232" s="9">
        <f>IF(OR(G232="",G232=0),"",MAX(G232,IF(ISNUMBER('Нормы и нормо-часы'!L233),ROUNDUP('Нормы и нормо-часы'!L233/(1-$F$3),0),0)))</f>
        <v>191</v>
      </c>
      <c r="J232" s="10">
        <f t="shared" si="70"/>
        <v>6.6666666666666652E-2</v>
      </c>
      <c r="K232" s="10">
        <f t="shared" si="71"/>
        <v>0.11046511627906974</v>
      </c>
      <c r="L232" s="8">
        <v>90</v>
      </c>
      <c r="M232" s="8">
        <v>103</v>
      </c>
      <c r="N232" s="10">
        <f t="shared" si="72"/>
        <v>0.4375</v>
      </c>
      <c r="O232" s="10">
        <f t="shared" si="73"/>
        <v>0.4607329842931937</v>
      </c>
      <c r="P232" s="8">
        <f t="shared" si="74"/>
        <v>70</v>
      </c>
      <c r="Q232" s="8">
        <f t="shared" si="75"/>
        <v>88</v>
      </c>
      <c r="R232" s="8">
        <v>144.9</v>
      </c>
      <c r="S232" s="8">
        <v>195.62</v>
      </c>
      <c r="T232" s="11">
        <f t="shared" si="76"/>
        <v>1.3041333333333334</v>
      </c>
      <c r="U232" s="7" t="s">
        <v>100</v>
      </c>
      <c r="V232" s="7"/>
    </row>
    <row r="233" spans="1:22" x14ac:dyDescent="0.25">
      <c r="A233" s="7" t="s">
        <v>764</v>
      </c>
      <c r="B233" s="7" t="s">
        <v>765</v>
      </c>
      <c r="C233" s="7" t="s">
        <v>177</v>
      </c>
      <c r="D233" s="7"/>
      <c r="E233" s="7" t="s">
        <v>396</v>
      </c>
      <c r="F233" s="8">
        <v>600</v>
      </c>
      <c r="G233" s="8">
        <v>690</v>
      </c>
      <c r="H233" s="9">
        <f>IF(OR(F233="",F233=0),"",MAX(F233,IF(ISNUMBER('Нормы и нормо-часы'!K234),ROUNDUP('Нормы и нормо-часы'!K234/(1-$F$3),0),0)))</f>
        <v>600</v>
      </c>
      <c r="I233" s="9">
        <f>IF(OR(G233="",G233=0),"",MAX(G233,IF(ISNUMBER('Нормы и нормо-часы'!L234),ROUNDUP('Нормы и нормо-часы'!L234/(1-$F$3),0),0)))</f>
        <v>690</v>
      </c>
      <c r="J233" s="10">
        <f t="shared" si="70"/>
        <v>0</v>
      </c>
      <c r="K233" s="10">
        <f t="shared" si="71"/>
        <v>0</v>
      </c>
      <c r="L233" s="8">
        <v>360</v>
      </c>
      <c r="M233" s="8">
        <v>414</v>
      </c>
      <c r="N233" s="10">
        <f t="shared" si="72"/>
        <v>0.4</v>
      </c>
      <c r="O233" s="10">
        <f t="shared" si="73"/>
        <v>0.4</v>
      </c>
      <c r="P233" s="8">
        <f t="shared" si="74"/>
        <v>240</v>
      </c>
      <c r="Q233" s="8">
        <f t="shared" si="75"/>
        <v>276</v>
      </c>
      <c r="R233" s="8">
        <v>610.51</v>
      </c>
      <c r="S233" s="8">
        <v>824.19</v>
      </c>
      <c r="T233" s="11">
        <f t="shared" si="76"/>
        <v>1.37365</v>
      </c>
      <c r="U233" s="7" t="s">
        <v>100</v>
      </c>
      <c r="V233" s="7"/>
    </row>
    <row r="234" spans="1:22" x14ac:dyDescent="0.25">
      <c r="A234" s="7" t="s">
        <v>766</v>
      </c>
      <c r="B234" s="7" t="s">
        <v>767</v>
      </c>
      <c r="C234" s="7" t="s">
        <v>177</v>
      </c>
      <c r="D234" s="7"/>
      <c r="E234" s="7" t="s">
        <v>396</v>
      </c>
      <c r="F234" s="8">
        <v>250</v>
      </c>
      <c r="G234" s="8">
        <v>288</v>
      </c>
      <c r="H234" s="9">
        <f>IF(OR(F234="",F234=0),"",MAX(F234,IF(ISNUMBER('Нормы и нормо-часы'!K235),ROUNDUP('Нормы и нормо-часы'!K235/(1-$F$3),0),0)))</f>
        <v>250</v>
      </c>
      <c r="I234" s="9">
        <f>IF(OR(G234="",G234=0),"",MAX(G234,IF(ISNUMBER('Нормы и нормо-часы'!L235),ROUNDUP('Нормы и нормо-часы'!L235/(1-$F$3),0),0)))</f>
        <v>288</v>
      </c>
      <c r="J234" s="10">
        <f t="shared" si="70"/>
        <v>0</v>
      </c>
      <c r="K234" s="10">
        <f t="shared" si="71"/>
        <v>0</v>
      </c>
      <c r="L234" s="8">
        <v>150</v>
      </c>
      <c r="M234" s="8">
        <v>172</v>
      </c>
      <c r="N234" s="10">
        <f t="shared" si="72"/>
        <v>0.4</v>
      </c>
      <c r="O234" s="10">
        <f t="shared" si="73"/>
        <v>0.40277777777777779</v>
      </c>
      <c r="P234" s="8">
        <f t="shared" si="74"/>
        <v>100</v>
      </c>
      <c r="Q234" s="8">
        <f t="shared" si="75"/>
        <v>116</v>
      </c>
      <c r="R234" s="8">
        <v>265.95</v>
      </c>
      <c r="S234" s="8">
        <v>359.03</v>
      </c>
      <c r="T234" s="11">
        <f t="shared" si="76"/>
        <v>1.4361199999999998</v>
      </c>
      <c r="U234" s="7" t="s">
        <v>100</v>
      </c>
      <c r="V234" s="7"/>
    </row>
    <row r="235" spans="1:22" x14ac:dyDescent="0.25">
      <c r="A235" s="7" t="s">
        <v>768</v>
      </c>
      <c r="B235" s="7" t="s">
        <v>769</v>
      </c>
      <c r="C235" s="7" t="s">
        <v>54</v>
      </c>
      <c r="D235" s="7"/>
      <c r="E235" s="7" t="s">
        <v>35</v>
      </c>
      <c r="F235" s="8">
        <v>1500</v>
      </c>
      <c r="G235" s="8">
        <v>1725</v>
      </c>
      <c r="H235" s="9">
        <f>IF(OR(F235="",F235=0),"",MAX(F235,IF(ISNUMBER('Нормы и нормо-часы'!K236),ROUNDUP('Нормы и нормо-часы'!K236/(1-$F$3),0),0)))</f>
        <v>1500</v>
      </c>
      <c r="I235" s="9">
        <f>IF(OR(G235="",G235=0),"",MAX(G235,IF(ISNUMBER('Нормы и нормо-часы'!L236),ROUNDUP('Нормы и нормо-часы'!L236/(1-$F$3),0),0)))</f>
        <v>1760</v>
      </c>
      <c r="J235" s="10">
        <f t="shared" si="70"/>
        <v>0</v>
      </c>
      <c r="K235" s="10">
        <f t="shared" si="71"/>
        <v>2.0289855072463725E-2</v>
      </c>
      <c r="L235" s="8">
        <v>900</v>
      </c>
      <c r="M235" s="8">
        <v>1035</v>
      </c>
      <c r="N235" s="10">
        <f t="shared" si="72"/>
        <v>0.4</v>
      </c>
      <c r="O235" s="10">
        <f t="shared" si="73"/>
        <v>0.41193181818181818</v>
      </c>
      <c r="P235" s="8">
        <f t="shared" si="74"/>
        <v>600</v>
      </c>
      <c r="Q235" s="8">
        <f t="shared" si="75"/>
        <v>725</v>
      </c>
      <c r="R235" s="8">
        <v>2779.67</v>
      </c>
      <c r="S235" s="8">
        <v>3752.55</v>
      </c>
      <c r="T235" s="11">
        <f t="shared" si="76"/>
        <v>2.5017</v>
      </c>
      <c r="U235" s="7" t="s">
        <v>100</v>
      </c>
      <c r="V235" s="7" t="s">
        <v>770</v>
      </c>
    </row>
    <row r="236" spans="1:22" x14ac:dyDescent="0.25">
      <c r="A236" s="7" t="s">
        <v>771</v>
      </c>
      <c r="B236" s="7" t="s">
        <v>772</v>
      </c>
      <c r="C236" s="7" t="s">
        <v>54</v>
      </c>
      <c r="D236" s="7"/>
      <c r="E236" s="7" t="s">
        <v>396</v>
      </c>
      <c r="F236" s="8">
        <v>600</v>
      </c>
      <c r="G236" s="8">
        <v>690</v>
      </c>
      <c r="H236" s="9">
        <f>IF(OR(F236="",F236=0),"",MAX(F236,IF(ISNUMBER('Нормы и нормо-часы'!K237),ROUNDUP('Нормы и нормо-часы'!K237/(1-$F$3),0),0)))</f>
        <v>747</v>
      </c>
      <c r="I236" s="9">
        <f>IF(OR(G236="",G236=0),"",MAX(G236,IF(ISNUMBER('Нормы и нормо-часы'!L237),ROUNDUP('Нормы и нормо-часы'!L237/(1-$F$3),0),0)))</f>
        <v>887</v>
      </c>
      <c r="J236" s="10">
        <f t="shared" si="70"/>
        <v>0.24500000000000011</v>
      </c>
      <c r="K236" s="10">
        <f t="shared" si="71"/>
        <v>0.28550724637681157</v>
      </c>
      <c r="L236" s="8">
        <v>360</v>
      </c>
      <c r="M236" s="8">
        <v>414</v>
      </c>
      <c r="N236" s="10">
        <f t="shared" si="72"/>
        <v>0.51807228915662651</v>
      </c>
      <c r="O236" s="10">
        <f t="shared" si="73"/>
        <v>0.53325817361894023</v>
      </c>
      <c r="P236" s="8">
        <f t="shared" si="74"/>
        <v>387</v>
      </c>
      <c r="Q236" s="8">
        <f t="shared" si="75"/>
        <v>473</v>
      </c>
      <c r="R236" s="8">
        <v>998.6</v>
      </c>
      <c r="S236" s="8">
        <v>1348.11</v>
      </c>
      <c r="T236" s="11">
        <f t="shared" si="76"/>
        <v>2.2468499999999998</v>
      </c>
      <c r="U236" s="7" t="s">
        <v>773</v>
      </c>
      <c r="V236" s="7" t="s">
        <v>774</v>
      </c>
    </row>
    <row r="237" spans="1:22" x14ac:dyDescent="0.25">
      <c r="A237" s="7" t="s">
        <v>775</v>
      </c>
      <c r="B237" s="7" t="s">
        <v>776</v>
      </c>
      <c r="C237" s="7" t="s">
        <v>54</v>
      </c>
      <c r="D237" s="7"/>
      <c r="E237" s="7" t="s">
        <v>396</v>
      </c>
      <c r="F237" s="8">
        <v>400</v>
      </c>
      <c r="G237" s="8">
        <v>460</v>
      </c>
      <c r="H237" s="9">
        <f>IF(OR(F237="",F237=0),"",MAX(F237,IF(ISNUMBER('Нормы и нормо-часы'!K238),ROUNDUP('Нормы и нормо-часы'!K238/(1-$F$3),0),0)))</f>
        <v>427</v>
      </c>
      <c r="I237" s="9">
        <f>IF(OR(G237="",G237=0),"",MAX(G237,IF(ISNUMBER('Нормы и нормо-часы'!L238),ROUNDUP('Нормы и нормо-часы'!L238/(1-$F$3),0),0)))</f>
        <v>507</v>
      </c>
      <c r="J237" s="10">
        <f t="shared" si="70"/>
        <v>6.7499999999999893E-2</v>
      </c>
      <c r="K237" s="10">
        <f t="shared" si="71"/>
        <v>0.10217391304347823</v>
      </c>
      <c r="L237" s="8">
        <v>240</v>
      </c>
      <c r="M237" s="8">
        <v>276</v>
      </c>
      <c r="N237" s="10">
        <f t="shared" si="72"/>
        <v>0.4379391100702576</v>
      </c>
      <c r="O237" s="10">
        <f t="shared" si="73"/>
        <v>0.45562130177514792</v>
      </c>
      <c r="P237" s="8">
        <f t="shared" si="74"/>
        <v>187</v>
      </c>
      <c r="Q237" s="8">
        <f t="shared" si="75"/>
        <v>231</v>
      </c>
      <c r="R237" s="8">
        <v>154.47999999999999</v>
      </c>
      <c r="S237" s="8">
        <v>208.55</v>
      </c>
      <c r="T237" s="11">
        <f t="shared" si="76"/>
        <v>0.52137500000000003</v>
      </c>
      <c r="U237" s="7" t="s">
        <v>777</v>
      </c>
      <c r="V237" s="7" t="s">
        <v>778</v>
      </c>
    </row>
    <row r="238" spans="1:22" x14ac:dyDescent="0.25">
      <c r="A238" s="7" t="s">
        <v>779</v>
      </c>
      <c r="B238" s="7" t="s">
        <v>780</v>
      </c>
      <c r="C238" s="7" t="s">
        <v>177</v>
      </c>
      <c r="D238" s="7"/>
      <c r="E238" s="7" t="s">
        <v>396</v>
      </c>
      <c r="F238" s="8">
        <v>800</v>
      </c>
      <c r="G238" s="8">
        <v>920</v>
      </c>
      <c r="H238" s="9">
        <f>IF(OR(F238="",F238=0),"",MAX(F238,IF(ISNUMBER('Нормы и нормо-часы'!K239),ROUNDUP('Нормы и нормо-часы'!K239/(1-$F$3),0),0)))</f>
        <v>800</v>
      </c>
      <c r="I238" s="9">
        <f>IF(OR(G238="",G238=0),"",MAX(G238,IF(ISNUMBER('Нормы и нормо-часы'!L239),ROUNDUP('Нормы и нормо-часы'!L239/(1-$F$3),0),0)))</f>
        <v>920</v>
      </c>
      <c r="J238" s="10">
        <f t="shared" si="70"/>
        <v>0</v>
      </c>
      <c r="K238" s="10">
        <f t="shared" si="71"/>
        <v>0</v>
      </c>
      <c r="L238" s="8">
        <v>480</v>
      </c>
      <c r="M238" s="8">
        <v>552</v>
      </c>
      <c r="N238" s="10">
        <f t="shared" si="72"/>
        <v>0.4</v>
      </c>
      <c r="O238" s="10">
        <f t="shared" si="73"/>
        <v>0.4</v>
      </c>
      <c r="P238" s="8">
        <f t="shared" si="74"/>
        <v>320</v>
      </c>
      <c r="Q238" s="8">
        <f t="shared" si="75"/>
        <v>368</v>
      </c>
      <c r="R238" s="8">
        <v>1485.23</v>
      </c>
      <c r="S238" s="8">
        <v>2005.06</v>
      </c>
      <c r="T238" s="11">
        <f t="shared" si="76"/>
        <v>2.5063249999999999</v>
      </c>
      <c r="U238" s="7" t="s">
        <v>100</v>
      </c>
      <c r="V238" s="7" t="s">
        <v>781</v>
      </c>
    </row>
    <row r="239" spans="1:22" x14ac:dyDescent="0.25">
      <c r="A239" s="7" t="s">
        <v>782</v>
      </c>
      <c r="B239" s="7" t="s">
        <v>783</v>
      </c>
      <c r="C239" s="7" t="s">
        <v>54</v>
      </c>
      <c r="D239" s="7"/>
      <c r="E239" s="7" t="s">
        <v>396</v>
      </c>
      <c r="F239" s="8">
        <v>700</v>
      </c>
      <c r="G239" s="8">
        <v>805</v>
      </c>
      <c r="H239" s="9">
        <f>IF(OR(F239="",F239=0),"",MAX(F239,IF(ISNUMBER('Нормы и нормо-часы'!K240),ROUNDUP('Нормы и нормо-часы'!K240/(1-$F$3),0),0)))</f>
        <v>854</v>
      </c>
      <c r="I239" s="9">
        <f>IF(OR(G239="",G239=0),"",MAX(G239,IF(ISNUMBER('Нормы и нормо-часы'!L240),ROUNDUP('Нормы и нормо-часы'!L240/(1-$F$3),0),0)))</f>
        <v>1014</v>
      </c>
      <c r="J239" s="10">
        <f t="shared" si="70"/>
        <v>0.21999999999999997</v>
      </c>
      <c r="K239" s="10">
        <f t="shared" si="71"/>
        <v>0.25962732919254661</v>
      </c>
      <c r="L239" s="8">
        <v>420</v>
      </c>
      <c r="M239" s="8">
        <v>483</v>
      </c>
      <c r="N239" s="10">
        <f t="shared" si="72"/>
        <v>0.50819672131147542</v>
      </c>
      <c r="O239" s="10">
        <f t="shared" si="73"/>
        <v>0.52366863905325445</v>
      </c>
      <c r="P239" s="8">
        <f t="shared" si="74"/>
        <v>434</v>
      </c>
      <c r="Q239" s="8">
        <f t="shared" si="75"/>
        <v>531</v>
      </c>
      <c r="R239" s="8">
        <v>4936.26</v>
      </c>
      <c r="S239" s="8">
        <v>6663.95</v>
      </c>
      <c r="T239" s="11">
        <f t="shared" si="76"/>
        <v>9.5199285714285704</v>
      </c>
      <c r="U239" s="7" t="s">
        <v>397</v>
      </c>
      <c r="V239" s="7" t="s">
        <v>784</v>
      </c>
    </row>
    <row r="240" spans="1:22" x14ac:dyDescent="0.25">
      <c r="A240" s="7" t="s">
        <v>785</v>
      </c>
      <c r="B240" s="7" t="s">
        <v>786</v>
      </c>
      <c r="C240" s="7" t="s">
        <v>54</v>
      </c>
      <c r="D240" s="7"/>
      <c r="E240" s="7" t="s">
        <v>396</v>
      </c>
      <c r="F240" s="8">
        <v>450</v>
      </c>
      <c r="G240" s="8">
        <v>518</v>
      </c>
      <c r="H240" s="9">
        <f>IF(OR(F240="",F240=0),"",MAX(F240,IF(ISNUMBER('Нормы и нормо-часы'!K241),ROUNDUP('Нормы и нормо-часы'!K241/(1-$F$3),0),0)))</f>
        <v>534</v>
      </c>
      <c r="I240" s="9">
        <f>IF(OR(G240="",G240=0),"",MAX(G240,IF(ISNUMBER('Нормы и нормо-часы'!L241),ROUNDUP('Нормы и нормо-часы'!L241/(1-$F$3),0),0)))</f>
        <v>634</v>
      </c>
      <c r="J240" s="10">
        <f t="shared" si="70"/>
        <v>0.18666666666666676</v>
      </c>
      <c r="K240" s="10">
        <f t="shared" si="71"/>
        <v>0.22393822393822393</v>
      </c>
      <c r="L240" s="8">
        <v>270</v>
      </c>
      <c r="M240" s="8">
        <v>310</v>
      </c>
      <c r="N240" s="10">
        <f t="shared" si="72"/>
        <v>0.4943820224719101</v>
      </c>
      <c r="O240" s="10">
        <f t="shared" si="73"/>
        <v>0.51104100946372244</v>
      </c>
      <c r="P240" s="8">
        <f t="shared" si="74"/>
        <v>264</v>
      </c>
      <c r="Q240" s="8">
        <f t="shared" si="75"/>
        <v>324</v>
      </c>
      <c r="R240" s="8">
        <v>748.65</v>
      </c>
      <c r="S240" s="8">
        <v>1010.68</v>
      </c>
      <c r="T240" s="11">
        <f t="shared" si="76"/>
        <v>2.2459555555555553</v>
      </c>
      <c r="U240" s="7" t="s">
        <v>787</v>
      </c>
      <c r="V240" s="7" t="s">
        <v>234</v>
      </c>
    </row>
    <row r="241" spans="1:22" x14ac:dyDescent="0.25">
      <c r="A241" s="7" t="s">
        <v>788</v>
      </c>
      <c r="B241" s="7" t="s">
        <v>789</v>
      </c>
      <c r="C241" s="7" t="s">
        <v>54</v>
      </c>
      <c r="D241" s="7"/>
      <c r="E241" s="7" t="s">
        <v>396</v>
      </c>
      <c r="F241" s="8">
        <v>350</v>
      </c>
      <c r="G241" s="8">
        <v>402</v>
      </c>
      <c r="H241" s="9">
        <f>IF(OR(F241="",F241=0),"",MAX(F241,IF(ISNUMBER('Нормы и нормо-часы'!K242),ROUNDUP('Нормы и нормо-часы'!K242/(1-$F$3),0),0)))</f>
        <v>427</v>
      </c>
      <c r="I241" s="9">
        <f>IF(OR(G241="",G241=0),"",MAX(G241,IF(ISNUMBER('Нормы и нормо-часы'!L242),ROUNDUP('Нормы и нормо-часы'!L242/(1-$F$3),0),0)))</f>
        <v>507</v>
      </c>
      <c r="J241" s="10">
        <f t="shared" si="70"/>
        <v>0.21999999999999997</v>
      </c>
      <c r="K241" s="10">
        <f t="shared" si="71"/>
        <v>0.26119402985074625</v>
      </c>
      <c r="L241" s="8">
        <v>210</v>
      </c>
      <c r="M241" s="8">
        <v>241</v>
      </c>
      <c r="N241" s="10">
        <f t="shared" si="72"/>
        <v>0.50819672131147542</v>
      </c>
      <c r="O241" s="10">
        <f t="shared" si="73"/>
        <v>0.52465483234714005</v>
      </c>
      <c r="P241" s="8">
        <f t="shared" si="74"/>
        <v>217</v>
      </c>
      <c r="Q241" s="8">
        <f t="shared" si="75"/>
        <v>266</v>
      </c>
      <c r="R241" s="8">
        <v>501.11</v>
      </c>
      <c r="S241" s="8">
        <v>676.5</v>
      </c>
      <c r="T241" s="11">
        <f t="shared" si="76"/>
        <v>1.9328571428571428</v>
      </c>
      <c r="U241" s="7" t="s">
        <v>787</v>
      </c>
      <c r="V241" s="7"/>
    </row>
    <row r="242" spans="1:22" x14ac:dyDescent="0.25">
      <c r="A242" s="7" t="s">
        <v>790</v>
      </c>
      <c r="B242" s="7" t="s">
        <v>791</v>
      </c>
      <c r="C242" s="7" t="s">
        <v>177</v>
      </c>
      <c r="D242" s="7"/>
      <c r="E242" s="7" t="s">
        <v>396</v>
      </c>
      <c r="F242" s="8">
        <v>2500</v>
      </c>
      <c r="G242" s="8">
        <v>2875</v>
      </c>
      <c r="H242" s="9">
        <f>IF(OR(F242="",F242=0),"",MAX(F242,IF(ISNUMBER('Нормы и нормо-часы'!K243),ROUNDUP('Нормы и нормо-часы'!K243/(1-$F$3),0),0)))</f>
        <v>2500</v>
      </c>
      <c r="I242" s="9">
        <f>IF(OR(G242="",G242=0),"",MAX(G242,IF(ISNUMBER('Нормы и нормо-часы'!L243),ROUNDUP('Нормы и нормо-часы'!L243/(1-$F$3),0),0)))</f>
        <v>2875</v>
      </c>
      <c r="J242" s="10">
        <f t="shared" si="70"/>
        <v>0</v>
      </c>
      <c r="K242" s="10">
        <f t="shared" si="71"/>
        <v>0</v>
      </c>
      <c r="L242" s="8">
        <v>1500</v>
      </c>
      <c r="M242" s="8">
        <v>1725</v>
      </c>
      <c r="N242" s="10">
        <f t="shared" si="72"/>
        <v>0.4</v>
      </c>
      <c r="O242" s="10">
        <f t="shared" si="73"/>
        <v>0.4</v>
      </c>
      <c r="P242" s="8">
        <f t="shared" si="74"/>
        <v>1000</v>
      </c>
      <c r="Q242" s="8">
        <f t="shared" si="75"/>
        <v>1150</v>
      </c>
      <c r="R242" s="8">
        <v>3680.46</v>
      </c>
      <c r="S242" s="8">
        <v>4968.62</v>
      </c>
      <c r="T242" s="11">
        <f t="shared" si="76"/>
        <v>1.9874479999999999</v>
      </c>
      <c r="U242" s="7" t="s">
        <v>100</v>
      </c>
      <c r="V242" s="7" t="s">
        <v>792</v>
      </c>
    </row>
    <row r="243" spans="1:22" x14ac:dyDescent="0.25">
      <c r="A243" s="7" t="s">
        <v>793</v>
      </c>
      <c r="B243" s="7" t="s">
        <v>794</v>
      </c>
      <c r="C243" s="7" t="s">
        <v>54</v>
      </c>
      <c r="D243" s="7"/>
      <c r="E243" s="7" t="s">
        <v>279</v>
      </c>
      <c r="F243" s="8">
        <v>250</v>
      </c>
      <c r="G243" s="8">
        <v>288</v>
      </c>
      <c r="H243" s="9">
        <f>IF(OR(F243="",F243=0),"",MAX(F243,IF(ISNUMBER('Нормы и нормо-часы'!K244),ROUNDUP('Нормы и нормо-часы'!K244/(1-$F$3),0),0)))</f>
        <v>300</v>
      </c>
      <c r="I243" s="9">
        <f>IF(OR(G243="",G243=0),"",MAX(G243,IF(ISNUMBER('Нормы и нормо-часы'!L244),ROUNDUP('Нормы и нормо-часы'!L244/(1-$F$3),0),0)))</f>
        <v>360</v>
      </c>
      <c r="J243" s="10">
        <f t="shared" si="70"/>
        <v>0.19999999999999996</v>
      </c>
      <c r="K243" s="10">
        <f t="shared" si="71"/>
        <v>0.25</v>
      </c>
      <c r="L243" s="8">
        <v>150</v>
      </c>
      <c r="M243" s="8">
        <v>172</v>
      </c>
      <c r="N243" s="10">
        <f t="shared" si="72"/>
        <v>0.5</v>
      </c>
      <c r="O243" s="10">
        <f t="shared" si="73"/>
        <v>0.52222222222222225</v>
      </c>
      <c r="P243" s="8">
        <f t="shared" si="74"/>
        <v>150</v>
      </c>
      <c r="Q243" s="8">
        <f t="shared" si="75"/>
        <v>188</v>
      </c>
      <c r="R243" s="8">
        <v>213.73</v>
      </c>
      <c r="S243" s="8">
        <v>288.54000000000002</v>
      </c>
      <c r="T243" s="11">
        <f t="shared" si="76"/>
        <v>1.1541600000000001</v>
      </c>
      <c r="U243" s="7" t="s">
        <v>100</v>
      </c>
      <c r="V243" s="7"/>
    </row>
    <row r="244" spans="1:22" x14ac:dyDescent="0.25">
      <c r="A244" s="7" t="s">
        <v>795</v>
      </c>
      <c r="B244" s="7" t="s">
        <v>796</v>
      </c>
      <c r="C244" s="7" t="s">
        <v>50</v>
      </c>
      <c r="D244" s="7"/>
      <c r="E244" s="7" t="s">
        <v>396</v>
      </c>
      <c r="F244" s="8">
        <v>40</v>
      </c>
      <c r="G244" s="8">
        <v>46</v>
      </c>
      <c r="H244" s="9">
        <f>IF(OR(F244="",F244=0),"",MAX(F244,IF(ISNUMBER('Нормы и нормо-часы'!K245),ROUNDUP('Нормы и нормо-часы'!K245/(1-$F$3),0),0)))</f>
        <v>54</v>
      </c>
      <c r="I244" s="9">
        <f>IF(OR(G244="",G244=0),"",MAX(G244,IF(ISNUMBER('Нормы и нормо-часы'!L245),ROUNDUP('Нормы и нормо-часы'!L245/(1-$F$3),0),0)))</f>
        <v>64</v>
      </c>
      <c r="J244" s="10">
        <f t="shared" si="70"/>
        <v>0.35000000000000009</v>
      </c>
      <c r="K244" s="10">
        <f t="shared" si="71"/>
        <v>0.39130434782608692</v>
      </c>
      <c r="L244" s="8">
        <v>25</v>
      </c>
      <c r="M244" s="8">
        <v>28.5</v>
      </c>
      <c r="N244" s="10">
        <f t="shared" si="72"/>
        <v>0.53703703703703709</v>
      </c>
      <c r="O244" s="10">
        <f t="shared" si="73"/>
        <v>0.5546875</v>
      </c>
      <c r="P244" s="8">
        <f t="shared" si="74"/>
        <v>29</v>
      </c>
      <c r="Q244" s="8">
        <f t="shared" si="75"/>
        <v>35.5</v>
      </c>
      <c r="R244" s="8">
        <v>43.47</v>
      </c>
      <c r="S244" s="8">
        <v>58.68</v>
      </c>
      <c r="T244" s="11">
        <f t="shared" si="76"/>
        <v>1.4670000000000001</v>
      </c>
      <c r="U244" s="7" t="s">
        <v>100</v>
      </c>
      <c r="V244" s="7"/>
    </row>
    <row r="245" spans="1:22" x14ac:dyDescent="0.25">
      <c r="A245" s="12" t="s">
        <v>797</v>
      </c>
      <c r="B245" s="12" t="s">
        <v>798</v>
      </c>
      <c r="C245" s="12" t="s">
        <v>177</v>
      </c>
      <c r="D245" s="12" t="s">
        <v>58</v>
      </c>
      <c r="E245" s="7" t="s">
        <v>799</v>
      </c>
      <c r="F245" s="8">
        <v>8000</v>
      </c>
      <c r="G245" s="8">
        <v>9200</v>
      </c>
      <c r="H245" s="9">
        <f>IF(OR(F245="",F245=0),"",MAX(F245,IF(ISNUMBER('Нормы и нормо-часы'!K246),ROUNDUP('Нормы и нормо-часы'!K246/(1-$F$3),0),0)))</f>
        <v>9600</v>
      </c>
      <c r="I245" s="9">
        <f>IF(OR(G245="",G245=0),"",MAX(G245,IF(ISNUMBER('Нормы и нормо-часы'!L246),ROUNDUP('Нормы и нормо-часы'!L246/(1-$F$3),0),0)))</f>
        <v>11520</v>
      </c>
      <c r="J245" s="10">
        <f t="shared" si="70"/>
        <v>0.19999999999999996</v>
      </c>
      <c r="K245" s="10">
        <f t="shared" si="71"/>
        <v>0.25217391304347836</v>
      </c>
      <c r="L245" s="8">
        <v>4800</v>
      </c>
      <c r="M245" s="8">
        <v>5520</v>
      </c>
      <c r="N245" s="10">
        <f t="shared" si="72"/>
        <v>0.5</v>
      </c>
      <c r="O245" s="10">
        <f t="shared" si="73"/>
        <v>0.52083333333333337</v>
      </c>
      <c r="P245" s="8">
        <f t="shared" si="74"/>
        <v>4800</v>
      </c>
      <c r="Q245" s="8">
        <f t="shared" si="75"/>
        <v>6000</v>
      </c>
      <c r="R245" s="8"/>
      <c r="S245" s="8"/>
      <c r="T245" s="11" t="str">
        <f t="shared" si="76"/>
        <v/>
      </c>
      <c r="U245" s="7" t="s">
        <v>100</v>
      </c>
      <c r="V245" s="7"/>
    </row>
    <row r="246" spans="1:22" x14ac:dyDescent="0.25">
      <c r="A246" s="12" t="s">
        <v>800</v>
      </c>
      <c r="B246" s="12" t="s">
        <v>801</v>
      </c>
      <c r="C246" s="12" t="s">
        <v>177</v>
      </c>
      <c r="D246" s="12" t="s">
        <v>58</v>
      </c>
      <c r="E246" s="7" t="s">
        <v>396</v>
      </c>
      <c r="F246" s="8">
        <v>2000</v>
      </c>
      <c r="G246" s="8">
        <v>2300</v>
      </c>
      <c r="H246" s="9">
        <f>IF(OR(F246="",F246=0),"",MAX(F246,IF(ISNUMBER('Нормы и нормо-часы'!K247),ROUNDUP('Нормы и нормо-часы'!K247/(1-$F$3),0),0)))</f>
        <v>2134</v>
      </c>
      <c r="I246" s="9">
        <f>IF(OR(G246="",G246=0),"",MAX(G246,IF(ISNUMBER('Нормы и нормо-часы'!L247),ROUNDUP('Нормы и нормо-часы'!L247/(1-$F$3),0),0)))</f>
        <v>2534</v>
      </c>
      <c r="J246" s="10">
        <f t="shared" si="70"/>
        <v>6.6999999999999948E-2</v>
      </c>
      <c r="K246" s="10">
        <f t="shared" si="71"/>
        <v>0.10173913043478255</v>
      </c>
      <c r="L246" s="8">
        <v>1200</v>
      </c>
      <c r="M246" s="8">
        <v>1380</v>
      </c>
      <c r="N246" s="10">
        <f t="shared" si="72"/>
        <v>0.43767572633552015</v>
      </c>
      <c r="O246" s="10">
        <f t="shared" si="73"/>
        <v>0.4554064719810576</v>
      </c>
      <c r="P246" s="8">
        <f t="shared" si="74"/>
        <v>934</v>
      </c>
      <c r="Q246" s="8">
        <f t="shared" si="75"/>
        <v>1154</v>
      </c>
      <c r="R246" s="8"/>
      <c r="S246" s="8"/>
      <c r="T246" s="11" t="str">
        <f t="shared" si="76"/>
        <v/>
      </c>
      <c r="U246" s="7" t="s">
        <v>761</v>
      </c>
      <c r="V246" s="7"/>
    </row>
    <row r="247" spans="1:22" x14ac:dyDescent="0.25">
      <c r="A247" s="12" t="s">
        <v>802</v>
      </c>
      <c r="B247" s="12" t="s">
        <v>803</v>
      </c>
      <c r="C247" s="12" t="s">
        <v>50</v>
      </c>
      <c r="D247" s="12" t="s">
        <v>58</v>
      </c>
      <c r="E247" s="7" t="s">
        <v>396</v>
      </c>
      <c r="F247" s="8">
        <v>150</v>
      </c>
      <c r="G247" s="8">
        <v>172</v>
      </c>
      <c r="H247" s="9">
        <f>IF(OR(F247="",F247=0),"",MAX(F247,IF(ISNUMBER('Нормы и нормо-часы'!K248),ROUNDUP('Нормы и нормо-часы'!K248/(1-$F$3),0),0)))</f>
        <v>160</v>
      </c>
      <c r="I247" s="9">
        <f>IF(OR(G247="",G247=0),"",MAX(G247,IF(ISNUMBER('Нормы и нормо-часы'!L248),ROUNDUP('Нормы и нормо-часы'!L248/(1-$F$3),0),0)))</f>
        <v>191</v>
      </c>
      <c r="J247" s="10">
        <f t="shared" si="70"/>
        <v>6.6666666666666652E-2</v>
      </c>
      <c r="K247" s="10">
        <f t="shared" si="71"/>
        <v>0.11046511627906974</v>
      </c>
      <c r="L247" s="8">
        <v>90</v>
      </c>
      <c r="M247" s="8">
        <v>103</v>
      </c>
      <c r="N247" s="10">
        <f t="shared" si="72"/>
        <v>0.4375</v>
      </c>
      <c r="O247" s="10">
        <f t="shared" si="73"/>
        <v>0.4607329842931937</v>
      </c>
      <c r="P247" s="8">
        <f t="shared" si="74"/>
        <v>70</v>
      </c>
      <c r="Q247" s="8">
        <f t="shared" si="75"/>
        <v>88</v>
      </c>
      <c r="R247" s="8"/>
      <c r="S247" s="8"/>
      <c r="T247" s="11" t="str">
        <f t="shared" si="76"/>
        <v/>
      </c>
      <c r="U247" s="7" t="s">
        <v>100</v>
      </c>
      <c r="V247" s="7"/>
    </row>
    <row r="248" spans="1:22" x14ac:dyDescent="0.25">
      <c r="A248" s="5" t="s">
        <v>804</v>
      </c>
      <c r="B248" s="6"/>
      <c r="C248" s="6"/>
      <c r="D248" s="6"/>
      <c r="E248" s="6"/>
      <c r="F248" s="6"/>
      <c r="G248" s="6"/>
      <c r="H248" s="6"/>
      <c r="I248" s="6"/>
      <c r="J248" s="6"/>
      <c r="K248" s="6"/>
      <c r="L248" s="6"/>
      <c r="M248" s="6"/>
      <c r="N248" s="6"/>
      <c r="O248" s="6"/>
      <c r="P248" s="6"/>
      <c r="Q248" s="6"/>
      <c r="R248" s="6"/>
      <c r="S248" s="6"/>
      <c r="T248" s="6"/>
      <c r="U248" s="6"/>
      <c r="V248" s="6"/>
    </row>
    <row r="249" spans="1:22" x14ac:dyDescent="0.25">
      <c r="A249" s="7" t="s">
        <v>805</v>
      </c>
      <c r="B249" s="7" t="s">
        <v>720</v>
      </c>
      <c r="C249" s="7" t="s">
        <v>177</v>
      </c>
      <c r="D249" s="7"/>
      <c r="E249" s="7" t="s">
        <v>799</v>
      </c>
      <c r="F249" s="8">
        <v>1200</v>
      </c>
      <c r="G249" s="8">
        <v>1380</v>
      </c>
      <c r="H249" s="9">
        <f>IF(OR(F249="",F249=0),"",MAX(F249,IF(ISNUMBER('Нормы и нормо-часы'!K250),ROUNDUP('Нормы и нормо-часы'!K250/(1-$F$3),0),0)))</f>
        <v>1200</v>
      </c>
      <c r="I249" s="9">
        <f>IF(OR(G249="",G249=0),"",MAX(G249,IF(ISNUMBER('Нормы и нормо-часы'!L250),ROUNDUP('Нормы и нормо-часы'!L250/(1-$F$3),0),0)))</f>
        <v>1380</v>
      </c>
      <c r="J249" s="10">
        <f t="shared" ref="J249:J280" si="77">IF(OR(F249="",F249=0),"",H249/F249-1)</f>
        <v>0</v>
      </c>
      <c r="K249" s="10">
        <f t="shared" ref="K249:K280" si="78">IF(OR(G249="",G249=0),"",I249/G249-1)</f>
        <v>0</v>
      </c>
      <c r="L249" s="8">
        <v>700</v>
      </c>
      <c r="M249" s="8">
        <v>805</v>
      </c>
      <c r="N249" s="10">
        <f t="shared" ref="N249:N280" si="79">IF(OR(H249="",H249=0),"",(H249-L249)/H249)</f>
        <v>0.41666666666666669</v>
      </c>
      <c r="O249" s="10">
        <f t="shared" ref="O249:O280" si="80">IF(OR(I249="",I249=0),"",(I249-M249)/I249)</f>
        <v>0.41666666666666669</v>
      </c>
      <c r="P249" s="8">
        <f t="shared" ref="P249:P280" si="81">IF(H249="","",H249-L249)</f>
        <v>500</v>
      </c>
      <c r="Q249" s="8">
        <f t="shared" ref="Q249:Q280" si="82">IF(I249="","",I249-M249)</f>
        <v>575</v>
      </c>
      <c r="R249" s="8">
        <v>1023.96</v>
      </c>
      <c r="S249" s="8">
        <v>1382.35</v>
      </c>
      <c r="T249" s="11">
        <f t="shared" ref="T249:T280" si="83">IF(OR(S249="",F249="",F249=0),"",S249/F249)</f>
        <v>1.1519583333333332</v>
      </c>
      <c r="U249" s="7" t="s">
        <v>806</v>
      </c>
      <c r="V249" s="7" t="s">
        <v>807</v>
      </c>
    </row>
    <row r="250" spans="1:22" x14ac:dyDescent="0.25">
      <c r="A250" s="7" t="s">
        <v>808</v>
      </c>
      <c r="B250" s="7" t="s">
        <v>809</v>
      </c>
      <c r="C250" s="7" t="s">
        <v>50</v>
      </c>
      <c r="D250" s="7"/>
      <c r="E250" s="7" t="s">
        <v>799</v>
      </c>
      <c r="F250" s="8">
        <v>400</v>
      </c>
      <c r="G250" s="8">
        <v>460</v>
      </c>
      <c r="H250" s="9">
        <f>IF(OR(F250="",F250=0),"",MAX(F250,IF(ISNUMBER('Нормы и нормо-часы'!K251),ROUNDUP('Нормы и нормо-часы'!K251/(1-$F$3),0),0)))</f>
        <v>480</v>
      </c>
      <c r="I250" s="9">
        <f>IF(OR(G250="",G250=0),"",MAX(G250,IF(ISNUMBER('Нормы и нормо-часы'!L251),ROUNDUP('Нормы и нормо-часы'!L251/(1-$F$3),0),0)))</f>
        <v>576</v>
      </c>
      <c r="J250" s="10">
        <f t="shared" si="77"/>
        <v>0.19999999999999996</v>
      </c>
      <c r="K250" s="10">
        <f t="shared" si="78"/>
        <v>0.25217391304347836</v>
      </c>
      <c r="L250" s="8">
        <v>240</v>
      </c>
      <c r="M250" s="8">
        <v>276</v>
      </c>
      <c r="N250" s="10">
        <f t="shared" si="79"/>
        <v>0.5</v>
      </c>
      <c r="O250" s="10">
        <f t="shared" si="80"/>
        <v>0.52083333333333337</v>
      </c>
      <c r="P250" s="8">
        <f t="shared" si="81"/>
        <v>240</v>
      </c>
      <c r="Q250" s="8">
        <f t="shared" si="82"/>
        <v>300</v>
      </c>
      <c r="R250" s="8">
        <v>692.8</v>
      </c>
      <c r="S250" s="8">
        <v>935.28</v>
      </c>
      <c r="T250" s="11">
        <f t="shared" si="83"/>
        <v>2.3382000000000001</v>
      </c>
      <c r="U250" s="7" t="s">
        <v>810</v>
      </c>
      <c r="V250" s="7"/>
    </row>
    <row r="251" spans="1:22" x14ac:dyDescent="0.25">
      <c r="A251" s="7" t="s">
        <v>811</v>
      </c>
      <c r="B251" s="7" t="s">
        <v>812</v>
      </c>
      <c r="C251" s="7" t="s">
        <v>177</v>
      </c>
      <c r="D251" s="7"/>
      <c r="E251" s="7" t="s">
        <v>799</v>
      </c>
      <c r="F251" s="8">
        <v>800</v>
      </c>
      <c r="G251" s="8">
        <v>920</v>
      </c>
      <c r="H251" s="9">
        <f>IF(OR(F251="",F251=0),"",MAX(F251,IF(ISNUMBER('Нормы и нормо-часы'!K252),ROUNDUP('Нормы и нормо-часы'!K252/(1-$F$3),0),0)))</f>
        <v>960</v>
      </c>
      <c r="I251" s="9">
        <f>IF(OR(G251="",G251=0),"",MAX(G251,IF(ISNUMBER('Нормы и нормо-часы'!L252),ROUNDUP('Нормы и нормо-часы'!L252/(1-$F$3),0),0)))</f>
        <v>1152</v>
      </c>
      <c r="J251" s="10">
        <f t="shared" si="77"/>
        <v>0.19999999999999996</v>
      </c>
      <c r="K251" s="10">
        <f t="shared" si="78"/>
        <v>0.25217391304347836</v>
      </c>
      <c r="L251" s="8">
        <v>480</v>
      </c>
      <c r="M251" s="8">
        <v>552</v>
      </c>
      <c r="N251" s="10">
        <f t="shared" si="79"/>
        <v>0.5</v>
      </c>
      <c r="O251" s="10">
        <f t="shared" si="80"/>
        <v>0.52083333333333337</v>
      </c>
      <c r="P251" s="8">
        <f t="shared" si="81"/>
        <v>480</v>
      </c>
      <c r="Q251" s="8">
        <f t="shared" si="82"/>
        <v>600</v>
      </c>
      <c r="R251" s="8">
        <v>692.8</v>
      </c>
      <c r="S251" s="8">
        <v>935.28</v>
      </c>
      <c r="T251" s="11">
        <f t="shared" si="83"/>
        <v>1.1691</v>
      </c>
      <c r="U251" s="7" t="s">
        <v>810</v>
      </c>
      <c r="V251" s="7" t="s">
        <v>813</v>
      </c>
    </row>
    <row r="252" spans="1:22" x14ac:dyDescent="0.25">
      <c r="A252" s="7" t="s">
        <v>814</v>
      </c>
      <c r="B252" s="7" t="s">
        <v>815</v>
      </c>
      <c r="C252" s="7" t="s">
        <v>177</v>
      </c>
      <c r="D252" s="7"/>
      <c r="E252" s="7" t="s">
        <v>799</v>
      </c>
      <c r="F252" s="8">
        <v>1500</v>
      </c>
      <c r="G252" s="8">
        <v>1725</v>
      </c>
      <c r="H252" s="9">
        <f>IF(OR(F252="",F252=0),"",MAX(F252,IF(ISNUMBER('Нормы и нормо-часы'!K253),ROUNDUP('Нормы и нормо-часы'!K253/(1-$F$3),0),0)))</f>
        <v>1920</v>
      </c>
      <c r="I252" s="9">
        <f>IF(OR(G252="",G252=0),"",MAX(G252,IF(ISNUMBER('Нормы и нормо-часы'!L253),ROUNDUP('Нормы и нормо-часы'!L253/(1-$F$3),0),0)))</f>
        <v>2304</v>
      </c>
      <c r="J252" s="10">
        <f t="shared" si="77"/>
        <v>0.28000000000000003</v>
      </c>
      <c r="K252" s="10">
        <f t="shared" si="78"/>
        <v>0.33565217391304358</v>
      </c>
      <c r="L252" s="8">
        <v>900</v>
      </c>
      <c r="M252" s="8">
        <v>1035</v>
      </c>
      <c r="N252" s="10">
        <f t="shared" si="79"/>
        <v>0.53125</v>
      </c>
      <c r="O252" s="10">
        <f t="shared" si="80"/>
        <v>0.55078125</v>
      </c>
      <c r="P252" s="8">
        <f t="shared" si="81"/>
        <v>1020</v>
      </c>
      <c r="Q252" s="8">
        <f t="shared" si="82"/>
        <v>1269</v>
      </c>
      <c r="R252" s="8">
        <v>1110.9000000000001</v>
      </c>
      <c r="S252" s="8">
        <v>1499.72</v>
      </c>
      <c r="T252" s="11">
        <f t="shared" si="83"/>
        <v>0.99981333333333333</v>
      </c>
      <c r="U252" s="7" t="s">
        <v>810</v>
      </c>
      <c r="V252" s="7"/>
    </row>
    <row r="253" spans="1:22" x14ac:dyDescent="0.25">
      <c r="A253" s="7" t="s">
        <v>816</v>
      </c>
      <c r="B253" s="7" t="s">
        <v>817</v>
      </c>
      <c r="C253" s="7" t="s">
        <v>177</v>
      </c>
      <c r="D253" s="7"/>
      <c r="E253" s="7" t="s">
        <v>799</v>
      </c>
      <c r="F253" s="8">
        <v>1500</v>
      </c>
      <c r="G253" s="8">
        <v>1725</v>
      </c>
      <c r="H253" s="9">
        <f>IF(OR(F253="",F253=0),"",MAX(F253,IF(ISNUMBER('Нормы и нормо-часы'!K254),ROUNDUP('Нормы и нормо-часы'!K254/(1-$F$3),0),0)))</f>
        <v>1600</v>
      </c>
      <c r="I253" s="9">
        <f>IF(OR(G253="",G253=0),"",MAX(G253,IF(ISNUMBER('Нормы и нормо-часы'!L254),ROUNDUP('Нормы и нормо-часы'!L254/(1-$F$3),0),0)))</f>
        <v>1920</v>
      </c>
      <c r="J253" s="10">
        <f t="shared" si="77"/>
        <v>6.6666666666666652E-2</v>
      </c>
      <c r="K253" s="10">
        <f t="shared" si="78"/>
        <v>0.11304347826086958</v>
      </c>
      <c r="L253" s="8">
        <v>900</v>
      </c>
      <c r="M253" s="8">
        <v>1035</v>
      </c>
      <c r="N253" s="10">
        <f t="shared" si="79"/>
        <v>0.4375</v>
      </c>
      <c r="O253" s="10">
        <f t="shared" si="80"/>
        <v>0.4609375</v>
      </c>
      <c r="P253" s="8">
        <f t="shared" si="81"/>
        <v>700</v>
      </c>
      <c r="Q253" s="8">
        <f t="shared" si="82"/>
        <v>885</v>
      </c>
      <c r="R253" s="8">
        <v>1593.9</v>
      </c>
      <c r="S253" s="8">
        <v>2151.77</v>
      </c>
      <c r="T253" s="11">
        <f t="shared" si="83"/>
        <v>1.4345133333333333</v>
      </c>
      <c r="U253" s="7" t="s">
        <v>810</v>
      </c>
      <c r="V253" s="7" t="s">
        <v>818</v>
      </c>
    </row>
    <row r="254" spans="1:22" x14ac:dyDescent="0.25">
      <c r="A254" s="7" t="s">
        <v>819</v>
      </c>
      <c r="B254" s="7" t="s">
        <v>820</v>
      </c>
      <c r="C254" s="7" t="s">
        <v>177</v>
      </c>
      <c r="D254" s="7"/>
      <c r="E254" s="7" t="s">
        <v>799</v>
      </c>
      <c r="F254" s="8">
        <v>80</v>
      </c>
      <c r="G254" s="8">
        <v>92</v>
      </c>
      <c r="H254" s="9">
        <f>IF(OR(F254="",F254=0),"",MAX(F254,IF(ISNUMBER('Нормы и нормо-часы'!K255),ROUNDUP('Нормы и нормо-часы'!K255/(1-$F$3),0),0)))</f>
        <v>128</v>
      </c>
      <c r="I254" s="9">
        <f>IF(OR(G254="",G254=0),"",MAX(G254,IF(ISNUMBER('Нормы и нормо-часы'!L255),ROUNDUP('Нормы и нормо-часы'!L255/(1-$F$3),0),0)))</f>
        <v>154</v>
      </c>
      <c r="J254" s="10">
        <f t="shared" si="77"/>
        <v>0.60000000000000009</v>
      </c>
      <c r="K254" s="10">
        <f t="shared" si="78"/>
        <v>0.67391304347826098</v>
      </c>
      <c r="L254" s="8">
        <v>50</v>
      </c>
      <c r="M254" s="8">
        <v>57.5</v>
      </c>
      <c r="N254" s="10">
        <f t="shared" si="79"/>
        <v>0.609375</v>
      </c>
      <c r="O254" s="10">
        <f t="shared" si="80"/>
        <v>0.62662337662337664</v>
      </c>
      <c r="P254" s="8">
        <f t="shared" si="81"/>
        <v>78</v>
      </c>
      <c r="Q254" s="8">
        <f t="shared" si="82"/>
        <v>96.5</v>
      </c>
      <c r="R254" s="8">
        <v>78.489999999999995</v>
      </c>
      <c r="S254" s="8">
        <v>105.96</v>
      </c>
      <c r="T254" s="11">
        <f t="shared" si="83"/>
        <v>1.3245</v>
      </c>
      <c r="U254" s="7" t="s">
        <v>810</v>
      </c>
      <c r="V254" s="7"/>
    </row>
    <row r="255" spans="1:22" x14ac:dyDescent="0.25">
      <c r="A255" s="7" t="s">
        <v>821</v>
      </c>
      <c r="B255" s="7" t="s">
        <v>822</v>
      </c>
      <c r="C255" s="7" t="s">
        <v>177</v>
      </c>
      <c r="D255" s="7"/>
      <c r="E255" s="7" t="s">
        <v>799</v>
      </c>
      <c r="F255" s="8">
        <v>400</v>
      </c>
      <c r="G255" s="8">
        <v>460</v>
      </c>
      <c r="H255" s="9">
        <f>IF(OR(F255="",F255=0),"",MAX(F255,IF(ISNUMBER('Нормы и нормо-часы'!K256),ROUNDUP('Нормы и нормо-часы'!K256/(1-$F$3),0),0)))</f>
        <v>480</v>
      </c>
      <c r="I255" s="9">
        <f>IF(OR(G255="",G255=0),"",MAX(G255,IF(ISNUMBER('Нормы и нормо-часы'!L256),ROUNDUP('Нормы и нормо-часы'!L256/(1-$F$3),0),0)))</f>
        <v>576</v>
      </c>
      <c r="J255" s="10">
        <f t="shared" si="77"/>
        <v>0.19999999999999996</v>
      </c>
      <c r="K255" s="10">
        <f t="shared" si="78"/>
        <v>0.25217391304347836</v>
      </c>
      <c r="L255" s="8">
        <v>240</v>
      </c>
      <c r="M255" s="8">
        <v>276</v>
      </c>
      <c r="N255" s="10">
        <f t="shared" si="79"/>
        <v>0.5</v>
      </c>
      <c r="O255" s="10">
        <f t="shared" si="80"/>
        <v>0.52083333333333337</v>
      </c>
      <c r="P255" s="8">
        <f t="shared" si="81"/>
        <v>240</v>
      </c>
      <c r="Q255" s="8">
        <f t="shared" si="82"/>
        <v>300</v>
      </c>
      <c r="R255" s="8">
        <v>338.1</v>
      </c>
      <c r="S255" s="8">
        <v>456.44</v>
      </c>
      <c r="T255" s="11">
        <f t="shared" si="83"/>
        <v>1.1411</v>
      </c>
      <c r="U255" s="7" t="s">
        <v>810</v>
      </c>
      <c r="V255" s="7"/>
    </row>
    <row r="256" spans="1:22" x14ac:dyDescent="0.25">
      <c r="A256" s="7" t="s">
        <v>823</v>
      </c>
      <c r="B256" s="7" t="s">
        <v>824</v>
      </c>
      <c r="C256" s="7" t="s">
        <v>177</v>
      </c>
      <c r="D256" s="7"/>
      <c r="E256" s="7" t="s">
        <v>799</v>
      </c>
      <c r="F256" s="8">
        <v>700</v>
      </c>
      <c r="G256" s="8">
        <v>805</v>
      </c>
      <c r="H256" s="9">
        <f>IF(OR(F256="",F256=0),"",MAX(F256,IF(ISNUMBER('Нормы и нормо-часы'!K257),ROUNDUP('Нормы и нормо-часы'!K257/(1-$F$3),0),0)))</f>
        <v>800</v>
      </c>
      <c r="I256" s="9">
        <f>IF(OR(G256="",G256=0),"",MAX(G256,IF(ISNUMBER('Нормы и нормо-часы'!L257),ROUNDUP('Нормы и нормо-часы'!L257/(1-$F$3),0),0)))</f>
        <v>960</v>
      </c>
      <c r="J256" s="10">
        <f t="shared" si="77"/>
        <v>0.14285714285714279</v>
      </c>
      <c r="K256" s="10">
        <f t="shared" si="78"/>
        <v>0.19254658385093171</v>
      </c>
      <c r="L256" s="8">
        <v>420</v>
      </c>
      <c r="M256" s="8">
        <v>483</v>
      </c>
      <c r="N256" s="10">
        <f t="shared" si="79"/>
        <v>0.47499999999999998</v>
      </c>
      <c r="O256" s="10">
        <f t="shared" si="80"/>
        <v>0.49687500000000001</v>
      </c>
      <c r="P256" s="8">
        <f t="shared" si="81"/>
        <v>380</v>
      </c>
      <c r="Q256" s="8">
        <f t="shared" si="82"/>
        <v>477</v>
      </c>
      <c r="R256" s="8">
        <v>1038.45</v>
      </c>
      <c r="S256" s="8">
        <v>1401.91</v>
      </c>
      <c r="T256" s="11">
        <f t="shared" si="83"/>
        <v>2.0027285714285714</v>
      </c>
      <c r="U256" s="7" t="s">
        <v>810</v>
      </c>
      <c r="V256" s="7"/>
    </row>
    <row r="257" spans="1:22" x14ac:dyDescent="0.25">
      <c r="A257" s="7" t="s">
        <v>825</v>
      </c>
      <c r="B257" s="7" t="s">
        <v>826</v>
      </c>
      <c r="C257" s="7" t="s">
        <v>177</v>
      </c>
      <c r="D257" s="7"/>
      <c r="E257" s="7" t="s">
        <v>799</v>
      </c>
      <c r="F257" s="8">
        <v>850</v>
      </c>
      <c r="G257" s="8">
        <v>977</v>
      </c>
      <c r="H257" s="9">
        <f>IF(OR(F257="",F257=0),"",MAX(F257,IF(ISNUMBER('Нормы и нормо-часы'!K258),ROUNDUP('Нормы и нормо-часы'!K258/(1-$F$3),0),0)))</f>
        <v>960</v>
      </c>
      <c r="I257" s="9">
        <f>IF(OR(G257="",G257=0),"",MAX(G257,IF(ISNUMBER('Нормы и нормо-часы'!L258),ROUNDUP('Нормы и нормо-часы'!L258/(1-$F$3),0),0)))</f>
        <v>1152</v>
      </c>
      <c r="J257" s="10">
        <f t="shared" si="77"/>
        <v>0.12941176470588234</v>
      </c>
      <c r="K257" s="10">
        <f t="shared" si="78"/>
        <v>0.17911975435005112</v>
      </c>
      <c r="L257" s="8">
        <v>510</v>
      </c>
      <c r="M257" s="8">
        <v>586</v>
      </c>
      <c r="N257" s="10">
        <f t="shared" si="79"/>
        <v>0.46875</v>
      </c>
      <c r="O257" s="10">
        <f t="shared" si="80"/>
        <v>0.49131944444444442</v>
      </c>
      <c r="P257" s="8">
        <f t="shared" si="81"/>
        <v>450</v>
      </c>
      <c r="Q257" s="8">
        <f t="shared" si="82"/>
        <v>566</v>
      </c>
      <c r="R257" s="8">
        <v>1110.9000000000001</v>
      </c>
      <c r="S257" s="8">
        <v>1499.72</v>
      </c>
      <c r="T257" s="11">
        <f t="shared" si="83"/>
        <v>1.7643764705882354</v>
      </c>
      <c r="U257" s="7" t="s">
        <v>810</v>
      </c>
      <c r="V257" s="7"/>
    </row>
    <row r="258" spans="1:22" x14ac:dyDescent="0.25">
      <c r="A258" s="7" t="s">
        <v>827</v>
      </c>
      <c r="B258" s="7" t="s">
        <v>828</v>
      </c>
      <c r="C258" s="7" t="s">
        <v>177</v>
      </c>
      <c r="D258" s="7"/>
      <c r="E258" s="7" t="s">
        <v>799</v>
      </c>
      <c r="F258" s="8">
        <v>1100</v>
      </c>
      <c r="G258" s="8">
        <v>1265</v>
      </c>
      <c r="H258" s="9">
        <f>IF(OR(F258="",F258=0),"",MAX(F258,IF(ISNUMBER('Нормы и нормо-часы'!K259),ROUNDUP('Нормы и нормо-часы'!K259/(1-$F$3),0),0)))</f>
        <v>1280</v>
      </c>
      <c r="I258" s="9">
        <f>IF(OR(G258="",G258=0),"",MAX(G258,IF(ISNUMBER('Нормы и нормо-часы'!L259),ROUNDUP('Нормы и нормо-часы'!L259/(1-$F$3),0),0)))</f>
        <v>1536</v>
      </c>
      <c r="J258" s="10">
        <f t="shared" si="77"/>
        <v>0.16363636363636358</v>
      </c>
      <c r="K258" s="10">
        <f t="shared" si="78"/>
        <v>0.2142292490118578</v>
      </c>
      <c r="L258" s="8">
        <v>660</v>
      </c>
      <c r="M258" s="8">
        <v>759</v>
      </c>
      <c r="N258" s="10">
        <f t="shared" si="79"/>
        <v>0.484375</v>
      </c>
      <c r="O258" s="10">
        <f t="shared" si="80"/>
        <v>0.505859375</v>
      </c>
      <c r="P258" s="8">
        <f t="shared" si="81"/>
        <v>620</v>
      </c>
      <c r="Q258" s="8">
        <f t="shared" si="82"/>
        <v>777</v>
      </c>
      <c r="R258" s="8">
        <v>1387.28</v>
      </c>
      <c r="S258" s="8">
        <v>1872.83</v>
      </c>
      <c r="T258" s="11">
        <f t="shared" si="83"/>
        <v>1.7025727272727271</v>
      </c>
      <c r="U258" s="7" t="s">
        <v>810</v>
      </c>
      <c r="V258" s="7"/>
    </row>
    <row r="259" spans="1:22" x14ac:dyDescent="0.25">
      <c r="A259" s="7" t="s">
        <v>829</v>
      </c>
      <c r="B259" s="7" t="s">
        <v>830</v>
      </c>
      <c r="C259" s="7" t="s">
        <v>177</v>
      </c>
      <c r="D259" s="7"/>
      <c r="E259" s="7" t="s">
        <v>799</v>
      </c>
      <c r="F259" s="8">
        <v>600</v>
      </c>
      <c r="G259" s="8">
        <v>690</v>
      </c>
      <c r="H259" s="9">
        <f>IF(OR(F259="",F259=0),"",MAX(F259,IF(ISNUMBER('Нормы и нормо-часы'!K260),ROUNDUP('Нормы и нормо-часы'!K260/(1-$F$3),0),0)))</f>
        <v>800</v>
      </c>
      <c r="I259" s="9">
        <f>IF(OR(G259="",G259=0),"",MAX(G259,IF(ISNUMBER('Нормы и нормо-часы'!L260),ROUNDUP('Нормы и нормо-часы'!L260/(1-$F$3),0),0)))</f>
        <v>960</v>
      </c>
      <c r="J259" s="10">
        <f t="shared" si="77"/>
        <v>0.33333333333333326</v>
      </c>
      <c r="K259" s="10">
        <f t="shared" si="78"/>
        <v>0.39130434782608692</v>
      </c>
      <c r="L259" s="8">
        <v>360</v>
      </c>
      <c r="M259" s="8">
        <v>414</v>
      </c>
      <c r="N259" s="10">
        <f t="shared" si="79"/>
        <v>0.55000000000000004</v>
      </c>
      <c r="O259" s="10">
        <f t="shared" si="80"/>
        <v>0.56874999999999998</v>
      </c>
      <c r="P259" s="8">
        <f t="shared" si="81"/>
        <v>440</v>
      </c>
      <c r="Q259" s="8">
        <f t="shared" si="82"/>
        <v>546</v>
      </c>
      <c r="R259" s="8">
        <v>1092.55</v>
      </c>
      <c r="S259" s="8">
        <v>1474.94</v>
      </c>
      <c r="T259" s="11">
        <f t="shared" si="83"/>
        <v>2.4582333333333333</v>
      </c>
      <c r="U259" s="7" t="s">
        <v>810</v>
      </c>
      <c r="V259" s="7"/>
    </row>
    <row r="260" spans="1:22" x14ac:dyDescent="0.25">
      <c r="A260" s="7" t="s">
        <v>831</v>
      </c>
      <c r="B260" s="7" t="s">
        <v>832</v>
      </c>
      <c r="C260" s="7" t="s">
        <v>177</v>
      </c>
      <c r="D260" s="7"/>
      <c r="E260" s="7" t="s">
        <v>799</v>
      </c>
      <c r="F260" s="8">
        <v>500</v>
      </c>
      <c r="G260" s="8">
        <v>575</v>
      </c>
      <c r="H260" s="9">
        <f>IF(OR(F260="",F260=0),"",MAX(F260,IF(ISNUMBER('Нормы и нормо-часы'!K261),ROUNDUP('Нормы и нормо-часы'!K261/(1-$F$3),0),0)))</f>
        <v>640</v>
      </c>
      <c r="I260" s="9">
        <f>IF(OR(G260="",G260=0),"",MAX(G260,IF(ISNUMBER('Нормы и нормо-часы'!L261),ROUNDUP('Нормы и нормо-часы'!L261/(1-$F$3),0),0)))</f>
        <v>768</v>
      </c>
      <c r="J260" s="10">
        <f t="shared" si="77"/>
        <v>0.28000000000000003</v>
      </c>
      <c r="K260" s="10">
        <f t="shared" si="78"/>
        <v>0.33565217391304358</v>
      </c>
      <c r="L260" s="8">
        <v>300</v>
      </c>
      <c r="M260" s="8">
        <v>345</v>
      </c>
      <c r="N260" s="10">
        <f t="shared" si="79"/>
        <v>0.53125</v>
      </c>
      <c r="O260" s="10">
        <f t="shared" si="80"/>
        <v>0.55078125</v>
      </c>
      <c r="P260" s="8">
        <f t="shared" si="81"/>
        <v>340</v>
      </c>
      <c r="Q260" s="8">
        <f t="shared" si="82"/>
        <v>423</v>
      </c>
      <c r="R260" s="8">
        <v>615.83000000000004</v>
      </c>
      <c r="S260" s="8">
        <v>831.37</v>
      </c>
      <c r="T260" s="11">
        <f t="shared" si="83"/>
        <v>1.6627400000000001</v>
      </c>
      <c r="U260" s="7" t="s">
        <v>810</v>
      </c>
      <c r="V260" s="7"/>
    </row>
    <row r="261" spans="1:22" x14ac:dyDescent="0.25">
      <c r="A261" s="7" t="s">
        <v>833</v>
      </c>
      <c r="B261" s="7" t="s">
        <v>834</v>
      </c>
      <c r="C261" s="7" t="s">
        <v>177</v>
      </c>
      <c r="D261" s="7"/>
      <c r="E261" s="7" t="s">
        <v>799</v>
      </c>
      <c r="F261" s="8">
        <v>200</v>
      </c>
      <c r="G261" s="8">
        <v>230</v>
      </c>
      <c r="H261" s="9">
        <f>IF(OR(F261="",F261=0),"",MAX(F261,IF(ISNUMBER('Нормы и нормо-часы'!K262),ROUNDUP('Нормы и нормо-часы'!K262/(1-$F$3),0),0)))</f>
        <v>240</v>
      </c>
      <c r="I261" s="9">
        <f>IF(OR(G261="",G261=0),"",MAX(G261,IF(ISNUMBER('Нормы и нормо-часы'!L262),ROUNDUP('Нормы и нормо-часы'!L262/(1-$F$3),0),0)))</f>
        <v>288</v>
      </c>
      <c r="J261" s="10">
        <f t="shared" si="77"/>
        <v>0.19999999999999996</v>
      </c>
      <c r="K261" s="10">
        <f t="shared" si="78"/>
        <v>0.25217391304347836</v>
      </c>
      <c r="L261" s="8">
        <v>120</v>
      </c>
      <c r="M261" s="8">
        <v>138</v>
      </c>
      <c r="N261" s="10">
        <f t="shared" si="79"/>
        <v>0.5</v>
      </c>
      <c r="O261" s="10">
        <f t="shared" si="80"/>
        <v>0.52083333333333337</v>
      </c>
      <c r="P261" s="8">
        <f t="shared" si="81"/>
        <v>120</v>
      </c>
      <c r="Q261" s="8">
        <f t="shared" si="82"/>
        <v>150</v>
      </c>
      <c r="R261" s="8">
        <v>217.35</v>
      </c>
      <c r="S261" s="8">
        <v>293.42</v>
      </c>
      <c r="T261" s="11">
        <f t="shared" si="83"/>
        <v>1.4671000000000001</v>
      </c>
      <c r="U261" s="7" t="s">
        <v>810</v>
      </c>
      <c r="V261" s="7"/>
    </row>
    <row r="262" spans="1:22" x14ac:dyDescent="0.25">
      <c r="A262" s="7" t="s">
        <v>835</v>
      </c>
      <c r="B262" s="7" t="s">
        <v>836</v>
      </c>
      <c r="C262" s="7" t="s">
        <v>177</v>
      </c>
      <c r="D262" s="7"/>
      <c r="E262" s="7" t="s">
        <v>799</v>
      </c>
      <c r="F262" s="8">
        <v>3500</v>
      </c>
      <c r="G262" s="8">
        <v>4025</v>
      </c>
      <c r="H262" s="9">
        <f>IF(OR(F262="",F262=0),"",MAX(F262,IF(ISNUMBER('Нормы и нормо-часы'!K263),ROUNDUP('Нормы и нормо-часы'!K263/(1-$F$3),0),0)))</f>
        <v>4800</v>
      </c>
      <c r="I262" s="9">
        <f>IF(OR(G262="",G262=0),"",MAX(G262,IF(ISNUMBER('Нормы и нормо-часы'!L263),ROUNDUP('Нормы и нормо-часы'!L263/(1-$F$3),0),0)))</f>
        <v>5760</v>
      </c>
      <c r="J262" s="10">
        <f t="shared" si="77"/>
        <v>0.37142857142857144</v>
      </c>
      <c r="K262" s="10">
        <f t="shared" si="78"/>
        <v>0.43105590062111809</v>
      </c>
      <c r="L262" s="8">
        <v>2100</v>
      </c>
      <c r="M262" s="8">
        <v>2415</v>
      </c>
      <c r="N262" s="10">
        <f t="shared" si="79"/>
        <v>0.5625</v>
      </c>
      <c r="O262" s="10">
        <f t="shared" si="80"/>
        <v>0.58072916666666663</v>
      </c>
      <c r="P262" s="8">
        <f t="shared" si="81"/>
        <v>2700</v>
      </c>
      <c r="Q262" s="8">
        <f t="shared" si="82"/>
        <v>3345</v>
      </c>
      <c r="R262" s="8">
        <v>1593.9</v>
      </c>
      <c r="S262" s="8">
        <v>2151.77</v>
      </c>
      <c r="T262" s="11">
        <f t="shared" si="83"/>
        <v>0.61479142857142854</v>
      </c>
      <c r="U262" s="7" t="s">
        <v>837</v>
      </c>
      <c r="V262" s="7" t="s">
        <v>838</v>
      </c>
    </row>
    <row r="263" spans="1:22" x14ac:dyDescent="0.25">
      <c r="A263" s="7" t="s">
        <v>839</v>
      </c>
      <c r="B263" s="7" t="s">
        <v>840</v>
      </c>
      <c r="C263" s="7" t="s">
        <v>177</v>
      </c>
      <c r="D263" s="7"/>
      <c r="E263" s="7" t="s">
        <v>799</v>
      </c>
      <c r="F263" s="8">
        <v>3500</v>
      </c>
      <c r="G263" s="8">
        <v>4025</v>
      </c>
      <c r="H263" s="9">
        <f>IF(OR(F263="",F263=0),"",MAX(F263,IF(ISNUMBER('Нормы и нормо-часы'!K264),ROUNDUP('Нормы и нормо-часы'!K264/(1-$F$3),0),0)))</f>
        <v>4800</v>
      </c>
      <c r="I263" s="9">
        <f>IF(OR(G263="",G263=0),"",MAX(G263,IF(ISNUMBER('Нормы и нормо-часы'!L264),ROUNDUP('Нормы и нормо-часы'!L264/(1-$F$3),0),0)))</f>
        <v>5760</v>
      </c>
      <c r="J263" s="10">
        <f t="shared" si="77"/>
        <v>0.37142857142857144</v>
      </c>
      <c r="K263" s="10">
        <f t="shared" si="78"/>
        <v>0.43105590062111809</v>
      </c>
      <c r="L263" s="8">
        <v>2100</v>
      </c>
      <c r="M263" s="8">
        <v>2415</v>
      </c>
      <c r="N263" s="10">
        <f t="shared" si="79"/>
        <v>0.5625</v>
      </c>
      <c r="O263" s="10">
        <f t="shared" si="80"/>
        <v>0.58072916666666663</v>
      </c>
      <c r="P263" s="8">
        <f t="shared" si="81"/>
        <v>2700</v>
      </c>
      <c r="Q263" s="8">
        <f t="shared" si="82"/>
        <v>3345</v>
      </c>
      <c r="R263" s="8">
        <v>1593.9</v>
      </c>
      <c r="S263" s="8">
        <v>2151.77</v>
      </c>
      <c r="T263" s="11">
        <f t="shared" si="83"/>
        <v>0.61479142857142854</v>
      </c>
      <c r="U263" s="7" t="s">
        <v>837</v>
      </c>
      <c r="V263" s="7"/>
    </row>
    <row r="264" spans="1:22" x14ac:dyDescent="0.25">
      <c r="A264" s="7" t="s">
        <v>841</v>
      </c>
      <c r="B264" s="7" t="s">
        <v>842</v>
      </c>
      <c r="C264" s="7" t="s">
        <v>177</v>
      </c>
      <c r="D264" s="7"/>
      <c r="E264" s="7" t="s">
        <v>799</v>
      </c>
      <c r="F264" s="8">
        <v>3500</v>
      </c>
      <c r="G264" s="8">
        <v>4025</v>
      </c>
      <c r="H264" s="9">
        <f>IF(OR(F264="",F264=0),"",MAX(F264,IF(ISNUMBER('Нормы и нормо-часы'!K265),ROUNDUP('Нормы и нормо-часы'!K265/(1-$F$3),0),0)))</f>
        <v>4800</v>
      </c>
      <c r="I264" s="9">
        <f>IF(OR(G264="",G264=0),"",MAX(G264,IF(ISNUMBER('Нормы и нормо-часы'!L265),ROUNDUP('Нормы и нормо-часы'!L265/(1-$F$3),0),0)))</f>
        <v>5760</v>
      </c>
      <c r="J264" s="10">
        <f t="shared" si="77"/>
        <v>0.37142857142857144</v>
      </c>
      <c r="K264" s="10">
        <f t="shared" si="78"/>
        <v>0.43105590062111809</v>
      </c>
      <c r="L264" s="8">
        <v>2100</v>
      </c>
      <c r="M264" s="8">
        <v>2415</v>
      </c>
      <c r="N264" s="10">
        <f t="shared" si="79"/>
        <v>0.5625</v>
      </c>
      <c r="O264" s="10">
        <f t="shared" si="80"/>
        <v>0.58072916666666663</v>
      </c>
      <c r="P264" s="8">
        <f t="shared" si="81"/>
        <v>2700</v>
      </c>
      <c r="Q264" s="8">
        <f t="shared" si="82"/>
        <v>3345</v>
      </c>
      <c r="R264" s="8">
        <v>1593.9</v>
      </c>
      <c r="S264" s="8">
        <v>2151.77</v>
      </c>
      <c r="T264" s="11">
        <f t="shared" si="83"/>
        <v>0.61479142857142854</v>
      </c>
      <c r="U264" s="7" t="s">
        <v>837</v>
      </c>
      <c r="V264" s="7" t="s">
        <v>843</v>
      </c>
    </row>
    <row r="265" spans="1:22" x14ac:dyDescent="0.25">
      <c r="A265" s="7" t="s">
        <v>844</v>
      </c>
      <c r="B265" s="7" t="s">
        <v>845</v>
      </c>
      <c r="C265" s="7" t="s">
        <v>177</v>
      </c>
      <c r="D265" s="7"/>
      <c r="E265" s="7" t="s">
        <v>799</v>
      </c>
      <c r="F265" s="8">
        <v>3000</v>
      </c>
      <c r="G265" s="8">
        <v>3450</v>
      </c>
      <c r="H265" s="9">
        <f>IF(OR(F265="",F265=0),"",MAX(F265,IF(ISNUMBER('Нормы и нормо-часы'!K266),ROUNDUP('Нормы и нормо-часы'!K266/(1-$F$3),0),0)))</f>
        <v>4000</v>
      </c>
      <c r="I265" s="9">
        <f>IF(OR(G265="",G265=0),"",MAX(G265,IF(ISNUMBER('Нормы и нормо-часы'!L266),ROUNDUP('Нормы и нормо-часы'!L266/(1-$F$3),0),0)))</f>
        <v>4800</v>
      </c>
      <c r="J265" s="10">
        <f t="shared" si="77"/>
        <v>0.33333333333333326</v>
      </c>
      <c r="K265" s="10">
        <f t="shared" si="78"/>
        <v>0.39130434782608692</v>
      </c>
      <c r="L265" s="8">
        <v>1800</v>
      </c>
      <c r="M265" s="8">
        <v>2070</v>
      </c>
      <c r="N265" s="10">
        <f t="shared" si="79"/>
        <v>0.55000000000000004</v>
      </c>
      <c r="O265" s="10">
        <f t="shared" si="80"/>
        <v>0.56874999999999998</v>
      </c>
      <c r="P265" s="8">
        <f t="shared" si="81"/>
        <v>2200</v>
      </c>
      <c r="Q265" s="8">
        <f t="shared" si="82"/>
        <v>2730</v>
      </c>
      <c r="R265" s="8">
        <v>3453.45</v>
      </c>
      <c r="S265" s="8">
        <v>4662.16</v>
      </c>
      <c r="T265" s="11">
        <f t="shared" si="83"/>
        <v>1.5540533333333333</v>
      </c>
      <c r="U265" s="7" t="s">
        <v>810</v>
      </c>
      <c r="V265" s="7"/>
    </row>
    <row r="266" spans="1:22" x14ac:dyDescent="0.25">
      <c r="A266" s="7" t="s">
        <v>846</v>
      </c>
      <c r="B266" s="7" t="s">
        <v>847</v>
      </c>
      <c r="C266" s="7" t="s">
        <v>177</v>
      </c>
      <c r="D266" s="7"/>
      <c r="E266" s="7" t="s">
        <v>799</v>
      </c>
      <c r="F266" s="8">
        <v>2500</v>
      </c>
      <c r="G266" s="8">
        <v>2875</v>
      </c>
      <c r="H266" s="9">
        <f>IF(OR(F266="",F266=0),"",MAX(F266,IF(ISNUMBER('Нормы и нормо-часы'!K267),ROUNDUP('Нормы и нормо-часы'!K267/(1-$F$3),0),0)))</f>
        <v>3200</v>
      </c>
      <c r="I266" s="9">
        <f>IF(OR(G266="",G266=0),"",MAX(G266,IF(ISNUMBER('Нормы и нормо-часы'!L267),ROUNDUP('Нормы и нормо-часы'!L267/(1-$F$3),0),0)))</f>
        <v>3840</v>
      </c>
      <c r="J266" s="10">
        <f t="shared" si="77"/>
        <v>0.28000000000000003</v>
      </c>
      <c r="K266" s="10">
        <f t="shared" si="78"/>
        <v>0.33565217391304358</v>
      </c>
      <c r="L266" s="8">
        <v>1500</v>
      </c>
      <c r="M266" s="8">
        <v>1725</v>
      </c>
      <c r="N266" s="10">
        <f t="shared" si="79"/>
        <v>0.53125</v>
      </c>
      <c r="O266" s="10">
        <f t="shared" si="80"/>
        <v>0.55078125</v>
      </c>
      <c r="P266" s="8">
        <f t="shared" si="81"/>
        <v>1700</v>
      </c>
      <c r="Q266" s="8">
        <f t="shared" si="82"/>
        <v>2115</v>
      </c>
      <c r="R266" s="8">
        <v>3067.05</v>
      </c>
      <c r="S266" s="8">
        <v>4140.5200000000004</v>
      </c>
      <c r="T266" s="11">
        <f t="shared" si="83"/>
        <v>1.6562080000000001</v>
      </c>
      <c r="U266" s="7" t="s">
        <v>848</v>
      </c>
      <c r="V266" s="7"/>
    </row>
    <row r="267" spans="1:22" x14ac:dyDescent="0.25">
      <c r="A267" s="7" t="s">
        <v>849</v>
      </c>
      <c r="B267" s="7" t="s">
        <v>850</v>
      </c>
      <c r="C267" s="7" t="s">
        <v>50</v>
      </c>
      <c r="D267" s="7"/>
      <c r="E267" s="7" t="s">
        <v>799</v>
      </c>
      <c r="F267" s="8">
        <v>120</v>
      </c>
      <c r="G267" s="8">
        <v>138</v>
      </c>
      <c r="H267" s="9">
        <f>IF(OR(F267="",F267=0),"",MAX(F267,IF(ISNUMBER('Нормы и нормо-часы'!K268),ROUNDUP('Нормы и нормо-часы'!K268/(1-$F$3),0),0)))</f>
        <v>160</v>
      </c>
      <c r="I267" s="9">
        <f>IF(OR(G267="",G267=0),"",MAX(G267,IF(ISNUMBER('Нормы и нормо-часы'!L268),ROUNDUP('Нормы и нормо-часы'!L268/(1-$F$3),0),0)))</f>
        <v>192</v>
      </c>
      <c r="J267" s="10">
        <f t="shared" si="77"/>
        <v>0.33333333333333326</v>
      </c>
      <c r="K267" s="10">
        <f t="shared" si="78"/>
        <v>0.39130434782608692</v>
      </c>
      <c r="L267" s="8">
        <v>70</v>
      </c>
      <c r="M267" s="8">
        <v>80.5</v>
      </c>
      <c r="N267" s="10">
        <f t="shared" si="79"/>
        <v>0.5625</v>
      </c>
      <c r="O267" s="10">
        <f t="shared" si="80"/>
        <v>0.58072916666666663</v>
      </c>
      <c r="P267" s="8">
        <f t="shared" si="81"/>
        <v>90</v>
      </c>
      <c r="Q267" s="8">
        <f t="shared" si="82"/>
        <v>111.5</v>
      </c>
      <c r="R267" s="8">
        <v>96.6</v>
      </c>
      <c r="S267" s="8">
        <v>130.41</v>
      </c>
      <c r="T267" s="11">
        <f t="shared" si="83"/>
        <v>1.0867499999999999</v>
      </c>
      <c r="U267" s="7" t="s">
        <v>810</v>
      </c>
      <c r="V267" s="7"/>
    </row>
    <row r="268" spans="1:22" x14ac:dyDescent="0.25">
      <c r="A268" s="7" t="s">
        <v>851</v>
      </c>
      <c r="B268" s="7" t="s">
        <v>852</v>
      </c>
      <c r="C268" s="7" t="s">
        <v>177</v>
      </c>
      <c r="D268" s="7"/>
      <c r="E268" s="7" t="s">
        <v>799</v>
      </c>
      <c r="F268" s="8">
        <v>500</v>
      </c>
      <c r="G268" s="8">
        <v>575</v>
      </c>
      <c r="H268" s="9">
        <f>IF(OR(F268="",F268=0),"",MAX(F268,IF(ISNUMBER('Нормы и нормо-часы'!K269),ROUNDUP('Нормы и нормо-часы'!K269/(1-$F$3),0),0)))</f>
        <v>640</v>
      </c>
      <c r="I268" s="9">
        <f>IF(OR(G268="",G268=0),"",MAX(G268,IF(ISNUMBER('Нормы и нормо-часы'!L269),ROUNDUP('Нормы и нормо-часы'!L269/(1-$F$3),0),0)))</f>
        <v>768</v>
      </c>
      <c r="J268" s="10">
        <f t="shared" si="77"/>
        <v>0.28000000000000003</v>
      </c>
      <c r="K268" s="10">
        <f t="shared" si="78"/>
        <v>0.33565217391304358</v>
      </c>
      <c r="L268" s="8">
        <v>300</v>
      </c>
      <c r="M268" s="8">
        <v>345</v>
      </c>
      <c r="N268" s="10">
        <f t="shared" si="79"/>
        <v>0.53125</v>
      </c>
      <c r="O268" s="10">
        <f t="shared" si="80"/>
        <v>0.55078125</v>
      </c>
      <c r="P268" s="8">
        <f t="shared" si="81"/>
        <v>340</v>
      </c>
      <c r="Q268" s="8">
        <f t="shared" si="82"/>
        <v>423</v>
      </c>
      <c r="R268" s="8">
        <v>507.15</v>
      </c>
      <c r="S268" s="8">
        <v>684.65</v>
      </c>
      <c r="T268" s="11">
        <f t="shared" si="83"/>
        <v>1.3693</v>
      </c>
      <c r="U268" s="7" t="s">
        <v>810</v>
      </c>
      <c r="V268" s="7"/>
    </row>
    <row r="269" spans="1:22" x14ac:dyDescent="0.25">
      <c r="A269" s="7" t="s">
        <v>853</v>
      </c>
      <c r="B269" s="7" t="s">
        <v>854</v>
      </c>
      <c r="C269" s="7" t="s">
        <v>177</v>
      </c>
      <c r="D269" s="7"/>
      <c r="E269" s="7" t="s">
        <v>799</v>
      </c>
      <c r="F269" s="8">
        <v>600</v>
      </c>
      <c r="G269" s="8">
        <v>690</v>
      </c>
      <c r="H269" s="9">
        <f>IF(OR(F269="",F269=0),"",MAX(F269,IF(ISNUMBER('Нормы и нормо-часы'!K270),ROUNDUP('Нормы и нормо-часы'!K270/(1-$F$3),0),0)))</f>
        <v>800</v>
      </c>
      <c r="I269" s="9">
        <f>IF(OR(G269="",G269=0),"",MAX(G269,IF(ISNUMBER('Нормы и нормо-часы'!L270),ROUNDUP('Нормы и нормо-часы'!L270/(1-$F$3),0),0)))</f>
        <v>960</v>
      </c>
      <c r="J269" s="10">
        <f t="shared" si="77"/>
        <v>0.33333333333333326</v>
      </c>
      <c r="K269" s="10">
        <f t="shared" si="78"/>
        <v>0.39130434782608692</v>
      </c>
      <c r="L269" s="8">
        <v>360</v>
      </c>
      <c r="M269" s="8">
        <v>414</v>
      </c>
      <c r="N269" s="10">
        <f t="shared" si="79"/>
        <v>0.55000000000000004</v>
      </c>
      <c r="O269" s="10">
        <f t="shared" si="80"/>
        <v>0.56874999999999998</v>
      </c>
      <c r="P269" s="8">
        <f t="shared" si="81"/>
        <v>440</v>
      </c>
      <c r="Q269" s="8">
        <f t="shared" si="82"/>
        <v>546</v>
      </c>
      <c r="R269" s="8">
        <v>712.43</v>
      </c>
      <c r="S269" s="8">
        <v>961.78</v>
      </c>
      <c r="T269" s="11">
        <f t="shared" si="83"/>
        <v>1.6029666666666667</v>
      </c>
      <c r="U269" s="7" t="s">
        <v>810</v>
      </c>
      <c r="V269" s="7"/>
    </row>
    <row r="270" spans="1:22" x14ac:dyDescent="0.25">
      <c r="A270" s="7" t="s">
        <v>855</v>
      </c>
      <c r="B270" s="7" t="s">
        <v>856</v>
      </c>
      <c r="C270" s="7" t="s">
        <v>177</v>
      </c>
      <c r="D270" s="7"/>
      <c r="E270" s="7" t="s">
        <v>799</v>
      </c>
      <c r="F270" s="8">
        <v>600</v>
      </c>
      <c r="G270" s="8">
        <v>690</v>
      </c>
      <c r="H270" s="9">
        <f>IF(OR(F270="",F270=0),"",MAX(F270,IF(ISNUMBER('Нормы и нормо-часы'!K271),ROUNDUP('Нормы и нормо-часы'!K271/(1-$F$3),0),0)))</f>
        <v>800</v>
      </c>
      <c r="I270" s="9">
        <f>IF(OR(G270="",G270=0),"",MAX(G270,IF(ISNUMBER('Нормы и нормо-часы'!L271),ROUNDUP('Нормы и нормо-часы'!L271/(1-$F$3),0),0)))</f>
        <v>960</v>
      </c>
      <c r="J270" s="10">
        <f t="shared" si="77"/>
        <v>0.33333333333333326</v>
      </c>
      <c r="K270" s="10">
        <f t="shared" si="78"/>
        <v>0.39130434782608692</v>
      </c>
      <c r="L270" s="8">
        <v>360</v>
      </c>
      <c r="M270" s="8">
        <v>414</v>
      </c>
      <c r="N270" s="10">
        <f t="shared" si="79"/>
        <v>0.55000000000000004</v>
      </c>
      <c r="O270" s="10">
        <f t="shared" si="80"/>
        <v>0.56874999999999998</v>
      </c>
      <c r="P270" s="8">
        <f t="shared" si="81"/>
        <v>440</v>
      </c>
      <c r="Q270" s="8">
        <f t="shared" si="82"/>
        <v>546</v>
      </c>
      <c r="R270" s="8">
        <v>712.43</v>
      </c>
      <c r="S270" s="8">
        <v>961.78</v>
      </c>
      <c r="T270" s="11">
        <f t="shared" si="83"/>
        <v>1.6029666666666667</v>
      </c>
      <c r="U270" s="7" t="s">
        <v>810</v>
      </c>
      <c r="V270" s="7"/>
    </row>
    <row r="271" spans="1:22" x14ac:dyDescent="0.25">
      <c r="A271" s="7" t="s">
        <v>857</v>
      </c>
      <c r="B271" s="7" t="s">
        <v>858</v>
      </c>
      <c r="C271" s="7" t="s">
        <v>54</v>
      </c>
      <c r="D271" s="7"/>
      <c r="E271" s="7" t="s">
        <v>799</v>
      </c>
      <c r="F271" s="8">
        <v>700</v>
      </c>
      <c r="G271" s="8">
        <v>805</v>
      </c>
      <c r="H271" s="9">
        <f>IF(OR(F271="",F271=0),"",MAX(F271,IF(ISNUMBER('Нормы и нормо-часы'!K272),ROUNDUP('Нормы и нормо-часы'!K272/(1-$F$3),0),0)))</f>
        <v>1280</v>
      </c>
      <c r="I271" s="9">
        <f>IF(OR(G271="",G271=0),"",MAX(G271,IF(ISNUMBER('Нормы и нормо-часы'!L272),ROUNDUP('Нормы и нормо-часы'!L272/(1-$F$3),0),0)))</f>
        <v>1536</v>
      </c>
      <c r="J271" s="10">
        <f t="shared" si="77"/>
        <v>0.82857142857142851</v>
      </c>
      <c r="K271" s="10">
        <f t="shared" si="78"/>
        <v>0.90807453416149064</v>
      </c>
      <c r="L271" s="8">
        <v>420</v>
      </c>
      <c r="M271" s="8">
        <v>483</v>
      </c>
      <c r="N271" s="10">
        <f t="shared" si="79"/>
        <v>0.671875</v>
      </c>
      <c r="O271" s="10">
        <f t="shared" si="80"/>
        <v>0.685546875</v>
      </c>
      <c r="P271" s="8">
        <f t="shared" si="81"/>
        <v>860</v>
      </c>
      <c r="Q271" s="8">
        <f t="shared" si="82"/>
        <v>1053</v>
      </c>
      <c r="R271" s="8">
        <v>1677.22</v>
      </c>
      <c r="S271" s="8">
        <v>2264.25</v>
      </c>
      <c r="T271" s="11">
        <f t="shared" si="83"/>
        <v>3.2346428571428572</v>
      </c>
      <c r="U271" s="7" t="s">
        <v>859</v>
      </c>
      <c r="V271" s="7" t="s">
        <v>860</v>
      </c>
    </row>
    <row r="272" spans="1:22" x14ac:dyDescent="0.25">
      <c r="A272" s="7" t="s">
        <v>861</v>
      </c>
      <c r="B272" s="7" t="s">
        <v>862</v>
      </c>
      <c r="C272" s="7" t="s">
        <v>177</v>
      </c>
      <c r="D272" s="7"/>
      <c r="E272" s="7" t="s">
        <v>799</v>
      </c>
      <c r="F272" s="8">
        <v>600</v>
      </c>
      <c r="G272" s="8">
        <v>690</v>
      </c>
      <c r="H272" s="9">
        <f>IF(OR(F272="",F272=0),"",MAX(F272,IF(ISNUMBER('Нормы и нормо-часы'!K273),ROUNDUP('Нормы и нормо-часы'!K273/(1-$F$3),0),0)))</f>
        <v>800</v>
      </c>
      <c r="I272" s="9">
        <f>IF(OR(G272="",G272=0),"",MAX(G272,IF(ISNUMBER('Нормы и нормо-часы'!L273),ROUNDUP('Нормы и нормо-часы'!L273/(1-$F$3),0),0)))</f>
        <v>960</v>
      </c>
      <c r="J272" s="10">
        <f t="shared" si="77"/>
        <v>0.33333333333333326</v>
      </c>
      <c r="K272" s="10">
        <f t="shared" si="78"/>
        <v>0.39130434782608692</v>
      </c>
      <c r="L272" s="8">
        <v>360</v>
      </c>
      <c r="M272" s="8">
        <v>414</v>
      </c>
      <c r="N272" s="10">
        <f t="shared" si="79"/>
        <v>0.55000000000000004</v>
      </c>
      <c r="O272" s="10">
        <f t="shared" si="80"/>
        <v>0.56874999999999998</v>
      </c>
      <c r="P272" s="8">
        <f t="shared" si="81"/>
        <v>440</v>
      </c>
      <c r="Q272" s="8">
        <f t="shared" si="82"/>
        <v>546</v>
      </c>
      <c r="R272" s="8">
        <v>821.1</v>
      </c>
      <c r="S272" s="8">
        <v>1108.49</v>
      </c>
      <c r="T272" s="11">
        <f t="shared" si="83"/>
        <v>1.8474833333333334</v>
      </c>
      <c r="U272" s="7" t="s">
        <v>810</v>
      </c>
      <c r="V272" s="7"/>
    </row>
    <row r="273" spans="1:22" x14ac:dyDescent="0.25">
      <c r="A273" s="7" t="s">
        <v>863</v>
      </c>
      <c r="B273" s="7" t="s">
        <v>864</v>
      </c>
      <c r="C273" s="7" t="s">
        <v>177</v>
      </c>
      <c r="D273" s="7"/>
      <c r="E273" s="7" t="s">
        <v>799</v>
      </c>
      <c r="F273" s="8">
        <v>900</v>
      </c>
      <c r="G273" s="8">
        <v>1035</v>
      </c>
      <c r="H273" s="9">
        <f>IF(OR(F273="",F273=0),"",MAX(F273,IF(ISNUMBER('Нормы и нормо-часы'!K274),ROUNDUP('Нормы и нормо-часы'!K274/(1-$F$3),0),0)))</f>
        <v>1280</v>
      </c>
      <c r="I273" s="9">
        <f>IF(OR(G273="",G273=0),"",MAX(G273,IF(ISNUMBER('Нормы и нормо-часы'!L274),ROUNDUP('Нормы и нормо-часы'!L274/(1-$F$3),0),0)))</f>
        <v>1536</v>
      </c>
      <c r="J273" s="10">
        <f t="shared" si="77"/>
        <v>0.42222222222222228</v>
      </c>
      <c r="K273" s="10">
        <f t="shared" si="78"/>
        <v>0.48405797101449277</v>
      </c>
      <c r="L273" s="8">
        <v>540</v>
      </c>
      <c r="M273" s="8">
        <v>621</v>
      </c>
      <c r="N273" s="10">
        <f t="shared" si="79"/>
        <v>0.578125</v>
      </c>
      <c r="O273" s="10">
        <f t="shared" si="80"/>
        <v>0.595703125</v>
      </c>
      <c r="P273" s="8">
        <f t="shared" si="81"/>
        <v>740</v>
      </c>
      <c r="Q273" s="8">
        <f t="shared" si="82"/>
        <v>915</v>
      </c>
      <c r="R273" s="8">
        <v>507.15</v>
      </c>
      <c r="S273" s="8">
        <v>684.65</v>
      </c>
      <c r="T273" s="11">
        <f t="shared" si="83"/>
        <v>0.76072222222222219</v>
      </c>
      <c r="U273" s="7" t="s">
        <v>810</v>
      </c>
      <c r="V273" s="7" t="s">
        <v>865</v>
      </c>
    </row>
    <row r="274" spans="1:22" x14ac:dyDescent="0.25">
      <c r="A274" s="7" t="s">
        <v>866</v>
      </c>
      <c r="B274" s="7" t="s">
        <v>867</v>
      </c>
      <c r="C274" s="7" t="s">
        <v>177</v>
      </c>
      <c r="D274" s="7"/>
      <c r="E274" s="7" t="s">
        <v>799</v>
      </c>
      <c r="F274" s="8">
        <v>350</v>
      </c>
      <c r="G274" s="8">
        <v>402</v>
      </c>
      <c r="H274" s="9">
        <f>IF(OR(F274="",F274=0),"",MAX(F274,IF(ISNUMBER('Нормы и нормо-часы'!K275),ROUNDUP('Нормы и нормо-часы'!K275/(1-$F$3),0),0)))</f>
        <v>480</v>
      </c>
      <c r="I274" s="9">
        <f>IF(OR(G274="",G274=0),"",MAX(G274,IF(ISNUMBER('Нормы и нормо-часы'!L275),ROUNDUP('Нормы и нормо-часы'!L275/(1-$F$3),0),0)))</f>
        <v>576</v>
      </c>
      <c r="J274" s="10">
        <f t="shared" si="77"/>
        <v>0.37142857142857144</v>
      </c>
      <c r="K274" s="10">
        <f t="shared" si="78"/>
        <v>0.43283582089552231</v>
      </c>
      <c r="L274" s="8">
        <v>210</v>
      </c>
      <c r="M274" s="8">
        <v>241</v>
      </c>
      <c r="N274" s="10">
        <f t="shared" si="79"/>
        <v>0.5625</v>
      </c>
      <c r="O274" s="10">
        <f t="shared" si="80"/>
        <v>0.58159722222222221</v>
      </c>
      <c r="P274" s="8">
        <f t="shared" si="81"/>
        <v>270</v>
      </c>
      <c r="Q274" s="8">
        <f t="shared" si="82"/>
        <v>335</v>
      </c>
      <c r="R274" s="8">
        <v>575.98</v>
      </c>
      <c r="S274" s="8">
        <v>777.57</v>
      </c>
      <c r="T274" s="11">
        <f t="shared" si="83"/>
        <v>2.2216285714285715</v>
      </c>
      <c r="U274" s="7" t="s">
        <v>810</v>
      </c>
      <c r="V274" s="7"/>
    </row>
    <row r="275" spans="1:22" x14ac:dyDescent="0.25">
      <c r="A275" s="7" t="s">
        <v>868</v>
      </c>
      <c r="B275" s="7" t="s">
        <v>869</v>
      </c>
      <c r="C275" s="7" t="s">
        <v>177</v>
      </c>
      <c r="D275" s="7"/>
      <c r="E275" s="7" t="s">
        <v>799</v>
      </c>
      <c r="F275" s="8">
        <v>2000</v>
      </c>
      <c r="G275" s="8">
        <v>2300</v>
      </c>
      <c r="H275" s="9">
        <f>IF(OR(F275="",F275=0),"",MAX(F275,IF(ISNUMBER('Нормы и нормо-часы'!K276),ROUNDUP('Нормы и нормо-часы'!K276/(1-$F$3),0),0)))</f>
        <v>2400</v>
      </c>
      <c r="I275" s="9">
        <f>IF(OR(G275="",G275=0),"",MAX(G275,IF(ISNUMBER('Нормы и нормо-часы'!L276),ROUNDUP('Нормы и нормо-часы'!L276/(1-$F$3),0),0)))</f>
        <v>2880</v>
      </c>
      <c r="J275" s="10">
        <f t="shared" si="77"/>
        <v>0.19999999999999996</v>
      </c>
      <c r="K275" s="10">
        <f t="shared" si="78"/>
        <v>0.25217391304347836</v>
      </c>
      <c r="L275" s="8">
        <v>1200</v>
      </c>
      <c r="M275" s="8">
        <v>1380</v>
      </c>
      <c r="N275" s="10">
        <f t="shared" si="79"/>
        <v>0.5</v>
      </c>
      <c r="O275" s="10">
        <f t="shared" si="80"/>
        <v>0.52083333333333337</v>
      </c>
      <c r="P275" s="8">
        <f t="shared" si="81"/>
        <v>1200</v>
      </c>
      <c r="Q275" s="8">
        <f t="shared" si="82"/>
        <v>1500</v>
      </c>
      <c r="R275" s="8">
        <v>1956.15</v>
      </c>
      <c r="S275" s="8">
        <v>2640.8</v>
      </c>
      <c r="T275" s="11">
        <f t="shared" si="83"/>
        <v>1.3204</v>
      </c>
      <c r="U275" s="7" t="s">
        <v>870</v>
      </c>
      <c r="V275" s="7"/>
    </row>
    <row r="276" spans="1:22" x14ac:dyDescent="0.25">
      <c r="A276" s="7" t="s">
        <v>871</v>
      </c>
      <c r="B276" s="7" t="s">
        <v>872</v>
      </c>
      <c r="C276" s="7" t="s">
        <v>177</v>
      </c>
      <c r="D276" s="7"/>
      <c r="E276" s="7" t="s">
        <v>799</v>
      </c>
      <c r="F276" s="8">
        <v>600</v>
      </c>
      <c r="G276" s="8">
        <v>690</v>
      </c>
      <c r="H276" s="9">
        <f>IF(OR(F276="",F276=0),"",MAX(F276,IF(ISNUMBER('Нормы и нормо-часы'!K277),ROUNDUP('Нормы и нормо-часы'!K277/(1-$F$3),0),0)))</f>
        <v>800</v>
      </c>
      <c r="I276" s="9">
        <f>IF(OR(G276="",G276=0),"",MAX(G276,IF(ISNUMBER('Нормы и нормо-часы'!L277),ROUNDUP('Нормы и нормо-часы'!L277/(1-$F$3),0),0)))</f>
        <v>960</v>
      </c>
      <c r="J276" s="10">
        <f t="shared" si="77"/>
        <v>0.33333333333333326</v>
      </c>
      <c r="K276" s="10">
        <f t="shared" si="78"/>
        <v>0.39130434782608692</v>
      </c>
      <c r="L276" s="8">
        <v>360</v>
      </c>
      <c r="M276" s="8">
        <v>414</v>
      </c>
      <c r="N276" s="10">
        <f t="shared" si="79"/>
        <v>0.55000000000000004</v>
      </c>
      <c r="O276" s="10">
        <f t="shared" si="80"/>
        <v>0.56874999999999998</v>
      </c>
      <c r="P276" s="8">
        <f t="shared" si="81"/>
        <v>440</v>
      </c>
      <c r="Q276" s="8">
        <f t="shared" si="82"/>
        <v>546</v>
      </c>
      <c r="R276" s="8">
        <v>386.4</v>
      </c>
      <c r="S276" s="8">
        <v>521.64</v>
      </c>
      <c r="T276" s="11">
        <f t="shared" si="83"/>
        <v>0.86939999999999995</v>
      </c>
      <c r="U276" s="7" t="s">
        <v>810</v>
      </c>
      <c r="V276" s="7"/>
    </row>
    <row r="277" spans="1:22" x14ac:dyDescent="0.25">
      <c r="A277" s="7" t="s">
        <v>873</v>
      </c>
      <c r="B277" s="7" t="s">
        <v>874</v>
      </c>
      <c r="C277" s="7" t="s">
        <v>177</v>
      </c>
      <c r="D277" s="7"/>
      <c r="E277" s="7" t="s">
        <v>799</v>
      </c>
      <c r="F277" s="8">
        <v>400</v>
      </c>
      <c r="G277" s="8">
        <v>460</v>
      </c>
      <c r="H277" s="9">
        <f>IF(OR(F277="",F277=0),"",MAX(F277,IF(ISNUMBER('Нормы и нормо-часы'!K278),ROUNDUP('Нормы и нормо-часы'!K278/(1-$F$3),0),0)))</f>
        <v>480</v>
      </c>
      <c r="I277" s="9">
        <f>IF(OR(G277="",G277=0),"",MAX(G277,IF(ISNUMBER('Нормы и нормо-часы'!L278),ROUNDUP('Нормы и нормо-часы'!L278/(1-$F$3),0),0)))</f>
        <v>576</v>
      </c>
      <c r="J277" s="10">
        <f t="shared" si="77"/>
        <v>0.19999999999999996</v>
      </c>
      <c r="K277" s="10">
        <f t="shared" si="78"/>
        <v>0.25217391304347836</v>
      </c>
      <c r="L277" s="8">
        <v>240</v>
      </c>
      <c r="M277" s="8">
        <v>276</v>
      </c>
      <c r="N277" s="10">
        <f t="shared" si="79"/>
        <v>0.5</v>
      </c>
      <c r="O277" s="10">
        <f t="shared" si="80"/>
        <v>0.52083333333333337</v>
      </c>
      <c r="P277" s="8">
        <f t="shared" si="81"/>
        <v>240</v>
      </c>
      <c r="Q277" s="8">
        <f t="shared" si="82"/>
        <v>300</v>
      </c>
      <c r="R277" s="8">
        <v>579.6</v>
      </c>
      <c r="S277" s="8">
        <v>782.46</v>
      </c>
      <c r="T277" s="11">
        <f t="shared" si="83"/>
        <v>1.9561500000000001</v>
      </c>
      <c r="U277" s="7" t="s">
        <v>810</v>
      </c>
      <c r="V277" s="7"/>
    </row>
    <row r="278" spans="1:22" x14ac:dyDescent="0.25">
      <c r="A278" s="7" t="s">
        <v>875</v>
      </c>
      <c r="B278" s="7" t="s">
        <v>876</v>
      </c>
      <c r="C278" s="7" t="s">
        <v>177</v>
      </c>
      <c r="D278" s="7"/>
      <c r="E278" s="7" t="s">
        <v>799</v>
      </c>
      <c r="F278" s="8">
        <v>600</v>
      </c>
      <c r="G278" s="8">
        <v>690</v>
      </c>
      <c r="H278" s="9">
        <f>IF(OR(F278="",F278=0),"",MAX(F278,IF(ISNUMBER('Нормы и нормо-часы'!K279),ROUNDUP('Нормы и нормо-часы'!K279/(1-$F$3),0),0)))</f>
        <v>800</v>
      </c>
      <c r="I278" s="9">
        <f>IF(OR(G278="",G278=0),"",MAX(G278,IF(ISNUMBER('Нормы и нормо-часы'!L279),ROUNDUP('Нормы и нормо-часы'!L279/(1-$F$3),0),0)))</f>
        <v>960</v>
      </c>
      <c r="J278" s="10">
        <f t="shared" si="77"/>
        <v>0.33333333333333326</v>
      </c>
      <c r="K278" s="10">
        <f t="shared" si="78"/>
        <v>0.39130434782608692</v>
      </c>
      <c r="L278" s="8">
        <v>360</v>
      </c>
      <c r="M278" s="8">
        <v>414</v>
      </c>
      <c r="N278" s="10">
        <f t="shared" si="79"/>
        <v>0.55000000000000004</v>
      </c>
      <c r="O278" s="10">
        <f t="shared" si="80"/>
        <v>0.56874999999999998</v>
      </c>
      <c r="P278" s="8">
        <f t="shared" si="81"/>
        <v>440</v>
      </c>
      <c r="Q278" s="8">
        <f t="shared" si="82"/>
        <v>546</v>
      </c>
      <c r="R278" s="8">
        <v>748.65</v>
      </c>
      <c r="S278" s="8">
        <v>1010.68</v>
      </c>
      <c r="T278" s="11">
        <f t="shared" si="83"/>
        <v>1.6844666666666666</v>
      </c>
      <c r="U278" s="7" t="s">
        <v>810</v>
      </c>
      <c r="V278" s="7"/>
    </row>
    <row r="279" spans="1:22" x14ac:dyDescent="0.25">
      <c r="A279" s="7" t="s">
        <v>877</v>
      </c>
      <c r="B279" s="7" t="s">
        <v>878</v>
      </c>
      <c r="C279" s="7" t="s">
        <v>177</v>
      </c>
      <c r="D279" s="7"/>
      <c r="E279" s="7" t="s">
        <v>799</v>
      </c>
      <c r="F279" s="8">
        <v>300</v>
      </c>
      <c r="G279" s="8">
        <v>345</v>
      </c>
      <c r="H279" s="9">
        <f>IF(OR(F279="",F279=0),"",MAX(F279,IF(ISNUMBER('Нормы и нормо-часы'!K280),ROUNDUP('Нормы и нормо-часы'!K280/(1-$F$3),0),0)))</f>
        <v>400</v>
      </c>
      <c r="I279" s="9">
        <f>IF(OR(G279="",G279=0),"",MAX(G279,IF(ISNUMBER('Нормы и нормо-часы'!L280),ROUNDUP('Нормы и нормо-часы'!L280/(1-$F$3),0),0)))</f>
        <v>480</v>
      </c>
      <c r="J279" s="10">
        <f t="shared" si="77"/>
        <v>0.33333333333333326</v>
      </c>
      <c r="K279" s="10">
        <f t="shared" si="78"/>
        <v>0.39130434782608692</v>
      </c>
      <c r="L279" s="8">
        <v>180</v>
      </c>
      <c r="M279" s="8">
        <v>207</v>
      </c>
      <c r="N279" s="10">
        <f t="shared" si="79"/>
        <v>0.55000000000000004</v>
      </c>
      <c r="O279" s="10">
        <f t="shared" si="80"/>
        <v>0.56874999999999998</v>
      </c>
      <c r="P279" s="8">
        <f t="shared" si="81"/>
        <v>220</v>
      </c>
      <c r="Q279" s="8">
        <f t="shared" si="82"/>
        <v>273</v>
      </c>
      <c r="R279" s="8">
        <v>338.1</v>
      </c>
      <c r="S279" s="8">
        <v>456.44</v>
      </c>
      <c r="T279" s="11">
        <f t="shared" si="83"/>
        <v>1.5214666666666667</v>
      </c>
      <c r="U279" s="7" t="s">
        <v>810</v>
      </c>
      <c r="V279" s="7"/>
    </row>
    <row r="280" spans="1:22" x14ac:dyDescent="0.25">
      <c r="A280" s="7" t="s">
        <v>879</v>
      </c>
      <c r="B280" s="7" t="s">
        <v>880</v>
      </c>
      <c r="C280" s="7" t="s">
        <v>177</v>
      </c>
      <c r="D280" s="7"/>
      <c r="E280" s="7" t="s">
        <v>799</v>
      </c>
      <c r="F280" s="8">
        <v>400</v>
      </c>
      <c r="G280" s="8">
        <v>460</v>
      </c>
      <c r="H280" s="9">
        <f>IF(OR(F280="",F280=0),"",MAX(F280,IF(ISNUMBER('Нормы и нормо-часы'!K281),ROUNDUP('Нормы и нормо-часы'!K281/(1-$F$3),0),0)))</f>
        <v>480</v>
      </c>
      <c r="I280" s="9">
        <f>IF(OR(G280="",G280=0),"",MAX(G280,IF(ISNUMBER('Нормы и нормо-часы'!L281),ROUNDUP('Нормы и нормо-часы'!L281/(1-$F$3),0),0)))</f>
        <v>576</v>
      </c>
      <c r="J280" s="10">
        <f t="shared" si="77"/>
        <v>0.19999999999999996</v>
      </c>
      <c r="K280" s="10">
        <f t="shared" si="78"/>
        <v>0.25217391304347836</v>
      </c>
      <c r="L280" s="8">
        <v>240</v>
      </c>
      <c r="M280" s="8">
        <v>276</v>
      </c>
      <c r="N280" s="10">
        <f t="shared" si="79"/>
        <v>0.5</v>
      </c>
      <c r="O280" s="10">
        <f t="shared" si="80"/>
        <v>0.52083333333333337</v>
      </c>
      <c r="P280" s="8">
        <f t="shared" si="81"/>
        <v>240</v>
      </c>
      <c r="Q280" s="8">
        <f t="shared" si="82"/>
        <v>300</v>
      </c>
      <c r="R280" s="8">
        <v>386.4</v>
      </c>
      <c r="S280" s="8">
        <v>521.64</v>
      </c>
      <c r="T280" s="11">
        <f t="shared" si="83"/>
        <v>1.3041</v>
      </c>
      <c r="U280" s="7" t="s">
        <v>810</v>
      </c>
      <c r="V280" s="7"/>
    </row>
    <row r="281" spans="1:22" x14ac:dyDescent="0.25">
      <c r="A281" s="7" t="s">
        <v>881</v>
      </c>
      <c r="B281" s="7" t="s">
        <v>882</v>
      </c>
      <c r="C281" s="7" t="s">
        <v>177</v>
      </c>
      <c r="D281" s="7"/>
      <c r="E281" s="7" t="s">
        <v>799</v>
      </c>
      <c r="F281" s="8">
        <v>1000</v>
      </c>
      <c r="G281" s="8">
        <v>1150</v>
      </c>
      <c r="H281" s="9">
        <f>IF(OR(F281="",F281=0),"",MAX(F281,IF(ISNUMBER('Нормы и нормо-часы'!K282),ROUNDUP('Нормы и нормо-часы'!K282/(1-$F$3),0),0)))</f>
        <v>1280</v>
      </c>
      <c r="I281" s="9">
        <f>IF(OR(G281="",G281=0),"",MAX(G281,IF(ISNUMBER('Нормы и нормо-часы'!L282),ROUNDUP('Нормы и нормо-часы'!L282/(1-$F$3),0),0)))</f>
        <v>1536</v>
      </c>
      <c r="J281" s="10">
        <f t="shared" ref="J281:J312" si="84">IF(OR(F281="",F281=0),"",H281/F281-1)</f>
        <v>0.28000000000000003</v>
      </c>
      <c r="K281" s="10">
        <f t="shared" ref="K281:K312" si="85">IF(OR(G281="",G281=0),"",I281/G281-1)</f>
        <v>0.33565217391304358</v>
      </c>
      <c r="L281" s="8">
        <v>600</v>
      </c>
      <c r="M281" s="8">
        <v>690</v>
      </c>
      <c r="N281" s="10">
        <f t="shared" ref="N281:N312" si="86">IF(OR(H281="",H281=0),"",(H281-L281)/H281)</f>
        <v>0.53125</v>
      </c>
      <c r="O281" s="10">
        <f t="shared" ref="O281:O312" si="87">IF(OR(I281="",I281=0),"",(I281-M281)/I281)</f>
        <v>0.55078125</v>
      </c>
      <c r="P281" s="8">
        <f t="shared" ref="P281:P312" si="88">IF(H281="","",H281-L281)</f>
        <v>680</v>
      </c>
      <c r="Q281" s="8">
        <f t="shared" ref="Q281:Q312" si="89">IF(I281="","",I281-M281)</f>
        <v>846</v>
      </c>
      <c r="R281" s="8">
        <v>821.1</v>
      </c>
      <c r="S281" s="8">
        <v>1108.49</v>
      </c>
      <c r="T281" s="11">
        <f t="shared" ref="T281:T312" si="90">IF(OR(S281="",F281="",F281=0),"",S281/F281)</f>
        <v>1.10849</v>
      </c>
      <c r="U281" s="7" t="s">
        <v>810</v>
      </c>
      <c r="V281" s="7"/>
    </row>
    <row r="282" spans="1:22" x14ac:dyDescent="0.25">
      <c r="A282" s="7" t="s">
        <v>883</v>
      </c>
      <c r="B282" s="7" t="s">
        <v>884</v>
      </c>
      <c r="C282" s="7" t="s">
        <v>177</v>
      </c>
      <c r="D282" s="7"/>
      <c r="E282" s="7" t="s">
        <v>799</v>
      </c>
      <c r="F282" s="8">
        <v>800</v>
      </c>
      <c r="G282" s="8">
        <v>920</v>
      </c>
      <c r="H282" s="9">
        <f>IF(OR(F282="",F282=0),"",MAX(F282,IF(ISNUMBER('Нормы и нормо-часы'!K283),ROUNDUP('Нормы и нормо-часы'!K283/(1-$F$3),0),0)))</f>
        <v>960</v>
      </c>
      <c r="I282" s="9">
        <f>IF(OR(G282="",G282=0),"",MAX(G282,IF(ISNUMBER('Нормы и нормо-часы'!L283),ROUNDUP('Нормы и нормо-часы'!L283/(1-$F$3),0),0)))</f>
        <v>1152</v>
      </c>
      <c r="J282" s="10">
        <f t="shared" si="84"/>
        <v>0.19999999999999996</v>
      </c>
      <c r="K282" s="10">
        <f t="shared" si="85"/>
        <v>0.25217391304347836</v>
      </c>
      <c r="L282" s="8">
        <v>480</v>
      </c>
      <c r="M282" s="8">
        <v>552</v>
      </c>
      <c r="N282" s="10">
        <f t="shared" si="86"/>
        <v>0.5</v>
      </c>
      <c r="O282" s="10">
        <f t="shared" si="87"/>
        <v>0.52083333333333337</v>
      </c>
      <c r="P282" s="8">
        <f t="shared" si="88"/>
        <v>480</v>
      </c>
      <c r="Q282" s="8">
        <f t="shared" si="89"/>
        <v>600</v>
      </c>
      <c r="R282" s="8">
        <v>712.43</v>
      </c>
      <c r="S282" s="8">
        <v>961.78</v>
      </c>
      <c r="T282" s="11">
        <f t="shared" si="90"/>
        <v>1.2022249999999999</v>
      </c>
      <c r="U282" s="7" t="s">
        <v>810</v>
      </c>
      <c r="V282" s="7"/>
    </row>
    <row r="283" spans="1:22" x14ac:dyDescent="0.25">
      <c r="A283" s="7" t="s">
        <v>885</v>
      </c>
      <c r="B283" s="7" t="s">
        <v>886</v>
      </c>
      <c r="C283" s="7" t="s">
        <v>177</v>
      </c>
      <c r="D283" s="7"/>
      <c r="E283" s="7" t="s">
        <v>799</v>
      </c>
      <c r="F283" s="8">
        <v>2500</v>
      </c>
      <c r="G283" s="8">
        <v>2875</v>
      </c>
      <c r="H283" s="9">
        <f>IF(OR(F283="",F283=0),"",MAX(F283,IF(ISNUMBER('Нормы и нормо-часы'!K284),ROUNDUP('Нормы и нормо-часы'!K284/(1-$F$3),0),0)))</f>
        <v>3200</v>
      </c>
      <c r="I283" s="9">
        <f>IF(OR(G283="",G283=0),"",MAX(G283,IF(ISNUMBER('Нормы и нормо-часы'!L284),ROUNDUP('Нормы и нормо-часы'!L284/(1-$F$3),0),0)))</f>
        <v>3840</v>
      </c>
      <c r="J283" s="10">
        <f t="shared" si="84"/>
        <v>0.28000000000000003</v>
      </c>
      <c r="K283" s="10">
        <f t="shared" si="85"/>
        <v>0.33565217391304358</v>
      </c>
      <c r="L283" s="8">
        <v>1500</v>
      </c>
      <c r="M283" s="8">
        <v>1725</v>
      </c>
      <c r="N283" s="10">
        <f t="shared" si="86"/>
        <v>0.53125</v>
      </c>
      <c r="O283" s="10">
        <f t="shared" si="87"/>
        <v>0.55078125</v>
      </c>
      <c r="P283" s="8">
        <f t="shared" si="88"/>
        <v>1700</v>
      </c>
      <c r="Q283" s="8">
        <f t="shared" si="89"/>
        <v>2115</v>
      </c>
      <c r="R283" s="8">
        <v>1956.15</v>
      </c>
      <c r="S283" s="8">
        <v>2640.8</v>
      </c>
      <c r="T283" s="11">
        <f t="shared" si="90"/>
        <v>1.0563200000000001</v>
      </c>
      <c r="U283" s="7" t="s">
        <v>810</v>
      </c>
      <c r="V283" s="7"/>
    </row>
    <row r="284" spans="1:22" x14ac:dyDescent="0.25">
      <c r="A284" s="7" t="s">
        <v>887</v>
      </c>
      <c r="B284" s="7" t="s">
        <v>888</v>
      </c>
      <c r="C284" s="7" t="s">
        <v>177</v>
      </c>
      <c r="D284" s="7"/>
      <c r="E284" s="7" t="s">
        <v>799</v>
      </c>
      <c r="F284" s="8">
        <v>700</v>
      </c>
      <c r="G284" s="8">
        <v>805</v>
      </c>
      <c r="H284" s="9">
        <f>IF(OR(F284="",F284=0),"",MAX(F284,IF(ISNUMBER('Нормы и нормо-часы'!K285),ROUNDUP('Нормы и нормо-часы'!K285/(1-$F$3),0),0)))</f>
        <v>800</v>
      </c>
      <c r="I284" s="9">
        <f>IF(OR(G284="",G284=0),"",MAX(G284,IF(ISNUMBER('Нормы и нормо-часы'!L285),ROUNDUP('Нормы и нормо-часы'!L285/(1-$F$3),0),0)))</f>
        <v>960</v>
      </c>
      <c r="J284" s="10">
        <f t="shared" si="84"/>
        <v>0.14285714285714279</v>
      </c>
      <c r="K284" s="10">
        <f t="shared" si="85"/>
        <v>0.19254658385093171</v>
      </c>
      <c r="L284" s="8">
        <v>420</v>
      </c>
      <c r="M284" s="8">
        <v>483</v>
      </c>
      <c r="N284" s="10">
        <f t="shared" si="86"/>
        <v>0.47499999999999998</v>
      </c>
      <c r="O284" s="10">
        <f t="shared" si="87"/>
        <v>0.49687500000000001</v>
      </c>
      <c r="P284" s="8">
        <f t="shared" si="88"/>
        <v>380</v>
      </c>
      <c r="Q284" s="8">
        <f t="shared" si="89"/>
        <v>477</v>
      </c>
      <c r="R284" s="8">
        <v>857.33</v>
      </c>
      <c r="S284" s="8">
        <v>1157.4000000000001</v>
      </c>
      <c r="T284" s="11">
        <f t="shared" si="90"/>
        <v>1.6534285714285715</v>
      </c>
      <c r="U284" s="7" t="s">
        <v>810</v>
      </c>
      <c r="V284" s="7"/>
    </row>
    <row r="285" spans="1:22" x14ac:dyDescent="0.25">
      <c r="A285" s="7" t="s">
        <v>889</v>
      </c>
      <c r="B285" s="7" t="s">
        <v>890</v>
      </c>
      <c r="C285" s="7" t="s">
        <v>177</v>
      </c>
      <c r="D285" s="7"/>
      <c r="E285" s="7" t="s">
        <v>799</v>
      </c>
      <c r="F285" s="8">
        <v>1300</v>
      </c>
      <c r="G285" s="8">
        <v>1495</v>
      </c>
      <c r="H285" s="9">
        <f>IF(OR(F285="",F285=0),"",MAX(F285,IF(ISNUMBER('Нормы и нормо-часы'!K286),ROUNDUP('Нормы и нормо-часы'!K286/(1-$F$3),0),0)))</f>
        <v>1600</v>
      </c>
      <c r="I285" s="9">
        <f>IF(OR(G285="",G285=0),"",MAX(G285,IF(ISNUMBER('Нормы и нормо-часы'!L286),ROUNDUP('Нормы и нормо-часы'!L286/(1-$F$3),0),0)))</f>
        <v>1920</v>
      </c>
      <c r="J285" s="10">
        <f t="shared" si="84"/>
        <v>0.23076923076923084</v>
      </c>
      <c r="K285" s="10">
        <f t="shared" si="85"/>
        <v>0.28428093645484953</v>
      </c>
      <c r="L285" s="8">
        <v>780</v>
      </c>
      <c r="M285" s="8">
        <v>897</v>
      </c>
      <c r="N285" s="10">
        <f t="shared" si="86"/>
        <v>0.51249999999999996</v>
      </c>
      <c r="O285" s="10">
        <f t="shared" si="87"/>
        <v>0.53281250000000002</v>
      </c>
      <c r="P285" s="8">
        <f t="shared" si="88"/>
        <v>820</v>
      </c>
      <c r="Q285" s="8">
        <f t="shared" si="89"/>
        <v>1023</v>
      </c>
      <c r="R285" s="8">
        <v>1642.2</v>
      </c>
      <c r="S285" s="8">
        <v>2216.9699999999998</v>
      </c>
      <c r="T285" s="11">
        <f t="shared" si="90"/>
        <v>1.7053615384615384</v>
      </c>
      <c r="U285" s="7" t="s">
        <v>810</v>
      </c>
      <c r="V285" s="7"/>
    </row>
    <row r="286" spans="1:22" x14ac:dyDescent="0.25">
      <c r="A286" s="7" t="s">
        <v>891</v>
      </c>
      <c r="B286" s="7" t="s">
        <v>892</v>
      </c>
      <c r="C286" s="7" t="s">
        <v>177</v>
      </c>
      <c r="D286" s="7"/>
      <c r="E286" s="7" t="s">
        <v>799</v>
      </c>
      <c r="F286" s="8">
        <v>1300</v>
      </c>
      <c r="G286" s="8">
        <v>1495</v>
      </c>
      <c r="H286" s="9">
        <f>IF(OR(F286="",F286=0),"",MAX(F286,IF(ISNUMBER('Нормы и нормо-часы'!K287),ROUNDUP('Нормы и нормо-часы'!K287/(1-$F$3),0),0)))</f>
        <v>1600</v>
      </c>
      <c r="I286" s="9">
        <f>IF(OR(G286="",G286=0),"",MAX(G286,IF(ISNUMBER('Нормы и нормо-часы'!L287),ROUNDUP('Нормы и нормо-часы'!L287/(1-$F$3),0),0)))</f>
        <v>1920</v>
      </c>
      <c r="J286" s="10">
        <f t="shared" si="84"/>
        <v>0.23076923076923084</v>
      </c>
      <c r="K286" s="10">
        <f t="shared" si="85"/>
        <v>0.28428093645484953</v>
      </c>
      <c r="L286" s="8">
        <v>780</v>
      </c>
      <c r="M286" s="8">
        <v>897</v>
      </c>
      <c r="N286" s="10">
        <f t="shared" si="86"/>
        <v>0.51249999999999996</v>
      </c>
      <c r="O286" s="10">
        <f t="shared" si="87"/>
        <v>0.53281250000000002</v>
      </c>
      <c r="P286" s="8">
        <f t="shared" si="88"/>
        <v>820</v>
      </c>
      <c r="Q286" s="8">
        <f t="shared" si="89"/>
        <v>1023</v>
      </c>
      <c r="R286" s="8">
        <v>1567.82</v>
      </c>
      <c r="S286" s="8">
        <v>2116.56</v>
      </c>
      <c r="T286" s="11">
        <f t="shared" si="90"/>
        <v>1.6281230769230768</v>
      </c>
      <c r="U286" s="7" t="s">
        <v>810</v>
      </c>
      <c r="V286" s="7"/>
    </row>
    <row r="287" spans="1:22" x14ac:dyDescent="0.25">
      <c r="A287" s="7" t="s">
        <v>893</v>
      </c>
      <c r="B287" s="7" t="s">
        <v>894</v>
      </c>
      <c r="C287" s="7" t="s">
        <v>177</v>
      </c>
      <c r="D287" s="7"/>
      <c r="E287" s="7" t="s">
        <v>799</v>
      </c>
      <c r="F287" s="8">
        <v>700</v>
      </c>
      <c r="G287" s="8">
        <v>805</v>
      </c>
      <c r="H287" s="9">
        <f>IF(OR(F287="",F287=0),"",MAX(F287,IF(ISNUMBER('Нормы и нормо-часы'!K288),ROUNDUP('Нормы и нормо-часы'!K288/(1-$F$3),0),0)))</f>
        <v>960</v>
      </c>
      <c r="I287" s="9">
        <f>IF(OR(G287="",G287=0),"",MAX(G287,IF(ISNUMBER('Нормы и нормо-часы'!L288),ROUNDUP('Нормы и нормо-часы'!L288/(1-$F$3),0),0)))</f>
        <v>1152</v>
      </c>
      <c r="J287" s="10">
        <f t="shared" si="84"/>
        <v>0.37142857142857144</v>
      </c>
      <c r="K287" s="10">
        <f t="shared" si="85"/>
        <v>0.43105590062111809</v>
      </c>
      <c r="L287" s="8">
        <v>420</v>
      </c>
      <c r="M287" s="8">
        <v>483</v>
      </c>
      <c r="N287" s="10">
        <f t="shared" si="86"/>
        <v>0.5625</v>
      </c>
      <c r="O287" s="10">
        <f t="shared" si="87"/>
        <v>0.58072916666666663</v>
      </c>
      <c r="P287" s="8">
        <f t="shared" si="88"/>
        <v>540</v>
      </c>
      <c r="Q287" s="8">
        <f t="shared" si="89"/>
        <v>669</v>
      </c>
      <c r="R287" s="8">
        <v>676.2</v>
      </c>
      <c r="S287" s="8">
        <v>912.87</v>
      </c>
      <c r="T287" s="11">
        <f t="shared" si="90"/>
        <v>1.3041</v>
      </c>
      <c r="U287" s="7" t="s">
        <v>810</v>
      </c>
      <c r="V287" s="7"/>
    </row>
    <row r="288" spans="1:22" x14ac:dyDescent="0.25">
      <c r="A288" s="7" t="s">
        <v>895</v>
      </c>
      <c r="B288" s="7" t="s">
        <v>896</v>
      </c>
      <c r="C288" s="7" t="s">
        <v>177</v>
      </c>
      <c r="D288" s="7"/>
      <c r="E288" s="7" t="s">
        <v>799</v>
      </c>
      <c r="F288" s="8">
        <v>500</v>
      </c>
      <c r="G288" s="8">
        <v>575</v>
      </c>
      <c r="H288" s="9">
        <f>IF(OR(F288="",F288=0),"",MAX(F288,IF(ISNUMBER('Нормы и нормо-часы'!K289),ROUNDUP('Нормы и нормо-часы'!K289/(1-$F$3),0),0)))</f>
        <v>640</v>
      </c>
      <c r="I288" s="9">
        <f>IF(OR(G288="",G288=0),"",MAX(G288,IF(ISNUMBER('Нормы и нормо-часы'!L289),ROUNDUP('Нормы и нормо-часы'!L289/(1-$F$3),0),0)))</f>
        <v>768</v>
      </c>
      <c r="J288" s="10">
        <f t="shared" si="84"/>
        <v>0.28000000000000003</v>
      </c>
      <c r="K288" s="10">
        <f t="shared" si="85"/>
        <v>0.33565217391304358</v>
      </c>
      <c r="L288" s="8">
        <v>300</v>
      </c>
      <c r="M288" s="8">
        <v>345</v>
      </c>
      <c r="N288" s="10">
        <f t="shared" si="86"/>
        <v>0.53125</v>
      </c>
      <c r="O288" s="10">
        <f t="shared" si="87"/>
        <v>0.55078125</v>
      </c>
      <c r="P288" s="8">
        <f t="shared" si="88"/>
        <v>340</v>
      </c>
      <c r="Q288" s="8">
        <f t="shared" si="89"/>
        <v>423</v>
      </c>
      <c r="R288" s="8">
        <v>439.53</v>
      </c>
      <c r="S288" s="8">
        <v>593.37</v>
      </c>
      <c r="T288" s="11">
        <f t="shared" si="90"/>
        <v>1.1867399999999999</v>
      </c>
      <c r="U288" s="7" t="s">
        <v>810</v>
      </c>
      <c r="V288" s="7"/>
    </row>
    <row r="289" spans="1:22" x14ac:dyDescent="0.25">
      <c r="A289" s="7" t="s">
        <v>897</v>
      </c>
      <c r="B289" s="7" t="s">
        <v>898</v>
      </c>
      <c r="C289" s="7" t="s">
        <v>177</v>
      </c>
      <c r="D289" s="7"/>
      <c r="E289" s="7" t="s">
        <v>799</v>
      </c>
      <c r="F289" s="8">
        <v>600</v>
      </c>
      <c r="G289" s="8">
        <v>690</v>
      </c>
      <c r="H289" s="9">
        <f>IF(OR(F289="",F289=0),"",MAX(F289,IF(ISNUMBER('Нормы и нормо-часы'!K290),ROUNDUP('Нормы и нормо-часы'!K290/(1-$F$3),0),0)))</f>
        <v>800</v>
      </c>
      <c r="I289" s="9">
        <f>IF(OR(G289="",G289=0),"",MAX(G289,IF(ISNUMBER('Нормы и нормо-часы'!L290),ROUNDUP('Нормы и нормо-часы'!L290/(1-$F$3),0),0)))</f>
        <v>960</v>
      </c>
      <c r="J289" s="10">
        <f t="shared" si="84"/>
        <v>0.33333333333333326</v>
      </c>
      <c r="K289" s="10">
        <f t="shared" si="85"/>
        <v>0.39130434782608692</v>
      </c>
      <c r="L289" s="8">
        <v>360</v>
      </c>
      <c r="M289" s="8">
        <v>414</v>
      </c>
      <c r="N289" s="10">
        <f t="shared" si="86"/>
        <v>0.55000000000000004</v>
      </c>
      <c r="O289" s="10">
        <f t="shared" si="87"/>
        <v>0.56874999999999998</v>
      </c>
      <c r="P289" s="8">
        <f t="shared" si="88"/>
        <v>440</v>
      </c>
      <c r="Q289" s="8">
        <f t="shared" si="89"/>
        <v>546</v>
      </c>
      <c r="R289" s="8">
        <v>707.6</v>
      </c>
      <c r="S289" s="8">
        <v>955.26</v>
      </c>
      <c r="T289" s="11">
        <f t="shared" si="90"/>
        <v>1.5921000000000001</v>
      </c>
      <c r="U289" s="7" t="s">
        <v>810</v>
      </c>
      <c r="V289" s="7"/>
    </row>
    <row r="290" spans="1:22" x14ac:dyDescent="0.25">
      <c r="A290" s="7" t="s">
        <v>899</v>
      </c>
      <c r="B290" s="7" t="s">
        <v>900</v>
      </c>
      <c r="C290" s="7" t="s">
        <v>177</v>
      </c>
      <c r="D290" s="7"/>
      <c r="E290" s="7" t="s">
        <v>799</v>
      </c>
      <c r="F290" s="8">
        <v>900</v>
      </c>
      <c r="G290" s="8">
        <v>1035</v>
      </c>
      <c r="H290" s="9">
        <f>IF(OR(F290="",F290=0),"",MAX(F290,IF(ISNUMBER('Нормы и нормо-часы'!K291),ROUNDUP('Нормы и нормо-часы'!K291/(1-$F$3),0),0)))</f>
        <v>1280</v>
      </c>
      <c r="I290" s="9">
        <f>IF(OR(G290="",G290=0),"",MAX(G290,IF(ISNUMBER('Нормы и нормо-часы'!L291),ROUNDUP('Нормы и нормо-часы'!L291/(1-$F$3),0),0)))</f>
        <v>1536</v>
      </c>
      <c r="J290" s="10">
        <f t="shared" si="84"/>
        <v>0.42222222222222228</v>
      </c>
      <c r="K290" s="10">
        <f t="shared" si="85"/>
        <v>0.48405797101449277</v>
      </c>
      <c r="L290" s="8">
        <v>540</v>
      </c>
      <c r="M290" s="8">
        <v>621</v>
      </c>
      <c r="N290" s="10">
        <f t="shared" si="86"/>
        <v>0.578125</v>
      </c>
      <c r="O290" s="10">
        <f t="shared" si="87"/>
        <v>0.595703125</v>
      </c>
      <c r="P290" s="8">
        <f t="shared" si="88"/>
        <v>740</v>
      </c>
      <c r="Q290" s="8">
        <f t="shared" si="89"/>
        <v>915</v>
      </c>
      <c r="R290" s="8">
        <v>439.53</v>
      </c>
      <c r="S290" s="8">
        <v>593.37</v>
      </c>
      <c r="T290" s="11">
        <f t="shared" si="90"/>
        <v>0.6593</v>
      </c>
      <c r="U290" s="7" t="s">
        <v>901</v>
      </c>
      <c r="V290" s="7"/>
    </row>
    <row r="291" spans="1:22" x14ac:dyDescent="0.25">
      <c r="A291" s="7" t="s">
        <v>902</v>
      </c>
      <c r="B291" s="7" t="s">
        <v>903</v>
      </c>
      <c r="C291" s="7" t="s">
        <v>177</v>
      </c>
      <c r="D291" s="7"/>
      <c r="E291" s="7" t="s">
        <v>799</v>
      </c>
      <c r="F291" s="8">
        <v>600</v>
      </c>
      <c r="G291" s="8">
        <v>690</v>
      </c>
      <c r="H291" s="9">
        <f>IF(OR(F291="",F291=0),"",MAX(F291,IF(ISNUMBER('Нормы и нормо-часы'!K292),ROUNDUP('Нормы и нормо-часы'!K292/(1-$F$3),0),0)))</f>
        <v>800</v>
      </c>
      <c r="I291" s="9">
        <f>IF(OR(G291="",G291=0),"",MAX(G291,IF(ISNUMBER('Нормы и нормо-часы'!L292),ROUNDUP('Нормы и нормо-часы'!L292/(1-$F$3),0),0)))</f>
        <v>960</v>
      </c>
      <c r="J291" s="10">
        <f t="shared" si="84"/>
        <v>0.33333333333333326</v>
      </c>
      <c r="K291" s="10">
        <f t="shared" si="85"/>
        <v>0.39130434782608692</v>
      </c>
      <c r="L291" s="8">
        <v>360</v>
      </c>
      <c r="M291" s="8">
        <v>414</v>
      </c>
      <c r="N291" s="10">
        <f t="shared" si="86"/>
        <v>0.55000000000000004</v>
      </c>
      <c r="O291" s="10">
        <f t="shared" si="87"/>
        <v>0.56874999999999998</v>
      </c>
      <c r="P291" s="8">
        <f t="shared" si="88"/>
        <v>440</v>
      </c>
      <c r="Q291" s="8">
        <f t="shared" si="89"/>
        <v>546</v>
      </c>
      <c r="R291" s="8">
        <v>676.2</v>
      </c>
      <c r="S291" s="8">
        <v>912.87</v>
      </c>
      <c r="T291" s="11">
        <f t="shared" si="90"/>
        <v>1.52145</v>
      </c>
      <c r="U291" s="7" t="s">
        <v>810</v>
      </c>
      <c r="V291" s="7"/>
    </row>
    <row r="292" spans="1:22" x14ac:dyDescent="0.25">
      <c r="A292" s="7" t="s">
        <v>904</v>
      </c>
      <c r="B292" s="7" t="s">
        <v>905</v>
      </c>
      <c r="C292" s="7" t="s">
        <v>177</v>
      </c>
      <c r="D292" s="7"/>
      <c r="E292" s="7" t="s">
        <v>799</v>
      </c>
      <c r="F292" s="8">
        <v>1500</v>
      </c>
      <c r="G292" s="8">
        <v>1725</v>
      </c>
      <c r="H292" s="9">
        <f>IF(OR(F292="",F292=0),"",MAX(F292,IF(ISNUMBER('Нормы и нормо-часы'!K293),ROUNDUP('Нормы и нормо-часы'!K293/(1-$F$3),0),0)))</f>
        <v>1920</v>
      </c>
      <c r="I292" s="9">
        <f>IF(OR(G292="",G292=0),"",MAX(G292,IF(ISNUMBER('Нормы и нормо-часы'!L293),ROUNDUP('Нормы и нормо-часы'!L293/(1-$F$3),0),0)))</f>
        <v>2304</v>
      </c>
      <c r="J292" s="10">
        <f t="shared" si="84"/>
        <v>0.28000000000000003</v>
      </c>
      <c r="K292" s="10">
        <f t="shared" si="85"/>
        <v>0.33565217391304358</v>
      </c>
      <c r="L292" s="8">
        <v>900</v>
      </c>
      <c r="M292" s="8">
        <v>1035</v>
      </c>
      <c r="N292" s="10">
        <f t="shared" si="86"/>
        <v>0.53125</v>
      </c>
      <c r="O292" s="10">
        <f t="shared" si="87"/>
        <v>0.55078125</v>
      </c>
      <c r="P292" s="8">
        <f t="shared" si="88"/>
        <v>1020</v>
      </c>
      <c r="Q292" s="8">
        <f t="shared" si="89"/>
        <v>1269</v>
      </c>
      <c r="R292" s="8">
        <v>1500.92</v>
      </c>
      <c r="S292" s="8">
        <v>2026.24</v>
      </c>
      <c r="T292" s="11">
        <f t="shared" si="90"/>
        <v>1.3508266666666666</v>
      </c>
      <c r="U292" s="7" t="s">
        <v>810</v>
      </c>
      <c r="V292" s="7"/>
    </row>
    <row r="293" spans="1:22" x14ac:dyDescent="0.25">
      <c r="A293" s="7" t="s">
        <v>906</v>
      </c>
      <c r="B293" s="7" t="s">
        <v>907</v>
      </c>
      <c r="C293" s="7" t="s">
        <v>177</v>
      </c>
      <c r="D293" s="7"/>
      <c r="E293" s="7" t="s">
        <v>799</v>
      </c>
      <c r="F293" s="8">
        <v>200</v>
      </c>
      <c r="G293" s="8">
        <v>230</v>
      </c>
      <c r="H293" s="9">
        <f>IF(OR(F293="",F293=0),"",MAX(F293,IF(ISNUMBER('Нормы и нормо-часы'!K294),ROUNDUP('Нормы и нормо-часы'!K294/(1-$F$3),0),0)))</f>
        <v>240</v>
      </c>
      <c r="I293" s="9">
        <f>IF(OR(G293="",G293=0),"",MAX(G293,IF(ISNUMBER('Нормы и нормо-часы'!L294),ROUNDUP('Нормы и нормо-часы'!L294/(1-$F$3),0),0)))</f>
        <v>288</v>
      </c>
      <c r="J293" s="10">
        <f t="shared" si="84"/>
        <v>0.19999999999999996</v>
      </c>
      <c r="K293" s="10">
        <f t="shared" si="85"/>
        <v>0.25217391304347836</v>
      </c>
      <c r="L293" s="8">
        <v>120</v>
      </c>
      <c r="M293" s="8">
        <v>138</v>
      </c>
      <c r="N293" s="10">
        <f t="shared" si="86"/>
        <v>0.5</v>
      </c>
      <c r="O293" s="10">
        <f t="shared" si="87"/>
        <v>0.52083333333333337</v>
      </c>
      <c r="P293" s="8">
        <f t="shared" si="88"/>
        <v>120</v>
      </c>
      <c r="Q293" s="8">
        <f t="shared" si="89"/>
        <v>150</v>
      </c>
      <c r="R293" s="8">
        <v>229.43</v>
      </c>
      <c r="S293" s="8">
        <v>309.73</v>
      </c>
      <c r="T293" s="11">
        <f t="shared" si="90"/>
        <v>1.5486500000000001</v>
      </c>
      <c r="U293" s="7" t="s">
        <v>908</v>
      </c>
      <c r="V293" s="7"/>
    </row>
    <row r="294" spans="1:22" x14ac:dyDescent="0.25">
      <c r="A294" s="7" t="s">
        <v>909</v>
      </c>
      <c r="B294" s="7" t="s">
        <v>910</v>
      </c>
      <c r="C294" s="7" t="s">
        <v>177</v>
      </c>
      <c r="D294" s="7"/>
      <c r="E294" s="7" t="s">
        <v>799</v>
      </c>
      <c r="F294" s="8">
        <v>800</v>
      </c>
      <c r="G294" s="8">
        <v>920</v>
      </c>
      <c r="H294" s="9">
        <f>IF(OR(F294="",F294=0),"",MAX(F294,IF(ISNUMBER('Нормы и нормо-часы'!K295),ROUNDUP('Нормы и нормо-часы'!K295/(1-$F$3),0),0)))</f>
        <v>960</v>
      </c>
      <c r="I294" s="9">
        <f>IF(OR(G294="",G294=0),"",MAX(G294,IF(ISNUMBER('Нормы и нормо-часы'!L295),ROUNDUP('Нормы и нормо-часы'!L295/(1-$F$3),0),0)))</f>
        <v>1152</v>
      </c>
      <c r="J294" s="10">
        <f t="shared" si="84"/>
        <v>0.19999999999999996</v>
      </c>
      <c r="K294" s="10">
        <f t="shared" si="85"/>
        <v>0.25217391304347836</v>
      </c>
      <c r="L294" s="8">
        <v>480</v>
      </c>
      <c r="M294" s="8">
        <v>552</v>
      </c>
      <c r="N294" s="10">
        <f t="shared" si="86"/>
        <v>0.5</v>
      </c>
      <c r="O294" s="10">
        <f t="shared" si="87"/>
        <v>0.52083333333333337</v>
      </c>
      <c r="P294" s="8">
        <f t="shared" si="88"/>
        <v>480</v>
      </c>
      <c r="Q294" s="8">
        <f t="shared" si="89"/>
        <v>600</v>
      </c>
      <c r="R294" s="8">
        <v>507.15</v>
      </c>
      <c r="S294" s="8">
        <v>684.65</v>
      </c>
      <c r="T294" s="11">
        <f t="shared" si="90"/>
        <v>0.85581249999999998</v>
      </c>
      <c r="U294" s="7" t="s">
        <v>810</v>
      </c>
      <c r="V294" s="7"/>
    </row>
    <row r="295" spans="1:22" x14ac:dyDescent="0.25">
      <c r="A295" s="7" t="s">
        <v>911</v>
      </c>
      <c r="B295" s="7" t="s">
        <v>912</v>
      </c>
      <c r="C295" s="7" t="s">
        <v>177</v>
      </c>
      <c r="D295" s="7"/>
      <c r="E295" s="7" t="s">
        <v>799</v>
      </c>
      <c r="F295" s="8">
        <v>800</v>
      </c>
      <c r="G295" s="8">
        <v>920</v>
      </c>
      <c r="H295" s="9">
        <f>IF(OR(F295="",F295=0),"",MAX(F295,IF(ISNUMBER('Нормы и нормо-часы'!K296),ROUNDUP('Нормы и нормо-часы'!K296/(1-$F$3),0),0)))</f>
        <v>960</v>
      </c>
      <c r="I295" s="9">
        <f>IF(OR(G295="",G295=0),"",MAX(G295,IF(ISNUMBER('Нормы и нормо-часы'!L296),ROUNDUP('Нормы и нормо-часы'!L296/(1-$F$3),0),0)))</f>
        <v>1152</v>
      </c>
      <c r="J295" s="10">
        <f t="shared" si="84"/>
        <v>0.19999999999999996</v>
      </c>
      <c r="K295" s="10">
        <f t="shared" si="85"/>
        <v>0.25217391304347836</v>
      </c>
      <c r="L295" s="8">
        <v>480</v>
      </c>
      <c r="M295" s="8">
        <v>552</v>
      </c>
      <c r="N295" s="10">
        <f t="shared" si="86"/>
        <v>0.5</v>
      </c>
      <c r="O295" s="10">
        <f t="shared" si="87"/>
        <v>0.52083333333333337</v>
      </c>
      <c r="P295" s="8">
        <f t="shared" si="88"/>
        <v>480</v>
      </c>
      <c r="Q295" s="8">
        <f t="shared" si="89"/>
        <v>600</v>
      </c>
      <c r="R295" s="8">
        <v>1183.3499999999999</v>
      </c>
      <c r="S295" s="8">
        <v>1597.52</v>
      </c>
      <c r="T295" s="11">
        <f t="shared" si="90"/>
        <v>1.9968999999999999</v>
      </c>
      <c r="U295" s="7" t="s">
        <v>810</v>
      </c>
      <c r="V295" s="7"/>
    </row>
    <row r="296" spans="1:22" x14ac:dyDescent="0.25">
      <c r="A296" s="7" t="s">
        <v>913</v>
      </c>
      <c r="B296" s="7" t="s">
        <v>914</v>
      </c>
      <c r="C296" s="7" t="s">
        <v>177</v>
      </c>
      <c r="D296" s="7"/>
      <c r="E296" s="7" t="s">
        <v>799</v>
      </c>
      <c r="F296" s="8">
        <v>900</v>
      </c>
      <c r="G296" s="8">
        <v>1035</v>
      </c>
      <c r="H296" s="9">
        <f>IF(OR(F296="",F296=0),"",MAX(F296,IF(ISNUMBER('Нормы и нормо-часы'!K297),ROUNDUP('Нормы и нормо-часы'!K297/(1-$F$3),0),0)))</f>
        <v>1280</v>
      </c>
      <c r="I296" s="9">
        <f>IF(OR(G296="",G296=0),"",MAX(G296,IF(ISNUMBER('Нормы и нормо-часы'!L297),ROUNDUP('Нормы и нормо-часы'!L297/(1-$F$3),0),0)))</f>
        <v>1536</v>
      </c>
      <c r="J296" s="10">
        <f t="shared" si="84"/>
        <v>0.42222222222222228</v>
      </c>
      <c r="K296" s="10">
        <f t="shared" si="85"/>
        <v>0.48405797101449277</v>
      </c>
      <c r="L296" s="8">
        <v>540</v>
      </c>
      <c r="M296" s="8">
        <v>621</v>
      </c>
      <c r="N296" s="10">
        <f t="shared" si="86"/>
        <v>0.578125</v>
      </c>
      <c r="O296" s="10">
        <f t="shared" si="87"/>
        <v>0.595703125</v>
      </c>
      <c r="P296" s="8">
        <f t="shared" si="88"/>
        <v>740</v>
      </c>
      <c r="Q296" s="8">
        <f t="shared" si="89"/>
        <v>915</v>
      </c>
      <c r="R296" s="8">
        <v>439.53</v>
      </c>
      <c r="S296" s="8">
        <v>593.37</v>
      </c>
      <c r="T296" s="11">
        <f t="shared" si="90"/>
        <v>0.6593</v>
      </c>
      <c r="U296" s="7" t="s">
        <v>915</v>
      </c>
      <c r="V296" s="7" t="s">
        <v>916</v>
      </c>
    </row>
    <row r="297" spans="1:22" x14ac:dyDescent="0.25">
      <c r="A297" s="7" t="s">
        <v>917</v>
      </c>
      <c r="B297" s="7" t="s">
        <v>918</v>
      </c>
      <c r="C297" s="7" t="s">
        <v>177</v>
      </c>
      <c r="D297" s="7"/>
      <c r="E297" s="7" t="s">
        <v>799</v>
      </c>
      <c r="F297" s="8">
        <v>600</v>
      </c>
      <c r="G297" s="8">
        <v>690</v>
      </c>
      <c r="H297" s="9">
        <f>IF(OR(F297="",F297=0),"",MAX(F297,IF(ISNUMBER('Нормы и нормо-часы'!K298),ROUNDUP('Нормы и нормо-часы'!K298/(1-$F$3),0),0)))</f>
        <v>800</v>
      </c>
      <c r="I297" s="9">
        <f>IF(OR(G297="",G297=0),"",MAX(G297,IF(ISNUMBER('Нормы и нормо-часы'!L298),ROUNDUP('Нормы и нормо-часы'!L298/(1-$F$3),0),0)))</f>
        <v>960</v>
      </c>
      <c r="J297" s="10">
        <f t="shared" si="84"/>
        <v>0.33333333333333326</v>
      </c>
      <c r="K297" s="10">
        <f t="shared" si="85"/>
        <v>0.39130434782608692</v>
      </c>
      <c r="L297" s="8">
        <v>360</v>
      </c>
      <c r="M297" s="8">
        <v>414</v>
      </c>
      <c r="N297" s="10">
        <f t="shared" si="86"/>
        <v>0.55000000000000004</v>
      </c>
      <c r="O297" s="10">
        <f t="shared" si="87"/>
        <v>0.56874999999999998</v>
      </c>
      <c r="P297" s="8">
        <f t="shared" si="88"/>
        <v>440</v>
      </c>
      <c r="Q297" s="8">
        <f t="shared" si="89"/>
        <v>546</v>
      </c>
      <c r="R297" s="8">
        <v>821.1</v>
      </c>
      <c r="S297" s="8">
        <v>1108.49</v>
      </c>
      <c r="T297" s="11">
        <f t="shared" si="90"/>
        <v>1.8474833333333334</v>
      </c>
      <c r="U297" s="7" t="s">
        <v>810</v>
      </c>
      <c r="V297" s="7"/>
    </row>
    <row r="298" spans="1:22" x14ac:dyDescent="0.25">
      <c r="A298" s="7" t="s">
        <v>919</v>
      </c>
      <c r="B298" s="7" t="s">
        <v>920</v>
      </c>
      <c r="C298" s="7" t="s">
        <v>177</v>
      </c>
      <c r="D298" s="7"/>
      <c r="E298" s="7" t="s">
        <v>799</v>
      </c>
      <c r="F298" s="8">
        <v>100</v>
      </c>
      <c r="G298" s="8">
        <v>115</v>
      </c>
      <c r="H298" s="9">
        <f>IF(OR(F298="",F298=0),"",MAX(F298,IF(ISNUMBER('Нормы и нормо-часы'!K299),ROUNDUP('Нормы и нормо-часы'!K299/(1-$F$3),0),0)))</f>
        <v>128</v>
      </c>
      <c r="I298" s="9">
        <f>IF(OR(G298="",G298=0),"",MAX(G298,IF(ISNUMBER('Нормы и нормо-часы'!L299),ROUNDUP('Нормы и нормо-часы'!L299/(1-$F$3),0),0)))</f>
        <v>154</v>
      </c>
      <c r="J298" s="10">
        <f t="shared" si="84"/>
        <v>0.28000000000000003</v>
      </c>
      <c r="K298" s="10">
        <f t="shared" si="85"/>
        <v>0.33913043478260874</v>
      </c>
      <c r="L298" s="8">
        <v>60</v>
      </c>
      <c r="M298" s="8">
        <v>69</v>
      </c>
      <c r="N298" s="10">
        <f t="shared" si="86"/>
        <v>0.53125</v>
      </c>
      <c r="O298" s="10">
        <f t="shared" si="87"/>
        <v>0.55194805194805197</v>
      </c>
      <c r="P298" s="8">
        <f t="shared" si="88"/>
        <v>68</v>
      </c>
      <c r="Q298" s="8">
        <f t="shared" si="89"/>
        <v>85</v>
      </c>
      <c r="R298" s="8">
        <v>736.58</v>
      </c>
      <c r="S298" s="8">
        <v>994.38</v>
      </c>
      <c r="T298" s="11">
        <f t="shared" si="90"/>
        <v>9.9437999999999995</v>
      </c>
      <c r="U298" s="7" t="s">
        <v>100</v>
      </c>
      <c r="V298" s="7" t="s">
        <v>921</v>
      </c>
    </row>
    <row r="299" spans="1:22" x14ac:dyDescent="0.25">
      <c r="A299" s="7" t="s">
        <v>922</v>
      </c>
      <c r="B299" s="7" t="s">
        <v>923</v>
      </c>
      <c r="C299" s="7" t="s">
        <v>177</v>
      </c>
      <c r="D299" s="7"/>
      <c r="E299" s="7" t="s">
        <v>799</v>
      </c>
      <c r="F299" s="8">
        <v>250</v>
      </c>
      <c r="G299" s="8">
        <v>288</v>
      </c>
      <c r="H299" s="9">
        <f>IF(OR(F299="",F299=0),"",MAX(F299,IF(ISNUMBER('Нормы и нормо-часы'!K300),ROUNDUP('Нормы и нормо-часы'!K300/(1-$F$3),0),0)))</f>
        <v>320</v>
      </c>
      <c r="I299" s="9">
        <f>IF(OR(G299="",G299=0),"",MAX(G299,IF(ISNUMBER('Нормы и нормо-часы'!L300),ROUNDUP('Нормы и нормо-часы'!L300/(1-$F$3),0),0)))</f>
        <v>384</v>
      </c>
      <c r="J299" s="10">
        <f t="shared" si="84"/>
        <v>0.28000000000000003</v>
      </c>
      <c r="K299" s="10">
        <f t="shared" si="85"/>
        <v>0.33333333333333326</v>
      </c>
      <c r="L299" s="8">
        <v>150</v>
      </c>
      <c r="M299" s="8">
        <v>172</v>
      </c>
      <c r="N299" s="10">
        <f t="shared" si="86"/>
        <v>0.53125</v>
      </c>
      <c r="O299" s="10">
        <f t="shared" si="87"/>
        <v>0.55208333333333337</v>
      </c>
      <c r="P299" s="8">
        <f t="shared" si="88"/>
        <v>170</v>
      </c>
      <c r="Q299" s="8">
        <f t="shared" si="89"/>
        <v>212</v>
      </c>
      <c r="R299" s="8">
        <v>144.9</v>
      </c>
      <c r="S299" s="8">
        <v>195.62</v>
      </c>
      <c r="T299" s="11">
        <f t="shared" si="90"/>
        <v>0.78248000000000006</v>
      </c>
      <c r="U299" s="7" t="s">
        <v>810</v>
      </c>
      <c r="V299" s="7"/>
    </row>
    <row r="300" spans="1:22" x14ac:dyDescent="0.25">
      <c r="A300" s="7" t="s">
        <v>924</v>
      </c>
      <c r="B300" s="7" t="s">
        <v>925</v>
      </c>
      <c r="C300" s="7" t="s">
        <v>177</v>
      </c>
      <c r="D300" s="7"/>
      <c r="E300" s="7" t="s">
        <v>799</v>
      </c>
      <c r="F300" s="8">
        <v>500</v>
      </c>
      <c r="G300" s="8">
        <v>575</v>
      </c>
      <c r="H300" s="9">
        <f>IF(OR(F300="",F300=0),"",MAX(F300,IF(ISNUMBER('Нормы и нормо-часы'!K301),ROUNDUP('Нормы и нормо-часы'!K301/(1-$F$3),0),0)))</f>
        <v>640</v>
      </c>
      <c r="I300" s="9">
        <f>IF(OR(G300="",G300=0),"",MAX(G300,IF(ISNUMBER('Нормы и нормо-часы'!L301),ROUNDUP('Нормы и нормо-часы'!L301/(1-$F$3),0),0)))</f>
        <v>768</v>
      </c>
      <c r="J300" s="10">
        <f t="shared" si="84"/>
        <v>0.28000000000000003</v>
      </c>
      <c r="K300" s="10">
        <f t="shared" si="85"/>
        <v>0.33565217391304358</v>
      </c>
      <c r="L300" s="8">
        <v>300</v>
      </c>
      <c r="M300" s="8">
        <v>345</v>
      </c>
      <c r="N300" s="10">
        <f t="shared" si="86"/>
        <v>0.53125</v>
      </c>
      <c r="O300" s="10">
        <f t="shared" si="87"/>
        <v>0.55078125</v>
      </c>
      <c r="P300" s="8">
        <f t="shared" si="88"/>
        <v>340</v>
      </c>
      <c r="Q300" s="8">
        <f t="shared" si="89"/>
        <v>423</v>
      </c>
      <c r="R300" s="8">
        <v>439.53</v>
      </c>
      <c r="S300" s="8">
        <v>593.37</v>
      </c>
      <c r="T300" s="11">
        <f t="shared" si="90"/>
        <v>1.1867399999999999</v>
      </c>
      <c r="U300" s="7" t="s">
        <v>810</v>
      </c>
      <c r="V300" s="7"/>
    </row>
    <row r="301" spans="1:22" x14ac:dyDescent="0.25">
      <c r="A301" s="7" t="s">
        <v>926</v>
      </c>
      <c r="B301" s="7" t="s">
        <v>927</v>
      </c>
      <c r="C301" s="7" t="s">
        <v>177</v>
      </c>
      <c r="D301" s="7"/>
      <c r="E301" s="7" t="s">
        <v>799</v>
      </c>
      <c r="F301" s="8">
        <v>1300</v>
      </c>
      <c r="G301" s="8">
        <v>1495</v>
      </c>
      <c r="H301" s="9">
        <f>IF(OR(F301="",F301=0),"",MAX(F301,IF(ISNUMBER('Нормы и нормо-часы'!K302),ROUNDUP('Нормы и нормо-часы'!K302/(1-$F$3),0),0)))</f>
        <v>1600</v>
      </c>
      <c r="I301" s="9">
        <f>IF(OR(G301="",G301=0),"",MAX(G301,IF(ISNUMBER('Нормы и нормо-часы'!L302),ROUNDUP('Нормы и нормо-часы'!L302/(1-$F$3),0),0)))</f>
        <v>1920</v>
      </c>
      <c r="J301" s="10">
        <f t="shared" si="84"/>
        <v>0.23076923076923084</v>
      </c>
      <c r="K301" s="10">
        <f t="shared" si="85"/>
        <v>0.28428093645484953</v>
      </c>
      <c r="L301" s="8">
        <v>780</v>
      </c>
      <c r="M301" s="8">
        <v>897</v>
      </c>
      <c r="N301" s="10">
        <f t="shared" si="86"/>
        <v>0.51249999999999996</v>
      </c>
      <c r="O301" s="10">
        <f t="shared" si="87"/>
        <v>0.53281250000000002</v>
      </c>
      <c r="P301" s="8">
        <f t="shared" si="88"/>
        <v>820</v>
      </c>
      <c r="Q301" s="8">
        <f t="shared" si="89"/>
        <v>1023</v>
      </c>
      <c r="R301" s="8">
        <v>1074.68</v>
      </c>
      <c r="S301" s="8">
        <v>1450.82</v>
      </c>
      <c r="T301" s="11">
        <f t="shared" si="90"/>
        <v>1.1160153846153846</v>
      </c>
      <c r="U301" s="7" t="s">
        <v>810</v>
      </c>
      <c r="V301" s="7"/>
    </row>
    <row r="302" spans="1:22" x14ac:dyDescent="0.25">
      <c r="A302" s="7" t="s">
        <v>928</v>
      </c>
      <c r="B302" s="7" t="s">
        <v>929</v>
      </c>
      <c r="C302" s="7" t="s">
        <v>54</v>
      </c>
      <c r="D302" s="7"/>
      <c r="E302" s="7" t="s">
        <v>41</v>
      </c>
      <c r="F302" s="8">
        <v>200</v>
      </c>
      <c r="G302" s="8">
        <v>230</v>
      </c>
      <c r="H302" s="9">
        <f>IF(OR(F302="",F302=0),"",MAX(F302,IF(ISNUMBER('Нормы и нормо-часы'!K303),ROUNDUP('Нормы и нормо-часы'!K303/(1-$F$3),0),0)))</f>
        <v>240</v>
      </c>
      <c r="I302" s="9">
        <f>IF(OR(G302="",G302=0),"",MAX(G302,IF(ISNUMBER('Нормы и нормо-часы'!L303),ROUNDUP('Нормы и нормо-часы'!L303/(1-$F$3),0),0)))</f>
        <v>288</v>
      </c>
      <c r="J302" s="10">
        <f t="shared" si="84"/>
        <v>0.19999999999999996</v>
      </c>
      <c r="K302" s="10">
        <f t="shared" si="85"/>
        <v>0.25217391304347836</v>
      </c>
      <c r="L302" s="8">
        <v>120</v>
      </c>
      <c r="M302" s="8">
        <v>138</v>
      </c>
      <c r="N302" s="10">
        <f t="shared" si="86"/>
        <v>0.5</v>
      </c>
      <c r="O302" s="10">
        <f t="shared" si="87"/>
        <v>0.52083333333333337</v>
      </c>
      <c r="P302" s="8">
        <f t="shared" si="88"/>
        <v>120</v>
      </c>
      <c r="Q302" s="8">
        <f t="shared" si="89"/>
        <v>150</v>
      </c>
      <c r="R302" s="8">
        <v>1519.04</v>
      </c>
      <c r="S302" s="8">
        <v>2050.6999999999998</v>
      </c>
      <c r="T302" s="11">
        <f t="shared" si="90"/>
        <v>10.253499999999999</v>
      </c>
      <c r="U302" s="7" t="s">
        <v>930</v>
      </c>
      <c r="V302" s="7" t="s">
        <v>931</v>
      </c>
    </row>
    <row r="303" spans="1:22" x14ac:dyDescent="0.25">
      <c r="A303" s="7" t="s">
        <v>932</v>
      </c>
      <c r="B303" s="7" t="s">
        <v>933</v>
      </c>
      <c r="C303" s="7" t="s">
        <v>177</v>
      </c>
      <c r="D303" s="7"/>
      <c r="E303" s="7" t="s">
        <v>799</v>
      </c>
      <c r="F303" s="8">
        <v>300</v>
      </c>
      <c r="G303" s="8">
        <v>345</v>
      </c>
      <c r="H303" s="9">
        <f>IF(OR(F303="",F303=0),"",MAX(F303,IF(ISNUMBER('Нормы и нормо-часы'!K304),ROUNDUP('Нормы и нормо-часы'!K304/(1-$F$3),0),0)))</f>
        <v>400</v>
      </c>
      <c r="I303" s="9">
        <f>IF(OR(G303="",G303=0),"",MAX(G303,IF(ISNUMBER('Нормы и нормо-часы'!L304),ROUNDUP('Нормы и нормо-часы'!L304/(1-$F$3),0),0)))</f>
        <v>480</v>
      </c>
      <c r="J303" s="10">
        <f t="shared" si="84"/>
        <v>0.33333333333333326</v>
      </c>
      <c r="K303" s="10">
        <f t="shared" si="85"/>
        <v>0.39130434782608692</v>
      </c>
      <c r="L303" s="8">
        <v>180</v>
      </c>
      <c r="M303" s="8">
        <v>207</v>
      </c>
      <c r="N303" s="10">
        <f t="shared" si="86"/>
        <v>0.55000000000000004</v>
      </c>
      <c r="O303" s="10">
        <f t="shared" si="87"/>
        <v>0.56874999999999998</v>
      </c>
      <c r="P303" s="8">
        <f t="shared" si="88"/>
        <v>220</v>
      </c>
      <c r="Q303" s="8">
        <f t="shared" si="89"/>
        <v>273</v>
      </c>
      <c r="R303" s="8">
        <v>458.85</v>
      </c>
      <c r="S303" s="8">
        <v>619.45000000000005</v>
      </c>
      <c r="T303" s="11">
        <f t="shared" si="90"/>
        <v>2.0648333333333335</v>
      </c>
      <c r="U303" s="7" t="s">
        <v>810</v>
      </c>
      <c r="V303" s="7"/>
    </row>
    <row r="304" spans="1:22" x14ac:dyDescent="0.25">
      <c r="A304" s="7" t="s">
        <v>934</v>
      </c>
      <c r="B304" s="7" t="s">
        <v>935</v>
      </c>
      <c r="C304" s="7" t="s">
        <v>177</v>
      </c>
      <c r="D304" s="7"/>
      <c r="E304" s="7" t="s">
        <v>799</v>
      </c>
      <c r="F304" s="8">
        <v>600</v>
      </c>
      <c r="G304" s="8">
        <v>690</v>
      </c>
      <c r="H304" s="9">
        <f>IF(OR(F304="",F304=0),"",MAX(F304,IF(ISNUMBER('Нормы и нормо-часы'!K305),ROUNDUP('Нормы и нормо-часы'!K305/(1-$F$3),0),0)))</f>
        <v>800</v>
      </c>
      <c r="I304" s="9">
        <f>IF(OR(G304="",G304=0),"",MAX(G304,IF(ISNUMBER('Нормы и нормо-часы'!L305),ROUNDUP('Нормы и нормо-часы'!L305/(1-$F$3),0),0)))</f>
        <v>960</v>
      </c>
      <c r="J304" s="10">
        <f t="shared" si="84"/>
        <v>0.33333333333333326</v>
      </c>
      <c r="K304" s="10">
        <f t="shared" si="85"/>
        <v>0.39130434782608692</v>
      </c>
      <c r="L304" s="8">
        <v>360</v>
      </c>
      <c r="M304" s="8">
        <v>414</v>
      </c>
      <c r="N304" s="10">
        <f t="shared" si="86"/>
        <v>0.55000000000000004</v>
      </c>
      <c r="O304" s="10">
        <f t="shared" si="87"/>
        <v>0.56874999999999998</v>
      </c>
      <c r="P304" s="8">
        <f t="shared" si="88"/>
        <v>440</v>
      </c>
      <c r="Q304" s="8">
        <f t="shared" si="89"/>
        <v>546</v>
      </c>
      <c r="R304" s="8">
        <v>809.03</v>
      </c>
      <c r="S304" s="8">
        <v>1092.19</v>
      </c>
      <c r="T304" s="11">
        <f t="shared" si="90"/>
        <v>1.8203166666666668</v>
      </c>
      <c r="U304" s="7" t="s">
        <v>810</v>
      </c>
      <c r="V304" s="7"/>
    </row>
    <row r="305" spans="1:22" x14ac:dyDescent="0.25">
      <c r="A305" s="7" t="s">
        <v>936</v>
      </c>
      <c r="B305" s="7" t="s">
        <v>937</v>
      </c>
      <c r="C305" s="7" t="s">
        <v>177</v>
      </c>
      <c r="D305" s="7"/>
      <c r="E305" s="7" t="s">
        <v>799</v>
      </c>
      <c r="F305" s="8">
        <v>100</v>
      </c>
      <c r="G305" s="8">
        <v>115</v>
      </c>
      <c r="H305" s="9">
        <f>IF(OR(F305="",F305=0),"",MAX(F305,IF(ISNUMBER('Нормы и нормо-часы'!K306),ROUNDUP('Нормы и нормо-часы'!K306/(1-$F$3),0),0)))</f>
        <v>128</v>
      </c>
      <c r="I305" s="9">
        <f>IF(OR(G305="",G305=0),"",MAX(G305,IF(ISNUMBER('Нормы и нормо-часы'!L306),ROUNDUP('Нормы и нормо-часы'!L306/(1-$F$3),0),0)))</f>
        <v>154</v>
      </c>
      <c r="J305" s="10">
        <f t="shared" si="84"/>
        <v>0.28000000000000003</v>
      </c>
      <c r="K305" s="10">
        <f t="shared" si="85"/>
        <v>0.33913043478260874</v>
      </c>
      <c r="L305" s="8">
        <v>60</v>
      </c>
      <c r="M305" s="8">
        <v>69</v>
      </c>
      <c r="N305" s="10">
        <f t="shared" si="86"/>
        <v>0.53125</v>
      </c>
      <c r="O305" s="10">
        <f t="shared" si="87"/>
        <v>0.55194805194805197</v>
      </c>
      <c r="P305" s="8">
        <f t="shared" si="88"/>
        <v>68</v>
      </c>
      <c r="Q305" s="8">
        <f t="shared" si="89"/>
        <v>85</v>
      </c>
      <c r="R305" s="8">
        <v>579.6</v>
      </c>
      <c r="S305" s="8">
        <v>782.46</v>
      </c>
      <c r="T305" s="11">
        <f t="shared" si="90"/>
        <v>7.8246000000000002</v>
      </c>
      <c r="U305" s="7" t="s">
        <v>100</v>
      </c>
      <c r="V305" s="7" t="s">
        <v>938</v>
      </c>
    </row>
    <row r="306" spans="1:22" x14ac:dyDescent="0.25">
      <c r="A306" s="7" t="s">
        <v>939</v>
      </c>
      <c r="B306" s="7" t="s">
        <v>940</v>
      </c>
      <c r="C306" s="7" t="s">
        <v>177</v>
      </c>
      <c r="D306" s="7"/>
      <c r="E306" s="7" t="s">
        <v>799</v>
      </c>
      <c r="F306" s="8">
        <v>2000</v>
      </c>
      <c r="G306" s="8">
        <v>2300</v>
      </c>
      <c r="H306" s="9">
        <f>IF(OR(F306="",F306=0),"",MAX(F306,IF(ISNUMBER('Нормы и нормо-часы'!K307),ROUNDUP('Нормы и нормо-часы'!K307/(1-$F$3),0),0)))</f>
        <v>2400</v>
      </c>
      <c r="I306" s="9">
        <f>IF(OR(G306="",G306=0),"",MAX(G306,IF(ISNUMBER('Нормы и нормо-часы'!L307),ROUNDUP('Нормы и нормо-часы'!L307/(1-$F$3),0),0)))</f>
        <v>2880</v>
      </c>
      <c r="J306" s="10">
        <f t="shared" si="84"/>
        <v>0.19999999999999996</v>
      </c>
      <c r="K306" s="10">
        <f t="shared" si="85"/>
        <v>0.25217391304347836</v>
      </c>
      <c r="L306" s="8">
        <v>1200</v>
      </c>
      <c r="M306" s="8">
        <v>1380</v>
      </c>
      <c r="N306" s="10">
        <f t="shared" si="86"/>
        <v>0.5</v>
      </c>
      <c r="O306" s="10">
        <f t="shared" si="87"/>
        <v>0.52083333333333337</v>
      </c>
      <c r="P306" s="8">
        <f t="shared" si="88"/>
        <v>1200</v>
      </c>
      <c r="Q306" s="8">
        <f t="shared" si="89"/>
        <v>1500</v>
      </c>
      <c r="R306" s="8">
        <v>639.98</v>
      </c>
      <c r="S306" s="8">
        <v>863.97</v>
      </c>
      <c r="T306" s="11">
        <f t="shared" si="90"/>
        <v>0.43198500000000001</v>
      </c>
      <c r="U306" s="7" t="s">
        <v>810</v>
      </c>
      <c r="V306" s="7" t="s">
        <v>941</v>
      </c>
    </row>
    <row r="307" spans="1:22" x14ac:dyDescent="0.25">
      <c r="A307" s="7" t="s">
        <v>942</v>
      </c>
      <c r="B307" s="7" t="s">
        <v>943</v>
      </c>
      <c r="C307" s="7" t="s">
        <v>177</v>
      </c>
      <c r="D307" s="7"/>
      <c r="E307" s="7" t="s">
        <v>799</v>
      </c>
      <c r="F307" s="8">
        <v>700</v>
      </c>
      <c r="G307" s="8">
        <v>805</v>
      </c>
      <c r="H307" s="9">
        <f>IF(OR(F307="",F307=0),"",MAX(F307,IF(ISNUMBER('Нормы и нормо-часы'!K308),ROUNDUP('Нормы и нормо-часы'!K308/(1-$F$3),0),0)))</f>
        <v>960</v>
      </c>
      <c r="I307" s="9">
        <f>IF(OR(G307="",G307=0),"",MAX(G307,IF(ISNUMBER('Нормы и нормо-часы'!L308),ROUNDUP('Нормы и нормо-часы'!L308/(1-$F$3),0),0)))</f>
        <v>1152</v>
      </c>
      <c r="J307" s="10">
        <f t="shared" si="84"/>
        <v>0.37142857142857144</v>
      </c>
      <c r="K307" s="10">
        <f t="shared" si="85"/>
        <v>0.43105590062111809</v>
      </c>
      <c r="L307" s="8">
        <v>420</v>
      </c>
      <c r="M307" s="8">
        <v>483</v>
      </c>
      <c r="N307" s="10">
        <f t="shared" si="86"/>
        <v>0.5625</v>
      </c>
      <c r="O307" s="10">
        <f t="shared" si="87"/>
        <v>0.58072916666666663</v>
      </c>
      <c r="P307" s="8">
        <f t="shared" si="88"/>
        <v>540</v>
      </c>
      <c r="Q307" s="8">
        <f t="shared" si="89"/>
        <v>669</v>
      </c>
      <c r="R307" s="8">
        <v>507.15</v>
      </c>
      <c r="S307" s="8">
        <v>684.65</v>
      </c>
      <c r="T307" s="11">
        <f t="shared" si="90"/>
        <v>0.97807142857142859</v>
      </c>
      <c r="U307" s="7" t="s">
        <v>944</v>
      </c>
      <c r="V307" s="7"/>
    </row>
    <row r="308" spans="1:22" x14ac:dyDescent="0.25">
      <c r="A308" s="7" t="s">
        <v>945</v>
      </c>
      <c r="B308" s="7" t="s">
        <v>946</v>
      </c>
      <c r="C308" s="7" t="s">
        <v>177</v>
      </c>
      <c r="D308" s="7"/>
      <c r="E308" s="7" t="s">
        <v>799</v>
      </c>
      <c r="F308" s="8">
        <v>900</v>
      </c>
      <c r="G308" s="8">
        <v>1035</v>
      </c>
      <c r="H308" s="9">
        <f>IF(OR(F308="",F308=0),"",MAX(F308,IF(ISNUMBER('Нормы и нормо-часы'!K309),ROUNDUP('Нормы и нормо-часы'!K309/(1-$F$3),0),0)))</f>
        <v>1280</v>
      </c>
      <c r="I308" s="9">
        <f>IF(OR(G308="",G308=0),"",MAX(G308,IF(ISNUMBER('Нормы и нормо-часы'!L309),ROUNDUP('Нормы и нормо-часы'!L309/(1-$F$3),0),0)))</f>
        <v>1536</v>
      </c>
      <c r="J308" s="10">
        <f t="shared" si="84"/>
        <v>0.42222222222222228</v>
      </c>
      <c r="K308" s="10">
        <f t="shared" si="85"/>
        <v>0.48405797101449277</v>
      </c>
      <c r="L308" s="8">
        <v>540</v>
      </c>
      <c r="M308" s="8">
        <v>621</v>
      </c>
      <c r="N308" s="10">
        <f t="shared" si="86"/>
        <v>0.578125</v>
      </c>
      <c r="O308" s="10">
        <f t="shared" si="87"/>
        <v>0.595703125</v>
      </c>
      <c r="P308" s="8">
        <f t="shared" si="88"/>
        <v>740</v>
      </c>
      <c r="Q308" s="8">
        <f t="shared" si="89"/>
        <v>915</v>
      </c>
      <c r="R308" s="8">
        <v>507.15</v>
      </c>
      <c r="S308" s="8">
        <v>684.65</v>
      </c>
      <c r="T308" s="11">
        <f t="shared" si="90"/>
        <v>0.76072222222222219</v>
      </c>
      <c r="U308" s="7" t="s">
        <v>810</v>
      </c>
      <c r="V308" s="7"/>
    </row>
    <row r="309" spans="1:22" x14ac:dyDescent="0.25">
      <c r="A309" s="7" t="s">
        <v>947</v>
      </c>
      <c r="B309" s="7" t="s">
        <v>948</v>
      </c>
      <c r="C309" s="7" t="s">
        <v>949</v>
      </c>
      <c r="D309" s="7"/>
      <c r="E309" s="7" t="s">
        <v>799</v>
      </c>
      <c r="F309" s="8">
        <v>1300</v>
      </c>
      <c r="G309" s="8">
        <v>1495</v>
      </c>
      <c r="H309" s="9">
        <f>IF(OR(F309="",F309=0),"",MAX(F309,IF(ISNUMBER('Нормы и нормо-часы'!K310),ROUNDUP('Нормы и нормо-часы'!K310/(1-$F$3),0),0)))</f>
        <v>1600</v>
      </c>
      <c r="I309" s="9">
        <f>IF(OR(G309="",G309=0),"",MAX(G309,IF(ISNUMBER('Нормы и нормо-часы'!L310),ROUNDUP('Нормы и нормо-часы'!L310/(1-$F$3),0),0)))</f>
        <v>1920</v>
      </c>
      <c r="J309" s="10">
        <f t="shared" si="84"/>
        <v>0.23076923076923084</v>
      </c>
      <c r="K309" s="10">
        <f t="shared" si="85"/>
        <v>0.28428093645484953</v>
      </c>
      <c r="L309" s="8">
        <v>780</v>
      </c>
      <c r="M309" s="8">
        <v>897</v>
      </c>
      <c r="N309" s="10">
        <f t="shared" si="86"/>
        <v>0.51249999999999996</v>
      </c>
      <c r="O309" s="10">
        <f t="shared" si="87"/>
        <v>0.53281250000000002</v>
      </c>
      <c r="P309" s="8">
        <f t="shared" si="88"/>
        <v>820</v>
      </c>
      <c r="Q309" s="8">
        <f t="shared" si="89"/>
        <v>1023</v>
      </c>
      <c r="R309" s="8">
        <v>1593.9</v>
      </c>
      <c r="S309" s="8">
        <v>2151.77</v>
      </c>
      <c r="T309" s="11">
        <f t="shared" si="90"/>
        <v>1.6552076923076924</v>
      </c>
      <c r="U309" s="7" t="s">
        <v>810</v>
      </c>
      <c r="V309" s="7"/>
    </row>
    <row r="310" spans="1:22" x14ac:dyDescent="0.25">
      <c r="A310" s="7" t="s">
        <v>950</v>
      </c>
      <c r="B310" s="7" t="s">
        <v>951</v>
      </c>
      <c r="C310" s="7" t="s">
        <v>177</v>
      </c>
      <c r="D310" s="7"/>
      <c r="E310" s="7" t="s">
        <v>799</v>
      </c>
      <c r="F310" s="8">
        <v>350</v>
      </c>
      <c r="G310" s="8">
        <v>402</v>
      </c>
      <c r="H310" s="9">
        <f>IF(OR(F310="",F310=0),"",MAX(F310,IF(ISNUMBER('Нормы и нормо-часы'!K311),ROUNDUP('Нормы и нормо-часы'!K311/(1-$F$3),0),0)))</f>
        <v>480</v>
      </c>
      <c r="I310" s="9">
        <f>IF(OR(G310="",G310=0),"",MAX(G310,IF(ISNUMBER('Нормы и нормо-часы'!L311),ROUNDUP('Нормы и нормо-часы'!L311/(1-$F$3),0),0)))</f>
        <v>576</v>
      </c>
      <c r="J310" s="10">
        <f t="shared" si="84"/>
        <v>0.37142857142857144</v>
      </c>
      <c r="K310" s="10">
        <f t="shared" si="85"/>
        <v>0.43283582089552231</v>
      </c>
      <c r="L310" s="8">
        <v>210</v>
      </c>
      <c r="M310" s="8">
        <v>241</v>
      </c>
      <c r="N310" s="10">
        <f t="shared" si="86"/>
        <v>0.5625</v>
      </c>
      <c r="O310" s="10">
        <f t="shared" si="87"/>
        <v>0.58159722222222221</v>
      </c>
      <c r="P310" s="8">
        <f t="shared" si="88"/>
        <v>270</v>
      </c>
      <c r="Q310" s="8">
        <f t="shared" si="89"/>
        <v>335</v>
      </c>
      <c r="R310" s="8">
        <v>217.35</v>
      </c>
      <c r="S310" s="8">
        <v>293.42</v>
      </c>
      <c r="T310" s="11">
        <f t="shared" si="90"/>
        <v>0.83834285714285717</v>
      </c>
      <c r="U310" s="7" t="s">
        <v>810</v>
      </c>
      <c r="V310" s="7"/>
    </row>
    <row r="311" spans="1:22" x14ac:dyDescent="0.25">
      <c r="A311" s="7" t="s">
        <v>952</v>
      </c>
      <c r="B311" s="7" t="s">
        <v>953</v>
      </c>
      <c r="C311" s="7" t="s">
        <v>177</v>
      </c>
      <c r="D311" s="7"/>
      <c r="E311" s="7" t="s">
        <v>799</v>
      </c>
      <c r="F311" s="8">
        <v>3000</v>
      </c>
      <c r="G311" s="8">
        <v>3450</v>
      </c>
      <c r="H311" s="9">
        <f>IF(OR(F311="",F311=0),"",MAX(F311,IF(ISNUMBER('Нормы и нормо-часы'!K312),ROUNDUP('Нормы и нормо-часы'!K312/(1-$F$3),0),0)))</f>
        <v>3200</v>
      </c>
      <c r="I311" s="9">
        <f>IF(OR(G311="",G311=0),"",MAX(G311,IF(ISNUMBER('Нормы и нормо-часы'!L312),ROUNDUP('Нормы и нормо-часы'!L312/(1-$F$3),0),0)))</f>
        <v>3840</v>
      </c>
      <c r="J311" s="10">
        <f t="shared" si="84"/>
        <v>6.6666666666666652E-2</v>
      </c>
      <c r="K311" s="10">
        <f t="shared" si="85"/>
        <v>0.11304347826086958</v>
      </c>
      <c r="L311" s="8">
        <v>1800</v>
      </c>
      <c r="M311" s="8">
        <v>2070</v>
      </c>
      <c r="N311" s="10">
        <f t="shared" si="86"/>
        <v>0.4375</v>
      </c>
      <c r="O311" s="10">
        <f t="shared" si="87"/>
        <v>0.4609375</v>
      </c>
      <c r="P311" s="8">
        <f t="shared" si="88"/>
        <v>1400</v>
      </c>
      <c r="Q311" s="8">
        <f t="shared" si="89"/>
        <v>1770</v>
      </c>
      <c r="R311" s="8">
        <v>3163.65</v>
      </c>
      <c r="S311" s="8">
        <v>4270.93</v>
      </c>
      <c r="T311" s="11">
        <f t="shared" si="90"/>
        <v>1.4236433333333334</v>
      </c>
      <c r="U311" s="7" t="s">
        <v>954</v>
      </c>
      <c r="V311" s="7"/>
    </row>
    <row r="312" spans="1:22" x14ac:dyDescent="0.25">
      <c r="A312" s="7" t="s">
        <v>955</v>
      </c>
      <c r="B312" s="7" t="s">
        <v>956</v>
      </c>
      <c r="C312" s="7" t="s">
        <v>177</v>
      </c>
      <c r="D312" s="7"/>
      <c r="E312" s="7" t="s">
        <v>799</v>
      </c>
      <c r="F312" s="8">
        <v>700</v>
      </c>
      <c r="G312" s="8">
        <v>805</v>
      </c>
      <c r="H312" s="9">
        <f>IF(OR(F312="",F312=0),"",MAX(F312,IF(ISNUMBER('Нормы и нормо-часы'!K313),ROUNDUP('Нормы и нормо-часы'!K313/(1-$F$3),0),0)))</f>
        <v>960</v>
      </c>
      <c r="I312" s="9">
        <f>IF(OR(G312="",G312=0),"",MAX(G312,IF(ISNUMBER('Нормы и нормо-часы'!L313),ROUNDUP('Нормы и нормо-часы'!L313/(1-$F$3),0),0)))</f>
        <v>1152</v>
      </c>
      <c r="J312" s="10">
        <f t="shared" si="84"/>
        <v>0.37142857142857144</v>
      </c>
      <c r="K312" s="10">
        <f t="shared" si="85"/>
        <v>0.43105590062111809</v>
      </c>
      <c r="L312" s="8">
        <v>420</v>
      </c>
      <c r="M312" s="8">
        <v>483</v>
      </c>
      <c r="N312" s="10">
        <f t="shared" si="86"/>
        <v>0.5625</v>
      </c>
      <c r="O312" s="10">
        <f t="shared" si="87"/>
        <v>0.58072916666666663</v>
      </c>
      <c r="P312" s="8">
        <f t="shared" si="88"/>
        <v>540</v>
      </c>
      <c r="Q312" s="8">
        <f t="shared" si="89"/>
        <v>669</v>
      </c>
      <c r="R312" s="8">
        <v>434.7</v>
      </c>
      <c r="S312" s="8">
        <v>586.85</v>
      </c>
      <c r="T312" s="11">
        <f t="shared" si="90"/>
        <v>0.83835714285714291</v>
      </c>
      <c r="U312" s="7" t="s">
        <v>810</v>
      </c>
      <c r="V312" s="7"/>
    </row>
    <row r="313" spans="1:22" x14ac:dyDescent="0.25">
      <c r="A313" s="7" t="s">
        <v>957</v>
      </c>
      <c r="B313" s="7" t="s">
        <v>958</v>
      </c>
      <c r="C313" s="7" t="s">
        <v>177</v>
      </c>
      <c r="D313" s="7"/>
      <c r="E313" s="7" t="s">
        <v>799</v>
      </c>
      <c r="F313" s="8">
        <v>300</v>
      </c>
      <c r="G313" s="8">
        <v>345</v>
      </c>
      <c r="H313" s="9">
        <f>IF(OR(F313="",F313=0),"",MAX(F313,IF(ISNUMBER('Нормы и нормо-часы'!K314),ROUNDUP('Нормы и нормо-часы'!K314/(1-$F$3),0),0)))</f>
        <v>400</v>
      </c>
      <c r="I313" s="9">
        <f>IF(OR(G313="",G313=0),"",MAX(G313,IF(ISNUMBER('Нормы и нормо-часы'!L314),ROUNDUP('Нормы и нормо-часы'!L314/(1-$F$3),0),0)))</f>
        <v>480</v>
      </c>
      <c r="J313" s="10">
        <f t="shared" ref="J313:J344" si="91">IF(OR(F313="",F313=0),"",H313/F313-1)</f>
        <v>0.33333333333333326</v>
      </c>
      <c r="K313" s="10">
        <f t="shared" ref="K313:K344" si="92">IF(OR(G313="",G313=0),"",I313/G313-1)</f>
        <v>0.39130434782608692</v>
      </c>
      <c r="L313" s="8">
        <v>180</v>
      </c>
      <c r="M313" s="8">
        <v>207</v>
      </c>
      <c r="N313" s="10">
        <f t="shared" ref="N313:N344" si="93">IF(OR(H313="",H313=0),"",(H313-L313)/H313)</f>
        <v>0.55000000000000004</v>
      </c>
      <c r="O313" s="10">
        <f t="shared" ref="O313:O344" si="94">IF(OR(I313="",I313=0),"",(I313-M313)/I313)</f>
        <v>0.56874999999999998</v>
      </c>
      <c r="P313" s="8">
        <f t="shared" ref="P313:P344" si="95">IF(H313="","",H313-L313)</f>
        <v>220</v>
      </c>
      <c r="Q313" s="8">
        <f t="shared" ref="Q313:Q344" si="96">IF(I313="","",I313-M313)</f>
        <v>273</v>
      </c>
      <c r="R313" s="8">
        <v>434.7</v>
      </c>
      <c r="S313" s="8">
        <v>586.85</v>
      </c>
      <c r="T313" s="11">
        <f t="shared" ref="T313:T344" si="97">IF(OR(S313="",F313="",F313=0),"",S313/F313)</f>
        <v>1.9561666666666668</v>
      </c>
      <c r="U313" s="7" t="s">
        <v>959</v>
      </c>
      <c r="V313" s="7"/>
    </row>
    <row r="314" spans="1:22" x14ac:dyDescent="0.25">
      <c r="A314" s="7" t="s">
        <v>960</v>
      </c>
      <c r="B314" s="7" t="s">
        <v>961</v>
      </c>
      <c r="C314" s="7" t="s">
        <v>177</v>
      </c>
      <c r="D314" s="7"/>
      <c r="E314" s="7" t="s">
        <v>799</v>
      </c>
      <c r="F314" s="8">
        <v>1800</v>
      </c>
      <c r="G314" s="8">
        <v>2070</v>
      </c>
      <c r="H314" s="9">
        <f>IF(OR(F314="",F314=0),"",MAX(F314,IF(ISNUMBER('Нормы и нормо-часы'!K315),ROUNDUP('Нормы и нормо-часы'!K315/(1-$F$3),0),0)))</f>
        <v>2400</v>
      </c>
      <c r="I314" s="9">
        <f>IF(OR(G314="",G314=0),"",MAX(G314,IF(ISNUMBER('Нормы и нормо-часы'!L315),ROUNDUP('Нормы и нормо-часы'!L315/(1-$F$3),0),0)))</f>
        <v>2880</v>
      </c>
      <c r="J314" s="10">
        <f t="shared" si="91"/>
        <v>0.33333333333333326</v>
      </c>
      <c r="K314" s="10">
        <f t="shared" si="92"/>
        <v>0.39130434782608692</v>
      </c>
      <c r="L314" s="8">
        <v>1080</v>
      </c>
      <c r="M314" s="8">
        <v>1242</v>
      </c>
      <c r="N314" s="10">
        <f t="shared" si="93"/>
        <v>0.55000000000000004</v>
      </c>
      <c r="O314" s="10">
        <f t="shared" si="94"/>
        <v>0.56874999999999998</v>
      </c>
      <c r="P314" s="8">
        <f t="shared" si="95"/>
        <v>1320</v>
      </c>
      <c r="Q314" s="8">
        <f t="shared" si="96"/>
        <v>1638</v>
      </c>
      <c r="R314" s="8">
        <v>1702.58</v>
      </c>
      <c r="S314" s="8">
        <v>2298.48</v>
      </c>
      <c r="T314" s="11">
        <f t="shared" si="97"/>
        <v>1.2769333333333333</v>
      </c>
      <c r="U314" s="7" t="s">
        <v>810</v>
      </c>
      <c r="V314" s="7"/>
    </row>
    <row r="315" spans="1:22" x14ac:dyDescent="0.25">
      <c r="A315" s="7" t="s">
        <v>962</v>
      </c>
      <c r="B315" s="7" t="s">
        <v>963</v>
      </c>
      <c r="C315" s="7" t="s">
        <v>177</v>
      </c>
      <c r="D315" s="7"/>
      <c r="E315" s="7" t="s">
        <v>799</v>
      </c>
      <c r="F315" s="8">
        <v>3000</v>
      </c>
      <c r="G315" s="8">
        <v>3450</v>
      </c>
      <c r="H315" s="9">
        <f>IF(OR(F315="",F315=0),"",MAX(F315,IF(ISNUMBER('Нормы и нормо-часы'!K316),ROUNDUP('Нормы и нормо-часы'!K316/(1-$F$3),0),0)))</f>
        <v>4000</v>
      </c>
      <c r="I315" s="9">
        <f>IF(OR(G315="",G315=0),"",MAX(G315,IF(ISNUMBER('Нормы и нормо-часы'!L316),ROUNDUP('Нормы и нормо-часы'!L316/(1-$F$3),0),0)))</f>
        <v>4800</v>
      </c>
      <c r="J315" s="10">
        <f t="shared" si="91"/>
        <v>0.33333333333333326</v>
      </c>
      <c r="K315" s="10">
        <f t="shared" si="92"/>
        <v>0.39130434782608692</v>
      </c>
      <c r="L315" s="8">
        <v>1800</v>
      </c>
      <c r="M315" s="8">
        <v>2070</v>
      </c>
      <c r="N315" s="10">
        <f t="shared" si="93"/>
        <v>0.55000000000000004</v>
      </c>
      <c r="O315" s="10">
        <f t="shared" si="94"/>
        <v>0.56874999999999998</v>
      </c>
      <c r="P315" s="8">
        <f t="shared" si="95"/>
        <v>2200</v>
      </c>
      <c r="Q315" s="8">
        <f t="shared" si="96"/>
        <v>2730</v>
      </c>
      <c r="R315" s="8">
        <v>1593.9</v>
      </c>
      <c r="S315" s="8">
        <v>2151.77</v>
      </c>
      <c r="T315" s="11">
        <f t="shared" si="97"/>
        <v>0.71725666666666665</v>
      </c>
      <c r="U315" s="7" t="s">
        <v>810</v>
      </c>
      <c r="V315" s="7"/>
    </row>
    <row r="316" spans="1:22" x14ac:dyDescent="0.25">
      <c r="A316" s="7" t="s">
        <v>964</v>
      </c>
      <c r="B316" s="7" t="s">
        <v>965</v>
      </c>
      <c r="C316" s="7" t="s">
        <v>177</v>
      </c>
      <c r="D316" s="7"/>
      <c r="E316" s="7" t="s">
        <v>799</v>
      </c>
      <c r="F316" s="8">
        <v>1500</v>
      </c>
      <c r="G316" s="8">
        <v>1725</v>
      </c>
      <c r="H316" s="9">
        <f>IF(OR(F316="",F316=0),"",MAX(F316,IF(ISNUMBER('Нормы и нормо-часы'!K317),ROUNDUP('Нормы и нормо-часы'!K317/(1-$F$3),0),0)))</f>
        <v>1920</v>
      </c>
      <c r="I316" s="9">
        <f>IF(OR(G316="",G316=0),"",MAX(G316,IF(ISNUMBER('Нормы и нормо-часы'!L317),ROUNDUP('Нормы и нормо-часы'!L317/(1-$F$3),0),0)))</f>
        <v>2304</v>
      </c>
      <c r="J316" s="10">
        <f t="shared" si="91"/>
        <v>0.28000000000000003</v>
      </c>
      <c r="K316" s="10">
        <f t="shared" si="92"/>
        <v>0.33565217391304358</v>
      </c>
      <c r="L316" s="8">
        <v>900</v>
      </c>
      <c r="M316" s="8">
        <v>1035</v>
      </c>
      <c r="N316" s="10">
        <f t="shared" si="93"/>
        <v>0.53125</v>
      </c>
      <c r="O316" s="10">
        <f t="shared" si="94"/>
        <v>0.55078125</v>
      </c>
      <c r="P316" s="8">
        <f t="shared" si="95"/>
        <v>1020</v>
      </c>
      <c r="Q316" s="8">
        <f t="shared" si="96"/>
        <v>1269</v>
      </c>
      <c r="R316" s="8">
        <v>1203.1199999999999</v>
      </c>
      <c r="S316" s="8">
        <v>1624.21</v>
      </c>
      <c r="T316" s="11">
        <f t="shared" si="97"/>
        <v>1.0828066666666667</v>
      </c>
      <c r="U316" s="7" t="s">
        <v>966</v>
      </c>
      <c r="V316" s="7" t="s">
        <v>967</v>
      </c>
    </row>
    <row r="317" spans="1:22" x14ac:dyDescent="0.25">
      <c r="A317" s="7" t="s">
        <v>968</v>
      </c>
      <c r="B317" s="7" t="s">
        <v>969</v>
      </c>
      <c r="C317" s="7" t="s">
        <v>177</v>
      </c>
      <c r="D317" s="7"/>
      <c r="E317" s="7" t="s">
        <v>799</v>
      </c>
      <c r="F317" s="8">
        <v>1000</v>
      </c>
      <c r="G317" s="8">
        <v>1150</v>
      </c>
      <c r="H317" s="9">
        <f>IF(OR(F317="",F317=0),"",MAX(F317,IF(ISNUMBER('Нормы и нормо-часы'!K318),ROUNDUP('Нормы и нормо-часы'!K318/(1-$F$3),0),0)))</f>
        <v>1280</v>
      </c>
      <c r="I317" s="9">
        <f>IF(OR(G317="",G317=0),"",MAX(G317,IF(ISNUMBER('Нормы и нормо-часы'!L318),ROUNDUP('Нормы и нормо-часы'!L318/(1-$F$3),0),0)))</f>
        <v>1536</v>
      </c>
      <c r="J317" s="10">
        <f t="shared" si="91"/>
        <v>0.28000000000000003</v>
      </c>
      <c r="K317" s="10">
        <f t="shared" si="92"/>
        <v>0.33565217391304358</v>
      </c>
      <c r="L317" s="8">
        <v>600</v>
      </c>
      <c r="M317" s="8">
        <v>690</v>
      </c>
      <c r="N317" s="10">
        <f t="shared" si="93"/>
        <v>0.53125</v>
      </c>
      <c r="O317" s="10">
        <f t="shared" si="94"/>
        <v>0.55078125</v>
      </c>
      <c r="P317" s="8">
        <f t="shared" si="95"/>
        <v>680</v>
      </c>
      <c r="Q317" s="8">
        <f t="shared" si="96"/>
        <v>846</v>
      </c>
      <c r="R317" s="8">
        <v>1110.9000000000001</v>
      </c>
      <c r="S317" s="8">
        <v>1499.72</v>
      </c>
      <c r="T317" s="11">
        <f t="shared" si="97"/>
        <v>1.4997199999999999</v>
      </c>
      <c r="U317" s="7" t="s">
        <v>810</v>
      </c>
      <c r="V317" s="7"/>
    </row>
    <row r="318" spans="1:22" x14ac:dyDescent="0.25">
      <c r="A318" s="7" t="s">
        <v>970</v>
      </c>
      <c r="B318" s="7" t="s">
        <v>971</v>
      </c>
      <c r="C318" s="7" t="s">
        <v>177</v>
      </c>
      <c r="D318" s="7"/>
      <c r="E318" s="7" t="s">
        <v>799</v>
      </c>
      <c r="F318" s="8">
        <v>3000</v>
      </c>
      <c r="G318" s="8">
        <v>3450</v>
      </c>
      <c r="H318" s="9">
        <f>IF(OR(F318="",F318=0),"",MAX(F318,IF(ISNUMBER('Нормы и нормо-часы'!K319),ROUNDUP('Нормы и нормо-часы'!K319/(1-$F$3),0),0)))</f>
        <v>4000</v>
      </c>
      <c r="I318" s="9">
        <f>IF(OR(G318="",G318=0),"",MAX(G318,IF(ISNUMBER('Нормы и нормо-часы'!L319),ROUNDUP('Нормы и нормо-часы'!L319/(1-$F$3),0),0)))</f>
        <v>4800</v>
      </c>
      <c r="J318" s="10">
        <f t="shared" si="91"/>
        <v>0.33333333333333326</v>
      </c>
      <c r="K318" s="10">
        <f t="shared" si="92"/>
        <v>0.39130434782608692</v>
      </c>
      <c r="L318" s="8">
        <v>1800</v>
      </c>
      <c r="M318" s="8">
        <v>2070</v>
      </c>
      <c r="N318" s="10">
        <f t="shared" si="93"/>
        <v>0.55000000000000004</v>
      </c>
      <c r="O318" s="10">
        <f t="shared" si="94"/>
        <v>0.56874999999999998</v>
      </c>
      <c r="P318" s="8">
        <f t="shared" si="95"/>
        <v>2200</v>
      </c>
      <c r="Q318" s="8">
        <f t="shared" si="96"/>
        <v>2730</v>
      </c>
      <c r="R318" s="8">
        <v>1485.23</v>
      </c>
      <c r="S318" s="8">
        <v>2005.06</v>
      </c>
      <c r="T318" s="11">
        <f t="shared" si="97"/>
        <v>0.66835333333333335</v>
      </c>
      <c r="U318" s="7" t="s">
        <v>810</v>
      </c>
      <c r="V318" s="7"/>
    </row>
    <row r="319" spans="1:22" x14ac:dyDescent="0.25">
      <c r="A319" s="7" t="s">
        <v>972</v>
      </c>
      <c r="B319" s="7" t="s">
        <v>973</v>
      </c>
      <c r="C319" s="7" t="s">
        <v>177</v>
      </c>
      <c r="D319" s="7"/>
      <c r="E319" s="7" t="s">
        <v>799</v>
      </c>
      <c r="F319" s="8">
        <v>1500</v>
      </c>
      <c r="G319" s="8">
        <v>1725</v>
      </c>
      <c r="H319" s="9">
        <f>IF(OR(F319="",F319=0),"",MAX(F319,IF(ISNUMBER('Нормы и нормо-часы'!K320),ROUNDUP('Нормы и нормо-часы'!K320/(1-$F$3),0),0)))</f>
        <v>1920</v>
      </c>
      <c r="I319" s="9">
        <f>IF(OR(G319="",G319=0),"",MAX(G319,IF(ISNUMBER('Нормы и нормо-часы'!L320),ROUNDUP('Нормы и нормо-часы'!L320/(1-$F$3),0),0)))</f>
        <v>2304</v>
      </c>
      <c r="J319" s="10">
        <f t="shared" si="91"/>
        <v>0.28000000000000003</v>
      </c>
      <c r="K319" s="10">
        <f t="shared" si="92"/>
        <v>0.33565217391304358</v>
      </c>
      <c r="L319" s="8">
        <v>900</v>
      </c>
      <c r="M319" s="8">
        <v>1035</v>
      </c>
      <c r="N319" s="10">
        <f t="shared" si="93"/>
        <v>0.53125</v>
      </c>
      <c r="O319" s="10">
        <f t="shared" si="94"/>
        <v>0.55078125</v>
      </c>
      <c r="P319" s="8">
        <f t="shared" si="95"/>
        <v>1020</v>
      </c>
      <c r="Q319" s="8">
        <f t="shared" si="96"/>
        <v>1269</v>
      </c>
      <c r="R319" s="8">
        <v>1797.29</v>
      </c>
      <c r="S319" s="8">
        <v>2426.34</v>
      </c>
      <c r="T319" s="11">
        <f t="shared" si="97"/>
        <v>1.6175600000000001</v>
      </c>
      <c r="U319" s="7" t="s">
        <v>810</v>
      </c>
      <c r="V319" s="7"/>
    </row>
    <row r="320" spans="1:22" x14ac:dyDescent="0.25">
      <c r="A320" s="7" t="s">
        <v>974</v>
      </c>
      <c r="B320" s="7" t="s">
        <v>975</v>
      </c>
      <c r="C320" s="7" t="s">
        <v>177</v>
      </c>
      <c r="D320" s="7"/>
      <c r="E320" s="7" t="s">
        <v>799</v>
      </c>
      <c r="F320" s="8">
        <v>800</v>
      </c>
      <c r="G320" s="8">
        <v>920</v>
      </c>
      <c r="H320" s="9">
        <f>IF(OR(F320="",F320=0),"",MAX(F320,IF(ISNUMBER('Нормы и нормо-часы'!K321),ROUNDUP('Нормы и нормо-часы'!K321/(1-$F$3),0),0)))</f>
        <v>960</v>
      </c>
      <c r="I320" s="9">
        <f>IF(OR(G320="",G320=0),"",MAX(G320,IF(ISNUMBER('Нормы и нормо-часы'!L321),ROUNDUP('Нормы и нормо-часы'!L321/(1-$F$3),0),0)))</f>
        <v>1152</v>
      </c>
      <c r="J320" s="10">
        <f t="shared" si="91"/>
        <v>0.19999999999999996</v>
      </c>
      <c r="K320" s="10">
        <f t="shared" si="92"/>
        <v>0.25217391304347836</v>
      </c>
      <c r="L320" s="8">
        <v>480</v>
      </c>
      <c r="M320" s="8">
        <v>552</v>
      </c>
      <c r="N320" s="10">
        <f t="shared" si="93"/>
        <v>0.5</v>
      </c>
      <c r="O320" s="10">
        <f t="shared" si="94"/>
        <v>0.52083333333333337</v>
      </c>
      <c r="P320" s="8">
        <f t="shared" si="95"/>
        <v>480</v>
      </c>
      <c r="Q320" s="8">
        <f t="shared" si="96"/>
        <v>600</v>
      </c>
      <c r="R320" s="8">
        <v>809.03</v>
      </c>
      <c r="S320" s="8">
        <v>1092.19</v>
      </c>
      <c r="T320" s="11">
        <f t="shared" si="97"/>
        <v>1.3652375000000001</v>
      </c>
      <c r="U320" s="7" t="s">
        <v>810</v>
      </c>
      <c r="V320" s="7"/>
    </row>
    <row r="321" spans="1:22" x14ac:dyDescent="0.25">
      <c r="A321" s="7" t="s">
        <v>976</v>
      </c>
      <c r="B321" s="7" t="s">
        <v>977</v>
      </c>
      <c r="C321" s="7" t="s">
        <v>177</v>
      </c>
      <c r="D321" s="7"/>
      <c r="E321" s="7" t="s">
        <v>799</v>
      </c>
      <c r="F321" s="8">
        <v>500</v>
      </c>
      <c r="G321" s="8">
        <v>575</v>
      </c>
      <c r="H321" s="9">
        <f>IF(OR(F321="",F321=0),"",MAX(F321,IF(ISNUMBER('Нормы и нормо-часы'!K322),ROUNDUP('Нормы и нормо-часы'!K322/(1-$F$3),0),0)))</f>
        <v>640</v>
      </c>
      <c r="I321" s="9">
        <f>IF(OR(G321="",G321=0),"",MAX(G321,IF(ISNUMBER('Нормы и нормо-часы'!L322),ROUNDUP('Нормы и нормо-часы'!L322/(1-$F$3),0),0)))</f>
        <v>768</v>
      </c>
      <c r="J321" s="10">
        <f t="shared" si="91"/>
        <v>0.28000000000000003</v>
      </c>
      <c r="K321" s="10">
        <f t="shared" si="92"/>
        <v>0.33565217391304358</v>
      </c>
      <c r="L321" s="8">
        <v>300</v>
      </c>
      <c r="M321" s="8">
        <v>345</v>
      </c>
      <c r="N321" s="10">
        <f t="shared" si="93"/>
        <v>0.53125</v>
      </c>
      <c r="O321" s="10">
        <f t="shared" si="94"/>
        <v>0.55078125</v>
      </c>
      <c r="P321" s="8">
        <f t="shared" si="95"/>
        <v>340</v>
      </c>
      <c r="Q321" s="8">
        <f t="shared" si="96"/>
        <v>423</v>
      </c>
      <c r="R321" s="8">
        <v>981.7</v>
      </c>
      <c r="S321" s="8">
        <v>1325.3</v>
      </c>
      <c r="T321" s="11">
        <f t="shared" si="97"/>
        <v>2.6505999999999998</v>
      </c>
      <c r="U321" s="7" t="s">
        <v>978</v>
      </c>
      <c r="V321" s="7"/>
    </row>
    <row r="322" spans="1:22" x14ac:dyDescent="0.25">
      <c r="A322" s="7" t="s">
        <v>979</v>
      </c>
      <c r="B322" s="7" t="s">
        <v>980</v>
      </c>
      <c r="C322" s="7" t="s">
        <v>177</v>
      </c>
      <c r="D322" s="7"/>
      <c r="E322" s="7" t="s">
        <v>799</v>
      </c>
      <c r="F322" s="8">
        <v>200</v>
      </c>
      <c r="G322" s="8">
        <v>230</v>
      </c>
      <c r="H322" s="9">
        <f>IF(OR(F322="",F322=0),"",MAX(F322,IF(ISNUMBER('Нормы и нормо-часы'!K323),ROUNDUP('Нормы и нормо-часы'!K323/(1-$F$3),0),0)))</f>
        <v>240</v>
      </c>
      <c r="I322" s="9">
        <f>IF(OR(G322="",G322=0),"",MAX(G322,IF(ISNUMBER('Нормы и нормо-часы'!L323),ROUNDUP('Нормы и нормо-часы'!L323/(1-$F$3),0),0)))</f>
        <v>288</v>
      </c>
      <c r="J322" s="10">
        <f t="shared" si="91"/>
        <v>0.19999999999999996</v>
      </c>
      <c r="K322" s="10">
        <f t="shared" si="92"/>
        <v>0.25217391304347836</v>
      </c>
      <c r="L322" s="8">
        <v>120</v>
      </c>
      <c r="M322" s="8">
        <v>138</v>
      </c>
      <c r="N322" s="10">
        <f t="shared" si="93"/>
        <v>0.5</v>
      </c>
      <c r="O322" s="10">
        <f t="shared" si="94"/>
        <v>0.52083333333333337</v>
      </c>
      <c r="P322" s="8">
        <f t="shared" si="95"/>
        <v>120</v>
      </c>
      <c r="Q322" s="8">
        <f t="shared" si="96"/>
        <v>150</v>
      </c>
      <c r="R322" s="8">
        <v>144.9</v>
      </c>
      <c r="S322" s="8">
        <v>195.62</v>
      </c>
      <c r="T322" s="11">
        <f t="shared" si="97"/>
        <v>0.97809999999999997</v>
      </c>
      <c r="U322" s="7" t="s">
        <v>908</v>
      </c>
      <c r="V322" s="7"/>
    </row>
    <row r="323" spans="1:22" x14ac:dyDescent="0.25">
      <c r="A323" s="7" t="s">
        <v>981</v>
      </c>
      <c r="B323" s="7" t="s">
        <v>982</v>
      </c>
      <c r="C323" s="7" t="s">
        <v>54</v>
      </c>
      <c r="D323" s="7"/>
      <c r="E323" s="7" t="s">
        <v>799</v>
      </c>
      <c r="F323" s="8">
        <v>600</v>
      </c>
      <c r="G323" s="8">
        <v>690</v>
      </c>
      <c r="H323" s="9">
        <f>IF(OR(F323="",F323=0),"",MAX(F323,IF(ISNUMBER('Нормы и нормо-часы'!K324),ROUNDUP('Нормы и нормо-часы'!K324/(1-$F$3),0),0)))</f>
        <v>960</v>
      </c>
      <c r="I323" s="9">
        <f>IF(OR(G323="",G323=0),"",MAX(G323,IF(ISNUMBER('Нормы и нормо-часы'!L324),ROUNDUP('Нормы и нормо-часы'!L324/(1-$F$3),0),0)))</f>
        <v>1152</v>
      </c>
      <c r="J323" s="10">
        <f t="shared" si="91"/>
        <v>0.60000000000000009</v>
      </c>
      <c r="K323" s="10">
        <f t="shared" si="92"/>
        <v>0.66956521739130426</v>
      </c>
      <c r="L323" s="8">
        <v>360</v>
      </c>
      <c r="M323" s="8">
        <v>414</v>
      </c>
      <c r="N323" s="10">
        <f t="shared" si="93"/>
        <v>0.625</v>
      </c>
      <c r="O323" s="10">
        <f t="shared" si="94"/>
        <v>0.640625</v>
      </c>
      <c r="P323" s="8">
        <f t="shared" si="95"/>
        <v>600</v>
      </c>
      <c r="Q323" s="8">
        <f t="shared" si="96"/>
        <v>738</v>
      </c>
      <c r="R323" s="8">
        <v>1680.26</v>
      </c>
      <c r="S323" s="8">
        <v>2268.35</v>
      </c>
      <c r="T323" s="11">
        <f t="shared" si="97"/>
        <v>3.780583333333333</v>
      </c>
      <c r="U323" s="7" t="s">
        <v>983</v>
      </c>
      <c r="V323" s="7" t="s">
        <v>984</v>
      </c>
    </row>
    <row r="324" spans="1:22" x14ac:dyDescent="0.25">
      <c r="A324" s="7" t="s">
        <v>985</v>
      </c>
      <c r="B324" s="7" t="s">
        <v>986</v>
      </c>
      <c r="C324" s="7" t="s">
        <v>177</v>
      </c>
      <c r="D324" s="7"/>
      <c r="E324" s="7" t="s">
        <v>799</v>
      </c>
      <c r="F324" s="8">
        <v>200</v>
      </c>
      <c r="G324" s="8">
        <v>230</v>
      </c>
      <c r="H324" s="9">
        <f>IF(OR(F324="",F324=0),"",MAX(F324,IF(ISNUMBER('Нормы и нормо-часы'!K325),ROUNDUP('Нормы и нормо-часы'!K325/(1-$F$3),0),0)))</f>
        <v>240</v>
      </c>
      <c r="I324" s="9">
        <f>IF(OR(G324="",G324=0),"",MAX(G324,IF(ISNUMBER('Нормы и нормо-часы'!L325),ROUNDUP('Нормы и нормо-часы'!L325/(1-$F$3),0),0)))</f>
        <v>288</v>
      </c>
      <c r="J324" s="10">
        <f t="shared" si="91"/>
        <v>0.19999999999999996</v>
      </c>
      <c r="K324" s="10">
        <f t="shared" si="92"/>
        <v>0.25217391304347836</v>
      </c>
      <c r="L324" s="8">
        <v>120</v>
      </c>
      <c r="M324" s="8">
        <v>138</v>
      </c>
      <c r="N324" s="10">
        <f t="shared" si="93"/>
        <v>0.5</v>
      </c>
      <c r="O324" s="10">
        <f t="shared" si="94"/>
        <v>0.52083333333333337</v>
      </c>
      <c r="P324" s="8">
        <f t="shared" si="95"/>
        <v>120</v>
      </c>
      <c r="Q324" s="8">
        <f t="shared" si="96"/>
        <v>150</v>
      </c>
      <c r="R324" s="8">
        <v>217.35</v>
      </c>
      <c r="S324" s="8">
        <v>293.42</v>
      </c>
      <c r="T324" s="11">
        <f t="shared" si="97"/>
        <v>1.4671000000000001</v>
      </c>
      <c r="U324" s="7" t="s">
        <v>810</v>
      </c>
      <c r="V324" s="7"/>
    </row>
    <row r="325" spans="1:22" x14ac:dyDescent="0.25">
      <c r="A325" s="7" t="s">
        <v>987</v>
      </c>
      <c r="B325" s="7" t="s">
        <v>988</v>
      </c>
      <c r="C325" s="7" t="s">
        <v>177</v>
      </c>
      <c r="D325" s="7"/>
      <c r="E325" s="7" t="s">
        <v>799</v>
      </c>
      <c r="F325" s="8">
        <v>200</v>
      </c>
      <c r="G325" s="8">
        <v>230</v>
      </c>
      <c r="H325" s="9">
        <f>IF(OR(F325="",F325=0),"",MAX(F325,IF(ISNUMBER('Нормы и нормо-часы'!K326),ROUNDUP('Нормы и нормо-часы'!K326/(1-$F$3),0),0)))</f>
        <v>240</v>
      </c>
      <c r="I325" s="9">
        <f>IF(OR(G325="",G325=0),"",MAX(G325,IF(ISNUMBER('Нормы и нормо-часы'!L326),ROUNDUP('Нормы и нормо-часы'!L326/(1-$F$3),0),0)))</f>
        <v>288</v>
      </c>
      <c r="J325" s="10">
        <f t="shared" si="91"/>
        <v>0.19999999999999996</v>
      </c>
      <c r="K325" s="10">
        <f t="shared" si="92"/>
        <v>0.25217391304347836</v>
      </c>
      <c r="L325" s="8">
        <v>120</v>
      </c>
      <c r="M325" s="8">
        <v>138</v>
      </c>
      <c r="N325" s="10">
        <f t="shared" si="93"/>
        <v>0.5</v>
      </c>
      <c r="O325" s="10">
        <f t="shared" si="94"/>
        <v>0.52083333333333337</v>
      </c>
      <c r="P325" s="8">
        <f t="shared" si="95"/>
        <v>120</v>
      </c>
      <c r="Q325" s="8">
        <f t="shared" si="96"/>
        <v>150</v>
      </c>
      <c r="R325" s="8">
        <v>217.35</v>
      </c>
      <c r="S325" s="8">
        <v>293.42</v>
      </c>
      <c r="T325" s="11">
        <f t="shared" si="97"/>
        <v>1.4671000000000001</v>
      </c>
      <c r="U325" s="7" t="s">
        <v>810</v>
      </c>
      <c r="V325" s="7"/>
    </row>
    <row r="326" spans="1:22" x14ac:dyDescent="0.25">
      <c r="A326" s="7" t="s">
        <v>989</v>
      </c>
      <c r="B326" s="7" t="s">
        <v>990</v>
      </c>
      <c r="C326" s="7" t="s">
        <v>177</v>
      </c>
      <c r="D326" s="7"/>
      <c r="E326" s="7" t="s">
        <v>799</v>
      </c>
      <c r="F326" s="8">
        <v>200</v>
      </c>
      <c r="G326" s="8">
        <v>230</v>
      </c>
      <c r="H326" s="9">
        <f>IF(OR(F326="",F326=0),"",MAX(F326,IF(ISNUMBER('Нормы и нормо-часы'!K327),ROUNDUP('Нормы и нормо-часы'!K327/(1-$F$3),0),0)))</f>
        <v>240</v>
      </c>
      <c r="I326" s="9">
        <f>IF(OR(G326="",G326=0),"",MAX(G326,IF(ISNUMBER('Нормы и нормо-часы'!L327),ROUNDUP('Нормы и нормо-часы'!L327/(1-$F$3),0),0)))</f>
        <v>288</v>
      </c>
      <c r="J326" s="10">
        <f t="shared" si="91"/>
        <v>0.19999999999999996</v>
      </c>
      <c r="K326" s="10">
        <f t="shared" si="92"/>
        <v>0.25217391304347836</v>
      </c>
      <c r="L326" s="8">
        <v>120</v>
      </c>
      <c r="M326" s="8">
        <v>138</v>
      </c>
      <c r="N326" s="10">
        <f t="shared" si="93"/>
        <v>0.5</v>
      </c>
      <c r="O326" s="10">
        <f t="shared" si="94"/>
        <v>0.52083333333333337</v>
      </c>
      <c r="P326" s="8">
        <f t="shared" si="95"/>
        <v>120</v>
      </c>
      <c r="Q326" s="8">
        <f t="shared" si="96"/>
        <v>150</v>
      </c>
      <c r="R326" s="8">
        <v>217.35</v>
      </c>
      <c r="S326" s="8">
        <v>293.42</v>
      </c>
      <c r="T326" s="11">
        <f t="shared" si="97"/>
        <v>1.4671000000000001</v>
      </c>
      <c r="U326" s="7" t="s">
        <v>810</v>
      </c>
      <c r="V326" s="7"/>
    </row>
    <row r="327" spans="1:22" x14ac:dyDescent="0.25">
      <c r="A327" s="7" t="s">
        <v>991</v>
      </c>
      <c r="B327" s="7" t="s">
        <v>992</v>
      </c>
      <c r="C327" s="7" t="s">
        <v>177</v>
      </c>
      <c r="D327" s="7"/>
      <c r="E327" s="7" t="s">
        <v>799</v>
      </c>
      <c r="F327" s="8">
        <v>1500</v>
      </c>
      <c r="G327" s="8">
        <v>1725</v>
      </c>
      <c r="H327" s="9">
        <f>IF(OR(F327="",F327=0),"",MAX(F327,IF(ISNUMBER('Нормы и нормо-часы'!K328),ROUNDUP('Нормы и нормо-часы'!K328/(1-$F$3),0),0)))</f>
        <v>1920</v>
      </c>
      <c r="I327" s="9">
        <f>IF(OR(G327="",G327=0),"",MAX(G327,IF(ISNUMBER('Нормы и нормо-часы'!L328),ROUNDUP('Нормы и нормо-часы'!L328/(1-$F$3),0),0)))</f>
        <v>2304</v>
      </c>
      <c r="J327" s="10">
        <f t="shared" si="91"/>
        <v>0.28000000000000003</v>
      </c>
      <c r="K327" s="10">
        <f t="shared" si="92"/>
        <v>0.33565217391304358</v>
      </c>
      <c r="L327" s="8">
        <v>900</v>
      </c>
      <c r="M327" s="8">
        <v>1035</v>
      </c>
      <c r="N327" s="10">
        <f t="shared" si="93"/>
        <v>0.53125</v>
      </c>
      <c r="O327" s="10">
        <f t="shared" si="94"/>
        <v>0.55078125</v>
      </c>
      <c r="P327" s="8">
        <f t="shared" si="95"/>
        <v>1020</v>
      </c>
      <c r="Q327" s="8">
        <f t="shared" si="96"/>
        <v>1269</v>
      </c>
      <c r="R327" s="8">
        <v>1787.1</v>
      </c>
      <c r="S327" s="8">
        <v>2412.59</v>
      </c>
      <c r="T327" s="11">
        <f t="shared" si="97"/>
        <v>1.6083933333333333</v>
      </c>
      <c r="U327" s="7" t="s">
        <v>993</v>
      </c>
      <c r="V327" s="7"/>
    </row>
    <row r="328" spans="1:22" x14ac:dyDescent="0.25">
      <c r="A328" s="7" t="s">
        <v>994</v>
      </c>
      <c r="B328" s="7" t="s">
        <v>995</v>
      </c>
      <c r="C328" s="7" t="s">
        <v>177</v>
      </c>
      <c r="D328" s="7"/>
      <c r="E328" s="7" t="s">
        <v>799</v>
      </c>
      <c r="F328" s="8">
        <v>2500</v>
      </c>
      <c r="G328" s="8">
        <v>2875</v>
      </c>
      <c r="H328" s="9">
        <f>IF(OR(F328="",F328=0),"",MAX(F328,IF(ISNUMBER('Нормы и нормо-часы'!K329),ROUNDUP('Нормы и нормо-часы'!K329/(1-$F$3),0),0)))</f>
        <v>2880</v>
      </c>
      <c r="I328" s="9">
        <f>IF(OR(G328="",G328=0),"",MAX(G328,IF(ISNUMBER('Нормы и нормо-часы'!L329),ROUNDUP('Нормы и нормо-часы'!L329/(1-$F$3),0),0)))</f>
        <v>3456</v>
      </c>
      <c r="J328" s="10">
        <f t="shared" si="91"/>
        <v>0.15199999999999991</v>
      </c>
      <c r="K328" s="10">
        <f t="shared" si="92"/>
        <v>0.20208695652173914</v>
      </c>
      <c r="L328" s="8">
        <v>1500</v>
      </c>
      <c r="M328" s="8">
        <v>1725</v>
      </c>
      <c r="N328" s="10">
        <f t="shared" si="93"/>
        <v>0.47916666666666669</v>
      </c>
      <c r="O328" s="10">
        <f t="shared" si="94"/>
        <v>0.50086805555555558</v>
      </c>
      <c r="P328" s="8">
        <f t="shared" si="95"/>
        <v>1380</v>
      </c>
      <c r="Q328" s="8">
        <f t="shared" si="96"/>
        <v>1731</v>
      </c>
      <c r="R328" s="8">
        <v>3018.75</v>
      </c>
      <c r="S328" s="8">
        <v>4075.31</v>
      </c>
      <c r="T328" s="11">
        <f t="shared" si="97"/>
        <v>1.6301239999999999</v>
      </c>
      <c r="U328" s="7" t="s">
        <v>996</v>
      </c>
      <c r="V328" s="7"/>
    </row>
    <row r="329" spans="1:22" x14ac:dyDescent="0.25">
      <c r="A329" s="7" t="s">
        <v>997</v>
      </c>
      <c r="B329" s="7" t="s">
        <v>998</v>
      </c>
      <c r="C329" s="7" t="s">
        <v>177</v>
      </c>
      <c r="D329" s="7"/>
      <c r="E329" s="7" t="s">
        <v>799</v>
      </c>
      <c r="F329" s="8">
        <v>800</v>
      </c>
      <c r="G329" s="8">
        <v>920</v>
      </c>
      <c r="H329" s="9">
        <f>IF(OR(F329="",F329=0),"",MAX(F329,IF(ISNUMBER('Нормы и нормо-часы'!K330),ROUNDUP('Нормы и нормо-часы'!K330/(1-$F$3),0),0)))</f>
        <v>960</v>
      </c>
      <c r="I329" s="9">
        <f>IF(OR(G329="",G329=0),"",MAX(G329,IF(ISNUMBER('Нормы и нормо-часы'!L330),ROUNDUP('Нормы и нормо-часы'!L330/(1-$F$3),0),0)))</f>
        <v>1152</v>
      </c>
      <c r="J329" s="10">
        <f t="shared" si="91"/>
        <v>0.19999999999999996</v>
      </c>
      <c r="K329" s="10">
        <f t="shared" si="92"/>
        <v>0.25217391304347836</v>
      </c>
      <c r="L329" s="8">
        <v>480</v>
      </c>
      <c r="M329" s="8">
        <v>552</v>
      </c>
      <c r="N329" s="10">
        <f t="shared" si="93"/>
        <v>0.5</v>
      </c>
      <c r="O329" s="10">
        <f t="shared" si="94"/>
        <v>0.52083333333333337</v>
      </c>
      <c r="P329" s="8">
        <f t="shared" si="95"/>
        <v>480</v>
      </c>
      <c r="Q329" s="8">
        <f t="shared" si="96"/>
        <v>600</v>
      </c>
      <c r="R329" s="8">
        <v>1183.3499999999999</v>
      </c>
      <c r="S329" s="8">
        <v>1597.52</v>
      </c>
      <c r="T329" s="11">
        <f t="shared" si="97"/>
        <v>1.9968999999999999</v>
      </c>
      <c r="U329" s="7" t="s">
        <v>810</v>
      </c>
      <c r="V329" s="7"/>
    </row>
    <row r="330" spans="1:22" x14ac:dyDescent="0.25">
      <c r="A330" s="7" t="s">
        <v>999</v>
      </c>
      <c r="B330" s="7" t="s">
        <v>1000</v>
      </c>
      <c r="C330" s="7" t="s">
        <v>177</v>
      </c>
      <c r="D330" s="7"/>
      <c r="E330" s="7" t="s">
        <v>799</v>
      </c>
      <c r="F330" s="8">
        <v>600</v>
      </c>
      <c r="G330" s="8">
        <v>690</v>
      </c>
      <c r="H330" s="9">
        <f>IF(OR(F330="",F330=0),"",MAX(F330,IF(ISNUMBER('Нормы и нормо-часы'!K331),ROUNDUP('Нормы и нормо-часы'!K331/(1-$F$3),0),0)))</f>
        <v>800</v>
      </c>
      <c r="I330" s="9">
        <f>IF(OR(G330="",G330=0),"",MAX(G330,IF(ISNUMBER('Нормы и нормо-часы'!L331),ROUNDUP('Нормы и нормо-часы'!L331/(1-$F$3),0),0)))</f>
        <v>960</v>
      </c>
      <c r="J330" s="10">
        <f t="shared" si="91"/>
        <v>0.33333333333333326</v>
      </c>
      <c r="K330" s="10">
        <f t="shared" si="92"/>
        <v>0.39130434782608692</v>
      </c>
      <c r="L330" s="8">
        <v>360</v>
      </c>
      <c r="M330" s="8">
        <v>414</v>
      </c>
      <c r="N330" s="10">
        <f t="shared" si="93"/>
        <v>0.55000000000000004</v>
      </c>
      <c r="O330" s="10">
        <f t="shared" si="94"/>
        <v>0.56874999999999998</v>
      </c>
      <c r="P330" s="8">
        <f t="shared" si="95"/>
        <v>440</v>
      </c>
      <c r="Q330" s="8">
        <f t="shared" si="96"/>
        <v>546</v>
      </c>
      <c r="R330" s="8">
        <v>676.2</v>
      </c>
      <c r="S330" s="8">
        <v>912.87</v>
      </c>
      <c r="T330" s="11">
        <f t="shared" si="97"/>
        <v>1.52145</v>
      </c>
      <c r="U330" s="7" t="s">
        <v>1001</v>
      </c>
      <c r="V330" s="7"/>
    </row>
    <row r="331" spans="1:22" x14ac:dyDescent="0.25">
      <c r="A331" s="7" t="s">
        <v>1002</v>
      </c>
      <c r="B331" s="7" t="s">
        <v>1003</v>
      </c>
      <c r="C331" s="7" t="s">
        <v>177</v>
      </c>
      <c r="D331" s="7"/>
      <c r="E331" s="7" t="s">
        <v>41</v>
      </c>
      <c r="F331" s="8">
        <v>500</v>
      </c>
      <c r="G331" s="8">
        <v>575</v>
      </c>
      <c r="H331" s="9">
        <f>IF(OR(F331="",F331=0),"",MAX(F331,IF(ISNUMBER('Нормы и нормо-часы'!K332),ROUNDUP('Нормы и нормо-часы'!K332/(1-$F$3),0),0)))</f>
        <v>600</v>
      </c>
      <c r="I331" s="9">
        <f>IF(OR(G331="",G331=0),"",MAX(G331,IF(ISNUMBER('Нормы и нормо-часы'!L332),ROUNDUP('Нормы и нормо-часы'!L332/(1-$F$3),0),0)))</f>
        <v>720</v>
      </c>
      <c r="J331" s="10">
        <f t="shared" si="91"/>
        <v>0.19999999999999996</v>
      </c>
      <c r="K331" s="10">
        <f t="shared" si="92"/>
        <v>0.25217391304347836</v>
      </c>
      <c r="L331" s="8">
        <v>300</v>
      </c>
      <c r="M331" s="8">
        <v>345</v>
      </c>
      <c r="N331" s="10">
        <f t="shared" si="93"/>
        <v>0.5</v>
      </c>
      <c r="O331" s="10">
        <f t="shared" si="94"/>
        <v>0.52083333333333337</v>
      </c>
      <c r="P331" s="8">
        <f t="shared" si="95"/>
        <v>300</v>
      </c>
      <c r="Q331" s="8">
        <f t="shared" si="96"/>
        <v>375</v>
      </c>
      <c r="R331" s="8">
        <v>579.6</v>
      </c>
      <c r="S331" s="8">
        <v>782.46</v>
      </c>
      <c r="T331" s="11">
        <f t="shared" si="97"/>
        <v>1.5649200000000001</v>
      </c>
      <c r="U331" s="7" t="s">
        <v>1004</v>
      </c>
      <c r="V331" s="7" t="s">
        <v>1005</v>
      </c>
    </row>
    <row r="332" spans="1:22" x14ac:dyDescent="0.25">
      <c r="A332" s="7" t="s">
        <v>1006</v>
      </c>
      <c r="B332" s="7" t="s">
        <v>1007</v>
      </c>
      <c r="C332" s="7" t="s">
        <v>177</v>
      </c>
      <c r="D332" s="7"/>
      <c r="E332" s="7" t="s">
        <v>799</v>
      </c>
      <c r="F332" s="8">
        <v>200</v>
      </c>
      <c r="G332" s="8">
        <v>230</v>
      </c>
      <c r="H332" s="9">
        <f>IF(OR(F332="",F332=0),"",MAX(F332,IF(ISNUMBER('Нормы и нормо-часы'!K333),ROUNDUP('Нормы и нормо-часы'!K333/(1-$F$3),0),0)))</f>
        <v>240</v>
      </c>
      <c r="I332" s="9">
        <f>IF(OR(G332="",G332=0),"",MAX(G332,IF(ISNUMBER('Нормы и нормо-часы'!L333),ROUNDUP('Нормы и нормо-часы'!L333/(1-$F$3),0),0)))</f>
        <v>288</v>
      </c>
      <c r="J332" s="10">
        <f t="shared" si="91"/>
        <v>0.19999999999999996</v>
      </c>
      <c r="K332" s="10">
        <f t="shared" si="92"/>
        <v>0.25217391304347836</v>
      </c>
      <c r="L332" s="8">
        <v>120</v>
      </c>
      <c r="M332" s="8">
        <v>138</v>
      </c>
      <c r="N332" s="10">
        <f t="shared" si="93"/>
        <v>0.5</v>
      </c>
      <c r="O332" s="10">
        <f t="shared" si="94"/>
        <v>0.52083333333333337</v>
      </c>
      <c r="P332" s="8">
        <f t="shared" si="95"/>
        <v>120</v>
      </c>
      <c r="Q332" s="8">
        <f t="shared" si="96"/>
        <v>150</v>
      </c>
      <c r="R332" s="8">
        <v>217.35</v>
      </c>
      <c r="S332" s="8">
        <v>293.42</v>
      </c>
      <c r="T332" s="11">
        <f t="shared" si="97"/>
        <v>1.4671000000000001</v>
      </c>
      <c r="U332" s="7" t="s">
        <v>810</v>
      </c>
      <c r="V332" s="7"/>
    </row>
    <row r="333" spans="1:22" x14ac:dyDescent="0.25">
      <c r="A333" s="7" t="s">
        <v>1008</v>
      </c>
      <c r="B333" s="7" t="s">
        <v>1009</v>
      </c>
      <c r="C333" s="7" t="s">
        <v>177</v>
      </c>
      <c r="D333" s="7"/>
      <c r="E333" s="7" t="s">
        <v>799</v>
      </c>
      <c r="F333" s="8">
        <v>800</v>
      </c>
      <c r="G333" s="8">
        <v>920</v>
      </c>
      <c r="H333" s="9">
        <f>IF(OR(F333="",F333=0),"",MAX(F333,IF(ISNUMBER('Нормы и нормо-часы'!K334),ROUNDUP('Нормы и нормо-часы'!K334/(1-$F$3),0),0)))</f>
        <v>960</v>
      </c>
      <c r="I333" s="9">
        <f>IF(OR(G333="",G333=0),"",MAX(G333,IF(ISNUMBER('Нормы и нормо-часы'!L334),ROUNDUP('Нормы и нормо-часы'!L334/(1-$F$3),0),0)))</f>
        <v>1152</v>
      </c>
      <c r="J333" s="10">
        <f t="shared" si="91"/>
        <v>0.19999999999999996</v>
      </c>
      <c r="K333" s="10">
        <f t="shared" si="92"/>
        <v>0.25217391304347836</v>
      </c>
      <c r="L333" s="8">
        <v>480</v>
      </c>
      <c r="M333" s="8">
        <v>552</v>
      </c>
      <c r="N333" s="10">
        <f t="shared" si="93"/>
        <v>0.5</v>
      </c>
      <c r="O333" s="10">
        <f t="shared" si="94"/>
        <v>0.52083333333333337</v>
      </c>
      <c r="P333" s="8">
        <f t="shared" si="95"/>
        <v>480</v>
      </c>
      <c r="Q333" s="8">
        <f t="shared" si="96"/>
        <v>600</v>
      </c>
      <c r="R333" s="8">
        <v>748.65</v>
      </c>
      <c r="S333" s="8">
        <v>1010.68</v>
      </c>
      <c r="T333" s="11">
        <f t="shared" si="97"/>
        <v>1.26335</v>
      </c>
      <c r="U333" s="7" t="s">
        <v>810</v>
      </c>
      <c r="V333" s="7"/>
    </row>
    <row r="334" spans="1:22" x14ac:dyDescent="0.25">
      <c r="A334" s="7" t="s">
        <v>1010</v>
      </c>
      <c r="B334" s="7" t="s">
        <v>1011</v>
      </c>
      <c r="C334" s="7" t="s">
        <v>177</v>
      </c>
      <c r="D334" s="7"/>
      <c r="E334" s="7" t="s">
        <v>799</v>
      </c>
      <c r="F334" s="8">
        <v>1300</v>
      </c>
      <c r="G334" s="8">
        <v>1495</v>
      </c>
      <c r="H334" s="9">
        <f>IF(OR(F334="",F334=0),"",MAX(F334,IF(ISNUMBER('Нормы и нормо-часы'!K335),ROUNDUP('Нормы и нормо-часы'!K335/(1-$F$3),0),0)))</f>
        <v>1600</v>
      </c>
      <c r="I334" s="9">
        <f>IF(OR(G334="",G334=0),"",MAX(G334,IF(ISNUMBER('Нормы и нормо-часы'!L335),ROUNDUP('Нормы и нормо-часы'!L335/(1-$F$3),0),0)))</f>
        <v>1920</v>
      </c>
      <c r="J334" s="10">
        <f t="shared" si="91"/>
        <v>0.23076923076923084</v>
      </c>
      <c r="K334" s="10">
        <f t="shared" si="92"/>
        <v>0.28428093645484953</v>
      </c>
      <c r="L334" s="8">
        <v>780</v>
      </c>
      <c r="M334" s="8">
        <v>897</v>
      </c>
      <c r="N334" s="10">
        <f t="shared" si="93"/>
        <v>0.51249999999999996</v>
      </c>
      <c r="O334" s="10">
        <f t="shared" si="94"/>
        <v>0.53281250000000002</v>
      </c>
      <c r="P334" s="8">
        <f t="shared" si="95"/>
        <v>820</v>
      </c>
      <c r="Q334" s="8">
        <f t="shared" si="96"/>
        <v>1023</v>
      </c>
      <c r="R334" s="8">
        <v>1461.08</v>
      </c>
      <c r="S334" s="8">
        <v>1972.46</v>
      </c>
      <c r="T334" s="11">
        <f t="shared" si="97"/>
        <v>1.5172769230769232</v>
      </c>
      <c r="U334" s="7" t="s">
        <v>1012</v>
      </c>
      <c r="V334" s="7"/>
    </row>
    <row r="335" spans="1:22" x14ac:dyDescent="0.25">
      <c r="A335" s="7" t="s">
        <v>1013</v>
      </c>
      <c r="B335" s="7" t="s">
        <v>1014</v>
      </c>
      <c r="C335" s="7" t="s">
        <v>177</v>
      </c>
      <c r="D335" s="7"/>
      <c r="E335" s="7" t="s">
        <v>799</v>
      </c>
      <c r="F335" s="8">
        <v>500</v>
      </c>
      <c r="G335" s="8">
        <v>575</v>
      </c>
      <c r="H335" s="9">
        <f>IF(OR(F335="",F335=0),"",MAX(F335,IF(ISNUMBER('Нормы и нормо-часы'!K336),ROUNDUP('Нормы и нормо-часы'!K336/(1-$F$3),0),0)))</f>
        <v>640</v>
      </c>
      <c r="I335" s="9">
        <f>IF(OR(G335="",G335=0),"",MAX(G335,IF(ISNUMBER('Нормы и нормо-часы'!L336),ROUNDUP('Нормы и нормо-часы'!L336/(1-$F$3),0),0)))</f>
        <v>768</v>
      </c>
      <c r="J335" s="10">
        <f t="shared" si="91"/>
        <v>0.28000000000000003</v>
      </c>
      <c r="K335" s="10">
        <f t="shared" si="92"/>
        <v>0.33565217391304358</v>
      </c>
      <c r="L335" s="8">
        <v>300</v>
      </c>
      <c r="M335" s="8">
        <v>345</v>
      </c>
      <c r="N335" s="10">
        <f t="shared" si="93"/>
        <v>0.53125</v>
      </c>
      <c r="O335" s="10">
        <f t="shared" si="94"/>
        <v>0.55078125</v>
      </c>
      <c r="P335" s="8">
        <f t="shared" si="95"/>
        <v>340</v>
      </c>
      <c r="Q335" s="8">
        <f t="shared" si="96"/>
        <v>423</v>
      </c>
      <c r="R335" s="8">
        <v>627.9</v>
      </c>
      <c r="S335" s="8">
        <v>847.67</v>
      </c>
      <c r="T335" s="11">
        <f t="shared" si="97"/>
        <v>1.6953399999999998</v>
      </c>
      <c r="U335" s="7" t="s">
        <v>810</v>
      </c>
      <c r="V335" s="7"/>
    </row>
    <row r="336" spans="1:22" x14ac:dyDescent="0.25">
      <c r="A336" s="7" t="s">
        <v>1015</v>
      </c>
      <c r="B336" s="7" t="s">
        <v>1016</v>
      </c>
      <c r="C336" s="7" t="s">
        <v>177</v>
      </c>
      <c r="D336" s="7"/>
      <c r="E336" s="7" t="s">
        <v>799</v>
      </c>
      <c r="F336" s="8">
        <v>500</v>
      </c>
      <c r="G336" s="8">
        <v>575</v>
      </c>
      <c r="H336" s="9">
        <f>IF(OR(F336="",F336=0),"",MAX(F336,IF(ISNUMBER('Нормы и нормо-часы'!K337),ROUNDUP('Нормы и нормо-часы'!K337/(1-$F$3),0),0)))</f>
        <v>640</v>
      </c>
      <c r="I336" s="9">
        <f>IF(OR(G336="",G336=0),"",MAX(G336,IF(ISNUMBER('Нормы и нормо-часы'!L337),ROUNDUP('Нормы и нормо-часы'!L337/(1-$F$3),0),0)))</f>
        <v>768</v>
      </c>
      <c r="J336" s="10">
        <f t="shared" si="91"/>
        <v>0.28000000000000003</v>
      </c>
      <c r="K336" s="10">
        <f t="shared" si="92"/>
        <v>0.33565217391304358</v>
      </c>
      <c r="L336" s="8">
        <v>300</v>
      </c>
      <c r="M336" s="8">
        <v>345</v>
      </c>
      <c r="N336" s="10">
        <f t="shared" si="93"/>
        <v>0.53125</v>
      </c>
      <c r="O336" s="10">
        <f t="shared" si="94"/>
        <v>0.55078125</v>
      </c>
      <c r="P336" s="8">
        <f t="shared" si="95"/>
        <v>340</v>
      </c>
      <c r="Q336" s="8">
        <f t="shared" si="96"/>
        <v>423</v>
      </c>
      <c r="R336" s="8">
        <v>555.45000000000005</v>
      </c>
      <c r="S336" s="8">
        <v>749.86</v>
      </c>
      <c r="T336" s="11">
        <f t="shared" si="97"/>
        <v>1.4997199999999999</v>
      </c>
      <c r="U336" s="7" t="s">
        <v>810</v>
      </c>
      <c r="V336" s="7"/>
    </row>
    <row r="337" spans="1:22" x14ac:dyDescent="0.25">
      <c r="A337" s="7" t="s">
        <v>1017</v>
      </c>
      <c r="B337" s="7" t="s">
        <v>1018</v>
      </c>
      <c r="C337" s="7" t="s">
        <v>177</v>
      </c>
      <c r="D337" s="7"/>
      <c r="E337" s="7" t="s">
        <v>799</v>
      </c>
      <c r="F337" s="8">
        <v>500</v>
      </c>
      <c r="G337" s="8">
        <v>575</v>
      </c>
      <c r="H337" s="9">
        <f>IF(OR(F337="",F337=0),"",MAX(F337,IF(ISNUMBER('Нормы и нормо-часы'!K338),ROUNDUP('Нормы и нормо-часы'!K338/(1-$F$3),0),0)))</f>
        <v>640</v>
      </c>
      <c r="I337" s="9">
        <f>IF(OR(G337="",G337=0),"",MAX(G337,IF(ISNUMBER('Нормы и нормо-часы'!L338),ROUNDUP('Нормы и нормо-часы'!L338/(1-$F$3),0),0)))</f>
        <v>768</v>
      </c>
      <c r="J337" s="10">
        <f t="shared" si="91"/>
        <v>0.28000000000000003</v>
      </c>
      <c r="K337" s="10">
        <f t="shared" si="92"/>
        <v>0.33565217391304358</v>
      </c>
      <c r="L337" s="8">
        <v>300</v>
      </c>
      <c r="M337" s="8">
        <v>345</v>
      </c>
      <c r="N337" s="10">
        <f t="shared" si="93"/>
        <v>0.53125</v>
      </c>
      <c r="O337" s="10">
        <f t="shared" si="94"/>
        <v>0.55078125</v>
      </c>
      <c r="P337" s="8">
        <f t="shared" si="95"/>
        <v>340</v>
      </c>
      <c r="Q337" s="8">
        <f t="shared" si="96"/>
        <v>423</v>
      </c>
      <c r="R337" s="8">
        <v>555.45000000000005</v>
      </c>
      <c r="S337" s="8">
        <v>749.86</v>
      </c>
      <c r="T337" s="11">
        <f t="shared" si="97"/>
        <v>1.4997199999999999</v>
      </c>
      <c r="U337" s="7" t="s">
        <v>810</v>
      </c>
      <c r="V337" s="7"/>
    </row>
    <row r="338" spans="1:22" x14ac:dyDescent="0.25">
      <c r="A338" s="7" t="s">
        <v>1019</v>
      </c>
      <c r="B338" s="7" t="s">
        <v>1020</v>
      </c>
      <c r="C338" s="7" t="s">
        <v>177</v>
      </c>
      <c r="D338" s="7"/>
      <c r="E338" s="7" t="s">
        <v>799</v>
      </c>
      <c r="F338" s="8">
        <v>1300</v>
      </c>
      <c r="G338" s="8">
        <v>1495</v>
      </c>
      <c r="H338" s="9">
        <f>IF(OR(F338="",F338=0),"",MAX(F338,IF(ISNUMBER('Нормы и нормо-часы'!K339),ROUNDUP('Нормы и нормо-часы'!K339/(1-$F$3),0),0)))</f>
        <v>1600</v>
      </c>
      <c r="I338" s="9">
        <f>IF(OR(G338="",G338=0),"",MAX(G338,IF(ISNUMBER('Нормы и нормо-часы'!L339),ROUNDUP('Нормы и нормо-часы'!L339/(1-$F$3),0),0)))</f>
        <v>1920</v>
      </c>
      <c r="J338" s="10">
        <f t="shared" si="91"/>
        <v>0.23076923076923084</v>
      </c>
      <c r="K338" s="10">
        <f t="shared" si="92"/>
        <v>0.28428093645484953</v>
      </c>
      <c r="L338" s="8">
        <v>780</v>
      </c>
      <c r="M338" s="8">
        <v>897</v>
      </c>
      <c r="N338" s="10">
        <f t="shared" si="93"/>
        <v>0.51249999999999996</v>
      </c>
      <c r="O338" s="10">
        <f t="shared" si="94"/>
        <v>0.53281250000000002</v>
      </c>
      <c r="P338" s="8">
        <f t="shared" si="95"/>
        <v>820</v>
      </c>
      <c r="Q338" s="8">
        <f t="shared" si="96"/>
        <v>1023</v>
      </c>
      <c r="R338" s="8">
        <v>1265.46</v>
      </c>
      <c r="S338" s="8">
        <v>1708.37</v>
      </c>
      <c r="T338" s="11">
        <f t="shared" si="97"/>
        <v>1.3141307692307691</v>
      </c>
      <c r="U338" s="7" t="s">
        <v>810</v>
      </c>
      <c r="V338" s="7"/>
    </row>
    <row r="339" spans="1:22" x14ac:dyDescent="0.25">
      <c r="A339" s="7" t="s">
        <v>1021</v>
      </c>
      <c r="B339" s="7" t="s">
        <v>1022</v>
      </c>
      <c r="C339" s="7" t="s">
        <v>177</v>
      </c>
      <c r="D339" s="7"/>
      <c r="E339" s="7" t="s">
        <v>799</v>
      </c>
      <c r="F339" s="8">
        <v>1300</v>
      </c>
      <c r="G339" s="8">
        <v>1495</v>
      </c>
      <c r="H339" s="9">
        <f>IF(OR(F339="",F339=0),"",MAX(F339,IF(ISNUMBER('Нормы и нормо-часы'!K340),ROUNDUP('Нормы и нормо-часы'!K340/(1-$F$3),0),0)))</f>
        <v>1600</v>
      </c>
      <c r="I339" s="9">
        <f>IF(OR(G339="",G339=0),"",MAX(G339,IF(ISNUMBER('Нормы и нормо-часы'!L340),ROUNDUP('Нормы и нормо-часы'!L340/(1-$F$3),0),0)))</f>
        <v>1920</v>
      </c>
      <c r="J339" s="10">
        <f t="shared" si="91"/>
        <v>0.23076923076923084</v>
      </c>
      <c r="K339" s="10">
        <f t="shared" si="92"/>
        <v>0.28428093645484953</v>
      </c>
      <c r="L339" s="8">
        <v>780</v>
      </c>
      <c r="M339" s="8">
        <v>897</v>
      </c>
      <c r="N339" s="10">
        <f t="shared" si="93"/>
        <v>0.51249999999999996</v>
      </c>
      <c r="O339" s="10">
        <f t="shared" si="94"/>
        <v>0.53281250000000002</v>
      </c>
      <c r="P339" s="8">
        <f t="shared" si="95"/>
        <v>820</v>
      </c>
      <c r="Q339" s="8">
        <f t="shared" si="96"/>
        <v>1023</v>
      </c>
      <c r="R339" s="8">
        <v>1436.93</v>
      </c>
      <c r="S339" s="8">
        <v>1939.86</v>
      </c>
      <c r="T339" s="11">
        <f t="shared" si="97"/>
        <v>1.4922</v>
      </c>
      <c r="U339" s="7" t="s">
        <v>810</v>
      </c>
      <c r="V339" s="7"/>
    </row>
    <row r="340" spans="1:22" x14ac:dyDescent="0.25">
      <c r="A340" s="7" t="s">
        <v>1023</v>
      </c>
      <c r="B340" s="7" t="s">
        <v>1024</v>
      </c>
      <c r="C340" s="7" t="s">
        <v>177</v>
      </c>
      <c r="D340" s="7"/>
      <c r="E340" s="7" t="s">
        <v>799</v>
      </c>
      <c r="F340" s="8">
        <v>200</v>
      </c>
      <c r="G340" s="8">
        <v>230</v>
      </c>
      <c r="H340" s="9">
        <f>IF(OR(F340="",F340=0),"",MAX(F340,IF(ISNUMBER('Нормы и нормо-часы'!K341),ROUNDUP('Нормы и нормо-часы'!K341/(1-$F$3),0),0)))</f>
        <v>240</v>
      </c>
      <c r="I340" s="9">
        <f>IF(OR(G340="",G340=0),"",MAX(G340,IF(ISNUMBER('Нормы и нормо-часы'!L341),ROUNDUP('Нормы и нормо-часы'!L341/(1-$F$3),0),0)))</f>
        <v>288</v>
      </c>
      <c r="J340" s="10">
        <f t="shared" si="91"/>
        <v>0.19999999999999996</v>
      </c>
      <c r="K340" s="10">
        <f t="shared" si="92"/>
        <v>0.25217391304347836</v>
      </c>
      <c r="L340" s="8">
        <v>120</v>
      </c>
      <c r="M340" s="8">
        <v>138</v>
      </c>
      <c r="N340" s="10">
        <f t="shared" si="93"/>
        <v>0.5</v>
      </c>
      <c r="O340" s="10">
        <f t="shared" si="94"/>
        <v>0.52083333333333337</v>
      </c>
      <c r="P340" s="8">
        <f t="shared" si="95"/>
        <v>120</v>
      </c>
      <c r="Q340" s="8">
        <f t="shared" si="96"/>
        <v>150</v>
      </c>
      <c r="R340" s="8">
        <v>217.35</v>
      </c>
      <c r="S340" s="8">
        <v>293.42</v>
      </c>
      <c r="T340" s="11">
        <f t="shared" si="97"/>
        <v>1.4671000000000001</v>
      </c>
      <c r="U340" s="7" t="s">
        <v>810</v>
      </c>
      <c r="V340" s="7"/>
    </row>
    <row r="341" spans="1:22" x14ac:dyDescent="0.25">
      <c r="A341" s="7" t="s">
        <v>1025</v>
      </c>
      <c r="B341" s="7" t="s">
        <v>1026</v>
      </c>
      <c r="C341" s="7" t="s">
        <v>54</v>
      </c>
      <c r="D341" s="7"/>
      <c r="E341" s="7" t="s">
        <v>799</v>
      </c>
      <c r="F341" s="8">
        <v>900</v>
      </c>
      <c r="G341" s="8">
        <v>1035</v>
      </c>
      <c r="H341" s="9">
        <f>IF(OR(F341="",F341=0),"",MAX(F341,IF(ISNUMBER('Нормы и нормо-часы'!K342),ROUNDUP('Нормы и нормо-часы'!K342/(1-$F$3),0),0)))</f>
        <v>1280</v>
      </c>
      <c r="I341" s="9">
        <f>IF(OR(G341="",G341=0),"",MAX(G341,IF(ISNUMBER('Нормы и нормо-часы'!L342),ROUNDUP('Нормы и нормо-часы'!L342/(1-$F$3),0),0)))</f>
        <v>1536</v>
      </c>
      <c r="J341" s="10">
        <f t="shared" si="91"/>
        <v>0.42222222222222228</v>
      </c>
      <c r="K341" s="10">
        <f t="shared" si="92"/>
        <v>0.48405797101449277</v>
      </c>
      <c r="L341" s="8">
        <v>540</v>
      </c>
      <c r="M341" s="8">
        <v>621</v>
      </c>
      <c r="N341" s="10">
        <f t="shared" si="93"/>
        <v>0.578125</v>
      </c>
      <c r="O341" s="10">
        <f t="shared" si="94"/>
        <v>0.595703125</v>
      </c>
      <c r="P341" s="8">
        <f t="shared" si="95"/>
        <v>740</v>
      </c>
      <c r="Q341" s="8">
        <f t="shared" si="96"/>
        <v>915</v>
      </c>
      <c r="R341" s="8">
        <v>2453.64</v>
      </c>
      <c r="S341" s="8">
        <v>3312.41</v>
      </c>
      <c r="T341" s="11">
        <f t="shared" si="97"/>
        <v>3.6804555555555556</v>
      </c>
      <c r="U341" s="7" t="s">
        <v>983</v>
      </c>
      <c r="V341" s="7" t="s">
        <v>1027</v>
      </c>
    </row>
    <row r="342" spans="1:22" x14ac:dyDescent="0.25">
      <c r="A342" s="7" t="s">
        <v>1028</v>
      </c>
      <c r="B342" s="7" t="s">
        <v>1029</v>
      </c>
      <c r="C342" s="7" t="s">
        <v>177</v>
      </c>
      <c r="D342" s="7"/>
      <c r="E342" s="7" t="s">
        <v>799</v>
      </c>
      <c r="F342" s="8">
        <v>400</v>
      </c>
      <c r="G342" s="8">
        <v>460</v>
      </c>
      <c r="H342" s="9">
        <f>IF(OR(F342="",F342=0),"",MAX(F342,IF(ISNUMBER('Нормы и нормо-часы'!K343),ROUNDUP('Нормы и нормо-часы'!K343/(1-$F$3),0),0)))</f>
        <v>480</v>
      </c>
      <c r="I342" s="9">
        <f>IF(OR(G342="",G342=0),"",MAX(G342,IF(ISNUMBER('Нормы и нормо-часы'!L343),ROUNDUP('Нормы и нормо-часы'!L343/(1-$F$3),0),0)))</f>
        <v>576</v>
      </c>
      <c r="J342" s="10">
        <f t="shared" si="91"/>
        <v>0.19999999999999996</v>
      </c>
      <c r="K342" s="10">
        <f t="shared" si="92"/>
        <v>0.25217391304347836</v>
      </c>
      <c r="L342" s="8">
        <v>240</v>
      </c>
      <c r="M342" s="8">
        <v>276</v>
      </c>
      <c r="N342" s="10">
        <f t="shared" si="93"/>
        <v>0.5</v>
      </c>
      <c r="O342" s="10">
        <f t="shared" si="94"/>
        <v>0.52083333333333337</v>
      </c>
      <c r="P342" s="8">
        <f t="shared" si="95"/>
        <v>240</v>
      </c>
      <c r="Q342" s="8">
        <f t="shared" si="96"/>
        <v>300</v>
      </c>
      <c r="R342" s="8">
        <v>507.15</v>
      </c>
      <c r="S342" s="8">
        <v>684.65</v>
      </c>
      <c r="T342" s="11">
        <f t="shared" si="97"/>
        <v>1.711625</v>
      </c>
      <c r="U342" s="7" t="s">
        <v>810</v>
      </c>
      <c r="V342" s="7"/>
    </row>
    <row r="343" spans="1:22" x14ac:dyDescent="0.25">
      <c r="A343" s="7" t="s">
        <v>1030</v>
      </c>
      <c r="B343" s="7" t="s">
        <v>1031</v>
      </c>
      <c r="C343" s="7" t="s">
        <v>177</v>
      </c>
      <c r="D343" s="7"/>
      <c r="E343" s="7" t="s">
        <v>799</v>
      </c>
      <c r="F343" s="8">
        <v>500</v>
      </c>
      <c r="G343" s="8">
        <v>575</v>
      </c>
      <c r="H343" s="9">
        <f>IF(OR(F343="",F343=0),"",MAX(F343,IF(ISNUMBER('Нормы и нормо-часы'!K344),ROUNDUP('Нормы и нормо-часы'!K344/(1-$F$3),0),0)))</f>
        <v>640</v>
      </c>
      <c r="I343" s="9">
        <f>IF(OR(G343="",G343=0),"",MAX(G343,IF(ISNUMBER('Нормы и нормо-часы'!L344),ROUNDUP('Нормы и нормо-часы'!L344/(1-$F$3),0),0)))</f>
        <v>768</v>
      </c>
      <c r="J343" s="10">
        <f t="shared" si="91"/>
        <v>0.28000000000000003</v>
      </c>
      <c r="K343" s="10">
        <f t="shared" si="92"/>
        <v>0.33565217391304358</v>
      </c>
      <c r="L343" s="8">
        <v>300</v>
      </c>
      <c r="M343" s="8">
        <v>345</v>
      </c>
      <c r="N343" s="10">
        <f t="shared" si="93"/>
        <v>0.53125</v>
      </c>
      <c r="O343" s="10">
        <f t="shared" si="94"/>
        <v>0.55078125</v>
      </c>
      <c r="P343" s="8">
        <f t="shared" si="95"/>
        <v>340</v>
      </c>
      <c r="Q343" s="8">
        <f t="shared" si="96"/>
        <v>423</v>
      </c>
      <c r="R343" s="8">
        <v>530.09</v>
      </c>
      <c r="S343" s="8">
        <v>715.62</v>
      </c>
      <c r="T343" s="11">
        <f t="shared" si="97"/>
        <v>1.4312400000000001</v>
      </c>
      <c r="U343" s="7" t="s">
        <v>810</v>
      </c>
      <c r="V343" s="7"/>
    </row>
    <row r="344" spans="1:22" x14ac:dyDescent="0.25">
      <c r="A344" s="7" t="s">
        <v>1032</v>
      </c>
      <c r="B344" s="7" t="s">
        <v>1033</v>
      </c>
      <c r="C344" s="7" t="s">
        <v>177</v>
      </c>
      <c r="D344" s="7"/>
      <c r="E344" s="7" t="s">
        <v>799</v>
      </c>
      <c r="F344" s="8">
        <v>2000</v>
      </c>
      <c r="G344" s="8">
        <v>2300</v>
      </c>
      <c r="H344" s="9">
        <f>IF(OR(F344="",F344=0),"",MAX(F344,IF(ISNUMBER('Нормы и нормо-часы'!K345),ROUNDUP('Нормы и нормо-часы'!K345/(1-$F$3),0),0)))</f>
        <v>2400</v>
      </c>
      <c r="I344" s="9">
        <f>IF(OR(G344="",G344=0),"",MAX(G344,IF(ISNUMBER('Нормы и нормо-часы'!L345),ROUNDUP('Нормы и нормо-часы'!L345/(1-$F$3),0),0)))</f>
        <v>2880</v>
      </c>
      <c r="J344" s="10">
        <f t="shared" si="91"/>
        <v>0.19999999999999996</v>
      </c>
      <c r="K344" s="10">
        <f t="shared" si="92"/>
        <v>0.25217391304347836</v>
      </c>
      <c r="L344" s="8">
        <v>1200</v>
      </c>
      <c r="M344" s="8">
        <v>1380</v>
      </c>
      <c r="N344" s="10">
        <f t="shared" si="93"/>
        <v>0.5</v>
      </c>
      <c r="O344" s="10">
        <f t="shared" si="94"/>
        <v>0.52083333333333337</v>
      </c>
      <c r="P344" s="8">
        <f t="shared" si="95"/>
        <v>1200</v>
      </c>
      <c r="Q344" s="8">
        <f t="shared" si="96"/>
        <v>1500</v>
      </c>
      <c r="R344" s="8">
        <v>1956.15</v>
      </c>
      <c r="S344" s="8">
        <v>2640.8</v>
      </c>
      <c r="T344" s="11">
        <f t="shared" si="97"/>
        <v>1.3204</v>
      </c>
      <c r="U344" s="7" t="s">
        <v>810</v>
      </c>
      <c r="V344" s="7"/>
    </row>
    <row r="345" spans="1:22" x14ac:dyDescent="0.25">
      <c r="A345" s="7" t="s">
        <v>1034</v>
      </c>
      <c r="B345" s="7" t="s">
        <v>1035</v>
      </c>
      <c r="C345" s="7" t="s">
        <v>177</v>
      </c>
      <c r="D345" s="7"/>
      <c r="E345" s="7" t="s">
        <v>799</v>
      </c>
      <c r="F345" s="8">
        <v>7000</v>
      </c>
      <c r="G345" s="8">
        <v>8050</v>
      </c>
      <c r="H345" s="9">
        <f>IF(OR(F345="",F345=0),"",MAX(F345,IF(ISNUMBER('Нормы и нормо-часы'!K346),ROUNDUP('Нормы и нормо-часы'!K346/(1-$F$3),0),0)))</f>
        <v>8000</v>
      </c>
      <c r="I345" s="9">
        <f>IF(OR(G345="",G345=0),"",MAX(G345,IF(ISNUMBER('Нормы и нормо-часы'!L346),ROUNDUP('Нормы и нормо-часы'!L346/(1-$F$3),0),0)))</f>
        <v>9600</v>
      </c>
      <c r="J345" s="10">
        <f t="shared" ref="J345:J350" si="98">IF(OR(F345="",F345=0),"",H345/F345-1)</f>
        <v>0.14285714285714279</v>
      </c>
      <c r="K345" s="10">
        <f t="shared" ref="K345:K350" si="99">IF(OR(G345="",G345=0),"",I345/G345-1)</f>
        <v>0.19254658385093171</v>
      </c>
      <c r="L345" s="8">
        <v>4200</v>
      </c>
      <c r="M345" s="8">
        <v>4830</v>
      </c>
      <c r="N345" s="10">
        <f t="shared" ref="N345:N350" si="100">IF(OR(H345="",H345=0),"",(H345-L345)/H345)</f>
        <v>0.47499999999999998</v>
      </c>
      <c r="O345" s="10">
        <f t="shared" ref="O345:O350" si="101">IF(OR(I345="",I345=0),"",(I345-M345)/I345)</f>
        <v>0.49687500000000001</v>
      </c>
      <c r="P345" s="8">
        <f t="shared" ref="P345:P350" si="102">IF(H345="","",H345-L345)</f>
        <v>3800</v>
      </c>
      <c r="Q345" s="8">
        <f t="shared" ref="Q345:Q350" si="103">IF(I345="","",I345-M345)</f>
        <v>4770</v>
      </c>
      <c r="R345" s="8">
        <v>3260.25</v>
      </c>
      <c r="S345" s="8">
        <v>4401.34</v>
      </c>
      <c r="T345" s="11">
        <f t="shared" ref="T345:T376" si="104">IF(OR(S345="",F345="",F345=0),"",S345/F345)</f>
        <v>0.62876285714285718</v>
      </c>
      <c r="U345" s="7" t="s">
        <v>1036</v>
      </c>
      <c r="V345" s="7" t="s">
        <v>1037</v>
      </c>
    </row>
    <row r="346" spans="1:22" x14ac:dyDescent="0.25">
      <c r="A346" s="12" t="s">
        <v>1038</v>
      </c>
      <c r="B346" s="12" t="s">
        <v>1039</v>
      </c>
      <c r="C346" s="12" t="s">
        <v>177</v>
      </c>
      <c r="D346" s="12" t="s">
        <v>58</v>
      </c>
      <c r="E346" s="7" t="s">
        <v>1040</v>
      </c>
      <c r="F346" s="8">
        <v>15000</v>
      </c>
      <c r="G346" s="8">
        <v>17250</v>
      </c>
      <c r="H346" s="9">
        <f>IF(OR(F346="",F346=0),"",MAX(F346,IF(ISNUMBER('Нормы и нормо-часы'!K347),ROUNDUP('Нормы и нормо-часы'!K347/(1-$F$3),0),0)))</f>
        <v>20000</v>
      </c>
      <c r="I346" s="9">
        <f>IF(OR(G346="",G346=0),"",MAX(G346,IF(ISNUMBER('Нормы и нормо-часы'!L347),ROUNDUP('Нормы и нормо-часы'!L347/(1-$F$3),0),0)))</f>
        <v>24000</v>
      </c>
      <c r="J346" s="10">
        <f t="shared" si="98"/>
        <v>0.33333333333333326</v>
      </c>
      <c r="K346" s="10">
        <f t="shared" si="99"/>
        <v>0.39130434782608692</v>
      </c>
      <c r="L346" s="8">
        <v>9000</v>
      </c>
      <c r="M346" s="8">
        <v>10350</v>
      </c>
      <c r="N346" s="10">
        <f t="shared" si="100"/>
        <v>0.55000000000000004</v>
      </c>
      <c r="O346" s="10">
        <f t="shared" si="101"/>
        <v>0.56874999999999998</v>
      </c>
      <c r="P346" s="8">
        <f t="shared" si="102"/>
        <v>11000</v>
      </c>
      <c r="Q346" s="8">
        <f t="shared" si="103"/>
        <v>13650</v>
      </c>
      <c r="R346" s="8"/>
      <c r="S346" s="8"/>
      <c r="T346" s="11" t="str">
        <f t="shared" si="104"/>
        <v/>
      </c>
      <c r="U346" s="7" t="s">
        <v>100</v>
      </c>
      <c r="V346" s="7" t="s">
        <v>1041</v>
      </c>
    </row>
    <row r="347" spans="1:22" x14ac:dyDescent="0.25">
      <c r="A347" s="12" t="s">
        <v>1042</v>
      </c>
      <c r="B347" s="12" t="s">
        <v>1043</v>
      </c>
      <c r="C347" s="12" t="s">
        <v>177</v>
      </c>
      <c r="D347" s="12" t="s">
        <v>58</v>
      </c>
      <c r="E347" s="7" t="s">
        <v>799</v>
      </c>
      <c r="F347" s="8">
        <v>5000</v>
      </c>
      <c r="G347" s="8">
        <v>5750</v>
      </c>
      <c r="H347" s="9">
        <f>IF(OR(F347="",F347=0),"",MAX(F347,IF(ISNUMBER('Нормы и нормо-часы'!K348),ROUNDUP('Нормы и нормо-часы'!K348/(1-$F$3),0),0)))</f>
        <v>6400</v>
      </c>
      <c r="I347" s="9">
        <f>IF(OR(G347="",G347=0),"",MAX(G347,IF(ISNUMBER('Нормы и нормо-часы'!L348),ROUNDUP('Нормы и нормо-часы'!L348/(1-$F$3),0),0)))</f>
        <v>7680</v>
      </c>
      <c r="J347" s="10">
        <f t="shared" si="98"/>
        <v>0.28000000000000003</v>
      </c>
      <c r="K347" s="10">
        <f t="shared" si="99"/>
        <v>0.33565217391304358</v>
      </c>
      <c r="L347" s="8">
        <v>3000</v>
      </c>
      <c r="M347" s="8">
        <v>3450</v>
      </c>
      <c r="N347" s="10">
        <f t="shared" si="100"/>
        <v>0.53125</v>
      </c>
      <c r="O347" s="10">
        <f t="shared" si="101"/>
        <v>0.55078125</v>
      </c>
      <c r="P347" s="8">
        <f t="shared" si="102"/>
        <v>3400</v>
      </c>
      <c r="Q347" s="8">
        <f t="shared" si="103"/>
        <v>4230</v>
      </c>
      <c r="R347" s="8"/>
      <c r="S347" s="8"/>
      <c r="T347" s="11" t="str">
        <f t="shared" si="104"/>
        <v/>
      </c>
      <c r="U347" s="7" t="s">
        <v>100</v>
      </c>
      <c r="V347" s="7"/>
    </row>
    <row r="348" spans="1:22" x14ac:dyDescent="0.25">
      <c r="A348" s="12" t="s">
        <v>1044</v>
      </c>
      <c r="B348" s="12" t="s">
        <v>1045</v>
      </c>
      <c r="C348" s="12" t="s">
        <v>177</v>
      </c>
      <c r="D348" s="12" t="s">
        <v>58</v>
      </c>
      <c r="E348" s="7" t="s">
        <v>799</v>
      </c>
      <c r="F348" s="8">
        <v>8000</v>
      </c>
      <c r="G348" s="8">
        <v>9200</v>
      </c>
      <c r="H348" s="9">
        <f>IF(OR(F348="",F348=0),"",MAX(F348,IF(ISNUMBER('Нормы и нормо-часы'!K349),ROUNDUP('Нормы и нормо-часы'!K349/(1-$F$3),0),0)))</f>
        <v>9600</v>
      </c>
      <c r="I348" s="9">
        <f>IF(OR(G348="",G348=0),"",MAX(G348,IF(ISNUMBER('Нормы и нормо-часы'!L349),ROUNDUP('Нормы и нормо-часы'!L349/(1-$F$3),0),0)))</f>
        <v>11520</v>
      </c>
      <c r="J348" s="10">
        <f t="shared" si="98"/>
        <v>0.19999999999999996</v>
      </c>
      <c r="K348" s="10">
        <f t="shared" si="99"/>
        <v>0.25217391304347836</v>
      </c>
      <c r="L348" s="8">
        <v>4800</v>
      </c>
      <c r="M348" s="8">
        <v>5520</v>
      </c>
      <c r="N348" s="10">
        <f t="shared" si="100"/>
        <v>0.5</v>
      </c>
      <c r="O348" s="10">
        <f t="shared" si="101"/>
        <v>0.52083333333333337</v>
      </c>
      <c r="P348" s="8">
        <f t="shared" si="102"/>
        <v>4800</v>
      </c>
      <c r="Q348" s="8">
        <f t="shared" si="103"/>
        <v>6000</v>
      </c>
      <c r="R348" s="8"/>
      <c r="S348" s="8"/>
      <c r="T348" s="11" t="str">
        <f t="shared" si="104"/>
        <v/>
      </c>
      <c r="U348" s="7" t="s">
        <v>100</v>
      </c>
      <c r="V348" s="7"/>
    </row>
    <row r="349" spans="1:22" x14ac:dyDescent="0.25">
      <c r="A349" s="12" t="s">
        <v>1046</v>
      </c>
      <c r="B349" s="12" t="s">
        <v>1047</v>
      </c>
      <c r="C349" s="12" t="s">
        <v>177</v>
      </c>
      <c r="D349" s="12" t="s">
        <v>58</v>
      </c>
      <c r="E349" s="7" t="s">
        <v>799</v>
      </c>
      <c r="F349" s="8">
        <v>4000</v>
      </c>
      <c r="G349" s="8">
        <v>4600</v>
      </c>
      <c r="H349" s="9">
        <f>IF(OR(F349="",F349=0),"",MAX(F349,IF(ISNUMBER('Нормы и нормо-часы'!K350),ROUNDUP('Нормы и нормо-часы'!K350/(1-$F$3),0),0)))</f>
        <v>4800</v>
      </c>
      <c r="I349" s="9">
        <f>IF(OR(G349="",G349=0),"",MAX(G349,IF(ISNUMBER('Нормы и нормо-часы'!L350),ROUNDUP('Нормы и нормо-часы'!L350/(1-$F$3),0),0)))</f>
        <v>5760</v>
      </c>
      <c r="J349" s="10">
        <f t="shared" si="98"/>
        <v>0.19999999999999996</v>
      </c>
      <c r="K349" s="10">
        <f t="shared" si="99"/>
        <v>0.25217391304347836</v>
      </c>
      <c r="L349" s="8">
        <v>2400</v>
      </c>
      <c r="M349" s="8">
        <v>2760</v>
      </c>
      <c r="N349" s="10">
        <f t="shared" si="100"/>
        <v>0.5</v>
      </c>
      <c r="O349" s="10">
        <f t="shared" si="101"/>
        <v>0.52083333333333337</v>
      </c>
      <c r="P349" s="8">
        <f t="shared" si="102"/>
        <v>2400</v>
      </c>
      <c r="Q349" s="8">
        <f t="shared" si="103"/>
        <v>3000</v>
      </c>
      <c r="R349" s="8"/>
      <c r="S349" s="8"/>
      <c r="T349" s="11" t="str">
        <f t="shared" si="104"/>
        <v/>
      </c>
      <c r="U349" s="7" t="s">
        <v>100</v>
      </c>
      <c r="V349" s="7"/>
    </row>
    <row r="350" spans="1:22" x14ac:dyDescent="0.25">
      <c r="A350" s="12" t="s">
        <v>1048</v>
      </c>
      <c r="B350" s="12" t="s">
        <v>1049</v>
      </c>
      <c r="C350" s="12" t="s">
        <v>1050</v>
      </c>
      <c r="D350" s="12" t="s">
        <v>58</v>
      </c>
      <c r="E350" s="7" t="s">
        <v>799</v>
      </c>
      <c r="F350" s="8">
        <v>1500</v>
      </c>
      <c r="G350" s="8">
        <v>1725</v>
      </c>
      <c r="H350" s="9">
        <f>IF(OR(F350="",F350=0),"",MAX(F350,IF(ISNUMBER('Нормы и нормо-часы'!K351),ROUNDUP('Нормы и нормо-часы'!K351/(1-$F$3),0),0)))</f>
        <v>1600</v>
      </c>
      <c r="I350" s="9">
        <f>IF(OR(G350="",G350=0),"",MAX(G350,IF(ISNUMBER('Нормы и нормо-часы'!L351),ROUNDUP('Нормы и нормо-часы'!L351/(1-$F$3),0),0)))</f>
        <v>1920</v>
      </c>
      <c r="J350" s="10">
        <f t="shared" si="98"/>
        <v>6.6666666666666652E-2</v>
      </c>
      <c r="K350" s="10">
        <f t="shared" si="99"/>
        <v>0.11304347826086958</v>
      </c>
      <c r="L350" s="8">
        <v>900</v>
      </c>
      <c r="M350" s="8">
        <v>1035</v>
      </c>
      <c r="N350" s="10">
        <f t="shared" si="100"/>
        <v>0.4375</v>
      </c>
      <c r="O350" s="10">
        <f t="shared" si="101"/>
        <v>0.4609375</v>
      </c>
      <c r="P350" s="8">
        <f t="shared" si="102"/>
        <v>700</v>
      </c>
      <c r="Q350" s="8">
        <f t="shared" si="103"/>
        <v>885</v>
      </c>
      <c r="R350" s="8"/>
      <c r="S350" s="8"/>
      <c r="T350" s="11" t="str">
        <f t="shared" si="104"/>
        <v/>
      </c>
      <c r="U350" s="7" t="s">
        <v>1051</v>
      </c>
      <c r="V350" s="7"/>
    </row>
    <row r="351" spans="1:22" x14ac:dyDescent="0.25">
      <c r="A351" s="5" t="s">
        <v>1052</v>
      </c>
      <c r="B351" s="6"/>
      <c r="C351" s="6"/>
      <c r="D351" s="6"/>
      <c r="E351" s="6"/>
      <c r="F351" s="6"/>
      <c r="G351" s="6"/>
      <c r="H351" s="6"/>
      <c r="I351" s="6"/>
      <c r="J351" s="6"/>
      <c r="K351" s="6"/>
      <c r="L351" s="6"/>
      <c r="M351" s="6"/>
      <c r="N351" s="6"/>
      <c r="O351" s="6"/>
      <c r="P351" s="6"/>
      <c r="Q351" s="6"/>
      <c r="R351" s="6"/>
      <c r="S351" s="6"/>
      <c r="T351" s="6"/>
      <c r="U351" s="6"/>
      <c r="V351" s="6"/>
    </row>
    <row r="352" spans="1:22" x14ac:dyDescent="0.25">
      <c r="A352" s="7" t="s">
        <v>1053</v>
      </c>
      <c r="B352" s="7" t="s">
        <v>1054</v>
      </c>
      <c r="C352" s="7" t="s">
        <v>177</v>
      </c>
      <c r="D352" s="7"/>
      <c r="E352" s="7" t="s">
        <v>35</v>
      </c>
      <c r="F352" s="8">
        <v>120</v>
      </c>
      <c r="G352" s="8">
        <v>140</v>
      </c>
      <c r="H352" s="9">
        <f>IF(OR(F352="",F352=0),"",MAX(F352,IF(ISNUMBER('Нормы и нормо-часы'!K353),ROUNDUP('Нормы и нормо-часы'!K353/(1-$F$3),0),0)))</f>
        <v>120</v>
      </c>
      <c r="I352" s="9">
        <f>IF(OR(G352="",G352=0),"",MAX(G352,IF(ISNUMBER('Нормы и нормо-часы'!L353),ROUNDUP('Нормы и нормо-часы'!L353/(1-$F$3),0),0)))</f>
        <v>140</v>
      </c>
      <c r="J352" s="10">
        <f t="shared" ref="J352:J383" si="105">IF(OR(F352="",F352=0),"",H352/F352-1)</f>
        <v>0</v>
      </c>
      <c r="K352" s="10">
        <f t="shared" ref="K352:K383" si="106">IF(OR(G352="",G352=0),"",I352/G352-1)</f>
        <v>0</v>
      </c>
      <c r="L352" s="8">
        <v>70</v>
      </c>
      <c r="M352" s="8">
        <v>80</v>
      </c>
      <c r="N352" s="10">
        <f t="shared" ref="N352:N383" si="107">IF(OR(H352="",H352=0),"",(H352-L352)/H352)</f>
        <v>0.41666666666666669</v>
      </c>
      <c r="O352" s="10">
        <f t="shared" ref="O352:O383" si="108">IF(OR(I352="",I352=0),"",(I352-M352)/I352)</f>
        <v>0.42857142857142855</v>
      </c>
      <c r="P352" s="8">
        <f t="shared" ref="P352:P383" si="109">IF(H352="","",H352-L352)</f>
        <v>50</v>
      </c>
      <c r="Q352" s="8">
        <f t="shared" ref="Q352:Q383" si="110">IF(I352="","",I352-M352)</f>
        <v>60</v>
      </c>
      <c r="R352" s="8">
        <v>313.83</v>
      </c>
      <c r="S352" s="8">
        <v>423.67</v>
      </c>
      <c r="T352" s="11">
        <f t="shared" ref="T352:T383" si="111">IF(OR(S352="",F352="",F352=0),"",S352/F352)</f>
        <v>3.5305833333333334</v>
      </c>
      <c r="U352" s="7" t="s">
        <v>1055</v>
      </c>
      <c r="V352" s="7" t="s">
        <v>1056</v>
      </c>
    </row>
    <row r="353" spans="1:22" x14ac:dyDescent="0.25">
      <c r="A353" s="7" t="s">
        <v>1057</v>
      </c>
      <c r="B353" s="7" t="s">
        <v>1058</v>
      </c>
      <c r="C353" s="7" t="s">
        <v>177</v>
      </c>
      <c r="D353" s="7"/>
      <c r="E353" s="7" t="s">
        <v>35</v>
      </c>
      <c r="F353" s="8">
        <v>350</v>
      </c>
      <c r="G353" s="8">
        <v>400</v>
      </c>
      <c r="H353" s="9">
        <f>IF(OR(F353="",F353=0),"",MAX(F353,IF(ISNUMBER('Нормы и нормо-часы'!K354),ROUNDUP('Нормы и нормо-часы'!K354/(1-$F$3),0),0)))</f>
        <v>350</v>
      </c>
      <c r="I353" s="9">
        <f>IF(OR(G353="",G353=0),"",MAX(G353,IF(ISNUMBER('Нормы и нормо-часы'!L354),ROUNDUP('Нормы и нормо-часы'!L354/(1-$F$3),0),0)))</f>
        <v>400</v>
      </c>
      <c r="J353" s="10">
        <f t="shared" si="105"/>
        <v>0</v>
      </c>
      <c r="K353" s="10">
        <f t="shared" si="106"/>
        <v>0</v>
      </c>
      <c r="L353" s="8">
        <v>200</v>
      </c>
      <c r="M353" s="8">
        <v>230</v>
      </c>
      <c r="N353" s="10">
        <f t="shared" si="107"/>
        <v>0.42857142857142855</v>
      </c>
      <c r="O353" s="10">
        <f t="shared" si="108"/>
        <v>0.42499999999999999</v>
      </c>
      <c r="P353" s="8">
        <f t="shared" si="109"/>
        <v>150</v>
      </c>
      <c r="Q353" s="8">
        <f t="shared" si="110"/>
        <v>170</v>
      </c>
      <c r="R353" s="8">
        <v>491.73</v>
      </c>
      <c r="S353" s="8">
        <v>663.84</v>
      </c>
      <c r="T353" s="11">
        <f t="shared" si="111"/>
        <v>1.8966857142857143</v>
      </c>
      <c r="U353" s="7" t="s">
        <v>1059</v>
      </c>
      <c r="V353" s="7"/>
    </row>
    <row r="354" spans="1:22" x14ac:dyDescent="0.25">
      <c r="A354" s="7" t="s">
        <v>1060</v>
      </c>
      <c r="B354" s="7" t="s">
        <v>1061</v>
      </c>
      <c r="C354" s="7" t="s">
        <v>177</v>
      </c>
      <c r="D354" s="7"/>
      <c r="E354" s="7" t="s">
        <v>35</v>
      </c>
      <c r="F354" s="8">
        <v>350</v>
      </c>
      <c r="G354" s="8">
        <v>400</v>
      </c>
      <c r="H354" s="9">
        <f>IF(OR(F354="",F354=0),"",MAX(F354,IF(ISNUMBER('Нормы и нормо-часы'!K355),ROUNDUP('Нормы и нормо-часы'!K355/(1-$F$3),0),0)))</f>
        <v>350</v>
      </c>
      <c r="I354" s="9">
        <f>IF(OR(G354="",G354=0),"",MAX(G354,IF(ISNUMBER('Нормы и нормо-часы'!L355),ROUNDUP('Нормы и нормо-часы'!L355/(1-$F$3),0),0)))</f>
        <v>400</v>
      </c>
      <c r="J354" s="10">
        <f t="shared" si="105"/>
        <v>0</v>
      </c>
      <c r="K354" s="10">
        <f t="shared" si="106"/>
        <v>0</v>
      </c>
      <c r="L354" s="8">
        <v>200</v>
      </c>
      <c r="M354" s="8">
        <v>230</v>
      </c>
      <c r="N354" s="10">
        <f t="shared" si="107"/>
        <v>0.42857142857142855</v>
      </c>
      <c r="O354" s="10">
        <f t="shared" si="108"/>
        <v>0.42499999999999999</v>
      </c>
      <c r="P354" s="8">
        <f t="shared" si="109"/>
        <v>150</v>
      </c>
      <c r="Q354" s="8">
        <f t="shared" si="110"/>
        <v>170</v>
      </c>
      <c r="R354" s="8">
        <v>66.58</v>
      </c>
      <c r="S354" s="8">
        <v>89.88</v>
      </c>
      <c r="T354" s="11">
        <f t="shared" si="111"/>
        <v>0.25679999999999997</v>
      </c>
      <c r="U354" s="7" t="s">
        <v>1062</v>
      </c>
      <c r="V354" s="7" t="s">
        <v>1063</v>
      </c>
    </row>
    <row r="355" spans="1:22" x14ac:dyDescent="0.25">
      <c r="A355" s="7" t="s">
        <v>1064</v>
      </c>
      <c r="B355" s="7" t="s">
        <v>1065</v>
      </c>
      <c r="C355" s="7" t="s">
        <v>177</v>
      </c>
      <c r="D355" s="7"/>
      <c r="E355" s="7" t="s">
        <v>35</v>
      </c>
      <c r="F355" s="8">
        <v>15</v>
      </c>
      <c r="G355" s="8">
        <v>17</v>
      </c>
      <c r="H355" s="9">
        <f>IF(OR(F355="",F355=0),"",MAX(F355,IF(ISNUMBER('Нормы и нормо-часы'!K356),ROUNDUP('Нормы и нормо-часы'!K356/(1-$F$3),0),0)))</f>
        <v>15</v>
      </c>
      <c r="I355" s="9">
        <f>IF(OR(G355="",G355=0),"",MAX(G355,IF(ISNUMBER('Нормы и нормо-часы'!L356),ROUNDUP('Нормы и нормо-часы'!L356/(1-$F$3),0),0)))</f>
        <v>17</v>
      </c>
      <c r="J355" s="10">
        <f t="shared" si="105"/>
        <v>0</v>
      </c>
      <c r="K355" s="10">
        <f t="shared" si="106"/>
        <v>0</v>
      </c>
      <c r="L355" s="8">
        <v>9</v>
      </c>
      <c r="M355" s="8">
        <v>10</v>
      </c>
      <c r="N355" s="10">
        <f t="shared" si="107"/>
        <v>0.4</v>
      </c>
      <c r="O355" s="10">
        <f t="shared" si="108"/>
        <v>0.41176470588235292</v>
      </c>
      <c r="P355" s="8">
        <f t="shared" si="109"/>
        <v>6</v>
      </c>
      <c r="Q355" s="8">
        <f t="shared" si="110"/>
        <v>7</v>
      </c>
      <c r="R355" s="8">
        <v>2.57</v>
      </c>
      <c r="S355" s="8">
        <v>3.47</v>
      </c>
      <c r="T355" s="11">
        <f t="shared" si="111"/>
        <v>0.23133333333333334</v>
      </c>
      <c r="U355" s="7" t="s">
        <v>1066</v>
      </c>
      <c r="V355" s="7" t="s">
        <v>1067</v>
      </c>
    </row>
    <row r="356" spans="1:22" x14ac:dyDescent="0.25">
      <c r="A356" s="7" t="s">
        <v>1068</v>
      </c>
      <c r="B356" s="7" t="s">
        <v>1069</v>
      </c>
      <c r="C356" s="7" t="s">
        <v>177</v>
      </c>
      <c r="D356" s="7"/>
      <c r="E356" s="7" t="s">
        <v>35</v>
      </c>
      <c r="F356" s="8">
        <v>550</v>
      </c>
      <c r="G356" s="8">
        <v>630</v>
      </c>
      <c r="H356" s="9">
        <f>IF(OR(F356="",F356=0),"",MAX(F356,IF(ISNUMBER('Нормы и нормо-часы'!K357),ROUNDUP('Нормы и нормо-часы'!K357/(1-$F$3),0),0)))</f>
        <v>550</v>
      </c>
      <c r="I356" s="9">
        <f>IF(OR(G356="",G356=0),"",MAX(G356,IF(ISNUMBER('Нормы и нормо-часы'!L357),ROUNDUP('Нормы и нормо-часы'!L357/(1-$F$3),0),0)))</f>
        <v>630</v>
      </c>
      <c r="J356" s="10">
        <f t="shared" si="105"/>
        <v>0</v>
      </c>
      <c r="K356" s="10">
        <f t="shared" si="106"/>
        <v>0</v>
      </c>
      <c r="L356" s="8">
        <v>320</v>
      </c>
      <c r="M356" s="8">
        <v>370</v>
      </c>
      <c r="N356" s="10">
        <f t="shared" si="107"/>
        <v>0.41818181818181815</v>
      </c>
      <c r="O356" s="10">
        <f t="shared" si="108"/>
        <v>0.41269841269841268</v>
      </c>
      <c r="P356" s="8">
        <f t="shared" si="109"/>
        <v>230</v>
      </c>
      <c r="Q356" s="8">
        <f t="shared" si="110"/>
        <v>260</v>
      </c>
      <c r="R356" s="8">
        <v>219.94</v>
      </c>
      <c r="S356" s="8">
        <v>296.92</v>
      </c>
      <c r="T356" s="11">
        <f t="shared" si="111"/>
        <v>0.53985454545454548</v>
      </c>
      <c r="U356" s="7" t="s">
        <v>1070</v>
      </c>
      <c r="V356" s="7" t="s">
        <v>1071</v>
      </c>
    </row>
    <row r="357" spans="1:22" x14ac:dyDescent="0.25">
      <c r="A357" s="7" t="s">
        <v>1072</v>
      </c>
      <c r="B357" s="7" t="s">
        <v>1073</v>
      </c>
      <c r="C357" s="7" t="s">
        <v>177</v>
      </c>
      <c r="D357" s="7"/>
      <c r="E357" s="7" t="s">
        <v>35</v>
      </c>
      <c r="F357" s="8">
        <v>50</v>
      </c>
      <c r="G357" s="8">
        <v>57</v>
      </c>
      <c r="H357" s="9">
        <f>IF(OR(F357="",F357=0),"",MAX(F357,IF(ISNUMBER('Нормы и нормо-часы'!K358),ROUNDUP('Нормы и нормо-часы'!K358/(1-$F$3),0),0)))</f>
        <v>50</v>
      </c>
      <c r="I357" s="9">
        <f>IF(OR(G357="",G357=0),"",MAX(G357,IF(ISNUMBER('Нормы и нормо-часы'!L358),ROUNDUP('Нормы и нормо-часы'!L358/(1-$F$3),0),0)))</f>
        <v>57</v>
      </c>
      <c r="J357" s="10">
        <f t="shared" si="105"/>
        <v>0</v>
      </c>
      <c r="K357" s="10">
        <f t="shared" si="106"/>
        <v>0</v>
      </c>
      <c r="L357" s="8">
        <v>30</v>
      </c>
      <c r="M357" s="8">
        <v>34</v>
      </c>
      <c r="N357" s="10">
        <f t="shared" si="107"/>
        <v>0.4</v>
      </c>
      <c r="O357" s="10">
        <f t="shared" si="108"/>
        <v>0.40350877192982454</v>
      </c>
      <c r="P357" s="8">
        <f t="shared" si="109"/>
        <v>20</v>
      </c>
      <c r="Q357" s="8">
        <f t="shared" si="110"/>
        <v>23</v>
      </c>
      <c r="R357" s="8">
        <v>18.899999999999999</v>
      </c>
      <c r="S357" s="8">
        <v>25.52</v>
      </c>
      <c r="T357" s="11">
        <f t="shared" si="111"/>
        <v>0.51039999999999996</v>
      </c>
      <c r="U357" s="7" t="s">
        <v>1074</v>
      </c>
      <c r="V357" s="7"/>
    </row>
    <row r="358" spans="1:22" x14ac:dyDescent="0.25">
      <c r="A358" s="7" t="s">
        <v>1075</v>
      </c>
      <c r="B358" s="7" t="s">
        <v>1076</v>
      </c>
      <c r="C358" s="7" t="s">
        <v>177</v>
      </c>
      <c r="D358" s="7"/>
      <c r="E358" s="7" t="s">
        <v>35</v>
      </c>
      <c r="F358" s="8">
        <v>450</v>
      </c>
      <c r="G358" s="8">
        <v>520</v>
      </c>
      <c r="H358" s="9">
        <f>IF(OR(F358="",F358=0),"",MAX(F358,IF(ISNUMBER('Нормы и нормо-часы'!K359),ROUNDUP('Нормы и нормо-часы'!K359/(1-$F$3),0),0)))</f>
        <v>450</v>
      </c>
      <c r="I358" s="9">
        <f>IF(OR(G358="",G358=0),"",MAX(G358,IF(ISNUMBER('Нормы и нормо-часы'!L359),ROUNDUP('Нормы и нормо-часы'!L359/(1-$F$3),0),0)))</f>
        <v>520</v>
      </c>
      <c r="J358" s="10">
        <f t="shared" si="105"/>
        <v>0</v>
      </c>
      <c r="K358" s="10">
        <f t="shared" si="106"/>
        <v>0</v>
      </c>
      <c r="L358" s="8">
        <v>260</v>
      </c>
      <c r="M358" s="8">
        <v>300</v>
      </c>
      <c r="N358" s="10">
        <f t="shared" si="107"/>
        <v>0.42222222222222222</v>
      </c>
      <c r="O358" s="10">
        <f t="shared" si="108"/>
        <v>0.42307692307692307</v>
      </c>
      <c r="P358" s="8">
        <f t="shared" si="109"/>
        <v>190</v>
      </c>
      <c r="Q358" s="8">
        <f t="shared" si="110"/>
        <v>220</v>
      </c>
      <c r="R358" s="8">
        <v>92.51</v>
      </c>
      <c r="S358" s="8">
        <v>124.89</v>
      </c>
      <c r="T358" s="11">
        <f t="shared" si="111"/>
        <v>0.27753333333333335</v>
      </c>
      <c r="U358" s="7" t="s">
        <v>1077</v>
      </c>
      <c r="V358" s="7" t="s">
        <v>1078</v>
      </c>
    </row>
    <row r="359" spans="1:22" x14ac:dyDescent="0.25">
      <c r="A359" s="7" t="s">
        <v>1079</v>
      </c>
      <c r="B359" s="7" t="s">
        <v>1080</v>
      </c>
      <c r="C359" s="7" t="s">
        <v>177</v>
      </c>
      <c r="D359" s="7"/>
      <c r="E359" s="7" t="s">
        <v>35</v>
      </c>
      <c r="F359" s="8">
        <v>20</v>
      </c>
      <c r="G359" s="8">
        <v>23</v>
      </c>
      <c r="H359" s="9">
        <f>IF(OR(F359="",F359=0),"",MAX(F359,IF(ISNUMBER('Нормы и нормо-часы'!K360),ROUNDUP('Нормы и нормо-часы'!K360/(1-$F$3),0),0)))</f>
        <v>20</v>
      </c>
      <c r="I359" s="9">
        <f>IF(OR(G359="",G359=0),"",MAX(G359,IF(ISNUMBER('Нормы и нормо-часы'!L360),ROUNDUP('Нормы и нормо-часы'!L360/(1-$F$3),0),0)))</f>
        <v>23</v>
      </c>
      <c r="J359" s="10">
        <f t="shared" si="105"/>
        <v>0</v>
      </c>
      <c r="K359" s="10">
        <f t="shared" si="106"/>
        <v>0</v>
      </c>
      <c r="L359" s="8">
        <v>12</v>
      </c>
      <c r="M359" s="8">
        <v>14</v>
      </c>
      <c r="N359" s="10">
        <f t="shared" si="107"/>
        <v>0.4</v>
      </c>
      <c r="O359" s="10">
        <f t="shared" si="108"/>
        <v>0.39130434782608697</v>
      </c>
      <c r="P359" s="8">
        <f t="shared" si="109"/>
        <v>8</v>
      </c>
      <c r="Q359" s="8">
        <f t="shared" si="110"/>
        <v>9</v>
      </c>
      <c r="R359" s="8">
        <v>3.99</v>
      </c>
      <c r="S359" s="8">
        <v>5.39</v>
      </c>
      <c r="T359" s="11">
        <f t="shared" si="111"/>
        <v>0.26949999999999996</v>
      </c>
      <c r="U359" s="7" t="s">
        <v>1081</v>
      </c>
      <c r="V359" s="7" t="s">
        <v>1082</v>
      </c>
    </row>
    <row r="360" spans="1:22" x14ac:dyDescent="0.25">
      <c r="A360" s="7" t="s">
        <v>1083</v>
      </c>
      <c r="B360" s="7" t="s">
        <v>1084</v>
      </c>
      <c r="C360" s="7" t="s">
        <v>177</v>
      </c>
      <c r="D360" s="7"/>
      <c r="E360" s="7" t="s">
        <v>35</v>
      </c>
      <c r="F360" s="8">
        <v>1100</v>
      </c>
      <c r="G360" s="8">
        <v>1250</v>
      </c>
      <c r="H360" s="9">
        <f>IF(OR(F360="",F360=0),"",MAX(F360,IF(ISNUMBER('Нормы и нормо-часы'!K361),ROUNDUP('Нормы и нормо-часы'!K361/(1-$F$3),0),0)))</f>
        <v>1100</v>
      </c>
      <c r="I360" s="9">
        <f>IF(OR(G360="",G360=0),"",MAX(G360,IF(ISNUMBER('Нормы и нормо-часы'!L361),ROUNDUP('Нормы и нормо-часы'!L361/(1-$F$3),0),0)))</f>
        <v>1250</v>
      </c>
      <c r="J360" s="10">
        <f t="shared" si="105"/>
        <v>0</v>
      </c>
      <c r="K360" s="10">
        <f t="shared" si="106"/>
        <v>0</v>
      </c>
      <c r="L360" s="8">
        <v>650</v>
      </c>
      <c r="M360" s="8">
        <v>750</v>
      </c>
      <c r="N360" s="10">
        <f t="shared" si="107"/>
        <v>0.40909090909090912</v>
      </c>
      <c r="O360" s="10">
        <f t="shared" si="108"/>
        <v>0.4</v>
      </c>
      <c r="P360" s="8">
        <f t="shared" si="109"/>
        <v>450</v>
      </c>
      <c r="Q360" s="8">
        <f t="shared" si="110"/>
        <v>500</v>
      </c>
      <c r="R360" s="8">
        <v>761.91</v>
      </c>
      <c r="S360" s="8">
        <v>1028.58</v>
      </c>
      <c r="T360" s="11">
        <f t="shared" si="111"/>
        <v>0.93507272727272717</v>
      </c>
      <c r="U360" s="7" t="s">
        <v>1070</v>
      </c>
      <c r="V360" s="7"/>
    </row>
    <row r="361" spans="1:22" x14ac:dyDescent="0.25">
      <c r="A361" s="7" t="s">
        <v>1085</v>
      </c>
      <c r="B361" s="7" t="s">
        <v>1086</v>
      </c>
      <c r="C361" s="7" t="s">
        <v>177</v>
      </c>
      <c r="D361" s="7"/>
      <c r="E361" s="7" t="s">
        <v>35</v>
      </c>
      <c r="F361" s="8">
        <v>55</v>
      </c>
      <c r="G361" s="8">
        <v>63</v>
      </c>
      <c r="H361" s="9">
        <f>IF(OR(F361="",F361=0),"",MAX(F361,IF(ISNUMBER('Нормы и нормо-часы'!K362),ROUNDUP('Нормы и нормо-часы'!K362/(1-$F$3),0),0)))</f>
        <v>55</v>
      </c>
      <c r="I361" s="9">
        <f>IF(OR(G361="",G361=0),"",MAX(G361,IF(ISNUMBER('Нормы и нормо-часы'!L362),ROUNDUP('Нормы и нормо-часы'!L362/(1-$F$3),0),0)))</f>
        <v>63</v>
      </c>
      <c r="J361" s="10">
        <f t="shared" si="105"/>
        <v>0</v>
      </c>
      <c r="K361" s="10">
        <f t="shared" si="106"/>
        <v>0</v>
      </c>
      <c r="L361" s="8">
        <v>32</v>
      </c>
      <c r="M361" s="8">
        <v>37</v>
      </c>
      <c r="N361" s="10">
        <f t="shared" si="107"/>
        <v>0.41818181818181815</v>
      </c>
      <c r="O361" s="10">
        <f t="shared" si="108"/>
        <v>0.41269841269841268</v>
      </c>
      <c r="P361" s="8">
        <f t="shared" si="109"/>
        <v>23</v>
      </c>
      <c r="Q361" s="8">
        <f t="shared" si="110"/>
        <v>26</v>
      </c>
      <c r="R361" s="8">
        <v>36.06</v>
      </c>
      <c r="S361" s="8">
        <v>48.68</v>
      </c>
      <c r="T361" s="11">
        <f t="shared" si="111"/>
        <v>0.88509090909090904</v>
      </c>
      <c r="U361" s="7" t="s">
        <v>1087</v>
      </c>
      <c r="V361" s="7"/>
    </row>
    <row r="362" spans="1:22" x14ac:dyDescent="0.25">
      <c r="A362" s="7" t="s">
        <v>1088</v>
      </c>
      <c r="B362" s="7" t="s">
        <v>1089</v>
      </c>
      <c r="C362" s="7" t="s">
        <v>177</v>
      </c>
      <c r="D362" s="7"/>
      <c r="E362" s="7" t="s">
        <v>35</v>
      </c>
      <c r="F362" s="8">
        <v>800</v>
      </c>
      <c r="G362" s="8">
        <v>920</v>
      </c>
      <c r="H362" s="9">
        <f>IF(OR(F362="",F362=0),"",MAX(F362,IF(ISNUMBER('Нормы и нормо-часы'!K363),ROUNDUP('Нормы и нормо-часы'!K363/(1-$F$3),0),0)))</f>
        <v>800</v>
      </c>
      <c r="I362" s="9">
        <f>IF(OR(G362="",G362=0),"",MAX(G362,IF(ISNUMBER('Нормы и нормо-часы'!L363),ROUNDUP('Нормы и нормо-часы'!L363/(1-$F$3),0),0)))</f>
        <v>920</v>
      </c>
      <c r="J362" s="10">
        <f t="shared" si="105"/>
        <v>0</v>
      </c>
      <c r="K362" s="10">
        <f t="shared" si="106"/>
        <v>0</v>
      </c>
      <c r="L362" s="8">
        <v>450</v>
      </c>
      <c r="M362" s="8">
        <v>520</v>
      </c>
      <c r="N362" s="10">
        <f t="shared" si="107"/>
        <v>0.4375</v>
      </c>
      <c r="O362" s="10">
        <f t="shared" si="108"/>
        <v>0.43478260869565216</v>
      </c>
      <c r="P362" s="8">
        <f t="shared" si="109"/>
        <v>350</v>
      </c>
      <c r="Q362" s="8">
        <f t="shared" si="110"/>
        <v>400</v>
      </c>
      <c r="R362" s="8">
        <v>517.05999999999995</v>
      </c>
      <c r="S362" s="8">
        <v>698.03</v>
      </c>
      <c r="T362" s="11">
        <f t="shared" si="111"/>
        <v>0.87253749999999997</v>
      </c>
      <c r="U362" s="7" t="s">
        <v>1090</v>
      </c>
      <c r="V362" s="7"/>
    </row>
    <row r="363" spans="1:22" x14ac:dyDescent="0.25">
      <c r="A363" s="7" t="s">
        <v>1091</v>
      </c>
      <c r="B363" s="7" t="s">
        <v>1092</v>
      </c>
      <c r="C363" s="7" t="s">
        <v>177</v>
      </c>
      <c r="D363" s="7"/>
      <c r="E363" s="7" t="s">
        <v>35</v>
      </c>
      <c r="F363" s="8">
        <v>350</v>
      </c>
      <c r="G363" s="8">
        <v>400</v>
      </c>
      <c r="H363" s="9">
        <f>IF(OR(F363="",F363=0),"",MAX(F363,IF(ISNUMBER('Нормы и нормо-часы'!K364),ROUNDUP('Нормы и нормо-часы'!K364/(1-$F$3),0),0)))</f>
        <v>350</v>
      </c>
      <c r="I363" s="9">
        <f>IF(OR(G363="",G363=0),"",MAX(G363,IF(ISNUMBER('Нормы и нормо-часы'!L364),ROUNDUP('Нормы и нормо-часы'!L364/(1-$F$3),0),0)))</f>
        <v>400</v>
      </c>
      <c r="J363" s="10">
        <f t="shared" si="105"/>
        <v>0</v>
      </c>
      <c r="K363" s="10">
        <f t="shared" si="106"/>
        <v>0</v>
      </c>
      <c r="L363" s="8">
        <v>200</v>
      </c>
      <c r="M363" s="8">
        <v>230</v>
      </c>
      <c r="N363" s="10">
        <f t="shared" si="107"/>
        <v>0.42857142857142855</v>
      </c>
      <c r="O363" s="10">
        <f t="shared" si="108"/>
        <v>0.42499999999999999</v>
      </c>
      <c r="P363" s="8">
        <f t="shared" si="109"/>
        <v>150</v>
      </c>
      <c r="Q363" s="8">
        <f t="shared" si="110"/>
        <v>170</v>
      </c>
      <c r="R363" s="8">
        <v>841.61</v>
      </c>
      <c r="S363" s="8">
        <v>1136.17</v>
      </c>
      <c r="T363" s="11">
        <f t="shared" si="111"/>
        <v>3.2462000000000004</v>
      </c>
      <c r="U363" s="7" t="s">
        <v>1093</v>
      </c>
      <c r="V363" s="7" t="s">
        <v>1094</v>
      </c>
    </row>
    <row r="364" spans="1:22" x14ac:dyDescent="0.25">
      <c r="A364" s="7" t="s">
        <v>1095</v>
      </c>
      <c r="B364" s="7" t="s">
        <v>1096</v>
      </c>
      <c r="C364" s="7" t="s">
        <v>177</v>
      </c>
      <c r="D364" s="7"/>
      <c r="E364" s="7" t="s">
        <v>35</v>
      </c>
      <c r="F364" s="8">
        <v>550</v>
      </c>
      <c r="G364" s="8">
        <v>630</v>
      </c>
      <c r="H364" s="9">
        <f>IF(OR(F364="",F364=0),"",MAX(F364,IF(ISNUMBER('Нормы и нормо-часы'!K365),ROUNDUP('Нормы и нормо-часы'!K365/(1-$F$3),0),0)))</f>
        <v>550</v>
      </c>
      <c r="I364" s="9">
        <f>IF(OR(G364="",G364=0),"",MAX(G364,IF(ISNUMBER('Нормы и нормо-часы'!L365),ROUNDUP('Нормы и нормо-часы'!L365/(1-$F$3),0),0)))</f>
        <v>630</v>
      </c>
      <c r="J364" s="10">
        <f t="shared" si="105"/>
        <v>0</v>
      </c>
      <c r="K364" s="10">
        <f t="shared" si="106"/>
        <v>0</v>
      </c>
      <c r="L364" s="8">
        <v>320</v>
      </c>
      <c r="M364" s="8">
        <v>370</v>
      </c>
      <c r="N364" s="10">
        <f t="shared" si="107"/>
        <v>0.41818181818181815</v>
      </c>
      <c r="O364" s="10">
        <f t="shared" si="108"/>
        <v>0.41269841269841268</v>
      </c>
      <c r="P364" s="8">
        <f t="shared" si="109"/>
        <v>230</v>
      </c>
      <c r="Q364" s="8">
        <f t="shared" si="110"/>
        <v>260</v>
      </c>
      <c r="R364" s="8">
        <v>979.75</v>
      </c>
      <c r="S364" s="8">
        <v>1322.66</v>
      </c>
      <c r="T364" s="11">
        <f t="shared" si="111"/>
        <v>2.4048363636363637</v>
      </c>
      <c r="U364" s="7" t="s">
        <v>1097</v>
      </c>
      <c r="V364" s="7" t="s">
        <v>1098</v>
      </c>
    </row>
    <row r="365" spans="1:22" x14ac:dyDescent="0.25">
      <c r="A365" s="7" t="s">
        <v>1099</v>
      </c>
      <c r="B365" s="7" t="s">
        <v>1100</v>
      </c>
      <c r="C365" s="7" t="s">
        <v>177</v>
      </c>
      <c r="D365" s="7"/>
      <c r="E365" s="7" t="s">
        <v>35</v>
      </c>
      <c r="F365" s="8">
        <v>650</v>
      </c>
      <c r="G365" s="8">
        <v>750</v>
      </c>
      <c r="H365" s="9">
        <f>IF(OR(F365="",F365=0),"",MAX(F365,IF(ISNUMBER('Нормы и нормо-часы'!K366),ROUNDUP('Нормы и нормо-часы'!K366/(1-$F$3),0),0)))</f>
        <v>650</v>
      </c>
      <c r="I365" s="9">
        <f>IF(OR(G365="",G365=0),"",MAX(G365,IF(ISNUMBER('Нормы и нормо-часы'!L366),ROUNDUP('Нормы и нормо-часы'!L366/(1-$F$3),0),0)))</f>
        <v>750</v>
      </c>
      <c r="J365" s="10">
        <f t="shared" si="105"/>
        <v>0</v>
      </c>
      <c r="K365" s="10">
        <f t="shared" si="106"/>
        <v>0</v>
      </c>
      <c r="L365" s="8">
        <v>380</v>
      </c>
      <c r="M365" s="8">
        <v>440</v>
      </c>
      <c r="N365" s="10">
        <f t="shared" si="107"/>
        <v>0.41538461538461541</v>
      </c>
      <c r="O365" s="10">
        <f t="shared" si="108"/>
        <v>0.41333333333333333</v>
      </c>
      <c r="P365" s="8">
        <f t="shared" si="109"/>
        <v>270</v>
      </c>
      <c r="Q365" s="8">
        <f t="shared" si="110"/>
        <v>310</v>
      </c>
      <c r="R365" s="8">
        <v>369.43</v>
      </c>
      <c r="S365" s="8">
        <v>498.73</v>
      </c>
      <c r="T365" s="11">
        <f t="shared" si="111"/>
        <v>0.76727692307692308</v>
      </c>
      <c r="U365" s="7" t="s">
        <v>1090</v>
      </c>
      <c r="V365" s="7"/>
    </row>
    <row r="366" spans="1:22" x14ac:dyDescent="0.25">
      <c r="A366" s="7" t="s">
        <v>1101</v>
      </c>
      <c r="B366" s="7" t="s">
        <v>1102</v>
      </c>
      <c r="C366" s="7" t="s">
        <v>177</v>
      </c>
      <c r="D366" s="7"/>
      <c r="E366" s="7" t="s">
        <v>392</v>
      </c>
      <c r="F366" s="8">
        <v>80</v>
      </c>
      <c r="G366" s="8">
        <v>90</v>
      </c>
      <c r="H366" s="9">
        <f>IF(OR(F366="",F366=0),"",MAX(F366,IF(ISNUMBER('Нормы и нормо-часы'!K367),ROUNDUP('Нормы и нормо-часы'!K367/(1-$F$3),0),0)))</f>
        <v>80</v>
      </c>
      <c r="I366" s="9">
        <f>IF(OR(G366="",G366=0),"",MAX(G366,IF(ISNUMBER('Нормы и нормо-часы'!L367),ROUNDUP('Нормы и нормо-часы'!L367/(1-$F$3),0),0)))</f>
        <v>90</v>
      </c>
      <c r="J366" s="10">
        <f t="shared" si="105"/>
        <v>0</v>
      </c>
      <c r="K366" s="10">
        <f t="shared" si="106"/>
        <v>0</v>
      </c>
      <c r="L366" s="8">
        <v>45</v>
      </c>
      <c r="M366" s="8">
        <v>52</v>
      </c>
      <c r="N366" s="10">
        <f t="shared" si="107"/>
        <v>0.4375</v>
      </c>
      <c r="O366" s="10">
        <f t="shared" si="108"/>
        <v>0.42222222222222222</v>
      </c>
      <c r="P366" s="8">
        <f t="shared" si="109"/>
        <v>35</v>
      </c>
      <c r="Q366" s="8">
        <f t="shared" si="110"/>
        <v>38</v>
      </c>
      <c r="R366" s="8">
        <v>58.33</v>
      </c>
      <c r="S366" s="8">
        <v>78.75</v>
      </c>
      <c r="T366" s="11">
        <f t="shared" si="111"/>
        <v>0.984375</v>
      </c>
      <c r="U366" s="7" t="s">
        <v>1103</v>
      </c>
      <c r="V366" s="7"/>
    </row>
    <row r="367" spans="1:22" x14ac:dyDescent="0.25">
      <c r="A367" s="7" t="s">
        <v>1104</v>
      </c>
      <c r="B367" s="7" t="s">
        <v>1105</v>
      </c>
      <c r="C367" s="7" t="s">
        <v>177</v>
      </c>
      <c r="D367" s="7"/>
      <c r="E367" s="7" t="s">
        <v>35</v>
      </c>
      <c r="F367" s="8">
        <v>1200</v>
      </c>
      <c r="G367" s="8">
        <v>1300</v>
      </c>
      <c r="H367" s="9">
        <f>IF(OR(F367="",F367=0),"",MAX(F367,IF(ISNUMBER('Нормы и нормо-часы'!K368),ROUNDUP('Нормы и нормо-часы'!K368/(1-$F$3),0),0)))</f>
        <v>1200</v>
      </c>
      <c r="I367" s="9">
        <f>IF(OR(G367="",G367=0),"",MAX(G367,IF(ISNUMBER('Нормы и нормо-часы'!L368),ROUNDUP('Нормы и нормо-часы'!L368/(1-$F$3),0),0)))</f>
        <v>1300</v>
      </c>
      <c r="J367" s="10">
        <f t="shared" si="105"/>
        <v>0</v>
      </c>
      <c r="K367" s="10">
        <f t="shared" si="106"/>
        <v>0</v>
      </c>
      <c r="L367" s="8">
        <v>700</v>
      </c>
      <c r="M367" s="8">
        <v>760</v>
      </c>
      <c r="N367" s="10">
        <f t="shared" si="107"/>
        <v>0.41666666666666669</v>
      </c>
      <c r="O367" s="10">
        <f t="shared" si="108"/>
        <v>0.41538461538461541</v>
      </c>
      <c r="P367" s="8">
        <f t="shared" si="109"/>
        <v>500</v>
      </c>
      <c r="Q367" s="8">
        <f t="shared" si="110"/>
        <v>540</v>
      </c>
      <c r="R367" s="8">
        <v>791.65</v>
      </c>
      <c r="S367" s="8">
        <v>1068.73</v>
      </c>
      <c r="T367" s="11">
        <f t="shared" si="111"/>
        <v>0.89060833333333334</v>
      </c>
      <c r="U367" s="7" t="s">
        <v>1106</v>
      </c>
      <c r="V367" s="7" t="s">
        <v>1107</v>
      </c>
    </row>
    <row r="368" spans="1:22" x14ac:dyDescent="0.25">
      <c r="A368" s="7" t="s">
        <v>1108</v>
      </c>
      <c r="B368" s="7" t="s">
        <v>1109</v>
      </c>
      <c r="C368" s="7" t="s">
        <v>50</v>
      </c>
      <c r="D368" s="7"/>
      <c r="E368" s="7" t="s">
        <v>35</v>
      </c>
      <c r="F368" s="8">
        <v>550</v>
      </c>
      <c r="G368" s="8">
        <v>630</v>
      </c>
      <c r="H368" s="9">
        <f>IF(OR(F368="",F368=0),"",MAX(F368,IF(ISNUMBER('Нормы и нормо-часы'!K369),ROUNDUP('Нормы и нормо-часы'!K369/(1-$F$3),0),0)))</f>
        <v>550</v>
      </c>
      <c r="I368" s="9">
        <f>IF(OR(G368="",G368=0),"",MAX(G368,IF(ISNUMBER('Нормы и нормо-часы'!L369),ROUNDUP('Нормы и нормо-часы'!L369/(1-$F$3),0),0)))</f>
        <v>630</v>
      </c>
      <c r="J368" s="10">
        <f t="shared" si="105"/>
        <v>0</v>
      </c>
      <c r="K368" s="10">
        <f t="shared" si="106"/>
        <v>0</v>
      </c>
      <c r="L368" s="8">
        <v>320</v>
      </c>
      <c r="M368" s="8">
        <v>370</v>
      </c>
      <c r="N368" s="10">
        <f t="shared" si="107"/>
        <v>0.41818181818181815</v>
      </c>
      <c r="O368" s="10">
        <f t="shared" si="108"/>
        <v>0.41269841269841268</v>
      </c>
      <c r="P368" s="8">
        <f t="shared" si="109"/>
        <v>230</v>
      </c>
      <c r="Q368" s="8">
        <f t="shared" si="110"/>
        <v>260</v>
      </c>
      <c r="R368" s="8">
        <v>340.55</v>
      </c>
      <c r="S368" s="8">
        <v>459.74</v>
      </c>
      <c r="T368" s="11">
        <f t="shared" si="111"/>
        <v>0.83589090909090913</v>
      </c>
      <c r="U368" s="7" t="s">
        <v>1093</v>
      </c>
      <c r="V368" s="7"/>
    </row>
    <row r="369" spans="1:22" x14ac:dyDescent="0.25">
      <c r="A369" s="7" t="s">
        <v>1110</v>
      </c>
      <c r="B369" s="7" t="s">
        <v>1111</v>
      </c>
      <c r="C369" s="7" t="s">
        <v>177</v>
      </c>
      <c r="D369" s="7"/>
      <c r="E369" s="7" t="s">
        <v>426</v>
      </c>
      <c r="F369" s="8">
        <v>1300</v>
      </c>
      <c r="G369" s="8">
        <v>1500</v>
      </c>
      <c r="H369" s="9">
        <f>IF(OR(F369="",F369=0),"",MAX(F369,IF(ISNUMBER('Нормы и нормо-часы'!K370),ROUNDUP('Нормы и нормо-часы'!K370/(1-$F$3),0),0)))</f>
        <v>1300</v>
      </c>
      <c r="I369" s="9">
        <f>IF(OR(G369="",G369=0),"",MAX(G369,IF(ISNUMBER('Нормы и нормо-часы'!L370),ROUNDUP('Нормы и нормо-часы'!L370/(1-$F$3),0),0)))</f>
        <v>1500</v>
      </c>
      <c r="J369" s="10">
        <f t="shared" si="105"/>
        <v>0</v>
      </c>
      <c r="K369" s="10">
        <f t="shared" si="106"/>
        <v>0</v>
      </c>
      <c r="L369" s="8">
        <v>750</v>
      </c>
      <c r="M369" s="8">
        <v>870</v>
      </c>
      <c r="N369" s="10">
        <f t="shared" si="107"/>
        <v>0.42307692307692307</v>
      </c>
      <c r="O369" s="10">
        <f t="shared" si="108"/>
        <v>0.42</v>
      </c>
      <c r="P369" s="8">
        <f t="shared" si="109"/>
        <v>550</v>
      </c>
      <c r="Q369" s="8">
        <f t="shared" si="110"/>
        <v>630</v>
      </c>
      <c r="R369" s="8">
        <v>748.55</v>
      </c>
      <c r="S369" s="8">
        <v>1010.54</v>
      </c>
      <c r="T369" s="11">
        <f t="shared" si="111"/>
        <v>0.77733846153846153</v>
      </c>
      <c r="U369" s="7" t="s">
        <v>1070</v>
      </c>
      <c r="V369" s="7"/>
    </row>
    <row r="370" spans="1:22" x14ac:dyDescent="0.25">
      <c r="A370" s="7" t="s">
        <v>1112</v>
      </c>
      <c r="B370" s="7" t="s">
        <v>1113</v>
      </c>
      <c r="C370" s="7" t="s">
        <v>177</v>
      </c>
      <c r="D370" s="7"/>
      <c r="E370" s="7" t="s">
        <v>426</v>
      </c>
      <c r="F370" s="8">
        <v>1700</v>
      </c>
      <c r="G370" s="8">
        <v>1950</v>
      </c>
      <c r="H370" s="9">
        <f>IF(OR(F370="",F370=0),"",MAX(F370,IF(ISNUMBER('Нормы и нормо-часы'!K371),ROUNDUP('Нормы и нормо-часы'!K371/(1-$F$3),0),0)))</f>
        <v>1700</v>
      </c>
      <c r="I370" s="9">
        <f>IF(OR(G370="",G370=0),"",MAX(G370,IF(ISNUMBER('Нормы и нормо-часы'!L371),ROUNDUP('Нормы и нормо-часы'!L371/(1-$F$3),0),0)))</f>
        <v>1950</v>
      </c>
      <c r="J370" s="10">
        <f t="shared" si="105"/>
        <v>0</v>
      </c>
      <c r="K370" s="10">
        <f t="shared" si="106"/>
        <v>0</v>
      </c>
      <c r="L370" s="8">
        <v>1000</v>
      </c>
      <c r="M370" s="8">
        <v>1150</v>
      </c>
      <c r="N370" s="10">
        <f t="shared" si="107"/>
        <v>0.41176470588235292</v>
      </c>
      <c r="O370" s="10">
        <f t="shared" si="108"/>
        <v>0.41025641025641024</v>
      </c>
      <c r="P370" s="8">
        <f t="shared" si="109"/>
        <v>700</v>
      </c>
      <c r="Q370" s="8">
        <f t="shared" si="110"/>
        <v>800</v>
      </c>
      <c r="R370" s="8">
        <v>717.79</v>
      </c>
      <c r="S370" s="8">
        <v>969.02</v>
      </c>
      <c r="T370" s="11">
        <f t="shared" si="111"/>
        <v>0.57001176470588233</v>
      </c>
      <c r="U370" s="7" t="s">
        <v>1070</v>
      </c>
      <c r="V370" s="7" t="s">
        <v>1114</v>
      </c>
    </row>
    <row r="371" spans="1:22" x14ac:dyDescent="0.25">
      <c r="A371" s="7" t="s">
        <v>1115</v>
      </c>
      <c r="B371" s="7" t="s">
        <v>1116</v>
      </c>
      <c r="C371" s="7" t="s">
        <v>177</v>
      </c>
      <c r="D371" s="7"/>
      <c r="E371" s="7" t="s">
        <v>426</v>
      </c>
      <c r="F371" s="8">
        <v>2100</v>
      </c>
      <c r="G371" s="8">
        <v>2400</v>
      </c>
      <c r="H371" s="9">
        <f>IF(OR(F371="",F371=0),"",MAX(F371,IF(ISNUMBER('Нормы и нормо-часы'!K372),ROUNDUP('Нормы и нормо-часы'!K372/(1-$F$3),0),0)))</f>
        <v>2100</v>
      </c>
      <c r="I371" s="9">
        <f>IF(OR(G371="",G371=0),"",MAX(G371,IF(ISNUMBER('Нормы и нормо-часы'!L372),ROUNDUP('Нормы и нормо-часы'!L372/(1-$F$3),0),0)))</f>
        <v>2400</v>
      </c>
      <c r="J371" s="10">
        <f t="shared" si="105"/>
        <v>0</v>
      </c>
      <c r="K371" s="10">
        <f t="shared" si="106"/>
        <v>0</v>
      </c>
      <c r="L371" s="8">
        <v>1200</v>
      </c>
      <c r="M371" s="8">
        <v>1400</v>
      </c>
      <c r="N371" s="10">
        <f t="shared" si="107"/>
        <v>0.42857142857142855</v>
      </c>
      <c r="O371" s="10">
        <f t="shared" si="108"/>
        <v>0.41666666666666669</v>
      </c>
      <c r="P371" s="8">
        <f t="shared" si="109"/>
        <v>900</v>
      </c>
      <c r="Q371" s="8">
        <f t="shared" si="110"/>
        <v>1000</v>
      </c>
      <c r="R371" s="8">
        <v>1138.21</v>
      </c>
      <c r="S371" s="8">
        <v>1536.58</v>
      </c>
      <c r="T371" s="11">
        <f t="shared" si="111"/>
        <v>0.73170476190476186</v>
      </c>
      <c r="U371" s="7" t="s">
        <v>1070</v>
      </c>
      <c r="V371" s="7"/>
    </row>
    <row r="372" spans="1:22" x14ac:dyDescent="0.25">
      <c r="A372" s="7" t="s">
        <v>1117</v>
      </c>
      <c r="B372" s="7" t="s">
        <v>1118</v>
      </c>
      <c r="C372" s="7" t="s">
        <v>177</v>
      </c>
      <c r="D372" s="7"/>
      <c r="E372" s="7" t="s">
        <v>426</v>
      </c>
      <c r="F372" s="8">
        <v>2000</v>
      </c>
      <c r="G372" s="8">
        <v>2300</v>
      </c>
      <c r="H372" s="9">
        <f>IF(OR(F372="",F372=0),"",MAX(F372,IF(ISNUMBER('Нормы и нормо-часы'!K373),ROUNDUP('Нормы и нормо-часы'!K373/(1-$F$3),0),0)))</f>
        <v>2000</v>
      </c>
      <c r="I372" s="9">
        <f>IF(OR(G372="",G372=0),"",MAX(G372,IF(ISNUMBER('Нормы и нормо-часы'!L373),ROUNDUP('Нормы и нормо-часы'!L373/(1-$F$3),0),0)))</f>
        <v>2300</v>
      </c>
      <c r="J372" s="10">
        <f t="shared" si="105"/>
        <v>0</v>
      </c>
      <c r="K372" s="10">
        <f t="shared" si="106"/>
        <v>0</v>
      </c>
      <c r="L372" s="8">
        <v>1150</v>
      </c>
      <c r="M372" s="8">
        <v>1350</v>
      </c>
      <c r="N372" s="10">
        <f t="shared" si="107"/>
        <v>0.42499999999999999</v>
      </c>
      <c r="O372" s="10">
        <f t="shared" si="108"/>
        <v>0.41304347826086957</v>
      </c>
      <c r="P372" s="8">
        <f t="shared" si="109"/>
        <v>850</v>
      </c>
      <c r="Q372" s="8">
        <f t="shared" si="110"/>
        <v>950</v>
      </c>
      <c r="R372" s="8">
        <v>1070.54</v>
      </c>
      <c r="S372" s="8">
        <v>1445.23</v>
      </c>
      <c r="T372" s="11">
        <f t="shared" si="111"/>
        <v>0.72261500000000001</v>
      </c>
      <c r="U372" s="7" t="s">
        <v>1070</v>
      </c>
      <c r="V372" s="7"/>
    </row>
    <row r="373" spans="1:22" x14ac:dyDescent="0.25">
      <c r="A373" s="7" t="s">
        <v>1119</v>
      </c>
      <c r="B373" s="7" t="s">
        <v>1120</v>
      </c>
      <c r="C373" s="7" t="s">
        <v>177</v>
      </c>
      <c r="D373" s="7"/>
      <c r="E373" s="7" t="s">
        <v>426</v>
      </c>
      <c r="F373" s="8">
        <v>2600</v>
      </c>
      <c r="G373" s="8">
        <v>3000</v>
      </c>
      <c r="H373" s="9">
        <f>IF(OR(F373="",F373=0),"",MAX(F373,IF(ISNUMBER('Нормы и нормо-часы'!K374),ROUNDUP('Нормы и нормо-часы'!K374/(1-$F$3),0),0)))</f>
        <v>2600</v>
      </c>
      <c r="I373" s="9">
        <f>IF(OR(G373="",G373=0),"",MAX(G373,IF(ISNUMBER('Нормы и нормо-часы'!L374),ROUNDUP('Нормы и нормо-часы'!L374/(1-$F$3),0),0)))</f>
        <v>3000</v>
      </c>
      <c r="J373" s="10">
        <f t="shared" si="105"/>
        <v>0</v>
      </c>
      <c r="K373" s="10">
        <f t="shared" si="106"/>
        <v>0</v>
      </c>
      <c r="L373" s="8">
        <v>1500</v>
      </c>
      <c r="M373" s="8">
        <v>1750</v>
      </c>
      <c r="N373" s="10">
        <f t="shared" si="107"/>
        <v>0.42307692307692307</v>
      </c>
      <c r="O373" s="10">
        <f t="shared" si="108"/>
        <v>0.41666666666666669</v>
      </c>
      <c r="P373" s="8">
        <f t="shared" si="109"/>
        <v>1100</v>
      </c>
      <c r="Q373" s="8">
        <f t="shared" si="110"/>
        <v>1250</v>
      </c>
      <c r="R373" s="8">
        <v>1255.1099999999999</v>
      </c>
      <c r="S373" s="8">
        <v>1694.4</v>
      </c>
      <c r="T373" s="11">
        <f t="shared" si="111"/>
        <v>0.65169230769230768</v>
      </c>
      <c r="U373" s="7" t="s">
        <v>1070</v>
      </c>
      <c r="V373" s="7"/>
    </row>
    <row r="374" spans="1:22" x14ac:dyDescent="0.25">
      <c r="A374" s="7" t="s">
        <v>1121</v>
      </c>
      <c r="B374" s="7" t="s">
        <v>1122</v>
      </c>
      <c r="C374" s="7" t="s">
        <v>177</v>
      </c>
      <c r="D374" s="7"/>
      <c r="E374" s="7" t="s">
        <v>426</v>
      </c>
      <c r="F374" s="8">
        <v>3200</v>
      </c>
      <c r="G374" s="8">
        <v>3700</v>
      </c>
      <c r="H374" s="9">
        <f>IF(OR(F374="",F374=0),"",MAX(F374,IF(ISNUMBER('Нормы и нормо-часы'!K375),ROUNDUP('Нормы и нормо-часы'!K375/(1-$F$3),0),0)))</f>
        <v>3200</v>
      </c>
      <c r="I374" s="9">
        <f>IF(OR(G374="",G374=0),"",MAX(G374,IF(ISNUMBER('Нормы и нормо-часы'!L375),ROUNDUP('Нормы и нормо-часы'!L375/(1-$F$3),0),0)))</f>
        <v>3700</v>
      </c>
      <c r="J374" s="10">
        <f t="shared" si="105"/>
        <v>0</v>
      </c>
      <c r="K374" s="10">
        <f t="shared" si="106"/>
        <v>0</v>
      </c>
      <c r="L374" s="8">
        <v>1850</v>
      </c>
      <c r="M374" s="8">
        <v>2150</v>
      </c>
      <c r="N374" s="10">
        <f t="shared" si="107"/>
        <v>0.421875</v>
      </c>
      <c r="O374" s="10">
        <f t="shared" si="108"/>
        <v>0.41891891891891891</v>
      </c>
      <c r="P374" s="8">
        <f t="shared" si="109"/>
        <v>1350</v>
      </c>
      <c r="Q374" s="8">
        <f t="shared" si="110"/>
        <v>1550</v>
      </c>
      <c r="R374" s="8">
        <v>1696.34</v>
      </c>
      <c r="S374" s="8">
        <v>2290.06</v>
      </c>
      <c r="T374" s="11">
        <f t="shared" si="111"/>
        <v>0.71564375000000002</v>
      </c>
      <c r="U374" s="7" t="s">
        <v>1070</v>
      </c>
      <c r="V374" s="7" t="s">
        <v>1123</v>
      </c>
    </row>
    <row r="375" spans="1:22" x14ac:dyDescent="0.25">
      <c r="A375" s="7" t="s">
        <v>1124</v>
      </c>
      <c r="B375" s="7" t="s">
        <v>1125</v>
      </c>
      <c r="C375" s="7" t="s">
        <v>177</v>
      </c>
      <c r="D375" s="7"/>
      <c r="E375" s="7" t="s">
        <v>426</v>
      </c>
      <c r="F375" s="8">
        <v>500</v>
      </c>
      <c r="G375" s="8">
        <v>580</v>
      </c>
      <c r="H375" s="9">
        <f>IF(OR(F375="",F375=0),"",MAX(F375,IF(ISNUMBER('Нормы и нормо-часы'!K376),ROUNDUP('Нормы и нормо-часы'!K376/(1-$F$3),0),0)))</f>
        <v>500</v>
      </c>
      <c r="I375" s="9">
        <f>IF(OR(G375="",G375=0),"",MAX(G375,IF(ISNUMBER('Нормы и нормо-часы'!L376),ROUNDUP('Нормы и нормо-часы'!L376/(1-$F$3),0),0)))</f>
        <v>580</v>
      </c>
      <c r="J375" s="10">
        <f t="shared" si="105"/>
        <v>0</v>
      </c>
      <c r="K375" s="10">
        <f t="shared" si="106"/>
        <v>0</v>
      </c>
      <c r="L375" s="8">
        <v>290</v>
      </c>
      <c r="M375" s="8">
        <v>340</v>
      </c>
      <c r="N375" s="10">
        <f t="shared" si="107"/>
        <v>0.42</v>
      </c>
      <c r="O375" s="10">
        <f t="shared" si="108"/>
        <v>0.41379310344827586</v>
      </c>
      <c r="P375" s="8">
        <f t="shared" si="109"/>
        <v>210</v>
      </c>
      <c r="Q375" s="8">
        <f t="shared" si="110"/>
        <v>240</v>
      </c>
      <c r="R375" s="8">
        <v>403.53</v>
      </c>
      <c r="S375" s="8">
        <v>544.77</v>
      </c>
      <c r="T375" s="11">
        <f t="shared" si="111"/>
        <v>1.08954</v>
      </c>
      <c r="U375" s="7" t="s">
        <v>1126</v>
      </c>
      <c r="V375" s="7"/>
    </row>
    <row r="376" spans="1:22" x14ac:dyDescent="0.25">
      <c r="A376" s="7" t="s">
        <v>1127</v>
      </c>
      <c r="B376" s="7" t="s">
        <v>1128</v>
      </c>
      <c r="C376" s="7" t="s">
        <v>177</v>
      </c>
      <c r="D376" s="7"/>
      <c r="E376" s="7" t="s">
        <v>426</v>
      </c>
      <c r="F376" s="8">
        <v>700</v>
      </c>
      <c r="G376" s="8">
        <v>800</v>
      </c>
      <c r="H376" s="9">
        <f>IF(OR(F376="",F376=0),"",MAX(F376,IF(ISNUMBER('Нормы и нормо-часы'!K377),ROUNDUP('Нормы и нормо-часы'!K377/(1-$F$3),0),0)))</f>
        <v>720</v>
      </c>
      <c r="I376" s="9">
        <f>IF(OR(G376="",G376=0),"",MAX(G376,IF(ISNUMBER('Нормы и нормо-часы'!L377),ROUNDUP('Нормы и нормо-часы'!L377/(1-$F$3),0),0)))</f>
        <v>864</v>
      </c>
      <c r="J376" s="10">
        <f t="shared" si="105"/>
        <v>2.857142857142847E-2</v>
      </c>
      <c r="K376" s="10">
        <f t="shared" si="106"/>
        <v>8.0000000000000071E-2</v>
      </c>
      <c r="L376" s="8">
        <v>400</v>
      </c>
      <c r="M376" s="8">
        <v>460</v>
      </c>
      <c r="N376" s="10">
        <f t="shared" si="107"/>
        <v>0.44444444444444442</v>
      </c>
      <c r="O376" s="10">
        <f t="shared" si="108"/>
        <v>0.46759259259259262</v>
      </c>
      <c r="P376" s="8">
        <f t="shared" si="109"/>
        <v>320</v>
      </c>
      <c r="Q376" s="8">
        <f t="shared" si="110"/>
        <v>404</v>
      </c>
      <c r="R376" s="8">
        <v>646.17999999999995</v>
      </c>
      <c r="S376" s="8">
        <v>872.34</v>
      </c>
      <c r="T376" s="11">
        <f t="shared" si="111"/>
        <v>1.2462</v>
      </c>
      <c r="U376" s="7" t="s">
        <v>1129</v>
      </c>
      <c r="V376" s="7"/>
    </row>
    <row r="377" spans="1:22" x14ac:dyDescent="0.25">
      <c r="A377" s="7" t="s">
        <v>1130</v>
      </c>
      <c r="B377" s="7" t="s">
        <v>1131</v>
      </c>
      <c r="C377" s="7" t="s">
        <v>177</v>
      </c>
      <c r="D377" s="7"/>
      <c r="E377" s="7" t="s">
        <v>426</v>
      </c>
      <c r="F377" s="8">
        <v>900</v>
      </c>
      <c r="G377" s="8">
        <v>1050</v>
      </c>
      <c r="H377" s="9">
        <f>IF(OR(F377="",F377=0),"",MAX(F377,IF(ISNUMBER('Нормы и нормо-часы'!K378),ROUNDUP('Нормы и нормо-часы'!K378/(1-$F$3),0),0)))</f>
        <v>900</v>
      </c>
      <c r="I377" s="9">
        <f>IF(OR(G377="",G377=0),"",MAX(G377,IF(ISNUMBER('Нормы и нормо-часы'!L378),ROUNDUP('Нормы и нормо-часы'!L378/(1-$F$3),0),0)))</f>
        <v>1056</v>
      </c>
      <c r="J377" s="10">
        <f t="shared" si="105"/>
        <v>0</v>
      </c>
      <c r="K377" s="10">
        <f t="shared" si="106"/>
        <v>5.7142857142857828E-3</v>
      </c>
      <c r="L377" s="8">
        <v>520</v>
      </c>
      <c r="M377" s="8">
        <v>600</v>
      </c>
      <c r="N377" s="10">
        <f t="shared" si="107"/>
        <v>0.42222222222222222</v>
      </c>
      <c r="O377" s="10">
        <f t="shared" si="108"/>
        <v>0.43181818181818182</v>
      </c>
      <c r="P377" s="8">
        <f t="shared" si="109"/>
        <v>380</v>
      </c>
      <c r="Q377" s="8">
        <f t="shared" si="110"/>
        <v>456</v>
      </c>
      <c r="R377" s="8">
        <v>724.52</v>
      </c>
      <c r="S377" s="8">
        <v>978.1</v>
      </c>
      <c r="T377" s="11">
        <f t="shared" si="111"/>
        <v>1.0867777777777778</v>
      </c>
      <c r="U377" s="7" t="s">
        <v>1132</v>
      </c>
      <c r="V377" s="7"/>
    </row>
    <row r="378" spans="1:22" x14ac:dyDescent="0.25">
      <c r="A378" s="7" t="s">
        <v>1133</v>
      </c>
      <c r="B378" s="7" t="s">
        <v>1134</v>
      </c>
      <c r="C378" s="7" t="s">
        <v>177</v>
      </c>
      <c r="D378" s="7"/>
      <c r="E378" s="7" t="s">
        <v>426</v>
      </c>
      <c r="F378" s="8">
        <v>750</v>
      </c>
      <c r="G378" s="8">
        <v>860</v>
      </c>
      <c r="H378" s="9">
        <f>IF(OR(F378="",F378=0),"",MAX(F378,IF(ISNUMBER('Нормы и нормо-часы'!K379),ROUNDUP('Нормы и нормо-часы'!K379/(1-$F$3),0),0)))</f>
        <v>750</v>
      </c>
      <c r="I378" s="9">
        <f>IF(OR(G378="",G378=0),"",MAX(G378,IF(ISNUMBER('Нормы и нормо-часы'!L379),ROUNDUP('Нормы и нормо-часы'!L379/(1-$F$3),0),0)))</f>
        <v>864</v>
      </c>
      <c r="J378" s="10">
        <f t="shared" si="105"/>
        <v>0</v>
      </c>
      <c r="K378" s="10">
        <f t="shared" si="106"/>
        <v>4.6511627906977715E-3</v>
      </c>
      <c r="L378" s="8">
        <v>430</v>
      </c>
      <c r="M378" s="8">
        <v>500</v>
      </c>
      <c r="N378" s="10">
        <f t="shared" si="107"/>
        <v>0.42666666666666669</v>
      </c>
      <c r="O378" s="10">
        <f t="shared" si="108"/>
        <v>0.42129629629629628</v>
      </c>
      <c r="P378" s="8">
        <f t="shared" si="109"/>
        <v>320</v>
      </c>
      <c r="Q378" s="8">
        <f t="shared" si="110"/>
        <v>364</v>
      </c>
      <c r="R378" s="8">
        <v>501.54</v>
      </c>
      <c r="S378" s="8">
        <v>677.08</v>
      </c>
      <c r="T378" s="11">
        <f t="shared" si="111"/>
        <v>0.90277333333333343</v>
      </c>
      <c r="U378" s="7" t="s">
        <v>1135</v>
      </c>
      <c r="V378" s="7"/>
    </row>
    <row r="379" spans="1:22" x14ac:dyDescent="0.25">
      <c r="A379" s="7" t="s">
        <v>1136</v>
      </c>
      <c r="B379" s="7" t="s">
        <v>1137</v>
      </c>
      <c r="C379" s="7" t="s">
        <v>177</v>
      </c>
      <c r="D379" s="7"/>
      <c r="E379" s="7" t="s">
        <v>426</v>
      </c>
      <c r="F379" s="8">
        <v>1000</v>
      </c>
      <c r="G379" s="8">
        <v>1150</v>
      </c>
      <c r="H379" s="9">
        <f>IF(OR(F379="",F379=0),"",MAX(F379,IF(ISNUMBER('Нормы и нормо-часы'!K380),ROUNDUP('Нормы и нормо-часы'!K380/(1-$F$3),0),0)))</f>
        <v>1040</v>
      </c>
      <c r="I379" s="9">
        <f>IF(OR(G379="",G379=0),"",MAX(G379,IF(ISNUMBER('Нормы и нормо-часы'!L380),ROUNDUP('Нормы и нормо-часы'!L380/(1-$F$3),0),0)))</f>
        <v>1248</v>
      </c>
      <c r="J379" s="10">
        <f t="shared" si="105"/>
        <v>4.0000000000000036E-2</v>
      </c>
      <c r="K379" s="10">
        <f t="shared" si="106"/>
        <v>8.5217391304347911E-2</v>
      </c>
      <c r="L379" s="8">
        <v>580</v>
      </c>
      <c r="M379" s="8">
        <v>670</v>
      </c>
      <c r="N379" s="10">
        <f t="shared" si="107"/>
        <v>0.44230769230769229</v>
      </c>
      <c r="O379" s="10">
        <f t="shared" si="108"/>
        <v>0.46314102564102566</v>
      </c>
      <c r="P379" s="8">
        <f t="shared" si="109"/>
        <v>460</v>
      </c>
      <c r="Q379" s="8">
        <f t="shared" si="110"/>
        <v>578</v>
      </c>
      <c r="R379" s="8">
        <v>820.09</v>
      </c>
      <c r="S379" s="8">
        <v>1107.1199999999999</v>
      </c>
      <c r="T379" s="11">
        <f t="shared" si="111"/>
        <v>1.1071199999999999</v>
      </c>
      <c r="U379" s="7" t="s">
        <v>1138</v>
      </c>
      <c r="V379" s="7"/>
    </row>
    <row r="380" spans="1:22" x14ac:dyDescent="0.25">
      <c r="A380" s="7" t="s">
        <v>1139</v>
      </c>
      <c r="B380" s="7" t="s">
        <v>1140</v>
      </c>
      <c r="C380" s="7" t="s">
        <v>177</v>
      </c>
      <c r="D380" s="7"/>
      <c r="E380" s="7" t="s">
        <v>426</v>
      </c>
      <c r="F380" s="8">
        <v>1300</v>
      </c>
      <c r="G380" s="8">
        <v>1500</v>
      </c>
      <c r="H380" s="9">
        <f>IF(OR(F380="",F380=0),"",MAX(F380,IF(ISNUMBER('Нормы и нормо-часы'!K381),ROUNDUP('Нормы и нормо-часы'!K381/(1-$F$3),0),0)))</f>
        <v>1300</v>
      </c>
      <c r="I380" s="9">
        <f>IF(OR(G380="",G380=0),"",MAX(G380,IF(ISNUMBER('Нормы и нормо-часы'!L381),ROUNDUP('Нормы и нормо-часы'!L381/(1-$F$3),0),0)))</f>
        <v>1536</v>
      </c>
      <c r="J380" s="10">
        <f t="shared" si="105"/>
        <v>0</v>
      </c>
      <c r="K380" s="10">
        <f t="shared" si="106"/>
        <v>2.4000000000000021E-2</v>
      </c>
      <c r="L380" s="8">
        <v>750</v>
      </c>
      <c r="M380" s="8">
        <v>870</v>
      </c>
      <c r="N380" s="10">
        <f t="shared" si="107"/>
        <v>0.42307692307692307</v>
      </c>
      <c r="O380" s="10">
        <f t="shared" si="108"/>
        <v>0.43359375</v>
      </c>
      <c r="P380" s="8">
        <f t="shared" si="109"/>
        <v>550</v>
      </c>
      <c r="Q380" s="8">
        <f t="shared" si="110"/>
        <v>666</v>
      </c>
      <c r="R380" s="8">
        <v>966.49</v>
      </c>
      <c r="S380" s="8">
        <v>1304.76</v>
      </c>
      <c r="T380" s="11">
        <f t="shared" si="111"/>
        <v>1.0036615384615384</v>
      </c>
      <c r="U380" s="7" t="s">
        <v>1141</v>
      </c>
      <c r="V380" s="7"/>
    </row>
    <row r="381" spans="1:22" x14ac:dyDescent="0.25">
      <c r="A381" s="7" t="s">
        <v>1142</v>
      </c>
      <c r="B381" s="7" t="s">
        <v>1143</v>
      </c>
      <c r="C381" s="7" t="s">
        <v>50</v>
      </c>
      <c r="D381" s="7"/>
      <c r="E381" s="7" t="s">
        <v>35</v>
      </c>
      <c r="F381" s="8">
        <v>900</v>
      </c>
      <c r="G381" s="8">
        <v>1050</v>
      </c>
      <c r="H381" s="9">
        <f>IF(OR(F381="",F381=0),"",MAX(F381,IF(ISNUMBER('Нормы и нормо-часы'!K382),ROUNDUP('Нормы и нормо-часы'!K382/(1-$F$3),0),0)))</f>
        <v>900</v>
      </c>
      <c r="I381" s="9">
        <f>IF(OR(G381="",G381=0),"",MAX(G381,IF(ISNUMBER('Нормы и нормо-часы'!L382),ROUNDUP('Нормы и нормо-часы'!L382/(1-$F$3),0),0)))</f>
        <v>1050</v>
      </c>
      <c r="J381" s="10">
        <f t="shared" si="105"/>
        <v>0</v>
      </c>
      <c r="K381" s="10">
        <f t="shared" si="106"/>
        <v>0</v>
      </c>
      <c r="L381" s="8">
        <v>520</v>
      </c>
      <c r="M381" s="8">
        <v>600</v>
      </c>
      <c r="N381" s="10">
        <f t="shared" si="107"/>
        <v>0.42222222222222222</v>
      </c>
      <c r="O381" s="10">
        <f t="shared" si="108"/>
        <v>0.42857142857142855</v>
      </c>
      <c r="P381" s="8">
        <f t="shared" si="109"/>
        <v>380</v>
      </c>
      <c r="Q381" s="8">
        <f t="shared" si="110"/>
        <v>450</v>
      </c>
      <c r="R381" s="8">
        <v>565.55999999999995</v>
      </c>
      <c r="S381" s="8">
        <v>763.51</v>
      </c>
      <c r="T381" s="11">
        <f t="shared" si="111"/>
        <v>0.84834444444444446</v>
      </c>
      <c r="U381" s="7" t="s">
        <v>1093</v>
      </c>
      <c r="V381" s="7" t="s">
        <v>1144</v>
      </c>
    </row>
    <row r="382" spans="1:22" x14ac:dyDescent="0.25">
      <c r="A382" s="7" t="s">
        <v>1145</v>
      </c>
      <c r="B382" s="7" t="s">
        <v>1146</v>
      </c>
      <c r="C382" s="7" t="s">
        <v>50</v>
      </c>
      <c r="D382" s="7"/>
      <c r="E382" s="7" t="s">
        <v>35</v>
      </c>
      <c r="F382" s="8">
        <v>1400</v>
      </c>
      <c r="G382" s="8">
        <v>1600</v>
      </c>
      <c r="H382" s="9">
        <f>IF(OR(F382="",F382=0),"",MAX(F382,IF(ISNUMBER('Нормы и нормо-часы'!K383),ROUNDUP('Нормы и нормо-часы'!K383/(1-$F$3),0),0)))</f>
        <v>1400</v>
      </c>
      <c r="I382" s="9">
        <f>IF(OR(G382="",G382=0),"",MAX(G382,IF(ISNUMBER('Нормы и нормо-часы'!L383),ROUNDUP('Нормы и нормо-часы'!L383/(1-$F$3),0),0)))</f>
        <v>1600</v>
      </c>
      <c r="J382" s="10">
        <f t="shared" si="105"/>
        <v>0</v>
      </c>
      <c r="K382" s="10">
        <f t="shared" si="106"/>
        <v>0</v>
      </c>
      <c r="L382" s="8">
        <v>800</v>
      </c>
      <c r="M382" s="8">
        <v>920</v>
      </c>
      <c r="N382" s="10">
        <f t="shared" si="107"/>
        <v>0.42857142857142855</v>
      </c>
      <c r="O382" s="10">
        <f t="shared" si="108"/>
        <v>0.42499999999999999</v>
      </c>
      <c r="P382" s="8">
        <f t="shared" si="109"/>
        <v>600</v>
      </c>
      <c r="Q382" s="8">
        <f t="shared" si="110"/>
        <v>680</v>
      </c>
      <c r="R382" s="8">
        <v>995.32</v>
      </c>
      <c r="S382" s="8">
        <v>1343.68</v>
      </c>
      <c r="T382" s="11">
        <f t="shared" si="111"/>
        <v>0.95977142857142861</v>
      </c>
      <c r="U382" s="7" t="s">
        <v>1093</v>
      </c>
      <c r="V382" s="7"/>
    </row>
    <row r="383" spans="1:22" x14ac:dyDescent="0.25">
      <c r="A383" s="7" t="s">
        <v>1147</v>
      </c>
      <c r="B383" s="7" t="s">
        <v>1148</v>
      </c>
      <c r="C383" s="7" t="s">
        <v>54</v>
      </c>
      <c r="D383" s="7"/>
      <c r="E383" s="7" t="s">
        <v>35</v>
      </c>
      <c r="F383" s="8">
        <v>70</v>
      </c>
      <c r="G383" s="8">
        <v>80</v>
      </c>
      <c r="H383" s="9">
        <f>IF(OR(F383="",F383=0),"",MAX(F383,IF(ISNUMBER('Нормы и нормо-часы'!K384),ROUNDUP('Нормы и нормо-часы'!K384/(1-$F$3),0),0)))</f>
        <v>70</v>
      </c>
      <c r="I383" s="9">
        <f>IF(OR(G383="",G383=0),"",MAX(G383,IF(ISNUMBER('Нормы и нормо-часы'!L384),ROUNDUP('Нормы и нормо-часы'!L384/(1-$F$3),0),0)))</f>
        <v>80</v>
      </c>
      <c r="J383" s="10">
        <f t="shared" si="105"/>
        <v>0</v>
      </c>
      <c r="K383" s="10">
        <f t="shared" si="106"/>
        <v>0</v>
      </c>
      <c r="L383" s="8">
        <v>40</v>
      </c>
      <c r="M383" s="8">
        <v>46</v>
      </c>
      <c r="N383" s="10">
        <f t="shared" si="107"/>
        <v>0.42857142857142855</v>
      </c>
      <c r="O383" s="10">
        <f t="shared" si="108"/>
        <v>0.42499999999999999</v>
      </c>
      <c r="P383" s="8">
        <f t="shared" si="109"/>
        <v>30</v>
      </c>
      <c r="Q383" s="8">
        <f t="shared" si="110"/>
        <v>34</v>
      </c>
      <c r="R383" s="8">
        <v>45.31</v>
      </c>
      <c r="S383" s="8">
        <v>61.17</v>
      </c>
      <c r="T383" s="11">
        <f t="shared" si="111"/>
        <v>0.87385714285714289</v>
      </c>
      <c r="U383" s="7" t="s">
        <v>100</v>
      </c>
      <c r="V383" s="7" t="s">
        <v>1149</v>
      </c>
    </row>
    <row r="384" spans="1:22" x14ac:dyDescent="0.25">
      <c r="A384" s="7" t="s">
        <v>1150</v>
      </c>
      <c r="B384" s="7" t="s">
        <v>1151</v>
      </c>
      <c r="C384" s="7" t="s">
        <v>54</v>
      </c>
      <c r="D384" s="7"/>
      <c r="E384" s="7" t="s">
        <v>35</v>
      </c>
      <c r="F384" s="8">
        <v>45</v>
      </c>
      <c r="G384" s="8">
        <v>52</v>
      </c>
      <c r="H384" s="9">
        <f>IF(OR(F384="",F384=0),"",MAX(F384,IF(ISNUMBER('Нормы и нормо-часы'!K385),ROUNDUP('Нормы и нормо-часы'!K385/(1-$F$3),0),0)))</f>
        <v>45</v>
      </c>
      <c r="I384" s="9">
        <f>IF(OR(G384="",G384=0),"",MAX(G384,IF(ISNUMBER('Нормы и нормо-часы'!L385),ROUNDUP('Нормы и нормо-часы'!L385/(1-$F$3),0),0)))</f>
        <v>52</v>
      </c>
      <c r="J384" s="10">
        <f t="shared" ref="J384:J415" si="112">IF(OR(F384="",F384=0),"",H384/F384-1)</f>
        <v>0</v>
      </c>
      <c r="K384" s="10">
        <f t="shared" ref="K384:K415" si="113">IF(OR(G384="",G384=0),"",I384/G384-1)</f>
        <v>0</v>
      </c>
      <c r="L384" s="8">
        <v>25</v>
      </c>
      <c r="M384" s="8">
        <v>29</v>
      </c>
      <c r="N384" s="10">
        <f t="shared" ref="N384:N415" si="114">IF(OR(H384="",H384=0),"",(H384-L384)/H384)</f>
        <v>0.44444444444444442</v>
      </c>
      <c r="O384" s="10">
        <f t="shared" ref="O384:O415" si="115">IF(OR(I384="",I384=0),"",(I384-M384)/I384)</f>
        <v>0.44230769230769229</v>
      </c>
      <c r="P384" s="8">
        <f t="shared" ref="P384:P415" si="116">IF(H384="","",H384-L384)</f>
        <v>20</v>
      </c>
      <c r="Q384" s="8">
        <f t="shared" ref="Q384:Q415" si="117">IF(I384="","",I384-M384)</f>
        <v>23</v>
      </c>
      <c r="R384" s="8">
        <v>41.4</v>
      </c>
      <c r="S384" s="8">
        <v>55.89</v>
      </c>
      <c r="T384" s="11">
        <f t="shared" ref="T384:T415" si="118">IF(OR(S384="",F384="",F384=0),"",S384/F384)</f>
        <v>1.242</v>
      </c>
      <c r="U384" s="7" t="s">
        <v>100</v>
      </c>
      <c r="V384" s="7"/>
    </row>
    <row r="385" spans="1:22" x14ac:dyDescent="0.25">
      <c r="A385" s="7" t="s">
        <v>1152</v>
      </c>
      <c r="B385" s="7" t="s">
        <v>1153</v>
      </c>
      <c r="C385" s="7" t="s">
        <v>186</v>
      </c>
      <c r="D385" s="7"/>
      <c r="E385" s="7" t="s">
        <v>35</v>
      </c>
      <c r="F385" s="8">
        <v>6500</v>
      </c>
      <c r="G385" s="8">
        <v>7500</v>
      </c>
      <c r="H385" s="9">
        <f>IF(OR(F385="",F385=0),"",MAX(F385,IF(ISNUMBER('Нормы и нормо-часы'!K386),ROUNDUP('Нормы и нормо-часы'!K386/(1-$F$3),0),0)))</f>
        <v>6500</v>
      </c>
      <c r="I385" s="9">
        <f>IF(OR(G385="",G385=0),"",MAX(G385,IF(ISNUMBER('Нормы и нормо-часы'!L386),ROUNDUP('Нормы и нормо-часы'!L386/(1-$F$3),0),0)))</f>
        <v>7500</v>
      </c>
      <c r="J385" s="10">
        <f t="shared" si="112"/>
        <v>0</v>
      </c>
      <c r="K385" s="10">
        <f t="shared" si="113"/>
        <v>0</v>
      </c>
      <c r="L385" s="8">
        <v>3800</v>
      </c>
      <c r="M385" s="8">
        <v>4400</v>
      </c>
      <c r="N385" s="10">
        <f t="shared" si="114"/>
        <v>0.41538461538461541</v>
      </c>
      <c r="O385" s="10">
        <f t="shared" si="115"/>
        <v>0.41333333333333333</v>
      </c>
      <c r="P385" s="8">
        <f t="shared" si="116"/>
        <v>2700</v>
      </c>
      <c r="Q385" s="8">
        <f t="shared" si="117"/>
        <v>3100</v>
      </c>
      <c r="R385" s="8">
        <v>4974.29</v>
      </c>
      <c r="S385" s="8">
        <v>6715.29</v>
      </c>
      <c r="T385" s="11">
        <f t="shared" si="118"/>
        <v>1.0331215384615384</v>
      </c>
      <c r="U385" s="7" t="s">
        <v>1154</v>
      </c>
      <c r="V385" s="7" t="s">
        <v>1155</v>
      </c>
    </row>
    <row r="386" spans="1:22" x14ac:dyDescent="0.25">
      <c r="A386" s="7" t="s">
        <v>1156</v>
      </c>
      <c r="B386" s="7" t="s">
        <v>1157</v>
      </c>
      <c r="C386" s="7" t="s">
        <v>186</v>
      </c>
      <c r="D386" s="7"/>
      <c r="E386" s="7" t="s">
        <v>35</v>
      </c>
      <c r="F386" s="8">
        <v>4000</v>
      </c>
      <c r="G386" s="8">
        <v>4600</v>
      </c>
      <c r="H386" s="9">
        <f>IF(OR(F386="",F386=0),"",MAX(F386,IF(ISNUMBER('Нормы и нормо-часы'!K387),ROUNDUP('Нормы и нормо-часы'!K387/(1-$F$3),0),0)))</f>
        <v>4000</v>
      </c>
      <c r="I386" s="9">
        <f>IF(OR(G386="",G386=0),"",MAX(G386,IF(ISNUMBER('Нормы и нормо-часы'!L387),ROUNDUP('Нормы и нормо-часы'!L387/(1-$F$3),0),0)))</f>
        <v>4600</v>
      </c>
      <c r="J386" s="10">
        <f t="shared" si="112"/>
        <v>0</v>
      </c>
      <c r="K386" s="10">
        <f t="shared" si="113"/>
        <v>0</v>
      </c>
      <c r="L386" s="8">
        <v>2300</v>
      </c>
      <c r="M386" s="8">
        <v>2650</v>
      </c>
      <c r="N386" s="10">
        <f t="shared" si="114"/>
        <v>0.42499999999999999</v>
      </c>
      <c r="O386" s="10">
        <f t="shared" si="115"/>
        <v>0.42391304347826086</v>
      </c>
      <c r="P386" s="8">
        <f t="shared" si="116"/>
        <v>1700</v>
      </c>
      <c r="Q386" s="8">
        <f t="shared" si="117"/>
        <v>1950</v>
      </c>
      <c r="R386" s="8">
        <v>5150.22</v>
      </c>
      <c r="S386" s="8">
        <v>6952.8</v>
      </c>
      <c r="T386" s="11">
        <f t="shared" si="118"/>
        <v>1.7382</v>
      </c>
      <c r="U386" s="7" t="s">
        <v>1158</v>
      </c>
      <c r="V386" s="7" t="s">
        <v>1159</v>
      </c>
    </row>
    <row r="387" spans="1:22" x14ac:dyDescent="0.25">
      <c r="A387" s="7" t="s">
        <v>1160</v>
      </c>
      <c r="B387" s="7" t="s">
        <v>1161</v>
      </c>
      <c r="C387" s="7" t="s">
        <v>177</v>
      </c>
      <c r="D387" s="7"/>
      <c r="E387" s="7" t="s">
        <v>35</v>
      </c>
      <c r="F387" s="8">
        <v>600</v>
      </c>
      <c r="G387" s="8">
        <v>700</v>
      </c>
      <c r="H387" s="9">
        <f>IF(OR(F387="",F387=0),"",MAX(F387,IF(ISNUMBER('Нормы и нормо-часы'!K388),ROUNDUP('Нормы и нормо-часы'!K388/(1-$F$3),0),0)))</f>
        <v>600</v>
      </c>
      <c r="I387" s="9">
        <f>IF(OR(G387="",G387=0),"",MAX(G387,IF(ISNUMBER('Нормы и нормо-часы'!L388),ROUNDUP('Нормы и нормо-часы'!L388/(1-$F$3),0),0)))</f>
        <v>700</v>
      </c>
      <c r="J387" s="10">
        <f t="shared" si="112"/>
        <v>0</v>
      </c>
      <c r="K387" s="10">
        <f t="shared" si="113"/>
        <v>0</v>
      </c>
      <c r="L387" s="8">
        <v>350</v>
      </c>
      <c r="M387" s="8">
        <v>400</v>
      </c>
      <c r="N387" s="10">
        <f t="shared" si="114"/>
        <v>0.41666666666666669</v>
      </c>
      <c r="O387" s="10">
        <f t="shared" si="115"/>
        <v>0.42857142857142855</v>
      </c>
      <c r="P387" s="8">
        <f t="shared" si="116"/>
        <v>250</v>
      </c>
      <c r="Q387" s="8">
        <f t="shared" si="117"/>
        <v>300</v>
      </c>
      <c r="R387" s="8">
        <v>580.20000000000005</v>
      </c>
      <c r="S387" s="8">
        <v>783.27</v>
      </c>
      <c r="T387" s="11">
        <f t="shared" si="118"/>
        <v>1.30545</v>
      </c>
      <c r="U387" s="7" t="s">
        <v>1162</v>
      </c>
      <c r="V387" s="7" t="s">
        <v>1163</v>
      </c>
    </row>
    <row r="388" spans="1:22" x14ac:dyDescent="0.25">
      <c r="A388" s="7" t="s">
        <v>1164</v>
      </c>
      <c r="B388" s="7" t="s">
        <v>1165</v>
      </c>
      <c r="C388" s="7" t="s">
        <v>28</v>
      </c>
      <c r="D388" s="7"/>
      <c r="E388" s="7" t="s">
        <v>1166</v>
      </c>
      <c r="F388" s="8">
        <v>1350</v>
      </c>
      <c r="G388" s="8">
        <v>1750</v>
      </c>
      <c r="H388" s="9">
        <f>IF(OR(F388="",F388=0),"",MAX(F388,IF(ISNUMBER('Нормы и нормо-часы'!K389),ROUNDUP('Нормы и нормо-часы'!K389/(1-$F$3),0),0)))</f>
        <v>1350</v>
      </c>
      <c r="I388" s="9">
        <f>IF(OR(G388="",G388=0),"",MAX(G388,IF(ISNUMBER('Нормы и нормо-часы'!L389),ROUNDUP('Нормы и нормо-часы'!L389/(1-$F$3),0),0)))</f>
        <v>1750</v>
      </c>
      <c r="J388" s="10">
        <f t="shared" si="112"/>
        <v>0</v>
      </c>
      <c r="K388" s="10">
        <f t="shared" si="113"/>
        <v>0</v>
      </c>
      <c r="L388" s="8">
        <v>1100</v>
      </c>
      <c r="M388" s="8">
        <v>1400</v>
      </c>
      <c r="N388" s="10">
        <f t="shared" si="114"/>
        <v>0.18518518518518517</v>
      </c>
      <c r="O388" s="10">
        <f t="shared" si="115"/>
        <v>0.2</v>
      </c>
      <c r="P388" s="8">
        <f t="shared" si="116"/>
        <v>250</v>
      </c>
      <c r="Q388" s="8">
        <f t="shared" si="117"/>
        <v>350</v>
      </c>
      <c r="R388" s="8">
        <v>1749.62</v>
      </c>
      <c r="S388" s="8">
        <v>2361.9899999999998</v>
      </c>
      <c r="T388" s="11">
        <f t="shared" si="118"/>
        <v>1.749622222222222</v>
      </c>
      <c r="U388" s="7" t="s">
        <v>1167</v>
      </c>
      <c r="V388" s="7" t="s">
        <v>1168</v>
      </c>
    </row>
    <row r="389" spans="1:22" x14ac:dyDescent="0.25">
      <c r="A389" s="7" t="s">
        <v>1169</v>
      </c>
      <c r="B389" s="7" t="s">
        <v>1170</v>
      </c>
      <c r="C389" s="7" t="s">
        <v>186</v>
      </c>
      <c r="D389" s="7"/>
      <c r="E389" s="7" t="s">
        <v>35</v>
      </c>
      <c r="F389" s="8">
        <v>2200</v>
      </c>
      <c r="G389" s="8">
        <v>2500</v>
      </c>
      <c r="H389" s="9">
        <f>IF(OR(F389="",F389=0),"",MAX(F389,IF(ISNUMBER('Нормы и нормо-часы'!K390),ROUNDUP('Нормы и нормо-часы'!K390/(1-$F$3),0),0)))</f>
        <v>2200</v>
      </c>
      <c r="I389" s="9">
        <f>IF(OR(G389="",G389=0),"",MAX(G389,IF(ISNUMBER('Нормы и нормо-часы'!L390),ROUNDUP('Нормы и нормо-часы'!L390/(1-$F$3),0),0)))</f>
        <v>2500</v>
      </c>
      <c r="J389" s="10">
        <f t="shared" si="112"/>
        <v>0</v>
      </c>
      <c r="K389" s="10">
        <f t="shared" si="113"/>
        <v>0</v>
      </c>
      <c r="L389" s="8">
        <v>1300</v>
      </c>
      <c r="M389" s="8">
        <v>1500</v>
      </c>
      <c r="N389" s="10">
        <f t="shared" si="114"/>
        <v>0.40909090909090912</v>
      </c>
      <c r="O389" s="10">
        <f t="shared" si="115"/>
        <v>0.4</v>
      </c>
      <c r="P389" s="8">
        <f t="shared" si="116"/>
        <v>900</v>
      </c>
      <c r="Q389" s="8">
        <f t="shared" si="117"/>
        <v>1000</v>
      </c>
      <c r="R389" s="8">
        <v>1627.78</v>
      </c>
      <c r="S389" s="8">
        <v>2197.5</v>
      </c>
      <c r="T389" s="11">
        <f t="shared" si="118"/>
        <v>0.9988636363636364</v>
      </c>
      <c r="U389" s="7" t="s">
        <v>100</v>
      </c>
      <c r="V389" s="7"/>
    </row>
    <row r="390" spans="1:22" x14ac:dyDescent="0.25">
      <c r="A390" s="7" t="s">
        <v>1171</v>
      </c>
      <c r="B390" s="7" t="s">
        <v>1172</v>
      </c>
      <c r="C390" s="7" t="s">
        <v>186</v>
      </c>
      <c r="D390" s="7"/>
      <c r="E390" s="7" t="s">
        <v>35</v>
      </c>
      <c r="F390" s="8">
        <v>1400</v>
      </c>
      <c r="G390" s="8">
        <v>1600</v>
      </c>
      <c r="H390" s="9">
        <f>IF(OR(F390="",F390=0),"",MAX(F390,IF(ISNUMBER('Нормы и нормо-часы'!K391),ROUNDUP('Нормы и нормо-часы'!K391/(1-$F$3),0),0)))</f>
        <v>1400</v>
      </c>
      <c r="I390" s="9">
        <f>IF(OR(G390="",G390=0),"",MAX(G390,IF(ISNUMBER('Нормы и нормо-часы'!L391),ROUNDUP('Нормы и нормо-часы'!L391/(1-$F$3),0),0)))</f>
        <v>1600</v>
      </c>
      <c r="J390" s="10">
        <f t="shared" si="112"/>
        <v>0</v>
      </c>
      <c r="K390" s="10">
        <f t="shared" si="113"/>
        <v>0</v>
      </c>
      <c r="L390" s="8">
        <v>800</v>
      </c>
      <c r="M390" s="8">
        <v>920</v>
      </c>
      <c r="N390" s="10">
        <f t="shared" si="114"/>
        <v>0.42857142857142855</v>
      </c>
      <c r="O390" s="10">
        <f t="shared" si="115"/>
        <v>0.42499999999999999</v>
      </c>
      <c r="P390" s="8">
        <f t="shared" si="116"/>
        <v>600</v>
      </c>
      <c r="Q390" s="8">
        <f t="shared" si="117"/>
        <v>680</v>
      </c>
      <c r="R390" s="8">
        <v>1036.78</v>
      </c>
      <c r="S390" s="8">
        <v>1399.65</v>
      </c>
      <c r="T390" s="11">
        <f t="shared" si="118"/>
        <v>0.99975000000000003</v>
      </c>
      <c r="U390" s="7" t="s">
        <v>100</v>
      </c>
      <c r="V390" s="7" t="s">
        <v>1173</v>
      </c>
    </row>
    <row r="391" spans="1:22" x14ac:dyDescent="0.25">
      <c r="A391" s="7" t="s">
        <v>1174</v>
      </c>
      <c r="B391" s="7" t="s">
        <v>1175</v>
      </c>
      <c r="C391" s="7" t="s">
        <v>54</v>
      </c>
      <c r="D391" s="7"/>
      <c r="E391" s="7" t="s">
        <v>279</v>
      </c>
      <c r="F391" s="8">
        <v>300</v>
      </c>
      <c r="G391" s="8">
        <v>350</v>
      </c>
      <c r="H391" s="9">
        <f>IF(OR(F391="",F391=0),"",MAX(F391,IF(ISNUMBER('Нормы и нормо-часы'!K392),ROUNDUP('Нормы и нормо-часы'!K392/(1-$F$3),0),0)))</f>
        <v>351</v>
      </c>
      <c r="I391" s="9">
        <f>IF(OR(G391="",G391=0),"",MAX(G391,IF(ISNUMBER('Нормы и нормо-часы'!L392),ROUNDUP('Нормы и нормо-часы'!L392/(1-$F$3),0),0)))</f>
        <v>420</v>
      </c>
      <c r="J391" s="10">
        <f t="shared" si="112"/>
        <v>0.16999999999999993</v>
      </c>
      <c r="K391" s="10">
        <f t="shared" si="113"/>
        <v>0.19999999999999996</v>
      </c>
      <c r="L391" s="8">
        <v>170</v>
      </c>
      <c r="M391" s="8">
        <v>200</v>
      </c>
      <c r="N391" s="10">
        <f t="shared" si="114"/>
        <v>0.51566951566951569</v>
      </c>
      <c r="O391" s="10">
        <f t="shared" si="115"/>
        <v>0.52380952380952384</v>
      </c>
      <c r="P391" s="8">
        <f t="shared" si="116"/>
        <v>181</v>
      </c>
      <c r="Q391" s="8">
        <f t="shared" si="117"/>
        <v>220</v>
      </c>
      <c r="R391" s="8">
        <v>172.76</v>
      </c>
      <c r="S391" s="8">
        <v>233.23</v>
      </c>
      <c r="T391" s="11">
        <f t="shared" si="118"/>
        <v>0.77743333333333331</v>
      </c>
      <c r="U391" s="7" t="s">
        <v>1176</v>
      </c>
      <c r="V391" s="7"/>
    </row>
    <row r="392" spans="1:22" x14ac:dyDescent="0.25">
      <c r="A392" s="7" t="s">
        <v>1177</v>
      </c>
      <c r="B392" s="7" t="s">
        <v>1178</v>
      </c>
      <c r="C392" s="7" t="s">
        <v>28</v>
      </c>
      <c r="D392" s="7"/>
      <c r="E392" s="7" t="s">
        <v>35</v>
      </c>
      <c r="F392" s="8">
        <v>2500</v>
      </c>
      <c r="G392" s="8">
        <v>2900</v>
      </c>
      <c r="H392" s="9">
        <f>IF(OR(F392="",F392=0),"",MAX(F392,IF(ISNUMBER('Нормы и нормо-часы'!K393),ROUNDUP('Нормы и нормо-часы'!K393/(1-$F$3),0),0)))</f>
        <v>2500</v>
      </c>
      <c r="I392" s="9">
        <f>IF(OR(G392="",G392=0),"",MAX(G392,IF(ISNUMBER('Нормы и нормо-часы'!L393),ROUNDUP('Нормы и нормо-часы'!L393/(1-$F$3),0),0)))</f>
        <v>2900</v>
      </c>
      <c r="J392" s="10">
        <f t="shared" si="112"/>
        <v>0</v>
      </c>
      <c r="K392" s="10">
        <f t="shared" si="113"/>
        <v>0</v>
      </c>
      <c r="L392" s="8">
        <v>1500</v>
      </c>
      <c r="M392" s="8">
        <v>1700</v>
      </c>
      <c r="N392" s="10">
        <f t="shared" si="114"/>
        <v>0.4</v>
      </c>
      <c r="O392" s="10">
        <f t="shared" si="115"/>
        <v>0.41379310344827586</v>
      </c>
      <c r="P392" s="8">
        <f t="shared" si="116"/>
        <v>1000</v>
      </c>
      <c r="Q392" s="8">
        <f t="shared" si="117"/>
        <v>1200</v>
      </c>
      <c r="R392" s="8">
        <v>1408.92</v>
      </c>
      <c r="S392" s="8">
        <v>1902.04</v>
      </c>
      <c r="T392" s="11">
        <f t="shared" si="118"/>
        <v>0.76081599999999994</v>
      </c>
      <c r="U392" s="7" t="s">
        <v>100</v>
      </c>
      <c r="V392" s="7"/>
    </row>
    <row r="393" spans="1:22" x14ac:dyDescent="0.25">
      <c r="A393" s="7" t="s">
        <v>1179</v>
      </c>
      <c r="B393" s="7" t="s">
        <v>1180</v>
      </c>
      <c r="C393" s="7" t="s">
        <v>54</v>
      </c>
      <c r="D393" s="7"/>
      <c r="E393" s="7" t="s">
        <v>35</v>
      </c>
      <c r="F393" s="8">
        <v>220</v>
      </c>
      <c r="G393" s="8">
        <v>250</v>
      </c>
      <c r="H393" s="9">
        <f>IF(OR(F393="",F393=0),"",MAX(F393,IF(ISNUMBER('Нормы и нормо-часы'!K394),ROUNDUP('Нормы и нормо-часы'!K394/(1-$F$3),0),0)))</f>
        <v>220</v>
      </c>
      <c r="I393" s="9">
        <f>IF(OR(G393="",G393=0),"",MAX(G393,IF(ISNUMBER('Нормы и нормо-часы'!L394),ROUNDUP('Нормы и нормо-часы'!L394/(1-$F$3),0),0)))</f>
        <v>250</v>
      </c>
      <c r="J393" s="10">
        <f t="shared" si="112"/>
        <v>0</v>
      </c>
      <c r="K393" s="10">
        <f t="shared" si="113"/>
        <v>0</v>
      </c>
      <c r="L393" s="8">
        <v>130</v>
      </c>
      <c r="M393" s="8">
        <v>150</v>
      </c>
      <c r="N393" s="10">
        <f t="shared" si="114"/>
        <v>0.40909090909090912</v>
      </c>
      <c r="O393" s="10">
        <f t="shared" si="115"/>
        <v>0.4</v>
      </c>
      <c r="P393" s="8">
        <f t="shared" si="116"/>
        <v>90</v>
      </c>
      <c r="Q393" s="8">
        <f t="shared" si="117"/>
        <v>100</v>
      </c>
      <c r="R393" s="8">
        <v>285.48</v>
      </c>
      <c r="S393" s="8">
        <v>385.4</v>
      </c>
      <c r="T393" s="11">
        <f t="shared" si="118"/>
        <v>1.7518181818181817</v>
      </c>
      <c r="U393" s="7" t="s">
        <v>1181</v>
      </c>
      <c r="V393" s="7" t="s">
        <v>1182</v>
      </c>
    </row>
    <row r="394" spans="1:22" x14ac:dyDescent="0.25">
      <c r="A394" s="7" t="s">
        <v>1183</v>
      </c>
      <c r="B394" s="7" t="s">
        <v>1184</v>
      </c>
      <c r="C394" s="7" t="s">
        <v>1185</v>
      </c>
      <c r="D394" s="7"/>
      <c r="E394" s="7" t="s">
        <v>1166</v>
      </c>
      <c r="F394" s="8">
        <v>900</v>
      </c>
      <c r="G394" s="8">
        <v>1000</v>
      </c>
      <c r="H394" s="9">
        <f>IF(OR(F394="",F394=0),"",MAX(F394,IF(ISNUMBER('Нормы и нормо-часы'!K395),ROUNDUP('Нормы и нормо-часы'!K395/(1-$F$3),0),0)))</f>
        <v>900</v>
      </c>
      <c r="I394" s="9">
        <f>IF(OR(G394="",G394=0),"",MAX(G394,IF(ISNUMBER('Нормы и нормо-часы'!L395),ROUNDUP('Нормы и нормо-часы'!L395/(1-$F$3),0),0)))</f>
        <v>1000</v>
      </c>
      <c r="J394" s="10">
        <f t="shared" si="112"/>
        <v>0</v>
      </c>
      <c r="K394" s="10">
        <f t="shared" si="113"/>
        <v>0</v>
      </c>
      <c r="L394" s="8">
        <v>750</v>
      </c>
      <c r="M394" s="8">
        <v>850</v>
      </c>
      <c r="N394" s="10">
        <f t="shared" si="114"/>
        <v>0.16666666666666666</v>
      </c>
      <c r="O394" s="10">
        <f t="shared" si="115"/>
        <v>0.15</v>
      </c>
      <c r="P394" s="8">
        <f t="shared" si="116"/>
        <v>150</v>
      </c>
      <c r="Q394" s="8">
        <f t="shared" si="117"/>
        <v>150</v>
      </c>
      <c r="R394" s="8">
        <v>728.05</v>
      </c>
      <c r="S394" s="8">
        <v>982.87</v>
      </c>
      <c r="T394" s="11">
        <f t="shared" si="118"/>
        <v>1.0920777777777777</v>
      </c>
      <c r="U394" s="7" t="s">
        <v>1186</v>
      </c>
      <c r="V394" s="7" t="s">
        <v>1187</v>
      </c>
    </row>
    <row r="395" spans="1:22" x14ac:dyDescent="0.25">
      <c r="A395" s="7" t="s">
        <v>1188</v>
      </c>
      <c r="B395" s="7" t="s">
        <v>1189</v>
      </c>
      <c r="C395" s="7" t="s">
        <v>177</v>
      </c>
      <c r="D395" s="7"/>
      <c r="E395" s="7" t="s">
        <v>392</v>
      </c>
      <c r="F395" s="8">
        <v>700</v>
      </c>
      <c r="G395" s="8">
        <v>800</v>
      </c>
      <c r="H395" s="9">
        <f>IF(OR(F395="",F395=0),"",MAX(F395,IF(ISNUMBER('Нормы и нормо-часы'!K396),ROUNDUP('Нормы и нормо-часы'!K396/(1-$F$3),0),0)))</f>
        <v>700</v>
      </c>
      <c r="I395" s="9">
        <f>IF(OR(G395="",G395=0),"",MAX(G395,IF(ISNUMBER('Нормы и нормо-часы'!L396),ROUNDUP('Нормы и нормо-часы'!L396/(1-$F$3),0),0)))</f>
        <v>800</v>
      </c>
      <c r="J395" s="10">
        <f t="shared" si="112"/>
        <v>0</v>
      </c>
      <c r="K395" s="10">
        <f t="shared" si="113"/>
        <v>0</v>
      </c>
      <c r="L395" s="8">
        <v>400</v>
      </c>
      <c r="M395" s="8">
        <v>460</v>
      </c>
      <c r="N395" s="10">
        <f t="shared" si="114"/>
        <v>0.42857142857142855</v>
      </c>
      <c r="O395" s="10">
        <f t="shared" si="115"/>
        <v>0.42499999999999999</v>
      </c>
      <c r="P395" s="8">
        <f t="shared" si="116"/>
        <v>300</v>
      </c>
      <c r="Q395" s="8">
        <f t="shared" si="117"/>
        <v>340</v>
      </c>
      <c r="R395" s="8">
        <v>1513.3</v>
      </c>
      <c r="S395" s="8">
        <v>2042.96</v>
      </c>
      <c r="T395" s="11">
        <f t="shared" si="118"/>
        <v>2.9185142857142856</v>
      </c>
      <c r="U395" s="7" t="s">
        <v>100</v>
      </c>
      <c r="V395" s="7" t="s">
        <v>1190</v>
      </c>
    </row>
    <row r="396" spans="1:22" x14ac:dyDescent="0.25">
      <c r="A396" s="7" t="s">
        <v>1191</v>
      </c>
      <c r="B396" s="7" t="s">
        <v>1192</v>
      </c>
      <c r="C396" s="7" t="s">
        <v>177</v>
      </c>
      <c r="D396" s="7"/>
      <c r="E396" s="7" t="s">
        <v>35</v>
      </c>
      <c r="F396" s="8">
        <v>5000</v>
      </c>
      <c r="G396" s="8">
        <v>5800</v>
      </c>
      <c r="H396" s="9">
        <f>IF(OR(F396="",F396=0),"",MAX(F396,IF(ISNUMBER('Нормы и нормо-часы'!K397),ROUNDUP('Нормы и нормо-часы'!K397/(1-$F$3),0),0)))</f>
        <v>5000</v>
      </c>
      <c r="I396" s="9">
        <f>IF(OR(G396="",G396=0),"",MAX(G396,IF(ISNUMBER('Нормы и нормо-часы'!L397),ROUNDUP('Нормы и нормо-часы'!L397/(1-$F$3),0),0)))</f>
        <v>5800</v>
      </c>
      <c r="J396" s="10">
        <f t="shared" si="112"/>
        <v>0</v>
      </c>
      <c r="K396" s="10">
        <f t="shared" si="113"/>
        <v>0</v>
      </c>
      <c r="L396" s="8">
        <v>3000</v>
      </c>
      <c r="M396" s="8">
        <v>3450</v>
      </c>
      <c r="N396" s="10">
        <f t="shared" si="114"/>
        <v>0.4</v>
      </c>
      <c r="O396" s="10">
        <f t="shared" si="115"/>
        <v>0.40517241379310343</v>
      </c>
      <c r="P396" s="8">
        <f t="shared" si="116"/>
        <v>2000</v>
      </c>
      <c r="Q396" s="8">
        <f t="shared" si="117"/>
        <v>2350</v>
      </c>
      <c r="R396" s="8">
        <v>3691.5</v>
      </c>
      <c r="S396" s="8">
        <v>4983.53</v>
      </c>
      <c r="T396" s="11">
        <f t="shared" si="118"/>
        <v>0.99670599999999998</v>
      </c>
      <c r="U396" s="7" t="s">
        <v>100</v>
      </c>
      <c r="V396" s="7" t="s">
        <v>1193</v>
      </c>
    </row>
    <row r="397" spans="1:22" x14ac:dyDescent="0.25">
      <c r="A397" s="7" t="s">
        <v>1194</v>
      </c>
      <c r="B397" s="7" t="s">
        <v>1195</v>
      </c>
      <c r="C397" s="7" t="s">
        <v>177</v>
      </c>
      <c r="D397" s="7"/>
      <c r="E397" s="7" t="s">
        <v>35</v>
      </c>
      <c r="F397" s="8">
        <v>1800</v>
      </c>
      <c r="G397" s="8">
        <v>2050</v>
      </c>
      <c r="H397" s="9">
        <f>IF(OR(F397="",F397=0),"",MAX(F397,IF(ISNUMBER('Нормы и нормо-часы'!K398),ROUNDUP('Нормы и нормо-часы'!K398/(1-$F$3),0),0)))</f>
        <v>1800</v>
      </c>
      <c r="I397" s="9">
        <f>IF(OR(G397="",G397=0),"",MAX(G397,IF(ISNUMBER('Нормы и нормо-часы'!L398),ROUNDUP('Нормы и нормо-часы'!L398/(1-$F$3),0),0)))</f>
        <v>2050</v>
      </c>
      <c r="J397" s="10">
        <f t="shared" si="112"/>
        <v>0</v>
      </c>
      <c r="K397" s="10">
        <f t="shared" si="113"/>
        <v>0</v>
      </c>
      <c r="L397" s="8">
        <v>1000</v>
      </c>
      <c r="M397" s="8">
        <v>1150</v>
      </c>
      <c r="N397" s="10">
        <f t="shared" si="114"/>
        <v>0.44444444444444442</v>
      </c>
      <c r="O397" s="10">
        <f t="shared" si="115"/>
        <v>0.43902439024390244</v>
      </c>
      <c r="P397" s="8">
        <f t="shared" si="116"/>
        <v>800</v>
      </c>
      <c r="Q397" s="8">
        <f t="shared" si="117"/>
        <v>900</v>
      </c>
      <c r="R397" s="8">
        <v>2230.4</v>
      </c>
      <c r="S397" s="8">
        <v>3011.04</v>
      </c>
      <c r="T397" s="11">
        <f t="shared" si="118"/>
        <v>1.6728000000000001</v>
      </c>
      <c r="U397" s="7" t="s">
        <v>1196</v>
      </c>
      <c r="V397" s="7"/>
    </row>
    <row r="398" spans="1:22" x14ac:dyDescent="0.25">
      <c r="A398" s="7" t="s">
        <v>1197</v>
      </c>
      <c r="B398" s="7" t="s">
        <v>1198</v>
      </c>
      <c r="C398" s="7" t="s">
        <v>1199</v>
      </c>
      <c r="D398" s="7"/>
      <c r="E398" s="7" t="s">
        <v>1166</v>
      </c>
      <c r="F398" s="8">
        <v>20000</v>
      </c>
      <c r="G398" s="8">
        <v>24000</v>
      </c>
      <c r="H398" s="9">
        <f>IF(OR(F398="",F398=0),"",MAX(F398,IF(ISNUMBER('Нормы и нормо-часы'!K399),ROUNDUP('Нормы и нормо-часы'!K399/(1-$F$3),0),0)))</f>
        <v>20000</v>
      </c>
      <c r="I398" s="9">
        <f>IF(OR(G398="",G398=0),"",MAX(G398,IF(ISNUMBER('Нормы и нормо-часы'!L399),ROUNDUP('Нормы и нормо-часы'!L399/(1-$F$3),0),0)))</f>
        <v>24000</v>
      </c>
      <c r="J398" s="10">
        <f t="shared" si="112"/>
        <v>0</v>
      </c>
      <c r="K398" s="10">
        <f t="shared" si="113"/>
        <v>0</v>
      </c>
      <c r="L398" s="8">
        <v>17000</v>
      </c>
      <c r="M398" s="8">
        <v>20000</v>
      </c>
      <c r="N398" s="10">
        <f t="shared" si="114"/>
        <v>0.15</v>
      </c>
      <c r="O398" s="10">
        <f t="shared" si="115"/>
        <v>0.16666666666666666</v>
      </c>
      <c r="P398" s="8">
        <f t="shared" si="116"/>
        <v>3000</v>
      </c>
      <c r="Q398" s="8">
        <f t="shared" si="117"/>
        <v>4000</v>
      </c>
      <c r="R398" s="8">
        <v>25917.41</v>
      </c>
      <c r="S398" s="8">
        <v>34988.5</v>
      </c>
      <c r="T398" s="11">
        <f t="shared" si="118"/>
        <v>1.749425</v>
      </c>
      <c r="U398" s="7" t="s">
        <v>1200</v>
      </c>
      <c r="V398" s="7" t="s">
        <v>1201</v>
      </c>
    </row>
    <row r="399" spans="1:22" x14ac:dyDescent="0.25">
      <c r="A399" s="7" t="s">
        <v>1202</v>
      </c>
      <c r="B399" s="7" t="s">
        <v>1203</v>
      </c>
      <c r="C399" s="7" t="s">
        <v>54</v>
      </c>
      <c r="D399" s="7"/>
      <c r="E399" s="7" t="s">
        <v>85</v>
      </c>
      <c r="F399" s="8">
        <v>70</v>
      </c>
      <c r="G399" s="8">
        <v>85</v>
      </c>
      <c r="H399" s="9">
        <f>IF(OR(F399="",F399=0),"",MAX(F399,IF(ISNUMBER('Нормы и нормо-часы'!K400),ROUNDUP('Нормы и нормо-часы'!K400/(1-$F$3),0),0)))</f>
        <v>70</v>
      </c>
      <c r="I399" s="9">
        <f>IF(OR(G399="",G399=0),"",MAX(G399,IF(ISNUMBER('Нормы и нормо-часы'!L400),ROUNDUP('Нормы и нормо-часы'!L400/(1-$F$3),0),0)))</f>
        <v>85</v>
      </c>
      <c r="J399" s="10">
        <f t="shared" si="112"/>
        <v>0</v>
      </c>
      <c r="K399" s="10">
        <f t="shared" si="113"/>
        <v>0</v>
      </c>
      <c r="L399" s="8">
        <v>40</v>
      </c>
      <c r="M399" s="8">
        <v>48</v>
      </c>
      <c r="N399" s="10">
        <f t="shared" si="114"/>
        <v>0.42857142857142855</v>
      </c>
      <c r="O399" s="10">
        <f t="shared" si="115"/>
        <v>0.43529411764705883</v>
      </c>
      <c r="P399" s="8">
        <f t="shared" si="116"/>
        <v>30</v>
      </c>
      <c r="Q399" s="8">
        <f t="shared" si="117"/>
        <v>37</v>
      </c>
      <c r="R399" s="8">
        <v>52.14</v>
      </c>
      <c r="S399" s="8">
        <v>70.39</v>
      </c>
      <c r="T399" s="11">
        <f t="shared" si="118"/>
        <v>1.0055714285714286</v>
      </c>
      <c r="U399" s="7" t="s">
        <v>1204</v>
      </c>
      <c r="V399" s="7" t="s">
        <v>1205</v>
      </c>
    </row>
    <row r="400" spans="1:22" x14ac:dyDescent="0.25">
      <c r="A400" s="7" t="s">
        <v>1206</v>
      </c>
      <c r="B400" s="7" t="s">
        <v>1207</v>
      </c>
      <c r="C400" s="7" t="s">
        <v>54</v>
      </c>
      <c r="D400" s="7"/>
      <c r="E400" s="7" t="s">
        <v>35</v>
      </c>
      <c r="F400" s="8">
        <v>90</v>
      </c>
      <c r="G400" s="8">
        <v>105</v>
      </c>
      <c r="H400" s="9">
        <f>IF(OR(F400="",F400=0),"",MAX(F400,IF(ISNUMBER('Нормы и нормо-часы'!K401),ROUNDUP('Нормы и нормо-часы'!K401/(1-$F$3),0),0)))</f>
        <v>90</v>
      </c>
      <c r="I400" s="9">
        <f>IF(OR(G400="",G400=0),"",MAX(G400,IF(ISNUMBER('Нормы и нормо-часы'!L401),ROUNDUP('Нормы и нормо-часы'!L401/(1-$F$3),0),0)))</f>
        <v>105</v>
      </c>
      <c r="J400" s="10">
        <f t="shared" si="112"/>
        <v>0</v>
      </c>
      <c r="K400" s="10">
        <f t="shared" si="113"/>
        <v>0</v>
      </c>
      <c r="L400" s="8">
        <v>50</v>
      </c>
      <c r="M400" s="8">
        <v>58</v>
      </c>
      <c r="N400" s="10">
        <f t="shared" si="114"/>
        <v>0.44444444444444442</v>
      </c>
      <c r="O400" s="10">
        <f t="shared" si="115"/>
        <v>0.44761904761904764</v>
      </c>
      <c r="P400" s="8">
        <f t="shared" si="116"/>
        <v>40</v>
      </c>
      <c r="Q400" s="8">
        <f t="shared" si="117"/>
        <v>47</v>
      </c>
      <c r="R400" s="8">
        <v>80.45</v>
      </c>
      <c r="S400" s="8">
        <v>108.61</v>
      </c>
      <c r="T400" s="11">
        <f t="shared" si="118"/>
        <v>1.2067777777777777</v>
      </c>
      <c r="U400" s="7" t="s">
        <v>1204</v>
      </c>
      <c r="V400" s="7"/>
    </row>
    <row r="401" spans="1:22" x14ac:dyDescent="0.25">
      <c r="A401" s="7" t="s">
        <v>1208</v>
      </c>
      <c r="B401" s="7" t="s">
        <v>1209</v>
      </c>
      <c r="C401" s="7" t="s">
        <v>177</v>
      </c>
      <c r="D401" s="7"/>
      <c r="E401" s="7" t="s">
        <v>41</v>
      </c>
      <c r="F401" s="8">
        <v>1500</v>
      </c>
      <c r="G401" s="8">
        <v>1700</v>
      </c>
      <c r="H401" s="9">
        <f>IF(OR(F401="",F401=0),"",MAX(F401,IF(ISNUMBER('Нормы и нормо-часы'!K402),ROUNDUP('Нормы и нормо-часы'!K402/(1-$F$3),0),0)))</f>
        <v>1500</v>
      </c>
      <c r="I401" s="9">
        <f>IF(OR(G401="",G401=0),"",MAX(G401,IF(ISNUMBER('Нормы и нормо-часы'!L402),ROUNDUP('Нормы и нормо-часы'!L402/(1-$F$3),0),0)))</f>
        <v>1700</v>
      </c>
      <c r="J401" s="10">
        <f t="shared" si="112"/>
        <v>0</v>
      </c>
      <c r="K401" s="10">
        <f t="shared" si="113"/>
        <v>0</v>
      </c>
      <c r="L401" s="8">
        <v>850</v>
      </c>
      <c r="M401" s="8">
        <v>980</v>
      </c>
      <c r="N401" s="10">
        <f t="shared" si="114"/>
        <v>0.43333333333333335</v>
      </c>
      <c r="O401" s="10">
        <f t="shared" si="115"/>
        <v>0.42352941176470588</v>
      </c>
      <c r="P401" s="8">
        <f t="shared" si="116"/>
        <v>650</v>
      </c>
      <c r="Q401" s="8">
        <f t="shared" si="117"/>
        <v>720</v>
      </c>
      <c r="R401" s="8">
        <v>1045.93</v>
      </c>
      <c r="S401" s="8">
        <v>1412.01</v>
      </c>
      <c r="T401" s="11">
        <f t="shared" si="118"/>
        <v>0.94133999999999995</v>
      </c>
      <c r="U401" s="7" t="s">
        <v>100</v>
      </c>
      <c r="V401" s="7"/>
    </row>
    <row r="402" spans="1:22" x14ac:dyDescent="0.25">
      <c r="A402" s="7" t="s">
        <v>1210</v>
      </c>
      <c r="B402" s="7" t="s">
        <v>1211</v>
      </c>
      <c r="C402" s="7" t="s">
        <v>50</v>
      </c>
      <c r="D402" s="7"/>
      <c r="E402" s="7" t="s">
        <v>35</v>
      </c>
      <c r="F402" s="8">
        <v>550</v>
      </c>
      <c r="G402" s="8">
        <v>630</v>
      </c>
      <c r="H402" s="9">
        <f>IF(OR(F402="",F402=0),"",MAX(F402,IF(ISNUMBER('Нормы и нормо-часы'!K403),ROUNDUP('Нормы и нормо-часы'!K403/(1-$F$3),0),0)))</f>
        <v>550</v>
      </c>
      <c r="I402" s="9">
        <f>IF(OR(G402="",G402=0),"",MAX(G402,IF(ISNUMBER('Нормы и нормо-часы'!L403),ROUNDUP('Нормы и нормо-часы'!L403/(1-$F$3),0),0)))</f>
        <v>630</v>
      </c>
      <c r="J402" s="10">
        <f t="shared" si="112"/>
        <v>0</v>
      </c>
      <c r="K402" s="10">
        <f t="shared" si="113"/>
        <v>0</v>
      </c>
      <c r="L402" s="8">
        <v>320</v>
      </c>
      <c r="M402" s="8">
        <v>370</v>
      </c>
      <c r="N402" s="10">
        <f t="shared" si="114"/>
        <v>0.41818181818181815</v>
      </c>
      <c r="O402" s="10">
        <f t="shared" si="115"/>
        <v>0.41269841269841268</v>
      </c>
      <c r="P402" s="8">
        <f t="shared" si="116"/>
        <v>230</v>
      </c>
      <c r="Q402" s="8">
        <f t="shared" si="117"/>
        <v>260</v>
      </c>
      <c r="R402" s="8">
        <v>401.14</v>
      </c>
      <c r="S402" s="8">
        <v>541.54</v>
      </c>
      <c r="T402" s="11">
        <f t="shared" si="118"/>
        <v>0.98461818181818173</v>
      </c>
      <c r="U402" s="7" t="s">
        <v>100</v>
      </c>
      <c r="V402" s="7"/>
    </row>
    <row r="403" spans="1:22" x14ac:dyDescent="0.25">
      <c r="A403" s="7" t="s">
        <v>1212</v>
      </c>
      <c r="B403" s="7" t="s">
        <v>1213</v>
      </c>
      <c r="C403" s="7" t="s">
        <v>1214</v>
      </c>
      <c r="D403" s="7"/>
      <c r="E403" s="7" t="s">
        <v>1166</v>
      </c>
      <c r="F403" s="8">
        <v>3500</v>
      </c>
      <c r="G403" s="8">
        <v>4000</v>
      </c>
      <c r="H403" s="9">
        <f>IF(OR(F403="",F403=0),"",MAX(F403,IF(ISNUMBER('Нормы и нормо-часы'!K404),ROUNDUP('Нормы и нормо-часы'!K404/(1-$F$3),0),0)))</f>
        <v>3500</v>
      </c>
      <c r="I403" s="9">
        <f>IF(OR(G403="",G403=0),"",MAX(G403,IF(ISNUMBER('Нормы и нормо-часы'!L404),ROUNDUP('Нормы и нормо-часы'!L404/(1-$F$3),0),0)))</f>
        <v>4000</v>
      </c>
      <c r="J403" s="10">
        <f t="shared" si="112"/>
        <v>0</v>
      </c>
      <c r="K403" s="10">
        <f t="shared" si="113"/>
        <v>0</v>
      </c>
      <c r="L403" s="8">
        <v>3000</v>
      </c>
      <c r="M403" s="8">
        <v>3400</v>
      </c>
      <c r="N403" s="10">
        <f t="shared" si="114"/>
        <v>0.14285714285714285</v>
      </c>
      <c r="O403" s="10">
        <f t="shared" si="115"/>
        <v>0.15</v>
      </c>
      <c r="P403" s="8">
        <f t="shared" si="116"/>
        <v>500</v>
      </c>
      <c r="Q403" s="8">
        <f t="shared" si="117"/>
        <v>600</v>
      </c>
      <c r="R403" s="8">
        <v>2514.0100000000002</v>
      </c>
      <c r="S403" s="8">
        <v>3393.91</v>
      </c>
      <c r="T403" s="11">
        <f t="shared" si="118"/>
        <v>0.96968857142857134</v>
      </c>
      <c r="U403" s="7" t="s">
        <v>1215</v>
      </c>
      <c r="V403" s="7"/>
    </row>
    <row r="404" spans="1:22" x14ac:dyDescent="0.25">
      <c r="A404" s="7" t="s">
        <v>1216</v>
      </c>
      <c r="B404" s="7" t="s">
        <v>1217</v>
      </c>
      <c r="C404" s="7" t="s">
        <v>1214</v>
      </c>
      <c r="D404" s="7"/>
      <c r="E404" s="7" t="s">
        <v>1166</v>
      </c>
      <c r="F404" s="8">
        <v>5500</v>
      </c>
      <c r="G404" s="8">
        <v>6300</v>
      </c>
      <c r="H404" s="9">
        <f>IF(OR(F404="",F404=0),"",MAX(F404,IF(ISNUMBER('Нормы и нормо-часы'!K405),ROUNDUP('Нормы и нормо-часы'!K405/(1-$F$3),0),0)))</f>
        <v>5500</v>
      </c>
      <c r="I404" s="9">
        <f>IF(OR(G404="",G404=0),"",MAX(G404,IF(ISNUMBER('Нормы и нормо-часы'!L405),ROUNDUP('Нормы и нормо-часы'!L405/(1-$F$3),0),0)))</f>
        <v>6300</v>
      </c>
      <c r="J404" s="10">
        <f t="shared" si="112"/>
        <v>0</v>
      </c>
      <c r="K404" s="10">
        <f t="shared" si="113"/>
        <v>0</v>
      </c>
      <c r="L404" s="8">
        <v>4700</v>
      </c>
      <c r="M404" s="8">
        <v>5400</v>
      </c>
      <c r="N404" s="10">
        <f t="shared" si="114"/>
        <v>0.14545454545454545</v>
      </c>
      <c r="O404" s="10">
        <f t="shared" si="115"/>
        <v>0.14285714285714285</v>
      </c>
      <c r="P404" s="8">
        <f t="shared" si="116"/>
        <v>800</v>
      </c>
      <c r="Q404" s="8">
        <f t="shared" si="117"/>
        <v>900</v>
      </c>
      <c r="R404" s="8">
        <v>3168.1</v>
      </c>
      <c r="S404" s="8">
        <v>4276.9399999999996</v>
      </c>
      <c r="T404" s="11">
        <f t="shared" si="118"/>
        <v>0.77762545454545451</v>
      </c>
      <c r="U404" s="7" t="s">
        <v>1218</v>
      </c>
      <c r="V404" s="7"/>
    </row>
    <row r="405" spans="1:22" x14ac:dyDescent="0.25">
      <c r="A405" s="7" t="s">
        <v>1219</v>
      </c>
      <c r="B405" s="7" t="s">
        <v>1220</v>
      </c>
      <c r="C405" s="7" t="s">
        <v>1214</v>
      </c>
      <c r="D405" s="7"/>
      <c r="E405" s="7" t="s">
        <v>1166</v>
      </c>
      <c r="F405" s="8">
        <v>8500</v>
      </c>
      <c r="G405" s="8">
        <v>9800</v>
      </c>
      <c r="H405" s="9">
        <f>IF(OR(F405="",F405=0),"",MAX(F405,IF(ISNUMBER('Нормы и нормо-часы'!K406),ROUNDUP('Нормы и нормо-часы'!K406/(1-$F$3),0),0)))</f>
        <v>8500</v>
      </c>
      <c r="I405" s="9">
        <f>IF(OR(G405="",G405=0),"",MAX(G405,IF(ISNUMBER('Нормы и нормо-часы'!L406),ROUNDUP('Нормы и нормо-часы'!L406/(1-$F$3),0),0)))</f>
        <v>9800</v>
      </c>
      <c r="J405" s="10">
        <f t="shared" si="112"/>
        <v>0</v>
      </c>
      <c r="K405" s="10">
        <f t="shared" si="113"/>
        <v>0</v>
      </c>
      <c r="L405" s="8">
        <v>7200</v>
      </c>
      <c r="M405" s="8">
        <v>8300</v>
      </c>
      <c r="N405" s="10">
        <f t="shared" si="114"/>
        <v>0.15294117647058825</v>
      </c>
      <c r="O405" s="10">
        <f t="shared" si="115"/>
        <v>0.15306122448979592</v>
      </c>
      <c r="P405" s="8">
        <f t="shared" si="116"/>
        <v>1300</v>
      </c>
      <c r="Q405" s="8">
        <f t="shared" si="117"/>
        <v>1500</v>
      </c>
      <c r="R405" s="8">
        <v>4977.53</v>
      </c>
      <c r="S405" s="8">
        <v>6719.67</v>
      </c>
      <c r="T405" s="11">
        <f t="shared" si="118"/>
        <v>0.79054941176470594</v>
      </c>
      <c r="U405" s="7" t="s">
        <v>1221</v>
      </c>
      <c r="V405" s="7"/>
    </row>
    <row r="406" spans="1:22" x14ac:dyDescent="0.25">
      <c r="A406" s="7" t="s">
        <v>1222</v>
      </c>
      <c r="B406" s="7" t="s">
        <v>1223</v>
      </c>
      <c r="C406" s="7" t="s">
        <v>1214</v>
      </c>
      <c r="D406" s="7"/>
      <c r="E406" s="7" t="s">
        <v>1166</v>
      </c>
      <c r="F406" s="8">
        <v>11000</v>
      </c>
      <c r="G406" s="8">
        <v>12700</v>
      </c>
      <c r="H406" s="9">
        <f>IF(OR(F406="",F406=0),"",MAX(F406,IF(ISNUMBER('Нормы и нормо-часы'!K407),ROUNDUP('Нормы и нормо-часы'!K407/(1-$F$3),0),0)))</f>
        <v>11000</v>
      </c>
      <c r="I406" s="9">
        <f>IF(OR(G406="",G406=0),"",MAX(G406,IF(ISNUMBER('Нормы и нормо-часы'!L407),ROUNDUP('Нормы и нормо-часы'!L407/(1-$F$3),0),0)))</f>
        <v>12700</v>
      </c>
      <c r="J406" s="10">
        <f t="shared" si="112"/>
        <v>0</v>
      </c>
      <c r="K406" s="10">
        <f t="shared" si="113"/>
        <v>0</v>
      </c>
      <c r="L406" s="8">
        <v>9400</v>
      </c>
      <c r="M406" s="8">
        <v>10800</v>
      </c>
      <c r="N406" s="10">
        <f t="shared" si="114"/>
        <v>0.14545454545454545</v>
      </c>
      <c r="O406" s="10">
        <f t="shared" si="115"/>
        <v>0.14960629921259844</v>
      </c>
      <c r="P406" s="8">
        <f t="shared" si="116"/>
        <v>1600</v>
      </c>
      <c r="Q406" s="8">
        <f t="shared" si="117"/>
        <v>1900</v>
      </c>
      <c r="R406" s="8">
        <v>6497.51</v>
      </c>
      <c r="S406" s="8">
        <v>8771.64</v>
      </c>
      <c r="T406" s="11">
        <f t="shared" si="118"/>
        <v>0.79742181818181812</v>
      </c>
      <c r="U406" s="7" t="s">
        <v>1221</v>
      </c>
      <c r="V406" s="7"/>
    </row>
    <row r="407" spans="1:22" x14ac:dyDescent="0.25">
      <c r="A407" s="7" t="s">
        <v>1224</v>
      </c>
      <c r="B407" s="7" t="s">
        <v>1225</v>
      </c>
      <c r="C407" s="7" t="s">
        <v>1214</v>
      </c>
      <c r="D407" s="7"/>
      <c r="E407" s="7" t="s">
        <v>1166</v>
      </c>
      <c r="F407" s="8">
        <v>4500</v>
      </c>
      <c r="G407" s="8">
        <v>5200</v>
      </c>
      <c r="H407" s="9">
        <f>IF(OR(F407="",F407=0),"",MAX(F407,IF(ISNUMBER('Нормы и нормо-часы'!K408),ROUNDUP('Нормы и нормо-часы'!K408/(1-$F$3),0),0)))</f>
        <v>4500</v>
      </c>
      <c r="I407" s="9">
        <f>IF(OR(G407="",G407=0),"",MAX(G407,IF(ISNUMBER('Нормы и нормо-часы'!L408),ROUNDUP('Нормы и нормо-часы'!L408/(1-$F$3),0),0)))</f>
        <v>5200</v>
      </c>
      <c r="J407" s="10">
        <f t="shared" si="112"/>
        <v>0</v>
      </c>
      <c r="K407" s="10">
        <f t="shared" si="113"/>
        <v>0</v>
      </c>
      <c r="L407" s="8">
        <v>3800</v>
      </c>
      <c r="M407" s="8">
        <v>4400</v>
      </c>
      <c r="N407" s="10">
        <f t="shared" si="114"/>
        <v>0.15555555555555556</v>
      </c>
      <c r="O407" s="10">
        <f t="shared" si="115"/>
        <v>0.15384615384615385</v>
      </c>
      <c r="P407" s="8">
        <f t="shared" si="116"/>
        <v>700</v>
      </c>
      <c r="Q407" s="8">
        <f t="shared" si="117"/>
        <v>800</v>
      </c>
      <c r="R407" s="8">
        <v>3807.65</v>
      </c>
      <c r="S407" s="8">
        <v>5140.33</v>
      </c>
      <c r="T407" s="11">
        <f t="shared" si="118"/>
        <v>1.1422955555555556</v>
      </c>
      <c r="U407" s="7" t="s">
        <v>1226</v>
      </c>
      <c r="V407" s="7"/>
    </row>
    <row r="408" spans="1:22" x14ac:dyDescent="0.25">
      <c r="A408" s="7" t="s">
        <v>1227</v>
      </c>
      <c r="B408" s="7" t="s">
        <v>1228</v>
      </c>
      <c r="C408" s="7" t="s">
        <v>1214</v>
      </c>
      <c r="D408" s="7"/>
      <c r="E408" s="7" t="s">
        <v>1166</v>
      </c>
      <c r="F408" s="8">
        <v>7500</v>
      </c>
      <c r="G408" s="8">
        <v>8600</v>
      </c>
      <c r="H408" s="9">
        <f>IF(OR(F408="",F408=0),"",MAX(F408,IF(ISNUMBER('Нормы и нормо-часы'!K409),ROUNDUP('Нормы и нормо-часы'!K409/(1-$F$3),0),0)))</f>
        <v>7500</v>
      </c>
      <c r="I408" s="9">
        <f>IF(OR(G408="",G408=0),"",MAX(G408,IF(ISNUMBER('Нормы и нормо-часы'!L409),ROUNDUP('Нормы и нормо-часы'!L409/(1-$F$3),0),0)))</f>
        <v>8600</v>
      </c>
      <c r="J408" s="10">
        <f t="shared" si="112"/>
        <v>0</v>
      </c>
      <c r="K408" s="10">
        <f t="shared" si="113"/>
        <v>0</v>
      </c>
      <c r="L408" s="8">
        <v>6400</v>
      </c>
      <c r="M408" s="8">
        <v>7300</v>
      </c>
      <c r="N408" s="10">
        <f t="shared" si="114"/>
        <v>0.14666666666666667</v>
      </c>
      <c r="O408" s="10">
        <f t="shared" si="115"/>
        <v>0.15116279069767441</v>
      </c>
      <c r="P408" s="8">
        <f t="shared" si="116"/>
        <v>1100</v>
      </c>
      <c r="Q408" s="8">
        <f t="shared" si="117"/>
        <v>1300</v>
      </c>
      <c r="R408" s="8">
        <v>5308.24</v>
      </c>
      <c r="S408" s="8">
        <v>7166.12</v>
      </c>
      <c r="T408" s="11">
        <f t="shared" si="118"/>
        <v>0.9554826666666667</v>
      </c>
      <c r="U408" s="7" t="s">
        <v>1226</v>
      </c>
      <c r="V408" s="7"/>
    </row>
    <row r="409" spans="1:22" x14ac:dyDescent="0.25">
      <c r="A409" s="7" t="s">
        <v>1229</v>
      </c>
      <c r="B409" s="7" t="s">
        <v>1230</v>
      </c>
      <c r="C409" s="7" t="s">
        <v>1214</v>
      </c>
      <c r="D409" s="7"/>
      <c r="E409" s="7" t="s">
        <v>1166</v>
      </c>
      <c r="F409" s="8">
        <v>11000</v>
      </c>
      <c r="G409" s="8">
        <v>12700</v>
      </c>
      <c r="H409" s="9">
        <f>IF(OR(F409="",F409=0),"",MAX(F409,IF(ISNUMBER('Нормы и нормо-часы'!K410),ROUNDUP('Нормы и нормо-часы'!K410/(1-$F$3),0),0)))</f>
        <v>11000</v>
      </c>
      <c r="I409" s="9">
        <f>IF(OR(G409="",G409=0),"",MAX(G409,IF(ISNUMBER('Нормы и нормо-часы'!L410),ROUNDUP('Нормы и нормо-часы'!L410/(1-$F$3),0),0)))</f>
        <v>12700</v>
      </c>
      <c r="J409" s="10">
        <f t="shared" si="112"/>
        <v>0</v>
      </c>
      <c r="K409" s="10">
        <f t="shared" si="113"/>
        <v>0</v>
      </c>
      <c r="L409" s="8">
        <v>9400</v>
      </c>
      <c r="M409" s="8">
        <v>10800</v>
      </c>
      <c r="N409" s="10">
        <f t="shared" si="114"/>
        <v>0.14545454545454545</v>
      </c>
      <c r="O409" s="10">
        <f t="shared" si="115"/>
        <v>0.14960629921259844</v>
      </c>
      <c r="P409" s="8">
        <f t="shared" si="116"/>
        <v>1600</v>
      </c>
      <c r="Q409" s="8">
        <f t="shared" si="117"/>
        <v>1900</v>
      </c>
      <c r="R409" s="8">
        <v>7439.11</v>
      </c>
      <c r="S409" s="8">
        <v>10042.799999999999</v>
      </c>
      <c r="T409" s="11">
        <f t="shared" si="118"/>
        <v>0.91298181818181812</v>
      </c>
      <c r="U409" s="7" t="s">
        <v>1221</v>
      </c>
      <c r="V409" s="7"/>
    </row>
    <row r="410" spans="1:22" x14ac:dyDescent="0.25">
      <c r="A410" s="7" t="s">
        <v>1231</v>
      </c>
      <c r="B410" s="7" t="s">
        <v>1232</v>
      </c>
      <c r="C410" s="7" t="s">
        <v>1214</v>
      </c>
      <c r="D410" s="7"/>
      <c r="E410" s="7" t="s">
        <v>1166</v>
      </c>
      <c r="F410" s="8">
        <v>14000</v>
      </c>
      <c r="G410" s="8">
        <v>16100</v>
      </c>
      <c r="H410" s="9">
        <f>IF(OR(F410="",F410=0),"",MAX(F410,IF(ISNUMBER('Нормы и нормо-часы'!K411),ROUNDUP('Нормы и нормо-часы'!K411/(1-$F$3),0),0)))</f>
        <v>14000</v>
      </c>
      <c r="I410" s="9">
        <f>IF(OR(G410="",G410=0),"",MAX(G410,IF(ISNUMBER('Нормы и нормо-часы'!L411),ROUNDUP('Нормы и нормо-часы'!L411/(1-$F$3),0),0)))</f>
        <v>16100</v>
      </c>
      <c r="J410" s="10">
        <f t="shared" si="112"/>
        <v>0</v>
      </c>
      <c r="K410" s="10">
        <f t="shared" si="113"/>
        <v>0</v>
      </c>
      <c r="L410" s="8">
        <v>11900</v>
      </c>
      <c r="M410" s="8">
        <v>13700</v>
      </c>
      <c r="N410" s="10">
        <f t="shared" si="114"/>
        <v>0.15</v>
      </c>
      <c r="O410" s="10">
        <f t="shared" si="115"/>
        <v>0.14906832298136646</v>
      </c>
      <c r="P410" s="8">
        <f t="shared" si="116"/>
        <v>2100</v>
      </c>
      <c r="Q410" s="8">
        <f t="shared" si="117"/>
        <v>2400</v>
      </c>
      <c r="R410" s="8">
        <v>9161.2000000000007</v>
      </c>
      <c r="S410" s="8">
        <v>12367.62</v>
      </c>
      <c r="T410" s="11">
        <f t="shared" si="118"/>
        <v>0.88340142857142867</v>
      </c>
      <c r="U410" s="7" t="s">
        <v>1221</v>
      </c>
      <c r="V410" s="7"/>
    </row>
    <row r="411" spans="1:22" x14ac:dyDescent="0.25">
      <c r="A411" s="7" t="s">
        <v>1233</v>
      </c>
      <c r="B411" s="7" t="s">
        <v>1234</v>
      </c>
      <c r="C411" s="7" t="s">
        <v>1214</v>
      </c>
      <c r="D411" s="7"/>
      <c r="E411" s="7" t="s">
        <v>1166</v>
      </c>
      <c r="F411" s="8">
        <v>6000</v>
      </c>
      <c r="G411" s="8">
        <v>6900</v>
      </c>
      <c r="H411" s="9">
        <f>IF(OR(F411="",F411=0),"",MAX(F411,IF(ISNUMBER('Нормы и нормо-часы'!K412),ROUNDUP('Нормы и нормо-часы'!K412/(1-$F$3),0),0)))</f>
        <v>6000</v>
      </c>
      <c r="I411" s="9">
        <f>IF(OR(G411="",G411=0),"",MAX(G411,IF(ISNUMBER('Нормы и нормо-часы'!L412),ROUNDUP('Нормы и нормо-часы'!L412/(1-$F$3),0),0)))</f>
        <v>6900</v>
      </c>
      <c r="J411" s="10">
        <f t="shared" si="112"/>
        <v>0</v>
      </c>
      <c r="K411" s="10">
        <f t="shared" si="113"/>
        <v>0</v>
      </c>
      <c r="L411" s="8">
        <v>5100</v>
      </c>
      <c r="M411" s="8">
        <v>5900</v>
      </c>
      <c r="N411" s="10">
        <f t="shared" si="114"/>
        <v>0.15</v>
      </c>
      <c r="O411" s="10">
        <f t="shared" si="115"/>
        <v>0.14492753623188406</v>
      </c>
      <c r="P411" s="8">
        <f t="shared" si="116"/>
        <v>900</v>
      </c>
      <c r="Q411" s="8">
        <f t="shared" si="117"/>
        <v>1000</v>
      </c>
      <c r="R411" s="8">
        <v>4458.55</v>
      </c>
      <c r="S411" s="8">
        <v>6019.04</v>
      </c>
      <c r="T411" s="11">
        <f t="shared" si="118"/>
        <v>1.0031733333333333</v>
      </c>
      <c r="U411" s="7" t="s">
        <v>1221</v>
      </c>
      <c r="V411" s="7"/>
    </row>
    <row r="412" spans="1:22" x14ac:dyDescent="0.25">
      <c r="A412" s="7" t="s">
        <v>1235</v>
      </c>
      <c r="B412" s="7" t="s">
        <v>1236</v>
      </c>
      <c r="C412" s="7" t="s">
        <v>1214</v>
      </c>
      <c r="D412" s="7"/>
      <c r="E412" s="7" t="s">
        <v>1166</v>
      </c>
      <c r="F412" s="8">
        <v>9500</v>
      </c>
      <c r="G412" s="8">
        <v>10900</v>
      </c>
      <c r="H412" s="9">
        <f>IF(OR(F412="",F412=0),"",MAX(F412,IF(ISNUMBER('Нормы и нормо-часы'!K413),ROUNDUP('Нормы и нормо-часы'!K413/(1-$F$3),0),0)))</f>
        <v>9500</v>
      </c>
      <c r="I412" s="9">
        <f>IF(OR(G412="",G412=0),"",MAX(G412,IF(ISNUMBER('Нормы и нормо-часы'!L413),ROUNDUP('Нормы и нормо-часы'!L413/(1-$F$3),0),0)))</f>
        <v>10900</v>
      </c>
      <c r="J412" s="10">
        <f t="shared" si="112"/>
        <v>0</v>
      </c>
      <c r="K412" s="10">
        <f t="shared" si="113"/>
        <v>0</v>
      </c>
      <c r="L412" s="8">
        <v>8100</v>
      </c>
      <c r="M412" s="8">
        <v>9300</v>
      </c>
      <c r="N412" s="10">
        <f t="shared" si="114"/>
        <v>0.14736842105263157</v>
      </c>
      <c r="O412" s="10">
        <f t="shared" si="115"/>
        <v>0.14678899082568808</v>
      </c>
      <c r="P412" s="8">
        <f t="shared" si="116"/>
        <v>1400</v>
      </c>
      <c r="Q412" s="8">
        <f t="shared" si="117"/>
        <v>1600</v>
      </c>
      <c r="R412" s="8">
        <v>6756.38</v>
      </c>
      <c r="S412" s="8">
        <v>9121.11</v>
      </c>
      <c r="T412" s="11">
        <f t="shared" si="118"/>
        <v>0.96011684210526327</v>
      </c>
      <c r="U412" s="7" t="s">
        <v>1221</v>
      </c>
      <c r="V412" s="7"/>
    </row>
    <row r="413" spans="1:22" x14ac:dyDescent="0.25">
      <c r="A413" s="7" t="s">
        <v>1237</v>
      </c>
      <c r="B413" s="7" t="s">
        <v>1238</v>
      </c>
      <c r="C413" s="7" t="s">
        <v>1214</v>
      </c>
      <c r="D413" s="7"/>
      <c r="E413" s="7" t="s">
        <v>1166</v>
      </c>
      <c r="F413" s="8">
        <v>14000</v>
      </c>
      <c r="G413" s="8">
        <v>16100</v>
      </c>
      <c r="H413" s="9">
        <f>IF(OR(F413="",F413=0),"",MAX(F413,IF(ISNUMBER('Нормы и нормо-часы'!K414),ROUNDUP('Нормы и нормо-часы'!K414/(1-$F$3),0),0)))</f>
        <v>14000</v>
      </c>
      <c r="I413" s="9">
        <f>IF(OR(G413="",G413=0),"",MAX(G413,IF(ISNUMBER('Нормы и нормо-часы'!L414),ROUNDUP('Нормы и нормо-часы'!L414/(1-$F$3),0),0)))</f>
        <v>16100</v>
      </c>
      <c r="J413" s="10">
        <f t="shared" si="112"/>
        <v>0</v>
      </c>
      <c r="K413" s="10">
        <f t="shared" si="113"/>
        <v>0</v>
      </c>
      <c r="L413" s="8">
        <v>11900</v>
      </c>
      <c r="M413" s="8">
        <v>13700</v>
      </c>
      <c r="N413" s="10">
        <f t="shared" si="114"/>
        <v>0.15</v>
      </c>
      <c r="O413" s="10">
        <f t="shared" si="115"/>
        <v>0.14906832298136646</v>
      </c>
      <c r="P413" s="8">
        <f t="shared" si="116"/>
        <v>2100</v>
      </c>
      <c r="Q413" s="8">
        <f t="shared" si="117"/>
        <v>2400</v>
      </c>
      <c r="R413" s="8">
        <v>9111.64</v>
      </c>
      <c r="S413" s="8">
        <v>12300.71</v>
      </c>
      <c r="T413" s="11">
        <f t="shared" si="118"/>
        <v>0.8786221428571428</v>
      </c>
      <c r="U413" s="7" t="s">
        <v>1221</v>
      </c>
      <c r="V413" s="7"/>
    </row>
    <row r="414" spans="1:22" x14ac:dyDescent="0.25">
      <c r="A414" s="7" t="s">
        <v>1239</v>
      </c>
      <c r="B414" s="7" t="s">
        <v>1240</v>
      </c>
      <c r="C414" s="7" t="s">
        <v>1214</v>
      </c>
      <c r="D414" s="7"/>
      <c r="E414" s="7" t="s">
        <v>1166</v>
      </c>
      <c r="F414" s="8">
        <v>17500</v>
      </c>
      <c r="G414" s="8">
        <v>20100</v>
      </c>
      <c r="H414" s="9">
        <f>IF(OR(F414="",F414=0),"",MAX(F414,IF(ISNUMBER('Нормы и нормо-часы'!K415),ROUNDUP('Нормы и нормо-часы'!K415/(1-$F$3),0),0)))</f>
        <v>17500</v>
      </c>
      <c r="I414" s="9">
        <f>IF(OR(G414="",G414=0),"",MAX(G414,IF(ISNUMBER('Нормы и нормо-часы'!L415),ROUNDUP('Нормы и нормо-часы'!L415/(1-$F$3),0),0)))</f>
        <v>20100</v>
      </c>
      <c r="J414" s="10">
        <f t="shared" si="112"/>
        <v>0</v>
      </c>
      <c r="K414" s="10">
        <f t="shared" si="113"/>
        <v>0</v>
      </c>
      <c r="L414" s="8">
        <v>14900</v>
      </c>
      <c r="M414" s="8">
        <v>17100</v>
      </c>
      <c r="N414" s="10">
        <f t="shared" si="114"/>
        <v>0.14857142857142858</v>
      </c>
      <c r="O414" s="10">
        <f t="shared" si="115"/>
        <v>0.14925373134328357</v>
      </c>
      <c r="P414" s="8">
        <f t="shared" si="116"/>
        <v>2600</v>
      </c>
      <c r="Q414" s="8">
        <f t="shared" si="117"/>
        <v>3000</v>
      </c>
      <c r="R414" s="8">
        <v>11387.59</v>
      </c>
      <c r="S414" s="8">
        <v>15373.25</v>
      </c>
      <c r="T414" s="11">
        <f t="shared" si="118"/>
        <v>0.87847142857142857</v>
      </c>
      <c r="U414" s="7" t="s">
        <v>1221</v>
      </c>
      <c r="V414" s="7"/>
    </row>
    <row r="415" spans="1:22" x14ac:dyDescent="0.25">
      <c r="A415" s="7" t="s">
        <v>1241</v>
      </c>
      <c r="B415" s="7" t="s">
        <v>1242</v>
      </c>
      <c r="C415" s="7" t="s">
        <v>1214</v>
      </c>
      <c r="D415" s="7"/>
      <c r="E415" s="7" t="s">
        <v>1166</v>
      </c>
      <c r="F415" s="8">
        <v>8500</v>
      </c>
      <c r="G415" s="8">
        <v>9800</v>
      </c>
      <c r="H415" s="9">
        <f>IF(OR(F415="",F415=0),"",MAX(F415,IF(ISNUMBER('Нормы и нормо-часы'!K416),ROUNDUP('Нормы и нормо-часы'!K416/(1-$F$3),0),0)))</f>
        <v>8500</v>
      </c>
      <c r="I415" s="9">
        <f>IF(OR(G415="",G415=0),"",MAX(G415,IF(ISNUMBER('Нормы и нормо-часы'!L416),ROUNDUP('Нормы и нормо-часы'!L416/(1-$F$3),0),0)))</f>
        <v>9800</v>
      </c>
      <c r="J415" s="10">
        <f t="shared" si="112"/>
        <v>0</v>
      </c>
      <c r="K415" s="10">
        <f t="shared" si="113"/>
        <v>0</v>
      </c>
      <c r="L415" s="8">
        <v>7200</v>
      </c>
      <c r="M415" s="8">
        <v>8300</v>
      </c>
      <c r="N415" s="10">
        <f t="shared" si="114"/>
        <v>0.15294117647058825</v>
      </c>
      <c r="O415" s="10">
        <f t="shared" si="115"/>
        <v>0.15306122448979592</v>
      </c>
      <c r="P415" s="8">
        <f t="shared" si="116"/>
        <v>1300</v>
      </c>
      <c r="Q415" s="8">
        <f t="shared" si="117"/>
        <v>1500</v>
      </c>
      <c r="R415" s="8">
        <v>7787.41</v>
      </c>
      <c r="S415" s="8">
        <v>10513</v>
      </c>
      <c r="T415" s="11">
        <f t="shared" si="118"/>
        <v>1.2368235294117647</v>
      </c>
      <c r="U415" s="7" t="s">
        <v>1221</v>
      </c>
      <c r="V415" s="7" t="s">
        <v>1243</v>
      </c>
    </row>
    <row r="416" spans="1:22" x14ac:dyDescent="0.25">
      <c r="A416" s="7" t="s">
        <v>1244</v>
      </c>
      <c r="B416" s="7" t="s">
        <v>1245</v>
      </c>
      <c r="C416" s="7" t="s">
        <v>1214</v>
      </c>
      <c r="D416" s="7"/>
      <c r="E416" s="7" t="s">
        <v>1166</v>
      </c>
      <c r="F416" s="8">
        <v>13000</v>
      </c>
      <c r="G416" s="8">
        <v>15000</v>
      </c>
      <c r="H416" s="9">
        <f>IF(OR(F416="",F416=0),"",MAX(F416,IF(ISNUMBER('Нормы и нормо-часы'!K417),ROUNDUP('Нормы и нормо-часы'!K417/(1-$F$3),0),0)))</f>
        <v>13000</v>
      </c>
      <c r="I416" s="9">
        <f>IF(OR(G416="",G416=0),"",MAX(G416,IF(ISNUMBER('Нормы и нормо-часы'!L417),ROUNDUP('Нормы и нормо-часы'!L417/(1-$F$3),0),0)))</f>
        <v>15000</v>
      </c>
      <c r="J416" s="10">
        <f t="shared" ref="J416:J440" si="119">IF(OR(F416="",F416=0),"",H416/F416-1)</f>
        <v>0</v>
      </c>
      <c r="K416" s="10">
        <f t="shared" ref="K416:K440" si="120">IF(OR(G416="",G416=0),"",I416/G416-1)</f>
        <v>0</v>
      </c>
      <c r="L416" s="8">
        <v>11000</v>
      </c>
      <c r="M416" s="8">
        <v>12700</v>
      </c>
      <c r="N416" s="10">
        <f t="shared" ref="N416:N440" si="121">IF(OR(H416="",H416=0),"",(H416-L416)/H416)</f>
        <v>0.15384615384615385</v>
      </c>
      <c r="O416" s="10">
        <f t="shared" ref="O416:O440" si="122">IF(OR(I416="",I416=0),"",(I416-M416)/I416)</f>
        <v>0.15333333333333332</v>
      </c>
      <c r="P416" s="8">
        <f t="shared" ref="P416:P440" si="123">IF(H416="","",H416-L416)</f>
        <v>2000</v>
      </c>
      <c r="Q416" s="8">
        <f t="shared" ref="Q416:Q440" si="124">IF(I416="","",I416-M416)</f>
        <v>2300</v>
      </c>
      <c r="R416" s="8">
        <v>9642.94</v>
      </c>
      <c r="S416" s="8">
        <v>13017.97</v>
      </c>
      <c r="T416" s="11">
        <f t="shared" ref="T416:T447" si="125">IF(OR(S416="",F416="",F416=0),"",S416/F416)</f>
        <v>1.0013823076923076</v>
      </c>
      <c r="U416" s="7" t="s">
        <v>1221</v>
      </c>
      <c r="V416" s="7"/>
    </row>
    <row r="417" spans="1:22" x14ac:dyDescent="0.25">
      <c r="A417" s="7" t="s">
        <v>1246</v>
      </c>
      <c r="B417" s="7" t="s">
        <v>1247</v>
      </c>
      <c r="C417" s="7" t="s">
        <v>1214</v>
      </c>
      <c r="D417" s="7"/>
      <c r="E417" s="7" t="s">
        <v>1166</v>
      </c>
      <c r="F417" s="8">
        <v>18500</v>
      </c>
      <c r="G417" s="8">
        <v>21300</v>
      </c>
      <c r="H417" s="9">
        <f>IF(OR(F417="",F417=0),"",MAX(F417,IF(ISNUMBER('Нормы и нормо-часы'!K418),ROUNDUP('Нормы и нормо-часы'!K418/(1-$F$3),0),0)))</f>
        <v>18500</v>
      </c>
      <c r="I417" s="9">
        <f>IF(OR(G417="",G417=0),"",MAX(G417,IF(ISNUMBER('Нормы и нормо-часы'!L418),ROUNDUP('Нормы и нормо-часы'!L418/(1-$F$3),0),0)))</f>
        <v>21300</v>
      </c>
      <c r="J417" s="10">
        <f t="shared" si="119"/>
        <v>0</v>
      </c>
      <c r="K417" s="10">
        <f t="shared" si="120"/>
        <v>0</v>
      </c>
      <c r="L417" s="8">
        <v>15700</v>
      </c>
      <c r="M417" s="8">
        <v>18100</v>
      </c>
      <c r="N417" s="10">
        <f t="shared" si="121"/>
        <v>0.15135135135135136</v>
      </c>
      <c r="O417" s="10">
        <f t="shared" si="122"/>
        <v>0.15023474178403756</v>
      </c>
      <c r="P417" s="8">
        <f t="shared" si="123"/>
        <v>2800</v>
      </c>
      <c r="Q417" s="8">
        <f t="shared" si="124"/>
        <v>3200</v>
      </c>
      <c r="R417" s="8">
        <v>12501.13</v>
      </c>
      <c r="S417" s="8">
        <v>16876.53</v>
      </c>
      <c r="T417" s="11">
        <f t="shared" si="125"/>
        <v>0.91224486486486478</v>
      </c>
      <c r="U417" s="7" t="s">
        <v>1221</v>
      </c>
      <c r="V417" s="7"/>
    </row>
    <row r="418" spans="1:22" x14ac:dyDescent="0.25">
      <c r="A418" s="7" t="s">
        <v>1248</v>
      </c>
      <c r="B418" s="7" t="s">
        <v>1249</v>
      </c>
      <c r="C418" s="7" t="s">
        <v>1214</v>
      </c>
      <c r="D418" s="7"/>
      <c r="E418" s="7" t="s">
        <v>1166</v>
      </c>
      <c r="F418" s="8">
        <v>23000</v>
      </c>
      <c r="G418" s="8">
        <v>26500</v>
      </c>
      <c r="H418" s="9">
        <f>IF(OR(F418="",F418=0),"",MAX(F418,IF(ISNUMBER('Нормы и нормо-часы'!K419),ROUNDUP('Нормы и нормо-часы'!K419/(1-$F$3),0),0)))</f>
        <v>23000</v>
      </c>
      <c r="I418" s="9">
        <f>IF(OR(G418="",G418=0),"",MAX(G418,IF(ISNUMBER('Нормы и нормо-часы'!L419),ROUNDUP('Нормы и нормо-часы'!L419/(1-$F$3),0),0)))</f>
        <v>26500</v>
      </c>
      <c r="J418" s="10">
        <f t="shared" si="119"/>
        <v>0</v>
      </c>
      <c r="K418" s="10">
        <f t="shared" si="120"/>
        <v>0</v>
      </c>
      <c r="L418" s="8">
        <v>19500</v>
      </c>
      <c r="M418" s="8">
        <v>22500</v>
      </c>
      <c r="N418" s="10">
        <f t="shared" si="121"/>
        <v>0.15217391304347827</v>
      </c>
      <c r="O418" s="10">
        <f t="shared" si="122"/>
        <v>0.15094339622641509</v>
      </c>
      <c r="P418" s="8">
        <f t="shared" si="123"/>
        <v>3500</v>
      </c>
      <c r="Q418" s="8">
        <f t="shared" si="124"/>
        <v>4000</v>
      </c>
      <c r="R418" s="8">
        <v>15432.82</v>
      </c>
      <c r="S418" s="8">
        <v>20834.310000000001</v>
      </c>
      <c r="T418" s="11">
        <f t="shared" si="125"/>
        <v>0.9058395652173914</v>
      </c>
      <c r="U418" s="7" t="s">
        <v>1221</v>
      </c>
      <c r="V418" s="7"/>
    </row>
    <row r="419" spans="1:22" x14ac:dyDescent="0.25">
      <c r="A419" s="7" t="s">
        <v>1250</v>
      </c>
      <c r="B419" s="7" t="s">
        <v>1251</v>
      </c>
      <c r="C419" s="7" t="s">
        <v>1214</v>
      </c>
      <c r="D419" s="7"/>
      <c r="E419" s="7" t="s">
        <v>35</v>
      </c>
      <c r="F419" s="8">
        <v>3500</v>
      </c>
      <c r="G419" s="8">
        <v>4000</v>
      </c>
      <c r="H419" s="9">
        <f>IF(OR(F419="",F419=0),"",MAX(F419,IF(ISNUMBER('Нормы и нормо-часы'!K420),ROUNDUP('Нормы и нормо-часы'!K420/(1-$F$3),0),0)))</f>
        <v>3500</v>
      </c>
      <c r="I419" s="9">
        <f>IF(OR(G419="",G419=0),"",MAX(G419,IF(ISNUMBER('Нормы и нормо-часы'!L420),ROUNDUP('Нормы и нормо-часы'!L420/(1-$F$3),0),0)))</f>
        <v>4000</v>
      </c>
      <c r="J419" s="10">
        <f t="shared" si="119"/>
        <v>0</v>
      </c>
      <c r="K419" s="10">
        <f t="shared" si="120"/>
        <v>0</v>
      </c>
      <c r="L419" s="8">
        <v>2000</v>
      </c>
      <c r="M419" s="8">
        <v>2300</v>
      </c>
      <c r="N419" s="10">
        <f t="shared" si="121"/>
        <v>0.42857142857142855</v>
      </c>
      <c r="O419" s="10">
        <f t="shared" si="122"/>
        <v>0.42499999999999999</v>
      </c>
      <c r="P419" s="8">
        <f t="shared" si="123"/>
        <v>1500</v>
      </c>
      <c r="Q419" s="8">
        <f t="shared" si="124"/>
        <v>1700</v>
      </c>
      <c r="R419" s="8">
        <v>2907.06</v>
      </c>
      <c r="S419" s="8">
        <v>3924.53</v>
      </c>
      <c r="T419" s="11">
        <f t="shared" si="125"/>
        <v>1.1212942857142858</v>
      </c>
      <c r="U419" s="7" t="s">
        <v>1252</v>
      </c>
      <c r="V419" s="7"/>
    </row>
    <row r="420" spans="1:22" x14ac:dyDescent="0.25">
      <c r="A420" s="7" t="s">
        <v>1253</v>
      </c>
      <c r="B420" s="7" t="s">
        <v>1254</v>
      </c>
      <c r="C420" s="7" t="s">
        <v>1214</v>
      </c>
      <c r="D420" s="7"/>
      <c r="E420" s="7" t="s">
        <v>35</v>
      </c>
      <c r="F420" s="8">
        <v>5000</v>
      </c>
      <c r="G420" s="8">
        <v>5800</v>
      </c>
      <c r="H420" s="9">
        <f>IF(OR(F420="",F420=0),"",MAX(F420,IF(ISNUMBER('Нормы и нормо-часы'!K421),ROUNDUP('Нормы и нормо-часы'!K421/(1-$F$3),0),0)))</f>
        <v>5000</v>
      </c>
      <c r="I420" s="9">
        <f>IF(OR(G420="",G420=0),"",MAX(G420,IF(ISNUMBER('Нормы и нормо-часы'!L421),ROUNDUP('Нормы и нормо-часы'!L421/(1-$F$3),0),0)))</f>
        <v>5800</v>
      </c>
      <c r="J420" s="10">
        <f t="shared" si="119"/>
        <v>0</v>
      </c>
      <c r="K420" s="10">
        <f t="shared" si="120"/>
        <v>0</v>
      </c>
      <c r="L420" s="8">
        <v>2900</v>
      </c>
      <c r="M420" s="8">
        <v>3350</v>
      </c>
      <c r="N420" s="10">
        <f t="shared" si="121"/>
        <v>0.42</v>
      </c>
      <c r="O420" s="10">
        <f t="shared" si="122"/>
        <v>0.42241379310344829</v>
      </c>
      <c r="P420" s="8">
        <f t="shared" si="123"/>
        <v>2100</v>
      </c>
      <c r="Q420" s="8">
        <f t="shared" si="124"/>
        <v>2450</v>
      </c>
      <c r="R420" s="8">
        <v>4568.24</v>
      </c>
      <c r="S420" s="8">
        <v>6167.12</v>
      </c>
      <c r="T420" s="11">
        <f t="shared" si="125"/>
        <v>1.2334240000000001</v>
      </c>
      <c r="U420" s="7" t="s">
        <v>1255</v>
      </c>
      <c r="V420" s="7"/>
    </row>
    <row r="421" spans="1:22" x14ac:dyDescent="0.25">
      <c r="A421" s="7" t="s">
        <v>1256</v>
      </c>
      <c r="B421" s="7" t="s">
        <v>1257</v>
      </c>
      <c r="C421" s="7" t="s">
        <v>1214</v>
      </c>
      <c r="D421" s="7"/>
      <c r="E421" s="7" t="s">
        <v>35</v>
      </c>
      <c r="F421" s="8">
        <v>7000</v>
      </c>
      <c r="G421" s="8">
        <v>8000</v>
      </c>
      <c r="H421" s="9">
        <f>IF(OR(F421="",F421=0),"",MAX(F421,IF(ISNUMBER('Нормы и нормо-часы'!K422),ROUNDUP('Нормы и нормо-часы'!K422/(1-$F$3),0),0)))</f>
        <v>7000</v>
      </c>
      <c r="I421" s="9">
        <f>IF(OR(G421="",G421=0),"",MAX(G421,IF(ISNUMBER('Нормы и нормо-часы'!L422),ROUNDUP('Нормы и нормо-часы'!L422/(1-$F$3),0),0)))</f>
        <v>8000</v>
      </c>
      <c r="J421" s="10">
        <f t="shared" si="119"/>
        <v>0</v>
      </c>
      <c r="K421" s="10">
        <f t="shared" si="120"/>
        <v>0</v>
      </c>
      <c r="L421" s="8">
        <v>4000</v>
      </c>
      <c r="M421" s="8">
        <v>4600</v>
      </c>
      <c r="N421" s="10">
        <f t="shared" si="121"/>
        <v>0.42857142857142855</v>
      </c>
      <c r="O421" s="10">
        <f t="shared" si="122"/>
        <v>0.42499999999999999</v>
      </c>
      <c r="P421" s="8">
        <f t="shared" si="123"/>
        <v>3000</v>
      </c>
      <c r="Q421" s="8">
        <f t="shared" si="124"/>
        <v>3400</v>
      </c>
      <c r="R421" s="8">
        <v>7336.86</v>
      </c>
      <c r="S421" s="8">
        <v>9904.76</v>
      </c>
      <c r="T421" s="11">
        <f t="shared" si="125"/>
        <v>1.4149657142857144</v>
      </c>
      <c r="U421" s="7" t="s">
        <v>1255</v>
      </c>
      <c r="V421" s="7"/>
    </row>
    <row r="422" spans="1:22" x14ac:dyDescent="0.25">
      <c r="A422" s="7" t="s">
        <v>1258</v>
      </c>
      <c r="B422" s="7" t="s">
        <v>1259</v>
      </c>
      <c r="C422" s="7" t="s">
        <v>1214</v>
      </c>
      <c r="D422" s="7"/>
      <c r="E422" s="7" t="s">
        <v>35</v>
      </c>
      <c r="F422" s="8">
        <v>9000</v>
      </c>
      <c r="G422" s="8">
        <v>10300</v>
      </c>
      <c r="H422" s="9">
        <f>IF(OR(F422="",F422=0),"",MAX(F422,IF(ISNUMBER('Нормы и нормо-часы'!K423),ROUNDUP('Нормы и нормо-часы'!K423/(1-$F$3),0),0)))</f>
        <v>9000</v>
      </c>
      <c r="I422" s="9">
        <f>IF(OR(G422="",G422=0),"",MAX(G422,IF(ISNUMBER('Нормы и нормо-часы'!L423),ROUNDUP('Нормы и нормо-часы'!L423/(1-$F$3),0),0)))</f>
        <v>10300</v>
      </c>
      <c r="J422" s="10">
        <f t="shared" si="119"/>
        <v>0</v>
      </c>
      <c r="K422" s="10">
        <f t="shared" si="120"/>
        <v>0</v>
      </c>
      <c r="L422" s="8">
        <v>5200</v>
      </c>
      <c r="M422" s="8">
        <v>6000</v>
      </c>
      <c r="N422" s="10">
        <f t="shared" si="121"/>
        <v>0.42222222222222222</v>
      </c>
      <c r="O422" s="10">
        <f t="shared" si="122"/>
        <v>0.41747572815533979</v>
      </c>
      <c r="P422" s="8">
        <f t="shared" si="123"/>
        <v>3800</v>
      </c>
      <c r="Q422" s="8">
        <f t="shared" si="124"/>
        <v>4300</v>
      </c>
      <c r="R422" s="8">
        <v>8859.6</v>
      </c>
      <c r="S422" s="8">
        <v>11960.46</v>
      </c>
      <c r="T422" s="11">
        <f t="shared" si="125"/>
        <v>1.32894</v>
      </c>
      <c r="U422" s="7" t="s">
        <v>1255</v>
      </c>
      <c r="V422" s="7"/>
    </row>
    <row r="423" spans="1:22" x14ac:dyDescent="0.25">
      <c r="A423" s="7" t="s">
        <v>1260</v>
      </c>
      <c r="B423" s="7" t="s">
        <v>1261</v>
      </c>
      <c r="C423" s="7" t="s">
        <v>1262</v>
      </c>
      <c r="D423" s="7"/>
      <c r="E423" s="7" t="s">
        <v>35</v>
      </c>
      <c r="F423" s="8">
        <v>1500</v>
      </c>
      <c r="G423" s="8">
        <v>1800</v>
      </c>
      <c r="H423" s="9">
        <f>IF(OR(F423="",F423=0),"",MAX(F423,IF(ISNUMBER('Нормы и нормо-часы'!K424),ROUNDUP('Нормы и нормо-часы'!K424/(1-$F$3),0),0)))</f>
        <v>1500</v>
      </c>
      <c r="I423" s="9">
        <f>IF(OR(G423="",G423=0),"",MAX(G423,IF(ISNUMBER('Нормы и нормо-часы'!L424),ROUNDUP('Нормы и нормо-часы'!L424/(1-$F$3),0),0)))</f>
        <v>1800</v>
      </c>
      <c r="J423" s="10">
        <f t="shared" si="119"/>
        <v>0</v>
      </c>
      <c r="K423" s="10">
        <f t="shared" si="120"/>
        <v>0</v>
      </c>
      <c r="L423" s="8">
        <v>750</v>
      </c>
      <c r="M423" s="8">
        <v>850</v>
      </c>
      <c r="N423" s="10">
        <f t="shared" si="121"/>
        <v>0.5</v>
      </c>
      <c r="O423" s="10">
        <f t="shared" si="122"/>
        <v>0.52777777777777779</v>
      </c>
      <c r="P423" s="8">
        <f t="shared" si="123"/>
        <v>750</v>
      </c>
      <c r="Q423" s="8">
        <f t="shared" si="124"/>
        <v>950</v>
      </c>
      <c r="R423" s="8">
        <v>1998.95</v>
      </c>
      <c r="S423" s="8">
        <v>2698.58</v>
      </c>
      <c r="T423" s="11">
        <f t="shared" si="125"/>
        <v>1.7990533333333334</v>
      </c>
      <c r="U423" s="7" t="s">
        <v>1263</v>
      </c>
      <c r="V423" s="7" t="s">
        <v>1264</v>
      </c>
    </row>
    <row r="424" spans="1:22" x14ac:dyDescent="0.25">
      <c r="A424" s="7" t="s">
        <v>1265</v>
      </c>
      <c r="B424" s="7" t="s">
        <v>1266</v>
      </c>
      <c r="C424" s="7" t="s">
        <v>177</v>
      </c>
      <c r="D424" s="7"/>
      <c r="E424" s="7" t="s">
        <v>1040</v>
      </c>
      <c r="F424" s="8">
        <v>2500</v>
      </c>
      <c r="G424" s="8">
        <v>2900</v>
      </c>
      <c r="H424" s="9">
        <f>IF(OR(F424="",F424=0),"",MAX(F424,IF(ISNUMBER('Нормы и нормо-часы'!K425),ROUNDUP('Нормы и нормо-часы'!K425/(1-$F$3),0),0)))</f>
        <v>4000</v>
      </c>
      <c r="I424" s="9">
        <f>IF(OR(G424="",G424=0),"",MAX(G424,IF(ISNUMBER('Нормы и нормо-часы'!L425),ROUNDUP('Нормы и нормо-часы'!L425/(1-$F$3),0),0)))</f>
        <v>4800</v>
      </c>
      <c r="J424" s="10">
        <f t="shared" si="119"/>
        <v>0.60000000000000009</v>
      </c>
      <c r="K424" s="10">
        <f t="shared" si="120"/>
        <v>0.65517241379310343</v>
      </c>
      <c r="L424" s="8">
        <v>1500</v>
      </c>
      <c r="M424" s="8">
        <v>1700</v>
      </c>
      <c r="N424" s="10">
        <f t="shared" si="121"/>
        <v>0.625</v>
      </c>
      <c r="O424" s="10">
        <f t="shared" si="122"/>
        <v>0.64583333333333337</v>
      </c>
      <c r="P424" s="8">
        <f t="shared" si="123"/>
        <v>2500</v>
      </c>
      <c r="Q424" s="8">
        <f t="shared" si="124"/>
        <v>3100</v>
      </c>
      <c r="R424" s="8">
        <v>800.07</v>
      </c>
      <c r="S424" s="8">
        <v>1080.0899999999999</v>
      </c>
      <c r="T424" s="11">
        <f t="shared" si="125"/>
        <v>0.43203599999999998</v>
      </c>
      <c r="U424" s="7" t="s">
        <v>1162</v>
      </c>
      <c r="V424" s="7" t="s">
        <v>1267</v>
      </c>
    </row>
    <row r="425" spans="1:22" x14ac:dyDescent="0.25">
      <c r="A425" s="7" t="s">
        <v>1268</v>
      </c>
      <c r="B425" s="7" t="s">
        <v>1269</v>
      </c>
      <c r="C425" s="7" t="s">
        <v>54</v>
      </c>
      <c r="D425" s="7"/>
      <c r="E425" s="7" t="s">
        <v>35</v>
      </c>
      <c r="F425" s="8">
        <v>600</v>
      </c>
      <c r="G425" s="8">
        <v>700</v>
      </c>
      <c r="H425" s="9">
        <f>IF(OR(F425="",F425=0),"",MAX(F425,IF(ISNUMBER('Нормы и нормо-часы'!K426),ROUNDUP('Нормы и нормо-часы'!K426/(1-$F$3),0),0)))</f>
        <v>600</v>
      </c>
      <c r="I425" s="9">
        <f>IF(OR(G425="",G425=0),"",MAX(G425,IF(ISNUMBER('Нормы и нормо-часы'!L426),ROUNDUP('Нормы и нормо-часы'!L426/(1-$F$3),0),0)))</f>
        <v>700</v>
      </c>
      <c r="J425" s="10">
        <f t="shared" si="119"/>
        <v>0</v>
      </c>
      <c r="K425" s="10">
        <f t="shared" si="120"/>
        <v>0</v>
      </c>
      <c r="L425" s="8">
        <v>350</v>
      </c>
      <c r="M425" s="8">
        <v>400</v>
      </c>
      <c r="N425" s="10">
        <f t="shared" si="121"/>
        <v>0.41666666666666669</v>
      </c>
      <c r="O425" s="10">
        <f t="shared" si="122"/>
        <v>0.42857142857142855</v>
      </c>
      <c r="P425" s="8">
        <f t="shared" si="123"/>
        <v>250</v>
      </c>
      <c r="Q425" s="8">
        <f t="shared" si="124"/>
        <v>300</v>
      </c>
      <c r="R425" s="8">
        <v>688.27</v>
      </c>
      <c r="S425" s="8">
        <v>929.16</v>
      </c>
      <c r="T425" s="11">
        <f t="shared" si="125"/>
        <v>1.5486</v>
      </c>
      <c r="U425" s="7" t="s">
        <v>100</v>
      </c>
      <c r="V425" s="7"/>
    </row>
    <row r="426" spans="1:22" x14ac:dyDescent="0.25">
      <c r="A426" s="7" t="s">
        <v>1270</v>
      </c>
      <c r="B426" s="7" t="s">
        <v>1271</v>
      </c>
      <c r="C426" s="7" t="s">
        <v>177</v>
      </c>
      <c r="D426" s="7"/>
      <c r="E426" s="7" t="s">
        <v>1040</v>
      </c>
      <c r="F426" s="8">
        <v>250</v>
      </c>
      <c r="G426" s="8">
        <v>290</v>
      </c>
      <c r="H426" s="9">
        <f>IF(OR(F426="",F426=0),"",MAX(F426,IF(ISNUMBER('Нормы и нормо-часы'!K427),ROUNDUP('Нормы и нормо-часы'!K427/(1-$F$3),0),0)))</f>
        <v>500</v>
      </c>
      <c r="I426" s="9">
        <f>IF(OR(G426="",G426=0),"",MAX(G426,IF(ISNUMBER('Нормы и нормо-часы'!L427),ROUNDUP('Нормы и нормо-часы'!L427/(1-$F$3),0),0)))</f>
        <v>600</v>
      </c>
      <c r="J426" s="10">
        <f t="shared" si="119"/>
        <v>1</v>
      </c>
      <c r="K426" s="10">
        <f t="shared" si="120"/>
        <v>1.0689655172413794</v>
      </c>
      <c r="L426" s="8">
        <v>140</v>
      </c>
      <c r="M426" s="8">
        <v>160</v>
      </c>
      <c r="N426" s="10">
        <f t="shared" si="121"/>
        <v>0.72</v>
      </c>
      <c r="O426" s="10">
        <f t="shared" si="122"/>
        <v>0.73333333333333328</v>
      </c>
      <c r="P426" s="8">
        <f t="shared" si="123"/>
        <v>360</v>
      </c>
      <c r="Q426" s="8">
        <f t="shared" si="124"/>
        <v>440</v>
      </c>
      <c r="R426" s="8">
        <v>95.98</v>
      </c>
      <c r="S426" s="8">
        <v>129.57</v>
      </c>
      <c r="T426" s="11">
        <f t="shared" si="125"/>
        <v>0.51827999999999996</v>
      </c>
      <c r="U426" s="7" t="s">
        <v>1272</v>
      </c>
      <c r="V426" s="7"/>
    </row>
    <row r="427" spans="1:22" x14ac:dyDescent="0.25">
      <c r="A427" s="7" t="s">
        <v>1273</v>
      </c>
      <c r="B427" s="7" t="s">
        <v>1274</v>
      </c>
      <c r="C427" s="7" t="s">
        <v>177</v>
      </c>
      <c r="D427" s="7"/>
      <c r="E427" s="7" t="s">
        <v>1040</v>
      </c>
      <c r="F427" s="8">
        <v>350</v>
      </c>
      <c r="G427" s="8">
        <v>400</v>
      </c>
      <c r="H427" s="9">
        <f>IF(OR(F427="",F427=0),"",MAX(F427,IF(ISNUMBER('Нормы и нормо-часы'!K428),ROUNDUP('Нормы и нормо-часы'!K428/(1-$F$3),0),0)))</f>
        <v>600</v>
      </c>
      <c r="I427" s="9">
        <f>IF(OR(G427="",G427=0),"",MAX(G427,IF(ISNUMBER('Нормы и нормо-часы'!L428),ROUNDUP('Нормы и нормо-часы'!L428/(1-$F$3),0),0)))</f>
        <v>720</v>
      </c>
      <c r="J427" s="10">
        <f t="shared" si="119"/>
        <v>0.71428571428571419</v>
      </c>
      <c r="K427" s="10">
        <f t="shared" si="120"/>
        <v>0.8</v>
      </c>
      <c r="L427" s="8">
        <v>200</v>
      </c>
      <c r="M427" s="8">
        <v>230</v>
      </c>
      <c r="N427" s="10">
        <f t="shared" si="121"/>
        <v>0.66666666666666663</v>
      </c>
      <c r="O427" s="10">
        <f t="shared" si="122"/>
        <v>0.68055555555555558</v>
      </c>
      <c r="P427" s="8">
        <f t="shared" si="123"/>
        <v>400</v>
      </c>
      <c r="Q427" s="8">
        <f t="shared" si="124"/>
        <v>490</v>
      </c>
      <c r="R427" s="8">
        <v>150.19</v>
      </c>
      <c r="S427" s="8">
        <v>202.76</v>
      </c>
      <c r="T427" s="11">
        <f t="shared" si="125"/>
        <v>0.57931428571428567</v>
      </c>
      <c r="U427" s="7" t="s">
        <v>1275</v>
      </c>
      <c r="V427" s="7"/>
    </row>
    <row r="428" spans="1:22" x14ac:dyDescent="0.25">
      <c r="A428" s="7" t="s">
        <v>1276</v>
      </c>
      <c r="B428" s="7" t="s">
        <v>1277</v>
      </c>
      <c r="C428" s="7" t="s">
        <v>177</v>
      </c>
      <c r="D428" s="7"/>
      <c r="E428" s="7" t="s">
        <v>1040</v>
      </c>
      <c r="F428" s="8">
        <v>4500</v>
      </c>
      <c r="G428" s="8">
        <v>5200</v>
      </c>
      <c r="H428" s="9">
        <f>IF(OR(F428="",F428=0),"",MAX(F428,IF(ISNUMBER('Нормы и нормо-часы'!K429),ROUNDUP('Нормы и нормо-часы'!K429/(1-$F$3),0),0)))</f>
        <v>7000</v>
      </c>
      <c r="I428" s="9">
        <f>IF(OR(G428="",G428=0),"",MAX(G428,IF(ISNUMBER('Нормы и нормо-часы'!L429),ROUNDUP('Нормы и нормо-часы'!L429/(1-$F$3),0),0)))</f>
        <v>8400</v>
      </c>
      <c r="J428" s="10">
        <f t="shared" si="119"/>
        <v>0.55555555555555558</v>
      </c>
      <c r="K428" s="10">
        <f t="shared" si="120"/>
        <v>0.61538461538461542</v>
      </c>
      <c r="L428" s="8">
        <v>2600</v>
      </c>
      <c r="M428" s="8">
        <v>3000</v>
      </c>
      <c r="N428" s="10">
        <f t="shared" si="121"/>
        <v>0.62857142857142856</v>
      </c>
      <c r="O428" s="10">
        <f t="shared" si="122"/>
        <v>0.6428571428571429</v>
      </c>
      <c r="P428" s="8">
        <f t="shared" si="123"/>
        <v>4400</v>
      </c>
      <c r="Q428" s="8">
        <f t="shared" si="124"/>
        <v>5400</v>
      </c>
      <c r="R428" s="8">
        <v>3002.42</v>
      </c>
      <c r="S428" s="8">
        <v>4053.27</v>
      </c>
      <c r="T428" s="11">
        <f t="shared" si="125"/>
        <v>0.90072666666666668</v>
      </c>
      <c r="U428" s="7" t="s">
        <v>1278</v>
      </c>
      <c r="V428" s="7"/>
    </row>
    <row r="429" spans="1:22" x14ac:dyDescent="0.25">
      <c r="A429" s="7" t="s">
        <v>1279</v>
      </c>
      <c r="B429" s="7" t="s">
        <v>1280</v>
      </c>
      <c r="C429" s="7" t="s">
        <v>177</v>
      </c>
      <c r="D429" s="7"/>
      <c r="E429" s="7" t="s">
        <v>1040</v>
      </c>
      <c r="F429" s="8">
        <v>400</v>
      </c>
      <c r="G429" s="8">
        <v>460</v>
      </c>
      <c r="H429" s="9">
        <f>IF(OR(F429="",F429=0),"",MAX(F429,IF(ISNUMBER('Нормы и нормо-часы'!K430),ROUNDUP('Нормы и нормо-часы'!K430/(1-$F$3),0),0)))</f>
        <v>700</v>
      </c>
      <c r="I429" s="9">
        <f>IF(OR(G429="",G429=0),"",MAX(G429,IF(ISNUMBER('Нормы и нормо-часы'!L430),ROUNDUP('Нормы и нормо-часы'!L430/(1-$F$3),0),0)))</f>
        <v>840</v>
      </c>
      <c r="J429" s="10">
        <f t="shared" si="119"/>
        <v>0.75</v>
      </c>
      <c r="K429" s="10">
        <f t="shared" si="120"/>
        <v>0.82608695652173902</v>
      </c>
      <c r="L429" s="8">
        <v>230</v>
      </c>
      <c r="M429" s="8">
        <v>265</v>
      </c>
      <c r="N429" s="10">
        <f t="shared" si="121"/>
        <v>0.67142857142857137</v>
      </c>
      <c r="O429" s="10">
        <f t="shared" si="122"/>
        <v>0.68452380952380953</v>
      </c>
      <c r="P429" s="8">
        <f t="shared" si="123"/>
        <v>470</v>
      </c>
      <c r="Q429" s="8">
        <f t="shared" si="124"/>
        <v>575</v>
      </c>
      <c r="R429" s="8">
        <v>220.26</v>
      </c>
      <c r="S429" s="8">
        <v>297.35000000000002</v>
      </c>
      <c r="T429" s="11">
        <f t="shared" si="125"/>
        <v>0.74337500000000001</v>
      </c>
      <c r="U429" s="7" t="s">
        <v>1272</v>
      </c>
      <c r="V429" s="7" t="s">
        <v>1281</v>
      </c>
    </row>
    <row r="430" spans="1:22" x14ac:dyDescent="0.25">
      <c r="A430" s="7" t="s">
        <v>1282</v>
      </c>
      <c r="B430" s="7" t="s">
        <v>1283</v>
      </c>
      <c r="C430" s="7" t="s">
        <v>177</v>
      </c>
      <c r="D430" s="7"/>
      <c r="E430" s="7" t="s">
        <v>1040</v>
      </c>
      <c r="F430" s="8">
        <v>750</v>
      </c>
      <c r="G430" s="8">
        <v>860</v>
      </c>
      <c r="H430" s="9">
        <f>IF(OR(F430="",F430=0),"",MAX(F430,IF(ISNUMBER('Нормы и нормо-часы'!K431),ROUNDUP('Нормы и нормо-часы'!K431/(1-$F$3),0),0)))</f>
        <v>1200</v>
      </c>
      <c r="I430" s="9">
        <f>IF(OR(G430="",G430=0),"",MAX(G430,IF(ISNUMBER('Нормы и нормо-часы'!L431),ROUNDUP('Нормы и нормо-часы'!L431/(1-$F$3),0),0)))</f>
        <v>1440</v>
      </c>
      <c r="J430" s="10">
        <f t="shared" si="119"/>
        <v>0.60000000000000009</v>
      </c>
      <c r="K430" s="10">
        <f t="shared" si="120"/>
        <v>0.67441860465116288</v>
      </c>
      <c r="L430" s="8">
        <v>430</v>
      </c>
      <c r="M430" s="8">
        <v>500</v>
      </c>
      <c r="N430" s="10">
        <f t="shared" si="121"/>
        <v>0.64166666666666672</v>
      </c>
      <c r="O430" s="10">
        <f t="shared" si="122"/>
        <v>0.65277777777777779</v>
      </c>
      <c r="P430" s="8">
        <f t="shared" si="123"/>
        <v>770</v>
      </c>
      <c r="Q430" s="8">
        <f t="shared" si="124"/>
        <v>940</v>
      </c>
      <c r="R430" s="8">
        <v>529.74</v>
      </c>
      <c r="S430" s="8">
        <v>715.15</v>
      </c>
      <c r="T430" s="11">
        <f t="shared" si="125"/>
        <v>0.95353333333333334</v>
      </c>
      <c r="U430" s="7" t="s">
        <v>1284</v>
      </c>
      <c r="V430" s="7"/>
    </row>
    <row r="431" spans="1:22" x14ac:dyDescent="0.25">
      <c r="A431" s="12" t="s">
        <v>1285</v>
      </c>
      <c r="B431" s="12" t="s">
        <v>1286</v>
      </c>
      <c r="C431" s="12" t="s">
        <v>1287</v>
      </c>
      <c r="D431" s="12" t="s">
        <v>58</v>
      </c>
      <c r="E431" s="7" t="s">
        <v>35</v>
      </c>
      <c r="F431" s="8">
        <v>35</v>
      </c>
      <c r="G431" s="8">
        <v>40</v>
      </c>
      <c r="H431" s="9">
        <f>IF(OR(F431="",F431=0),"",MAX(F431,IF(ISNUMBER('Нормы и нормо-часы'!K432),ROUNDUP('Нормы и нормо-часы'!K432/(1-$F$3),0),0)))</f>
        <v>35</v>
      </c>
      <c r="I431" s="9">
        <f>IF(OR(G431="",G431=0),"",MAX(G431,IF(ISNUMBER('Нормы и нормо-часы'!L432),ROUNDUP('Нормы и нормо-часы'!L432/(1-$F$3),0),0)))</f>
        <v>40</v>
      </c>
      <c r="J431" s="10">
        <f t="shared" si="119"/>
        <v>0</v>
      </c>
      <c r="K431" s="10">
        <f t="shared" si="120"/>
        <v>0</v>
      </c>
      <c r="L431" s="8">
        <v>20</v>
      </c>
      <c r="M431" s="8">
        <v>23</v>
      </c>
      <c r="N431" s="10">
        <f t="shared" si="121"/>
        <v>0.42857142857142855</v>
      </c>
      <c r="O431" s="10">
        <f t="shared" si="122"/>
        <v>0.42499999999999999</v>
      </c>
      <c r="P431" s="8">
        <f t="shared" si="123"/>
        <v>15</v>
      </c>
      <c r="Q431" s="8">
        <f t="shared" si="124"/>
        <v>17</v>
      </c>
      <c r="R431" s="8"/>
      <c r="S431" s="8"/>
      <c r="T431" s="11" t="str">
        <f t="shared" si="125"/>
        <v/>
      </c>
      <c r="U431" s="7" t="s">
        <v>1106</v>
      </c>
      <c r="V431" s="7" t="s">
        <v>1288</v>
      </c>
    </row>
    <row r="432" spans="1:22" x14ac:dyDescent="0.25">
      <c r="A432" s="12" t="s">
        <v>1289</v>
      </c>
      <c r="B432" s="12" t="s">
        <v>1290</v>
      </c>
      <c r="C432" s="12" t="s">
        <v>1287</v>
      </c>
      <c r="D432" s="12" t="s">
        <v>58</v>
      </c>
      <c r="E432" s="7" t="s">
        <v>35</v>
      </c>
      <c r="F432" s="8">
        <v>55</v>
      </c>
      <c r="G432" s="8">
        <v>60</v>
      </c>
      <c r="H432" s="9">
        <f>IF(OR(F432="",F432=0),"",MAX(F432,IF(ISNUMBER('Нормы и нормо-часы'!K433),ROUNDUP('Нормы и нормо-часы'!K433/(1-$F$3),0),0)))</f>
        <v>55</v>
      </c>
      <c r="I432" s="9">
        <f>IF(OR(G432="",G432=0),"",MAX(G432,IF(ISNUMBER('Нормы и нормо-часы'!L433),ROUNDUP('Нормы и нормо-часы'!L433/(1-$F$3),0),0)))</f>
        <v>60</v>
      </c>
      <c r="J432" s="10">
        <f t="shared" si="119"/>
        <v>0</v>
      </c>
      <c r="K432" s="10">
        <f t="shared" si="120"/>
        <v>0</v>
      </c>
      <c r="L432" s="8">
        <v>32</v>
      </c>
      <c r="M432" s="8">
        <v>35</v>
      </c>
      <c r="N432" s="10">
        <f t="shared" si="121"/>
        <v>0.41818181818181815</v>
      </c>
      <c r="O432" s="10">
        <f t="shared" si="122"/>
        <v>0.41666666666666669</v>
      </c>
      <c r="P432" s="8">
        <f t="shared" si="123"/>
        <v>23</v>
      </c>
      <c r="Q432" s="8">
        <f t="shared" si="124"/>
        <v>25</v>
      </c>
      <c r="R432" s="8"/>
      <c r="S432" s="8"/>
      <c r="T432" s="11" t="str">
        <f t="shared" si="125"/>
        <v/>
      </c>
      <c r="U432" s="7" t="s">
        <v>1106</v>
      </c>
      <c r="V432" s="7"/>
    </row>
    <row r="433" spans="1:22" x14ac:dyDescent="0.25">
      <c r="A433" s="12" t="s">
        <v>1291</v>
      </c>
      <c r="B433" s="12" t="s">
        <v>1292</v>
      </c>
      <c r="C433" s="12" t="s">
        <v>50</v>
      </c>
      <c r="D433" s="12" t="s">
        <v>58</v>
      </c>
      <c r="E433" s="7" t="s">
        <v>35</v>
      </c>
      <c r="F433" s="8">
        <v>2200</v>
      </c>
      <c r="G433" s="8">
        <v>2500</v>
      </c>
      <c r="H433" s="9">
        <f>IF(OR(F433="",F433=0),"",MAX(F433,IF(ISNUMBER('Нормы и нормо-часы'!K434),ROUNDUP('Нормы и нормо-часы'!K434/(1-$F$3),0),0)))</f>
        <v>2200</v>
      </c>
      <c r="I433" s="9">
        <f>IF(OR(G433="",G433=0),"",MAX(G433,IF(ISNUMBER('Нормы и нормо-часы'!L434),ROUNDUP('Нормы и нормо-часы'!L434/(1-$F$3),0),0)))</f>
        <v>2500</v>
      </c>
      <c r="J433" s="10">
        <f t="shared" si="119"/>
        <v>0</v>
      </c>
      <c r="K433" s="10">
        <f t="shared" si="120"/>
        <v>0</v>
      </c>
      <c r="L433" s="8">
        <v>1300</v>
      </c>
      <c r="M433" s="8">
        <v>1450</v>
      </c>
      <c r="N433" s="10">
        <f t="shared" si="121"/>
        <v>0.40909090909090912</v>
      </c>
      <c r="O433" s="10">
        <f t="shared" si="122"/>
        <v>0.42</v>
      </c>
      <c r="P433" s="8">
        <f t="shared" si="123"/>
        <v>900</v>
      </c>
      <c r="Q433" s="8">
        <f t="shared" si="124"/>
        <v>1050</v>
      </c>
      <c r="R433" s="8"/>
      <c r="S433" s="8"/>
      <c r="T433" s="11" t="str">
        <f t="shared" si="125"/>
        <v/>
      </c>
      <c r="U433" s="7" t="s">
        <v>1106</v>
      </c>
      <c r="V433" s="7"/>
    </row>
    <row r="434" spans="1:22" x14ac:dyDescent="0.25">
      <c r="A434" s="12" t="s">
        <v>1293</v>
      </c>
      <c r="B434" s="12" t="s">
        <v>1294</v>
      </c>
      <c r="C434" s="12" t="s">
        <v>28</v>
      </c>
      <c r="D434" s="12" t="s">
        <v>58</v>
      </c>
      <c r="E434" s="7" t="s">
        <v>35</v>
      </c>
      <c r="F434" s="8">
        <v>600</v>
      </c>
      <c r="G434" s="8">
        <v>700</v>
      </c>
      <c r="H434" s="9">
        <f>IF(OR(F434="",F434=0),"",MAX(F434,IF(ISNUMBER('Нормы и нормо-часы'!K435),ROUNDUP('Нормы и нормо-часы'!K435/(1-$F$3),0),0)))</f>
        <v>734</v>
      </c>
      <c r="I434" s="9">
        <f>IF(OR(G434="",G434=0),"",MAX(G434,IF(ISNUMBER('Нормы и нормо-часы'!L435),ROUNDUP('Нормы и нормо-часы'!L435/(1-$F$3),0),0)))</f>
        <v>880</v>
      </c>
      <c r="J434" s="10">
        <f t="shared" si="119"/>
        <v>0.22333333333333338</v>
      </c>
      <c r="K434" s="10">
        <f t="shared" si="120"/>
        <v>0.25714285714285712</v>
      </c>
      <c r="L434" s="8">
        <v>350</v>
      </c>
      <c r="M434" s="8">
        <v>400</v>
      </c>
      <c r="N434" s="10">
        <f t="shared" si="121"/>
        <v>0.52316076294277924</v>
      </c>
      <c r="O434" s="10">
        <f t="shared" si="122"/>
        <v>0.54545454545454541</v>
      </c>
      <c r="P434" s="8">
        <f t="shared" si="123"/>
        <v>384</v>
      </c>
      <c r="Q434" s="8">
        <f t="shared" si="124"/>
        <v>480</v>
      </c>
      <c r="R434" s="8"/>
      <c r="S434" s="8"/>
      <c r="T434" s="11" t="str">
        <f t="shared" si="125"/>
        <v/>
      </c>
      <c r="U434" s="7" t="s">
        <v>1295</v>
      </c>
      <c r="V434" s="7"/>
    </row>
    <row r="435" spans="1:22" x14ac:dyDescent="0.25">
      <c r="A435" s="12" t="s">
        <v>1296</v>
      </c>
      <c r="B435" s="12" t="s">
        <v>1297</v>
      </c>
      <c r="C435" s="12" t="s">
        <v>40</v>
      </c>
      <c r="D435" s="12" t="s">
        <v>58</v>
      </c>
      <c r="E435" s="7" t="s">
        <v>35</v>
      </c>
      <c r="F435" s="8">
        <v>800</v>
      </c>
      <c r="G435" s="8">
        <v>920</v>
      </c>
      <c r="H435" s="9">
        <f>IF(OR(F435="",F435=0),"",MAX(F435,IF(ISNUMBER('Нормы и нормо-часы'!K436),ROUNDUP('Нормы и нормо-часы'!K436/(1-$F$3),0),0)))</f>
        <v>800</v>
      </c>
      <c r="I435" s="9">
        <f>IF(OR(G435="",G435=0),"",MAX(G435,IF(ISNUMBER('Нормы и нормо-часы'!L436),ROUNDUP('Нормы и нормо-часы'!L436/(1-$F$3),0),0)))</f>
        <v>920</v>
      </c>
      <c r="J435" s="10">
        <f t="shared" si="119"/>
        <v>0</v>
      </c>
      <c r="K435" s="10">
        <f t="shared" si="120"/>
        <v>0</v>
      </c>
      <c r="L435" s="8">
        <v>450</v>
      </c>
      <c r="M435" s="8">
        <v>520</v>
      </c>
      <c r="N435" s="10">
        <f t="shared" si="121"/>
        <v>0.4375</v>
      </c>
      <c r="O435" s="10">
        <f t="shared" si="122"/>
        <v>0.43478260869565216</v>
      </c>
      <c r="P435" s="8">
        <f t="shared" si="123"/>
        <v>350</v>
      </c>
      <c r="Q435" s="8">
        <f t="shared" si="124"/>
        <v>400</v>
      </c>
      <c r="R435" s="8"/>
      <c r="S435" s="8"/>
      <c r="T435" s="11" t="str">
        <f t="shared" si="125"/>
        <v/>
      </c>
      <c r="U435" s="7" t="s">
        <v>1158</v>
      </c>
      <c r="V435" s="7"/>
    </row>
    <row r="436" spans="1:22" x14ac:dyDescent="0.25">
      <c r="A436" s="12" t="s">
        <v>1298</v>
      </c>
      <c r="B436" s="12" t="s">
        <v>1299</v>
      </c>
      <c r="C436" s="12" t="s">
        <v>54</v>
      </c>
      <c r="D436" s="12" t="s">
        <v>58</v>
      </c>
      <c r="E436" s="7" t="s">
        <v>35</v>
      </c>
      <c r="F436" s="8">
        <v>250</v>
      </c>
      <c r="G436" s="8">
        <v>290</v>
      </c>
      <c r="H436" s="9">
        <f>IF(OR(F436="",F436=0),"",MAX(F436,IF(ISNUMBER('Нормы и нормо-часы'!K437),ROUNDUP('Нормы и нормо-часы'!K437/(1-$F$3),0),0)))</f>
        <v>250</v>
      </c>
      <c r="I436" s="9">
        <f>IF(OR(G436="",G436=0),"",MAX(G436,IF(ISNUMBER('Нормы и нормо-часы'!L437),ROUNDUP('Нормы и нормо-часы'!L437/(1-$F$3),0),0)))</f>
        <v>290</v>
      </c>
      <c r="J436" s="10">
        <f t="shared" si="119"/>
        <v>0</v>
      </c>
      <c r="K436" s="10">
        <f t="shared" si="120"/>
        <v>0</v>
      </c>
      <c r="L436" s="8">
        <v>140</v>
      </c>
      <c r="M436" s="8">
        <v>160</v>
      </c>
      <c r="N436" s="10">
        <f t="shared" si="121"/>
        <v>0.44</v>
      </c>
      <c r="O436" s="10">
        <f t="shared" si="122"/>
        <v>0.44827586206896552</v>
      </c>
      <c r="P436" s="8">
        <f t="shared" si="123"/>
        <v>110</v>
      </c>
      <c r="Q436" s="8">
        <f t="shared" si="124"/>
        <v>130</v>
      </c>
      <c r="R436" s="8"/>
      <c r="S436" s="8"/>
      <c r="T436" s="11" t="str">
        <f t="shared" si="125"/>
        <v/>
      </c>
      <c r="U436" s="7" t="s">
        <v>100</v>
      </c>
      <c r="V436" s="7"/>
    </row>
    <row r="437" spans="1:22" x14ac:dyDescent="0.25">
      <c r="A437" s="12" t="s">
        <v>1300</v>
      </c>
      <c r="B437" s="12" t="s">
        <v>1301</v>
      </c>
      <c r="C437" s="12" t="s">
        <v>54</v>
      </c>
      <c r="D437" s="12" t="s">
        <v>58</v>
      </c>
      <c r="E437" s="7" t="s">
        <v>35</v>
      </c>
      <c r="F437" s="8">
        <v>90</v>
      </c>
      <c r="G437" s="8">
        <v>105</v>
      </c>
      <c r="H437" s="9">
        <f>IF(OR(F437="",F437=0),"",MAX(F437,IF(ISNUMBER('Нормы и нормо-часы'!K438),ROUNDUP('Нормы и нормо-часы'!K438/(1-$F$3),0),0)))</f>
        <v>90</v>
      </c>
      <c r="I437" s="9">
        <f>IF(OR(G437="",G437=0),"",MAX(G437,IF(ISNUMBER('Нормы и нормо-часы'!L438),ROUNDUP('Нормы и нормо-часы'!L438/(1-$F$3),0),0)))</f>
        <v>105</v>
      </c>
      <c r="J437" s="10">
        <f t="shared" si="119"/>
        <v>0</v>
      </c>
      <c r="K437" s="10">
        <f t="shared" si="120"/>
        <v>0</v>
      </c>
      <c r="L437" s="8">
        <v>50</v>
      </c>
      <c r="M437" s="8">
        <v>58</v>
      </c>
      <c r="N437" s="10">
        <f t="shared" si="121"/>
        <v>0.44444444444444442</v>
      </c>
      <c r="O437" s="10">
        <f t="shared" si="122"/>
        <v>0.44761904761904764</v>
      </c>
      <c r="P437" s="8">
        <f t="shared" si="123"/>
        <v>40</v>
      </c>
      <c r="Q437" s="8">
        <f t="shared" si="124"/>
        <v>47</v>
      </c>
      <c r="R437" s="8"/>
      <c r="S437" s="8"/>
      <c r="T437" s="11" t="str">
        <f t="shared" si="125"/>
        <v/>
      </c>
      <c r="U437" s="7" t="s">
        <v>1302</v>
      </c>
      <c r="V437" s="7"/>
    </row>
    <row r="438" spans="1:22" x14ac:dyDescent="0.25">
      <c r="A438" s="12" t="s">
        <v>1303</v>
      </c>
      <c r="B438" s="12" t="s">
        <v>1304</v>
      </c>
      <c r="C438" s="12" t="s">
        <v>1199</v>
      </c>
      <c r="D438" s="12" t="s">
        <v>58</v>
      </c>
      <c r="E438" s="7" t="s">
        <v>1166</v>
      </c>
      <c r="F438" s="8">
        <v>22000</v>
      </c>
      <c r="G438" s="8">
        <v>26000</v>
      </c>
      <c r="H438" s="9">
        <f>IF(OR(F438="",F438=0),"",MAX(F438,IF(ISNUMBER('Нормы и нормо-часы'!K439),ROUNDUP('Нормы и нормо-часы'!K439/(1-$F$3),0),0)))</f>
        <v>22000</v>
      </c>
      <c r="I438" s="9">
        <f>IF(OR(G438="",G438=0),"",MAX(G438,IF(ISNUMBER('Нормы и нормо-часы'!L439),ROUNDUP('Нормы и нормо-часы'!L439/(1-$F$3),0),0)))</f>
        <v>26000</v>
      </c>
      <c r="J438" s="10">
        <f t="shared" si="119"/>
        <v>0</v>
      </c>
      <c r="K438" s="10">
        <f t="shared" si="120"/>
        <v>0</v>
      </c>
      <c r="L438" s="8">
        <v>19000</v>
      </c>
      <c r="M438" s="8">
        <v>22500</v>
      </c>
      <c r="N438" s="10">
        <f t="shared" si="121"/>
        <v>0.13636363636363635</v>
      </c>
      <c r="O438" s="10">
        <f t="shared" si="122"/>
        <v>0.13461538461538461</v>
      </c>
      <c r="P438" s="8">
        <f t="shared" si="123"/>
        <v>3000</v>
      </c>
      <c r="Q438" s="8">
        <f t="shared" si="124"/>
        <v>3500</v>
      </c>
      <c r="R438" s="8"/>
      <c r="S438" s="8"/>
      <c r="T438" s="11" t="str">
        <f t="shared" si="125"/>
        <v/>
      </c>
      <c r="U438" s="7" t="s">
        <v>1305</v>
      </c>
      <c r="V438" s="7"/>
    </row>
    <row r="439" spans="1:22" x14ac:dyDescent="0.25">
      <c r="A439" s="12" t="s">
        <v>1306</v>
      </c>
      <c r="B439" s="12" t="s">
        <v>1307</v>
      </c>
      <c r="C439" s="12" t="s">
        <v>1185</v>
      </c>
      <c r="D439" s="12" t="s">
        <v>58</v>
      </c>
      <c r="E439" s="7" t="s">
        <v>1166</v>
      </c>
      <c r="F439" s="8">
        <v>4500</v>
      </c>
      <c r="G439" s="8">
        <v>5000</v>
      </c>
      <c r="H439" s="9">
        <f>IF(OR(F439="",F439=0),"",MAX(F439,IF(ISNUMBER('Нормы и нормо-часы'!K440),ROUNDUP('Нормы и нормо-часы'!K440/(1-$F$3),0),0)))</f>
        <v>4500</v>
      </c>
      <c r="I439" s="9">
        <f>IF(OR(G439="",G439=0),"",MAX(G439,IF(ISNUMBER('Нормы и нормо-часы'!L440),ROUNDUP('Нормы и нормо-часы'!L440/(1-$F$3),0),0)))</f>
        <v>5000</v>
      </c>
      <c r="J439" s="10">
        <f t="shared" si="119"/>
        <v>0</v>
      </c>
      <c r="K439" s="10">
        <f t="shared" si="120"/>
        <v>0</v>
      </c>
      <c r="L439" s="8">
        <v>3800</v>
      </c>
      <c r="M439" s="8">
        <v>4300</v>
      </c>
      <c r="N439" s="10">
        <f t="shared" si="121"/>
        <v>0.15555555555555556</v>
      </c>
      <c r="O439" s="10">
        <f t="shared" si="122"/>
        <v>0.14000000000000001</v>
      </c>
      <c r="P439" s="8">
        <f t="shared" si="123"/>
        <v>700</v>
      </c>
      <c r="Q439" s="8">
        <f t="shared" si="124"/>
        <v>700</v>
      </c>
      <c r="R439" s="8"/>
      <c r="S439" s="8"/>
      <c r="T439" s="11" t="str">
        <f t="shared" si="125"/>
        <v/>
      </c>
      <c r="U439" s="7" t="s">
        <v>1308</v>
      </c>
      <c r="V439" s="7"/>
    </row>
    <row r="440" spans="1:22" x14ac:dyDescent="0.25">
      <c r="A440" s="12" t="s">
        <v>1309</v>
      </c>
      <c r="B440" s="12" t="s">
        <v>1310</v>
      </c>
      <c r="C440" s="12" t="s">
        <v>177</v>
      </c>
      <c r="D440" s="12" t="s">
        <v>58</v>
      </c>
      <c r="E440" s="7" t="s">
        <v>41</v>
      </c>
      <c r="F440" s="8">
        <v>1500</v>
      </c>
      <c r="G440" s="8">
        <v>1700</v>
      </c>
      <c r="H440" s="9">
        <f>IF(OR(F440="",F440=0),"",MAX(F440,IF(ISNUMBER('Нормы и нормо-часы'!K441),ROUNDUP('Нормы и нормо-часы'!K441/(1-$F$3),0),0)))</f>
        <v>1500</v>
      </c>
      <c r="I440" s="9">
        <f>IF(OR(G440="",G440=0),"",MAX(G440,IF(ISNUMBER('Нормы и нормо-часы'!L441),ROUNDUP('Нормы и нормо-часы'!L441/(1-$F$3),0),0)))</f>
        <v>1700</v>
      </c>
      <c r="J440" s="10">
        <f t="shared" si="119"/>
        <v>0</v>
      </c>
      <c r="K440" s="10">
        <f t="shared" si="120"/>
        <v>0</v>
      </c>
      <c r="L440" s="8">
        <v>850</v>
      </c>
      <c r="M440" s="8">
        <v>980</v>
      </c>
      <c r="N440" s="10">
        <f t="shared" si="121"/>
        <v>0.43333333333333335</v>
      </c>
      <c r="O440" s="10">
        <f t="shared" si="122"/>
        <v>0.42352941176470588</v>
      </c>
      <c r="P440" s="8">
        <f t="shared" si="123"/>
        <v>650</v>
      </c>
      <c r="Q440" s="8">
        <f t="shared" si="124"/>
        <v>720</v>
      </c>
      <c r="R440" s="8"/>
      <c r="S440" s="8"/>
      <c r="T440" s="11" t="str">
        <f t="shared" si="125"/>
        <v/>
      </c>
      <c r="U440" s="7" t="s">
        <v>1311</v>
      </c>
      <c r="V440" s="7"/>
    </row>
    <row r="441" spans="1:22" x14ac:dyDescent="0.25">
      <c r="A441" s="5" t="s">
        <v>1312</v>
      </c>
      <c r="B441" s="6"/>
      <c r="C441" s="6"/>
      <c r="D441" s="6"/>
      <c r="E441" s="6"/>
      <c r="F441" s="6"/>
      <c r="G441" s="6"/>
      <c r="H441" s="6"/>
      <c r="I441" s="6"/>
      <c r="J441" s="6"/>
      <c r="K441" s="6"/>
      <c r="L441" s="6"/>
      <c r="M441" s="6"/>
      <c r="N441" s="6"/>
      <c r="O441" s="6"/>
      <c r="P441" s="6"/>
      <c r="Q441" s="6"/>
      <c r="R441" s="6"/>
      <c r="S441" s="6"/>
      <c r="T441" s="6"/>
      <c r="U441" s="6"/>
      <c r="V441" s="6"/>
    </row>
    <row r="442" spans="1:22" x14ac:dyDescent="0.25">
      <c r="A442" s="7" t="s">
        <v>1313</v>
      </c>
      <c r="B442" s="7" t="s">
        <v>1314</v>
      </c>
      <c r="C442" s="7" t="s">
        <v>28</v>
      </c>
      <c r="D442" s="7"/>
      <c r="E442" s="7" t="s">
        <v>1166</v>
      </c>
      <c r="F442" s="8">
        <v>180</v>
      </c>
      <c r="G442" s="8">
        <v>210</v>
      </c>
      <c r="H442" s="9">
        <f>IF(OR(F442="",F442=0),"",MAX(F442,IF(ISNUMBER('Нормы и нормо-часы'!K443),ROUNDUP('Нормы и нормо-часы'!K443/(1-$F$3),0),0)))</f>
        <v>180</v>
      </c>
      <c r="I442" s="9">
        <f>IF(OR(G442="",G442=0),"",MAX(G442,IF(ISNUMBER('Нормы и нормо-часы'!L443),ROUNDUP('Нормы и нормо-часы'!L443/(1-$F$3),0),0)))</f>
        <v>210</v>
      </c>
      <c r="J442" s="10">
        <f t="shared" ref="J442:J456" si="126">IF(OR(F442="",F442=0),"",H442/F442-1)</f>
        <v>0</v>
      </c>
      <c r="K442" s="10">
        <f t="shared" ref="K442:K456" si="127">IF(OR(G442="",G442=0),"",I442/G442-1)</f>
        <v>0</v>
      </c>
      <c r="L442" s="8">
        <v>100</v>
      </c>
      <c r="M442" s="8">
        <v>115</v>
      </c>
      <c r="N442" s="10">
        <f t="shared" ref="N442:N456" si="128">IF(OR(H442="",H442=0),"",(H442-L442)/H442)</f>
        <v>0.44444444444444442</v>
      </c>
      <c r="O442" s="10">
        <f t="shared" ref="O442:O456" si="129">IF(OR(I442="",I442=0),"",(I442-M442)/I442)</f>
        <v>0.45238095238095238</v>
      </c>
      <c r="P442" s="8">
        <f t="shared" ref="P442:P456" si="130">IF(H442="","",H442-L442)</f>
        <v>80</v>
      </c>
      <c r="Q442" s="8">
        <f t="shared" ref="Q442:Q456" si="131">IF(I442="","",I442-M442)</f>
        <v>95</v>
      </c>
      <c r="R442" s="8">
        <v>1416.8</v>
      </c>
      <c r="S442" s="8">
        <v>1912.68</v>
      </c>
      <c r="T442" s="11">
        <f t="shared" ref="T442:T456" si="132">IF(OR(S442="",F442="",F442=0),"",S442/F442)</f>
        <v>10.626000000000001</v>
      </c>
      <c r="U442" s="7" t="s">
        <v>100</v>
      </c>
      <c r="V442" s="7" t="s">
        <v>1315</v>
      </c>
    </row>
    <row r="443" spans="1:22" x14ac:dyDescent="0.25">
      <c r="A443" s="7" t="s">
        <v>1316</v>
      </c>
      <c r="B443" s="7" t="s">
        <v>1317</v>
      </c>
      <c r="C443" s="7" t="s">
        <v>28</v>
      </c>
      <c r="D443" s="7"/>
      <c r="E443" s="7" t="s">
        <v>1318</v>
      </c>
      <c r="F443" s="8">
        <v>850</v>
      </c>
      <c r="G443" s="8">
        <v>950</v>
      </c>
      <c r="H443" s="9">
        <f>IF(OR(F443="",F443=0),"",MAX(F443,IF(ISNUMBER('Нормы и нормо-часы'!K444),ROUNDUP('Нормы и нормо-часы'!K444/(1-$F$3),0),0)))</f>
        <v>850</v>
      </c>
      <c r="I443" s="9">
        <f>IF(OR(G443="",G443=0),"",MAX(G443,IF(ISNUMBER('Нормы и нормо-часы'!L444),ROUNDUP('Нормы и нормо-часы'!L444/(1-$F$3),0),0)))</f>
        <v>950</v>
      </c>
      <c r="J443" s="10">
        <f t="shared" si="126"/>
        <v>0</v>
      </c>
      <c r="K443" s="10">
        <f t="shared" si="127"/>
        <v>0</v>
      </c>
      <c r="L443" s="8">
        <v>500</v>
      </c>
      <c r="M443" s="8">
        <v>560</v>
      </c>
      <c r="N443" s="10">
        <f t="shared" si="128"/>
        <v>0.41176470588235292</v>
      </c>
      <c r="O443" s="10">
        <f t="shared" si="129"/>
        <v>0.41052631578947368</v>
      </c>
      <c r="P443" s="8">
        <f t="shared" si="130"/>
        <v>350</v>
      </c>
      <c r="Q443" s="8">
        <f t="shared" si="131"/>
        <v>390</v>
      </c>
      <c r="R443" s="8">
        <v>1115.98</v>
      </c>
      <c r="S443" s="8">
        <v>1506.57</v>
      </c>
      <c r="T443" s="11">
        <f t="shared" si="132"/>
        <v>1.7724352941176469</v>
      </c>
      <c r="U443" s="7" t="s">
        <v>1319</v>
      </c>
      <c r="V443" s="7"/>
    </row>
    <row r="444" spans="1:22" x14ac:dyDescent="0.25">
      <c r="A444" s="7" t="s">
        <v>1320</v>
      </c>
      <c r="B444" s="7" t="s">
        <v>1321</v>
      </c>
      <c r="C444" s="7" t="s">
        <v>28</v>
      </c>
      <c r="D444" s="7"/>
      <c r="E444" s="7" t="s">
        <v>1166</v>
      </c>
      <c r="F444" s="8">
        <v>150</v>
      </c>
      <c r="G444" s="8">
        <v>180</v>
      </c>
      <c r="H444" s="9">
        <f>IF(OR(F444="",F444=0),"",MAX(F444,IF(ISNUMBER('Нормы и нормо-часы'!K445),ROUNDUP('Нормы и нормо-часы'!K445/(1-$F$3),0),0)))</f>
        <v>150</v>
      </c>
      <c r="I444" s="9">
        <f>IF(OR(G444="",G444=0),"",MAX(G444,IF(ISNUMBER('Нормы и нормо-часы'!L445),ROUNDUP('Нормы и нормо-часы'!L445/(1-$F$3),0),0)))</f>
        <v>180</v>
      </c>
      <c r="J444" s="10">
        <f t="shared" si="126"/>
        <v>0</v>
      </c>
      <c r="K444" s="10">
        <f t="shared" si="127"/>
        <v>0</v>
      </c>
      <c r="L444" s="8">
        <v>100</v>
      </c>
      <c r="M444" s="8">
        <v>120</v>
      </c>
      <c r="N444" s="10">
        <f t="shared" si="128"/>
        <v>0.33333333333333331</v>
      </c>
      <c r="O444" s="10">
        <f t="shared" si="129"/>
        <v>0.33333333333333331</v>
      </c>
      <c r="P444" s="8">
        <f t="shared" si="130"/>
        <v>50</v>
      </c>
      <c r="Q444" s="8">
        <f t="shared" si="131"/>
        <v>60</v>
      </c>
      <c r="R444" s="8">
        <v>227.7</v>
      </c>
      <c r="S444" s="8">
        <v>307.39999999999998</v>
      </c>
      <c r="T444" s="11">
        <f t="shared" si="132"/>
        <v>2.0493333333333332</v>
      </c>
      <c r="U444" s="7" t="s">
        <v>1319</v>
      </c>
      <c r="V444" s="7" t="s">
        <v>1322</v>
      </c>
    </row>
    <row r="445" spans="1:22" x14ac:dyDescent="0.25">
      <c r="A445" s="7" t="s">
        <v>1323</v>
      </c>
      <c r="B445" s="7" t="s">
        <v>1324</v>
      </c>
      <c r="C445" s="7" t="s">
        <v>28</v>
      </c>
      <c r="D445" s="7"/>
      <c r="E445" s="7" t="s">
        <v>1166</v>
      </c>
      <c r="F445" s="8">
        <v>90</v>
      </c>
      <c r="G445" s="8">
        <v>105</v>
      </c>
      <c r="H445" s="9">
        <f>IF(OR(F445="",F445=0),"",MAX(F445,IF(ISNUMBER('Нормы и нормо-часы'!K446),ROUNDUP('Нормы и нормо-часы'!K446/(1-$F$3),0),0)))</f>
        <v>90</v>
      </c>
      <c r="I445" s="9">
        <f>IF(OR(G445="",G445=0),"",MAX(G445,IF(ISNUMBER('Нормы и нормо-часы'!L446),ROUNDUP('Нормы и нормо-часы'!L446/(1-$F$3),0),0)))</f>
        <v>105</v>
      </c>
      <c r="J445" s="10">
        <f t="shared" si="126"/>
        <v>0</v>
      </c>
      <c r="K445" s="10">
        <f t="shared" si="127"/>
        <v>0</v>
      </c>
      <c r="L445" s="8">
        <v>60</v>
      </c>
      <c r="M445" s="8">
        <v>70</v>
      </c>
      <c r="N445" s="10">
        <f t="shared" si="128"/>
        <v>0.33333333333333331</v>
      </c>
      <c r="O445" s="10">
        <f t="shared" si="129"/>
        <v>0.33333333333333331</v>
      </c>
      <c r="P445" s="8">
        <f t="shared" si="130"/>
        <v>30</v>
      </c>
      <c r="Q445" s="8">
        <f t="shared" si="131"/>
        <v>35</v>
      </c>
      <c r="R445" s="8">
        <v>63.25</v>
      </c>
      <c r="S445" s="8">
        <v>85.39</v>
      </c>
      <c r="T445" s="11">
        <f t="shared" si="132"/>
        <v>0.94877777777777783</v>
      </c>
      <c r="U445" s="7" t="s">
        <v>1319</v>
      </c>
      <c r="V445" s="7" t="s">
        <v>1325</v>
      </c>
    </row>
    <row r="446" spans="1:22" x14ac:dyDescent="0.25">
      <c r="A446" s="7" t="s">
        <v>1326</v>
      </c>
      <c r="B446" s="7" t="s">
        <v>1327</v>
      </c>
      <c r="C446" s="7" t="s">
        <v>54</v>
      </c>
      <c r="D446" s="7"/>
      <c r="E446" s="7" t="s">
        <v>1318</v>
      </c>
      <c r="F446" s="8">
        <v>180</v>
      </c>
      <c r="G446" s="8">
        <v>210</v>
      </c>
      <c r="H446" s="9">
        <f>IF(OR(F446="",F446=0),"",MAX(F446,IF(ISNUMBER('Нормы и нормо-часы'!K447),ROUNDUP('Нормы и нормо-часы'!K447/(1-$F$3),0),0)))</f>
        <v>180</v>
      </c>
      <c r="I446" s="9">
        <f>IF(OR(G446="",G446=0),"",MAX(G446,IF(ISNUMBER('Нормы и нормо-часы'!L447),ROUNDUP('Нормы и нормо-часы'!L447/(1-$F$3),0),0)))</f>
        <v>210</v>
      </c>
      <c r="J446" s="10">
        <f t="shared" si="126"/>
        <v>0</v>
      </c>
      <c r="K446" s="10">
        <f t="shared" si="127"/>
        <v>0</v>
      </c>
      <c r="L446" s="8">
        <v>100</v>
      </c>
      <c r="M446" s="8">
        <v>115</v>
      </c>
      <c r="N446" s="10">
        <f t="shared" si="128"/>
        <v>0.44444444444444442</v>
      </c>
      <c r="O446" s="10">
        <f t="shared" si="129"/>
        <v>0.45238095238095238</v>
      </c>
      <c r="P446" s="8">
        <f t="shared" si="130"/>
        <v>80</v>
      </c>
      <c r="Q446" s="8">
        <f t="shared" si="131"/>
        <v>95</v>
      </c>
      <c r="R446" s="8">
        <v>442.75</v>
      </c>
      <c r="S446" s="8">
        <v>597.71</v>
      </c>
      <c r="T446" s="11">
        <f t="shared" si="132"/>
        <v>3.3206111111111114</v>
      </c>
      <c r="U446" s="7" t="s">
        <v>100</v>
      </c>
      <c r="V446" s="7" t="s">
        <v>1328</v>
      </c>
    </row>
    <row r="447" spans="1:22" x14ac:dyDescent="0.25">
      <c r="A447" s="7" t="s">
        <v>1329</v>
      </c>
      <c r="B447" s="7" t="s">
        <v>1330</v>
      </c>
      <c r="C447" s="7" t="s">
        <v>54</v>
      </c>
      <c r="D447" s="7"/>
      <c r="E447" s="7" t="s">
        <v>1166</v>
      </c>
      <c r="F447" s="8">
        <v>40</v>
      </c>
      <c r="G447" s="8">
        <v>46</v>
      </c>
      <c r="H447" s="9">
        <f>IF(OR(F447="",F447=0),"",MAX(F447,IF(ISNUMBER('Нормы и нормо-часы'!K448),ROUNDUP('Нормы и нормо-часы'!K448/(1-$F$3),0),0)))</f>
        <v>40</v>
      </c>
      <c r="I447" s="9">
        <f>IF(OR(G447="",G447=0),"",MAX(G447,IF(ISNUMBER('Нормы и нормо-часы'!L448),ROUNDUP('Нормы и нормо-часы'!L448/(1-$F$3),0),0)))</f>
        <v>46</v>
      </c>
      <c r="J447" s="10">
        <f t="shared" si="126"/>
        <v>0</v>
      </c>
      <c r="K447" s="10">
        <f t="shared" si="127"/>
        <v>0</v>
      </c>
      <c r="L447" s="8">
        <v>25</v>
      </c>
      <c r="M447" s="8">
        <v>29</v>
      </c>
      <c r="N447" s="10">
        <f t="shared" si="128"/>
        <v>0.375</v>
      </c>
      <c r="O447" s="10">
        <f t="shared" si="129"/>
        <v>0.36956521739130432</v>
      </c>
      <c r="P447" s="8">
        <f t="shared" si="130"/>
        <v>15</v>
      </c>
      <c r="Q447" s="8">
        <f t="shared" si="131"/>
        <v>17</v>
      </c>
      <c r="R447" s="8">
        <v>126.5</v>
      </c>
      <c r="S447" s="8">
        <v>170.78</v>
      </c>
      <c r="T447" s="11">
        <f t="shared" si="132"/>
        <v>4.2694999999999999</v>
      </c>
      <c r="U447" s="7" t="s">
        <v>1319</v>
      </c>
      <c r="V447" s="7" t="s">
        <v>1331</v>
      </c>
    </row>
    <row r="448" spans="1:22" x14ac:dyDescent="0.25">
      <c r="A448" s="7" t="s">
        <v>1332</v>
      </c>
      <c r="B448" s="7" t="s">
        <v>1333</v>
      </c>
      <c r="C448" s="7" t="s">
        <v>28</v>
      </c>
      <c r="D448" s="7"/>
      <c r="E448" s="7" t="s">
        <v>1166</v>
      </c>
      <c r="F448" s="8">
        <v>250</v>
      </c>
      <c r="G448" s="8">
        <v>300</v>
      </c>
      <c r="H448" s="9">
        <f>IF(OR(F448="",F448=0),"",MAX(F448,IF(ISNUMBER('Нормы и нормо-часы'!K449),ROUNDUP('Нормы и нормо-часы'!K449/(1-$F$3),0),0)))</f>
        <v>250</v>
      </c>
      <c r="I448" s="9">
        <f>IF(OR(G448="",G448=0),"",MAX(G448,IF(ISNUMBER('Нормы и нормо-часы'!L449),ROUNDUP('Нормы и нормо-часы'!L449/(1-$F$3),0),0)))</f>
        <v>300</v>
      </c>
      <c r="J448" s="10">
        <f t="shared" si="126"/>
        <v>0</v>
      </c>
      <c r="K448" s="10">
        <f t="shared" si="127"/>
        <v>0</v>
      </c>
      <c r="L448" s="8">
        <v>170</v>
      </c>
      <c r="M448" s="8">
        <v>200</v>
      </c>
      <c r="N448" s="10">
        <f t="shared" si="128"/>
        <v>0.32</v>
      </c>
      <c r="O448" s="10">
        <f t="shared" si="129"/>
        <v>0.33333333333333331</v>
      </c>
      <c r="P448" s="8">
        <f t="shared" si="130"/>
        <v>80</v>
      </c>
      <c r="Q448" s="8">
        <f t="shared" si="131"/>
        <v>100</v>
      </c>
      <c r="R448" s="8">
        <v>166.98</v>
      </c>
      <c r="S448" s="8">
        <v>225.42</v>
      </c>
      <c r="T448" s="11">
        <f t="shared" si="132"/>
        <v>0.90167999999999993</v>
      </c>
      <c r="U448" s="7" t="s">
        <v>1334</v>
      </c>
      <c r="V448" s="7" t="s">
        <v>1335</v>
      </c>
    </row>
    <row r="449" spans="1:22" x14ac:dyDescent="0.25">
      <c r="A449" s="7" t="s">
        <v>1336</v>
      </c>
      <c r="B449" s="7" t="s">
        <v>1337</v>
      </c>
      <c r="C449" s="7" t="s">
        <v>28</v>
      </c>
      <c r="D449" s="7"/>
      <c r="E449" s="7" t="s">
        <v>1318</v>
      </c>
      <c r="F449" s="8">
        <v>1300</v>
      </c>
      <c r="G449" s="8">
        <v>1500</v>
      </c>
      <c r="H449" s="9">
        <f>IF(OR(F449="",F449=0),"",MAX(F449,IF(ISNUMBER('Нормы и нормо-часы'!K450),ROUNDUP('Нормы и нормо-часы'!K450/(1-$F$3),0),0)))</f>
        <v>1467</v>
      </c>
      <c r="I449" s="9">
        <f>IF(OR(G449="",G449=0),"",MAX(G449,IF(ISNUMBER('Нормы и нормо-часы'!L450),ROUNDUP('Нормы и нормо-часы'!L450/(1-$F$3),0),0)))</f>
        <v>1760</v>
      </c>
      <c r="J449" s="10">
        <f t="shared" si="126"/>
        <v>0.1284615384615384</v>
      </c>
      <c r="K449" s="10">
        <f t="shared" si="127"/>
        <v>0.17333333333333334</v>
      </c>
      <c r="L449" s="8">
        <v>750</v>
      </c>
      <c r="M449" s="8">
        <v>860</v>
      </c>
      <c r="N449" s="10">
        <f t="shared" si="128"/>
        <v>0.4887525562372188</v>
      </c>
      <c r="O449" s="10">
        <f t="shared" si="129"/>
        <v>0.51136363636363635</v>
      </c>
      <c r="P449" s="8">
        <f t="shared" si="130"/>
        <v>717</v>
      </c>
      <c r="Q449" s="8">
        <f t="shared" si="131"/>
        <v>900</v>
      </c>
      <c r="R449" s="8">
        <v>759</v>
      </c>
      <c r="S449" s="8">
        <v>1024.6500000000001</v>
      </c>
      <c r="T449" s="11">
        <f t="shared" si="132"/>
        <v>0.78819230769230775</v>
      </c>
      <c r="U449" s="7" t="s">
        <v>1334</v>
      </c>
      <c r="V449" s="7" t="s">
        <v>1338</v>
      </c>
    </row>
    <row r="450" spans="1:22" x14ac:dyDescent="0.25">
      <c r="A450" s="7" t="s">
        <v>1339</v>
      </c>
      <c r="B450" s="7" t="s">
        <v>1340</v>
      </c>
      <c r="C450" s="7" t="s">
        <v>28</v>
      </c>
      <c r="D450" s="7"/>
      <c r="E450" s="7" t="s">
        <v>1166</v>
      </c>
      <c r="F450" s="8">
        <v>60</v>
      </c>
      <c r="G450" s="8">
        <v>70</v>
      </c>
      <c r="H450" s="9">
        <f>IF(OR(F450="",F450=0),"",MAX(F450,IF(ISNUMBER('Нормы и нормо-часы'!K451),ROUNDUP('Нормы и нормо-часы'!K451/(1-$F$3),0),0)))</f>
        <v>60</v>
      </c>
      <c r="I450" s="9">
        <f>IF(OR(G450="",G450=0),"",MAX(G450,IF(ISNUMBER('Нормы и нормо-часы'!L451),ROUNDUP('Нормы и нормо-часы'!L451/(1-$F$3),0),0)))</f>
        <v>70</v>
      </c>
      <c r="J450" s="10">
        <f t="shared" si="126"/>
        <v>0</v>
      </c>
      <c r="K450" s="10">
        <f t="shared" si="127"/>
        <v>0</v>
      </c>
      <c r="L450" s="8">
        <v>40</v>
      </c>
      <c r="M450" s="8">
        <v>46</v>
      </c>
      <c r="N450" s="10">
        <f t="shared" si="128"/>
        <v>0.33333333333333331</v>
      </c>
      <c r="O450" s="10">
        <f t="shared" si="129"/>
        <v>0.34285714285714286</v>
      </c>
      <c r="P450" s="8">
        <f t="shared" si="130"/>
        <v>20</v>
      </c>
      <c r="Q450" s="8">
        <f t="shared" si="131"/>
        <v>24</v>
      </c>
      <c r="R450" s="8">
        <v>39.22</v>
      </c>
      <c r="S450" s="8">
        <v>52.95</v>
      </c>
      <c r="T450" s="11">
        <f t="shared" si="132"/>
        <v>0.88250000000000006</v>
      </c>
      <c r="U450" s="7" t="s">
        <v>1319</v>
      </c>
      <c r="V450" s="7" t="s">
        <v>1335</v>
      </c>
    </row>
    <row r="451" spans="1:22" x14ac:dyDescent="0.25">
      <c r="A451" s="7" t="s">
        <v>1341</v>
      </c>
      <c r="B451" s="7" t="s">
        <v>1342</v>
      </c>
      <c r="C451" s="7" t="s">
        <v>28</v>
      </c>
      <c r="D451" s="7"/>
      <c r="E451" s="7" t="s">
        <v>1318</v>
      </c>
      <c r="F451" s="8">
        <v>300</v>
      </c>
      <c r="G451" s="8">
        <v>350</v>
      </c>
      <c r="H451" s="9">
        <f>IF(OR(F451="",F451=0),"",MAX(F451,IF(ISNUMBER('Нормы и нормо-часы'!K452),ROUNDUP('Нормы и нормо-часы'!K452/(1-$F$3),0),0)))</f>
        <v>300</v>
      </c>
      <c r="I451" s="9">
        <f>IF(OR(G451="",G451=0),"",MAX(G451,IF(ISNUMBER('Нормы и нормо-часы'!L452),ROUNDUP('Нормы и нормо-часы'!L452/(1-$F$3),0),0)))</f>
        <v>350</v>
      </c>
      <c r="J451" s="10">
        <f t="shared" si="126"/>
        <v>0</v>
      </c>
      <c r="K451" s="10">
        <f t="shared" si="127"/>
        <v>0</v>
      </c>
      <c r="L451" s="8">
        <v>170</v>
      </c>
      <c r="M451" s="8">
        <v>200</v>
      </c>
      <c r="N451" s="10">
        <f t="shared" si="128"/>
        <v>0.43333333333333335</v>
      </c>
      <c r="O451" s="10">
        <f t="shared" si="129"/>
        <v>0.42857142857142855</v>
      </c>
      <c r="P451" s="8">
        <f t="shared" si="130"/>
        <v>130</v>
      </c>
      <c r="Q451" s="8">
        <f t="shared" si="131"/>
        <v>150</v>
      </c>
      <c r="R451" s="8">
        <v>230.23</v>
      </c>
      <c r="S451" s="8">
        <v>310.81</v>
      </c>
      <c r="T451" s="11">
        <f t="shared" si="132"/>
        <v>1.0360333333333334</v>
      </c>
      <c r="U451" s="7" t="s">
        <v>100</v>
      </c>
      <c r="V451" s="7"/>
    </row>
    <row r="452" spans="1:22" x14ac:dyDescent="0.25">
      <c r="A452" s="12" t="s">
        <v>1343</v>
      </c>
      <c r="B452" s="12" t="s">
        <v>1344</v>
      </c>
      <c r="C452" s="12" t="s">
        <v>28</v>
      </c>
      <c r="D452" s="12" t="s">
        <v>58</v>
      </c>
      <c r="E452" s="7" t="s">
        <v>1166</v>
      </c>
      <c r="F452" s="8">
        <v>200</v>
      </c>
      <c r="G452" s="8">
        <v>240</v>
      </c>
      <c r="H452" s="9">
        <f>IF(OR(F452="",F452=0),"",MAX(F452,IF(ISNUMBER('Нормы и нормо-часы'!K453),ROUNDUP('Нормы и нормо-часы'!K453/(1-$F$3),0),0)))</f>
        <v>200</v>
      </c>
      <c r="I452" s="9">
        <f>IF(OR(G452="",G452=0),"",MAX(G452,IF(ISNUMBER('Нормы и нормо-часы'!L453),ROUNDUP('Нормы и нормо-часы'!L453/(1-$F$3),0),0)))</f>
        <v>240</v>
      </c>
      <c r="J452" s="10">
        <f t="shared" si="126"/>
        <v>0</v>
      </c>
      <c r="K452" s="10">
        <f t="shared" si="127"/>
        <v>0</v>
      </c>
      <c r="L452" s="8">
        <v>140</v>
      </c>
      <c r="M452" s="8">
        <v>165</v>
      </c>
      <c r="N452" s="10">
        <f t="shared" si="128"/>
        <v>0.3</v>
      </c>
      <c r="O452" s="10">
        <f t="shared" si="129"/>
        <v>0.3125</v>
      </c>
      <c r="P452" s="8">
        <f t="shared" si="130"/>
        <v>60</v>
      </c>
      <c r="Q452" s="8">
        <f t="shared" si="131"/>
        <v>75</v>
      </c>
      <c r="R452" s="8"/>
      <c r="S452" s="8"/>
      <c r="T452" s="11" t="str">
        <f t="shared" si="132"/>
        <v/>
      </c>
      <c r="U452" s="7" t="s">
        <v>1334</v>
      </c>
      <c r="V452" s="7" t="s">
        <v>1335</v>
      </c>
    </row>
    <row r="453" spans="1:22" x14ac:dyDescent="0.25">
      <c r="A453" s="12" t="s">
        <v>1345</v>
      </c>
      <c r="B453" s="12" t="s">
        <v>1346</v>
      </c>
      <c r="C453" s="12" t="s">
        <v>28</v>
      </c>
      <c r="D453" s="12" t="s">
        <v>58</v>
      </c>
      <c r="E453" s="7" t="s">
        <v>1166</v>
      </c>
      <c r="F453" s="8">
        <v>900</v>
      </c>
      <c r="G453" s="8">
        <v>1300</v>
      </c>
      <c r="H453" s="9">
        <f>IF(OR(F453="",F453=0),"",MAX(F453,IF(ISNUMBER('Нормы и нормо-часы'!K454),ROUNDUP('Нормы и нормо-часы'!K454/(1-$F$3),0),0)))</f>
        <v>900</v>
      </c>
      <c r="I453" s="9">
        <f>IF(OR(G453="",G453=0),"",MAX(G453,IF(ISNUMBER('Нормы и нормо-часы'!L454),ROUNDUP('Нормы и нормо-часы'!L454/(1-$F$3),0),0)))</f>
        <v>1300</v>
      </c>
      <c r="J453" s="10">
        <f t="shared" si="126"/>
        <v>0</v>
      </c>
      <c r="K453" s="10">
        <f t="shared" si="127"/>
        <v>0</v>
      </c>
      <c r="L453" s="8">
        <v>750</v>
      </c>
      <c r="M453" s="8">
        <v>1100</v>
      </c>
      <c r="N453" s="10">
        <f t="shared" si="128"/>
        <v>0.16666666666666666</v>
      </c>
      <c r="O453" s="10">
        <f t="shared" si="129"/>
        <v>0.15384615384615385</v>
      </c>
      <c r="P453" s="8">
        <f t="shared" si="130"/>
        <v>150</v>
      </c>
      <c r="Q453" s="8">
        <f t="shared" si="131"/>
        <v>200</v>
      </c>
      <c r="R453" s="8"/>
      <c r="S453" s="8"/>
      <c r="T453" s="11" t="str">
        <f t="shared" si="132"/>
        <v/>
      </c>
      <c r="U453" s="7" t="s">
        <v>1347</v>
      </c>
      <c r="V453" s="7" t="s">
        <v>1348</v>
      </c>
    </row>
    <row r="454" spans="1:22" x14ac:dyDescent="0.25">
      <c r="A454" s="12" t="s">
        <v>1349</v>
      </c>
      <c r="B454" s="12" t="s">
        <v>1350</v>
      </c>
      <c r="C454" s="12" t="s">
        <v>28</v>
      </c>
      <c r="D454" s="12" t="s">
        <v>58</v>
      </c>
      <c r="E454" s="7" t="s">
        <v>1318</v>
      </c>
      <c r="F454" s="8">
        <v>650</v>
      </c>
      <c r="G454" s="8">
        <v>750</v>
      </c>
      <c r="H454" s="9">
        <f>IF(OR(F454="",F454=0),"",MAX(F454,IF(ISNUMBER('Нормы и нормо-часы'!K455),ROUNDUP('Нормы и нормо-часы'!K455/(1-$F$3),0),0)))</f>
        <v>650</v>
      </c>
      <c r="I454" s="9">
        <f>IF(OR(G454="",G454=0),"",MAX(G454,IF(ISNUMBER('Нормы и нормо-часы'!L455),ROUNDUP('Нормы и нормо-часы'!L455/(1-$F$3),0),0)))</f>
        <v>750</v>
      </c>
      <c r="J454" s="10">
        <f t="shared" si="126"/>
        <v>0</v>
      </c>
      <c r="K454" s="10">
        <f t="shared" si="127"/>
        <v>0</v>
      </c>
      <c r="L454" s="8">
        <v>380</v>
      </c>
      <c r="M454" s="8">
        <v>440</v>
      </c>
      <c r="N454" s="10">
        <f t="shared" si="128"/>
        <v>0.41538461538461541</v>
      </c>
      <c r="O454" s="10">
        <f t="shared" si="129"/>
        <v>0.41333333333333333</v>
      </c>
      <c r="P454" s="8">
        <f t="shared" si="130"/>
        <v>270</v>
      </c>
      <c r="Q454" s="8">
        <f t="shared" si="131"/>
        <v>310</v>
      </c>
      <c r="R454" s="8"/>
      <c r="S454" s="8"/>
      <c r="T454" s="11" t="str">
        <f t="shared" si="132"/>
        <v/>
      </c>
      <c r="U454" s="7" t="s">
        <v>1319</v>
      </c>
      <c r="V454" s="7"/>
    </row>
    <row r="455" spans="1:22" x14ac:dyDescent="0.25">
      <c r="A455" s="12" t="s">
        <v>1351</v>
      </c>
      <c r="B455" s="12" t="s">
        <v>1352</v>
      </c>
      <c r="C455" s="12" t="s">
        <v>28</v>
      </c>
      <c r="D455" s="12" t="s">
        <v>58</v>
      </c>
      <c r="E455" s="7" t="s">
        <v>1166</v>
      </c>
      <c r="F455" s="8">
        <v>600</v>
      </c>
      <c r="G455" s="8">
        <v>700</v>
      </c>
      <c r="H455" s="9">
        <f>IF(OR(F455="",F455=0),"",MAX(F455,IF(ISNUMBER('Нормы и нормо-часы'!K456),ROUNDUP('Нормы и нормо-часы'!K456/(1-$F$3),0),0)))</f>
        <v>600</v>
      </c>
      <c r="I455" s="9">
        <f>IF(OR(G455="",G455=0),"",MAX(G455,IF(ISNUMBER('Нормы и нормо-часы'!L456),ROUNDUP('Нормы и нормо-часы'!L456/(1-$F$3),0),0)))</f>
        <v>700</v>
      </c>
      <c r="J455" s="10">
        <f t="shared" si="126"/>
        <v>0</v>
      </c>
      <c r="K455" s="10">
        <f t="shared" si="127"/>
        <v>0</v>
      </c>
      <c r="L455" s="8">
        <v>420</v>
      </c>
      <c r="M455" s="8">
        <v>490</v>
      </c>
      <c r="N455" s="10">
        <f t="shared" si="128"/>
        <v>0.3</v>
      </c>
      <c r="O455" s="10">
        <f t="shared" si="129"/>
        <v>0.3</v>
      </c>
      <c r="P455" s="8">
        <f t="shared" si="130"/>
        <v>180</v>
      </c>
      <c r="Q455" s="8">
        <f t="shared" si="131"/>
        <v>210</v>
      </c>
      <c r="R455" s="8"/>
      <c r="S455" s="8"/>
      <c r="T455" s="11" t="str">
        <f t="shared" si="132"/>
        <v/>
      </c>
      <c r="U455" s="7" t="s">
        <v>1319</v>
      </c>
      <c r="V455" s="7" t="s">
        <v>1335</v>
      </c>
    </row>
    <row r="456" spans="1:22" x14ac:dyDescent="0.25">
      <c r="A456" s="12" t="s">
        <v>1353</v>
      </c>
      <c r="B456" s="12" t="s">
        <v>1354</v>
      </c>
      <c r="C456" s="12" t="s">
        <v>54</v>
      </c>
      <c r="D456" s="12" t="s">
        <v>58</v>
      </c>
      <c r="E456" s="7" t="s">
        <v>1318</v>
      </c>
      <c r="F456" s="8">
        <v>40</v>
      </c>
      <c r="G456" s="8">
        <v>46</v>
      </c>
      <c r="H456" s="9">
        <f>IF(OR(F456="",F456=0),"",MAX(F456,IF(ISNUMBER('Нормы и нормо-часы'!K457),ROUNDUP('Нормы и нормо-часы'!K457/(1-$F$3),0),0)))</f>
        <v>40</v>
      </c>
      <c r="I456" s="9">
        <f>IF(OR(G456="",G456=0),"",MAX(G456,IF(ISNUMBER('Нормы и нормо-часы'!L457),ROUNDUP('Нормы и нормо-часы'!L457/(1-$F$3),0),0)))</f>
        <v>46</v>
      </c>
      <c r="J456" s="10">
        <f t="shared" si="126"/>
        <v>0</v>
      </c>
      <c r="K456" s="10">
        <f t="shared" si="127"/>
        <v>0</v>
      </c>
      <c r="L456" s="8">
        <v>22</v>
      </c>
      <c r="M456" s="8">
        <v>25</v>
      </c>
      <c r="N456" s="10">
        <f t="shared" si="128"/>
        <v>0.45</v>
      </c>
      <c r="O456" s="10">
        <f t="shared" si="129"/>
        <v>0.45652173913043476</v>
      </c>
      <c r="P456" s="8">
        <f t="shared" si="130"/>
        <v>18</v>
      </c>
      <c r="Q456" s="8">
        <f t="shared" si="131"/>
        <v>21</v>
      </c>
      <c r="R456" s="8"/>
      <c r="S456" s="8"/>
      <c r="T456" s="11" t="str">
        <f t="shared" si="132"/>
        <v/>
      </c>
      <c r="U456" s="7" t="s">
        <v>1355</v>
      </c>
      <c r="V456" s="7"/>
    </row>
    <row r="457" spans="1:22" x14ac:dyDescent="0.25">
      <c r="A457" s="5" t="s">
        <v>1356</v>
      </c>
      <c r="B457" s="6"/>
      <c r="C457" s="6"/>
      <c r="D457" s="6"/>
      <c r="E457" s="6"/>
      <c r="F457" s="6"/>
      <c r="G457" s="6"/>
      <c r="H457" s="6"/>
      <c r="I457" s="6"/>
      <c r="J457" s="6"/>
      <c r="K457" s="6"/>
      <c r="L457" s="6"/>
      <c r="M457" s="6"/>
      <c r="N457" s="6"/>
      <c r="O457" s="6"/>
      <c r="P457" s="6"/>
      <c r="Q457" s="6"/>
      <c r="R457" s="6"/>
      <c r="S457" s="6"/>
      <c r="T457" s="6"/>
      <c r="U457" s="6"/>
      <c r="V457" s="6"/>
    </row>
    <row r="458" spans="1:22" x14ac:dyDescent="0.25">
      <c r="A458" s="7" t="s">
        <v>1357</v>
      </c>
      <c r="B458" s="7" t="s">
        <v>1358</v>
      </c>
      <c r="C458" s="7" t="s">
        <v>28</v>
      </c>
      <c r="D458" s="7"/>
      <c r="E458" s="7" t="s">
        <v>203</v>
      </c>
      <c r="F458" s="8">
        <v>1100</v>
      </c>
      <c r="G458" s="8">
        <v>1300</v>
      </c>
      <c r="H458" s="9">
        <f>IF(OR(F458="",F458=0),"",MAX(F458,IF(ISNUMBER('Нормы и нормо-часы'!K459),ROUNDUP('Нормы и нормо-часы'!K459/(1-$F$3),0),0)))</f>
        <v>1280</v>
      </c>
      <c r="I458" s="9">
        <f>IF(OR(G458="",G458=0),"",MAX(G458,IF(ISNUMBER('Нормы и нормо-часы'!L459),ROUNDUP('Нормы и нормо-часы'!L459/(1-$F$3),0),0)))</f>
        <v>1520</v>
      </c>
      <c r="J458" s="10">
        <f t="shared" ref="J458:K460" si="133">IF(OR(F458="",F458=0),"",H458/F458-1)</f>
        <v>0.16363636363636358</v>
      </c>
      <c r="K458" s="10">
        <f t="shared" si="133"/>
        <v>0.1692307692307693</v>
      </c>
      <c r="L458" s="8">
        <v>650</v>
      </c>
      <c r="M458" s="8">
        <v>750</v>
      </c>
      <c r="N458" s="10">
        <f t="shared" ref="N458:O460" si="134">IF(OR(H458="",H458=0),"",(H458-L458)/H458)</f>
        <v>0.4921875</v>
      </c>
      <c r="O458" s="10">
        <f t="shared" si="134"/>
        <v>0.50657894736842102</v>
      </c>
      <c r="P458" s="8">
        <f t="shared" ref="P458:Q460" si="135">IF(H458="","",H458-L458)</f>
        <v>630</v>
      </c>
      <c r="Q458" s="8">
        <f t="shared" si="135"/>
        <v>770</v>
      </c>
      <c r="R458" s="8">
        <v>1568.6</v>
      </c>
      <c r="S458" s="8">
        <v>2117.61</v>
      </c>
      <c r="T458" s="11">
        <f>IF(OR(S458="",F458="",F458=0),"",S458/F458)</f>
        <v>1.9251</v>
      </c>
      <c r="U458" s="7" t="s">
        <v>1359</v>
      </c>
      <c r="V458" s="7"/>
    </row>
    <row r="459" spans="1:22" x14ac:dyDescent="0.25">
      <c r="A459" s="7" t="s">
        <v>1360</v>
      </c>
      <c r="B459" s="7" t="s">
        <v>1361</v>
      </c>
      <c r="C459" s="7" t="s">
        <v>28</v>
      </c>
      <c r="D459" s="7"/>
      <c r="E459" s="7" t="s">
        <v>203</v>
      </c>
      <c r="F459" s="8">
        <v>900</v>
      </c>
      <c r="G459" s="8">
        <v>1050</v>
      </c>
      <c r="H459" s="9">
        <f>IF(OR(F459="",F459=0),"",MAX(F459,IF(ISNUMBER('Нормы и нормо-часы'!K460),ROUNDUP('Нормы и нормо-часы'!K460/(1-$F$3),0),0)))</f>
        <v>1067</v>
      </c>
      <c r="I459" s="9">
        <f>IF(OR(G459="",G459=0),"",MAX(G459,IF(ISNUMBER('Нормы и нормо-часы'!L460),ROUNDUP('Нормы и нормо-часы'!L460/(1-$F$3),0),0)))</f>
        <v>1267</v>
      </c>
      <c r="J459" s="10">
        <f t="shared" si="133"/>
        <v>0.18555555555555547</v>
      </c>
      <c r="K459" s="10">
        <f t="shared" si="133"/>
        <v>0.20666666666666678</v>
      </c>
      <c r="L459" s="8">
        <v>520</v>
      </c>
      <c r="M459" s="8">
        <v>600</v>
      </c>
      <c r="N459" s="10">
        <f t="shared" si="134"/>
        <v>0.51265229615745078</v>
      </c>
      <c r="O459" s="10">
        <f t="shared" si="134"/>
        <v>0.52644041041831102</v>
      </c>
      <c r="P459" s="8">
        <f t="shared" si="135"/>
        <v>547</v>
      </c>
      <c r="Q459" s="8">
        <f t="shared" si="135"/>
        <v>667</v>
      </c>
      <c r="R459" s="8">
        <v>1462.34</v>
      </c>
      <c r="S459" s="8">
        <v>1974.16</v>
      </c>
      <c r="T459" s="11">
        <f>IF(OR(S459="",F459="",F459=0),"",S459/F459)</f>
        <v>2.1935111111111114</v>
      </c>
      <c r="U459" s="7" t="s">
        <v>1362</v>
      </c>
      <c r="V459" s="7" t="s">
        <v>1363</v>
      </c>
    </row>
    <row r="460" spans="1:22" x14ac:dyDescent="0.25">
      <c r="A460" s="7" t="s">
        <v>1364</v>
      </c>
      <c r="B460" s="7" t="s">
        <v>1365</v>
      </c>
      <c r="C460" s="7" t="s">
        <v>28</v>
      </c>
      <c r="D460" s="7"/>
      <c r="E460" s="7" t="s">
        <v>203</v>
      </c>
      <c r="F460" s="8">
        <v>1150</v>
      </c>
      <c r="G460" s="8">
        <v>1350</v>
      </c>
      <c r="H460" s="9">
        <f>IF(OR(F460="",F460=0),"",MAX(F460,IF(ISNUMBER('Нормы и нормо-часы'!K461),ROUNDUP('Нормы и нормо-часы'!K461/(1-$F$3),0),0)))</f>
        <v>1387</v>
      </c>
      <c r="I460" s="9">
        <f>IF(OR(G460="",G460=0),"",MAX(G460,IF(ISNUMBER('Нормы и нормо-часы'!L461),ROUNDUP('Нормы и нормо-часы'!L461/(1-$F$3),0),0)))</f>
        <v>1647</v>
      </c>
      <c r="J460" s="10">
        <f t="shared" si="133"/>
        <v>0.20608695652173914</v>
      </c>
      <c r="K460" s="10">
        <f t="shared" si="133"/>
        <v>0.21999999999999997</v>
      </c>
      <c r="L460" s="8">
        <v>680</v>
      </c>
      <c r="M460" s="8">
        <v>780</v>
      </c>
      <c r="N460" s="10">
        <f t="shared" si="134"/>
        <v>0.50973323720259556</v>
      </c>
      <c r="O460" s="10">
        <f t="shared" si="134"/>
        <v>0.5264116575591985</v>
      </c>
      <c r="P460" s="8">
        <f t="shared" si="135"/>
        <v>707</v>
      </c>
      <c r="Q460" s="8">
        <f t="shared" si="135"/>
        <v>867</v>
      </c>
      <c r="R460" s="8">
        <v>1568.6</v>
      </c>
      <c r="S460" s="8">
        <v>2117.61</v>
      </c>
      <c r="T460" s="11">
        <f>IF(OR(S460="",F460="",F460=0),"",S460/F460)</f>
        <v>1.8414000000000001</v>
      </c>
      <c r="U460" s="7" t="s">
        <v>1366</v>
      </c>
      <c r="V460" s="7"/>
    </row>
    <row r="461" spans="1:22" x14ac:dyDescent="0.25">
      <c r="A461" s="5" t="s">
        <v>1367</v>
      </c>
      <c r="B461" s="6"/>
      <c r="C461" s="6"/>
      <c r="D461" s="6"/>
      <c r="E461" s="6"/>
      <c r="F461" s="6"/>
      <c r="G461" s="6"/>
      <c r="H461" s="6"/>
      <c r="I461" s="6"/>
      <c r="J461" s="6"/>
      <c r="K461" s="6"/>
      <c r="L461" s="6"/>
      <c r="M461" s="6"/>
      <c r="N461" s="6"/>
      <c r="O461" s="6"/>
      <c r="P461" s="6"/>
      <c r="Q461" s="6"/>
      <c r="R461" s="6"/>
      <c r="S461" s="6"/>
      <c r="T461" s="6"/>
      <c r="U461" s="6"/>
      <c r="V461" s="6"/>
    </row>
    <row r="462" spans="1:22" x14ac:dyDescent="0.25">
      <c r="A462" s="7" t="s">
        <v>1368</v>
      </c>
      <c r="B462" s="7" t="s">
        <v>1369</v>
      </c>
      <c r="C462" s="7" t="s">
        <v>54</v>
      </c>
      <c r="D462" s="7"/>
      <c r="E462" s="7" t="s">
        <v>203</v>
      </c>
      <c r="F462" s="8">
        <v>750</v>
      </c>
      <c r="G462" s="8">
        <v>850</v>
      </c>
      <c r="H462" s="9">
        <f>IF(OR(F462="",F462=0),"",MAX(F462,IF(ISNUMBER('Нормы и нормо-часы'!K463),ROUNDUP('Нормы и нормо-часы'!K463/(1-$F$3),0),0)))</f>
        <v>750</v>
      </c>
      <c r="I462" s="9">
        <f>IF(OR(G462="",G462=0),"",MAX(G462,IF(ISNUMBER('Нормы и нормо-часы'!L463),ROUNDUP('Нормы и нормо-часы'!L463/(1-$F$3),0),0)))</f>
        <v>850</v>
      </c>
      <c r="J462" s="10">
        <f t="shared" ref="J462:J474" si="136">IF(OR(F462="",F462=0),"",H462/F462-1)</f>
        <v>0</v>
      </c>
      <c r="K462" s="10">
        <f t="shared" ref="K462:K474" si="137">IF(OR(G462="",G462=0),"",I462/G462-1)</f>
        <v>0</v>
      </c>
      <c r="L462" s="8">
        <v>430</v>
      </c>
      <c r="M462" s="8">
        <v>490</v>
      </c>
      <c r="N462" s="10">
        <f t="shared" ref="N462:N474" si="138">IF(OR(H462="",H462=0),"",(H462-L462)/H462)</f>
        <v>0.42666666666666669</v>
      </c>
      <c r="O462" s="10">
        <f t="shared" ref="O462:O474" si="139">IF(OR(I462="",I462=0),"",(I462-M462)/I462)</f>
        <v>0.42352941176470588</v>
      </c>
      <c r="P462" s="8">
        <f t="shared" ref="P462:P474" si="140">IF(H462="","",H462-L462)</f>
        <v>320</v>
      </c>
      <c r="Q462" s="8">
        <f t="shared" ref="Q462:Q474" si="141">IF(I462="","",I462-M462)</f>
        <v>360</v>
      </c>
      <c r="R462" s="8">
        <v>1428.19</v>
      </c>
      <c r="S462" s="8">
        <v>1928.06</v>
      </c>
      <c r="T462" s="11">
        <f t="shared" ref="T462:T474" si="142">IF(OR(S462="",F462="",F462=0),"",S462/F462)</f>
        <v>2.5707466666666665</v>
      </c>
      <c r="U462" s="7" t="s">
        <v>1370</v>
      </c>
      <c r="V462" s="7" t="s">
        <v>1371</v>
      </c>
    </row>
    <row r="463" spans="1:22" x14ac:dyDescent="0.25">
      <c r="A463" s="7" t="s">
        <v>1372</v>
      </c>
      <c r="B463" s="7" t="s">
        <v>1373</v>
      </c>
      <c r="C463" s="7" t="s">
        <v>28</v>
      </c>
      <c r="D463" s="7"/>
      <c r="E463" s="7" t="s">
        <v>203</v>
      </c>
      <c r="F463" s="8">
        <v>1800</v>
      </c>
      <c r="G463" s="8">
        <v>2100</v>
      </c>
      <c r="H463" s="9">
        <f>IF(OR(F463="",F463=0),"",MAX(F463,IF(ISNUMBER('Нормы и нормо-часы'!K464),ROUNDUP('Нормы и нормо-часы'!K464/(1-$F$3),0),0)))</f>
        <v>1800</v>
      </c>
      <c r="I463" s="9">
        <f>IF(OR(G463="",G463=0),"",MAX(G463,IF(ISNUMBER('Нормы и нормо-часы'!L464),ROUNDUP('Нормы и нормо-часы'!L464/(1-$F$3),0),0)))</f>
        <v>2100</v>
      </c>
      <c r="J463" s="10">
        <f t="shared" si="136"/>
        <v>0</v>
      </c>
      <c r="K463" s="10">
        <f t="shared" si="137"/>
        <v>0</v>
      </c>
      <c r="L463" s="8">
        <v>1000</v>
      </c>
      <c r="M463" s="8">
        <v>1150</v>
      </c>
      <c r="N463" s="10">
        <f t="shared" si="138"/>
        <v>0.44444444444444442</v>
      </c>
      <c r="O463" s="10">
        <f t="shared" si="139"/>
        <v>0.45238095238095238</v>
      </c>
      <c r="P463" s="8">
        <f t="shared" si="140"/>
        <v>800</v>
      </c>
      <c r="Q463" s="8">
        <f t="shared" si="141"/>
        <v>950</v>
      </c>
      <c r="R463" s="8">
        <v>4977.78</v>
      </c>
      <c r="S463" s="8">
        <v>6720</v>
      </c>
      <c r="T463" s="11">
        <f t="shared" si="142"/>
        <v>3.7333333333333334</v>
      </c>
      <c r="U463" s="7" t="s">
        <v>1362</v>
      </c>
      <c r="V463" s="7" t="s">
        <v>1374</v>
      </c>
    </row>
    <row r="464" spans="1:22" x14ac:dyDescent="0.25">
      <c r="A464" s="7" t="s">
        <v>1375</v>
      </c>
      <c r="B464" s="7" t="s">
        <v>1376</v>
      </c>
      <c r="C464" s="7" t="s">
        <v>186</v>
      </c>
      <c r="D464" s="7"/>
      <c r="E464" s="7" t="s">
        <v>203</v>
      </c>
      <c r="F464" s="8">
        <v>14000</v>
      </c>
      <c r="G464" s="8">
        <v>16000</v>
      </c>
      <c r="H464" s="9">
        <f>IF(OR(F464="",F464=0),"",MAX(F464,IF(ISNUMBER('Нормы и нормо-часы'!K465),ROUNDUP('Нормы и нормо-часы'!K465/(1-$F$3),0),0)))</f>
        <v>17067</v>
      </c>
      <c r="I464" s="9">
        <f>IF(OR(G464="",G464=0),"",MAX(G464,IF(ISNUMBER('Нормы и нормо-часы'!L465),ROUNDUP('Нормы и нормо-часы'!L465/(1-$F$3),0),0)))</f>
        <v>20267</v>
      </c>
      <c r="J464" s="10">
        <f t="shared" si="136"/>
        <v>0.21907142857142858</v>
      </c>
      <c r="K464" s="10">
        <f t="shared" si="137"/>
        <v>0.26668749999999997</v>
      </c>
      <c r="L464" s="8">
        <v>8500</v>
      </c>
      <c r="M464" s="8">
        <v>9700</v>
      </c>
      <c r="N464" s="10">
        <f t="shared" si="138"/>
        <v>0.50196285228804127</v>
      </c>
      <c r="O464" s="10">
        <f t="shared" si="139"/>
        <v>0.52138945083140076</v>
      </c>
      <c r="P464" s="8">
        <f t="shared" si="140"/>
        <v>8567</v>
      </c>
      <c r="Q464" s="8">
        <f t="shared" si="141"/>
        <v>10567</v>
      </c>
      <c r="R464" s="8">
        <v>24667.5</v>
      </c>
      <c r="S464" s="8">
        <v>33301.129999999997</v>
      </c>
      <c r="T464" s="11">
        <f t="shared" si="142"/>
        <v>2.3786521428571428</v>
      </c>
      <c r="U464" s="7" t="s">
        <v>1377</v>
      </c>
      <c r="V464" s="7" t="s">
        <v>1378</v>
      </c>
    </row>
    <row r="465" spans="1:22" x14ac:dyDescent="0.25">
      <c r="A465" s="7" t="s">
        <v>1379</v>
      </c>
      <c r="B465" s="7" t="s">
        <v>1380</v>
      </c>
      <c r="C465" s="7" t="s">
        <v>28</v>
      </c>
      <c r="D465" s="7"/>
      <c r="E465" s="7" t="s">
        <v>203</v>
      </c>
      <c r="F465" s="8">
        <v>9000</v>
      </c>
      <c r="G465" s="8">
        <v>11000</v>
      </c>
      <c r="H465" s="9">
        <f>IF(OR(F465="",F465=0),"",MAX(F465,IF(ISNUMBER('Нормы и нормо-часы'!K466),ROUNDUP('Нормы и нормо-часы'!K466/(1-$F$3),0),0)))</f>
        <v>9000</v>
      </c>
      <c r="I465" s="9">
        <f>IF(OR(G465="",G465=0),"",MAX(G465,IF(ISNUMBER('Нормы и нормо-часы'!L466),ROUNDUP('Нормы и нормо-часы'!L466/(1-$F$3),0),0)))</f>
        <v>11000</v>
      </c>
      <c r="J465" s="10">
        <f t="shared" si="136"/>
        <v>0</v>
      </c>
      <c r="K465" s="10">
        <f t="shared" si="137"/>
        <v>0</v>
      </c>
      <c r="L465" s="8">
        <v>5200</v>
      </c>
      <c r="M465" s="8">
        <v>6300</v>
      </c>
      <c r="N465" s="10">
        <f t="shared" si="138"/>
        <v>0.42222222222222222</v>
      </c>
      <c r="O465" s="10">
        <f t="shared" si="139"/>
        <v>0.42727272727272725</v>
      </c>
      <c r="P465" s="8">
        <f t="shared" si="140"/>
        <v>3800</v>
      </c>
      <c r="Q465" s="8">
        <f t="shared" si="141"/>
        <v>4700</v>
      </c>
      <c r="R465" s="8">
        <v>10384.799999999999</v>
      </c>
      <c r="S465" s="8">
        <v>14019.48</v>
      </c>
      <c r="T465" s="11">
        <f t="shared" si="142"/>
        <v>1.55772</v>
      </c>
      <c r="U465" s="7" t="s">
        <v>1362</v>
      </c>
      <c r="V465" s="7"/>
    </row>
    <row r="466" spans="1:22" x14ac:dyDescent="0.25">
      <c r="A466" s="7" t="s">
        <v>1381</v>
      </c>
      <c r="B466" s="7" t="s">
        <v>1382</v>
      </c>
      <c r="C466" s="7" t="s">
        <v>28</v>
      </c>
      <c r="D466" s="7"/>
      <c r="E466" s="7" t="s">
        <v>203</v>
      </c>
      <c r="F466" s="8">
        <v>18000</v>
      </c>
      <c r="G466" s="8">
        <v>22000</v>
      </c>
      <c r="H466" s="9">
        <f>IF(OR(F466="",F466=0),"",MAX(F466,IF(ISNUMBER('Нормы и нормо-часы'!K467),ROUNDUP('Нормы и нормо-часы'!K467/(1-$F$3),0),0)))</f>
        <v>18000</v>
      </c>
      <c r="I466" s="9">
        <f>IF(OR(G466="",G466=0),"",MAX(G466,IF(ISNUMBER('Нормы и нормо-часы'!L467),ROUNDUP('Нормы и нормо-часы'!L467/(1-$F$3),0),0)))</f>
        <v>22000</v>
      </c>
      <c r="J466" s="10">
        <f t="shared" si="136"/>
        <v>0</v>
      </c>
      <c r="K466" s="10">
        <f t="shared" si="137"/>
        <v>0</v>
      </c>
      <c r="L466" s="8">
        <v>10500</v>
      </c>
      <c r="M466" s="8">
        <v>12800</v>
      </c>
      <c r="N466" s="10">
        <f t="shared" si="138"/>
        <v>0.41666666666666669</v>
      </c>
      <c r="O466" s="10">
        <f t="shared" si="139"/>
        <v>0.41818181818181815</v>
      </c>
      <c r="P466" s="8">
        <f t="shared" si="140"/>
        <v>7500</v>
      </c>
      <c r="Q466" s="8">
        <f t="shared" si="141"/>
        <v>9200</v>
      </c>
      <c r="R466" s="8">
        <v>23543.23</v>
      </c>
      <c r="S466" s="8">
        <v>31783.360000000001</v>
      </c>
      <c r="T466" s="11">
        <f t="shared" si="142"/>
        <v>1.7657422222222223</v>
      </c>
      <c r="U466" s="7" t="s">
        <v>1383</v>
      </c>
      <c r="V466" s="7" t="s">
        <v>1384</v>
      </c>
    </row>
    <row r="467" spans="1:22" x14ac:dyDescent="0.25">
      <c r="A467" s="7" t="s">
        <v>1385</v>
      </c>
      <c r="B467" s="7" t="s">
        <v>1386</v>
      </c>
      <c r="C467" s="7" t="s">
        <v>28</v>
      </c>
      <c r="D467" s="7"/>
      <c r="E467" s="7" t="s">
        <v>203</v>
      </c>
      <c r="F467" s="8">
        <v>7500</v>
      </c>
      <c r="G467" s="8">
        <v>8500</v>
      </c>
      <c r="H467" s="9">
        <f>IF(OR(F467="",F467=0),"",MAX(F467,IF(ISNUMBER('Нормы и нормо-часы'!K468),ROUNDUP('Нормы и нормо-часы'!K468/(1-$F$3),0),0)))</f>
        <v>7500</v>
      </c>
      <c r="I467" s="9">
        <f>IF(OR(G467="",G467=0),"",MAX(G467,IF(ISNUMBER('Нормы и нормо-часы'!L468),ROUNDUP('Нормы и нормо-часы'!L468/(1-$F$3),0),0)))</f>
        <v>8500</v>
      </c>
      <c r="J467" s="10">
        <f t="shared" si="136"/>
        <v>0</v>
      </c>
      <c r="K467" s="10">
        <f t="shared" si="137"/>
        <v>0</v>
      </c>
      <c r="L467" s="8">
        <v>4300</v>
      </c>
      <c r="M467" s="8">
        <v>4900</v>
      </c>
      <c r="N467" s="10">
        <f t="shared" si="138"/>
        <v>0.42666666666666669</v>
      </c>
      <c r="O467" s="10">
        <f t="shared" si="139"/>
        <v>0.42352941176470588</v>
      </c>
      <c r="P467" s="8">
        <f t="shared" si="140"/>
        <v>3200</v>
      </c>
      <c r="Q467" s="8">
        <f t="shared" si="141"/>
        <v>3600</v>
      </c>
      <c r="R467" s="8">
        <v>9285.1</v>
      </c>
      <c r="S467" s="8">
        <v>12534.89</v>
      </c>
      <c r="T467" s="11">
        <f t="shared" si="142"/>
        <v>1.6713186666666666</v>
      </c>
      <c r="U467" s="7" t="s">
        <v>1387</v>
      </c>
      <c r="V467" s="7"/>
    </row>
    <row r="468" spans="1:22" x14ac:dyDescent="0.25">
      <c r="A468" s="7" t="s">
        <v>1388</v>
      </c>
      <c r="B468" s="7" t="s">
        <v>1389</v>
      </c>
      <c r="C468" s="7" t="s">
        <v>28</v>
      </c>
      <c r="D468" s="7"/>
      <c r="E468" s="7" t="s">
        <v>203</v>
      </c>
      <c r="F468" s="8">
        <v>6500</v>
      </c>
      <c r="G468" s="8">
        <v>7500</v>
      </c>
      <c r="H468" s="9">
        <f>IF(OR(F468="",F468=0),"",MAX(F468,IF(ISNUMBER('Нормы и нормо-часы'!K469),ROUNDUP('Нормы и нормо-часы'!K469/(1-$F$3),0),0)))</f>
        <v>6500</v>
      </c>
      <c r="I468" s="9">
        <f>IF(OR(G468="",G468=0),"",MAX(G468,IF(ISNUMBER('Нормы и нормо-часы'!L469),ROUNDUP('Нормы и нормо-часы'!L469/(1-$F$3),0),0)))</f>
        <v>7500</v>
      </c>
      <c r="J468" s="10">
        <f t="shared" si="136"/>
        <v>0</v>
      </c>
      <c r="K468" s="10">
        <f t="shared" si="137"/>
        <v>0</v>
      </c>
      <c r="L468" s="8">
        <v>3800</v>
      </c>
      <c r="M468" s="8">
        <v>4400</v>
      </c>
      <c r="N468" s="10">
        <f t="shared" si="138"/>
        <v>0.41538461538461541</v>
      </c>
      <c r="O468" s="10">
        <f t="shared" si="139"/>
        <v>0.41333333333333333</v>
      </c>
      <c r="P468" s="8">
        <f t="shared" si="140"/>
        <v>2700</v>
      </c>
      <c r="Q468" s="8">
        <f t="shared" si="141"/>
        <v>3100</v>
      </c>
      <c r="R468" s="8">
        <v>5102.16</v>
      </c>
      <c r="S468" s="8">
        <v>6887.92</v>
      </c>
      <c r="T468" s="11">
        <f t="shared" si="142"/>
        <v>1.05968</v>
      </c>
      <c r="U468" s="7" t="s">
        <v>1362</v>
      </c>
      <c r="V468" s="7"/>
    </row>
    <row r="469" spans="1:22" x14ac:dyDescent="0.25">
      <c r="A469" s="7" t="s">
        <v>1390</v>
      </c>
      <c r="B469" s="7" t="s">
        <v>1391</v>
      </c>
      <c r="C469" s="7" t="s">
        <v>28</v>
      </c>
      <c r="D469" s="7"/>
      <c r="E469" s="7" t="s">
        <v>203</v>
      </c>
      <c r="F469" s="8">
        <v>8500</v>
      </c>
      <c r="G469" s="8">
        <v>10000</v>
      </c>
      <c r="H469" s="9">
        <f>IF(OR(F469="",F469=0),"",MAX(F469,IF(ISNUMBER('Нормы и нормо-часы'!K470),ROUNDUP('Нормы и нормо-часы'!K470/(1-$F$3),0),0)))</f>
        <v>8500</v>
      </c>
      <c r="I469" s="9">
        <f>IF(OR(G469="",G469=0),"",MAX(G469,IF(ISNUMBER('Нормы и нормо-часы'!L470),ROUNDUP('Нормы и нормо-часы'!L470/(1-$F$3),0),0)))</f>
        <v>10000</v>
      </c>
      <c r="J469" s="10">
        <f t="shared" si="136"/>
        <v>0</v>
      </c>
      <c r="K469" s="10">
        <f t="shared" si="137"/>
        <v>0</v>
      </c>
      <c r="L469" s="8">
        <v>4900</v>
      </c>
      <c r="M469" s="8">
        <v>5800</v>
      </c>
      <c r="N469" s="10">
        <f t="shared" si="138"/>
        <v>0.42352941176470588</v>
      </c>
      <c r="O469" s="10">
        <f t="shared" si="139"/>
        <v>0.42</v>
      </c>
      <c r="P469" s="8">
        <f t="shared" si="140"/>
        <v>3600</v>
      </c>
      <c r="Q469" s="8">
        <f t="shared" si="141"/>
        <v>4200</v>
      </c>
      <c r="R469" s="8">
        <v>5076.8599999999997</v>
      </c>
      <c r="S469" s="8">
        <v>6853.76</v>
      </c>
      <c r="T469" s="11">
        <f t="shared" si="142"/>
        <v>0.80632470588235294</v>
      </c>
      <c r="U469" s="7" t="s">
        <v>1362</v>
      </c>
      <c r="V469" s="7" t="s">
        <v>1392</v>
      </c>
    </row>
    <row r="470" spans="1:22" x14ac:dyDescent="0.25">
      <c r="A470" s="7" t="s">
        <v>1393</v>
      </c>
      <c r="B470" s="7" t="s">
        <v>1394</v>
      </c>
      <c r="C470" s="7" t="s">
        <v>28</v>
      </c>
      <c r="D470" s="7"/>
      <c r="E470" s="7" t="s">
        <v>203</v>
      </c>
      <c r="F470" s="8">
        <v>5500</v>
      </c>
      <c r="G470" s="8">
        <v>6500</v>
      </c>
      <c r="H470" s="9">
        <f>IF(OR(F470="",F470=0),"",MAX(F470,IF(ISNUMBER('Нормы и нормо-часы'!K471),ROUNDUP('Нормы и нормо-часы'!K471/(1-$F$3),0),0)))</f>
        <v>5500</v>
      </c>
      <c r="I470" s="9">
        <f>IF(OR(G470="",G470=0),"",MAX(G470,IF(ISNUMBER('Нормы и нормо-часы'!L471),ROUNDUP('Нормы и нормо-часы'!L471/(1-$F$3),0),0)))</f>
        <v>6500</v>
      </c>
      <c r="J470" s="10">
        <f t="shared" si="136"/>
        <v>0</v>
      </c>
      <c r="K470" s="10">
        <f t="shared" si="137"/>
        <v>0</v>
      </c>
      <c r="L470" s="8">
        <v>3200</v>
      </c>
      <c r="M470" s="8">
        <v>3800</v>
      </c>
      <c r="N470" s="10">
        <f t="shared" si="138"/>
        <v>0.41818181818181815</v>
      </c>
      <c r="O470" s="10">
        <f t="shared" si="139"/>
        <v>0.41538461538461541</v>
      </c>
      <c r="P470" s="8">
        <f t="shared" si="140"/>
        <v>2300</v>
      </c>
      <c r="Q470" s="8">
        <f t="shared" si="141"/>
        <v>2700</v>
      </c>
      <c r="R470" s="8">
        <v>3705.19</v>
      </c>
      <c r="S470" s="8">
        <v>5002.01</v>
      </c>
      <c r="T470" s="11">
        <f t="shared" si="142"/>
        <v>0.90945636363636373</v>
      </c>
      <c r="U470" s="7" t="s">
        <v>1362</v>
      </c>
      <c r="V470" s="7"/>
    </row>
    <row r="471" spans="1:22" x14ac:dyDescent="0.25">
      <c r="A471" s="7" t="s">
        <v>1395</v>
      </c>
      <c r="B471" s="7" t="s">
        <v>1396</v>
      </c>
      <c r="C471" s="7" t="s">
        <v>28</v>
      </c>
      <c r="D471" s="7"/>
      <c r="E471" s="7" t="s">
        <v>203</v>
      </c>
      <c r="F471" s="8">
        <v>6500</v>
      </c>
      <c r="G471" s="8">
        <v>8000</v>
      </c>
      <c r="H471" s="9">
        <f>IF(OR(F471="",F471=0),"",MAX(F471,IF(ISNUMBER('Нормы и нормо-часы'!K472),ROUNDUP('Нормы и нормо-часы'!K472/(1-$F$3),0),0)))</f>
        <v>6500</v>
      </c>
      <c r="I471" s="9">
        <f>IF(OR(G471="",G471=0),"",MAX(G471,IF(ISNUMBER('Нормы и нормо-часы'!L472),ROUNDUP('Нормы и нормо-часы'!L472/(1-$F$3),0),0)))</f>
        <v>8000</v>
      </c>
      <c r="J471" s="10">
        <f t="shared" si="136"/>
        <v>0</v>
      </c>
      <c r="K471" s="10">
        <f t="shared" si="137"/>
        <v>0</v>
      </c>
      <c r="L471" s="8">
        <v>3800</v>
      </c>
      <c r="M471" s="8">
        <v>4600</v>
      </c>
      <c r="N471" s="10">
        <f t="shared" si="138"/>
        <v>0.41538461538461541</v>
      </c>
      <c r="O471" s="10">
        <f t="shared" si="139"/>
        <v>0.42499999999999999</v>
      </c>
      <c r="P471" s="8">
        <f t="shared" si="140"/>
        <v>2700</v>
      </c>
      <c r="Q471" s="8">
        <f t="shared" si="141"/>
        <v>3400</v>
      </c>
      <c r="R471" s="8">
        <v>5462.27</v>
      </c>
      <c r="S471" s="8">
        <v>7374.06</v>
      </c>
      <c r="T471" s="11">
        <f t="shared" si="142"/>
        <v>1.1344707692307694</v>
      </c>
      <c r="U471" s="7" t="s">
        <v>1362</v>
      </c>
      <c r="V471" s="7"/>
    </row>
    <row r="472" spans="1:22" x14ac:dyDescent="0.25">
      <c r="A472" s="12" t="s">
        <v>1397</v>
      </c>
      <c r="B472" s="12" t="s">
        <v>1398</v>
      </c>
      <c r="C472" s="12" t="s">
        <v>28</v>
      </c>
      <c r="D472" s="12" t="s">
        <v>58</v>
      </c>
      <c r="E472" s="7" t="s">
        <v>203</v>
      </c>
      <c r="F472" s="8">
        <v>1400</v>
      </c>
      <c r="G472" s="8">
        <v>1700</v>
      </c>
      <c r="H472" s="9">
        <f>IF(OR(F472="",F472=0),"",MAX(F472,IF(ISNUMBER('Нормы и нормо-часы'!K473),ROUNDUP('Нормы и нормо-часы'!K473/(1-$F$3),0),0)))</f>
        <v>1400</v>
      </c>
      <c r="I472" s="9">
        <f>IF(OR(G472="",G472=0),"",MAX(G472,IF(ISNUMBER('Нормы и нормо-часы'!L473),ROUNDUP('Нормы и нормо-часы'!L473/(1-$F$3),0),0)))</f>
        <v>1700</v>
      </c>
      <c r="J472" s="10">
        <f t="shared" si="136"/>
        <v>0</v>
      </c>
      <c r="K472" s="10">
        <f t="shared" si="137"/>
        <v>0</v>
      </c>
      <c r="L472" s="8">
        <v>800</v>
      </c>
      <c r="M472" s="8">
        <v>970</v>
      </c>
      <c r="N472" s="10">
        <f t="shared" si="138"/>
        <v>0.42857142857142855</v>
      </c>
      <c r="O472" s="10">
        <f t="shared" si="139"/>
        <v>0.42941176470588233</v>
      </c>
      <c r="P472" s="8">
        <f t="shared" si="140"/>
        <v>600</v>
      </c>
      <c r="Q472" s="8">
        <f t="shared" si="141"/>
        <v>730</v>
      </c>
      <c r="R472" s="8"/>
      <c r="S472" s="8"/>
      <c r="T472" s="11" t="str">
        <f t="shared" si="142"/>
        <v/>
      </c>
      <c r="U472" s="7" t="s">
        <v>1362</v>
      </c>
      <c r="V472" s="7"/>
    </row>
    <row r="473" spans="1:22" x14ac:dyDescent="0.25">
      <c r="A473" s="12" t="s">
        <v>1399</v>
      </c>
      <c r="B473" s="12" t="s">
        <v>1400</v>
      </c>
      <c r="C473" s="12" t="s">
        <v>28</v>
      </c>
      <c r="D473" s="12" t="s">
        <v>58</v>
      </c>
      <c r="E473" s="7" t="s">
        <v>203</v>
      </c>
      <c r="F473" s="8">
        <v>12000</v>
      </c>
      <c r="G473" s="8">
        <v>14000</v>
      </c>
      <c r="H473" s="9">
        <f>IF(OR(F473="",F473=0),"",MAX(F473,IF(ISNUMBER('Нормы и нормо-часы'!K474),ROUNDUP('Нормы и нормо-часы'!K474/(1-$F$3),0),0)))</f>
        <v>12800</v>
      </c>
      <c r="I473" s="9">
        <f>IF(OR(G473="",G473=0),"",MAX(G473,IF(ISNUMBER('Нормы и нормо-часы'!L474),ROUNDUP('Нормы и нормо-часы'!L474/(1-$F$3),0),0)))</f>
        <v>15200</v>
      </c>
      <c r="J473" s="10">
        <f t="shared" si="136"/>
        <v>6.6666666666666652E-2</v>
      </c>
      <c r="K473" s="10">
        <f t="shared" si="137"/>
        <v>8.5714285714285632E-2</v>
      </c>
      <c r="L473" s="8">
        <v>7000</v>
      </c>
      <c r="M473" s="8">
        <v>8100</v>
      </c>
      <c r="N473" s="10">
        <f t="shared" si="138"/>
        <v>0.453125</v>
      </c>
      <c r="O473" s="10">
        <f t="shared" si="139"/>
        <v>0.46710526315789475</v>
      </c>
      <c r="P473" s="8">
        <f t="shared" si="140"/>
        <v>5800</v>
      </c>
      <c r="Q473" s="8">
        <f t="shared" si="141"/>
        <v>7100</v>
      </c>
      <c r="R473" s="8"/>
      <c r="S473" s="8"/>
      <c r="T473" s="11" t="str">
        <f t="shared" si="142"/>
        <v/>
      </c>
      <c r="U473" s="7" t="s">
        <v>1401</v>
      </c>
      <c r="V473" s="7"/>
    </row>
    <row r="474" spans="1:22" x14ac:dyDescent="0.25">
      <c r="A474" s="12" t="s">
        <v>1402</v>
      </c>
      <c r="B474" s="12" t="s">
        <v>1403</v>
      </c>
      <c r="C474" s="12" t="s">
        <v>50</v>
      </c>
      <c r="D474" s="12" t="s">
        <v>58</v>
      </c>
      <c r="E474" s="7" t="s">
        <v>203</v>
      </c>
      <c r="F474" s="8">
        <v>200</v>
      </c>
      <c r="G474" s="8">
        <v>230</v>
      </c>
      <c r="H474" s="9">
        <f>IF(OR(F474="",F474=0),"",MAX(F474,IF(ISNUMBER('Нормы и нормо-часы'!K475),ROUNDUP('Нормы и нормо-часы'!K475/(1-$F$3),0),0)))</f>
        <v>200</v>
      </c>
      <c r="I474" s="9">
        <f>IF(OR(G474="",G474=0),"",MAX(G474,IF(ISNUMBER('Нормы и нормо-часы'!L475),ROUNDUP('Нормы и нормо-часы'!L475/(1-$F$3),0),0)))</f>
        <v>230</v>
      </c>
      <c r="J474" s="10">
        <f t="shared" si="136"/>
        <v>0</v>
      </c>
      <c r="K474" s="10">
        <f t="shared" si="137"/>
        <v>0</v>
      </c>
      <c r="L474" s="8">
        <v>115</v>
      </c>
      <c r="M474" s="8">
        <v>130</v>
      </c>
      <c r="N474" s="10">
        <f t="shared" si="138"/>
        <v>0.42499999999999999</v>
      </c>
      <c r="O474" s="10">
        <f t="shared" si="139"/>
        <v>0.43478260869565216</v>
      </c>
      <c r="P474" s="8">
        <f t="shared" si="140"/>
        <v>85</v>
      </c>
      <c r="Q474" s="8">
        <f t="shared" si="141"/>
        <v>100</v>
      </c>
      <c r="R474" s="8"/>
      <c r="S474" s="8"/>
      <c r="T474" s="11" t="str">
        <f t="shared" si="142"/>
        <v/>
      </c>
      <c r="U474" s="7" t="s">
        <v>100</v>
      </c>
      <c r="V474" s="7"/>
    </row>
    <row r="475" spans="1:22" x14ac:dyDescent="0.25">
      <c r="A475" s="5" t="s">
        <v>1404</v>
      </c>
      <c r="B475" s="6"/>
      <c r="C475" s="6"/>
      <c r="D475" s="6"/>
      <c r="E475" s="6"/>
      <c r="F475" s="6"/>
      <c r="G475" s="6"/>
      <c r="H475" s="6"/>
      <c r="I475" s="6"/>
      <c r="J475" s="6"/>
      <c r="K475" s="6"/>
      <c r="L475" s="6"/>
      <c r="M475" s="6"/>
      <c r="N475" s="6"/>
      <c r="O475" s="6"/>
      <c r="P475" s="6"/>
      <c r="Q475" s="6"/>
      <c r="R475" s="6"/>
      <c r="S475" s="6"/>
      <c r="T475" s="6"/>
      <c r="U475" s="6"/>
      <c r="V475" s="6"/>
    </row>
    <row r="476" spans="1:22" x14ac:dyDescent="0.25">
      <c r="A476" s="7" t="s">
        <v>1405</v>
      </c>
      <c r="B476" s="7" t="s">
        <v>1406</v>
      </c>
      <c r="C476" s="7" t="s">
        <v>186</v>
      </c>
      <c r="D476" s="7"/>
      <c r="E476" s="7" t="s">
        <v>41</v>
      </c>
      <c r="F476" s="8">
        <v>45000</v>
      </c>
      <c r="G476" s="8">
        <v>52000</v>
      </c>
      <c r="H476" s="9">
        <f>IF(OR(F476="",F476=0),"",MAX(F476,IF(ISNUMBER('Нормы и нормо-часы'!K477),ROUNDUP('Нормы и нормо-часы'!K477/(1-$F$3),0),0)))</f>
        <v>54000</v>
      </c>
      <c r="I476" s="9">
        <f>IF(OR(G476="",G476=0),"",MAX(G476,IF(ISNUMBER('Нормы и нормо-часы'!L477),ROUNDUP('Нормы и нормо-часы'!L477/(1-$F$3),0),0)))</f>
        <v>64800</v>
      </c>
      <c r="J476" s="10">
        <f t="shared" ref="J476:K478" si="143">IF(OR(F476="",F476=0),"",H476/F476-1)</f>
        <v>0.19999999999999996</v>
      </c>
      <c r="K476" s="10">
        <f t="shared" si="143"/>
        <v>0.24615384615384617</v>
      </c>
      <c r="L476" s="8">
        <v>26000</v>
      </c>
      <c r="M476" s="8">
        <v>30000</v>
      </c>
      <c r="N476" s="10">
        <f t="shared" ref="N476:O478" si="144">IF(OR(H476="",H476=0),"",(H476-L476)/H476)</f>
        <v>0.51851851851851849</v>
      </c>
      <c r="O476" s="10">
        <f t="shared" si="144"/>
        <v>0.53703703703703709</v>
      </c>
      <c r="P476" s="8">
        <f t="shared" ref="P476:Q478" si="145">IF(H476="","",H476-L476)</f>
        <v>28000</v>
      </c>
      <c r="Q476" s="8">
        <f t="shared" si="145"/>
        <v>34800</v>
      </c>
      <c r="R476" s="8">
        <v>33396</v>
      </c>
      <c r="S476" s="8">
        <v>45084.6</v>
      </c>
      <c r="T476" s="11">
        <f>IF(OR(S476="",F476="",F476=0),"",S476/F476)</f>
        <v>1.0018799999999999</v>
      </c>
      <c r="U476" s="7" t="s">
        <v>100</v>
      </c>
      <c r="V476" s="7"/>
    </row>
    <row r="477" spans="1:22" x14ac:dyDescent="0.25">
      <c r="A477" s="7" t="s">
        <v>1407</v>
      </c>
      <c r="B477" s="7" t="s">
        <v>1408</v>
      </c>
      <c r="C477" s="7" t="s">
        <v>186</v>
      </c>
      <c r="D477" s="7"/>
      <c r="E477" s="7" t="s">
        <v>41</v>
      </c>
      <c r="F477" s="8">
        <v>70000</v>
      </c>
      <c r="G477" s="8">
        <v>80000</v>
      </c>
      <c r="H477" s="9">
        <f>IF(OR(F477="",F477=0),"",MAX(F477,IF(ISNUMBER('Нормы и нормо-часы'!K478),ROUNDUP('Нормы и нормо-часы'!K478/(1-$F$3),0),0)))</f>
        <v>96000</v>
      </c>
      <c r="I477" s="9">
        <f>IF(OR(G477="",G477=0),"",MAX(G477,IF(ISNUMBER('Нормы и нормо-часы'!L478),ROUNDUP('Нормы и нормо-часы'!L478/(1-$F$3),0),0)))</f>
        <v>115200</v>
      </c>
      <c r="J477" s="10">
        <f t="shared" si="143"/>
        <v>0.37142857142857144</v>
      </c>
      <c r="K477" s="10">
        <f t="shared" si="143"/>
        <v>0.43999999999999995</v>
      </c>
      <c r="L477" s="8">
        <v>40000</v>
      </c>
      <c r="M477" s="8">
        <v>46000</v>
      </c>
      <c r="N477" s="10">
        <f t="shared" si="144"/>
        <v>0.58333333333333337</v>
      </c>
      <c r="O477" s="10">
        <f t="shared" si="144"/>
        <v>0.60069444444444442</v>
      </c>
      <c r="P477" s="8">
        <f t="shared" si="145"/>
        <v>56000</v>
      </c>
      <c r="Q477" s="8">
        <f t="shared" si="145"/>
        <v>69200</v>
      </c>
      <c r="R477" s="8">
        <v>36537.839999999997</v>
      </c>
      <c r="S477" s="8">
        <v>49326.080000000002</v>
      </c>
      <c r="T477" s="11">
        <f>IF(OR(S477="",F477="",F477=0),"",S477/F477)</f>
        <v>0.70465828571428579</v>
      </c>
      <c r="U477" s="7" t="s">
        <v>1409</v>
      </c>
      <c r="V477" s="7" t="s">
        <v>1410</v>
      </c>
    </row>
    <row r="478" spans="1:22" x14ac:dyDescent="0.25">
      <c r="A478" s="12" t="s">
        <v>1411</v>
      </c>
      <c r="B478" s="12" t="s">
        <v>1412</v>
      </c>
      <c r="C478" s="12" t="s">
        <v>177</v>
      </c>
      <c r="D478" s="12" t="s">
        <v>58</v>
      </c>
      <c r="E478" s="7" t="s">
        <v>41</v>
      </c>
      <c r="F478" s="8">
        <v>600</v>
      </c>
      <c r="G478" s="8">
        <v>700</v>
      </c>
      <c r="H478" s="9">
        <f>IF(OR(F478="",F478=0),"",MAX(F478,IF(ISNUMBER('Нормы и нормо-часы'!K479),ROUNDUP('Нормы и нормо-часы'!K479/(1-$F$3),0),0)))</f>
        <v>600</v>
      </c>
      <c r="I478" s="9">
        <f>IF(OR(G478="",G478=0),"",MAX(G478,IF(ISNUMBER('Нормы и нормо-часы'!L479),ROUNDUP('Нормы и нормо-часы'!L479/(1-$F$3),0),0)))</f>
        <v>720</v>
      </c>
      <c r="J478" s="10">
        <f t="shared" si="143"/>
        <v>0</v>
      </c>
      <c r="K478" s="10">
        <f t="shared" si="143"/>
        <v>2.857142857142847E-2</v>
      </c>
      <c r="L478" s="8">
        <v>350</v>
      </c>
      <c r="M478" s="8">
        <v>400</v>
      </c>
      <c r="N478" s="10">
        <f t="shared" si="144"/>
        <v>0.41666666666666669</v>
      </c>
      <c r="O478" s="10">
        <f t="shared" si="144"/>
        <v>0.44444444444444442</v>
      </c>
      <c r="P478" s="8">
        <f t="shared" si="145"/>
        <v>250</v>
      </c>
      <c r="Q478" s="8">
        <f t="shared" si="145"/>
        <v>320</v>
      </c>
      <c r="R478" s="8"/>
      <c r="S478" s="8"/>
      <c r="T478" s="11" t="str">
        <f>IF(OR(S478="",F478="",F478=0),"",S478/F478)</f>
        <v/>
      </c>
      <c r="U478" s="7" t="s">
        <v>100</v>
      </c>
      <c r="V478" s="7"/>
    </row>
    <row r="479" spans="1:22" x14ac:dyDescent="0.25">
      <c r="A479" s="5" t="s">
        <v>1413</v>
      </c>
      <c r="B479" s="6"/>
      <c r="C479" s="6"/>
      <c r="D479" s="6"/>
      <c r="E479" s="6"/>
      <c r="F479" s="6"/>
      <c r="G479" s="6"/>
      <c r="H479" s="6"/>
      <c r="I479" s="6"/>
      <c r="J479" s="6"/>
      <c r="K479" s="6"/>
      <c r="L479" s="6"/>
      <c r="M479" s="6"/>
      <c r="N479" s="6"/>
      <c r="O479" s="6"/>
      <c r="P479" s="6"/>
      <c r="Q479" s="6"/>
      <c r="R479" s="6"/>
      <c r="S479" s="6"/>
      <c r="T479" s="6"/>
      <c r="U479" s="6"/>
      <c r="V479" s="6"/>
    </row>
    <row r="480" spans="1:22" x14ac:dyDescent="0.25">
      <c r="A480" s="7" t="s">
        <v>1414</v>
      </c>
      <c r="B480" s="7" t="s">
        <v>1415</v>
      </c>
      <c r="C480" s="7" t="s">
        <v>54</v>
      </c>
      <c r="D480" s="7"/>
      <c r="E480" s="7" t="s">
        <v>203</v>
      </c>
      <c r="F480" s="8">
        <v>350</v>
      </c>
      <c r="G480" s="8">
        <v>400</v>
      </c>
      <c r="H480" s="9">
        <f>IF(OR(F480="",F480=0),"",MAX(F480,IF(ISNUMBER('Нормы и нормо-часы'!K481),ROUNDUP('Нормы и нормо-часы'!K481/(1-$F$3),0),0)))</f>
        <v>350</v>
      </c>
      <c r="I480" s="9">
        <f>IF(OR(G480="",G480=0),"",MAX(G480,IF(ISNUMBER('Нормы и нормо-часы'!L481),ROUNDUP('Нормы и нормо-часы'!L481/(1-$F$3),0),0)))</f>
        <v>400</v>
      </c>
      <c r="J480" s="10">
        <f t="shared" ref="J480:K486" si="146">IF(OR(F480="",F480=0),"",H480/F480-1)</f>
        <v>0</v>
      </c>
      <c r="K480" s="10">
        <f t="shared" si="146"/>
        <v>0</v>
      </c>
      <c r="L480" s="8">
        <v>200</v>
      </c>
      <c r="M480" s="8">
        <v>230</v>
      </c>
      <c r="N480" s="10">
        <f t="shared" ref="N480:O486" si="147">IF(OR(H480="",H480=0),"",(H480-L480)/H480)</f>
        <v>0.42857142857142855</v>
      </c>
      <c r="O480" s="10">
        <f t="shared" si="147"/>
        <v>0.42499999999999999</v>
      </c>
      <c r="P480" s="8">
        <f t="shared" ref="P480:Q486" si="148">IF(H480="","",H480-L480)</f>
        <v>150</v>
      </c>
      <c r="Q480" s="8">
        <f t="shared" si="148"/>
        <v>170</v>
      </c>
      <c r="R480" s="8">
        <v>414.92</v>
      </c>
      <c r="S480" s="8">
        <v>560.14</v>
      </c>
      <c r="T480" s="11">
        <f t="shared" ref="T480:T486" si="149">IF(OR(S480="",F480="",F480=0),"",S480/F480)</f>
        <v>1.6004</v>
      </c>
      <c r="U480" s="7" t="s">
        <v>1416</v>
      </c>
      <c r="V480" s="7"/>
    </row>
    <row r="481" spans="1:22" x14ac:dyDescent="0.25">
      <c r="A481" s="7" t="s">
        <v>1417</v>
      </c>
      <c r="B481" s="7" t="s">
        <v>1418</v>
      </c>
      <c r="C481" s="7" t="s">
        <v>54</v>
      </c>
      <c r="D481" s="7"/>
      <c r="E481" s="7" t="s">
        <v>203</v>
      </c>
      <c r="F481" s="8">
        <v>350</v>
      </c>
      <c r="G481" s="8">
        <v>420</v>
      </c>
      <c r="H481" s="9">
        <f>IF(OR(F481="",F481=0),"",MAX(F481,IF(ISNUMBER('Нормы и нормо-часы'!K482),ROUNDUP('Нормы и нормо-часы'!K482/(1-$F$3),0),0)))</f>
        <v>350</v>
      </c>
      <c r="I481" s="9">
        <f>IF(OR(G481="",G481=0),"",MAX(G481,IF(ISNUMBER('Нормы и нормо-часы'!L482),ROUNDUP('Нормы и нормо-часы'!L482/(1-$F$3),0),0)))</f>
        <v>420</v>
      </c>
      <c r="J481" s="10">
        <f t="shared" si="146"/>
        <v>0</v>
      </c>
      <c r="K481" s="10">
        <f t="shared" si="146"/>
        <v>0</v>
      </c>
      <c r="L481" s="8">
        <v>200</v>
      </c>
      <c r="M481" s="8">
        <v>240</v>
      </c>
      <c r="N481" s="10">
        <f t="shared" si="147"/>
        <v>0.42857142857142855</v>
      </c>
      <c r="O481" s="10">
        <f t="shared" si="147"/>
        <v>0.42857142857142855</v>
      </c>
      <c r="P481" s="8">
        <f t="shared" si="148"/>
        <v>150</v>
      </c>
      <c r="Q481" s="8">
        <f t="shared" si="148"/>
        <v>180</v>
      </c>
      <c r="R481" s="8">
        <v>126.5</v>
      </c>
      <c r="S481" s="8">
        <v>170.78</v>
      </c>
      <c r="T481" s="11">
        <f t="shared" si="149"/>
        <v>0.48794285714285712</v>
      </c>
      <c r="U481" s="7" t="s">
        <v>1416</v>
      </c>
      <c r="V481" s="7" t="s">
        <v>1419</v>
      </c>
    </row>
    <row r="482" spans="1:22" x14ac:dyDescent="0.25">
      <c r="A482" s="7" t="s">
        <v>1420</v>
      </c>
      <c r="B482" s="7" t="s">
        <v>1421</v>
      </c>
      <c r="C482" s="7" t="s">
        <v>54</v>
      </c>
      <c r="D482" s="7"/>
      <c r="E482" s="7" t="s">
        <v>203</v>
      </c>
      <c r="F482" s="8">
        <v>450</v>
      </c>
      <c r="G482" s="8">
        <v>520</v>
      </c>
      <c r="H482" s="9">
        <f>IF(OR(F482="",F482=0),"",MAX(F482,IF(ISNUMBER('Нормы и нормо-часы'!K483),ROUNDUP('Нормы и нормо-часы'!K483/(1-$F$3),0),0)))</f>
        <v>450</v>
      </c>
      <c r="I482" s="9">
        <f>IF(OR(G482="",G482=0),"",MAX(G482,IF(ISNUMBER('Нормы и нормо-часы'!L483),ROUNDUP('Нормы и нормо-часы'!L483/(1-$F$3),0),0)))</f>
        <v>520</v>
      </c>
      <c r="J482" s="10">
        <f t="shared" si="146"/>
        <v>0</v>
      </c>
      <c r="K482" s="10">
        <f t="shared" si="146"/>
        <v>0</v>
      </c>
      <c r="L482" s="8">
        <v>260</v>
      </c>
      <c r="M482" s="8">
        <v>300</v>
      </c>
      <c r="N482" s="10">
        <f t="shared" si="147"/>
        <v>0.42222222222222222</v>
      </c>
      <c r="O482" s="10">
        <f t="shared" si="147"/>
        <v>0.42307692307692307</v>
      </c>
      <c r="P482" s="8">
        <f t="shared" si="148"/>
        <v>190</v>
      </c>
      <c r="Q482" s="8">
        <f t="shared" si="148"/>
        <v>220</v>
      </c>
      <c r="R482" s="8">
        <v>696.96</v>
      </c>
      <c r="S482" s="8">
        <v>940.9</v>
      </c>
      <c r="T482" s="11">
        <f t="shared" si="149"/>
        <v>2.0908888888888888</v>
      </c>
      <c r="U482" s="7" t="s">
        <v>1416</v>
      </c>
      <c r="V482" s="7" t="s">
        <v>1422</v>
      </c>
    </row>
    <row r="483" spans="1:22" x14ac:dyDescent="0.25">
      <c r="A483" s="7" t="s">
        <v>1423</v>
      </c>
      <c r="B483" s="7" t="s">
        <v>1424</v>
      </c>
      <c r="C483" s="7" t="s">
        <v>54</v>
      </c>
      <c r="D483" s="7"/>
      <c r="E483" s="7" t="s">
        <v>203</v>
      </c>
      <c r="F483" s="8">
        <v>450</v>
      </c>
      <c r="G483" s="8">
        <v>500</v>
      </c>
      <c r="H483" s="9">
        <f>IF(OR(F483="",F483=0),"",MAX(F483,IF(ISNUMBER('Нормы и нормо-часы'!K484),ROUNDUP('Нормы и нормо-часы'!K484/(1-$F$3),0),0)))</f>
        <v>450</v>
      </c>
      <c r="I483" s="9">
        <f>IF(OR(G483="",G483=0),"",MAX(G483,IF(ISNUMBER('Нормы и нормо-часы'!L484),ROUNDUP('Нормы и нормо-часы'!L484/(1-$F$3),0),0)))</f>
        <v>500</v>
      </c>
      <c r="J483" s="10">
        <f t="shared" si="146"/>
        <v>0</v>
      </c>
      <c r="K483" s="10">
        <f t="shared" si="146"/>
        <v>0</v>
      </c>
      <c r="L483" s="8">
        <v>260</v>
      </c>
      <c r="M483" s="8">
        <v>290</v>
      </c>
      <c r="N483" s="10">
        <f t="shared" si="147"/>
        <v>0.42222222222222222</v>
      </c>
      <c r="O483" s="10">
        <f t="shared" si="147"/>
        <v>0.42</v>
      </c>
      <c r="P483" s="8">
        <f t="shared" si="148"/>
        <v>190</v>
      </c>
      <c r="Q483" s="8">
        <f t="shared" si="148"/>
        <v>210</v>
      </c>
      <c r="R483" s="8">
        <v>457.88</v>
      </c>
      <c r="S483" s="8">
        <v>618.14</v>
      </c>
      <c r="T483" s="11">
        <f t="shared" si="149"/>
        <v>1.3736444444444444</v>
      </c>
      <c r="U483" s="7" t="s">
        <v>1416</v>
      </c>
      <c r="V483" s="7"/>
    </row>
    <row r="484" spans="1:22" x14ac:dyDescent="0.25">
      <c r="A484" s="12" t="s">
        <v>1425</v>
      </c>
      <c r="B484" s="12" t="s">
        <v>1426</v>
      </c>
      <c r="C484" s="12" t="s">
        <v>54</v>
      </c>
      <c r="D484" s="12" t="s">
        <v>58</v>
      </c>
      <c r="E484" s="7" t="s">
        <v>203</v>
      </c>
      <c r="F484" s="8">
        <v>200</v>
      </c>
      <c r="G484" s="8">
        <v>230</v>
      </c>
      <c r="H484" s="9">
        <f>IF(OR(F484="",F484=0),"",MAX(F484,IF(ISNUMBER('Нормы и нормо-часы'!K485),ROUNDUP('Нормы и нормо-часы'!K485/(1-$F$3),0),0)))</f>
        <v>200</v>
      </c>
      <c r="I484" s="9">
        <f>IF(OR(G484="",G484=0),"",MAX(G484,IF(ISNUMBER('Нормы и нормо-часы'!L485),ROUNDUP('Нормы и нормо-часы'!L485/(1-$F$3),0),0)))</f>
        <v>230</v>
      </c>
      <c r="J484" s="10">
        <f t="shared" si="146"/>
        <v>0</v>
      </c>
      <c r="K484" s="10">
        <f t="shared" si="146"/>
        <v>0</v>
      </c>
      <c r="L484" s="8">
        <v>115</v>
      </c>
      <c r="M484" s="8">
        <v>130</v>
      </c>
      <c r="N484" s="10">
        <f t="shared" si="147"/>
        <v>0.42499999999999999</v>
      </c>
      <c r="O484" s="10">
        <f t="shared" si="147"/>
        <v>0.43478260869565216</v>
      </c>
      <c r="P484" s="8">
        <f t="shared" si="148"/>
        <v>85</v>
      </c>
      <c r="Q484" s="8">
        <f t="shared" si="148"/>
        <v>100</v>
      </c>
      <c r="R484" s="8"/>
      <c r="S484" s="8"/>
      <c r="T484" s="11" t="str">
        <f t="shared" si="149"/>
        <v/>
      </c>
      <c r="U484" s="7" t="s">
        <v>1355</v>
      </c>
      <c r="V484" s="7"/>
    </row>
    <row r="485" spans="1:22" x14ac:dyDescent="0.25">
      <c r="A485" s="12" t="s">
        <v>1427</v>
      </c>
      <c r="B485" s="12" t="s">
        <v>1428</v>
      </c>
      <c r="C485" s="12" t="s">
        <v>54</v>
      </c>
      <c r="D485" s="12" t="s">
        <v>58</v>
      </c>
      <c r="E485" s="7" t="s">
        <v>203</v>
      </c>
      <c r="F485" s="8">
        <v>400</v>
      </c>
      <c r="G485" s="8">
        <v>460</v>
      </c>
      <c r="H485" s="9">
        <f>IF(OR(F485="",F485=0),"",MAX(F485,IF(ISNUMBER('Нормы и нормо-часы'!K486),ROUNDUP('Нормы и нормо-часы'!K486/(1-$F$3),0),0)))</f>
        <v>400</v>
      </c>
      <c r="I485" s="9">
        <f>IF(OR(G485="",G485=0),"",MAX(G485,IF(ISNUMBER('Нормы и нормо-часы'!L486),ROUNDUP('Нормы и нормо-часы'!L486/(1-$F$3),0),0)))</f>
        <v>460</v>
      </c>
      <c r="J485" s="10">
        <f t="shared" si="146"/>
        <v>0</v>
      </c>
      <c r="K485" s="10">
        <f t="shared" si="146"/>
        <v>0</v>
      </c>
      <c r="L485" s="8">
        <v>230</v>
      </c>
      <c r="M485" s="8">
        <v>265</v>
      </c>
      <c r="N485" s="10">
        <f t="shared" si="147"/>
        <v>0.42499999999999999</v>
      </c>
      <c r="O485" s="10">
        <f t="shared" si="147"/>
        <v>0.42391304347826086</v>
      </c>
      <c r="P485" s="8">
        <f t="shared" si="148"/>
        <v>170</v>
      </c>
      <c r="Q485" s="8">
        <f t="shared" si="148"/>
        <v>195</v>
      </c>
      <c r="R485" s="8"/>
      <c r="S485" s="8"/>
      <c r="T485" s="11" t="str">
        <f t="shared" si="149"/>
        <v/>
      </c>
      <c r="U485" s="7" t="s">
        <v>1416</v>
      </c>
      <c r="V485" s="7"/>
    </row>
    <row r="486" spans="1:22" x14ac:dyDescent="0.25">
      <c r="A486" s="12" t="s">
        <v>1429</v>
      </c>
      <c r="B486" s="12" t="s">
        <v>1430</v>
      </c>
      <c r="C486" s="12" t="s">
        <v>54</v>
      </c>
      <c r="D486" s="12" t="s">
        <v>58</v>
      </c>
      <c r="E486" s="7" t="s">
        <v>203</v>
      </c>
      <c r="F486" s="8">
        <v>120</v>
      </c>
      <c r="G486" s="8">
        <v>140</v>
      </c>
      <c r="H486" s="9">
        <f>IF(OR(F486="",F486=0),"",MAX(F486,IF(ISNUMBER('Нормы и нормо-часы'!K487),ROUNDUP('Нормы и нормо-часы'!K487/(1-$F$3),0),0)))</f>
        <v>120</v>
      </c>
      <c r="I486" s="9">
        <f>IF(OR(G486="",G486=0),"",MAX(G486,IF(ISNUMBER('Нормы и нормо-часы'!L487),ROUNDUP('Нормы и нормо-часы'!L487/(1-$F$3),0),0)))</f>
        <v>140</v>
      </c>
      <c r="J486" s="10">
        <f t="shared" si="146"/>
        <v>0</v>
      </c>
      <c r="K486" s="10">
        <f t="shared" si="146"/>
        <v>0</v>
      </c>
      <c r="L486" s="8">
        <v>70</v>
      </c>
      <c r="M486" s="8">
        <v>80</v>
      </c>
      <c r="N486" s="10">
        <f t="shared" si="147"/>
        <v>0.41666666666666669</v>
      </c>
      <c r="O486" s="10">
        <f t="shared" si="147"/>
        <v>0.42857142857142855</v>
      </c>
      <c r="P486" s="8">
        <f t="shared" si="148"/>
        <v>50</v>
      </c>
      <c r="Q486" s="8">
        <f t="shared" si="148"/>
        <v>60</v>
      </c>
      <c r="R486" s="8"/>
      <c r="S486" s="8"/>
      <c r="T486" s="11" t="str">
        <f t="shared" si="149"/>
        <v/>
      </c>
      <c r="U486" s="7" t="s">
        <v>1431</v>
      </c>
      <c r="V486" s="7"/>
    </row>
    <row r="487" spans="1:22" x14ac:dyDescent="0.25">
      <c r="A487" s="5" t="s">
        <v>1432</v>
      </c>
      <c r="B487" s="6"/>
      <c r="C487" s="6"/>
      <c r="D487" s="6"/>
      <c r="E487" s="6"/>
      <c r="F487" s="6"/>
      <c r="G487" s="6"/>
      <c r="H487" s="6"/>
      <c r="I487" s="6"/>
      <c r="J487" s="6"/>
      <c r="K487" s="6"/>
      <c r="L487" s="6"/>
      <c r="M487" s="6"/>
      <c r="N487" s="6"/>
      <c r="O487" s="6"/>
      <c r="P487" s="6"/>
      <c r="Q487" s="6"/>
      <c r="R487" s="6"/>
      <c r="S487" s="6"/>
      <c r="T487" s="6"/>
      <c r="U487" s="6"/>
      <c r="V487" s="6"/>
    </row>
    <row r="488" spans="1:22" x14ac:dyDescent="0.25">
      <c r="A488" s="7" t="s">
        <v>1433</v>
      </c>
      <c r="B488" s="7" t="s">
        <v>1434</v>
      </c>
      <c r="C488" s="7" t="s">
        <v>186</v>
      </c>
      <c r="D488" s="7"/>
      <c r="E488" s="7" t="s">
        <v>41</v>
      </c>
      <c r="F488" s="8">
        <v>110000</v>
      </c>
      <c r="G488" s="8">
        <v>125000</v>
      </c>
      <c r="H488" s="9">
        <f>IF(OR(F488="",F488=0),"",MAX(F488,IF(ISNUMBER('Нормы и нормо-часы'!K489),ROUNDUP('Нормы и нормо-часы'!K489/(1-$F$3),0),0)))</f>
        <v>110000</v>
      </c>
      <c r="I488" s="9">
        <f>IF(OR(G488="",G488=0),"",MAX(G488,IF(ISNUMBER('Нормы и нормо-часы'!L489),ROUNDUP('Нормы и нормо-часы'!L489/(1-$F$3),0),0)))</f>
        <v>125000</v>
      </c>
      <c r="J488" s="10">
        <f t="shared" ref="J488:J516" si="150">IF(OR(F488="",F488=0),"",H488/F488-1)</f>
        <v>0</v>
      </c>
      <c r="K488" s="10">
        <f t="shared" ref="K488:K516" si="151">IF(OR(G488="",G488=0),"",I488/G488-1)</f>
        <v>0</v>
      </c>
      <c r="L488" s="8">
        <v>65000</v>
      </c>
      <c r="M488" s="8">
        <v>74000</v>
      </c>
      <c r="N488" s="10">
        <f t="shared" ref="N488:N516" si="152">IF(OR(H488="",H488=0),"",(H488-L488)/H488)</f>
        <v>0.40909090909090912</v>
      </c>
      <c r="O488" s="10">
        <f t="shared" ref="O488:O516" si="153">IF(OR(I488="",I488=0),"",(I488-M488)/I488)</f>
        <v>0.40799999999999997</v>
      </c>
      <c r="P488" s="8">
        <f t="shared" ref="P488:P516" si="154">IF(H488="","",H488-L488)</f>
        <v>45000</v>
      </c>
      <c r="Q488" s="8">
        <f t="shared" ref="Q488:Q516" si="155">IF(I488="","",I488-M488)</f>
        <v>51000</v>
      </c>
      <c r="R488" s="8">
        <v>65891.83</v>
      </c>
      <c r="S488" s="8">
        <v>88953.97</v>
      </c>
      <c r="T488" s="11">
        <f t="shared" ref="T488:T516" si="156">IF(OR(S488="",F488="",F488=0),"",S488/F488)</f>
        <v>0.80867245454545456</v>
      </c>
      <c r="U488" s="7" t="s">
        <v>1435</v>
      </c>
      <c r="V488" s="7" t="s">
        <v>1436</v>
      </c>
    </row>
    <row r="489" spans="1:22" x14ac:dyDescent="0.25">
      <c r="A489" s="7" t="s">
        <v>1437</v>
      </c>
      <c r="B489" s="7" t="s">
        <v>1438</v>
      </c>
      <c r="C489" s="7" t="s">
        <v>177</v>
      </c>
      <c r="D489" s="7"/>
      <c r="E489" s="7" t="s">
        <v>41</v>
      </c>
      <c r="F489" s="8">
        <v>80</v>
      </c>
      <c r="G489" s="8">
        <v>90</v>
      </c>
      <c r="H489" s="9">
        <f>IF(OR(F489="",F489=0),"",MAX(F489,IF(ISNUMBER('Нормы и нормо-часы'!K490),ROUNDUP('Нормы и нормо-часы'!K490/(1-$F$3),0),0)))</f>
        <v>80</v>
      </c>
      <c r="I489" s="9">
        <f>IF(OR(G489="",G489=0),"",MAX(G489,IF(ISNUMBER('Нормы и нормо-часы'!L490),ROUNDUP('Нормы и нормо-часы'!L490/(1-$F$3),0),0)))</f>
        <v>90</v>
      </c>
      <c r="J489" s="10">
        <f t="shared" si="150"/>
        <v>0</v>
      </c>
      <c r="K489" s="10">
        <f t="shared" si="151"/>
        <v>0</v>
      </c>
      <c r="L489" s="8">
        <v>45</v>
      </c>
      <c r="M489" s="8">
        <v>52</v>
      </c>
      <c r="N489" s="10">
        <f t="shared" si="152"/>
        <v>0.4375</v>
      </c>
      <c r="O489" s="10">
        <f t="shared" si="153"/>
        <v>0.42222222222222222</v>
      </c>
      <c r="P489" s="8">
        <f t="shared" si="154"/>
        <v>35</v>
      </c>
      <c r="Q489" s="8">
        <f t="shared" si="155"/>
        <v>38</v>
      </c>
      <c r="R489" s="8">
        <v>108.14</v>
      </c>
      <c r="S489" s="8">
        <v>145.99</v>
      </c>
      <c r="T489" s="11">
        <f t="shared" si="156"/>
        <v>1.824875</v>
      </c>
      <c r="U489" s="7" t="s">
        <v>100</v>
      </c>
      <c r="V489" s="7"/>
    </row>
    <row r="490" spans="1:22" x14ac:dyDescent="0.25">
      <c r="A490" s="7" t="s">
        <v>1439</v>
      </c>
      <c r="B490" s="7" t="s">
        <v>1440</v>
      </c>
      <c r="C490" s="7" t="s">
        <v>177</v>
      </c>
      <c r="D490" s="7"/>
      <c r="E490" s="7" t="s">
        <v>41</v>
      </c>
      <c r="F490" s="8">
        <v>150</v>
      </c>
      <c r="G490" s="8">
        <v>170</v>
      </c>
      <c r="H490" s="9">
        <f>IF(OR(F490="",F490=0),"",MAX(F490,IF(ISNUMBER('Нормы и нормо-часы'!K491),ROUNDUP('Нормы и нормо-часы'!K491/(1-$F$3),0),0)))</f>
        <v>150</v>
      </c>
      <c r="I490" s="9">
        <f>IF(OR(G490="",G490=0),"",MAX(G490,IF(ISNUMBER('Нормы и нормо-часы'!L491),ROUNDUP('Нормы и нормо-часы'!L491/(1-$F$3),0),0)))</f>
        <v>170</v>
      </c>
      <c r="J490" s="10">
        <f t="shared" si="150"/>
        <v>0</v>
      </c>
      <c r="K490" s="10">
        <f t="shared" si="151"/>
        <v>0</v>
      </c>
      <c r="L490" s="8">
        <v>85</v>
      </c>
      <c r="M490" s="8">
        <v>98</v>
      </c>
      <c r="N490" s="10">
        <f t="shared" si="152"/>
        <v>0.43333333333333335</v>
      </c>
      <c r="O490" s="10">
        <f t="shared" si="153"/>
        <v>0.42352941176470588</v>
      </c>
      <c r="P490" s="8">
        <f t="shared" si="154"/>
        <v>65</v>
      </c>
      <c r="Q490" s="8">
        <f t="shared" si="155"/>
        <v>72</v>
      </c>
      <c r="R490" s="8">
        <v>162.55000000000001</v>
      </c>
      <c r="S490" s="8">
        <v>219.44</v>
      </c>
      <c r="T490" s="11">
        <f t="shared" si="156"/>
        <v>1.4629333333333334</v>
      </c>
      <c r="U490" s="7" t="s">
        <v>100</v>
      </c>
      <c r="V490" s="7"/>
    </row>
    <row r="491" spans="1:22" x14ac:dyDescent="0.25">
      <c r="A491" s="7" t="s">
        <v>1441</v>
      </c>
      <c r="B491" s="7" t="s">
        <v>1442</v>
      </c>
      <c r="C491" s="7" t="s">
        <v>186</v>
      </c>
      <c r="D491" s="7"/>
      <c r="E491" s="7" t="s">
        <v>41</v>
      </c>
      <c r="F491" s="8">
        <v>40000</v>
      </c>
      <c r="G491" s="8">
        <v>45000</v>
      </c>
      <c r="H491" s="9">
        <f>IF(OR(F491="",F491=0),"",MAX(F491,IF(ISNUMBER('Нормы и нормо-часы'!K492),ROUNDUP('Нормы и нормо-часы'!K492/(1-$F$3),0),0)))</f>
        <v>40000</v>
      </c>
      <c r="I491" s="9">
        <f>IF(OR(G491="",G491=0),"",MAX(G491,IF(ISNUMBER('Нормы и нормо-часы'!L492),ROUNDUP('Нормы и нормо-часы'!L492/(1-$F$3),0),0)))</f>
        <v>45000</v>
      </c>
      <c r="J491" s="10">
        <f t="shared" si="150"/>
        <v>0</v>
      </c>
      <c r="K491" s="10">
        <f t="shared" si="151"/>
        <v>0</v>
      </c>
      <c r="L491" s="8">
        <v>24000</v>
      </c>
      <c r="M491" s="8">
        <v>27000</v>
      </c>
      <c r="N491" s="10">
        <f t="shared" si="152"/>
        <v>0.4</v>
      </c>
      <c r="O491" s="10">
        <f t="shared" si="153"/>
        <v>0.4</v>
      </c>
      <c r="P491" s="8">
        <f t="shared" si="154"/>
        <v>16000</v>
      </c>
      <c r="Q491" s="8">
        <f t="shared" si="155"/>
        <v>18000</v>
      </c>
      <c r="R491" s="8">
        <v>53016.1</v>
      </c>
      <c r="S491" s="8">
        <v>71571.740000000005</v>
      </c>
      <c r="T491" s="11">
        <f t="shared" si="156"/>
        <v>1.7892935000000001</v>
      </c>
      <c r="U491" s="7" t="s">
        <v>1443</v>
      </c>
      <c r="V491" s="7" t="s">
        <v>1444</v>
      </c>
    </row>
    <row r="492" spans="1:22" x14ac:dyDescent="0.25">
      <c r="A492" s="7" t="s">
        <v>1445</v>
      </c>
      <c r="B492" s="7" t="s">
        <v>1446</v>
      </c>
      <c r="C492" s="7" t="s">
        <v>186</v>
      </c>
      <c r="D492" s="7"/>
      <c r="E492" s="7" t="s">
        <v>41</v>
      </c>
      <c r="F492" s="8">
        <v>32000</v>
      </c>
      <c r="G492" s="8">
        <v>36000</v>
      </c>
      <c r="H492" s="9">
        <f>IF(OR(F492="",F492=0),"",MAX(F492,IF(ISNUMBER('Нормы и нормо-часы'!K493),ROUNDUP('Нормы и нормо-часы'!K493/(1-$F$3),0),0)))</f>
        <v>42000</v>
      </c>
      <c r="I492" s="9">
        <f>IF(OR(G492="",G492=0),"",MAX(G492,IF(ISNUMBER('Нормы и нормо-часы'!L493),ROUNDUP('Нормы и нормо-часы'!L493/(1-$F$3),0),0)))</f>
        <v>50400</v>
      </c>
      <c r="J492" s="10">
        <f t="shared" si="150"/>
        <v>0.3125</v>
      </c>
      <c r="K492" s="10">
        <f t="shared" si="151"/>
        <v>0.39999999999999991</v>
      </c>
      <c r="L492" s="8">
        <v>19000</v>
      </c>
      <c r="M492" s="8">
        <v>21500</v>
      </c>
      <c r="N492" s="10">
        <f t="shared" si="152"/>
        <v>0.54761904761904767</v>
      </c>
      <c r="O492" s="10">
        <f t="shared" si="153"/>
        <v>0.57341269841269837</v>
      </c>
      <c r="P492" s="8">
        <f t="shared" si="154"/>
        <v>23000</v>
      </c>
      <c r="Q492" s="8">
        <f t="shared" si="155"/>
        <v>28900</v>
      </c>
      <c r="R492" s="8">
        <v>62592.12</v>
      </c>
      <c r="S492" s="8">
        <v>84499.36</v>
      </c>
      <c r="T492" s="11">
        <f t="shared" si="156"/>
        <v>2.6406049999999999</v>
      </c>
      <c r="U492" s="7" t="s">
        <v>1447</v>
      </c>
      <c r="V492" s="7" t="s">
        <v>1448</v>
      </c>
    </row>
    <row r="493" spans="1:22" x14ac:dyDescent="0.25">
      <c r="A493" s="7" t="s">
        <v>1449</v>
      </c>
      <c r="B493" s="7" t="s">
        <v>1450</v>
      </c>
      <c r="C493" s="7" t="s">
        <v>54</v>
      </c>
      <c r="D493" s="7"/>
      <c r="E493" s="7" t="s">
        <v>41</v>
      </c>
      <c r="F493" s="8">
        <v>1000</v>
      </c>
      <c r="G493" s="8">
        <v>1150</v>
      </c>
      <c r="H493" s="9">
        <f>IF(OR(F493="",F493=0),"",MAX(F493,IF(ISNUMBER('Нормы и нормо-часы'!K494),ROUNDUP('Нормы и нормо-часы'!K494/(1-$F$3),0),0)))</f>
        <v>1080</v>
      </c>
      <c r="I493" s="9">
        <f>IF(OR(G493="",G493=0),"",MAX(G493,IF(ISNUMBER('Нормы и нормо-часы'!L494),ROUNDUP('Нормы и нормо-часы'!L494/(1-$F$3),0),0)))</f>
        <v>1296</v>
      </c>
      <c r="J493" s="10">
        <f t="shared" si="150"/>
        <v>8.0000000000000071E-2</v>
      </c>
      <c r="K493" s="10">
        <f t="shared" si="151"/>
        <v>0.12695652173913041</v>
      </c>
      <c r="L493" s="8">
        <v>580</v>
      </c>
      <c r="M493" s="8">
        <v>670</v>
      </c>
      <c r="N493" s="10">
        <f t="shared" si="152"/>
        <v>0.46296296296296297</v>
      </c>
      <c r="O493" s="10">
        <f t="shared" si="153"/>
        <v>0.48302469135802467</v>
      </c>
      <c r="P493" s="8">
        <f t="shared" si="154"/>
        <v>500</v>
      </c>
      <c r="Q493" s="8">
        <f t="shared" si="155"/>
        <v>626</v>
      </c>
      <c r="R493" s="8">
        <v>1689.19</v>
      </c>
      <c r="S493" s="8">
        <v>2280.41</v>
      </c>
      <c r="T493" s="11">
        <f t="shared" si="156"/>
        <v>2.2804099999999998</v>
      </c>
      <c r="U493" s="7" t="s">
        <v>1451</v>
      </c>
      <c r="V493" s="7" t="s">
        <v>1452</v>
      </c>
    </row>
    <row r="494" spans="1:22" x14ac:dyDescent="0.25">
      <c r="A494" s="7" t="s">
        <v>1453</v>
      </c>
      <c r="B494" s="7" t="s">
        <v>1454</v>
      </c>
      <c r="C494" s="7" t="s">
        <v>186</v>
      </c>
      <c r="D494" s="7"/>
      <c r="E494" s="7" t="s">
        <v>41</v>
      </c>
      <c r="F494" s="8">
        <v>55000</v>
      </c>
      <c r="G494" s="8">
        <v>62000</v>
      </c>
      <c r="H494" s="9">
        <f>IF(OR(F494="",F494=0),"",MAX(F494,IF(ISNUMBER('Нормы и нормо-часы'!K495),ROUNDUP('Нормы и нормо-часы'!K495/(1-$F$3),0),0)))</f>
        <v>55000</v>
      </c>
      <c r="I494" s="9">
        <f>IF(OR(G494="",G494=0),"",MAX(G494,IF(ISNUMBER('Нормы и нормо-часы'!L495),ROUNDUP('Нормы и нормо-часы'!L495/(1-$F$3),0),0)))</f>
        <v>62000</v>
      </c>
      <c r="J494" s="10">
        <f t="shared" si="150"/>
        <v>0</v>
      </c>
      <c r="K494" s="10">
        <f t="shared" si="151"/>
        <v>0</v>
      </c>
      <c r="L494" s="8">
        <v>32000</v>
      </c>
      <c r="M494" s="8">
        <v>36000</v>
      </c>
      <c r="N494" s="10">
        <f t="shared" si="152"/>
        <v>0.41818181818181815</v>
      </c>
      <c r="O494" s="10">
        <f t="shared" si="153"/>
        <v>0.41935483870967744</v>
      </c>
      <c r="P494" s="8">
        <f t="shared" si="154"/>
        <v>23000</v>
      </c>
      <c r="Q494" s="8">
        <f t="shared" si="155"/>
        <v>26000</v>
      </c>
      <c r="R494" s="8">
        <v>48581.84</v>
      </c>
      <c r="S494" s="8">
        <v>65585.48</v>
      </c>
      <c r="T494" s="11">
        <f t="shared" si="156"/>
        <v>1.1924632727272726</v>
      </c>
      <c r="U494" s="7" t="s">
        <v>1455</v>
      </c>
      <c r="V494" s="7"/>
    </row>
    <row r="495" spans="1:22" x14ac:dyDescent="0.25">
      <c r="A495" s="7" t="s">
        <v>1456</v>
      </c>
      <c r="B495" s="7" t="s">
        <v>1457</v>
      </c>
      <c r="C495" s="7" t="s">
        <v>186</v>
      </c>
      <c r="D495" s="7"/>
      <c r="E495" s="7" t="s">
        <v>41</v>
      </c>
      <c r="F495" s="8">
        <v>115000</v>
      </c>
      <c r="G495" s="8">
        <v>130000</v>
      </c>
      <c r="H495" s="9">
        <f>IF(OR(F495="",F495=0),"",MAX(F495,IF(ISNUMBER('Нормы и нормо-часы'!K496),ROUNDUP('Нормы и нормо-часы'!K496/(1-$F$3),0),0)))</f>
        <v>115000</v>
      </c>
      <c r="I495" s="9">
        <f>IF(OR(G495="",G495=0),"",MAX(G495,IF(ISNUMBER('Нормы и нормо-часы'!L496),ROUNDUP('Нормы и нормо-часы'!L496/(1-$F$3),0),0)))</f>
        <v>130000</v>
      </c>
      <c r="J495" s="10">
        <f t="shared" si="150"/>
        <v>0</v>
      </c>
      <c r="K495" s="10">
        <f t="shared" si="151"/>
        <v>0</v>
      </c>
      <c r="L495" s="8">
        <v>68000</v>
      </c>
      <c r="M495" s="8">
        <v>76000</v>
      </c>
      <c r="N495" s="10">
        <f t="shared" si="152"/>
        <v>0.40869565217391307</v>
      </c>
      <c r="O495" s="10">
        <f t="shared" si="153"/>
        <v>0.41538461538461541</v>
      </c>
      <c r="P495" s="8">
        <f t="shared" si="154"/>
        <v>47000</v>
      </c>
      <c r="Q495" s="8">
        <f t="shared" si="155"/>
        <v>54000</v>
      </c>
      <c r="R495" s="8">
        <v>52525.13</v>
      </c>
      <c r="S495" s="8">
        <v>70908.929999999993</v>
      </c>
      <c r="T495" s="11">
        <f t="shared" si="156"/>
        <v>0.61659939130434771</v>
      </c>
      <c r="U495" s="7" t="s">
        <v>1458</v>
      </c>
      <c r="V495" s="7" t="s">
        <v>1459</v>
      </c>
    </row>
    <row r="496" spans="1:22" x14ac:dyDescent="0.25">
      <c r="A496" s="7" t="s">
        <v>1460</v>
      </c>
      <c r="B496" s="7" t="s">
        <v>1461</v>
      </c>
      <c r="C496" s="7" t="s">
        <v>186</v>
      </c>
      <c r="D496" s="7"/>
      <c r="E496" s="7" t="s">
        <v>41</v>
      </c>
      <c r="F496" s="8">
        <v>110000</v>
      </c>
      <c r="G496" s="8">
        <v>125000</v>
      </c>
      <c r="H496" s="9">
        <f>IF(OR(F496="",F496=0),"",MAX(F496,IF(ISNUMBER('Нормы и нормо-часы'!K497),ROUNDUP('Нормы и нормо-часы'!K497/(1-$F$3),0),0)))</f>
        <v>110000</v>
      </c>
      <c r="I496" s="9">
        <f>IF(OR(G496="",G496=0),"",MAX(G496,IF(ISNUMBER('Нормы и нормо-часы'!L497),ROUNDUP('Нормы и нормо-часы'!L497/(1-$F$3),0),0)))</f>
        <v>125000</v>
      </c>
      <c r="J496" s="10">
        <f t="shared" si="150"/>
        <v>0</v>
      </c>
      <c r="K496" s="10">
        <f t="shared" si="151"/>
        <v>0</v>
      </c>
      <c r="L496" s="8">
        <v>65000</v>
      </c>
      <c r="M496" s="8">
        <v>74000</v>
      </c>
      <c r="N496" s="10">
        <f t="shared" si="152"/>
        <v>0.40909090909090912</v>
      </c>
      <c r="O496" s="10">
        <f t="shared" si="153"/>
        <v>0.40799999999999997</v>
      </c>
      <c r="P496" s="8">
        <f t="shared" si="154"/>
        <v>45000</v>
      </c>
      <c r="Q496" s="8">
        <f t="shared" si="155"/>
        <v>51000</v>
      </c>
      <c r="R496" s="8">
        <v>91951.13</v>
      </c>
      <c r="S496" s="8">
        <v>124134.03</v>
      </c>
      <c r="T496" s="11">
        <f t="shared" si="156"/>
        <v>1.1284911818181818</v>
      </c>
      <c r="U496" s="7" t="s">
        <v>1458</v>
      </c>
      <c r="V496" s="7"/>
    </row>
    <row r="497" spans="1:22" x14ac:dyDescent="0.25">
      <c r="A497" s="7" t="s">
        <v>1462</v>
      </c>
      <c r="B497" s="7" t="s">
        <v>1463</v>
      </c>
      <c r="C497" s="7" t="s">
        <v>50</v>
      </c>
      <c r="D497" s="7"/>
      <c r="E497" s="7" t="s">
        <v>41</v>
      </c>
      <c r="F497" s="8">
        <v>1200</v>
      </c>
      <c r="G497" s="8">
        <v>1400</v>
      </c>
      <c r="H497" s="9">
        <f>IF(OR(F497="",F497=0),"",MAX(F497,IF(ISNUMBER('Нормы и нормо-часы'!K498),ROUNDUP('Нормы и нормо-часы'!K498/(1-$F$3),0),0)))</f>
        <v>1200</v>
      </c>
      <c r="I497" s="9">
        <f>IF(OR(G497="",G497=0),"",MAX(G497,IF(ISNUMBER('Нормы и нормо-часы'!L498),ROUNDUP('Нормы и нормо-часы'!L498/(1-$F$3),0),0)))</f>
        <v>1400</v>
      </c>
      <c r="J497" s="10">
        <f t="shared" si="150"/>
        <v>0</v>
      </c>
      <c r="K497" s="10">
        <f t="shared" si="151"/>
        <v>0</v>
      </c>
      <c r="L497" s="8">
        <v>700</v>
      </c>
      <c r="M497" s="8">
        <v>800</v>
      </c>
      <c r="N497" s="10">
        <f t="shared" si="152"/>
        <v>0.41666666666666669</v>
      </c>
      <c r="O497" s="10">
        <f t="shared" si="153"/>
        <v>0.42857142857142855</v>
      </c>
      <c r="P497" s="8">
        <f t="shared" si="154"/>
        <v>500</v>
      </c>
      <c r="Q497" s="8">
        <f t="shared" si="155"/>
        <v>600</v>
      </c>
      <c r="R497" s="8">
        <v>879.28</v>
      </c>
      <c r="S497" s="8">
        <v>1187.03</v>
      </c>
      <c r="T497" s="11">
        <f t="shared" si="156"/>
        <v>0.98919166666666669</v>
      </c>
      <c r="U497" s="7" t="s">
        <v>1464</v>
      </c>
      <c r="V497" s="7"/>
    </row>
    <row r="498" spans="1:22" x14ac:dyDescent="0.25">
      <c r="A498" s="7" t="s">
        <v>1465</v>
      </c>
      <c r="B498" s="7" t="s">
        <v>1466</v>
      </c>
      <c r="C498" s="7" t="s">
        <v>50</v>
      </c>
      <c r="D498" s="7"/>
      <c r="E498" s="7" t="s">
        <v>41</v>
      </c>
      <c r="F498" s="8">
        <v>2500</v>
      </c>
      <c r="G498" s="8">
        <v>2900</v>
      </c>
      <c r="H498" s="9">
        <f>IF(OR(F498="",F498=0),"",MAX(F498,IF(ISNUMBER('Нормы и нормо-часы'!K499),ROUNDUP('Нормы и нормо-часы'!K499/(1-$F$3),0),0)))</f>
        <v>2500</v>
      </c>
      <c r="I498" s="9">
        <f>IF(OR(G498="",G498=0),"",MAX(G498,IF(ISNUMBER('Нормы и нормо-часы'!L499),ROUNDUP('Нормы и нормо-часы'!L499/(1-$F$3),0),0)))</f>
        <v>2900</v>
      </c>
      <c r="J498" s="10">
        <f t="shared" si="150"/>
        <v>0</v>
      </c>
      <c r="K498" s="10">
        <f t="shared" si="151"/>
        <v>0</v>
      </c>
      <c r="L498" s="8">
        <v>1450</v>
      </c>
      <c r="M498" s="8">
        <v>1680</v>
      </c>
      <c r="N498" s="10">
        <f t="shared" si="152"/>
        <v>0.42</v>
      </c>
      <c r="O498" s="10">
        <f t="shared" si="153"/>
        <v>0.4206896551724138</v>
      </c>
      <c r="P498" s="8">
        <f t="shared" si="154"/>
        <v>1050</v>
      </c>
      <c r="Q498" s="8">
        <f t="shared" si="155"/>
        <v>1220</v>
      </c>
      <c r="R498" s="8">
        <v>1630.13</v>
      </c>
      <c r="S498" s="8">
        <v>2200.6799999999998</v>
      </c>
      <c r="T498" s="11">
        <f t="shared" si="156"/>
        <v>0.88027199999999994</v>
      </c>
      <c r="U498" s="7" t="s">
        <v>1467</v>
      </c>
      <c r="V498" s="7"/>
    </row>
    <row r="499" spans="1:22" x14ac:dyDescent="0.25">
      <c r="A499" s="7" t="s">
        <v>1468</v>
      </c>
      <c r="B499" s="7" t="s">
        <v>1469</v>
      </c>
      <c r="C499" s="7" t="s">
        <v>50</v>
      </c>
      <c r="D499" s="7"/>
      <c r="E499" s="7" t="s">
        <v>41</v>
      </c>
      <c r="F499" s="8">
        <v>2600</v>
      </c>
      <c r="G499" s="8">
        <v>3000</v>
      </c>
      <c r="H499" s="9">
        <f>IF(OR(F499="",F499=0),"",MAX(F499,IF(ISNUMBER('Нормы и нормо-часы'!K500),ROUNDUP('Нормы и нормо-часы'!K500/(1-$F$3),0),0)))</f>
        <v>2600</v>
      </c>
      <c r="I499" s="9">
        <f>IF(OR(G499="",G499=0),"",MAX(G499,IF(ISNUMBER('Нормы и нормо-часы'!L500),ROUNDUP('Нормы и нормо-часы'!L500/(1-$F$3),0),0)))</f>
        <v>3000</v>
      </c>
      <c r="J499" s="10">
        <f t="shared" si="150"/>
        <v>0</v>
      </c>
      <c r="K499" s="10">
        <f t="shared" si="151"/>
        <v>0</v>
      </c>
      <c r="L499" s="8">
        <v>1500</v>
      </c>
      <c r="M499" s="8">
        <v>1750</v>
      </c>
      <c r="N499" s="10">
        <f t="shared" si="152"/>
        <v>0.42307692307692307</v>
      </c>
      <c r="O499" s="10">
        <f t="shared" si="153"/>
        <v>0.41666666666666669</v>
      </c>
      <c r="P499" s="8">
        <f t="shared" si="154"/>
        <v>1100</v>
      </c>
      <c r="Q499" s="8">
        <f t="shared" si="155"/>
        <v>1250</v>
      </c>
      <c r="R499" s="8">
        <v>1630.13</v>
      </c>
      <c r="S499" s="8">
        <v>2200.6799999999998</v>
      </c>
      <c r="T499" s="11">
        <f t="shared" si="156"/>
        <v>0.84641538461538457</v>
      </c>
      <c r="U499" s="7" t="s">
        <v>1470</v>
      </c>
      <c r="V499" s="7" t="s">
        <v>1471</v>
      </c>
    </row>
    <row r="500" spans="1:22" x14ac:dyDescent="0.25">
      <c r="A500" s="7" t="s">
        <v>1472</v>
      </c>
      <c r="B500" s="7" t="s">
        <v>1473</v>
      </c>
      <c r="C500" s="7" t="s">
        <v>50</v>
      </c>
      <c r="D500" s="7"/>
      <c r="E500" s="7" t="s">
        <v>35</v>
      </c>
      <c r="F500" s="8">
        <v>450</v>
      </c>
      <c r="G500" s="8">
        <v>520</v>
      </c>
      <c r="H500" s="9">
        <f>IF(OR(F500="",F500=0),"",MAX(F500,IF(ISNUMBER('Нормы и нормо-часы'!K501),ROUNDUP('Нормы и нормо-часы'!K501/(1-$F$3),0),0)))</f>
        <v>450</v>
      </c>
      <c r="I500" s="9">
        <f>IF(OR(G500="",G500=0),"",MAX(G500,IF(ISNUMBER('Нормы и нормо-часы'!L501),ROUNDUP('Нормы и нормо-часы'!L501/(1-$F$3),0),0)))</f>
        <v>520</v>
      </c>
      <c r="J500" s="10">
        <f t="shared" si="150"/>
        <v>0</v>
      </c>
      <c r="K500" s="10">
        <f t="shared" si="151"/>
        <v>0</v>
      </c>
      <c r="L500" s="8">
        <v>260</v>
      </c>
      <c r="M500" s="8">
        <v>300</v>
      </c>
      <c r="N500" s="10">
        <f t="shared" si="152"/>
        <v>0.42222222222222222</v>
      </c>
      <c r="O500" s="10">
        <f t="shared" si="153"/>
        <v>0.42307692307692307</v>
      </c>
      <c r="P500" s="8">
        <f t="shared" si="154"/>
        <v>190</v>
      </c>
      <c r="Q500" s="8">
        <f t="shared" si="155"/>
        <v>220</v>
      </c>
      <c r="R500" s="8">
        <v>527.11</v>
      </c>
      <c r="S500" s="8">
        <v>711.6</v>
      </c>
      <c r="T500" s="11">
        <f t="shared" si="156"/>
        <v>1.5813333333333335</v>
      </c>
      <c r="U500" s="7" t="s">
        <v>100</v>
      </c>
      <c r="V500" s="7"/>
    </row>
    <row r="501" spans="1:22" x14ac:dyDescent="0.25">
      <c r="A501" s="7" t="s">
        <v>1474</v>
      </c>
      <c r="B501" s="7" t="s">
        <v>1475</v>
      </c>
      <c r="C501" s="7" t="s">
        <v>50</v>
      </c>
      <c r="D501" s="7"/>
      <c r="E501" s="7" t="s">
        <v>41</v>
      </c>
      <c r="F501" s="8">
        <v>1100</v>
      </c>
      <c r="G501" s="8">
        <v>1250</v>
      </c>
      <c r="H501" s="9">
        <f>IF(OR(F501="",F501=0),"",MAX(F501,IF(ISNUMBER('Нормы и нормо-часы'!K502),ROUNDUP('Нормы и нормо-часы'!K502/(1-$F$3),0),0)))</f>
        <v>1100</v>
      </c>
      <c r="I501" s="9">
        <f>IF(OR(G501="",G501=0),"",MAX(G501,IF(ISNUMBER('Нормы и нормо-часы'!L502),ROUNDUP('Нормы и нормо-часы'!L502/(1-$F$3),0),0)))</f>
        <v>1250</v>
      </c>
      <c r="J501" s="10">
        <f t="shared" si="150"/>
        <v>0</v>
      </c>
      <c r="K501" s="10">
        <f t="shared" si="151"/>
        <v>0</v>
      </c>
      <c r="L501" s="8">
        <v>640</v>
      </c>
      <c r="M501" s="8">
        <v>730</v>
      </c>
      <c r="N501" s="10">
        <f t="shared" si="152"/>
        <v>0.41818181818181815</v>
      </c>
      <c r="O501" s="10">
        <f t="shared" si="153"/>
        <v>0.41599999999999998</v>
      </c>
      <c r="P501" s="8">
        <f t="shared" si="154"/>
        <v>460</v>
      </c>
      <c r="Q501" s="8">
        <f t="shared" si="155"/>
        <v>520</v>
      </c>
      <c r="R501" s="8">
        <v>527.07000000000005</v>
      </c>
      <c r="S501" s="8">
        <v>711.54</v>
      </c>
      <c r="T501" s="11">
        <f t="shared" si="156"/>
        <v>0.64685454545454546</v>
      </c>
      <c r="U501" s="7" t="s">
        <v>1470</v>
      </c>
      <c r="V501" s="7" t="s">
        <v>1476</v>
      </c>
    </row>
    <row r="502" spans="1:22" x14ac:dyDescent="0.25">
      <c r="A502" s="7" t="s">
        <v>1477</v>
      </c>
      <c r="B502" s="7" t="s">
        <v>1478</v>
      </c>
      <c r="C502" s="7" t="s">
        <v>50</v>
      </c>
      <c r="D502" s="7"/>
      <c r="E502" s="7" t="s">
        <v>41</v>
      </c>
      <c r="F502" s="8">
        <v>1600</v>
      </c>
      <c r="G502" s="8">
        <v>1850</v>
      </c>
      <c r="H502" s="9">
        <f>IF(OR(F502="",F502=0),"",MAX(F502,IF(ISNUMBER('Нормы и нормо-часы'!K503),ROUNDUP('Нормы и нормо-часы'!K503/(1-$F$3),0),0)))</f>
        <v>1600</v>
      </c>
      <c r="I502" s="9">
        <f>IF(OR(G502="",G502=0),"",MAX(G502,IF(ISNUMBER('Нормы и нормо-часы'!L503),ROUNDUP('Нормы и нормо-часы'!L503/(1-$F$3),0),0)))</f>
        <v>1850</v>
      </c>
      <c r="J502" s="10">
        <f t="shared" si="150"/>
        <v>0</v>
      </c>
      <c r="K502" s="10">
        <f t="shared" si="151"/>
        <v>0</v>
      </c>
      <c r="L502" s="8">
        <v>930</v>
      </c>
      <c r="M502" s="8">
        <v>1070</v>
      </c>
      <c r="N502" s="10">
        <f t="shared" si="152"/>
        <v>0.41875000000000001</v>
      </c>
      <c r="O502" s="10">
        <f t="shared" si="153"/>
        <v>0.42162162162162165</v>
      </c>
      <c r="P502" s="8">
        <f t="shared" si="154"/>
        <v>670</v>
      </c>
      <c r="Q502" s="8">
        <f t="shared" si="155"/>
        <v>780</v>
      </c>
      <c r="R502" s="8">
        <v>1217.69</v>
      </c>
      <c r="S502" s="8">
        <v>1643.88</v>
      </c>
      <c r="T502" s="11">
        <f t="shared" si="156"/>
        <v>1.027425</v>
      </c>
      <c r="U502" s="7" t="s">
        <v>1479</v>
      </c>
      <c r="V502" s="7"/>
    </row>
    <row r="503" spans="1:22" x14ac:dyDescent="0.25">
      <c r="A503" s="7" t="s">
        <v>1480</v>
      </c>
      <c r="B503" s="7" t="s">
        <v>1481</v>
      </c>
      <c r="C503" s="7" t="s">
        <v>50</v>
      </c>
      <c r="D503" s="7"/>
      <c r="E503" s="7" t="s">
        <v>41</v>
      </c>
      <c r="F503" s="8">
        <v>2300</v>
      </c>
      <c r="G503" s="8">
        <v>2650</v>
      </c>
      <c r="H503" s="9">
        <f>IF(OR(F503="",F503=0),"",MAX(F503,IF(ISNUMBER('Нормы и нормо-часы'!K504),ROUNDUP('Нормы и нормо-часы'!K504/(1-$F$3),0),0)))</f>
        <v>2300</v>
      </c>
      <c r="I503" s="9">
        <f>IF(OR(G503="",G503=0),"",MAX(G503,IF(ISNUMBER('Нормы и нормо-часы'!L504),ROUNDUP('Нормы и нормо-часы'!L504/(1-$F$3),0),0)))</f>
        <v>2650</v>
      </c>
      <c r="J503" s="10">
        <f t="shared" si="150"/>
        <v>0</v>
      </c>
      <c r="K503" s="10">
        <f t="shared" si="151"/>
        <v>0</v>
      </c>
      <c r="L503" s="8">
        <v>1350</v>
      </c>
      <c r="M503" s="8">
        <v>1550</v>
      </c>
      <c r="N503" s="10">
        <f t="shared" si="152"/>
        <v>0.41304347826086957</v>
      </c>
      <c r="O503" s="10">
        <f t="shared" si="153"/>
        <v>0.41509433962264153</v>
      </c>
      <c r="P503" s="8">
        <f t="shared" si="154"/>
        <v>950</v>
      </c>
      <c r="Q503" s="8">
        <f t="shared" si="155"/>
        <v>1100</v>
      </c>
      <c r="R503" s="8">
        <v>1453.03</v>
      </c>
      <c r="S503" s="8">
        <v>1961.59</v>
      </c>
      <c r="T503" s="11">
        <f t="shared" si="156"/>
        <v>0.85286521739130428</v>
      </c>
      <c r="U503" s="7" t="s">
        <v>1479</v>
      </c>
      <c r="V503" s="7"/>
    </row>
    <row r="504" spans="1:22" x14ac:dyDescent="0.25">
      <c r="A504" s="7" t="s">
        <v>1482</v>
      </c>
      <c r="B504" s="7" t="s">
        <v>1483</v>
      </c>
      <c r="C504" s="7" t="s">
        <v>54</v>
      </c>
      <c r="D504" s="7"/>
      <c r="E504" s="7" t="s">
        <v>41</v>
      </c>
      <c r="F504" s="8">
        <v>2200</v>
      </c>
      <c r="G504" s="8">
        <v>2500</v>
      </c>
      <c r="H504" s="9">
        <f>IF(OR(F504="",F504=0),"",MAX(F504,IF(ISNUMBER('Нормы и нормо-часы'!K505),ROUNDUP('Нормы и нормо-часы'!K505/(1-$F$3),0),0)))</f>
        <v>2200</v>
      </c>
      <c r="I504" s="9">
        <f>IF(OR(G504="",G504=0),"",MAX(G504,IF(ISNUMBER('Нормы и нормо-часы'!L505),ROUNDUP('Нормы и нормо-часы'!L505/(1-$F$3),0),0)))</f>
        <v>2500</v>
      </c>
      <c r="J504" s="10">
        <f t="shared" si="150"/>
        <v>0</v>
      </c>
      <c r="K504" s="10">
        <f t="shared" si="151"/>
        <v>0</v>
      </c>
      <c r="L504" s="8">
        <v>1300</v>
      </c>
      <c r="M504" s="8">
        <v>1450</v>
      </c>
      <c r="N504" s="10">
        <f t="shared" si="152"/>
        <v>0.40909090909090912</v>
      </c>
      <c r="O504" s="10">
        <f t="shared" si="153"/>
        <v>0.42</v>
      </c>
      <c r="P504" s="8">
        <f t="shared" si="154"/>
        <v>900</v>
      </c>
      <c r="Q504" s="8">
        <f t="shared" si="155"/>
        <v>1050</v>
      </c>
      <c r="R504" s="8">
        <v>1040.42</v>
      </c>
      <c r="S504" s="8">
        <v>1404.57</v>
      </c>
      <c r="T504" s="11">
        <f t="shared" si="156"/>
        <v>0.63844090909090911</v>
      </c>
      <c r="U504" s="7" t="s">
        <v>100</v>
      </c>
      <c r="V504" s="7" t="s">
        <v>1484</v>
      </c>
    </row>
    <row r="505" spans="1:22" x14ac:dyDescent="0.25">
      <c r="A505" s="7" t="s">
        <v>1485</v>
      </c>
      <c r="B505" s="7" t="s">
        <v>1486</v>
      </c>
      <c r="C505" s="7" t="s">
        <v>54</v>
      </c>
      <c r="D505" s="7"/>
      <c r="E505" s="7" t="s">
        <v>80</v>
      </c>
      <c r="F505" s="8">
        <v>450</v>
      </c>
      <c r="G505" s="8">
        <v>520</v>
      </c>
      <c r="H505" s="9">
        <f>IF(OR(F505="",F505=0),"",MAX(F505,IF(ISNUMBER('Нормы и нормо-часы'!K506),ROUNDUP('Нормы и нормо-часы'!K506/(1-$F$3),0),0)))</f>
        <v>450</v>
      </c>
      <c r="I505" s="9">
        <f>IF(OR(G505="",G505=0),"",MAX(G505,IF(ISNUMBER('Нормы и нормо-часы'!L506),ROUNDUP('Нормы и нормо-часы'!L506/(1-$F$3),0),0)))</f>
        <v>520</v>
      </c>
      <c r="J505" s="10">
        <f t="shared" si="150"/>
        <v>0</v>
      </c>
      <c r="K505" s="10">
        <f t="shared" si="151"/>
        <v>0</v>
      </c>
      <c r="L505" s="8">
        <v>260</v>
      </c>
      <c r="M505" s="8">
        <v>300</v>
      </c>
      <c r="N505" s="10">
        <f t="shared" si="152"/>
        <v>0.42222222222222222</v>
      </c>
      <c r="O505" s="10">
        <f t="shared" si="153"/>
        <v>0.42307692307692307</v>
      </c>
      <c r="P505" s="8">
        <f t="shared" si="154"/>
        <v>190</v>
      </c>
      <c r="Q505" s="8">
        <f t="shared" si="155"/>
        <v>220</v>
      </c>
      <c r="R505" s="8">
        <v>449.85</v>
      </c>
      <c r="S505" s="8">
        <v>607.29999999999995</v>
      </c>
      <c r="T505" s="11">
        <f t="shared" si="156"/>
        <v>1.3495555555555554</v>
      </c>
      <c r="U505" s="7" t="s">
        <v>1487</v>
      </c>
      <c r="V505" s="7"/>
    </row>
    <row r="506" spans="1:22" x14ac:dyDescent="0.25">
      <c r="A506" s="7" t="s">
        <v>1488</v>
      </c>
      <c r="B506" s="7" t="s">
        <v>1489</v>
      </c>
      <c r="C506" s="7" t="s">
        <v>1490</v>
      </c>
      <c r="D506" s="7"/>
      <c r="E506" s="7" t="s">
        <v>41</v>
      </c>
      <c r="F506" s="8">
        <v>1800</v>
      </c>
      <c r="G506" s="8">
        <v>2100</v>
      </c>
      <c r="H506" s="9">
        <f>IF(OR(F506="",F506=0),"",MAX(F506,IF(ISNUMBER('Нормы и нормо-часы'!K507),ROUNDUP('Нормы и нормо-часы'!K507/(1-$F$3),0),0)))</f>
        <v>1800</v>
      </c>
      <c r="I506" s="9">
        <f>IF(OR(G506="",G506=0),"",MAX(G506,IF(ISNUMBER('Нормы и нормо-часы'!L507),ROUNDUP('Нормы и нормо-часы'!L507/(1-$F$3),0),0)))</f>
        <v>2100</v>
      </c>
      <c r="J506" s="10">
        <f t="shared" si="150"/>
        <v>0</v>
      </c>
      <c r="K506" s="10">
        <f t="shared" si="151"/>
        <v>0</v>
      </c>
      <c r="L506" s="8">
        <v>900</v>
      </c>
      <c r="M506" s="8">
        <v>1000</v>
      </c>
      <c r="N506" s="10">
        <f t="shared" si="152"/>
        <v>0.5</v>
      </c>
      <c r="O506" s="10">
        <f t="shared" si="153"/>
        <v>0.52380952380952384</v>
      </c>
      <c r="P506" s="8">
        <f t="shared" si="154"/>
        <v>900</v>
      </c>
      <c r="Q506" s="8">
        <f t="shared" si="155"/>
        <v>1100</v>
      </c>
      <c r="R506" s="8">
        <v>2656.5</v>
      </c>
      <c r="S506" s="8">
        <v>3586.28</v>
      </c>
      <c r="T506" s="11">
        <f t="shared" si="156"/>
        <v>1.9923777777777778</v>
      </c>
      <c r="U506" s="7" t="s">
        <v>1491</v>
      </c>
      <c r="V506" s="7" t="s">
        <v>1492</v>
      </c>
    </row>
    <row r="507" spans="1:22" x14ac:dyDescent="0.25">
      <c r="A507" s="7" t="s">
        <v>1493</v>
      </c>
      <c r="B507" s="7" t="s">
        <v>1494</v>
      </c>
      <c r="C507" s="7" t="s">
        <v>54</v>
      </c>
      <c r="D507" s="7"/>
      <c r="E507" s="7" t="s">
        <v>85</v>
      </c>
      <c r="F507" s="8">
        <v>480</v>
      </c>
      <c r="G507" s="8">
        <v>550</v>
      </c>
      <c r="H507" s="9">
        <f>IF(OR(F507="",F507=0),"",MAX(F507,IF(ISNUMBER('Нормы и нормо-часы'!K508),ROUNDUP('Нормы и нормо-часы'!K508/(1-$F$3),0),0)))</f>
        <v>480</v>
      </c>
      <c r="I507" s="9">
        <f>IF(OR(G507="",G507=0),"",MAX(G507,IF(ISNUMBER('Нормы и нормо-часы'!L508),ROUNDUP('Нормы и нормо-часы'!L508/(1-$F$3),0),0)))</f>
        <v>550</v>
      </c>
      <c r="J507" s="10">
        <f t="shared" si="150"/>
        <v>0</v>
      </c>
      <c r="K507" s="10">
        <f t="shared" si="151"/>
        <v>0</v>
      </c>
      <c r="L507" s="8">
        <v>280</v>
      </c>
      <c r="M507" s="8">
        <v>320</v>
      </c>
      <c r="N507" s="10">
        <f t="shared" si="152"/>
        <v>0.41666666666666669</v>
      </c>
      <c r="O507" s="10">
        <f t="shared" si="153"/>
        <v>0.41818181818181815</v>
      </c>
      <c r="P507" s="8">
        <f t="shared" si="154"/>
        <v>200</v>
      </c>
      <c r="Q507" s="8">
        <f t="shared" si="155"/>
        <v>230</v>
      </c>
      <c r="R507" s="8">
        <v>381.57</v>
      </c>
      <c r="S507" s="8">
        <v>515.12</v>
      </c>
      <c r="T507" s="11">
        <f t="shared" si="156"/>
        <v>1.0731666666666666</v>
      </c>
      <c r="U507" s="7" t="s">
        <v>1495</v>
      </c>
      <c r="V507" s="7"/>
    </row>
    <row r="508" spans="1:22" x14ac:dyDescent="0.25">
      <c r="A508" s="7" t="s">
        <v>1496</v>
      </c>
      <c r="B508" s="7" t="s">
        <v>1497</v>
      </c>
      <c r="C508" s="7" t="s">
        <v>177</v>
      </c>
      <c r="D508" s="7"/>
      <c r="E508" s="7" t="s">
        <v>41</v>
      </c>
      <c r="F508" s="8">
        <v>60</v>
      </c>
      <c r="G508" s="8">
        <v>70</v>
      </c>
      <c r="H508" s="9">
        <f>IF(OR(F508="",F508=0),"",MAX(F508,IF(ISNUMBER('Нормы и нормо-часы'!K509),ROUNDUP('Нормы и нормо-часы'!K509/(1-$F$3),0),0)))</f>
        <v>60</v>
      </c>
      <c r="I508" s="9">
        <f>IF(OR(G508="",G508=0),"",MAX(G508,IF(ISNUMBER('Нормы и нормо-часы'!L509),ROUNDUP('Нормы и нормо-часы'!L509/(1-$F$3),0),0)))</f>
        <v>72</v>
      </c>
      <c r="J508" s="10">
        <f t="shared" si="150"/>
        <v>0</v>
      </c>
      <c r="K508" s="10">
        <f t="shared" si="151"/>
        <v>2.857142857142847E-2</v>
      </c>
      <c r="L508" s="8">
        <v>35</v>
      </c>
      <c r="M508" s="8">
        <v>40</v>
      </c>
      <c r="N508" s="10">
        <f t="shared" si="152"/>
        <v>0.41666666666666669</v>
      </c>
      <c r="O508" s="10">
        <f t="shared" si="153"/>
        <v>0.44444444444444442</v>
      </c>
      <c r="P508" s="8">
        <f t="shared" si="154"/>
        <v>25</v>
      </c>
      <c r="Q508" s="8">
        <f t="shared" si="155"/>
        <v>32</v>
      </c>
      <c r="R508" s="8">
        <v>140.55000000000001</v>
      </c>
      <c r="S508" s="8">
        <v>189.74</v>
      </c>
      <c r="T508" s="11">
        <f t="shared" si="156"/>
        <v>3.1623333333333337</v>
      </c>
      <c r="U508" s="7" t="s">
        <v>100</v>
      </c>
      <c r="V508" s="7" t="s">
        <v>1498</v>
      </c>
    </row>
    <row r="509" spans="1:22" x14ac:dyDescent="0.25">
      <c r="A509" s="7" t="s">
        <v>1499</v>
      </c>
      <c r="B509" s="7" t="s">
        <v>1500</v>
      </c>
      <c r="C509" s="7" t="s">
        <v>50</v>
      </c>
      <c r="D509" s="7"/>
      <c r="E509" s="7" t="s">
        <v>41</v>
      </c>
      <c r="F509" s="8">
        <v>120</v>
      </c>
      <c r="G509" s="8">
        <v>140</v>
      </c>
      <c r="H509" s="9">
        <f>IF(OR(F509="",F509=0),"",MAX(F509,IF(ISNUMBER('Нормы и нормо-часы'!K510),ROUNDUP('Нормы и нормо-часы'!K510/(1-$F$3),0),0)))</f>
        <v>120</v>
      </c>
      <c r="I509" s="9">
        <f>IF(OR(G509="",G509=0),"",MAX(G509,IF(ISNUMBER('Нормы и нормо-часы'!L510),ROUNDUP('Нормы и нормо-часы'!L510/(1-$F$3),0),0)))</f>
        <v>140</v>
      </c>
      <c r="J509" s="10">
        <f t="shared" si="150"/>
        <v>0</v>
      </c>
      <c r="K509" s="10">
        <f t="shared" si="151"/>
        <v>0</v>
      </c>
      <c r="L509" s="8">
        <v>70</v>
      </c>
      <c r="M509" s="8">
        <v>80</v>
      </c>
      <c r="N509" s="10">
        <f t="shared" si="152"/>
        <v>0.41666666666666669</v>
      </c>
      <c r="O509" s="10">
        <f t="shared" si="153"/>
        <v>0.42857142857142855</v>
      </c>
      <c r="P509" s="8">
        <f t="shared" si="154"/>
        <v>50</v>
      </c>
      <c r="Q509" s="8">
        <f t="shared" si="155"/>
        <v>60</v>
      </c>
      <c r="R509" s="8">
        <v>407.72</v>
      </c>
      <c r="S509" s="8">
        <v>550.41999999999996</v>
      </c>
      <c r="T509" s="11">
        <f t="shared" si="156"/>
        <v>4.5868333333333329</v>
      </c>
      <c r="U509" s="7" t="s">
        <v>100</v>
      </c>
      <c r="V509" s="7" t="s">
        <v>1501</v>
      </c>
    </row>
    <row r="510" spans="1:22" x14ac:dyDescent="0.25">
      <c r="A510" s="7" t="s">
        <v>1502</v>
      </c>
      <c r="B510" s="7" t="s">
        <v>1503</v>
      </c>
      <c r="C510" s="7" t="s">
        <v>50</v>
      </c>
      <c r="D510" s="7"/>
      <c r="E510" s="7" t="s">
        <v>41</v>
      </c>
      <c r="F510" s="8">
        <v>350</v>
      </c>
      <c r="G510" s="8">
        <v>400</v>
      </c>
      <c r="H510" s="9">
        <f>IF(OR(F510="",F510=0),"",MAX(F510,IF(ISNUMBER('Нормы и нормо-часы'!K511),ROUNDUP('Нормы и нормо-часы'!K511/(1-$F$3),0),0)))</f>
        <v>350</v>
      </c>
      <c r="I510" s="9">
        <f>IF(OR(G510="",G510=0),"",MAX(G510,IF(ISNUMBER('Нормы и нормо-часы'!L511),ROUNDUP('Нормы и нормо-часы'!L511/(1-$F$3),0),0)))</f>
        <v>400</v>
      </c>
      <c r="J510" s="10">
        <f t="shared" si="150"/>
        <v>0</v>
      </c>
      <c r="K510" s="10">
        <f t="shared" si="151"/>
        <v>0</v>
      </c>
      <c r="L510" s="8">
        <v>200</v>
      </c>
      <c r="M510" s="8">
        <v>230</v>
      </c>
      <c r="N510" s="10">
        <f t="shared" si="152"/>
        <v>0.42857142857142855</v>
      </c>
      <c r="O510" s="10">
        <f t="shared" si="153"/>
        <v>0.42499999999999999</v>
      </c>
      <c r="P510" s="8">
        <f t="shared" si="154"/>
        <v>150</v>
      </c>
      <c r="Q510" s="8">
        <f t="shared" si="155"/>
        <v>170</v>
      </c>
      <c r="R510" s="8">
        <v>280.91000000000003</v>
      </c>
      <c r="S510" s="8">
        <v>379.23</v>
      </c>
      <c r="T510" s="11">
        <f t="shared" si="156"/>
        <v>1.0835142857142859</v>
      </c>
      <c r="U510" s="7" t="s">
        <v>100</v>
      </c>
      <c r="V510" s="7"/>
    </row>
    <row r="511" spans="1:22" x14ac:dyDescent="0.25">
      <c r="A511" s="7" t="s">
        <v>1504</v>
      </c>
      <c r="B511" s="7" t="s">
        <v>1505</v>
      </c>
      <c r="C511" s="7" t="s">
        <v>54</v>
      </c>
      <c r="D511" s="7"/>
      <c r="E511" s="7" t="s">
        <v>279</v>
      </c>
      <c r="F511" s="8">
        <v>300</v>
      </c>
      <c r="G511" s="8">
        <v>350</v>
      </c>
      <c r="H511" s="9">
        <f>IF(OR(F511="",F511=0),"",MAX(F511,IF(ISNUMBER('Нормы и нормо-часы'!K512),ROUNDUP('Нормы и нормо-часы'!K512/(1-$F$3),0),0)))</f>
        <v>300</v>
      </c>
      <c r="I511" s="9">
        <f>IF(OR(G511="",G511=0),"",MAX(G511,IF(ISNUMBER('Нормы и нормо-часы'!L512),ROUNDUP('Нормы и нормо-часы'!L512/(1-$F$3),0),0)))</f>
        <v>350</v>
      </c>
      <c r="J511" s="10">
        <f t="shared" si="150"/>
        <v>0</v>
      </c>
      <c r="K511" s="10">
        <f t="shared" si="151"/>
        <v>0</v>
      </c>
      <c r="L511" s="8">
        <v>170</v>
      </c>
      <c r="M511" s="8">
        <v>200</v>
      </c>
      <c r="N511" s="10">
        <f t="shared" si="152"/>
        <v>0.43333333333333335</v>
      </c>
      <c r="O511" s="10">
        <f t="shared" si="153"/>
        <v>0.42857142857142855</v>
      </c>
      <c r="P511" s="8">
        <f t="shared" si="154"/>
        <v>130</v>
      </c>
      <c r="Q511" s="8">
        <f t="shared" si="155"/>
        <v>150</v>
      </c>
      <c r="R511" s="8">
        <v>416.88</v>
      </c>
      <c r="S511" s="8">
        <v>562.79</v>
      </c>
      <c r="T511" s="11">
        <f t="shared" si="156"/>
        <v>1.8759666666666666</v>
      </c>
      <c r="U511" s="7" t="s">
        <v>1176</v>
      </c>
      <c r="V511" s="7"/>
    </row>
    <row r="512" spans="1:22" x14ac:dyDescent="0.25">
      <c r="A512" s="7" t="s">
        <v>1506</v>
      </c>
      <c r="B512" s="7" t="s">
        <v>1507</v>
      </c>
      <c r="C512" s="7" t="s">
        <v>54</v>
      </c>
      <c r="D512" s="7"/>
      <c r="E512" s="7" t="s">
        <v>41</v>
      </c>
      <c r="F512" s="8">
        <v>1100</v>
      </c>
      <c r="G512" s="8">
        <v>1250</v>
      </c>
      <c r="H512" s="9">
        <f>IF(OR(F512="",F512=0),"",MAX(F512,IF(ISNUMBER('Нормы и нормо-часы'!K513),ROUNDUP('Нормы и нормо-часы'!K513/(1-$F$3),0),0)))</f>
        <v>1200</v>
      </c>
      <c r="I512" s="9">
        <f>IF(OR(G512="",G512=0),"",MAX(G512,IF(ISNUMBER('Нормы и нормо-часы'!L513),ROUNDUP('Нормы и нормо-часы'!L513/(1-$F$3),0),0)))</f>
        <v>1440</v>
      </c>
      <c r="J512" s="10">
        <f t="shared" si="150"/>
        <v>9.0909090909090828E-2</v>
      </c>
      <c r="K512" s="10">
        <f t="shared" si="151"/>
        <v>0.15199999999999991</v>
      </c>
      <c r="L512" s="8">
        <v>640</v>
      </c>
      <c r="M512" s="8">
        <v>730</v>
      </c>
      <c r="N512" s="10">
        <f t="shared" si="152"/>
        <v>0.46666666666666667</v>
      </c>
      <c r="O512" s="10">
        <f t="shared" si="153"/>
        <v>0.49305555555555558</v>
      </c>
      <c r="P512" s="8">
        <f t="shared" si="154"/>
        <v>560</v>
      </c>
      <c r="Q512" s="8">
        <f t="shared" si="155"/>
        <v>710</v>
      </c>
      <c r="R512" s="8">
        <v>941.85</v>
      </c>
      <c r="S512" s="8">
        <v>1271.5</v>
      </c>
      <c r="T512" s="11">
        <f t="shared" si="156"/>
        <v>1.155909090909091</v>
      </c>
      <c r="U512" s="7" t="s">
        <v>100</v>
      </c>
      <c r="V512" s="7"/>
    </row>
    <row r="513" spans="1:22" x14ac:dyDescent="0.25">
      <c r="A513" s="12" t="s">
        <v>1508</v>
      </c>
      <c r="B513" s="12" t="s">
        <v>1509</v>
      </c>
      <c r="C513" s="12" t="s">
        <v>40</v>
      </c>
      <c r="D513" s="12" t="s">
        <v>58</v>
      </c>
      <c r="E513" s="7" t="s">
        <v>41</v>
      </c>
      <c r="F513" s="8">
        <v>25000</v>
      </c>
      <c r="G513" s="8">
        <v>28000</v>
      </c>
      <c r="H513" s="9">
        <f>IF(OR(F513="",F513=0),"",MAX(F513,IF(ISNUMBER('Нормы и нормо-часы'!K514),ROUNDUP('Нормы и нормо-часы'!K514/(1-$F$3),0),0)))</f>
        <v>25000</v>
      </c>
      <c r="I513" s="9">
        <f>IF(OR(G513="",G513=0),"",MAX(G513,IF(ISNUMBER('Нормы и нормо-часы'!L514),ROUNDUP('Нормы и нормо-часы'!L514/(1-$F$3),0),0)))</f>
        <v>28000</v>
      </c>
      <c r="J513" s="10">
        <f t="shared" si="150"/>
        <v>0</v>
      </c>
      <c r="K513" s="10">
        <f t="shared" si="151"/>
        <v>0</v>
      </c>
      <c r="L513" s="8">
        <v>14500</v>
      </c>
      <c r="M513" s="8">
        <v>16000</v>
      </c>
      <c r="N513" s="10">
        <f t="shared" si="152"/>
        <v>0.42</v>
      </c>
      <c r="O513" s="10">
        <f t="shared" si="153"/>
        <v>0.42857142857142855</v>
      </c>
      <c r="P513" s="8">
        <f t="shared" si="154"/>
        <v>10500</v>
      </c>
      <c r="Q513" s="8">
        <f t="shared" si="155"/>
        <v>12000</v>
      </c>
      <c r="R513" s="8"/>
      <c r="S513" s="8"/>
      <c r="T513" s="11" t="str">
        <f t="shared" si="156"/>
        <v/>
      </c>
      <c r="U513" s="7" t="s">
        <v>1455</v>
      </c>
      <c r="V513" s="7"/>
    </row>
    <row r="514" spans="1:22" x14ac:dyDescent="0.25">
      <c r="A514" s="12" t="s">
        <v>1510</v>
      </c>
      <c r="B514" s="12" t="s">
        <v>1511</v>
      </c>
      <c r="C514" s="12" t="s">
        <v>177</v>
      </c>
      <c r="D514" s="12" t="s">
        <v>58</v>
      </c>
      <c r="E514" s="7" t="s">
        <v>41</v>
      </c>
      <c r="F514" s="8">
        <v>450</v>
      </c>
      <c r="G514" s="8">
        <v>520</v>
      </c>
      <c r="H514" s="9">
        <f>IF(OR(F514="",F514=0),"",MAX(F514,IF(ISNUMBER('Нормы и нормо-часы'!K515),ROUNDUP('Нормы и нормо-часы'!K515/(1-$F$3),0),0)))</f>
        <v>450</v>
      </c>
      <c r="I514" s="9">
        <f>IF(OR(G514="",G514=0),"",MAX(G514,IF(ISNUMBER('Нормы и нормо-часы'!L515),ROUNDUP('Нормы и нормо-часы'!L515/(1-$F$3),0),0)))</f>
        <v>520</v>
      </c>
      <c r="J514" s="10">
        <f t="shared" si="150"/>
        <v>0</v>
      </c>
      <c r="K514" s="10">
        <f t="shared" si="151"/>
        <v>0</v>
      </c>
      <c r="L514" s="8">
        <v>260</v>
      </c>
      <c r="M514" s="8">
        <v>300</v>
      </c>
      <c r="N514" s="10">
        <f t="shared" si="152"/>
        <v>0.42222222222222222</v>
      </c>
      <c r="O514" s="10">
        <f t="shared" si="153"/>
        <v>0.42307692307692307</v>
      </c>
      <c r="P514" s="8">
        <f t="shared" si="154"/>
        <v>190</v>
      </c>
      <c r="Q514" s="8">
        <f t="shared" si="155"/>
        <v>220</v>
      </c>
      <c r="R514" s="8"/>
      <c r="S514" s="8"/>
      <c r="T514" s="11" t="str">
        <f t="shared" si="156"/>
        <v/>
      </c>
      <c r="U514" s="7" t="s">
        <v>1284</v>
      </c>
      <c r="V514" s="7"/>
    </row>
    <row r="515" spans="1:22" x14ac:dyDescent="0.25">
      <c r="A515" s="12" t="s">
        <v>1512</v>
      </c>
      <c r="B515" s="12" t="s">
        <v>1513</v>
      </c>
      <c r="C515" s="12" t="s">
        <v>177</v>
      </c>
      <c r="D515" s="12" t="s">
        <v>58</v>
      </c>
      <c r="E515" s="7" t="s">
        <v>41</v>
      </c>
      <c r="F515" s="8">
        <v>2800</v>
      </c>
      <c r="G515" s="8">
        <v>3200</v>
      </c>
      <c r="H515" s="9">
        <f>IF(OR(F515="",F515=0),"",MAX(F515,IF(ISNUMBER('Нормы и нормо-часы'!K516),ROUNDUP('Нормы и нормо-часы'!K516/(1-$F$3),0),0)))</f>
        <v>2800</v>
      </c>
      <c r="I515" s="9">
        <f>IF(OR(G515="",G515=0),"",MAX(G515,IF(ISNUMBER('Нормы и нормо-часы'!L516),ROUNDUP('Нормы и нормо-часы'!L516/(1-$F$3),0),0)))</f>
        <v>3200</v>
      </c>
      <c r="J515" s="10">
        <f t="shared" si="150"/>
        <v>0</v>
      </c>
      <c r="K515" s="10">
        <f t="shared" si="151"/>
        <v>0</v>
      </c>
      <c r="L515" s="8">
        <v>1600</v>
      </c>
      <c r="M515" s="8">
        <v>1850</v>
      </c>
      <c r="N515" s="10">
        <f t="shared" si="152"/>
        <v>0.42857142857142855</v>
      </c>
      <c r="O515" s="10">
        <f t="shared" si="153"/>
        <v>0.421875</v>
      </c>
      <c r="P515" s="8">
        <f t="shared" si="154"/>
        <v>1200</v>
      </c>
      <c r="Q515" s="8">
        <f t="shared" si="155"/>
        <v>1350</v>
      </c>
      <c r="R515" s="8"/>
      <c r="S515" s="8"/>
      <c r="T515" s="11" t="str">
        <f t="shared" si="156"/>
        <v/>
      </c>
      <c r="U515" s="7" t="s">
        <v>100</v>
      </c>
      <c r="V515" s="7"/>
    </row>
    <row r="516" spans="1:22" x14ac:dyDescent="0.25">
      <c r="A516" s="12" t="s">
        <v>1514</v>
      </c>
      <c r="B516" s="12" t="s">
        <v>1515</v>
      </c>
      <c r="C516" s="12" t="s">
        <v>50</v>
      </c>
      <c r="D516" s="12" t="s">
        <v>58</v>
      </c>
      <c r="E516" s="7" t="s">
        <v>41</v>
      </c>
      <c r="F516" s="8">
        <v>400</v>
      </c>
      <c r="G516" s="8">
        <v>460</v>
      </c>
      <c r="H516" s="9">
        <f>IF(OR(F516="",F516=0),"",MAX(F516,IF(ISNUMBER('Нормы и нормо-часы'!K517),ROUNDUP('Нормы и нормо-часы'!K517/(1-$F$3),0),0)))</f>
        <v>400</v>
      </c>
      <c r="I516" s="9">
        <f>IF(OR(G516="",G516=0),"",MAX(G516,IF(ISNUMBER('Нормы и нормо-часы'!L517),ROUNDUP('Нормы и нормо-часы'!L517/(1-$F$3),0),0)))</f>
        <v>460</v>
      </c>
      <c r="J516" s="10">
        <f t="shared" si="150"/>
        <v>0</v>
      </c>
      <c r="K516" s="10">
        <f t="shared" si="151"/>
        <v>0</v>
      </c>
      <c r="L516" s="8">
        <v>230</v>
      </c>
      <c r="M516" s="8">
        <v>265</v>
      </c>
      <c r="N516" s="10">
        <f t="shared" si="152"/>
        <v>0.42499999999999999</v>
      </c>
      <c r="O516" s="10">
        <f t="shared" si="153"/>
        <v>0.42391304347826086</v>
      </c>
      <c r="P516" s="8">
        <f t="shared" si="154"/>
        <v>170</v>
      </c>
      <c r="Q516" s="8">
        <f t="shared" si="155"/>
        <v>195</v>
      </c>
      <c r="R516" s="8"/>
      <c r="S516" s="8"/>
      <c r="T516" s="11" t="str">
        <f t="shared" si="156"/>
        <v/>
      </c>
      <c r="U516" s="7" t="s">
        <v>100</v>
      </c>
      <c r="V516" s="7"/>
    </row>
    <row r="517" spans="1:22" x14ac:dyDescent="0.25">
      <c r="A517" s="5" t="s">
        <v>1516</v>
      </c>
      <c r="B517" s="6"/>
      <c r="C517" s="6"/>
      <c r="D517" s="6"/>
      <c r="E517" s="6"/>
      <c r="F517" s="6"/>
      <c r="G517" s="6"/>
      <c r="H517" s="6"/>
      <c r="I517" s="6"/>
      <c r="J517" s="6"/>
      <c r="K517" s="6"/>
      <c r="L517" s="6"/>
      <c r="M517" s="6"/>
      <c r="N517" s="6"/>
      <c r="O517" s="6"/>
      <c r="P517" s="6"/>
      <c r="Q517" s="6"/>
      <c r="R517" s="6"/>
      <c r="S517" s="6"/>
      <c r="T517" s="6"/>
      <c r="U517" s="6"/>
      <c r="V517" s="6"/>
    </row>
    <row r="518" spans="1:22" x14ac:dyDescent="0.25">
      <c r="A518" s="7" t="s">
        <v>1517</v>
      </c>
      <c r="B518" s="7" t="s">
        <v>1518</v>
      </c>
      <c r="C518" s="7" t="s">
        <v>54</v>
      </c>
      <c r="D518" s="7"/>
      <c r="E518" s="7" t="s">
        <v>279</v>
      </c>
      <c r="F518" s="8">
        <v>250</v>
      </c>
      <c r="G518" s="8">
        <v>290</v>
      </c>
      <c r="H518" s="9">
        <f>IF(OR(F518="",F518=0),"",MAX(F518,IF(ISNUMBER('Нормы и нормо-часы'!K519),ROUNDUP('Нормы и нормо-часы'!K519/(1-$F$3),0),0)))</f>
        <v>251</v>
      </c>
      <c r="I518" s="9">
        <f>IF(OR(G518="",G518=0),"",MAX(G518,IF(ISNUMBER('Нормы и нормо-часы'!L519),ROUNDUP('Нормы и нормо-часы'!L519/(1-$F$3),0),0)))</f>
        <v>300</v>
      </c>
      <c r="J518" s="10">
        <f t="shared" ref="J518:J526" si="157">IF(OR(F518="",F518=0),"",H518/F518-1)</f>
        <v>4.0000000000000036E-3</v>
      </c>
      <c r="K518" s="10">
        <f t="shared" ref="K518:K526" si="158">IF(OR(G518="",G518=0),"",I518/G518-1)</f>
        <v>3.4482758620689724E-2</v>
      </c>
      <c r="L518" s="8">
        <v>140</v>
      </c>
      <c r="M518" s="8">
        <v>160</v>
      </c>
      <c r="N518" s="10">
        <f t="shared" ref="N518:N526" si="159">IF(OR(H518="",H518=0),"",(H518-L518)/H518)</f>
        <v>0.44223107569721115</v>
      </c>
      <c r="O518" s="10">
        <f t="shared" ref="O518:O526" si="160">IF(OR(I518="",I518=0),"",(I518-M518)/I518)</f>
        <v>0.46666666666666667</v>
      </c>
      <c r="P518" s="8">
        <f t="shared" ref="P518:P526" si="161">IF(H518="","",H518-L518)</f>
        <v>111</v>
      </c>
      <c r="Q518" s="8">
        <f t="shared" ref="Q518:Q526" si="162">IF(I518="","",I518-M518)</f>
        <v>140</v>
      </c>
      <c r="R518" s="8">
        <v>376.74</v>
      </c>
      <c r="S518" s="8">
        <v>508.6</v>
      </c>
      <c r="T518" s="11">
        <f t="shared" ref="T518:T526" si="163">IF(OR(S518="",F518="",F518=0),"",S518/F518)</f>
        <v>2.0344000000000002</v>
      </c>
      <c r="U518" s="7" t="s">
        <v>1519</v>
      </c>
      <c r="V518" s="7" t="s">
        <v>1520</v>
      </c>
    </row>
    <row r="519" spans="1:22" x14ac:dyDescent="0.25">
      <c r="A519" s="7" t="s">
        <v>1521</v>
      </c>
      <c r="B519" s="7" t="s">
        <v>1522</v>
      </c>
      <c r="C519" s="7" t="s">
        <v>54</v>
      </c>
      <c r="D519" s="7"/>
      <c r="E519" s="7" t="s">
        <v>279</v>
      </c>
      <c r="F519" s="8">
        <v>35</v>
      </c>
      <c r="G519" s="8">
        <v>40</v>
      </c>
      <c r="H519" s="9">
        <f>IF(OR(F519="",F519=0),"",MAX(F519,IF(ISNUMBER('Нормы и нормо-часы'!K520),ROUNDUP('Нормы и нормо-часы'!K520/(1-$F$3),0),0)))</f>
        <v>35</v>
      </c>
      <c r="I519" s="9">
        <f>IF(OR(G519="",G519=0),"",MAX(G519,IF(ISNUMBER('Нормы и нормо-часы'!L520),ROUNDUP('Нормы и нормо-часы'!L520/(1-$F$3),0),0)))</f>
        <v>40</v>
      </c>
      <c r="J519" s="10">
        <f t="shared" si="157"/>
        <v>0</v>
      </c>
      <c r="K519" s="10">
        <f t="shared" si="158"/>
        <v>0</v>
      </c>
      <c r="L519" s="8">
        <v>20</v>
      </c>
      <c r="M519" s="8">
        <v>23</v>
      </c>
      <c r="N519" s="10">
        <f t="shared" si="159"/>
        <v>0.42857142857142855</v>
      </c>
      <c r="O519" s="10">
        <f t="shared" si="160"/>
        <v>0.42499999999999999</v>
      </c>
      <c r="P519" s="8">
        <f t="shared" si="161"/>
        <v>15</v>
      </c>
      <c r="Q519" s="8">
        <f t="shared" si="162"/>
        <v>17</v>
      </c>
      <c r="R519" s="8">
        <v>77.7</v>
      </c>
      <c r="S519" s="8">
        <v>104.9</v>
      </c>
      <c r="T519" s="11">
        <f t="shared" si="163"/>
        <v>2.9971428571428573</v>
      </c>
      <c r="U519" s="7" t="s">
        <v>100</v>
      </c>
      <c r="V519" s="7" t="s">
        <v>1523</v>
      </c>
    </row>
    <row r="520" spans="1:22" x14ac:dyDescent="0.25">
      <c r="A520" s="7" t="s">
        <v>1524</v>
      </c>
      <c r="B520" s="7" t="s">
        <v>1525</v>
      </c>
      <c r="C520" s="7" t="s">
        <v>54</v>
      </c>
      <c r="D520" s="7"/>
      <c r="E520" s="7" t="s">
        <v>279</v>
      </c>
      <c r="F520" s="8">
        <v>60</v>
      </c>
      <c r="G520" s="8">
        <v>70</v>
      </c>
      <c r="H520" s="9">
        <f>IF(OR(F520="",F520=0),"",MAX(F520,IF(ISNUMBER('Нормы и нормо-часы'!K521),ROUNDUP('Нормы и нормо-часы'!K521/(1-$F$3),0),0)))</f>
        <v>60</v>
      </c>
      <c r="I520" s="9">
        <f>IF(OR(G520="",G520=0),"",MAX(G520,IF(ISNUMBER('Нормы и нормо-часы'!L521),ROUNDUP('Нормы и нормо-часы'!L521/(1-$F$3),0),0)))</f>
        <v>70</v>
      </c>
      <c r="J520" s="10">
        <f t="shared" si="157"/>
        <v>0</v>
      </c>
      <c r="K520" s="10">
        <f t="shared" si="158"/>
        <v>0</v>
      </c>
      <c r="L520" s="8">
        <v>35</v>
      </c>
      <c r="M520" s="8">
        <v>40</v>
      </c>
      <c r="N520" s="10">
        <f t="shared" si="159"/>
        <v>0.41666666666666669</v>
      </c>
      <c r="O520" s="10">
        <f t="shared" si="160"/>
        <v>0.42857142857142855</v>
      </c>
      <c r="P520" s="8">
        <f t="shared" si="161"/>
        <v>25</v>
      </c>
      <c r="Q520" s="8">
        <f t="shared" si="162"/>
        <v>30</v>
      </c>
      <c r="R520" s="8">
        <v>101.16</v>
      </c>
      <c r="S520" s="8">
        <v>136.57</v>
      </c>
      <c r="T520" s="11">
        <f t="shared" si="163"/>
        <v>2.2761666666666667</v>
      </c>
      <c r="U520" s="7" t="s">
        <v>100</v>
      </c>
      <c r="V520" s="7" t="s">
        <v>1526</v>
      </c>
    </row>
    <row r="521" spans="1:22" x14ac:dyDescent="0.25">
      <c r="A521" s="7" t="s">
        <v>1527</v>
      </c>
      <c r="B521" s="7" t="s">
        <v>1528</v>
      </c>
      <c r="C521" s="7" t="s">
        <v>54</v>
      </c>
      <c r="D521" s="7"/>
      <c r="E521" s="7" t="s">
        <v>279</v>
      </c>
      <c r="F521" s="8">
        <v>90</v>
      </c>
      <c r="G521" s="8">
        <v>105</v>
      </c>
      <c r="H521" s="9">
        <f>IF(OR(F521="",F521=0),"",MAX(F521,IF(ISNUMBER('Нормы и нормо-часы'!K522),ROUNDUP('Нормы и нормо-часы'!K522/(1-$F$3),0),0)))</f>
        <v>90</v>
      </c>
      <c r="I521" s="9">
        <f>IF(OR(G521="",G521=0),"",MAX(G521,IF(ISNUMBER('Нормы и нормо-часы'!L522),ROUNDUP('Нормы и нормо-часы'!L522/(1-$F$3),0),0)))</f>
        <v>105</v>
      </c>
      <c r="J521" s="10">
        <f t="shared" si="157"/>
        <v>0</v>
      </c>
      <c r="K521" s="10">
        <f t="shared" si="158"/>
        <v>0</v>
      </c>
      <c r="L521" s="8">
        <v>50</v>
      </c>
      <c r="M521" s="8">
        <v>58</v>
      </c>
      <c r="N521" s="10">
        <f t="shared" si="159"/>
        <v>0.44444444444444442</v>
      </c>
      <c r="O521" s="10">
        <f t="shared" si="160"/>
        <v>0.44761904761904764</v>
      </c>
      <c r="P521" s="8">
        <f t="shared" si="161"/>
        <v>40</v>
      </c>
      <c r="Q521" s="8">
        <f t="shared" si="162"/>
        <v>47</v>
      </c>
      <c r="R521" s="8">
        <v>71.8</v>
      </c>
      <c r="S521" s="8">
        <v>96.93</v>
      </c>
      <c r="T521" s="11">
        <f t="shared" si="163"/>
        <v>1.0770000000000002</v>
      </c>
      <c r="U521" s="7" t="s">
        <v>1529</v>
      </c>
      <c r="V521" s="7"/>
    </row>
    <row r="522" spans="1:22" x14ac:dyDescent="0.25">
      <c r="A522" s="7" t="s">
        <v>1530</v>
      </c>
      <c r="B522" s="7" t="s">
        <v>1531</v>
      </c>
      <c r="C522" s="7" t="s">
        <v>54</v>
      </c>
      <c r="D522" s="7"/>
      <c r="E522" s="7" t="s">
        <v>279</v>
      </c>
      <c r="F522" s="8">
        <v>100</v>
      </c>
      <c r="G522" s="8">
        <v>115</v>
      </c>
      <c r="H522" s="9">
        <f>IF(OR(F522="",F522=0),"",MAX(F522,IF(ISNUMBER('Нормы и нормо-часы'!K523),ROUNDUP('Нормы и нормо-часы'!K523/(1-$F$3),0),0)))</f>
        <v>100</v>
      </c>
      <c r="I522" s="9">
        <f>IF(OR(G522="",G522=0),"",MAX(G522,IF(ISNUMBER('Нормы и нормо-часы'!L523),ROUNDUP('Нормы и нормо-часы'!L523/(1-$F$3),0),0)))</f>
        <v>115</v>
      </c>
      <c r="J522" s="10">
        <f t="shared" si="157"/>
        <v>0</v>
      </c>
      <c r="K522" s="10">
        <f t="shared" si="158"/>
        <v>0</v>
      </c>
      <c r="L522" s="8">
        <v>60</v>
      </c>
      <c r="M522" s="8">
        <v>70</v>
      </c>
      <c r="N522" s="10">
        <f t="shared" si="159"/>
        <v>0.4</v>
      </c>
      <c r="O522" s="10">
        <f t="shared" si="160"/>
        <v>0.39130434782608697</v>
      </c>
      <c r="P522" s="8">
        <f t="shared" si="161"/>
        <v>40</v>
      </c>
      <c r="Q522" s="8">
        <f t="shared" si="162"/>
        <v>45</v>
      </c>
      <c r="R522" s="8">
        <v>103.54</v>
      </c>
      <c r="S522" s="8">
        <v>139.78</v>
      </c>
      <c r="T522" s="11">
        <f t="shared" si="163"/>
        <v>1.3977999999999999</v>
      </c>
      <c r="U522" s="7" t="s">
        <v>1532</v>
      </c>
      <c r="V522" s="7"/>
    </row>
    <row r="523" spans="1:22" x14ac:dyDescent="0.25">
      <c r="A523" s="7" t="s">
        <v>1533</v>
      </c>
      <c r="B523" s="7" t="s">
        <v>1534</v>
      </c>
      <c r="C523" s="7" t="s">
        <v>54</v>
      </c>
      <c r="D523" s="7"/>
      <c r="E523" s="7" t="s">
        <v>279</v>
      </c>
      <c r="F523" s="8">
        <v>550</v>
      </c>
      <c r="G523" s="8">
        <v>650</v>
      </c>
      <c r="H523" s="9">
        <f>IF(OR(F523="",F523=0),"",MAX(F523,IF(ISNUMBER('Нормы и нормо-часы'!K524),ROUNDUP('Нормы и нормо-часы'!K524/(1-$F$3),0),0)))</f>
        <v>550</v>
      </c>
      <c r="I523" s="9">
        <f>IF(OR(G523="",G523=0),"",MAX(G523,IF(ISNUMBER('Нормы и нормо-часы'!L524),ROUNDUP('Нормы и нормо-часы'!L524/(1-$F$3),0),0)))</f>
        <v>650</v>
      </c>
      <c r="J523" s="10">
        <f t="shared" si="157"/>
        <v>0</v>
      </c>
      <c r="K523" s="10">
        <f t="shared" si="158"/>
        <v>0</v>
      </c>
      <c r="L523" s="8">
        <v>320</v>
      </c>
      <c r="M523" s="8">
        <v>380</v>
      </c>
      <c r="N523" s="10">
        <f t="shared" si="159"/>
        <v>0.41818181818181815</v>
      </c>
      <c r="O523" s="10">
        <f t="shared" si="160"/>
        <v>0.41538461538461541</v>
      </c>
      <c r="P523" s="8">
        <f t="shared" si="161"/>
        <v>230</v>
      </c>
      <c r="Q523" s="8">
        <f t="shared" si="162"/>
        <v>270</v>
      </c>
      <c r="R523" s="8">
        <v>232</v>
      </c>
      <c r="S523" s="8">
        <v>313.2</v>
      </c>
      <c r="T523" s="11">
        <f t="shared" si="163"/>
        <v>0.56945454545454544</v>
      </c>
      <c r="U523" s="7" t="s">
        <v>1535</v>
      </c>
      <c r="V523" s="7" t="s">
        <v>1536</v>
      </c>
    </row>
    <row r="524" spans="1:22" x14ac:dyDescent="0.25">
      <c r="A524" s="7" t="s">
        <v>1537</v>
      </c>
      <c r="B524" s="7" t="s">
        <v>1538</v>
      </c>
      <c r="C524" s="7" t="s">
        <v>54</v>
      </c>
      <c r="D524" s="7"/>
      <c r="E524" s="7" t="s">
        <v>279</v>
      </c>
      <c r="F524" s="8">
        <v>330</v>
      </c>
      <c r="G524" s="8">
        <v>400</v>
      </c>
      <c r="H524" s="9">
        <f>IF(OR(F524="",F524=0),"",MAX(F524,IF(ISNUMBER('Нормы и нормо-часы'!K525),ROUNDUP('Нормы и нормо-часы'!K525/(1-$F$3),0),0)))</f>
        <v>330</v>
      </c>
      <c r="I524" s="9">
        <f>IF(OR(G524="",G524=0),"",MAX(G524,IF(ISNUMBER('Нормы и нормо-часы'!L525),ROUNDUP('Нормы и нормо-часы'!L525/(1-$F$3),0),0)))</f>
        <v>400</v>
      </c>
      <c r="J524" s="10">
        <f t="shared" si="157"/>
        <v>0</v>
      </c>
      <c r="K524" s="10">
        <f t="shared" si="158"/>
        <v>0</v>
      </c>
      <c r="L524" s="8">
        <v>190</v>
      </c>
      <c r="M524" s="8">
        <v>230</v>
      </c>
      <c r="N524" s="10">
        <f t="shared" si="159"/>
        <v>0.42424242424242425</v>
      </c>
      <c r="O524" s="10">
        <f t="shared" si="160"/>
        <v>0.42499999999999999</v>
      </c>
      <c r="P524" s="8">
        <f t="shared" si="161"/>
        <v>140</v>
      </c>
      <c r="Q524" s="8">
        <f t="shared" si="162"/>
        <v>170</v>
      </c>
      <c r="R524" s="8">
        <v>139.61000000000001</v>
      </c>
      <c r="S524" s="8">
        <v>188.47</v>
      </c>
      <c r="T524" s="11">
        <f t="shared" si="163"/>
        <v>0.57112121212121214</v>
      </c>
      <c r="U524" s="7" t="s">
        <v>1535</v>
      </c>
      <c r="V524" s="7" t="s">
        <v>1539</v>
      </c>
    </row>
    <row r="525" spans="1:22" x14ac:dyDescent="0.25">
      <c r="A525" s="12" t="s">
        <v>1540</v>
      </c>
      <c r="B525" s="12" t="s">
        <v>1541</v>
      </c>
      <c r="C525" s="12" t="s">
        <v>54</v>
      </c>
      <c r="D525" s="12" t="s">
        <v>58</v>
      </c>
      <c r="E525" s="7" t="s">
        <v>279</v>
      </c>
      <c r="F525" s="8">
        <v>1100</v>
      </c>
      <c r="G525" s="8">
        <v>1300</v>
      </c>
      <c r="H525" s="9">
        <f>IF(OR(F525="",F525=0),"",MAX(F525,IF(ISNUMBER('Нормы и нормо-часы'!K526),ROUNDUP('Нормы и нормо-часы'!K526/(1-$F$3),0),0)))</f>
        <v>1100</v>
      </c>
      <c r="I525" s="9">
        <f>IF(OR(G525="",G525=0),"",MAX(G525,IF(ISNUMBER('Нормы и нормо-часы'!L526),ROUNDUP('Нормы и нормо-часы'!L526/(1-$F$3),0),0)))</f>
        <v>1300</v>
      </c>
      <c r="J525" s="10">
        <f t="shared" si="157"/>
        <v>0</v>
      </c>
      <c r="K525" s="10">
        <f t="shared" si="158"/>
        <v>0</v>
      </c>
      <c r="L525" s="8">
        <v>640</v>
      </c>
      <c r="M525" s="8">
        <v>750</v>
      </c>
      <c r="N525" s="10">
        <f t="shared" si="159"/>
        <v>0.41818181818181815</v>
      </c>
      <c r="O525" s="10">
        <f t="shared" si="160"/>
        <v>0.42307692307692307</v>
      </c>
      <c r="P525" s="8">
        <f t="shared" si="161"/>
        <v>460</v>
      </c>
      <c r="Q525" s="8">
        <f t="shared" si="162"/>
        <v>550</v>
      </c>
      <c r="R525" s="8"/>
      <c r="S525" s="8"/>
      <c r="T525" s="11" t="str">
        <f t="shared" si="163"/>
        <v/>
      </c>
      <c r="U525" s="7" t="s">
        <v>1535</v>
      </c>
      <c r="V525" s="7"/>
    </row>
    <row r="526" spans="1:22" x14ac:dyDescent="0.25">
      <c r="A526" s="12" t="s">
        <v>1542</v>
      </c>
      <c r="B526" s="12" t="s">
        <v>1543</v>
      </c>
      <c r="C526" s="12" t="s">
        <v>54</v>
      </c>
      <c r="D526" s="12" t="s">
        <v>58</v>
      </c>
      <c r="E526" s="7" t="s">
        <v>279</v>
      </c>
      <c r="F526" s="8">
        <v>550</v>
      </c>
      <c r="G526" s="8">
        <v>650</v>
      </c>
      <c r="H526" s="9">
        <f>IF(OR(F526="",F526=0),"",MAX(F526,IF(ISNUMBER('Нормы и нормо-часы'!K527),ROUNDUP('Нормы и нормо-часы'!K527/(1-$F$3),0),0)))</f>
        <v>550</v>
      </c>
      <c r="I526" s="9">
        <f>IF(OR(G526="",G526=0),"",MAX(G526,IF(ISNUMBER('Нормы и нормо-часы'!L527),ROUNDUP('Нормы и нормо-часы'!L527/(1-$F$3),0),0)))</f>
        <v>650</v>
      </c>
      <c r="J526" s="10">
        <f t="shared" si="157"/>
        <v>0</v>
      </c>
      <c r="K526" s="10">
        <f t="shared" si="158"/>
        <v>0</v>
      </c>
      <c r="L526" s="8">
        <v>320</v>
      </c>
      <c r="M526" s="8">
        <v>380</v>
      </c>
      <c r="N526" s="10">
        <f t="shared" si="159"/>
        <v>0.41818181818181815</v>
      </c>
      <c r="O526" s="10">
        <f t="shared" si="160"/>
        <v>0.41538461538461541</v>
      </c>
      <c r="P526" s="8">
        <f t="shared" si="161"/>
        <v>230</v>
      </c>
      <c r="Q526" s="8">
        <f t="shared" si="162"/>
        <v>270</v>
      </c>
      <c r="R526" s="8"/>
      <c r="S526" s="8"/>
      <c r="T526" s="11" t="str">
        <f t="shared" si="163"/>
        <v/>
      </c>
      <c r="U526" s="7" t="s">
        <v>1544</v>
      </c>
      <c r="V526" s="7"/>
    </row>
    <row r="527" spans="1:22" x14ac:dyDescent="0.25">
      <c r="A527" s="5" t="s">
        <v>1545</v>
      </c>
      <c r="B527" s="6"/>
      <c r="C527" s="6"/>
      <c r="D527" s="6"/>
      <c r="E527" s="6"/>
      <c r="F527" s="6"/>
      <c r="G527" s="6"/>
      <c r="H527" s="6"/>
      <c r="I527" s="6"/>
      <c r="J527" s="6"/>
      <c r="K527" s="6"/>
      <c r="L527" s="6"/>
      <c r="M527" s="6"/>
      <c r="N527" s="6"/>
      <c r="O527" s="6"/>
      <c r="P527" s="6"/>
      <c r="Q527" s="6"/>
      <c r="R527" s="6"/>
      <c r="S527" s="6"/>
      <c r="T527" s="6"/>
      <c r="U527" s="6"/>
      <c r="V527" s="6"/>
    </row>
    <row r="528" spans="1:22" x14ac:dyDescent="0.25">
      <c r="A528" s="7" t="s">
        <v>1546</v>
      </c>
      <c r="B528" s="7" t="s">
        <v>1547</v>
      </c>
      <c r="C528" s="7" t="s">
        <v>28</v>
      </c>
      <c r="D528" s="7"/>
      <c r="E528" s="7" t="s">
        <v>203</v>
      </c>
      <c r="F528" s="8">
        <v>9000</v>
      </c>
      <c r="G528" s="8">
        <v>11000</v>
      </c>
      <c r="H528" s="9">
        <f>IF(OR(F528="",F528=0),"",MAX(F528,IF(ISNUMBER('Нормы и нормо-часы'!K529),ROUNDUP('Нормы и нормо-часы'!K529/(1-$F$3),0),0)))</f>
        <v>9000</v>
      </c>
      <c r="I528" s="9">
        <f>IF(OR(G528="",G528=0),"",MAX(G528,IF(ISNUMBER('Нормы и нормо-часы'!L529),ROUNDUP('Нормы и нормо-часы'!L529/(1-$F$3),0),0)))</f>
        <v>11000</v>
      </c>
      <c r="J528" s="10">
        <f t="shared" ref="J528:K533" si="164">IF(OR(F528="",F528=0),"",H528/F528-1)</f>
        <v>0</v>
      </c>
      <c r="K528" s="10">
        <f t="shared" si="164"/>
        <v>0</v>
      </c>
      <c r="L528" s="8">
        <v>5200</v>
      </c>
      <c r="M528" s="8">
        <v>6300</v>
      </c>
      <c r="N528" s="10">
        <f t="shared" ref="N528:O533" si="165">IF(OR(H528="",H528=0),"",(H528-L528)/H528)</f>
        <v>0.42222222222222222</v>
      </c>
      <c r="O528" s="10">
        <f t="shared" si="165"/>
        <v>0.42727272727272725</v>
      </c>
      <c r="P528" s="8">
        <f t="shared" ref="P528:Q533" si="166">IF(H528="","",H528-L528)</f>
        <v>3800</v>
      </c>
      <c r="Q528" s="8">
        <f t="shared" si="166"/>
        <v>4700</v>
      </c>
      <c r="R528" s="8">
        <v>16009.42</v>
      </c>
      <c r="S528" s="8">
        <v>21612.720000000001</v>
      </c>
      <c r="T528" s="11">
        <f t="shared" ref="T528:T533" si="167">IF(OR(S528="",F528="",F528=0),"",S528/F528)</f>
        <v>2.4014133333333336</v>
      </c>
      <c r="U528" s="7" t="s">
        <v>1387</v>
      </c>
      <c r="V528" s="7" t="s">
        <v>1548</v>
      </c>
    </row>
    <row r="529" spans="1:22" x14ac:dyDescent="0.25">
      <c r="A529" s="7" t="s">
        <v>1549</v>
      </c>
      <c r="B529" s="7" t="s">
        <v>1550</v>
      </c>
      <c r="C529" s="7" t="s">
        <v>28</v>
      </c>
      <c r="D529" s="7"/>
      <c r="E529" s="7" t="s">
        <v>203</v>
      </c>
      <c r="F529" s="8">
        <v>11000</v>
      </c>
      <c r="G529" s="8">
        <v>13000</v>
      </c>
      <c r="H529" s="9">
        <f>IF(OR(F529="",F529=0),"",MAX(F529,IF(ISNUMBER('Нормы и нормо-часы'!K530),ROUNDUP('Нормы и нормо-часы'!K530/(1-$F$3),0),0)))</f>
        <v>11000</v>
      </c>
      <c r="I529" s="9">
        <f>IF(OR(G529="",G529=0),"",MAX(G529,IF(ISNUMBER('Нормы и нормо-часы'!L530),ROUNDUP('Нормы и нормо-часы'!L530/(1-$F$3),0),0)))</f>
        <v>13000</v>
      </c>
      <c r="J529" s="10">
        <f t="shared" si="164"/>
        <v>0</v>
      </c>
      <c r="K529" s="10">
        <f t="shared" si="164"/>
        <v>0</v>
      </c>
      <c r="L529" s="8">
        <v>6400</v>
      </c>
      <c r="M529" s="8">
        <v>7500</v>
      </c>
      <c r="N529" s="10">
        <f t="shared" si="165"/>
        <v>0.41818181818181815</v>
      </c>
      <c r="O529" s="10">
        <f t="shared" si="165"/>
        <v>0.42307692307692307</v>
      </c>
      <c r="P529" s="8">
        <f t="shared" si="166"/>
        <v>4600</v>
      </c>
      <c r="Q529" s="8">
        <f t="shared" si="166"/>
        <v>5500</v>
      </c>
      <c r="R529" s="8">
        <v>14410.17</v>
      </c>
      <c r="S529" s="8">
        <v>19453.73</v>
      </c>
      <c r="T529" s="11">
        <f t="shared" si="167"/>
        <v>1.7685209090909091</v>
      </c>
      <c r="U529" s="7" t="s">
        <v>1387</v>
      </c>
      <c r="V529" s="7"/>
    </row>
    <row r="530" spans="1:22" x14ac:dyDescent="0.25">
      <c r="A530" s="7" t="s">
        <v>1551</v>
      </c>
      <c r="B530" s="7" t="s">
        <v>1552</v>
      </c>
      <c r="C530" s="7" t="s">
        <v>28</v>
      </c>
      <c r="D530" s="7"/>
      <c r="E530" s="7" t="s">
        <v>203</v>
      </c>
      <c r="F530" s="8">
        <v>8500</v>
      </c>
      <c r="G530" s="8">
        <v>10000</v>
      </c>
      <c r="H530" s="9">
        <f>IF(OR(F530="",F530=0),"",MAX(F530,IF(ISNUMBER('Нормы и нормо-часы'!K531),ROUNDUP('Нормы и нормо-часы'!K531/(1-$F$3),0),0)))</f>
        <v>8500</v>
      </c>
      <c r="I530" s="9">
        <f>IF(OR(G530="",G530=0),"",MAX(G530,IF(ISNUMBER('Нормы и нормо-часы'!L531),ROUNDUP('Нормы и нормо-часы'!L531/(1-$F$3),0),0)))</f>
        <v>10000</v>
      </c>
      <c r="J530" s="10">
        <f t="shared" si="164"/>
        <v>0</v>
      </c>
      <c r="K530" s="10">
        <f t="shared" si="164"/>
        <v>0</v>
      </c>
      <c r="L530" s="8">
        <v>4900</v>
      </c>
      <c r="M530" s="8">
        <v>5800</v>
      </c>
      <c r="N530" s="10">
        <f t="shared" si="165"/>
        <v>0.42352941176470588</v>
      </c>
      <c r="O530" s="10">
        <f t="shared" si="165"/>
        <v>0.42</v>
      </c>
      <c r="P530" s="8">
        <f t="shared" si="166"/>
        <v>3600</v>
      </c>
      <c r="Q530" s="8">
        <f t="shared" si="166"/>
        <v>4200</v>
      </c>
      <c r="R530" s="8">
        <v>3619.68</v>
      </c>
      <c r="S530" s="8">
        <v>4886.57</v>
      </c>
      <c r="T530" s="11">
        <f t="shared" si="167"/>
        <v>0.57489058823529404</v>
      </c>
      <c r="U530" s="7" t="s">
        <v>1387</v>
      </c>
      <c r="V530" s="7" t="s">
        <v>1553</v>
      </c>
    </row>
    <row r="531" spans="1:22" x14ac:dyDescent="0.25">
      <c r="A531" s="7" t="s">
        <v>1554</v>
      </c>
      <c r="B531" s="7" t="s">
        <v>1555</v>
      </c>
      <c r="C531" s="7" t="s">
        <v>28</v>
      </c>
      <c r="D531" s="7"/>
      <c r="E531" s="7" t="s">
        <v>203</v>
      </c>
      <c r="F531" s="8">
        <v>14000</v>
      </c>
      <c r="G531" s="8">
        <v>16500</v>
      </c>
      <c r="H531" s="9">
        <f>IF(OR(F531="",F531=0),"",MAX(F531,IF(ISNUMBER('Нормы и нормо-часы'!K532),ROUNDUP('Нормы и нормо-часы'!K532/(1-$F$3),0),0)))</f>
        <v>14000</v>
      </c>
      <c r="I531" s="9">
        <f>IF(OR(G531="",G531=0),"",MAX(G531,IF(ISNUMBER('Нормы и нормо-часы'!L532),ROUNDUP('Нормы и нормо-часы'!L532/(1-$F$3),0),0)))</f>
        <v>16500</v>
      </c>
      <c r="J531" s="10">
        <f t="shared" si="164"/>
        <v>0</v>
      </c>
      <c r="K531" s="10">
        <f t="shared" si="164"/>
        <v>0</v>
      </c>
      <c r="L531" s="8">
        <v>8100</v>
      </c>
      <c r="M531" s="8">
        <v>9500</v>
      </c>
      <c r="N531" s="10">
        <f t="shared" si="165"/>
        <v>0.42142857142857143</v>
      </c>
      <c r="O531" s="10">
        <f t="shared" si="165"/>
        <v>0.42424242424242425</v>
      </c>
      <c r="P531" s="8">
        <f t="shared" si="166"/>
        <v>5900</v>
      </c>
      <c r="Q531" s="8">
        <f t="shared" si="166"/>
        <v>7000</v>
      </c>
      <c r="R531" s="8">
        <v>5167.76</v>
      </c>
      <c r="S531" s="8">
        <v>6976.48</v>
      </c>
      <c r="T531" s="11">
        <f t="shared" si="167"/>
        <v>0.49831999999999999</v>
      </c>
      <c r="U531" s="7" t="s">
        <v>100</v>
      </c>
      <c r="V531" s="7" t="s">
        <v>1556</v>
      </c>
    </row>
    <row r="532" spans="1:22" x14ac:dyDescent="0.25">
      <c r="A532" s="12" t="s">
        <v>1557</v>
      </c>
      <c r="B532" s="12" t="s">
        <v>1558</v>
      </c>
      <c r="C532" s="12" t="s">
        <v>40</v>
      </c>
      <c r="D532" s="12" t="s">
        <v>58</v>
      </c>
      <c r="E532" s="7" t="s">
        <v>203</v>
      </c>
      <c r="F532" s="8">
        <v>16000</v>
      </c>
      <c r="G532" s="8">
        <v>18000</v>
      </c>
      <c r="H532" s="9">
        <f>IF(OR(F532="",F532=0),"",MAX(F532,IF(ISNUMBER('Нормы и нормо-часы'!K533),ROUNDUP('Нормы и нормо-часы'!K533/(1-$F$3),0),0)))</f>
        <v>19200</v>
      </c>
      <c r="I532" s="9">
        <f>IF(OR(G532="",G532=0),"",MAX(G532,IF(ISNUMBER('Нормы и нормо-часы'!L533),ROUNDUP('Нормы и нормо-часы'!L533/(1-$F$3),0),0)))</f>
        <v>22800</v>
      </c>
      <c r="J532" s="10">
        <f t="shared" si="164"/>
        <v>0.19999999999999996</v>
      </c>
      <c r="K532" s="10">
        <f t="shared" si="164"/>
        <v>0.26666666666666661</v>
      </c>
      <c r="L532" s="8">
        <v>9300</v>
      </c>
      <c r="M532" s="8">
        <v>10500</v>
      </c>
      <c r="N532" s="10">
        <f t="shared" si="165"/>
        <v>0.515625</v>
      </c>
      <c r="O532" s="10">
        <f t="shared" si="165"/>
        <v>0.53947368421052633</v>
      </c>
      <c r="P532" s="8">
        <f t="shared" si="166"/>
        <v>9900</v>
      </c>
      <c r="Q532" s="8">
        <f t="shared" si="166"/>
        <v>12300</v>
      </c>
      <c r="R532" s="8"/>
      <c r="S532" s="8"/>
      <c r="T532" s="11" t="str">
        <f t="shared" si="167"/>
        <v/>
      </c>
      <c r="U532" s="7" t="s">
        <v>1559</v>
      </c>
      <c r="V532" s="7"/>
    </row>
    <row r="533" spans="1:22" x14ac:dyDescent="0.25">
      <c r="A533" s="12" t="s">
        <v>1560</v>
      </c>
      <c r="B533" s="12" t="s">
        <v>1561</v>
      </c>
      <c r="C533" s="12" t="s">
        <v>28</v>
      </c>
      <c r="D533" s="12" t="s">
        <v>58</v>
      </c>
      <c r="E533" s="7" t="s">
        <v>203</v>
      </c>
      <c r="F533" s="8">
        <v>10000</v>
      </c>
      <c r="G533" s="8">
        <v>12000</v>
      </c>
      <c r="H533" s="9">
        <f>IF(OR(F533="",F533=0),"",MAX(F533,IF(ISNUMBER('Нормы и нормо-часы'!K534),ROUNDUP('Нормы и нормо-часы'!K534/(1-$F$3),0),0)))</f>
        <v>10000</v>
      </c>
      <c r="I533" s="9">
        <f>IF(OR(G533="",G533=0),"",MAX(G533,IF(ISNUMBER('Нормы и нормо-часы'!L534),ROUNDUP('Нормы и нормо-часы'!L534/(1-$F$3),0),0)))</f>
        <v>12000</v>
      </c>
      <c r="J533" s="10">
        <f t="shared" si="164"/>
        <v>0</v>
      </c>
      <c r="K533" s="10">
        <f t="shared" si="164"/>
        <v>0</v>
      </c>
      <c r="L533" s="8">
        <v>5800</v>
      </c>
      <c r="M533" s="8">
        <v>6900</v>
      </c>
      <c r="N533" s="10">
        <f t="shared" si="165"/>
        <v>0.42</v>
      </c>
      <c r="O533" s="10">
        <f t="shared" si="165"/>
        <v>0.42499999999999999</v>
      </c>
      <c r="P533" s="8">
        <f t="shared" si="166"/>
        <v>4200</v>
      </c>
      <c r="Q533" s="8">
        <f t="shared" si="166"/>
        <v>5100</v>
      </c>
      <c r="R533" s="8"/>
      <c r="S533" s="8"/>
      <c r="T533" s="11" t="str">
        <f t="shared" si="167"/>
        <v/>
      </c>
      <c r="U533" s="7" t="s">
        <v>1387</v>
      </c>
      <c r="V533" s="7"/>
    </row>
    <row r="534" spans="1:22" x14ac:dyDescent="0.25">
      <c r="A534" s="5" t="s">
        <v>1562</v>
      </c>
      <c r="B534" s="6"/>
      <c r="C534" s="6"/>
      <c r="D534" s="6"/>
      <c r="E534" s="6"/>
      <c r="F534" s="6"/>
      <c r="G534" s="6"/>
      <c r="H534" s="6"/>
      <c r="I534" s="6"/>
      <c r="J534" s="6"/>
      <c r="K534" s="6"/>
      <c r="L534" s="6"/>
      <c r="M534" s="6"/>
      <c r="N534" s="6"/>
      <c r="O534" s="6"/>
      <c r="P534" s="6"/>
      <c r="Q534" s="6"/>
      <c r="R534" s="6"/>
      <c r="S534" s="6"/>
      <c r="T534" s="6"/>
      <c r="U534" s="6"/>
      <c r="V534" s="6"/>
    </row>
    <row r="535" spans="1:22" x14ac:dyDescent="0.25">
      <c r="A535" s="7" t="s">
        <v>1563</v>
      </c>
      <c r="B535" s="7" t="s">
        <v>1564</v>
      </c>
      <c r="C535" s="7" t="s">
        <v>28</v>
      </c>
      <c r="D535" s="7"/>
      <c r="E535" s="7" t="s">
        <v>355</v>
      </c>
      <c r="F535" s="8">
        <v>3500</v>
      </c>
      <c r="G535" s="8">
        <v>4000</v>
      </c>
      <c r="H535" s="9">
        <f>IF(OR(F535="",F535=0),"",MAX(F535,IF(ISNUMBER('Нормы и нормо-часы'!K536),ROUNDUP('Нормы и нормо-часы'!K536/(1-$F$3),0),0)))</f>
        <v>3734</v>
      </c>
      <c r="I535" s="9">
        <f>IF(OR(G535="",G535=0),"",MAX(G535,IF(ISNUMBER('Нормы и нормо-часы'!L536),ROUNDUP('Нормы и нормо-часы'!L536/(1-$F$3),0),0)))</f>
        <v>4434</v>
      </c>
      <c r="J535" s="10">
        <f t="shared" ref="J535:K542" si="168">IF(OR(F535="",F535=0),"",H535/F535-1)</f>
        <v>6.6857142857142948E-2</v>
      </c>
      <c r="K535" s="10">
        <f t="shared" si="168"/>
        <v>0.10850000000000004</v>
      </c>
      <c r="L535" s="8">
        <v>2000</v>
      </c>
      <c r="M535" s="8">
        <v>2300</v>
      </c>
      <c r="N535" s="10">
        <f t="shared" ref="N535:O542" si="169">IF(OR(H535="",H535=0),"",(H535-L535)/H535)</f>
        <v>0.46438136047134443</v>
      </c>
      <c r="O535" s="10">
        <f t="shared" si="169"/>
        <v>0.48128101037437981</v>
      </c>
      <c r="P535" s="8">
        <f t="shared" ref="P535:Q542" si="170">IF(H535="","",H535-L535)</f>
        <v>1734</v>
      </c>
      <c r="Q535" s="8">
        <f t="shared" si="170"/>
        <v>2134</v>
      </c>
      <c r="R535" s="8">
        <v>4820.01</v>
      </c>
      <c r="S535" s="8">
        <v>6507.01</v>
      </c>
      <c r="T535" s="11">
        <f t="shared" ref="T535:T542" si="171">IF(OR(S535="",F535="",F535=0),"",S535/F535)</f>
        <v>1.8591457142857144</v>
      </c>
      <c r="U535" s="7" t="s">
        <v>1565</v>
      </c>
      <c r="V535" s="7" t="s">
        <v>1566</v>
      </c>
    </row>
    <row r="536" spans="1:22" x14ac:dyDescent="0.25">
      <c r="A536" s="7" t="s">
        <v>1567</v>
      </c>
      <c r="B536" s="7" t="s">
        <v>1568</v>
      </c>
      <c r="C536" s="7" t="s">
        <v>54</v>
      </c>
      <c r="D536" s="7"/>
      <c r="E536" s="7" t="s">
        <v>85</v>
      </c>
      <c r="F536" s="8">
        <v>1300</v>
      </c>
      <c r="G536" s="8">
        <v>1450</v>
      </c>
      <c r="H536" s="9">
        <f>IF(OR(F536="",F536=0),"",MAX(F536,IF(ISNUMBER('Нормы и нормо-часы'!K537),ROUNDUP('Нормы и нормо-часы'!K537/(1-$F$3),0),0)))</f>
        <v>1300</v>
      </c>
      <c r="I536" s="9">
        <f>IF(OR(G536="",G536=0),"",MAX(G536,IF(ISNUMBER('Нормы и нормо-часы'!L537),ROUNDUP('Нормы и нормо-часы'!L537/(1-$F$3),0),0)))</f>
        <v>1450</v>
      </c>
      <c r="J536" s="10">
        <f t="shared" si="168"/>
        <v>0</v>
      </c>
      <c r="K536" s="10">
        <f t="shared" si="168"/>
        <v>0</v>
      </c>
      <c r="L536" s="8">
        <v>750</v>
      </c>
      <c r="M536" s="8">
        <v>840</v>
      </c>
      <c r="N536" s="10">
        <f t="shared" si="169"/>
        <v>0.42307692307692307</v>
      </c>
      <c r="O536" s="10">
        <f t="shared" si="169"/>
        <v>0.4206896551724138</v>
      </c>
      <c r="P536" s="8">
        <f t="shared" si="170"/>
        <v>550</v>
      </c>
      <c r="Q536" s="8">
        <f t="shared" si="170"/>
        <v>610</v>
      </c>
      <c r="R536" s="8">
        <v>2732.08</v>
      </c>
      <c r="S536" s="8">
        <v>3688.31</v>
      </c>
      <c r="T536" s="11">
        <f t="shared" si="171"/>
        <v>2.8371615384615385</v>
      </c>
      <c r="U536" s="7" t="s">
        <v>1569</v>
      </c>
      <c r="V536" s="7" t="s">
        <v>1570</v>
      </c>
    </row>
    <row r="537" spans="1:22" x14ac:dyDescent="0.25">
      <c r="A537" s="7" t="s">
        <v>1571</v>
      </c>
      <c r="B537" s="7" t="s">
        <v>1572</v>
      </c>
      <c r="C537" s="7" t="s">
        <v>28</v>
      </c>
      <c r="D537" s="7"/>
      <c r="E537" s="7" t="s">
        <v>355</v>
      </c>
      <c r="F537" s="8">
        <v>5000</v>
      </c>
      <c r="G537" s="8">
        <v>5800</v>
      </c>
      <c r="H537" s="9">
        <f>IF(OR(F537="",F537=0),"",MAX(F537,IF(ISNUMBER('Нормы и нормо-часы'!K538),ROUNDUP('Нормы и нормо-часы'!K538/(1-$F$3),0),0)))</f>
        <v>5334</v>
      </c>
      <c r="I537" s="9">
        <f>IF(OR(G537="",G537=0),"",MAX(G537,IF(ISNUMBER('Нормы и нормо-часы'!L538),ROUNDUP('Нормы и нормо-часы'!L538/(1-$F$3),0),0)))</f>
        <v>6334</v>
      </c>
      <c r="J537" s="10">
        <f t="shared" si="168"/>
        <v>6.6799999999999971E-2</v>
      </c>
      <c r="K537" s="10">
        <f t="shared" si="168"/>
        <v>9.2068965517241308E-2</v>
      </c>
      <c r="L537" s="8">
        <v>3200</v>
      </c>
      <c r="M537" s="8">
        <v>3700</v>
      </c>
      <c r="N537" s="10">
        <f t="shared" si="169"/>
        <v>0.40007499062617174</v>
      </c>
      <c r="O537" s="10">
        <f t="shared" si="169"/>
        <v>0.41585096305652036</v>
      </c>
      <c r="P537" s="8">
        <f t="shared" si="170"/>
        <v>2134</v>
      </c>
      <c r="Q537" s="8">
        <f t="shared" si="170"/>
        <v>2634</v>
      </c>
      <c r="R537" s="8">
        <v>6341.12</v>
      </c>
      <c r="S537" s="8">
        <v>8560.51</v>
      </c>
      <c r="T537" s="11">
        <f t="shared" si="171"/>
        <v>1.712102</v>
      </c>
      <c r="U537" s="7" t="s">
        <v>1573</v>
      </c>
      <c r="V537" s="7"/>
    </row>
    <row r="538" spans="1:22" x14ac:dyDescent="0.25">
      <c r="A538" s="7" t="s">
        <v>1574</v>
      </c>
      <c r="B538" s="7" t="s">
        <v>1575</v>
      </c>
      <c r="C538" s="7" t="s">
        <v>186</v>
      </c>
      <c r="D538" s="7"/>
      <c r="E538" s="7" t="s">
        <v>355</v>
      </c>
      <c r="F538" s="8">
        <v>18000</v>
      </c>
      <c r="G538" s="8">
        <v>20000</v>
      </c>
      <c r="H538" s="9">
        <f>IF(OR(F538="",F538=0),"",MAX(F538,IF(ISNUMBER('Нормы и нормо-часы'!K539),ROUNDUP('Нормы и нормо-часы'!K539/(1-$F$3),0),0)))</f>
        <v>21334</v>
      </c>
      <c r="I538" s="9">
        <f>IF(OR(G538="",G538=0),"",MAX(G538,IF(ISNUMBER('Нормы и нормо-часы'!L539),ROUNDUP('Нормы и нормо-часы'!L539/(1-$F$3),0),0)))</f>
        <v>25334</v>
      </c>
      <c r="J538" s="10">
        <f t="shared" si="168"/>
        <v>0.18522222222222218</v>
      </c>
      <c r="K538" s="10">
        <f t="shared" si="168"/>
        <v>0.26669999999999994</v>
      </c>
      <c r="L538" s="8">
        <v>10500</v>
      </c>
      <c r="M538" s="8">
        <v>11500</v>
      </c>
      <c r="N538" s="10">
        <f t="shared" si="169"/>
        <v>0.50782788037873816</v>
      </c>
      <c r="O538" s="10">
        <f t="shared" si="169"/>
        <v>0.5460645772479672</v>
      </c>
      <c r="P538" s="8">
        <f t="shared" si="170"/>
        <v>10834</v>
      </c>
      <c r="Q538" s="8">
        <f t="shared" si="170"/>
        <v>13834</v>
      </c>
      <c r="R538" s="8">
        <v>65021.15</v>
      </c>
      <c r="S538" s="8">
        <v>87778.55</v>
      </c>
      <c r="T538" s="11">
        <f t="shared" si="171"/>
        <v>4.8765861111111111</v>
      </c>
      <c r="U538" s="7" t="s">
        <v>1576</v>
      </c>
      <c r="V538" s="7" t="s">
        <v>1577</v>
      </c>
    </row>
    <row r="539" spans="1:22" x14ac:dyDescent="0.25">
      <c r="A539" s="7" t="s">
        <v>1578</v>
      </c>
      <c r="B539" s="7" t="s">
        <v>1579</v>
      </c>
      <c r="C539" s="7" t="s">
        <v>177</v>
      </c>
      <c r="D539" s="7"/>
      <c r="E539" s="7" t="s">
        <v>355</v>
      </c>
      <c r="F539" s="8">
        <v>700</v>
      </c>
      <c r="G539" s="8">
        <v>800</v>
      </c>
      <c r="H539" s="9">
        <f>IF(OR(F539="",F539=0),"",MAX(F539,IF(ISNUMBER('Нормы и нормо-часы'!K540),ROUNDUP('Нормы и нормо-часы'!K540/(1-$F$3),0),0)))</f>
        <v>700</v>
      </c>
      <c r="I539" s="9">
        <f>IF(OR(G539="",G539=0),"",MAX(G539,IF(ISNUMBER('Нормы и нормо-часы'!L540),ROUNDUP('Нормы и нормо-часы'!L540/(1-$F$3),0),0)))</f>
        <v>800</v>
      </c>
      <c r="J539" s="10">
        <f t="shared" si="168"/>
        <v>0</v>
      </c>
      <c r="K539" s="10">
        <f t="shared" si="168"/>
        <v>0</v>
      </c>
      <c r="L539" s="8">
        <v>400</v>
      </c>
      <c r="M539" s="8">
        <v>460</v>
      </c>
      <c r="N539" s="10">
        <f t="shared" si="169"/>
        <v>0.42857142857142855</v>
      </c>
      <c r="O539" s="10">
        <f t="shared" si="169"/>
        <v>0.42499999999999999</v>
      </c>
      <c r="P539" s="8">
        <f t="shared" si="170"/>
        <v>300</v>
      </c>
      <c r="Q539" s="8">
        <f t="shared" si="170"/>
        <v>340</v>
      </c>
      <c r="R539" s="8">
        <v>1910.65</v>
      </c>
      <c r="S539" s="8">
        <v>2579.38</v>
      </c>
      <c r="T539" s="11">
        <f t="shared" si="171"/>
        <v>3.6848285714285716</v>
      </c>
      <c r="U539" s="7" t="s">
        <v>100</v>
      </c>
      <c r="V539" s="7" t="s">
        <v>1580</v>
      </c>
    </row>
    <row r="540" spans="1:22" x14ac:dyDescent="0.25">
      <c r="A540" s="12" t="s">
        <v>1581</v>
      </c>
      <c r="B540" s="12" t="s">
        <v>1582</v>
      </c>
      <c r="C540" s="12" t="s">
        <v>28</v>
      </c>
      <c r="D540" s="12" t="s">
        <v>58</v>
      </c>
      <c r="E540" s="7" t="s">
        <v>355</v>
      </c>
      <c r="F540" s="8">
        <v>3200</v>
      </c>
      <c r="G540" s="8">
        <v>3700</v>
      </c>
      <c r="H540" s="9">
        <f>IF(OR(F540="",F540=0),"",MAX(F540,IF(ISNUMBER('Нормы и нормо-часы'!K541),ROUNDUP('Нормы и нормо-часы'!K541/(1-$F$3),0),0)))</f>
        <v>3200</v>
      </c>
      <c r="I540" s="9">
        <f>IF(OR(G540="",G540=0),"",MAX(G540,IF(ISNUMBER('Нормы и нормо-часы'!L541),ROUNDUP('Нормы и нормо-часы'!L541/(1-$F$3),0),0)))</f>
        <v>3800</v>
      </c>
      <c r="J540" s="10">
        <f t="shared" si="168"/>
        <v>0</v>
      </c>
      <c r="K540" s="10">
        <f t="shared" si="168"/>
        <v>2.7027027027026973E-2</v>
      </c>
      <c r="L540" s="8">
        <v>1850</v>
      </c>
      <c r="M540" s="8">
        <v>2150</v>
      </c>
      <c r="N540" s="10">
        <f t="shared" si="169"/>
        <v>0.421875</v>
      </c>
      <c r="O540" s="10">
        <f t="shared" si="169"/>
        <v>0.43421052631578949</v>
      </c>
      <c r="P540" s="8">
        <f t="shared" si="170"/>
        <v>1350</v>
      </c>
      <c r="Q540" s="8">
        <f t="shared" si="170"/>
        <v>1650</v>
      </c>
      <c r="R540" s="8"/>
      <c r="S540" s="8"/>
      <c r="T540" s="11" t="str">
        <f t="shared" si="171"/>
        <v/>
      </c>
      <c r="U540" s="7" t="s">
        <v>1565</v>
      </c>
      <c r="V540" s="7"/>
    </row>
    <row r="541" spans="1:22" x14ac:dyDescent="0.25">
      <c r="A541" s="12" t="s">
        <v>1583</v>
      </c>
      <c r="B541" s="12" t="s">
        <v>1584</v>
      </c>
      <c r="C541" s="12" t="s">
        <v>28</v>
      </c>
      <c r="D541" s="12" t="s">
        <v>58</v>
      </c>
      <c r="E541" s="7" t="s">
        <v>355</v>
      </c>
      <c r="F541" s="8">
        <v>5500</v>
      </c>
      <c r="G541" s="8">
        <v>6300</v>
      </c>
      <c r="H541" s="9">
        <f>IF(OR(F541="",F541=0),"",MAX(F541,IF(ISNUMBER('Нормы и нормо-часы'!K542),ROUNDUP('Нормы и нормо-часы'!K542/(1-$F$3),0),0)))</f>
        <v>6400</v>
      </c>
      <c r="I541" s="9">
        <f>IF(OR(G541="",G541=0),"",MAX(G541,IF(ISNUMBER('Нормы и нормо-часы'!L542),ROUNDUP('Нормы и нормо-часы'!L542/(1-$F$3),0),0)))</f>
        <v>7600</v>
      </c>
      <c r="J541" s="10">
        <f t="shared" si="168"/>
        <v>0.16363636363636358</v>
      </c>
      <c r="K541" s="10">
        <f t="shared" si="168"/>
        <v>0.20634920634920628</v>
      </c>
      <c r="L541" s="8">
        <v>3200</v>
      </c>
      <c r="M541" s="8">
        <v>3650</v>
      </c>
      <c r="N541" s="10">
        <f t="shared" si="169"/>
        <v>0.5</v>
      </c>
      <c r="O541" s="10">
        <f t="shared" si="169"/>
        <v>0.51973684210526316</v>
      </c>
      <c r="P541" s="8">
        <f t="shared" si="170"/>
        <v>3200</v>
      </c>
      <c r="Q541" s="8">
        <f t="shared" si="170"/>
        <v>3950</v>
      </c>
      <c r="R541" s="8"/>
      <c r="S541" s="8"/>
      <c r="T541" s="11" t="str">
        <f t="shared" si="171"/>
        <v/>
      </c>
      <c r="U541" s="7" t="s">
        <v>1585</v>
      </c>
      <c r="V541" s="7"/>
    </row>
    <row r="542" spans="1:22" x14ac:dyDescent="0.25">
      <c r="A542" s="12" t="s">
        <v>1586</v>
      </c>
      <c r="B542" s="12" t="s">
        <v>1587</v>
      </c>
      <c r="C542" s="12" t="s">
        <v>54</v>
      </c>
      <c r="D542" s="12" t="s">
        <v>58</v>
      </c>
      <c r="E542" s="7" t="s">
        <v>85</v>
      </c>
      <c r="F542" s="8">
        <v>450</v>
      </c>
      <c r="G542" s="8">
        <v>520</v>
      </c>
      <c r="H542" s="9">
        <f>IF(OR(F542="",F542=0),"",MAX(F542,IF(ISNUMBER('Нормы и нормо-часы'!K543),ROUNDUP('Нормы и нормо-часы'!K543/(1-$F$3),0),0)))</f>
        <v>587</v>
      </c>
      <c r="I542" s="9">
        <f>IF(OR(G542="",G542=0),"",MAX(G542,IF(ISNUMBER('Нормы и нормо-часы'!L543),ROUNDUP('Нормы и нормо-часы'!L543/(1-$F$3),0),0)))</f>
        <v>694</v>
      </c>
      <c r="J542" s="10">
        <f t="shared" si="168"/>
        <v>0.30444444444444452</v>
      </c>
      <c r="K542" s="10">
        <f t="shared" si="168"/>
        <v>0.33461538461538454</v>
      </c>
      <c r="L542" s="8">
        <v>260</v>
      </c>
      <c r="M542" s="8">
        <v>300</v>
      </c>
      <c r="N542" s="10">
        <f t="shared" si="169"/>
        <v>0.55706984667802384</v>
      </c>
      <c r="O542" s="10">
        <f t="shared" si="169"/>
        <v>0.56772334293948123</v>
      </c>
      <c r="P542" s="8">
        <f t="shared" si="170"/>
        <v>327</v>
      </c>
      <c r="Q542" s="8">
        <f t="shared" si="170"/>
        <v>394</v>
      </c>
      <c r="R542" s="8"/>
      <c r="S542" s="8"/>
      <c r="T542" s="11" t="str">
        <f t="shared" si="171"/>
        <v/>
      </c>
      <c r="U542" s="7" t="s">
        <v>1588</v>
      </c>
      <c r="V542" s="7"/>
    </row>
    <row r="543" spans="1:22" x14ac:dyDescent="0.25">
      <c r="A543" s="5" t="s">
        <v>1589</v>
      </c>
      <c r="B543" s="6"/>
      <c r="C543" s="6"/>
      <c r="D543" s="6"/>
      <c r="E543" s="6"/>
      <c r="F543" s="6"/>
      <c r="G543" s="6"/>
      <c r="H543" s="6"/>
      <c r="I543" s="6"/>
      <c r="J543" s="6"/>
      <c r="K543" s="6"/>
      <c r="L543" s="6"/>
      <c r="M543" s="6"/>
      <c r="N543" s="6"/>
      <c r="O543" s="6"/>
      <c r="P543" s="6"/>
      <c r="Q543" s="6"/>
      <c r="R543" s="6"/>
      <c r="S543" s="6"/>
      <c r="T543" s="6"/>
      <c r="U543" s="6"/>
      <c r="V543" s="6"/>
    </row>
    <row r="544" spans="1:22" x14ac:dyDescent="0.25">
      <c r="A544" s="7" t="s">
        <v>1590</v>
      </c>
      <c r="B544" s="7" t="s">
        <v>1591</v>
      </c>
      <c r="C544" s="7" t="s">
        <v>54</v>
      </c>
      <c r="D544" s="7"/>
      <c r="E544" s="7" t="s">
        <v>85</v>
      </c>
      <c r="F544" s="8">
        <v>1800</v>
      </c>
      <c r="G544" s="8">
        <v>2200</v>
      </c>
      <c r="H544" s="9">
        <f>IF(OR(F544="",F544=0),"",MAX(F544,IF(ISNUMBER('Нормы и нормо-часы'!K545),ROUNDUP('Нормы и нормо-часы'!K545/(1-$F$3),0),0)))</f>
        <v>1800</v>
      </c>
      <c r="I544" s="9">
        <f>IF(OR(G544="",G544=0),"",MAX(G544,IF(ISNUMBER('Нормы и нормо-часы'!L545),ROUNDUP('Нормы и нормо-часы'!L545/(1-$F$3),0),0)))</f>
        <v>2200</v>
      </c>
      <c r="J544" s="10">
        <f t="shared" ref="J544:J567" si="172">IF(OR(F544="",F544=0),"",H544/F544-1)</f>
        <v>0</v>
      </c>
      <c r="K544" s="10">
        <f t="shared" ref="K544:K567" si="173">IF(OR(G544="",G544=0),"",I544/G544-1)</f>
        <v>0</v>
      </c>
      <c r="L544" s="8">
        <v>1050</v>
      </c>
      <c r="M544" s="8">
        <v>1250</v>
      </c>
      <c r="N544" s="10">
        <f t="shared" ref="N544:N567" si="174">IF(OR(H544="",H544=0),"",(H544-L544)/H544)</f>
        <v>0.41666666666666669</v>
      </c>
      <c r="O544" s="10">
        <f t="shared" ref="O544:O567" si="175">IF(OR(I544="",I544=0),"",(I544-M544)/I544)</f>
        <v>0.43181818181818182</v>
      </c>
      <c r="P544" s="8">
        <f t="shared" ref="P544:P567" si="176">IF(H544="","",H544-L544)</f>
        <v>750</v>
      </c>
      <c r="Q544" s="8">
        <f t="shared" ref="Q544:Q567" si="177">IF(I544="","",I544-M544)</f>
        <v>950</v>
      </c>
      <c r="R544" s="8">
        <v>1003.46</v>
      </c>
      <c r="S544" s="8">
        <v>1354.67</v>
      </c>
      <c r="T544" s="11">
        <f t="shared" ref="T544:T567" si="178">IF(OR(S544="",F544="",F544=0),"",S544/F544)</f>
        <v>0.75259444444444445</v>
      </c>
      <c r="U544" s="7" t="s">
        <v>1592</v>
      </c>
      <c r="V544" s="7" t="s">
        <v>1593</v>
      </c>
    </row>
    <row r="545" spans="1:22" x14ac:dyDescent="0.25">
      <c r="A545" s="7" t="s">
        <v>1594</v>
      </c>
      <c r="B545" s="7" t="s">
        <v>1595</v>
      </c>
      <c r="C545" s="7" t="s">
        <v>54</v>
      </c>
      <c r="D545" s="7"/>
      <c r="E545" s="7" t="s">
        <v>85</v>
      </c>
      <c r="F545" s="8">
        <v>500</v>
      </c>
      <c r="G545" s="8">
        <v>600</v>
      </c>
      <c r="H545" s="9">
        <f>IF(OR(F545="",F545=0),"",MAX(F545,IF(ISNUMBER('Нормы и нормо-часы'!K546),ROUNDUP('Нормы и нормо-часы'!K546/(1-$F$3),0),0)))</f>
        <v>500</v>
      </c>
      <c r="I545" s="9">
        <f>IF(OR(G545="",G545=0),"",MAX(G545,IF(ISNUMBER('Нормы и нормо-часы'!L546),ROUNDUP('Нормы и нормо-часы'!L546/(1-$F$3),0),0)))</f>
        <v>600</v>
      </c>
      <c r="J545" s="10">
        <f t="shared" si="172"/>
        <v>0</v>
      </c>
      <c r="K545" s="10">
        <f t="shared" si="173"/>
        <v>0</v>
      </c>
      <c r="L545" s="8">
        <v>290</v>
      </c>
      <c r="M545" s="8">
        <v>350</v>
      </c>
      <c r="N545" s="10">
        <f t="shared" si="174"/>
        <v>0.42</v>
      </c>
      <c r="O545" s="10">
        <f t="shared" si="175"/>
        <v>0.41666666666666669</v>
      </c>
      <c r="P545" s="8">
        <f t="shared" si="176"/>
        <v>210</v>
      </c>
      <c r="Q545" s="8">
        <f t="shared" si="177"/>
        <v>250</v>
      </c>
      <c r="R545" s="8">
        <v>439.73</v>
      </c>
      <c r="S545" s="8">
        <v>593.64</v>
      </c>
      <c r="T545" s="11">
        <f t="shared" si="178"/>
        <v>1.1872799999999999</v>
      </c>
      <c r="U545" s="7" t="s">
        <v>1495</v>
      </c>
      <c r="V545" s="7"/>
    </row>
    <row r="546" spans="1:22" x14ac:dyDescent="0.25">
      <c r="A546" s="7" t="s">
        <v>1596</v>
      </c>
      <c r="B546" s="7" t="s">
        <v>1597</v>
      </c>
      <c r="C546" s="7" t="s">
        <v>54</v>
      </c>
      <c r="D546" s="7"/>
      <c r="E546" s="7" t="s">
        <v>85</v>
      </c>
      <c r="F546" s="8">
        <v>4000</v>
      </c>
      <c r="G546" s="8">
        <v>4600</v>
      </c>
      <c r="H546" s="9">
        <f>IF(OR(F546="",F546=0),"",MAX(F546,IF(ISNUMBER('Нормы и нормо-часы'!K547),ROUNDUP('Нормы и нормо-часы'!K547/(1-$F$3),0),0)))</f>
        <v>4000</v>
      </c>
      <c r="I546" s="9">
        <f>IF(OR(G546="",G546=0),"",MAX(G546,IF(ISNUMBER('Нормы и нормо-часы'!L547),ROUNDUP('Нормы и нормо-часы'!L547/(1-$F$3),0),0)))</f>
        <v>4600</v>
      </c>
      <c r="J546" s="10">
        <f t="shared" si="172"/>
        <v>0</v>
      </c>
      <c r="K546" s="10">
        <f t="shared" si="173"/>
        <v>0</v>
      </c>
      <c r="L546" s="8">
        <v>2300</v>
      </c>
      <c r="M546" s="8">
        <v>2650</v>
      </c>
      <c r="N546" s="10">
        <f t="shared" si="174"/>
        <v>0.42499999999999999</v>
      </c>
      <c r="O546" s="10">
        <f t="shared" si="175"/>
        <v>0.42391304347826086</v>
      </c>
      <c r="P546" s="8">
        <f t="shared" si="176"/>
        <v>1700</v>
      </c>
      <c r="Q546" s="8">
        <f t="shared" si="177"/>
        <v>1950</v>
      </c>
      <c r="R546" s="8">
        <v>4519.6400000000003</v>
      </c>
      <c r="S546" s="8">
        <v>6101.51</v>
      </c>
      <c r="T546" s="11">
        <f t="shared" si="178"/>
        <v>1.5253775000000001</v>
      </c>
      <c r="U546" s="7" t="s">
        <v>1598</v>
      </c>
      <c r="V546" s="7"/>
    </row>
    <row r="547" spans="1:22" x14ac:dyDescent="0.25">
      <c r="A547" s="7" t="s">
        <v>1599</v>
      </c>
      <c r="B547" s="7" t="s">
        <v>1600</v>
      </c>
      <c r="C547" s="7" t="s">
        <v>28</v>
      </c>
      <c r="D547" s="7"/>
      <c r="E547" s="7" t="s">
        <v>85</v>
      </c>
      <c r="F547" s="8">
        <v>3800</v>
      </c>
      <c r="G547" s="8">
        <v>4300</v>
      </c>
      <c r="H547" s="9">
        <f>IF(OR(F547="",F547=0),"",MAX(F547,IF(ISNUMBER('Нормы и нормо-часы'!K548),ROUNDUP('Нормы и нормо-часы'!K548/(1-$F$3),0),0)))</f>
        <v>5134</v>
      </c>
      <c r="I547" s="9">
        <f>IF(OR(G547="",G547=0),"",MAX(G547,IF(ISNUMBER('Нормы и нормо-часы'!L548),ROUNDUP('Нормы и нормо-часы'!L548/(1-$F$3),0),0)))</f>
        <v>6067</v>
      </c>
      <c r="J547" s="10">
        <f t="shared" si="172"/>
        <v>0.35105263157894728</v>
      </c>
      <c r="K547" s="10">
        <f t="shared" si="173"/>
        <v>0.41093023255813943</v>
      </c>
      <c r="L547" s="8">
        <v>2200</v>
      </c>
      <c r="M547" s="8">
        <v>2500</v>
      </c>
      <c r="N547" s="10">
        <f t="shared" si="174"/>
        <v>0.5714842228282041</v>
      </c>
      <c r="O547" s="10">
        <f t="shared" si="175"/>
        <v>0.58793472886105158</v>
      </c>
      <c r="P547" s="8">
        <f t="shared" si="176"/>
        <v>2934</v>
      </c>
      <c r="Q547" s="8">
        <f t="shared" si="177"/>
        <v>3567</v>
      </c>
      <c r="R547" s="8">
        <v>2170.4899999999998</v>
      </c>
      <c r="S547" s="8">
        <v>2930.16</v>
      </c>
      <c r="T547" s="11">
        <f t="shared" si="178"/>
        <v>0.77109473684210528</v>
      </c>
      <c r="U547" s="7" t="s">
        <v>1601</v>
      </c>
      <c r="V547" s="7" t="s">
        <v>1602</v>
      </c>
    </row>
    <row r="548" spans="1:22" x14ac:dyDescent="0.25">
      <c r="A548" s="7" t="s">
        <v>1603</v>
      </c>
      <c r="B548" s="7" t="s">
        <v>1604</v>
      </c>
      <c r="C548" s="7" t="s">
        <v>28</v>
      </c>
      <c r="D548" s="7"/>
      <c r="E548" s="7" t="s">
        <v>85</v>
      </c>
      <c r="F548" s="8">
        <v>4200</v>
      </c>
      <c r="G548" s="8">
        <v>4800</v>
      </c>
      <c r="H548" s="9">
        <f>IF(OR(F548="",F548=0),"",MAX(F548,IF(ISNUMBER('Нормы и нормо-часы'!K549),ROUNDUP('Нормы и нормо-часы'!K549/(1-$F$3),0),0)))</f>
        <v>5867</v>
      </c>
      <c r="I548" s="9">
        <f>IF(OR(G548="",G548=0),"",MAX(G548,IF(ISNUMBER('Нормы и нормо-часы'!L549),ROUNDUP('Нормы и нормо-часы'!L549/(1-$F$3),0),0)))</f>
        <v>6934</v>
      </c>
      <c r="J548" s="10">
        <f t="shared" si="172"/>
        <v>0.39690476190476187</v>
      </c>
      <c r="K548" s="10">
        <f t="shared" si="173"/>
        <v>0.44458333333333333</v>
      </c>
      <c r="L548" s="8">
        <v>2400</v>
      </c>
      <c r="M548" s="8">
        <v>2750</v>
      </c>
      <c r="N548" s="10">
        <f t="shared" si="174"/>
        <v>0.59093233339014828</v>
      </c>
      <c r="O548" s="10">
        <f t="shared" si="175"/>
        <v>0.60340351889241417</v>
      </c>
      <c r="P548" s="8">
        <f t="shared" si="176"/>
        <v>3467</v>
      </c>
      <c r="Q548" s="8">
        <f t="shared" si="177"/>
        <v>4184</v>
      </c>
      <c r="R548" s="8">
        <v>2166.56</v>
      </c>
      <c r="S548" s="8">
        <v>2924.86</v>
      </c>
      <c r="T548" s="11">
        <f t="shared" si="178"/>
        <v>0.69639523809523818</v>
      </c>
      <c r="U548" s="7" t="s">
        <v>1176</v>
      </c>
      <c r="V548" s="7" t="s">
        <v>1605</v>
      </c>
    </row>
    <row r="549" spans="1:22" x14ac:dyDescent="0.25">
      <c r="A549" s="7" t="s">
        <v>1606</v>
      </c>
      <c r="B549" s="7" t="s">
        <v>1607</v>
      </c>
      <c r="C549" s="7" t="s">
        <v>54</v>
      </c>
      <c r="D549" s="7"/>
      <c r="E549" s="7" t="s">
        <v>85</v>
      </c>
      <c r="F549" s="8">
        <v>2200</v>
      </c>
      <c r="G549" s="8">
        <v>2500</v>
      </c>
      <c r="H549" s="9">
        <f>IF(OR(F549="",F549=0),"",MAX(F549,IF(ISNUMBER('Нормы и нормо-часы'!K550),ROUNDUP('Нормы и нормо-часы'!K550/(1-$F$3),0),0)))</f>
        <v>2200</v>
      </c>
      <c r="I549" s="9">
        <f>IF(OR(G549="",G549=0),"",MAX(G549,IF(ISNUMBER('Нормы и нормо-часы'!L550),ROUNDUP('Нормы и нормо-часы'!L550/(1-$F$3),0),0)))</f>
        <v>2500</v>
      </c>
      <c r="J549" s="10">
        <f t="shared" si="172"/>
        <v>0</v>
      </c>
      <c r="K549" s="10">
        <f t="shared" si="173"/>
        <v>0</v>
      </c>
      <c r="L549" s="8">
        <v>1270</v>
      </c>
      <c r="M549" s="8">
        <v>1450</v>
      </c>
      <c r="N549" s="10">
        <f t="shared" si="174"/>
        <v>0.42272727272727273</v>
      </c>
      <c r="O549" s="10">
        <f t="shared" si="175"/>
        <v>0.42</v>
      </c>
      <c r="P549" s="8">
        <f t="shared" si="176"/>
        <v>930</v>
      </c>
      <c r="Q549" s="8">
        <f t="shared" si="177"/>
        <v>1050</v>
      </c>
      <c r="R549" s="8">
        <v>1345.68</v>
      </c>
      <c r="S549" s="8">
        <v>1816.67</v>
      </c>
      <c r="T549" s="11">
        <f t="shared" si="178"/>
        <v>0.82575909090909094</v>
      </c>
      <c r="U549" s="7" t="s">
        <v>1495</v>
      </c>
      <c r="V549" s="7"/>
    </row>
    <row r="550" spans="1:22" x14ac:dyDescent="0.25">
      <c r="A550" s="7" t="s">
        <v>1608</v>
      </c>
      <c r="B550" s="7" t="s">
        <v>1609</v>
      </c>
      <c r="C550" s="7" t="s">
        <v>50</v>
      </c>
      <c r="D550" s="7"/>
      <c r="E550" s="7" t="s">
        <v>85</v>
      </c>
      <c r="F550" s="8">
        <v>200</v>
      </c>
      <c r="G550" s="8">
        <v>240</v>
      </c>
      <c r="H550" s="9">
        <f>IF(OR(F550="",F550=0),"",MAX(F550,IF(ISNUMBER('Нормы и нормо-часы'!K551),ROUNDUP('Нормы и нормо-часы'!K551/(1-$F$3),0),0)))</f>
        <v>200</v>
      </c>
      <c r="I550" s="9">
        <f>IF(OR(G550="",G550=0),"",MAX(G550,IF(ISNUMBER('Нормы и нормо-часы'!L551),ROUNDUP('Нормы и нормо-часы'!L551/(1-$F$3),0),0)))</f>
        <v>240</v>
      </c>
      <c r="J550" s="10">
        <f t="shared" si="172"/>
        <v>0</v>
      </c>
      <c r="K550" s="10">
        <f t="shared" si="173"/>
        <v>0</v>
      </c>
      <c r="L550" s="8">
        <v>115</v>
      </c>
      <c r="M550" s="8">
        <v>140</v>
      </c>
      <c r="N550" s="10">
        <f t="shared" si="174"/>
        <v>0.42499999999999999</v>
      </c>
      <c r="O550" s="10">
        <f t="shared" si="175"/>
        <v>0.41666666666666669</v>
      </c>
      <c r="P550" s="8">
        <f t="shared" si="176"/>
        <v>85</v>
      </c>
      <c r="Q550" s="8">
        <f t="shared" si="177"/>
        <v>100</v>
      </c>
      <c r="R550" s="8">
        <v>95.76</v>
      </c>
      <c r="S550" s="8">
        <v>129.28</v>
      </c>
      <c r="T550" s="11">
        <f t="shared" si="178"/>
        <v>0.64639999999999997</v>
      </c>
      <c r="U550" s="7" t="s">
        <v>1610</v>
      </c>
      <c r="V550" s="7" t="s">
        <v>1611</v>
      </c>
    </row>
    <row r="551" spans="1:22" x14ac:dyDescent="0.25">
      <c r="A551" s="7" t="s">
        <v>1612</v>
      </c>
      <c r="B551" s="7" t="s">
        <v>1613</v>
      </c>
      <c r="C551" s="7" t="s">
        <v>54</v>
      </c>
      <c r="D551" s="7"/>
      <c r="E551" s="7" t="s">
        <v>85</v>
      </c>
      <c r="F551" s="8">
        <v>2000</v>
      </c>
      <c r="G551" s="8">
        <v>2300</v>
      </c>
      <c r="H551" s="9">
        <f>IF(OR(F551="",F551=0),"",MAX(F551,IF(ISNUMBER('Нормы и нормо-часы'!K552),ROUNDUP('Нормы и нормо-часы'!K552/(1-$F$3),0),0)))</f>
        <v>2000</v>
      </c>
      <c r="I551" s="9">
        <f>IF(OR(G551="",G551=0),"",MAX(G551,IF(ISNUMBER('Нормы и нормо-часы'!L552),ROUNDUP('Нормы и нормо-часы'!L552/(1-$F$3),0),0)))</f>
        <v>2300</v>
      </c>
      <c r="J551" s="10">
        <f t="shared" si="172"/>
        <v>0</v>
      </c>
      <c r="K551" s="10">
        <f t="shared" si="173"/>
        <v>0</v>
      </c>
      <c r="L551" s="8">
        <v>1150</v>
      </c>
      <c r="M551" s="8">
        <v>1320</v>
      </c>
      <c r="N551" s="10">
        <f t="shared" si="174"/>
        <v>0.42499999999999999</v>
      </c>
      <c r="O551" s="10">
        <f t="shared" si="175"/>
        <v>0.42608695652173911</v>
      </c>
      <c r="P551" s="8">
        <f t="shared" si="176"/>
        <v>850</v>
      </c>
      <c r="Q551" s="8">
        <f t="shared" si="177"/>
        <v>980</v>
      </c>
      <c r="R551" s="8">
        <v>2150.7199999999998</v>
      </c>
      <c r="S551" s="8">
        <v>2903.47</v>
      </c>
      <c r="T551" s="11">
        <f t="shared" si="178"/>
        <v>1.451735</v>
      </c>
      <c r="U551" s="7" t="s">
        <v>1495</v>
      </c>
      <c r="V551" s="7"/>
    </row>
    <row r="552" spans="1:22" x14ac:dyDescent="0.25">
      <c r="A552" s="7" t="s">
        <v>1614</v>
      </c>
      <c r="B552" s="7" t="s">
        <v>1615</v>
      </c>
      <c r="C552" s="7" t="s">
        <v>54</v>
      </c>
      <c r="D552" s="7"/>
      <c r="E552" s="7" t="s">
        <v>85</v>
      </c>
      <c r="F552" s="8">
        <v>1000</v>
      </c>
      <c r="G552" s="8">
        <v>1150</v>
      </c>
      <c r="H552" s="9">
        <f>IF(OR(F552="",F552=0),"",MAX(F552,IF(ISNUMBER('Нормы и нормо-часы'!K553),ROUNDUP('Нормы и нормо-часы'!K553/(1-$F$3),0),0)))</f>
        <v>1027</v>
      </c>
      <c r="I552" s="9">
        <f>IF(OR(G552="",G552=0),"",MAX(G552,IF(ISNUMBER('Нормы и нормо-часы'!L553),ROUNDUP('Нормы и нормо-часы'!L553/(1-$F$3),0),0)))</f>
        <v>1214</v>
      </c>
      <c r="J552" s="10">
        <f t="shared" si="172"/>
        <v>2.6999999999999913E-2</v>
      </c>
      <c r="K552" s="10">
        <f t="shared" si="173"/>
        <v>5.5652173913043557E-2</v>
      </c>
      <c r="L552" s="8">
        <v>580</v>
      </c>
      <c r="M552" s="8">
        <v>670</v>
      </c>
      <c r="N552" s="10">
        <f t="shared" si="174"/>
        <v>0.43524829600778969</v>
      </c>
      <c r="O552" s="10">
        <f t="shared" si="175"/>
        <v>0.44810543657331137</v>
      </c>
      <c r="P552" s="8">
        <f t="shared" si="176"/>
        <v>447</v>
      </c>
      <c r="Q552" s="8">
        <f t="shared" si="177"/>
        <v>544</v>
      </c>
      <c r="R552" s="8">
        <v>1243.1300000000001</v>
      </c>
      <c r="S552" s="8">
        <v>1678.23</v>
      </c>
      <c r="T552" s="11">
        <f t="shared" si="178"/>
        <v>1.6782300000000001</v>
      </c>
      <c r="U552" s="7" t="s">
        <v>1598</v>
      </c>
      <c r="V552" s="7" t="s">
        <v>1616</v>
      </c>
    </row>
    <row r="553" spans="1:22" x14ac:dyDescent="0.25">
      <c r="A553" s="7" t="s">
        <v>1617</v>
      </c>
      <c r="B553" s="7" t="s">
        <v>1618</v>
      </c>
      <c r="C553" s="7" t="s">
        <v>54</v>
      </c>
      <c r="D553" s="7"/>
      <c r="E553" s="7" t="s">
        <v>85</v>
      </c>
      <c r="F553" s="8">
        <v>900</v>
      </c>
      <c r="G553" s="8">
        <v>1050</v>
      </c>
      <c r="H553" s="9">
        <f>IF(OR(F553="",F553=0),"",MAX(F553,IF(ISNUMBER('Нормы и нормо-часы'!K554),ROUNDUP('Нормы и нормо-часы'!K554/(1-$F$3),0),0)))</f>
        <v>900</v>
      </c>
      <c r="I553" s="9">
        <f>IF(OR(G553="",G553=0),"",MAX(G553,IF(ISNUMBER('Нормы и нормо-часы'!L554),ROUNDUP('Нормы и нормо-часы'!L554/(1-$F$3),0),0)))</f>
        <v>1050</v>
      </c>
      <c r="J553" s="10">
        <f t="shared" si="172"/>
        <v>0</v>
      </c>
      <c r="K553" s="10">
        <f t="shared" si="173"/>
        <v>0</v>
      </c>
      <c r="L553" s="8">
        <v>520</v>
      </c>
      <c r="M553" s="8">
        <v>600</v>
      </c>
      <c r="N553" s="10">
        <f t="shared" si="174"/>
        <v>0.42222222222222222</v>
      </c>
      <c r="O553" s="10">
        <f t="shared" si="175"/>
        <v>0.42857142857142855</v>
      </c>
      <c r="P553" s="8">
        <f t="shared" si="176"/>
        <v>380</v>
      </c>
      <c r="Q553" s="8">
        <f t="shared" si="177"/>
        <v>450</v>
      </c>
      <c r="R553" s="8">
        <v>1243.1300000000001</v>
      </c>
      <c r="S553" s="8">
        <v>1678.23</v>
      </c>
      <c r="T553" s="11">
        <f t="shared" si="178"/>
        <v>1.8647</v>
      </c>
      <c r="U553" s="7" t="s">
        <v>1619</v>
      </c>
      <c r="V553" s="7" t="s">
        <v>1620</v>
      </c>
    </row>
    <row r="554" spans="1:22" x14ac:dyDescent="0.25">
      <c r="A554" s="7" t="s">
        <v>1621</v>
      </c>
      <c r="B554" s="7" t="s">
        <v>1622</v>
      </c>
      <c r="C554" s="7" t="s">
        <v>54</v>
      </c>
      <c r="D554" s="7"/>
      <c r="E554" s="7" t="s">
        <v>85</v>
      </c>
      <c r="F554" s="8">
        <v>3300</v>
      </c>
      <c r="G554" s="8">
        <v>3800</v>
      </c>
      <c r="H554" s="9">
        <f>IF(OR(F554="",F554=0),"",MAX(F554,IF(ISNUMBER('Нормы и нормо-часы'!K555),ROUNDUP('Нормы и нормо-часы'!K555/(1-$F$3),0),0)))</f>
        <v>3300</v>
      </c>
      <c r="I554" s="9">
        <f>IF(OR(G554="",G554=0),"",MAX(G554,IF(ISNUMBER('Нормы и нормо-часы'!L555),ROUNDUP('Нормы и нормо-часы'!L555/(1-$F$3),0),0)))</f>
        <v>3800</v>
      </c>
      <c r="J554" s="10">
        <f t="shared" si="172"/>
        <v>0</v>
      </c>
      <c r="K554" s="10">
        <f t="shared" si="173"/>
        <v>0</v>
      </c>
      <c r="L554" s="8">
        <v>1900</v>
      </c>
      <c r="M554" s="8">
        <v>2200</v>
      </c>
      <c r="N554" s="10">
        <f t="shared" si="174"/>
        <v>0.42424242424242425</v>
      </c>
      <c r="O554" s="10">
        <f t="shared" si="175"/>
        <v>0.42105263157894735</v>
      </c>
      <c r="P554" s="8">
        <f t="shared" si="176"/>
        <v>1400</v>
      </c>
      <c r="Q554" s="8">
        <f t="shared" si="177"/>
        <v>1600</v>
      </c>
      <c r="R554" s="8">
        <v>5163.6099999999997</v>
      </c>
      <c r="S554" s="8">
        <v>6970.87</v>
      </c>
      <c r="T554" s="11">
        <f t="shared" si="178"/>
        <v>2.1123848484848486</v>
      </c>
      <c r="U554" s="7" t="s">
        <v>1598</v>
      </c>
      <c r="V554" s="7" t="s">
        <v>1623</v>
      </c>
    </row>
    <row r="555" spans="1:22" x14ac:dyDescent="0.25">
      <c r="A555" s="7" t="s">
        <v>1624</v>
      </c>
      <c r="B555" s="7" t="s">
        <v>1625</v>
      </c>
      <c r="C555" s="7" t="s">
        <v>54</v>
      </c>
      <c r="D555" s="7"/>
      <c r="E555" s="7" t="s">
        <v>85</v>
      </c>
      <c r="F555" s="8">
        <v>3900</v>
      </c>
      <c r="G555" s="8">
        <v>4500</v>
      </c>
      <c r="H555" s="9">
        <f>IF(OR(F555="",F555=0),"",MAX(F555,IF(ISNUMBER('Нормы и нормо-часы'!K556),ROUNDUP('Нормы и нормо-часы'!K556/(1-$F$3),0),0)))</f>
        <v>3900</v>
      </c>
      <c r="I555" s="9">
        <f>IF(OR(G555="",G555=0),"",MAX(G555,IF(ISNUMBER('Нормы и нормо-часы'!L556),ROUNDUP('Нормы и нормо-часы'!L556/(1-$F$3),0),0)))</f>
        <v>4500</v>
      </c>
      <c r="J555" s="10">
        <f t="shared" si="172"/>
        <v>0</v>
      </c>
      <c r="K555" s="10">
        <f t="shared" si="173"/>
        <v>0</v>
      </c>
      <c r="L555" s="8">
        <v>2250</v>
      </c>
      <c r="M555" s="8">
        <v>2600</v>
      </c>
      <c r="N555" s="10">
        <f t="shared" si="174"/>
        <v>0.42307692307692307</v>
      </c>
      <c r="O555" s="10">
        <f t="shared" si="175"/>
        <v>0.42222222222222222</v>
      </c>
      <c r="P555" s="8">
        <f t="shared" si="176"/>
        <v>1650</v>
      </c>
      <c r="Q555" s="8">
        <f t="shared" si="177"/>
        <v>1900</v>
      </c>
      <c r="R555" s="8">
        <v>5163.6099999999997</v>
      </c>
      <c r="S555" s="8">
        <v>6970.87</v>
      </c>
      <c r="T555" s="11">
        <f t="shared" si="178"/>
        <v>1.7874025641025642</v>
      </c>
      <c r="U555" s="7" t="s">
        <v>1626</v>
      </c>
      <c r="V555" s="7" t="s">
        <v>1627</v>
      </c>
    </row>
    <row r="556" spans="1:22" x14ac:dyDescent="0.25">
      <c r="A556" s="7" t="s">
        <v>1628</v>
      </c>
      <c r="B556" s="7" t="s">
        <v>1629</v>
      </c>
      <c r="C556" s="7" t="s">
        <v>54</v>
      </c>
      <c r="D556" s="7"/>
      <c r="E556" s="7" t="s">
        <v>269</v>
      </c>
      <c r="F556" s="8">
        <v>1800</v>
      </c>
      <c r="G556" s="8">
        <v>2100</v>
      </c>
      <c r="H556" s="9">
        <f>IF(OR(F556="",F556=0),"",MAX(F556,IF(ISNUMBER('Нормы и нормо-часы'!K557),ROUNDUP('Нормы и нормо-часы'!K557/(1-$F$3),0),0)))</f>
        <v>1800</v>
      </c>
      <c r="I556" s="9">
        <f>IF(OR(G556="",G556=0),"",MAX(G556,IF(ISNUMBER('Нормы и нормо-часы'!L557),ROUNDUP('Нормы и нормо-часы'!L557/(1-$F$3),0),0)))</f>
        <v>2100</v>
      </c>
      <c r="J556" s="10">
        <f t="shared" si="172"/>
        <v>0</v>
      </c>
      <c r="K556" s="10">
        <f t="shared" si="173"/>
        <v>0</v>
      </c>
      <c r="L556" s="8">
        <v>1050</v>
      </c>
      <c r="M556" s="8">
        <v>1200</v>
      </c>
      <c r="N556" s="10">
        <f t="shared" si="174"/>
        <v>0.41666666666666669</v>
      </c>
      <c r="O556" s="10">
        <f t="shared" si="175"/>
        <v>0.42857142857142855</v>
      </c>
      <c r="P556" s="8">
        <f t="shared" si="176"/>
        <v>750</v>
      </c>
      <c r="Q556" s="8">
        <f t="shared" si="177"/>
        <v>900</v>
      </c>
      <c r="R556" s="8">
        <v>3090.03</v>
      </c>
      <c r="S556" s="8">
        <v>4171.54</v>
      </c>
      <c r="T556" s="11">
        <f t="shared" si="178"/>
        <v>2.3175222222222223</v>
      </c>
      <c r="U556" s="7" t="s">
        <v>1630</v>
      </c>
      <c r="V556" s="7" t="s">
        <v>1631</v>
      </c>
    </row>
    <row r="557" spans="1:22" x14ac:dyDescent="0.25">
      <c r="A557" s="7" t="s">
        <v>1632</v>
      </c>
      <c r="B557" s="7" t="s">
        <v>1633</v>
      </c>
      <c r="C557" s="7" t="s">
        <v>54</v>
      </c>
      <c r="D557" s="7"/>
      <c r="E557" s="7" t="s">
        <v>279</v>
      </c>
      <c r="F557" s="8">
        <v>70</v>
      </c>
      <c r="G557" s="8">
        <v>80</v>
      </c>
      <c r="H557" s="9">
        <f>IF(OR(F557="",F557=0),"",MAX(F557,IF(ISNUMBER('Нормы и нормо-часы'!K558),ROUNDUP('Нормы и нормо-часы'!K558/(1-$F$3),0),0)))</f>
        <v>70</v>
      </c>
      <c r="I557" s="9">
        <f>IF(OR(G557="",G557=0),"",MAX(G557,IF(ISNUMBER('Нормы и нормо-часы'!L558),ROUNDUP('Нормы и нормо-часы'!L558/(1-$F$3),0),0)))</f>
        <v>80</v>
      </c>
      <c r="J557" s="10">
        <f t="shared" si="172"/>
        <v>0</v>
      </c>
      <c r="K557" s="10">
        <f t="shared" si="173"/>
        <v>0</v>
      </c>
      <c r="L557" s="8">
        <v>40</v>
      </c>
      <c r="M557" s="8">
        <v>46</v>
      </c>
      <c r="N557" s="10">
        <f t="shared" si="174"/>
        <v>0.42857142857142855</v>
      </c>
      <c r="O557" s="10">
        <f t="shared" si="175"/>
        <v>0.42499999999999999</v>
      </c>
      <c r="P557" s="8">
        <f t="shared" si="176"/>
        <v>30</v>
      </c>
      <c r="Q557" s="8">
        <f t="shared" si="177"/>
        <v>34</v>
      </c>
      <c r="R557" s="8">
        <v>200.39</v>
      </c>
      <c r="S557" s="8">
        <v>270.52999999999997</v>
      </c>
      <c r="T557" s="11">
        <f t="shared" si="178"/>
        <v>3.8647142857142853</v>
      </c>
      <c r="U557" s="7" t="s">
        <v>1634</v>
      </c>
      <c r="V557" s="7" t="s">
        <v>1635</v>
      </c>
    </row>
    <row r="558" spans="1:22" x14ac:dyDescent="0.25">
      <c r="A558" s="7" t="s">
        <v>1636</v>
      </c>
      <c r="B558" s="7" t="s">
        <v>1637</v>
      </c>
      <c r="C558" s="7" t="s">
        <v>54</v>
      </c>
      <c r="D558" s="7"/>
      <c r="E558" s="7" t="s">
        <v>279</v>
      </c>
      <c r="F558" s="8">
        <v>650</v>
      </c>
      <c r="G558" s="8">
        <v>750</v>
      </c>
      <c r="H558" s="9">
        <f>IF(OR(F558="",F558=0),"",MAX(F558,IF(ISNUMBER('Нормы и нормо-часы'!K559),ROUNDUP('Нормы и нормо-часы'!K559/(1-$F$3),0),0)))</f>
        <v>650</v>
      </c>
      <c r="I558" s="9">
        <f>IF(OR(G558="",G558=0),"",MAX(G558,IF(ISNUMBER('Нормы и нормо-часы'!L559),ROUNDUP('Нормы и нормо-часы'!L559/(1-$F$3),0),0)))</f>
        <v>750</v>
      </c>
      <c r="J558" s="10">
        <f t="shared" si="172"/>
        <v>0</v>
      </c>
      <c r="K558" s="10">
        <f t="shared" si="173"/>
        <v>0</v>
      </c>
      <c r="L558" s="8">
        <v>380</v>
      </c>
      <c r="M558" s="8">
        <v>430</v>
      </c>
      <c r="N558" s="10">
        <f t="shared" si="174"/>
        <v>0.41538461538461541</v>
      </c>
      <c r="O558" s="10">
        <f t="shared" si="175"/>
        <v>0.42666666666666669</v>
      </c>
      <c r="P558" s="8">
        <f t="shared" si="176"/>
        <v>270</v>
      </c>
      <c r="Q558" s="8">
        <f t="shared" si="177"/>
        <v>320</v>
      </c>
      <c r="R558" s="8">
        <v>1839.62</v>
      </c>
      <c r="S558" s="8">
        <v>2483.4899999999998</v>
      </c>
      <c r="T558" s="11">
        <f t="shared" si="178"/>
        <v>3.8207538461538459</v>
      </c>
      <c r="U558" s="7" t="s">
        <v>1634</v>
      </c>
      <c r="V558" s="7" t="s">
        <v>1638</v>
      </c>
    </row>
    <row r="559" spans="1:22" x14ac:dyDescent="0.25">
      <c r="A559" s="7" t="s">
        <v>1639</v>
      </c>
      <c r="B559" s="7" t="s">
        <v>1640</v>
      </c>
      <c r="C559" s="7" t="s">
        <v>54</v>
      </c>
      <c r="D559" s="7"/>
      <c r="E559" s="7" t="s">
        <v>279</v>
      </c>
      <c r="F559" s="8">
        <v>450</v>
      </c>
      <c r="G559" s="8">
        <v>520</v>
      </c>
      <c r="H559" s="9">
        <f>IF(OR(F559="",F559=0),"",MAX(F559,IF(ISNUMBER('Нормы и нормо-часы'!K560),ROUNDUP('Нормы и нормо-часы'!K560/(1-$F$3),0),0)))</f>
        <v>451</v>
      </c>
      <c r="I559" s="9">
        <f>IF(OR(G559="",G559=0),"",MAX(G559,IF(ISNUMBER('Нормы и нормо-часы'!L560),ROUNDUP('Нормы и нормо-часы'!L560/(1-$F$3),0),0)))</f>
        <v>540</v>
      </c>
      <c r="J559" s="10">
        <f t="shared" si="172"/>
        <v>2.2222222222221255E-3</v>
      </c>
      <c r="K559" s="10">
        <f t="shared" si="173"/>
        <v>3.8461538461538547E-2</v>
      </c>
      <c r="L559" s="8">
        <v>260</v>
      </c>
      <c r="M559" s="8">
        <v>300</v>
      </c>
      <c r="N559" s="10">
        <f t="shared" si="174"/>
        <v>0.42350332594235035</v>
      </c>
      <c r="O559" s="10">
        <f t="shared" si="175"/>
        <v>0.44444444444444442</v>
      </c>
      <c r="P559" s="8">
        <f t="shared" si="176"/>
        <v>191</v>
      </c>
      <c r="Q559" s="8">
        <f t="shared" si="177"/>
        <v>240</v>
      </c>
      <c r="R559" s="8">
        <v>429.95</v>
      </c>
      <c r="S559" s="8">
        <v>580.42999999999995</v>
      </c>
      <c r="T559" s="11">
        <f t="shared" si="178"/>
        <v>1.2898444444444443</v>
      </c>
      <c r="U559" s="7" t="s">
        <v>1634</v>
      </c>
      <c r="V559" s="7"/>
    </row>
    <row r="560" spans="1:22" x14ac:dyDescent="0.25">
      <c r="A560" s="7" t="s">
        <v>1641</v>
      </c>
      <c r="B560" s="7" t="s">
        <v>1642</v>
      </c>
      <c r="C560" s="7" t="s">
        <v>54</v>
      </c>
      <c r="D560" s="7"/>
      <c r="E560" s="7" t="s">
        <v>279</v>
      </c>
      <c r="F560" s="8">
        <v>350</v>
      </c>
      <c r="G560" s="8">
        <v>400</v>
      </c>
      <c r="H560" s="9">
        <f>IF(OR(F560="",F560=0),"",MAX(F560,IF(ISNUMBER('Нормы и нормо-часы'!K561),ROUNDUP('Нормы и нормо-часы'!K561/(1-$F$3),0),0)))</f>
        <v>350</v>
      </c>
      <c r="I560" s="9">
        <f>IF(OR(G560="",G560=0),"",MAX(G560,IF(ISNUMBER('Нормы и нормо-часы'!L561),ROUNDUP('Нормы и нормо-часы'!L561/(1-$F$3),0),0)))</f>
        <v>400</v>
      </c>
      <c r="J560" s="10">
        <f t="shared" si="172"/>
        <v>0</v>
      </c>
      <c r="K560" s="10">
        <f t="shared" si="173"/>
        <v>0</v>
      </c>
      <c r="L560" s="8">
        <v>200</v>
      </c>
      <c r="M560" s="8">
        <v>230</v>
      </c>
      <c r="N560" s="10">
        <f t="shared" si="174"/>
        <v>0.42857142857142855</v>
      </c>
      <c r="O560" s="10">
        <f t="shared" si="175"/>
        <v>0.42499999999999999</v>
      </c>
      <c r="P560" s="8">
        <f t="shared" si="176"/>
        <v>150</v>
      </c>
      <c r="Q560" s="8">
        <f t="shared" si="177"/>
        <v>170</v>
      </c>
      <c r="R560" s="8">
        <v>247.62</v>
      </c>
      <c r="S560" s="8">
        <v>334.29</v>
      </c>
      <c r="T560" s="11">
        <f t="shared" si="178"/>
        <v>0.9551142857142858</v>
      </c>
      <c r="U560" s="7" t="s">
        <v>1176</v>
      </c>
      <c r="V560" s="7"/>
    </row>
    <row r="561" spans="1:22" x14ac:dyDescent="0.25">
      <c r="A561" s="7" t="s">
        <v>1643</v>
      </c>
      <c r="B561" s="7" t="s">
        <v>1644</v>
      </c>
      <c r="C561" s="7" t="s">
        <v>54</v>
      </c>
      <c r="D561" s="7"/>
      <c r="E561" s="7" t="s">
        <v>279</v>
      </c>
      <c r="F561" s="8">
        <v>330</v>
      </c>
      <c r="G561" s="8">
        <v>380</v>
      </c>
      <c r="H561" s="9">
        <f>IF(OR(F561="",F561=0),"",MAX(F561,IF(ISNUMBER('Нормы и нормо-часы'!K562),ROUNDUP('Нормы и нормо-часы'!K562/(1-$F$3),0),0)))</f>
        <v>330</v>
      </c>
      <c r="I561" s="9">
        <f>IF(OR(G561="",G561=0),"",MAX(G561,IF(ISNUMBER('Нормы и нормо-часы'!L562),ROUNDUP('Нормы и нормо-часы'!L562/(1-$F$3),0),0)))</f>
        <v>380</v>
      </c>
      <c r="J561" s="10">
        <f t="shared" si="172"/>
        <v>0</v>
      </c>
      <c r="K561" s="10">
        <f t="shared" si="173"/>
        <v>0</v>
      </c>
      <c r="L561" s="8">
        <v>190</v>
      </c>
      <c r="M561" s="8">
        <v>220</v>
      </c>
      <c r="N561" s="10">
        <f t="shared" si="174"/>
        <v>0.42424242424242425</v>
      </c>
      <c r="O561" s="10">
        <f t="shared" si="175"/>
        <v>0.42105263157894735</v>
      </c>
      <c r="P561" s="8">
        <f t="shared" si="176"/>
        <v>140</v>
      </c>
      <c r="Q561" s="8">
        <f t="shared" si="177"/>
        <v>160</v>
      </c>
      <c r="R561" s="8">
        <v>239.09</v>
      </c>
      <c r="S561" s="8">
        <v>322.77</v>
      </c>
      <c r="T561" s="11">
        <f t="shared" si="178"/>
        <v>0.97809090909090901</v>
      </c>
      <c r="U561" s="7" t="s">
        <v>1634</v>
      </c>
      <c r="V561" s="7"/>
    </row>
    <row r="562" spans="1:22" x14ac:dyDescent="0.25">
      <c r="A562" s="7" t="s">
        <v>1645</v>
      </c>
      <c r="B562" s="7" t="s">
        <v>1646</v>
      </c>
      <c r="C562" s="7" t="s">
        <v>54</v>
      </c>
      <c r="D562" s="7"/>
      <c r="E562" s="7" t="s">
        <v>355</v>
      </c>
      <c r="F562" s="8">
        <v>1800</v>
      </c>
      <c r="G562" s="8">
        <v>2100</v>
      </c>
      <c r="H562" s="9">
        <f>IF(OR(F562="",F562=0),"",MAX(F562,IF(ISNUMBER('Нормы и нормо-часы'!K563),ROUNDUP('Нормы и нормо-часы'!K563/(1-$F$3),0),0)))</f>
        <v>1800</v>
      </c>
      <c r="I562" s="9">
        <f>IF(OR(G562="",G562=0),"",MAX(G562,IF(ISNUMBER('Нормы и нормо-часы'!L563),ROUNDUP('Нормы и нормо-часы'!L563/(1-$F$3),0),0)))</f>
        <v>2100</v>
      </c>
      <c r="J562" s="10">
        <f t="shared" si="172"/>
        <v>0</v>
      </c>
      <c r="K562" s="10">
        <f t="shared" si="173"/>
        <v>0</v>
      </c>
      <c r="L562" s="8">
        <v>1050</v>
      </c>
      <c r="M562" s="8">
        <v>1200</v>
      </c>
      <c r="N562" s="10">
        <f t="shared" si="174"/>
        <v>0.41666666666666669</v>
      </c>
      <c r="O562" s="10">
        <f t="shared" si="175"/>
        <v>0.42857142857142855</v>
      </c>
      <c r="P562" s="8">
        <f t="shared" si="176"/>
        <v>750</v>
      </c>
      <c r="Q562" s="8">
        <f t="shared" si="177"/>
        <v>900</v>
      </c>
      <c r="R562" s="8">
        <v>1674.14</v>
      </c>
      <c r="S562" s="8">
        <v>2260.09</v>
      </c>
      <c r="T562" s="11">
        <f t="shared" si="178"/>
        <v>1.2556055555555556</v>
      </c>
      <c r="U562" s="7" t="s">
        <v>1647</v>
      </c>
      <c r="V562" s="7"/>
    </row>
    <row r="563" spans="1:22" x14ac:dyDescent="0.25">
      <c r="A563" s="7" t="s">
        <v>1648</v>
      </c>
      <c r="B563" s="7" t="s">
        <v>1649</v>
      </c>
      <c r="C563" s="7" t="s">
        <v>54</v>
      </c>
      <c r="D563" s="7"/>
      <c r="E563" s="7" t="s">
        <v>279</v>
      </c>
      <c r="F563" s="8">
        <v>40</v>
      </c>
      <c r="G563" s="8">
        <v>46</v>
      </c>
      <c r="H563" s="9">
        <f>IF(OR(F563="",F563=0),"",MAX(F563,IF(ISNUMBER('Нормы и нормо-часы'!K564),ROUNDUP('Нормы и нормо-часы'!K564/(1-$F$3),0),0)))</f>
        <v>40</v>
      </c>
      <c r="I563" s="9">
        <f>IF(OR(G563="",G563=0),"",MAX(G563,IF(ISNUMBER('Нормы и нормо-часы'!L564),ROUNDUP('Нормы и нормо-часы'!L564/(1-$F$3),0),0)))</f>
        <v>46</v>
      </c>
      <c r="J563" s="10">
        <f t="shared" si="172"/>
        <v>0</v>
      </c>
      <c r="K563" s="10">
        <f t="shared" si="173"/>
        <v>0</v>
      </c>
      <c r="L563" s="8">
        <v>22</v>
      </c>
      <c r="M563" s="8">
        <v>25</v>
      </c>
      <c r="N563" s="10">
        <f t="shared" si="174"/>
        <v>0.45</v>
      </c>
      <c r="O563" s="10">
        <f t="shared" si="175"/>
        <v>0.45652173913043476</v>
      </c>
      <c r="P563" s="8">
        <f t="shared" si="176"/>
        <v>18</v>
      </c>
      <c r="Q563" s="8">
        <f t="shared" si="177"/>
        <v>21</v>
      </c>
      <c r="R563" s="8">
        <v>79.3</v>
      </c>
      <c r="S563" s="8">
        <v>107.06</v>
      </c>
      <c r="T563" s="11">
        <f t="shared" si="178"/>
        <v>2.6764999999999999</v>
      </c>
      <c r="U563" s="7" t="s">
        <v>1634</v>
      </c>
      <c r="V563" s="7" t="s">
        <v>1650</v>
      </c>
    </row>
    <row r="564" spans="1:22" x14ac:dyDescent="0.25">
      <c r="A564" s="12" t="s">
        <v>1651</v>
      </c>
      <c r="B564" s="12" t="s">
        <v>1652</v>
      </c>
      <c r="C564" s="12" t="s">
        <v>54</v>
      </c>
      <c r="D564" s="12" t="s">
        <v>58</v>
      </c>
      <c r="E564" s="7" t="s">
        <v>85</v>
      </c>
      <c r="F564" s="8">
        <v>1300</v>
      </c>
      <c r="G564" s="8">
        <v>1500</v>
      </c>
      <c r="H564" s="9">
        <f>IF(OR(F564="",F564=0),"",MAX(F564,IF(ISNUMBER('Нормы и нормо-часы'!K565),ROUNDUP('Нормы и нормо-часы'!K565/(1-$F$3),0),0)))</f>
        <v>1320</v>
      </c>
      <c r="I564" s="9">
        <f>IF(OR(G564="",G564=0),"",MAX(G564,IF(ISNUMBER('Нормы и нормо-часы'!L565),ROUNDUP('Нормы и нормо-часы'!L565/(1-$F$3),0),0)))</f>
        <v>1560</v>
      </c>
      <c r="J564" s="10">
        <f t="shared" si="172"/>
        <v>1.538461538461533E-2</v>
      </c>
      <c r="K564" s="10">
        <f t="shared" si="173"/>
        <v>4.0000000000000036E-2</v>
      </c>
      <c r="L564" s="8">
        <v>750</v>
      </c>
      <c r="M564" s="8">
        <v>870</v>
      </c>
      <c r="N564" s="10">
        <f t="shared" si="174"/>
        <v>0.43181818181818182</v>
      </c>
      <c r="O564" s="10">
        <f t="shared" si="175"/>
        <v>0.44230769230769229</v>
      </c>
      <c r="P564" s="8">
        <f t="shared" si="176"/>
        <v>570</v>
      </c>
      <c r="Q564" s="8">
        <f t="shared" si="177"/>
        <v>690</v>
      </c>
      <c r="R564" s="8"/>
      <c r="S564" s="8"/>
      <c r="T564" s="11" t="str">
        <f t="shared" si="178"/>
        <v/>
      </c>
      <c r="U564" s="7" t="s">
        <v>1598</v>
      </c>
      <c r="V564" s="7"/>
    </row>
    <row r="565" spans="1:22" x14ac:dyDescent="0.25">
      <c r="A565" s="12" t="s">
        <v>1653</v>
      </c>
      <c r="B565" s="12" t="s">
        <v>1654</v>
      </c>
      <c r="C565" s="12" t="s">
        <v>54</v>
      </c>
      <c r="D565" s="12" t="s">
        <v>58</v>
      </c>
      <c r="E565" s="7" t="s">
        <v>85</v>
      </c>
      <c r="F565" s="8">
        <v>400</v>
      </c>
      <c r="G565" s="8">
        <v>460</v>
      </c>
      <c r="H565" s="9">
        <f>IF(OR(F565="",F565=0),"",MAX(F565,IF(ISNUMBER('Нормы и нормо-часы'!K566),ROUNDUP('Нормы и нормо-часы'!K566/(1-$F$3),0),0)))</f>
        <v>440</v>
      </c>
      <c r="I565" s="9">
        <f>IF(OR(G565="",G565=0),"",MAX(G565,IF(ISNUMBER('Нормы и нормо-часы'!L566),ROUNDUP('Нормы и нормо-часы'!L566/(1-$F$3),0),0)))</f>
        <v>520</v>
      </c>
      <c r="J565" s="10">
        <f t="shared" si="172"/>
        <v>0.10000000000000009</v>
      </c>
      <c r="K565" s="10">
        <f t="shared" si="173"/>
        <v>0.13043478260869557</v>
      </c>
      <c r="L565" s="8">
        <v>230</v>
      </c>
      <c r="M565" s="8">
        <v>265</v>
      </c>
      <c r="N565" s="10">
        <f t="shared" si="174"/>
        <v>0.47727272727272729</v>
      </c>
      <c r="O565" s="10">
        <f t="shared" si="175"/>
        <v>0.49038461538461536</v>
      </c>
      <c r="P565" s="8">
        <f t="shared" si="176"/>
        <v>210</v>
      </c>
      <c r="Q565" s="8">
        <f t="shared" si="177"/>
        <v>255</v>
      </c>
      <c r="R565" s="8"/>
      <c r="S565" s="8"/>
      <c r="T565" s="11" t="str">
        <f t="shared" si="178"/>
        <v/>
      </c>
      <c r="U565" s="7" t="s">
        <v>1598</v>
      </c>
      <c r="V565" s="7"/>
    </row>
    <row r="566" spans="1:22" x14ac:dyDescent="0.25">
      <c r="A566" s="12" t="s">
        <v>1655</v>
      </c>
      <c r="B566" s="12" t="s">
        <v>1656</v>
      </c>
      <c r="C566" s="12" t="s">
        <v>50</v>
      </c>
      <c r="D566" s="12" t="s">
        <v>58</v>
      </c>
      <c r="E566" s="7" t="s">
        <v>85</v>
      </c>
      <c r="F566" s="8">
        <v>550</v>
      </c>
      <c r="G566" s="8">
        <v>650</v>
      </c>
      <c r="H566" s="9">
        <f>IF(OR(F566="",F566=0),"",MAX(F566,IF(ISNUMBER('Нормы и нормо-часы'!K567),ROUNDUP('Нормы и нормо-часы'!K567/(1-$F$3),0),0)))</f>
        <v>587</v>
      </c>
      <c r="I566" s="9">
        <f>IF(OR(G566="",G566=0),"",MAX(G566,IF(ISNUMBER('Нормы и нормо-часы'!L567),ROUNDUP('Нормы и нормо-часы'!L567/(1-$F$3),0),0)))</f>
        <v>694</v>
      </c>
      <c r="J566" s="10">
        <f t="shared" si="172"/>
        <v>6.7272727272727373E-2</v>
      </c>
      <c r="K566" s="10">
        <f t="shared" si="173"/>
        <v>6.7692307692307718E-2</v>
      </c>
      <c r="L566" s="8">
        <v>320</v>
      </c>
      <c r="M566" s="8">
        <v>370</v>
      </c>
      <c r="N566" s="10">
        <f t="shared" si="174"/>
        <v>0.45485519591141399</v>
      </c>
      <c r="O566" s="10">
        <f t="shared" si="175"/>
        <v>0.4668587896253602</v>
      </c>
      <c r="P566" s="8">
        <f t="shared" si="176"/>
        <v>267</v>
      </c>
      <c r="Q566" s="8">
        <f t="shared" si="177"/>
        <v>324</v>
      </c>
      <c r="R566" s="8"/>
      <c r="S566" s="8"/>
      <c r="T566" s="11" t="str">
        <f t="shared" si="178"/>
        <v/>
      </c>
      <c r="U566" s="7" t="s">
        <v>1598</v>
      </c>
      <c r="V566" s="7"/>
    </row>
    <row r="567" spans="1:22" x14ac:dyDescent="0.25">
      <c r="A567" s="12" t="s">
        <v>1657</v>
      </c>
      <c r="B567" s="12" t="s">
        <v>1658</v>
      </c>
      <c r="C567" s="12" t="s">
        <v>54</v>
      </c>
      <c r="D567" s="12" t="s">
        <v>58</v>
      </c>
      <c r="E567" s="7" t="s">
        <v>279</v>
      </c>
      <c r="F567" s="8">
        <v>280</v>
      </c>
      <c r="G567" s="8">
        <v>330</v>
      </c>
      <c r="H567" s="9">
        <f>IF(OR(F567="",F567=0),"",MAX(F567,IF(ISNUMBER('Нормы и нормо-часы'!K568),ROUNDUP('Нормы и нормо-часы'!K568/(1-$F$3),0),0)))</f>
        <v>300</v>
      </c>
      <c r="I567" s="9">
        <f>IF(OR(G567="",G567=0),"",MAX(G567,IF(ISNUMBER('Нормы и нормо-часы'!L568),ROUNDUP('Нормы и нормо-часы'!L568/(1-$F$3),0),0)))</f>
        <v>360</v>
      </c>
      <c r="J567" s="10">
        <f t="shared" si="172"/>
        <v>7.1428571428571397E-2</v>
      </c>
      <c r="K567" s="10">
        <f t="shared" si="173"/>
        <v>9.0909090909090828E-2</v>
      </c>
      <c r="L567" s="8">
        <v>160</v>
      </c>
      <c r="M567" s="8">
        <v>190</v>
      </c>
      <c r="N567" s="10">
        <f t="shared" si="174"/>
        <v>0.46666666666666667</v>
      </c>
      <c r="O567" s="10">
        <f t="shared" si="175"/>
        <v>0.47222222222222221</v>
      </c>
      <c r="P567" s="8">
        <f t="shared" si="176"/>
        <v>140</v>
      </c>
      <c r="Q567" s="8">
        <f t="shared" si="177"/>
        <v>170</v>
      </c>
      <c r="R567" s="8"/>
      <c r="S567" s="8"/>
      <c r="T567" s="11" t="str">
        <f t="shared" si="178"/>
        <v/>
      </c>
      <c r="U567" s="7" t="s">
        <v>1634</v>
      </c>
      <c r="V567" s="7"/>
    </row>
    <row r="568" spans="1:22" x14ac:dyDescent="0.25">
      <c r="A568" s="5" t="s">
        <v>1659</v>
      </c>
      <c r="B568" s="6"/>
      <c r="C568" s="6"/>
      <c r="D568" s="6"/>
      <c r="E568" s="6"/>
      <c r="F568" s="6"/>
      <c r="G568" s="6"/>
      <c r="H568" s="6"/>
      <c r="I568" s="6"/>
      <c r="J568" s="6"/>
      <c r="K568" s="6"/>
      <c r="L568" s="6"/>
      <c r="M568" s="6"/>
      <c r="N568" s="6"/>
      <c r="O568" s="6"/>
      <c r="P568" s="6"/>
      <c r="Q568" s="6"/>
      <c r="R568" s="6"/>
      <c r="S568" s="6"/>
      <c r="T568" s="6"/>
      <c r="U568" s="6"/>
      <c r="V568" s="6"/>
    </row>
    <row r="569" spans="1:22" x14ac:dyDescent="0.25">
      <c r="A569" s="7" t="s">
        <v>1660</v>
      </c>
      <c r="B569" s="7" t="s">
        <v>1661</v>
      </c>
      <c r="C569" s="7" t="s">
        <v>54</v>
      </c>
      <c r="D569" s="7"/>
      <c r="E569" s="7" t="s">
        <v>85</v>
      </c>
      <c r="F569" s="8">
        <v>1500</v>
      </c>
      <c r="G569" s="8">
        <v>1750</v>
      </c>
      <c r="H569" s="9">
        <f>IF(OR(F569="",F569=0),"",MAX(F569,IF(ISNUMBER('Нормы и нормо-часы'!K570),ROUNDUP('Нормы и нормо-часы'!K570/(1-$F$3),0),0)))</f>
        <v>1760</v>
      </c>
      <c r="I569" s="9">
        <f>IF(OR(G569="",G569=0),"",MAX(G569,IF(ISNUMBER('Нормы и нормо-часы'!L570),ROUNDUP('Нормы и нормо-часы'!L570/(1-$F$3),0),0)))</f>
        <v>2080</v>
      </c>
      <c r="J569" s="10">
        <f t="shared" ref="J569:J577" si="179">IF(OR(F569="",F569=0),"",H569/F569-1)</f>
        <v>0.17333333333333334</v>
      </c>
      <c r="K569" s="10">
        <f t="shared" ref="K569:K577" si="180">IF(OR(G569="",G569=0),"",I569/G569-1)</f>
        <v>0.18857142857142861</v>
      </c>
      <c r="L569" s="8">
        <v>870</v>
      </c>
      <c r="M569" s="8">
        <v>1000</v>
      </c>
      <c r="N569" s="10">
        <f t="shared" ref="N569:N577" si="181">IF(OR(H569="",H569=0),"",(H569-L569)/H569)</f>
        <v>0.50568181818181823</v>
      </c>
      <c r="O569" s="10">
        <f t="shared" ref="O569:O577" si="182">IF(OR(I569="",I569=0),"",(I569-M569)/I569)</f>
        <v>0.51923076923076927</v>
      </c>
      <c r="P569" s="8">
        <f t="shared" ref="P569:P577" si="183">IF(H569="","",H569-L569)</f>
        <v>890</v>
      </c>
      <c r="Q569" s="8">
        <f t="shared" ref="Q569:Q577" si="184">IF(I569="","",I569-M569)</f>
        <v>1080</v>
      </c>
      <c r="R569" s="8">
        <v>1555.26</v>
      </c>
      <c r="S569" s="8">
        <v>2099.6</v>
      </c>
      <c r="T569" s="11">
        <f t="shared" ref="T569:T577" si="185">IF(OR(S569="",F569="",F569=0),"",S569/F569)</f>
        <v>1.3997333333333333</v>
      </c>
      <c r="U569" s="7" t="s">
        <v>1662</v>
      </c>
      <c r="V569" s="7"/>
    </row>
    <row r="570" spans="1:22" x14ac:dyDescent="0.25">
      <c r="A570" s="7" t="s">
        <v>1663</v>
      </c>
      <c r="B570" s="7" t="s">
        <v>1664</v>
      </c>
      <c r="C570" s="7" t="s">
        <v>54</v>
      </c>
      <c r="D570" s="7"/>
      <c r="E570" s="7" t="s">
        <v>85</v>
      </c>
      <c r="F570" s="8">
        <v>2500</v>
      </c>
      <c r="G570" s="8">
        <v>2900</v>
      </c>
      <c r="H570" s="9">
        <f>IF(OR(F570="",F570=0),"",MAX(F570,IF(ISNUMBER('Нормы и нормо-часы'!K571),ROUNDUP('Нормы и нормо-часы'!K571/(1-$F$3),0),0)))</f>
        <v>2934</v>
      </c>
      <c r="I570" s="9">
        <f>IF(OR(G570="",G570=0),"",MAX(G570,IF(ISNUMBER('Нормы и нормо-часы'!L571),ROUNDUP('Нормы и нормо-часы'!L571/(1-$F$3),0),0)))</f>
        <v>3467</v>
      </c>
      <c r="J570" s="10">
        <f t="shared" si="179"/>
        <v>0.17359999999999998</v>
      </c>
      <c r="K570" s="10">
        <f t="shared" si="180"/>
        <v>0.19551724137931026</v>
      </c>
      <c r="L570" s="8">
        <v>1450</v>
      </c>
      <c r="M570" s="8">
        <v>1680</v>
      </c>
      <c r="N570" s="10">
        <f t="shared" si="181"/>
        <v>0.50579413769597814</v>
      </c>
      <c r="O570" s="10">
        <f t="shared" si="182"/>
        <v>0.51543120853764057</v>
      </c>
      <c r="P570" s="8">
        <f t="shared" si="183"/>
        <v>1484</v>
      </c>
      <c r="Q570" s="8">
        <f t="shared" si="184"/>
        <v>1787</v>
      </c>
      <c r="R570" s="8">
        <v>330.14</v>
      </c>
      <c r="S570" s="8">
        <v>445.69</v>
      </c>
      <c r="T570" s="11">
        <f t="shared" si="185"/>
        <v>0.17827599999999999</v>
      </c>
      <c r="U570" s="7" t="s">
        <v>1665</v>
      </c>
      <c r="V570" s="7" t="s">
        <v>1666</v>
      </c>
    </row>
    <row r="571" spans="1:22" x14ac:dyDescent="0.25">
      <c r="A571" s="7" t="s">
        <v>1667</v>
      </c>
      <c r="B571" s="7" t="s">
        <v>1668</v>
      </c>
      <c r="C571" s="7" t="s">
        <v>54</v>
      </c>
      <c r="D571" s="7"/>
      <c r="E571" s="7" t="s">
        <v>85</v>
      </c>
      <c r="F571" s="8">
        <v>700</v>
      </c>
      <c r="G571" s="8">
        <v>800</v>
      </c>
      <c r="H571" s="9">
        <f>IF(OR(F571="",F571=0),"",MAX(F571,IF(ISNUMBER('Нормы и нормо-часы'!K572),ROUNDUP('Нормы и нормо-часы'!K572/(1-$F$3),0),0)))</f>
        <v>880</v>
      </c>
      <c r="I571" s="9">
        <f>IF(OR(G571="",G571=0),"",MAX(G571,IF(ISNUMBER('Нормы и нормо-часы'!L572),ROUNDUP('Нормы и нормо-часы'!L572/(1-$F$3),0),0)))</f>
        <v>1040</v>
      </c>
      <c r="J571" s="10">
        <f t="shared" si="179"/>
        <v>0.25714285714285712</v>
      </c>
      <c r="K571" s="10">
        <f t="shared" si="180"/>
        <v>0.30000000000000004</v>
      </c>
      <c r="L571" s="8">
        <v>400</v>
      </c>
      <c r="M571" s="8">
        <v>460</v>
      </c>
      <c r="N571" s="10">
        <f t="shared" si="181"/>
        <v>0.54545454545454541</v>
      </c>
      <c r="O571" s="10">
        <f t="shared" si="182"/>
        <v>0.55769230769230771</v>
      </c>
      <c r="P571" s="8">
        <f t="shared" si="183"/>
        <v>480</v>
      </c>
      <c r="Q571" s="8">
        <f t="shared" si="184"/>
        <v>580</v>
      </c>
      <c r="R571" s="8">
        <v>501.28</v>
      </c>
      <c r="S571" s="8">
        <v>676.73</v>
      </c>
      <c r="T571" s="11">
        <f t="shared" si="185"/>
        <v>0.96675714285714287</v>
      </c>
      <c r="U571" s="7" t="s">
        <v>100</v>
      </c>
      <c r="V571" s="7"/>
    </row>
    <row r="572" spans="1:22" x14ac:dyDescent="0.25">
      <c r="A572" s="7" t="s">
        <v>1669</v>
      </c>
      <c r="B572" s="7" t="s">
        <v>1670</v>
      </c>
      <c r="C572" s="7" t="s">
        <v>54</v>
      </c>
      <c r="D572" s="7"/>
      <c r="E572" s="7" t="s">
        <v>85</v>
      </c>
      <c r="F572" s="8">
        <v>1500</v>
      </c>
      <c r="G572" s="8">
        <v>1750</v>
      </c>
      <c r="H572" s="9">
        <f>IF(OR(F572="",F572=0),"",MAX(F572,IF(ISNUMBER('Нормы и нормо-часы'!K573),ROUNDUP('Нормы и нормо-часы'!K573/(1-$F$3),0),0)))</f>
        <v>1760</v>
      </c>
      <c r="I572" s="9">
        <f>IF(OR(G572="",G572=0),"",MAX(G572,IF(ISNUMBER('Нормы и нормо-часы'!L573),ROUNDUP('Нормы и нормо-часы'!L573/(1-$F$3),0),0)))</f>
        <v>2080</v>
      </c>
      <c r="J572" s="10">
        <f t="shared" si="179"/>
        <v>0.17333333333333334</v>
      </c>
      <c r="K572" s="10">
        <f t="shared" si="180"/>
        <v>0.18857142857142861</v>
      </c>
      <c r="L572" s="8">
        <v>870</v>
      </c>
      <c r="M572" s="8">
        <v>1000</v>
      </c>
      <c r="N572" s="10">
        <f t="shared" si="181"/>
        <v>0.50568181818181823</v>
      </c>
      <c r="O572" s="10">
        <f t="shared" si="182"/>
        <v>0.51923076923076927</v>
      </c>
      <c r="P572" s="8">
        <f t="shared" si="183"/>
        <v>890</v>
      </c>
      <c r="Q572" s="8">
        <f t="shared" si="184"/>
        <v>1080</v>
      </c>
      <c r="R572" s="8">
        <v>291.3</v>
      </c>
      <c r="S572" s="8">
        <v>393.26</v>
      </c>
      <c r="T572" s="11">
        <f t="shared" si="185"/>
        <v>0.26217333333333331</v>
      </c>
      <c r="U572" s="7" t="s">
        <v>1671</v>
      </c>
      <c r="V572" s="7" t="s">
        <v>1672</v>
      </c>
    </row>
    <row r="573" spans="1:22" x14ac:dyDescent="0.25">
      <c r="A573" s="7" t="s">
        <v>1673</v>
      </c>
      <c r="B573" s="7" t="s">
        <v>1674</v>
      </c>
      <c r="C573" s="7" t="s">
        <v>54</v>
      </c>
      <c r="D573" s="7"/>
      <c r="E573" s="7" t="s">
        <v>85</v>
      </c>
      <c r="F573" s="8">
        <v>2500</v>
      </c>
      <c r="G573" s="8">
        <v>2900</v>
      </c>
      <c r="H573" s="9">
        <f>IF(OR(F573="",F573=0),"",MAX(F573,IF(ISNUMBER('Нормы и нормо-часы'!K574),ROUNDUP('Нормы и нормо-часы'!K574/(1-$F$3),0),0)))</f>
        <v>2500</v>
      </c>
      <c r="I573" s="9">
        <f>IF(OR(G573="",G573=0),"",MAX(G573,IF(ISNUMBER('Нормы и нормо-часы'!L574),ROUNDUP('Нормы и нормо-часы'!L574/(1-$F$3),0),0)))</f>
        <v>2900</v>
      </c>
      <c r="J573" s="10">
        <f t="shared" si="179"/>
        <v>0</v>
      </c>
      <c r="K573" s="10">
        <f t="shared" si="180"/>
        <v>0</v>
      </c>
      <c r="L573" s="8">
        <v>1450</v>
      </c>
      <c r="M573" s="8">
        <v>1680</v>
      </c>
      <c r="N573" s="10">
        <f t="shared" si="181"/>
        <v>0.42</v>
      </c>
      <c r="O573" s="10">
        <f t="shared" si="182"/>
        <v>0.4206896551724138</v>
      </c>
      <c r="P573" s="8">
        <f t="shared" si="183"/>
        <v>1050</v>
      </c>
      <c r="Q573" s="8">
        <f t="shared" si="184"/>
        <v>1220</v>
      </c>
      <c r="R573" s="8">
        <v>1479.94</v>
      </c>
      <c r="S573" s="8">
        <v>1997.92</v>
      </c>
      <c r="T573" s="11">
        <f t="shared" si="185"/>
        <v>0.79916799999999999</v>
      </c>
      <c r="U573" s="7" t="s">
        <v>1675</v>
      </c>
      <c r="V573" s="7" t="s">
        <v>1676</v>
      </c>
    </row>
    <row r="574" spans="1:22" x14ac:dyDescent="0.25">
      <c r="A574" s="7" t="s">
        <v>1677</v>
      </c>
      <c r="B574" s="7" t="s">
        <v>1678</v>
      </c>
      <c r="C574" s="7" t="s">
        <v>177</v>
      </c>
      <c r="D574" s="7"/>
      <c r="E574" s="7" t="s">
        <v>1040</v>
      </c>
      <c r="F574" s="8">
        <v>1100</v>
      </c>
      <c r="G574" s="8">
        <v>1250</v>
      </c>
      <c r="H574" s="9">
        <f>IF(OR(F574="",F574=0),"",MAX(F574,IF(ISNUMBER('Нормы и нормо-часы'!K575),ROUNDUP('Нормы и нормо-часы'!K575/(1-$F$3),0),0)))</f>
        <v>1600</v>
      </c>
      <c r="I574" s="9">
        <f>IF(OR(G574="",G574=0),"",MAX(G574,IF(ISNUMBER('Нормы и нормо-часы'!L575),ROUNDUP('Нормы и нормо-часы'!L575/(1-$F$3),0),0)))</f>
        <v>1920</v>
      </c>
      <c r="J574" s="10">
        <f t="shared" si="179"/>
        <v>0.45454545454545459</v>
      </c>
      <c r="K574" s="10">
        <f t="shared" si="180"/>
        <v>0.53600000000000003</v>
      </c>
      <c r="L574" s="8">
        <v>640</v>
      </c>
      <c r="M574" s="8">
        <v>730</v>
      </c>
      <c r="N574" s="10">
        <f t="shared" si="181"/>
        <v>0.6</v>
      </c>
      <c r="O574" s="10">
        <f t="shared" si="182"/>
        <v>0.61979166666666663</v>
      </c>
      <c r="P574" s="8">
        <f t="shared" si="183"/>
        <v>960</v>
      </c>
      <c r="Q574" s="8">
        <f t="shared" si="184"/>
        <v>1190</v>
      </c>
      <c r="R574" s="8">
        <v>676.2</v>
      </c>
      <c r="S574" s="8">
        <v>912.87</v>
      </c>
      <c r="T574" s="11">
        <f t="shared" si="185"/>
        <v>0.82988181818181816</v>
      </c>
      <c r="U574" s="7" t="s">
        <v>100</v>
      </c>
      <c r="V574" s="7"/>
    </row>
    <row r="575" spans="1:22" x14ac:dyDescent="0.25">
      <c r="A575" s="7" t="s">
        <v>1679</v>
      </c>
      <c r="B575" s="7" t="s">
        <v>1680</v>
      </c>
      <c r="C575" s="7" t="s">
        <v>54</v>
      </c>
      <c r="D575" s="7"/>
      <c r="E575" s="7" t="s">
        <v>279</v>
      </c>
      <c r="F575" s="8">
        <v>1100</v>
      </c>
      <c r="G575" s="8">
        <v>1300</v>
      </c>
      <c r="H575" s="9">
        <f>IF(OR(F575="",F575=0),"",MAX(F575,IF(ISNUMBER('Нормы и нормо-часы'!K576),ROUNDUP('Нормы и нормо-часы'!K576/(1-$F$3),0),0)))</f>
        <v>1100</v>
      </c>
      <c r="I575" s="9">
        <f>IF(OR(G575="",G575=0),"",MAX(G575,IF(ISNUMBER('Нормы и нормо-часы'!L576),ROUNDUP('Нормы и нормо-часы'!L576/(1-$F$3),0),0)))</f>
        <v>1300</v>
      </c>
      <c r="J575" s="10">
        <f t="shared" si="179"/>
        <v>0</v>
      </c>
      <c r="K575" s="10">
        <f t="shared" si="180"/>
        <v>0</v>
      </c>
      <c r="L575" s="8">
        <v>640</v>
      </c>
      <c r="M575" s="8">
        <v>750</v>
      </c>
      <c r="N575" s="10">
        <f t="shared" si="181"/>
        <v>0.41818181818181815</v>
      </c>
      <c r="O575" s="10">
        <f t="shared" si="182"/>
        <v>0.42307692307692307</v>
      </c>
      <c r="P575" s="8">
        <f t="shared" si="183"/>
        <v>460</v>
      </c>
      <c r="Q575" s="8">
        <f t="shared" si="184"/>
        <v>550</v>
      </c>
      <c r="R575" s="8">
        <v>1691.05</v>
      </c>
      <c r="S575" s="8">
        <v>2282.92</v>
      </c>
      <c r="T575" s="11">
        <f t="shared" si="185"/>
        <v>2.0753818181818184</v>
      </c>
      <c r="U575" s="7" t="s">
        <v>1176</v>
      </c>
      <c r="V575" s="7" t="s">
        <v>1681</v>
      </c>
    </row>
    <row r="576" spans="1:22" x14ac:dyDescent="0.25">
      <c r="A576" s="12" t="s">
        <v>1682</v>
      </c>
      <c r="B576" s="12" t="s">
        <v>1683</v>
      </c>
      <c r="C576" s="12" t="s">
        <v>50</v>
      </c>
      <c r="D576" s="12" t="s">
        <v>58</v>
      </c>
      <c r="E576" s="7" t="s">
        <v>85</v>
      </c>
      <c r="F576" s="8">
        <v>350</v>
      </c>
      <c r="G576" s="8">
        <v>420</v>
      </c>
      <c r="H576" s="9">
        <f>IF(OR(F576="",F576=0),"",MAX(F576,IF(ISNUMBER('Нормы и нормо-часы'!K577),ROUNDUP('Нормы и нормо-часы'!K577/(1-$F$3),0),0)))</f>
        <v>350</v>
      </c>
      <c r="I576" s="9">
        <f>IF(OR(G576="",G576=0),"",MAX(G576,IF(ISNUMBER('Нормы и нормо-часы'!L577),ROUNDUP('Нормы и нормо-часы'!L577/(1-$F$3),0),0)))</f>
        <v>420</v>
      </c>
      <c r="J576" s="10">
        <f t="shared" si="179"/>
        <v>0</v>
      </c>
      <c r="K576" s="10">
        <f t="shared" si="180"/>
        <v>0</v>
      </c>
      <c r="L576" s="8">
        <v>200</v>
      </c>
      <c r="M576" s="8">
        <v>240</v>
      </c>
      <c r="N576" s="10">
        <f t="shared" si="181"/>
        <v>0.42857142857142855</v>
      </c>
      <c r="O576" s="10">
        <f t="shared" si="182"/>
        <v>0.42857142857142855</v>
      </c>
      <c r="P576" s="8">
        <f t="shared" si="183"/>
        <v>150</v>
      </c>
      <c r="Q576" s="8">
        <f t="shared" si="184"/>
        <v>180</v>
      </c>
      <c r="R576" s="8"/>
      <c r="S576" s="8"/>
      <c r="T576" s="11" t="str">
        <f t="shared" si="185"/>
        <v/>
      </c>
      <c r="U576" s="7" t="s">
        <v>1684</v>
      </c>
      <c r="V576" s="7"/>
    </row>
    <row r="577" spans="1:22" x14ac:dyDescent="0.25">
      <c r="A577" s="12" t="s">
        <v>1685</v>
      </c>
      <c r="B577" s="12" t="s">
        <v>1686</v>
      </c>
      <c r="C577" s="12" t="s">
        <v>50</v>
      </c>
      <c r="D577" s="12" t="s">
        <v>58</v>
      </c>
      <c r="E577" s="7" t="s">
        <v>85</v>
      </c>
      <c r="F577" s="8">
        <v>400</v>
      </c>
      <c r="G577" s="8">
        <v>460</v>
      </c>
      <c r="H577" s="9">
        <f>IF(OR(F577="",F577=0),"",MAX(F577,IF(ISNUMBER('Нормы и нормо-часы'!K578),ROUNDUP('Нормы и нормо-часы'!K578/(1-$F$3),0),0)))</f>
        <v>440</v>
      </c>
      <c r="I577" s="9">
        <f>IF(OR(G577="",G577=0),"",MAX(G577,IF(ISNUMBER('Нормы и нормо-часы'!L578),ROUNDUP('Нормы и нормо-часы'!L578/(1-$F$3),0),0)))</f>
        <v>520</v>
      </c>
      <c r="J577" s="10">
        <f t="shared" si="179"/>
        <v>0.10000000000000009</v>
      </c>
      <c r="K577" s="10">
        <f t="shared" si="180"/>
        <v>0.13043478260869557</v>
      </c>
      <c r="L577" s="8">
        <v>230</v>
      </c>
      <c r="M577" s="8">
        <v>265</v>
      </c>
      <c r="N577" s="10">
        <f t="shared" si="181"/>
        <v>0.47727272727272729</v>
      </c>
      <c r="O577" s="10">
        <f t="shared" si="182"/>
        <v>0.49038461538461536</v>
      </c>
      <c r="P577" s="8">
        <f t="shared" si="183"/>
        <v>210</v>
      </c>
      <c r="Q577" s="8">
        <f t="shared" si="184"/>
        <v>255</v>
      </c>
      <c r="R577" s="8"/>
      <c r="S577" s="8"/>
      <c r="T577" s="11" t="str">
        <f t="shared" si="185"/>
        <v/>
      </c>
      <c r="U577" s="7" t="s">
        <v>1687</v>
      </c>
      <c r="V577" s="7"/>
    </row>
    <row r="578" spans="1:22" x14ac:dyDescent="0.25">
      <c r="A578" s="5" t="s">
        <v>1688</v>
      </c>
      <c r="B578" s="6"/>
      <c r="C578" s="6"/>
      <c r="D578" s="6"/>
      <c r="E578" s="6"/>
      <c r="F578" s="6"/>
      <c r="G578" s="6"/>
      <c r="H578" s="6"/>
      <c r="I578" s="6"/>
      <c r="J578" s="6"/>
      <c r="K578" s="6"/>
      <c r="L578" s="6"/>
      <c r="M578" s="6"/>
      <c r="N578" s="6"/>
      <c r="O578" s="6"/>
      <c r="P578" s="6"/>
      <c r="Q578" s="6"/>
      <c r="R578" s="6"/>
      <c r="S578" s="6"/>
      <c r="T578" s="6"/>
      <c r="U578" s="6"/>
      <c r="V578" s="6"/>
    </row>
    <row r="579" spans="1:22" x14ac:dyDescent="0.25">
      <c r="A579" s="7" t="s">
        <v>1689</v>
      </c>
      <c r="B579" s="7" t="s">
        <v>1690</v>
      </c>
      <c r="C579" s="7" t="s">
        <v>50</v>
      </c>
      <c r="D579" s="7"/>
      <c r="E579" s="7" t="s">
        <v>80</v>
      </c>
      <c r="F579" s="8">
        <v>150</v>
      </c>
      <c r="G579" s="8">
        <v>175</v>
      </c>
      <c r="H579" s="9">
        <f>IF(OR(F579="",F579=0),"",MAX(F579,IF(ISNUMBER('Нормы и нормо-часы'!K580),ROUNDUP('Нормы и нормо-часы'!K580/(1-$F$3),0),0)))</f>
        <v>150</v>
      </c>
      <c r="I579" s="9">
        <f>IF(OR(G579="",G579=0),"",MAX(G579,IF(ISNUMBER('Нормы и нормо-часы'!L580),ROUNDUP('Нормы и нормо-часы'!L580/(1-$F$3),0),0)))</f>
        <v>175</v>
      </c>
      <c r="J579" s="10">
        <f t="shared" ref="J579:J617" si="186">IF(OR(F579="",F579=0),"",H579/F579-1)</f>
        <v>0</v>
      </c>
      <c r="K579" s="10">
        <f t="shared" ref="K579:K617" si="187">IF(OR(G579="",G579=0),"",I579/G579-1)</f>
        <v>0</v>
      </c>
      <c r="L579" s="8">
        <v>85</v>
      </c>
      <c r="M579" s="8">
        <v>100</v>
      </c>
      <c r="N579" s="10">
        <f t="shared" ref="N579:N617" si="188">IF(OR(H579="",H579=0),"",(H579-L579)/H579)</f>
        <v>0.43333333333333335</v>
      </c>
      <c r="O579" s="10">
        <f t="shared" ref="O579:O617" si="189">IF(OR(I579="",I579=0),"",(I579-M579)/I579)</f>
        <v>0.42857142857142855</v>
      </c>
      <c r="P579" s="8">
        <f t="shared" ref="P579:P617" si="190">IF(H579="","",H579-L579)</f>
        <v>65</v>
      </c>
      <c r="Q579" s="8">
        <f t="shared" ref="Q579:Q617" si="191">IF(I579="","",I579-M579)</f>
        <v>75</v>
      </c>
      <c r="R579" s="8">
        <v>159.59</v>
      </c>
      <c r="S579" s="8">
        <v>215.45</v>
      </c>
      <c r="T579" s="11">
        <f t="shared" ref="T579:T617" si="192">IF(OR(S579="",F579="",F579=0),"",S579/F579)</f>
        <v>1.4363333333333332</v>
      </c>
      <c r="U579" s="7" t="s">
        <v>1691</v>
      </c>
      <c r="V579" s="7"/>
    </row>
    <row r="580" spans="1:22" x14ac:dyDescent="0.25">
      <c r="A580" s="7" t="s">
        <v>1692</v>
      </c>
      <c r="B580" s="7" t="s">
        <v>1693</v>
      </c>
      <c r="C580" s="7" t="s">
        <v>28</v>
      </c>
      <c r="D580" s="7"/>
      <c r="E580" s="7" t="s">
        <v>80</v>
      </c>
      <c r="F580" s="8">
        <v>6500</v>
      </c>
      <c r="G580" s="8">
        <v>7500</v>
      </c>
      <c r="H580" s="9">
        <f>IF(OR(F580="",F580=0),"",MAX(F580,IF(ISNUMBER('Нормы и нормо-часы'!K581),ROUNDUP('Нормы и нормо-часы'!K581/(1-$F$3),0),0)))</f>
        <v>6500</v>
      </c>
      <c r="I580" s="9">
        <f>IF(OR(G580="",G580=0),"",MAX(G580,IF(ISNUMBER('Нормы и нормо-часы'!L581),ROUNDUP('Нормы и нормо-часы'!L581/(1-$F$3),0),0)))</f>
        <v>7600</v>
      </c>
      <c r="J580" s="10">
        <f t="shared" si="186"/>
        <v>0</v>
      </c>
      <c r="K580" s="10">
        <f t="shared" si="187"/>
        <v>1.3333333333333419E-2</v>
      </c>
      <c r="L580" s="8">
        <v>3800</v>
      </c>
      <c r="M580" s="8">
        <v>4400</v>
      </c>
      <c r="N580" s="10">
        <f t="shared" si="188"/>
        <v>0.41538461538461541</v>
      </c>
      <c r="O580" s="10">
        <f t="shared" si="189"/>
        <v>0.42105263157894735</v>
      </c>
      <c r="P580" s="8">
        <f t="shared" si="190"/>
        <v>2700</v>
      </c>
      <c r="Q580" s="8">
        <f t="shared" si="191"/>
        <v>3200</v>
      </c>
      <c r="R580" s="8">
        <v>7662.57</v>
      </c>
      <c r="S580" s="8">
        <v>10344.469999999999</v>
      </c>
      <c r="T580" s="11">
        <f t="shared" si="192"/>
        <v>1.5914569230769229</v>
      </c>
      <c r="U580" s="7" t="s">
        <v>100</v>
      </c>
      <c r="V580" s="7"/>
    </row>
    <row r="581" spans="1:22" x14ac:dyDescent="0.25">
      <c r="A581" s="7" t="s">
        <v>1694</v>
      </c>
      <c r="B581" s="7" t="s">
        <v>1695</v>
      </c>
      <c r="C581" s="7" t="s">
        <v>54</v>
      </c>
      <c r="D581" s="7"/>
      <c r="E581" s="7" t="s">
        <v>80</v>
      </c>
      <c r="F581" s="8">
        <v>350</v>
      </c>
      <c r="G581" s="8">
        <v>400</v>
      </c>
      <c r="H581" s="9">
        <f>IF(OR(F581="",F581=0),"",MAX(F581,IF(ISNUMBER('Нормы и нормо-часы'!K582),ROUNDUP('Нормы и нормо-часы'!K582/(1-$F$3),0),0)))</f>
        <v>350</v>
      </c>
      <c r="I581" s="9">
        <f>IF(OR(G581="",G581=0),"",MAX(G581,IF(ISNUMBER('Нормы и нормо-часы'!L582),ROUNDUP('Нормы и нормо-часы'!L582/(1-$F$3),0),0)))</f>
        <v>400</v>
      </c>
      <c r="J581" s="10">
        <f t="shared" si="186"/>
        <v>0</v>
      </c>
      <c r="K581" s="10">
        <f t="shared" si="187"/>
        <v>0</v>
      </c>
      <c r="L581" s="8">
        <v>200</v>
      </c>
      <c r="M581" s="8">
        <v>230</v>
      </c>
      <c r="N581" s="10">
        <f t="shared" si="188"/>
        <v>0.42857142857142855</v>
      </c>
      <c r="O581" s="10">
        <f t="shared" si="189"/>
        <v>0.42499999999999999</v>
      </c>
      <c r="P581" s="8">
        <f t="shared" si="190"/>
        <v>150</v>
      </c>
      <c r="Q581" s="8">
        <f t="shared" si="191"/>
        <v>170</v>
      </c>
      <c r="R581" s="8">
        <v>499.91</v>
      </c>
      <c r="S581" s="8">
        <v>674.88</v>
      </c>
      <c r="T581" s="11">
        <f t="shared" si="192"/>
        <v>1.9282285714285714</v>
      </c>
      <c r="U581" s="7" t="s">
        <v>1696</v>
      </c>
      <c r="V581" s="7" t="s">
        <v>1697</v>
      </c>
    </row>
    <row r="582" spans="1:22" x14ac:dyDescent="0.25">
      <c r="A582" s="7" t="s">
        <v>1698</v>
      </c>
      <c r="B582" s="7" t="s">
        <v>1699</v>
      </c>
      <c r="C582" s="7" t="s">
        <v>54</v>
      </c>
      <c r="D582" s="7"/>
      <c r="E582" s="7" t="s">
        <v>80</v>
      </c>
      <c r="F582" s="8">
        <v>500</v>
      </c>
      <c r="G582" s="8">
        <v>600</v>
      </c>
      <c r="H582" s="9">
        <f>IF(OR(F582="",F582=0),"",MAX(F582,IF(ISNUMBER('Нормы и нормо-часы'!K583),ROUNDUP('Нормы и нормо-часы'!K583/(1-$F$3),0),0)))</f>
        <v>500</v>
      </c>
      <c r="I582" s="9">
        <f>IF(OR(G582="",G582=0),"",MAX(G582,IF(ISNUMBER('Нормы и нормо-часы'!L583),ROUNDUP('Нормы и нормо-часы'!L583/(1-$F$3),0),0)))</f>
        <v>600</v>
      </c>
      <c r="J582" s="10">
        <f t="shared" si="186"/>
        <v>0</v>
      </c>
      <c r="K582" s="10">
        <f t="shared" si="187"/>
        <v>0</v>
      </c>
      <c r="L582" s="8">
        <v>290</v>
      </c>
      <c r="M582" s="8">
        <v>350</v>
      </c>
      <c r="N582" s="10">
        <f t="shared" si="188"/>
        <v>0.42</v>
      </c>
      <c r="O582" s="10">
        <f t="shared" si="189"/>
        <v>0.41666666666666669</v>
      </c>
      <c r="P582" s="8">
        <f t="shared" si="190"/>
        <v>210</v>
      </c>
      <c r="Q582" s="8">
        <f t="shared" si="191"/>
        <v>250</v>
      </c>
      <c r="R582" s="8">
        <v>1658.42</v>
      </c>
      <c r="S582" s="8">
        <v>2238.87</v>
      </c>
      <c r="T582" s="11">
        <f t="shared" si="192"/>
        <v>4.4777399999999998</v>
      </c>
      <c r="U582" s="7" t="s">
        <v>1700</v>
      </c>
      <c r="V582" s="7" t="s">
        <v>1701</v>
      </c>
    </row>
    <row r="583" spans="1:22" x14ac:dyDescent="0.25">
      <c r="A583" s="7" t="s">
        <v>1702</v>
      </c>
      <c r="B583" s="7" t="s">
        <v>1703</v>
      </c>
      <c r="C583" s="7" t="s">
        <v>54</v>
      </c>
      <c r="D583" s="7"/>
      <c r="E583" s="7" t="s">
        <v>80</v>
      </c>
      <c r="F583" s="8">
        <v>170</v>
      </c>
      <c r="G583" s="8">
        <v>200</v>
      </c>
      <c r="H583" s="9">
        <f>IF(OR(F583="",F583=0),"",MAX(F583,IF(ISNUMBER('Нормы и нормо-часы'!K584),ROUNDUP('Нормы и нормо-часы'!K584/(1-$F$3),0),0)))</f>
        <v>170</v>
      </c>
      <c r="I583" s="9">
        <f>IF(OR(G583="",G583=0),"",MAX(G583,IF(ISNUMBER('Нормы и нормо-часы'!L584),ROUNDUP('Нормы и нормо-часы'!L584/(1-$F$3),0),0)))</f>
        <v>200</v>
      </c>
      <c r="J583" s="10">
        <f t="shared" si="186"/>
        <v>0</v>
      </c>
      <c r="K583" s="10">
        <f t="shared" si="187"/>
        <v>0</v>
      </c>
      <c r="L583" s="8">
        <v>100</v>
      </c>
      <c r="M583" s="8">
        <v>115</v>
      </c>
      <c r="N583" s="10">
        <f t="shared" si="188"/>
        <v>0.41176470588235292</v>
      </c>
      <c r="O583" s="10">
        <f t="shared" si="189"/>
        <v>0.42499999999999999</v>
      </c>
      <c r="P583" s="8">
        <f t="shared" si="190"/>
        <v>70</v>
      </c>
      <c r="Q583" s="8">
        <f t="shared" si="191"/>
        <v>85</v>
      </c>
      <c r="R583" s="8">
        <v>251.28</v>
      </c>
      <c r="S583" s="8">
        <v>339.23</v>
      </c>
      <c r="T583" s="11">
        <f t="shared" si="192"/>
        <v>1.9954705882352943</v>
      </c>
      <c r="U583" s="7" t="s">
        <v>1704</v>
      </c>
      <c r="V583" s="7"/>
    </row>
    <row r="584" spans="1:22" x14ac:dyDescent="0.25">
      <c r="A584" s="7" t="s">
        <v>1705</v>
      </c>
      <c r="B584" s="7" t="s">
        <v>1706</v>
      </c>
      <c r="C584" s="7" t="s">
        <v>54</v>
      </c>
      <c r="D584" s="7"/>
      <c r="E584" s="7" t="s">
        <v>80</v>
      </c>
      <c r="F584" s="8">
        <v>40</v>
      </c>
      <c r="G584" s="8">
        <v>45</v>
      </c>
      <c r="H584" s="9">
        <f>IF(OR(F584="",F584=0),"",MAX(F584,IF(ISNUMBER('Нормы и нормо-часы'!K585),ROUNDUP('Нормы и нормо-часы'!K585/(1-$F$3),0),0)))</f>
        <v>40</v>
      </c>
      <c r="I584" s="9">
        <f>IF(OR(G584="",G584=0),"",MAX(G584,IF(ISNUMBER('Нормы и нормо-часы'!L585),ROUNDUP('Нормы и нормо-часы'!L585/(1-$F$3),0),0)))</f>
        <v>45</v>
      </c>
      <c r="J584" s="10">
        <f t="shared" si="186"/>
        <v>0</v>
      </c>
      <c r="K584" s="10">
        <f t="shared" si="187"/>
        <v>0</v>
      </c>
      <c r="L584" s="8">
        <v>22</v>
      </c>
      <c r="M584" s="8">
        <v>26</v>
      </c>
      <c r="N584" s="10">
        <f t="shared" si="188"/>
        <v>0.45</v>
      </c>
      <c r="O584" s="10">
        <f t="shared" si="189"/>
        <v>0.42222222222222222</v>
      </c>
      <c r="P584" s="8">
        <f t="shared" si="190"/>
        <v>18</v>
      </c>
      <c r="Q584" s="8">
        <f t="shared" si="191"/>
        <v>19</v>
      </c>
      <c r="R584" s="8">
        <v>38.35</v>
      </c>
      <c r="S584" s="8">
        <v>51.77</v>
      </c>
      <c r="T584" s="11">
        <f t="shared" si="192"/>
        <v>1.2942500000000001</v>
      </c>
      <c r="U584" s="7" t="s">
        <v>1707</v>
      </c>
      <c r="V584" s="7"/>
    </row>
    <row r="585" spans="1:22" x14ac:dyDescent="0.25">
      <c r="A585" s="7" t="s">
        <v>1708</v>
      </c>
      <c r="B585" s="7" t="s">
        <v>1709</v>
      </c>
      <c r="C585" s="7" t="s">
        <v>54</v>
      </c>
      <c r="D585" s="7"/>
      <c r="E585" s="7" t="s">
        <v>80</v>
      </c>
      <c r="F585" s="8">
        <v>750</v>
      </c>
      <c r="G585" s="8">
        <v>900</v>
      </c>
      <c r="H585" s="9">
        <f>IF(OR(F585="",F585=0),"",MAX(F585,IF(ISNUMBER('Нормы и нормо-часы'!K586),ROUNDUP('Нормы и нормо-часы'!K586/(1-$F$3),0),0)))</f>
        <v>750</v>
      </c>
      <c r="I585" s="9">
        <f>IF(OR(G585="",G585=0),"",MAX(G585,IF(ISNUMBER('Нормы и нормо-часы'!L586),ROUNDUP('Нормы и нормо-часы'!L586/(1-$F$3),0),0)))</f>
        <v>900</v>
      </c>
      <c r="J585" s="10">
        <f t="shared" si="186"/>
        <v>0</v>
      </c>
      <c r="K585" s="10">
        <f t="shared" si="187"/>
        <v>0</v>
      </c>
      <c r="L585" s="8">
        <v>430</v>
      </c>
      <c r="M585" s="8">
        <v>520</v>
      </c>
      <c r="N585" s="10">
        <f t="shared" si="188"/>
        <v>0.42666666666666669</v>
      </c>
      <c r="O585" s="10">
        <f t="shared" si="189"/>
        <v>0.42222222222222222</v>
      </c>
      <c r="P585" s="8">
        <f t="shared" si="190"/>
        <v>320</v>
      </c>
      <c r="Q585" s="8">
        <f t="shared" si="191"/>
        <v>380</v>
      </c>
      <c r="R585" s="8">
        <v>461.13</v>
      </c>
      <c r="S585" s="8">
        <v>622.53</v>
      </c>
      <c r="T585" s="11">
        <f t="shared" si="192"/>
        <v>0.83004</v>
      </c>
      <c r="U585" s="7" t="s">
        <v>1707</v>
      </c>
      <c r="V585" s="7" t="s">
        <v>1710</v>
      </c>
    </row>
    <row r="586" spans="1:22" x14ac:dyDescent="0.25">
      <c r="A586" s="7" t="s">
        <v>1711</v>
      </c>
      <c r="B586" s="7" t="s">
        <v>1712</v>
      </c>
      <c r="C586" s="7" t="s">
        <v>54</v>
      </c>
      <c r="D586" s="7"/>
      <c r="E586" s="7" t="s">
        <v>80</v>
      </c>
      <c r="F586" s="8">
        <v>1050</v>
      </c>
      <c r="G586" s="8">
        <v>1250</v>
      </c>
      <c r="H586" s="9">
        <f>IF(OR(F586="",F586=0),"",MAX(F586,IF(ISNUMBER('Нормы и нормо-часы'!K587),ROUNDUP('Нормы и нормо-часы'!K587/(1-$F$3),0),0)))</f>
        <v>1050</v>
      </c>
      <c r="I586" s="9">
        <f>IF(OR(G586="",G586=0),"",MAX(G586,IF(ISNUMBER('Нормы и нормо-часы'!L587),ROUNDUP('Нормы и нормо-часы'!L587/(1-$F$3),0),0)))</f>
        <v>1250</v>
      </c>
      <c r="J586" s="10">
        <f t="shared" si="186"/>
        <v>0</v>
      </c>
      <c r="K586" s="10">
        <f t="shared" si="187"/>
        <v>0</v>
      </c>
      <c r="L586" s="8">
        <v>600</v>
      </c>
      <c r="M586" s="8">
        <v>720</v>
      </c>
      <c r="N586" s="10">
        <f t="shared" si="188"/>
        <v>0.42857142857142855</v>
      </c>
      <c r="O586" s="10">
        <f t="shared" si="189"/>
        <v>0.42399999999999999</v>
      </c>
      <c r="P586" s="8">
        <f t="shared" si="190"/>
        <v>450</v>
      </c>
      <c r="Q586" s="8">
        <f t="shared" si="191"/>
        <v>530</v>
      </c>
      <c r="R586" s="8">
        <v>916.26</v>
      </c>
      <c r="S586" s="8">
        <v>1236.95</v>
      </c>
      <c r="T586" s="11">
        <f t="shared" si="192"/>
        <v>1.178047619047619</v>
      </c>
      <c r="U586" s="7" t="s">
        <v>1707</v>
      </c>
      <c r="V586" s="7"/>
    </row>
    <row r="587" spans="1:22" x14ac:dyDescent="0.25">
      <c r="A587" s="7" t="s">
        <v>1713</v>
      </c>
      <c r="B587" s="7" t="s">
        <v>1714</v>
      </c>
      <c r="C587" s="7" t="s">
        <v>1715</v>
      </c>
      <c r="D587" s="7"/>
      <c r="E587" s="7" t="s">
        <v>80</v>
      </c>
      <c r="F587" s="8">
        <v>650</v>
      </c>
      <c r="G587" s="8">
        <v>750</v>
      </c>
      <c r="H587" s="9">
        <f>IF(OR(F587="",F587=0),"",MAX(F587,IF(ISNUMBER('Нормы и нормо-часы'!K588),ROUNDUP('Нормы и нормо-часы'!K588/(1-$F$3),0),0)))</f>
        <v>650</v>
      </c>
      <c r="I587" s="9">
        <f>IF(OR(G587="",G587=0),"",MAX(G587,IF(ISNUMBER('Нормы и нормо-часы'!L588),ROUNDUP('Нормы и нормо-часы'!L588/(1-$F$3),0),0)))</f>
        <v>760</v>
      </c>
      <c r="J587" s="10">
        <f t="shared" si="186"/>
        <v>0</v>
      </c>
      <c r="K587" s="10">
        <f t="shared" si="187"/>
        <v>1.3333333333333419E-2</v>
      </c>
      <c r="L587" s="8">
        <v>370</v>
      </c>
      <c r="M587" s="8">
        <v>430</v>
      </c>
      <c r="N587" s="10">
        <f t="shared" si="188"/>
        <v>0.43076923076923079</v>
      </c>
      <c r="O587" s="10">
        <f t="shared" si="189"/>
        <v>0.43421052631578949</v>
      </c>
      <c r="P587" s="8">
        <f t="shared" si="190"/>
        <v>280</v>
      </c>
      <c r="Q587" s="8">
        <f t="shared" si="191"/>
        <v>330</v>
      </c>
      <c r="R587" s="8">
        <v>531.66</v>
      </c>
      <c r="S587" s="8">
        <v>717.74</v>
      </c>
      <c r="T587" s="11">
        <f t="shared" si="192"/>
        <v>1.1042153846153846</v>
      </c>
      <c r="U587" s="7" t="s">
        <v>100</v>
      </c>
      <c r="V587" s="7"/>
    </row>
    <row r="588" spans="1:22" x14ac:dyDescent="0.25">
      <c r="A588" s="7" t="s">
        <v>1716</v>
      </c>
      <c r="B588" s="7" t="s">
        <v>1717</v>
      </c>
      <c r="C588" s="7" t="s">
        <v>54</v>
      </c>
      <c r="D588" s="7"/>
      <c r="E588" s="7" t="s">
        <v>80</v>
      </c>
      <c r="F588" s="8">
        <v>450</v>
      </c>
      <c r="G588" s="8">
        <v>520</v>
      </c>
      <c r="H588" s="9">
        <f>IF(OR(F588="",F588=0),"",MAX(F588,IF(ISNUMBER('Нормы и нормо-часы'!K589),ROUNDUP('Нормы и нормо-часы'!K589/(1-$F$3),0),0)))</f>
        <v>450</v>
      </c>
      <c r="I588" s="9">
        <f>IF(OR(G588="",G588=0),"",MAX(G588,IF(ISNUMBER('Нормы и нормо-часы'!L589),ROUNDUP('Нормы и нормо-часы'!L589/(1-$F$3),0),0)))</f>
        <v>520</v>
      </c>
      <c r="J588" s="10">
        <f t="shared" si="186"/>
        <v>0</v>
      </c>
      <c r="K588" s="10">
        <f t="shared" si="187"/>
        <v>0</v>
      </c>
      <c r="L588" s="8">
        <v>260</v>
      </c>
      <c r="M588" s="8">
        <v>300</v>
      </c>
      <c r="N588" s="10">
        <f t="shared" si="188"/>
        <v>0.42222222222222222</v>
      </c>
      <c r="O588" s="10">
        <f t="shared" si="189"/>
        <v>0.42307692307692307</v>
      </c>
      <c r="P588" s="8">
        <f t="shared" si="190"/>
        <v>190</v>
      </c>
      <c r="Q588" s="8">
        <f t="shared" si="191"/>
        <v>220</v>
      </c>
      <c r="R588" s="8">
        <v>707.54</v>
      </c>
      <c r="S588" s="8">
        <v>955.18</v>
      </c>
      <c r="T588" s="11">
        <f t="shared" si="192"/>
        <v>2.1226222222222222</v>
      </c>
      <c r="U588" s="7" t="s">
        <v>1707</v>
      </c>
      <c r="V588" s="7" t="s">
        <v>1718</v>
      </c>
    </row>
    <row r="589" spans="1:22" x14ac:dyDescent="0.25">
      <c r="A589" s="7" t="s">
        <v>1719</v>
      </c>
      <c r="B589" s="7" t="s">
        <v>1720</v>
      </c>
      <c r="C589" s="7" t="s">
        <v>54</v>
      </c>
      <c r="D589" s="7"/>
      <c r="E589" s="7" t="s">
        <v>80</v>
      </c>
      <c r="F589" s="8">
        <v>300</v>
      </c>
      <c r="G589" s="8">
        <v>350</v>
      </c>
      <c r="H589" s="9">
        <f>IF(OR(F589="",F589=0),"",MAX(F589,IF(ISNUMBER('Нормы и нормо-часы'!K590),ROUNDUP('Нормы и нормо-часы'!K590/(1-$F$3),0),0)))</f>
        <v>300</v>
      </c>
      <c r="I589" s="9">
        <f>IF(OR(G589="",G589=0),"",MAX(G589,IF(ISNUMBER('Нормы и нормо-часы'!L590),ROUNDUP('Нормы и нормо-часы'!L590/(1-$F$3),0),0)))</f>
        <v>350</v>
      </c>
      <c r="J589" s="10">
        <f t="shared" si="186"/>
        <v>0</v>
      </c>
      <c r="K589" s="10">
        <f t="shared" si="187"/>
        <v>0</v>
      </c>
      <c r="L589" s="8">
        <v>170</v>
      </c>
      <c r="M589" s="8">
        <v>200</v>
      </c>
      <c r="N589" s="10">
        <f t="shared" si="188"/>
        <v>0.43333333333333335</v>
      </c>
      <c r="O589" s="10">
        <f t="shared" si="189"/>
        <v>0.42857142857142855</v>
      </c>
      <c r="P589" s="8">
        <f t="shared" si="190"/>
        <v>130</v>
      </c>
      <c r="Q589" s="8">
        <f t="shared" si="191"/>
        <v>150</v>
      </c>
      <c r="R589" s="8">
        <v>413.94</v>
      </c>
      <c r="S589" s="8">
        <v>558.82000000000005</v>
      </c>
      <c r="T589" s="11">
        <f t="shared" si="192"/>
        <v>1.8627333333333336</v>
      </c>
      <c r="U589" s="7" t="s">
        <v>1696</v>
      </c>
      <c r="V589" s="7" t="s">
        <v>1721</v>
      </c>
    </row>
    <row r="590" spans="1:22" x14ac:dyDescent="0.25">
      <c r="A590" s="7" t="s">
        <v>1722</v>
      </c>
      <c r="B590" s="7" t="s">
        <v>1723</v>
      </c>
      <c r="C590" s="7" t="s">
        <v>54</v>
      </c>
      <c r="D590" s="7"/>
      <c r="E590" s="7" t="s">
        <v>80</v>
      </c>
      <c r="F590" s="8">
        <v>25</v>
      </c>
      <c r="G590" s="8">
        <v>29</v>
      </c>
      <c r="H590" s="9">
        <f>IF(OR(F590="",F590=0),"",MAX(F590,IF(ISNUMBER('Нормы и нормо-часы'!K591),ROUNDUP('Нормы и нормо-часы'!K591/(1-$F$3),0),0)))</f>
        <v>25</v>
      </c>
      <c r="I590" s="9">
        <f>IF(OR(G590="",G590=0),"",MAX(G590,IF(ISNUMBER('Нормы и нормо-часы'!L591),ROUNDUP('Нормы и нормо-часы'!L591/(1-$F$3),0),0)))</f>
        <v>29</v>
      </c>
      <c r="J590" s="10">
        <f t="shared" si="186"/>
        <v>0</v>
      </c>
      <c r="K590" s="10">
        <f t="shared" si="187"/>
        <v>0</v>
      </c>
      <c r="L590" s="8">
        <v>14</v>
      </c>
      <c r="M590" s="8">
        <v>16</v>
      </c>
      <c r="N590" s="10">
        <f t="shared" si="188"/>
        <v>0.44</v>
      </c>
      <c r="O590" s="10">
        <f t="shared" si="189"/>
        <v>0.44827586206896552</v>
      </c>
      <c r="P590" s="8">
        <f t="shared" si="190"/>
        <v>11</v>
      </c>
      <c r="Q590" s="8">
        <f t="shared" si="191"/>
        <v>13</v>
      </c>
      <c r="R590" s="8">
        <v>14.55</v>
      </c>
      <c r="S590" s="8">
        <v>19.64</v>
      </c>
      <c r="T590" s="11">
        <f t="shared" si="192"/>
        <v>0.78560000000000008</v>
      </c>
      <c r="U590" s="7" t="s">
        <v>1724</v>
      </c>
      <c r="V590" s="7"/>
    </row>
    <row r="591" spans="1:22" x14ac:dyDescent="0.25">
      <c r="A591" s="7" t="s">
        <v>1725</v>
      </c>
      <c r="B591" s="7" t="s">
        <v>1726</v>
      </c>
      <c r="C591" s="7" t="s">
        <v>54</v>
      </c>
      <c r="D591" s="7"/>
      <c r="E591" s="7" t="s">
        <v>80</v>
      </c>
      <c r="F591" s="8">
        <v>300</v>
      </c>
      <c r="G591" s="8">
        <v>350</v>
      </c>
      <c r="H591" s="9">
        <f>IF(OR(F591="",F591=0),"",MAX(F591,IF(ISNUMBER('Нормы и нормо-часы'!K592),ROUNDUP('Нормы и нормо-часы'!K592/(1-$F$3),0),0)))</f>
        <v>300</v>
      </c>
      <c r="I591" s="9">
        <f>IF(OR(G591="",G591=0),"",MAX(G591,IF(ISNUMBER('Нормы и нормо-часы'!L592),ROUNDUP('Нормы и нормо-часы'!L592/(1-$F$3),0),0)))</f>
        <v>350</v>
      </c>
      <c r="J591" s="10">
        <f t="shared" si="186"/>
        <v>0</v>
      </c>
      <c r="K591" s="10">
        <f t="shared" si="187"/>
        <v>0</v>
      </c>
      <c r="L591" s="8">
        <v>170</v>
      </c>
      <c r="M591" s="8">
        <v>200</v>
      </c>
      <c r="N591" s="10">
        <f t="shared" si="188"/>
        <v>0.43333333333333335</v>
      </c>
      <c r="O591" s="10">
        <f t="shared" si="189"/>
        <v>0.42857142857142855</v>
      </c>
      <c r="P591" s="8">
        <f t="shared" si="190"/>
        <v>130</v>
      </c>
      <c r="Q591" s="8">
        <f t="shared" si="191"/>
        <v>150</v>
      </c>
      <c r="R591" s="8">
        <v>240.7</v>
      </c>
      <c r="S591" s="8">
        <v>324.95</v>
      </c>
      <c r="T591" s="11">
        <f t="shared" si="192"/>
        <v>1.0831666666666666</v>
      </c>
      <c r="U591" s="7" t="s">
        <v>1707</v>
      </c>
      <c r="V591" s="7"/>
    </row>
    <row r="592" spans="1:22" x14ac:dyDescent="0.25">
      <c r="A592" s="7" t="s">
        <v>1727</v>
      </c>
      <c r="B592" s="7" t="s">
        <v>1728</v>
      </c>
      <c r="C592" s="7" t="s">
        <v>54</v>
      </c>
      <c r="D592" s="7"/>
      <c r="E592" s="7" t="s">
        <v>80</v>
      </c>
      <c r="F592" s="8">
        <v>400</v>
      </c>
      <c r="G592" s="8">
        <v>470</v>
      </c>
      <c r="H592" s="9">
        <f>IF(OR(F592="",F592=0),"",MAX(F592,IF(ISNUMBER('Нормы и нормо-часы'!K593),ROUNDUP('Нормы и нормо-часы'!K593/(1-$F$3),0),0)))</f>
        <v>400</v>
      </c>
      <c r="I592" s="9">
        <f>IF(OR(G592="",G592=0),"",MAX(G592,IF(ISNUMBER('Нормы и нормо-часы'!L593),ROUNDUP('Нормы и нормо-часы'!L593/(1-$F$3),0),0)))</f>
        <v>470</v>
      </c>
      <c r="J592" s="10">
        <f t="shared" si="186"/>
        <v>0</v>
      </c>
      <c r="K592" s="10">
        <f t="shared" si="187"/>
        <v>0</v>
      </c>
      <c r="L592" s="8">
        <v>230</v>
      </c>
      <c r="M592" s="8">
        <v>270</v>
      </c>
      <c r="N592" s="10">
        <f t="shared" si="188"/>
        <v>0.42499999999999999</v>
      </c>
      <c r="O592" s="10">
        <f t="shared" si="189"/>
        <v>0.42553191489361702</v>
      </c>
      <c r="P592" s="8">
        <f t="shared" si="190"/>
        <v>170</v>
      </c>
      <c r="Q592" s="8">
        <f t="shared" si="191"/>
        <v>200</v>
      </c>
      <c r="R592" s="8">
        <v>376.48</v>
      </c>
      <c r="S592" s="8">
        <v>508.25</v>
      </c>
      <c r="T592" s="11">
        <f t="shared" si="192"/>
        <v>1.2706249999999999</v>
      </c>
      <c r="U592" s="7" t="s">
        <v>1704</v>
      </c>
      <c r="V592" s="7"/>
    </row>
    <row r="593" spans="1:22" x14ac:dyDescent="0.25">
      <c r="A593" s="7" t="s">
        <v>1729</v>
      </c>
      <c r="B593" s="7" t="s">
        <v>1730</v>
      </c>
      <c r="C593" s="7" t="s">
        <v>54</v>
      </c>
      <c r="D593" s="7"/>
      <c r="E593" s="7" t="s">
        <v>80</v>
      </c>
      <c r="F593" s="8">
        <v>700</v>
      </c>
      <c r="G593" s="8">
        <v>800</v>
      </c>
      <c r="H593" s="9">
        <f>IF(OR(F593="",F593=0),"",MAX(F593,IF(ISNUMBER('Нормы и нормо-часы'!K594),ROUNDUP('Нормы и нормо-часы'!K594/(1-$F$3),0),0)))</f>
        <v>854</v>
      </c>
      <c r="I593" s="9">
        <f>IF(OR(G593="",G593=0),"",MAX(G593,IF(ISNUMBER('Нормы и нормо-часы'!L594),ROUNDUP('Нормы и нормо-часы'!L594/(1-$F$3),0),0)))</f>
        <v>1014</v>
      </c>
      <c r="J593" s="10">
        <f t="shared" si="186"/>
        <v>0.21999999999999997</v>
      </c>
      <c r="K593" s="10">
        <f t="shared" si="187"/>
        <v>0.26750000000000007</v>
      </c>
      <c r="L593" s="8">
        <v>400</v>
      </c>
      <c r="M593" s="8">
        <v>460</v>
      </c>
      <c r="N593" s="10">
        <f t="shared" si="188"/>
        <v>0.53161592505854804</v>
      </c>
      <c r="O593" s="10">
        <f t="shared" si="189"/>
        <v>0.54635108481262329</v>
      </c>
      <c r="P593" s="8">
        <f t="shared" si="190"/>
        <v>454</v>
      </c>
      <c r="Q593" s="8">
        <f t="shared" si="191"/>
        <v>554</v>
      </c>
      <c r="R593" s="8">
        <v>350.46</v>
      </c>
      <c r="S593" s="8">
        <v>473.12</v>
      </c>
      <c r="T593" s="11">
        <f t="shared" si="192"/>
        <v>0.67588571428571431</v>
      </c>
      <c r="U593" s="7" t="s">
        <v>1731</v>
      </c>
      <c r="V593" s="7" t="s">
        <v>1732</v>
      </c>
    </row>
    <row r="594" spans="1:22" x14ac:dyDescent="0.25">
      <c r="A594" s="7" t="s">
        <v>1733</v>
      </c>
      <c r="B594" s="7" t="s">
        <v>1734</v>
      </c>
      <c r="C594" s="7" t="s">
        <v>54</v>
      </c>
      <c r="D594" s="7"/>
      <c r="E594" s="7" t="s">
        <v>80</v>
      </c>
      <c r="F594" s="8">
        <v>450</v>
      </c>
      <c r="G594" s="8">
        <v>520</v>
      </c>
      <c r="H594" s="9">
        <f>IF(OR(F594="",F594=0),"",MAX(F594,IF(ISNUMBER('Нормы и нормо-часы'!K595),ROUNDUP('Нормы и нормо-часы'!K595/(1-$F$3),0),0)))</f>
        <v>450</v>
      </c>
      <c r="I594" s="9">
        <f>IF(OR(G594="",G594=0),"",MAX(G594,IF(ISNUMBER('Нормы и нормо-часы'!L595),ROUNDUP('Нормы и нормо-часы'!L595/(1-$F$3),0),0)))</f>
        <v>520</v>
      </c>
      <c r="J594" s="10">
        <f t="shared" si="186"/>
        <v>0</v>
      </c>
      <c r="K594" s="10">
        <f t="shared" si="187"/>
        <v>0</v>
      </c>
      <c r="L594" s="8">
        <v>260</v>
      </c>
      <c r="M594" s="8">
        <v>300</v>
      </c>
      <c r="N594" s="10">
        <f t="shared" si="188"/>
        <v>0.42222222222222222</v>
      </c>
      <c r="O594" s="10">
        <f t="shared" si="189"/>
        <v>0.42307692307692307</v>
      </c>
      <c r="P594" s="8">
        <f t="shared" si="190"/>
        <v>190</v>
      </c>
      <c r="Q594" s="8">
        <f t="shared" si="191"/>
        <v>220</v>
      </c>
      <c r="R594" s="8">
        <v>667.86</v>
      </c>
      <c r="S594" s="8">
        <v>901.61</v>
      </c>
      <c r="T594" s="11">
        <f t="shared" si="192"/>
        <v>2.0035777777777777</v>
      </c>
      <c r="U594" s="7" t="s">
        <v>1707</v>
      </c>
      <c r="V594" s="7" t="s">
        <v>1735</v>
      </c>
    </row>
    <row r="595" spans="1:22" x14ac:dyDescent="0.25">
      <c r="A595" s="7" t="s">
        <v>1736</v>
      </c>
      <c r="B595" s="7" t="s">
        <v>1737</v>
      </c>
      <c r="C595" s="7" t="s">
        <v>54</v>
      </c>
      <c r="D595" s="7"/>
      <c r="E595" s="7" t="s">
        <v>80</v>
      </c>
      <c r="F595" s="8">
        <v>50</v>
      </c>
      <c r="G595" s="8">
        <v>60</v>
      </c>
      <c r="H595" s="9">
        <f>IF(OR(F595="",F595=0),"",MAX(F595,IF(ISNUMBER('Нормы и нормо-часы'!K596),ROUNDUP('Нормы и нормо-часы'!K596/(1-$F$3),0),0)))</f>
        <v>50</v>
      </c>
      <c r="I595" s="9">
        <f>IF(OR(G595="",G595=0),"",MAX(G595,IF(ISNUMBER('Нормы и нормо-часы'!L596),ROUNDUP('Нормы и нормо-часы'!L596/(1-$F$3),0),0)))</f>
        <v>60</v>
      </c>
      <c r="J595" s="10">
        <f t="shared" si="186"/>
        <v>0</v>
      </c>
      <c r="K595" s="10">
        <f t="shared" si="187"/>
        <v>0</v>
      </c>
      <c r="L595" s="8">
        <v>30</v>
      </c>
      <c r="M595" s="8">
        <v>35</v>
      </c>
      <c r="N595" s="10">
        <f t="shared" si="188"/>
        <v>0.4</v>
      </c>
      <c r="O595" s="10">
        <f t="shared" si="189"/>
        <v>0.41666666666666669</v>
      </c>
      <c r="P595" s="8">
        <f t="shared" si="190"/>
        <v>20</v>
      </c>
      <c r="Q595" s="8">
        <f t="shared" si="191"/>
        <v>25</v>
      </c>
      <c r="R595" s="8">
        <v>246.51</v>
      </c>
      <c r="S595" s="8">
        <v>332.79</v>
      </c>
      <c r="T595" s="11">
        <f t="shared" si="192"/>
        <v>6.6558000000000002</v>
      </c>
      <c r="U595" s="7" t="s">
        <v>1707</v>
      </c>
      <c r="V595" s="7" t="s">
        <v>1738</v>
      </c>
    </row>
    <row r="596" spans="1:22" x14ac:dyDescent="0.25">
      <c r="A596" s="7" t="s">
        <v>1739</v>
      </c>
      <c r="B596" s="7" t="s">
        <v>1740</v>
      </c>
      <c r="C596" s="7" t="s">
        <v>54</v>
      </c>
      <c r="D596" s="7"/>
      <c r="E596" s="7" t="s">
        <v>80</v>
      </c>
      <c r="F596" s="8">
        <v>400</v>
      </c>
      <c r="G596" s="8">
        <v>460</v>
      </c>
      <c r="H596" s="9">
        <f>IF(OR(F596="",F596=0),"",MAX(F596,IF(ISNUMBER('Нормы и нормо-часы'!K597),ROUNDUP('Нормы и нормо-часы'!K597/(1-$F$3),0),0)))</f>
        <v>400</v>
      </c>
      <c r="I596" s="9">
        <f>IF(OR(G596="",G596=0),"",MAX(G596,IF(ISNUMBER('Нормы и нормо-часы'!L597),ROUNDUP('Нормы и нормо-часы'!L597/(1-$F$3),0),0)))</f>
        <v>460</v>
      </c>
      <c r="J596" s="10">
        <f t="shared" si="186"/>
        <v>0</v>
      </c>
      <c r="K596" s="10">
        <f t="shared" si="187"/>
        <v>0</v>
      </c>
      <c r="L596" s="8">
        <v>230</v>
      </c>
      <c r="M596" s="8">
        <v>265</v>
      </c>
      <c r="N596" s="10">
        <f t="shared" si="188"/>
        <v>0.42499999999999999</v>
      </c>
      <c r="O596" s="10">
        <f t="shared" si="189"/>
        <v>0.42391304347826086</v>
      </c>
      <c r="P596" s="8">
        <f t="shared" si="190"/>
        <v>170</v>
      </c>
      <c r="Q596" s="8">
        <f t="shared" si="191"/>
        <v>195</v>
      </c>
      <c r="R596" s="8">
        <v>1507.65</v>
      </c>
      <c r="S596" s="8">
        <v>2035.33</v>
      </c>
      <c r="T596" s="11">
        <f t="shared" si="192"/>
        <v>5.0883250000000002</v>
      </c>
      <c r="U596" s="7" t="s">
        <v>1707</v>
      </c>
      <c r="V596" s="7" t="s">
        <v>1741</v>
      </c>
    </row>
    <row r="597" spans="1:22" x14ac:dyDescent="0.25">
      <c r="A597" s="7" t="s">
        <v>1742</v>
      </c>
      <c r="B597" s="7" t="s">
        <v>1743</v>
      </c>
      <c r="C597" s="7" t="s">
        <v>54</v>
      </c>
      <c r="D597" s="7"/>
      <c r="E597" s="7" t="s">
        <v>80</v>
      </c>
      <c r="F597" s="8">
        <v>800</v>
      </c>
      <c r="G597" s="8">
        <v>950</v>
      </c>
      <c r="H597" s="9">
        <f>IF(OR(F597="",F597=0),"",MAX(F597,IF(ISNUMBER('Нормы и нормо-часы'!K598),ROUNDUP('Нормы и нормо-часы'!K598/(1-$F$3),0),0)))</f>
        <v>854</v>
      </c>
      <c r="I597" s="9">
        <f>IF(OR(G597="",G597=0),"",MAX(G597,IF(ISNUMBER('Нормы и нормо-часы'!L598),ROUNDUP('Нормы и нормо-часы'!L598/(1-$F$3),0),0)))</f>
        <v>1014</v>
      </c>
      <c r="J597" s="10">
        <f t="shared" si="186"/>
        <v>6.7499999999999893E-2</v>
      </c>
      <c r="K597" s="10">
        <f t="shared" si="187"/>
        <v>6.7368421052631522E-2</v>
      </c>
      <c r="L597" s="8">
        <v>460</v>
      </c>
      <c r="M597" s="8">
        <v>550</v>
      </c>
      <c r="N597" s="10">
        <f t="shared" si="188"/>
        <v>0.46135831381733022</v>
      </c>
      <c r="O597" s="10">
        <f t="shared" si="189"/>
        <v>0.45759368836291914</v>
      </c>
      <c r="P597" s="8">
        <f t="shared" si="190"/>
        <v>394</v>
      </c>
      <c r="Q597" s="8">
        <f t="shared" si="191"/>
        <v>464</v>
      </c>
      <c r="R597" s="8">
        <v>597.01</v>
      </c>
      <c r="S597" s="8">
        <v>805.96</v>
      </c>
      <c r="T597" s="11">
        <f t="shared" si="192"/>
        <v>1.00745</v>
      </c>
      <c r="U597" s="7" t="s">
        <v>1704</v>
      </c>
      <c r="V597" s="7"/>
    </row>
    <row r="598" spans="1:22" x14ac:dyDescent="0.25">
      <c r="A598" s="7" t="s">
        <v>1744</v>
      </c>
      <c r="B598" s="7" t="s">
        <v>1745</v>
      </c>
      <c r="C598" s="7" t="s">
        <v>50</v>
      </c>
      <c r="D598" s="7"/>
      <c r="E598" s="7" t="s">
        <v>80</v>
      </c>
      <c r="F598" s="8">
        <v>650</v>
      </c>
      <c r="G598" s="8">
        <v>750</v>
      </c>
      <c r="H598" s="9">
        <f>IF(OR(F598="",F598=0),"",MAX(F598,IF(ISNUMBER('Нормы и нормо-часы'!K599),ROUNDUP('Нормы и нормо-часы'!K599/(1-$F$3),0),0)))</f>
        <v>650</v>
      </c>
      <c r="I598" s="9">
        <f>IF(OR(G598="",G598=0),"",MAX(G598,IF(ISNUMBER('Нормы и нормо-часы'!L599),ROUNDUP('Нормы и нормо-часы'!L599/(1-$F$3),0),0)))</f>
        <v>750</v>
      </c>
      <c r="J598" s="10">
        <f t="shared" si="186"/>
        <v>0</v>
      </c>
      <c r="K598" s="10">
        <f t="shared" si="187"/>
        <v>0</v>
      </c>
      <c r="L598" s="8">
        <v>370</v>
      </c>
      <c r="M598" s="8">
        <v>430</v>
      </c>
      <c r="N598" s="10">
        <f t="shared" si="188"/>
        <v>0.43076923076923079</v>
      </c>
      <c r="O598" s="10">
        <f t="shared" si="189"/>
        <v>0.42666666666666669</v>
      </c>
      <c r="P598" s="8">
        <f t="shared" si="190"/>
        <v>280</v>
      </c>
      <c r="Q598" s="8">
        <f t="shared" si="191"/>
        <v>320</v>
      </c>
      <c r="R598" s="8">
        <v>891.78</v>
      </c>
      <c r="S598" s="8">
        <v>1203.9000000000001</v>
      </c>
      <c r="T598" s="11">
        <f t="shared" si="192"/>
        <v>1.8521538461538463</v>
      </c>
      <c r="U598" s="7" t="s">
        <v>1707</v>
      </c>
      <c r="V598" s="7"/>
    </row>
    <row r="599" spans="1:22" x14ac:dyDescent="0.25">
      <c r="A599" s="7" t="s">
        <v>1746</v>
      </c>
      <c r="B599" s="7" t="s">
        <v>1747</v>
      </c>
      <c r="C599" s="7" t="s">
        <v>50</v>
      </c>
      <c r="D599" s="7"/>
      <c r="E599" s="7" t="s">
        <v>80</v>
      </c>
      <c r="F599" s="8">
        <v>800</v>
      </c>
      <c r="G599" s="8">
        <v>920</v>
      </c>
      <c r="H599" s="9">
        <f>IF(OR(F599="",F599=0),"",MAX(F599,IF(ISNUMBER('Нормы и нормо-часы'!K600),ROUNDUP('Нормы и нормо-часы'!K600/(1-$F$3),0),0)))</f>
        <v>800</v>
      </c>
      <c r="I599" s="9">
        <f>IF(OR(G599="",G599=0),"",MAX(G599,IF(ISNUMBER('Нормы и нормо-часы'!L600),ROUNDUP('Нормы и нормо-часы'!L600/(1-$F$3),0),0)))</f>
        <v>920</v>
      </c>
      <c r="J599" s="10">
        <f t="shared" si="186"/>
        <v>0</v>
      </c>
      <c r="K599" s="10">
        <f t="shared" si="187"/>
        <v>0</v>
      </c>
      <c r="L599" s="8">
        <v>460</v>
      </c>
      <c r="M599" s="8">
        <v>530</v>
      </c>
      <c r="N599" s="10">
        <f t="shared" si="188"/>
        <v>0.42499999999999999</v>
      </c>
      <c r="O599" s="10">
        <f t="shared" si="189"/>
        <v>0.42391304347826086</v>
      </c>
      <c r="P599" s="8">
        <f t="shared" si="190"/>
        <v>340</v>
      </c>
      <c r="Q599" s="8">
        <f t="shared" si="191"/>
        <v>390</v>
      </c>
      <c r="R599" s="8">
        <v>857.42</v>
      </c>
      <c r="S599" s="8">
        <v>1157.52</v>
      </c>
      <c r="T599" s="11">
        <f t="shared" si="192"/>
        <v>1.4469000000000001</v>
      </c>
      <c r="U599" s="7" t="s">
        <v>1707</v>
      </c>
      <c r="V599" s="7"/>
    </row>
    <row r="600" spans="1:22" x14ac:dyDescent="0.25">
      <c r="A600" s="7" t="s">
        <v>1748</v>
      </c>
      <c r="B600" s="7" t="s">
        <v>1749</v>
      </c>
      <c r="C600" s="7" t="s">
        <v>50</v>
      </c>
      <c r="D600" s="7"/>
      <c r="E600" s="7" t="s">
        <v>80</v>
      </c>
      <c r="F600" s="8">
        <v>600</v>
      </c>
      <c r="G600" s="8">
        <v>700</v>
      </c>
      <c r="H600" s="9">
        <f>IF(OR(F600="",F600=0),"",MAX(F600,IF(ISNUMBER('Нормы и нормо-часы'!K601),ROUNDUP('Нормы и нормо-часы'!K601/(1-$F$3),0),0)))</f>
        <v>600</v>
      </c>
      <c r="I600" s="9">
        <f>IF(OR(G600="",G600=0),"",MAX(G600,IF(ISNUMBER('Нормы и нормо-часы'!L601),ROUNDUP('Нормы и нормо-часы'!L601/(1-$F$3),0),0)))</f>
        <v>700</v>
      </c>
      <c r="J600" s="10">
        <f t="shared" si="186"/>
        <v>0</v>
      </c>
      <c r="K600" s="10">
        <f t="shared" si="187"/>
        <v>0</v>
      </c>
      <c r="L600" s="8">
        <v>350</v>
      </c>
      <c r="M600" s="8">
        <v>400</v>
      </c>
      <c r="N600" s="10">
        <f t="shared" si="188"/>
        <v>0.41666666666666669</v>
      </c>
      <c r="O600" s="10">
        <f t="shared" si="189"/>
        <v>0.42857142857142855</v>
      </c>
      <c r="P600" s="8">
        <f t="shared" si="190"/>
        <v>250</v>
      </c>
      <c r="Q600" s="8">
        <f t="shared" si="191"/>
        <v>300</v>
      </c>
      <c r="R600" s="8">
        <v>717.68</v>
      </c>
      <c r="S600" s="8">
        <v>968.87</v>
      </c>
      <c r="T600" s="11">
        <f t="shared" si="192"/>
        <v>1.6147833333333332</v>
      </c>
      <c r="U600" s="7" t="s">
        <v>1707</v>
      </c>
      <c r="V600" s="7"/>
    </row>
    <row r="601" spans="1:22" x14ac:dyDescent="0.25">
      <c r="A601" s="7" t="s">
        <v>1750</v>
      </c>
      <c r="B601" s="7" t="s">
        <v>1751</v>
      </c>
      <c r="C601" s="7" t="s">
        <v>50</v>
      </c>
      <c r="D601" s="7"/>
      <c r="E601" s="7" t="s">
        <v>80</v>
      </c>
      <c r="F601" s="8">
        <v>750</v>
      </c>
      <c r="G601" s="8">
        <v>860</v>
      </c>
      <c r="H601" s="9">
        <f>IF(OR(F601="",F601=0),"",MAX(F601,IF(ISNUMBER('Нормы и нормо-часы'!K602),ROUNDUP('Нормы и нормо-часы'!K602/(1-$F$3),0),0)))</f>
        <v>750</v>
      </c>
      <c r="I601" s="9">
        <f>IF(OR(G601="",G601=0),"",MAX(G601,IF(ISNUMBER('Нормы и нормо-часы'!L602),ROUNDUP('Нормы и нормо-часы'!L602/(1-$F$3),0),0)))</f>
        <v>860</v>
      </c>
      <c r="J601" s="10">
        <f t="shared" si="186"/>
        <v>0</v>
      </c>
      <c r="K601" s="10">
        <f t="shared" si="187"/>
        <v>0</v>
      </c>
      <c r="L601" s="8">
        <v>430</v>
      </c>
      <c r="M601" s="8">
        <v>500</v>
      </c>
      <c r="N601" s="10">
        <f t="shared" si="188"/>
        <v>0.42666666666666669</v>
      </c>
      <c r="O601" s="10">
        <f t="shared" si="189"/>
        <v>0.41860465116279072</v>
      </c>
      <c r="P601" s="8">
        <f t="shared" si="190"/>
        <v>320</v>
      </c>
      <c r="Q601" s="8">
        <f t="shared" si="191"/>
        <v>360</v>
      </c>
      <c r="R601" s="8">
        <v>746.78</v>
      </c>
      <c r="S601" s="8">
        <v>1008.15</v>
      </c>
      <c r="T601" s="11">
        <f t="shared" si="192"/>
        <v>1.3442000000000001</v>
      </c>
      <c r="U601" s="7" t="s">
        <v>1752</v>
      </c>
      <c r="V601" s="7"/>
    </row>
    <row r="602" spans="1:22" x14ac:dyDescent="0.25">
      <c r="A602" s="7" t="s">
        <v>1753</v>
      </c>
      <c r="B602" s="7" t="s">
        <v>1754</v>
      </c>
      <c r="C602" s="7" t="s">
        <v>50</v>
      </c>
      <c r="D602" s="7"/>
      <c r="E602" s="7" t="s">
        <v>80</v>
      </c>
      <c r="F602" s="8">
        <v>550</v>
      </c>
      <c r="G602" s="8">
        <v>630</v>
      </c>
      <c r="H602" s="9">
        <f>IF(OR(F602="",F602=0),"",MAX(F602,IF(ISNUMBER('Нормы и нормо-часы'!K603),ROUNDUP('Нормы и нормо-часы'!K603/(1-$F$3),0),0)))</f>
        <v>550</v>
      </c>
      <c r="I602" s="9">
        <f>IF(OR(G602="",G602=0),"",MAX(G602,IF(ISNUMBER('Нормы и нормо-часы'!L603),ROUNDUP('Нормы и нормо-часы'!L603/(1-$F$3),0),0)))</f>
        <v>630</v>
      </c>
      <c r="J602" s="10">
        <f t="shared" si="186"/>
        <v>0</v>
      </c>
      <c r="K602" s="10">
        <f t="shared" si="187"/>
        <v>0</v>
      </c>
      <c r="L602" s="8">
        <v>320</v>
      </c>
      <c r="M602" s="8">
        <v>370</v>
      </c>
      <c r="N602" s="10">
        <f t="shared" si="188"/>
        <v>0.41818181818181815</v>
      </c>
      <c r="O602" s="10">
        <f t="shared" si="189"/>
        <v>0.41269841269841268</v>
      </c>
      <c r="P602" s="8">
        <f t="shared" si="190"/>
        <v>230</v>
      </c>
      <c r="Q602" s="8">
        <f t="shared" si="191"/>
        <v>260</v>
      </c>
      <c r="R602" s="8">
        <v>358.4</v>
      </c>
      <c r="S602" s="8">
        <v>483.84</v>
      </c>
      <c r="T602" s="11">
        <f t="shared" si="192"/>
        <v>0.87970909090909089</v>
      </c>
      <c r="U602" s="7" t="s">
        <v>1755</v>
      </c>
      <c r="V602" s="7"/>
    </row>
    <row r="603" spans="1:22" x14ac:dyDescent="0.25">
      <c r="A603" s="7" t="s">
        <v>1756</v>
      </c>
      <c r="B603" s="7" t="s">
        <v>1757</v>
      </c>
      <c r="C603" s="7" t="s">
        <v>28</v>
      </c>
      <c r="D603" s="7"/>
      <c r="E603" s="7" t="s">
        <v>80</v>
      </c>
      <c r="F603" s="8">
        <v>2200</v>
      </c>
      <c r="G603" s="8">
        <v>2600</v>
      </c>
      <c r="H603" s="9">
        <f>IF(OR(F603="",F603=0),"",MAX(F603,IF(ISNUMBER('Нормы и нормо-часы'!K604),ROUNDUP('Нормы и нормо-часы'!K604/(1-$F$3),0),0)))</f>
        <v>2667</v>
      </c>
      <c r="I603" s="9">
        <f>IF(OR(G603="",G603=0),"",MAX(G603,IF(ISNUMBER('Нормы и нормо-часы'!L604),ROUNDUP('Нормы и нормо-часы'!L604/(1-$F$3),0),0)))</f>
        <v>3167</v>
      </c>
      <c r="J603" s="10">
        <f t="shared" si="186"/>
        <v>0.21227272727272717</v>
      </c>
      <c r="K603" s="10">
        <f t="shared" si="187"/>
        <v>0.21807692307692306</v>
      </c>
      <c r="L603" s="8">
        <v>1270</v>
      </c>
      <c r="M603" s="8">
        <v>1500</v>
      </c>
      <c r="N603" s="10">
        <f t="shared" si="188"/>
        <v>0.52380952380952384</v>
      </c>
      <c r="O603" s="10">
        <f t="shared" si="189"/>
        <v>0.52636564572150302</v>
      </c>
      <c r="P603" s="8">
        <f t="shared" si="190"/>
        <v>1397</v>
      </c>
      <c r="Q603" s="8">
        <f t="shared" si="191"/>
        <v>1667</v>
      </c>
      <c r="R603" s="8">
        <v>6016.49</v>
      </c>
      <c r="S603" s="8">
        <v>8122.26</v>
      </c>
      <c r="T603" s="11">
        <f t="shared" si="192"/>
        <v>3.6919363636363638</v>
      </c>
      <c r="U603" s="7" t="s">
        <v>1758</v>
      </c>
      <c r="V603" s="7" t="s">
        <v>1759</v>
      </c>
    </row>
    <row r="604" spans="1:22" x14ac:dyDescent="0.25">
      <c r="A604" s="7" t="s">
        <v>1760</v>
      </c>
      <c r="B604" s="7" t="s">
        <v>1761</v>
      </c>
      <c r="C604" s="7" t="s">
        <v>28</v>
      </c>
      <c r="D604" s="7"/>
      <c r="E604" s="7" t="s">
        <v>80</v>
      </c>
      <c r="F604" s="8">
        <v>2600</v>
      </c>
      <c r="G604" s="8">
        <v>3000</v>
      </c>
      <c r="H604" s="9">
        <f>IF(OR(F604="",F604=0),"",MAX(F604,IF(ISNUMBER('Нормы и нормо-часы'!K605),ROUNDUP('Нормы и нормо-часы'!K605/(1-$F$3),0),0)))</f>
        <v>2600</v>
      </c>
      <c r="I604" s="9">
        <f>IF(OR(G604="",G604=0),"",MAX(G604,IF(ISNUMBER('Нормы и нормо-часы'!L605),ROUNDUP('Нормы и нормо-часы'!L605/(1-$F$3),0),0)))</f>
        <v>3000</v>
      </c>
      <c r="J604" s="10">
        <f t="shared" si="186"/>
        <v>0</v>
      </c>
      <c r="K604" s="10">
        <f t="shared" si="187"/>
        <v>0</v>
      </c>
      <c r="L604" s="8">
        <v>1500</v>
      </c>
      <c r="M604" s="8">
        <v>1750</v>
      </c>
      <c r="N604" s="10">
        <f t="shared" si="188"/>
        <v>0.42307692307692307</v>
      </c>
      <c r="O604" s="10">
        <f t="shared" si="189"/>
        <v>0.41666666666666669</v>
      </c>
      <c r="P604" s="8">
        <f t="shared" si="190"/>
        <v>1100</v>
      </c>
      <c r="Q604" s="8">
        <f t="shared" si="191"/>
        <v>1250</v>
      </c>
      <c r="R604" s="8">
        <v>532.21</v>
      </c>
      <c r="S604" s="8">
        <v>718.48</v>
      </c>
      <c r="T604" s="11">
        <f t="shared" si="192"/>
        <v>0.27633846153846153</v>
      </c>
      <c r="U604" s="7" t="s">
        <v>1355</v>
      </c>
      <c r="V604" s="7" t="s">
        <v>1762</v>
      </c>
    </row>
    <row r="605" spans="1:22" x14ac:dyDescent="0.25">
      <c r="A605" s="7" t="s">
        <v>1763</v>
      </c>
      <c r="B605" s="7" t="s">
        <v>1764</v>
      </c>
      <c r="C605" s="7" t="s">
        <v>54</v>
      </c>
      <c r="D605" s="7"/>
      <c r="E605" s="7" t="s">
        <v>80</v>
      </c>
      <c r="F605" s="8">
        <v>110</v>
      </c>
      <c r="G605" s="8">
        <v>130</v>
      </c>
      <c r="H605" s="9">
        <f>IF(OR(F605="",F605=0),"",MAX(F605,IF(ISNUMBER('Нормы и нормо-часы'!K606),ROUNDUP('Нормы и нормо-часы'!K606/(1-$F$3),0),0)))</f>
        <v>110</v>
      </c>
      <c r="I605" s="9">
        <f>IF(OR(G605="",G605=0),"",MAX(G605,IF(ISNUMBER('Нормы и нормо-часы'!L606),ROUNDUP('Нормы и нормо-часы'!L606/(1-$F$3),0),0)))</f>
        <v>130</v>
      </c>
      <c r="J605" s="10">
        <f t="shared" si="186"/>
        <v>0</v>
      </c>
      <c r="K605" s="10">
        <f t="shared" si="187"/>
        <v>0</v>
      </c>
      <c r="L605" s="8">
        <v>65</v>
      </c>
      <c r="M605" s="8">
        <v>75</v>
      </c>
      <c r="N605" s="10">
        <f t="shared" si="188"/>
        <v>0.40909090909090912</v>
      </c>
      <c r="O605" s="10">
        <f t="shared" si="189"/>
        <v>0.42307692307692307</v>
      </c>
      <c r="P605" s="8">
        <f t="shared" si="190"/>
        <v>45</v>
      </c>
      <c r="Q605" s="8">
        <f t="shared" si="191"/>
        <v>55</v>
      </c>
      <c r="R605" s="8">
        <v>664.99</v>
      </c>
      <c r="S605" s="8">
        <v>897.74</v>
      </c>
      <c r="T605" s="11">
        <f t="shared" si="192"/>
        <v>8.1612727272727277</v>
      </c>
      <c r="U605" s="7" t="s">
        <v>1765</v>
      </c>
      <c r="V605" s="7" t="s">
        <v>1766</v>
      </c>
    </row>
    <row r="606" spans="1:22" x14ac:dyDescent="0.25">
      <c r="A606" s="7" t="s">
        <v>1767</v>
      </c>
      <c r="B606" s="7" t="s">
        <v>1768</v>
      </c>
      <c r="C606" s="7" t="s">
        <v>54</v>
      </c>
      <c r="D606" s="7"/>
      <c r="E606" s="7" t="s">
        <v>80</v>
      </c>
      <c r="F606" s="8">
        <v>140</v>
      </c>
      <c r="G606" s="8">
        <v>160</v>
      </c>
      <c r="H606" s="9">
        <f>IF(OR(F606="",F606=0),"",MAX(F606,IF(ISNUMBER('Нормы и нормо-часы'!K607),ROUNDUP('Нормы и нормо-часы'!K607/(1-$F$3),0),0)))</f>
        <v>140</v>
      </c>
      <c r="I606" s="9">
        <f>IF(OR(G606="",G606=0),"",MAX(G606,IF(ISNUMBER('Нормы и нормо-часы'!L607),ROUNDUP('Нормы и нормо-часы'!L607/(1-$F$3),0),0)))</f>
        <v>160</v>
      </c>
      <c r="J606" s="10">
        <f t="shared" si="186"/>
        <v>0</v>
      </c>
      <c r="K606" s="10">
        <f t="shared" si="187"/>
        <v>0</v>
      </c>
      <c r="L606" s="8">
        <v>80</v>
      </c>
      <c r="M606" s="8">
        <v>92</v>
      </c>
      <c r="N606" s="10">
        <f t="shared" si="188"/>
        <v>0.42857142857142855</v>
      </c>
      <c r="O606" s="10">
        <f t="shared" si="189"/>
        <v>0.42499999999999999</v>
      </c>
      <c r="P606" s="8">
        <f t="shared" si="190"/>
        <v>60</v>
      </c>
      <c r="Q606" s="8">
        <f t="shared" si="191"/>
        <v>68</v>
      </c>
      <c r="R606" s="8">
        <v>815.75</v>
      </c>
      <c r="S606" s="8">
        <v>1101.26</v>
      </c>
      <c r="T606" s="11">
        <f t="shared" si="192"/>
        <v>7.8661428571428571</v>
      </c>
      <c r="U606" s="7" t="s">
        <v>1704</v>
      </c>
      <c r="V606" s="7" t="s">
        <v>1769</v>
      </c>
    </row>
    <row r="607" spans="1:22" x14ac:dyDescent="0.25">
      <c r="A607" s="7" t="s">
        <v>1770</v>
      </c>
      <c r="B607" s="7" t="s">
        <v>1771</v>
      </c>
      <c r="C607" s="7" t="s">
        <v>54</v>
      </c>
      <c r="D607" s="7"/>
      <c r="E607" s="7" t="s">
        <v>80</v>
      </c>
      <c r="F607" s="8">
        <v>80</v>
      </c>
      <c r="G607" s="8">
        <v>95</v>
      </c>
      <c r="H607" s="9">
        <f>IF(OR(F607="",F607=0),"",MAX(F607,IF(ISNUMBER('Нормы и нормо-часы'!K608),ROUNDUP('Нормы и нормо-часы'!K608/(1-$F$3),0),0)))</f>
        <v>80</v>
      </c>
      <c r="I607" s="9">
        <f>IF(OR(G607="",G607=0),"",MAX(G607,IF(ISNUMBER('Нормы и нормо-часы'!L608),ROUNDUP('Нормы и нормо-часы'!L608/(1-$F$3),0),0)))</f>
        <v>95</v>
      </c>
      <c r="J607" s="10">
        <f t="shared" si="186"/>
        <v>0</v>
      </c>
      <c r="K607" s="10">
        <f t="shared" si="187"/>
        <v>0</v>
      </c>
      <c r="L607" s="8">
        <v>45</v>
      </c>
      <c r="M607" s="8">
        <v>52</v>
      </c>
      <c r="N607" s="10">
        <f t="shared" si="188"/>
        <v>0.4375</v>
      </c>
      <c r="O607" s="10">
        <f t="shared" si="189"/>
        <v>0.45263157894736844</v>
      </c>
      <c r="P607" s="8">
        <f t="shared" si="190"/>
        <v>35</v>
      </c>
      <c r="Q607" s="8">
        <f t="shared" si="191"/>
        <v>43</v>
      </c>
      <c r="R607" s="8">
        <v>743.34</v>
      </c>
      <c r="S607" s="8">
        <v>1003.51</v>
      </c>
      <c r="T607" s="11">
        <f t="shared" si="192"/>
        <v>12.543875</v>
      </c>
      <c r="U607" s="7" t="s">
        <v>1704</v>
      </c>
      <c r="V607" s="7" t="s">
        <v>1772</v>
      </c>
    </row>
    <row r="608" spans="1:22" x14ac:dyDescent="0.25">
      <c r="A608" s="12" t="s">
        <v>1773</v>
      </c>
      <c r="B608" s="12" t="s">
        <v>1774</v>
      </c>
      <c r="C608" s="12" t="s">
        <v>54</v>
      </c>
      <c r="D608" s="12" t="s">
        <v>58</v>
      </c>
      <c r="E608" s="7" t="s">
        <v>80</v>
      </c>
      <c r="F608" s="8">
        <v>180</v>
      </c>
      <c r="G608" s="8">
        <v>220</v>
      </c>
      <c r="H608" s="9">
        <f>IF(OR(F608="",F608=0),"",MAX(F608,IF(ISNUMBER('Нормы и нормо-часы'!K609),ROUNDUP('Нормы и нормо-часы'!K609/(1-$F$3),0),0)))</f>
        <v>180</v>
      </c>
      <c r="I608" s="9">
        <f>IF(OR(G608="",G608=0),"",MAX(G608,IF(ISNUMBER('Нормы и нормо-часы'!L609),ROUNDUP('Нормы и нормо-часы'!L609/(1-$F$3),0),0)))</f>
        <v>220</v>
      </c>
      <c r="J608" s="10">
        <f t="shared" si="186"/>
        <v>0</v>
      </c>
      <c r="K608" s="10">
        <f t="shared" si="187"/>
        <v>0</v>
      </c>
      <c r="L608" s="8">
        <v>100</v>
      </c>
      <c r="M608" s="8">
        <v>125</v>
      </c>
      <c r="N608" s="10">
        <f t="shared" si="188"/>
        <v>0.44444444444444442</v>
      </c>
      <c r="O608" s="10">
        <f t="shared" si="189"/>
        <v>0.43181818181818182</v>
      </c>
      <c r="P608" s="8">
        <f t="shared" si="190"/>
        <v>80</v>
      </c>
      <c r="Q608" s="8">
        <f t="shared" si="191"/>
        <v>95</v>
      </c>
      <c r="R608" s="8"/>
      <c r="S608" s="8"/>
      <c r="T608" s="11" t="str">
        <f t="shared" si="192"/>
        <v/>
      </c>
      <c r="U608" s="7" t="s">
        <v>1707</v>
      </c>
      <c r="V608" s="7"/>
    </row>
    <row r="609" spans="1:22" x14ac:dyDescent="0.25">
      <c r="A609" s="12" t="s">
        <v>1775</v>
      </c>
      <c r="B609" s="12" t="s">
        <v>1776</v>
      </c>
      <c r="C609" s="12" t="s">
        <v>54</v>
      </c>
      <c r="D609" s="12" t="s">
        <v>58</v>
      </c>
      <c r="E609" s="7" t="s">
        <v>80</v>
      </c>
      <c r="F609" s="8">
        <v>350</v>
      </c>
      <c r="G609" s="8">
        <v>400</v>
      </c>
      <c r="H609" s="9">
        <f>IF(OR(F609="",F609=0),"",MAX(F609,IF(ISNUMBER('Нормы и нормо-часы'!K610),ROUNDUP('Нормы и нормо-часы'!K610/(1-$F$3),0),0)))</f>
        <v>427</v>
      </c>
      <c r="I609" s="9">
        <f>IF(OR(G609="",G609=0),"",MAX(G609,IF(ISNUMBER('Нормы и нормо-часы'!L610),ROUNDUP('Нормы и нормо-часы'!L610/(1-$F$3),0),0)))</f>
        <v>507</v>
      </c>
      <c r="J609" s="10">
        <f t="shared" si="186"/>
        <v>0.21999999999999997</v>
      </c>
      <c r="K609" s="10">
        <f t="shared" si="187"/>
        <v>0.26750000000000007</v>
      </c>
      <c r="L609" s="8">
        <v>200</v>
      </c>
      <c r="M609" s="8">
        <v>230</v>
      </c>
      <c r="N609" s="10">
        <f t="shared" si="188"/>
        <v>0.53161592505854804</v>
      </c>
      <c r="O609" s="10">
        <f t="shared" si="189"/>
        <v>0.54635108481262329</v>
      </c>
      <c r="P609" s="8">
        <f t="shared" si="190"/>
        <v>227</v>
      </c>
      <c r="Q609" s="8">
        <f t="shared" si="191"/>
        <v>277</v>
      </c>
      <c r="R609" s="8"/>
      <c r="S609" s="8"/>
      <c r="T609" s="11" t="str">
        <f t="shared" si="192"/>
        <v/>
      </c>
      <c r="U609" s="7" t="s">
        <v>1696</v>
      </c>
      <c r="V609" s="7"/>
    </row>
    <row r="610" spans="1:22" x14ac:dyDescent="0.25">
      <c r="A610" s="12" t="s">
        <v>1777</v>
      </c>
      <c r="B610" s="12" t="s">
        <v>1778</v>
      </c>
      <c r="C610" s="12" t="s">
        <v>54</v>
      </c>
      <c r="D610" s="12" t="s">
        <v>58</v>
      </c>
      <c r="E610" s="7" t="s">
        <v>80</v>
      </c>
      <c r="F610" s="8">
        <v>450</v>
      </c>
      <c r="G610" s="8">
        <v>520</v>
      </c>
      <c r="H610" s="9">
        <f>IF(OR(F610="",F610=0),"",MAX(F610,IF(ISNUMBER('Нормы и нормо-часы'!K611),ROUNDUP('Нормы и нормо-часы'!K611/(1-$F$3),0),0)))</f>
        <v>450</v>
      </c>
      <c r="I610" s="9">
        <f>IF(OR(G610="",G610=0),"",MAX(G610,IF(ISNUMBER('Нормы и нормо-часы'!L611),ROUNDUP('Нормы и нормо-часы'!L611/(1-$F$3),0),0)))</f>
        <v>520</v>
      </c>
      <c r="J610" s="10">
        <f t="shared" si="186"/>
        <v>0</v>
      </c>
      <c r="K610" s="10">
        <f t="shared" si="187"/>
        <v>0</v>
      </c>
      <c r="L610" s="8">
        <v>260</v>
      </c>
      <c r="M610" s="8">
        <v>300</v>
      </c>
      <c r="N610" s="10">
        <f t="shared" si="188"/>
        <v>0.42222222222222222</v>
      </c>
      <c r="O610" s="10">
        <f t="shared" si="189"/>
        <v>0.42307692307692307</v>
      </c>
      <c r="P610" s="8">
        <f t="shared" si="190"/>
        <v>190</v>
      </c>
      <c r="Q610" s="8">
        <f t="shared" si="191"/>
        <v>220</v>
      </c>
      <c r="R610" s="8"/>
      <c r="S610" s="8"/>
      <c r="T610" s="11" t="str">
        <f t="shared" si="192"/>
        <v/>
      </c>
      <c r="U610" s="7" t="s">
        <v>1779</v>
      </c>
      <c r="V610" s="7"/>
    </row>
    <row r="611" spans="1:22" x14ac:dyDescent="0.25">
      <c r="A611" s="12" t="s">
        <v>1780</v>
      </c>
      <c r="B611" s="12" t="s">
        <v>1781</v>
      </c>
      <c r="C611" s="12" t="s">
        <v>54</v>
      </c>
      <c r="D611" s="12" t="s">
        <v>58</v>
      </c>
      <c r="E611" s="7" t="s">
        <v>80</v>
      </c>
      <c r="F611" s="8">
        <v>120</v>
      </c>
      <c r="G611" s="8">
        <v>140</v>
      </c>
      <c r="H611" s="9">
        <f>IF(OR(F611="",F611=0),"",MAX(F611,IF(ISNUMBER('Нормы и нормо-часы'!K612),ROUNDUP('Нормы и нормо-часы'!K612/(1-$F$3),0),0)))</f>
        <v>120</v>
      </c>
      <c r="I611" s="9">
        <f>IF(OR(G611="",G611=0),"",MAX(G611,IF(ISNUMBER('Нормы и нормо-часы'!L612),ROUNDUP('Нормы и нормо-часы'!L612/(1-$F$3),0),0)))</f>
        <v>140</v>
      </c>
      <c r="J611" s="10">
        <f t="shared" si="186"/>
        <v>0</v>
      </c>
      <c r="K611" s="10">
        <f t="shared" si="187"/>
        <v>0</v>
      </c>
      <c r="L611" s="8">
        <v>70</v>
      </c>
      <c r="M611" s="8">
        <v>80</v>
      </c>
      <c r="N611" s="10">
        <f t="shared" si="188"/>
        <v>0.41666666666666669</v>
      </c>
      <c r="O611" s="10">
        <f t="shared" si="189"/>
        <v>0.42857142857142855</v>
      </c>
      <c r="P611" s="8">
        <f t="shared" si="190"/>
        <v>50</v>
      </c>
      <c r="Q611" s="8">
        <f t="shared" si="191"/>
        <v>60</v>
      </c>
      <c r="R611" s="8"/>
      <c r="S611" s="8"/>
      <c r="T611" s="11" t="str">
        <f t="shared" si="192"/>
        <v/>
      </c>
      <c r="U611" s="7" t="s">
        <v>1704</v>
      </c>
      <c r="V611" s="7"/>
    </row>
    <row r="612" spans="1:22" x14ac:dyDescent="0.25">
      <c r="A612" s="12" t="s">
        <v>1782</v>
      </c>
      <c r="B612" s="12" t="s">
        <v>1783</v>
      </c>
      <c r="C612" s="12" t="s">
        <v>54</v>
      </c>
      <c r="D612" s="12" t="s">
        <v>58</v>
      </c>
      <c r="E612" s="7" t="s">
        <v>80</v>
      </c>
      <c r="F612" s="8">
        <v>220</v>
      </c>
      <c r="G612" s="8">
        <v>260</v>
      </c>
      <c r="H612" s="9">
        <f>IF(OR(F612="",F612=0),"",MAX(F612,IF(ISNUMBER('Нормы и нормо-часы'!K613),ROUNDUP('Нормы и нормо-часы'!K613/(1-$F$3),0),0)))</f>
        <v>220</v>
      </c>
      <c r="I612" s="9">
        <f>IF(OR(G612="",G612=0),"",MAX(G612,IF(ISNUMBER('Нормы и нормо-часы'!L613),ROUNDUP('Нормы и нормо-часы'!L613/(1-$F$3),0),0)))</f>
        <v>260</v>
      </c>
      <c r="J612" s="10">
        <f t="shared" si="186"/>
        <v>0</v>
      </c>
      <c r="K612" s="10">
        <f t="shared" si="187"/>
        <v>0</v>
      </c>
      <c r="L612" s="8">
        <v>130</v>
      </c>
      <c r="M612" s="8">
        <v>150</v>
      </c>
      <c r="N612" s="10">
        <f t="shared" si="188"/>
        <v>0.40909090909090912</v>
      </c>
      <c r="O612" s="10">
        <f t="shared" si="189"/>
        <v>0.42307692307692307</v>
      </c>
      <c r="P612" s="8">
        <f t="shared" si="190"/>
        <v>90</v>
      </c>
      <c r="Q612" s="8">
        <f t="shared" si="191"/>
        <v>110</v>
      </c>
      <c r="R612" s="8"/>
      <c r="S612" s="8"/>
      <c r="T612" s="11" t="str">
        <f t="shared" si="192"/>
        <v/>
      </c>
      <c r="U612" s="7" t="s">
        <v>1779</v>
      </c>
      <c r="V612" s="7"/>
    </row>
    <row r="613" spans="1:22" x14ac:dyDescent="0.25">
      <c r="A613" s="12" t="s">
        <v>1784</v>
      </c>
      <c r="B613" s="12" t="s">
        <v>1785</v>
      </c>
      <c r="C613" s="12" t="s">
        <v>177</v>
      </c>
      <c r="D613" s="12" t="s">
        <v>58</v>
      </c>
      <c r="E613" s="7" t="s">
        <v>80</v>
      </c>
      <c r="F613" s="8">
        <v>1200</v>
      </c>
      <c r="G613" s="8">
        <v>1400</v>
      </c>
      <c r="H613" s="9">
        <f>IF(OR(F613="",F613=0),"",MAX(F613,IF(ISNUMBER('Нормы и нормо-часы'!K614),ROUNDUP('Нормы и нормо-часы'!K614/(1-$F$3),0),0)))</f>
        <v>1200</v>
      </c>
      <c r="I613" s="9">
        <f>IF(OR(G613="",G613=0),"",MAX(G613,IF(ISNUMBER('Нормы и нормо-часы'!L614),ROUNDUP('Нормы и нормо-часы'!L614/(1-$F$3),0),0)))</f>
        <v>1400</v>
      </c>
      <c r="J613" s="10">
        <f t="shared" si="186"/>
        <v>0</v>
      </c>
      <c r="K613" s="10">
        <f t="shared" si="187"/>
        <v>0</v>
      </c>
      <c r="L613" s="8">
        <v>700</v>
      </c>
      <c r="M613" s="8">
        <v>800</v>
      </c>
      <c r="N613" s="10">
        <f t="shared" si="188"/>
        <v>0.41666666666666669</v>
      </c>
      <c r="O613" s="10">
        <f t="shared" si="189"/>
        <v>0.42857142857142855</v>
      </c>
      <c r="P613" s="8">
        <f t="shared" si="190"/>
        <v>500</v>
      </c>
      <c r="Q613" s="8">
        <f t="shared" si="191"/>
        <v>600</v>
      </c>
      <c r="R613" s="8"/>
      <c r="S613" s="8"/>
      <c r="T613" s="11" t="str">
        <f t="shared" si="192"/>
        <v/>
      </c>
      <c r="U613" s="7" t="s">
        <v>1704</v>
      </c>
      <c r="V613" s="7"/>
    </row>
    <row r="614" spans="1:22" x14ac:dyDescent="0.25">
      <c r="A614" s="12" t="s">
        <v>1786</v>
      </c>
      <c r="B614" s="12" t="s">
        <v>1787</v>
      </c>
      <c r="C614" s="12" t="s">
        <v>54</v>
      </c>
      <c r="D614" s="12" t="s">
        <v>58</v>
      </c>
      <c r="E614" s="7" t="s">
        <v>80</v>
      </c>
      <c r="F614" s="8">
        <v>200</v>
      </c>
      <c r="G614" s="8">
        <v>230</v>
      </c>
      <c r="H614" s="9">
        <f>IF(OR(F614="",F614=0),"",MAX(F614,IF(ISNUMBER('Нормы и нормо-часы'!K615),ROUNDUP('Нормы и нормо-часы'!K615/(1-$F$3),0),0)))</f>
        <v>200</v>
      </c>
      <c r="I614" s="9">
        <f>IF(OR(G614="",G614=0),"",MAX(G614,IF(ISNUMBER('Нормы и нормо-часы'!L615),ROUNDUP('Нормы и нормо-часы'!L615/(1-$F$3),0),0)))</f>
        <v>230</v>
      </c>
      <c r="J614" s="10">
        <f t="shared" si="186"/>
        <v>0</v>
      </c>
      <c r="K614" s="10">
        <f t="shared" si="187"/>
        <v>0</v>
      </c>
      <c r="L614" s="8">
        <v>115</v>
      </c>
      <c r="M614" s="8">
        <v>130</v>
      </c>
      <c r="N614" s="10">
        <f t="shared" si="188"/>
        <v>0.42499999999999999</v>
      </c>
      <c r="O614" s="10">
        <f t="shared" si="189"/>
        <v>0.43478260869565216</v>
      </c>
      <c r="P614" s="8">
        <f t="shared" si="190"/>
        <v>85</v>
      </c>
      <c r="Q614" s="8">
        <f t="shared" si="191"/>
        <v>100</v>
      </c>
      <c r="R614" s="8"/>
      <c r="S614" s="8"/>
      <c r="T614" s="11" t="str">
        <f t="shared" si="192"/>
        <v/>
      </c>
      <c r="U614" s="7" t="s">
        <v>1704</v>
      </c>
      <c r="V614" s="7"/>
    </row>
    <row r="615" spans="1:22" x14ac:dyDescent="0.25">
      <c r="A615" s="12" t="s">
        <v>1788</v>
      </c>
      <c r="B615" s="12" t="s">
        <v>1789</v>
      </c>
      <c r="C615" s="12" t="s">
        <v>54</v>
      </c>
      <c r="D615" s="12" t="s">
        <v>58</v>
      </c>
      <c r="E615" s="7" t="s">
        <v>80</v>
      </c>
      <c r="F615" s="8">
        <v>50</v>
      </c>
      <c r="G615" s="8">
        <v>60</v>
      </c>
      <c r="H615" s="9">
        <f>IF(OR(F615="",F615=0),"",MAX(F615,IF(ISNUMBER('Нормы и нормо-часы'!K616),ROUNDUP('Нормы и нормо-часы'!K616/(1-$F$3),0),0)))</f>
        <v>50</v>
      </c>
      <c r="I615" s="9">
        <f>IF(OR(G615="",G615=0),"",MAX(G615,IF(ISNUMBER('Нормы и нормо-часы'!L616),ROUNDUP('Нормы и нормо-часы'!L616/(1-$F$3),0),0)))</f>
        <v>60</v>
      </c>
      <c r="J615" s="10">
        <f t="shared" si="186"/>
        <v>0</v>
      </c>
      <c r="K615" s="10">
        <f t="shared" si="187"/>
        <v>0</v>
      </c>
      <c r="L615" s="8">
        <v>30</v>
      </c>
      <c r="M615" s="8">
        <v>35</v>
      </c>
      <c r="N615" s="10">
        <f t="shared" si="188"/>
        <v>0.4</v>
      </c>
      <c r="O615" s="10">
        <f t="shared" si="189"/>
        <v>0.41666666666666669</v>
      </c>
      <c r="P615" s="8">
        <f t="shared" si="190"/>
        <v>20</v>
      </c>
      <c r="Q615" s="8">
        <f t="shared" si="191"/>
        <v>25</v>
      </c>
      <c r="R615" s="8"/>
      <c r="S615" s="8"/>
      <c r="T615" s="11" t="str">
        <f t="shared" si="192"/>
        <v/>
      </c>
      <c r="U615" s="7" t="s">
        <v>1790</v>
      </c>
      <c r="V615" s="7"/>
    </row>
    <row r="616" spans="1:22" x14ac:dyDescent="0.25">
      <c r="A616" s="12" t="s">
        <v>1791</v>
      </c>
      <c r="B616" s="12" t="s">
        <v>1792</v>
      </c>
      <c r="C616" s="12" t="s">
        <v>54</v>
      </c>
      <c r="D616" s="12" t="s">
        <v>58</v>
      </c>
      <c r="E616" s="7" t="s">
        <v>80</v>
      </c>
      <c r="F616" s="8">
        <v>30</v>
      </c>
      <c r="G616" s="8">
        <v>35</v>
      </c>
      <c r="H616" s="9">
        <f>IF(OR(F616="",F616=0),"",MAX(F616,IF(ISNUMBER('Нормы и нормо-часы'!K617),ROUNDUP('Нормы и нормо-часы'!K617/(1-$F$3),0),0)))</f>
        <v>30</v>
      </c>
      <c r="I616" s="9">
        <f>IF(OR(G616="",G616=0),"",MAX(G616,IF(ISNUMBER('Нормы и нормо-часы'!L617),ROUNDUP('Нормы и нормо-часы'!L617/(1-$F$3),0),0)))</f>
        <v>35</v>
      </c>
      <c r="J616" s="10">
        <f t="shared" si="186"/>
        <v>0</v>
      </c>
      <c r="K616" s="10">
        <f t="shared" si="187"/>
        <v>0</v>
      </c>
      <c r="L616" s="8">
        <v>17</v>
      </c>
      <c r="M616" s="8">
        <v>20</v>
      </c>
      <c r="N616" s="10">
        <f t="shared" si="188"/>
        <v>0.43333333333333335</v>
      </c>
      <c r="O616" s="10">
        <f t="shared" si="189"/>
        <v>0.42857142857142855</v>
      </c>
      <c r="P616" s="8">
        <f t="shared" si="190"/>
        <v>13</v>
      </c>
      <c r="Q616" s="8">
        <f t="shared" si="191"/>
        <v>15</v>
      </c>
      <c r="R616" s="8"/>
      <c r="S616" s="8"/>
      <c r="T616" s="11" t="str">
        <f t="shared" si="192"/>
        <v/>
      </c>
      <c r="U616" s="7" t="s">
        <v>1704</v>
      </c>
      <c r="V616" s="7"/>
    </row>
    <row r="617" spans="1:22" x14ac:dyDescent="0.25">
      <c r="A617" s="12" t="s">
        <v>1793</v>
      </c>
      <c r="B617" s="12" t="s">
        <v>1794</v>
      </c>
      <c r="C617" s="12" t="s">
        <v>50</v>
      </c>
      <c r="D617" s="12" t="s">
        <v>58</v>
      </c>
      <c r="E617" s="7" t="s">
        <v>80</v>
      </c>
      <c r="F617" s="8">
        <v>550</v>
      </c>
      <c r="G617" s="8">
        <v>630</v>
      </c>
      <c r="H617" s="9">
        <f>IF(OR(F617="",F617=0),"",MAX(F617,IF(ISNUMBER('Нормы и нормо-часы'!K618),ROUNDUP('Нормы и нормо-часы'!K618/(1-$F$3),0),0)))</f>
        <v>550</v>
      </c>
      <c r="I617" s="9">
        <f>IF(OR(G617="",G617=0),"",MAX(G617,IF(ISNUMBER('Нормы и нормо-часы'!L618),ROUNDUP('Нормы и нормо-часы'!L618/(1-$F$3),0),0)))</f>
        <v>630</v>
      </c>
      <c r="J617" s="10">
        <f t="shared" si="186"/>
        <v>0</v>
      </c>
      <c r="K617" s="10">
        <f t="shared" si="187"/>
        <v>0</v>
      </c>
      <c r="L617" s="8">
        <v>320</v>
      </c>
      <c r="M617" s="8">
        <v>370</v>
      </c>
      <c r="N617" s="10">
        <f t="shared" si="188"/>
        <v>0.41818181818181815</v>
      </c>
      <c r="O617" s="10">
        <f t="shared" si="189"/>
        <v>0.41269841269841268</v>
      </c>
      <c r="P617" s="8">
        <f t="shared" si="190"/>
        <v>230</v>
      </c>
      <c r="Q617" s="8">
        <f t="shared" si="191"/>
        <v>260</v>
      </c>
      <c r="R617" s="8"/>
      <c r="S617" s="8"/>
      <c r="T617" s="11" t="str">
        <f t="shared" si="192"/>
        <v/>
      </c>
      <c r="U617" s="7" t="s">
        <v>1704</v>
      </c>
      <c r="V617" s="7"/>
    </row>
    <row r="618" spans="1:22" x14ac:dyDescent="0.25">
      <c r="A618" s="5" t="s">
        <v>1795</v>
      </c>
      <c r="B618" s="6"/>
      <c r="C618" s="6"/>
      <c r="D618" s="6"/>
      <c r="E618" s="6"/>
      <c r="F618" s="6"/>
      <c r="G618" s="6"/>
      <c r="H618" s="6"/>
      <c r="I618" s="6"/>
      <c r="J618" s="6"/>
      <c r="K618" s="6"/>
      <c r="L618" s="6"/>
      <c r="M618" s="6"/>
      <c r="N618" s="6"/>
      <c r="O618" s="6"/>
      <c r="P618" s="6"/>
      <c r="Q618" s="6"/>
      <c r="R618" s="6"/>
      <c r="S618" s="6"/>
      <c r="T618" s="6"/>
      <c r="U618" s="6"/>
      <c r="V618" s="6"/>
    </row>
    <row r="619" spans="1:22" x14ac:dyDescent="0.25">
      <c r="A619" s="7" t="s">
        <v>1796</v>
      </c>
      <c r="B619" s="7" t="s">
        <v>1797</v>
      </c>
      <c r="C619" s="7" t="s">
        <v>1798</v>
      </c>
      <c r="D619" s="7"/>
      <c r="E619" s="7" t="s">
        <v>468</v>
      </c>
      <c r="F619" s="8">
        <v>3500</v>
      </c>
      <c r="G619" s="8">
        <v>4000</v>
      </c>
      <c r="H619" s="9">
        <f>IF(OR(F619="",F619=0),"",MAX(F619,IF(ISNUMBER('Нормы и нормо-часы'!K620),ROUNDUP('Нормы и нормо-часы'!K620/(1-$F$3),0),0)))</f>
        <v>3500</v>
      </c>
      <c r="I619" s="9">
        <f>IF(OR(G619="",G619=0),"",MAX(G619,IF(ISNUMBER('Нормы и нормо-часы'!L620),ROUNDUP('Нормы и нормо-часы'!L620/(1-$F$3),0),0)))</f>
        <v>4000</v>
      </c>
      <c r="J619" s="10">
        <f t="shared" ref="J619:J628" si="193">IF(OR(F619="",F619=0),"",H619/F619-1)</f>
        <v>0</v>
      </c>
      <c r="K619" s="10">
        <f t="shared" ref="K619:K628" si="194">IF(OR(G619="",G619=0),"",I619/G619-1)</f>
        <v>0</v>
      </c>
      <c r="L619" s="8">
        <v>2000</v>
      </c>
      <c r="M619" s="8">
        <v>2300</v>
      </c>
      <c r="N619" s="10">
        <f t="shared" ref="N619:N628" si="195">IF(OR(H619="",H619=0),"",(H619-L619)/H619)</f>
        <v>0.42857142857142855</v>
      </c>
      <c r="O619" s="10">
        <f t="shared" ref="O619:O628" si="196">IF(OR(I619="",I619=0),"",(I619-M619)/I619)</f>
        <v>0.42499999999999999</v>
      </c>
      <c r="P619" s="8">
        <f t="shared" ref="P619:P628" si="197">IF(H619="","",H619-L619)</f>
        <v>1500</v>
      </c>
      <c r="Q619" s="8">
        <f t="shared" ref="Q619:Q628" si="198">IF(I619="","",I619-M619)</f>
        <v>1700</v>
      </c>
      <c r="R619" s="8">
        <v>2370.17</v>
      </c>
      <c r="S619" s="8">
        <v>3199.73</v>
      </c>
      <c r="T619" s="11">
        <f t="shared" ref="T619:T628" si="199">IF(OR(S619="",F619="",F619=0),"",S619/F619)</f>
        <v>0.91420857142857148</v>
      </c>
      <c r="U619" s="7" t="s">
        <v>1799</v>
      </c>
      <c r="V619" s="7"/>
    </row>
    <row r="620" spans="1:22" x14ac:dyDescent="0.25">
      <c r="A620" s="7" t="s">
        <v>1800</v>
      </c>
      <c r="B620" s="7" t="s">
        <v>1801</v>
      </c>
      <c r="C620" s="7" t="s">
        <v>177</v>
      </c>
      <c r="D620" s="7"/>
      <c r="E620" s="7" t="s">
        <v>80</v>
      </c>
      <c r="F620" s="8">
        <v>1800</v>
      </c>
      <c r="G620" s="8">
        <v>2100</v>
      </c>
      <c r="H620" s="9">
        <f>IF(OR(F620="",F620=0),"",MAX(F620,IF(ISNUMBER('Нормы и нормо-часы'!K621),ROUNDUP('Нормы и нормо-часы'!K621/(1-$F$3),0),0)))</f>
        <v>1800</v>
      </c>
      <c r="I620" s="9">
        <f>IF(OR(G620="",G620=0),"",MAX(G620,IF(ISNUMBER('Нормы и нормо-часы'!L621),ROUNDUP('Нормы и нормо-часы'!L621/(1-$F$3),0),0)))</f>
        <v>2100</v>
      </c>
      <c r="J620" s="10">
        <f t="shared" si="193"/>
        <v>0</v>
      </c>
      <c r="K620" s="10">
        <f t="shared" si="194"/>
        <v>0</v>
      </c>
      <c r="L620" s="8">
        <v>1050</v>
      </c>
      <c r="M620" s="8">
        <v>1200</v>
      </c>
      <c r="N620" s="10">
        <f t="shared" si="195"/>
        <v>0.41666666666666669</v>
      </c>
      <c r="O620" s="10">
        <f t="shared" si="196"/>
        <v>0.42857142857142855</v>
      </c>
      <c r="P620" s="8">
        <f t="shared" si="197"/>
        <v>750</v>
      </c>
      <c r="Q620" s="8">
        <f t="shared" si="198"/>
        <v>900</v>
      </c>
      <c r="R620" s="8">
        <v>654.86</v>
      </c>
      <c r="S620" s="8">
        <v>884.06</v>
      </c>
      <c r="T620" s="11">
        <f t="shared" si="199"/>
        <v>0.49114444444444444</v>
      </c>
      <c r="U620" s="7" t="s">
        <v>100</v>
      </c>
      <c r="V620" s="7" t="s">
        <v>1802</v>
      </c>
    </row>
    <row r="621" spans="1:22" x14ac:dyDescent="0.25">
      <c r="A621" s="7" t="s">
        <v>1803</v>
      </c>
      <c r="B621" s="7" t="s">
        <v>1804</v>
      </c>
      <c r="C621" s="7" t="s">
        <v>177</v>
      </c>
      <c r="D621" s="7"/>
      <c r="E621" s="7" t="s">
        <v>80</v>
      </c>
      <c r="F621" s="8">
        <v>3500</v>
      </c>
      <c r="G621" s="8">
        <v>4000</v>
      </c>
      <c r="H621" s="9">
        <f>IF(OR(F621="",F621=0),"",MAX(F621,IF(ISNUMBER('Нормы и нормо-часы'!K622),ROUNDUP('Нормы и нормо-часы'!K622/(1-$F$3),0),0)))</f>
        <v>3500</v>
      </c>
      <c r="I621" s="9">
        <f>IF(OR(G621="",G621=0),"",MAX(G621,IF(ISNUMBER('Нормы и нормо-часы'!L622),ROUNDUP('Нормы и нормо-часы'!L622/(1-$F$3),0),0)))</f>
        <v>4000</v>
      </c>
      <c r="J621" s="10">
        <f t="shared" si="193"/>
        <v>0</v>
      </c>
      <c r="K621" s="10">
        <f t="shared" si="194"/>
        <v>0</v>
      </c>
      <c r="L621" s="8">
        <v>2000</v>
      </c>
      <c r="M621" s="8">
        <v>2300</v>
      </c>
      <c r="N621" s="10">
        <f t="shared" si="195"/>
        <v>0.42857142857142855</v>
      </c>
      <c r="O621" s="10">
        <f t="shared" si="196"/>
        <v>0.42499999999999999</v>
      </c>
      <c r="P621" s="8">
        <f t="shared" si="197"/>
        <v>1500</v>
      </c>
      <c r="Q621" s="8">
        <f t="shared" si="198"/>
        <v>1700</v>
      </c>
      <c r="R621" s="8">
        <v>4022.86</v>
      </c>
      <c r="S621" s="8">
        <v>5430.86</v>
      </c>
      <c r="T621" s="11">
        <f t="shared" si="199"/>
        <v>1.5516742857142856</v>
      </c>
      <c r="U621" s="7" t="s">
        <v>1805</v>
      </c>
      <c r="V621" s="7"/>
    </row>
    <row r="622" spans="1:22" x14ac:dyDescent="0.25">
      <c r="A622" s="7" t="s">
        <v>1806</v>
      </c>
      <c r="B622" s="7" t="s">
        <v>1807</v>
      </c>
      <c r="C622" s="7" t="s">
        <v>50</v>
      </c>
      <c r="D622" s="7"/>
      <c r="E622" s="7" t="s">
        <v>80</v>
      </c>
      <c r="F622" s="8">
        <v>550</v>
      </c>
      <c r="G622" s="8">
        <v>650</v>
      </c>
      <c r="H622" s="9">
        <f>IF(OR(F622="",F622=0),"",MAX(F622,IF(ISNUMBER('Нормы и нормо-часы'!K623),ROUNDUP('Нормы и нормо-часы'!K623/(1-$F$3),0),0)))</f>
        <v>550</v>
      </c>
      <c r="I622" s="9">
        <f>IF(OR(G622="",G622=0),"",MAX(G622,IF(ISNUMBER('Нормы и нормо-часы'!L623),ROUNDUP('Нормы и нормо-часы'!L623/(1-$F$3),0),0)))</f>
        <v>650</v>
      </c>
      <c r="J622" s="10">
        <f t="shared" si="193"/>
        <v>0</v>
      </c>
      <c r="K622" s="10">
        <f t="shared" si="194"/>
        <v>0</v>
      </c>
      <c r="L622" s="8">
        <v>320</v>
      </c>
      <c r="M622" s="8">
        <v>370</v>
      </c>
      <c r="N622" s="10">
        <f t="shared" si="195"/>
        <v>0.41818181818181815</v>
      </c>
      <c r="O622" s="10">
        <f t="shared" si="196"/>
        <v>0.43076923076923079</v>
      </c>
      <c r="P622" s="8">
        <f t="shared" si="197"/>
        <v>230</v>
      </c>
      <c r="Q622" s="8">
        <f t="shared" si="198"/>
        <v>280</v>
      </c>
      <c r="R622" s="8">
        <v>1149.25</v>
      </c>
      <c r="S622" s="8">
        <v>1551.49</v>
      </c>
      <c r="T622" s="11">
        <f t="shared" si="199"/>
        <v>2.8208909090909091</v>
      </c>
      <c r="U622" s="7" t="s">
        <v>1808</v>
      </c>
      <c r="V622" s="7" t="s">
        <v>1809</v>
      </c>
    </row>
    <row r="623" spans="1:22" x14ac:dyDescent="0.25">
      <c r="A623" s="7" t="s">
        <v>1810</v>
      </c>
      <c r="B623" s="7" t="s">
        <v>1811</v>
      </c>
      <c r="C623" s="7" t="s">
        <v>50</v>
      </c>
      <c r="D623" s="7"/>
      <c r="E623" s="7" t="s">
        <v>80</v>
      </c>
      <c r="F623" s="8">
        <v>700</v>
      </c>
      <c r="G623" s="8">
        <v>800</v>
      </c>
      <c r="H623" s="9">
        <f>IF(OR(F623="",F623=0),"",MAX(F623,IF(ISNUMBER('Нормы и нормо-часы'!K624),ROUNDUP('Нормы и нормо-часы'!K624/(1-$F$3),0),0)))</f>
        <v>700</v>
      </c>
      <c r="I623" s="9">
        <f>IF(OR(G623="",G623=0),"",MAX(G623,IF(ISNUMBER('Нормы и нормо-часы'!L624),ROUNDUP('Нормы и нормо-часы'!L624/(1-$F$3),0),0)))</f>
        <v>800</v>
      </c>
      <c r="J623" s="10">
        <f t="shared" si="193"/>
        <v>0</v>
      </c>
      <c r="K623" s="10">
        <f t="shared" si="194"/>
        <v>0</v>
      </c>
      <c r="L623" s="8">
        <v>400</v>
      </c>
      <c r="M623" s="8">
        <v>460</v>
      </c>
      <c r="N623" s="10">
        <f t="shared" si="195"/>
        <v>0.42857142857142855</v>
      </c>
      <c r="O623" s="10">
        <f t="shared" si="196"/>
        <v>0.42499999999999999</v>
      </c>
      <c r="P623" s="8">
        <f t="shared" si="197"/>
        <v>300</v>
      </c>
      <c r="Q623" s="8">
        <f t="shared" si="198"/>
        <v>340</v>
      </c>
      <c r="R623" s="8">
        <v>844.13</v>
      </c>
      <c r="S623" s="8">
        <v>1139.58</v>
      </c>
      <c r="T623" s="11">
        <f t="shared" si="199"/>
        <v>1.6279714285714284</v>
      </c>
      <c r="U623" s="7" t="s">
        <v>1808</v>
      </c>
      <c r="V623" s="7"/>
    </row>
    <row r="624" spans="1:22" x14ac:dyDescent="0.25">
      <c r="A624" s="7" t="s">
        <v>1812</v>
      </c>
      <c r="B624" s="7" t="s">
        <v>1813</v>
      </c>
      <c r="C624" s="7" t="s">
        <v>50</v>
      </c>
      <c r="D624" s="7"/>
      <c r="E624" s="7" t="s">
        <v>80</v>
      </c>
      <c r="F624" s="8">
        <v>600</v>
      </c>
      <c r="G624" s="8">
        <v>700</v>
      </c>
      <c r="H624" s="9">
        <f>IF(OR(F624="",F624=0),"",MAX(F624,IF(ISNUMBER('Нормы и нормо-часы'!K625),ROUNDUP('Нормы и нормо-часы'!K625/(1-$F$3),0),0)))</f>
        <v>600</v>
      </c>
      <c r="I624" s="9">
        <f>IF(OR(G624="",G624=0),"",MAX(G624,IF(ISNUMBER('Нормы и нормо-часы'!L625),ROUNDUP('Нормы и нормо-часы'!L625/(1-$F$3),0),0)))</f>
        <v>700</v>
      </c>
      <c r="J624" s="10">
        <f t="shared" si="193"/>
        <v>0</v>
      </c>
      <c r="K624" s="10">
        <f t="shared" si="194"/>
        <v>0</v>
      </c>
      <c r="L624" s="8">
        <v>350</v>
      </c>
      <c r="M624" s="8">
        <v>400</v>
      </c>
      <c r="N624" s="10">
        <f t="shared" si="195"/>
        <v>0.41666666666666669</v>
      </c>
      <c r="O624" s="10">
        <f t="shared" si="196"/>
        <v>0.42857142857142855</v>
      </c>
      <c r="P624" s="8">
        <f t="shared" si="197"/>
        <v>250</v>
      </c>
      <c r="Q624" s="8">
        <f t="shared" si="198"/>
        <v>300</v>
      </c>
      <c r="R624" s="8">
        <v>1366.28</v>
      </c>
      <c r="S624" s="8">
        <v>1844.48</v>
      </c>
      <c r="T624" s="11">
        <f t="shared" si="199"/>
        <v>3.0741333333333332</v>
      </c>
      <c r="U624" s="7" t="s">
        <v>1814</v>
      </c>
      <c r="V624" s="7" t="s">
        <v>1815</v>
      </c>
    </row>
    <row r="625" spans="1:22" x14ac:dyDescent="0.25">
      <c r="A625" s="7" t="s">
        <v>1816</v>
      </c>
      <c r="B625" s="7" t="s">
        <v>1817</v>
      </c>
      <c r="C625" s="7" t="s">
        <v>54</v>
      </c>
      <c r="D625" s="7"/>
      <c r="E625" s="7" t="s">
        <v>29</v>
      </c>
      <c r="F625" s="8">
        <v>600</v>
      </c>
      <c r="G625" s="8">
        <v>700</v>
      </c>
      <c r="H625" s="9">
        <f>IF(OR(F625="",F625=0),"",MAX(F625,IF(ISNUMBER('Нормы и нормо-часы'!K626),ROUNDUP('Нормы и нормо-часы'!K626/(1-$F$3),0),0)))</f>
        <v>600</v>
      </c>
      <c r="I625" s="9">
        <f>IF(OR(G625="",G625=0),"",MAX(G625,IF(ISNUMBER('Нормы и нормо-часы'!L626),ROUNDUP('Нормы и нормо-часы'!L626/(1-$F$3),0),0)))</f>
        <v>700</v>
      </c>
      <c r="J625" s="10">
        <f t="shared" si="193"/>
        <v>0</v>
      </c>
      <c r="K625" s="10">
        <f t="shared" si="194"/>
        <v>0</v>
      </c>
      <c r="L625" s="8">
        <v>350</v>
      </c>
      <c r="M625" s="8">
        <v>400</v>
      </c>
      <c r="N625" s="10">
        <f t="shared" si="195"/>
        <v>0.41666666666666669</v>
      </c>
      <c r="O625" s="10">
        <f t="shared" si="196"/>
        <v>0.42857142857142855</v>
      </c>
      <c r="P625" s="8">
        <f t="shared" si="197"/>
        <v>250</v>
      </c>
      <c r="Q625" s="8">
        <f t="shared" si="198"/>
        <v>300</v>
      </c>
      <c r="R625" s="8">
        <v>201.02</v>
      </c>
      <c r="S625" s="8">
        <v>271.38</v>
      </c>
      <c r="T625" s="11">
        <f t="shared" si="199"/>
        <v>0.45229999999999998</v>
      </c>
      <c r="U625" s="7" t="s">
        <v>100</v>
      </c>
      <c r="V625" s="7" t="s">
        <v>1818</v>
      </c>
    </row>
    <row r="626" spans="1:22" x14ac:dyDescent="0.25">
      <c r="A626" s="12" t="s">
        <v>1819</v>
      </c>
      <c r="B626" s="12" t="s">
        <v>1820</v>
      </c>
      <c r="C626" s="12" t="s">
        <v>177</v>
      </c>
      <c r="D626" s="12" t="s">
        <v>58</v>
      </c>
      <c r="E626" s="7" t="s">
        <v>80</v>
      </c>
      <c r="F626" s="8">
        <v>3500</v>
      </c>
      <c r="G626" s="8">
        <v>4000</v>
      </c>
      <c r="H626" s="9">
        <f>IF(OR(F626="",F626=0),"",MAX(F626,IF(ISNUMBER('Нормы и нормо-часы'!K627),ROUNDUP('Нормы и нормо-часы'!K627/(1-$F$3),0),0)))</f>
        <v>3500</v>
      </c>
      <c r="I626" s="9">
        <f>IF(OR(G626="",G626=0),"",MAX(G626,IF(ISNUMBER('Нормы и нормо-часы'!L627),ROUNDUP('Нормы и нормо-часы'!L627/(1-$F$3),0),0)))</f>
        <v>4000</v>
      </c>
      <c r="J626" s="10">
        <f t="shared" si="193"/>
        <v>0</v>
      </c>
      <c r="K626" s="10">
        <f t="shared" si="194"/>
        <v>0</v>
      </c>
      <c r="L626" s="8">
        <v>2000</v>
      </c>
      <c r="M626" s="8">
        <v>2300</v>
      </c>
      <c r="N626" s="10">
        <f t="shared" si="195"/>
        <v>0.42857142857142855</v>
      </c>
      <c r="O626" s="10">
        <f t="shared" si="196"/>
        <v>0.42499999999999999</v>
      </c>
      <c r="P626" s="8">
        <f t="shared" si="197"/>
        <v>1500</v>
      </c>
      <c r="Q626" s="8">
        <f t="shared" si="198"/>
        <v>1700</v>
      </c>
      <c r="R626" s="8"/>
      <c r="S626" s="8"/>
      <c r="T626" s="11" t="str">
        <f t="shared" si="199"/>
        <v/>
      </c>
      <c r="U626" s="7" t="s">
        <v>1779</v>
      </c>
      <c r="V626" s="7"/>
    </row>
    <row r="627" spans="1:22" x14ac:dyDescent="0.25">
      <c r="A627" s="12" t="s">
        <v>1821</v>
      </c>
      <c r="B627" s="12" t="s">
        <v>1822</v>
      </c>
      <c r="C627" s="12" t="s">
        <v>50</v>
      </c>
      <c r="D627" s="12" t="s">
        <v>58</v>
      </c>
      <c r="E627" s="7" t="s">
        <v>392</v>
      </c>
      <c r="F627" s="8">
        <v>450</v>
      </c>
      <c r="G627" s="8">
        <v>520</v>
      </c>
      <c r="H627" s="9">
        <f>IF(OR(F627="",F627=0),"",MAX(F627,IF(ISNUMBER('Нормы и нормо-часы'!K628),ROUNDUP('Нормы и нормо-часы'!K628/(1-$F$3),0),0)))</f>
        <v>450</v>
      </c>
      <c r="I627" s="9">
        <f>IF(OR(G627="",G627=0),"",MAX(G627,IF(ISNUMBER('Нормы и нормо-часы'!L628),ROUNDUP('Нормы и нормо-часы'!L628/(1-$F$3),0),0)))</f>
        <v>520</v>
      </c>
      <c r="J627" s="10">
        <f t="shared" si="193"/>
        <v>0</v>
      </c>
      <c r="K627" s="10">
        <f t="shared" si="194"/>
        <v>0</v>
      </c>
      <c r="L627" s="8">
        <v>260</v>
      </c>
      <c r="M627" s="8">
        <v>300</v>
      </c>
      <c r="N627" s="10">
        <f t="shared" si="195"/>
        <v>0.42222222222222222</v>
      </c>
      <c r="O627" s="10">
        <f t="shared" si="196"/>
        <v>0.42307692307692307</v>
      </c>
      <c r="P627" s="8">
        <f t="shared" si="197"/>
        <v>190</v>
      </c>
      <c r="Q627" s="8">
        <f t="shared" si="198"/>
        <v>220</v>
      </c>
      <c r="R627" s="8"/>
      <c r="S627" s="8"/>
      <c r="T627" s="11" t="str">
        <f t="shared" si="199"/>
        <v/>
      </c>
      <c r="U627" s="7" t="s">
        <v>100</v>
      </c>
      <c r="V627" s="7"/>
    </row>
    <row r="628" spans="1:22" x14ac:dyDescent="0.25">
      <c r="A628" s="12" t="s">
        <v>1823</v>
      </c>
      <c r="B628" s="12" t="s">
        <v>1824</v>
      </c>
      <c r="C628" s="12" t="s">
        <v>177</v>
      </c>
      <c r="D628" s="12" t="s">
        <v>58</v>
      </c>
      <c r="E628" s="7" t="s">
        <v>80</v>
      </c>
      <c r="F628" s="8">
        <v>400</v>
      </c>
      <c r="G628" s="8">
        <v>460</v>
      </c>
      <c r="H628" s="9">
        <f>IF(OR(F628="",F628=0),"",MAX(F628,IF(ISNUMBER('Нормы и нормо-часы'!K629),ROUNDUP('Нормы и нормо-часы'!K629/(1-$F$3),0),0)))</f>
        <v>400</v>
      </c>
      <c r="I628" s="9">
        <f>IF(OR(G628="",G628=0),"",MAX(G628,IF(ISNUMBER('Нормы и нормо-часы'!L629),ROUNDUP('Нормы и нормо-часы'!L629/(1-$F$3),0),0)))</f>
        <v>460</v>
      </c>
      <c r="J628" s="10">
        <f t="shared" si="193"/>
        <v>0</v>
      </c>
      <c r="K628" s="10">
        <f t="shared" si="194"/>
        <v>0</v>
      </c>
      <c r="L628" s="8">
        <v>230</v>
      </c>
      <c r="M628" s="8">
        <v>265</v>
      </c>
      <c r="N628" s="10">
        <f t="shared" si="195"/>
        <v>0.42499999999999999</v>
      </c>
      <c r="O628" s="10">
        <f t="shared" si="196"/>
        <v>0.42391304347826086</v>
      </c>
      <c r="P628" s="8">
        <f t="shared" si="197"/>
        <v>170</v>
      </c>
      <c r="Q628" s="8">
        <f t="shared" si="198"/>
        <v>195</v>
      </c>
      <c r="R628" s="8"/>
      <c r="S628" s="8"/>
      <c r="T628" s="11" t="str">
        <f t="shared" si="199"/>
        <v/>
      </c>
      <c r="U628" s="7" t="s">
        <v>100</v>
      </c>
      <c r="V628" s="7"/>
    </row>
    <row r="629" spans="1:22" x14ac:dyDescent="0.25">
      <c r="A629" s="5" t="s">
        <v>1825</v>
      </c>
      <c r="B629" s="6"/>
      <c r="C629" s="6"/>
      <c r="D629" s="6"/>
      <c r="E629" s="6"/>
      <c r="F629" s="6"/>
      <c r="G629" s="6"/>
      <c r="H629" s="6"/>
      <c r="I629" s="6"/>
      <c r="J629" s="6"/>
      <c r="K629" s="6"/>
      <c r="L629" s="6"/>
      <c r="M629" s="6"/>
      <c r="N629" s="6"/>
      <c r="O629" s="6"/>
      <c r="P629" s="6"/>
      <c r="Q629" s="6"/>
      <c r="R629" s="6"/>
      <c r="S629" s="6"/>
      <c r="T629" s="6"/>
      <c r="U629" s="6"/>
      <c r="V629" s="6"/>
    </row>
    <row r="630" spans="1:22" x14ac:dyDescent="0.25">
      <c r="A630" s="7" t="s">
        <v>1826</v>
      </c>
      <c r="B630" s="7" t="s">
        <v>1827</v>
      </c>
      <c r="C630" s="7" t="s">
        <v>186</v>
      </c>
      <c r="D630" s="7"/>
      <c r="E630" s="7" t="s">
        <v>41</v>
      </c>
      <c r="F630" s="8">
        <v>95000</v>
      </c>
      <c r="G630" s="8">
        <v>110000</v>
      </c>
      <c r="H630" s="9">
        <f>IF(OR(F630="",F630=0),"",MAX(F630,IF(ISNUMBER('Нормы и нормо-часы'!K631),ROUNDUP('Нормы и нормо-часы'!K631/(1-$F$3),0),0)))</f>
        <v>95000</v>
      </c>
      <c r="I630" s="9">
        <f>IF(OR(G630="",G630=0),"",MAX(G630,IF(ISNUMBER('Нормы и нормо-часы'!L631),ROUNDUP('Нормы и нормо-часы'!L631/(1-$F$3),0),0)))</f>
        <v>110000</v>
      </c>
      <c r="J630" s="10">
        <f t="shared" ref="J630:K632" si="200">IF(OR(F630="",F630=0),"",H630/F630-1)</f>
        <v>0</v>
      </c>
      <c r="K630" s="10">
        <f t="shared" si="200"/>
        <v>0</v>
      </c>
      <c r="L630" s="8">
        <v>55000</v>
      </c>
      <c r="M630" s="8">
        <v>63000</v>
      </c>
      <c r="N630" s="10">
        <f t="shared" ref="N630:O632" si="201">IF(OR(H630="",H630=0),"",(H630-L630)/H630)</f>
        <v>0.42105263157894735</v>
      </c>
      <c r="O630" s="10">
        <f t="shared" si="201"/>
        <v>0.42727272727272725</v>
      </c>
      <c r="P630" s="8">
        <f t="shared" ref="P630:Q632" si="202">IF(H630="","",H630-L630)</f>
        <v>40000</v>
      </c>
      <c r="Q630" s="8">
        <f t="shared" si="202"/>
        <v>47000</v>
      </c>
      <c r="R630" s="8">
        <v>72504.740000000005</v>
      </c>
      <c r="S630" s="8">
        <v>97881.4</v>
      </c>
      <c r="T630" s="11">
        <f>IF(OR(S630="",F630="",F630=0),"",S630/F630)</f>
        <v>1.0303305263157894</v>
      </c>
      <c r="U630" s="7" t="s">
        <v>1435</v>
      </c>
      <c r="V630" s="7" t="s">
        <v>1828</v>
      </c>
    </row>
    <row r="631" spans="1:22" x14ac:dyDescent="0.25">
      <c r="A631" s="7" t="s">
        <v>1829</v>
      </c>
      <c r="B631" s="7" t="s">
        <v>1830</v>
      </c>
      <c r="C631" s="7" t="s">
        <v>186</v>
      </c>
      <c r="D631" s="7"/>
      <c r="E631" s="7" t="s">
        <v>41</v>
      </c>
      <c r="F631" s="8">
        <v>55000</v>
      </c>
      <c r="G631" s="8">
        <v>63000</v>
      </c>
      <c r="H631" s="9">
        <f>IF(OR(F631="",F631=0),"",MAX(F631,IF(ISNUMBER('Нормы и нормо-часы'!K632),ROUNDUP('Нормы и нормо-часы'!K632/(1-$F$3),0),0)))</f>
        <v>55000</v>
      </c>
      <c r="I631" s="9">
        <f>IF(OR(G631="",G631=0),"",MAX(G631,IF(ISNUMBER('Нормы и нормо-часы'!L632),ROUNDUP('Нормы и нормо-часы'!L632/(1-$F$3),0),0)))</f>
        <v>63000</v>
      </c>
      <c r="J631" s="10">
        <f t="shared" si="200"/>
        <v>0</v>
      </c>
      <c r="K631" s="10">
        <f t="shared" si="200"/>
        <v>0</v>
      </c>
      <c r="L631" s="8">
        <v>32000</v>
      </c>
      <c r="M631" s="8">
        <v>36500</v>
      </c>
      <c r="N631" s="10">
        <f t="shared" si="201"/>
        <v>0.41818181818181815</v>
      </c>
      <c r="O631" s="10">
        <f t="shared" si="201"/>
        <v>0.42063492063492064</v>
      </c>
      <c r="P631" s="8">
        <f t="shared" si="202"/>
        <v>23000</v>
      </c>
      <c r="Q631" s="8">
        <f t="shared" si="202"/>
        <v>26500</v>
      </c>
      <c r="R631" s="8">
        <v>67067.509999999995</v>
      </c>
      <c r="S631" s="8">
        <v>90541.14</v>
      </c>
      <c r="T631" s="11">
        <f>IF(OR(S631="",F631="",F631=0),"",S631/F631)</f>
        <v>1.6462025454545455</v>
      </c>
      <c r="U631" s="7" t="s">
        <v>1443</v>
      </c>
      <c r="V631" s="7" t="s">
        <v>1831</v>
      </c>
    </row>
    <row r="632" spans="1:22" x14ac:dyDescent="0.25">
      <c r="A632" s="12" t="s">
        <v>1832</v>
      </c>
      <c r="B632" s="12" t="s">
        <v>1833</v>
      </c>
      <c r="C632" s="12" t="s">
        <v>177</v>
      </c>
      <c r="D632" s="12" t="s">
        <v>58</v>
      </c>
      <c r="E632" s="7" t="s">
        <v>80</v>
      </c>
      <c r="F632" s="8">
        <v>900</v>
      </c>
      <c r="G632" s="8">
        <v>1050</v>
      </c>
      <c r="H632" s="9">
        <f>IF(OR(F632="",F632=0),"",MAX(F632,IF(ISNUMBER('Нормы и нормо-часы'!K633),ROUNDUP('Нормы и нормо-часы'!K633/(1-$F$3),0),0)))</f>
        <v>900</v>
      </c>
      <c r="I632" s="9">
        <f>IF(OR(G632="",G632=0),"",MAX(G632,IF(ISNUMBER('Нормы и нормо-часы'!L633),ROUNDUP('Нормы и нормо-часы'!L633/(1-$F$3),0),0)))</f>
        <v>1050</v>
      </c>
      <c r="J632" s="10">
        <f t="shared" si="200"/>
        <v>0</v>
      </c>
      <c r="K632" s="10">
        <f t="shared" si="200"/>
        <v>0</v>
      </c>
      <c r="L632" s="8">
        <v>520</v>
      </c>
      <c r="M632" s="8">
        <v>600</v>
      </c>
      <c r="N632" s="10">
        <f t="shared" si="201"/>
        <v>0.42222222222222222</v>
      </c>
      <c r="O632" s="10">
        <f t="shared" si="201"/>
        <v>0.42857142857142855</v>
      </c>
      <c r="P632" s="8">
        <f t="shared" si="202"/>
        <v>380</v>
      </c>
      <c r="Q632" s="8">
        <f t="shared" si="202"/>
        <v>450</v>
      </c>
      <c r="R632" s="8"/>
      <c r="S632" s="8"/>
      <c r="T632" s="11" t="str">
        <f>IF(OR(S632="",F632="",F632=0),"",S632/F632)</f>
        <v/>
      </c>
      <c r="U632" s="7" t="s">
        <v>1834</v>
      </c>
      <c r="V632" s="7"/>
    </row>
    <row r="633" spans="1:22" x14ac:dyDescent="0.25">
      <c r="A633" s="5" t="s">
        <v>1835</v>
      </c>
      <c r="B633" s="6"/>
      <c r="C633" s="6"/>
      <c r="D633" s="6"/>
      <c r="E633" s="6"/>
      <c r="F633" s="6"/>
      <c r="G633" s="6"/>
      <c r="H633" s="6"/>
      <c r="I633" s="6"/>
      <c r="J633" s="6"/>
      <c r="K633" s="6"/>
      <c r="L633" s="6"/>
      <c r="M633" s="6"/>
      <c r="N633" s="6"/>
      <c r="O633" s="6"/>
      <c r="P633" s="6"/>
      <c r="Q633" s="6"/>
      <c r="R633" s="6"/>
      <c r="S633" s="6"/>
      <c r="T633" s="6"/>
      <c r="U633" s="6"/>
      <c r="V633" s="6"/>
    </row>
    <row r="634" spans="1:22" x14ac:dyDescent="0.25">
      <c r="A634" s="7" t="s">
        <v>1836</v>
      </c>
      <c r="B634" s="7" t="s">
        <v>1837</v>
      </c>
      <c r="C634" s="7" t="s">
        <v>50</v>
      </c>
      <c r="D634" s="7"/>
      <c r="E634" s="7" t="s">
        <v>269</v>
      </c>
      <c r="F634" s="8">
        <v>180</v>
      </c>
      <c r="G634" s="8">
        <v>210</v>
      </c>
      <c r="H634" s="9">
        <f>IF(OR(F634="",F634=0),"",MAX(F634,IF(ISNUMBER('Нормы и нормо-часы'!K635),ROUNDUP('Нормы и нормо-часы'!K635/(1-$F$3),0),0)))</f>
        <v>180</v>
      </c>
      <c r="I634" s="9">
        <f>IF(OR(G634="",G634=0),"",MAX(G634,IF(ISNUMBER('Нормы и нормо-часы'!L635),ROUNDUP('Нормы и нормо-часы'!L635/(1-$F$3),0),0)))</f>
        <v>210</v>
      </c>
      <c r="J634" s="10">
        <f t="shared" ref="J634:J656" si="203">IF(OR(F634="",F634=0),"",H634/F634-1)</f>
        <v>0</v>
      </c>
      <c r="K634" s="10">
        <f t="shared" ref="K634:K656" si="204">IF(OR(G634="",G634=0),"",I634/G634-1)</f>
        <v>0</v>
      </c>
      <c r="L634" s="8">
        <v>110</v>
      </c>
      <c r="M634" s="8">
        <v>125</v>
      </c>
      <c r="N634" s="10">
        <f t="shared" ref="N634:N656" si="205">IF(OR(H634="",H634=0),"",(H634-L634)/H634)</f>
        <v>0.3888888888888889</v>
      </c>
      <c r="O634" s="10">
        <f t="shared" ref="O634:O656" si="206">IF(OR(I634="",I634=0),"",(I634-M634)/I634)</f>
        <v>0.40476190476190477</v>
      </c>
      <c r="P634" s="8">
        <f t="shared" ref="P634:P656" si="207">IF(H634="","",H634-L634)</f>
        <v>70</v>
      </c>
      <c r="Q634" s="8">
        <f t="shared" ref="Q634:Q656" si="208">IF(I634="","",I634-M634)</f>
        <v>85</v>
      </c>
      <c r="R634" s="8">
        <v>131.59</v>
      </c>
      <c r="S634" s="8">
        <v>177.65</v>
      </c>
      <c r="T634" s="11">
        <f t="shared" ref="T634:T656" si="209">IF(OR(S634="",F634="",F634=0),"",S634/F634)</f>
        <v>0.98694444444444451</v>
      </c>
      <c r="U634" s="7" t="s">
        <v>1838</v>
      </c>
      <c r="V634" s="7"/>
    </row>
    <row r="635" spans="1:22" x14ac:dyDescent="0.25">
      <c r="A635" s="7" t="s">
        <v>1839</v>
      </c>
      <c r="B635" s="7" t="s">
        <v>1840</v>
      </c>
      <c r="C635" s="7" t="s">
        <v>54</v>
      </c>
      <c r="D635" s="7"/>
      <c r="E635" s="7" t="s">
        <v>203</v>
      </c>
      <c r="F635" s="8">
        <v>150</v>
      </c>
      <c r="G635" s="8">
        <v>180</v>
      </c>
      <c r="H635" s="9">
        <f>IF(OR(F635="",F635=0),"",MAX(F635,IF(ISNUMBER('Нормы и нормо-часы'!K636),ROUNDUP('Нормы и нормо-часы'!K636/(1-$F$3),0),0)))</f>
        <v>150</v>
      </c>
      <c r="I635" s="9">
        <f>IF(OR(G635="",G635=0),"",MAX(G635,IF(ISNUMBER('Нормы и нормо-часы'!L636),ROUNDUP('Нормы и нормо-часы'!L636/(1-$F$3),0),0)))</f>
        <v>180</v>
      </c>
      <c r="J635" s="10">
        <f t="shared" si="203"/>
        <v>0</v>
      </c>
      <c r="K635" s="10">
        <f t="shared" si="204"/>
        <v>0</v>
      </c>
      <c r="L635" s="8">
        <v>90</v>
      </c>
      <c r="M635" s="8">
        <v>105</v>
      </c>
      <c r="N635" s="10">
        <f t="shared" si="205"/>
        <v>0.4</v>
      </c>
      <c r="O635" s="10">
        <f t="shared" si="206"/>
        <v>0.41666666666666669</v>
      </c>
      <c r="P635" s="8">
        <f t="shared" si="207"/>
        <v>60</v>
      </c>
      <c r="Q635" s="8">
        <f t="shared" si="208"/>
        <v>75</v>
      </c>
      <c r="R635" s="8">
        <v>67.62</v>
      </c>
      <c r="S635" s="8">
        <v>91.29</v>
      </c>
      <c r="T635" s="11">
        <f t="shared" si="209"/>
        <v>0.60860000000000003</v>
      </c>
      <c r="U635" s="7" t="s">
        <v>1841</v>
      </c>
      <c r="V635" s="7"/>
    </row>
    <row r="636" spans="1:22" x14ac:dyDescent="0.25">
      <c r="A636" s="7" t="s">
        <v>1842</v>
      </c>
      <c r="B636" s="7" t="s">
        <v>1843</v>
      </c>
      <c r="C636" s="7" t="s">
        <v>54</v>
      </c>
      <c r="D636" s="7"/>
      <c r="E636" s="7" t="s">
        <v>269</v>
      </c>
      <c r="F636" s="8">
        <v>60</v>
      </c>
      <c r="G636" s="8">
        <v>70</v>
      </c>
      <c r="H636" s="9">
        <f>IF(OR(F636="",F636=0),"",MAX(F636,IF(ISNUMBER('Нормы и нормо-часы'!K637),ROUNDUP('Нормы и нормо-часы'!K637/(1-$F$3),0),0)))</f>
        <v>60</v>
      </c>
      <c r="I636" s="9">
        <f>IF(OR(G636="",G636=0),"",MAX(G636,IF(ISNUMBER('Нормы и нормо-часы'!L637),ROUNDUP('Нормы и нормо-часы'!L637/(1-$F$3),0),0)))</f>
        <v>70</v>
      </c>
      <c r="J636" s="10">
        <f t="shared" si="203"/>
        <v>0</v>
      </c>
      <c r="K636" s="10">
        <f t="shared" si="204"/>
        <v>0</v>
      </c>
      <c r="L636" s="8">
        <v>35</v>
      </c>
      <c r="M636" s="8">
        <v>42</v>
      </c>
      <c r="N636" s="10">
        <f t="shared" si="205"/>
        <v>0.41666666666666669</v>
      </c>
      <c r="O636" s="10">
        <f t="shared" si="206"/>
        <v>0.4</v>
      </c>
      <c r="P636" s="8">
        <f t="shared" si="207"/>
        <v>25</v>
      </c>
      <c r="Q636" s="8">
        <f t="shared" si="208"/>
        <v>28</v>
      </c>
      <c r="R636" s="8">
        <v>56.72</v>
      </c>
      <c r="S636" s="8">
        <v>76.569999999999993</v>
      </c>
      <c r="T636" s="11">
        <f t="shared" si="209"/>
        <v>1.2761666666666664</v>
      </c>
      <c r="U636" s="7" t="s">
        <v>1844</v>
      </c>
      <c r="V636" s="7"/>
    </row>
    <row r="637" spans="1:22" x14ac:dyDescent="0.25">
      <c r="A637" s="7" t="s">
        <v>1845</v>
      </c>
      <c r="B637" s="7" t="s">
        <v>1846</v>
      </c>
      <c r="C637" s="7" t="s">
        <v>54</v>
      </c>
      <c r="D637" s="7"/>
      <c r="E637" s="7" t="s">
        <v>203</v>
      </c>
      <c r="F637" s="8">
        <v>45</v>
      </c>
      <c r="G637" s="8">
        <v>55</v>
      </c>
      <c r="H637" s="9">
        <f>IF(OR(F637="",F637=0),"",MAX(F637,IF(ISNUMBER('Нормы и нормо-часы'!K638),ROUNDUP('Нормы и нормо-часы'!K638/(1-$F$3),0),0)))</f>
        <v>45</v>
      </c>
      <c r="I637" s="9">
        <f>IF(OR(G637="",G637=0),"",MAX(G637,IF(ISNUMBER('Нормы и нормо-часы'!L638),ROUNDUP('Нормы и нормо-часы'!L638/(1-$F$3),0),0)))</f>
        <v>55</v>
      </c>
      <c r="J637" s="10">
        <f t="shared" si="203"/>
        <v>0</v>
      </c>
      <c r="K637" s="10">
        <f t="shared" si="204"/>
        <v>0</v>
      </c>
      <c r="L637" s="8">
        <v>28</v>
      </c>
      <c r="M637" s="8">
        <v>33</v>
      </c>
      <c r="N637" s="10">
        <f t="shared" si="205"/>
        <v>0.37777777777777777</v>
      </c>
      <c r="O637" s="10">
        <f t="shared" si="206"/>
        <v>0.4</v>
      </c>
      <c r="P637" s="8">
        <f t="shared" si="207"/>
        <v>17</v>
      </c>
      <c r="Q637" s="8">
        <f t="shared" si="208"/>
        <v>22</v>
      </c>
      <c r="R637" s="8">
        <v>10.87</v>
      </c>
      <c r="S637" s="8">
        <v>14.67</v>
      </c>
      <c r="T637" s="11">
        <f t="shared" si="209"/>
        <v>0.32600000000000001</v>
      </c>
      <c r="U637" s="7" t="s">
        <v>1847</v>
      </c>
      <c r="V637" s="7"/>
    </row>
    <row r="638" spans="1:22" x14ac:dyDescent="0.25">
      <c r="A638" s="7" t="s">
        <v>1848</v>
      </c>
      <c r="B638" s="7" t="s">
        <v>1849</v>
      </c>
      <c r="C638" s="7" t="s">
        <v>54</v>
      </c>
      <c r="D638" s="7"/>
      <c r="E638" s="7" t="s">
        <v>203</v>
      </c>
      <c r="F638" s="8">
        <v>45</v>
      </c>
      <c r="G638" s="8">
        <v>55</v>
      </c>
      <c r="H638" s="9">
        <f>IF(OR(F638="",F638=0),"",MAX(F638,IF(ISNUMBER('Нормы и нормо-часы'!K639),ROUNDUP('Нормы и нормо-часы'!K639/(1-$F$3),0),0)))</f>
        <v>45</v>
      </c>
      <c r="I638" s="9">
        <f>IF(OR(G638="",G638=0),"",MAX(G638,IF(ISNUMBER('Нормы и нормо-часы'!L639),ROUNDUP('Нормы и нормо-часы'!L639/(1-$F$3),0),0)))</f>
        <v>55</v>
      </c>
      <c r="J638" s="10">
        <f t="shared" si="203"/>
        <v>0</v>
      </c>
      <c r="K638" s="10">
        <f t="shared" si="204"/>
        <v>0</v>
      </c>
      <c r="L638" s="8">
        <v>28</v>
      </c>
      <c r="M638" s="8">
        <v>33</v>
      </c>
      <c r="N638" s="10">
        <f t="shared" si="205"/>
        <v>0.37777777777777777</v>
      </c>
      <c r="O638" s="10">
        <f t="shared" si="206"/>
        <v>0.4</v>
      </c>
      <c r="P638" s="8">
        <f t="shared" si="207"/>
        <v>17</v>
      </c>
      <c r="Q638" s="8">
        <f t="shared" si="208"/>
        <v>22</v>
      </c>
      <c r="R638" s="8">
        <v>21.74</v>
      </c>
      <c r="S638" s="8">
        <v>29.35</v>
      </c>
      <c r="T638" s="11">
        <f t="shared" si="209"/>
        <v>0.65222222222222226</v>
      </c>
      <c r="U638" s="7" t="s">
        <v>1850</v>
      </c>
      <c r="V638" s="7"/>
    </row>
    <row r="639" spans="1:22" x14ac:dyDescent="0.25">
      <c r="A639" s="7" t="s">
        <v>1851</v>
      </c>
      <c r="B639" s="7" t="s">
        <v>1852</v>
      </c>
      <c r="C639" s="7" t="s">
        <v>28</v>
      </c>
      <c r="D639" s="7"/>
      <c r="E639" s="7" t="s">
        <v>203</v>
      </c>
      <c r="F639" s="8">
        <v>5500</v>
      </c>
      <c r="G639" s="8">
        <v>6500</v>
      </c>
      <c r="H639" s="9">
        <f>IF(OR(F639="",F639=0),"",MAX(F639,IF(ISNUMBER('Нормы и нормо-часы'!K640),ROUNDUP('Нормы и нормо-часы'!K640/(1-$F$3),0),0)))</f>
        <v>5500</v>
      </c>
      <c r="I639" s="9">
        <f>IF(OR(G639="",G639=0),"",MAX(G639,IF(ISNUMBER('Нормы и нормо-часы'!L640),ROUNDUP('Нормы и нормо-часы'!L640/(1-$F$3),0),0)))</f>
        <v>6500</v>
      </c>
      <c r="J639" s="10">
        <f t="shared" si="203"/>
        <v>0</v>
      </c>
      <c r="K639" s="10">
        <f t="shared" si="204"/>
        <v>0</v>
      </c>
      <c r="L639" s="8">
        <v>3500</v>
      </c>
      <c r="M639" s="8">
        <v>4100</v>
      </c>
      <c r="N639" s="10">
        <f t="shared" si="205"/>
        <v>0.36363636363636365</v>
      </c>
      <c r="O639" s="10">
        <f t="shared" si="206"/>
        <v>0.36923076923076925</v>
      </c>
      <c r="P639" s="8">
        <f t="shared" si="207"/>
        <v>2000</v>
      </c>
      <c r="Q639" s="8">
        <f t="shared" si="208"/>
        <v>2400</v>
      </c>
      <c r="R639" s="8">
        <v>3000.64</v>
      </c>
      <c r="S639" s="8">
        <v>4050.86</v>
      </c>
      <c r="T639" s="11">
        <f t="shared" si="209"/>
        <v>0.73652000000000006</v>
      </c>
      <c r="U639" s="7" t="s">
        <v>1853</v>
      </c>
      <c r="V639" s="7" t="s">
        <v>1854</v>
      </c>
    </row>
    <row r="640" spans="1:22" x14ac:dyDescent="0.25">
      <c r="A640" s="7" t="s">
        <v>1855</v>
      </c>
      <c r="B640" s="7" t="s">
        <v>1856</v>
      </c>
      <c r="C640" s="7" t="s">
        <v>28</v>
      </c>
      <c r="D640" s="7"/>
      <c r="E640" s="7" t="s">
        <v>269</v>
      </c>
      <c r="F640" s="8">
        <v>5000</v>
      </c>
      <c r="G640" s="8">
        <v>5800</v>
      </c>
      <c r="H640" s="9">
        <f>IF(OR(F640="",F640=0),"",MAX(F640,IF(ISNUMBER('Нормы и нормо-часы'!K641),ROUNDUP('Нормы и нормо-часы'!K641/(1-$F$3),0),0)))</f>
        <v>5000</v>
      </c>
      <c r="I640" s="9">
        <f>IF(OR(G640="",G640=0),"",MAX(G640,IF(ISNUMBER('Нормы и нормо-часы'!L641),ROUNDUP('Нормы и нормо-часы'!L641/(1-$F$3),0),0)))</f>
        <v>5800</v>
      </c>
      <c r="J640" s="10">
        <f t="shared" si="203"/>
        <v>0</v>
      </c>
      <c r="K640" s="10">
        <f t="shared" si="204"/>
        <v>0</v>
      </c>
      <c r="L640" s="8">
        <v>3000</v>
      </c>
      <c r="M640" s="8">
        <v>3500</v>
      </c>
      <c r="N640" s="10">
        <f t="shared" si="205"/>
        <v>0.4</v>
      </c>
      <c r="O640" s="10">
        <f t="shared" si="206"/>
        <v>0.39655172413793105</v>
      </c>
      <c r="P640" s="8">
        <f t="shared" si="207"/>
        <v>2000</v>
      </c>
      <c r="Q640" s="8">
        <f t="shared" si="208"/>
        <v>2300</v>
      </c>
      <c r="R640" s="8">
        <v>14837.76</v>
      </c>
      <c r="S640" s="8">
        <v>20030.98</v>
      </c>
      <c r="T640" s="11">
        <f t="shared" si="209"/>
        <v>4.0061960000000001</v>
      </c>
      <c r="U640" s="7" t="s">
        <v>1857</v>
      </c>
      <c r="V640" s="7" t="s">
        <v>1858</v>
      </c>
    </row>
    <row r="641" spans="1:22" x14ac:dyDescent="0.25">
      <c r="A641" s="7" t="s">
        <v>1859</v>
      </c>
      <c r="B641" s="7" t="s">
        <v>1860</v>
      </c>
      <c r="C641" s="7" t="s">
        <v>54</v>
      </c>
      <c r="D641" s="7"/>
      <c r="E641" s="7" t="s">
        <v>269</v>
      </c>
      <c r="F641" s="8">
        <v>300</v>
      </c>
      <c r="G641" s="8">
        <v>350</v>
      </c>
      <c r="H641" s="9">
        <f>IF(OR(F641="",F641=0),"",MAX(F641,IF(ISNUMBER('Нормы и нормо-часы'!K642),ROUNDUP('Нормы и нормо-часы'!K642/(1-$F$3),0),0)))</f>
        <v>300</v>
      </c>
      <c r="I641" s="9">
        <f>IF(OR(G641="",G641=0),"",MAX(G641,IF(ISNUMBER('Нормы и нормо-часы'!L642),ROUNDUP('Нормы и нормо-часы'!L642/(1-$F$3),0),0)))</f>
        <v>350</v>
      </c>
      <c r="J641" s="10">
        <f t="shared" si="203"/>
        <v>0</v>
      </c>
      <c r="K641" s="10">
        <f t="shared" si="204"/>
        <v>0</v>
      </c>
      <c r="L641" s="8">
        <v>180</v>
      </c>
      <c r="M641" s="8">
        <v>210</v>
      </c>
      <c r="N641" s="10">
        <f t="shared" si="205"/>
        <v>0.4</v>
      </c>
      <c r="O641" s="10">
        <f t="shared" si="206"/>
        <v>0.4</v>
      </c>
      <c r="P641" s="8">
        <f t="shared" si="207"/>
        <v>120</v>
      </c>
      <c r="Q641" s="8">
        <f t="shared" si="208"/>
        <v>140</v>
      </c>
      <c r="R641" s="8">
        <v>138.86000000000001</v>
      </c>
      <c r="S641" s="8">
        <v>187.46</v>
      </c>
      <c r="T641" s="11">
        <f t="shared" si="209"/>
        <v>0.62486666666666668</v>
      </c>
      <c r="U641" s="7" t="s">
        <v>1861</v>
      </c>
      <c r="V641" s="7"/>
    </row>
    <row r="642" spans="1:22" x14ac:dyDescent="0.25">
      <c r="A642" s="7" t="s">
        <v>1862</v>
      </c>
      <c r="B642" s="7" t="s">
        <v>1863</v>
      </c>
      <c r="C642" s="7" t="s">
        <v>54</v>
      </c>
      <c r="D642" s="7"/>
      <c r="E642" s="7" t="s">
        <v>269</v>
      </c>
      <c r="F642" s="8">
        <v>150</v>
      </c>
      <c r="G642" s="8">
        <v>175</v>
      </c>
      <c r="H642" s="9">
        <f>IF(OR(F642="",F642=0),"",MAX(F642,IF(ISNUMBER('Нормы и нормо-часы'!K643),ROUNDUP('Нормы и нормо-часы'!K643/(1-$F$3),0),0)))</f>
        <v>150</v>
      </c>
      <c r="I642" s="9">
        <f>IF(OR(G642="",G642=0),"",MAX(G642,IF(ISNUMBER('Нормы и нормо-часы'!L643),ROUNDUP('Нормы и нормо-часы'!L643/(1-$F$3),0),0)))</f>
        <v>175</v>
      </c>
      <c r="J642" s="10">
        <f t="shared" si="203"/>
        <v>0</v>
      </c>
      <c r="K642" s="10">
        <f t="shared" si="204"/>
        <v>0</v>
      </c>
      <c r="L642" s="8">
        <v>90</v>
      </c>
      <c r="M642" s="8">
        <v>105</v>
      </c>
      <c r="N642" s="10">
        <f t="shared" si="205"/>
        <v>0.4</v>
      </c>
      <c r="O642" s="10">
        <f t="shared" si="206"/>
        <v>0.4</v>
      </c>
      <c r="P642" s="8">
        <f t="shared" si="207"/>
        <v>60</v>
      </c>
      <c r="Q642" s="8">
        <f t="shared" si="208"/>
        <v>70</v>
      </c>
      <c r="R642" s="8">
        <v>7.25</v>
      </c>
      <c r="S642" s="8">
        <v>9.7899999999999991</v>
      </c>
      <c r="T642" s="11">
        <f t="shared" si="209"/>
        <v>6.5266666666666667E-2</v>
      </c>
      <c r="U642" s="7" t="s">
        <v>1864</v>
      </c>
      <c r="V642" s="7" t="s">
        <v>1865</v>
      </c>
    </row>
    <row r="643" spans="1:22" x14ac:dyDescent="0.25">
      <c r="A643" s="7" t="s">
        <v>1866</v>
      </c>
      <c r="B643" s="7" t="s">
        <v>1867</v>
      </c>
      <c r="C643" s="7" t="s">
        <v>54</v>
      </c>
      <c r="D643" s="7"/>
      <c r="E643" s="7" t="s">
        <v>269</v>
      </c>
      <c r="F643" s="8">
        <v>380</v>
      </c>
      <c r="G643" s="8">
        <v>440</v>
      </c>
      <c r="H643" s="9">
        <f>IF(OR(F643="",F643=0),"",MAX(F643,IF(ISNUMBER('Нормы и нормо-часы'!K644),ROUNDUP('Нормы и нормо-часы'!K644/(1-$F$3),0),0)))</f>
        <v>380</v>
      </c>
      <c r="I643" s="9">
        <f>IF(OR(G643="",G643=0),"",MAX(G643,IF(ISNUMBER('Нормы и нормо-часы'!L644),ROUNDUP('Нормы и нормо-часы'!L644/(1-$F$3),0),0)))</f>
        <v>440</v>
      </c>
      <c r="J643" s="10">
        <f t="shared" si="203"/>
        <v>0</v>
      </c>
      <c r="K643" s="10">
        <f t="shared" si="204"/>
        <v>0</v>
      </c>
      <c r="L643" s="8">
        <v>230</v>
      </c>
      <c r="M643" s="8">
        <v>265</v>
      </c>
      <c r="N643" s="10">
        <f t="shared" si="205"/>
        <v>0.39473684210526316</v>
      </c>
      <c r="O643" s="10">
        <f t="shared" si="206"/>
        <v>0.39772727272727271</v>
      </c>
      <c r="P643" s="8">
        <f t="shared" si="207"/>
        <v>150</v>
      </c>
      <c r="Q643" s="8">
        <f t="shared" si="208"/>
        <v>175</v>
      </c>
      <c r="R643" s="8">
        <v>644.80999999999995</v>
      </c>
      <c r="S643" s="8">
        <v>870.49</v>
      </c>
      <c r="T643" s="11">
        <f t="shared" si="209"/>
        <v>2.2907631578947369</v>
      </c>
      <c r="U643" s="7" t="s">
        <v>1868</v>
      </c>
      <c r="V643" s="7"/>
    </row>
    <row r="644" spans="1:22" x14ac:dyDescent="0.25">
      <c r="A644" s="7" t="s">
        <v>1869</v>
      </c>
      <c r="B644" s="7" t="s">
        <v>1870</v>
      </c>
      <c r="C644" s="7" t="s">
        <v>54</v>
      </c>
      <c r="D644" s="7"/>
      <c r="E644" s="7" t="s">
        <v>80</v>
      </c>
      <c r="F644" s="8">
        <v>450</v>
      </c>
      <c r="G644" s="8">
        <v>520</v>
      </c>
      <c r="H644" s="9">
        <f>IF(OR(F644="",F644=0),"",MAX(F644,IF(ISNUMBER('Нормы и нормо-часы'!K645),ROUNDUP('Нормы и нормо-часы'!K645/(1-$F$3),0),0)))</f>
        <v>450</v>
      </c>
      <c r="I644" s="9">
        <f>IF(OR(G644="",G644=0),"",MAX(G644,IF(ISNUMBER('Нормы и нормо-часы'!L645),ROUNDUP('Нормы и нормо-часы'!L645/(1-$F$3),0),0)))</f>
        <v>520</v>
      </c>
      <c r="J644" s="10">
        <f t="shared" si="203"/>
        <v>0</v>
      </c>
      <c r="K644" s="10">
        <f t="shared" si="204"/>
        <v>0</v>
      </c>
      <c r="L644" s="8">
        <v>270</v>
      </c>
      <c r="M644" s="8">
        <v>310</v>
      </c>
      <c r="N644" s="10">
        <f t="shared" si="205"/>
        <v>0.4</v>
      </c>
      <c r="O644" s="10">
        <f t="shared" si="206"/>
        <v>0.40384615384615385</v>
      </c>
      <c r="P644" s="8">
        <f t="shared" si="207"/>
        <v>180</v>
      </c>
      <c r="Q644" s="8">
        <f t="shared" si="208"/>
        <v>210</v>
      </c>
      <c r="R644" s="8">
        <v>922.53</v>
      </c>
      <c r="S644" s="8">
        <v>1245.42</v>
      </c>
      <c r="T644" s="11">
        <f t="shared" si="209"/>
        <v>2.7676000000000003</v>
      </c>
      <c r="U644" s="7" t="s">
        <v>1871</v>
      </c>
      <c r="V644" s="7" t="s">
        <v>1872</v>
      </c>
    </row>
    <row r="645" spans="1:22" x14ac:dyDescent="0.25">
      <c r="A645" s="7" t="s">
        <v>1873</v>
      </c>
      <c r="B645" s="7" t="s">
        <v>1874</v>
      </c>
      <c r="C645" s="7" t="s">
        <v>28</v>
      </c>
      <c r="D645" s="7"/>
      <c r="E645" s="7" t="s">
        <v>269</v>
      </c>
      <c r="F645" s="8">
        <v>1300</v>
      </c>
      <c r="G645" s="8">
        <v>1500</v>
      </c>
      <c r="H645" s="9">
        <f>IF(OR(F645="",F645=0),"",MAX(F645,IF(ISNUMBER('Нормы и нормо-часы'!K646),ROUNDUP('Нормы и нормо-часы'!K646/(1-$F$3),0),0)))</f>
        <v>1440</v>
      </c>
      <c r="I645" s="9">
        <f>IF(OR(G645="",G645=0),"",MAX(G645,IF(ISNUMBER('Нормы и нормо-часы'!L646),ROUNDUP('Нормы и нормо-часы'!L646/(1-$F$3),0),0)))</f>
        <v>1728</v>
      </c>
      <c r="J645" s="10">
        <f t="shared" si="203"/>
        <v>0.10769230769230775</v>
      </c>
      <c r="K645" s="10">
        <f t="shared" si="204"/>
        <v>0.15199999999999991</v>
      </c>
      <c r="L645" s="8">
        <v>800</v>
      </c>
      <c r="M645" s="8">
        <v>920</v>
      </c>
      <c r="N645" s="10">
        <f t="shared" si="205"/>
        <v>0.44444444444444442</v>
      </c>
      <c r="O645" s="10">
        <f t="shared" si="206"/>
        <v>0.46759259259259262</v>
      </c>
      <c r="P645" s="8">
        <f t="shared" si="207"/>
        <v>640</v>
      </c>
      <c r="Q645" s="8">
        <f t="shared" si="208"/>
        <v>808</v>
      </c>
      <c r="R645" s="8">
        <v>208.32</v>
      </c>
      <c r="S645" s="8">
        <v>281.23</v>
      </c>
      <c r="T645" s="11">
        <f t="shared" si="209"/>
        <v>0.21633076923076924</v>
      </c>
      <c r="U645" s="7" t="s">
        <v>1875</v>
      </c>
      <c r="V645" s="7" t="s">
        <v>1876</v>
      </c>
    </row>
    <row r="646" spans="1:22" x14ac:dyDescent="0.25">
      <c r="A646" s="7" t="s">
        <v>1877</v>
      </c>
      <c r="B646" s="7" t="s">
        <v>1878</v>
      </c>
      <c r="C646" s="7" t="s">
        <v>54</v>
      </c>
      <c r="D646" s="7"/>
      <c r="E646" s="7" t="s">
        <v>1318</v>
      </c>
      <c r="F646" s="8">
        <v>200</v>
      </c>
      <c r="G646" s="8">
        <v>230</v>
      </c>
      <c r="H646" s="9">
        <f>IF(OR(F646="",F646=0),"",MAX(F646,IF(ISNUMBER('Нормы и нормо-часы'!K647),ROUNDUP('Нормы и нормо-часы'!K647/(1-$F$3),0),0)))</f>
        <v>200</v>
      </c>
      <c r="I646" s="9">
        <f>IF(OR(G646="",G646=0),"",MAX(G646,IF(ISNUMBER('Нормы и нормо-часы'!L647),ROUNDUP('Нормы и нормо-часы'!L647/(1-$F$3),0),0)))</f>
        <v>230</v>
      </c>
      <c r="J646" s="10">
        <f t="shared" si="203"/>
        <v>0</v>
      </c>
      <c r="K646" s="10">
        <f t="shared" si="204"/>
        <v>0</v>
      </c>
      <c r="L646" s="8">
        <v>120</v>
      </c>
      <c r="M646" s="8">
        <v>140</v>
      </c>
      <c r="N646" s="10">
        <f t="shared" si="205"/>
        <v>0.4</v>
      </c>
      <c r="O646" s="10">
        <f t="shared" si="206"/>
        <v>0.39130434782608697</v>
      </c>
      <c r="P646" s="8">
        <f t="shared" si="207"/>
        <v>80</v>
      </c>
      <c r="Q646" s="8">
        <f t="shared" si="208"/>
        <v>90</v>
      </c>
      <c r="R646" s="8">
        <v>920.12</v>
      </c>
      <c r="S646" s="8">
        <v>1242.1600000000001</v>
      </c>
      <c r="T646" s="11">
        <f t="shared" si="209"/>
        <v>6.2108000000000008</v>
      </c>
      <c r="U646" s="7" t="s">
        <v>1879</v>
      </c>
      <c r="V646" s="7" t="s">
        <v>1880</v>
      </c>
    </row>
    <row r="647" spans="1:22" x14ac:dyDescent="0.25">
      <c r="A647" s="7" t="s">
        <v>1881</v>
      </c>
      <c r="B647" s="7" t="s">
        <v>1882</v>
      </c>
      <c r="C647" s="7" t="s">
        <v>28</v>
      </c>
      <c r="D647" s="7"/>
      <c r="E647" s="7" t="s">
        <v>1318</v>
      </c>
      <c r="F647" s="8">
        <v>1400</v>
      </c>
      <c r="G647" s="8">
        <v>1600</v>
      </c>
      <c r="H647" s="9">
        <f>IF(OR(F647="",F647=0),"",MAX(F647,IF(ISNUMBER('Нормы и нормо-часы'!K648),ROUNDUP('Нормы и нормо-часы'!K648/(1-$F$3),0),0)))</f>
        <v>1614</v>
      </c>
      <c r="I647" s="9">
        <f>IF(OR(G647="",G647=0),"",MAX(G647,IF(ISNUMBER('Нормы и нормо-часы'!L648),ROUNDUP('Нормы и нормо-часы'!L648/(1-$F$3),0),0)))</f>
        <v>1936</v>
      </c>
      <c r="J647" s="10">
        <f t="shared" si="203"/>
        <v>0.1528571428571428</v>
      </c>
      <c r="K647" s="10">
        <f t="shared" si="204"/>
        <v>0.20999999999999996</v>
      </c>
      <c r="L647" s="8">
        <v>850</v>
      </c>
      <c r="M647" s="8">
        <v>980</v>
      </c>
      <c r="N647" s="10">
        <f t="shared" si="205"/>
        <v>0.47335811648079307</v>
      </c>
      <c r="O647" s="10">
        <f t="shared" si="206"/>
        <v>0.493801652892562</v>
      </c>
      <c r="P647" s="8">
        <f t="shared" si="207"/>
        <v>764</v>
      </c>
      <c r="Q647" s="8">
        <f t="shared" si="208"/>
        <v>956</v>
      </c>
      <c r="R647" s="8">
        <v>1328.25</v>
      </c>
      <c r="S647" s="8">
        <v>1793.14</v>
      </c>
      <c r="T647" s="11">
        <f t="shared" si="209"/>
        <v>1.2808142857142857</v>
      </c>
      <c r="U647" s="7" t="s">
        <v>1883</v>
      </c>
      <c r="V647" s="7"/>
    </row>
    <row r="648" spans="1:22" x14ac:dyDescent="0.25">
      <c r="A648" s="7" t="s">
        <v>1884</v>
      </c>
      <c r="B648" s="7" t="s">
        <v>1885</v>
      </c>
      <c r="C648" s="7" t="s">
        <v>54</v>
      </c>
      <c r="D648" s="7"/>
      <c r="E648" s="7" t="s">
        <v>203</v>
      </c>
      <c r="F648" s="8">
        <v>450</v>
      </c>
      <c r="G648" s="8">
        <v>550</v>
      </c>
      <c r="H648" s="9">
        <f>IF(OR(F648="",F648=0),"",MAX(F648,IF(ISNUMBER('Нормы и нормо-часы'!K649),ROUNDUP('Нормы и нормо-часы'!K649/(1-$F$3),0),0)))</f>
        <v>450</v>
      </c>
      <c r="I648" s="9">
        <f>IF(OR(G648="",G648=0),"",MAX(G648,IF(ISNUMBER('Нормы и нормо-часы'!L649),ROUNDUP('Нормы и нормо-часы'!L649/(1-$F$3),0),0)))</f>
        <v>550</v>
      </c>
      <c r="J648" s="10">
        <f t="shared" si="203"/>
        <v>0</v>
      </c>
      <c r="K648" s="10">
        <f t="shared" si="204"/>
        <v>0</v>
      </c>
      <c r="L648" s="8">
        <v>280</v>
      </c>
      <c r="M648" s="8">
        <v>330</v>
      </c>
      <c r="N648" s="10">
        <f t="shared" si="205"/>
        <v>0.37777777777777777</v>
      </c>
      <c r="O648" s="10">
        <f t="shared" si="206"/>
        <v>0.4</v>
      </c>
      <c r="P648" s="8">
        <f t="shared" si="207"/>
        <v>170</v>
      </c>
      <c r="Q648" s="8">
        <f t="shared" si="208"/>
        <v>220</v>
      </c>
      <c r="R648" s="8">
        <v>468.51</v>
      </c>
      <c r="S648" s="8">
        <v>632.49</v>
      </c>
      <c r="T648" s="11">
        <f t="shared" si="209"/>
        <v>1.4055333333333333</v>
      </c>
      <c r="U648" s="7" t="s">
        <v>1886</v>
      </c>
      <c r="V648" s="7"/>
    </row>
    <row r="649" spans="1:22" x14ac:dyDescent="0.25">
      <c r="A649" s="7" t="s">
        <v>1887</v>
      </c>
      <c r="B649" s="7" t="s">
        <v>1888</v>
      </c>
      <c r="C649" s="7" t="s">
        <v>54</v>
      </c>
      <c r="D649" s="7"/>
      <c r="E649" s="7" t="s">
        <v>269</v>
      </c>
      <c r="F649" s="8">
        <v>380</v>
      </c>
      <c r="G649" s="8">
        <v>450</v>
      </c>
      <c r="H649" s="9">
        <f>IF(OR(F649="",F649=0),"",MAX(F649,IF(ISNUMBER('Нормы и нормо-часы'!K650),ROUNDUP('Нормы и нормо-часы'!K650/(1-$F$3),0),0)))</f>
        <v>380</v>
      </c>
      <c r="I649" s="9">
        <f>IF(OR(G649="",G649=0),"",MAX(G649,IF(ISNUMBER('Нормы и нормо-часы'!L650),ROUNDUP('Нормы и нормо-часы'!L650/(1-$F$3),0),0)))</f>
        <v>450</v>
      </c>
      <c r="J649" s="10">
        <f t="shared" si="203"/>
        <v>0</v>
      </c>
      <c r="K649" s="10">
        <f t="shared" si="204"/>
        <v>0</v>
      </c>
      <c r="L649" s="8">
        <v>230</v>
      </c>
      <c r="M649" s="8">
        <v>270</v>
      </c>
      <c r="N649" s="10">
        <f t="shared" si="205"/>
        <v>0.39473684210526316</v>
      </c>
      <c r="O649" s="10">
        <f t="shared" si="206"/>
        <v>0.4</v>
      </c>
      <c r="P649" s="8">
        <f t="shared" si="207"/>
        <v>150</v>
      </c>
      <c r="Q649" s="8">
        <f t="shared" si="208"/>
        <v>180</v>
      </c>
      <c r="R649" s="8">
        <v>451.36</v>
      </c>
      <c r="S649" s="8">
        <v>609.34</v>
      </c>
      <c r="T649" s="11">
        <f t="shared" si="209"/>
        <v>1.6035263157894737</v>
      </c>
      <c r="U649" s="7" t="s">
        <v>1889</v>
      </c>
      <c r="V649" s="7"/>
    </row>
    <row r="650" spans="1:22" x14ac:dyDescent="0.25">
      <c r="A650" s="7" t="s">
        <v>1890</v>
      </c>
      <c r="B650" s="7" t="s">
        <v>1891</v>
      </c>
      <c r="C650" s="7" t="s">
        <v>54</v>
      </c>
      <c r="D650" s="7"/>
      <c r="E650" s="7" t="s">
        <v>269</v>
      </c>
      <c r="F650" s="8">
        <v>15</v>
      </c>
      <c r="G650" s="8">
        <v>18</v>
      </c>
      <c r="H650" s="9">
        <f>IF(OR(F650="",F650=0),"",MAX(F650,IF(ISNUMBER('Нормы и нормо-часы'!K651),ROUNDUP('Нормы и нормо-часы'!K651/(1-$F$3),0),0)))</f>
        <v>15</v>
      </c>
      <c r="I650" s="9">
        <f>IF(OR(G650="",G650=0),"",MAX(G650,IF(ISNUMBER('Нормы и нормо-часы'!L651),ROUNDUP('Нормы и нормо-часы'!L651/(1-$F$3),0),0)))</f>
        <v>18</v>
      </c>
      <c r="J650" s="10">
        <f t="shared" si="203"/>
        <v>0</v>
      </c>
      <c r="K650" s="10">
        <f t="shared" si="204"/>
        <v>0</v>
      </c>
      <c r="L650" s="8">
        <v>9</v>
      </c>
      <c r="M650" s="8">
        <v>11</v>
      </c>
      <c r="N650" s="10">
        <f t="shared" si="205"/>
        <v>0.4</v>
      </c>
      <c r="O650" s="10">
        <f t="shared" si="206"/>
        <v>0.3888888888888889</v>
      </c>
      <c r="P650" s="8">
        <f t="shared" si="207"/>
        <v>6</v>
      </c>
      <c r="Q650" s="8">
        <f t="shared" si="208"/>
        <v>7</v>
      </c>
      <c r="R650" s="8">
        <v>30.19</v>
      </c>
      <c r="S650" s="8">
        <v>40.76</v>
      </c>
      <c r="T650" s="11">
        <f t="shared" si="209"/>
        <v>2.7173333333333334</v>
      </c>
      <c r="U650" s="7" t="s">
        <v>1892</v>
      </c>
      <c r="V650" s="7"/>
    </row>
    <row r="651" spans="1:22" x14ac:dyDescent="0.25">
      <c r="A651" s="7" t="s">
        <v>1893</v>
      </c>
      <c r="B651" s="7" t="s">
        <v>1894</v>
      </c>
      <c r="C651" s="7" t="s">
        <v>54</v>
      </c>
      <c r="D651" s="7"/>
      <c r="E651" s="7" t="s">
        <v>203</v>
      </c>
      <c r="F651" s="8">
        <v>450</v>
      </c>
      <c r="G651" s="8">
        <v>550</v>
      </c>
      <c r="H651" s="9">
        <f>IF(OR(F651="",F651=0),"",MAX(F651,IF(ISNUMBER('Нормы и нормо-часы'!K652),ROUNDUP('Нормы и нормо-часы'!K652/(1-$F$3),0),0)))</f>
        <v>450</v>
      </c>
      <c r="I651" s="9">
        <f>IF(OR(G651="",G651=0),"",MAX(G651,IF(ISNUMBER('Нормы и нормо-часы'!L652),ROUNDUP('Нормы и нормо-часы'!L652/(1-$F$3),0),0)))</f>
        <v>550</v>
      </c>
      <c r="J651" s="10">
        <f t="shared" si="203"/>
        <v>0</v>
      </c>
      <c r="K651" s="10">
        <f t="shared" si="204"/>
        <v>0</v>
      </c>
      <c r="L651" s="8">
        <v>280</v>
      </c>
      <c r="M651" s="8">
        <v>330</v>
      </c>
      <c r="N651" s="10">
        <f t="shared" si="205"/>
        <v>0.37777777777777777</v>
      </c>
      <c r="O651" s="10">
        <f t="shared" si="206"/>
        <v>0.4</v>
      </c>
      <c r="P651" s="8">
        <f t="shared" si="207"/>
        <v>170</v>
      </c>
      <c r="Q651" s="8">
        <f t="shared" si="208"/>
        <v>220</v>
      </c>
      <c r="R651" s="8">
        <v>490.76</v>
      </c>
      <c r="S651" s="8">
        <v>662.53</v>
      </c>
      <c r="T651" s="11">
        <f t="shared" si="209"/>
        <v>1.4722888888888888</v>
      </c>
      <c r="U651" s="7" t="s">
        <v>1895</v>
      </c>
      <c r="V651" s="7" t="s">
        <v>1896</v>
      </c>
    </row>
    <row r="652" spans="1:22" x14ac:dyDescent="0.25">
      <c r="A652" s="12" t="s">
        <v>1897</v>
      </c>
      <c r="B652" s="12" t="s">
        <v>1898</v>
      </c>
      <c r="C652" s="12" t="s">
        <v>54</v>
      </c>
      <c r="D652" s="12" t="s">
        <v>58</v>
      </c>
      <c r="E652" s="7" t="s">
        <v>35</v>
      </c>
      <c r="F652" s="8">
        <v>400</v>
      </c>
      <c r="G652" s="8">
        <v>470</v>
      </c>
      <c r="H652" s="9">
        <f>IF(OR(F652="",F652=0),"",MAX(F652,IF(ISNUMBER('Нормы и нормо-часы'!K653),ROUNDUP('Нормы и нормо-часы'!K653/(1-$F$3),0),0)))</f>
        <v>440</v>
      </c>
      <c r="I652" s="9">
        <f>IF(OR(G652="",G652=0),"",MAX(G652,IF(ISNUMBER('Нормы и нормо-часы'!L653),ROUNDUP('Нормы и нормо-часы'!L653/(1-$F$3),0),0)))</f>
        <v>528</v>
      </c>
      <c r="J652" s="10">
        <f t="shared" si="203"/>
        <v>0.10000000000000009</v>
      </c>
      <c r="K652" s="10">
        <f t="shared" si="204"/>
        <v>0.123404255319149</v>
      </c>
      <c r="L652" s="8">
        <v>240</v>
      </c>
      <c r="M652" s="8">
        <v>280</v>
      </c>
      <c r="N652" s="10">
        <f t="shared" si="205"/>
        <v>0.45454545454545453</v>
      </c>
      <c r="O652" s="10">
        <f t="shared" si="206"/>
        <v>0.46969696969696972</v>
      </c>
      <c r="P652" s="8">
        <f t="shared" si="207"/>
        <v>200</v>
      </c>
      <c r="Q652" s="8">
        <f t="shared" si="208"/>
        <v>248</v>
      </c>
      <c r="R652" s="8"/>
      <c r="S652" s="8"/>
      <c r="T652" s="11" t="str">
        <f t="shared" si="209"/>
        <v/>
      </c>
      <c r="U652" s="7" t="s">
        <v>1899</v>
      </c>
      <c r="V652" s="7"/>
    </row>
    <row r="653" spans="1:22" x14ac:dyDescent="0.25">
      <c r="A653" s="12" t="s">
        <v>1900</v>
      </c>
      <c r="B653" s="12" t="s">
        <v>1901</v>
      </c>
      <c r="C653" s="12" t="s">
        <v>54</v>
      </c>
      <c r="D653" s="12" t="s">
        <v>58</v>
      </c>
      <c r="E653" s="7" t="s">
        <v>203</v>
      </c>
      <c r="F653" s="8">
        <v>250</v>
      </c>
      <c r="G653" s="8">
        <v>290</v>
      </c>
      <c r="H653" s="9">
        <f>IF(OR(F653="",F653=0),"",MAX(F653,IF(ISNUMBER('Нормы и нормо-часы'!K654),ROUNDUP('Нормы и нормо-часы'!K654/(1-$F$3),0),0)))</f>
        <v>250</v>
      </c>
      <c r="I653" s="9">
        <f>IF(OR(G653="",G653=0),"",MAX(G653,IF(ISNUMBER('Нормы и нормо-часы'!L654),ROUNDUP('Нормы и нормо-часы'!L654/(1-$F$3),0),0)))</f>
        <v>290</v>
      </c>
      <c r="J653" s="10">
        <f t="shared" si="203"/>
        <v>0</v>
      </c>
      <c r="K653" s="10">
        <f t="shared" si="204"/>
        <v>0</v>
      </c>
      <c r="L653" s="8">
        <v>150</v>
      </c>
      <c r="M653" s="8">
        <v>175</v>
      </c>
      <c r="N653" s="10">
        <f t="shared" si="205"/>
        <v>0.4</v>
      </c>
      <c r="O653" s="10">
        <f t="shared" si="206"/>
        <v>0.39655172413793105</v>
      </c>
      <c r="P653" s="8">
        <f t="shared" si="207"/>
        <v>100</v>
      </c>
      <c r="Q653" s="8">
        <f t="shared" si="208"/>
        <v>115</v>
      </c>
      <c r="R653" s="8"/>
      <c r="S653" s="8"/>
      <c r="T653" s="11" t="str">
        <f t="shared" si="209"/>
        <v/>
      </c>
      <c r="U653" s="7" t="s">
        <v>1902</v>
      </c>
      <c r="V653" s="7"/>
    </row>
    <row r="654" spans="1:22" x14ac:dyDescent="0.25">
      <c r="A654" s="12" t="s">
        <v>1903</v>
      </c>
      <c r="B654" s="12" t="s">
        <v>1904</v>
      </c>
      <c r="C654" s="12" t="s">
        <v>50</v>
      </c>
      <c r="D654" s="12" t="s">
        <v>58</v>
      </c>
      <c r="E654" s="7" t="s">
        <v>203</v>
      </c>
      <c r="F654" s="8">
        <v>400</v>
      </c>
      <c r="G654" s="8">
        <v>470</v>
      </c>
      <c r="H654" s="9">
        <f>IF(OR(F654="",F654=0),"",MAX(F654,IF(ISNUMBER('Нормы и нормо-часы'!K655),ROUNDUP('Нормы и нормо-часы'!K655/(1-$F$3),0),0)))</f>
        <v>400</v>
      </c>
      <c r="I654" s="9">
        <f>IF(OR(G654="",G654=0),"",MAX(G654,IF(ISNUMBER('Нормы и нормо-часы'!L655),ROUNDUP('Нормы и нормо-часы'!L655/(1-$F$3),0),0)))</f>
        <v>470</v>
      </c>
      <c r="J654" s="10">
        <f t="shared" si="203"/>
        <v>0</v>
      </c>
      <c r="K654" s="10">
        <f t="shared" si="204"/>
        <v>0</v>
      </c>
      <c r="L654" s="8">
        <v>240</v>
      </c>
      <c r="M654" s="8">
        <v>280</v>
      </c>
      <c r="N654" s="10">
        <f t="shared" si="205"/>
        <v>0.4</v>
      </c>
      <c r="O654" s="10">
        <f t="shared" si="206"/>
        <v>0.40425531914893614</v>
      </c>
      <c r="P654" s="8">
        <f t="shared" si="207"/>
        <v>160</v>
      </c>
      <c r="Q654" s="8">
        <f t="shared" si="208"/>
        <v>190</v>
      </c>
      <c r="R654" s="8"/>
      <c r="S654" s="8"/>
      <c r="T654" s="11" t="str">
        <f t="shared" si="209"/>
        <v/>
      </c>
      <c r="U654" s="7" t="s">
        <v>1905</v>
      </c>
      <c r="V654" s="7"/>
    </row>
    <row r="655" spans="1:22" x14ac:dyDescent="0.25">
      <c r="A655" s="12" t="s">
        <v>1906</v>
      </c>
      <c r="B655" s="12" t="s">
        <v>1907</v>
      </c>
      <c r="C655" s="12" t="s">
        <v>54</v>
      </c>
      <c r="D655" s="12" t="s">
        <v>58</v>
      </c>
      <c r="E655" s="7" t="s">
        <v>203</v>
      </c>
      <c r="F655" s="8">
        <v>600</v>
      </c>
      <c r="G655" s="8">
        <v>700</v>
      </c>
      <c r="H655" s="9">
        <f>IF(OR(F655="",F655=0),"",MAX(F655,IF(ISNUMBER('Нормы и нормо-часы'!K656),ROUNDUP('Нормы и нормо-часы'!K656/(1-$F$3),0),0)))</f>
        <v>600</v>
      </c>
      <c r="I655" s="9">
        <f>IF(OR(G655="",G655=0),"",MAX(G655,IF(ISNUMBER('Нормы и нормо-часы'!L656),ROUNDUP('Нормы и нормо-часы'!L656/(1-$F$3),0),0)))</f>
        <v>700</v>
      </c>
      <c r="J655" s="10">
        <f t="shared" si="203"/>
        <v>0</v>
      </c>
      <c r="K655" s="10">
        <f t="shared" si="204"/>
        <v>0</v>
      </c>
      <c r="L655" s="8">
        <v>360</v>
      </c>
      <c r="M655" s="8">
        <v>420</v>
      </c>
      <c r="N655" s="10">
        <f t="shared" si="205"/>
        <v>0.4</v>
      </c>
      <c r="O655" s="10">
        <f t="shared" si="206"/>
        <v>0.4</v>
      </c>
      <c r="P655" s="8">
        <f t="shared" si="207"/>
        <v>240</v>
      </c>
      <c r="Q655" s="8">
        <f t="shared" si="208"/>
        <v>280</v>
      </c>
      <c r="R655" s="8"/>
      <c r="S655" s="8"/>
      <c r="T655" s="11" t="str">
        <f t="shared" si="209"/>
        <v/>
      </c>
      <c r="U655" s="7" t="s">
        <v>1908</v>
      </c>
      <c r="V655" s="7"/>
    </row>
    <row r="656" spans="1:22" x14ac:dyDescent="0.25">
      <c r="A656" s="12" t="s">
        <v>1909</v>
      </c>
      <c r="B656" s="12" t="s">
        <v>1910</v>
      </c>
      <c r="C656" s="12" t="s">
        <v>54</v>
      </c>
      <c r="D656" s="12" t="s">
        <v>58</v>
      </c>
      <c r="E656" s="7" t="s">
        <v>203</v>
      </c>
      <c r="F656" s="8">
        <v>50</v>
      </c>
      <c r="G656" s="8">
        <v>60</v>
      </c>
      <c r="H656" s="9">
        <f>IF(OR(F656="",F656=0),"",MAX(F656,IF(ISNUMBER('Нормы и нормо-часы'!K657),ROUNDUP('Нормы и нормо-часы'!K657/(1-$F$3),0),0)))</f>
        <v>50</v>
      </c>
      <c r="I656" s="9">
        <f>IF(OR(G656="",G656=0),"",MAX(G656,IF(ISNUMBER('Нормы и нормо-часы'!L657),ROUNDUP('Нормы и нормо-часы'!L657/(1-$F$3),0),0)))</f>
        <v>60</v>
      </c>
      <c r="J656" s="10">
        <f t="shared" si="203"/>
        <v>0</v>
      </c>
      <c r="K656" s="10">
        <f t="shared" si="204"/>
        <v>0</v>
      </c>
      <c r="L656" s="8">
        <v>30</v>
      </c>
      <c r="M656" s="8">
        <v>35</v>
      </c>
      <c r="N656" s="10">
        <f t="shared" si="205"/>
        <v>0.4</v>
      </c>
      <c r="O656" s="10">
        <f t="shared" si="206"/>
        <v>0.41666666666666669</v>
      </c>
      <c r="P656" s="8">
        <f t="shared" si="207"/>
        <v>20</v>
      </c>
      <c r="Q656" s="8">
        <f t="shared" si="208"/>
        <v>25</v>
      </c>
      <c r="R656" s="8"/>
      <c r="S656" s="8"/>
      <c r="T656" s="11" t="str">
        <f t="shared" si="209"/>
        <v/>
      </c>
      <c r="U656" s="7" t="s">
        <v>100</v>
      </c>
      <c r="V656" s="7"/>
    </row>
    <row r="657" spans="1:22" x14ac:dyDescent="0.25">
      <c r="A657" s="5" t="s">
        <v>1911</v>
      </c>
      <c r="B657" s="6"/>
      <c r="C657" s="6"/>
      <c r="D657" s="6"/>
      <c r="E657" s="6"/>
      <c r="F657" s="6"/>
      <c r="G657" s="6"/>
      <c r="H657" s="6"/>
      <c r="I657" s="6"/>
      <c r="J657" s="6"/>
      <c r="K657" s="6"/>
      <c r="L657" s="6"/>
      <c r="M657" s="6"/>
      <c r="N657" s="6"/>
      <c r="O657" s="6"/>
      <c r="P657" s="6"/>
      <c r="Q657" s="6"/>
      <c r="R657" s="6"/>
      <c r="S657" s="6"/>
      <c r="T657" s="6"/>
      <c r="U657" s="6"/>
      <c r="V657" s="6"/>
    </row>
    <row r="658" spans="1:22" x14ac:dyDescent="0.25">
      <c r="A658" s="7" t="s">
        <v>1912</v>
      </c>
      <c r="B658" s="7" t="s">
        <v>1913</v>
      </c>
      <c r="C658" s="7" t="s">
        <v>177</v>
      </c>
      <c r="D658" s="7"/>
      <c r="E658" s="7" t="s">
        <v>269</v>
      </c>
      <c r="F658" s="8">
        <v>500</v>
      </c>
      <c r="G658" s="8">
        <v>600</v>
      </c>
      <c r="H658" s="9">
        <f>IF(OR(F658="",F658=0),"",MAX(F658,IF(ISNUMBER('Нормы и нормо-часы'!K659),ROUNDUP('Нормы и нормо-часы'!K659/(1-$F$3),0),0)))</f>
        <v>720</v>
      </c>
      <c r="I658" s="9">
        <f>IF(OR(G658="",G658=0),"",MAX(G658,IF(ISNUMBER('Нормы и нормо-часы'!L659),ROUNDUP('Нормы и нормо-часы'!L659/(1-$F$3),0),0)))</f>
        <v>864</v>
      </c>
      <c r="J658" s="10">
        <f t="shared" ref="J658:J699" si="210">IF(OR(F658="",F658=0),"",H658/F658-1)</f>
        <v>0.43999999999999995</v>
      </c>
      <c r="K658" s="10">
        <f t="shared" ref="K658:K699" si="211">IF(OR(G658="",G658=0),"",I658/G658-1)</f>
        <v>0.43999999999999995</v>
      </c>
      <c r="L658" s="8">
        <v>300</v>
      </c>
      <c r="M658" s="8">
        <v>350</v>
      </c>
      <c r="N658" s="10">
        <f t="shared" ref="N658:N699" si="212">IF(OR(H658="",H658=0),"",(H658-L658)/H658)</f>
        <v>0.58333333333333337</v>
      </c>
      <c r="O658" s="10">
        <f t="shared" ref="O658:O699" si="213">IF(OR(I658="",I658=0),"",(I658-M658)/I658)</f>
        <v>0.59490740740740744</v>
      </c>
      <c r="P658" s="8">
        <f t="shared" ref="P658:P699" si="214">IF(H658="","",H658-L658)</f>
        <v>420</v>
      </c>
      <c r="Q658" s="8">
        <f t="shared" ref="Q658:Q699" si="215">IF(I658="","",I658-M658)</f>
        <v>514</v>
      </c>
      <c r="R658" s="8">
        <v>121.01</v>
      </c>
      <c r="S658" s="8">
        <v>163.36000000000001</v>
      </c>
      <c r="T658" s="11">
        <f t="shared" ref="T658:T699" si="216">IF(OR(S658="",F658="",F658=0),"",S658/F658)</f>
        <v>0.32672000000000001</v>
      </c>
      <c r="U658" s="7" t="s">
        <v>1914</v>
      </c>
      <c r="V658" s="7"/>
    </row>
    <row r="659" spans="1:22" x14ac:dyDescent="0.25">
      <c r="A659" s="7" t="s">
        <v>1915</v>
      </c>
      <c r="B659" s="7" t="s">
        <v>1916</v>
      </c>
      <c r="C659" s="7" t="s">
        <v>177</v>
      </c>
      <c r="D659" s="7"/>
      <c r="E659" s="7" t="s">
        <v>269</v>
      </c>
      <c r="F659" s="8">
        <v>600</v>
      </c>
      <c r="G659" s="8">
        <v>700</v>
      </c>
      <c r="H659" s="9">
        <f>IF(OR(F659="",F659=0),"",MAX(F659,IF(ISNUMBER('Нормы и нормо-часы'!K660),ROUNDUP('Нормы и нормо-часы'!K660/(1-$F$3),0),0)))</f>
        <v>840</v>
      </c>
      <c r="I659" s="9">
        <f>IF(OR(G659="",G659=0),"",MAX(G659,IF(ISNUMBER('Нормы и нормо-часы'!L660),ROUNDUP('Нормы и нормо-часы'!L660/(1-$F$3),0),0)))</f>
        <v>1008</v>
      </c>
      <c r="J659" s="10">
        <f t="shared" si="210"/>
        <v>0.39999999999999991</v>
      </c>
      <c r="K659" s="10">
        <f t="shared" si="211"/>
        <v>0.43999999999999995</v>
      </c>
      <c r="L659" s="8">
        <v>360</v>
      </c>
      <c r="M659" s="8">
        <v>420</v>
      </c>
      <c r="N659" s="10">
        <f t="shared" si="212"/>
        <v>0.5714285714285714</v>
      </c>
      <c r="O659" s="10">
        <f t="shared" si="213"/>
        <v>0.58333333333333337</v>
      </c>
      <c r="P659" s="8">
        <f t="shared" si="214"/>
        <v>480</v>
      </c>
      <c r="Q659" s="8">
        <f t="shared" si="215"/>
        <v>588</v>
      </c>
      <c r="R659" s="8">
        <v>215.22</v>
      </c>
      <c r="S659" s="8">
        <v>290.55</v>
      </c>
      <c r="T659" s="11">
        <f t="shared" si="216"/>
        <v>0.48425000000000001</v>
      </c>
      <c r="U659" s="7" t="s">
        <v>1917</v>
      </c>
      <c r="V659" s="7"/>
    </row>
    <row r="660" spans="1:22" x14ac:dyDescent="0.25">
      <c r="A660" s="7" t="s">
        <v>1918</v>
      </c>
      <c r="B660" s="7" t="s">
        <v>1919</v>
      </c>
      <c r="C660" s="7" t="s">
        <v>177</v>
      </c>
      <c r="D660" s="7"/>
      <c r="E660" s="7" t="s">
        <v>269</v>
      </c>
      <c r="F660" s="8">
        <v>800</v>
      </c>
      <c r="G660" s="8">
        <v>950</v>
      </c>
      <c r="H660" s="9">
        <f>IF(OR(F660="",F660=0),"",MAX(F660,IF(ISNUMBER('Нормы и нормо-часы'!K661),ROUNDUP('Нормы и нормо-часы'!K661/(1-$F$3),0),0)))</f>
        <v>1080</v>
      </c>
      <c r="I660" s="9">
        <f>IF(OR(G660="",G660=0),"",MAX(G660,IF(ISNUMBER('Нормы и нормо-часы'!L661),ROUNDUP('Нормы и нормо-часы'!L661/(1-$F$3),0),0)))</f>
        <v>1296</v>
      </c>
      <c r="J660" s="10">
        <f t="shared" si="210"/>
        <v>0.35000000000000009</v>
      </c>
      <c r="K660" s="10">
        <f t="shared" si="211"/>
        <v>0.36421052631578954</v>
      </c>
      <c r="L660" s="8">
        <v>480</v>
      </c>
      <c r="M660" s="8">
        <v>570</v>
      </c>
      <c r="N660" s="10">
        <f t="shared" si="212"/>
        <v>0.55555555555555558</v>
      </c>
      <c r="O660" s="10">
        <f t="shared" si="213"/>
        <v>0.56018518518518523</v>
      </c>
      <c r="P660" s="8">
        <f t="shared" si="214"/>
        <v>600</v>
      </c>
      <c r="Q660" s="8">
        <f t="shared" si="215"/>
        <v>726</v>
      </c>
      <c r="R660" s="8">
        <v>484.56</v>
      </c>
      <c r="S660" s="8">
        <v>654.16</v>
      </c>
      <c r="T660" s="11">
        <f t="shared" si="216"/>
        <v>0.81769999999999998</v>
      </c>
      <c r="U660" s="7" t="s">
        <v>1917</v>
      </c>
      <c r="V660" s="7"/>
    </row>
    <row r="661" spans="1:22" x14ac:dyDescent="0.25">
      <c r="A661" s="7" t="s">
        <v>1920</v>
      </c>
      <c r="B661" s="7" t="s">
        <v>1921</v>
      </c>
      <c r="C661" s="7" t="s">
        <v>54</v>
      </c>
      <c r="D661" s="7"/>
      <c r="E661" s="7" t="s">
        <v>269</v>
      </c>
      <c r="F661" s="8">
        <v>350</v>
      </c>
      <c r="G661" s="8">
        <v>400</v>
      </c>
      <c r="H661" s="9">
        <f>IF(OR(F661="",F661=0),"",MAX(F661,IF(ISNUMBER('Нормы и нормо-часы'!K662),ROUNDUP('Нормы и нормо-часы'!K662/(1-$F$3),0),0)))</f>
        <v>350</v>
      </c>
      <c r="I661" s="9">
        <f>IF(OR(G661="",G661=0),"",MAX(G661,IF(ISNUMBER('Нормы и нормо-часы'!L662),ROUNDUP('Нормы и нормо-часы'!L662/(1-$F$3),0),0)))</f>
        <v>400</v>
      </c>
      <c r="J661" s="10">
        <f t="shared" si="210"/>
        <v>0</v>
      </c>
      <c r="K661" s="10">
        <f t="shared" si="211"/>
        <v>0</v>
      </c>
      <c r="L661" s="8">
        <v>210</v>
      </c>
      <c r="M661" s="8">
        <v>240</v>
      </c>
      <c r="N661" s="10">
        <f t="shared" si="212"/>
        <v>0.4</v>
      </c>
      <c r="O661" s="10">
        <f t="shared" si="213"/>
        <v>0.4</v>
      </c>
      <c r="P661" s="8">
        <f t="shared" si="214"/>
        <v>140</v>
      </c>
      <c r="Q661" s="8">
        <f t="shared" si="215"/>
        <v>160</v>
      </c>
      <c r="R661" s="8">
        <v>536.94000000000005</v>
      </c>
      <c r="S661" s="8">
        <v>724.87</v>
      </c>
      <c r="T661" s="11">
        <f t="shared" si="216"/>
        <v>2.0710571428571427</v>
      </c>
      <c r="U661" s="7" t="s">
        <v>1922</v>
      </c>
      <c r="V661" s="7"/>
    </row>
    <row r="662" spans="1:22" x14ac:dyDescent="0.25">
      <c r="A662" s="7" t="s">
        <v>1923</v>
      </c>
      <c r="B662" s="7" t="s">
        <v>1924</v>
      </c>
      <c r="C662" s="7" t="s">
        <v>50</v>
      </c>
      <c r="D662" s="7"/>
      <c r="E662" s="7" t="s">
        <v>269</v>
      </c>
      <c r="F662" s="8">
        <v>350</v>
      </c>
      <c r="G662" s="8">
        <v>400</v>
      </c>
      <c r="H662" s="9">
        <f>IF(OR(F662="",F662=0),"",MAX(F662,IF(ISNUMBER('Нормы и нормо-часы'!K663),ROUNDUP('Нормы и нормо-часы'!K663/(1-$F$3),0),0)))</f>
        <v>350</v>
      </c>
      <c r="I662" s="9">
        <f>IF(OR(G662="",G662=0),"",MAX(G662,IF(ISNUMBER('Нормы и нормо-часы'!L663),ROUNDUP('Нормы и нормо-часы'!L663/(1-$F$3),0),0)))</f>
        <v>400</v>
      </c>
      <c r="J662" s="10">
        <f t="shared" si="210"/>
        <v>0</v>
      </c>
      <c r="K662" s="10">
        <f t="shared" si="211"/>
        <v>0</v>
      </c>
      <c r="L662" s="8">
        <v>210</v>
      </c>
      <c r="M662" s="8">
        <v>240</v>
      </c>
      <c r="N662" s="10">
        <f t="shared" si="212"/>
        <v>0.4</v>
      </c>
      <c r="O662" s="10">
        <f t="shared" si="213"/>
        <v>0.4</v>
      </c>
      <c r="P662" s="8">
        <f t="shared" si="214"/>
        <v>140</v>
      </c>
      <c r="Q662" s="8">
        <f t="shared" si="215"/>
        <v>160</v>
      </c>
      <c r="R662" s="8">
        <v>246.7</v>
      </c>
      <c r="S662" s="8">
        <v>333.05</v>
      </c>
      <c r="T662" s="11">
        <f t="shared" si="216"/>
        <v>0.95157142857142862</v>
      </c>
      <c r="U662" s="7" t="s">
        <v>1925</v>
      </c>
      <c r="V662" s="7"/>
    </row>
    <row r="663" spans="1:22" x14ac:dyDescent="0.25">
      <c r="A663" s="7" t="s">
        <v>1926</v>
      </c>
      <c r="B663" s="7" t="s">
        <v>1927</v>
      </c>
      <c r="C663" s="7" t="s">
        <v>50</v>
      </c>
      <c r="D663" s="7"/>
      <c r="E663" s="7" t="s">
        <v>269</v>
      </c>
      <c r="F663" s="8">
        <v>280</v>
      </c>
      <c r="G663" s="8">
        <v>320</v>
      </c>
      <c r="H663" s="9">
        <f>IF(OR(F663="",F663=0),"",MAX(F663,IF(ISNUMBER('Нормы и нормо-часы'!K664),ROUNDUP('Нормы и нормо-часы'!K664/(1-$F$3),0),0)))</f>
        <v>280</v>
      </c>
      <c r="I663" s="9">
        <f>IF(OR(G663="",G663=0),"",MAX(G663,IF(ISNUMBER('Нормы и нормо-часы'!L664),ROUNDUP('Нормы и нормо-часы'!L664/(1-$F$3),0),0)))</f>
        <v>320</v>
      </c>
      <c r="J663" s="10">
        <f t="shared" si="210"/>
        <v>0</v>
      </c>
      <c r="K663" s="10">
        <f t="shared" si="211"/>
        <v>0</v>
      </c>
      <c r="L663" s="8">
        <v>170</v>
      </c>
      <c r="M663" s="8">
        <v>195</v>
      </c>
      <c r="N663" s="10">
        <f t="shared" si="212"/>
        <v>0.39285714285714285</v>
      </c>
      <c r="O663" s="10">
        <f t="shared" si="213"/>
        <v>0.390625</v>
      </c>
      <c r="P663" s="8">
        <f t="shared" si="214"/>
        <v>110</v>
      </c>
      <c r="Q663" s="8">
        <f t="shared" si="215"/>
        <v>125</v>
      </c>
      <c r="R663" s="8">
        <v>243.34</v>
      </c>
      <c r="S663" s="8">
        <v>328.51</v>
      </c>
      <c r="T663" s="11">
        <f t="shared" si="216"/>
        <v>1.1732499999999999</v>
      </c>
      <c r="U663" s="7" t="s">
        <v>1928</v>
      </c>
      <c r="V663" s="7"/>
    </row>
    <row r="664" spans="1:22" x14ac:dyDescent="0.25">
      <c r="A664" s="7" t="s">
        <v>1929</v>
      </c>
      <c r="B664" s="7" t="s">
        <v>1930</v>
      </c>
      <c r="C664" s="7" t="s">
        <v>50</v>
      </c>
      <c r="D664" s="7"/>
      <c r="E664" s="7" t="s">
        <v>269</v>
      </c>
      <c r="F664" s="8">
        <v>90</v>
      </c>
      <c r="G664" s="8">
        <v>100</v>
      </c>
      <c r="H664" s="9">
        <f>IF(OR(F664="",F664=0),"",MAX(F664,IF(ISNUMBER('Нормы и нормо-часы'!K665),ROUNDUP('Нормы и нормо-часы'!K665/(1-$F$3),0),0)))</f>
        <v>90</v>
      </c>
      <c r="I664" s="9">
        <f>IF(OR(G664="",G664=0),"",MAX(G664,IF(ISNUMBER('Нормы и нормо-часы'!L665),ROUNDUP('Нормы и нормо-часы'!L665/(1-$F$3),0),0)))</f>
        <v>100</v>
      </c>
      <c r="J664" s="10">
        <f t="shared" si="210"/>
        <v>0</v>
      </c>
      <c r="K664" s="10">
        <f t="shared" si="211"/>
        <v>0</v>
      </c>
      <c r="L664" s="8">
        <v>55</v>
      </c>
      <c r="M664" s="8">
        <v>60</v>
      </c>
      <c r="N664" s="10">
        <f t="shared" si="212"/>
        <v>0.3888888888888889</v>
      </c>
      <c r="O664" s="10">
        <f t="shared" si="213"/>
        <v>0.4</v>
      </c>
      <c r="P664" s="8">
        <f t="shared" si="214"/>
        <v>35</v>
      </c>
      <c r="Q664" s="8">
        <f t="shared" si="215"/>
        <v>40</v>
      </c>
      <c r="R664" s="8">
        <v>35.71</v>
      </c>
      <c r="S664" s="8">
        <v>48.21</v>
      </c>
      <c r="T664" s="11">
        <f t="shared" si="216"/>
        <v>0.53566666666666662</v>
      </c>
      <c r="U664" s="7" t="s">
        <v>1928</v>
      </c>
      <c r="V664" s="7" t="s">
        <v>1931</v>
      </c>
    </row>
    <row r="665" spans="1:22" x14ac:dyDescent="0.25">
      <c r="A665" s="7" t="s">
        <v>1932</v>
      </c>
      <c r="B665" s="7" t="s">
        <v>1933</v>
      </c>
      <c r="C665" s="7" t="s">
        <v>50</v>
      </c>
      <c r="D665" s="7"/>
      <c r="E665" s="7" t="s">
        <v>269</v>
      </c>
      <c r="F665" s="8">
        <v>320</v>
      </c>
      <c r="G665" s="8">
        <v>370</v>
      </c>
      <c r="H665" s="9">
        <f>IF(OR(F665="",F665=0),"",MAX(F665,IF(ISNUMBER('Нормы и нормо-часы'!K666),ROUNDUP('Нормы и нормо-часы'!K666/(1-$F$3),0),0)))</f>
        <v>320</v>
      </c>
      <c r="I665" s="9">
        <f>IF(OR(G665="",G665=0),"",MAX(G665,IF(ISNUMBER('Нормы и нормо-часы'!L666),ROUNDUP('Нормы и нормо-часы'!L666/(1-$F$3),0),0)))</f>
        <v>370</v>
      </c>
      <c r="J665" s="10">
        <f t="shared" si="210"/>
        <v>0</v>
      </c>
      <c r="K665" s="10">
        <f t="shared" si="211"/>
        <v>0</v>
      </c>
      <c r="L665" s="8">
        <v>190</v>
      </c>
      <c r="M665" s="8">
        <v>220</v>
      </c>
      <c r="N665" s="10">
        <f t="shared" si="212"/>
        <v>0.40625</v>
      </c>
      <c r="O665" s="10">
        <f t="shared" si="213"/>
        <v>0.40540540540540543</v>
      </c>
      <c r="P665" s="8">
        <f t="shared" si="214"/>
        <v>130</v>
      </c>
      <c r="Q665" s="8">
        <f t="shared" si="215"/>
        <v>150</v>
      </c>
      <c r="R665" s="8">
        <v>243.34</v>
      </c>
      <c r="S665" s="8">
        <v>328.51</v>
      </c>
      <c r="T665" s="11">
        <f t="shared" si="216"/>
        <v>1.02659375</v>
      </c>
      <c r="U665" s="7" t="s">
        <v>1934</v>
      </c>
      <c r="V665" s="7"/>
    </row>
    <row r="666" spans="1:22" x14ac:dyDescent="0.25">
      <c r="A666" s="7" t="s">
        <v>1935</v>
      </c>
      <c r="B666" s="7" t="s">
        <v>1936</v>
      </c>
      <c r="C666" s="7" t="s">
        <v>50</v>
      </c>
      <c r="D666" s="7"/>
      <c r="E666" s="7" t="s">
        <v>203</v>
      </c>
      <c r="F666" s="8">
        <v>380</v>
      </c>
      <c r="G666" s="8">
        <v>450</v>
      </c>
      <c r="H666" s="9">
        <f>IF(OR(F666="",F666=0),"",MAX(F666,IF(ISNUMBER('Нормы и нормо-часы'!K667),ROUNDUP('Нормы и нормо-часы'!K667/(1-$F$3),0),0)))</f>
        <v>380</v>
      </c>
      <c r="I666" s="9">
        <f>IF(OR(G666="",G666=0),"",MAX(G666,IF(ISNUMBER('Нормы и нормо-часы'!L667),ROUNDUP('Нормы и нормо-часы'!L667/(1-$F$3),0),0)))</f>
        <v>450</v>
      </c>
      <c r="J666" s="10">
        <f t="shared" si="210"/>
        <v>0</v>
      </c>
      <c r="K666" s="10">
        <f t="shared" si="211"/>
        <v>0</v>
      </c>
      <c r="L666" s="8">
        <v>220</v>
      </c>
      <c r="M666" s="8">
        <v>260</v>
      </c>
      <c r="N666" s="10">
        <f t="shared" si="212"/>
        <v>0.42105263157894735</v>
      </c>
      <c r="O666" s="10">
        <f t="shared" si="213"/>
        <v>0.42222222222222222</v>
      </c>
      <c r="P666" s="8">
        <f t="shared" si="214"/>
        <v>160</v>
      </c>
      <c r="Q666" s="8">
        <f t="shared" si="215"/>
        <v>190</v>
      </c>
      <c r="R666" s="8">
        <v>281.75</v>
      </c>
      <c r="S666" s="8">
        <v>380.36</v>
      </c>
      <c r="T666" s="11">
        <f t="shared" si="216"/>
        <v>1.0009473684210526</v>
      </c>
      <c r="U666" s="7" t="s">
        <v>1937</v>
      </c>
      <c r="V666" s="7"/>
    </row>
    <row r="667" spans="1:22" x14ac:dyDescent="0.25">
      <c r="A667" s="7" t="s">
        <v>1938</v>
      </c>
      <c r="B667" s="7" t="s">
        <v>1939</v>
      </c>
      <c r="C667" s="7" t="s">
        <v>54</v>
      </c>
      <c r="D667" s="7"/>
      <c r="E667" s="7" t="s">
        <v>269</v>
      </c>
      <c r="F667" s="8">
        <v>2600</v>
      </c>
      <c r="G667" s="8">
        <v>3000</v>
      </c>
      <c r="H667" s="9">
        <f>IF(OR(F667="",F667=0),"",MAX(F667,IF(ISNUMBER('Нормы и нормо-часы'!K668),ROUNDUP('Нормы и нормо-часы'!K668/(1-$F$3),0),0)))</f>
        <v>2600</v>
      </c>
      <c r="I667" s="9">
        <f>IF(OR(G667="",G667=0),"",MAX(G667,IF(ISNUMBER('Нормы и нормо-часы'!L668),ROUNDUP('Нормы и нормо-часы'!L668/(1-$F$3),0),0)))</f>
        <v>3000</v>
      </c>
      <c r="J667" s="10">
        <f t="shared" si="210"/>
        <v>0</v>
      </c>
      <c r="K667" s="10">
        <f t="shared" si="211"/>
        <v>0</v>
      </c>
      <c r="L667" s="8">
        <v>1600</v>
      </c>
      <c r="M667" s="8">
        <v>1850</v>
      </c>
      <c r="N667" s="10">
        <f t="shared" si="212"/>
        <v>0.38461538461538464</v>
      </c>
      <c r="O667" s="10">
        <f t="shared" si="213"/>
        <v>0.38333333333333336</v>
      </c>
      <c r="P667" s="8">
        <f t="shared" si="214"/>
        <v>1000</v>
      </c>
      <c r="Q667" s="8">
        <f t="shared" si="215"/>
        <v>1150</v>
      </c>
      <c r="R667" s="8">
        <v>1731.42</v>
      </c>
      <c r="S667" s="8">
        <v>2337.42</v>
      </c>
      <c r="T667" s="11">
        <f t="shared" si="216"/>
        <v>0.89900769230769229</v>
      </c>
      <c r="U667" s="7" t="s">
        <v>1940</v>
      </c>
      <c r="V667" s="7"/>
    </row>
    <row r="668" spans="1:22" x14ac:dyDescent="0.25">
      <c r="A668" s="7" t="s">
        <v>1941</v>
      </c>
      <c r="B668" s="7" t="s">
        <v>1942</v>
      </c>
      <c r="C668" s="7" t="s">
        <v>50</v>
      </c>
      <c r="D668" s="7"/>
      <c r="E668" s="7" t="s">
        <v>269</v>
      </c>
      <c r="F668" s="8">
        <v>90</v>
      </c>
      <c r="G668" s="8">
        <v>100</v>
      </c>
      <c r="H668" s="9">
        <f>IF(OR(F668="",F668=0),"",MAX(F668,IF(ISNUMBER('Нормы и нормо-часы'!K669),ROUNDUP('Нормы и нормо-часы'!K669/(1-$F$3),0),0)))</f>
        <v>90</v>
      </c>
      <c r="I668" s="9">
        <f>IF(OR(G668="",G668=0),"",MAX(G668,IF(ISNUMBER('Нормы и нормо-часы'!L669),ROUNDUP('Нормы и нормо-часы'!L669/(1-$F$3),0),0)))</f>
        <v>100</v>
      </c>
      <c r="J668" s="10">
        <f t="shared" si="210"/>
        <v>0</v>
      </c>
      <c r="K668" s="10">
        <f t="shared" si="211"/>
        <v>0</v>
      </c>
      <c r="L668" s="8">
        <v>55</v>
      </c>
      <c r="M668" s="8">
        <v>60</v>
      </c>
      <c r="N668" s="10">
        <f t="shared" si="212"/>
        <v>0.3888888888888889</v>
      </c>
      <c r="O668" s="10">
        <f t="shared" si="213"/>
        <v>0.4</v>
      </c>
      <c r="P668" s="8">
        <f t="shared" si="214"/>
        <v>35</v>
      </c>
      <c r="Q668" s="8">
        <f t="shared" si="215"/>
        <v>40</v>
      </c>
      <c r="R668" s="8">
        <v>35.71</v>
      </c>
      <c r="S668" s="8">
        <v>48.21</v>
      </c>
      <c r="T668" s="11">
        <f t="shared" si="216"/>
        <v>0.53566666666666662</v>
      </c>
      <c r="U668" s="7" t="s">
        <v>1943</v>
      </c>
      <c r="V668" s="7" t="s">
        <v>1944</v>
      </c>
    </row>
    <row r="669" spans="1:22" x14ac:dyDescent="0.25">
      <c r="A669" s="7" t="s">
        <v>1945</v>
      </c>
      <c r="B669" s="7" t="s">
        <v>1946</v>
      </c>
      <c r="C669" s="7" t="s">
        <v>54</v>
      </c>
      <c r="D669" s="7"/>
      <c r="E669" s="7" t="s">
        <v>269</v>
      </c>
      <c r="F669" s="8">
        <v>200</v>
      </c>
      <c r="G669" s="8">
        <v>230</v>
      </c>
      <c r="H669" s="9">
        <f>IF(OR(F669="",F669=0),"",MAX(F669,IF(ISNUMBER('Нормы и нормо-часы'!K670),ROUNDUP('Нормы и нормо-часы'!K670/(1-$F$3),0),0)))</f>
        <v>200</v>
      </c>
      <c r="I669" s="9">
        <f>IF(OR(G669="",G669=0),"",MAX(G669,IF(ISNUMBER('Нормы и нормо-часы'!L670),ROUNDUP('Нормы и нормо-часы'!L670/(1-$F$3),0),0)))</f>
        <v>230</v>
      </c>
      <c r="J669" s="10">
        <f t="shared" si="210"/>
        <v>0</v>
      </c>
      <c r="K669" s="10">
        <f t="shared" si="211"/>
        <v>0</v>
      </c>
      <c r="L669" s="8">
        <v>120</v>
      </c>
      <c r="M669" s="8">
        <v>140</v>
      </c>
      <c r="N669" s="10">
        <f t="shared" si="212"/>
        <v>0.4</v>
      </c>
      <c r="O669" s="10">
        <f t="shared" si="213"/>
        <v>0.39130434782608697</v>
      </c>
      <c r="P669" s="8">
        <f t="shared" si="214"/>
        <v>80</v>
      </c>
      <c r="Q669" s="8">
        <f t="shared" si="215"/>
        <v>90</v>
      </c>
      <c r="R669" s="8">
        <v>458.11</v>
      </c>
      <c r="S669" s="8">
        <v>618.45000000000005</v>
      </c>
      <c r="T669" s="11">
        <f t="shared" si="216"/>
        <v>3.0922500000000004</v>
      </c>
      <c r="U669" s="7" t="s">
        <v>1947</v>
      </c>
      <c r="V669" s="7" t="s">
        <v>1948</v>
      </c>
    </row>
    <row r="670" spans="1:22" x14ac:dyDescent="0.25">
      <c r="A670" s="7" t="s">
        <v>1949</v>
      </c>
      <c r="B670" s="7" t="s">
        <v>1950</v>
      </c>
      <c r="C670" s="7" t="s">
        <v>54</v>
      </c>
      <c r="D670" s="7"/>
      <c r="E670" s="7" t="s">
        <v>269</v>
      </c>
      <c r="F670" s="8">
        <v>450</v>
      </c>
      <c r="G670" s="8">
        <v>520</v>
      </c>
      <c r="H670" s="9">
        <f>IF(OR(F670="",F670=0),"",MAX(F670,IF(ISNUMBER('Нормы и нормо-часы'!K671),ROUNDUP('Нормы и нормо-часы'!K671/(1-$F$3),0),0)))</f>
        <v>480</v>
      </c>
      <c r="I670" s="9">
        <f>IF(OR(G670="",G670=0),"",MAX(G670,IF(ISNUMBER('Нормы и нормо-часы'!L671),ROUNDUP('Нормы и нормо-часы'!L671/(1-$F$3),0),0)))</f>
        <v>576</v>
      </c>
      <c r="J670" s="10">
        <f t="shared" si="210"/>
        <v>6.6666666666666652E-2</v>
      </c>
      <c r="K670" s="10">
        <f t="shared" si="211"/>
        <v>0.10769230769230775</v>
      </c>
      <c r="L670" s="8">
        <v>270</v>
      </c>
      <c r="M670" s="8">
        <v>310</v>
      </c>
      <c r="N670" s="10">
        <f t="shared" si="212"/>
        <v>0.4375</v>
      </c>
      <c r="O670" s="10">
        <f t="shared" si="213"/>
        <v>0.46180555555555558</v>
      </c>
      <c r="P670" s="8">
        <f t="shared" si="214"/>
        <v>210</v>
      </c>
      <c r="Q670" s="8">
        <f t="shared" si="215"/>
        <v>266</v>
      </c>
      <c r="R670" s="8">
        <v>333.02</v>
      </c>
      <c r="S670" s="8">
        <v>449.58</v>
      </c>
      <c r="T670" s="11">
        <f t="shared" si="216"/>
        <v>0.99906666666666666</v>
      </c>
      <c r="U670" s="7" t="s">
        <v>1951</v>
      </c>
      <c r="V670" s="7"/>
    </row>
    <row r="671" spans="1:22" x14ac:dyDescent="0.25">
      <c r="A671" s="7" t="s">
        <v>1952</v>
      </c>
      <c r="B671" s="7" t="s">
        <v>1953</v>
      </c>
      <c r="C671" s="7" t="s">
        <v>50</v>
      </c>
      <c r="D671" s="7"/>
      <c r="E671" s="7" t="s">
        <v>203</v>
      </c>
      <c r="F671" s="8">
        <v>550</v>
      </c>
      <c r="G671" s="8">
        <v>650</v>
      </c>
      <c r="H671" s="9">
        <f>IF(OR(F671="",F671=0),"",MAX(F671,IF(ISNUMBER('Нормы и нормо-часы'!K672),ROUNDUP('Нормы и нормо-часы'!K672/(1-$F$3),0),0)))</f>
        <v>550</v>
      </c>
      <c r="I671" s="9">
        <f>IF(OR(G671="",G671=0),"",MAX(G671,IF(ISNUMBER('Нормы и нормо-часы'!L672),ROUNDUP('Нормы и нормо-часы'!L672/(1-$F$3),0),0)))</f>
        <v>650</v>
      </c>
      <c r="J671" s="10">
        <f t="shared" si="210"/>
        <v>0</v>
      </c>
      <c r="K671" s="10">
        <f t="shared" si="211"/>
        <v>0</v>
      </c>
      <c r="L671" s="8">
        <v>330</v>
      </c>
      <c r="M671" s="8">
        <v>390</v>
      </c>
      <c r="N671" s="10">
        <f t="shared" si="212"/>
        <v>0.4</v>
      </c>
      <c r="O671" s="10">
        <f t="shared" si="213"/>
        <v>0.4</v>
      </c>
      <c r="P671" s="8">
        <f t="shared" si="214"/>
        <v>220</v>
      </c>
      <c r="Q671" s="8">
        <f t="shared" si="215"/>
        <v>260</v>
      </c>
      <c r="R671" s="8">
        <v>245.99</v>
      </c>
      <c r="S671" s="8">
        <v>332.09</v>
      </c>
      <c r="T671" s="11">
        <f t="shared" si="216"/>
        <v>0.6038</v>
      </c>
      <c r="U671" s="7" t="s">
        <v>1954</v>
      </c>
      <c r="V671" s="7"/>
    </row>
    <row r="672" spans="1:22" x14ac:dyDescent="0.25">
      <c r="A672" s="7" t="s">
        <v>1955</v>
      </c>
      <c r="B672" s="7" t="s">
        <v>1956</v>
      </c>
      <c r="C672" s="7" t="s">
        <v>54</v>
      </c>
      <c r="D672" s="7"/>
      <c r="E672" s="7" t="s">
        <v>269</v>
      </c>
      <c r="F672" s="8">
        <v>650</v>
      </c>
      <c r="G672" s="8">
        <v>750</v>
      </c>
      <c r="H672" s="9">
        <f>IF(OR(F672="",F672=0),"",MAX(F672,IF(ISNUMBER('Нормы и нормо-часы'!K673),ROUNDUP('Нормы и нормо-часы'!K673/(1-$F$3),0),0)))</f>
        <v>650</v>
      </c>
      <c r="I672" s="9">
        <f>IF(OR(G672="",G672=0),"",MAX(G672,IF(ISNUMBER('Нормы и нормо-часы'!L673),ROUNDUP('Нормы и нормо-часы'!L673/(1-$F$3),0),0)))</f>
        <v>750</v>
      </c>
      <c r="J672" s="10">
        <f t="shared" si="210"/>
        <v>0</v>
      </c>
      <c r="K672" s="10">
        <f t="shared" si="211"/>
        <v>0</v>
      </c>
      <c r="L672" s="8">
        <v>400</v>
      </c>
      <c r="M672" s="8">
        <v>460</v>
      </c>
      <c r="N672" s="10">
        <f t="shared" si="212"/>
        <v>0.38461538461538464</v>
      </c>
      <c r="O672" s="10">
        <f t="shared" si="213"/>
        <v>0.38666666666666666</v>
      </c>
      <c r="P672" s="8">
        <f t="shared" si="214"/>
        <v>250</v>
      </c>
      <c r="Q672" s="8">
        <f t="shared" si="215"/>
        <v>290</v>
      </c>
      <c r="R672" s="8">
        <v>903.27</v>
      </c>
      <c r="S672" s="8">
        <v>1219.4100000000001</v>
      </c>
      <c r="T672" s="11">
        <f t="shared" si="216"/>
        <v>1.8760153846153846</v>
      </c>
      <c r="U672" s="7" t="s">
        <v>1957</v>
      </c>
      <c r="V672" s="7"/>
    </row>
    <row r="673" spans="1:22" x14ac:dyDescent="0.25">
      <c r="A673" s="7" t="s">
        <v>1958</v>
      </c>
      <c r="B673" s="7" t="s">
        <v>1959</v>
      </c>
      <c r="C673" s="7" t="s">
        <v>54</v>
      </c>
      <c r="D673" s="7"/>
      <c r="E673" s="7" t="s">
        <v>269</v>
      </c>
      <c r="F673" s="8">
        <v>380</v>
      </c>
      <c r="G673" s="8">
        <v>450</v>
      </c>
      <c r="H673" s="9">
        <f>IF(OR(F673="",F673=0),"",MAX(F673,IF(ISNUMBER('Нормы и нормо-часы'!K674),ROUNDUP('Нормы и нормо-часы'!K674/(1-$F$3),0),0)))</f>
        <v>380</v>
      </c>
      <c r="I673" s="9">
        <f>IF(OR(G673="",G673=0),"",MAX(G673,IF(ISNUMBER('Нормы и нормо-часы'!L674),ROUNDUP('Нормы и нормо-часы'!L674/(1-$F$3),0),0)))</f>
        <v>450</v>
      </c>
      <c r="J673" s="10">
        <f t="shared" si="210"/>
        <v>0</v>
      </c>
      <c r="K673" s="10">
        <f t="shared" si="211"/>
        <v>0</v>
      </c>
      <c r="L673" s="8">
        <v>230</v>
      </c>
      <c r="M673" s="8">
        <v>270</v>
      </c>
      <c r="N673" s="10">
        <f t="shared" si="212"/>
        <v>0.39473684210526316</v>
      </c>
      <c r="O673" s="10">
        <f t="shared" si="213"/>
        <v>0.4</v>
      </c>
      <c r="P673" s="8">
        <f t="shared" si="214"/>
        <v>150</v>
      </c>
      <c r="Q673" s="8">
        <f t="shared" si="215"/>
        <v>180</v>
      </c>
      <c r="R673" s="8">
        <v>480.07</v>
      </c>
      <c r="S673" s="8">
        <v>648.09</v>
      </c>
      <c r="T673" s="11">
        <f t="shared" si="216"/>
        <v>1.7055</v>
      </c>
      <c r="U673" s="7" t="s">
        <v>1892</v>
      </c>
      <c r="V673" s="7" t="s">
        <v>1960</v>
      </c>
    </row>
    <row r="674" spans="1:22" x14ac:dyDescent="0.25">
      <c r="A674" s="7" t="s">
        <v>1961</v>
      </c>
      <c r="B674" s="7" t="s">
        <v>1962</v>
      </c>
      <c r="C674" s="7" t="s">
        <v>54</v>
      </c>
      <c r="D674" s="7"/>
      <c r="E674" s="7" t="s">
        <v>269</v>
      </c>
      <c r="F674" s="8">
        <v>380</v>
      </c>
      <c r="G674" s="8">
        <v>450</v>
      </c>
      <c r="H674" s="9">
        <f>IF(OR(F674="",F674=0),"",MAX(F674,IF(ISNUMBER('Нормы и нормо-часы'!K675),ROUNDUP('Нормы и нормо-часы'!K675/(1-$F$3),0),0)))</f>
        <v>380</v>
      </c>
      <c r="I674" s="9">
        <f>IF(OR(G674="",G674=0),"",MAX(G674,IF(ISNUMBER('Нормы и нормо-часы'!L675),ROUNDUP('Нормы и нормо-часы'!L675/(1-$F$3),0),0)))</f>
        <v>450</v>
      </c>
      <c r="J674" s="10">
        <f t="shared" si="210"/>
        <v>0</v>
      </c>
      <c r="K674" s="10">
        <f t="shared" si="211"/>
        <v>0</v>
      </c>
      <c r="L674" s="8">
        <v>230</v>
      </c>
      <c r="M674" s="8">
        <v>270</v>
      </c>
      <c r="N674" s="10">
        <f t="shared" si="212"/>
        <v>0.39473684210526316</v>
      </c>
      <c r="O674" s="10">
        <f t="shared" si="213"/>
        <v>0.4</v>
      </c>
      <c r="P674" s="8">
        <f t="shared" si="214"/>
        <v>150</v>
      </c>
      <c r="Q674" s="8">
        <f t="shared" si="215"/>
        <v>180</v>
      </c>
      <c r="R674" s="8">
        <v>377.58</v>
      </c>
      <c r="S674" s="8">
        <v>509.73</v>
      </c>
      <c r="T674" s="11">
        <f t="shared" si="216"/>
        <v>1.3413947368421053</v>
      </c>
      <c r="U674" s="7" t="s">
        <v>1963</v>
      </c>
      <c r="V674" s="7"/>
    </row>
    <row r="675" spans="1:22" x14ac:dyDescent="0.25">
      <c r="A675" s="7" t="s">
        <v>1964</v>
      </c>
      <c r="B675" s="7" t="s">
        <v>1965</v>
      </c>
      <c r="C675" s="7" t="s">
        <v>54</v>
      </c>
      <c r="D675" s="7"/>
      <c r="E675" s="7" t="s">
        <v>269</v>
      </c>
      <c r="F675" s="8">
        <v>650</v>
      </c>
      <c r="G675" s="8">
        <v>750</v>
      </c>
      <c r="H675" s="9">
        <f>IF(OR(F675="",F675=0),"",MAX(F675,IF(ISNUMBER('Нормы и нормо-часы'!K676),ROUNDUP('Нормы и нормо-часы'!K676/(1-$F$3),0),0)))</f>
        <v>650</v>
      </c>
      <c r="I675" s="9">
        <f>IF(OR(G675="",G675=0),"",MAX(G675,IF(ISNUMBER('Нормы и нормо-часы'!L676),ROUNDUP('Нормы и нормо-часы'!L676/(1-$F$3),0),0)))</f>
        <v>750</v>
      </c>
      <c r="J675" s="10">
        <f t="shared" si="210"/>
        <v>0</v>
      </c>
      <c r="K675" s="10">
        <f t="shared" si="211"/>
        <v>0</v>
      </c>
      <c r="L675" s="8">
        <v>400</v>
      </c>
      <c r="M675" s="8">
        <v>460</v>
      </c>
      <c r="N675" s="10">
        <f t="shared" si="212"/>
        <v>0.38461538461538464</v>
      </c>
      <c r="O675" s="10">
        <f t="shared" si="213"/>
        <v>0.38666666666666666</v>
      </c>
      <c r="P675" s="8">
        <f t="shared" si="214"/>
        <v>250</v>
      </c>
      <c r="Q675" s="8">
        <f t="shared" si="215"/>
        <v>290</v>
      </c>
      <c r="R675" s="8">
        <v>527.19000000000005</v>
      </c>
      <c r="S675" s="8">
        <v>711.71</v>
      </c>
      <c r="T675" s="11">
        <f t="shared" si="216"/>
        <v>1.0949384615384616</v>
      </c>
      <c r="U675" s="7" t="s">
        <v>1966</v>
      </c>
      <c r="V675" s="7"/>
    </row>
    <row r="676" spans="1:22" x14ac:dyDescent="0.25">
      <c r="A676" s="7" t="s">
        <v>1967</v>
      </c>
      <c r="B676" s="7" t="s">
        <v>1968</v>
      </c>
      <c r="C676" s="7" t="s">
        <v>54</v>
      </c>
      <c r="D676" s="7"/>
      <c r="E676" s="7" t="s">
        <v>41</v>
      </c>
      <c r="F676" s="8">
        <v>900</v>
      </c>
      <c r="G676" s="8">
        <v>1050</v>
      </c>
      <c r="H676" s="9">
        <f>IF(OR(F676="",F676=0),"",MAX(F676,IF(ISNUMBER('Нормы и нормо-часы'!K677),ROUNDUP('Нормы и нормо-часы'!K677/(1-$F$3),0),0)))</f>
        <v>960</v>
      </c>
      <c r="I676" s="9">
        <f>IF(OR(G676="",G676=0),"",MAX(G676,IF(ISNUMBER('Нормы и нормо-часы'!L677),ROUNDUP('Нормы и нормо-часы'!L677/(1-$F$3),0),0)))</f>
        <v>1152</v>
      </c>
      <c r="J676" s="10">
        <f t="shared" si="210"/>
        <v>6.6666666666666652E-2</v>
      </c>
      <c r="K676" s="10">
        <f t="shared" si="211"/>
        <v>9.7142857142857197E-2</v>
      </c>
      <c r="L676" s="8">
        <v>550</v>
      </c>
      <c r="M676" s="8">
        <v>640</v>
      </c>
      <c r="N676" s="10">
        <f t="shared" si="212"/>
        <v>0.42708333333333331</v>
      </c>
      <c r="O676" s="10">
        <f t="shared" si="213"/>
        <v>0.44444444444444442</v>
      </c>
      <c r="P676" s="8">
        <f t="shared" si="214"/>
        <v>410</v>
      </c>
      <c r="Q676" s="8">
        <f t="shared" si="215"/>
        <v>512</v>
      </c>
      <c r="R676" s="8">
        <v>522.12</v>
      </c>
      <c r="S676" s="8">
        <v>704.86</v>
      </c>
      <c r="T676" s="11">
        <f t="shared" si="216"/>
        <v>0.78317777777777775</v>
      </c>
      <c r="U676" s="7" t="s">
        <v>1969</v>
      </c>
      <c r="V676" s="7"/>
    </row>
    <row r="677" spans="1:22" x14ac:dyDescent="0.25">
      <c r="A677" s="7" t="s">
        <v>1970</v>
      </c>
      <c r="B677" s="7" t="s">
        <v>1971</v>
      </c>
      <c r="C677" s="7" t="s">
        <v>54</v>
      </c>
      <c r="D677" s="7"/>
      <c r="E677" s="7" t="s">
        <v>269</v>
      </c>
      <c r="F677" s="8">
        <v>220</v>
      </c>
      <c r="G677" s="8">
        <v>260</v>
      </c>
      <c r="H677" s="9">
        <f>IF(OR(F677="",F677=0),"",MAX(F677,IF(ISNUMBER('Нормы и нормо-часы'!K678),ROUNDUP('Нормы и нормо-часы'!K678/(1-$F$3),0),0)))</f>
        <v>220</v>
      </c>
      <c r="I677" s="9">
        <f>IF(OR(G677="",G677=0),"",MAX(G677,IF(ISNUMBER('Нормы и нормо-часы'!L678),ROUNDUP('Нормы и нормо-часы'!L678/(1-$F$3),0),0)))</f>
        <v>260</v>
      </c>
      <c r="J677" s="10">
        <f t="shared" si="210"/>
        <v>0</v>
      </c>
      <c r="K677" s="10">
        <f t="shared" si="211"/>
        <v>0</v>
      </c>
      <c r="L677" s="8">
        <v>130</v>
      </c>
      <c r="M677" s="8">
        <v>150</v>
      </c>
      <c r="N677" s="10">
        <f t="shared" si="212"/>
        <v>0.40909090909090912</v>
      </c>
      <c r="O677" s="10">
        <f t="shared" si="213"/>
        <v>0.42307692307692307</v>
      </c>
      <c r="P677" s="8">
        <f t="shared" si="214"/>
        <v>90</v>
      </c>
      <c r="Q677" s="8">
        <f t="shared" si="215"/>
        <v>110</v>
      </c>
      <c r="R677" s="8">
        <v>454.15</v>
      </c>
      <c r="S677" s="8">
        <v>613.1</v>
      </c>
      <c r="T677" s="11">
        <f t="shared" si="216"/>
        <v>2.7868181818181821</v>
      </c>
      <c r="U677" s="7" t="s">
        <v>1972</v>
      </c>
      <c r="V677" s="7" t="s">
        <v>1973</v>
      </c>
    </row>
    <row r="678" spans="1:22" x14ac:dyDescent="0.25">
      <c r="A678" s="7" t="s">
        <v>1974</v>
      </c>
      <c r="B678" s="7" t="s">
        <v>1975</v>
      </c>
      <c r="C678" s="7" t="s">
        <v>54</v>
      </c>
      <c r="D678" s="7"/>
      <c r="E678" s="7" t="s">
        <v>269</v>
      </c>
      <c r="F678" s="8">
        <v>380</v>
      </c>
      <c r="G678" s="8">
        <v>450</v>
      </c>
      <c r="H678" s="9">
        <f>IF(OR(F678="",F678=0),"",MAX(F678,IF(ISNUMBER('Нормы и нормо-часы'!K679),ROUNDUP('Нормы и нормо-часы'!K679/(1-$F$3),0),0)))</f>
        <v>380</v>
      </c>
      <c r="I678" s="9">
        <f>IF(OR(G678="",G678=0),"",MAX(G678,IF(ISNUMBER('Нормы и нормо-часы'!L679),ROUNDUP('Нормы и нормо-часы'!L679/(1-$F$3),0),0)))</f>
        <v>450</v>
      </c>
      <c r="J678" s="10">
        <f t="shared" si="210"/>
        <v>0</v>
      </c>
      <c r="K678" s="10">
        <f t="shared" si="211"/>
        <v>0</v>
      </c>
      <c r="L678" s="8">
        <v>230</v>
      </c>
      <c r="M678" s="8">
        <v>270</v>
      </c>
      <c r="N678" s="10">
        <f t="shared" si="212"/>
        <v>0.39473684210526316</v>
      </c>
      <c r="O678" s="10">
        <f t="shared" si="213"/>
        <v>0.4</v>
      </c>
      <c r="P678" s="8">
        <f t="shared" si="214"/>
        <v>150</v>
      </c>
      <c r="Q678" s="8">
        <f t="shared" si="215"/>
        <v>180</v>
      </c>
      <c r="R678" s="8">
        <v>786.81</v>
      </c>
      <c r="S678" s="8">
        <v>1062.19</v>
      </c>
      <c r="T678" s="11">
        <f t="shared" si="216"/>
        <v>2.7952368421052634</v>
      </c>
      <c r="U678" s="7" t="s">
        <v>1976</v>
      </c>
      <c r="V678" s="7"/>
    </row>
    <row r="679" spans="1:22" x14ac:dyDescent="0.25">
      <c r="A679" s="7" t="s">
        <v>1977</v>
      </c>
      <c r="B679" s="7" t="s">
        <v>1978</v>
      </c>
      <c r="C679" s="7" t="s">
        <v>54</v>
      </c>
      <c r="D679" s="7"/>
      <c r="E679" s="7" t="s">
        <v>269</v>
      </c>
      <c r="F679" s="8">
        <v>750</v>
      </c>
      <c r="G679" s="8">
        <v>870</v>
      </c>
      <c r="H679" s="9">
        <f>IF(OR(F679="",F679=0),"",MAX(F679,IF(ISNUMBER('Нормы и нормо-часы'!K680),ROUNDUP('Нормы и нормо-часы'!K680/(1-$F$3),0),0)))</f>
        <v>750</v>
      </c>
      <c r="I679" s="9">
        <f>IF(OR(G679="",G679=0),"",MAX(G679,IF(ISNUMBER('Нормы и нормо-часы'!L680),ROUNDUP('Нормы и нормо-часы'!L680/(1-$F$3),0),0)))</f>
        <v>870</v>
      </c>
      <c r="J679" s="10">
        <f t="shared" si="210"/>
        <v>0</v>
      </c>
      <c r="K679" s="10">
        <f t="shared" si="211"/>
        <v>0</v>
      </c>
      <c r="L679" s="8">
        <v>450</v>
      </c>
      <c r="M679" s="8">
        <v>520</v>
      </c>
      <c r="N679" s="10">
        <f t="shared" si="212"/>
        <v>0.4</v>
      </c>
      <c r="O679" s="10">
        <f t="shared" si="213"/>
        <v>0.40229885057471265</v>
      </c>
      <c r="P679" s="8">
        <f t="shared" si="214"/>
        <v>300</v>
      </c>
      <c r="Q679" s="8">
        <f t="shared" si="215"/>
        <v>350</v>
      </c>
      <c r="R679" s="8">
        <v>1572.45</v>
      </c>
      <c r="S679" s="8">
        <v>2122.81</v>
      </c>
      <c r="T679" s="11">
        <f t="shared" si="216"/>
        <v>2.8304133333333334</v>
      </c>
      <c r="U679" s="7" t="s">
        <v>1979</v>
      </c>
      <c r="V679" s="7" t="s">
        <v>1980</v>
      </c>
    </row>
    <row r="680" spans="1:22" x14ac:dyDescent="0.25">
      <c r="A680" s="7" t="s">
        <v>1981</v>
      </c>
      <c r="B680" s="7" t="s">
        <v>1982</v>
      </c>
      <c r="C680" s="7" t="s">
        <v>50</v>
      </c>
      <c r="D680" s="7"/>
      <c r="E680" s="7" t="s">
        <v>269</v>
      </c>
      <c r="F680" s="8">
        <v>900</v>
      </c>
      <c r="G680" s="8">
        <v>1050</v>
      </c>
      <c r="H680" s="9">
        <f>IF(OR(F680="",F680=0),"",MAX(F680,IF(ISNUMBER('Нормы и нормо-часы'!K681),ROUNDUP('Нормы и нормо-часы'!K681/(1-$F$3),0),0)))</f>
        <v>900</v>
      </c>
      <c r="I680" s="9">
        <f>IF(OR(G680="",G680=0),"",MAX(G680,IF(ISNUMBER('Нормы и нормо-часы'!L681),ROUNDUP('Нормы и нормо-часы'!L681/(1-$F$3),0),0)))</f>
        <v>1050</v>
      </c>
      <c r="J680" s="10">
        <f t="shared" si="210"/>
        <v>0</v>
      </c>
      <c r="K680" s="10">
        <f t="shared" si="211"/>
        <v>0</v>
      </c>
      <c r="L680" s="8">
        <v>550</v>
      </c>
      <c r="M680" s="8">
        <v>640</v>
      </c>
      <c r="N680" s="10">
        <f t="shared" si="212"/>
        <v>0.3888888888888889</v>
      </c>
      <c r="O680" s="10">
        <f t="shared" si="213"/>
        <v>0.39047619047619048</v>
      </c>
      <c r="P680" s="8">
        <f t="shared" si="214"/>
        <v>350</v>
      </c>
      <c r="Q680" s="8">
        <f t="shared" si="215"/>
        <v>410</v>
      </c>
      <c r="R680" s="8">
        <v>8893.81</v>
      </c>
      <c r="S680" s="8">
        <v>12006.64</v>
      </c>
      <c r="T680" s="11">
        <f t="shared" si="216"/>
        <v>13.34071111111111</v>
      </c>
      <c r="U680" s="7" t="s">
        <v>1983</v>
      </c>
      <c r="V680" s="7" t="s">
        <v>1984</v>
      </c>
    </row>
    <row r="681" spans="1:22" x14ac:dyDescent="0.25">
      <c r="A681" s="7" t="s">
        <v>1985</v>
      </c>
      <c r="B681" s="7" t="s">
        <v>1986</v>
      </c>
      <c r="C681" s="7" t="s">
        <v>54</v>
      </c>
      <c r="D681" s="7"/>
      <c r="E681" s="7" t="s">
        <v>269</v>
      </c>
      <c r="F681" s="8">
        <v>420</v>
      </c>
      <c r="G681" s="8">
        <v>500</v>
      </c>
      <c r="H681" s="9">
        <f>IF(OR(F681="",F681=0),"",MAX(F681,IF(ISNUMBER('Нормы и нормо-часы'!K682),ROUNDUP('Нормы и нормо-часы'!K682/(1-$F$3),0),0)))</f>
        <v>420</v>
      </c>
      <c r="I681" s="9">
        <f>IF(OR(G681="",G681=0),"",MAX(G681,IF(ISNUMBER('Нормы и нормо-часы'!L682),ROUNDUP('Нормы и нормо-часы'!L682/(1-$F$3),0),0)))</f>
        <v>500</v>
      </c>
      <c r="J681" s="10">
        <f t="shared" si="210"/>
        <v>0</v>
      </c>
      <c r="K681" s="10">
        <f t="shared" si="211"/>
        <v>0</v>
      </c>
      <c r="L681" s="8">
        <v>250</v>
      </c>
      <c r="M681" s="8">
        <v>300</v>
      </c>
      <c r="N681" s="10">
        <f t="shared" si="212"/>
        <v>0.40476190476190477</v>
      </c>
      <c r="O681" s="10">
        <f t="shared" si="213"/>
        <v>0.4</v>
      </c>
      <c r="P681" s="8">
        <f t="shared" si="214"/>
        <v>170</v>
      </c>
      <c r="Q681" s="8">
        <f t="shared" si="215"/>
        <v>200</v>
      </c>
      <c r="R681" s="8">
        <v>887.93</v>
      </c>
      <c r="S681" s="8">
        <v>1198.71</v>
      </c>
      <c r="T681" s="11">
        <f t="shared" si="216"/>
        <v>2.8540714285714288</v>
      </c>
      <c r="U681" s="7" t="s">
        <v>1987</v>
      </c>
      <c r="V681" s="7"/>
    </row>
    <row r="682" spans="1:22" x14ac:dyDescent="0.25">
      <c r="A682" s="7" t="s">
        <v>1988</v>
      </c>
      <c r="B682" s="7" t="s">
        <v>1989</v>
      </c>
      <c r="C682" s="7" t="s">
        <v>54</v>
      </c>
      <c r="D682" s="7"/>
      <c r="E682" s="7" t="s">
        <v>269</v>
      </c>
      <c r="F682" s="8">
        <v>1600</v>
      </c>
      <c r="G682" s="8">
        <v>1900</v>
      </c>
      <c r="H682" s="9">
        <f>IF(OR(F682="",F682=0),"",MAX(F682,IF(ISNUMBER('Нормы и нормо-часы'!K683),ROUNDUP('Нормы и нормо-часы'!K683/(1-$F$3),0),0)))</f>
        <v>1800</v>
      </c>
      <c r="I682" s="9">
        <f>IF(OR(G682="",G682=0),"",MAX(G682,IF(ISNUMBER('Нормы и нормо-часы'!L683),ROUNDUP('Нормы и нормо-часы'!L683/(1-$F$3),0),0)))</f>
        <v>2160</v>
      </c>
      <c r="J682" s="10">
        <f t="shared" si="210"/>
        <v>0.125</v>
      </c>
      <c r="K682" s="10">
        <f t="shared" si="211"/>
        <v>0.13684210526315788</v>
      </c>
      <c r="L682" s="8">
        <v>1000</v>
      </c>
      <c r="M682" s="8">
        <v>1150</v>
      </c>
      <c r="N682" s="10">
        <f t="shared" si="212"/>
        <v>0.44444444444444442</v>
      </c>
      <c r="O682" s="10">
        <f t="shared" si="213"/>
        <v>0.46759259259259262</v>
      </c>
      <c r="P682" s="8">
        <f t="shared" si="214"/>
        <v>800</v>
      </c>
      <c r="Q682" s="8">
        <f t="shared" si="215"/>
        <v>1010</v>
      </c>
      <c r="R682" s="8">
        <v>1239.8499999999999</v>
      </c>
      <c r="S682" s="8">
        <v>1673.8</v>
      </c>
      <c r="T682" s="11">
        <f t="shared" si="216"/>
        <v>1.046125</v>
      </c>
      <c r="U682" s="7" t="s">
        <v>1990</v>
      </c>
      <c r="V682" s="7"/>
    </row>
    <row r="683" spans="1:22" x14ac:dyDescent="0.25">
      <c r="A683" s="7" t="s">
        <v>1991</v>
      </c>
      <c r="B683" s="7" t="s">
        <v>1992</v>
      </c>
      <c r="C683" s="7" t="s">
        <v>50</v>
      </c>
      <c r="D683" s="7"/>
      <c r="E683" s="7" t="s">
        <v>269</v>
      </c>
      <c r="F683" s="8">
        <v>2400</v>
      </c>
      <c r="G683" s="8">
        <v>2800</v>
      </c>
      <c r="H683" s="9">
        <f>IF(OR(F683="",F683=0),"",MAX(F683,IF(ISNUMBER('Нормы и нормо-часы'!K684),ROUNDUP('Нормы и нормо-часы'!K684/(1-$F$3),0),0)))</f>
        <v>2400</v>
      </c>
      <c r="I683" s="9">
        <f>IF(OR(G683="",G683=0),"",MAX(G683,IF(ISNUMBER('Нормы и нормо-часы'!L684),ROUNDUP('Нормы и нормо-часы'!L684/(1-$F$3),0),0)))</f>
        <v>2800</v>
      </c>
      <c r="J683" s="10">
        <f t="shared" si="210"/>
        <v>0</v>
      </c>
      <c r="K683" s="10">
        <f t="shared" si="211"/>
        <v>0</v>
      </c>
      <c r="L683" s="8">
        <v>1500</v>
      </c>
      <c r="M683" s="8">
        <v>1750</v>
      </c>
      <c r="N683" s="10">
        <f t="shared" si="212"/>
        <v>0.375</v>
      </c>
      <c r="O683" s="10">
        <f t="shared" si="213"/>
        <v>0.375</v>
      </c>
      <c r="P683" s="8">
        <f t="shared" si="214"/>
        <v>900</v>
      </c>
      <c r="Q683" s="8">
        <f t="shared" si="215"/>
        <v>1050</v>
      </c>
      <c r="R683" s="8">
        <v>12722.45</v>
      </c>
      <c r="S683" s="8">
        <v>17175.310000000001</v>
      </c>
      <c r="T683" s="11">
        <f t="shared" si="216"/>
        <v>7.1563791666666674</v>
      </c>
      <c r="U683" s="7" t="s">
        <v>1993</v>
      </c>
      <c r="V683" s="7" t="s">
        <v>1994</v>
      </c>
    </row>
    <row r="684" spans="1:22" x14ac:dyDescent="0.25">
      <c r="A684" s="7" t="s">
        <v>1995</v>
      </c>
      <c r="B684" s="7" t="s">
        <v>1996</v>
      </c>
      <c r="C684" s="7" t="s">
        <v>54</v>
      </c>
      <c r="D684" s="7"/>
      <c r="E684" s="7" t="s">
        <v>203</v>
      </c>
      <c r="F684" s="8">
        <v>600</v>
      </c>
      <c r="G684" s="8">
        <v>700</v>
      </c>
      <c r="H684" s="9">
        <f>IF(OR(F684="",F684=0),"",MAX(F684,IF(ISNUMBER('Нормы и нормо-часы'!K685),ROUNDUP('Нормы и нормо-часы'!K685/(1-$F$3),0),0)))</f>
        <v>600</v>
      </c>
      <c r="I684" s="9">
        <f>IF(OR(G684="",G684=0),"",MAX(G684,IF(ISNUMBER('Нормы и нормо-часы'!L685),ROUNDUP('Нормы и нормо-часы'!L685/(1-$F$3),0),0)))</f>
        <v>700</v>
      </c>
      <c r="J684" s="10">
        <f t="shared" si="210"/>
        <v>0</v>
      </c>
      <c r="K684" s="10">
        <f t="shared" si="211"/>
        <v>0</v>
      </c>
      <c r="L684" s="8">
        <v>370</v>
      </c>
      <c r="M684" s="8">
        <v>430</v>
      </c>
      <c r="N684" s="10">
        <f t="shared" si="212"/>
        <v>0.38333333333333336</v>
      </c>
      <c r="O684" s="10">
        <f t="shared" si="213"/>
        <v>0.38571428571428573</v>
      </c>
      <c r="P684" s="8">
        <f t="shared" si="214"/>
        <v>230</v>
      </c>
      <c r="Q684" s="8">
        <f t="shared" si="215"/>
        <v>270</v>
      </c>
      <c r="R684" s="8">
        <v>746.14</v>
      </c>
      <c r="S684" s="8">
        <v>1007.29</v>
      </c>
      <c r="T684" s="11">
        <f t="shared" si="216"/>
        <v>1.6788166666666666</v>
      </c>
      <c r="U684" s="7" t="s">
        <v>1997</v>
      </c>
      <c r="V684" s="7" t="s">
        <v>1998</v>
      </c>
    </row>
    <row r="685" spans="1:22" x14ac:dyDescent="0.25">
      <c r="A685" s="7" t="s">
        <v>1999</v>
      </c>
      <c r="B685" s="7" t="s">
        <v>2000</v>
      </c>
      <c r="C685" s="7" t="s">
        <v>54</v>
      </c>
      <c r="D685" s="7"/>
      <c r="E685" s="7" t="s">
        <v>203</v>
      </c>
      <c r="F685" s="8">
        <v>660</v>
      </c>
      <c r="G685" s="8">
        <v>770</v>
      </c>
      <c r="H685" s="9">
        <f>IF(OR(F685="",F685=0),"",MAX(F685,IF(ISNUMBER('Нормы и нормо-часы'!K686),ROUNDUP('Нормы и нормо-часы'!K686/(1-$F$3),0),0)))</f>
        <v>660</v>
      </c>
      <c r="I685" s="9">
        <f>IF(OR(G685="",G685=0),"",MAX(G685,IF(ISNUMBER('Нормы и нормо-часы'!L686),ROUNDUP('Нормы и нормо-часы'!L686/(1-$F$3),0),0)))</f>
        <v>770</v>
      </c>
      <c r="J685" s="10">
        <f t="shared" si="210"/>
        <v>0</v>
      </c>
      <c r="K685" s="10">
        <f t="shared" si="211"/>
        <v>0</v>
      </c>
      <c r="L685" s="8">
        <v>400</v>
      </c>
      <c r="M685" s="8">
        <v>470</v>
      </c>
      <c r="N685" s="10">
        <f t="shared" si="212"/>
        <v>0.39393939393939392</v>
      </c>
      <c r="O685" s="10">
        <f t="shared" si="213"/>
        <v>0.38961038961038963</v>
      </c>
      <c r="P685" s="8">
        <f t="shared" si="214"/>
        <v>260</v>
      </c>
      <c r="Q685" s="8">
        <f t="shared" si="215"/>
        <v>300</v>
      </c>
      <c r="R685" s="8">
        <v>806.24</v>
      </c>
      <c r="S685" s="8">
        <v>1088.42</v>
      </c>
      <c r="T685" s="11">
        <f t="shared" si="216"/>
        <v>1.6491212121212122</v>
      </c>
      <c r="U685" s="7" t="s">
        <v>2001</v>
      </c>
      <c r="V685" s="7"/>
    </row>
    <row r="686" spans="1:22" x14ac:dyDescent="0.25">
      <c r="A686" s="7" t="s">
        <v>2002</v>
      </c>
      <c r="B686" s="7" t="s">
        <v>2003</v>
      </c>
      <c r="C686" s="7" t="s">
        <v>54</v>
      </c>
      <c r="D686" s="7"/>
      <c r="E686" s="7" t="s">
        <v>203</v>
      </c>
      <c r="F686" s="8">
        <v>720</v>
      </c>
      <c r="G686" s="8">
        <v>840</v>
      </c>
      <c r="H686" s="9">
        <f>IF(OR(F686="",F686=0),"",MAX(F686,IF(ISNUMBER('Нормы и нормо-часы'!K687),ROUNDUP('Нормы и нормо-часы'!K687/(1-$F$3),0),0)))</f>
        <v>720</v>
      </c>
      <c r="I686" s="9">
        <f>IF(OR(G686="",G686=0),"",MAX(G686,IF(ISNUMBER('Нормы и нормо-часы'!L687),ROUNDUP('Нормы и нормо-часы'!L687/(1-$F$3),0),0)))</f>
        <v>840</v>
      </c>
      <c r="J686" s="10">
        <f t="shared" si="210"/>
        <v>0</v>
      </c>
      <c r="K686" s="10">
        <f t="shared" si="211"/>
        <v>0</v>
      </c>
      <c r="L686" s="8">
        <v>440</v>
      </c>
      <c r="M686" s="8">
        <v>510</v>
      </c>
      <c r="N686" s="10">
        <f t="shared" si="212"/>
        <v>0.3888888888888889</v>
      </c>
      <c r="O686" s="10">
        <f t="shared" si="213"/>
        <v>0.39285714285714285</v>
      </c>
      <c r="P686" s="8">
        <f t="shared" si="214"/>
        <v>280</v>
      </c>
      <c r="Q686" s="8">
        <f t="shared" si="215"/>
        <v>330</v>
      </c>
      <c r="R686" s="8">
        <v>874.41</v>
      </c>
      <c r="S686" s="8">
        <v>1180.45</v>
      </c>
      <c r="T686" s="11">
        <f t="shared" si="216"/>
        <v>1.6395138888888889</v>
      </c>
      <c r="U686" s="7" t="s">
        <v>2001</v>
      </c>
      <c r="V686" s="7"/>
    </row>
    <row r="687" spans="1:22" x14ac:dyDescent="0.25">
      <c r="A687" s="7" t="s">
        <v>2004</v>
      </c>
      <c r="B687" s="7" t="s">
        <v>2005</v>
      </c>
      <c r="C687" s="7" t="s">
        <v>54</v>
      </c>
      <c r="D687" s="7"/>
      <c r="E687" s="7" t="s">
        <v>203</v>
      </c>
      <c r="F687" s="8">
        <v>780</v>
      </c>
      <c r="G687" s="8">
        <v>910</v>
      </c>
      <c r="H687" s="9">
        <f>IF(OR(F687="",F687=0),"",MAX(F687,IF(ISNUMBER('Нормы и нормо-часы'!K688),ROUNDUP('Нормы и нормо-часы'!K688/(1-$F$3),0),0)))</f>
        <v>780</v>
      </c>
      <c r="I687" s="9">
        <f>IF(OR(G687="",G687=0),"",MAX(G687,IF(ISNUMBER('Нормы и нормо-часы'!L688),ROUNDUP('Нормы и нормо-часы'!L688/(1-$F$3),0),0)))</f>
        <v>910</v>
      </c>
      <c r="J687" s="10">
        <f t="shared" si="210"/>
        <v>0</v>
      </c>
      <c r="K687" s="10">
        <f t="shared" si="211"/>
        <v>0</v>
      </c>
      <c r="L687" s="8">
        <v>480</v>
      </c>
      <c r="M687" s="8">
        <v>560</v>
      </c>
      <c r="N687" s="10">
        <f t="shared" si="212"/>
        <v>0.38461538461538464</v>
      </c>
      <c r="O687" s="10">
        <f t="shared" si="213"/>
        <v>0.38461538461538464</v>
      </c>
      <c r="P687" s="8">
        <f t="shared" si="214"/>
        <v>300</v>
      </c>
      <c r="Q687" s="8">
        <f t="shared" si="215"/>
        <v>350</v>
      </c>
      <c r="R687" s="8">
        <v>935.12</v>
      </c>
      <c r="S687" s="8">
        <v>1262.4100000000001</v>
      </c>
      <c r="T687" s="11">
        <f t="shared" si="216"/>
        <v>1.6184743589743591</v>
      </c>
      <c r="U687" s="7" t="s">
        <v>2001</v>
      </c>
      <c r="V687" s="7"/>
    </row>
    <row r="688" spans="1:22" x14ac:dyDescent="0.25">
      <c r="A688" s="7" t="s">
        <v>2006</v>
      </c>
      <c r="B688" s="7" t="s">
        <v>2007</v>
      </c>
      <c r="C688" s="7" t="s">
        <v>54</v>
      </c>
      <c r="D688" s="7"/>
      <c r="E688" s="7" t="s">
        <v>203</v>
      </c>
      <c r="F688" s="8">
        <v>750</v>
      </c>
      <c r="G688" s="8">
        <v>870</v>
      </c>
      <c r="H688" s="9">
        <f>IF(OR(F688="",F688=0),"",MAX(F688,IF(ISNUMBER('Нормы и нормо-часы'!K689),ROUNDUP('Нормы и нормо-часы'!K689/(1-$F$3),0),0)))</f>
        <v>750</v>
      </c>
      <c r="I688" s="9">
        <f>IF(OR(G688="",G688=0),"",MAX(G688,IF(ISNUMBER('Нормы и нормо-часы'!L689),ROUNDUP('Нормы и нормо-часы'!L689/(1-$F$3),0),0)))</f>
        <v>870</v>
      </c>
      <c r="J688" s="10">
        <f t="shared" si="210"/>
        <v>0</v>
      </c>
      <c r="K688" s="10">
        <f t="shared" si="211"/>
        <v>0</v>
      </c>
      <c r="L688" s="8">
        <v>460</v>
      </c>
      <c r="M688" s="8">
        <v>530</v>
      </c>
      <c r="N688" s="10">
        <f t="shared" si="212"/>
        <v>0.38666666666666666</v>
      </c>
      <c r="O688" s="10">
        <f t="shared" si="213"/>
        <v>0.39080459770114945</v>
      </c>
      <c r="P688" s="8">
        <f t="shared" si="214"/>
        <v>290</v>
      </c>
      <c r="Q688" s="8">
        <f t="shared" si="215"/>
        <v>340</v>
      </c>
      <c r="R688" s="8">
        <v>499.91</v>
      </c>
      <c r="S688" s="8">
        <v>674.88</v>
      </c>
      <c r="T688" s="11">
        <f t="shared" si="216"/>
        <v>0.89983999999999997</v>
      </c>
      <c r="U688" s="7" t="s">
        <v>2008</v>
      </c>
      <c r="V688" s="7" t="s">
        <v>2009</v>
      </c>
    </row>
    <row r="689" spans="1:22" x14ac:dyDescent="0.25">
      <c r="A689" s="7" t="s">
        <v>2010</v>
      </c>
      <c r="B689" s="7" t="s">
        <v>2011</v>
      </c>
      <c r="C689" s="7" t="s">
        <v>50</v>
      </c>
      <c r="D689" s="7"/>
      <c r="E689" s="7" t="s">
        <v>279</v>
      </c>
      <c r="F689" s="8">
        <v>150</v>
      </c>
      <c r="G689" s="8">
        <v>180</v>
      </c>
      <c r="H689" s="9">
        <f>IF(OR(F689="",F689=0),"",MAX(F689,IF(ISNUMBER('Нормы и нормо-часы'!K690),ROUNDUP('Нормы и нормо-часы'!K690/(1-$F$3),0),0)))</f>
        <v>150</v>
      </c>
      <c r="I689" s="9">
        <f>IF(OR(G689="",G689=0),"",MAX(G689,IF(ISNUMBER('Нормы и нормо-часы'!L690),ROUNDUP('Нормы и нормо-часы'!L690/(1-$F$3),0),0)))</f>
        <v>180</v>
      </c>
      <c r="J689" s="10">
        <f t="shared" si="210"/>
        <v>0</v>
      </c>
      <c r="K689" s="10">
        <f t="shared" si="211"/>
        <v>0</v>
      </c>
      <c r="L689" s="8">
        <v>70</v>
      </c>
      <c r="M689" s="8">
        <v>80</v>
      </c>
      <c r="N689" s="10">
        <f t="shared" si="212"/>
        <v>0.53333333333333333</v>
      </c>
      <c r="O689" s="10">
        <f t="shared" si="213"/>
        <v>0.55555555555555558</v>
      </c>
      <c r="P689" s="8">
        <f t="shared" si="214"/>
        <v>80</v>
      </c>
      <c r="Q689" s="8">
        <f t="shared" si="215"/>
        <v>100</v>
      </c>
      <c r="R689" s="8">
        <v>75.47</v>
      </c>
      <c r="S689" s="8">
        <v>101.88</v>
      </c>
      <c r="T689" s="11">
        <f t="shared" si="216"/>
        <v>0.67919999999999991</v>
      </c>
      <c r="U689" s="7" t="s">
        <v>2012</v>
      </c>
      <c r="V689" s="7" t="s">
        <v>2013</v>
      </c>
    </row>
    <row r="690" spans="1:22" x14ac:dyDescent="0.25">
      <c r="A690" s="12" t="s">
        <v>2014</v>
      </c>
      <c r="B690" s="12" t="s">
        <v>2015</v>
      </c>
      <c r="C690" s="12" t="s">
        <v>54</v>
      </c>
      <c r="D690" s="12" t="s">
        <v>58</v>
      </c>
      <c r="E690" s="7" t="s">
        <v>35</v>
      </c>
      <c r="F690" s="8">
        <v>350</v>
      </c>
      <c r="G690" s="8">
        <v>400</v>
      </c>
      <c r="H690" s="9">
        <f>IF(OR(F690="",F690=0),"",MAX(F690,IF(ISNUMBER('Нормы и нормо-часы'!K691),ROUNDUP('Нормы и нормо-часы'!K691/(1-$F$3),0),0)))</f>
        <v>367</v>
      </c>
      <c r="I690" s="9">
        <f>IF(OR(G690="",G690=0),"",MAX(G690,IF(ISNUMBER('Нормы и нормо-часы'!L691),ROUNDUP('Нормы и нормо-часы'!L691/(1-$F$3),0),0)))</f>
        <v>440</v>
      </c>
      <c r="J690" s="10">
        <f t="shared" si="210"/>
        <v>4.8571428571428488E-2</v>
      </c>
      <c r="K690" s="10">
        <f t="shared" si="211"/>
        <v>0.10000000000000009</v>
      </c>
      <c r="L690" s="8">
        <v>210</v>
      </c>
      <c r="M690" s="8">
        <v>240</v>
      </c>
      <c r="N690" s="10">
        <f t="shared" si="212"/>
        <v>0.42779291553133514</v>
      </c>
      <c r="O690" s="10">
        <f t="shared" si="213"/>
        <v>0.45454545454545453</v>
      </c>
      <c r="P690" s="8">
        <f t="shared" si="214"/>
        <v>157</v>
      </c>
      <c r="Q690" s="8">
        <f t="shared" si="215"/>
        <v>200</v>
      </c>
      <c r="R690" s="8"/>
      <c r="S690" s="8"/>
      <c r="T690" s="11" t="str">
        <f t="shared" si="216"/>
        <v/>
      </c>
      <c r="U690" s="7" t="s">
        <v>2016</v>
      </c>
      <c r="V690" s="7"/>
    </row>
    <row r="691" spans="1:22" x14ac:dyDescent="0.25">
      <c r="A691" s="12" t="s">
        <v>2017</v>
      </c>
      <c r="B691" s="12" t="s">
        <v>2018</v>
      </c>
      <c r="C691" s="12" t="s">
        <v>54</v>
      </c>
      <c r="D691" s="12" t="s">
        <v>58</v>
      </c>
      <c r="E691" s="7" t="s">
        <v>35</v>
      </c>
      <c r="F691" s="8">
        <v>80</v>
      </c>
      <c r="G691" s="8">
        <v>95</v>
      </c>
      <c r="H691" s="9">
        <f>IF(OR(F691="",F691=0),"",MAX(F691,IF(ISNUMBER('Нормы и нормо-часы'!K692),ROUNDUP('Нормы и нормо-часы'!K692/(1-$F$3),0),0)))</f>
        <v>80</v>
      </c>
      <c r="I691" s="9">
        <f>IF(OR(G691="",G691=0),"",MAX(G691,IF(ISNUMBER('Нормы и нормо-часы'!L692),ROUNDUP('Нормы и нормо-часы'!L692/(1-$F$3),0),0)))</f>
        <v>95</v>
      </c>
      <c r="J691" s="10">
        <f t="shared" si="210"/>
        <v>0</v>
      </c>
      <c r="K691" s="10">
        <f t="shared" si="211"/>
        <v>0</v>
      </c>
      <c r="L691" s="8">
        <v>50</v>
      </c>
      <c r="M691" s="8">
        <v>55</v>
      </c>
      <c r="N691" s="10">
        <f t="shared" si="212"/>
        <v>0.375</v>
      </c>
      <c r="O691" s="10">
        <f t="shared" si="213"/>
        <v>0.42105263157894735</v>
      </c>
      <c r="P691" s="8">
        <f t="shared" si="214"/>
        <v>30</v>
      </c>
      <c r="Q691" s="8">
        <f t="shared" si="215"/>
        <v>40</v>
      </c>
      <c r="R691" s="8"/>
      <c r="S691" s="8"/>
      <c r="T691" s="11" t="str">
        <f t="shared" si="216"/>
        <v/>
      </c>
      <c r="U691" s="7" t="s">
        <v>2019</v>
      </c>
      <c r="V691" s="7"/>
    </row>
    <row r="692" spans="1:22" x14ac:dyDescent="0.25">
      <c r="A692" s="12" t="s">
        <v>2020</v>
      </c>
      <c r="B692" s="12" t="s">
        <v>2021</v>
      </c>
      <c r="C692" s="12" t="s">
        <v>54</v>
      </c>
      <c r="D692" s="12" t="s">
        <v>58</v>
      </c>
      <c r="E692" s="7" t="s">
        <v>269</v>
      </c>
      <c r="F692" s="8">
        <v>300</v>
      </c>
      <c r="G692" s="8">
        <v>350</v>
      </c>
      <c r="H692" s="9">
        <f>IF(OR(F692="",F692=0),"",MAX(F692,IF(ISNUMBER('Нормы и нормо-часы'!K693),ROUNDUP('Нормы и нормо-часы'!K693/(1-$F$3),0),0)))</f>
        <v>300</v>
      </c>
      <c r="I692" s="9">
        <f>IF(OR(G692="",G692=0),"",MAX(G692,IF(ISNUMBER('Нормы и нормо-часы'!L693),ROUNDUP('Нормы и нормо-часы'!L693/(1-$F$3),0),0)))</f>
        <v>350</v>
      </c>
      <c r="J692" s="10">
        <f t="shared" si="210"/>
        <v>0</v>
      </c>
      <c r="K692" s="10">
        <f t="shared" si="211"/>
        <v>0</v>
      </c>
      <c r="L692" s="8">
        <v>180</v>
      </c>
      <c r="M692" s="8">
        <v>210</v>
      </c>
      <c r="N692" s="10">
        <f t="shared" si="212"/>
        <v>0.4</v>
      </c>
      <c r="O692" s="10">
        <f t="shared" si="213"/>
        <v>0.4</v>
      </c>
      <c r="P692" s="8">
        <f t="shared" si="214"/>
        <v>120</v>
      </c>
      <c r="Q692" s="8">
        <f t="shared" si="215"/>
        <v>140</v>
      </c>
      <c r="R692" s="8"/>
      <c r="S692" s="8"/>
      <c r="T692" s="11" t="str">
        <f t="shared" si="216"/>
        <v/>
      </c>
      <c r="U692" s="7" t="s">
        <v>2022</v>
      </c>
      <c r="V692" s="7"/>
    </row>
    <row r="693" spans="1:22" x14ac:dyDescent="0.25">
      <c r="A693" s="12" t="s">
        <v>2023</v>
      </c>
      <c r="B693" s="12" t="s">
        <v>2024</v>
      </c>
      <c r="C693" s="12" t="s">
        <v>50</v>
      </c>
      <c r="D693" s="12" t="s">
        <v>58</v>
      </c>
      <c r="E693" s="7" t="s">
        <v>269</v>
      </c>
      <c r="F693" s="8">
        <v>150</v>
      </c>
      <c r="G693" s="8">
        <v>180</v>
      </c>
      <c r="H693" s="9">
        <f>IF(OR(F693="",F693=0),"",MAX(F693,IF(ISNUMBER('Нормы и нормо-часы'!K694),ROUNDUP('Нормы и нормо-часы'!K694/(1-$F$3),0),0)))</f>
        <v>150</v>
      </c>
      <c r="I693" s="9">
        <f>IF(OR(G693="",G693=0),"",MAX(G693,IF(ISNUMBER('Нормы и нормо-часы'!L694),ROUNDUP('Нормы и нормо-часы'!L694/(1-$F$3),0),0)))</f>
        <v>180</v>
      </c>
      <c r="J693" s="10">
        <f t="shared" si="210"/>
        <v>0</v>
      </c>
      <c r="K693" s="10">
        <f t="shared" si="211"/>
        <v>0</v>
      </c>
      <c r="L693" s="8">
        <v>90</v>
      </c>
      <c r="M693" s="8">
        <v>105</v>
      </c>
      <c r="N693" s="10">
        <f t="shared" si="212"/>
        <v>0.4</v>
      </c>
      <c r="O693" s="10">
        <f t="shared" si="213"/>
        <v>0.41666666666666669</v>
      </c>
      <c r="P693" s="8">
        <f t="shared" si="214"/>
        <v>60</v>
      </c>
      <c r="Q693" s="8">
        <f t="shared" si="215"/>
        <v>75</v>
      </c>
      <c r="R693" s="8"/>
      <c r="S693" s="8"/>
      <c r="T693" s="11" t="str">
        <f t="shared" si="216"/>
        <v/>
      </c>
      <c r="U693" s="7" t="s">
        <v>2025</v>
      </c>
      <c r="V693" s="7"/>
    </row>
    <row r="694" spans="1:22" x14ac:dyDescent="0.25">
      <c r="A694" s="12" t="s">
        <v>2026</v>
      </c>
      <c r="B694" s="12" t="s">
        <v>2027</v>
      </c>
      <c r="C694" s="12" t="s">
        <v>54</v>
      </c>
      <c r="D694" s="12" t="s">
        <v>58</v>
      </c>
      <c r="E694" s="7" t="s">
        <v>269</v>
      </c>
      <c r="F694" s="8">
        <v>350</v>
      </c>
      <c r="G694" s="8">
        <v>400</v>
      </c>
      <c r="H694" s="9">
        <f>IF(OR(F694="",F694=0),"",MAX(F694,IF(ISNUMBER('Нормы и нормо-часы'!K695),ROUNDUP('Нормы и нормо-часы'!K695/(1-$F$3),0),0)))</f>
        <v>350</v>
      </c>
      <c r="I694" s="9">
        <f>IF(OR(G694="",G694=0),"",MAX(G694,IF(ISNUMBER('Нормы и нормо-часы'!L695),ROUNDUP('Нормы и нормо-часы'!L695/(1-$F$3),0),0)))</f>
        <v>400</v>
      </c>
      <c r="J694" s="10">
        <f t="shared" si="210"/>
        <v>0</v>
      </c>
      <c r="K694" s="10">
        <f t="shared" si="211"/>
        <v>0</v>
      </c>
      <c r="L694" s="8">
        <v>210</v>
      </c>
      <c r="M694" s="8">
        <v>240</v>
      </c>
      <c r="N694" s="10">
        <f t="shared" si="212"/>
        <v>0.4</v>
      </c>
      <c r="O694" s="10">
        <f t="shared" si="213"/>
        <v>0.4</v>
      </c>
      <c r="P694" s="8">
        <f t="shared" si="214"/>
        <v>140</v>
      </c>
      <c r="Q694" s="8">
        <f t="shared" si="215"/>
        <v>160</v>
      </c>
      <c r="R694" s="8"/>
      <c r="S694" s="8"/>
      <c r="T694" s="11" t="str">
        <f t="shared" si="216"/>
        <v/>
      </c>
      <c r="U694" s="7" t="s">
        <v>2028</v>
      </c>
      <c r="V694" s="7"/>
    </row>
    <row r="695" spans="1:22" x14ac:dyDescent="0.25">
      <c r="A695" s="12" t="s">
        <v>2029</v>
      </c>
      <c r="B695" s="12" t="s">
        <v>2030</v>
      </c>
      <c r="C695" s="12" t="s">
        <v>54</v>
      </c>
      <c r="D695" s="12" t="s">
        <v>58</v>
      </c>
      <c r="E695" s="7" t="s">
        <v>203</v>
      </c>
      <c r="F695" s="8">
        <v>500</v>
      </c>
      <c r="G695" s="8">
        <v>580</v>
      </c>
      <c r="H695" s="9">
        <f>IF(OR(F695="",F695=0),"",MAX(F695,IF(ISNUMBER('Нормы и нормо-часы'!K696),ROUNDUP('Нормы и нормо-часы'!K696/(1-$F$3),0),0)))</f>
        <v>500</v>
      </c>
      <c r="I695" s="9">
        <f>IF(OR(G695="",G695=0),"",MAX(G695,IF(ISNUMBER('Нормы и нормо-часы'!L696),ROUNDUP('Нормы и нормо-часы'!L696/(1-$F$3),0),0)))</f>
        <v>580</v>
      </c>
      <c r="J695" s="10">
        <f t="shared" si="210"/>
        <v>0</v>
      </c>
      <c r="K695" s="10">
        <f t="shared" si="211"/>
        <v>0</v>
      </c>
      <c r="L695" s="8">
        <v>300</v>
      </c>
      <c r="M695" s="8">
        <v>350</v>
      </c>
      <c r="N695" s="10">
        <f t="shared" si="212"/>
        <v>0.4</v>
      </c>
      <c r="O695" s="10">
        <f t="shared" si="213"/>
        <v>0.39655172413793105</v>
      </c>
      <c r="P695" s="8">
        <f t="shared" si="214"/>
        <v>200</v>
      </c>
      <c r="Q695" s="8">
        <f t="shared" si="215"/>
        <v>230</v>
      </c>
      <c r="R695" s="8"/>
      <c r="S695" s="8"/>
      <c r="T695" s="11" t="str">
        <f t="shared" si="216"/>
        <v/>
      </c>
      <c r="U695" s="7" t="s">
        <v>2031</v>
      </c>
      <c r="V695" s="7"/>
    </row>
    <row r="696" spans="1:22" x14ac:dyDescent="0.25">
      <c r="A696" s="12" t="s">
        <v>2032</v>
      </c>
      <c r="B696" s="12" t="s">
        <v>2033</v>
      </c>
      <c r="C696" s="12" t="s">
        <v>54</v>
      </c>
      <c r="D696" s="12" t="s">
        <v>58</v>
      </c>
      <c r="E696" s="7" t="s">
        <v>203</v>
      </c>
      <c r="F696" s="8">
        <v>80</v>
      </c>
      <c r="G696" s="8">
        <v>95</v>
      </c>
      <c r="H696" s="9">
        <f>IF(OR(F696="",F696=0),"",MAX(F696,IF(ISNUMBER('Нормы и нормо-часы'!K697),ROUNDUP('Нормы и нормо-часы'!K697/(1-$F$3),0),0)))</f>
        <v>80</v>
      </c>
      <c r="I696" s="9">
        <f>IF(OR(G696="",G696=0),"",MAX(G696,IF(ISNUMBER('Нормы и нормо-часы'!L697),ROUNDUP('Нормы и нормо-часы'!L697/(1-$F$3),0),0)))</f>
        <v>95</v>
      </c>
      <c r="J696" s="10">
        <f t="shared" si="210"/>
        <v>0</v>
      </c>
      <c r="K696" s="10">
        <f t="shared" si="211"/>
        <v>0</v>
      </c>
      <c r="L696" s="8">
        <v>50</v>
      </c>
      <c r="M696" s="8">
        <v>55</v>
      </c>
      <c r="N696" s="10">
        <f t="shared" si="212"/>
        <v>0.375</v>
      </c>
      <c r="O696" s="10">
        <f t="shared" si="213"/>
        <v>0.42105263157894735</v>
      </c>
      <c r="P696" s="8">
        <f t="shared" si="214"/>
        <v>30</v>
      </c>
      <c r="Q696" s="8">
        <f t="shared" si="215"/>
        <v>40</v>
      </c>
      <c r="R696" s="8"/>
      <c r="S696" s="8"/>
      <c r="T696" s="11" t="str">
        <f t="shared" si="216"/>
        <v/>
      </c>
      <c r="U696" s="7" t="s">
        <v>100</v>
      </c>
      <c r="V696" s="7"/>
    </row>
    <row r="697" spans="1:22" x14ac:dyDescent="0.25">
      <c r="A697" s="12" t="s">
        <v>2034</v>
      </c>
      <c r="B697" s="12" t="s">
        <v>2035</v>
      </c>
      <c r="C697" s="12" t="s">
        <v>54</v>
      </c>
      <c r="D697" s="12" t="s">
        <v>58</v>
      </c>
      <c r="E697" s="7" t="s">
        <v>203</v>
      </c>
      <c r="F697" s="8">
        <v>1200</v>
      </c>
      <c r="G697" s="8">
        <v>1400</v>
      </c>
      <c r="H697" s="9">
        <f>IF(OR(F697="",F697=0),"",MAX(F697,IF(ISNUMBER('Нормы и нормо-часы'!K698),ROUNDUP('Нормы и нормо-часы'!K698/(1-$F$3),0),0)))</f>
        <v>1200</v>
      </c>
      <c r="I697" s="9">
        <f>IF(OR(G697="",G697=0),"",MAX(G697,IF(ISNUMBER('Нормы и нормо-часы'!L698),ROUNDUP('Нормы и нормо-часы'!L698/(1-$F$3),0),0)))</f>
        <v>1400</v>
      </c>
      <c r="J697" s="10">
        <f t="shared" si="210"/>
        <v>0</v>
      </c>
      <c r="K697" s="10">
        <f t="shared" si="211"/>
        <v>0</v>
      </c>
      <c r="L697" s="8">
        <v>720</v>
      </c>
      <c r="M697" s="8">
        <v>830</v>
      </c>
      <c r="N697" s="10">
        <f t="shared" si="212"/>
        <v>0.4</v>
      </c>
      <c r="O697" s="10">
        <f t="shared" si="213"/>
        <v>0.40714285714285714</v>
      </c>
      <c r="P697" s="8">
        <f t="shared" si="214"/>
        <v>480</v>
      </c>
      <c r="Q697" s="8">
        <f t="shared" si="215"/>
        <v>570</v>
      </c>
      <c r="R697" s="8"/>
      <c r="S697" s="8"/>
      <c r="T697" s="11" t="str">
        <f t="shared" si="216"/>
        <v/>
      </c>
      <c r="U697" s="7" t="s">
        <v>2036</v>
      </c>
      <c r="V697" s="7"/>
    </row>
    <row r="698" spans="1:22" x14ac:dyDescent="0.25">
      <c r="A698" s="12" t="s">
        <v>2037</v>
      </c>
      <c r="B698" s="12" t="s">
        <v>2038</v>
      </c>
      <c r="C698" s="12" t="s">
        <v>54</v>
      </c>
      <c r="D698" s="12" t="s">
        <v>58</v>
      </c>
      <c r="E698" s="7" t="s">
        <v>279</v>
      </c>
      <c r="F698" s="8">
        <v>480</v>
      </c>
      <c r="G698" s="8">
        <v>550</v>
      </c>
      <c r="H698" s="9">
        <f>IF(OR(F698="",F698=0),"",MAX(F698,IF(ISNUMBER('Нормы и нормо-часы'!K699),ROUNDUP('Нормы и нормо-часы'!K699/(1-$F$3),0),0)))</f>
        <v>480</v>
      </c>
      <c r="I698" s="9">
        <f>IF(OR(G698="",G698=0),"",MAX(G698,IF(ISNUMBER('Нормы и нормо-часы'!L699),ROUNDUP('Нормы и нормо-часы'!L699/(1-$F$3),0),0)))</f>
        <v>550</v>
      </c>
      <c r="J698" s="10">
        <f t="shared" si="210"/>
        <v>0</v>
      </c>
      <c r="K698" s="10">
        <f t="shared" si="211"/>
        <v>0</v>
      </c>
      <c r="L698" s="8">
        <v>290</v>
      </c>
      <c r="M698" s="8">
        <v>330</v>
      </c>
      <c r="N698" s="10">
        <f t="shared" si="212"/>
        <v>0.39583333333333331</v>
      </c>
      <c r="O698" s="10">
        <f t="shared" si="213"/>
        <v>0.4</v>
      </c>
      <c r="P698" s="8">
        <f t="shared" si="214"/>
        <v>190</v>
      </c>
      <c r="Q698" s="8">
        <f t="shared" si="215"/>
        <v>220</v>
      </c>
      <c r="R698" s="8"/>
      <c r="S698" s="8"/>
      <c r="T698" s="11" t="str">
        <f t="shared" si="216"/>
        <v/>
      </c>
      <c r="U698" s="7" t="s">
        <v>2039</v>
      </c>
      <c r="V698" s="7"/>
    </row>
    <row r="699" spans="1:22" x14ac:dyDescent="0.25">
      <c r="A699" s="12" t="s">
        <v>2040</v>
      </c>
      <c r="B699" s="12" t="s">
        <v>2041</v>
      </c>
      <c r="C699" s="12" t="s">
        <v>50</v>
      </c>
      <c r="D699" s="12" t="s">
        <v>58</v>
      </c>
      <c r="E699" s="7" t="s">
        <v>279</v>
      </c>
      <c r="F699" s="8">
        <v>60</v>
      </c>
      <c r="G699" s="8">
        <v>70</v>
      </c>
      <c r="H699" s="9">
        <f>IF(OR(F699="",F699=0),"",MAX(F699,IF(ISNUMBER('Нормы и нормо-часы'!K700),ROUNDUP('Нормы и нормо-часы'!K700/(1-$F$3),0),0)))</f>
        <v>60</v>
      </c>
      <c r="I699" s="9">
        <f>IF(OR(G699="",G699=0),"",MAX(G699,IF(ISNUMBER('Нормы и нормо-часы'!L700),ROUNDUP('Нормы и нормо-часы'!L700/(1-$F$3),0),0)))</f>
        <v>70</v>
      </c>
      <c r="J699" s="10">
        <f t="shared" si="210"/>
        <v>0</v>
      </c>
      <c r="K699" s="10">
        <f t="shared" si="211"/>
        <v>0</v>
      </c>
      <c r="L699" s="8">
        <v>35</v>
      </c>
      <c r="M699" s="8">
        <v>42</v>
      </c>
      <c r="N699" s="10">
        <f t="shared" si="212"/>
        <v>0.41666666666666669</v>
      </c>
      <c r="O699" s="10">
        <f t="shared" si="213"/>
        <v>0.4</v>
      </c>
      <c r="P699" s="8">
        <f t="shared" si="214"/>
        <v>25</v>
      </c>
      <c r="Q699" s="8">
        <f t="shared" si="215"/>
        <v>28</v>
      </c>
      <c r="R699" s="8"/>
      <c r="S699" s="8"/>
      <c r="T699" s="11" t="str">
        <f t="shared" si="216"/>
        <v/>
      </c>
      <c r="U699" s="7" t="s">
        <v>2042</v>
      </c>
      <c r="V699" s="7"/>
    </row>
    <row r="700" spans="1:22" x14ac:dyDescent="0.25">
      <c r="A700" s="5" t="s">
        <v>2043</v>
      </c>
      <c r="B700" s="6"/>
      <c r="C700" s="6"/>
      <c r="D700" s="6"/>
      <c r="E700" s="6"/>
      <c r="F700" s="6"/>
      <c r="G700" s="6"/>
      <c r="H700" s="6"/>
      <c r="I700" s="6"/>
      <c r="J700" s="6"/>
      <c r="K700" s="6"/>
      <c r="L700" s="6"/>
      <c r="M700" s="6"/>
      <c r="N700" s="6"/>
      <c r="O700" s="6"/>
      <c r="P700" s="6"/>
      <c r="Q700" s="6"/>
      <c r="R700" s="6"/>
      <c r="S700" s="6"/>
      <c r="T700" s="6"/>
      <c r="U700" s="6"/>
      <c r="V700" s="6"/>
    </row>
    <row r="701" spans="1:22" x14ac:dyDescent="0.25">
      <c r="A701" s="7" t="s">
        <v>2044</v>
      </c>
      <c r="B701" s="7" t="s">
        <v>2045</v>
      </c>
      <c r="C701" s="7" t="s">
        <v>50</v>
      </c>
      <c r="D701" s="7"/>
      <c r="E701" s="7" t="s">
        <v>269</v>
      </c>
      <c r="F701" s="8">
        <v>250</v>
      </c>
      <c r="G701" s="8">
        <v>290</v>
      </c>
      <c r="H701" s="9">
        <f>IF(OR(F701="",F701=0),"",MAX(F701,IF(ISNUMBER('Нормы и нормо-часы'!K702),ROUNDUP('Нормы и нормо-часы'!K702/(1-$F$3),0),0)))</f>
        <v>250</v>
      </c>
      <c r="I701" s="9">
        <f>IF(OR(G701="",G701=0),"",MAX(G701,IF(ISNUMBER('Нормы и нормо-часы'!L702),ROUNDUP('Нормы и нормо-часы'!L702/(1-$F$3),0),0)))</f>
        <v>290</v>
      </c>
      <c r="J701" s="10">
        <f t="shared" ref="J701:J711" si="217">IF(OR(F701="",F701=0),"",H701/F701-1)</f>
        <v>0</v>
      </c>
      <c r="K701" s="10">
        <f t="shared" ref="K701:K711" si="218">IF(OR(G701="",G701=0),"",I701/G701-1)</f>
        <v>0</v>
      </c>
      <c r="L701" s="8">
        <v>150</v>
      </c>
      <c r="M701" s="8">
        <v>175</v>
      </c>
      <c r="N701" s="10">
        <f t="shared" ref="N701:N711" si="219">IF(OR(H701="",H701=0),"",(H701-L701)/H701)</f>
        <v>0.4</v>
      </c>
      <c r="O701" s="10">
        <f t="shared" ref="O701:O711" si="220">IF(OR(I701="",I701=0),"",(I701-M701)/I701)</f>
        <v>0.39655172413793105</v>
      </c>
      <c r="P701" s="8">
        <f t="shared" ref="P701:P711" si="221">IF(H701="","",H701-L701)</f>
        <v>100</v>
      </c>
      <c r="Q701" s="8">
        <f t="shared" ref="Q701:Q711" si="222">IF(I701="","",I701-M701)</f>
        <v>115</v>
      </c>
      <c r="R701" s="8">
        <v>234.22</v>
      </c>
      <c r="S701" s="8">
        <v>316.2</v>
      </c>
      <c r="T701" s="11">
        <f t="shared" ref="T701:T711" si="223">IF(OR(S701="",F701="",F701=0),"",S701/F701)</f>
        <v>1.2647999999999999</v>
      </c>
      <c r="U701" s="7" t="s">
        <v>2046</v>
      </c>
      <c r="V701" s="7"/>
    </row>
    <row r="702" spans="1:22" x14ac:dyDescent="0.25">
      <c r="A702" s="7" t="s">
        <v>2047</v>
      </c>
      <c r="B702" s="7" t="s">
        <v>2048</v>
      </c>
      <c r="C702" s="7" t="s">
        <v>50</v>
      </c>
      <c r="D702" s="7"/>
      <c r="E702" s="7" t="s">
        <v>269</v>
      </c>
      <c r="F702" s="8">
        <v>350</v>
      </c>
      <c r="G702" s="8">
        <v>400</v>
      </c>
      <c r="H702" s="9">
        <f>IF(OR(F702="",F702=0),"",MAX(F702,IF(ISNUMBER('Нормы и нормо-часы'!K703),ROUNDUP('Нормы и нормо-часы'!K703/(1-$F$3),0),0)))</f>
        <v>360</v>
      </c>
      <c r="I702" s="9">
        <f>IF(OR(G702="",G702=0),"",MAX(G702,IF(ISNUMBER('Нормы и нормо-часы'!L703),ROUNDUP('Нормы и нормо-часы'!L703/(1-$F$3),0),0)))</f>
        <v>432</v>
      </c>
      <c r="J702" s="10">
        <f t="shared" si="217"/>
        <v>2.857142857142847E-2</v>
      </c>
      <c r="K702" s="10">
        <f t="shared" si="218"/>
        <v>8.0000000000000071E-2</v>
      </c>
      <c r="L702" s="8">
        <v>210</v>
      </c>
      <c r="M702" s="8">
        <v>240</v>
      </c>
      <c r="N702" s="10">
        <f t="shared" si="219"/>
        <v>0.41666666666666669</v>
      </c>
      <c r="O702" s="10">
        <f t="shared" si="220"/>
        <v>0.44444444444444442</v>
      </c>
      <c r="P702" s="8">
        <f t="shared" si="221"/>
        <v>150</v>
      </c>
      <c r="Q702" s="8">
        <f t="shared" si="222"/>
        <v>192</v>
      </c>
      <c r="R702" s="8">
        <v>447.24</v>
      </c>
      <c r="S702" s="8">
        <v>603.77</v>
      </c>
      <c r="T702" s="11">
        <f t="shared" si="223"/>
        <v>1.7250571428571428</v>
      </c>
      <c r="U702" s="7" t="s">
        <v>2049</v>
      </c>
      <c r="V702" s="7"/>
    </row>
    <row r="703" spans="1:22" x14ac:dyDescent="0.25">
      <c r="A703" s="7" t="s">
        <v>2050</v>
      </c>
      <c r="B703" s="7" t="s">
        <v>2051</v>
      </c>
      <c r="C703" s="7" t="s">
        <v>50</v>
      </c>
      <c r="D703" s="7"/>
      <c r="E703" s="7" t="s">
        <v>269</v>
      </c>
      <c r="F703" s="8">
        <v>300</v>
      </c>
      <c r="G703" s="8">
        <v>350</v>
      </c>
      <c r="H703" s="9">
        <f>IF(OR(F703="",F703=0),"",MAX(F703,IF(ISNUMBER('Нормы и нормо-часы'!K704),ROUNDUP('Нормы и нормо-часы'!K704/(1-$F$3),0),0)))</f>
        <v>300</v>
      </c>
      <c r="I703" s="9">
        <f>IF(OR(G703="",G703=0),"",MAX(G703,IF(ISNUMBER('Нормы и нормо-часы'!L704),ROUNDUP('Нормы и нормо-часы'!L704/(1-$F$3),0),0)))</f>
        <v>350</v>
      </c>
      <c r="J703" s="10">
        <f t="shared" si="217"/>
        <v>0</v>
      </c>
      <c r="K703" s="10">
        <f t="shared" si="218"/>
        <v>0</v>
      </c>
      <c r="L703" s="8">
        <v>180</v>
      </c>
      <c r="M703" s="8">
        <v>210</v>
      </c>
      <c r="N703" s="10">
        <f t="shared" si="219"/>
        <v>0.4</v>
      </c>
      <c r="O703" s="10">
        <f t="shared" si="220"/>
        <v>0.4</v>
      </c>
      <c r="P703" s="8">
        <f t="shared" si="221"/>
        <v>120</v>
      </c>
      <c r="Q703" s="8">
        <f t="shared" si="222"/>
        <v>140</v>
      </c>
      <c r="R703" s="8">
        <v>104.59</v>
      </c>
      <c r="S703" s="8">
        <v>141.19999999999999</v>
      </c>
      <c r="T703" s="11">
        <f t="shared" si="223"/>
        <v>0.47066666666666662</v>
      </c>
      <c r="U703" s="7" t="s">
        <v>2052</v>
      </c>
      <c r="V703" s="7"/>
    </row>
    <row r="704" spans="1:22" x14ac:dyDescent="0.25">
      <c r="A704" s="7" t="s">
        <v>2053</v>
      </c>
      <c r="B704" s="7" t="s">
        <v>2054</v>
      </c>
      <c r="C704" s="7" t="s">
        <v>50</v>
      </c>
      <c r="D704" s="7"/>
      <c r="E704" s="7" t="s">
        <v>269</v>
      </c>
      <c r="F704" s="8">
        <v>220</v>
      </c>
      <c r="G704" s="8">
        <v>260</v>
      </c>
      <c r="H704" s="9">
        <f>IF(OR(F704="",F704=0),"",MAX(F704,IF(ISNUMBER('Нормы и нормо-часы'!K705),ROUNDUP('Нормы и нормо-часы'!K705/(1-$F$3),0),0)))</f>
        <v>220</v>
      </c>
      <c r="I704" s="9">
        <f>IF(OR(G704="",G704=0),"",MAX(G704,IF(ISNUMBER('Нормы и нормо-часы'!L705),ROUNDUP('Нормы и нормо-часы'!L705/(1-$F$3),0),0)))</f>
        <v>260</v>
      </c>
      <c r="J704" s="10">
        <f t="shared" si="217"/>
        <v>0</v>
      </c>
      <c r="K704" s="10">
        <f t="shared" si="218"/>
        <v>0</v>
      </c>
      <c r="L704" s="8">
        <v>130</v>
      </c>
      <c r="M704" s="8">
        <v>150</v>
      </c>
      <c r="N704" s="10">
        <f t="shared" si="219"/>
        <v>0.40909090909090912</v>
      </c>
      <c r="O704" s="10">
        <f t="shared" si="220"/>
        <v>0.42307692307692307</v>
      </c>
      <c r="P704" s="8">
        <f t="shared" si="221"/>
        <v>90</v>
      </c>
      <c r="Q704" s="8">
        <f t="shared" si="222"/>
        <v>110</v>
      </c>
      <c r="R704" s="8">
        <v>104.59</v>
      </c>
      <c r="S704" s="8">
        <v>141.19999999999999</v>
      </c>
      <c r="T704" s="11">
        <f t="shared" si="223"/>
        <v>0.64181818181818173</v>
      </c>
      <c r="U704" s="7" t="s">
        <v>2055</v>
      </c>
      <c r="V704" s="7"/>
    </row>
    <row r="705" spans="1:22" x14ac:dyDescent="0.25">
      <c r="A705" s="7" t="s">
        <v>2056</v>
      </c>
      <c r="B705" s="7" t="s">
        <v>2057</v>
      </c>
      <c r="C705" s="7" t="s">
        <v>50</v>
      </c>
      <c r="D705" s="7"/>
      <c r="E705" s="7" t="s">
        <v>269</v>
      </c>
      <c r="F705" s="8">
        <v>260</v>
      </c>
      <c r="G705" s="8">
        <v>300</v>
      </c>
      <c r="H705" s="9">
        <f>IF(OR(F705="",F705=0),"",MAX(F705,IF(ISNUMBER('Нормы и нормо-часы'!K706),ROUNDUP('Нормы и нормо-часы'!K706/(1-$F$3),0),0)))</f>
        <v>260</v>
      </c>
      <c r="I705" s="9">
        <f>IF(OR(G705="",G705=0),"",MAX(G705,IF(ISNUMBER('Нормы и нормо-часы'!L706),ROUNDUP('Нормы и нормо-часы'!L706/(1-$F$3),0),0)))</f>
        <v>300</v>
      </c>
      <c r="J705" s="10">
        <f t="shared" si="217"/>
        <v>0</v>
      </c>
      <c r="K705" s="10">
        <f t="shared" si="218"/>
        <v>0</v>
      </c>
      <c r="L705" s="8">
        <v>155</v>
      </c>
      <c r="M705" s="8">
        <v>180</v>
      </c>
      <c r="N705" s="10">
        <f t="shared" si="219"/>
        <v>0.40384615384615385</v>
      </c>
      <c r="O705" s="10">
        <f t="shared" si="220"/>
        <v>0.4</v>
      </c>
      <c r="P705" s="8">
        <f t="shared" si="221"/>
        <v>105</v>
      </c>
      <c r="Q705" s="8">
        <f t="shared" si="222"/>
        <v>120</v>
      </c>
      <c r="R705" s="8">
        <v>104.59</v>
      </c>
      <c r="S705" s="8">
        <v>141.19999999999999</v>
      </c>
      <c r="T705" s="11">
        <f t="shared" si="223"/>
        <v>0.54307692307692301</v>
      </c>
      <c r="U705" s="7" t="s">
        <v>2055</v>
      </c>
      <c r="V705" s="7"/>
    </row>
    <row r="706" spans="1:22" x14ac:dyDescent="0.25">
      <c r="A706" s="7" t="s">
        <v>2058</v>
      </c>
      <c r="B706" s="7" t="s">
        <v>2059</v>
      </c>
      <c r="C706" s="7" t="s">
        <v>50</v>
      </c>
      <c r="D706" s="7"/>
      <c r="E706" s="7" t="s">
        <v>269</v>
      </c>
      <c r="F706" s="8">
        <v>400</v>
      </c>
      <c r="G706" s="8">
        <v>460</v>
      </c>
      <c r="H706" s="9">
        <f>IF(OR(F706="",F706=0),"",MAX(F706,IF(ISNUMBER('Нормы и нормо-часы'!K707),ROUNDUP('Нормы и нормо-часы'!K707/(1-$F$3),0),0)))</f>
        <v>400</v>
      </c>
      <c r="I706" s="9">
        <f>IF(OR(G706="",G706=0),"",MAX(G706,IF(ISNUMBER('Нормы и нормо-часы'!L707),ROUNDUP('Нормы и нормо-часы'!L707/(1-$F$3),0),0)))</f>
        <v>460</v>
      </c>
      <c r="J706" s="10">
        <f t="shared" si="217"/>
        <v>0</v>
      </c>
      <c r="K706" s="10">
        <f t="shared" si="218"/>
        <v>0</v>
      </c>
      <c r="L706" s="8">
        <v>240</v>
      </c>
      <c r="M706" s="8">
        <v>280</v>
      </c>
      <c r="N706" s="10">
        <f t="shared" si="219"/>
        <v>0.4</v>
      </c>
      <c r="O706" s="10">
        <f t="shared" si="220"/>
        <v>0.39130434782608697</v>
      </c>
      <c r="P706" s="8">
        <f t="shared" si="221"/>
        <v>160</v>
      </c>
      <c r="Q706" s="8">
        <f t="shared" si="222"/>
        <v>180</v>
      </c>
      <c r="R706" s="8">
        <v>167.97</v>
      </c>
      <c r="S706" s="8">
        <v>226.76</v>
      </c>
      <c r="T706" s="11">
        <f t="shared" si="223"/>
        <v>0.56689999999999996</v>
      </c>
      <c r="U706" s="7" t="s">
        <v>2060</v>
      </c>
      <c r="V706" s="7"/>
    </row>
    <row r="707" spans="1:22" x14ac:dyDescent="0.25">
      <c r="A707" s="7" t="s">
        <v>2061</v>
      </c>
      <c r="B707" s="7" t="s">
        <v>2062</v>
      </c>
      <c r="C707" s="7" t="s">
        <v>50</v>
      </c>
      <c r="D707" s="7"/>
      <c r="E707" s="7" t="s">
        <v>269</v>
      </c>
      <c r="F707" s="8">
        <v>350</v>
      </c>
      <c r="G707" s="8">
        <v>400</v>
      </c>
      <c r="H707" s="9">
        <f>IF(OR(F707="",F707=0),"",MAX(F707,IF(ISNUMBER('Нормы и нормо-часы'!K708),ROUNDUP('Нормы и нормо-часы'!K708/(1-$F$3),0),0)))</f>
        <v>360</v>
      </c>
      <c r="I707" s="9">
        <f>IF(OR(G707="",G707=0),"",MAX(G707,IF(ISNUMBER('Нормы и нормо-часы'!L708),ROUNDUP('Нормы и нормо-часы'!L708/(1-$F$3),0),0)))</f>
        <v>432</v>
      </c>
      <c r="J707" s="10">
        <f t="shared" si="217"/>
        <v>2.857142857142847E-2</v>
      </c>
      <c r="K707" s="10">
        <f t="shared" si="218"/>
        <v>8.0000000000000071E-2</v>
      </c>
      <c r="L707" s="8">
        <v>210</v>
      </c>
      <c r="M707" s="8">
        <v>240</v>
      </c>
      <c r="N707" s="10">
        <f t="shared" si="219"/>
        <v>0.41666666666666669</v>
      </c>
      <c r="O707" s="10">
        <f t="shared" si="220"/>
        <v>0.44444444444444442</v>
      </c>
      <c r="P707" s="8">
        <f t="shared" si="221"/>
        <v>150</v>
      </c>
      <c r="Q707" s="8">
        <f t="shared" si="222"/>
        <v>192</v>
      </c>
      <c r="R707" s="8">
        <v>367.92</v>
      </c>
      <c r="S707" s="8">
        <v>496.69</v>
      </c>
      <c r="T707" s="11">
        <f t="shared" si="223"/>
        <v>1.4191142857142858</v>
      </c>
      <c r="U707" s="7" t="s">
        <v>2063</v>
      </c>
      <c r="V707" s="7" t="s">
        <v>2064</v>
      </c>
    </row>
    <row r="708" spans="1:22" x14ac:dyDescent="0.25">
      <c r="A708" s="7" t="s">
        <v>2065</v>
      </c>
      <c r="B708" s="7" t="s">
        <v>2066</v>
      </c>
      <c r="C708" s="7" t="s">
        <v>50</v>
      </c>
      <c r="D708" s="7"/>
      <c r="E708" s="7" t="s">
        <v>269</v>
      </c>
      <c r="F708" s="8">
        <v>170</v>
      </c>
      <c r="G708" s="8">
        <v>200</v>
      </c>
      <c r="H708" s="9">
        <f>IF(OR(F708="",F708=0),"",MAX(F708,IF(ISNUMBER('Нормы и нормо-часы'!K709),ROUNDUP('Нормы и нормо-часы'!K709/(1-$F$3),0),0)))</f>
        <v>170</v>
      </c>
      <c r="I708" s="9">
        <f>IF(OR(G708="",G708=0),"",MAX(G708,IF(ISNUMBER('Нормы и нормо-часы'!L709),ROUNDUP('Нормы и нормо-часы'!L709/(1-$F$3),0),0)))</f>
        <v>200</v>
      </c>
      <c r="J708" s="10">
        <f t="shared" si="217"/>
        <v>0</v>
      </c>
      <c r="K708" s="10">
        <f t="shared" si="218"/>
        <v>0</v>
      </c>
      <c r="L708" s="8">
        <v>100</v>
      </c>
      <c r="M708" s="8">
        <v>120</v>
      </c>
      <c r="N708" s="10">
        <f t="shared" si="219"/>
        <v>0.41176470588235292</v>
      </c>
      <c r="O708" s="10">
        <f t="shared" si="220"/>
        <v>0.4</v>
      </c>
      <c r="P708" s="8">
        <f t="shared" si="221"/>
        <v>70</v>
      </c>
      <c r="Q708" s="8">
        <f t="shared" si="222"/>
        <v>80</v>
      </c>
      <c r="R708" s="8">
        <v>162.43</v>
      </c>
      <c r="S708" s="8">
        <v>219.28</v>
      </c>
      <c r="T708" s="11">
        <f t="shared" si="223"/>
        <v>1.2898823529411765</v>
      </c>
      <c r="U708" s="7" t="s">
        <v>2067</v>
      </c>
      <c r="V708" s="7"/>
    </row>
    <row r="709" spans="1:22" x14ac:dyDescent="0.25">
      <c r="A709" s="7" t="s">
        <v>2068</v>
      </c>
      <c r="B709" s="7" t="s">
        <v>2069</v>
      </c>
      <c r="C709" s="7" t="s">
        <v>50</v>
      </c>
      <c r="D709" s="7"/>
      <c r="E709" s="7" t="s">
        <v>269</v>
      </c>
      <c r="F709" s="8">
        <v>150</v>
      </c>
      <c r="G709" s="8">
        <v>175</v>
      </c>
      <c r="H709" s="9">
        <f>IF(OR(F709="",F709=0),"",MAX(F709,IF(ISNUMBER('Нормы и нормо-часы'!K710),ROUNDUP('Нормы и нормо-часы'!K710/(1-$F$3),0),0)))</f>
        <v>150</v>
      </c>
      <c r="I709" s="9">
        <f>IF(OR(G709="",G709=0),"",MAX(G709,IF(ISNUMBER('Нормы и нормо-часы'!L710),ROUNDUP('Нормы и нормо-часы'!L710/(1-$F$3),0),0)))</f>
        <v>175</v>
      </c>
      <c r="J709" s="10">
        <f t="shared" si="217"/>
        <v>0</v>
      </c>
      <c r="K709" s="10">
        <f t="shared" si="218"/>
        <v>0</v>
      </c>
      <c r="L709" s="8">
        <v>90</v>
      </c>
      <c r="M709" s="8">
        <v>105</v>
      </c>
      <c r="N709" s="10">
        <f t="shared" si="219"/>
        <v>0.4</v>
      </c>
      <c r="O709" s="10">
        <f t="shared" si="220"/>
        <v>0.4</v>
      </c>
      <c r="P709" s="8">
        <f t="shared" si="221"/>
        <v>60</v>
      </c>
      <c r="Q709" s="8">
        <f t="shared" si="222"/>
        <v>70</v>
      </c>
      <c r="R709" s="8">
        <v>113.21</v>
      </c>
      <c r="S709" s="8">
        <v>152.83000000000001</v>
      </c>
      <c r="T709" s="11">
        <f t="shared" si="223"/>
        <v>1.0188666666666668</v>
      </c>
      <c r="U709" s="7" t="s">
        <v>2070</v>
      </c>
      <c r="V709" s="7"/>
    </row>
    <row r="710" spans="1:22" x14ac:dyDescent="0.25">
      <c r="A710" s="12" t="s">
        <v>2071</v>
      </c>
      <c r="B710" s="12" t="s">
        <v>2072</v>
      </c>
      <c r="C710" s="12" t="s">
        <v>50</v>
      </c>
      <c r="D710" s="12" t="s">
        <v>58</v>
      </c>
      <c r="E710" s="7" t="s">
        <v>35</v>
      </c>
      <c r="F710" s="8">
        <v>60</v>
      </c>
      <c r="G710" s="8">
        <v>70</v>
      </c>
      <c r="H710" s="9">
        <f>IF(OR(F710="",F710=0),"",MAX(F710,IF(ISNUMBER('Нормы и нормо-часы'!K711),ROUNDUP('Нормы и нормо-часы'!K711/(1-$F$3),0),0)))</f>
        <v>60</v>
      </c>
      <c r="I710" s="9">
        <f>IF(OR(G710="",G710=0),"",MAX(G710,IF(ISNUMBER('Нормы и нормо-часы'!L711),ROUNDUP('Нормы и нормо-часы'!L711/(1-$F$3),0),0)))</f>
        <v>70</v>
      </c>
      <c r="J710" s="10">
        <f t="shared" si="217"/>
        <v>0</v>
      </c>
      <c r="K710" s="10">
        <f t="shared" si="218"/>
        <v>0</v>
      </c>
      <c r="L710" s="8">
        <v>36</v>
      </c>
      <c r="M710" s="8">
        <v>42</v>
      </c>
      <c r="N710" s="10">
        <f t="shared" si="219"/>
        <v>0.4</v>
      </c>
      <c r="O710" s="10">
        <f t="shared" si="220"/>
        <v>0.4</v>
      </c>
      <c r="P710" s="8">
        <f t="shared" si="221"/>
        <v>24</v>
      </c>
      <c r="Q710" s="8">
        <f t="shared" si="222"/>
        <v>28</v>
      </c>
      <c r="R710" s="8"/>
      <c r="S710" s="8"/>
      <c r="T710" s="11" t="str">
        <f t="shared" si="223"/>
        <v/>
      </c>
      <c r="U710" s="7" t="s">
        <v>2073</v>
      </c>
      <c r="V710" s="7"/>
    </row>
    <row r="711" spans="1:22" x14ac:dyDescent="0.25">
      <c r="A711" s="12" t="s">
        <v>2074</v>
      </c>
      <c r="B711" s="12" t="s">
        <v>2075</v>
      </c>
      <c r="C711" s="12" t="s">
        <v>50</v>
      </c>
      <c r="D711" s="12" t="s">
        <v>58</v>
      </c>
      <c r="E711" s="7" t="s">
        <v>269</v>
      </c>
      <c r="F711" s="8">
        <v>400</v>
      </c>
      <c r="G711" s="8">
        <v>460</v>
      </c>
      <c r="H711" s="9">
        <f>IF(OR(F711="",F711=0),"",MAX(F711,IF(ISNUMBER('Нормы и нормо-часы'!K712),ROUNDUP('Нормы и нормо-часы'!K712/(1-$F$3),0),0)))</f>
        <v>400</v>
      </c>
      <c r="I711" s="9">
        <f>IF(OR(G711="",G711=0),"",MAX(G711,IF(ISNUMBER('Нормы и нормо-часы'!L712),ROUNDUP('Нормы и нормо-часы'!L712/(1-$F$3),0),0)))</f>
        <v>460</v>
      </c>
      <c r="J711" s="10">
        <f t="shared" si="217"/>
        <v>0</v>
      </c>
      <c r="K711" s="10">
        <f t="shared" si="218"/>
        <v>0</v>
      </c>
      <c r="L711" s="8">
        <v>240</v>
      </c>
      <c r="M711" s="8">
        <v>280</v>
      </c>
      <c r="N711" s="10">
        <f t="shared" si="219"/>
        <v>0.4</v>
      </c>
      <c r="O711" s="10">
        <f t="shared" si="220"/>
        <v>0.39130434782608697</v>
      </c>
      <c r="P711" s="8">
        <f t="shared" si="221"/>
        <v>160</v>
      </c>
      <c r="Q711" s="8">
        <f t="shared" si="222"/>
        <v>180</v>
      </c>
      <c r="R711" s="8"/>
      <c r="S711" s="8"/>
      <c r="T711" s="11" t="str">
        <f t="shared" si="223"/>
        <v/>
      </c>
      <c r="U711" s="7" t="s">
        <v>2076</v>
      </c>
      <c r="V711" s="7"/>
    </row>
    <row r="712" spans="1:22" x14ac:dyDescent="0.25">
      <c r="A712" s="5" t="s">
        <v>2077</v>
      </c>
      <c r="B712" s="6"/>
      <c r="C712" s="6"/>
      <c r="D712" s="6"/>
      <c r="E712" s="6"/>
      <c r="F712" s="6"/>
      <c r="G712" s="6"/>
      <c r="H712" s="6"/>
      <c r="I712" s="6"/>
      <c r="J712" s="6"/>
      <c r="K712" s="6"/>
      <c r="L712" s="6"/>
      <c r="M712" s="6"/>
      <c r="N712" s="6"/>
      <c r="O712" s="6"/>
      <c r="P712" s="6"/>
      <c r="Q712" s="6"/>
      <c r="R712" s="6"/>
      <c r="S712" s="6"/>
      <c r="T712" s="6"/>
      <c r="U712" s="6"/>
      <c r="V712" s="6"/>
    </row>
    <row r="713" spans="1:22" x14ac:dyDescent="0.25">
      <c r="A713" s="7" t="s">
        <v>2078</v>
      </c>
      <c r="B713" s="7" t="s">
        <v>2079</v>
      </c>
      <c r="C713" s="7" t="s">
        <v>54</v>
      </c>
      <c r="D713" s="7"/>
      <c r="E713" s="7" t="s">
        <v>269</v>
      </c>
      <c r="F713" s="8">
        <v>600</v>
      </c>
      <c r="G713" s="8">
        <v>700</v>
      </c>
      <c r="H713" s="9">
        <f>IF(OR(F713="",F713=0),"",MAX(F713,IF(ISNUMBER('Нормы и нормо-часы'!K714),ROUNDUP('Нормы и нормо-часы'!K714/(1-$F$3),0),0)))</f>
        <v>720</v>
      </c>
      <c r="I713" s="9">
        <f>IF(OR(G713="",G713=0),"",MAX(G713,IF(ISNUMBER('Нормы и нормо-часы'!L714),ROUNDUP('Нормы и нормо-часы'!L714/(1-$F$3),0),0)))</f>
        <v>864</v>
      </c>
      <c r="J713" s="10">
        <f t="shared" ref="J713:K717" si="224">IF(OR(F713="",F713=0),"",H713/F713-1)</f>
        <v>0.19999999999999996</v>
      </c>
      <c r="K713" s="10">
        <f t="shared" si="224"/>
        <v>0.23428571428571421</v>
      </c>
      <c r="L713" s="8">
        <v>360</v>
      </c>
      <c r="M713" s="8">
        <v>420</v>
      </c>
      <c r="N713" s="10">
        <f t="shared" ref="N713:O717" si="225">IF(OR(H713="",H713=0),"",(H713-L713)/H713)</f>
        <v>0.5</v>
      </c>
      <c r="O713" s="10">
        <f t="shared" si="225"/>
        <v>0.51388888888888884</v>
      </c>
      <c r="P713" s="8">
        <f t="shared" ref="P713:Q717" si="226">IF(H713="","",H713-L713)</f>
        <v>360</v>
      </c>
      <c r="Q713" s="8">
        <f t="shared" si="226"/>
        <v>444</v>
      </c>
      <c r="R713" s="8">
        <v>393.76</v>
      </c>
      <c r="S713" s="8">
        <v>531.58000000000004</v>
      </c>
      <c r="T713" s="11">
        <f>IF(OR(S713="",F713="",F713=0),"",S713/F713)</f>
        <v>0.88596666666666668</v>
      </c>
      <c r="U713" s="7" t="s">
        <v>2080</v>
      </c>
      <c r="V713" s="7"/>
    </row>
    <row r="714" spans="1:22" x14ac:dyDescent="0.25">
      <c r="A714" s="7" t="s">
        <v>2081</v>
      </c>
      <c r="B714" s="7" t="s">
        <v>2082</v>
      </c>
      <c r="C714" s="7" t="s">
        <v>54</v>
      </c>
      <c r="D714" s="7"/>
      <c r="E714" s="7" t="s">
        <v>269</v>
      </c>
      <c r="F714" s="8">
        <v>550</v>
      </c>
      <c r="G714" s="8">
        <v>650</v>
      </c>
      <c r="H714" s="9">
        <f>IF(OR(F714="",F714=0),"",MAX(F714,IF(ISNUMBER('Нормы и нормо-часы'!K715),ROUNDUP('Нормы и нормо-часы'!K715/(1-$F$3),0),0)))</f>
        <v>600</v>
      </c>
      <c r="I714" s="9">
        <f>IF(OR(G714="",G714=0),"",MAX(G714,IF(ISNUMBER('Нормы и нормо-часы'!L715),ROUNDUP('Нормы и нормо-часы'!L715/(1-$F$3),0),0)))</f>
        <v>720</v>
      </c>
      <c r="J714" s="10">
        <f t="shared" si="224"/>
        <v>9.0909090909090828E-2</v>
      </c>
      <c r="K714" s="10">
        <f t="shared" si="224"/>
        <v>0.10769230769230775</v>
      </c>
      <c r="L714" s="8">
        <v>330</v>
      </c>
      <c r="M714" s="8">
        <v>390</v>
      </c>
      <c r="N714" s="10">
        <f t="shared" si="225"/>
        <v>0.45</v>
      </c>
      <c r="O714" s="10">
        <f t="shared" si="225"/>
        <v>0.45833333333333331</v>
      </c>
      <c r="P714" s="8">
        <f t="shared" si="226"/>
        <v>270</v>
      </c>
      <c r="Q714" s="8">
        <f t="shared" si="226"/>
        <v>330</v>
      </c>
      <c r="R714" s="8">
        <v>393.76</v>
      </c>
      <c r="S714" s="8">
        <v>531.58000000000004</v>
      </c>
      <c r="T714" s="11">
        <f>IF(OR(S714="",F714="",F714=0),"",S714/F714)</f>
        <v>0.96650909090909098</v>
      </c>
      <c r="U714" s="7" t="s">
        <v>2083</v>
      </c>
      <c r="V714" s="7"/>
    </row>
    <row r="715" spans="1:22" x14ac:dyDescent="0.25">
      <c r="A715" s="7" t="s">
        <v>2084</v>
      </c>
      <c r="B715" s="7" t="s">
        <v>2085</v>
      </c>
      <c r="C715" s="7" t="s">
        <v>177</v>
      </c>
      <c r="D715" s="7"/>
      <c r="E715" s="7" t="s">
        <v>269</v>
      </c>
      <c r="F715" s="8">
        <v>900</v>
      </c>
      <c r="G715" s="8">
        <v>1050</v>
      </c>
      <c r="H715" s="9">
        <f>IF(OR(F715="",F715=0),"",MAX(F715,IF(ISNUMBER('Нормы и нормо-часы'!K716),ROUNDUP('Нормы и нормо-часы'!K716/(1-$F$3),0),0)))</f>
        <v>960</v>
      </c>
      <c r="I715" s="9">
        <f>IF(OR(G715="",G715=0),"",MAX(G715,IF(ISNUMBER('Нормы и нормо-часы'!L716),ROUNDUP('Нормы и нормо-часы'!L716/(1-$F$3),0),0)))</f>
        <v>1152</v>
      </c>
      <c r="J715" s="10">
        <f t="shared" si="224"/>
        <v>6.6666666666666652E-2</v>
      </c>
      <c r="K715" s="10">
        <f t="shared" si="224"/>
        <v>9.7142857142857197E-2</v>
      </c>
      <c r="L715" s="8">
        <v>540</v>
      </c>
      <c r="M715" s="8">
        <v>630</v>
      </c>
      <c r="N715" s="10">
        <f t="shared" si="225"/>
        <v>0.4375</v>
      </c>
      <c r="O715" s="10">
        <f t="shared" si="225"/>
        <v>0.453125</v>
      </c>
      <c r="P715" s="8">
        <f t="shared" si="226"/>
        <v>420</v>
      </c>
      <c r="Q715" s="8">
        <f t="shared" si="226"/>
        <v>522</v>
      </c>
      <c r="R715" s="8">
        <v>1058.23</v>
      </c>
      <c r="S715" s="8">
        <v>1428.61</v>
      </c>
      <c r="T715" s="11">
        <f>IF(OR(S715="",F715="",F715=0),"",S715/F715)</f>
        <v>1.5873444444444442</v>
      </c>
      <c r="U715" s="7" t="s">
        <v>100</v>
      </c>
      <c r="V715" s="7"/>
    </row>
    <row r="716" spans="1:22" x14ac:dyDescent="0.25">
      <c r="A716" s="12" t="s">
        <v>2086</v>
      </c>
      <c r="B716" s="12" t="s">
        <v>2087</v>
      </c>
      <c r="C716" s="12" t="s">
        <v>54</v>
      </c>
      <c r="D716" s="12" t="s">
        <v>58</v>
      </c>
      <c r="E716" s="7" t="s">
        <v>203</v>
      </c>
      <c r="F716" s="8">
        <v>4000</v>
      </c>
      <c r="G716" s="8">
        <v>4600</v>
      </c>
      <c r="H716" s="9">
        <f>IF(OR(F716="",F716=0),"",MAX(F716,IF(ISNUMBER('Нормы и нормо-часы'!K717),ROUNDUP('Нормы и нормо-часы'!K717/(1-$F$3),0),0)))</f>
        <v>4000</v>
      </c>
      <c r="I716" s="9">
        <f>IF(OR(G716="",G716=0),"",MAX(G716,IF(ISNUMBER('Нормы и нормо-часы'!L717),ROUNDUP('Нормы и нормо-часы'!L717/(1-$F$3),0),0)))</f>
        <v>4600</v>
      </c>
      <c r="J716" s="10">
        <f t="shared" si="224"/>
        <v>0</v>
      </c>
      <c r="K716" s="10">
        <f t="shared" si="224"/>
        <v>0</v>
      </c>
      <c r="L716" s="8">
        <v>2400</v>
      </c>
      <c r="M716" s="8">
        <v>2800</v>
      </c>
      <c r="N716" s="10">
        <f t="shared" si="225"/>
        <v>0.4</v>
      </c>
      <c r="O716" s="10">
        <f t="shared" si="225"/>
        <v>0.39130434782608697</v>
      </c>
      <c r="P716" s="8">
        <f t="shared" si="226"/>
        <v>1600</v>
      </c>
      <c r="Q716" s="8">
        <f t="shared" si="226"/>
        <v>1800</v>
      </c>
      <c r="R716" s="8"/>
      <c r="S716" s="8"/>
      <c r="T716" s="11" t="str">
        <f>IF(OR(S716="",F716="",F716=0),"",S716/F716)</f>
        <v/>
      </c>
      <c r="U716" s="7" t="s">
        <v>100</v>
      </c>
      <c r="V716" s="7"/>
    </row>
    <row r="717" spans="1:22" x14ac:dyDescent="0.25">
      <c r="A717" s="12" t="s">
        <v>2088</v>
      </c>
      <c r="B717" s="12" t="s">
        <v>2089</v>
      </c>
      <c r="C717" s="12" t="s">
        <v>54</v>
      </c>
      <c r="D717" s="12" t="s">
        <v>58</v>
      </c>
      <c r="E717" s="7" t="s">
        <v>35</v>
      </c>
      <c r="F717" s="8">
        <v>300</v>
      </c>
      <c r="G717" s="8">
        <v>350</v>
      </c>
      <c r="H717" s="9">
        <f>IF(OR(F717="",F717=0),"",MAX(F717,IF(ISNUMBER('Нормы и нормо-часы'!K718),ROUNDUP('Нормы и нормо-часы'!K718/(1-$F$3),0),0)))</f>
        <v>300</v>
      </c>
      <c r="I717" s="9">
        <f>IF(OR(G717="",G717=0),"",MAX(G717,IF(ISNUMBER('Нормы и нормо-часы'!L718),ROUNDUP('Нормы и нормо-часы'!L718/(1-$F$3),0),0)))</f>
        <v>350</v>
      </c>
      <c r="J717" s="10">
        <f t="shared" si="224"/>
        <v>0</v>
      </c>
      <c r="K717" s="10">
        <f t="shared" si="224"/>
        <v>0</v>
      </c>
      <c r="L717" s="8">
        <v>180</v>
      </c>
      <c r="M717" s="8">
        <v>210</v>
      </c>
      <c r="N717" s="10">
        <f t="shared" si="225"/>
        <v>0.4</v>
      </c>
      <c r="O717" s="10">
        <f t="shared" si="225"/>
        <v>0.4</v>
      </c>
      <c r="P717" s="8">
        <f t="shared" si="226"/>
        <v>120</v>
      </c>
      <c r="Q717" s="8">
        <f t="shared" si="226"/>
        <v>140</v>
      </c>
      <c r="R717" s="8"/>
      <c r="S717" s="8"/>
      <c r="T717" s="11" t="str">
        <f>IF(OR(S717="",F717="",F717=0),"",S717/F717)</f>
        <v/>
      </c>
      <c r="U717" s="7" t="s">
        <v>100</v>
      </c>
      <c r="V717" s="7"/>
    </row>
    <row r="718" spans="1:22" x14ac:dyDescent="0.25">
      <c r="A718" s="5" t="s">
        <v>2090</v>
      </c>
      <c r="B718" s="6"/>
      <c r="C718" s="6"/>
      <c r="D718" s="6"/>
      <c r="E718" s="6"/>
      <c r="F718" s="6"/>
      <c r="G718" s="6"/>
      <c r="H718" s="6"/>
      <c r="I718" s="6"/>
      <c r="J718" s="6"/>
      <c r="K718" s="6"/>
      <c r="L718" s="6"/>
      <c r="M718" s="6"/>
      <c r="N718" s="6"/>
      <c r="O718" s="6"/>
      <c r="P718" s="6"/>
      <c r="Q718" s="6"/>
      <c r="R718" s="6"/>
      <c r="S718" s="6"/>
      <c r="T718" s="6"/>
      <c r="U718" s="6"/>
      <c r="V718" s="6"/>
    </row>
    <row r="719" spans="1:22" x14ac:dyDescent="0.25">
      <c r="A719" s="7" t="s">
        <v>2091</v>
      </c>
      <c r="B719" s="7" t="s">
        <v>2092</v>
      </c>
      <c r="C719" s="7" t="s">
        <v>54</v>
      </c>
      <c r="D719" s="7"/>
      <c r="E719" s="7" t="s">
        <v>396</v>
      </c>
      <c r="F719" s="8">
        <v>1500</v>
      </c>
      <c r="G719" s="8">
        <v>1750</v>
      </c>
      <c r="H719" s="9">
        <f>IF(OR(F719="",F719=0),"",MAX(F719,IF(ISNUMBER('Нормы и нормо-часы'!K720),ROUNDUP('Нормы и нормо-часы'!K720/(1-$F$3),0),0)))</f>
        <v>1600</v>
      </c>
      <c r="I719" s="9">
        <f>IF(OR(G719="",G719=0),"",MAX(G719,IF(ISNUMBER('Нормы и нормо-часы'!L720),ROUNDUP('Нормы и нормо-часы'!L720/(1-$F$3),0),0)))</f>
        <v>1900</v>
      </c>
      <c r="J719" s="10">
        <f t="shared" ref="J719:J753" si="227">IF(OR(F719="",F719=0),"",H719/F719-1)</f>
        <v>6.6666666666666652E-2</v>
      </c>
      <c r="K719" s="10">
        <f t="shared" ref="K719:K753" si="228">IF(OR(G719="",G719=0),"",I719/G719-1)</f>
        <v>8.5714285714285632E-2</v>
      </c>
      <c r="L719" s="8">
        <v>900</v>
      </c>
      <c r="M719" s="8">
        <v>1050</v>
      </c>
      <c r="N719" s="10">
        <f t="shared" ref="N719:N753" si="229">IF(OR(H719="",H719=0),"",(H719-L719)/H719)</f>
        <v>0.4375</v>
      </c>
      <c r="O719" s="10">
        <f t="shared" ref="O719:O753" si="230">IF(OR(I719="",I719=0),"",(I719-M719)/I719)</f>
        <v>0.44736842105263158</v>
      </c>
      <c r="P719" s="8">
        <f t="shared" ref="P719:P753" si="231">IF(H719="","",H719-L719)</f>
        <v>700</v>
      </c>
      <c r="Q719" s="8">
        <f t="shared" ref="Q719:Q753" si="232">IF(I719="","",I719-M719)</f>
        <v>850</v>
      </c>
      <c r="R719" s="8">
        <v>4113.68</v>
      </c>
      <c r="S719" s="8">
        <v>5553.47</v>
      </c>
      <c r="T719" s="11">
        <f t="shared" ref="T719:T753" si="233">IF(OR(S719="",F719="",F719=0),"",S719/F719)</f>
        <v>3.7023133333333336</v>
      </c>
      <c r="U719" s="7" t="s">
        <v>2093</v>
      </c>
      <c r="V719" s="7" t="s">
        <v>2094</v>
      </c>
    </row>
    <row r="720" spans="1:22" x14ac:dyDescent="0.25">
      <c r="A720" s="7" t="s">
        <v>2095</v>
      </c>
      <c r="B720" s="7" t="s">
        <v>2096</v>
      </c>
      <c r="C720" s="7" t="s">
        <v>54</v>
      </c>
      <c r="D720" s="7"/>
      <c r="E720" s="7" t="s">
        <v>355</v>
      </c>
      <c r="F720" s="8">
        <v>1300</v>
      </c>
      <c r="G720" s="8">
        <v>1500</v>
      </c>
      <c r="H720" s="9">
        <f>IF(OR(F720="",F720=0),"",MAX(F720,IF(ISNUMBER('Нормы и нормо-часы'!K721),ROUNDUP('Нормы и нормо-часы'!K721/(1-$F$3),0),0)))</f>
        <v>1387</v>
      </c>
      <c r="I720" s="9">
        <f>IF(OR(G720="",G720=0),"",MAX(G720,IF(ISNUMBER('Нормы и нормо-часы'!L721),ROUNDUP('Нормы и нормо-часы'!L721/(1-$F$3),0),0)))</f>
        <v>1647</v>
      </c>
      <c r="J720" s="10">
        <f t="shared" si="227"/>
        <v>6.6923076923076863E-2</v>
      </c>
      <c r="K720" s="10">
        <f t="shared" si="228"/>
        <v>9.8000000000000087E-2</v>
      </c>
      <c r="L720" s="8">
        <v>800</v>
      </c>
      <c r="M720" s="8">
        <v>920</v>
      </c>
      <c r="N720" s="10">
        <f t="shared" si="229"/>
        <v>0.42321557317952413</v>
      </c>
      <c r="O720" s="10">
        <f t="shared" si="230"/>
        <v>0.44140862173649059</v>
      </c>
      <c r="P720" s="8">
        <f t="shared" si="231"/>
        <v>587</v>
      </c>
      <c r="Q720" s="8">
        <f t="shared" si="232"/>
        <v>727</v>
      </c>
      <c r="R720" s="8">
        <v>2216.1799999999998</v>
      </c>
      <c r="S720" s="8">
        <v>2991.84</v>
      </c>
      <c r="T720" s="11">
        <f t="shared" si="233"/>
        <v>2.3014153846153849</v>
      </c>
      <c r="U720" s="7" t="s">
        <v>2097</v>
      </c>
      <c r="V720" s="7"/>
    </row>
    <row r="721" spans="1:22" x14ac:dyDescent="0.25">
      <c r="A721" s="7" t="s">
        <v>2098</v>
      </c>
      <c r="B721" s="7" t="s">
        <v>2099</v>
      </c>
      <c r="C721" s="7" t="s">
        <v>54</v>
      </c>
      <c r="D721" s="7"/>
      <c r="E721" s="7" t="s">
        <v>355</v>
      </c>
      <c r="F721" s="8">
        <v>1100</v>
      </c>
      <c r="G721" s="8">
        <v>1300</v>
      </c>
      <c r="H721" s="9">
        <f>IF(OR(F721="",F721=0),"",MAX(F721,IF(ISNUMBER('Нормы и нормо-часы'!K722),ROUNDUP('Нормы и нормо-часы'!K722/(1-$F$3),0),0)))</f>
        <v>1100</v>
      </c>
      <c r="I721" s="9">
        <f>IF(OR(G721="",G721=0),"",MAX(G721,IF(ISNUMBER('Нормы и нормо-часы'!L722),ROUNDUP('Нормы и нормо-часы'!L722/(1-$F$3),0),0)))</f>
        <v>1300</v>
      </c>
      <c r="J721" s="10">
        <f t="shared" si="227"/>
        <v>0</v>
      </c>
      <c r="K721" s="10">
        <f t="shared" si="228"/>
        <v>0</v>
      </c>
      <c r="L721" s="8">
        <v>680</v>
      </c>
      <c r="M721" s="8">
        <v>790</v>
      </c>
      <c r="N721" s="10">
        <f t="shared" si="229"/>
        <v>0.38181818181818183</v>
      </c>
      <c r="O721" s="10">
        <f t="shared" si="230"/>
        <v>0.3923076923076923</v>
      </c>
      <c r="P721" s="8">
        <f t="shared" si="231"/>
        <v>420</v>
      </c>
      <c r="Q721" s="8">
        <f t="shared" si="232"/>
        <v>510</v>
      </c>
      <c r="R721" s="8">
        <v>1855.8</v>
      </c>
      <c r="S721" s="8">
        <v>2505.33</v>
      </c>
      <c r="T721" s="11">
        <f t="shared" si="233"/>
        <v>2.2775727272727271</v>
      </c>
      <c r="U721" s="7" t="s">
        <v>2100</v>
      </c>
      <c r="V721" s="7"/>
    </row>
    <row r="722" spans="1:22" x14ac:dyDescent="0.25">
      <c r="A722" s="7" t="s">
        <v>2101</v>
      </c>
      <c r="B722" s="7" t="s">
        <v>2102</v>
      </c>
      <c r="C722" s="7" t="s">
        <v>28</v>
      </c>
      <c r="D722" s="7"/>
      <c r="E722" s="7" t="s">
        <v>355</v>
      </c>
      <c r="F722" s="8">
        <v>4500</v>
      </c>
      <c r="G722" s="8">
        <v>5200</v>
      </c>
      <c r="H722" s="9">
        <f>IF(OR(F722="",F722=0),"",MAX(F722,IF(ISNUMBER('Нормы и нормо-часы'!K723),ROUNDUP('Нормы и нормо-часы'!K723/(1-$F$3),0),0)))</f>
        <v>4800</v>
      </c>
      <c r="I722" s="9">
        <f>IF(OR(G722="",G722=0),"",MAX(G722,IF(ISNUMBER('Нормы и нормо-часы'!L723),ROUNDUP('Нормы и нормо-часы'!L723/(1-$F$3),0),0)))</f>
        <v>5700</v>
      </c>
      <c r="J722" s="10">
        <f t="shared" si="227"/>
        <v>6.6666666666666652E-2</v>
      </c>
      <c r="K722" s="10">
        <f t="shared" si="228"/>
        <v>9.6153846153846256E-2</v>
      </c>
      <c r="L722" s="8">
        <v>2800</v>
      </c>
      <c r="M722" s="8">
        <v>3200</v>
      </c>
      <c r="N722" s="10">
        <f t="shared" si="229"/>
        <v>0.41666666666666669</v>
      </c>
      <c r="O722" s="10">
        <f t="shared" si="230"/>
        <v>0.43859649122807015</v>
      </c>
      <c r="P722" s="8">
        <f t="shared" si="231"/>
        <v>2000</v>
      </c>
      <c r="Q722" s="8">
        <f t="shared" si="232"/>
        <v>2500</v>
      </c>
      <c r="R722" s="8">
        <v>7371.62</v>
      </c>
      <c r="S722" s="8">
        <v>9951.69</v>
      </c>
      <c r="T722" s="11">
        <f t="shared" si="233"/>
        <v>2.2114866666666666</v>
      </c>
      <c r="U722" s="7" t="s">
        <v>2103</v>
      </c>
      <c r="V722" s="7" t="s">
        <v>2104</v>
      </c>
    </row>
    <row r="723" spans="1:22" x14ac:dyDescent="0.25">
      <c r="A723" s="7" t="s">
        <v>2105</v>
      </c>
      <c r="B723" s="7" t="s">
        <v>2106</v>
      </c>
      <c r="C723" s="7" t="s">
        <v>54</v>
      </c>
      <c r="D723" s="7"/>
      <c r="E723" s="7" t="s">
        <v>355</v>
      </c>
      <c r="F723" s="8">
        <v>1300</v>
      </c>
      <c r="G723" s="8">
        <v>1500</v>
      </c>
      <c r="H723" s="9">
        <f>IF(OR(F723="",F723=0),"",MAX(F723,IF(ISNUMBER('Нормы и нормо-часы'!K724),ROUNDUP('Нормы и нормо-часы'!K724/(1-$F$3),0),0)))</f>
        <v>1300</v>
      </c>
      <c r="I723" s="9">
        <f>IF(OR(G723="",G723=0),"",MAX(G723,IF(ISNUMBER('Нормы и нормо-часы'!L724),ROUNDUP('Нормы и нормо-часы'!L724/(1-$F$3),0),0)))</f>
        <v>1500</v>
      </c>
      <c r="J723" s="10">
        <f t="shared" si="227"/>
        <v>0</v>
      </c>
      <c r="K723" s="10">
        <f t="shared" si="228"/>
        <v>0</v>
      </c>
      <c r="L723" s="8">
        <v>800</v>
      </c>
      <c r="M723" s="8">
        <v>920</v>
      </c>
      <c r="N723" s="10">
        <f t="shared" si="229"/>
        <v>0.38461538461538464</v>
      </c>
      <c r="O723" s="10">
        <f t="shared" si="230"/>
        <v>0.38666666666666666</v>
      </c>
      <c r="P723" s="8">
        <f t="shared" si="231"/>
        <v>500</v>
      </c>
      <c r="Q723" s="8">
        <f t="shared" si="232"/>
        <v>580</v>
      </c>
      <c r="R723" s="8">
        <v>2082.94</v>
      </c>
      <c r="S723" s="8">
        <v>2811.97</v>
      </c>
      <c r="T723" s="11">
        <f t="shared" si="233"/>
        <v>2.1630538461538462</v>
      </c>
      <c r="U723" s="7" t="s">
        <v>2107</v>
      </c>
      <c r="V723" s="7"/>
    </row>
    <row r="724" spans="1:22" x14ac:dyDescent="0.25">
      <c r="A724" s="7" t="s">
        <v>2108</v>
      </c>
      <c r="B724" s="7" t="s">
        <v>2109</v>
      </c>
      <c r="C724" s="7" t="s">
        <v>54</v>
      </c>
      <c r="D724" s="7"/>
      <c r="E724" s="7" t="s">
        <v>396</v>
      </c>
      <c r="F724" s="8">
        <v>1600</v>
      </c>
      <c r="G724" s="8">
        <v>1800</v>
      </c>
      <c r="H724" s="9">
        <f>IF(OR(F724="",F724=0),"",MAX(F724,IF(ISNUMBER('Нормы и нормо-часы'!K725),ROUNDUP('Нормы и нормо-часы'!K725/(1-$F$3),0),0)))</f>
        <v>2667</v>
      </c>
      <c r="I724" s="9">
        <f>IF(OR(G724="",G724=0),"",MAX(G724,IF(ISNUMBER('Нормы и нормо-часы'!L725),ROUNDUP('Нормы и нормо-часы'!L725/(1-$F$3),0),0)))</f>
        <v>3167</v>
      </c>
      <c r="J724" s="10">
        <f t="shared" si="227"/>
        <v>0.66687500000000011</v>
      </c>
      <c r="K724" s="10">
        <f t="shared" si="228"/>
        <v>0.75944444444444437</v>
      </c>
      <c r="L724" s="8">
        <v>1000</v>
      </c>
      <c r="M724" s="8">
        <v>1150</v>
      </c>
      <c r="N724" s="10">
        <f t="shared" si="229"/>
        <v>0.62504686914135732</v>
      </c>
      <c r="O724" s="10">
        <f t="shared" si="230"/>
        <v>0.63688032838648567</v>
      </c>
      <c r="P724" s="8">
        <f t="shared" si="231"/>
        <v>1667</v>
      </c>
      <c r="Q724" s="8">
        <f t="shared" si="232"/>
        <v>2017</v>
      </c>
      <c r="R724" s="8">
        <v>4946.28</v>
      </c>
      <c r="S724" s="8">
        <v>6677.48</v>
      </c>
      <c r="T724" s="11">
        <f t="shared" si="233"/>
        <v>4.1734249999999999</v>
      </c>
      <c r="U724" s="7" t="s">
        <v>2110</v>
      </c>
      <c r="V724" s="7" t="s">
        <v>2111</v>
      </c>
    </row>
    <row r="725" spans="1:22" x14ac:dyDescent="0.25">
      <c r="A725" s="7" t="s">
        <v>2112</v>
      </c>
      <c r="B725" s="7" t="s">
        <v>2113</v>
      </c>
      <c r="C725" s="7" t="s">
        <v>54</v>
      </c>
      <c r="D725" s="7"/>
      <c r="E725" s="7" t="s">
        <v>396</v>
      </c>
      <c r="F725" s="8">
        <v>1400</v>
      </c>
      <c r="G725" s="8">
        <v>1600</v>
      </c>
      <c r="H725" s="9">
        <f>IF(OR(F725="",F725=0),"",MAX(F725,IF(ISNUMBER('Нормы и нормо-часы'!K726),ROUNDUP('Нормы и нормо-часы'!K726/(1-$F$3),0),0)))</f>
        <v>2134</v>
      </c>
      <c r="I725" s="9">
        <f>IF(OR(G725="",G725=0),"",MAX(G725,IF(ISNUMBER('Нормы и нормо-часы'!L726),ROUNDUP('Нормы и нормо-часы'!L726/(1-$F$3),0),0)))</f>
        <v>2534</v>
      </c>
      <c r="J725" s="10">
        <f t="shared" si="227"/>
        <v>0.52428571428571424</v>
      </c>
      <c r="K725" s="10">
        <f t="shared" si="228"/>
        <v>0.58374999999999999</v>
      </c>
      <c r="L725" s="8">
        <v>850</v>
      </c>
      <c r="M725" s="8">
        <v>980</v>
      </c>
      <c r="N725" s="10">
        <f t="shared" si="229"/>
        <v>0.60168697282099348</v>
      </c>
      <c r="O725" s="10">
        <f t="shared" si="230"/>
        <v>0.61325966850828728</v>
      </c>
      <c r="P725" s="8">
        <f t="shared" si="231"/>
        <v>1284</v>
      </c>
      <c r="Q725" s="8">
        <f t="shared" si="232"/>
        <v>1554</v>
      </c>
      <c r="R725" s="8">
        <v>4631.58</v>
      </c>
      <c r="S725" s="8">
        <v>6252.63</v>
      </c>
      <c r="T725" s="11">
        <f t="shared" si="233"/>
        <v>4.466164285714286</v>
      </c>
      <c r="U725" s="7" t="s">
        <v>2114</v>
      </c>
      <c r="V725" s="7" t="s">
        <v>2115</v>
      </c>
    </row>
    <row r="726" spans="1:22" x14ac:dyDescent="0.25">
      <c r="A726" s="7" t="s">
        <v>2116</v>
      </c>
      <c r="B726" s="7" t="s">
        <v>2117</v>
      </c>
      <c r="C726" s="7" t="s">
        <v>54</v>
      </c>
      <c r="D726" s="7"/>
      <c r="E726" s="7" t="s">
        <v>396</v>
      </c>
      <c r="F726" s="8">
        <v>1600</v>
      </c>
      <c r="G726" s="8">
        <v>1800</v>
      </c>
      <c r="H726" s="9">
        <f>IF(OR(F726="",F726=0),"",MAX(F726,IF(ISNUMBER('Нормы и нормо-часы'!K727),ROUNDUP('Нормы и нормо-часы'!K727/(1-$F$3),0),0)))</f>
        <v>2667</v>
      </c>
      <c r="I726" s="9">
        <f>IF(OR(G726="",G726=0),"",MAX(G726,IF(ISNUMBER('Нормы и нормо-часы'!L727),ROUNDUP('Нормы и нормо-часы'!L727/(1-$F$3),0),0)))</f>
        <v>3167</v>
      </c>
      <c r="J726" s="10">
        <f t="shared" si="227"/>
        <v>0.66687500000000011</v>
      </c>
      <c r="K726" s="10">
        <f t="shared" si="228"/>
        <v>0.75944444444444437</v>
      </c>
      <c r="L726" s="8">
        <v>1000</v>
      </c>
      <c r="M726" s="8">
        <v>1150</v>
      </c>
      <c r="N726" s="10">
        <f t="shared" si="229"/>
        <v>0.62504686914135732</v>
      </c>
      <c r="O726" s="10">
        <f t="shared" si="230"/>
        <v>0.63688032838648567</v>
      </c>
      <c r="P726" s="8">
        <f t="shared" si="231"/>
        <v>1667</v>
      </c>
      <c r="Q726" s="8">
        <f t="shared" si="232"/>
        <v>2017</v>
      </c>
      <c r="R726" s="8">
        <v>4733.2299999999996</v>
      </c>
      <c r="S726" s="8">
        <v>6389.86</v>
      </c>
      <c r="T726" s="11">
        <f t="shared" si="233"/>
        <v>3.9936624999999997</v>
      </c>
      <c r="U726" s="7" t="s">
        <v>2114</v>
      </c>
      <c r="V726" s="7" t="s">
        <v>2118</v>
      </c>
    </row>
    <row r="727" spans="1:22" x14ac:dyDescent="0.25">
      <c r="A727" s="7" t="s">
        <v>2119</v>
      </c>
      <c r="B727" s="7" t="s">
        <v>2120</v>
      </c>
      <c r="C727" s="7" t="s">
        <v>54</v>
      </c>
      <c r="D727" s="7"/>
      <c r="E727" s="7" t="s">
        <v>396</v>
      </c>
      <c r="F727" s="8">
        <v>1800</v>
      </c>
      <c r="G727" s="8">
        <v>2100</v>
      </c>
      <c r="H727" s="9">
        <f>IF(OR(F727="",F727=0),"",MAX(F727,IF(ISNUMBER('Нормы и нормо-часы'!K728),ROUNDUP('Нормы и нормо-часы'!K728/(1-$F$3),0),0)))</f>
        <v>1920</v>
      </c>
      <c r="I727" s="9">
        <f>IF(OR(G727="",G727=0),"",MAX(G727,IF(ISNUMBER('Нормы и нормо-часы'!L728),ROUNDUP('Нормы и нормо-часы'!L728/(1-$F$3),0),0)))</f>
        <v>2280</v>
      </c>
      <c r="J727" s="10">
        <f t="shared" si="227"/>
        <v>6.6666666666666652E-2</v>
      </c>
      <c r="K727" s="10">
        <f t="shared" si="228"/>
        <v>8.5714285714285632E-2</v>
      </c>
      <c r="L727" s="8">
        <v>1100</v>
      </c>
      <c r="M727" s="8">
        <v>1270</v>
      </c>
      <c r="N727" s="10">
        <f t="shared" si="229"/>
        <v>0.42708333333333331</v>
      </c>
      <c r="O727" s="10">
        <f t="shared" si="230"/>
        <v>0.44298245614035087</v>
      </c>
      <c r="P727" s="8">
        <f t="shared" si="231"/>
        <v>820</v>
      </c>
      <c r="Q727" s="8">
        <f t="shared" si="232"/>
        <v>1010</v>
      </c>
      <c r="R727" s="8">
        <v>791.38</v>
      </c>
      <c r="S727" s="8">
        <v>1068.3599999999999</v>
      </c>
      <c r="T727" s="11">
        <f t="shared" si="233"/>
        <v>0.59353333333333325</v>
      </c>
      <c r="U727" s="7" t="s">
        <v>2121</v>
      </c>
      <c r="V727" s="7"/>
    </row>
    <row r="728" spans="1:22" x14ac:dyDescent="0.25">
      <c r="A728" s="7" t="s">
        <v>2122</v>
      </c>
      <c r="B728" s="7" t="s">
        <v>2123</v>
      </c>
      <c r="C728" s="7" t="s">
        <v>54</v>
      </c>
      <c r="D728" s="7"/>
      <c r="E728" s="7" t="s">
        <v>279</v>
      </c>
      <c r="F728" s="8">
        <v>280</v>
      </c>
      <c r="G728" s="8">
        <v>320</v>
      </c>
      <c r="H728" s="9">
        <f>IF(OR(F728="",F728=0),"",MAX(F728,IF(ISNUMBER('Нормы и нормо-часы'!K729),ROUNDUP('Нормы и нормо-часы'!K729/(1-$F$3),0),0)))</f>
        <v>280</v>
      </c>
      <c r="I728" s="9">
        <f>IF(OR(G728="",G728=0),"",MAX(G728,IF(ISNUMBER('Нормы и нормо-часы'!L729),ROUNDUP('Нормы и нормо-часы'!L729/(1-$F$3),0),0)))</f>
        <v>320</v>
      </c>
      <c r="J728" s="10">
        <f t="shared" si="227"/>
        <v>0</v>
      </c>
      <c r="K728" s="10">
        <f t="shared" si="228"/>
        <v>0</v>
      </c>
      <c r="L728" s="8">
        <v>170</v>
      </c>
      <c r="M728" s="8">
        <v>195</v>
      </c>
      <c r="N728" s="10">
        <f t="shared" si="229"/>
        <v>0.39285714285714285</v>
      </c>
      <c r="O728" s="10">
        <f t="shared" si="230"/>
        <v>0.390625</v>
      </c>
      <c r="P728" s="8">
        <f t="shared" si="231"/>
        <v>110</v>
      </c>
      <c r="Q728" s="8">
        <f t="shared" si="232"/>
        <v>125</v>
      </c>
      <c r="R728" s="8">
        <v>204.99</v>
      </c>
      <c r="S728" s="8">
        <v>276.74</v>
      </c>
      <c r="T728" s="11">
        <f t="shared" si="233"/>
        <v>0.98835714285714293</v>
      </c>
      <c r="U728" s="7" t="s">
        <v>2124</v>
      </c>
      <c r="V728" s="7"/>
    </row>
    <row r="729" spans="1:22" x14ac:dyDescent="0.25">
      <c r="A729" s="7" t="s">
        <v>2125</v>
      </c>
      <c r="B729" s="7" t="s">
        <v>2126</v>
      </c>
      <c r="C729" s="7" t="s">
        <v>54</v>
      </c>
      <c r="D729" s="7"/>
      <c r="E729" s="7" t="s">
        <v>355</v>
      </c>
      <c r="F729" s="8">
        <v>1400</v>
      </c>
      <c r="G729" s="8">
        <v>1600</v>
      </c>
      <c r="H729" s="9">
        <f>IF(OR(F729="",F729=0),"",MAX(F729,IF(ISNUMBER('Нормы и нормо-часы'!K730),ROUNDUP('Нормы и нормо-часы'!K730/(1-$F$3),0),0)))</f>
        <v>1400</v>
      </c>
      <c r="I729" s="9">
        <f>IF(OR(G729="",G729=0),"",MAX(G729,IF(ISNUMBER('Нормы и нормо-часы'!L730),ROUNDUP('Нормы и нормо-часы'!L730/(1-$F$3),0),0)))</f>
        <v>1647</v>
      </c>
      <c r="J729" s="10">
        <f t="shared" si="227"/>
        <v>0</v>
      </c>
      <c r="K729" s="10">
        <f t="shared" si="228"/>
        <v>2.9374999999999929E-2</v>
      </c>
      <c r="L729" s="8">
        <v>850</v>
      </c>
      <c r="M729" s="8">
        <v>980</v>
      </c>
      <c r="N729" s="10">
        <f t="shared" si="229"/>
        <v>0.39285714285714285</v>
      </c>
      <c r="O729" s="10">
        <f t="shared" si="230"/>
        <v>0.40497874924104432</v>
      </c>
      <c r="P729" s="8">
        <f t="shared" si="231"/>
        <v>550</v>
      </c>
      <c r="Q729" s="8">
        <f t="shared" si="232"/>
        <v>667</v>
      </c>
      <c r="R729" s="8">
        <v>1884.56</v>
      </c>
      <c r="S729" s="8">
        <v>2544.16</v>
      </c>
      <c r="T729" s="11">
        <f t="shared" si="233"/>
        <v>1.8172571428571427</v>
      </c>
      <c r="U729" s="7" t="s">
        <v>2127</v>
      </c>
      <c r="V729" s="7"/>
    </row>
    <row r="730" spans="1:22" x14ac:dyDescent="0.25">
      <c r="A730" s="7" t="s">
        <v>2128</v>
      </c>
      <c r="B730" s="7" t="s">
        <v>2129</v>
      </c>
      <c r="C730" s="7" t="s">
        <v>54</v>
      </c>
      <c r="D730" s="7"/>
      <c r="E730" s="7" t="s">
        <v>355</v>
      </c>
      <c r="F730" s="8">
        <v>1700</v>
      </c>
      <c r="G730" s="8">
        <v>2000</v>
      </c>
      <c r="H730" s="9">
        <f>IF(OR(F730="",F730=0),"",MAX(F730,IF(ISNUMBER('Нормы и нормо-часы'!K731),ROUNDUP('Нормы и нормо-часы'!K731/(1-$F$3),0),0)))</f>
        <v>1814</v>
      </c>
      <c r="I730" s="9">
        <f>IF(OR(G730="",G730=0),"",MAX(G730,IF(ISNUMBER('Нормы и нормо-часы'!L731),ROUNDUP('Нормы и нормо-часы'!L731/(1-$F$3),0),0)))</f>
        <v>2154</v>
      </c>
      <c r="J730" s="10">
        <f t="shared" si="227"/>
        <v>6.7058823529411837E-2</v>
      </c>
      <c r="K730" s="10">
        <f t="shared" si="228"/>
        <v>7.6999999999999957E-2</v>
      </c>
      <c r="L730" s="8">
        <v>1050</v>
      </c>
      <c r="M730" s="8">
        <v>1220</v>
      </c>
      <c r="N730" s="10">
        <f t="shared" si="229"/>
        <v>0.4211686879823594</v>
      </c>
      <c r="O730" s="10">
        <f t="shared" si="230"/>
        <v>0.43361188486536678</v>
      </c>
      <c r="P730" s="8">
        <f t="shared" si="231"/>
        <v>764</v>
      </c>
      <c r="Q730" s="8">
        <f t="shared" si="232"/>
        <v>934</v>
      </c>
      <c r="R730" s="8">
        <v>2082.94</v>
      </c>
      <c r="S730" s="8">
        <v>2811.97</v>
      </c>
      <c r="T730" s="11">
        <f t="shared" si="233"/>
        <v>1.6540999999999999</v>
      </c>
      <c r="U730" s="7" t="s">
        <v>2130</v>
      </c>
      <c r="V730" s="7"/>
    </row>
    <row r="731" spans="1:22" x14ac:dyDescent="0.25">
      <c r="A731" s="7" t="s">
        <v>2131</v>
      </c>
      <c r="B731" s="7" t="s">
        <v>2132</v>
      </c>
      <c r="C731" s="7" t="s">
        <v>54</v>
      </c>
      <c r="D731" s="7"/>
      <c r="E731" s="7" t="s">
        <v>355</v>
      </c>
      <c r="F731" s="8">
        <v>1200</v>
      </c>
      <c r="G731" s="8">
        <v>1400</v>
      </c>
      <c r="H731" s="9">
        <f>IF(OR(F731="",F731=0),"",MAX(F731,IF(ISNUMBER('Нормы и нормо-часы'!K732),ROUNDUP('Нормы и нормо-часы'!K732/(1-$F$3),0),0)))</f>
        <v>1200</v>
      </c>
      <c r="I731" s="9">
        <f>IF(OR(G731="",G731=0),"",MAX(G731,IF(ISNUMBER('Нормы и нормо-часы'!L732),ROUNDUP('Нормы и нормо-часы'!L732/(1-$F$3),0),0)))</f>
        <v>1400</v>
      </c>
      <c r="J731" s="10">
        <f t="shared" si="227"/>
        <v>0</v>
      </c>
      <c r="K731" s="10">
        <f t="shared" si="228"/>
        <v>0</v>
      </c>
      <c r="L731" s="8">
        <v>750</v>
      </c>
      <c r="M731" s="8">
        <v>860</v>
      </c>
      <c r="N731" s="10">
        <f t="shared" si="229"/>
        <v>0.375</v>
      </c>
      <c r="O731" s="10">
        <f t="shared" si="230"/>
        <v>0.38571428571428573</v>
      </c>
      <c r="P731" s="8">
        <f t="shared" si="231"/>
        <v>450</v>
      </c>
      <c r="Q731" s="8">
        <f t="shared" si="232"/>
        <v>540</v>
      </c>
      <c r="R731" s="8">
        <v>1977.91</v>
      </c>
      <c r="S731" s="8">
        <v>2670.18</v>
      </c>
      <c r="T731" s="11">
        <f t="shared" si="233"/>
        <v>2.2251499999999997</v>
      </c>
      <c r="U731" s="7" t="s">
        <v>2130</v>
      </c>
      <c r="V731" s="7"/>
    </row>
    <row r="732" spans="1:22" x14ac:dyDescent="0.25">
      <c r="A732" s="7" t="s">
        <v>2133</v>
      </c>
      <c r="B732" s="7" t="s">
        <v>2134</v>
      </c>
      <c r="C732" s="7" t="s">
        <v>54</v>
      </c>
      <c r="D732" s="7"/>
      <c r="E732" s="7" t="s">
        <v>355</v>
      </c>
      <c r="F732" s="8">
        <v>1100</v>
      </c>
      <c r="G732" s="8">
        <v>1300</v>
      </c>
      <c r="H732" s="9">
        <f>IF(OR(F732="",F732=0),"",MAX(F732,IF(ISNUMBER('Нормы и нормо-часы'!K733),ROUNDUP('Нормы и нормо-часы'!K733/(1-$F$3),0),0)))</f>
        <v>1100</v>
      </c>
      <c r="I732" s="9">
        <f>IF(OR(G732="",G732=0),"",MAX(G732,IF(ISNUMBER('Нормы и нормо-часы'!L733),ROUNDUP('Нормы и нормо-часы'!L733/(1-$F$3),0),0)))</f>
        <v>1300</v>
      </c>
      <c r="J732" s="10">
        <f t="shared" si="227"/>
        <v>0</v>
      </c>
      <c r="K732" s="10">
        <f t="shared" si="228"/>
        <v>0</v>
      </c>
      <c r="L732" s="8">
        <v>680</v>
      </c>
      <c r="M732" s="8">
        <v>790</v>
      </c>
      <c r="N732" s="10">
        <f t="shared" si="229"/>
        <v>0.38181818181818183</v>
      </c>
      <c r="O732" s="10">
        <f t="shared" si="230"/>
        <v>0.3923076923076923</v>
      </c>
      <c r="P732" s="8">
        <f t="shared" si="231"/>
        <v>420</v>
      </c>
      <c r="Q732" s="8">
        <f t="shared" si="232"/>
        <v>510</v>
      </c>
      <c r="R732" s="8">
        <v>1514.26</v>
      </c>
      <c r="S732" s="8">
        <v>2044.25</v>
      </c>
      <c r="T732" s="11">
        <f t="shared" si="233"/>
        <v>1.8584090909090909</v>
      </c>
      <c r="U732" s="7" t="s">
        <v>2135</v>
      </c>
      <c r="V732" s="7"/>
    </row>
    <row r="733" spans="1:22" x14ac:dyDescent="0.25">
      <c r="A733" s="7" t="s">
        <v>2136</v>
      </c>
      <c r="B733" s="7" t="s">
        <v>2137</v>
      </c>
      <c r="C733" s="7" t="s">
        <v>54</v>
      </c>
      <c r="D733" s="7"/>
      <c r="E733" s="7" t="s">
        <v>355</v>
      </c>
      <c r="F733" s="8">
        <v>1100</v>
      </c>
      <c r="G733" s="8">
        <v>1300</v>
      </c>
      <c r="H733" s="9">
        <f>IF(OR(F733="",F733=0),"",MAX(F733,IF(ISNUMBER('Нормы и нормо-часы'!K734),ROUNDUP('Нормы и нормо-часы'!K734/(1-$F$3),0),0)))</f>
        <v>1100</v>
      </c>
      <c r="I733" s="9">
        <f>IF(OR(G733="",G733=0),"",MAX(G733,IF(ISNUMBER('Нормы и нормо-часы'!L734),ROUNDUP('Нормы и нормо-часы'!L734/(1-$F$3),0),0)))</f>
        <v>1300</v>
      </c>
      <c r="J733" s="10">
        <f t="shared" si="227"/>
        <v>0</v>
      </c>
      <c r="K733" s="10">
        <f t="shared" si="228"/>
        <v>0</v>
      </c>
      <c r="L733" s="8">
        <v>680</v>
      </c>
      <c r="M733" s="8">
        <v>790</v>
      </c>
      <c r="N733" s="10">
        <f t="shared" si="229"/>
        <v>0.38181818181818183</v>
      </c>
      <c r="O733" s="10">
        <f t="shared" si="230"/>
        <v>0.3923076923076923</v>
      </c>
      <c r="P733" s="8">
        <f t="shared" si="231"/>
        <v>420</v>
      </c>
      <c r="Q733" s="8">
        <f t="shared" si="232"/>
        <v>510</v>
      </c>
      <c r="R733" s="8">
        <v>2008.22</v>
      </c>
      <c r="S733" s="8">
        <v>2711.1</v>
      </c>
      <c r="T733" s="11">
        <f t="shared" si="233"/>
        <v>2.4646363636363637</v>
      </c>
      <c r="U733" s="7" t="s">
        <v>2138</v>
      </c>
      <c r="V733" s="7"/>
    </row>
    <row r="734" spans="1:22" x14ac:dyDescent="0.25">
      <c r="A734" s="7" t="s">
        <v>2139</v>
      </c>
      <c r="B734" s="7" t="s">
        <v>2140</v>
      </c>
      <c r="C734" s="7" t="s">
        <v>54</v>
      </c>
      <c r="D734" s="7"/>
      <c r="E734" s="7" t="s">
        <v>355</v>
      </c>
      <c r="F734" s="8">
        <v>950</v>
      </c>
      <c r="G734" s="8">
        <v>1100</v>
      </c>
      <c r="H734" s="9">
        <f>IF(OR(F734="",F734=0),"",MAX(F734,IF(ISNUMBER('Нормы и нормо-часы'!K735),ROUNDUP('Нормы и нормо-часы'!K735/(1-$F$3),0),0)))</f>
        <v>950</v>
      </c>
      <c r="I734" s="9">
        <f>IF(OR(G734="",G734=0),"",MAX(G734,IF(ISNUMBER('Нормы и нормо-часы'!L735),ROUNDUP('Нормы и нормо-часы'!L735/(1-$F$3),0),0)))</f>
        <v>1100</v>
      </c>
      <c r="J734" s="10">
        <f t="shared" si="227"/>
        <v>0</v>
      </c>
      <c r="K734" s="10">
        <f t="shared" si="228"/>
        <v>0</v>
      </c>
      <c r="L734" s="8">
        <v>580</v>
      </c>
      <c r="M734" s="8">
        <v>670</v>
      </c>
      <c r="N734" s="10">
        <f t="shared" si="229"/>
        <v>0.38947368421052631</v>
      </c>
      <c r="O734" s="10">
        <f t="shared" si="230"/>
        <v>0.39090909090909093</v>
      </c>
      <c r="P734" s="8">
        <f t="shared" si="231"/>
        <v>370</v>
      </c>
      <c r="Q734" s="8">
        <f t="shared" si="232"/>
        <v>430</v>
      </c>
      <c r="R734" s="8">
        <v>2048.5500000000002</v>
      </c>
      <c r="S734" s="8">
        <v>2765.54</v>
      </c>
      <c r="T734" s="11">
        <f t="shared" si="233"/>
        <v>2.9110947368421054</v>
      </c>
      <c r="U734" s="7" t="s">
        <v>2135</v>
      </c>
      <c r="V734" s="7"/>
    </row>
    <row r="735" spans="1:22" x14ac:dyDescent="0.25">
      <c r="A735" s="7" t="s">
        <v>2141</v>
      </c>
      <c r="B735" s="7" t="s">
        <v>2142</v>
      </c>
      <c r="C735" s="7" t="s">
        <v>54</v>
      </c>
      <c r="D735" s="7"/>
      <c r="E735" s="7" t="s">
        <v>355</v>
      </c>
      <c r="F735" s="8">
        <v>1050</v>
      </c>
      <c r="G735" s="8">
        <v>1200</v>
      </c>
      <c r="H735" s="9">
        <f>IF(OR(F735="",F735=0),"",MAX(F735,IF(ISNUMBER('Нормы и нормо-часы'!K736),ROUNDUP('Нормы и нормо-часы'!K736/(1-$F$3),0),0)))</f>
        <v>1050</v>
      </c>
      <c r="I735" s="9">
        <f>IF(OR(G735="",G735=0),"",MAX(G735,IF(ISNUMBER('Нормы и нормо-часы'!L736),ROUNDUP('Нормы и нормо-часы'!L736/(1-$F$3),0),0)))</f>
        <v>1200</v>
      </c>
      <c r="J735" s="10">
        <f t="shared" si="227"/>
        <v>0</v>
      </c>
      <c r="K735" s="10">
        <f t="shared" si="228"/>
        <v>0</v>
      </c>
      <c r="L735" s="8">
        <v>650</v>
      </c>
      <c r="M735" s="8">
        <v>750</v>
      </c>
      <c r="N735" s="10">
        <f t="shared" si="229"/>
        <v>0.38095238095238093</v>
      </c>
      <c r="O735" s="10">
        <f t="shared" si="230"/>
        <v>0.375</v>
      </c>
      <c r="P735" s="8">
        <f t="shared" si="231"/>
        <v>400</v>
      </c>
      <c r="Q735" s="8">
        <f t="shared" si="232"/>
        <v>450</v>
      </c>
      <c r="R735" s="8">
        <v>2058.48</v>
      </c>
      <c r="S735" s="8">
        <v>2778.95</v>
      </c>
      <c r="T735" s="11">
        <f t="shared" si="233"/>
        <v>2.6466190476190476</v>
      </c>
      <c r="U735" s="7" t="s">
        <v>2135</v>
      </c>
      <c r="V735" s="7"/>
    </row>
    <row r="736" spans="1:22" x14ac:dyDescent="0.25">
      <c r="A736" s="7" t="s">
        <v>2143</v>
      </c>
      <c r="B736" s="7" t="s">
        <v>2144</v>
      </c>
      <c r="C736" s="7" t="s">
        <v>54</v>
      </c>
      <c r="D736" s="7"/>
      <c r="E736" s="7" t="s">
        <v>279</v>
      </c>
      <c r="F736" s="8">
        <v>2600</v>
      </c>
      <c r="G736" s="8">
        <v>3000</v>
      </c>
      <c r="H736" s="9">
        <f>IF(OR(F736="",F736=0),"",MAX(F736,IF(ISNUMBER('Нормы и нормо-часы'!K737),ROUNDUP('Нормы и нормо-часы'!K737/(1-$F$3),0),0)))</f>
        <v>2600</v>
      </c>
      <c r="I736" s="9">
        <f>IF(OR(G736="",G736=0),"",MAX(G736,IF(ISNUMBER('Нормы и нормо-часы'!L737),ROUNDUP('Нормы и нормо-часы'!L737/(1-$F$3),0),0)))</f>
        <v>3000</v>
      </c>
      <c r="J736" s="10">
        <f t="shared" si="227"/>
        <v>0</v>
      </c>
      <c r="K736" s="10">
        <f t="shared" si="228"/>
        <v>0</v>
      </c>
      <c r="L736" s="8">
        <v>1600</v>
      </c>
      <c r="M736" s="8">
        <v>1850</v>
      </c>
      <c r="N736" s="10">
        <f t="shared" si="229"/>
        <v>0.38461538461538464</v>
      </c>
      <c r="O736" s="10">
        <f t="shared" si="230"/>
        <v>0.38333333333333336</v>
      </c>
      <c r="P736" s="8">
        <f t="shared" si="231"/>
        <v>1000</v>
      </c>
      <c r="Q736" s="8">
        <f t="shared" si="232"/>
        <v>1150</v>
      </c>
      <c r="R736" s="8">
        <v>1135.3699999999999</v>
      </c>
      <c r="S736" s="8">
        <v>1532.75</v>
      </c>
      <c r="T736" s="11">
        <f t="shared" si="233"/>
        <v>0.58951923076923074</v>
      </c>
      <c r="U736" s="7" t="s">
        <v>2145</v>
      </c>
      <c r="V736" s="7" t="s">
        <v>2146</v>
      </c>
    </row>
    <row r="737" spans="1:22" x14ac:dyDescent="0.25">
      <c r="A737" s="7" t="s">
        <v>2147</v>
      </c>
      <c r="B737" s="7" t="s">
        <v>2148</v>
      </c>
      <c r="C737" s="7" t="s">
        <v>54</v>
      </c>
      <c r="D737" s="7"/>
      <c r="E737" s="7" t="s">
        <v>279</v>
      </c>
      <c r="F737" s="8">
        <v>1800</v>
      </c>
      <c r="G737" s="8">
        <v>2100</v>
      </c>
      <c r="H737" s="9">
        <f>IF(OR(F737="",F737=0),"",MAX(F737,IF(ISNUMBER('Нормы и нормо-часы'!K738),ROUNDUP('Нормы и нормо-часы'!K738/(1-$F$3),0),0)))</f>
        <v>1800</v>
      </c>
      <c r="I737" s="9">
        <f>IF(OR(G737="",G737=0),"",MAX(G737,IF(ISNUMBER('Нормы и нормо-часы'!L738),ROUNDUP('Нормы и нормо-часы'!L738/(1-$F$3),0),0)))</f>
        <v>2100</v>
      </c>
      <c r="J737" s="10">
        <f t="shared" si="227"/>
        <v>0</v>
      </c>
      <c r="K737" s="10">
        <f t="shared" si="228"/>
        <v>0</v>
      </c>
      <c r="L737" s="8">
        <v>1100</v>
      </c>
      <c r="M737" s="8">
        <v>1270</v>
      </c>
      <c r="N737" s="10">
        <f t="shared" si="229"/>
        <v>0.3888888888888889</v>
      </c>
      <c r="O737" s="10">
        <f t="shared" si="230"/>
        <v>0.39523809523809522</v>
      </c>
      <c r="P737" s="8">
        <f t="shared" si="231"/>
        <v>700</v>
      </c>
      <c r="Q737" s="8">
        <f t="shared" si="232"/>
        <v>830</v>
      </c>
      <c r="R737" s="8">
        <v>1135.3699999999999</v>
      </c>
      <c r="S737" s="8">
        <v>1532.75</v>
      </c>
      <c r="T737" s="11">
        <f t="shared" si="233"/>
        <v>0.85152777777777777</v>
      </c>
      <c r="U737" s="7" t="s">
        <v>2149</v>
      </c>
      <c r="V737" s="7" t="s">
        <v>2150</v>
      </c>
    </row>
    <row r="738" spans="1:22" x14ac:dyDescent="0.25">
      <c r="A738" s="7" t="s">
        <v>2151</v>
      </c>
      <c r="B738" s="7" t="s">
        <v>2152</v>
      </c>
      <c r="C738" s="7" t="s">
        <v>54</v>
      </c>
      <c r="D738" s="7"/>
      <c r="E738" s="7" t="s">
        <v>279</v>
      </c>
      <c r="F738" s="8">
        <v>2000</v>
      </c>
      <c r="G738" s="8">
        <v>2300</v>
      </c>
      <c r="H738" s="9">
        <f>IF(OR(F738="",F738=0),"",MAX(F738,IF(ISNUMBER('Нормы и нормо-часы'!K739),ROUNDUP('Нормы и нормо-часы'!K739/(1-$F$3),0),0)))</f>
        <v>2000</v>
      </c>
      <c r="I738" s="9">
        <f>IF(OR(G738="",G738=0),"",MAX(G738,IF(ISNUMBER('Нормы и нормо-часы'!L739),ROUNDUP('Нормы и нормо-часы'!L739/(1-$F$3),0),0)))</f>
        <v>2300</v>
      </c>
      <c r="J738" s="10">
        <f t="shared" si="227"/>
        <v>0</v>
      </c>
      <c r="K738" s="10">
        <f t="shared" si="228"/>
        <v>0</v>
      </c>
      <c r="L738" s="8">
        <v>1250</v>
      </c>
      <c r="M738" s="8">
        <v>1440</v>
      </c>
      <c r="N738" s="10">
        <f t="shared" si="229"/>
        <v>0.375</v>
      </c>
      <c r="O738" s="10">
        <f t="shared" si="230"/>
        <v>0.37391304347826088</v>
      </c>
      <c r="P738" s="8">
        <f t="shared" si="231"/>
        <v>750</v>
      </c>
      <c r="Q738" s="8">
        <f t="shared" si="232"/>
        <v>860</v>
      </c>
      <c r="R738" s="8">
        <v>1135.3699999999999</v>
      </c>
      <c r="S738" s="8">
        <v>1532.75</v>
      </c>
      <c r="T738" s="11">
        <f t="shared" si="233"/>
        <v>0.76637500000000003</v>
      </c>
      <c r="U738" s="7" t="s">
        <v>2153</v>
      </c>
      <c r="V738" s="7"/>
    </row>
    <row r="739" spans="1:22" x14ac:dyDescent="0.25">
      <c r="A739" s="7" t="s">
        <v>2154</v>
      </c>
      <c r="B739" s="7" t="s">
        <v>2155</v>
      </c>
      <c r="C739" s="7" t="s">
        <v>54</v>
      </c>
      <c r="D739" s="7"/>
      <c r="E739" s="7" t="s">
        <v>279</v>
      </c>
      <c r="F739" s="8">
        <v>1400</v>
      </c>
      <c r="G739" s="8">
        <v>1600</v>
      </c>
      <c r="H739" s="9">
        <f>IF(OR(F739="",F739=0),"",MAX(F739,IF(ISNUMBER('Нормы и нормо-часы'!K740),ROUNDUP('Нормы и нормо-часы'!K740/(1-$F$3),0),0)))</f>
        <v>1400</v>
      </c>
      <c r="I739" s="9">
        <f>IF(OR(G739="",G739=0),"",MAX(G739,IF(ISNUMBER('Нормы и нормо-часы'!L740),ROUNDUP('Нормы и нормо-часы'!L740/(1-$F$3),0),0)))</f>
        <v>1600</v>
      </c>
      <c r="J739" s="10">
        <f t="shared" si="227"/>
        <v>0</v>
      </c>
      <c r="K739" s="10">
        <f t="shared" si="228"/>
        <v>0</v>
      </c>
      <c r="L739" s="8">
        <v>850</v>
      </c>
      <c r="M739" s="8">
        <v>980</v>
      </c>
      <c r="N739" s="10">
        <f t="shared" si="229"/>
        <v>0.39285714285714285</v>
      </c>
      <c r="O739" s="10">
        <f t="shared" si="230"/>
        <v>0.38750000000000001</v>
      </c>
      <c r="P739" s="8">
        <f t="shared" si="231"/>
        <v>550</v>
      </c>
      <c r="Q739" s="8">
        <f t="shared" si="232"/>
        <v>620</v>
      </c>
      <c r="R739" s="8">
        <v>1135.3699999999999</v>
      </c>
      <c r="S739" s="8">
        <v>1532.75</v>
      </c>
      <c r="T739" s="11">
        <f t="shared" si="233"/>
        <v>1.0948214285714286</v>
      </c>
      <c r="U739" s="7" t="s">
        <v>2156</v>
      </c>
      <c r="V739" s="7"/>
    </row>
    <row r="740" spans="1:22" x14ac:dyDescent="0.25">
      <c r="A740" s="7" t="s">
        <v>2157</v>
      </c>
      <c r="B740" s="7" t="s">
        <v>2158</v>
      </c>
      <c r="C740" s="7" t="s">
        <v>54</v>
      </c>
      <c r="D740" s="7"/>
      <c r="E740" s="7" t="s">
        <v>279</v>
      </c>
      <c r="F740" s="8">
        <v>1300</v>
      </c>
      <c r="G740" s="8">
        <v>1500</v>
      </c>
      <c r="H740" s="9">
        <f>IF(OR(F740="",F740=0),"",MAX(F740,IF(ISNUMBER('Нормы и нормо-часы'!K741),ROUNDUP('Нормы и нормо-часы'!K741/(1-$F$3),0),0)))</f>
        <v>1300</v>
      </c>
      <c r="I740" s="9">
        <f>IF(OR(G740="",G740=0),"",MAX(G740,IF(ISNUMBER('Нормы и нормо-часы'!L741),ROUNDUP('Нормы и нормо-часы'!L741/(1-$F$3),0),0)))</f>
        <v>1500</v>
      </c>
      <c r="J740" s="10">
        <f t="shared" si="227"/>
        <v>0</v>
      </c>
      <c r="K740" s="10">
        <f t="shared" si="228"/>
        <v>0</v>
      </c>
      <c r="L740" s="8">
        <v>800</v>
      </c>
      <c r="M740" s="8">
        <v>920</v>
      </c>
      <c r="N740" s="10">
        <f t="shared" si="229"/>
        <v>0.38461538461538464</v>
      </c>
      <c r="O740" s="10">
        <f t="shared" si="230"/>
        <v>0.38666666666666666</v>
      </c>
      <c r="P740" s="8">
        <f t="shared" si="231"/>
        <v>500</v>
      </c>
      <c r="Q740" s="8">
        <f t="shared" si="232"/>
        <v>580</v>
      </c>
      <c r="R740" s="8">
        <v>1135.3699999999999</v>
      </c>
      <c r="S740" s="8">
        <v>1532.75</v>
      </c>
      <c r="T740" s="11">
        <f t="shared" si="233"/>
        <v>1.1790384615384615</v>
      </c>
      <c r="U740" s="7" t="s">
        <v>2159</v>
      </c>
      <c r="V740" s="7"/>
    </row>
    <row r="741" spans="1:22" x14ac:dyDescent="0.25">
      <c r="A741" s="7" t="s">
        <v>2160</v>
      </c>
      <c r="B741" s="7" t="s">
        <v>2161</v>
      </c>
      <c r="C741" s="7" t="s">
        <v>54</v>
      </c>
      <c r="D741" s="7"/>
      <c r="E741" s="7" t="s">
        <v>279</v>
      </c>
      <c r="F741" s="8">
        <v>1700</v>
      </c>
      <c r="G741" s="8">
        <v>1950</v>
      </c>
      <c r="H741" s="9">
        <f>IF(OR(F741="",F741=0),"",MAX(F741,IF(ISNUMBER('Нормы и нормо-часы'!K742),ROUNDUP('Нормы и нормо-часы'!K742/(1-$F$3),0),0)))</f>
        <v>1700</v>
      </c>
      <c r="I741" s="9">
        <f>IF(OR(G741="",G741=0),"",MAX(G741,IF(ISNUMBER('Нормы и нормо-часы'!L742),ROUNDUP('Нормы и нормо-часы'!L742/(1-$F$3),0),0)))</f>
        <v>1950</v>
      </c>
      <c r="J741" s="10">
        <f t="shared" si="227"/>
        <v>0</v>
      </c>
      <c r="K741" s="10">
        <f t="shared" si="228"/>
        <v>0</v>
      </c>
      <c r="L741" s="8">
        <v>1050</v>
      </c>
      <c r="M741" s="8">
        <v>1210</v>
      </c>
      <c r="N741" s="10">
        <f t="shared" si="229"/>
        <v>0.38235294117647056</v>
      </c>
      <c r="O741" s="10">
        <f t="shared" si="230"/>
        <v>0.37948717948717947</v>
      </c>
      <c r="P741" s="8">
        <f t="shared" si="231"/>
        <v>650</v>
      </c>
      <c r="Q741" s="8">
        <f t="shared" si="232"/>
        <v>740</v>
      </c>
      <c r="R741" s="8">
        <v>1135.3699999999999</v>
      </c>
      <c r="S741" s="8">
        <v>1532.75</v>
      </c>
      <c r="T741" s="11">
        <f t="shared" si="233"/>
        <v>0.90161764705882352</v>
      </c>
      <c r="U741" s="7" t="s">
        <v>2162</v>
      </c>
      <c r="V741" s="7"/>
    </row>
    <row r="742" spans="1:22" x14ac:dyDescent="0.25">
      <c r="A742" s="7" t="s">
        <v>2163</v>
      </c>
      <c r="B742" s="7" t="s">
        <v>2164</v>
      </c>
      <c r="C742" s="7" t="s">
        <v>54</v>
      </c>
      <c r="D742" s="7"/>
      <c r="E742" s="7" t="s">
        <v>279</v>
      </c>
      <c r="F742" s="8">
        <v>2400</v>
      </c>
      <c r="G742" s="8">
        <v>2800</v>
      </c>
      <c r="H742" s="9">
        <f>IF(OR(F742="",F742=0),"",MAX(F742,IF(ISNUMBER('Нормы и нормо-часы'!K743),ROUNDUP('Нормы и нормо-часы'!K743/(1-$F$3),0),0)))</f>
        <v>2400</v>
      </c>
      <c r="I742" s="9">
        <f>IF(OR(G742="",G742=0),"",MAX(G742,IF(ISNUMBER('Нормы и нормо-часы'!L743),ROUNDUP('Нормы и нормо-часы'!L743/(1-$F$3),0),0)))</f>
        <v>2800</v>
      </c>
      <c r="J742" s="10">
        <f t="shared" si="227"/>
        <v>0</v>
      </c>
      <c r="K742" s="10">
        <f t="shared" si="228"/>
        <v>0</v>
      </c>
      <c r="L742" s="8">
        <v>1500</v>
      </c>
      <c r="M742" s="8">
        <v>1730</v>
      </c>
      <c r="N742" s="10">
        <f t="shared" si="229"/>
        <v>0.375</v>
      </c>
      <c r="O742" s="10">
        <f t="shared" si="230"/>
        <v>0.38214285714285712</v>
      </c>
      <c r="P742" s="8">
        <f t="shared" si="231"/>
        <v>900</v>
      </c>
      <c r="Q742" s="8">
        <f t="shared" si="232"/>
        <v>1070</v>
      </c>
      <c r="R742" s="8">
        <v>1135.3699999999999</v>
      </c>
      <c r="S742" s="8">
        <v>1532.75</v>
      </c>
      <c r="T742" s="11">
        <f t="shared" si="233"/>
        <v>0.63864583333333336</v>
      </c>
      <c r="U742" s="7" t="s">
        <v>2165</v>
      </c>
      <c r="V742" s="7"/>
    </row>
    <row r="743" spans="1:22" x14ac:dyDescent="0.25">
      <c r="A743" s="7" t="s">
        <v>2166</v>
      </c>
      <c r="B743" s="7" t="s">
        <v>2167</v>
      </c>
      <c r="C743" s="7" t="s">
        <v>54</v>
      </c>
      <c r="D743" s="7"/>
      <c r="E743" s="7" t="s">
        <v>279</v>
      </c>
      <c r="F743" s="8">
        <v>2400</v>
      </c>
      <c r="G743" s="8">
        <v>2800</v>
      </c>
      <c r="H743" s="9">
        <f>IF(OR(F743="",F743=0),"",MAX(F743,IF(ISNUMBER('Нормы и нормо-часы'!K744),ROUNDUP('Нормы и нормо-часы'!K744/(1-$F$3),0),0)))</f>
        <v>2400</v>
      </c>
      <c r="I743" s="9">
        <f>IF(OR(G743="",G743=0),"",MAX(G743,IF(ISNUMBER('Нормы и нормо-часы'!L744),ROUNDUP('Нормы и нормо-часы'!L744/(1-$F$3),0),0)))</f>
        <v>2800</v>
      </c>
      <c r="J743" s="10">
        <f t="shared" si="227"/>
        <v>0</v>
      </c>
      <c r="K743" s="10">
        <f t="shared" si="228"/>
        <v>0</v>
      </c>
      <c r="L743" s="8">
        <v>1500</v>
      </c>
      <c r="M743" s="8">
        <v>1730</v>
      </c>
      <c r="N743" s="10">
        <f t="shared" si="229"/>
        <v>0.375</v>
      </c>
      <c r="O743" s="10">
        <f t="shared" si="230"/>
        <v>0.38214285714285712</v>
      </c>
      <c r="P743" s="8">
        <f t="shared" si="231"/>
        <v>900</v>
      </c>
      <c r="Q743" s="8">
        <f t="shared" si="232"/>
        <v>1070</v>
      </c>
      <c r="R743" s="8">
        <v>1135.3699999999999</v>
      </c>
      <c r="S743" s="8">
        <v>1532.75</v>
      </c>
      <c r="T743" s="11">
        <f t="shared" si="233"/>
        <v>0.63864583333333336</v>
      </c>
      <c r="U743" s="7" t="s">
        <v>2168</v>
      </c>
      <c r="V743" s="7"/>
    </row>
    <row r="744" spans="1:22" x14ac:dyDescent="0.25">
      <c r="A744" s="7" t="s">
        <v>2169</v>
      </c>
      <c r="B744" s="7" t="s">
        <v>2170</v>
      </c>
      <c r="C744" s="7" t="s">
        <v>54</v>
      </c>
      <c r="D744" s="7"/>
      <c r="E744" s="7" t="s">
        <v>396</v>
      </c>
      <c r="F744" s="8">
        <v>600</v>
      </c>
      <c r="G744" s="8">
        <v>700</v>
      </c>
      <c r="H744" s="9">
        <f>IF(OR(F744="",F744=0),"",MAX(F744,IF(ISNUMBER('Нормы и нормо-часы'!K745),ROUNDUP('Нормы и нормо-часы'!K745/(1-$F$3),0),0)))</f>
        <v>640</v>
      </c>
      <c r="I744" s="9">
        <f>IF(OR(G744="",G744=0),"",MAX(G744,IF(ISNUMBER('Нормы и нормо-часы'!L745),ROUNDUP('Нормы и нормо-часы'!L745/(1-$F$3),0),0)))</f>
        <v>760</v>
      </c>
      <c r="J744" s="10">
        <f t="shared" si="227"/>
        <v>6.6666666666666652E-2</v>
      </c>
      <c r="K744" s="10">
        <f t="shared" si="228"/>
        <v>8.5714285714285632E-2</v>
      </c>
      <c r="L744" s="8">
        <v>360</v>
      </c>
      <c r="M744" s="8">
        <v>420</v>
      </c>
      <c r="N744" s="10">
        <f t="shared" si="229"/>
        <v>0.4375</v>
      </c>
      <c r="O744" s="10">
        <f t="shared" si="230"/>
        <v>0.44736842105263158</v>
      </c>
      <c r="P744" s="8">
        <f t="shared" si="231"/>
        <v>280</v>
      </c>
      <c r="Q744" s="8">
        <f t="shared" si="232"/>
        <v>340</v>
      </c>
      <c r="R744" s="8">
        <v>469.49</v>
      </c>
      <c r="S744" s="8">
        <v>633.80999999999995</v>
      </c>
      <c r="T744" s="11">
        <f t="shared" si="233"/>
        <v>1.0563499999999999</v>
      </c>
      <c r="U744" s="7" t="s">
        <v>2171</v>
      </c>
      <c r="V744" s="7"/>
    </row>
    <row r="745" spans="1:22" x14ac:dyDescent="0.25">
      <c r="A745" s="7" t="s">
        <v>2172</v>
      </c>
      <c r="B745" s="7" t="s">
        <v>2173</v>
      </c>
      <c r="C745" s="7" t="s">
        <v>28</v>
      </c>
      <c r="D745" s="7"/>
      <c r="E745" s="7" t="s">
        <v>279</v>
      </c>
      <c r="F745" s="8">
        <v>1200</v>
      </c>
      <c r="G745" s="8">
        <v>1400</v>
      </c>
      <c r="H745" s="9">
        <f>IF(OR(F745="",F745=0),"",MAX(F745,IF(ISNUMBER('Нормы и нормо-часы'!K746),ROUNDUP('Нормы и нормо-часы'!K746/(1-$F$3),0),0)))</f>
        <v>1200</v>
      </c>
      <c r="I745" s="9">
        <f>IF(OR(G745="",G745=0),"",MAX(G745,IF(ISNUMBER('Нормы и нормо-часы'!L746),ROUNDUP('Нормы и нормо-часы'!L746/(1-$F$3),0),0)))</f>
        <v>1400</v>
      </c>
      <c r="J745" s="10">
        <f t="shared" si="227"/>
        <v>0</v>
      </c>
      <c r="K745" s="10">
        <f t="shared" si="228"/>
        <v>0</v>
      </c>
      <c r="L745" s="8">
        <v>720</v>
      </c>
      <c r="M745" s="8">
        <v>830</v>
      </c>
      <c r="N745" s="10">
        <f t="shared" si="229"/>
        <v>0.4</v>
      </c>
      <c r="O745" s="10">
        <f t="shared" si="230"/>
        <v>0.40714285714285714</v>
      </c>
      <c r="P745" s="8">
        <f t="shared" si="231"/>
        <v>480</v>
      </c>
      <c r="Q745" s="8">
        <f t="shared" si="232"/>
        <v>570</v>
      </c>
      <c r="R745" s="8">
        <v>204.99</v>
      </c>
      <c r="S745" s="8">
        <v>276.74</v>
      </c>
      <c r="T745" s="11">
        <f t="shared" si="233"/>
        <v>0.23061666666666666</v>
      </c>
      <c r="U745" s="7" t="s">
        <v>2174</v>
      </c>
      <c r="V745" s="7" t="s">
        <v>2175</v>
      </c>
    </row>
    <row r="746" spans="1:22" x14ac:dyDescent="0.25">
      <c r="A746" s="7" t="s">
        <v>2176</v>
      </c>
      <c r="B746" s="7" t="s">
        <v>2177</v>
      </c>
      <c r="C746" s="7" t="s">
        <v>28</v>
      </c>
      <c r="D746" s="7"/>
      <c r="E746" s="7" t="s">
        <v>279</v>
      </c>
      <c r="F746" s="8">
        <v>1300</v>
      </c>
      <c r="G746" s="8">
        <v>1500</v>
      </c>
      <c r="H746" s="9">
        <f>IF(OR(F746="",F746=0),"",MAX(F746,IF(ISNUMBER('Нормы и нормо-часы'!K747),ROUNDUP('Нормы и нормо-часы'!K747/(1-$F$3),0),0)))</f>
        <v>1300</v>
      </c>
      <c r="I746" s="9">
        <f>IF(OR(G746="",G746=0),"",MAX(G746,IF(ISNUMBER('Нормы и нормо-часы'!L747),ROUNDUP('Нормы и нормо-часы'!L747/(1-$F$3),0),0)))</f>
        <v>1500</v>
      </c>
      <c r="J746" s="10">
        <f t="shared" si="227"/>
        <v>0</v>
      </c>
      <c r="K746" s="10">
        <f t="shared" si="228"/>
        <v>0</v>
      </c>
      <c r="L746" s="8">
        <v>780</v>
      </c>
      <c r="M746" s="8">
        <v>900</v>
      </c>
      <c r="N746" s="10">
        <f t="shared" si="229"/>
        <v>0.4</v>
      </c>
      <c r="O746" s="10">
        <f t="shared" si="230"/>
        <v>0.4</v>
      </c>
      <c r="P746" s="8">
        <f t="shared" si="231"/>
        <v>520</v>
      </c>
      <c r="Q746" s="8">
        <f t="shared" si="232"/>
        <v>600</v>
      </c>
      <c r="R746" s="8">
        <v>129.08000000000001</v>
      </c>
      <c r="S746" s="8">
        <v>174.26</v>
      </c>
      <c r="T746" s="11">
        <f t="shared" si="233"/>
        <v>0.13404615384615384</v>
      </c>
      <c r="U746" s="7" t="s">
        <v>2178</v>
      </c>
      <c r="V746" s="7" t="s">
        <v>2179</v>
      </c>
    </row>
    <row r="747" spans="1:22" x14ac:dyDescent="0.25">
      <c r="A747" s="12" t="s">
        <v>2180</v>
      </c>
      <c r="B747" s="12" t="s">
        <v>2181</v>
      </c>
      <c r="C747" s="12" t="s">
        <v>54</v>
      </c>
      <c r="D747" s="12" t="s">
        <v>58</v>
      </c>
      <c r="E747" s="7" t="s">
        <v>35</v>
      </c>
      <c r="F747" s="8">
        <v>350</v>
      </c>
      <c r="G747" s="8">
        <v>400</v>
      </c>
      <c r="H747" s="9">
        <f>IF(OR(F747="",F747=0),"",MAX(F747,IF(ISNUMBER('Нормы и нормо-часы'!K748),ROUNDUP('Нормы и нормо-часы'!K748/(1-$F$3),0),0)))</f>
        <v>350</v>
      </c>
      <c r="I747" s="9">
        <f>IF(OR(G747="",G747=0),"",MAX(G747,IF(ISNUMBER('Нормы и нормо-часы'!L748),ROUNDUP('Нормы и нормо-часы'!L748/(1-$F$3),0),0)))</f>
        <v>400</v>
      </c>
      <c r="J747" s="10">
        <f t="shared" si="227"/>
        <v>0</v>
      </c>
      <c r="K747" s="10">
        <f t="shared" si="228"/>
        <v>0</v>
      </c>
      <c r="L747" s="8">
        <v>210</v>
      </c>
      <c r="M747" s="8">
        <v>240</v>
      </c>
      <c r="N747" s="10">
        <f t="shared" si="229"/>
        <v>0.4</v>
      </c>
      <c r="O747" s="10">
        <f t="shared" si="230"/>
        <v>0.4</v>
      </c>
      <c r="P747" s="8">
        <f t="shared" si="231"/>
        <v>140</v>
      </c>
      <c r="Q747" s="8">
        <f t="shared" si="232"/>
        <v>160</v>
      </c>
      <c r="R747" s="8"/>
      <c r="S747" s="8"/>
      <c r="T747" s="11" t="str">
        <f t="shared" si="233"/>
        <v/>
      </c>
      <c r="U747" s="7" t="s">
        <v>2182</v>
      </c>
      <c r="V747" s="7"/>
    </row>
    <row r="748" spans="1:22" x14ac:dyDescent="0.25">
      <c r="A748" s="12" t="s">
        <v>2183</v>
      </c>
      <c r="B748" s="12" t="s">
        <v>2184</v>
      </c>
      <c r="C748" s="12" t="s">
        <v>54</v>
      </c>
      <c r="D748" s="12" t="s">
        <v>58</v>
      </c>
      <c r="E748" s="7" t="s">
        <v>35</v>
      </c>
      <c r="F748" s="8">
        <v>700</v>
      </c>
      <c r="G748" s="8">
        <v>800</v>
      </c>
      <c r="H748" s="9">
        <f>IF(OR(F748="",F748=0),"",MAX(F748,IF(ISNUMBER('Нормы и нормо-часы'!K749),ROUNDUP('Нормы и нормо-часы'!K749/(1-$F$3),0),0)))</f>
        <v>700</v>
      </c>
      <c r="I748" s="9">
        <f>IF(OR(G748="",G748=0),"",MAX(G748,IF(ISNUMBER('Нормы и нормо-часы'!L749),ROUNDUP('Нормы и нормо-часы'!L749/(1-$F$3),0),0)))</f>
        <v>800</v>
      </c>
      <c r="J748" s="10">
        <f t="shared" si="227"/>
        <v>0</v>
      </c>
      <c r="K748" s="10">
        <f t="shared" si="228"/>
        <v>0</v>
      </c>
      <c r="L748" s="8">
        <v>420</v>
      </c>
      <c r="M748" s="8">
        <v>480</v>
      </c>
      <c r="N748" s="10">
        <f t="shared" si="229"/>
        <v>0.4</v>
      </c>
      <c r="O748" s="10">
        <f t="shared" si="230"/>
        <v>0.4</v>
      </c>
      <c r="P748" s="8">
        <f t="shared" si="231"/>
        <v>280</v>
      </c>
      <c r="Q748" s="8">
        <f t="shared" si="232"/>
        <v>320</v>
      </c>
      <c r="R748" s="8"/>
      <c r="S748" s="8"/>
      <c r="T748" s="11" t="str">
        <f t="shared" si="233"/>
        <v/>
      </c>
      <c r="U748" s="7" t="s">
        <v>2185</v>
      </c>
      <c r="V748" s="7"/>
    </row>
    <row r="749" spans="1:22" x14ac:dyDescent="0.25">
      <c r="A749" s="12" t="s">
        <v>2186</v>
      </c>
      <c r="B749" s="12" t="s">
        <v>2187</v>
      </c>
      <c r="C749" s="12" t="s">
        <v>177</v>
      </c>
      <c r="D749" s="12" t="s">
        <v>58</v>
      </c>
      <c r="E749" s="7" t="s">
        <v>279</v>
      </c>
      <c r="F749" s="8">
        <v>2200</v>
      </c>
      <c r="G749" s="8">
        <v>2500</v>
      </c>
      <c r="H749" s="9">
        <f>IF(OR(F749="",F749=0),"",MAX(F749,IF(ISNUMBER('Нормы и нормо-часы'!K750),ROUNDUP('Нормы и нормо-часы'!K750/(1-$F$3),0),0)))</f>
        <v>2200</v>
      </c>
      <c r="I749" s="9">
        <f>IF(OR(G749="",G749=0),"",MAX(G749,IF(ISNUMBER('Нормы и нормо-часы'!L750),ROUNDUP('Нормы и нормо-часы'!L750/(1-$F$3),0),0)))</f>
        <v>2500</v>
      </c>
      <c r="J749" s="10">
        <f t="shared" si="227"/>
        <v>0</v>
      </c>
      <c r="K749" s="10">
        <f t="shared" si="228"/>
        <v>0</v>
      </c>
      <c r="L749" s="8">
        <v>1300</v>
      </c>
      <c r="M749" s="8">
        <v>1500</v>
      </c>
      <c r="N749" s="10">
        <f t="shared" si="229"/>
        <v>0.40909090909090912</v>
      </c>
      <c r="O749" s="10">
        <f t="shared" si="230"/>
        <v>0.4</v>
      </c>
      <c r="P749" s="8">
        <f t="shared" si="231"/>
        <v>900</v>
      </c>
      <c r="Q749" s="8">
        <f t="shared" si="232"/>
        <v>1000</v>
      </c>
      <c r="R749" s="8"/>
      <c r="S749" s="8"/>
      <c r="T749" s="11" t="str">
        <f t="shared" si="233"/>
        <v/>
      </c>
      <c r="U749" s="7" t="s">
        <v>2188</v>
      </c>
      <c r="V749" s="7"/>
    </row>
    <row r="750" spans="1:22" x14ac:dyDescent="0.25">
      <c r="A750" s="12" t="s">
        <v>2189</v>
      </c>
      <c r="B750" s="12" t="s">
        <v>2190</v>
      </c>
      <c r="C750" s="12" t="s">
        <v>50</v>
      </c>
      <c r="D750" s="12" t="s">
        <v>58</v>
      </c>
      <c r="E750" s="7" t="s">
        <v>279</v>
      </c>
      <c r="F750" s="8">
        <v>1300</v>
      </c>
      <c r="G750" s="8">
        <v>1500</v>
      </c>
      <c r="H750" s="9">
        <f>IF(OR(F750="",F750=0),"",MAX(F750,IF(ISNUMBER('Нормы и нормо-часы'!K751),ROUNDUP('Нормы и нормо-часы'!K751/(1-$F$3),0),0)))</f>
        <v>1300</v>
      </c>
      <c r="I750" s="9">
        <f>IF(OR(G750="",G750=0),"",MAX(G750,IF(ISNUMBER('Нормы и нормо-часы'!L751),ROUNDUP('Нормы и нормо-часы'!L751/(1-$F$3),0),0)))</f>
        <v>1500</v>
      </c>
      <c r="J750" s="10">
        <f t="shared" si="227"/>
        <v>0</v>
      </c>
      <c r="K750" s="10">
        <f t="shared" si="228"/>
        <v>0</v>
      </c>
      <c r="L750" s="8">
        <v>780</v>
      </c>
      <c r="M750" s="8">
        <v>900</v>
      </c>
      <c r="N750" s="10">
        <f t="shared" si="229"/>
        <v>0.4</v>
      </c>
      <c r="O750" s="10">
        <f t="shared" si="230"/>
        <v>0.4</v>
      </c>
      <c r="P750" s="8">
        <f t="shared" si="231"/>
        <v>520</v>
      </c>
      <c r="Q750" s="8">
        <f t="shared" si="232"/>
        <v>600</v>
      </c>
      <c r="R750" s="8"/>
      <c r="S750" s="8"/>
      <c r="T750" s="11" t="str">
        <f t="shared" si="233"/>
        <v/>
      </c>
      <c r="U750" s="7" t="s">
        <v>2191</v>
      </c>
      <c r="V750" s="7"/>
    </row>
    <row r="751" spans="1:22" x14ac:dyDescent="0.25">
      <c r="A751" s="12" t="s">
        <v>2192</v>
      </c>
      <c r="B751" s="12" t="s">
        <v>2193</v>
      </c>
      <c r="C751" s="12" t="s">
        <v>54</v>
      </c>
      <c r="D751" s="12" t="s">
        <v>58</v>
      </c>
      <c r="E751" s="7" t="s">
        <v>355</v>
      </c>
      <c r="F751" s="8">
        <v>2500</v>
      </c>
      <c r="G751" s="8">
        <v>2900</v>
      </c>
      <c r="H751" s="9">
        <f>IF(OR(F751="",F751=0),"",MAX(F751,IF(ISNUMBER('Нормы и нормо-часы'!K752),ROUNDUP('Нормы и нормо-часы'!K752/(1-$F$3),0),0)))</f>
        <v>2667</v>
      </c>
      <c r="I751" s="9">
        <f>IF(OR(G751="",G751=0),"",MAX(G751,IF(ISNUMBER('Нормы и нормо-часы'!L752),ROUNDUP('Нормы и нормо-часы'!L752/(1-$F$3),0),0)))</f>
        <v>3167</v>
      </c>
      <c r="J751" s="10">
        <f t="shared" si="227"/>
        <v>6.6799999999999971E-2</v>
      </c>
      <c r="K751" s="10">
        <f t="shared" si="228"/>
        <v>9.2068965517241308E-2</v>
      </c>
      <c r="L751" s="8">
        <v>1500</v>
      </c>
      <c r="M751" s="8">
        <v>1750</v>
      </c>
      <c r="N751" s="10">
        <f t="shared" si="229"/>
        <v>0.43757030371203598</v>
      </c>
      <c r="O751" s="10">
        <f t="shared" si="230"/>
        <v>0.44742658667508683</v>
      </c>
      <c r="P751" s="8">
        <f t="shared" si="231"/>
        <v>1167</v>
      </c>
      <c r="Q751" s="8">
        <f t="shared" si="232"/>
        <v>1417</v>
      </c>
      <c r="R751" s="8"/>
      <c r="S751" s="8"/>
      <c r="T751" s="11" t="str">
        <f t="shared" si="233"/>
        <v/>
      </c>
      <c r="U751" s="7" t="s">
        <v>2194</v>
      </c>
      <c r="V751" s="7"/>
    </row>
    <row r="752" spans="1:22" x14ac:dyDescent="0.25">
      <c r="A752" s="12" t="s">
        <v>2195</v>
      </c>
      <c r="B752" s="12" t="s">
        <v>2196</v>
      </c>
      <c r="C752" s="12" t="s">
        <v>54</v>
      </c>
      <c r="D752" s="12" t="s">
        <v>58</v>
      </c>
      <c r="E752" s="7" t="s">
        <v>279</v>
      </c>
      <c r="F752" s="8">
        <v>1500</v>
      </c>
      <c r="G752" s="8">
        <v>1700</v>
      </c>
      <c r="H752" s="9">
        <f>IF(OR(F752="",F752=0),"",MAX(F752,IF(ISNUMBER('Нормы и нормо-часы'!K753),ROUNDUP('Нормы и нормо-часы'!K753/(1-$F$3),0),0)))</f>
        <v>1500</v>
      </c>
      <c r="I752" s="9">
        <f>IF(OR(G752="",G752=0),"",MAX(G752,IF(ISNUMBER('Нормы и нормо-часы'!L753),ROUNDUP('Нормы и нормо-часы'!L753/(1-$F$3),0),0)))</f>
        <v>1700</v>
      </c>
      <c r="J752" s="10">
        <f t="shared" si="227"/>
        <v>0</v>
      </c>
      <c r="K752" s="10">
        <f t="shared" si="228"/>
        <v>0</v>
      </c>
      <c r="L752" s="8">
        <v>900</v>
      </c>
      <c r="M752" s="8">
        <v>1050</v>
      </c>
      <c r="N752" s="10">
        <f t="shared" si="229"/>
        <v>0.4</v>
      </c>
      <c r="O752" s="10">
        <f t="shared" si="230"/>
        <v>0.38235294117647056</v>
      </c>
      <c r="P752" s="8">
        <f t="shared" si="231"/>
        <v>600</v>
      </c>
      <c r="Q752" s="8">
        <f t="shared" si="232"/>
        <v>650</v>
      </c>
      <c r="R752" s="8"/>
      <c r="S752" s="8"/>
      <c r="T752" s="11" t="str">
        <f t="shared" si="233"/>
        <v/>
      </c>
      <c r="U752" s="7" t="s">
        <v>2197</v>
      </c>
      <c r="V752" s="7"/>
    </row>
    <row r="753" spans="1:22" x14ac:dyDescent="0.25">
      <c r="A753" s="12" t="s">
        <v>2198</v>
      </c>
      <c r="B753" s="12" t="s">
        <v>2199</v>
      </c>
      <c r="C753" s="12" t="s">
        <v>177</v>
      </c>
      <c r="D753" s="12" t="s">
        <v>58</v>
      </c>
      <c r="E753" s="7" t="s">
        <v>279</v>
      </c>
      <c r="F753" s="8">
        <v>900</v>
      </c>
      <c r="G753" s="8">
        <v>1050</v>
      </c>
      <c r="H753" s="9">
        <f>IF(OR(F753="",F753=0),"",MAX(F753,IF(ISNUMBER('Нормы и нормо-часы'!K754),ROUNDUP('Нормы и нормо-часы'!K754/(1-$F$3),0),0)))</f>
        <v>900</v>
      </c>
      <c r="I753" s="9">
        <f>IF(OR(G753="",G753=0),"",MAX(G753,IF(ISNUMBER('Нормы и нормо-часы'!L754),ROUNDUP('Нормы и нормо-часы'!L754/(1-$F$3),0),0)))</f>
        <v>1050</v>
      </c>
      <c r="J753" s="10">
        <f t="shared" si="227"/>
        <v>0</v>
      </c>
      <c r="K753" s="10">
        <f t="shared" si="228"/>
        <v>0</v>
      </c>
      <c r="L753" s="8">
        <v>540</v>
      </c>
      <c r="M753" s="8">
        <v>630</v>
      </c>
      <c r="N753" s="10">
        <f t="shared" si="229"/>
        <v>0.4</v>
      </c>
      <c r="O753" s="10">
        <f t="shared" si="230"/>
        <v>0.4</v>
      </c>
      <c r="P753" s="8">
        <f t="shared" si="231"/>
        <v>360</v>
      </c>
      <c r="Q753" s="8">
        <f t="shared" si="232"/>
        <v>420</v>
      </c>
      <c r="R753" s="8"/>
      <c r="S753" s="8"/>
      <c r="T753" s="11" t="str">
        <f t="shared" si="233"/>
        <v/>
      </c>
      <c r="U753" s="7" t="s">
        <v>100</v>
      </c>
      <c r="V753" s="7"/>
    </row>
    <row r="754" spans="1:22" x14ac:dyDescent="0.25">
      <c r="A754" s="5" t="s">
        <v>2200</v>
      </c>
      <c r="B754" s="6"/>
      <c r="C754" s="6"/>
      <c r="D754" s="6"/>
      <c r="E754" s="6"/>
      <c r="F754" s="6"/>
      <c r="G754" s="6"/>
      <c r="H754" s="6"/>
      <c r="I754" s="6"/>
      <c r="J754" s="6"/>
      <c r="K754" s="6"/>
      <c r="L754" s="6"/>
      <c r="M754" s="6"/>
      <c r="N754" s="6"/>
      <c r="O754" s="6"/>
      <c r="P754" s="6"/>
      <c r="Q754" s="6"/>
      <c r="R754" s="6"/>
      <c r="S754" s="6"/>
      <c r="T754" s="6"/>
      <c r="U754" s="6"/>
      <c r="V754" s="6"/>
    </row>
    <row r="755" spans="1:22" x14ac:dyDescent="0.25">
      <c r="A755" s="7" t="s">
        <v>2201</v>
      </c>
      <c r="B755" s="7" t="s">
        <v>2202</v>
      </c>
      <c r="C755" s="7" t="s">
        <v>54</v>
      </c>
      <c r="D755" s="7"/>
      <c r="E755" s="7" t="s">
        <v>279</v>
      </c>
      <c r="F755" s="8">
        <v>280</v>
      </c>
      <c r="G755" s="8">
        <v>330</v>
      </c>
      <c r="H755" s="9">
        <f>IF(OR(F755="",F755=0),"",MAX(F755,IF(ISNUMBER('Нормы и нормо-часы'!K756),ROUNDUP('Нормы и нормо-часы'!K756/(1-$F$3),0),0)))</f>
        <v>280</v>
      </c>
      <c r="I755" s="9">
        <f>IF(OR(G755="",G755=0),"",MAX(G755,IF(ISNUMBER('Нормы и нормо-часы'!L756),ROUNDUP('Нормы и нормо-часы'!L756/(1-$F$3),0),0)))</f>
        <v>330</v>
      </c>
      <c r="J755" s="10">
        <f t="shared" ref="J755:J786" si="234">IF(OR(F755="",F755=0),"",H755/F755-1)</f>
        <v>0</v>
      </c>
      <c r="K755" s="10">
        <f t="shared" ref="K755:K786" si="235">IF(OR(G755="",G755=0),"",I755/G755-1)</f>
        <v>0</v>
      </c>
      <c r="L755" s="8">
        <v>170</v>
      </c>
      <c r="M755" s="8">
        <v>195</v>
      </c>
      <c r="N755" s="10">
        <f t="shared" ref="N755:N786" si="236">IF(OR(H755="",H755=0),"",(H755-L755)/H755)</f>
        <v>0.39285714285714285</v>
      </c>
      <c r="O755" s="10">
        <f t="shared" ref="O755:O786" si="237">IF(OR(I755="",I755=0),"",(I755-M755)/I755)</f>
        <v>0.40909090909090912</v>
      </c>
      <c r="P755" s="8">
        <f t="shared" ref="P755:P786" si="238">IF(H755="","",H755-L755)</f>
        <v>110</v>
      </c>
      <c r="Q755" s="8">
        <f t="shared" ref="Q755:Q786" si="239">IF(I755="","",I755-M755)</f>
        <v>135</v>
      </c>
      <c r="R755" s="8">
        <v>55.55</v>
      </c>
      <c r="S755" s="8">
        <v>74.989999999999995</v>
      </c>
      <c r="T755" s="11">
        <f t="shared" ref="T755:T786" si="240">IF(OR(S755="",F755="",F755=0),"",S755/F755)</f>
        <v>0.26782142857142854</v>
      </c>
      <c r="U755" s="7" t="s">
        <v>2203</v>
      </c>
      <c r="V755" s="7" t="s">
        <v>2204</v>
      </c>
    </row>
    <row r="756" spans="1:22" x14ac:dyDescent="0.25">
      <c r="A756" s="7" t="s">
        <v>2205</v>
      </c>
      <c r="B756" s="7" t="s">
        <v>2206</v>
      </c>
      <c r="C756" s="7" t="s">
        <v>54</v>
      </c>
      <c r="D756" s="7"/>
      <c r="E756" s="7" t="s">
        <v>279</v>
      </c>
      <c r="F756" s="8">
        <v>300</v>
      </c>
      <c r="G756" s="8">
        <v>350</v>
      </c>
      <c r="H756" s="9">
        <f>IF(OR(F756="",F756=0),"",MAX(F756,IF(ISNUMBER('Нормы и нормо-часы'!K757),ROUNDUP('Нормы и нормо-часы'!K757/(1-$F$3),0),0)))</f>
        <v>300</v>
      </c>
      <c r="I756" s="9">
        <f>IF(OR(G756="",G756=0),"",MAX(G756,IF(ISNUMBER('Нормы и нормо-часы'!L757),ROUNDUP('Нормы и нормо-часы'!L757/(1-$F$3),0),0)))</f>
        <v>350</v>
      </c>
      <c r="J756" s="10">
        <f t="shared" si="234"/>
        <v>0</v>
      </c>
      <c r="K756" s="10">
        <f t="shared" si="235"/>
        <v>0</v>
      </c>
      <c r="L756" s="8">
        <v>180</v>
      </c>
      <c r="M756" s="8">
        <v>210</v>
      </c>
      <c r="N756" s="10">
        <f t="shared" si="236"/>
        <v>0.4</v>
      </c>
      <c r="O756" s="10">
        <f t="shared" si="237"/>
        <v>0.4</v>
      </c>
      <c r="P756" s="8">
        <f t="shared" si="238"/>
        <v>120</v>
      </c>
      <c r="Q756" s="8">
        <f t="shared" si="239"/>
        <v>140</v>
      </c>
      <c r="R756" s="8">
        <v>454.94</v>
      </c>
      <c r="S756" s="8">
        <v>614.16999999999996</v>
      </c>
      <c r="T756" s="11">
        <f t="shared" si="240"/>
        <v>2.0472333333333332</v>
      </c>
      <c r="U756" s="7" t="s">
        <v>2207</v>
      </c>
      <c r="V756" s="7"/>
    </row>
    <row r="757" spans="1:22" x14ac:dyDescent="0.25">
      <c r="A757" s="7" t="s">
        <v>2208</v>
      </c>
      <c r="B757" s="7" t="s">
        <v>2209</v>
      </c>
      <c r="C757" s="7" t="s">
        <v>54</v>
      </c>
      <c r="D757" s="7"/>
      <c r="E757" s="7" t="s">
        <v>80</v>
      </c>
      <c r="F757" s="8">
        <v>450</v>
      </c>
      <c r="G757" s="8">
        <v>520</v>
      </c>
      <c r="H757" s="9">
        <f>IF(OR(F757="",F757=0),"",MAX(F757,IF(ISNUMBER('Нормы и нормо-часы'!K758),ROUNDUP('Нормы и нормо-часы'!K758/(1-$F$3),0),0)))</f>
        <v>450</v>
      </c>
      <c r="I757" s="9">
        <f>IF(OR(G757="",G757=0),"",MAX(G757,IF(ISNUMBER('Нормы и нормо-часы'!L758),ROUNDUP('Нормы и нормо-часы'!L758/(1-$F$3),0),0)))</f>
        <v>520</v>
      </c>
      <c r="J757" s="10">
        <f t="shared" si="234"/>
        <v>0</v>
      </c>
      <c r="K757" s="10">
        <f t="shared" si="235"/>
        <v>0</v>
      </c>
      <c r="L757" s="8">
        <v>270</v>
      </c>
      <c r="M757" s="8">
        <v>310</v>
      </c>
      <c r="N757" s="10">
        <f t="shared" si="236"/>
        <v>0.4</v>
      </c>
      <c r="O757" s="10">
        <f t="shared" si="237"/>
        <v>0.40384615384615385</v>
      </c>
      <c r="P757" s="8">
        <f t="shared" si="238"/>
        <v>180</v>
      </c>
      <c r="Q757" s="8">
        <f t="shared" si="239"/>
        <v>210</v>
      </c>
      <c r="R757" s="8">
        <v>333.27</v>
      </c>
      <c r="S757" s="8">
        <v>449.91</v>
      </c>
      <c r="T757" s="11">
        <f t="shared" si="240"/>
        <v>0.99980000000000002</v>
      </c>
      <c r="U757" s="7" t="s">
        <v>2210</v>
      </c>
      <c r="V757" s="7"/>
    </row>
    <row r="758" spans="1:22" x14ac:dyDescent="0.25">
      <c r="A758" s="7" t="s">
        <v>2211</v>
      </c>
      <c r="B758" s="7" t="s">
        <v>2212</v>
      </c>
      <c r="C758" s="7" t="s">
        <v>54</v>
      </c>
      <c r="D758" s="7"/>
      <c r="E758" s="7" t="s">
        <v>279</v>
      </c>
      <c r="F758" s="8">
        <v>700</v>
      </c>
      <c r="G758" s="8">
        <v>850</v>
      </c>
      <c r="H758" s="9">
        <f>IF(OR(F758="",F758=0),"",MAX(F758,IF(ISNUMBER('Нормы и нормо-часы'!K759),ROUNDUP('Нормы и нормо-часы'!K759/(1-$F$3),0),0)))</f>
        <v>700</v>
      </c>
      <c r="I758" s="9">
        <f>IF(OR(G758="",G758=0),"",MAX(G758,IF(ISNUMBER('Нормы и нормо-часы'!L759),ROUNDUP('Нормы и нормо-часы'!L759/(1-$F$3),0),0)))</f>
        <v>850</v>
      </c>
      <c r="J758" s="10">
        <f t="shared" si="234"/>
        <v>0</v>
      </c>
      <c r="K758" s="10">
        <f t="shared" si="235"/>
        <v>0</v>
      </c>
      <c r="L758" s="8">
        <v>430</v>
      </c>
      <c r="M758" s="8">
        <v>500</v>
      </c>
      <c r="N758" s="10">
        <f t="shared" si="236"/>
        <v>0.38571428571428573</v>
      </c>
      <c r="O758" s="10">
        <f t="shared" si="237"/>
        <v>0.41176470588235292</v>
      </c>
      <c r="P758" s="8">
        <f t="shared" si="238"/>
        <v>270</v>
      </c>
      <c r="Q758" s="8">
        <f t="shared" si="239"/>
        <v>350</v>
      </c>
      <c r="R758" s="8">
        <v>972.04</v>
      </c>
      <c r="S758" s="8">
        <v>1312.25</v>
      </c>
      <c r="T758" s="11">
        <f t="shared" si="240"/>
        <v>1.8746428571428571</v>
      </c>
      <c r="U758" s="7" t="s">
        <v>2213</v>
      </c>
      <c r="V758" s="7"/>
    </row>
    <row r="759" spans="1:22" x14ac:dyDescent="0.25">
      <c r="A759" s="7" t="s">
        <v>2214</v>
      </c>
      <c r="B759" s="7" t="s">
        <v>2215</v>
      </c>
      <c r="C759" s="7" t="s">
        <v>54</v>
      </c>
      <c r="D759" s="7"/>
      <c r="E759" s="7" t="s">
        <v>279</v>
      </c>
      <c r="F759" s="8">
        <v>550</v>
      </c>
      <c r="G759" s="8">
        <v>650</v>
      </c>
      <c r="H759" s="9">
        <f>IF(OR(F759="",F759=0),"",MAX(F759,IF(ISNUMBER('Нормы и нормо-часы'!K760),ROUNDUP('Нормы и нормо-часы'!K760/(1-$F$3),0),0)))</f>
        <v>550</v>
      </c>
      <c r="I759" s="9">
        <f>IF(OR(G759="",G759=0),"",MAX(G759,IF(ISNUMBER('Нормы и нормо-часы'!L760),ROUNDUP('Нормы и нормо-часы'!L760/(1-$F$3),0),0)))</f>
        <v>650</v>
      </c>
      <c r="J759" s="10">
        <f t="shared" si="234"/>
        <v>0</v>
      </c>
      <c r="K759" s="10">
        <f t="shared" si="235"/>
        <v>0</v>
      </c>
      <c r="L759" s="8">
        <v>330</v>
      </c>
      <c r="M759" s="8">
        <v>390</v>
      </c>
      <c r="N759" s="10">
        <f t="shared" si="236"/>
        <v>0.4</v>
      </c>
      <c r="O759" s="10">
        <f t="shared" si="237"/>
        <v>0.4</v>
      </c>
      <c r="P759" s="8">
        <f t="shared" si="238"/>
        <v>220</v>
      </c>
      <c r="Q759" s="8">
        <f t="shared" si="239"/>
        <v>260</v>
      </c>
      <c r="R759" s="8">
        <v>435.1</v>
      </c>
      <c r="S759" s="8">
        <v>587.39</v>
      </c>
      <c r="T759" s="11">
        <f t="shared" si="240"/>
        <v>1.0679818181818181</v>
      </c>
      <c r="U759" s="7" t="s">
        <v>2216</v>
      </c>
      <c r="V759" s="7"/>
    </row>
    <row r="760" spans="1:22" x14ac:dyDescent="0.25">
      <c r="A760" s="7" t="s">
        <v>2217</v>
      </c>
      <c r="B760" s="7" t="s">
        <v>2218</v>
      </c>
      <c r="C760" s="7" t="s">
        <v>177</v>
      </c>
      <c r="D760" s="7"/>
      <c r="E760" s="7" t="s">
        <v>269</v>
      </c>
      <c r="F760" s="8">
        <v>450</v>
      </c>
      <c r="G760" s="8">
        <v>520</v>
      </c>
      <c r="H760" s="9">
        <f>IF(OR(F760="",F760=0),"",MAX(F760,IF(ISNUMBER('Нормы и нормо-часы'!K761),ROUNDUP('Нормы и нормо-часы'!K761/(1-$F$3),0),0)))</f>
        <v>600</v>
      </c>
      <c r="I760" s="9">
        <f>IF(OR(G760="",G760=0),"",MAX(G760,IF(ISNUMBER('Нормы и нормо-часы'!L761),ROUNDUP('Нормы и нормо-часы'!L761/(1-$F$3),0),0)))</f>
        <v>720</v>
      </c>
      <c r="J760" s="10">
        <f t="shared" si="234"/>
        <v>0.33333333333333326</v>
      </c>
      <c r="K760" s="10">
        <f t="shared" si="235"/>
        <v>0.38461538461538458</v>
      </c>
      <c r="L760" s="8">
        <v>270</v>
      </c>
      <c r="M760" s="8">
        <v>310</v>
      </c>
      <c r="N760" s="10">
        <f t="shared" si="236"/>
        <v>0.55000000000000004</v>
      </c>
      <c r="O760" s="10">
        <f t="shared" si="237"/>
        <v>0.56944444444444442</v>
      </c>
      <c r="P760" s="8">
        <f t="shared" si="238"/>
        <v>330</v>
      </c>
      <c r="Q760" s="8">
        <f t="shared" si="239"/>
        <v>410</v>
      </c>
      <c r="R760" s="8">
        <v>251.28</v>
      </c>
      <c r="S760" s="8">
        <v>339.23</v>
      </c>
      <c r="T760" s="11">
        <f t="shared" si="240"/>
        <v>0.75384444444444454</v>
      </c>
      <c r="U760" s="7" t="s">
        <v>1917</v>
      </c>
      <c r="V760" s="7" t="s">
        <v>2219</v>
      </c>
    </row>
    <row r="761" spans="1:22" x14ac:dyDescent="0.25">
      <c r="A761" s="7" t="s">
        <v>2220</v>
      </c>
      <c r="B761" s="7" t="s">
        <v>2221</v>
      </c>
      <c r="C761" s="7" t="s">
        <v>177</v>
      </c>
      <c r="D761" s="7"/>
      <c r="E761" s="7" t="s">
        <v>269</v>
      </c>
      <c r="F761" s="8">
        <v>500</v>
      </c>
      <c r="G761" s="8">
        <v>580</v>
      </c>
      <c r="H761" s="9">
        <f>IF(OR(F761="",F761=0),"",MAX(F761,IF(ISNUMBER('Нормы и нормо-часы'!K762),ROUNDUP('Нормы и нормо-часы'!K762/(1-$F$3),0),0)))</f>
        <v>660</v>
      </c>
      <c r="I761" s="9">
        <f>IF(OR(G761="",G761=0),"",MAX(G761,IF(ISNUMBER('Нормы и нормо-часы'!L762),ROUNDUP('Нормы и нормо-часы'!L762/(1-$F$3),0),0)))</f>
        <v>792</v>
      </c>
      <c r="J761" s="10">
        <f t="shared" si="234"/>
        <v>0.32000000000000006</v>
      </c>
      <c r="K761" s="10">
        <f t="shared" si="235"/>
        <v>0.36551724137931041</v>
      </c>
      <c r="L761" s="8">
        <v>300</v>
      </c>
      <c r="M761" s="8">
        <v>350</v>
      </c>
      <c r="N761" s="10">
        <f t="shared" si="236"/>
        <v>0.54545454545454541</v>
      </c>
      <c r="O761" s="10">
        <f t="shared" si="237"/>
        <v>0.55808080808080807</v>
      </c>
      <c r="P761" s="8">
        <f t="shared" si="238"/>
        <v>360</v>
      </c>
      <c r="Q761" s="8">
        <f t="shared" si="239"/>
        <v>442</v>
      </c>
      <c r="R761" s="8">
        <v>261.2</v>
      </c>
      <c r="S761" s="8">
        <v>352.62</v>
      </c>
      <c r="T761" s="11">
        <f t="shared" si="240"/>
        <v>0.70523999999999998</v>
      </c>
      <c r="U761" s="7" t="s">
        <v>1917</v>
      </c>
      <c r="V761" s="7" t="s">
        <v>2222</v>
      </c>
    </row>
    <row r="762" spans="1:22" x14ac:dyDescent="0.25">
      <c r="A762" s="7" t="s">
        <v>2223</v>
      </c>
      <c r="B762" s="7" t="s">
        <v>2224</v>
      </c>
      <c r="C762" s="7" t="s">
        <v>177</v>
      </c>
      <c r="D762" s="7"/>
      <c r="E762" s="7" t="s">
        <v>269</v>
      </c>
      <c r="F762" s="8">
        <v>600</v>
      </c>
      <c r="G762" s="8">
        <v>700</v>
      </c>
      <c r="H762" s="9">
        <f>IF(OR(F762="",F762=0),"",MAX(F762,IF(ISNUMBER('Нормы и нормо-часы'!K763),ROUNDUP('Нормы и нормо-часы'!K763/(1-$F$3),0),0)))</f>
        <v>780</v>
      </c>
      <c r="I762" s="9">
        <f>IF(OR(G762="",G762=0),"",MAX(G762,IF(ISNUMBER('Нормы и нормо-часы'!L763),ROUNDUP('Нормы и нормо-часы'!L763/(1-$F$3),0),0)))</f>
        <v>936</v>
      </c>
      <c r="J762" s="10">
        <f t="shared" si="234"/>
        <v>0.30000000000000004</v>
      </c>
      <c r="K762" s="10">
        <f t="shared" si="235"/>
        <v>0.33714285714285719</v>
      </c>
      <c r="L762" s="8">
        <v>360</v>
      </c>
      <c r="M762" s="8">
        <v>420</v>
      </c>
      <c r="N762" s="10">
        <f t="shared" si="236"/>
        <v>0.53846153846153844</v>
      </c>
      <c r="O762" s="10">
        <f t="shared" si="237"/>
        <v>0.55128205128205132</v>
      </c>
      <c r="P762" s="8">
        <f t="shared" si="238"/>
        <v>420</v>
      </c>
      <c r="Q762" s="8">
        <f t="shared" si="239"/>
        <v>516</v>
      </c>
      <c r="R762" s="8">
        <v>329.3</v>
      </c>
      <c r="S762" s="8">
        <v>444.56</v>
      </c>
      <c r="T762" s="11">
        <f t="shared" si="240"/>
        <v>0.74093333333333333</v>
      </c>
      <c r="U762" s="7" t="s">
        <v>2225</v>
      </c>
      <c r="V762" s="7" t="s">
        <v>2222</v>
      </c>
    </row>
    <row r="763" spans="1:22" x14ac:dyDescent="0.25">
      <c r="A763" s="7" t="s">
        <v>2226</v>
      </c>
      <c r="B763" s="7" t="s">
        <v>2227</v>
      </c>
      <c r="C763" s="7" t="s">
        <v>177</v>
      </c>
      <c r="D763" s="7"/>
      <c r="E763" s="7" t="s">
        <v>269</v>
      </c>
      <c r="F763" s="8">
        <v>800</v>
      </c>
      <c r="G763" s="8">
        <v>950</v>
      </c>
      <c r="H763" s="9">
        <f>IF(OR(F763="",F763=0),"",MAX(F763,IF(ISNUMBER('Нормы и нормо-часы'!K764),ROUNDUP('Нормы и нормо-часы'!K764/(1-$F$3),0),0)))</f>
        <v>1020</v>
      </c>
      <c r="I763" s="9">
        <f>IF(OR(G763="",G763=0),"",MAX(G763,IF(ISNUMBER('Нормы и нормо-часы'!L764),ROUNDUP('Нормы и нормо-часы'!L764/(1-$F$3),0),0)))</f>
        <v>1224</v>
      </c>
      <c r="J763" s="10">
        <f t="shared" si="234"/>
        <v>0.27499999999999991</v>
      </c>
      <c r="K763" s="10">
        <f t="shared" si="235"/>
        <v>0.28842105263157891</v>
      </c>
      <c r="L763" s="8">
        <v>480</v>
      </c>
      <c r="M763" s="8">
        <v>570</v>
      </c>
      <c r="N763" s="10">
        <f t="shared" si="236"/>
        <v>0.52941176470588236</v>
      </c>
      <c r="O763" s="10">
        <f t="shared" si="237"/>
        <v>0.53431372549019607</v>
      </c>
      <c r="P763" s="8">
        <f t="shared" si="238"/>
        <v>540</v>
      </c>
      <c r="Q763" s="8">
        <f t="shared" si="239"/>
        <v>654</v>
      </c>
      <c r="R763" s="8">
        <v>329.3</v>
      </c>
      <c r="S763" s="8">
        <v>444.56</v>
      </c>
      <c r="T763" s="11">
        <f t="shared" si="240"/>
        <v>0.55569999999999997</v>
      </c>
      <c r="U763" s="7" t="s">
        <v>2228</v>
      </c>
      <c r="V763" s="7" t="s">
        <v>2222</v>
      </c>
    </row>
    <row r="764" spans="1:22" x14ac:dyDescent="0.25">
      <c r="A764" s="7" t="s">
        <v>2229</v>
      </c>
      <c r="B764" s="7" t="s">
        <v>2230</v>
      </c>
      <c r="C764" s="7" t="s">
        <v>50</v>
      </c>
      <c r="D764" s="7"/>
      <c r="E764" s="7" t="s">
        <v>279</v>
      </c>
      <c r="F764" s="8">
        <v>180</v>
      </c>
      <c r="G764" s="8">
        <v>210</v>
      </c>
      <c r="H764" s="9">
        <f>IF(OR(F764="",F764=0),"",MAX(F764,IF(ISNUMBER('Нормы и нормо-часы'!K765),ROUNDUP('Нормы и нормо-часы'!K765/(1-$F$3),0),0)))</f>
        <v>180</v>
      </c>
      <c r="I764" s="9">
        <f>IF(OR(G764="",G764=0),"",MAX(G764,IF(ISNUMBER('Нормы и нормо-часы'!L765),ROUNDUP('Нормы и нормо-часы'!L765/(1-$F$3),0),0)))</f>
        <v>210</v>
      </c>
      <c r="J764" s="10">
        <f t="shared" si="234"/>
        <v>0</v>
      </c>
      <c r="K764" s="10">
        <f t="shared" si="235"/>
        <v>0</v>
      </c>
      <c r="L764" s="8">
        <v>110</v>
      </c>
      <c r="M764" s="8">
        <v>125</v>
      </c>
      <c r="N764" s="10">
        <f t="shared" si="236"/>
        <v>0.3888888888888889</v>
      </c>
      <c r="O764" s="10">
        <f t="shared" si="237"/>
        <v>0.40476190476190477</v>
      </c>
      <c r="P764" s="8">
        <f t="shared" si="238"/>
        <v>70</v>
      </c>
      <c r="Q764" s="8">
        <f t="shared" si="239"/>
        <v>85</v>
      </c>
      <c r="R764" s="8">
        <v>144.87</v>
      </c>
      <c r="S764" s="8">
        <v>195.57</v>
      </c>
      <c r="T764" s="11">
        <f t="shared" si="240"/>
        <v>1.0865</v>
      </c>
      <c r="U764" s="7" t="s">
        <v>2231</v>
      </c>
      <c r="V764" s="7"/>
    </row>
    <row r="765" spans="1:22" x14ac:dyDescent="0.25">
      <c r="A765" s="7" t="s">
        <v>2232</v>
      </c>
      <c r="B765" s="7" t="s">
        <v>2233</v>
      </c>
      <c r="C765" s="7" t="s">
        <v>50</v>
      </c>
      <c r="D765" s="7"/>
      <c r="E765" s="7" t="s">
        <v>279</v>
      </c>
      <c r="F765" s="8">
        <v>220</v>
      </c>
      <c r="G765" s="8">
        <v>260</v>
      </c>
      <c r="H765" s="9">
        <f>IF(OR(F765="",F765=0),"",MAX(F765,IF(ISNUMBER('Нормы и нормо-часы'!K766),ROUNDUP('Нормы и нормо-часы'!K766/(1-$F$3),0),0)))</f>
        <v>220</v>
      </c>
      <c r="I765" s="9">
        <f>IF(OR(G765="",G765=0),"",MAX(G765,IF(ISNUMBER('Нормы и нормо-часы'!L766),ROUNDUP('Нормы и нормо-часы'!L766/(1-$F$3),0),0)))</f>
        <v>260</v>
      </c>
      <c r="J765" s="10">
        <f t="shared" si="234"/>
        <v>0</v>
      </c>
      <c r="K765" s="10">
        <f t="shared" si="235"/>
        <v>0</v>
      </c>
      <c r="L765" s="8">
        <v>130</v>
      </c>
      <c r="M765" s="8">
        <v>155</v>
      </c>
      <c r="N765" s="10">
        <f t="shared" si="236"/>
        <v>0.40909090909090912</v>
      </c>
      <c r="O765" s="10">
        <f t="shared" si="237"/>
        <v>0.40384615384615385</v>
      </c>
      <c r="P765" s="8">
        <f t="shared" si="238"/>
        <v>90</v>
      </c>
      <c r="Q765" s="8">
        <f t="shared" si="239"/>
        <v>105</v>
      </c>
      <c r="R765" s="8">
        <v>154.91999999999999</v>
      </c>
      <c r="S765" s="8">
        <v>209.14</v>
      </c>
      <c r="T765" s="11">
        <f t="shared" si="240"/>
        <v>0.95063636363636361</v>
      </c>
      <c r="U765" s="7" t="s">
        <v>2234</v>
      </c>
      <c r="V765" s="7"/>
    </row>
    <row r="766" spans="1:22" x14ac:dyDescent="0.25">
      <c r="A766" s="7" t="s">
        <v>2235</v>
      </c>
      <c r="B766" s="7" t="s">
        <v>2236</v>
      </c>
      <c r="C766" s="7" t="s">
        <v>50</v>
      </c>
      <c r="D766" s="7"/>
      <c r="E766" s="7" t="s">
        <v>279</v>
      </c>
      <c r="F766" s="8">
        <v>280</v>
      </c>
      <c r="G766" s="8">
        <v>320</v>
      </c>
      <c r="H766" s="9">
        <f>IF(OR(F766="",F766=0),"",MAX(F766,IF(ISNUMBER('Нормы и нормо-часы'!K767),ROUNDUP('Нормы и нормо-часы'!K767/(1-$F$3),0),0)))</f>
        <v>280</v>
      </c>
      <c r="I766" s="9">
        <f>IF(OR(G766="",G766=0),"",MAX(G766,IF(ISNUMBER('Нормы и нормо-часы'!L767),ROUNDUP('Нормы и нормо-часы'!L767/(1-$F$3),0),0)))</f>
        <v>320</v>
      </c>
      <c r="J766" s="10">
        <f t="shared" si="234"/>
        <v>0</v>
      </c>
      <c r="K766" s="10">
        <f t="shared" si="235"/>
        <v>0</v>
      </c>
      <c r="L766" s="8">
        <v>170</v>
      </c>
      <c r="M766" s="8">
        <v>195</v>
      </c>
      <c r="N766" s="10">
        <f t="shared" si="236"/>
        <v>0.39285714285714285</v>
      </c>
      <c r="O766" s="10">
        <f t="shared" si="237"/>
        <v>0.390625</v>
      </c>
      <c r="P766" s="8">
        <f t="shared" si="238"/>
        <v>110</v>
      </c>
      <c r="Q766" s="8">
        <f t="shared" si="239"/>
        <v>125</v>
      </c>
      <c r="R766" s="8">
        <v>154.91999999999999</v>
      </c>
      <c r="S766" s="8">
        <v>209.14</v>
      </c>
      <c r="T766" s="11">
        <f t="shared" si="240"/>
        <v>0.74692857142857139</v>
      </c>
      <c r="U766" s="7" t="s">
        <v>2234</v>
      </c>
      <c r="V766" s="7"/>
    </row>
    <row r="767" spans="1:22" x14ac:dyDescent="0.25">
      <c r="A767" s="7" t="s">
        <v>2237</v>
      </c>
      <c r="B767" s="7" t="s">
        <v>2238</v>
      </c>
      <c r="C767" s="7" t="s">
        <v>50</v>
      </c>
      <c r="D767" s="7"/>
      <c r="E767" s="7" t="s">
        <v>279</v>
      </c>
      <c r="F767" s="8">
        <v>220</v>
      </c>
      <c r="G767" s="8">
        <v>260</v>
      </c>
      <c r="H767" s="9">
        <f>IF(OR(F767="",F767=0),"",MAX(F767,IF(ISNUMBER('Нормы и нормо-часы'!K768),ROUNDUP('Нормы и нормо-часы'!K768/(1-$F$3),0),0)))</f>
        <v>220</v>
      </c>
      <c r="I767" s="9">
        <f>IF(OR(G767="",G767=0),"",MAX(G767,IF(ISNUMBER('Нормы и нормо-часы'!L768),ROUNDUP('Нормы и нормо-часы'!L768/(1-$F$3),0),0)))</f>
        <v>260</v>
      </c>
      <c r="J767" s="10">
        <f t="shared" si="234"/>
        <v>0</v>
      </c>
      <c r="K767" s="10">
        <f t="shared" si="235"/>
        <v>0</v>
      </c>
      <c r="L767" s="8">
        <v>130</v>
      </c>
      <c r="M767" s="8">
        <v>155</v>
      </c>
      <c r="N767" s="10">
        <f t="shared" si="236"/>
        <v>0.40909090909090912</v>
      </c>
      <c r="O767" s="10">
        <f t="shared" si="237"/>
        <v>0.40384615384615385</v>
      </c>
      <c r="P767" s="8">
        <f t="shared" si="238"/>
        <v>90</v>
      </c>
      <c r="Q767" s="8">
        <f t="shared" si="239"/>
        <v>105</v>
      </c>
      <c r="R767" s="8">
        <v>144.87</v>
      </c>
      <c r="S767" s="8">
        <v>195.57</v>
      </c>
      <c r="T767" s="11">
        <f t="shared" si="240"/>
        <v>0.88895454545454544</v>
      </c>
      <c r="U767" s="7" t="s">
        <v>2234</v>
      </c>
      <c r="V767" s="7"/>
    </row>
    <row r="768" spans="1:22" x14ac:dyDescent="0.25">
      <c r="A768" s="7" t="s">
        <v>2239</v>
      </c>
      <c r="B768" s="7" t="s">
        <v>2240</v>
      </c>
      <c r="C768" s="7" t="s">
        <v>50</v>
      </c>
      <c r="D768" s="7"/>
      <c r="E768" s="7" t="s">
        <v>279</v>
      </c>
      <c r="F768" s="8">
        <v>300</v>
      </c>
      <c r="G768" s="8">
        <v>350</v>
      </c>
      <c r="H768" s="9">
        <f>IF(OR(F768="",F768=0),"",MAX(F768,IF(ISNUMBER('Нормы и нормо-часы'!K769),ROUNDUP('Нормы и нормо-часы'!K769/(1-$F$3),0),0)))</f>
        <v>300</v>
      </c>
      <c r="I768" s="9">
        <f>IF(OR(G768="",G768=0),"",MAX(G768,IF(ISNUMBER('Нормы и нормо-часы'!L769),ROUNDUP('Нормы и нормо-часы'!L769/(1-$F$3),0),0)))</f>
        <v>350</v>
      </c>
      <c r="J768" s="10">
        <f t="shared" si="234"/>
        <v>0</v>
      </c>
      <c r="K768" s="10">
        <f t="shared" si="235"/>
        <v>0</v>
      </c>
      <c r="L768" s="8">
        <v>180</v>
      </c>
      <c r="M768" s="8">
        <v>210</v>
      </c>
      <c r="N768" s="10">
        <f t="shared" si="236"/>
        <v>0.4</v>
      </c>
      <c r="O768" s="10">
        <f t="shared" si="237"/>
        <v>0.4</v>
      </c>
      <c r="P768" s="8">
        <f t="shared" si="238"/>
        <v>120</v>
      </c>
      <c r="Q768" s="8">
        <f t="shared" si="239"/>
        <v>140</v>
      </c>
      <c r="R768" s="8">
        <v>154.91999999999999</v>
      </c>
      <c r="S768" s="8">
        <v>209.14</v>
      </c>
      <c r="T768" s="11">
        <f t="shared" si="240"/>
        <v>0.69713333333333327</v>
      </c>
      <c r="U768" s="7" t="s">
        <v>2234</v>
      </c>
      <c r="V768" s="7"/>
    </row>
    <row r="769" spans="1:22" x14ac:dyDescent="0.25">
      <c r="A769" s="7" t="s">
        <v>2241</v>
      </c>
      <c r="B769" s="7" t="s">
        <v>2242</v>
      </c>
      <c r="C769" s="7" t="s">
        <v>54</v>
      </c>
      <c r="D769" s="7"/>
      <c r="E769" s="7" t="s">
        <v>279</v>
      </c>
      <c r="F769" s="8">
        <v>550</v>
      </c>
      <c r="G769" s="8">
        <v>650</v>
      </c>
      <c r="H769" s="9">
        <f>IF(OR(F769="",F769=0),"",MAX(F769,IF(ISNUMBER('Нормы и нормо-часы'!K770),ROUNDUP('Нормы и нормо-часы'!K770/(1-$F$3),0),0)))</f>
        <v>550</v>
      </c>
      <c r="I769" s="9">
        <f>IF(OR(G769="",G769=0),"",MAX(G769,IF(ISNUMBER('Нормы и нормо-часы'!L770),ROUNDUP('Нормы и нормо-часы'!L770/(1-$F$3),0),0)))</f>
        <v>650</v>
      </c>
      <c r="J769" s="10">
        <f t="shared" si="234"/>
        <v>0</v>
      </c>
      <c r="K769" s="10">
        <f t="shared" si="235"/>
        <v>0</v>
      </c>
      <c r="L769" s="8">
        <v>330</v>
      </c>
      <c r="M769" s="8">
        <v>390</v>
      </c>
      <c r="N769" s="10">
        <f t="shared" si="236"/>
        <v>0.4</v>
      </c>
      <c r="O769" s="10">
        <f t="shared" si="237"/>
        <v>0.4</v>
      </c>
      <c r="P769" s="8">
        <f t="shared" si="238"/>
        <v>220</v>
      </c>
      <c r="Q769" s="8">
        <f t="shared" si="239"/>
        <v>260</v>
      </c>
      <c r="R769" s="8">
        <v>601.74</v>
      </c>
      <c r="S769" s="8">
        <v>812.35</v>
      </c>
      <c r="T769" s="11">
        <f t="shared" si="240"/>
        <v>1.4770000000000001</v>
      </c>
      <c r="U769" s="7" t="s">
        <v>2243</v>
      </c>
      <c r="V769" s="7"/>
    </row>
    <row r="770" spans="1:22" x14ac:dyDescent="0.25">
      <c r="A770" s="7" t="s">
        <v>2244</v>
      </c>
      <c r="B770" s="7" t="s">
        <v>2245</v>
      </c>
      <c r="C770" s="7" t="s">
        <v>54</v>
      </c>
      <c r="D770" s="7"/>
      <c r="E770" s="7" t="s">
        <v>279</v>
      </c>
      <c r="F770" s="8">
        <v>500</v>
      </c>
      <c r="G770" s="8">
        <v>580</v>
      </c>
      <c r="H770" s="9">
        <f>IF(OR(F770="",F770=0),"",MAX(F770,IF(ISNUMBER('Нормы и нормо-часы'!K771),ROUNDUP('Нормы и нормо-часы'!K771/(1-$F$3),0),0)))</f>
        <v>500</v>
      </c>
      <c r="I770" s="9">
        <f>IF(OR(G770="",G770=0),"",MAX(G770,IF(ISNUMBER('Нормы и нормо-часы'!L771),ROUNDUP('Нормы и нормо-часы'!L771/(1-$F$3),0),0)))</f>
        <v>580</v>
      </c>
      <c r="J770" s="10">
        <f t="shared" si="234"/>
        <v>0</v>
      </c>
      <c r="K770" s="10">
        <f t="shared" si="235"/>
        <v>0</v>
      </c>
      <c r="L770" s="8">
        <v>300</v>
      </c>
      <c r="M770" s="8">
        <v>350</v>
      </c>
      <c r="N770" s="10">
        <f t="shared" si="236"/>
        <v>0.4</v>
      </c>
      <c r="O770" s="10">
        <f t="shared" si="237"/>
        <v>0.39655172413793105</v>
      </c>
      <c r="P770" s="8">
        <f t="shared" si="238"/>
        <v>200</v>
      </c>
      <c r="Q770" s="8">
        <f t="shared" si="239"/>
        <v>230</v>
      </c>
      <c r="R770" s="8">
        <v>601.74</v>
      </c>
      <c r="S770" s="8">
        <v>812.35</v>
      </c>
      <c r="T770" s="11">
        <f t="shared" si="240"/>
        <v>1.6247</v>
      </c>
      <c r="U770" s="7" t="s">
        <v>2243</v>
      </c>
      <c r="V770" s="7"/>
    </row>
    <row r="771" spans="1:22" x14ac:dyDescent="0.25">
      <c r="A771" s="7" t="s">
        <v>2246</v>
      </c>
      <c r="B771" s="7" t="s">
        <v>2247</v>
      </c>
      <c r="C771" s="7" t="s">
        <v>54</v>
      </c>
      <c r="D771" s="7"/>
      <c r="E771" s="7" t="s">
        <v>279</v>
      </c>
      <c r="F771" s="8">
        <v>450</v>
      </c>
      <c r="G771" s="8">
        <v>520</v>
      </c>
      <c r="H771" s="9">
        <f>IF(OR(F771="",F771=0),"",MAX(F771,IF(ISNUMBER('Нормы и нормо-часы'!K772),ROUNDUP('Нормы и нормо-часы'!K772/(1-$F$3),0),0)))</f>
        <v>450</v>
      </c>
      <c r="I771" s="9">
        <f>IF(OR(G771="",G771=0),"",MAX(G771,IF(ISNUMBER('Нормы и нормо-часы'!L772),ROUNDUP('Нормы и нормо-часы'!L772/(1-$F$3),0),0)))</f>
        <v>520</v>
      </c>
      <c r="J771" s="10">
        <f t="shared" si="234"/>
        <v>0</v>
      </c>
      <c r="K771" s="10">
        <f t="shared" si="235"/>
        <v>0</v>
      </c>
      <c r="L771" s="8">
        <v>270</v>
      </c>
      <c r="M771" s="8">
        <v>310</v>
      </c>
      <c r="N771" s="10">
        <f t="shared" si="236"/>
        <v>0.4</v>
      </c>
      <c r="O771" s="10">
        <f t="shared" si="237"/>
        <v>0.40384615384615385</v>
      </c>
      <c r="P771" s="8">
        <f t="shared" si="238"/>
        <v>180</v>
      </c>
      <c r="Q771" s="8">
        <f t="shared" si="239"/>
        <v>210</v>
      </c>
      <c r="R771" s="8">
        <v>601.74</v>
      </c>
      <c r="S771" s="8">
        <v>812.35</v>
      </c>
      <c r="T771" s="11">
        <f t="shared" si="240"/>
        <v>1.8052222222222223</v>
      </c>
      <c r="U771" s="7" t="s">
        <v>2248</v>
      </c>
      <c r="V771" s="7"/>
    </row>
    <row r="772" spans="1:22" x14ac:dyDescent="0.25">
      <c r="A772" s="7" t="s">
        <v>2249</v>
      </c>
      <c r="B772" s="7" t="s">
        <v>2250</v>
      </c>
      <c r="C772" s="7" t="s">
        <v>54</v>
      </c>
      <c r="D772" s="7"/>
      <c r="E772" s="7" t="s">
        <v>41</v>
      </c>
      <c r="F772" s="8">
        <v>650</v>
      </c>
      <c r="G772" s="8">
        <v>750</v>
      </c>
      <c r="H772" s="9">
        <f>IF(OR(F772="",F772=0),"",MAX(F772,IF(ISNUMBER('Нормы и нормо-часы'!K773),ROUNDUP('Нормы и нормо-часы'!K773/(1-$F$3),0),0)))</f>
        <v>650</v>
      </c>
      <c r="I772" s="9">
        <f>IF(OR(G772="",G772=0),"",MAX(G772,IF(ISNUMBER('Нормы и нормо-часы'!L773),ROUNDUP('Нормы и нормо-часы'!L773/(1-$F$3),0),0)))</f>
        <v>750</v>
      </c>
      <c r="J772" s="10">
        <f t="shared" si="234"/>
        <v>0</v>
      </c>
      <c r="K772" s="10">
        <f t="shared" si="235"/>
        <v>0</v>
      </c>
      <c r="L772" s="8">
        <v>400</v>
      </c>
      <c r="M772" s="8">
        <v>460</v>
      </c>
      <c r="N772" s="10">
        <f t="shared" si="236"/>
        <v>0.38461538461538464</v>
      </c>
      <c r="O772" s="10">
        <f t="shared" si="237"/>
        <v>0.38666666666666666</v>
      </c>
      <c r="P772" s="8">
        <f t="shared" si="238"/>
        <v>250</v>
      </c>
      <c r="Q772" s="8">
        <f t="shared" si="239"/>
        <v>290</v>
      </c>
      <c r="R772" s="8">
        <v>446.43</v>
      </c>
      <c r="S772" s="8">
        <v>602.67999999999995</v>
      </c>
      <c r="T772" s="11">
        <f t="shared" si="240"/>
        <v>0.92719999999999991</v>
      </c>
      <c r="U772" s="7" t="s">
        <v>100</v>
      </c>
      <c r="V772" s="7"/>
    </row>
    <row r="773" spans="1:22" x14ac:dyDescent="0.25">
      <c r="A773" s="7" t="s">
        <v>2251</v>
      </c>
      <c r="B773" s="7" t="s">
        <v>2252</v>
      </c>
      <c r="C773" s="7" t="s">
        <v>54</v>
      </c>
      <c r="D773" s="7"/>
      <c r="E773" s="7" t="s">
        <v>41</v>
      </c>
      <c r="F773" s="8">
        <v>650</v>
      </c>
      <c r="G773" s="8">
        <v>750</v>
      </c>
      <c r="H773" s="9">
        <f>IF(OR(F773="",F773=0),"",MAX(F773,IF(ISNUMBER('Нормы и нормо-часы'!K774),ROUNDUP('Нормы и нормо-часы'!K774/(1-$F$3),0),0)))</f>
        <v>650</v>
      </c>
      <c r="I773" s="9">
        <f>IF(OR(G773="",G773=0),"",MAX(G773,IF(ISNUMBER('Нормы и нормо-часы'!L774),ROUNDUP('Нормы и нормо-часы'!L774/(1-$F$3),0),0)))</f>
        <v>750</v>
      </c>
      <c r="J773" s="10">
        <f t="shared" si="234"/>
        <v>0</v>
      </c>
      <c r="K773" s="10">
        <f t="shared" si="235"/>
        <v>0</v>
      </c>
      <c r="L773" s="8">
        <v>400</v>
      </c>
      <c r="M773" s="8">
        <v>460</v>
      </c>
      <c r="N773" s="10">
        <f t="shared" si="236"/>
        <v>0.38461538461538464</v>
      </c>
      <c r="O773" s="10">
        <f t="shared" si="237"/>
        <v>0.38666666666666666</v>
      </c>
      <c r="P773" s="8">
        <f t="shared" si="238"/>
        <v>250</v>
      </c>
      <c r="Q773" s="8">
        <f t="shared" si="239"/>
        <v>290</v>
      </c>
      <c r="R773" s="8">
        <v>446.43</v>
      </c>
      <c r="S773" s="8">
        <v>602.67999999999995</v>
      </c>
      <c r="T773" s="11">
        <f t="shared" si="240"/>
        <v>0.92719999999999991</v>
      </c>
      <c r="U773" s="7" t="s">
        <v>2253</v>
      </c>
      <c r="V773" s="7"/>
    </row>
    <row r="774" spans="1:22" x14ac:dyDescent="0.25">
      <c r="A774" s="7" t="s">
        <v>2254</v>
      </c>
      <c r="B774" s="7" t="s">
        <v>2255</v>
      </c>
      <c r="C774" s="7" t="s">
        <v>54</v>
      </c>
      <c r="D774" s="7"/>
      <c r="E774" s="7" t="s">
        <v>41</v>
      </c>
      <c r="F774" s="8">
        <v>1000</v>
      </c>
      <c r="G774" s="8">
        <v>1150</v>
      </c>
      <c r="H774" s="9">
        <f>IF(OR(F774="",F774=0),"",MAX(F774,IF(ISNUMBER('Нормы и нормо-часы'!K775),ROUNDUP('Нормы и нормо-часы'!K775/(1-$F$3),0),0)))</f>
        <v>1000</v>
      </c>
      <c r="I774" s="9">
        <f>IF(OR(G774="",G774=0),"",MAX(G774,IF(ISNUMBER('Нормы и нормо-часы'!L775),ROUNDUP('Нормы и нормо-часы'!L775/(1-$F$3),0),0)))</f>
        <v>1152</v>
      </c>
      <c r="J774" s="10">
        <f t="shared" si="234"/>
        <v>0</v>
      </c>
      <c r="K774" s="10">
        <f t="shared" si="235"/>
        <v>1.7391304347826875E-3</v>
      </c>
      <c r="L774" s="8">
        <v>600</v>
      </c>
      <c r="M774" s="8">
        <v>690</v>
      </c>
      <c r="N774" s="10">
        <f t="shared" si="236"/>
        <v>0.4</v>
      </c>
      <c r="O774" s="10">
        <f t="shared" si="237"/>
        <v>0.40104166666666669</v>
      </c>
      <c r="P774" s="8">
        <f t="shared" si="238"/>
        <v>400</v>
      </c>
      <c r="Q774" s="8">
        <f t="shared" si="239"/>
        <v>462</v>
      </c>
      <c r="R774" s="8">
        <v>446.43</v>
      </c>
      <c r="S774" s="8">
        <v>602.67999999999995</v>
      </c>
      <c r="T774" s="11">
        <f t="shared" si="240"/>
        <v>0.60267999999999999</v>
      </c>
      <c r="U774" s="7" t="s">
        <v>2253</v>
      </c>
      <c r="V774" s="7"/>
    </row>
    <row r="775" spans="1:22" x14ac:dyDescent="0.25">
      <c r="A775" s="7" t="s">
        <v>2256</v>
      </c>
      <c r="B775" s="7" t="s">
        <v>2257</v>
      </c>
      <c r="C775" s="7" t="s">
        <v>54</v>
      </c>
      <c r="D775" s="7"/>
      <c r="E775" s="7" t="s">
        <v>41</v>
      </c>
      <c r="F775" s="8">
        <v>750</v>
      </c>
      <c r="G775" s="8">
        <v>870</v>
      </c>
      <c r="H775" s="9">
        <f>IF(OR(F775="",F775=0),"",MAX(F775,IF(ISNUMBER('Нормы и нормо-часы'!K776),ROUNDUP('Нормы и нормо-часы'!K776/(1-$F$3),0),0)))</f>
        <v>750</v>
      </c>
      <c r="I775" s="9">
        <f>IF(OR(G775="",G775=0),"",MAX(G775,IF(ISNUMBER('Нормы и нормо-часы'!L776),ROUNDUP('Нормы и нормо-часы'!L776/(1-$F$3),0),0)))</f>
        <v>870</v>
      </c>
      <c r="J775" s="10">
        <f t="shared" si="234"/>
        <v>0</v>
      </c>
      <c r="K775" s="10">
        <f t="shared" si="235"/>
        <v>0</v>
      </c>
      <c r="L775" s="8">
        <v>450</v>
      </c>
      <c r="M775" s="8">
        <v>520</v>
      </c>
      <c r="N775" s="10">
        <f t="shared" si="236"/>
        <v>0.4</v>
      </c>
      <c r="O775" s="10">
        <f t="shared" si="237"/>
        <v>0.40229885057471265</v>
      </c>
      <c r="P775" s="8">
        <f t="shared" si="238"/>
        <v>300</v>
      </c>
      <c r="Q775" s="8">
        <f t="shared" si="239"/>
        <v>350</v>
      </c>
      <c r="R775" s="8">
        <v>446.43</v>
      </c>
      <c r="S775" s="8">
        <v>602.67999999999995</v>
      </c>
      <c r="T775" s="11">
        <f t="shared" si="240"/>
        <v>0.80357333333333325</v>
      </c>
      <c r="U775" s="7" t="s">
        <v>2253</v>
      </c>
      <c r="V775" s="7"/>
    </row>
    <row r="776" spans="1:22" x14ac:dyDescent="0.25">
      <c r="A776" s="7" t="s">
        <v>2258</v>
      </c>
      <c r="B776" s="7" t="s">
        <v>2259</v>
      </c>
      <c r="C776" s="7" t="s">
        <v>54</v>
      </c>
      <c r="D776" s="7"/>
      <c r="E776" s="7" t="s">
        <v>269</v>
      </c>
      <c r="F776" s="8">
        <v>1700</v>
      </c>
      <c r="G776" s="8">
        <v>2000</v>
      </c>
      <c r="H776" s="9">
        <f>IF(OR(F776="",F776=0),"",MAX(F776,IF(ISNUMBER('Нормы и нормо-часы'!K777),ROUNDUP('Нормы и нормо-часы'!K777/(1-$F$3),0),0)))</f>
        <v>1920</v>
      </c>
      <c r="I776" s="9">
        <f>IF(OR(G776="",G776=0),"",MAX(G776,IF(ISNUMBER('Нормы и нормо-часы'!L777),ROUNDUP('Нормы и нормо-часы'!L777/(1-$F$3),0),0)))</f>
        <v>2304</v>
      </c>
      <c r="J776" s="10">
        <f t="shared" si="234"/>
        <v>0.12941176470588234</v>
      </c>
      <c r="K776" s="10">
        <f t="shared" si="235"/>
        <v>0.15199999999999991</v>
      </c>
      <c r="L776" s="8">
        <v>1050</v>
      </c>
      <c r="M776" s="8">
        <v>1210</v>
      </c>
      <c r="N776" s="10">
        <f t="shared" si="236"/>
        <v>0.453125</v>
      </c>
      <c r="O776" s="10">
        <f t="shared" si="237"/>
        <v>0.4748263888888889</v>
      </c>
      <c r="P776" s="8">
        <f t="shared" si="238"/>
        <v>870</v>
      </c>
      <c r="Q776" s="8">
        <f t="shared" si="239"/>
        <v>1094</v>
      </c>
      <c r="R776" s="8">
        <v>1305.97</v>
      </c>
      <c r="S776" s="8">
        <v>1763.06</v>
      </c>
      <c r="T776" s="11">
        <f t="shared" si="240"/>
        <v>1.0370941176470587</v>
      </c>
      <c r="U776" s="7" t="s">
        <v>2260</v>
      </c>
      <c r="V776" s="7"/>
    </row>
    <row r="777" spans="1:22" x14ac:dyDescent="0.25">
      <c r="A777" s="7" t="s">
        <v>2261</v>
      </c>
      <c r="B777" s="7" t="s">
        <v>2262</v>
      </c>
      <c r="C777" s="7" t="s">
        <v>54</v>
      </c>
      <c r="D777" s="7"/>
      <c r="E777" s="7" t="s">
        <v>279</v>
      </c>
      <c r="F777" s="8">
        <v>450</v>
      </c>
      <c r="G777" s="8">
        <v>520</v>
      </c>
      <c r="H777" s="9">
        <f>IF(OR(F777="",F777=0),"",MAX(F777,IF(ISNUMBER('Нормы и нормо-часы'!K778),ROUNDUP('Нормы и нормо-часы'!K778/(1-$F$3),0),0)))</f>
        <v>450</v>
      </c>
      <c r="I777" s="9">
        <f>IF(OR(G777="",G777=0),"",MAX(G777,IF(ISNUMBER('Нормы и нормо-часы'!L778),ROUNDUP('Нормы и нормо-часы'!L778/(1-$F$3),0),0)))</f>
        <v>520</v>
      </c>
      <c r="J777" s="10">
        <f t="shared" si="234"/>
        <v>0</v>
      </c>
      <c r="K777" s="10">
        <f t="shared" si="235"/>
        <v>0</v>
      </c>
      <c r="L777" s="8">
        <v>270</v>
      </c>
      <c r="M777" s="8">
        <v>310</v>
      </c>
      <c r="N777" s="10">
        <f t="shared" si="236"/>
        <v>0.4</v>
      </c>
      <c r="O777" s="10">
        <f t="shared" si="237"/>
        <v>0.40384615384615385</v>
      </c>
      <c r="P777" s="8">
        <f t="shared" si="238"/>
        <v>180</v>
      </c>
      <c r="Q777" s="8">
        <f t="shared" si="239"/>
        <v>210</v>
      </c>
      <c r="R777" s="8">
        <v>460.23</v>
      </c>
      <c r="S777" s="8">
        <v>621.30999999999995</v>
      </c>
      <c r="T777" s="11">
        <f t="shared" si="240"/>
        <v>1.3806888888888889</v>
      </c>
      <c r="U777" s="7" t="s">
        <v>2263</v>
      </c>
      <c r="V777" s="7"/>
    </row>
    <row r="778" spans="1:22" x14ac:dyDescent="0.25">
      <c r="A778" s="7" t="s">
        <v>2264</v>
      </c>
      <c r="B778" s="7" t="s">
        <v>2265</v>
      </c>
      <c r="C778" s="7" t="s">
        <v>54</v>
      </c>
      <c r="D778" s="7"/>
      <c r="E778" s="7" t="s">
        <v>279</v>
      </c>
      <c r="F778" s="8">
        <v>1300</v>
      </c>
      <c r="G778" s="8">
        <v>1500</v>
      </c>
      <c r="H778" s="9">
        <f>IF(OR(F778="",F778=0),"",MAX(F778,IF(ISNUMBER('Нормы и нормо-часы'!K779),ROUNDUP('Нормы и нормо-часы'!K779/(1-$F$3),0),0)))</f>
        <v>1300</v>
      </c>
      <c r="I778" s="9">
        <f>IF(OR(G778="",G778=0),"",MAX(G778,IF(ISNUMBER('Нормы и нормо-часы'!L779),ROUNDUP('Нормы и нормо-часы'!L779/(1-$F$3),0),0)))</f>
        <v>1500</v>
      </c>
      <c r="J778" s="10">
        <f t="shared" si="234"/>
        <v>0</v>
      </c>
      <c r="K778" s="10">
        <f t="shared" si="235"/>
        <v>0</v>
      </c>
      <c r="L778" s="8">
        <v>800</v>
      </c>
      <c r="M778" s="8">
        <v>920</v>
      </c>
      <c r="N778" s="10">
        <f t="shared" si="236"/>
        <v>0.38461538461538464</v>
      </c>
      <c r="O778" s="10">
        <f t="shared" si="237"/>
        <v>0.38666666666666666</v>
      </c>
      <c r="P778" s="8">
        <f t="shared" si="238"/>
        <v>500</v>
      </c>
      <c r="Q778" s="8">
        <f t="shared" si="239"/>
        <v>580</v>
      </c>
      <c r="R778" s="8">
        <v>667.86</v>
      </c>
      <c r="S778" s="8">
        <v>901.61</v>
      </c>
      <c r="T778" s="11">
        <f t="shared" si="240"/>
        <v>0.69354615384615381</v>
      </c>
      <c r="U778" s="7" t="s">
        <v>2266</v>
      </c>
      <c r="V778" s="7"/>
    </row>
    <row r="779" spans="1:22" x14ac:dyDescent="0.25">
      <c r="A779" s="7" t="s">
        <v>2267</v>
      </c>
      <c r="B779" s="7" t="s">
        <v>2268</v>
      </c>
      <c r="C779" s="7" t="s">
        <v>54</v>
      </c>
      <c r="D779" s="7"/>
      <c r="E779" s="7" t="s">
        <v>279</v>
      </c>
      <c r="F779" s="8">
        <v>1000</v>
      </c>
      <c r="G779" s="8">
        <v>1150</v>
      </c>
      <c r="H779" s="9">
        <f>IF(OR(F779="",F779=0),"",MAX(F779,IF(ISNUMBER('Нормы и нормо-часы'!K780),ROUNDUP('Нормы и нормо-часы'!K780/(1-$F$3),0),0)))</f>
        <v>1000</v>
      </c>
      <c r="I779" s="9">
        <f>IF(OR(G779="",G779=0),"",MAX(G779,IF(ISNUMBER('Нормы и нормо-часы'!L780),ROUNDUP('Нормы и нормо-часы'!L780/(1-$F$3),0),0)))</f>
        <v>1150</v>
      </c>
      <c r="J779" s="10">
        <f t="shared" si="234"/>
        <v>0</v>
      </c>
      <c r="K779" s="10">
        <f t="shared" si="235"/>
        <v>0</v>
      </c>
      <c r="L779" s="8">
        <v>620</v>
      </c>
      <c r="M779" s="8">
        <v>710</v>
      </c>
      <c r="N779" s="10">
        <f t="shared" si="236"/>
        <v>0.38</v>
      </c>
      <c r="O779" s="10">
        <f t="shared" si="237"/>
        <v>0.38260869565217392</v>
      </c>
      <c r="P779" s="8">
        <f t="shared" si="238"/>
        <v>380</v>
      </c>
      <c r="Q779" s="8">
        <f t="shared" si="239"/>
        <v>440</v>
      </c>
      <c r="R779" s="8">
        <v>667.86</v>
      </c>
      <c r="S779" s="8">
        <v>901.61</v>
      </c>
      <c r="T779" s="11">
        <f t="shared" si="240"/>
        <v>0.90161000000000002</v>
      </c>
      <c r="U779" s="7" t="s">
        <v>2269</v>
      </c>
      <c r="V779" s="7"/>
    </row>
    <row r="780" spans="1:22" x14ac:dyDescent="0.25">
      <c r="A780" s="7" t="s">
        <v>2270</v>
      </c>
      <c r="B780" s="7" t="s">
        <v>2271</v>
      </c>
      <c r="C780" s="7" t="s">
        <v>54</v>
      </c>
      <c r="D780" s="7"/>
      <c r="E780" s="7" t="s">
        <v>279</v>
      </c>
      <c r="F780" s="8">
        <v>850</v>
      </c>
      <c r="G780" s="8">
        <v>1000</v>
      </c>
      <c r="H780" s="9">
        <f>IF(OR(F780="",F780=0),"",MAX(F780,IF(ISNUMBER('Нормы и нормо-часы'!K781),ROUNDUP('Нормы и нормо-часы'!K781/(1-$F$3),0),0)))</f>
        <v>850</v>
      </c>
      <c r="I780" s="9">
        <f>IF(OR(G780="",G780=0),"",MAX(G780,IF(ISNUMBER('Нормы и нормо-часы'!L781),ROUNDUP('Нормы и нормо-часы'!L781/(1-$F$3),0),0)))</f>
        <v>1000</v>
      </c>
      <c r="J780" s="10">
        <f t="shared" si="234"/>
        <v>0</v>
      </c>
      <c r="K780" s="10">
        <f t="shared" si="235"/>
        <v>0</v>
      </c>
      <c r="L780" s="8">
        <v>520</v>
      </c>
      <c r="M780" s="8">
        <v>600</v>
      </c>
      <c r="N780" s="10">
        <f t="shared" si="236"/>
        <v>0.38823529411764707</v>
      </c>
      <c r="O780" s="10">
        <f t="shared" si="237"/>
        <v>0.4</v>
      </c>
      <c r="P780" s="8">
        <f t="shared" si="238"/>
        <v>330</v>
      </c>
      <c r="Q780" s="8">
        <f t="shared" si="239"/>
        <v>400</v>
      </c>
      <c r="R780" s="8">
        <v>703.01</v>
      </c>
      <c r="S780" s="8">
        <v>949.06</v>
      </c>
      <c r="T780" s="11">
        <f t="shared" si="240"/>
        <v>1.1165411764705881</v>
      </c>
      <c r="U780" s="7" t="s">
        <v>2272</v>
      </c>
      <c r="V780" s="7"/>
    </row>
    <row r="781" spans="1:22" x14ac:dyDescent="0.25">
      <c r="A781" s="7" t="s">
        <v>2273</v>
      </c>
      <c r="B781" s="7" t="s">
        <v>2274</v>
      </c>
      <c r="C781" s="7" t="s">
        <v>54</v>
      </c>
      <c r="D781" s="7"/>
      <c r="E781" s="7" t="s">
        <v>279</v>
      </c>
      <c r="F781" s="8">
        <v>480</v>
      </c>
      <c r="G781" s="8">
        <v>560</v>
      </c>
      <c r="H781" s="9">
        <f>IF(OR(F781="",F781=0),"",MAX(F781,IF(ISNUMBER('Нормы и нормо-часы'!K782),ROUNDUP('Нормы и нормо-часы'!K782/(1-$F$3),0),0)))</f>
        <v>480</v>
      </c>
      <c r="I781" s="9">
        <f>IF(OR(G781="",G781=0),"",MAX(G781,IF(ISNUMBER('Нормы и нормо-часы'!L782),ROUNDUP('Нормы и нормо-часы'!L782/(1-$F$3),0),0)))</f>
        <v>560</v>
      </c>
      <c r="J781" s="10">
        <f t="shared" si="234"/>
        <v>0</v>
      </c>
      <c r="K781" s="10">
        <f t="shared" si="235"/>
        <v>0</v>
      </c>
      <c r="L781" s="8">
        <v>290</v>
      </c>
      <c r="M781" s="8">
        <v>335</v>
      </c>
      <c r="N781" s="10">
        <f t="shared" si="236"/>
        <v>0.39583333333333331</v>
      </c>
      <c r="O781" s="10">
        <f t="shared" si="237"/>
        <v>0.4017857142857143</v>
      </c>
      <c r="P781" s="8">
        <f t="shared" si="238"/>
        <v>190</v>
      </c>
      <c r="Q781" s="8">
        <f t="shared" si="239"/>
        <v>225</v>
      </c>
      <c r="R781" s="8">
        <v>601.74</v>
      </c>
      <c r="S781" s="8">
        <v>812.35</v>
      </c>
      <c r="T781" s="11">
        <f t="shared" si="240"/>
        <v>1.6923958333333333</v>
      </c>
      <c r="U781" s="7" t="s">
        <v>2243</v>
      </c>
      <c r="V781" s="7"/>
    </row>
    <row r="782" spans="1:22" x14ac:dyDescent="0.25">
      <c r="A782" s="7" t="s">
        <v>2275</v>
      </c>
      <c r="B782" s="7" t="s">
        <v>2276</v>
      </c>
      <c r="C782" s="7" t="s">
        <v>54</v>
      </c>
      <c r="D782" s="7"/>
      <c r="E782" s="7" t="s">
        <v>279</v>
      </c>
      <c r="F782" s="8">
        <v>450</v>
      </c>
      <c r="G782" s="8">
        <v>520</v>
      </c>
      <c r="H782" s="9">
        <f>IF(OR(F782="",F782=0),"",MAX(F782,IF(ISNUMBER('Нормы и нормо-часы'!K783),ROUNDUP('Нормы и нормо-часы'!K783/(1-$F$3),0),0)))</f>
        <v>450</v>
      </c>
      <c r="I782" s="9">
        <f>IF(OR(G782="",G782=0),"",MAX(G782,IF(ISNUMBER('Нормы и нормо-часы'!L783),ROUNDUP('Нормы и нормо-часы'!L783/(1-$F$3),0),0)))</f>
        <v>520</v>
      </c>
      <c r="J782" s="10">
        <f t="shared" si="234"/>
        <v>0</v>
      </c>
      <c r="K782" s="10">
        <f t="shared" si="235"/>
        <v>0</v>
      </c>
      <c r="L782" s="8">
        <v>270</v>
      </c>
      <c r="M782" s="8">
        <v>310</v>
      </c>
      <c r="N782" s="10">
        <f t="shared" si="236"/>
        <v>0.4</v>
      </c>
      <c r="O782" s="10">
        <f t="shared" si="237"/>
        <v>0.40384615384615385</v>
      </c>
      <c r="P782" s="8">
        <f t="shared" si="238"/>
        <v>180</v>
      </c>
      <c r="Q782" s="8">
        <f t="shared" si="239"/>
        <v>210</v>
      </c>
      <c r="R782" s="8">
        <v>460.23</v>
      </c>
      <c r="S782" s="8">
        <v>621.30999999999995</v>
      </c>
      <c r="T782" s="11">
        <f t="shared" si="240"/>
        <v>1.3806888888888889</v>
      </c>
      <c r="U782" s="7" t="s">
        <v>2243</v>
      </c>
      <c r="V782" s="7"/>
    </row>
    <row r="783" spans="1:22" x14ac:dyDescent="0.25">
      <c r="A783" s="7" t="s">
        <v>2277</v>
      </c>
      <c r="B783" s="7" t="s">
        <v>2278</v>
      </c>
      <c r="C783" s="7" t="s">
        <v>50</v>
      </c>
      <c r="D783" s="7"/>
      <c r="E783" s="7" t="s">
        <v>279</v>
      </c>
      <c r="F783" s="8">
        <v>100</v>
      </c>
      <c r="G783" s="8">
        <v>120</v>
      </c>
      <c r="H783" s="9">
        <f>IF(OR(F783="",F783=0),"",MAX(F783,IF(ISNUMBER('Нормы и нормо-часы'!K784),ROUNDUP('Нормы и нормо-часы'!K784/(1-$F$3),0),0)))</f>
        <v>100</v>
      </c>
      <c r="I783" s="9">
        <f>IF(OR(G783="",G783=0),"",MAX(G783,IF(ISNUMBER('Нормы и нормо-часы'!L784),ROUNDUP('Нормы и нормо-часы'!L784/(1-$F$3),0),0)))</f>
        <v>120</v>
      </c>
      <c r="J783" s="10">
        <f t="shared" si="234"/>
        <v>0</v>
      </c>
      <c r="K783" s="10">
        <f t="shared" si="235"/>
        <v>0</v>
      </c>
      <c r="L783" s="8">
        <v>60</v>
      </c>
      <c r="M783" s="8">
        <v>70</v>
      </c>
      <c r="N783" s="10">
        <f t="shared" si="236"/>
        <v>0.4</v>
      </c>
      <c r="O783" s="10">
        <f t="shared" si="237"/>
        <v>0.41666666666666669</v>
      </c>
      <c r="P783" s="8">
        <f t="shared" si="238"/>
        <v>40</v>
      </c>
      <c r="Q783" s="8">
        <f t="shared" si="239"/>
        <v>50</v>
      </c>
      <c r="R783" s="8">
        <v>92.58</v>
      </c>
      <c r="S783" s="8">
        <v>124.98</v>
      </c>
      <c r="T783" s="11">
        <f t="shared" si="240"/>
        <v>1.2498</v>
      </c>
      <c r="U783" s="7" t="s">
        <v>2279</v>
      </c>
      <c r="V783" s="7"/>
    </row>
    <row r="784" spans="1:22" x14ac:dyDescent="0.25">
      <c r="A784" s="7" t="s">
        <v>2280</v>
      </c>
      <c r="B784" s="7" t="s">
        <v>2281</v>
      </c>
      <c r="C784" s="7" t="s">
        <v>54</v>
      </c>
      <c r="D784" s="7"/>
      <c r="E784" s="7" t="s">
        <v>279</v>
      </c>
      <c r="F784" s="8">
        <v>110</v>
      </c>
      <c r="G784" s="8">
        <v>130</v>
      </c>
      <c r="H784" s="9">
        <f>IF(OR(F784="",F784=0),"",MAX(F784,IF(ISNUMBER('Нормы и нормо-часы'!K785),ROUNDUP('Нормы и нормо-часы'!K785/(1-$F$3),0),0)))</f>
        <v>110</v>
      </c>
      <c r="I784" s="9">
        <f>IF(OR(G784="",G784=0),"",MAX(G784,IF(ISNUMBER('Нормы и нормо-часы'!L785),ROUNDUP('Нормы и нормо-часы'!L785/(1-$F$3),0),0)))</f>
        <v>130</v>
      </c>
      <c r="J784" s="10">
        <f t="shared" si="234"/>
        <v>0</v>
      </c>
      <c r="K784" s="10">
        <f t="shared" si="235"/>
        <v>0</v>
      </c>
      <c r="L784" s="8">
        <v>65</v>
      </c>
      <c r="M784" s="8">
        <v>75</v>
      </c>
      <c r="N784" s="10">
        <f t="shared" si="236"/>
        <v>0.40909090909090912</v>
      </c>
      <c r="O784" s="10">
        <f t="shared" si="237"/>
        <v>0.42307692307692307</v>
      </c>
      <c r="P784" s="8">
        <f t="shared" si="238"/>
        <v>45</v>
      </c>
      <c r="Q784" s="8">
        <f t="shared" si="239"/>
        <v>55</v>
      </c>
      <c r="R784" s="8">
        <v>41</v>
      </c>
      <c r="S784" s="8">
        <v>55.35</v>
      </c>
      <c r="T784" s="11">
        <f t="shared" si="240"/>
        <v>0.50318181818181817</v>
      </c>
      <c r="U784" s="7" t="s">
        <v>2282</v>
      </c>
      <c r="V784" s="7"/>
    </row>
    <row r="785" spans="1:22" x14ac:dyDescent="0.25">
      <c r="A785" s="7" t="s">
        <v>2283</v>
      </c>
      <c r="B785" s="7" t="s">
        <v>2284</v>
      </c>
      <c r="C785" s="7" t="s">
        <v>54</v>
      </c>
      <c r="D785" s="7"/>
      <c r="E785" s="7" t="s">
        <v>279</v>
      </c>
      <c r="F785" s="8">
        <v>500</v>
      </c>
      <c r="G785" s="8">
        <v>580</v>
      </c>
      <c r="H785" s="9">
        <f>IF(OR(F785="",F785=0),"",MAX(F785,IF(ISNUMBER('Нормы и нормо-часы'!K786),ROUNDUP('Нормы и нормо-часы'!K786/(1-$F$3),0),0)))</f>
        <v>500</v>
      </c>
      <c r="I785" s="9">
        <f>IF(OR(G785="",G785=0),"",MAX(G785,IF(ISNUMBER('Нормы и нормо-часы'!L786),ROUNDUP('Нормы и нормо-часы'!L786/(1-$F$3),0),0)))</f>
        <v>580</v>
      </c>
      <c r="J785" s="10">
        <f t="shared" si="234"/>
        <v>0</v>
      </c>
      <c r="K785" s="10">
        <f t="shared" si="235"/>
        <v>0</v>
      </c>
      <c r="L785" s="8">
        <v>300</v>
      </c>
      <c r="M785" s="8">
        <v>350</v>
      </c>
      <c r="N785" s="10">
        <f t="shared" si="236"/>
        <v>0.4</v>
      </c>
      <c r="O785" s="10">
        <f t="shared" si="237"/>
        <v>0.39655172413793105</v>
      </c>
      <c r="P785" s="8">
        <f t="shared" si="238"/>
        <v>200</v>
      </c>
      <c r="Q785" s="8">
        <f t="shared" si="239"/>
        <v>230</v>
      </c>
      <c r="R785" s="8">
        <v>740.6</v>
      </c>
      <c r="S785" s="8">
        <v>999.81</v>
      </c>
      <c r="T785" s="11">
        <f t="shared" si="240"/>
        <v>1.99962</v>
      </c>
      <c r="U785" s="7" t="s">
        <v>2285</v>
      </c>
      <c r="V785" s="7"/>
    </row>
    <row r="786" spans="1:22" x14ac:dyDescent="0.25">
      <c r="A786" s="7" t="s">
        <v>2286</v>
      </c>
      <c r="B786" s="7" t="s">
        <v>2287</v>
      </c>
      <c r="C786" s="7" t="s">
        <v>54</v>
      </c>
      <c r="D786" s="7"/>
      <c r="E786" s="7" t="s">
        <v>279</v>
      </c>
      <c r="F786" s="8">
        <v>520</v>
      </c>
      <c r="G786" s="8">
        <v>600</v>
      </c>
      <c r="H786" s="9">
        <f>IF(OR(F786="",F786=0),"",MAX(F786,IF(ISNUMBER('Нормы и нормо-часы'!K787),ROUNDUP('Нормы и нормо-часы'!K787/(1-$F$3),0),0)))</f>
        <v>520</v>
      </c>
      <c r="I786" s="9">
        <f>IF(OR(G786="",G786=0),"",MAX(G786,IF(ISNUMBER('Нормы и нормо-часы'!L787),ROUNDUP('Нормы и нормо-часы'!L787/(1-$F$3),0),0)))</f>
        <v>600</v>
      </c>
      <c r="J786" s="10">
        <f t="shared" si="234"/>
        <v>0</v>
      </c>
      <c r="K786" s="10">
        <f t="shared" si="235"/>
        <v>0</v>
      </c>
      <c r="L786" s="8">
        <v>310</v>
      </c>
      <c r="M786" s="8">
        <v>360</v>
      </c>
      <c r="N786" s="10">
        <f t="shared" si="236"/>
        <v>0.40384615384615385</v>
      </c>
      <c r="O786" s="10">
        <f t="shared" si="237"/>
        <v>0.4</v>
      </c>
      <c r="P786" s="8">
        <f t="shared" si="238"/>
        <v>210</v>
      </c>
      <c r="Q786" s="8">
        <f t="shared" si="239"/>
        <v>240</v>
      </c>
      <c r="R786" s="8">
        <v>678.44</v>
      </c>
      <c r="S786" s="8">
        <v>915.89</v>
      </c>
      <c r="T786" s="11">
        <f t="shared" si="240"/>
        <v>1.7613269230769231</v>
      </c>
      <c r="U786" s="7" t="s">
        <v>2288</v>
      </c>
      <c r="V786" s="7"/>
    </row>
    <row r="787" spans="1:22" x14ac:dyDescent="0.25">
      <c r="A787" s="7" t="s">
        <v>2289</v>
      </c>
      <c r="B787" s="7" t="s">
        <v>2290</v>
      </c>
      <c r="C787" s="7" t="s">
        <v>54</v>
      </c>
      <c r="D787" s="7"/>
      <c r="E787" s="7" t="s">
        <v>279</v>
      </c>
      <c r="F787" s="8">
        <v>300</v>
      </c>
      <c r="G787" s="8">
        <v>350</v>
      </c>
      <c r="H787" s="9">
        <f>IF(OR(F787="",F787=0),"",MAX(F787,IF(ISNUMBER('Нормы и нормо-часы'!K788),ROUNDUP('Нормы и нормо-часы'!K788/(1-$F$3),0),0)))</f>
        <v>300</v>
      </c>
      <c r="I787" s="9">
        <f>IF(OR(G787="",G787=0),"",MAX(G787,IF(ISNUMBER('Нормы и нормо-часы'!L788),ROUNDUP('Нормы и нормо-часы'!L788/(1-$F$3),0),0)))</f>
        <v>360</v>
      </c>
      <c r="J787" s="10">
        <f t="shared" ref="J787:J807" si="241">IF(OR(F787="",F787=0),"",H787/F787-1)</f>
        <v>0</v>
      </c>
      <c r="K787" s="10">
        <f t="shared" ref="K787:K807" si="242">IF(OR(G787="",G787=0),"",I787/G787-1)</f>
        <v>2.857142857142847E-2</v>
      </c>
      <c r="L787" s="8">
        <v>180</v>
      </c>
      <c r="M787" s="8">
        <v>210</v>
      </c>
      <c r="N787" s="10">
        <f t="shared" ref="N787:N807" si="243">IF(OR(H787="",H787=0),"",(H787-L787)/H787)</f>
        <v>0.4</v>
      </c>
      <c r="O787" s="10">
        <f t="shared" ref="O787:O807" si="244">IF(OR(I787="",I787=0),"",(I787-M787)/I787)</f>
        <v>0.41666666666666669</v>
      </c>
      <c r="P787" s="8">
        <f t="shared" ref="P787:P807" si="245">IF(H787="","",H787-L787)</f>
        <v>120</v>
      </c>
      <c r="Q787" s="8">
        <f t="shared" ref="Q787:Q807" si="246">IF(I787="","",I787-M787)</f>
        <v>150</v>
      </c>
      <c r="R787" s="8">
        <v>226.41</v>
      </c>
      <c r="S787" s="8">
        <v>305.64999999999998</v>
      </c>
      <c r="T787" s="11">
        <f t="shared" ref="T787:T818" si="247">IF(OR(S787="",F787="",F787=0),"",S787/F787)</f>
        <v>1.0188333333333333</v>
      </c>
      <c r="U787" s="7" t="s">
        <v>2291</v>
      </c>
      <c r="V787" s="7"/>
    </row>
    <row r="788" spans="1:22" x14ac:dyDescent="0.25">
      <c r="A788" s="7" t="s">
        <v>2292</v>
      </c>
      <c r="B788" s="7" t="s">
        <v>2293</v>
      </c>
      <c r="C788" s="7" t="s">
        <v>54</v>
      </c>
      <c r="D788" s="7"/>
      <c r="E788" s="7" t="s">
        <v>279</v>
      </c>
      <c r="F788" s="8">
        <v>300</v>
      </c>
      <c r="G788" s="8">
        <v>360</v>
      </c>
      <c r="H788" s="9">
        <f>IF(OR(F788="",F788=0),"",MAX(F788,IF(ISNUMBER('Нормы и нормо-часы'!K789),ROUNDUP('Нормы и нормо-часы'!K789/(1-$F$3),0),0)))</f>
        <v>300</v>
      </c>
      <c r="I788" s="9">
        <f>IF(OR(G788="",G788=0),"",MAX(G788,IF(ISNUMBER('Нормы и нормо-часы'!L789),ROUNDUP('Нормы и нормо-часы'!L789/(1-$F$3),0),0)))</f>
        <v>360</v>
      </c>
      <c r="J788" s="10">
        <f t="shared" si="241"/>
        <v>0</v>
      </c>
      <c r="K788" s="10">
        <f t="shared" si="242"/>
        <v>0</v>
      </c>
      <c r="L788" s="8">
        <v>180</v>
      </c>
      <c r="M788" s="8">
        <v>210</v>
      </c>
      <c r="N788" s="10">
        <f t="shared" si="243"/>
        <v>0.4</v>
      </c>
      <c r="O788" s="10">
        <f t="shared" si="244"/>
        <v>0.41666666666666669</v>
      </c>
      <c r="P788" s="8">
        <f t="shared" si="245"/>
        <v>120</v>
      </c>
      <c r="Q788" s="8">
        <f t="shared" si="246"/>
        <v>150</v>
      </c>
      <c r="R788" s="8">
        <v>642.55999999999995</v>
      </c>
      <c r="S788" s="8">
        <v>867.46</v>
      </c>
      <c r="T788" s="11">
        <f t="shared" si="247"/>
        <v>2.8915333333333333</v>
      </c>
      <c r="U788" s="7" t="s">
        <v>2294</v>
      </c>
      <c r="V788" s="7" t="s">
        <v>2295</v>
      </c>
    </row>
    <row r="789" spans="1:22" x14ac:dyDescent="0.25">
      <c r="A789" s="7" t="s">
        <v>2296</v>
      </c>
      <c r="B789" s="7" t="s">
        <v>2297</v>
      </c>
      <c r="C789" s="7" t="s">
        <v>54</v>
      </c>
      <c r="D789" s="7"/>
      <c r="E789" s="7" t="s">
        <v>279</v>
      </c>
      <c r="F789" s="8">
        <v>300</v>
      </c>
      <c r="G789" s="8">
        <v>360</v>
      </c>
      <c r="H789" s="9">
        <f>IF(OR(F789="",F789=0),"",MAX(F789,IF(ISNUMBER('Нормы и нормо-часы'!K790),ROUNDUP('Нормы и нормо-часы'!K790/(1-$F$3),0),0)))</f>
        <v>300</v>
      </c>
      <c r="I789" s="9">
        <f>IF(OR(G789="",G789=0),"",MAX(G789,IF(ISNUMBER('Нормы и нормо-часы'!L790),ROUNDUP('Нормы и нормо-часы'!L790/(1-$F$3),0),0)))</f>
        <v>360</v>
      </c>
      <c r="J789" s="10">
        <f t="shared" si="241"/>
        <v>0</v>
      </c>
      <c r="K789" s="10">
        <f t="shared" si="242"/>
        <v>0</v>
      </c>
      <c r="L789" s="8">
        <v>180</v>
      </c>
      <c r="M789" s="8">
        <v>210</v>
      </c>
      <c r="N789" s="10">
        <f t="shared" si="243"/>
        <v>0.4</v>
      </c>
      <c r="O789" s="10">
        <f t="shared" si="244"/>
        <v>0.41666666666666669</v>
      </c>
      <c r="P789" s="8">
        <f t="shared" si="245"/>
        <v>120</v>
      </c>
      <c r="Q789" s="8">
        <f t="shared" si="246"/>
        <v>150</v>
      </c>
      <c r="R789" s="8">
        <v>474.88</v>
      </c>
      <c r="S789" s="8">
        <v>641.09</v>
      </c>
      <c r="T789" s="11">
        <f t="shared" si="247"/>
        <v>2.1369666666666669</v>
      </c>
      <c r="U789" s="7" t="s">
        <v>2298</v>
      </c>
      <c r="V789" s="7" t="s">
        <v>2299</v>
      </c>
    </row>
    <row r="790" spans="1:22" x14ac:dyDescent="0.25">
      <c r="A790" s="7" t="s">
        <v>2300</v>
      </c>
      <c r="B790" s="7" t="s">
        <v>2301</v>
      </c>
      <c r="C790" s="7" t="s">
        <v>54</v>
      </c>
      <c r="D790" s="7"/>
      <c r="E790" s="7" t="s">
        <v>279</v>
      </c>
      <c r="F790" s="8">
        <v>380</v>
      </c>
      <c r="G790" s="8">
        <v>450</v>
      </c>
      <c r="H790" s="9">
        <f>IF(OR(F790="",F790=0),"",MAX(F790,IF(ISNUMBER('Нормы и нормо-часы'!K791),ROUNDUP('Нормы и нормо-часы'!K791/(1-$F$3),0),0)))</f>
        <v>380</v>
      </c>
      <c r="I790" s="9">
        <f>IF(OR(G790="",G790=0),"",MAX(G790,IF(ISNUMBER('Нормы и нормо-часы'!L791),ROUNDUP('Нормы и нормо-часы'!L791/(1-$F$3),0),0)))</f>
        <v>450</v>
      </c>
      <c r="J790" s="10">
        <f t="shared" si="241"/>
        <v>0</v>
      </c>
      <c r="K790" s="10">
        <f t="shared" si="242"/>
        <v>0</v>
      </c>
      <c r="L790" s="8">
        <v>230</v>
      </c>
      <c r="M790" s="8">
        <v>265</v>
      </c>
      <c r="N790" s="10">
        <f t="shared" si="243"/>
        <v>0.39473684210526316</v>
      </c>
      <c r="O790" s="10">
        <f t="shared" si="244"/>
        <v>0.41111111111111109</v>
      </c>
      <c r="P790" s="8">
        <f t="shared" si="245"/>
        <v>150</v>
      </c>
      <c r="Q790" s="8">
        <f t="shared" si="246"/>
        <v>185</v>
      </c>
      <c r="R790" s="8">
        <v>516.92999999999995</v>
      </c>
      <c r="S790" s="8">
        <v>697.86</v>
      </c>
      <c r="T790" s="11">
        <f t="shared" si="247"/>
        <v>1.8364736842105263</v>
      </c>
      <c r="U790" s="7" t="s">
        <v>2298</v>
      </c>
      <c r="V790" s="7"/>
    </row>
    <row r="791" spans="1:22" x14ac:dyDescent="0.25">
      <c r="A791" s="7" t="s">
        <v>2302</v>
      </c>
      <c r="B791" s="7" t="s">
        <v>2303</v>
      </c>
      <c r="C791" s="7" t="s">
        <v>54</v>
      </c>
      <c r="D791" s="7"/>
      <c r="E791" s="7" t="s">
        <v>279</v>
      </c>
      <c r="F791" s="8">
        <v>80</v>
      </c>
      <c r="G791" s="8">
        <v>95</v>
      </c>
      <c r="H791" s="9">
        <f>IF(OR(F791="",F791=0),"",MAX(F791,IF(ISNUMBER('Нормы и нормо-часы'!K792),ROUNDUP('Нормы и нормо-часы'!K792/(1-$F$3),0),0)))</f>
        <v>80</v>
      </c>
      <c r="I791" s="9">
        <f>IF(OR(G791="",G791=0),"",MAX(G791,IF(ISNUMBER('Нормы и нормо-часы'!L792),ROUNDUP('Нормы и нормо-часы'!L792/(1-$F$3),0),0)))</f>
        <v>95</v>
      </c>
      <c r="J791" s="10">
        <f t="shared" si="241"/>
        <v>0</v>
      </c>
      <c r="K791" s="10">
        <f t="shared" si="242"/>
        <v>0</v>
      </c>
      <c r="L791" s="8">
        <v>48</v>
      </c>
      <c r="M791" s="8">
        <v>55</v>
      </c>
      <c r="N791" s="10">
        <f t="shared" si="243"/>
        <v>0.4</v>
      </c>
      <c r="O791" s="10">
        <f t="shared" si="244"/>
        <v>0.42105263157894735</v>
      </c>
      <c r="P791" s="8">
        <f t="shared" si="245"/>
        <v>32</v>
      </c>
      <c r="Q791" s="8">
        <f t="shared" si="246"/>
        <v>40</v>
      </c>
      <c r="R791" s="8">
        <v>189.12</v>
      </c>
      <c r="S791" s="8">
        <v>255.31</v>
      </c>
      <c r="T791" s="11">
        <f t="shared" si="247"/>
        <v>3.1913749999999999</v>
      </c>
      <c r="U791" s="7" t="s">
        <v>2304</v>
      </c>
      <c r="V791" s="7" t="s">
        <v>2305</v>
      </c>
    </row>
    <row r="792" spans="1:22" x14ac:dyDescent="0.25">
      <c r="A792" s="7" t="s">
        <v>2306</v>
      </c>
      <c r="B792" s="7" t="s">
        <v>2307</v>
      </c>
      <c r="C792" s="7" t="s">
        <v>54</v>
      </c>
      <c r="D792" s="7"/>
      <c r="E792" s="7" t="s">
        <v>279</v>
      </c>
      <c r="F792" s="8">
        <v>450</v>
      </c>
      <c r="G792" s="8">
        <v>520</v>
      </c>
      <c r="H792" s="9">
        <f>IF(OR(F792="",F792=0),"",MAX(F792,IF(ISNUMBER('Нормы и нормо-часы'!K793),ROUNDUP('Нормы и нормо-часы'!K793/(1-$F$3),0),0)))</f>
        <v>451</v>
      </c>
      <c r="I792" s="9">
        <f>IF(OR(G792="",G792=0),"",MAX(G792,IF(ISNUMBER('Нормы и нормо-часы'!L793),ROUNDUP('Нормы и нормо-часы'!L793/(1-$F$3),0),0)))</f>
        <v>540</v>
      </c>
      <c r="J792" s="10">
        <f t="shared" si="241"/>
        <v>2.2222222222221255E-3</v>
      </c>
      <c r="K792" s="10">
        <f t="shared" si="242"/>
        <v>3.8461538461538547E-2</v>
      </c>
      <c r="L792" s="8">
        <v>270</v>
      </c>
      <c r="M792" s="8">
        <v>310</v>
      </c>
      <c r="N792" s="10">
        <f t="shared" si="243"/>
        <v>0.40133037694013302</v>
      </c>
      <c r="O792" s="10">
        <f t="shared" si="244"/>
        <v>0.42592592592592593</v>
      </c>
      <c r="P792" s="8">
        <f t="shared" si="245"/>
        <v>181</v>
      </c>
      <c r="Q792" s="8">
        <f t="shared" si="246"/>
        <v>230</v>
      </c>
      <c r="R792" s="8">
        <v>435.1</v>
      </c>
      <c r="S792" s="8">
        <v>587.39</v>
      </c>
      <c r="T792" s="11">
        <f t="shared" si="247"/>
        <v>1.3053111111111111</v>
      </c>
      <c r="U792" s="7" t="s">
        <v>2308</v>
      </c>
      <c r="V792" s="7"/>
    </row>
    <row r="793" spans="1:22" x14ac:dyDescent="0.25">
      <c r="A793" s="7" t="s">
        <v>2309</v>
      </c>
      <c r="B793" s="7" t="s">
        <v>2310</v>
      </c>
      <c r="C793" s="7" t="s">
        <v>54</v>
      </c>
      <c r="D793" s="7"/>
      <c r="E793" s="7" t="s">
        <v>279</v>
      </c>
      <c r="F793" s="8">
        <v>500</v>
      </c>
      <c r="G793" s="8">
        <v>600</v>
      </c>
      <c r="H793" s="9">
        <f>IF(OR(F793="",F793=0),"",MAX(F793,IF(ISNUMBER('Нормы и нормо-часы'!K794),ROUNDUP('Нормы и нормо-часы'!K794/(1-$F$3),0),0)))</f>
        <v>500</v>
      </c>
      <c r="I793" s="9">
        <f>IF(OR(G793="",G793=0),"",MAX(G793,IF(ISNUMBER('Нормы и нормо-часы'!L794),ROUNDUP('Нормы и нормо-часы'!L794/(1-$F$3),0),0)))</f>
        <v>600</v>
      </c>
      <c r="J793" s="10">
        <f t="shared" si="241"/>
        <v>0</v>
      </c>
      <c r="K793" s="10">
        <f t="shared" si="242"/>
        <v>0</v>
      </c>
      <c r="L793" s="8">
        <v>300</v>
      </c>
      <c r="M793" s="8">
        <v>350</v>
      </c>
      <c r="N793" s="10">
        <f t="shared" si="243"/>
        <v>0.4</v>
      </c>
      <c r="O793" s="10">
        <f t="shared" si="244"/>
        <v>0.41666666666666669</v>
      </c>
      <c r="P793" s="8">
        <f t="shared" si="245"/>
        <v>200</v>
      </c>
      <c r="Q793" s="8">
        <f t="shared" si="246"/>
        <v>250</v>
      </c>
      <c r="R793" s="8">
        <v>435.1</v>
      </c>
      <c r="S793" s="8">
        <v>587.39</v>
      </c>
      <c r="T793" s="11">
        <f t="shared" si="247"/>
        <v>1.1747799999999999</v>
      </c>
      <c r="U793" s="7" t="s">
        <v>2311</v>
      </c>
      <c r="V793" s="7" t="s">
        <v>2312</v>
      </c>
    </row>
    <row r="794" spans="1:22" x14ac:dyDescent="0.25">
      <c r="A794" s="7" t="s">
        <v>2313</v>
      </c>
      <c r="B794" s="7" t="s">
        <v>2314</v>
      </c>
      <c r="C794" s="7" t="s">
        <v>54</v>
      </c>
      <c r="D794" s="7"/>
      <c r="E794" s="7" t="s">
        <v>279</v>
      </c>
      <c r="F794" s="8">
        <v>150</v>
      </c>
      <c r="G794" s="8">
        <v>180</v>
      </c>
      <c r="H794" s="9">
        <f>IF(OR(F794="",F794=0),"",MAX(F794,IF(ISNUMBER('Нормы и нормо-часы'!K795),ROUNDUP('Нормы и нормо-часы'!K795/(1-$F$3),0),0)))</f>
        <v>150</v>
      </c>
      <c r="I794" s="9">
        <f>IF(OR(G794="",G794=0),"",MAX(G794,IF(ISNUMBER('Нормы и нормо-часы'!L795),ROUNDUP('Нормы и нормо-часы'!L795/(1-$F$3),0),0)))</f>
        <v>180</v>
      </c>
      <c r="J794" s="10">
        <f t="shared" si="241"/>
        <v>0</v>
      </c>
      <c r="K794" s="10">
        <f t="shared" si="242"/>
        <v>0</v>
      </c>
      <c r="L794" s="8">
        <v>90</v>
      </c>
      <c r="M794" s="8">
        <v>105</v>
      </c>
      <c r="N794" s="10">
        <f t="shared" si="243"/>
        <v>0.4</v>
      </c>
      <c r="O794" s="10">
        <f t="shared" si="244"/>
        <v>0.41666666666666669</v>
      </c>
      <c r="P794" s="8">
        <f t="shared" si="245"/>
        <v>60</v>
      </c>
      <c r="Q794" s="8">
        <f t="shared" si="246"/>
        <v>75</v>
      </c>
      <c r="R794" s="8">
        <v>312.13</v>
      </c>
      <c r="S794" s="8">
        <v>421.38</v>
      </c>
      <c r="T794" s="11">
        <f t="shared" si="247"/>
        <v>2.8092000000000001</v>
      </c>
      <c r="U794" s="7" t="s">
        <v>2315</v>
      </c>
      <c r="V794" s="7"/>
    </row>
    <row r="795" spans="1:22" x14ac:dyDescent="0.25">
      <c r="A795" s="7" t="s">
        <v>2316</v>
      </c>
      <c r="B795" s="7" t="s">
        <v>2317</v>
      </c>
      <c r="C795" s="7" t="s">
        <v>54</v>
      </c>
      <c r="D795" s="7"/>
      <c r="E795" s="7" t="s">
        <v>279</v>
      </c>
      <c r="F795" s="8">
        <v>800</v>
      </c>
      <c r="G795" s="8">
        <v>950</v>
      </c>
      <c r="H795" s="9">
        <f>IF(OR(F795="",F795=0),"",MAX(F795,IF(ISNUMBER('Нормы и нормо-часы'!K796),ROUNDUP('Нормы и нормо-часы'!K796/(1-$F$3),0),0)))</f>
        <v>800</v>
      </c>
      <c r="I795" s="9">
        <f>IF(OR(G795="",G795=0),"",MAX(G795,IF(ISNUMBER('Нормы и нормо-часы'!L796),ROUNDUP('Нормы и нормо-часы'!L796/(1-$F$3),0),0)))</f>
        <v>960</v>
      </c>
      <c r="J795" s="10">
        <f t="shared" si="241"/>
        <v>0</v>
      </c>
      <c r="K795" s="10">
        <f t="shared" si="242"/>
        <v>1.0526315789473717E-2</v>
      </c>
      <c r="L795" s="8">
        <v>480</v>
      </c>
      <c r="M795" s="8">
        <v>560</v>
      </c>
      <c r="N795" s="10">
        <f t="shared" si="243"/>
        <v>0.4</v>
      </c>
      <c r="O795" s="10">
        <f t="shared" si="244"/>
        <v>0.41666666666666669</v>
      </c>
      <c r="P795" s="8">
        <f t="shared" si="245"/>
        <v>320</v>
      </c>
      <c r="Q795" s="8">
        <f t="shared" si="246"/>
        <v>400</v>
      </c>
      <c r="R795" s="8">
        <v>948.74</v>
      </c>
      <c r="S795" s="8">
        <v>1280.8</v>
      </c>
      <c r="T795" s="11">
        <f t="shared" si="247"/>
        <v>1.601</v>
      </c>
      <c r="U795" s="7" t="s">
        <v>2318</v>
      </c>
      <c r="V795" s="7"/>
    </row>
    <row r="796" spans="1:22" x14ac:dyDescent="0.25">
      <c r="A796" s="7" t="s">
        <v>2319</v>
      </c>
      <c r="B796" s="7" t="s">
        <v>2320</v>
      </c>
      <c r="C796" s="7" t="s">
        <v>54</v>
      </c>
      <c r="D796" s="7"/>
      <c r="E796" s="7" t="s">
        <v>279</v>
      </c>
      <c r="F796" s="8">
        <v>600</v>
      </c>
      <c r="G796" s="8">
        <v>700</v>
      </c>
      <c r="H796" s="9">
        <f>IF(OR(F796="",F796=0),"",MAX(F796,IF(ISNUMBER('Нормы и нормо-часы'!K797),ROUNDUP('Нормы и нормо-часы'!K797/(1-$F$3),0),0)))</f>
        <v>600</v>
      </c>
      <c r="I796" s="9">
        <f>IF(OR(G796="",G796=0),"",MAX(G796,IF(ISNUMBER('Нормы и нормо-часы'!L797),ROUNDUP('Нормы и нормо-часы'!L797/(1-$F$3),0),0)))</f>
        <v>720</v>
      </c>
      <c r="J796" s="10">
        <f t="shared" si="241"/>
        <v>0</v>
      </c>
      <c r="K796" s="10">
        <f t="shared" si="242"/>
        <v>2.857142857142847E-2</v>
      </c>
      <c r="L796" s="8">
        <v>360</v>
      </c>
      <c r="M796" s="8">
        <v>420</v>
      </c>
      <c r="N796" s="10">
        <f t="shared" si="243"/>
        <v>0.4</v>
      </c>
      <c r="O796" s="10">
        <f t="shared" si="244"/>
        <v>0.41666666666666669</v>
      </c>
      <c r="P796" s="8">
        <f t="shared" si="245"/>
        <v>240</v>
      </c>
      <c r="Q796" s="8">
        <f t="shared" si="246"/>
        <v>300</v>
      </c>
      <c r="R796" s="8">
        <v>959.32</v>
      </c>
      <c r="S796" s="8">
        <v>1295.08</v>
      </c>
      <c r="T796" s="11">
        <f t="shared" si="247"/>
        <v>2.1584666666666665</v>
      </c>
      <c r="U796" s="7" t="s">
        <v>2321</v>
      </c>
      <c r="V796" s="7"/>
    </row>
    <row r="797" spans="1:22" x14ac:dyDescent="0.25">
      <c r="A797" s="7" t="s">
        <v>2322</v>
      </c>
      <c r="B797" s="7" t="s">
        <v>2323</v>
      </c>
      <c r="C797" s="7" t="s">
        <v>54</v>
      </c>
      <c r="D797" s="7"/>
      <c r="E797" s="7" t="s">
        <v>279</v>
      </c>
      <c r="F797" s="8">
        <v>750</v>
      </c>
      <c r="G797" s="8">
        <v>900</v>
      </c>
      <c r="H797" s="9">
        <f>IF(OR(F797="",F797=0),"",MAX(F797,IF(ISNUMBER('Нормы и нормо-часы'!K798),ROUNDUP('Нормы и нормо-часы'!K798/(1-$F$3),0),0)))</f>
        <v>800</v>
      </c>
      <c r="I797" s="9">
        <f>IF(OR(G797="",G797=0),"",MAX(G797,IF(ISNUMBER('Нормы и нормо-часы'!L798),ROUNDUP('Нормы и нормо-часы'!L798/(1-$F$3),0),0)))</f>
        <v>960</v>
      </c>
      <c r="J797" s="10">
        <f t="shared" si="241"/>
        <v>6.6666666666666652E-2</v>
      </c>
      <c r="K797" s="10">
        <f t="shared" si="242"/>
        <v>6.6666666666666652E-2</v>
      </c>
      <c r="L797" s="8">
        <v>450</v>
      </c>
      <c r="M797" s="8">
        <v>530</v>
      </c>
      <c r="N797" s="10">
        <f t="shared" si="243"/>
        <v>0.4375</v>
      </c>
      <c r="O797" s="10">
        <f t="shared" si="244"/>
        <v>0.44791666666666669</v>
      </c>
      <c r="P797" s="8">
        <f t="shared" si="245"/>
        <v>350</v>
      </c>
      <c r="Q797" s="8">
        <f t="shared" si="246"/>
        <v>430</v>
      </c>
      <c r="R797" s="8">
        <v>1012.22</v>
      </c>
      <c r="S797" s="8">
        <v>1366.5</v>
      </c>
      <c r="T797" s="11">
        <f t="shared" si="247"/>
        <v>1.8220000000000001</v>
      </c>
      <c r="U797" s="7" t="s">
        <v>2324</v>
      </c>
      <c r="V797" s="7"/>
    </row>
    <row r="798" spans="1:22" x14ac:dyDescent="0.25">
      <c r="A798" s="7" t="s">
        <v>2325</v>
      </c>
      <c r="B798" s="7" t="s">
        <v>2326</v>
      </c>
      <c r="C798" s="7" t="s">
        <v>28</v>
      </c>
      <c r="D798" s="7"/>
      <c r="E798" s="7" t="s">
        <v>279</v>
      </c>
      <c r="F798" s="8">
        <v>1200</v>
      </c>
      <c r="G798" s="8">
        <v>1400</v>
      </c>
      <c r="H798" s="9">
        <f>IF(OR(F798="",F798=0),"",MAX(F798,IF(ISNUMBER('Нормы и нормо-часы'!K799),ROUNDUP('Нормы и нормо-часы'!K799/(1-$F$3),0),0)))</f>
        <v>1200</v>
      </c>
      <c r="I798" s="9">
        <f>IF(OR(G798="",G798=0),"",MAX(G798,IF(ISNUMBER('Нормы и нормо-часы'!L799),ROUNDUP('Нормы и нормо-часы'!L799/(1-$F$3),0),0)))</f>
        <v>1400</v>
      </c>
      <c r="J798" s="10">
        <f t="shared" si="241"/>
        <v>0</v>
      </c>
      <c r="K798" s="10">
        <f t="shared" si="242"/>
        <v>0</v>
      </c>
      <c r="L798" s="8">
        <v>720</v>
      </c>
      <c r="M798" s="8">
        <v>830</v>
      </c>
      <c r="N798" s="10">
        <f t="shared" si="243"/>
        <v>0.4</v>
      </c>
      <c r="O798" s="10">
        <f t="shared" si="244"/>
        <v>0.40714285714285714</v>
      </c>
      <c r="P798" s="8">
        <f t="shared" si="245"/>
        <v>480</v>
      </c>
      <c r="Q798" s="8">
        <f t="shared" si="246"/>
        <v>570</v>
      </c>
      <c r="R798" s="8">
        <v>667.29</v>
      </c>
      <c r="S798" s="8">
        <v>900.84</v>
      </c>
      <c r="T798" s="11">
        <f t="shared" si="247"/>
        <v>0.75070000000000003</v>
      </c>
      <c r="U798" s="7" t="s">
        <v>2178</v>
      </c>
      <c r="V798" s="7" t="s">
        <v>2327</v>
      </c>
    </row>
    <row r="799" spans="1:22" x14ac:dyDescent="0.25">
      <c r="A799" s="7" t="s">
        <v>2328</v>
      </c>
      <c r="B799" s="7" t="s">
        <v>2329</v>
      </c>
      <c r="C799" s="7" t="s">
        <v>54</v>
      </c>
      <c r="D799" s="7"/>
      <c r="E799" s="7" t="s">
        <v>279</v>
      </c>
      <c r="F799" s="8">
        <v>50</v>
      </c>
      <c r="G799" s="8">
        <v>60</v>
      </c>
      <c r="H799" s="9">
        <f>IF(OR(F799="",F799=0),"",MAX(F799,IF(ISNUMBER('Нормы и нормо-часы'!K800),ROUNDUP('Нормы и нормо-часы'!K800/(1-$F$3),0),0)))</f>
        <v>50</v>
      </c>
      <c r="I799" s="9">
        <f>IF(OR(G799="",G799=0),"",MAX(G799,IF(ISNUMBER('Нормы и нормо-часы'!L800),ROUNDUP('Нормы и нормо-часы'!L800/(1-$F$3),0),0)))</f>
        <v>60</v>
      </c>
      <c r="J799" s="10">
        <f t="shared" si="241"/>
        <v>0</v>
      </c>
      <c r="K799" s="10">
        <f t="shared" si="242"/>
        <v>0</v>
      </c>
      <c r="L799" s="8">
        <v>30</v>
      </c>
      <c r="M799" s="8">
        <v>35</v>
      </c>
      <c r="N799" s="10">
        <f t="shared" si="243"/>
        <v>0.4</v>
      </c>
      <c r="O799" s="10">
        <f t="shared" si="244"/>
        <v>0.41666666666666669</v>
      </c>
      <c r="P799" s="8">
        <f t="shared" si="245"/>
        <v>20</v>
      </c>
      <c r="Q799" s="8">
        <f t="shared" si="246"/>
        <v>25</v>
      </c>
      <c r="R799" s="8">
        <v>86.85</v>
      </c>
      <c r="S799" s="8">
        <v>117.25</v>
      </c>
      <c r="T799" s="11">
        <f t="shared" si="247"/>
        <v>2.3450000000000002</v>
      </c>
      <c r="U799" s="7" t="s">
        <v>2330</v>
      </c>
      <c r="V799" s="7"/>
    </row>
    <row r="800" spans="1:22" x14ac:dyDescent="0.25">
      <c r="A800" s="12" t="s">
        <v>2331</v>
      </c>
      <c r="B800" s="12" t="s">
        <v>2332</v>
      </c>
      <c r="C800" s="12" t="s">
        <v>54</v>
      </c>
      <c r="D800" s="12" t="s">
        <v>58</v>
      </c>
      <c r="E800" s="7" t="s">
        <v>35</v>
      </c>
      <c r="F800" s="8">
        <v>330</v>
      </c>
      <c r="G800" s="8">
        <v>380</v>
      </c>
      <c r="H800" s="9">
        <f>IF(OR(F800="",F800=0),"",MAX(F800,IF(ISNUMBER('Нормы и нормо-часы'!K801),ROUNDUP('Нормы и нормо-часы'!K801/(1-$F$3),0),0)))</f>
        <v>331</v>
      </c>
      <c r="I800" s="9">
        <f>IF(OR(G800="",G800=0),"",MAX(G800,IF(ISNUMBER('Нормы и нормо-часы'!L801),ROUNDUP('Нормы и нормо-часы'!L801/(1-$F$3),0),0)))</f>
        <v>396</v>
      </c>
      <c r="J800" s="10">
        <f t="shared" si="241"/>
        <v>3.0303030303029388E-3</v>
      </c>
      <c r="K800" s="10">
        <f t="shared" si="242"/>
        <v>4.2105263157894646E-2</v>
      </c>
      <c r="L800" s="8">
        <v>200</v>
      </c>
      <c r="M800" s="8">
        <v>230</v>
      </c>
      <c r="N800" s="10">
        <f t="shared" si="243"/>
        <v>0.39577039274924469</v>
      </c>
      <c r="O800" s="10">
        <f t="shared" si="244"/>
        <v>0.41919191919191917</v>
      </c>
      <c r="P800" s="8">
        <f t="shared" si="245"/>
        <v>131</v>
      </c>
      <c r="Q800" s="8">
        <f t="shared" si="246"/>
        <v>166</v>
      </c>
      <c r="R800" s="8"/>
      <c r="S800" s="8"/>
      <c r="T800" s="11" t="str">
        <f t="shared" si="247"/>
        <v/>
      </c>
      <c r="U800" s="7" t="s">
        <v>2333</v>
      </c>
      <c r="V800" s="7"/>
    </row>
    <row r="801" spans="1:22" x14ac:dyDescent="0.25">
      <c r="A801" s="12" t="s">
        <v>2334</v>
      </c>
      <c r="B801" s="12" t="s">
        <v>2335</v>
      </c>
      <c r="C801" s="12" t="s">
        <v>54</v>
      </c>
      <c r="D801" s="12" t="s">
        <v>58</v>
      </c>
      <c r="E801" s="7" t="s">
        <v>35</v>
      </c>
      <c r="F801" s="8">
        <v>100</v>
      </c>
      <c r="G801" s="8">
        <v>115</v>
      </c>
      <c r="H801" s="9">
        <f>IF(OR(F801="",F801=0),"",MAX(F801,IF(ISNUMBER('Нормы и нормо-часы'!K802),ROUNDUP('Нормы и нормо-часы'!K802/(1-$F$3),0),0)))</f>
        <v>100</v>
      </c>
      <c r="I801" s="9">
        <f>IF(OR(G801="",G801=0),"",MAX(G801,IF(ISNUMBER('Нормы и нормо-часы'!L802),ROUNDUP('Нормы и нормо-часы'!L802/(1-$F$3),0),0)))</f>
        <v>115</v>
      </c>
      <c r="J801" s="10">
        <f t="shared" si="241"/>
        <v>0</v>
      </c>
      <c r="K801" s="10">
        <f t="shared" si="242"/>
        <v>0</v>
      </c>
      <c r="L801" s="8">
        <v>60</v>
      </c>
      <c r="M801" s="8">
        <v>70</v>
      </c>
      <c r="N801" s="10">
        <f t="shared" si="243"/>
        <v>0.4</v>
      </c>
      <c r="O801" s="10">
        <f t="shared" si="244"/>
        <v>0.39130434782608697</v>
      </c>
      <c r="P801" s="8">
        <f t="shared" si="245"/>
        <v>40</v>
      </c>
      <c r="Q801" s="8">
        <f t="shared" si="246"/>
        <v>45</v>
      </c>
      <c r="R801" s="8"/>
      <c r="S801" s="8"/>
      <c r="T801" s="11" t="str">
        <f t="shared" si="247"/>
        <v/>
      </c>
      <c r="U801" s="7" t="s">
        <v>2336</v>
      </c>
      <c r="V801" s="7"/>
    </row>
    <row r="802" spans="1:22" x14ac:dyDescent="0.25">
      <c r="A802" s="12" t="s">
        <v>2337</v>
      </c>
      <c r="B802" s="12" t="s">
        <v>2338</v>
      </c>
      <c r="C802" s="12" t="s">
        <v>54</v>
      </c>
      <c r="D802" s="12" t="s">
        <v>58</v>
      </c>
      <c r="E802" s="7" t="s">
        <v>279</v>
      </c>
      <c r="F802" s="8">
        <v>250</v>
      </c>
      <c r="G802" s="8">
        <v>290</v>
      </c>
      <c r="H802" s="9">
        <f>IF(OR(F802="",F802=0),"",MAX(F802,IF(ISNUMBER('Нормы и нормо-часы'!K803),ROUNDUP('Нормы и нормо-часы'!K803/(1-$F$3),0),0)))</f>
        <v>251</v>
      </c>
      <c r="I802" s="9">
        <f>IF(OR(G802="",G802=0),"",MAX(G802,IF(ISNUMBER('Нормы и нормо-часы'!L803),ROUNDUP('Нормы и нормо-часы'!L803/(1-$F$3),0),0)))</f>
        <v>300</v>
      </c>
      <c r="J802" s="10">
        <f t="shared" si="241"/>
        <v>4.0000000000000036E-3</v>
      </c>
      <c r="K802" s="10">
        <f t="shared" si="242"/>
        <v>3.4482758620689724E-2</v>
      </c>
      <c r="L802" s="8">
        <v>150</v>
      </c>
      <c r="M802" s="8">
        <v>175</v>
      </c>
      <c r="N802" s="10">
        <f t="shared" si="243"/>
        <v>0.40239043824701193</v>
      </c>
      <c r="O802" s="10">
        <f t="shared" si="244"/>
        <v>0.41666666666666669</v>
      </c>
      <c r="P802" s="8">
        <f t="shared" si="245"/>
        <v>101</v>
      </c>
      <c r="Q802" s="8">
        <f t="shared" si="246"/>
        <v>125</v>
      </c>
      <c r="R802" s="8"/>
      <c r="S802" s="8"/>
      <c r="T802" s="11" t="str">
        <f t="shared" si="247"/>
        <v/>
      </c>
      <c r="U802" s="7" t="s">
        <v>2339</v>
      </c>
      <c r="V802" s="7"/>
    </row>
    <row r="803" spans="1:22" x14ac:dyDescent="0.25">
      <c r="A803" s="12" t="s">
        <v>2340</v>
      </c>
      <c r="B803" s="12" t="s">
        <v>2341</v>
      </c>
      <c r="C803" s="12" t="s">
        <v>54</v>
      </c>
      <c r="D803" s="12" t="s">
        <v>58</v>
      </c>
      <c r="E803" s="7" t="s">
        <v>279</v>
      </c>
      <c r="F803" s="8">
        <v>1200</v>
      </c>
      <c r="G803" s="8">
        <v>1400</v>
      </c>
      <c r="H803" s="9">
        <f>IF(OR(F803="",F803=0),"",MAX(F803,IF(ISNUMBER('Нормы и нормо-часы'!K804),ROUNDUP('Нормы и нормо-часы'!K804/(1-$F$3),0),0)))</f>
        <v>1200</v>
      </c>
      <c r="I803" s="9">
        <f>IF(OR(G803="",G803=0),"",MAX(G803,IF(ISNUMBER('Нормы и нормо-часы'!L804),ROUNDUP('Нормы и нормо-часы'!L804/(1-$F$3),0),0)))</f>
        <v>1440</v>
      </c>
      <c r="J803" s="10">
        <f t="shared" si="241"/>
        <v>0</v>
      </c>
      <c r="K803" s="10">
        <f t="shared" si="242"/>
        <v>2.857142857142847E-2</v>
      </c>
      <c r="L803" s="8">
        <v>720</v>
      </c>
      <c r="M803" s="8">
        <v>830</v>
      </c>
      <c r="N803" s="10">
        <f t="shared" si="243"/>
        <v>0.4</v>
      </c>
      <c r="O803" s="10">
        <f t="shared" si="244"/>
        <v>0.4236111111111111</v>
      </c>
      <c r="P803" s="8">
        <f t="shared" si="245"/>
        <v>480</v>
      </c>
      <c r="Q803" s="8">
        <f t="shared" si="246"/>
        <v>610</v>
      </c>
      <c r="R803" s="8"/>
      <c r="S803" s="8"/>
      <c r="T803" s="11" t="str">
        <f t="shared" si="247"/>
        <v/>
      </c>
      <c r="U803" s="7" t="s">
        <v>2342</v>
      </c>
      <c r="V803" s="7"/>
    </row>
    <row r="804" spans="1:22" x14ac:dyDescent="0.25">
      <c r="A804" s="12" t="s">
        <v>2343</v>
      </c>
      <c r="B804" s="12" t="s">
        <v>2344</v>
      </c>
      <c r="C804" s="12" t="s">
        <v>54</v>
      </c>
      <c r="D804" s="12" t="s">
        <v>58</v>
      </c>
      <c r="E804" s="7" t="s">
        <v>279</v>
      </c>
      <c r="F804" s="8">
        <v>150</v>
      </c>
      <c r="G804" s="8">
        <v>180</v>
      </c>
      <c r="H804" s="9">
        <f>IF(OR(F804="",F804=0),"",MAX(F804,IF(ISNUMBER('Нормы и нормо-часы'!K805),ROUNDUP('Нормы и нормо-часы'!K805/(1-$F$3),0),0)))</f>
        <v>150</v>
      </c>
      <c r="I804" s="9">
        <f>IF(OR(G804="",G804=0),"",MAX(G804,IF(ISNUMBER('Нормы и нормо-часы'!L805),ROUNDUP('Нормы и нормо-часы'!L805/(1-$F$3),0),0)))</f>
        <v>180</v>
      </c>
      <c r="J804" s="10">
        <f t="shared" si="241"/>
        <v>0</v>
      </c>
      <c r="K804" s="10">
        <f t="shared" si="242"/>
        <v>0</v>
      </c>
      <c r="L804" s="8">
        <v>90</v>
      </c>
      <c r="M804" s="8">
        <v>105</v>
      </c>
      <c r="N804" s="10">
        <f t="shared" si="243"/>
        <v>0.4</v>
      </c>
      <c r="O804" s="10">
        <f t="shared" si="244"/>
        <v>0.41666666666666669</v>
      </c>
      <c r="P804" s="8">
        <f t="shared" si="245"/>
        <v>60</v>
      </c>
      <c r="Q804" s="8">
        <f t="shared" si="246"/>
        <v>75</v>
      </c>
      <c r="R804" s="8"/>
      <c r="S804" s="8"/>
      <c r="T804" s="11" t="str">
        <f t="shared" si="247"/>
        <v/>
      </c>
      <c r="U804" s="7" t="s">
        <v>2345</v>
      </c>
      <c r="V804" s="7"/>
    </row>
    <row r="805" spans="1:22" x14ac:dyDescent="0.25">
      <c r="A805" s="12" t="s">
        <v>2346</v>
      </c>
      <c r="B805" s="12" t="s">
        <v>2347</v>
      </c>
      <c r="C805" s="12" t="s">
        <v>54</v>
      </c>
      <c r="D805" s="12" t="s">
        <v>58</v>
      </c>
      <c r="E805" s="7" t="s">
        <v>279</v>
      </c>
      <c r="F805" s="8">
        <v>140</v>
      </c>
      <c r="G805" s="8">
        <v>160</v>
      </c>
      <c r="H805" s="9">
        <f>IF(OR(F805="",F805=0),"",MAX(F805,IF(ISNUMBER('Нормы и нормо-часы'!K806),ROUNDUP('Нормы и нормо-часы'!K806/(1-$F$3),0),0)))</f>
        <v>140</v>
      </c>
      <c r="I805" s="9">
        <f>IF(OR(G805="",G805=0),"",MAX(G805,IF(ISNUMBER('Нормы и нормо-часы'!L806),ROUNDUP('Нормы и нормо-часы'!L806/(1-$F$3),0),0)))</f>
        <v>160</v>
      </c>
      <c r="J805" s="10">
        <f t="shared" si="241"/>
        <v>0</v>
      </c>
      <c r="K805" s="10">
        <f t="shared" si="242"/>
        <v>0</v>
      </c>
      <c r="L805" s="8">
        <v>85</v>
      </c>
      <c r="M805" s="8">
        <v>95</v>
      </c>
      <c r="N805" s="10">
        <f t="shared" si="243"/>
        <v>0.39285714285714285</v>
      </c>
      <c r="O805" s="10">
        <f t="shared" si="244"/>
        <v>0.40625</v>
      </c>
      <c r="P805" s="8">
        <f t="shared" si="245"/>
        <v>55</v>
      </c>
      <c r="Q805" s="8">
        <f t="shared" si="246"/>
        <v>65</v>
      </c>
      <c r="R805" s="8"/>
      <c r="S805" s="8"/>
      <c r="T805" s="11" t="str">
        <f t="shared" si="247"/>
        <v/>
      </c>
      <c r="U805" s="7" t="s">
        <v>2348</v>
      </c>
      <c r="V805" s="7"/>
    </row>
    <row r="806" spans="1:22" x14ac:dyDescent="0.25">
      <c r="A806" s="12" t="s">
        <v>2349</v>
      </c>
      <c r="B806" s="12" t="s">
        <v>2350</v>
      </c>
      <c r="C806" s="12" t="s">
        <v>54</v>
      </c>
      <c r="D806" s="12" t="s">
        <v>58</v>
      </c>
      <c r="E806" s="7" t="s">
        <v>279</v>
      </c>
      <c r="F806" s="8">
        <v>380</v>
      </c>
      <c r="G806" s="8">
        <v>440</v>
      </c>
      <c r="H806" s="9">
        <f>IF(OR(F806="",F806=0),"",MAX(F806,IF(ISNUMBER('Нормы и нормо-часы'!K807),ROUNDUP('Нормы и нормо-часы'!K807/(1-$F$3),0),0)))</f>
        <v>380</v>
      </c>
      <c r="I806" s="9">
        <f>IF(OR(G806="",G806=0),"",MAX(G806,IF(ISNUMBER('Нормы и нормо-часы'!L807),ROUNDUP('Нормы и нормо-часы'!L807/(1-$F$3),0),0)))</f>
        <v>440</v>
      </c>
      <c r="J806" s="10">
        <f t="shared" si="241"/>
        <v>0</v>
      </c>
      <c r="K806" s="10">
        <f t="shared" si="242"/>
        <v>0</v>
      </c>
      <c r="L806" s="8">
        <v>230</v>
      </c>
      <c r="M806" s="8">
        <v>265</v>
      </c>
      <c r="N806" s="10">
        <f t="shared" si="243"/>
        <v>0.39473684210526316</v>
      </c>
      <c r="O806" s="10">
        <f t="shared" si="244"/>
        <v>0.39772727272727271</v>
      </c>
      <c r="P806" s="8">
        <f t="shared" si="245"/>
        <v>150</v>
      </c>
      <c r="Q806" s="8">
        <f t="shared" si="246"/>
        <v>175</v>
      </c>
      <c r="R806" s="8"/>
      <c r="S806" s="8"/>
      <c r="T806" s="11" t="str">
        <f t="shared" si="247"/>
        <v/>
      </c>
      <c r="U806" s="7" t="s">
        <v>2351</v>
      </c>
      <c r="V806" s="7"/>
    </row>
    <row r="807" spans="1:22" x14ac:dyDescent="0.25">
      <c r="A807" s="12" t="s">
        <v>2352</v>
      </c>
      <c r="B807" s="12" t="s">
        <v>2353</v>
      </c>
      <c r="C807" s="12" t="s">
        <v>50</v>
      </c>
      <c r="D807" s="12" t="s">
        <v>58</v>
      </c>
      <c r="E807" s="7" t="s">
        <v>279</v>
      </c>
      <c r="F807" s="8">
        <v>350</v>
      </c>
      <c r="G807" s="8">
        <v>400</v>
      </c>
      <c r="H807" s="9">
        <f>IF(OR(F807="",F807=0),"",MAX(F807,IF(ISNUMBER('Нормы и нормо-часы'!K808),ROUNDUP('Нормы и нормо-часы'!K808/(1-$F$3),0),0)))</f>
        <v>350</v>
      </c>
      <c r="I807" s="9">
        <f>IF(OR(G807="",G807=0),"",MAX(G807,IF(ISNUMBER('Нормы и нормо-часы'!L808),ROUNDUP('Нормы и нормо-часы'!L808/(1-$F$3),0),0)))</f>
        <v>400</v>
      </c>
      <c r="J807" s="10">
        <f t="shared" si="241"/>
        <v>0</v>
      </c>
      <c r="K807" s="10">
        <f t="shared" si="242"/>
        <v>0</v>
      </c>
      <c r="L807" s="8">
        <v>210</v>
      </c>
      <c r="M807" s="8">
        <v>240</v>
      </c>
      <c r="N807" s="10">
        <f t="shared" si="243"/>
        <v>0.4</v>
      </c>
      <c r="O807" s="10">
        <f t="shared" si="244"/>
        <v>0.4</v>
      </c>
      <c r="P807" s="8">
        <f t="shared" si="245"/>
        <v>140</v>
      </c>
      <c r="Q807" s="8">
        <f t="shared" si="246"/>
        <v>160</v>
      </c>
      <c r="R807" s="8"/>
      <c r="S807" s="8"/>
      <c r="T807" s="11" t="str">
        <f t="shared" si="247"/>
        <v/>
      </c>
      <c r="U807" s="7" t="s">
        <v>100</v>
      </c>
      <c r="V807" s="7"/>
    </row>
    <row r="808" spans="1:22" x14ac:dyDescent="0.25">
      <c r="A808" s="5" t="s">
        <v>2354</v>
      </c>
      <c r="B808" s="6"/>
      <c r="C808" s="6"/>
      <c r="D808" s="6"/>
      <c r="E808" s="6"/>
      <c r="F808" s="6"/>
      <c r="G808" s="6"/>
      <c r="H808" s="6"/>
      <c r="I808" s="6"/>
      <c r="J808" s="6"/>
      <c r="K808" s="6"/>
      <c r="L808" s="6"/>
      <c r="M808" s="6"/>
      <c r="N808" s="6"/>
      <c r="O808" s="6"/>
      <c r="P808" s="6"/>
      <c r="Q808" s="6"/>
      <c r="R808" s="6"/>
      <c r="S808" s="6"/>
      <c r="T808" s="6"/>
      <c r="U808" s="6"/>
      <c r="V808" s="6"/>
    </row>
    <row r="809" spans="1:22" x14ac:dyDescent="0.25">
      <c r="A809" s="7" t="s">
        <v>2355</v>
      </c>
      <c r="B809" s="7" t="s">
        <v>2356</v>
      </c>
      <c r="C809" s="7" t="s">
        <v>54</v>
      </c>
      <c r="D809" s="7"/>
      <c r="E809" s="7" t="s">
        <v>279</v>
      </c>
      <c r="F809" s="8">
        <v>200</v>
      </c>
      <c r="G809" s="8">
        <v>230</v>
      </c>
      <c r="H809" s="9">
        <f>IF(OR(F809="",F809=0),"",MAX(F809,IF(ISNUMBER('Нормы и нормо-часы'!K810),ROUNDUP('Нормы и нормо-часы'!K810/(1-$F$3),0),0)))</f>
        <v>200</v>
      </c>
      <c r="I809" s="9">
        <f>IF(OR(G809="",G809=0),"",MAX(G809,IF(ISNUMBER('Нормы и нормо-часы'!L810),ROUNDUP('Нормы и нормо-часы'!L810/(1-$F$3),0),0)))</f>
        <v>230</v>
      </c>
      <c r="J809" s="10">
        <f t="shared" ref="J809:J834" si="248">IF(OR(F809="",F809=0),"",H809/F809-1)</f>
        <v>0</v>
      </c>
      <c r="K809" s="10">
        <f t="shared" ref="K809:K834" si="249">IF(OR(G809="",G809=0),"",I809/G809-1)</f>
        <v>0</v>
      </c>
      <c r="L809" s="8">
        <v>120</v>
      </c>
      <c r="M809" s="8">
        <v>140</v>
      </c>
      <c r="N809" s="10">
        <f t="shared" ref="N809:N834" si="250">IF(OR(H809="",H809=0),"",(H809-L809)/H809)</f>
        <v>0.4</v>
      </c>
      <c r="O809" s="10">
        <f t="shared" ref="O809:O834" si="251">IF(OR(I809="",I809=0),"",(I809-M809)/I809)</f>
        <v>0.39130434782608697</v>
      </c>
      <c r="P809" s="8">
        <f t="shared" ref="P809:P834" si="252">IF(H809="","",H809-L809)</f>
        <v>80</v>
      </c>
      <c r="Q809" s="8">
        <f t="shared" ref="Q809:Q834" si="253">IF(I809="","",I809-M809)</f>
        <v>90</v>
      </c>
      <c r="R809" s="8">
        <v>254.91</v>
      </c>
      <c r="S809" s="8">
        <v>344.13</v>
      </c>
      <c r="T809" s="11">
        <f t="shared" ref="T809:T834" si="254">IF(OR(S809="",F809="",F809=0),"",S809/F809)</f>
        <v>1.72065</v>
      </c>
      <c r="U809" s="7" t="s">
        <v>2357</v>
      </c>
      <c r="V809" s="7"/>
    </row>
    <row r="810" spans="1:22" x14ac:dyDescent="0.25">
      <c r="A810" s="7" t="s">
        <v>2358</v>
      </c>
      <c r="B810" s="7" t="s">
        <v>2356</v>
      </c>
      <c r="C810" s="7" t="s">
        <v>177</v>
      </c>
      <c r="D810" s="7"/>
      <c r="E810" s="7" t="s">
        <v>279</v>
      </c>
      <c r="F810" s="8">
        <v>80</v>
      </c>
      <c r="G810" s="8">
        <v>95</v>
      </c>
      <c r="H810" s="9">
        <f>IF(OR(F810="",F810=0),"",MAX(F810,IF(ISNUMBER('Нормы и нормо-часы'!K811),ROUNDUP('Нормы и нормо-часы'!K811/(1-$F$3),0),0)))</f>
        <v>80</v>
      </c>
      <c r="I810" s="9">
        <f>IF(OR(G810="",G810=0),"",MAX(G810,IF(ISNUMBER('Нормы и нормо-часы'!L811),ROUNDUP('Нормы и нормо-часы'!L811/(1-$F$3),0),0)))</f>
        <v>95</v>
      </c>
      <c r="J810" s="10">
        <f t="shared" si="248"/>
        <v>0</v>
      </c>
      <c r="K810" s="10">
        <f t="shared" si="249"/>
        <v>0</v>
      </c>
      <c r="L810" s="8">
        <v>48</v>
      </c>
      <c r="M810" s="8">
        <v>55</v>
      </c>
      <c r="N810" s="10">
        <f t="shared" si="250"/>
        <v>0.4</v>
      </c>
      <c r="O810" s="10">
        <f t="shared" si="251"/>
        <v>0.42105263157894735</v>
      </c>
      <c r="P810" s="8">
        <f t="shared" si="252"/>
        <v>32</v>
      </c>
      <c r="Q810" s="8">
        <f t="shared" si="253"/>
        <v>40</v>
      </c>
      <c r="R810" s="8">
        <v>94.38</v>
      </c>
      <c r="S810" s="8">
        <v>127.41</v>
      </c>
      <c r="T810" s="11">
        <f t="shared" si="254"/>
        <v>1.592625</v>
      </c>
      <c r="U810" s="7" t="s">
        <v>2359</v>
      </c>
      <c r="V810" s="7" t="s">
        <v>2360</v>
      </c>
    </row>
    <row r="811" spans="1:22" x14ac:dyDescent="0.25">
      <c r="A811" s="7" t="s">
        <v>2361</v>
      </c>
      <c r="B811" s="7" t="s">
        <v>2362</v>
      </c>
      <c r="C811" s="7" t="s">
        <v>54</v>
      </c>
      <c r="D811" s="7"/>
      <c r="E811" s="7" t="s">
        <v>279</v>
      </c>
      <c r="F811" s="8">
        <v>650</v>
      </c>
      <c r="G811" s="8">
        <v>750</v>
      </c>
      <c r="H811" s="9">
        <f>IF(OR(F811="",F811=0),"",MAX(F811,IF(ISNUMBER('Нормы и нормо-часы'!K812),ROUNDUP('Нормы и нормо-часы'!K812/(1-$F$3),0),0)))</f>
        <v>650</v>
      </c>
      <c r="I811" s="9">
        <f>IF(OR(G811="",G811=0),"",MAX(G811,IF(ISNUMBER('Нормы и нормо-часы'!L812),ROUNDUP('Нормы и нормо-часы'!L812/(1-$F$3),0),0)))</f>
        <v>750</v>
      </c>
      <c r="J811" s="10">
        <f t="shared" si="248"/>
        <v>0</v>
      </c>
      <c r="K811" s="10">
        <f t="shared" si="249"/>
        <v>0</v>
      </c>
      <c r="L811" s="8">
        <v>400</v>
      </c>
      <c r="M811" s="8">
        <v>460</v>
      </c>
      <c r="N811" s="10">
        <f t="shared" si="250"/>
        <v>0.38461538461538464</v>
      </c>
      <c r="O811" s="10">
        <f t="shared" si="251"/>
        <v>0.38666666666666666</v>
      </c>
      <c r="P811" s="8">
        <f t="shared" si="252"/>
        <v>250</v>
      </c>
      <c r="Q811" s="8">
        <f t="shared" si="253"/>
        <v>290</v>
      </c>
      <c r="R811" s="8">
        <v>669.63</v>
      </c>
      <c r="S811" s="8">
        <v>904</v>
      </c>
      <c r="T811" s="11">
        <f t="shared" si="254"/>
        <v>1.3907692307692308</v>
      </c>
      <c r="U811" s="7" t="s">
        <v>2363</v>
      </c>
      <c r="V811" s="7"/>
    </row>
    <row r="812" spans="1:22" x14ac:dyDescent="0.25">
      <c r="A812" s="7" t="s">
        <v>2364</v>
      </c>
      <c r="B812" s="7" t="s">
        <v>2365</v>
      </c>
      <c r="C812" s="7" t="s">
        <v>54</v>
      </c>
      <c r="D812" s="7"/>
      <c r="E812" s="7" t="s">
        <v>279</v>
      </c>
      <c r="F812" s="8">
        <v>600</v>
      </c>
      <c r="G812" s="8">
        <v>700</v>
      </c>
      <c r="H812" s="9">
        <f>IF(OR(F812="",F812=0),"",MAX(F812,IF(ISNUMBER('Нормы и нормо-часы'!K813),ROUNDUP('Нормы и нормо-часы'!K813/(1-$F$3),0),0)))</f>
        <v>600</v>
      </c>
      <c r="I812" s="9">
        <f>IF(OR(G812="",G812=0),"",MAX(G812,IF(ISNUMBER('Нормы и нормо-часы'!L813),ROUNDUP('Нормы и нормо-часы'!L813/(1-$F$3),0),0)))</f>
        <v>700</v>
      </c>
      <c r="J812" s="10">
        <f t="shared" si="248"/>
        <v>0</v>
      </c>
      <c r="K812" s="10">
        <f t="shared" si="249"/>
        <v>0</v>
      </c>
      <c r="L812" s="8">
        <v>370</v>
      </c>
      <c r="M812" s="8">
        <v>430</v>
      </c>
      <c r="N812" s="10">
        <f t="shared" si="250"/>
        <v>0.38333333333333336</v>
      </c>
      <c r="O812" s="10">
        <f t="shared" si="251"/>
        <v>0.38571428571428573</v>
      </c>
      <c r="P812" s="8">
        <f t="shared" si="252"/>
        <v>230</v>
      </c>
      <c r="Q812" s="8">
        <f t="shared" si="253"/>
        <v>270</v>
      </c>
      <c r="R812" s="8">
        <v>668.23</v>
      </c>
      <c r="S812" s="8">
        <v>902.11</v>
      </c>
      <c r="T812" s="11">
        <f t="shared" si="254"/>
        <v>1.5035166666666666</v>
      </c>
      <c r="U812" s="7" t="s">
        <v>2366</v>
      </c>
      <c r="V812" s="7"/>
    </row>
    <row r="813" spans="1:22" x14ac:dyDescent="0.25">
      <c r="A813" s="7" t="s">
        <v>2367</v>
      </c>
      <c r="B813" s="7" t="s">
        <v>2368</v>
      </c>
      <c r="C813" s="7" t="s">
        <v>54</v>
      </c>
      <c r="D813" s="7"/>
      <c r="E813" s="7" t="s">
        <v>279</v>
      </c>
      <c r="F813" s="8">
        <v>90</v>
      </c>
      <c r="G813" s="8">
        <v>105</v>
      </c>
      <c r="H813" s="9">
        <f>IF(OR(F813="",F813=0),"",MAX(F813,IF(ISNUMBER('Нормы и нормо-часы'!K814),ROUNDUP('Нормы и нормо-часы'!K814/(1-$F$3),0),0)))</f>
        <v>90</v>
      </c>
      <c r="I813" s="9">
        <f>IF(OR(G813="",G813=0),"",MAX(G813,IF(ISNUMBER('Нормы и нормо-часы'!L814),ROUNDUP('Нормы и нормо-часы'!L814/(1-$F$3),0),0)))</f>
        <v>105</v>
      </c>
      <c r="J813" s="10">
        <f t="shared" si="248"/>
        <v>0</v>
      </c>
      <c r="K813" s="10">
        <f t="shared" si="249"/>
        <v>0</v>
      </c>
      <c r="L813" s="8">
        <v>55</v>
      </c>
      <c r="M813" s="8">
        <v>62</v>
      </c>
      <c r="N813" s="10">
        <f t="shared" si="250"/>
        <v>0.3888888888888889</v>
      </c>
      <c r="O813" s="10">
        <f t="shared" si="251"/>
        <v>0.40952380952380951</v>
      </c>
      <c r="P813" s="8">
        <f t="shared" si="252"/>
        <v>35</v>
      </c>
      <c r="Q813" s="8">
        <f t="shared" si="253"/>
        <v>43</v>
      </c>
      <c r="R813" s="8">
        <v>191.76</v>
      </c>
      <c r="S813" s="8">
        <v>258.88</v>
      </c>
      <c r="T813" s="11">
        <f t="shared" si="254"/>
        <v>2.8764444444444446</v>
      </c>
      <c r="U813" s="7" t="s">
        <v>2369</v>
      </c>
      <c r="V813" s="7"/>
    </row>
    <row r="814" spans="1:22" x14ac:dyDescent="0.25">
      <c r="A814" s="7" t="s">
        <v>2370</v>
      </c>
      <c r="B814" s="7" t="s">
        <v>2371</v>
      </c>
      <c r="C814" s="7" t="s">
        <v>54</v>
      </c>
      <c r="D814" s="7"/>
      <c r="E814" s="7" t="s">
        <v>279</v>
      </c>
      <c r="F814" s="8">
        <v>350</v>
      </c>
      <c r="G814" s="8">
        <v>420</v>
      </c>
      <c r="H814" s="9">
        <f>IF(OR(F814="",F814=0),"",MAX(F814,IF(ISNUMBER('Нормы и нормо-часы'!K815),ROUNDUP('Нормы и нормо-часы'!K815/(1-$F$3),0),0)))</f>
        <v>350</v>
      </c>
      <c r="I814" s="9">
        <f>IF(OR(G814="",G814=0),"",MAX(G814,IF(ISNUMBER('Нормы и нормо-часы'!L815),ROUNDUP('Нормы и нормо-часы'!L815/(1-$F$3),0),0)))</f>
        <v>420</v>
      </c>
      <c r="J814" s="10">
        <f t="shared" si="248"/>
        <v>0</v>
      </c>
      <c r="K814" s="10">
        <f t="shared" si="249"/>
        <v>0</v>
      </c>
      <c r="L814" s="8">
        <v>210</v>
      </c>
      <c r="M814" s="8">
        <v>245</v>
      </c>
      <c r="N814" s="10">
        <f t="shared" si="250"/>
        <v>0.4</v>
      </c>
      <c r="O814" s="10">
        <f t="shared" si="251"/>
        <v>0.41666666666666669</v>
      </c>
      <c r="P814" s="8">
        <f t="shared" si="252"/>
        <v>140</v>
      </c>
      <c r="Q814" s="8">
        <f t="shared" si="253"/>
        <v>175</v>
      </c>
      <c r="R814" s="8">
        <v>452.3</v>
      </c>
      <c r="S814" s="8">
        <v>610.61</v>
      </c>
      <c r="T814" s="11">
        <f t="shared" si="254"/>
        <v>1.7445999999999999</v>
      </c>
      <c r="U814" s="7" t="s">
        <v>2372</v>
      </c>
      <c r="V814" s="7"/>
    </row>
    <row r="815" spans="1:22" x14ac:dyDescent="0.25">
      <c r="A815" s="7" t="s">
        <v>2373</v>
      </c>
      <c r="B815" s="7" t="s">
        <v>2374</v>
      </c>
      <c r="C815" s="7" t="s">
        <v>54</v>
      </c>
      <c r="D815" s="7"/>
      <c r="E815" s="7" t="s">
        <v>279</v>
      </c>
      <c r="F815" s="8">
        <v>520</v>
      </c>
      <c r="G815" s="8">
        <v>600</v>
      </c>
      <c r="H815" s="9">
        <f>IF(OR(F815="",F815=0),"",MAX(F815,IF(ISNUMBER('Нормы и нормо-часы'!K816),ROUNDUP('Нормы и нормо-часы'!K816/(1-$F$3),0),0)))</f>
        <v>551</v>
      </c>
      <c r="I815" s="9">
        <f>IF(OR(G815="",G815=0),"",MAX(G815,IF(ISNUMBER('Нормы и нормо-часы'!L816),ROUNDUP('Нормы и нормо-часы'!L816/(1-$F$3),0),0)))</f>
        <v>660</v>
      </c>
      <c r="J815" s="10">
        <f t="shared" si="248"/>
        <v>5.9615384615384626E-2</v>
      </c>
      <c r="K815" s="10">
        <f t="shared" si="249"/>
        <v>0.10000000000000009</v>
      </c>
      <c r="L815" s="8">
        <v>310</v>
      </c>
      <c r="M815" s="8">
        <v>360</v>
      </c>
      <c r="N815" s="10">
        <f t="shared" si="250"/>
        <v>0.43738656987295826</v>
      </c>
      <c r="O815" s="10">
        <f t="shared" si="251"/>
        <v>0.45454545454545453</v>
      </c>
      <c r="P815" s="8">
        <f t="shared" si="252"/>
        <v>241</v>
      </c>
      <c r="Q815" s="8">
        <f t="shared" si="253"/>
        <v>300</v>
      </c>
      <c r="R815" s="8">
        <v>499.91</v>
      </c>
      <c r="S815" s="8">
        <v>674.88</v>
      </c>
      <c r="T815" s="11">
        <f t="shared" si="254"/>
        <v>1.2978461538461539</v>
      </c>
      <c r="U815" s="7" t="s">
        <v>2375</v>
      </c>
      <c r="V815" s="7"/>
    </row>
    <row r="816" spans="1:22" x14ac:dyDescent="0.25">
      <c r="A816" s="7" t="s">
        <v>2376</v>
      </c>
      <c r="B816" s="7" t="s">
        <v>2377</v>
      </c>
      <c r="C816" s="7" t="s">
        <v>54</v>
      </c>
      <c r="D816" s="7"/>
      <c r="E816" s="7" t="s">
        <v>279</v>
      </c>
      <c r="F816" s="8">
        <v>650</v>
      </c>
      <c r="G816" s="8">
        <v>750</v>
      </c>
      <c r="H816" s="9">
        <f>IF(OR(F816="",F816=0),"",MAX(F816,IF(ISNUMBER('Нормы и нормо-часы'!K817),ROUNDUP('Нормы и нормо-часы'!K817/(1-$F$3),0),0)))</f>
        <v>651</v>
      </c>
      <c r="I816" s="9">
        <f>IF(OR(G816="",G816=0),"",MAX(G816,IF(ISNUMBER('Нормы и нормо-часы'!L817),ROUNDUP('Нормы и нормо-часы'!L817/(1-$F$3),0),0)))</f>
        <v>780</v>
      </c>
      <c r="J816" s="10">
        <f t="shared" si="248"/>
        <v>1.5384615384614886E-3</v>
      </c>
      <c r="K816" s="10">
        <f t="shared" si="249"/>
        <v>4.0000000000000036E-2</v>
      </c>
      <c r="L816" s="8">
        <v>390</v>
      </c>
      <c r="M816" s="8">
        <v>450</v>
      </c>
      <c r="N816" s="10">
        <f t="shared" si="250"/>
        <v>0.4009216589861751</v>
      </c>
      <c r="O816" s="10">
        <f t="shared" si="251"/>
        <v>0.42307692307692307</v>
      </c>
      <c r="P816" s="8">
        <f t="shared" si="252"/>
        <v>261</v>
      </c>
      <c r="Q816" s="8">
        <f t="shared" si="253"/>
        <v>330</v>
      </c>
      <c r="R816" s="8">
        <v>499.91</v>
      </c>
      <c r="S816" s="8">
        <v>674.88</v>
      </c>
      <c r="T816" s="11">
        <f t="shared" si="254"/>
        <v>1.0382769230769231</v>
      </c>
      <c r="U816" s="7" t="s">
        <v>2378</v>
      </c>
      <c r="V816" s="7"/>
    </row>
    <row r="817" spans="1:22" x14ac:dyDescent="0.25">
      <c r="A817" s="7" t="s">
        <v>2379</v>
      </c>
      <c r="B817" s="7" t="s">
        <v>2380</v>
      </c>
      <c r="C817" s="7" t="s">
        <v>186</v>
      </c>
      <c r="D817" s="7"/>
      <c r="E817" s="7" t="s">
        <v>41</v>
      </c>
      <c r="F817" s="8">
        <v>45000</v>
      </c>
      <c r="G817" s="8">
        <v>52000</v>
      </c>
      <c r="H817" s="9">
        <f>IF(OR(F817="",F817=0),"",MAX(F817,IF(ISNUMBER('Нормы и нормо-часы'!K818),ROUNDUP('Нормы и нормо-часы'!K818/(1-$F$3),0),0)))</f>
        <v>48000</v>
      </c>
      <c r="I817" s="9">
        <f>IF(OR(G817="",G817=0),"",MAX(G817,IF(ISNUMBER('Нормы и нормо-часы'!L818),ROUNDUP('Нормы и нормо-часы'!L818/(1-$F$3),0),0)))</f>
        <v>57600</v>
      </c>
      <c r="J817" s="10">
        <f t="shared" si="248"/>
        <v>6.6666666666666652E-2</v>
      </c>
      <c r="K817" s="10">
        <f t="shared" si="249"/>
        <v>0.10769230769230775</v>
      </c>
      <c r="L817" s="8">
        <v>28000</v>
      </c>
      <c r="M817" s="8">
        <v>32000</v>
      </c>
      <c r="N817" s="10">
        <f t="shared" si="250"/>
        <v>0.41666666666666669</v>
      </c>
      <c r="O817" s="10">
        <f t="shared" si="251"/>
        <v>0.44444444444444442</v>
      </c>
      <c r="P817" s="8">
        <f t="shared" si="252"/>
        <v>20000</v>
      </c>
      <c r="Q817" s="8">
        <f t="shared" si="253"/>
        <v>25600</v>
      </c>
      <c r="R817" s="8">
        <v>60033.9</v>
      </c>
      <c r="S817" s="8">
        <v>81045.77</v>
      </c>
      <c r="T817" s="11">
        <f t="shared" si="254"/>
        <v>1.8010171111111113</v>
      </c>
      <c r="U817" s="7" t="s">
        <v>2381</v>
      </c>
      <c r="V817" s="7"/>
    </row>
    <row r="818" spans="1:22" x14ac:dyDescent="0.25">
      <c r="A818" s="7" t="s">
        <v>2382</v>
      </c>
      <c r="B818" s="7" t="s">
        <v>2383</v>
      </c>
      <c r="C818" s="7" t="s">
        <v>54</v>
      </c>
      <c r="D818" s="7"/>
      <c r="E818" s="7" t="s">
        <v>279</v>
      </c>
      <c r="F818" s="8">
        <v>150</v>
      </c>
      <c r="G818" s="8">
        <v>175</v>
      </c>
      <c r="H818" s="9">
        <f>IF(OR(F818="",F818=0),"",MAX(F818,IF(ISNUMBER('Нормы и нормо-часы'!K819),ROUNDUP('Нормы и нормо-часы'!K819/(1-$F$3),0),0)))</f>
        <v>150</v>
      </c>
      <c r="I818" s="9">
        <f>IF(OR(G818="",G818=0),"",MAX(G818,IF(ISNUMBER('Нормы и нормо-часы'!L819),ROUNDUP('Нормы и нормо-часы'!L819/(1-$F$3),0),0)))</f>
        <v>175</v>
      </c>
      <c r="J818" s="10">
        <f t="shared" si="248"/>
        <v>0</v>
      </c>
      <c r="K818" s="10">
        <f t="shared" si="249"/>
        <v>0</v>
      </c>
      <c r="L818" s="8">
        <v>90</v>
      </c>
      <c r="M818" s="8">
        <v>105</v>
      </c>
      <c r="N818" s="10">
        <f t="shared" si="250"/>
        <v>0.4</v>
      </c>
      <c r="O818" s="10">
        <f t="shared" si="251"/>
        <v>0.4</v>
      </c>
      <c r="P818" s="8">
        <f t="shared" si="252"/>
        <v>60</v>
      </c>
      <c r="Q818" s="8">
        <f t="shared" si="253"/>
        <v>70</v>
      </c>
      <c r="R818" s="8">
        <v>193.36</v>
      </c>
      <c r="S818" s="8">
        <v>261.04000000000002</v>
      </c>
      <c r="T818" s="11">
        <f t="shared" si="254"/>
        <v>1.7402666666666669</v>
      </c>
      <c r="U818" s="7" t="s">
        <v>100</v>
      </c>
      <c r="V818" s="7"/>
    </row>
    <row r="819" spans="1:22" x14ac:dyDescent="0.25">
      <c r="A819" s="7" t="s">
        <v>2384</v>
      </c>
      <c r="B819" s="7" t="s">
        <v>2385</v>
      </c>
      <c r="C819" s="7" t="s">
        <v>54</v>
      </c>
      <c r="D819" s="7"/>
      <c r="E819" s="7" t="s">
        <v>279</v>
      </c>
      <c r="F819" s="8">
        <v>600</v>
      </c>
      <c r="G819" s="8">
        <v>700</v>
      </c>
      <c r="H819" s="9">
        <f>IF(OR(F819="",F819=0),"",MAX(F819,IF(ISNUMBER('Нормы и нормо-часы'!K820),ROUNDUP('Нормы и нормо-часы'!K820/(1-$F$3),0),0)))</f>
        <v>600</v>
      </c>
      <c r="I819" s="9">
        <f>IF(OR(G819="",G819=0),"",MAX(G819,IF(ISNUMBER('Нормы и нормо-часы'!L820),ROUNDUP('Нормы и нормо-часы'!L820/(1-$F$3),0),0)))</f>
        <v>700</v>
      </c>
      <c r="J819" s="10">
        <f t="shared" si="248"/>
        <v>0</v>
      </c>
      <c r="K819" s="10">
        <f t="shared" si="249"/>
        <v>0</v>
      </c>
      <c r="L819" s="8">
        <v>370</v>
      </c>
      <c r="M819" s="8">
        <v>430</v>
      </c>
      <c r="N819" s="10">
        <f t="shared" si="250"/>
        <v>0.38333333333333336</v>
      </c>
      <c r="O819" s="10">
        <f t="shared" si="251"/>
        <v>0.38571428571428573</v>
      </c>
      <c r="P819" s="8">
        <f t="shared" si="252"/>
        <v>230</v>
      </c>
      <c r="Q819" s="8">
        <f t="shared" si="253"/>
        <v>270</v>
      </c>
      <c r="R819" s="8">
        <v>1548.88</v>
      </c>
      <c r="S819" s="8">
        <v>2090.9899999999998</v>
      </c>
      <c r="T819" s="11">
        <f t="shared" si="254"/>
        <v>3.4849833333333331</v>
      </c>
      <c r="U819" s="7" t="s">
        <v>2386</v>
      </c>
      <c r="V819" s="7" t="s">
        <v>2387</v>
      </c>
    </row>
    <row r="820" spans="1:22" x14ac:dyDescent="0.25">
      <c r="A820" s="7" t="s">
        <v>2388</v>
      </c>
      <c r="B820" s="7" t="s">
        <v>2389</v>
      </c>
      <c r="C820" s="7" t="s">
        <v>54</v>
      </c>
      <c r="D820" s="7"/>
      <c r="E820" s="7" t="s">
        <v>279</v>
      </c>
      <c r="F820" s="8">
        <v>1200</v>
      </c>
      <c r="G820" s="8">
        <v>1400</v>
      </c>
      <c r="H820" s="9">
        <f>IF(OR(F820="",F820=0),"",MAX(F820,IF(ISNUMBER('Нормы и нормо-часы'!K821),ROUNDUP('Нормы и нормо-часы'!K821/(1-$F$3),0),0)))</f>
        <v>1200</v>
      </c>
      <c r="I820" s="9">
        <f>IF(OR(G820="",G820=0),"",MAX(G820,IF(ISNUMBER('Нормы и нормо-часы'!L821),ROUNDUP('Нормы и нормо-часы'!L821/(1-$F$3),0),0)))</f>
        <v>1400</v>
      </c>
      <c r="J820" s="10">
        <f t="shared" si="248"/>
        <v>0</v>
      </c>
      <c r="K820" s="10">
        <f t="shared" si="249"/>
        <v>0</v>
      </c>
      <c r="L820" s="8">
        <v>750</v>
      </c>
      <c r="M820" s="8">
        <v>860</v>
      </c>
      <c r="N820" s="10">
        <f t="shared" si="250"/>
        <v>0.375</v>
      </c>
      <c r="O820" s="10">
        <f t="shared" si="251"/>
        <v>0.38571428571428573</v>
      </c>
      <c r="P820" s="8">
        <f t="shared" si="252"/>
        <v>450</v>
      </c>
      <c r="Q820" s="8">
        <f t="shared" si="253"/>
        <v>540</v>
      </c>
      <c r="R820" s="8">
        <v>1408.07</v>
      </c>
      <c r="S820" s="8">
        <v>1900.89</v>
      </c>
      <c r="T820" s="11">
        <f t="shared" si="254"/>
        <v>1.5840750000000001</v>
      </c>
      <c r="U820" s="7" t="s">
        <v>2390</v>
      </c>
      <c r="V820" s="7"/>
    </row>
    <row r="821" spans="1:22" x14ac:dyDescent="0.25">
      <c r="A821" s="7" t="s">
        <v>2391</v>
      </c>
      <c r="B821" s="7" t="s">
        <v>2392</v>
      </c>
      <c r="C821" s="7" t="s">
        <v>54</v>
      </c>
      <c r="D821" s="7"/>
      <c r="E821" s="7" t="s">
        <v>279</v>
      </c>
      <c r="F821" s="8">
        <v>550</v>
      </c>
      <c r="G821" s="8">
        <v>650</v>
      </c>
      <c r="H821" s="9">
        <f>IF(OR(F821="",F821=0),"",MAX(F821,IF(ISNUMBER('Нормы и нормо-часы'!K822),ROUNDUP('Нормы и нормо-часы'!K822/(1-$F$3),0),0)))</f>
        <v>550</v>
      </c>
      <c r="I821" s="9">
        <f>IF(OR(G821="",G821=0),"",MAX(G821,IF(ISNUMBER('Нормы и нормо-часы'!L822),ROUNDUP('Нормы и нормо-часы'!L822/(1-$F$3),0),0)))</f>
        <v>650</v>
      </c>
      <c r="J821" s="10">
        <f t="shared" si="248"/>
        <v>0</v>
      </c>
      <c r="K821" s="10">
        <f t="shared" si="249"/>
        <v>0</v>
      </c>
      <c r="L821" s="8">
        <v>330</v>
      </c>
      <c r="M821" s="8">
        <v>390</v>
      </c>
      <c r="N821" s="10">
        <f t="shared" si="250"/>
        <v>0.4</v>
      </c>
      <c r="O821" s="10">
        <f t="shared" si="251"/>
        <v>0.4</v>
      </c>
      <c r="P821" s="8">
        <f t="shared" si="252"/>
        <v>220</v>
      </c>
      <c r="Q821" s="8">
        <f t="shared" si="253"/>
        <v>260</v>
      </c>
      <c r="R821" s="8">
        <v>1548.88</v>
      </c>
      <c r="S821" s="8">
        <v>2090.9899999999998</v>
      </c>
      <c r="T821" s="11">
        <f t="shared" si="254"/>
        <v>3.8017999999999996</v>
      </c>
      <c r="U821" s="7" t="s">
        <v>2393</v>
      </c>
      <c r="V821" s="7" t="s">
        <v>2394</v>
      </c>
    </row>
    <row r="822" spans="1:22" x14ac:dyDescent="0.25">
      <c r="A822" s="7" t="s">
        <v>2395</v>
      </c>
      <c r="B822" s="7" t="s">
        <v>2396</v>
      </c>
      <c r="C822" s="7" t="s">
        <v>54</v>
      </c>
      <c r="D822" s="7"/>
      <c r="E822" s="7" t="s">
        <v>279</v>
      </c>
      <c r="F822" s="8">
        <v>700</v>
      </c>
      <c r="G822" s="8">
        <v>800</v>
      </c>
      <c r="H822" s="9">
        <f>IF(OR(F822="",F822=0),"",MAX(F822,IF(ISNUMBER('Нормы и нормо-часы'!K823),ROUNDUP('Нормы и нормо-часы'!K823/(1-$F$3),0),0)))</f>
        <v>700</v>
      </c>
      <c r="I822" s="9">
        <f>IF(OR(G822="",G822=0),"",MAX(G822,IF(ISNUMBER('Нормы и нормо-часы'!L823),ROUNDUP('Нормы и нормо-часы'!L823/(1-$F$3),0),0)))</f>
        <v>800</v>
      </c>
      <c r="J822" s="10">
        <f t="shared" si="248"/>
        <v>0</v>
      </c>
      <c r="K822" s="10">
        <f t="shared" si="249"/>
        <v>0</v>
      </c>
      <c r="L822" s="8">
        <v>430</v>
      </c>
      <c r="M822" s="8">
        <v>490</v>
      </c>
      <c r="N822" s="10">
        <f t="shared" si="250"/>
        <v>0.38571428571428573</v>
      </c>
      <c r="O822" s="10">
        <f t="shared" si="251"/>
        <v>0.38750000000000001</v>
      </c>
      <c r="P822" s="8">
        <f t="shared" si="252"/>
        <v>270</v>
      </c>
      <c r="Q822" s="8">
        <f t="shared" si="253"/>
        <v>310</v>
      </c>
      <c r="R822" s="8">
        <v>1548.83</v>
      </c>
      <c r="S822" s="8">
        <v>2090.92</v>
      </c>
      <c r="T822" s="11">
        <f t="shared" si="254"/>
        <v>2.9870285714285716</v>
      </c>
      <c r="U822" s="7" t="s">
        <v>2397</v>
      </c>
      <c r="V822" s="7" t="s">
        <v>2398</v>
      </c>
    </row>
    <row r="823" spans="1:22" x14ac:dyDescent="0.25">
      <c r="A823" s="7" t="s">
        <v>2399</v>
      </c>
      <c r="B823" s="7" t="s">
        <v>2400</v>
      </c>
      <c r="C823" s="7" t="s">
        <v>54</v>
      </c>
      <c r="D823" s="7"/>
      <c r="E823" s="7" t="s">
        <v>279</v>
      </c>
      <c r="F823" s="8">
        <v>650</v>
      </c>
      <c r="G823" s="8">
        <v>750</v>
      </c>
      <c r="H823" s="9">
        <f>IF(OR(F823="",F823=0),"",MAX(F823,IF(ISNUMBER('Нормы и нормо-часы'!K824),ROUNDUP('Нормы и нормо-часы'!K824/(1-$F$3),0),0)))</f>
        <v>650</v>
      </c>
      <c r="I823" s="9">
        <f>IF(OR(G823="",G823=0),"",MAX(G823,IF(ISNUMBER('Нормы и нормо-часы'!L824),ROUNDUP('Нормы и нормо-часы'!L824/(1-$F$3),0),0)))</f>
        <v>750</v>
      </c>
      <c r="J823" s="10">
        <f t="shared" si="248"/>
        <v>0</v>
      </c>
      <c r="K823" s="10">
        <f t="shared" si="249"/>
        <v>0</v>
      </c>
      <c r="L823" s="8">
        <v>400</v>
      </c>
      <c r="M823" s="8">
        <v>460</v>
      </c>
      <c r="N823" s="10">
        <f t="shared" si="250"/>
        <v>0.38461538461538464</v>
      </c>
      <c r="O823" s="10">
        <f t="shared" si="251"/>
        <v>0.38666666666666666</v>
      </c>
      <c r="P823" s="8">
        <f t="shared" si="252"/>
        <v>250</v>
      </c>
      <c r="Q823" s="8">
        <f t="shared" si="253"/>
        <v>290</v>
      </c>
      <c r="R823" s="8">
        <v>1548.83</v>
      </c>
      <c r="S823" s="8">
        <v>2090.92</v>
      </c>
      <c r="T823" s="11">
        <f t="shared" si="254"/>
        <v>3.2168000000000001</v>
      </c>
      <c r="U823" s="7" t="s">
        <v>2401</v>
      </c>
      <c r="V823" s="7" t="s">
        <v>2402</v>
      </c>
    </row>
    <row r="824" spans="1:22" x14ac:dyDescent="0.25">
      <c r="A824" s="7" t="s">
        <v>2403</v>
      </c>
      <c r="B824" s="7" t="s">
        <v>2404</v>
      </c>
      <c r="C824" s="7" t="s">
        <v>54</v>
      </c>
      <c r="D824" s="7"/>
      <c r="E824" s="7" t="s">
        <v>279</v>
      </c>
      <c r="F824" s="8">
        <v>800</v>
      </c>
      <c r="G824" s="8">
        <v>920</v>
      </c>
      <c r="H824" s="9">
        <f>IF(OR(F824="",F824=0),"",MAX(F824,IF(ISNUMBER('Нормы и нормо-часы'!K825),ROUNDUP('Нормы и нормо-часы'!K825/(1-$F$3),0),0)))</f>
        <v>800</v>
      </c>
      <c r="I824" s="9">
        <f>IF(OR(G824="",G824=0),"",MAX(G824,IF(ISNUMBER('Нормы и нормо-часы'!L825),ROUNDUP('Нормы и нормо-часы'!L825/(1-$F$3),0),0)))</f>
        <v>920</v>
      </c>
      <c r="J824" s="10">
        <f t="shared" si="248"/>
        <v>0</v>
      </c>
      <c r="K824" s="10">
        <f t="shared" si="249"/>
        <v>0</v>
      </c>
      <c r="L824" s="8">
        <v>480</v>
      </c>
      <c r="M824" s="8">
        <v>560</v>
      </c>
      <c r="N824" s="10">
        <f t="shared" si="250"/>
        <v>0.4</v>
      </c>
      <c r="O824" s="10">
        <f t="shared" si="251"/>
        <v>0.39130434782608697</v>
      </c>
      <c r="P824" s="8">
        <f t="shared" si="252"/>
        <v>320</v>
      </c>
      <c r="Q824" s="8">
        <f t="shared" si="253"/>
        <v>360</v>
      </c>
      <c r="R824" s="8">
        <v>1548.83</v>
      </c>
      <c r="S824" s="8">
        <v>2090.92</v>
      </c>
      <c r="T824" s="11">
        <f t="shared" si="254"/>
        <v>2.6136500000000003</v>
      </c>
      <c r="U824" s="7" t="s">
        <v>2405</v>
      </c>
      <c r="V824" s="7"/>
    </row>
    <row r="825" spans="1:22" x14ac:dyDescent="0.25">
      <c r="A825" s="7" t="s">
        <v>2406</v>
      </c>
      <c r="B825" s="7" t="s">
        <v>2407</v>
      </c>
      <c r="C825" s="7" t="s">
        <v>54</v>
      </c>
      <c r="D825" s="7"/>
      <c r="E825" s="7" t="s">
        <v>279</v>
      </c>
      <c r="F825" s="8">
        <v>1500</v>
      </c>
      <c r="G825" s="8">
        <v>1750</v>
      </c>
      <c r="H825" s="9">
        <f>IF(OR(F825="",F825=0),"",MAX(F825,IF(ISNUMBER('Нормы и нормо-часы'!K826),ROUNDUP('Нормы и нормо-часы'!K826/(1-$F$3),0),0)))</f>
        <v>1500</v>
      </c>
      <c r="I825" s="9">
        <f>IF(OR(G825="",G825=0),"",MAX(G825,IF(ISNUMBER('Нормы и нормо-часы'!L826),ROUNDUP('Нормы и нормо-часы'!L826/(1-$F$3),0),0)))</f>
        <v>1750</v>
      </c>
      <c r="J825" s="10">
        <f t="shared" si="248"/>
        <v>0</v>
      </c>
      <c r="K825" s="10">
        <f t="shared" si="249"/>
        <v>0</v>
      </c>
      <c r="L825" s="8">
        <v>920</v>
      </c>
      <c r="M825" s="8">
        <v>1060</v>
      </c>
      <c r="N825" s="10">
        <f t="shared" si="250"/>
        <v>0.38666666666666666</v>
      </c>
      <c r="O825" s="10">
        <f t="shared" si="251"/>
        <v>0.39428571428571429</v>
      </c>
      <c r="P825" s="8">
        <f t="shared" si="252"/>
        <v>580</v>
      </c>
      <c r="Q825" s="8">
        <f t="shared" si="253"/>
        <v>690</v>
      </c>
      <c r="R825" s="8">
        <v>413.94</v>
      </c>
      <c r="S825" s="8">
        <v>558.82000000000005</v>
      </c>
      <c r="T825" s="11">
        <f t="shared" si="254"/>
        <v>0.37254666666666669</v>
      </c>
      <c r="U825" s="7" t="s">
        <v>2408</v>
      </c>
      <c r="V825" s="7" t="s">
        <v>2409</v>
      </c>
    </row>
    <row r="826" spans="1:22" x14ac:dyDescent="0.25">
      <c r="A826" s="7" t="s">
        <v>2410</v>
      </c>
      <c r="B826" s="7" t="s">
        <v>2411</v>
      </c>
      <c r="C826" s="7" t="s">
        <v>54</v>
      </c>
      <c r="D826" s="7"/>
      <c r="E826" s="7" t="s">
        <v>279</v>
      </c>
      <c r="F826" s="8">
        <v>300</v>
      </c>
      <c r="G826" s="8">
        <v>350</v>
      </c>
      <c r="H826" s="9">
        <f>IF(OR(F826="",F826=0),"",MAX(F826,IF(ISNUMBER('Нормы и нормо-часы'!K827),ROUNDUP('Нормы и нормо-часы'!K827/(1-$F$3),0),0)))</f>
        <v>300</v>
      </c>
      <c r="I826" s="9">
        <f>IF(OR(G826="",G826=0),"",MAX(G826,IF(ISNUMBER('Нормы и нормо-часы'!L827),ROUNDUP('Нормы и нормо-часы'!L827/(1-$F$3),0),0)))</f>
        <v>350</v>
      </c>
      <c r="J826" s="10">
        <f t="shared" si="248"/>
        <v>0</v>
      </c>
      <c r="K826" s="10">
        <f t="shared" si="249"/>
        <v>0</v>
      </c>
      <c r="L826" s="8">
        <v>180</v>
      </c>
      <c r="M826" s="8">
        <v>210</v>
      </c>
      <c r="N826" s="10">
        <f t="shared" si="250"/>
        <v>0.4</v>
      </c>
      <c r="O826" s="10">
        <f t="shared" si="251"/>
        <v>0.4</v>
      </c>
      <c r="P826" s="8">
        <f t="shared" si="252"/>
        <v>120</v>
      </c>
      <c r="Q826" s="8">
        <f t="shared" si="253"/>
        <v>140</v>
      </c>
      <c r="R826" s="8">
        <v>214.25</v>
      </c>
      <c r="S826" s="8">
        <v>289.24</v>
      </c>
      <c r="T826" s="11">
        <f t="shared" si="254"/>
        <v>0.9641333333333334</v>
      </c>
      <c r="U826" s="7" t="s">
        <v>2412</v>
      </c>
      <c r="V826" s="7"/>
    </row>
    <row r="827" spans="1:22" x14ac:dyDescent="0.25">
      <c r="A827" s="7" t="s">
        <v>2413</v>
      </c>
      <c r="B827" s="7" t="s">
        <v>2414</v>
      </c>
      <c r="C827" s="7" t="s">
        <v>54</v>
      </c>
      <c r="D827" s="7"/>
      <c r="E827" s="7" t="s">
        <v>279</v>
      </c>
      <c r="F827" s="8">
        <v>250</v>
      </c>
      <c r="G827" s="8">
        <v>290</v>
      </c>
      <c r="H827" s="9">
        <f>IF(OR(F827="",F827=0),"",MAX(F827,IF(ISNUMBER('Нормы и нормо-часы'!K828),ROUNDUP('Нормы и нормо-часы'!K828/(1-$F$3),0),0)))</f>
        <v>250</v>
      </c>
      <c r="I827" s="9">
        <f>IF(OR(G827="",G827=0),"",MAX(G827,IF(ISNUMBER('Нормы и нормо-часы'!L828),ROUNDUP('Нормы и нормо-часы'!L828/(1-$F$3),0),0)))</f>
        <v>290</v>
      </c>
      <c r="J827" s="10">
        <f t="shared" si="248"/>
        <v>0</v>
      </c>
      <c r="K827" s="10">
        <f t="shared" si="249"/>
        <v>0</v>
      </c>
      <c r="L827" s="8">
        <v>150</v>
      </c>
      <c r="M827" s="8">
        <v>175</v>
      </c>
      <c r="N827" s="10">
        <f t="shared" si="250"/>
        <v>0.4</v>
      </c>
      <c r="O827" s="10">
        <f t="shared" si="251"/>
        <v>0.39655172413793105</v>
      </c>
      <c r="P827" s="8">
        <f t="shared" si="252"/>
        <v>100</v>
      </c>
      <c r="Q827" s="8">
        <f t="shared" si="253"/>
        <v>115</v>
      </c>
      <c r="R827" s="8">
        <v>214.25</v>
      </c>
      <c r="S827" s="8">
        <v>289.24</v>
      </c>
      <c r="T827" s="11">
        <f t="shared" si="254"/>
        <v>1.15696</v>
      </c>
      <c r="U827" s="7" t="s">
        <v>2415</v>
      </c>
      <c r="V827" s="7"/>
    </row>
    <row r="828" spans="1:22" x14ac:dyDescent="0.25">
      <c r="A828" s="7" t="s">
        <v>2416</v>
      </c>
      <c r="B828" s="7" t="s">
        <v>2417</v>
      </c>
      <c r="C828" s="7" t="s">
        <v>54</v>
      </c>
      <c r="D828" s="7"/>
      <c r="E828" s="7" t="s">
        <v>279</v>
      </c>
      <c r="F828" s="8">
        <v>55</v>
      </c>
      <c r="G828" s="8">
        <v>65</v>
      </c>
      <c r="H828" s="9">
        <f>IF(OR(F828="",F828=0),"",MAX(F828,IF(ISNUMBER('Нормы и нормо-часы'!K829),ROUNDUP('Нормы и нормо-часы'!K829/(1-$F$3),0),0)))</f>
        <v>55</v>
      </c>
      <c r="I828" s="9">
        <f>IF(OR(G828="",G828=0),"",MAX(G828,IF(ISNUMBER('Нормы и нормо-часы'!L829),ROUNDUP('Нормы и нормо-часы'!L829/(1-$F$3),0),0)))</f>
        <v>65</v>
      </c>
      <c r="J828" s="10">
        <f t="shared" si="248"/>
        <v>0</v>
      </c>
      <c r="K828" s="10">
        <f t="shared" si="249"/>
        <v>0</v>
      </c>
      <c r="L828" s="8">
        <v>33</v>
      </c>
      <c r="M828" s="8">
        <v>38</v>
      </c>
      <c r="N828" s="10">
        <f t="shared" si="250"/>
        <v>0.4</v>
      </c>
      <c r="O828" s="10">
        <f t="shared" si="251"/>
        <v>0.41538461538461541</v>
      </c>
      <c r="P828" s="8">
        <f t="shared" si="252"/>
        <v>22</v>
      </c>
      <c r="Q828" s="8">
        <f t="shared" si="253"/>
        <v>27</v>
      </c>
      <c r="R828" s="8">
        <v>105.97</v>
      </c>
      <c r="S828" s="8">
        <v>143.06</v>
      </c>
      <c r="T828" s="11">
        <f t="shared" si="254"/>
        <v>2.6010909090909093</v>
      </c>
      <c r="U828" s="7" t="s">
        <v>2418</v>
      </c>
      <c r="V828" s="7"/>
    </row>
    <row r="829" spans="1:22" x14ac:dyDescent="0.25">
      <c r="A829" s="12" t="s">
        <v>2419</v>
      </c>
      <c r="B829" s="12" t="s">
        <v>2420</v>
      </c>
      <c r="C829" s="12" t="s">
        <v>54</v>
      </c>
      <c r="D829" s="12" t="s">
        <v>58</v>
      </c>
      <c r="E829" s="7" t="s">
        <v>35</v>
      </c>
      <c r="F829" s="8">
        <v>150</v>
      </c>
      <c r="G829" s="8">
        <v>180</v>
      </c>
      <c r="H829" s="9">
        <f>IF(OR(F829="",F829=0),"",MAX(F829,IF(ISNUMBER('Нормы и нормо-часы'!K830),ROUNDUP('Нормы и нормо-часы'!K830/(1-$F$3),0),0)))</f>
        <v>150</v>
      </c>
      <c r="I829" s="9">
        <f>IF(OR(G829="",G829=0),"",MAX(G829,IF(ISNUMBER('Нормы и нормо-часы'!L830),ROUNDUP('Нормы и нормо-часы'!L830/(1-$F$3),0),0)))</f>
        <v>180</v>
      </c>
      <c r="J829" s="10">
        <f t="shared" si="248"/>
        <v>0</v>
      </c>
      <c r="K829" s="10">
        <f t="shared" si="249"/>
        <v>0</v>
      </c>
      <c r="L829" s="8">
        <v>90</v>
      </c>
      <c r="M829" s="8">
        <v>105</v>
      </c>
      <c r="N829" s="10">
        <f t="shared" si="250"/>
        <v>0.4</v>
      </c>
      <c r="O829" s="10">
        <f t="shared" si="251"/>
        <v>0.41666666666666669</v>
      </c>
      <c r="P829" s="8">
        <f t="shared" si="252"/>
        <v>60</v>
      </c>
      <c r="Q829" s="8">
        <f t="shared" si="253"/>
        <v>75</v>
      </c>
      <c r="R829" s="8"/>
      <c r="S829" s="8"/>
      <c r="T829" s="11" t="str">
        <f t="shared" si="254"/>
        <v/>
      </c>
      <c r="U829" s="7" t="s">
        <v>2421</v>
      </c>
      <c r="V829" s="7"/>
    </row>
    <row r="830" spans="1:22" x14ac:dyDescent="0.25">
      <c r="A830" s="12" t="s">
        <v>2422</v>
      </c>
      <c r="B830" s="12" t="s">
        <v>2423</v>
      </c>
      <c r="C830" s="12" t="s">
        <v>54</v>
      </c>
      <c r="D830" s="12" t="s">
        <v>58</v>
      </c>
      <c r="E830" s="7" t="s">
        <v>35</v>
      </c>
      <c r="F830" s="8">
        <v>350</v>
      </c>
      <c r="G830" s="8">
        <v>400</v>
      </c>
      <c r="H830" s="9">
        <f>IF(OR(F830="",F830=0),"",MAX(F830,IF(ISNUMBER('Нормы и нормо-часы'!K831),ROUNDUP('Нормы и нормо-часы'!K831/(1-$F$3),0),0)))</f>
        <v>350</v>
      </c>
      <c r="I830" s="9">
        <f>IF(OR(G830="",G830=0),"",MAX(G830,IF(ISNUMBER('Нормы и нормо-часы'!L831),ROUNDUP('Нормы и нормо-часы'!L831/(1-$F$3),0),0)))</f>
        <v>400</v>
      </c>
      <c r="J830" s="10">
        <f t="shared" si="248"/>
        <v>0</v>
      </c>
      <c r="K830" s="10">
        <f t="shared" si="249"/>
        <v>0</v>
      </c>
      <c r="L830" s="8">
        <v>210</v>
      </c>
      <c r="M830" s="8">
        <v>240</v>
      </c>
      <c r="N830" s="10">
        <f t="shared" si="250"/>
        <v>0.4</v>
      </c>
      <c r="O830" s="10">
        <f t="shared" si="251"/>
        <v>0.4</v>
      </c>
      <c r="P830" s="8">
        <f t="shared" si="252"/>
        <v>140</v>
      </c>
      <c r="Q830" s="8">
        <f t="shared" si="253"/>
        <v>160</v>
      </c>
      <c r="R830" s="8"/>
      <c r="S830" s="8"/>
      <c r="T830" s="11" t="str">
        <f t="shared" si="254"/>
        <v/>
      </c>
      <c r="U830" s="7" t="s">
        <v>2424</v>
      </c>
      <c r="V830" s="7"/>
    </row>
    <row r="831" spans="1:22" x14ac:dyDescent="0.25">
      <c r="A831" s="12" t="s">
        <v>2425</v>
      </c>
      <c r="B831" s="12" t="s">
        <v>2426</v>
      </c>
      <c r="C831" s="12" t="s">
        <v>50</v>
      </c>
      <c r="D831" s="12" t="s">
        <v>58</v>
      </c>
      <c r="E831" s="7" t="s">
        <v>279</v>
      </c>
      <c r="F831" s="8">
        <v>300</v>
      </c>
      <c r="G831" s="8">
        <v>350</v>
      </c>
      <c r="H831" s="9">
        <f>IF(OR(F831="",F831=0),"",MAX(F831,IF(ISNUMBER('Нормы и нормо-часы'!K832),ROUNDUP('Нормы и нормо-часы'!K832/(1-$F$3),0),0)))</f>
        <v>300</v>
      </c>
      <c r="I831" s="9">
        <f>IF(OR(G831="",G831=0),"",MAX(G831,IF(ISNUMBER('Нормы и нормо-часы'!L832),ROUNDUP('Нормы и нормо-часы'!L832/(1-$F$3),0),0)))</f>
        <v>350</v>
      </c>
      <c r="J831" s="10">
        <f t="shared" si="248"/>
        <v>0</v>
      </c>
      <c r="K831" s="10">
        <f t="shared" si="249"/>
        <v>0</v>
      </c>
      <c r="L831" s="8">
        <v>180</v>
      </c>
      <c r="M831" s="8">
        <v>210</v>
      </c>
      <c r="N831" s="10">
        <f t="shared" si="250"/>
        <v>0.4</v>
      </c>
      <c r="O831" s="10">
        <f t="shared" si="251"/>
        <v>0.4</v>
      </c>
      <c r="P831" s="8">
        <f t="shared" si="252"/>
        <v>120</v>
      </c>
      <c r="Q831" s="8">
        <f t="shared" si="253"/>
        <v>140</v>
      </c>
      <c r="R831" s="8"/>
      <c r="S831" s="8"/>
      <c r="T831" s="11" t="str">
        <f t="shared" si="254"/>
        <v/>
      </c>
      <c r="U831" s="7" t="s">
        <v>100</v>
      </c>
      <c r="V831" s="7"/>
    </row>
    <row r="832" spans="1:22" x14ac:dyDescent="0.25">
      <c r="A832" s="12" t="s">
        <v>2427</v>
      </c>
      <c r="B832" s="12" t="s">
        <v>2428</v>
      </c>
      <c r="C832" s="12" t="s">
        <v>177</v>
      </c>
      <c r="D832" s="12" t="s">
        <v>58</v>
      </c>
      <c r="E832" s="7" t="s">
        <v>279</v>
      </c>
      <c r="F832" s="8">
        <v>3000</v>
      </c>
      <c r="G832" s="8">
        <v>3500</v>
      </c>
      <c r="H832" s="9">
        <f>IF(OR(F832="",F832=0),"",MAX(F832,IF(ISNUMBER('Нормы и нормо-часы'!K833),ROUNDUP('Нормы и нормо-часы'!K833/(1-$F$3),0),0)))</f>
        <v>3000</v>
      </c>
      <c r="I832" s="9">
        <f>IF(OR(G832="",G832=0),"",MAX(G832,IF(ISNUMBER('Нормы и нормо-часы'!L833),ROUNDUP('Нормы и нормо-часы'!L833/(1-$F$3),0),0)))</f>
        <v>3500</v>
      </c>
      <c r="J832" s="10">
        <f t="shared" si="248"/>
        <v>0</v>
      </c>
      <c r="K832" s="10">
        <f t="shared" si="249"/>
        <v>0</v>
      </c>
      <c r="L832" s="8">
        <v>1800</v>
      </c>
      <c r="M832" s="8">
        <v>2100</v>
      </c>
      <c r="N832" s="10">
        <f t="shared" si="250"/>
        <v>0.4</v>
      </c>
      <c r="O832" s="10">
        <f t="shared" si="251"/>
        <v>0.4</v>
      </c>
      <c r="P832" s="8">
        <f t="shared" si="252"/>
        <v>1200</v>
      </c>
      <c r="Q832" s="8">
        <f t="shared" si="253"/>
        <v>1400</v>
      </c>
      <c r="R832" s="8"/>
      <c r="S832" s="8"/>
      <c r="T832" s="11" t="str">
        <f t="shared" si="254"/>
        <v/>
      </c>
      <c r="U832" s="7" t="s">
        <v>100</v>
      </c>
      <c r="V832" s="7"/>
    </row>
    <row r="833" spans="1:22" x14ac:dyDescent="0.25">
      <c r="A833" s="12" t="s">
        <v>2429</v>
      </c>
      <c r="B833" s="12" t="s">
        <v>2430</v>
      </c>
      <c r="C833" s="12" t="s">
        <v>177</v>
      </c>
      <c r="D833" s="12" t="s">
        <v>58</v>
      </c>
      <c r="E833" s="7" t="s">
        <v>279</v>
      </c>
      <c r="F833" s="8">
        <v>1100</v>
      </c>
      <c r="G833" s="8">
        <v>1300</v>
      </c>
      <c r="H833" s="9">
        <f>IF(OR(F833="",F833=0),"",MAX(F833,IF(ISNUMBER('Нормы и нормо-часы'!K834),ROUNDUP('Нормы и нормо-часы'!K834/(1-$F$3),0),0)))</f>
        <v>1100</v>
      </c>
      <c r="I833" s="9">
        <f>IF(OR(G833="",G833=0),"",MAX(G833,IF(ISNUMBER('Нормы и нормо-часы'!L834),ROUNDUP('Нормы и нормо-часы'!L834/(1-$F$3),0),0)))</f>
        <v>1300</v>
      </c>
      <c r="J833" s="10">
        <f t="shared" si="248"/>
        <v>0</v>
      </c>
      <c r="K833" s="10">
        <f t="shared" si="249"/>
        <v>0</v>
      </c>
      <c r="L833" s="8">
        <v>660</v>
      </c>
      <c r="M833" s="8">
        <v>770</v>
      </c>
      <c r="N833" s="10">
        <f t="shared" si="250"/>
        <v>0.4</v>
      </c>
      <c r="O833" s="10">
        <f t="shared" si="251"/>
        <v>0.40769230769230769</v>
      </c>
      <c r="P833" s="8">
        <f t="shared" si="252"/>
        <v>440</v>
      </c>
      <c r="Q833" s="8">
        <f t="shared" si="253"/>
        <v>530</v>
      </c>
      <c r="R833" s="8"/>
      <c r="S833" s="8"/>
      <c r="T833" s="11" t="str">
        <f t="shared" si="254"/>
        <v/>
      </c>
      <c r="U833" s="7" t="s">
        <v>2431</v>
      </c>
      <c r="V833" s="7"/>
    </row>
    <row r="834" spans="1:22" x14ac:dyDescent="0.25">
      <c r="A834" s="12" t="s">
        <v>2432</v>
      </c>
      <c r="B834" s="12" t="s">
        <v>2433</v>
      </c>
      <c r="C834" s="12" t="s">
        <v>54</v>
      </c>
      <c r="D834" s="12" t="s">
        <v>58</v>
      </c>
      <c r="E834" s="7" t="s">
        <v>279</v>
      </c>
      <c r="F834" s="8">
        <v>250</v>
      </c>
      <c r="G834" s="8">
        <v>290</v>
      </c>
      <c r="H834" s="9">
        <f>IF(OR(F834="",F834=0),"",MAX(F834,IF(ISNUMBER('Нормы и нормо-часы'!K835),ROUNDUP('Нормы и нормо-часы'!K835/(1-$F$3),0),0)))</f>
        <v>250</v>
      </c>
      <c r="I834" s="9">
        <f>IF(OR(G834="",G834=0),"",MAX(G834,IF(ISNUMBER('Нормы и нормо-часы'!L835),ROUNDUP('Нормы и нормо-часы'!L835/(1-$F$3),0),0)))</f>
        <v>290</v>
      </c>
      <c r="J834" s="10">
        <f t="shared" si="248"/>
        <v>0</v>
      </c>
      <c r="K834" s="10">
        <f t="shared" si="249"/>
        <v>0</v>
      </c>
      <c r="L834" s="8">
        <v>150</v>
      </c>
      <c r="M834" s="8">
        <v>175</v>
      </c>
      <c r="N834" s="10">
        <f t="shared" si="250"/>
        <v>0.4</v>
      </c>
      <c r="O834" s="10">
        <f t="shared" si="251"/>
        <v>0.39655172413793105</v>
      </c>
      <c r="P834" s="8">
        <f t="shared" si="252"/>
        <v>100</v>
      </c>
      <c r="Q834" s="8">
        <f t="shared" si="253"/>
        <v>115</v>
      </c>
      <c r="R834" s="8"/>
      <c r="S834" s="8"/>
      <c r="T834" s="11" t="str">
        <f t="shared" si="254"/>
        <v/>
      </c>
      <c r="U834" s="7" t="s">
        <v>2434</v>
      </c>
      <c r="V834" s="7" t="s">
        <v>2435</v>
      </c>
    </row>
    <row r="835" spans="1:22" x14ac:dyDescent="0.25">
      <c r="A835" s="5" t="s">
        <v>2436</v>
      </c>
      <c r="B835" s="6"/>
      <c r="C835" s="6"/>
      <c r="D835" s="6"/>
      <c r="E835" s="6"/>
      <c r="F835" s="6"/>
      <c r="G835" s="6"/>
      <c r="H835" s="6"/>
      <c r="I835" s="6"/>
      <c r="J835" s="6"/>
      <c r="K835" s="6"/>
      <c r="L835" s="6"/>
      <c r="M835" s="6"/>
      <c r="N835" s="6"/>
      <c r="O835" s="6"/>
      <c r="P835" s="6"/>
      <c r="Q835" s="6"/>
      <c r="R835" s="6"/>
      <c r="S835" s="6"/>
      <c r="T835" s="6"/>
      <c r="U835" s="6"/>
      <c r="V835" s="6"/>
    </row>
    <row r="836" spans="1:22" x14ac:dyDescent="0.25">
      <c r="A836" s="7" t="s">
        <v>2437</v>
      </c>
      <c r="B836" s="7" t="s">
        <v>2438</v>
      </c>
      <c r="C836" s="7" t="s">
        <v>50</v>
      </c>
      <c r="D836" s="7"/>
      <c r="E836" s="7" t="s">
        <v>468</v>
      </c>
      <c r="F836" s="8">
        <v>350</v>
      </c>
      <c r="G836" s="8">
        <v>402</v>
      </c>
      <c r="H836" s="9">
        <f>IF(OR(F836="",F836=0),"",MAX(F836,IF(ISNUMBER('Нормы и нормо-часы'!K837),ROUNDUP('Нормы и нормо-часы'!K837/(1-$F$3),0),0)))</f>
        <v>350</v>
      </c>
      <c r="I836" s="9">
        <f>IF(OR(G836="",G836=0),"",MAX(G836,IF(ISNUMBER('Нормы и нормо-часы'!L837),ROUNDUP('Нормы и нормо-часы'!L837/(1-$F$3),0),0)))</f>
        <v>402</v>
      </c>
      <c r="J836" s="10">
        <f t="shared" ref="J836:J867" si="255">IF(OR(F836="",F836=0),"",H836/F836-1)</f>
        <v>0</v>
      </c>
      <c r="K836" s="10">
        <f t="shared" ref="K836:K867" si="256">IF(OR(G836="",G836=0),"",I836/G836-1)</f>
        <v>0</v>
      </c>
      <c r="L836" s="8">
        <v>217</v>
      </c>
      <c r="M836" s="8">
        <v>250</v>
      </c>
      <c r="N836" s="10">
        <f t="shared" ref="N836:N867" si="257">IF(OR(H836="",H836=0),"",(H836-L836)/H836)</f>
        <v>0.38</v>
      </c>
      <c r="O836" s="10">
        <f t="shared" ref="O836:O867" si="258">IF(OR(I836="",I836=0),"",(I836-M836)/I836)</f>
        <v>0.37810945273631841</v>
      </c>
      <c r="P836" s="8">
        <f t="shared" ref="P836:P867" si="259">IF(H836="","",H836-L836)</f>
        <v>133</v>
      </c>
      <c r="Q836" s="8">
        <f t="shared" ref="Q836:Q867" si="260">IF(I836="","",I836-M836)</f>
        <v>152</v>
      </c>
      <c r="R836" s="8">
        <v>380.67</v>
      </c>
      <c r="S836" s="8">
        <v>513.9</v>
      </c>
      <c r="T836" s="11">
        <f t="shared" ref="T836:T867" si="261">IF(OR(S836="",F836="",F836=0),"",S836/F836)</f>
        <v>1.4682857142857142</v>
      </c>
      <c r="U836" s="7" t="s">
        <v>2439</v>
      </c>
      <c r="V836" s="7"/>
    </row>
    <row r="837" spans="1:22" x14ac:dyDescent="0.25">
      <c r="A837" s="7" t="s">
        <v>2440</v>
      </c>
      <c r="B837" s="7" t="s">
        <v>2441</v>
      </c>
      <c r="C837" s="7" t="s">
        <v>50</v>
      </c>
      <c r="D837" s="7"/>
      <c r="E837" s="7" t="s">
        <v>468</v>
      </c>
      <c r="F837" s="8">
        <v>450</v>
      </c>
      <c r="G837" s="8">
        <v>518</v>
      </c>
      <c r="H837" s="9">
        <f>IF(OR(F837="",F837=0),"",MAX(F837,IF(ISNUMBER('Нормы и нормо-часы'!K838),ROUNDUP('Нормы и нормо-часы'!K838/(1-$F$3),0),0)))</f>
        <v>450</v>
      </c>
      <c r="I837" s="9">
        <f>IF(OR(G837="",G837=0),"",MAX(G837,IF(ISNUMBER('Нормы и нормо-часы'!L838),ROUNDUP('Нормы и нормо-часы'!L838/(1-$F$3),0),0)))</f>
        <v>518</v>
      </c>
      <c r="J837" s="10">
        <f t="shared" si="255"/>
        <v>0</v>
      </c>
      <c r="K837" s="10">
        <f t="shared" si="256"/>
        <v>0</v>
      </c>
      <c r="L837" s="8">
        <v>279</v>
      </c>
      <c r="M837" s="8">
        <v>321</v>
      </c>
      <c r="N837" s="10">
        <f t="shared" si="257"/>
        <v>0.38</v>
      </c>
      <c r="O837" s="10">
        <f t="shared" si="258"/>
        <v>0.38030888030888033</v>
      </c>
      <c r="P837" s="8">
        <f t="shared" si="259"/>
        <v>171</v>
      </c>
      <c r="Q837" s="8">
        <f t="shared" si="260"/>
        <v>197</v>
      </c>
      <c r="R837" s="8">
        <v>166.04</v>
      </c>
      <c r="S837" s="8">
        <v>224.15</v>
      </c>
      <c r="T837" s="11">
        <f t="shared" si="261"/>
        <v>0.49811111111111112</v>
      </c>
      <c r="U837" s="7" t="s">
        <v>2442</v>
      </c>
      <c r="V837" s="7" t="s">
        <v>2443</v>
      </c>
    </row>
    <row r="838" spans="1:22" x14ac:dyDescent="0.25">
      <c r="A838" s="7" t="s">
        <v>2444</v>
      </c>
      <c r="B838" s="7" t="s">
        <v>2445</v>
      </c>
      <c r="C838" s="7" t="s">
        <v>177</v>
      </c>
      <c r="D838" s="7"/>
      <c r="E838" s="7" t="s">
        <v>468</v>
      </c>
      <c r="F838" s="8">
        <v>1500</v>
      </c>
      <c r="G838" s="8">
        <v>1725</v>
      </c>
      <c r="H838" s="9">
        <f>IF(OR(F838="",F838=0),"",MAX(F838,IF(ISNUMBER('Нормы и нормо-часы'!K839),ROUNDUP('Нормы и нормо-часы'!K839/(1-$F$3),0),0)))</f>
        <v>1500</v>
      </c>
      <c r="I838" s="9">
        <f>IF(OR(G838="",G838=0),"",MAX(G838,IF(ISNUMBER('Нормы и нормо-часы'!L839),ROUNDUP('Нормы и нормо-часы'!L839/(1-$F$3),0),0)))</f>
        <v>1725</v>
      </c>
      <c r="J838" s="10">
        <f t="shared" si="255"/>
        <v>0</v>
      </c>
      <c r="K838" s="10">
        <f t="shared" si="256"/>
        <v>0</v>
      </c>
      <c r="L838" s="8">
        <v>930</v>
      </c>
      <c r="M838" s="8">
        <v>1069</v>
      </c>
      <c r="N838" s="10">
        <f t="shared" si="257"/>
        <v>0.38</v>
      </c>
      <c r="O838" s="10">
        <f t="shared" si="258"/>
        <v>0.38028985507246377</v>
      </c>
      <c r="P838" s="8">
        <f t="shared" si="259"/>
        <v>570</v>
      </c>
      <c r="Q838" s="8">
        <f t="shared" si="260"/>
        <v>656</v>
      </c>
      <c r="R838" s="8">
        <v>657.31</v>
      </c>
      <c r="S838" s="8">
        <v>887.37</v>
      </c>
      <c r="T838" s="11">
        <f t="shared" si="261"/>
        <v>0.59157999999999999</v>
      </c>
      <c r="U838" s="7" t="s">
        <v>2446</v>
      </c>
      <c r="V838" s="7"/>
    </row>
    <row r="839" spans="1:22" x14ac:dyDescent="0.25">
      <c r="A839" s="7" t="s">
        <v>2447</v>
      </c>
      <c r="B839" s="7" t="s">
        <v>2448</v>
      </c>
      <c r="C839" s="7" t="s">
        <v>177</v>
      </c>
      <c r="D839" s="7"/>
      <c r="E839" s="7" t="s">
        <v>468</v>
      </c>
      <c r="F839" s="8">
        <v>800</v>
      </c>
      <c r="G839" s="8">
        <v>920</v>
      </c>
      <c r="H839" s="9">
        <f>IF(OR(F839="",F839=0),"",MAX(F839,IF(ISNUMBER('Нормы и нормо-часы'!K840),ROUNDUP('Нормы и нормо-часы'!K840/(1-$F$3),0),0)))</f>
        <v>800</v>
      </c>
      <c r="I839" s="9">
        <f>IF(OR(G839="",G839=0),"",MAX(G839,IF(ISNUMBER('Нормы и нормо-часы'!L840),ROUNDUP('Нормы и нормо-часы'!L840/(1-$F$3),0),0)))</f>
        <v>920</v>
      </c>
      <c r="J839" s="10">
        <f t="shared" si="255"/>
        <v>0</v>
      </c>
      <c r="K839" s="10">
        <f t="shared" si="256"/>
        <v>0</v>
      </c>
      <c r="L839" s="8">
        <v>496</v>
      </c>
      <c r="M839" s="8">
        <v>570</v>
      </c>
      <c r="N839" s="10">
        <f t="shared" si="257"/>
        <v>0.38</v>
      </c>
      <c r="O839" s="10">
        <f t="shared" si="258"/>
        <v>0.38043478260869568</v>
      </c>
      <c r="P839" s="8">
        <f t="shared" si="259"/>
        <v>304</v>
      </c>
      <c r="Q839" s="8">
        <f t="shared" si="260"/>
        <v>350</v>
      </c>
      <c r="R839" s="8">
        <v>548.13</v>
      </c>
      <c r="S839" s="8">
        <v>739.98</v>
      </c>
      <c r="T839" s="11">
        <f t="shared" si="261"/>
        <v>0.92497499999999999</v>
      </c>
      <c r="U839" s="7" t="s">
        <v>2449</v>
      </c>
      <c r="V839" s="7" t="s">
        <v>2450</v>
      </c>
    </row>
    <row r="840" spans="1:22" x14ac:dyDescent="0.25">
      <c r="A840" s="7" t="s">
        <v>2451</v>
      </c>
      <c r="B840" s="7" t="s">
        <v>2452</v>
      </c>
      <c r="C840" s="7" t="s">
        <v>177</v>
      </c>
      <c r="D840" s="7"/>
      <c r="E840" s="7" t="s">
        <v>468</v>
      </c>
      <c r="F840" s="8">
        <v>850</v>
      </c>
      <c r="G840" s="8">
        <v>977</v>
      </c>
      <c r="H840" s="9">
        <f>IF(OR(F840="",F840=0),"",MAX(F840,IF(ISNUMBER('Нормы и нормо-часы'!K841),ROUNDUP('Нормы и нормо-часы'!K841/(1-$F$3),0),0)))</f>
        <v>850</v>
      </c>
      <c r="I840" s="9">
        <f>IF(OR(G840="",G840=0),"",MAX(G840,IF(ISNUMBER('Нормы и нормо-часы'!L841),ROUNDUP('Нормы и нормо-часы'!L841/(1-$F$3),0),0)))</f>
        <v>977</v>
      </c>
      <c r="J840" s="10">
        <f t="shared" si="255"/>
        <v>0</v>
      </c>
      <c r="K840" s="10">
        <f t="shared" si="256"/>
        <v>0</v>
      </c>
      <c r="L840" s="8">
        <v>527</v>
      </c>
      <c r="M840" s="8">
        <v>606</v>
      </c>
      <c r="N840" s="10">
        <f t="shared" si="257"/>
        <v>0.38</v>
      </c>
      <c r="O840" s="10">
        <f t="shared" si="258"/>
        <v>0.37973387922210849</v>
      </c>
      <c r="P840" s="8">
        <f t="shared" si="259"/>
        <v>323</v>
      </c>
      <c r="Q840" s="8">
        <f t="shared" si="260"/>
        <v>371</v>
      </c>
      <c r="R840" s="8">
        <v>604.49</v>
      </c>
      <c r="S840" s="8">
        <v>816.06</v>
      </c>
      <c r="T840" s="11">
        <f t="shared" si="261"/>
        <v>0.96007058823529401</v>
      </c>
      <c r="U840" s="7" t="s">
        <v>2453</v>
      </c>
      <c r="V840" s="7"/>
    </row>
    <row r="841" spans="1:22" x14ac:dyDescent="0.25">
      <c r="A841" s="7" t="s">
        <v>2454</v>
      </c>
      <c r="B841" s="7" t="s">
        <v>2455</v>
      </c>
      <c r="C841" s="7" t="s">
        <v>177</v>
      </c>
      <c r="D841" s="7"/>
      <c r="E841" s="7" t="s">
        <v>468</v>
      </c>
      <c r="F841" s="8">
        <v>1500</v>
      </c>
      <c r="G841" s="8">
        <v>1725</v>
      </c>
      <c r="H841" s="9">
        <f>IF(OR(F841="",F841=0),"",MAX(F841,IF(ISNUMBER('Нормы и нормо-часы'!K842),ROUNDUP('Нормы и нормо-часы'!K842/(1-$F$3),0),0)))</f>
        <v>1500</v>
      </c>
      <c r="I841" s="9">
        <f>IF(OR(G841="",G841=0),"",MAX(G841,IF(ISNUMBER('Нормы и нормо-часы'!L842),ROUNDUP('Нормы и нормо-часы'!L842/(1-$F$3),0),0)))</f>
        <v>1725</v>
      </c>
      <c r="J841" s="10">
        <f t="shared" si="255"/>
        <v>0</v>
      </c>
      <c r="K841" s="10">
        <f t="shared" si="256"/>
        <v>0</v>
      </c>
      <c r="L841" s="8">
        <v>930</v>
      </c>
      <c r="M841" s="8">
        <v>1069</v>
      </c>
      <c r="N841" s="10">
        <f t="shared" si="257"/>
        <v>0.38</v>
      </c>
      <c r="O841" s="10">
        <f t="shared" si="258"/>
        <v>0.38028985507246377</v>
      </c>
      <c r="P841" s="8">
        <f t="shared" si="259"/>
        <v>570</v>
      </c>
      <c r="Q841" s="8">
        <f t="shared" si="260"/>
        <v>656</v>
      </c>
      <c r="R841" s="8">
        <v>511.8</v>
      </c>
      <c r="S841" s="8">
        <v>690.93</v>
      </c>
      <c r="T841" s="11">
        <f t="shared" si="261"/>
        <v>0.46061999999999997</v>
      </c>
      <c r="U841" s="7" t="s">
        <v>2456</v>
      </c>
      <c r="V841" s="7" t="s">
        <v>2457</v>
      </c>
    </row>
    <row r="842" spans="1:22" x14ac:dyDescent="0.25">
      <c r="A842" s="7" t="s">
        <v>2458</v>
      </c>
      <c r="B842" s="7" t="s">
        <v>2459</v>
      </c>
      <c r="C842" s="7" t="s">
        <v>177</v>
      </c>
      <c r="D842" s="7"/>
      <c r="E842" s="7" t="s">
        <v>468</v>
      </c>
      <c r="F842" s="8">
        <v>600</v>
      </c>
      <c r="G842" s="8">
        <v>690</v>
      </c>
      <c r="H842" s="9">
        <f>IF(OR(F842="",F842=0),"",MAX(F842,IF(ISNUMBER('Нормы и нормо-часы'!K843),ROUNDUP('Нормы и нормо-часы'!K843/(1-$F$3),0),0)))</f>
        <v>600</v>
      </c>
      <c r="I842" s="9">
        <f>IF(OR(G842="",G842=0),"",MAX(G842,IF(ISNUMBER('Нормы и нормо-часы'!L843),ROUNDUP('Нормы и нормо-часы'!L843/(1-$F$3),0),0)))</f>
        <v>690</v>
      </c>
      <c r="J842" s="10">
        <f t="shared" si="255"/>
        <v>0</v>
      </c>
      <c r="K842" s="10">
        <f t="shared" si="256"/>
        <v>0</v>
      </c>
      <c r="L842" s="8">
        <v>372</v>
      </c>
      <c r="M842" s="8">
        <v>428</v>
      </c>
      <c r="N842" s="10">
        <f t="shared" si="257"/>
        <v>0.38</v>
      </c>
      <c r="O842" s="10">
        <f t="shared" si="258"/>
        <v>0.37971014492753624</v>
      </c>
      <c r="P842" s="8">
        <f t="shared" si="259"/>
        <v>228</v>
      </c>
      <c r="Q842" s="8">
        <f t="shared" si="260"/>
        <v>262</v>
      </c>
      <c r="R842" s="8">
        <v>942.41</v>
      </c>
      <c r="S842" s="8">
        <v>1272.25</v>
      </c>
      <c r="T842" s="11">
        <f t="shared" si="261"/>
        <v>2.1204166666666668</v>
      </c>
      <c r="U842" s="7" t="s">
        <v>2460</v>
      </c>
      <c r="V842" s="7" t="s">
        <v>2461</v>
      </c>
    </row>
    <row r="843" spans="1:22" x14ac:dyDescent="0.25">
      <c r="A843" s="7" t="s">
        <v>2462</v>
      </c>
      <c r="B843" s="7" t="s">
        <v>2463</v>
      </c>
      <c r="C843" s="7" t="s">
        <v>177</v>
      </c>
      <c r="D843" s="7"/>
      <c r="E843" s="7" t="s">
        <v>468</v>
      </c>
      <c r="F843" s="8">
        <v>850</v>
      </c>
      <c r="G843" s="8">
        <v>977</v>
      </c>
      <c r="H843" s="9">
        <f>IF(OR(F843="",F843=0),"",MAX(F843,IF(ISNUMBER('Нормы и нормо-часы'!K844),ROUNDUP('Нормы и нормо-часы'!K844/(1-$F$3),0),0)))</f>
        <v>850</v>
      </c>
      <c r="I843" s="9">
        <f>IF(OR(G843="",G843=0),"",MAX(G843,IF(ISNUMBER('Нормы и нормо-часы'!L844),ROUNDUP('Нормы и нормо-часы'!L844/(1-$F$3),0),0)))</f>
        <v>977</v>
      </c>
      <c r="J843" s="10">
        <f t="shared" si="255"/>
        <v>0</v>
      </c>
      <c r="K843" s="10">
        <f t="shared" si="256"/>
        <v>0</v>
      </c>
      <c r="L843" s="8">
        <v>527</v>
      </c>
      <c r="M843" s="8">
        <v>606</v>
      </c>
      <c r="N843" s="10">
        <f t="shared" si="257"/>
        <v>0.38</v>
      </c>
      <c r="O843" s="10">
        <f t="shared" si="258"/>
        <v>0.37973387922210849</v>
      </c>
      <c r="P843" s="8">
        <f t="shared" si="259"/>
        <v>323</v>
      </c>
      <c r="Q843" s="8">
        <f t="shared" si="260"/>
        <v>371</v>
      </c>
      <c r="R843" s="8">
        <v>785.69</v>
      </c>
      <c r="S843" s="8">
        <v>1060.68</v>
      </c>
      <c r="T843" s="11">
        <f t="shared" si="261"/>
        <v>1.2478588235294119</v>
      </c>
      <c r="U843" s="7" t="s">
        <v>2464</v>
      </c>
      <c r="V843" s="7"/>
    </row>
    <row r="844" spans="1:22" x14ac:dyDescent="0.25">
      <c r="A844" s="7" t="s">
        <v>2465</v>
      </c>
      <c r="B844" s="7" t="s">
        <v>2466</v>
      </c>
      <c r="C844" s="7" t="s">
        <v>177</v>
      </c>
      <c r="D844" s="7"/>
      <c r="E844" s="7" t="s">
        <v>468</v>
      </c>
      <c r="F844" s="8">
        <v>750</v>
      </c>
      <c r="G844" s="8">
        <v>862</v>
      </c>
      <c r="H844" s="9">
        <f>IF(OR(F844="",F844=0),"",MAX(F844,IF(ISNUMBER('Нормы и нормо-часы'!K845),ROUNDUP('Нормы и нормо-часы'!K845/(1-$F$3),0),0)))</f>
        <v>750</v>
      </c>
      <c r="I844" s="9">
        <f>IF(OR(G844="",G844=0),"",MAX(G844,IF(ISNUMBER('Нормы и нормо-часы'!L845),ROUNDUP('Нормы и нормо-часы'!L845/(1-$F$3),0),0)))</f>
        <v>862</v>
      </c>
      <c r="J844" s="10">
        <f t="shared" si="255"/>
        <v>0</v>
      </c>
      <c r="K844" s="10">
        <f t="shared" si="256"/>
        <v>0</v>
      </c>
      <c r="L844" s="8">
        <v>465</v>
      </c>
      <c r="M844" s="8">
        <v>535</v>
      </c>
      <c r="N844" s="10">
        <f t="shared" si="257"/>
        <v>0.38</v>
      </c>
      <c r="O844" s="10">
        <f t="shared" si="258"/>
        <v>0.37935034802784223</v>
      </c>
      <c r="P844" s="8">
        <f t="shared" si="259"/>
        <v>285</v>
      </c>
      <c r="Q844" s="8">
        <f t="shared" si="260"/>
        <v>327</v>
      </c>
      <c r="R844" s="8">
        <v>232.81</v>
      </c>
      <c r="S844" s="8">
        <v>314.29000000000002</v>
      </c>
      <c r="T844" s="11">
        <f t="shared" si="261"/>
        <v>0.41905333333333333</v>
      </c>
      <c r="U844" s="7" t="s">
        <v>2439</v>
      </c>
      <c r="V844" s="7" t="s">
        <v>2467</v>
      </c>
    </row>
    <row r="845" spans="1:22" x14ac:dyDescent="0.25">
      <c r="A845" s="7" t="s">
        <v>2468</v>
      </c>
      <c r="B845" s="7" t="s">
        <v>2469</v>
      </c>
      <c r="C845" s="7" t="s">
        <v>177</v>
      </c>
      <c r="D845" s="7"/>
      <c r="E845" s="7" t="s">
        <v>468</v>
      </c>
      <c r="F845" s="8">
        <v>300</v>
      </c>
      <c r="G845" s="8">
        <v>345</v>
      </c>
      <c r="H845" s="9">
        <f>IF(OR(F845="",F845=0),"",MAX(F845,IF(ISNUMBER('Нормы и нормо-часы'!K846),ROUNDUP('Нормы и нормо-часы'!K846/(1-$F$3),0),0)))</f>
        <v>300</v>
      </c>
      <c r="I845" s="9">
        <f>IF(OR(G845="",G845=0),"",MAX(G845,IF(ISNUMBER('Нормы и нормо-часы'!L846),ROUNDUP('Нормы и нормо-часы'!L846/(1-$F$3),0),0)))</f>
        <v>345</v>
      </c>
      <c r="J845" s="10">
        <f t="shared" si="255"/>
        <v>0</v>
      </c>
      <c r="K845" s="10">
        <f t="shared" si="256"/>
        <v>0</v>
      </c>
      <c r="L845" s="8">
        <v>186</v>
      </c>
      <c r="M845" s="8">
        <v>214</v>
      </c>
      <c r="N845" s="10">
        <f t="shared" si="257"/>
        <v>0.38</v>
      </c>
      <c r="O845" s="10">
        <f t="shared" si="258"/>
        <v>0.37971014492753624</v>
      </c>
      <c r="P845" s="8">
        <f t="shared" si="259"/>
        <v>114</v>
      </c>
      <c r="Q845" s="8">
        <f t="shared" si="260"/>
        <v>131</v>
      </c>
      <c r="R845" s="8">
        <v>108.68</v>
      </c>
      <c r="S845" s="8">
        <v>146.72</v>
      </c>
      <c r="T845" s="11">
        <f t="shared" si="261"/>
        <v>0.48906666666666665</v>
      </c>
      <c r="U845" s="7" t="s">
        <v>100</v>
      </c>
      <c r="V845" s="7" t="s">
        <v>2470</v>
      </c>
    </row>
    <row r="846" spans="1:22" x14ac:dyDescent="0.25">
      <c r="A846" s="7" t="s">
        <v>2471</v>
      </c>
      <c r="B846" s="7" t="s">
        <v>2472</v>
      </c>
      <c r="C846" s="7" t="s">
        <v>2473</v>
      </c>
      <c r="D846" s="7"/>
      <c r="E846" s="7" t="s">
        <v>468</v>
      </c>
      <c r="F846" s="8">
        <v>2500</v>
      </c>
      <c r="G846" s="8">
        <v>2875</v>
      </c>
      <c r="H846" s="9">
        <f>IF(OR(F846="",F846=0),"",MAX(F846,IF(ISNUMBER('Нормы и нормо-часы'!K847),ROUNDUP('Нормы и нормо-часы'!K847/(1-$F$3),0),0)))</f>
        <v>2500</v>
      </c>
      <c r="I846" s="9">
        <f>IF(OR(G846="",G846=0),"",MAX(G846,IF(ISNUMBER('Нормы и нормо-часы'!L847),ROUNDUP('Нормы и нормо-часы'!L847/(1-$F$3),0),0)))</f>
        <v>2875</v>
      </c>
      <c r="J846" s="10">
        <f t="shared" si="255"/>
        <v>0</v>
      </c>
      <c r="K846" s="10">
        <f t="shared" si="256"/>
        <v>0</v>
      </c>
      <c r="L846" s="8">
        <v>1550</v>
      </c>
      <c r="M846" s="8">
        <v>1782</v>
      </c>
      <c r="N846" s="10">
        <f t="shared" si="257"/>
        <v>0.38</v>
      </c>
      <c r="O846" s="10">
        <f t="shared" si="258"/>
        <v>0.38017391304347825</v>
      </c>
      <c r="P846" s="8">
        <f t="shared" si="259"/>
        <v>950</v>
      </c>
      <c r="Q846" s="8">
        <f t="shared" si="260"/>
        <v>1093</v>
      </c>
      <c r="R846" s="8">
        <v>707.6</v>
      </c>
      <c r="S846" s="8">
        <v>955.26</v>
      </c>
      <c r="T846" s="11">
        <f t="shared" si="261"/>
        <v>0.382104</v>
      </c>
      <c r="U846" s="7" t="s">
        <v>2474</v>
      </c>
      <c r="V846" s="7" t="s">
        <v>2475</v>
      </c>
    </row>
    <row r="847" spans="1:22" x14ac:dyDescent="0.25">
      <c r="A847" s="7" t="s">
        <v>2476</v>
      </c>
      <c r="B847" s="7" t="s">
        <v>2477</v>
      </c>
      <c r="C847" s="7" t="s">
        <v>1214</v>
      </c>
      <c r="D847" s="7"/>
      <c r="E847" s="7" t="s">
        <v>468</v>
      </c>
      <c r="F847" s="8">
        <v>4500</v>
      </c>
      <c r="G847" s="8">
        <v>5040</v>
      </c>
      <c r="H847" s="9">
        <f>IF(OR(F847="",F847=0),"",MAX(F847,IF(ISNUMBER('Нормы и нормо-часы'!K848),ROUNDUP('Нормы и нормо-часы'!K848/(1-$F$3),0),0)))</f>
        <v>4500</v>
      </c>
      <c r="I847" s="9">
        <f>IF(OR(G847="",G847=0),"",MAX(G847,IF(ISNUMBER('Нормы и нормо-часы'!L848),ROUNDUP('Нормы и нормо-часы'!L848/(1-$F$3),0),0)))</f>
        <v>5040</v>
      </c>
      <c r="J847" s="10">
        <f t="shared" si="255"/>
        <v>0</v>
      </c>
      <c r="K847" s="10">
        <f t="shared" si="256"/>
        <v>0</v>
      </c>
      <c r="L847" s="8">
        <v>2790</v>
      </c>
      <c r="M847" s="8">
        <v>3125</v>
      </c>
      <c r="N847" s="10">
        <f t="shared" si="257"/>
        <v>0.38</v>
      </c>
      <c r="O847" s="10">
        <f t="shared" si="258"/>
        <v>0.37996031746031744</v>
      </c>
      <c r="P847" s="8">
        <f t="shared" si="259"/>
        <v>1710</v>
      </c>
      <c r="Q847" s="8">
        <f t="shared" si="260"/>
        <v>1915</v>
      </c>
      <c r="R847" s="8">
        <v>12781.47</v>
      </c>
      <c r="S847" s="8">
        <v>17254.98</v>
      </c>
      <c r="T847" s="11">
        <f t="shared" si="261"/>
        <v>3.8344399999999998</v>
      </c>
      <c r="U847" s="7" t="s">
        <v>2478</v>
      </c>
      <c r="V847" s="7" t="s">
        <v>2479</v>
      </c>
    </row>
    <row r="848" spans="1:22" x14ac:dyDescent="0.25">
      <c r="A848" s="7" t="s">
        <v>2480</v>
      </c>
      <c r="B848" s="7" t="s">
        <v>2481</v>
      </c>
      <c r="C848" s="7" t="s">
        <v>177</v>
      </c>
      <c r="D848" s="7"/>
      <c r="E848" s="7" t="s">
        <v>468</v>
      </c>
      <c r="F848" s="8">
        <v>1500</v>
      </c>
      <c r="G848" s="8">
        <v>1725</v>
      </c>
      <c r="H848" s="9">
        <f>IF(OR(F848="",F848=0),"",MAX(F848,IF(ISNUMBER('Нормы и нормо-часы'!K849),ROUNDUP('Нормы и нормо-часы'!K849/(1-$F$3),0),0)))</f>
        <v>1500</v>
      </c>
      <c r="I848" s="9">
        <f>IF(OR(G848="",G848=0),"",MAX(G848,IF(ISNUMBER('Нормы и нормо-часы'!L849),ROUNDUP('Нормы и нормо-часы'!L849/(1-$F$3),0),0)))</f>
        <v>1725</v>
      </c>
      <c r="J848" s="10">
        <f t="shared" si="255"/>
        <v>0</v>
      </c>
      <c r="K848" s="10">
        <f t="shared" si="256"/>
        <v>0</v>
      </c>
      <c r="L848" s="8">
        <v>930</v>
      </c>
      <c r="M848" s="8">
        <v>1069</v>
      </c>
      <c r="N848" s="10">
        <f t="shared" si="257"/>
        <v>0.38</v>
      </c>
      <c r="O848" s="10">
        <f t="shared" si="258"/>
        <v>0.38028985507246377</v>
      </c>
      <c r="P848" s="8">
        <f t="shared" si="259"/>
        <v>570</v>
      </c>
      <c r="Q848" s="8">
        <f t="shared" si="260"/>
        <v>656</v>
      </c>
      <c r="R848" s="8">
        <v>419.99</v>
      </c>
      <c r="S848" s="8">
        <v>566.99</v>
      </c>
      <c r="T848" s="11">
        <f t="shared" si="261"/>
        <v>0.37799333333333335</v>
      </c>
      <c r="U848" s="7" t="s">
        <v>2482</v>
      </c>
      <c r="V848" s="7" t="s">
        <v>2483</v>
      </c>
    </row>
    <row r="849" spans="1:22" x14ac:dyDescent="0.25">
      <c r="A849" s="7" t="s">
        <v>2484</v>
      </c>
      <c r="B849" s="7" t="s">
        <v>2485</v>
      </c>
      <c r="C849" s="7" t="s">
        <v>177</v>
      </c>
      <c r="D849" s="7"/>
      <c r="E849" s="7" t="s">
        <v>468</v>
      </c>
      <c r="F849" s="8">
        <v>1200</v>
      </c>
      <c r="G849" s="8">
        <v>1380</v>
      </c>
      <c r="H849" s="9">
        <f>IF(OR(F849="",F849=0),"",MAX(F849,IF(ISNUMBER('Нормы и нормо-часы'!K850),ROUNDUP('Нормы и нормо-часы'!K850/(1-$F$3),0),0)))</f>
        <v>1200</v>
      </c>
      <c r="I849" s="9">
        <f>IF(OR(G849="",G849=0),"",MAX(G849,IF(ISNUMBER('Нормы и нормо-часы'!L850),ROUNDUP('Нормы и нормо-часы'!L850/(1-$F$3),0),0)))</f>
        <v>1380</v>
      </c>
      <c r="J849" s="10">
        <f t="shared" si="255"/>
        <v>0</v>
      </c>
      <c r="K849" s="10">
        <f t="shared" si="256"/>
        <v>0</v>
      </c>
      <c r="L849" s="8">
        <v>744</v>
      </c>
      <c r="M849" s="8">
        <v>856</v>
      </c>
      <c r="N849" s="10">
        <f t="shared" si="257"/>
        <v>0.38</v>
      </c>
      <c r="O849" s="10">
        <f t="shared" si="258"/>
        <v>0.37971014492753624</v>
      </c>
      <c r="P849" s="8">
        <f t="shared" si="259"/>
        <v>456</v>
      </c>
      <c r="Q849" s="8">
        <f t="shared" si="260"/>
        <v>524</v>
      </c>
      <c r="R849" s="8">
        <v>795.57</v>
      </c>
      <c r="S849" s="8">
        <v>1074.02</v>
      </c>
      <c r="T849" s="11">
        <f t="shared" si="261"/>
        <v>0.89501666666666668</v>
      </c>
      <c r="U849" s="7" t="s">
        <v>2486</v>
      </c>
      <c r="V849" s="7"/>
    </row>
    <row r="850" spans="1:22" x14ac:dyDescent="0.25">
      <c r="A850" s="7" t="s">
        <v>2487</v>
      </c>
      <c r="B850" s="7" t="s">
        <v>2488</v>
      </c>
      <c r="C850" s="7" t="s">
        <v>177</v>
      </c>
      <c r="D850" s="7"/>
      <c r="E850" s="7" t="s">
        <v>468</v>
      </c>
      <c r="F850" s="8">
        <v>1500</v>
      </c>
      <c r="G850" s="8">
        <v>1725</v>
      </c>
      <c r="H850" s="9">
        <f>IF(OR(F850="",F850=0),"",MAX(F850,IF(ISNUMBER('Нормы и нормо-часы'!K851),ROUNDUP('Нормы и нормо-часы'!K851/(1-$F$3),0),0)))</f>
        <v>1500</v>
      </c>
      <c r="I850" s="9">
        <f>IF(OR(G850="",G850=0),"",MAX(G850,IF(ISNUMBER('Нормы и нормо-часы'!L851),ROUNDUP('Нормы и нормо-часы'!L851/(1-$F$3),0),0)))</f>
        <v>1725</v>
      </c>
      <c r="J850" s="10">
        <f t="shared" si="255"/>
        <v>0</v>
      </c>
      <c r="K850" s="10">
        <f t="shared" si="256"/>
        <v>0</v>
      </c>
      <c r="L850" s="8">
        <v>930</v>
      </c>
      <c r="M850" s="8">
        <v>1069</v>
      </c>
      <c r="N850" s="10">
        <f t="shared" si="257"/>
        <v>0.38</v>
      </c>
      <c r="O850" s="10">
        <f t="shared" si="258"/>
        <v>0.38028985507246377</v>
      </c>
      <c r="P850" s="8">
        <f t="shared" si="259"/>
        <v>570</v>
      </c>
      <c r="Q850" s="8">
        <f t="shared" si="260"/>
        <v>656</v>
      </c>
      <c r="R850" s="8">
        <v>883.2</v>
      </c>
      <c r="S850" s="8">
        <v>1192.32</v>
      </c>
      <c r="T850" s="11">
        <f t="shared" si="261"/>
        <v>0.79487999999999992</v>
      </c>
      <c r="U850" s="7" t="s">
        <v>2486</v>
      </c>
      <c r="V850" s="7"/>
    </row>
    <row r="851" spans="1:22" x14ac:dyDescent="0.25">
      <c r="A851" s="7" t="s">
        <v>2489</v>
      </c>
      <c r="B851" s="7" t="s">
        <v>2490</v>
      </c>
      <c r="C851" s="7" t="s">
        <v>177</v>
      </c>
      <c r="D851" s="7"/>
      <c r="E851" s="7" t="s">
        <v>468</v>
      </c>
      <c r="F851" s="8">
        <v>250</v>
      </c>
      <c r="G851" s="8">
        <v>288</v>
      </c>
      <c r="H851" s="9">
        <f>IF(OR(F851="",F851=0),"",MAX(F851,IF(ISNUMBER('Нормы и нормо-часы'!K852),ROUNDUP('Нормы и нормо-часы'!K852/(1-$F$3),0),0)))</f>
        <v>250</v>
      </c>
      <c r="I851" s="9">
        <f>IF(OR(G851="",G851=0),"",MAX(G851,IF(ISNUMBER('Нормы и нормо-часы'!L852),ROUNDUP('Нормы и нормо-часы'!L852/(1-$F$3),0),0)))</f>
        <v>288</v>
      </c>
      <c r="J851" s="10">
        <f t="shared" si="255"/>
        <v>0</v>
      </c>
      <c r="K851" s="10">
        <f t="shared" si="256"/>
        <v>0</v>
      </c>
      <c r="L851" s="8">
        <v>155</v>
      </c>
      <c r="M851" s="8">
        <v>178</v>
      </c>
      <c r="N851" s="10">
        <f t="shared" si="257"/>
        <v>0.38</v>
      </c>
      <c r="O851" s="10">
        <f t="shared" si="258"/>
        <v>0.38194444444444442</v>
      </c>
      <c r="P851" s="8">
        <f t="shared" si="259"/>
        <v>95</v>
      </c>
      <c r="Q851" s="8">
        <f t="shared" si="260"/>
        <v>110</v>
      </c>
      <c r="R851" s="8">
        <v>150.94</v>
      </c>
      <c r="S851" s="8">
        <v>203.77</v>
      </c>
      <c r="T851" s="11">
        <f t="shared" si="261"/>
        <v>0.81508000000000003</v>
      </c>
      <c r="U851" s="7" t="s">
        <v>100</v>
      </c>
      <c r="V851" s="7" t="s">
        <v>2491</v>
      </c>
    </row>
    <row r="852" spans="1:22" x14ac:dyDescent="0.25">
      <c r="A852" s="7" t="s">
        <v>2492</v>
      </c>
      <c r="B852" s="7" t="s">
        <v>2493</v>
      </c>
      <c r="C852" s="7" t="s">
        <v>177</v>
      </c>
      <c r="D852" s="7"/>
      <c r="E852" s="7" t="s">
        <v>468</v>
      </c>
      <c r="F852" s="8">
        <v>4500</v>
      </c>
      <c r="G852" s="8">
        <v>5175</v>
      </c>
      <c r="H852" s="9">
        <f>IF(OR(F852="",F852=0),"",MAX(F852,IF(ISNUMBER('Нормы и нормо-часы'!K853),ROUNDUP('Нормы и нормо-часы'!K853/(1-$F$3),0),0)))</f>
        <v>4500</v>
      </c>
      <c r="I852" s="9">
        <f>IF(OR(G852="",G852=0),"",MAX(G852,IF(ISNUMBER('Нормы и нормо-часы'!L853),ROUNDUP('Нормы и нормо-часы'!L853/(1-$F$3),0),0)))</f>
        <v>5175</v>
      </c>
      <c r="J852" s="10">
        <f t="shared" si="255"/>
        <v>0</v>
      </c>
      <c r="K852" s="10">
        <f t="shared" si="256"/>
        <v>0</v>
      </c>
      <c r="L852" s="8">
        <v>2790</v>
      </c>
      <c r="M852" s="8">
        <v>3208</v>
      </c>
      <c r="N852" s="10">
        <f t="shared" si="257"/>
        <v>0.38</v>
      </c>
      <c r="O852" s="10">
        <f t="shared" si="258"/>
        <v>0.38009661835748793</v>
      </c>
      <c r="P852" s="8">
        <f t="shared" si="259"/>
        <v>1710</v>
      </c>
      <c r="Q852" s="8">
        <f t="shared" si="260"/>
        <v>1967</v>
      </c>
      <c r="R852" s="8">
        <v>2648.44</v>
      </c>
      <c r="S852" s="8">
        <v>3575.39</v>
      </c>
      <c r="T852" s="11">
        <f t="shared" si="261"/>
        <v>0.79453111111111108</v>
      </c>
      <c r="U852" s="7" t="s">
        <v>2494</v>
      </c>
      <c r="V852" s="7"/>
    </row>
    <row r="853" spans="1:22" x14ac:dyDescent="0.25">
      <c r="A853" s="7" t="s">
        <v>2495</v>
      </c>
      <c r="B853" s="7" t="s">
        <v>2496</v>
      </c>
      <c r="C853" s="7" t="s">
        <v>177</v>
      </c>
      <c r="D853" s="7"/>
      <c r="E853" s="7" t="s">
        <v>468</v>
      </c>
      <c r="F853" s="8">
        <v>5500</v>
      </c>
      <c r="G853" s="8">
        <v>6490</v>
      </c>
      <c r="H853" s="9">
        <f>IF(OR(F853="",F853=0),"",MAX(F853,IF(ISNUMBER('Нормы и нормо-часы'!K854),ROUNDUP('Нормы и нормо-часы'!K854/(1-$F$3),0),0)))</f>
        <v>5500</v>
      </c>
      <c r="I853" s="9">
        <f>IF(OR(G853="",G853=0),"",MAX(G853,IF(ISNUMBER('Нормы и нормо-часы'!L854),ROUNDUP('Нормы и нормо-часы'!L854/(1-$F$3),0),0)))</f>
        <v>6490</v>
      </c>
      <c r="J853" s="10">
        <f t="shared" si="255"/>
        <v>0</v>
      </c>
      <c r="K853" s="10">
        <f t="shared" si="256"/>
        <v>0</v>
      </c>
      <c r="L853" s="8">
        <v>3025</v>
      </c>
      <c r="M853" s="8">
        <v>3570</v>
      </c>
      <c r="N853" s="10">
        <f t="shared" si="257"/>
        <v>0.45</v>
      </c>
      <c r="O853" s="10">
        <f t="shared" si="258"/>
        <v>0.44992295839753466</v>
      </c>
      <c r="P853" s="8">
        <f t="shared" si="259"/>
        <v>2475</v>
      </c>
      <c r="Q853" s="8">
        <f t="shared" si="260"/>
        <v>2920</v>
      </c>
      <c r="R853" s="8">
        <v>4747.47</v>
      </c>
      <c r="S853" s="8">
        <v>6409.08</v>
      </c>
      <c r="T853" s="11">
        <f t="shared" si="261"/>
        <v>1.1652872727272727</v>
      </c>
      <c r="U853" s="7" t="s">
        <v>2497</v>
      </c>
      <c r="V853" s="7" t="s">
        <v>2498</v>
      </c>
    </row>
    <row r="854" spans="1:22" x14ac:dyDescent="0.25">
      <c r="A854" s="7" t="s">
        <v>2499</v>
      </c>
      <c r="B854" s="7" t="s">
        <v>2500</v>
      </c>
      <c r="C854" s="7" t="s">
        <v>50</v>
      </c>
      <c r="D854" s="7"/>
      <c r="E854" s="7" t="s">
        <v>468</v>
      </c>
      <c r="F854" s="8">
        <v>1200</v>
      </c>
      <c r="G854" s="8">
        <v>1380</v>
      </c>
      <c r="H854" s="9">
        <f>IF(OR(F854="",F854=0),"",MAX(F854,IF(ISNUMBER('Нормы и нормо-часы'!K855),ROUNDUP('Нормы и нормо-часы'!K855/(1-$F$3),0),0)))</f>
        <v>1200</v>
      </c>
      <c r="I854" s="9">
        <f>IF(OR(G854="",G854=0),"",MAX(G854,IF(ISNUMBER('Нормы и нормо-часы'!L855),ROUNDUP('Нормы и нормо-часы'!L855/(1-$F$3),0),0)))</f>
        <v>1380</v>
      </c>
      <c r="J854" s="10">
        <f t="shared" si="255"/>
        <v>0</v>
      </c>
      <c r="K854" s="10">
        <f t="shared" si="256"/>
        <v>0</v>
      </c>
      <c r="L854" s="8">
        <v>744</v>
      </c>
      <c r="M854" s="8">
        <v>856</v>
      </c>
      <c r="N854" s="10">
        <f t="shared" si="257"/>
        <v>0.38</v>
      </c>
      <c r="O854" s="10">
        <f t="shared" si="258"/>
        <v>0.37971014492753624</v>
      </c>
      <c r="P854" s="8">
        <f t="shared" si="259"/>
        <v>456</v>
      </c>
      <c r="Q854" s="8">
        <f t="shared" si="260"/>
        <v>524</v>
      </c>
      <c r="R854" s="8">
        <v>1265.44</v>
      </c>
      <c r="S854" s="8">
        <v>1708.34</v>
      </c>
      <c r="T854" s="11">
        <f t="shared" si="261"/>
        <v>1.4236166666666665</v>
      </c>
      <c r="U854" s="7" t="s">
        <v>2501</v>
      </c>
      <c r="V854" s="7"/>
    </row>
    <row r="855" spans="1:22" x14ac:dyDescent="0.25">
      <c r="A855" s="7" t="s">
        <v>2502</v>
      </c>
      <c r="B855" s="7" t="s">
        <v>2503</v>
      </c>
      <c r="C855" s="7" t="s">
        <v>50</v>
      </c>
      <c r="D855" s="7"/>
      <c r="E855" s="7" t="s">
        <v>468</v>
      </c>
      <c r="F855" s="8">
        <v>1400</v>
      </c>
      <c r="G855" s="8">
        <v>1610</v>
      </c>
      <c r="H855" s="9">
        <f>IF(OR(F855="",F855=0),"",MAX(F855,IF(ISNUMBER('Нормы и нормо-часы'!K856),ROUNDUP('Нормы и нормо-часы'!K856/(1-$F$3),0),0)))</f>
        <v>1400</v>
      </c>
      <c r="I855" s="9">
        <f>IF(OR(G855="",G855=0),"",MAX(G855,IF(ISNUMBER('Нормы и нормо-часы'!L856),ROUNDUP('Нормы и нормо-часы'!L856/(1-$F$3),0),0)))</f>
        <v>1610</v>
      </c>
      <c r="J855" s="10">
        <f t="shared" si="255"/>
        <v>0</v>
      </c>
      <c r="K855" s="10">
        <f t="shared" si="256"/>
        <v>0</v>
      </c>
      <c r="L855" s="8">
        <v>868</v>
      </c>
      <c r="M855" s="8">
        <v>998</v>
      </c>
      <c r="N855" s="10">
        <f t="shared" si="257"/>
        <v>0.38</v>
      </c>
      <c r="O855" s="10">
        <f t="shared" si="258"/>
        <v>0.38012422360248449</v>
      </c>
      <c r="P855" s="8">
        <f t="shared" si="259"/>
        <v>532</v>
      </c>
      <c r="Q855" s="8">
        <f t="shared" si="260"/>
        <v>612</v>
      </c>
      <c r="R855" s="8">
        <v>1398.26</v>
      </c>
      <c r="S855" s="8">
        <v>1887.65</v>
      </c>
      <c r="T855" s="11">
        <f t="shared" si="261"/>
        <v>1.3483214285714287</v>
      </c>
      <c r="U855" s="7" t="s">
        <v>2504</v>
      </c>
      <c r="V855" s="7"/>
    </row>
    <row r="856" spans="1:22" x14ac:dyDescent="0.25">
      <c r="A856" s="7" t="s">
        <v>2505</v>
      </c>
      <c r="B856" s="7" t="s">
        <v>2506</v>
      </c>
      <c r="C856" s="7" t="s">
        <v>50</v>
      </c>
      <c r="D856" s="7"/>
      <c r="E856" s="7" t="s">
        <v>468</v>
      </c>
      <c r="F856" s="8">
        <v>1600</v>
      </c>
      <c r="G856" s="8">
        <v>1840</v>
      </c>
      <c r="H856" s="9">
        <f>IF(OR(F856="",F856=0),"",MAX(F856,IF(ISNUMBER('Нормы и нормо-часы'!K857),ROUNDUP('Нормы и нормо-часы'!K857/(1-$F$3),0),0)))</f>
        <v>1600</v>
      </c>
      <c r="I856" s="9">
        <f>IF(OR(G856="",G856=0),"",MAX(G856,IF(ISNUMBER('Нормы и нормо-часы'!L857),ROUNDUP('Нормы и нормо-часы'!L857/(1-$F$3),0),0)))</f>
        <v>1840</v>
      </c>
      <c r="J856" s="10">
        <f t="shared" si="255"/>
        <v>0</v>
      </c>
      <c r="K856" s="10">
        <f t="shared" si="256"/>
        <v>0</v>
      </c>
      <c r="L856" s="8">
        <v>992</v>
      </c>
      <c r="M856" s="8">
        <v>1141</v>
      </c>
      <c r="N856" s="10">
        <f t="shared" si="257"/>
        <v>0.38</v>
      </c>
      <c r="O856" s="10">
        <f t="shared" si="258"/>
        <v>0.37989130434782609</v>
      </c>
      <c r="P856" s="8">
        <f t="shared" si="259"/>
        <v>608</v>
      </c>
      <c r="Q856" s="8">
        <f t="shared" si="260"/>
        <v>699</v>
      </c>
      <c r="R856" s="8">
        <v>1592.59</v>
      </c>
      <c r="S856" s="8">
        <v>2150</v>
      </c>
      <c r="T856" s="11">
        <f t="shared" si="261"/>
        <v>1.34375</v>
      </c>
      <c r="U856" s="7" t="s">
        <v>2504</v>
      </c>
      <c r="V856" s="7"/>
    </row>
    <row r="857" spans="1:22" x14ac:dyDescent="0.25">
      <c r="A857" s="7" t="s">
        <v>2507</v>
      </c>
      <c r="B857" s="7" t="s">
        <v>2508</v>
      </c>
      <c r="C857" s="7" t="s">
        <v>50</v>
      </c>
      <c r="D857" s="7"/>
      <c r="E857" s="7" t="s">
        <v>468</v>
      </c>
      <c r="F857" s="8">
        <v>900</v>
      </c>
      <c r="G857" s="8">
        <v>1035</v>
      </c>
      <c r="H857" s="9">
        <f>IF(OR(F857="",F857=0),"",MAX(F857,IF(ISNUMBER('Нормы и нормо-часы'!K858),ROUNDUP('Нормы и нормо-часы'!K858/(1-$F$3),0),0)))</f>
        <v>900</v>
      </c>
      <c r="I857" s="9">
        <f>IF(OR(G857="",G857=0),"",MAX(G857,IF(ISNUMBER('Нормы и нормо-часы'!L858),ROUNDUP('Нормы и нормо-часы'!L858/(1-$F$3),0),0)))</f>
        <v>1035</v>
      </c>
      <c r="J857" s="10">
        <f t="shared" si="255"/>
        <v>0</v>
      </c>
      <c r="K857" s="10">
        <f t="shared" si="256"/>
        <v>0</v>
      </c>
      <c r="L857" s="8">
        <v>558</v>
      </c>
      <c r="M857" s="8">
        <v>642</v>
      </c>
      <c r="N857" s="10">
        <f t="shared" si="257"/>
        <v>0.38</v>
      </c>
      <c r="O857" s="10">
        <f t="shared" si="258"/>
        <v>0.37971014492753624</v>
      </c>
      <c r="P857" s="8">
        <f t="shared" si="259"/>
        <v>342</v>
      </c>
      <c r="Q857" s="8">
        <f t="shared" si="260"/>
        <v>393</v>
      </c>
      <c r="R857" s="8">
        <v>1153.0899999999999</v>
      </c>
      <c r="S857" s="8">
        <v>1556.67</v>
      </c>
      <c r="T857" s="11">
        <f t="shared" si="261"/>
        <v>1.7296333333333334</v>
      </c>
      <c r="U857" s="7" t="s">
        <v>2504</v>
      </c>
      <c r="V857" s="7" t="s">
        <v>2509</v>
      </c>
    </row>
    <row r="858" spans="1:22" x14ac:dyDescent="0.25">
      <c r="A858" s="7" t="s">
        <v>2510</v>
      </c>
      <c r="B858" s="7" t="s">
        <v>2511</v>
      </c>
      <c r="C858" s="7" t="s">
        <v>50</v>
      </c>
      <c r="D858" s="7"/>
      <c r="E858" s="7" t="s">
        <v>468</v>
      </c>
      <c r="F858" s="8">
        <v>1500</v>
      </c>
      <c r="G858" s="8">
        <v>1725</v>
      </c>
      <c r="H858" s="9">
        <f>IF(OR(F858="",F858=0),"",MAX(F858,IF(ISNUMBER('Нормы и нормо-часы'!K859),ROUNDUP('Нормы и нормо-часы'!K859/(1-$F$3),0),0)))</f>
        <v>1500</v>
      </c>
      <c r="I858" s="9">
        <f>IF(OR(G858="",G858=0),"",MAX(G858,IF(ISNUMBER('Нормы и нормо-часы'!L859),ROUNDUP('Нормы и нормо-часы'!L859/(1-$F$3),0),0)))</f>
        <v>1725</v>
      </c>
      <c r="J858" s="10">
        <f t="shared" si="255"/>
        <v>0</v>
      </c>
      <c r="K858" s="10">
        <f t="shared" si="256"/>
        <v>0</v>
      </c>
      <c r="L858" s="8">
        <v>930</v>
      </c>
      <c r="M858" s="8">
        <v>1069</v>
      </c>
      <c r="N858" s="10">
        <f t="shared" si="257"/>
        <v>0.38</v>
      </c>
      <c r="O858" s="10">
        <f t="shared" si="258"/>
        <v>0.38028985507246377</v>
      </c>
      <c r="P858" s="8">
        <f t="shared" si="259"/>
        <v>570</v>
      </c>
      <c r="Q858" s="8">
        <f t="shared" si="260"/>
        <v>656</v>
      </c>
      <c r="R858" s="8">
        <v>1873.87</v>
      </c>
      <c r="S858" s="8">
        <v>2529.7199999999998</v>
      </c>
      <c r="T858" s="11">
        <f t="shared" si="261"/>
        <v>1.6864799999999998</v>
      </c>
      <c r="U858" s="7" t="s">
        <v>2504</v>
      </c>
      <c r="V858" s="7"/>
    </row>
    <row r="859" spans="1:22" x14ac:dyDescent="0.25">
      <c r="A859" s="7" t="s">
        <v>2512</v>
      </c>
      <c r="B859" s="7" t="s">
        <v>2513</v>
      </c>
      <c r="C859" s="7" t="s">
        <v>50</v>
      </c>
      <c r="D859" s="7"/>
      <c r="E859" s="7" t="s">
        <v>468</v>
      </c>
      <c r="F859" s="8">
        <v>2000</v>
      </c>
      <c r="G859" s="8">
        <v>2300</v>
      </c>
      <c r="H859" s="9">
        <f>IF(OR(F859="",F859=0),"",MAX(F859,IF(ISNUMBER('Нормы и нормо-часы'!K860),ROUNDUP('Нормы и нормо-часы'!K860/(1-$F$3),0),0)))</f>
        <v>2000</v>
      </c>
      <c r="I859" s="9">
        <f>IF(OR(G859="",G859=0),"",MAX(G859,IF(ISNUMBER('Нормы и нормо-часы'!L860),ROUNDUP('Нормы и нормо-часы'!L860/(1-$F$3),0),0)))</f>
        <v>2300</v>
      </c>
      <c r="J859" s="10">
        <f t="shared" si="255"/>
        <v>0</v>
      </c>
      <c r="K859" s="10">
        <f t="shared" si="256"/>
        <v>0</v>
      </c>
      <c r="L859" s="8">
        <v>1240</v>
      </c>
      <c r="M859" s="8">
        <v>1426</v>
      </c>
      <c r="N859" s="10">
        <f t="shared" si="257"/>
        <v>0.38</v>
      </c>
      <c r="O859" s="10">
        <f t="shared" si="258"/>
        <v>0.38</v>
      </c>
      <c r="P859" s="8">
        <f t="shared" si="259"/>
        <v>760</v>
      </c>
      <c r="Q859" s="8">
        <f t="shared" si="260"/>
        <v>874</v>
      </c>
      <c r="R859" s="8">
        <v>2469.75</v>
      </c>
      <c r="S859" s="8">
        <v>3334.16</v>
      </c>
      <c r="T859" s="11">
        <f t="shared" si="261"/>
        <v>1.6670799999999999</v>
      </c>
      <c r="U859" s="7" t="s">
        <v>2504</v>
      </c>
      <c r="V859" s="7" t="s">
        <v>2514</v>
      </c>
    </row>
    <row r="860" spans="1:22" x14ac:dyDescent="0.25">
      <c r="A860" s="7" t="s">
        <v>2515</v>
      </c>
      <c r="B860" s="7" t="s">
        <v>2516</v>
      </c>
      <c r="C860" s="7" t="s">
        <v>50</v>
      </c>
      <c r="D860" s="7"/>
      <c r="E860" s="7" t="s">
        <v>468</v>
      </c>
      <c r="F860" s="8">
        <v>1100</v>
      </c>
      <c r="G860" s="8">
        <v>1265</v>
      </c>
      <c r="H860" s="9">
        <f>IF(OR(F860="",F860=0),"",MAX(F860,IF(ISNUMBER('Нормы и нормо-часы'!K861),ROUNDUP('Нормы и нормо-часы'!K861/(1-$F$3),0),0)))</f>
        <v>1100</v>
      </c>
      <c r="I860" s="9">
        <f>IF(OR(G860="",G860=0),"",MAX(G860,IF(ISNUMBER('Нормы и нормо-часы'!L861),ROUNDUP('Нормы и нормо-часы'!L861/(1-$F$3),0),0)))</f>
        <v>1265</v>
      </c>
      <c r="J860" s="10">
        <f t="shared" si="255"/>
        <v>0</v>
      </c>
      <c r="K860" s="10">
        <f t="shared" si="256"/>
        <v>0</v>
      </c>
      <c r="L860" s="8">
        <v>682</v>
      </c>
      <c r="M860" s="8">
        <v>784</v>
      </c>
      <c r="N860" s="10">
        <f t="shared" si="257"/>
        <v>0.38</v>
      </c>
      <c r="O860" s="10">
        <f t="shared" si="258"/>
        <v>0.38023715415019765</v>
      </c>
      <c r="P860" s="8">
        <f t="shared" si="259"/>
        <v>418</v>
      </c>
      <c r="Q860" s="8">
        <f t="shared" si="260"/>
        <v>481</v>
      </c>
      <c r="R860" s="8">
        <v>1829.82</v>
      </c>
      <c r="S860" s="8">
        <v>2470.2600000000002</v>
      </c>
      <c r="T860" s="11">
        <f t="shared" si="261"/>
        <v>2.2456909090909094</v>
      </c>
      <c r="U860" s="7" t="s">
        <v>2504</v>
      </c>
      <c r="V860" s="7" t="s">
        <v>2517</v>
      </c>
    </row>
    <row r="861" spans="1:22" x14ac:dyDescent="0.25">
      <c r="A861" s="7" t="s">
        <v>2518</v>
      </c>
      <c r="B861" s="7" t="s">
        <v>2519</v>
      </c>
      <c r="C861" s="7" t="s">
        <v>50</v>
      </c>
      <c r="D861" s="7"/>
      <c r="E861" s="7" t="s">
        <v>468</v>
      </c>
      <c r="F861" s="8">
        <v>600</v>
      </c>
      <c r="G861" s="8">
        <v>690</v>
      </c>
      <c r="H861" s="9">
        <f>IF(OR(F861="",F861=0),"",MAX(F861,IF(ISNUMBER('Нормы и нормо-часы'!K862),ROUNDUP('Нормы и нормо-часы'!K862/(1-$F$3),0),0)))</f>
        <v>600</v>
      </c>
      <c r="I861" s="9">
        <f>IF(OR(G861="",G861=0),"",MAX(G861,IF(ISNUMBER('Нормы и нормо-часы'!L862),ROUNDUP('Нормы и нормо-часы'!L862/(1-$F$3),0),0)))</f>
        <v>690</v>
      </c>
      <c r="J861" s="10">
        <f t="shared" si="255"/>
        <v>0</v>
      </c>
      <c r="K861" s="10">
        <f t="shared" si="256"/>
        <v>0</v>
      </c>
      <c r="L861" s="8">
        <v>372</v>
      </c>
      <c r="M861" s="8">
        <v>428</v>
      </c>
      <c r="N861" s="10">
        <f t="shared" si="257"/>
        <v>0.38</v>
      </c>
      <c r="O861" s="10">
        <f t="shared" si="258"/>
        <v>0.37971014492753624</v>
      </c>
      <c r="P861" s="8">
        <f t="shared" si="259"/>
        <v>228</v>
      </c>
      <c r="Q861" s="8">
        <f t="shared" si="260"/>
        <v>262</v>
      </c>
      <c r="R861" s="8">
        <v>868.73</v>
      </c>
      <c r="S861" s="8">
        <v>1172.79</v>
      </c>
      <c r="T861" s="11">
        <f t="shared" si="261"/>
        <v>1.95465</v>
      </c>
      <c r="U861" s="7" t="s">
        <v>2520</v>
      </c>
      <c r="V861" s="7"/>
    </row>
    <row r="862" spans="1:22" x14ac:dyDescent="0.25">
      <c r="A862" s="7" t="s">
        <v>2521</v>
      </c>
      <c r="B862" s="7" t="s">
        <v>2522</v>
      </c>
      <c r="C862" s="7" t="s">
        <v>50</v>
      </c>
      <c r="D862" s="7"/>
      <c r="E862" s="7" t="s">
        <v>468</v>
      </c>
      <c r="F862" s="8">
        <v>800</v>
      </c>
      <c r="G862" s="8">
        <v>920</v>
      </c>
      <c r="H862" s="9">
        <f>IF(OR(F862="",F862=0),"",MAX(F862,IF(ISNUMBER('Нормы и нормо-часы'!K863),ROUNDUP('Нормы и нормо-часы'!K863/(1-$F$3),0),0)))</f>
        <v>800</v>
      </c>
      <c r="I862" s="9">
        <f>IF(OR(G862="",G862=0),"",MAX(G862,IF(ISNUMBER('Нормы и нормо-часы'!L863),ROUNDUP('Нормы и нормо-часы'!L863/(1-$F$3),0),0)))</f>
        <v>920</v>
      </c>
      <c r="J862" s="10">
        <f t="shared" si="255"/>
        <v>0</v>
      </c>
      <c r="K862" s="10">
        <f t="shared" si="256"/>
        <v>0</v>
      </c>
      <c r="L862" s="8">
        <v>496</v>
      </c>
      <c r="M862" s="8">
        <v>570</v>
      </c>
      <c r="N862" s="10">
        <f t="shared" si="257"/>
        <v>0.38</v>
      </c>
      <c r="O862" s="10">
        <f t="shared" si="258"/>
        <v>0.38043478260869568</v>
      </c>
      <c r="P862" s="8">
        <f t="shared" si="259"/>
        <v>304</v>
      </c>
      <c r="Q862" s="8">
        <f t="shared" si="260"/>
        <v>350</v>
      </c>
      <c r="R862" s="8">
        <v>821.05</v>
      </c>
      <c r="S862" s="8">
        <v>1108.42</v>
      </c>
      <c r="T862" s="11">
        <f t="shared" si="261"/>
        <v>1.3855250000000001</v>
      </c>
      <c r="U862" s="7" t="s">
        <v>2523</v>
      </c>
      <c r="V862" s="7" t="s">
        <v>2524</v>
      </c>
    </row>
    <row r="863" spans="1:22" x14ac:dyDescent="0.25">
      <c r="A863" s="7" t="s">
        <v>2525</v>
      </c>
      <c r="B863" s="7" t="s">
        <v>2526</v>
      </c>
      <c r="C863" s="7" t="s">
        <v>50</v>
      </c>
      <c r="D863" s="7"/>
      <c r="E863" s="7" t="s">
        <v>468</v>
      </c>
      <c r="F863" s="8">
        <v>450</v>
      </c>
      <c r="G863" s="8">
        <v>518</v>
      </c>
      <c r="H863" s="9">
        <f>IF(OR(F863="",F863=0),"",MAX(F863,IF(ISNUMBER('Нормы и нормо-часы'!K864),ROUNDUP('Нормы и нормо-часы'!K864/(1-$F$3),0),0)))</f>
        <v>450</v>
      </c>
      <c r="I863" s="9">
        <f>IF(OR(G863="",G863=0),"",MAX(G863,IF(ISNUMBER('Нормы и нормо-часы'!L864),ROUNDUP('Нормы и нормо-часы'!L864/(1-$F$3),0),0)))</f>
        <v>518</v>
      </c>
      <c r="J863" s="10">
        <f t="shared" si="255"/>
        <v>0</v>
      </c>
      <c r="K863" s="10">
        <f t="shared" si="256"/>
        <v>0</v>
      </c>
      <c r="L863" s="8">
        <v>279</v>
      </c>
      <c r="M863" s="8">
        <v>321</v>
      </c>
      <c r="N863" s="10">
        <f t="shared" si="257"/>
        <v>0.38</v>
      </c>
      <c r="O863" s="10">
        <f t="shared" si="258"/>
        <v>0.38030888030888033</v>
      </c>
      <c r="P863" s="8">
        <f t="shared" si="259"/>
        <v>171</v>
      </c>
      <c r="Q863" s="8">
        <f t="shared" si="260"/>
        <v>197</v>
      </c>
      <c r="R863" s="8">
        <v>947.97</v>
      </c>
      <c r="S863" s="8">
        <v>1279.76</v>
      </c>
      <c r="T863" s="11">
        <f t="shared" si="261"/>
        <v>2.8439111111111113</v>
      </c>
      <c r="U863" s="7" t="s">
        <v>2523</v>
      </c>
      <c r="V863" s="7" t="s">
        <v>2527</v>
      </c>
    </row>
    <row r="864" spans="1:22" x14ac:dyDescent="0.25">
      <c r="A864" s="7" t="s">
        <v>2528</v>
      </c>
      <c r="B864" s="7" t="s">
        <v>2529</v>
      </c>
      <c r="C864" s="7" t="s">
        <v>50</v>
      </c>
      <c r="D864" s="7"/>
      <c r="E864" s="7" t="s">
        <v>468</v>
      </c>
      <c r="F864" s="8">
        <v>750</v>
      </c>
      <c r="G864" s="8">
        <v>862</v>
      </c>
      <c r="H864" s="9">
        <f>IF(OR(F864="",F864=0),"",MAX(F864,IF(ISNUMBER('Нормы и нормо-часы'!K865),ROUNDUP('Нормы и нормо-часы'!K865/(1-$F$3),0),0)))</f>
        <v>750</v>
      </c>
      <c r="I864" s="9">
        <f>IF(OR(G864="",G864=0),"",MAX(G864,IF(ISNUMBER('Нормы и нормо-часы'!L865),ROUNDUP('Нормы и нормо-часы'!L865/(1-$F$3),0),0)))</f>
        <v>862</v>
      </c>
      <c r="J864" s="10">
        <f t="shared" si="255"/>
        <v>0</v>
      </c>
      <c r="K864" s="10">
        <f t="shared" si="256"/>
        <v>0</v>
      </c>
      <c r="L864" s="8">
        <v>465</v>
      </c>
      <c r="M864" s="8">
        <v>535</v>
      </c>
      <c r="N864" s="10">
        <f t="shared" si="257"/>
        <v>0.38</v>
      </c>
      <c r="O864" s="10">
        <f t="shared" si="258"/>
        <v>0.37935034802784223</v>
      </c>
      <c r="P864" s="8">
        <f t="shared" si="259"/>
        <v>285</v>
      </c>
      <c r="Q864" s="8">
        <f t="shared" si="260"/>
        <v>327</v>
      </c>
      <c r="R864" s="8">
        <v>947.58</v>
      </c>
      <c r="S864" s="8">
        <v>1279.23</v>
      </c>
      <c r="T864" s="11">
        <f t="shared" si="261"/>
        <v>1.70564</v>
      </c>
      <c r="U864" s="7" t="s">
        <v>2530</v>
      </c>
      <c r="V864" s="7"/>
    </row>
    <row r="865" spans="1:22" x14ac:dyDescent="0.25">
      <c r="A865" s="7" t="s">
        <v>2531</v>
      </c>
      <c r="B865" s="7" t="s">
        <v>2532</v>
      </c>
      <c r="C865" s="7" t="s">
        <v>50</v>
      </c>
      <c r="D865" s="7"/>
      <c r="E865" s="7" t="s">
        <v>468</v>
      </c>
      <c r="F865" s="8">
        <v>1000</v>
      </c>
      <c r="G865" s="8">
        <v>1150</v>
      </c>
      <c r="H865" s="9">
        <f>IF(OR(F865="",F865=0),"",MAX(F865,IF(ISNUMBER('Нормы и нормо-часы'!K866),ROUNDUP('Нормы и нормо-часы'!K866/(1-$F$3),0),0)))</f>
        <v>1000</v>
      </c>
      <c r="I865" s="9">
        <f>IF(OR(G865="",G865=0),"",MAX(G865,IF(ISNUMBER('Нормы и нормо-часы'!L866),ROUNDUP('Нормы и нормо-часы'!L866/(1-$F$3),0),0)))</f>
        <v>1150</v>
      </c>
      <c r="J865" s="10">
        <f t="shared" si="255"/>
        <v>0</v>
      </c>
      <c r="K865" s="10">
        <f t="shared" si="256"/>
        <v>0</v>
      </c>
      <c r="L865" s="8">
        <v>620</v>
      </c>
      <c r="M865" s="8">
        <v>713</v>
      </c>
      <c r="N865" s="10">
        <f t="shared" si="257"/>
        <v>0.38</v>
      </c>
      <c r="O865" s="10">
        <f t="shared" si="258"/>
        <v>0.38</v>
      </c>
      <c r="P865" s="8">
        <f t="shared" si="259"/>
        <v>380</v>
      </c>
      <c r="Q865" s="8">
        <f t="shared" si="260"/>
        <v>437</v>
      </c>
      <c r="R865" s="8">
        <v>843.06</v>
      </c>
      <c r="S865" s="8">
        <v>1138.1300000000001</v>
      </c>
      <c r="T865" s="11">
        <f t="shared" si="261"/>
        <v>1.1381300000000001</v>
      </c>
      <c r="U865" s="7" t="s">
        <v>2530</v>
      </c>
      <c r="V865" s="7"/>
    </row>
    <row r="866" spans="1:22" x14ac:dyDescent="0.25">
      <c r="A866" s="7" t="s">
        <v>2533</v>
      </c>
      <c r="B866" s="7" t="s">
        <v>2534</v>
      </c>
      <c r="C866" s="7" t="s">
        <v>50</v>
      </c>
      <c r="D866" s="7"/>
      <c r="E866" s="7" t="s">
        <v>468</v>
      </c>
      <c r="F866" s="8">
        <v>550</v>
      </c>
      <c r="G866" s="8">
        <v>632</v>
      </c>
      <c r="H866" s="9">
        <f>IF(OR(F866="",F866=0),"",MAX(F866,IF(ISNUMBER('Нормы и нормо-часы'!K867),ROUNDUP('Нормы и нормо-часы'!K867/(1-$F$3),0),0)))</f>
        <v>550</v>
      </c>
      <c r="I866" s="9">
        <f>IF(OR(G866="",G866=0),"",MAX(G866,IF(ISNUMBER('Нормы и нормо-часы'!L867),ROUNDUP('Нормы и нормо-часы'!L867/(1-$F$3),0),0)))</f>
        <v>632</v>
      </c>
      <c r="J866" s="10">
        <f t="shared" si="255"/>
        <v>0</v>
      </c>
      <c r="K866" s="10">
        <f t="shared" si="256"/>
        <v>0</v>
      </c>
      <c r="L866" s="8">
        <v>341</v>
      </c>
      <c r="M866" s="8">
        <v>392</v>
      </c>
      <c r="N866" s="10">
        <f t="shared" si="257"/>
        <v>0.38</v>
      </c>
      <c r="O866" s="10">
        <f t="shared" si="258"/>
        <v>0.379746835443038</v>
      </c>
      <c r="P866" s="8">
        <f t="shared" si="259"/>
        <v>209</v>
      </c>
      <c r="Q866" s="8">
        <f t="shared" si="260"/>
        <v>240</v>
      </c>
      <c r="R866" s="8">
        <v>945.75</v>
      </c>
      <c r="S866" s="8">
        <v>1276.76</v>
      </c>
      <c r="T866" s="11">
        <f t="shared" si="261"/>
        <v>2.321381818181818</v>
      </c>
      <c r="U866" s="7" t="s">
        <v>2530</v>
      </c>
      <c r="V866" s="7" t="s">
        <v>2535</v>
      </c>
    </row>
    <row r="867" spans="1:22" x14ac:dyDescent="0.25">
      <c r="A867" s="7" t="s">
        <v>2536</v>
      </c>
      <c r="B867" s="7" t="s">
        <v>2537</v>
      </c>
      <c r="C867" s="7" t="s">
        <v>50</v>
      </c>
      <c r="D867" s="7"/>
      <c r="E867" s="7" t="s">
        <v>468</v>
      </c>
      <c r="F867" s="8">
        <v>250</v>
      </c>
      <c r="G867" s="8">
        <v>280</v>
      </c>
      <c r="H867" s="9">
        <f>IF(OR(F867="",F867=0),"",MAX(F867,IF(ISNUMBER('Нормы и нормо-часы'!K868),ROUNDUP('Нормы и нормо-часы'!K868/(1-$F$3),0),0)))</f>
        <v>250</v>
      </c>
      <c r="I867" s="9">
        <f>IF(OR(G867="",G867=0),"",MAX(G867,IF(ISNUMBER('Нормы и нормо-часы'!L868),ROUNDUP('Нормы и нормо-часы'!L868/(1-$F$3),0),0)))</f>
        <v>280</v>
      </c>
      <c r="J867" s="10">
        <f t="shared" si="255"/>
        <v>0</v>
      </c>
      <c r="K867" s="10">
        <f t="shared" si="256"/>
        <v>0</v>
      </c>
      <c r="L867" s="8">
        <v>155</v>
      </c>
      <c r="M867" s="8">
        <v>174</v>
      </c>
      <c r="N867" s="10">
        <f t="shared" si="257"/>
        <v>0.38</v>
      </c>
      <c r="O867" s="10">
        <f t="shared" si="258"/>
        <v>0.37857142857142856</v>
      </c>
      <c r="P867" s="8">
        <f t="shared" si="259"/>
        <v>95</v>
      </c>
      <c r="Q867" s="8">
        <f t="shared" si="260"/>
        <v>106</v>
      </c>
      <c r="R867" s="8">
        <v>297.35000000000002</v>
      </c>
      <c r="S867" s="8">
        <v>401.42</v>
      </c>
      <c r="T867" s="11">
        <f t="shared" si="261"/>
        <v>1.60568</v>
      </c>
      <c r="U867" s="7" t="s">
        <v>2538</v>
      </c>
      <c r="V867" s="7"/>
    </row>
    <row r="868" spans="1:22" x14ac:dyDescent="0.25">
      <c r="A868" s="7" t="s">
        <v>2539</v>
      </c>
      <c r="B868" s="7" t="s">
        <v>2540</v>
      </c>
      <c r="C868" s="7" t="s">
        <v>50</v>
      </c>
      <c r="D868" s="7"/>
      <c r="E868" s="7" t="s">
        <v>468</v>
      </c>
      <c r="F868" s="8">
        <v>300</v>
      </c>
      <c r="G868" s="8">
        <v>336</v>
      </c>
      <c r="H868" s="9">
        <f>IF(OR(F868="",F868=0),"",MAX(F868,IF(ISNUMBER('Нормы и нормо-часы'!K869),ROUNDUP('Нормы и нормо-часы'!K869/(1-$F$3),0),0)))</f>
        <v>300</v>
      </c>
      <c r="I868" s="9">
        <f>IF(OR(G868="",G868=0),"",MAX(G868,IF(ISNUMBER('Нормы и нормо-часы'!L869),ROUNDUP('Нормы и нормо-часы'!L869/(1-$F$3),0),0)))</f>
        <v>336</v>
      </c>
      <c r="J868" s="10">
        <f t="shared" ref="J868:J899" si="262">IF(OR(F868="",F868=0),"",H868/F868-1)</f>
        <v>0</v>
      </c>
      <c r="K868" s="10">
        <f t="shared" ref="K868:K899" si="263">IF(OR(G868="",G868=0),"",I868/G868-1)</f>
        <v>0</v>
      </c>
      <c r="L868" s="8">
        <v>186</v>
      </c>
      <c r="M868" s="8">
        <v>208</v>
      </c>
      <c r="N868" s="10">
        <f t="shared" ref="N868:N899" si="264">IF(OR(H868="",H868=0),"",(H868-L868)/H868)</f>
        <v>0.38</v>
      </c>
      <c r="O868" s="10">
        <f t="shared" ref="O868:O899" si="265">IF(OR(I868="",I868=0),"",(I868-M868)/I868)</f>
        <v>0.38095238095238093</v>
      </c>
      <c r="P868" s="8">
        <f t="shared" ref="P868:P899" si="266">IF(H868="","",H868-L868)</f>
        <v>114</v>
      </c>
      <c r="Q868" s="8">
        <f t="shared" ref="Q868:Q899" si="267">IF(I868="","",I868-M868)</f>
        <v>128</v>
      </c>
      <c r="R868" s="8">
        <v>367.91</v>
      </c>
      <c r="S868" s="8">
        <v>496.68</v>
      </c>
      <c r="T868" s="11">
        <f t="shared" ref="T868:T899" si="268">IF(OR(S868="",F868="",F868=0),"",S868/F868)</f>
        <v>1.6556</v>
      </c>
      <c r="U868" s="7" t="s">
        <v>2541</v>
      </c>
      <c r="V868" s="7"/>
    </row>
    <row r="869" spans="1:22" x14ac:dyDescent="0.25">
      <c r="A869" s="7" t="s">
        <v>2542</v>
      </c>
      <c r="B869" s="7" t="s">
        <v>2543</v>
      </c>
      <c r="C869" s="7" t="s">
        <v>50</v>
      </c>
      <c r="D869" s="7"/>
      <c r="E869" s="7" t="s">
        <v>468</v>
      </c>
      <c r="F869" s="8">
        <v>180</v>
      </c>
      <c r="G869" s="8">
        <v>202</v>
      </c>
      <c r="H869" s="9">
        <f>IF(OR(F869="",F869=0),"",MAX(F869,IF(ISNUMBER('Нормы и нормо-часы'!K870),ROUNDUP('Нормы и нормо-часы'!K870/(1-$F$3),0),0)))</f>
        <v>180</v>
      </c>
      <c r="I869" s="9">
        <f>IF(OR(G869="",G869=0),"",MAX(G869,IF(ISNUMBER('Нормы и нормо-часы'!L870),ROUNDUP('Нормы и нормо-часы'!L870/(1-$F$3),0),0)))</f>
        <v>202</v>
      </c>
      <c r="J869" s="10">
        <f t="shared" si="262"/>
        <v>0</v>
      </c>
      <c r="K869" s="10">
        <f t="shared" si="263"/>
        <v>0</v>
      </c>
      <c r="L869" s="8">
        <v>112</v>
      </c>
      <c r="M869" s="8">
        <v>125</v>
      </c>
      <c r="N869" s="10">
        <f t="shared" si="264"/>
        <v>0.37777777777777777</v>
      </c>
      <c r="O869" s="10">
        <f t="shared" si="265"/>
        <v>0.38118811881188119</v>
      </c>
      <c r="P869" s="8">
        <f t="shared" si="266"/>
        <v>68</v>
      </c>
      <c r="Q869" s="8">
        <f t="shared" si="267"/>
        <v>77</v>
      </c>
      <c r="R869" s="8">
        <v>28.65</v>
      </c>
      <c r="S869" s="8">
        <v>38.68</v>
      </c>
      <c r="T869" s="11">
        <f t="shared" si="268"/>
        <v>0.21488888888888888</v>
      </c>
      <c r="U869" s="7" t="s">
        <v>2541</v>
      </c>
      <c r="V869" s="7" t="s">
        <v>2544</v>
      </c>
    </row>
    <row r="870" spans="1:22" x14ac:dyDescent="0.25">
      <c r="A870" s="7" t="s">
        <v>2545</v>
      </c>
      <c r="B870" s="7" t="s">
        <v>2546</v>
      </c>
      <c r="C870" s="7" t="s">
        <v>177</v>
      </c>
      <c r="D870" s="7"/>
      <c r="E870" s="7" t="s">
        <v>468</v>
      </c>
      <c r="F870" s="8">
        <v>8000</v>
      </c>
      <c r="G870" s="8">
        <v>9200</v>
      </c>
      <c r="H870" s="9">
        <f>IF(OR(F870="",F870=0),"",MAX(F870,IF(ISNUMBER('Нормы и нормо-часы'!K871),ROUNDUP('Нормы и нормо-часы'!K871/(1-$F$3),0),0)))</f>
        <v>8000</v>
      </c>
      <c r="I870" s="9">
        <f>IF(OR(G870="",G870=0),"",MAX(G870,IF(ISNUMBER('Нормы и нормо-часы'!L871),ROUNDUP('Нормы и нормо-часы'!L871/(1-$F$3),0),0)))</f>
        <v>9200</v>
      </c>
      <c r="J870" s="10">
        <f t="shared" si="262"/>
        <v>0</v>
      </c>
      <c r="K870" s="10">
        <f t="shared" si="263"/>
        <v>0</v>
      </c>
      <c r="L870" s="8">
        <v>4960</v>
      </c>
      <c r="M870" s="8">
        <v>5704</v>
      </c>
      <c r="N870" s="10">
        <f t="shared" si="264"/>
        <v>0.38</v>
      </c>
      <c r="O870" s="10">
        <f t="shared" si="265"/>
        <v>0.38</v>
      </c>
      <c r="P870" s="8">
        <f t="shared" si="266"/>
        <v>3040</v>
      </c>
      <c r="Q870" s="8">
        <f t="shared" si="267"/>
        <v>3496</v>
      </c>
      <c r="R870" s="8">
        <v>10054.450000000001</v>
      </c>
      <c r="S870" s="8">
        <v>13573.51</v>
      </c>
      <c r="T870" s="11">
        <f t="shared" si="268"/>
        <v>1.6966887500000001</v>
      </c>
      <c r="U870" s="7" t="s">
        <v>2547</v>
      </c>
      <c r="V870" s="7" t="s">
        <v>2548</v>
      </c>
    </row>
    <row r="871" spans="1:22" x14ac:dyDescent="0.25">
      <c r="A871" s="7" t="s">
        <v>2549</v>
      </c>
      <c r="B871" s="7" t="s">
        <v>2550</v>
      </c>
      <c r="C871" s="7" t="s">
        <v>177</v>
      </c>
      <c r="D871" s="7"/>
      <c r="E871" s="7" t="s">
        <v>468</v>
      </c>
      <c r="F871" s="8">
        <v>6000</v>
      </c>
      <c r="G871" s="8">
        <v>6900</v>
      </c>
      <c r="H871" s="9">
        <f>IF(OR(F871="",F871=0),"",MAX(F871,IF(ISNUMBER('Нормы и нормо-часы'!K872),ROUNDUP('Нормы и нормо-часы'!K872/(1-$F$3),0),0)))</f>
        <v>6000</v>
      </c>
      <c r="I871" s="9">
        <f>IF(OR(G871="",G871=0),"",MAX(G871,IF(ISNUMBER('Нормы и нормо-часы'!L872),ROUNDUP('Нормы и нормо-часы'!L872/(1-$F$3),0),0)))</f>
        <v>6900</v>
      </c>
      <c r="J871" s="10">
        <f t="shared" si="262"/>
        <v>0</v>
      </c>
      <c r="K871" s="10">
        <f t="shared" si="263"/>
        <v>0</v>
      </c>
      <c r="L871" s="8">
        <v>3720</v>
      </c>
      <c r="M871" s="8">
        <v>4278</v>
      </c>
      <c r="N871" s="10">
        <f t="shared" si="264"/>
        <v>0.38</v>
      </c>
      <c r="O871" s="10">
        <f t="shared" si="265"/>
        <v>0.38</v>
      </c>
      <c r="P871" s="8">
        <f t="shared" si="266"/>
        <v>2280</v>
      </c>
      <c r="Q871" s="8">
        <f t="shared" si="267"/>
        <v>2622</v>
      </c>
      <c r="R871" s="8">
        <v>8618.48</v>
      </c>
      <c r="S871" s="8">
        <v>11634.95</v>
      </c>
      <c r="T871" s="11">
        <f t="shared" si="268"/>
        <v>1.9391583333333335</v>
      </c>
      <c r="U871" s="7" t="s">
        <v>2551</v>
      </c>
      <c r="V871" s="7" t="s">
        <v>2552</v>
      </c>
    </row>
    <row r="872" spans="1:22" x14ac:dyDescent="0.25">
      <c r="A872" s="7" t="s">
        <v>2553</v>
      </c>
      <c r="B872" s="7" t="s">
        <v>2554</v>
      </c>
      <c r="C872" s="7" t="s">
        <v>50</v>
      </c>
      <c r="D872" s="7"/>
      <c r="E872" s="7" t="s">
        <v>468</v>
      </c>
      <c r="F872" s="8">
        <v>180</v>
      </c>
      <c r="G872" s="8">
        <v>207</v>
      </c>
      <c r="H872" s="9">
        <f>IF(OR(F872="",F872=0),"",MAX(F872,IF(ISNUMBER('Нормы и нормо-часы'!K873),ROUNDUP('Нормы и нормо-часы'!K873/(1-$F$3),0),0)))</f>
        <v>180</v>
      </c>
      <c r="I872" s="9">
        <f>IF(OR(G872="",G872=0),"",MAX(G872,IF(ISNUMBER('Нормы и нормо-часы'!L873),ROUNDUP('Нормы и нормо-часы'!L873/(1-$F$3),0),0)))</f>
        <v>207</v>
      </c>
      <c r="J872" s="10">
        <f t="shared" si="262"/>
        <v>0</v>
      </c>
      <c r="K872" s="10">
        <f t="shared" si="263"/>
        <v>0</v>
      </c>
      <c r="L872" s="8">
        <v>112</v>
      </c>
      <c r="M872" s="8">
        <v>128</v>
      </c>
      <c r="N872" s="10">
        <f t="shared" si="264"/>
        <v>0.37777777777777777</v>
      </c>
      <c r="O872" s="10">
        <f t="shared" si="265"/>
        <v>0.38164251207729466</v>
      </c>
      <c r="P872" s="8">
        <f t="shared" si="266"/>
        <v>68</v>
      </c>
      <c r="Q872" s="8">
        <f t="shared" si="267"/>
        <v>79</v>
      </c>
      <c r="R872" s="8">
        <v>213.49</v>
      </c>
      <c r="S872" s="8">
        <v>288.20999999999998</v>
      </c>
      <c r="T872" s="11">
        <f t="shared" si="268"/>
        <v>1.6011666666666666</v>
      </c>
      <c r="U872" s="7" t="s">
        <v>2555</v>
      </c>
      <c r="V872" s="7"/>
    </row>
    <row r="873" spans="1:22" x14ac:dyDescent="0.25">
      <c r="A873" s="7" t="s">
        <v>2556</v>
      </c>
      <c r="B873" s="7" t="s">
        <v>2557</v>
      </c>
      <c r="C873" s="7" t="s">
        <v>177</v>
      </c>
      <c r="D873" s="7"/>
      <c r="E873" s="7" t="s">
        <v>468</v>
      </c>
      <c r="F873" s="8">
        <v>3500</v>
      </c>
      <c r="G873" s="8">
        <v>4025</v>
      </c>
      <c r="H873" s="9">
        <f>IF(OR(F873="",F873=0),"",MAX(F873,IF(ISNUMBER('Нормы и нормо-часы'!K874),ROUNDUP('Нормы и нормо-часы'!K874/(1-$F$3),0),0)))</f>
        <v>3500</v>
      </c>
      <c r="I873" s="9">
        <f>IF(OR(G873="",G873=0),"",MAX(G873,IF(ISNUMBER('Нормы и нормо-часы'!L874),ROUNDUP('Нормы и нормо-часы'!L874/(1-$F$3),0),0)))</f>
        <v>4025</v>
      </c>
      <c r="J873" s="10">
        <f t="shared" si="262"/>
        <v>0</v>
      </c>
      <c r="K873" s="10">
        <f t="shared" si="263"/>
        <v>0</v>
      </c>
      <c r="L873" s="8">
        <v>2170</v>
      </c>
      <c r="M873" s="8">
        <v>2495</v>
      </c>
      <c r="N873" s="10">
        <f t="shared" si="264"/>
        <v>0.38</v>
      </c>
      <c r="O873" s="10">
        <f t="shared" si="265"/>
        <v>0.38012422360248449</v>
      </c>
      <c r="P873" s="8">
        <f t="shared" si="266"/>
        <v>1330</v>
      </c>
      <c r="Q873" s="8">
        <f t="shared" si="267"/>
        <v>1530</v>
      </c>
      <c r="R873" s="8">
        <v>4941.2700000000004</v>
      </c>
      <c r="S873" s="8">
        <v>6670.71</v>
      </c>
      <c r="T873" s="11">
        <f t="shared" si="268"/>
        <v>1.9059171428571429</v>
      </c>
      <c r="U873" s="7" t="s">
        <v>2558</v>
      </c>
      <c r="V873" s="7"/>
    </row>
    <row r="874" spans="1:22" x14ac:dyDescent="0.25">
      <c r="A874" s="7" t="s">
        <v>2559</v>
      </c>
      <c r="B874" s="7" t="s">
        <v>2560</v>
      </c>
      <c r="C874" s="7" t="s">
        <v>177</v>
      </c>
      <c r="D874" s="7"/>
      <c r="E874" s="7" t="s">
        <v>468</v>
      </c>
      <c r="F874" s="8">
        <v>1200</v>
      </c>
      <c r="G874" s="8">
        <v>1380</v>
      </c>
      <c r="H874" s="9">
        <f>IF(OR(F874="",F874=0),"",MAX(F874,IF(ISNUMBER('Нормы и нормо-часы'!K875),ROUNDUP('Нормы и нормо-часы'!K875/(1-$F$3),0),0)))</f>
        <v>1200</v>
      </c>
      <c r="I874" s="9">
        <f>IF(OR(G874="",G874=0),"",MAX(G874,IF(ISNUMBER('Нормы и нормо-часы'!L875),ROUNDUP('Нормы и нормо-часы'!L875/(1-$F$3),0),0)))</f>
        <v>1380</v>
      </c>
      <c r="J874" s="10">
        <f t="shared" si="262"/>
        <v>0</v>
      </c>
      <c r="K874" s="10">
        <f t="shared" si="263"/>
        <v>0</v>
      </c>
      <c r="L874" s="8">
        <v>744</v>
      </c>
      <c r="M874" s="8">
        <v>856</v>
      </c>
      <c r="N874" s="10">
        <f t="shared" si="264"/>
        <v>0.38</v>
      </c>
      <c r="O874" s="10">
        <f t="shared" si="265"/>
        <v>0.37971014492753624</v>
      </c>
      <c r="P874" s="8">
        <f t="shared" si="266"/>
        <v>456</v>
      </c>
      <c r="Q874" s="8">
        <f t="shared" si="267"/>
        <v>524</v>
      </c>
      <c r="R874" s="8">
        <v>664.13</v>
      </c>
      <c r="S874" s="8">
        <v>896.58</v>
      </c>
      <c r="T874" s="11">
        <f t="shared" si="268"/>
        <v>0.74714999999999998</v>
      </c>
      <c r="U874" s="7" t="s">
        <v>2561</v>
      </c>
      <c r="V874" s="7" t="s">
        <v>2562</v>
      </c>
    </row>
    <row r="875" spans="1:22" x14ac:dyDescent="0.25">
      <c r="A875" s="7" t="s">
        <v>2563</v>
      </c>
      <c r="B875" s="7" t="s">
        <v>2564</v>
      </c>
      <c r="C875" s="7" t="s">
        <v>177</v>
      </c>
      <c r="D875" s="7"/>
      <c r="E875" s="7" t="s">
        <v>468</v>
      </c>
      <c r="F875" s="8">
        <v>1200</v>
      </c>
      <c r="G875" s="8">
        <v>1380</v>
      </c>
      <c r="H875" s="9">
        <f>IF(OR(F875="",F875=0),"",MAX(F875,IF(ISNUMBER('Нормы и нормо-часы'!K876),ROUNDUP('Нормы и нормо-часы'!K876/(1-$F$3),0),0)))</f>
        <v>1200</v>
      </c>
      <c r="I875" s="9">
        <f>IF(OR(G875="",G875=0),"",MAX(G875,IF(ISNUMBER('Нормы и нормо-часы'!L876),ROUNDUP('Нормы и нормо-часы'!L876/(1-$F$3),0),0)))</f>
        <v>1380</v>
      </c>
      <c r="J875" s="10">
        <f t="shared" si="262"/>
        <v>0</v>
      </c>
      <c r="K875" s="10">
        <f t="shared" si="263"/>
        <v>0</v>
      </c>
      <c r="L875" s="8">
        <v>744</v>
      </c>
      <c r="M875" s="8">
        <v>856</v>
      </c>
      <c r="N875" s="10">
        <f t="shared" si="264"/>
        <v>0.38</v>
      </c>
      <c r="O875" s="10">
        <f t="shared" si="265"/>
        <v>0.37971014492753624</v>
      </c>
      <c r="P875" s="8">
        <f t="shared" si="266"/>
        <v>456</v>
      </c>
      <c r="Q875" s="8">
        <f t="shared" si="267"/>
        <v>524</v>
      </c>
      <c r="R875" s="8">
        <v>664.13</v>
      </c>
      <c r="S875" s="8">
        <v>896.58</v>
      </c>
      <c r="T875" s="11">
        <f t="shared" si="268"/>
        <v>0.74714999999999998</v>
      </c>
      <c r="U875" s="7" t="s">
        <v>2565</v>
      </c>
      <c r="V875" s="7" t="s">
        <v>2566</v>
      </c>
    </row>
    <row r="876" spans="1:22" x14ac:dyDescent="0.25">
      <c r="A876" s="7" t="s">
        <v>2567</v>
      </c>
      <c r="B876" s="7" t="s">
        <v>2568</v>
      </c>
      <c r="C876" s="7" t="s">
        <v>177</v>
      </c>
      <c r="D876" s="7"/>
      <c r="E876" s="7" t="s">
        <v>468</v>
      </c>
      <c r="F876" s="8">
        <v>1500</v>
      </c>
      <c r="G876" s="8">
        <v>1725</v>
      </c>
      <c r="H876" s="9">
        <f>IF(OR(F876="",F876=0),"",MAX(F876,IF(ISNUMBER('Нормы и нормо-часы'!K877),ROUNDUP('Нормы и нормо-часы'!K877/(1-$F$3),0),0)))</f>
        <v>1500</v>
      </c>
      <c r="I876" s="9">
        <f>IF(OR(G876="",G876=0),"",MAX(G876,IF(ISNUMBER('Нормы и нормо-часы'!L877),ROUNDUP('Нормы и нормо-часы'!L877/(1-$F$3),0),0)))</f>
        <v>1725</v>
      </c>
      <c r="J876" s="10">
        <f t="shared" si="262"/>
        <v>0</v>
      </c>
      <c r="K876" s="10">
        <f t="shared" si="263"/>
        <v>0</v>
      </c>
      <c r="L876" s="8">
        <v>930</v>
      </c>
      <c r="M876" s="8">
        <v>1069</v>
      </c>
      <c r="N876" s="10">
        <f t="shared" si="264"/>
        <v>0.38</v>
      </c>
      <c r="O876" s="10">
        <f t="shared" si="265"/>
        <v>0.38028985507246377</v>
      </c>
      <c r="P876" s="8">
        <f t="shared" si="266"/>
        <v>570</v>
      </c>
      <c r="Q876" s="8">
        <f t="shared" si="267"/>
        <v>656</v>
      </c>
      <c r="R876" s="8">
        <v>602.89</v>
      </c>
      <c r="S876" s="8">
        <v>813.9</v>
      </c>
      <c r="T876" s="11">
        <f t="shared" si="268"/>
        <v>0.54259999999999997</v>
      </c>
      <c r="U876" s="7" t="s">
        <v>2565</v>
      </c>
      <c r="V876" s="7" t="s">
        <v>2569</v>
      </c>
    </row>
    <row r="877" spans="1:22" x14ac:dyDescent="0.25">
      <c r="A877" s="7" t="s">
        <v>2570</v>
      </c>
      <c r="B877" s="7" t="s">
        <v>2571</v>
      </c>
      <c r="C877" s="7" t="s">
        <v>177</v>
      </c>
      <c r="D877" s="7"/>
      <c r="E877" s="7" t="s">
        <v>468</v>
      </c>
      <c r="F877" s="8">
        <v>2300</v>
      </c>
      <c r="G877" s="8">
        <v>2645</v>
      </c>
      <c r="H877" s="9">
        <f>IF(OR(F877="",F877=0),"",MAX(F877,IF(ISNUMBER('Нормы и нормо-часы'!K878),ROUNDUP('Нормы и нормо-часы'!K878/(1-$F$3),0),0)))</f>
        <v>2300</v>
      </c>
      <c r="I877" s="9">
        <f>IF(OR(G877="",G877=0),"",MAX(G877,IF(ISNUMBER('Нормы и нормо-часы'!L878),ROUNDUP('Нормы и нормо-часы'!L878/(1-$F$3),0),0)))</f>
        <v>2720</v>
      </c>
      <c r="J877" s="10">
        <f t="shared" si="262"/>
        <v>0</v>
      </c>
      <c r="K877" s="10">
        <f t="shared" si="263"/>
        <v>2.8355387523629538E-2</v>
      </c>
      <c r="L877" s="8">
        <v>1426</v>
      </c>
      <c r="M877" s="8">
        <v>1640</v>
      </c>
      <c r="N877" s="10">
        <f t="shared" si="264"/>
        <v>0.38</v>
      </c>
      <c r="O877" s="10">
        <f t="shared" si="265"/>
        <v>0.39705882352941174</v>
      </c>
      <c r="P877" s="8">
        <f t="shared" si="266"/>
        <v>874</v>
      </c>
      <c r="Q877" s="8">
        <f t="shared" si="267"/>
        <v>1080</v>
      </c>
      <c r="R877" s="8">
        <v>2565.44</v>
      </c>
      <c r="S877" s="8">
        <v>3463.34</v>
      </c>
      <c r="T877" s="11">
        <f t="shared" si="268"/>
        <v>1.5058</v>
      </c>
      <c r="U877" s="7" t="s">
        <v>2572</v>
      </c>
      <c r="V877" s="7"/>
    </row>
    <row r="878" spans="1:22" x14ac:dyDescent="0.25">
      <c r="A878" s="7" t="s">
        <v>2573</v>
      </c>
      <c r="B878" s="7" t="s">
        <v>2574</v>
      </c>
      <c r="C878" s="7" t="s">
        <v>177</v>
      </c>
      <c r="D878" s="7"/>
      <c r="E878" s="7" t="s">
        <v>468</v>
      </c>
      <c r="F878" s="8">
        <v>900</v>
      </c>
      <c r="G878" s="8">
        <v>1035</v>
      </c>
      <c r="H878" s="9">
        <f>IF(OR(F878="",F878=0),"",MAX(F878,IF(ISNUMBER('Нормы и нормо-часы'!K879),ROUNDUP('Нормы и нормо-часы'!K879/(1-$F$3),0),0)))</f>
        <v>900</v>
      </c>
      <c r="I878" s="9">
        <f>IF(OR(G878="",G878=0),"",MAX(G878,IF(ISNUMBER('Нормы и нормо-часы'!L879),ROUNDUP('Нормы и нормо-часы'!L879/(1-$F$3),0),0)))</f>
        <v>1035</v>
      </c>
      <c r="J878" s="10">
        <f t="shared" si="262"/>
        <v>0</v>
      </c>
      <c r="K878" s="10">
        <f t="shared" si="263"/>
        <v>0</v>
      </c>
      <c r="L878" s="8">
        <v>558</v>
      </c>
      <c r="M878" s="8">
        <v>642</v>
      </c>
      <c r="N878" s="10">
        <f t="shared" si="264"/>
        <v>0.38</v>
      </c>
      <c r="O878" s="10">
        <f t="shared" si="265"/>
        <v>0.37971014492753624</v>
      </c>
      <c r="P878" s="8">
        <f t="shared" si="266"/>
        <v>342</v>
      </c>
      <c r="Q878" s="8">
        <f t="shared" si="267"/>
        <v>393</v>
      </c>
      <c r="R878" s="8">
        <v>674.48</v>
      </c>
      <c r="S878" s="8">
        <v>910.55</v>
      </c>
      <c r="T878" s="11">
        <f t="shared" si="268"/>
        <v>1.0117222222222222</v>
      </c>
      <c r="U878" s="7" t="s">
        <v>2565</v>
      </c>
      <c r="V878" s="7"/>
    </row>
    <row r="879" spans="1:22" x14ac:dyDescent="0.25">
      <c r="A879" s="7" t="s">
        <v>2575</v>
      </c>
      <c r="B879" s="7" t="s">
        <v>2576</v>
      </c>
      <c r="C879" s="7" t="s">
        <v>177</v>
      </c>
      <c r="D879" s="7"/>
      <c r="E879" s="7" t="s">
        <v>468</v>
      </c>
      <c r="F879" s="8">
        <v>900</v>
      </c>
      <c r="G879" s="8">
        <v>1035</v>
      </c>
      <c r="H879" s="9">
        <f>IF(OR(F879="",F879=0),"",MAX(F879,IF(ISNUMBER('Нормы и нормо-часы'!K880),ROUNDUP('Нормы и нормо-часы'!K880/(1-$F$3),0),0)))</f>
        <v>900</v>
      </c>
      <c r="I879" s="9">
        <f>IF(OR(G879="",G879=0),"",MAX(G879,IF(ISNUMBER('Нормы и нормо-часы'!L880),ROUNDUP('Нормы и нормо-часы'!L880/(1-$F$3),0),0)))</f>
        <v>1035</v>
      </c>
      <c r="J879" s="10">
        <f t="shared" si="262"/>
        <v>0</v>
      </c>
      <c r="K879" s="10">
        <f t="shared" si="263"/>
        <v>0</v>
      </c>
      <c r="L879" s="8">
        <v>558</v>
      </c>
      <c r="M879" s="8">
        <v>642</v>
      </c>
      <c r="N879" s="10">
        <f t="shared" si="264"/>
        <v>0.38</v>
      </c>
      <c r="O879" s="10">
        <f t="shared" si="265"/>
        <v>0.37971014492753624</v>
      </c>
      <c r="P879" s="8">
        <f t="shared" si="266"/>
        <v>342</v>
      </c>
      <c r="Q879" s="8">
        <f t="shared" si="267"/>
        <v>393</v>
      </c>
      <c r="R879" s="8">
        <v>721.92</v>
      </c>
      <c r="S879" s="8">
        <v>974.59</v>
      </c>
      <c r="T879" s="11">
        <f t="shared" si="268"/>
        <v>1.0828777777777778</v>
      </c>
      <c r="U879" s="7" t="s">
        <v>2565</v>
      </c>
      <c r="V879" s="7"/>
    </row>
    <row r="880" spans="1:22" x14ac:dyDescent="0.25">
      <c r="A880" s="7" t="s">
        <v>2577</v>
      </c>
      <c r="B880" s="7" t="s">
        <v>2578</v>
      </c>
      <c r="C880" s="7" t="s">
        <v>177</v>
      </c>
      <c r="D880" s="7"/>
      <c r="E880" s="7" t="s">
        <v>468</v>
      </c>
      <c r="F880" s="8">
        <v>1600</v>
      </c>
      <c r="G880" s="8">
        <v>1840</v>
      </c>
      <c r="H880" s="9">
        <f>IF(OR(F880="",F880=0),"",MAX(F880,IF(ISNUMBER('Нормы и нормо-часы'!K881),ROUNDUP('Нормы и нормо-часы'!K881/(1-$F$3),0),0)))</f>
        <v>1600</v>
      </c>
      <c r="I880" s="9">
        <f>IF(OR(G880="",G880=0),"",MAX(G880,IF(ISNUMBER('Нормы и нормо-часы'!L881),ROUNDUP('Нормы и нормо-часы'!L881/(1-$F$3),0),0)))</f>
        <v>1904</v>
      </c>
      <c r="J880" s="10">
        <f t="shared" si="262"/>
        <v>0</v>
      </c>
      <c r="K880" s="10">
        <f t="shared" si="263"/>
        <v>3.4782608695652195E-2</v>
      </c>
      <c r="L880" s="8">
        <v>992</v>
      </c>
      <c r="M880" s="8">
        <v>1141</v>
      </c>
      <c r="N880" s="10">
        <f t="shared" si="264"/>
        <v>0.38</v>
      </c>
      <c r="O880" s="10">
        <f t="shared" si="265"/>
        <v>0.40073529411764708</v>
      </c>
      <c r="P880" s="8">
        <f t="shared" si="266"/>
        <v>608</v>
      </c>
      <c r="Q880" s="8">
        <f t="shared" si="267"/>
        <v>763</v>
      </c>
      <c r="R880" s="8">
        <v>1675.36</v>
      </c>
      <c r="S880" s="8">
        <v>2261.7399999999998</v>
      </c>
      <c r="T880" s="11">
        <f t="shared" si="268"/>
        <v>1.4135874999999998</v>
      </c>
      <c r="U880" s="7" t="s">
        <v>2579</v>
      </c>
      <c r="V880" s="7"/>
    </row>
    <row r="881" spans="1:22" x14ac:dyDescent="0.25">
      <c r="A881" s="7" t="s">
        <v>2580</v>
      </c>
      <c r="B881" s="7" t="s">
        <v>2581</v>
      </c>
      <c r="C881" s="7" t="s">
        <v>177</v>
      </c>
      <c r="D881" s="7"/>
      <c r="E881" s="7" t="s">
        <v>468</v>
      </c>
      <c r="F881" s="8">
        <v>450</v>
      </c>
      <c r="G881" s="8">
        <v>518</v>
      </c>
      <c r="H881" s="9">
        <f>IF(OR(F881="",F881=0),"",MAX(F881,IF(ISNUMBER('Нормы и нормо-часы'!K882),ROUNDUP('Нормы и нормо-часы'!K882/(1-$F$3),0),0)))</f>
        <v>450</v>
      </c>
      <c r="I881" s="9">
        <f>IF(OR(G881="",G881=0),"",MAX(G881,IF(ISNUMBER('Нормы и нормо-часы'!L882),ROUNDUP('Нормы и нормо-часы'!L882/(1-$F$3),0),0)))</f>
        <v>518</v>
      </c>
      <c r="J881" s="10">
        <f t="shared" si="262"/>
        <v>0</v>
      </c>
      <c r="K881" s="10">
        <f t="shared" si="263"/>
        <v>0</v>
      </c>
      <c r="L881" s="8">
        <v>279</v>
      </c>
      <c r="M881" s="8">
        <v>321</v>
      </c>
      <c r="N881" s="10">
        <f t="shared" si="264"/>
        <v>0.38</v>
      </c>
      <c r="O881" s="10">
        <f t="shared" si="265"/>
        <v>0.38030888030888033</v>
      </c>
      <c r="P881" s="8">
        <f t="shared" si="266"/>
        <v>171</v>
      </c>
      <c r="Q881" s="8">
        <f t="shared" si="267"/>
        <v>197</v>
      </c>
      <c r="R881" s="8">
        <v>425.36</v>
      </c>
      <c r="S881" s="8">
        <v>574.24</v>
      </c>
      <c r="T881" s="11">
        <f t="shared" si="268"/>
        <v>1.2760888888888888</v>
      </c>
      <c r="U881" s="7" t="s">
        <v>2582</v>
      </c>
      <c r="V881" s="7"/>
    </row>
    <row r="882" spans="1:22" x14ac:dyDescent="0.25">
      <c r="A882" s="7" t="s">
        <v>2583</v>
      </c>
      <c r="B882" s="7" t="s">
        <v>2584</v>
      </c>
      <c r="C882" s="7" t="s">
        <v>177</v>
      </c>
      <c r="D882" s="7"/>
      <c r="E882" s="7" t="s">
        <v>468</v>
      </c>
      <c r="F882" s="8">
        <v>4500</v>
      </c>
      <c r="G882" s="8">
        <v>5175</v>
      </c>
      <c r="H882" s="9">
        <f>IF(OR(F882="",F882=0),"",MAX(F882,IF(ISNUMBER('Нормы и нормо-часы'!K883),ROUNDUP('Нормы и нормо-часы'!K883/(1-$F$3),0),0)))</f>
        <v>4500</v>
      </c>
      <c r="I882" s="9">
        <f>IF(OR(G882="",G882=0),"",MAX(G882,IF(ISNUMBER('Нормы и нормо-часы'!L883),ROUNDUP('Нормы и нормо-часы'!L883/(1-$F$3),0),0)))</f>
        <v>5175</v>
      </c>
      <c r="J882" s="10">
        <f t="shared" si="262"/>
        <v>0</v>
      </c>
      <c r="K882" s="10">
        <f t="shared" si="263"/>
        <v>0</v>
      </c>
      <c r="L882" s="8">
        <v>2790</v>
      </c>
      <c r="M882" s="8">
        <v>3208</v>
      </c>
      <c r="N882" s="10">
        <f t="shared" si="264"/>
        <v>0.38</v>
      </c>
      <c r="O882" s="10">
        <f t="shared" si="265"/>
        <v>0.38009661835748793</v>
      </c>
      <c r="P882" s="8">
        <f t="shared" si="266"/>
        <v>1710</v>
      </c>
      <c r="Q882" s="8">
        <f t="shared" si="267"/>
        <v>1967</v>
      </c>
      <c r="R882" s="8">
        <v>4554.28</v>
      </c>
      <c r="S882" s="8">
        <v>6148.28</v>
      </c>
      <c r="T882" s="11">
        <f t="shared" si="268"/>
        <v>1.3662844444444444</v>
      </c>
      <c r="U882" s="7" t="s">
        <v>2585</v>
      </c>
      <c r="V882" s="7"/>
    </row>
    <row r="883" spans="1:22" x14ac:dyDescent="0.25">
      <c r="A883" s="7" t="s">
        <v>2586</v>
      </c>
      <c r="B883" s="7" t="s">
        <v>2587</v>
      </c>
      <c r="C883" s="7" t="s">
        <v>177</v>
      </c>
      <c r="D883" s="7"/>
      <c r="E883" s="7" t="s">
        <v>468</v>
      </c>
      <c r="F883" s="8">
        <v>2500</v>
      </c>
      <c r="G883" s="8">
        <v>2875</v>
      </c>
      <c r="H883" s="9">
        <f>IF(OR(F883="",F883=0),"",MAX(F883,IF(ISNUMBER('Нормы и нормо-часы'!K884),ROUNDUP('Нормы и нормо-часы'!K884/(1-$F$3),0),0)))</f>
        <v>2500</v>
      </c>
      <c r="I883" s="9">
        <f>IF(OR(G883="",G883=0),"",MAX(G883,IF(ISNUMBER('Нормы и нормо-часы'!L884),ROUNDUP('Нормы и нормо-часы'!L884/(1-$F$3),0),0)))</f>
        <v>2875</v>
      </c>
      <c r="J883" s="10">
        <f t="shared" si="262"/>
        <v>0</v>
      </c>
      <c r="K883" s="10">
        <f t="shared" si="263"/>
        <v>0</v>
      </c>
      <c r="L883" s="8">
        <v>1550</v>
      </c>
      <c r="M883" s="8">
        <v>1782</v>
      </c>
      <c r="N883" s="10">
        <f t="shared" si="264"/>
        <v>0.38</v>
      </c>
      <c r="O883" s="10">
        <f t="shared" si="265"/>
        <v>0.38017391304347825</v>
      </c>
      <c r="P883" s="8">
        <f t="shared" si="266"/>
        <v>950</v>
      </c>
      <c r="Q883" s="8">
        <f t="shared" si="267"/>
        <v>1093</v>
      </c>
      <c r="R883" s="8">
        <v>1571.4</v>
      </c>
      <c r="S883" s="8">
        <v>2121.39</v>
      </c>
      <c r="T883" s="11">
        <f t="shared" si="268"/>
        <v>0.84855599999999998</v>
      </c>
      <c r="U883" s="7" t="s">
        <v>2588</v>
      </c>
      <c r="V883" s="7"/>
    </row>
    <row r="884" spans="1:22" x14ac:dyDescent="0.25">
      <c r="A884" s="7" t="s">
        <v>2589</v>
      </c>
      <c r="B884" s="7" t="s">
        <v>2590</v>
      </c>
      <c r="C884" s="7" t="s">
        <v>177</v>
      </c>
      <c r="D884" s="7"/>
      <c r="E884" s="7" t="s">
        <v>468</v>
      </c>
      <c r="F884" s="8">
        <v>3500</v>
      </c>
      <c r="G884" s="8">
        <v>4025</v>
      </c>
      <c r="H884" s="9">
        <f>IF(OR(F884="",F884=0),"",MAX(F884,IF(ISNUMBER('Нормы и нормо-часы'!K885),ROUNDUP('Нормы и нормо-часы'!K885/(1-$F$3),0),0)))</f>
        <v>3500</v>
      </c>
      <c r="I884" s="9">
        <f>IF(OR(G884="",G884=0),"",MAX(G884,IF(ISNUMBER('Нормы и нормо-часы'!L885),ROUNDUP('Нормы и нормо-часы'!L885/(1-$F$3),0),0)))</f>
        <v>4025</v>
      </c>
      <c r="J884" s="10">
        <f t="shared" si="262"/>
        <v>0</v>
      </c>
      <c r="K884" s="10">
        <f t="shared" si="263"/>
        <v>0</v>
      </c>
      <c r="L884" s="8">
        <v>2170</v>
      </c>
      <c r="M884" s="8">
        <v>2495</v>
      </c>
      <c r="N884" s="10">
        <f t="shared" si="264"/>
        <v>0.38</v>
      </c>
      <c r="O884" s="10">
        <f t="shared" si="265"/>
        <v>0.38012422360248449</v>
      </c>
      <c r="P884" s="8">
        <f t="shared" si="266"/>
        <v>1330</v>
      </c>
      <c r="Q884" s="8">
        <f t="shared" si="267"/>
        <v>1530</v>
      </c>
      <c r="R884" s="8">
        <v>4452</v>
      </c>
      <c r="S884" s="8">
        <v>6010.2</v>
      </c>
      <c r="T884" s="11">
        <f t="shared" si="268"/>
        <v>1.7171999999999998</v>
      </c>
      <c r="U884" s="7" t="s">
        <v>2591</v>
      </c>
      <c r="V884" s="7"/>
    </row>
    <row r="885" spans="1:22" x14ac:dyDescent="0.25">
      <c r="A885" s="7" t="s">
        <v>2592</v>
      </c>
      <c r="B885" s="7" t="s">
        <v>2593</v>
      </c>
      <c r="C885" s="7" t="s">
        <v>177</v>
      </c>
      <c r="D885" s="7"/>
      <c r="E885" s="7" t="s">
        <v>468</v>
      </c>
      <c r="F885" s="8">
        <v>45000</v>
      </c>
      <c r="G885" s="8">
        <v>51750</v>
      </c>
      <c r="H885" s="9">
        <f>IF(OR(F885="",F885=0),"",MAX(F885,IF(ISNUMBER('Нормы и нормо-часы'!K886),ROUNDUP('Нормы и нормо-часы'!K886/(1-$F$3),0),0)))</f>
        <v>45000</v>
      </c>
      <c r="I885" s="9">
        <f>IF(OR(G885="",G885=0),"",MAX(G885,IF(ISNUMBER('Нормы и нормо-часы'!L886),ROUNDUP('Нормы и нормо-часы'!L886/(1-$F$3),0),0)))</f>
        <v>51750</v>
      </c>
      <c r="J885" s="10">
        <f t="shared" si="262"/>
        <v>0</v>
      </c>
      <c r="K885" s="10">
        <f t="shared" si="263"/>
        <v>0</v>
      </c>
      <c r="L885" s="8">
        <v>27000</v>
      </c>
      <c r="M885" s="8">
        <v>31050</v>
      </c>
      <c r="N885" s="10">
        <f t="shared" si="264"/>
        <v>0.4</v>
      </c>
      <c r="O885" s="10">
        <f t="shared" si="265"/>
        <v>0.4</v>
      </c>
      <c r="P885" s="8">
        <f t="shared" si="266"/>
        <v>18000</v>
      </c>
      <c r="Q885" s="8">
        <f t="shared" si="267"/>
        <v>20700</v>
      </c>
      <c r="R885" s="8">
        <v>54131.02</v>
      </c>
      <c r="S885" s="8">
        <v>73076.88</v>
      </c>
      <c r="T885" s="11">
        <f t="shared" si="268"/>
        <v>1.6239306666666669</v>
      </c>
      <c r="U885" s="7" t="s">
        <v>2594</v>
      </c>
      <c r="V885" s="7" t="s">
        <v>2595</v>
      </c>
    </row>
    <row r="886" spans="1:22" x14ac:dyDescent="0.25">
      <c r="A886" s="7" t="s">
        <v>2596</v>
      </c>
      <c r="B886" s="7" t="s">
        <v>2597</v>
      </c>
      <c r="C886" s="7" t="s">
        <v>177</v>
      </c>
      <c r="D886" s="7"/>
      <c r="E886" s="7" t="s">
        <v>468</v>
      </c>
      <c r="F886" s="8">
        <v>35000</v>
      </c>
      <c r="G886" s="8">
        <v>40250</v>
      </c>
      <c r="H886" s="9">
        <f>IF(OR(F886="",F886=0),"",MAX(F886,IF(ISNUMBER('Нормы и нормо-часы'!K887),ROUNDUP('Нормы и нормо-часы'!K887/(1-$F$3),0),0)))</f>
        <v>35000</v>
      </c>
      <c r="I886" s="9">
        <f>IF(OR(G886="",G886=0),"",MAX(G886,IF(ISNUMBER('Нормы и нормо-часы'!L887),ROUNDUP('Нормы и нормо-часы'!L887/(1-$F$3),0),0)))</f>
        <v>40250</v>
      </c>
      <c r="J886" s="10">
        <f t="shared" si="262"/>
        <v>0</v>
      </c>
      <c r="K886" s="10">
        <f t="shared" si="263"/>
        <v>0</v>
      </c>
      <c r="L886" s="8">
        <v>21000</v>
      </c>
      <c r="M886" s="8">
        <v>24150</v>
      </c>
      <c r="N886" s="10">
        <f t="shared" si="264"/>
        <v>0.4</v>
      </c>
      <c r="O886" s="10">
        <f t="shared" si="265"/>
        <v>0.4</v>
      </c>
      <c r="P886" s="8">
        <f t="shared" si="266"/>
        <v>14000</v>
      </c>
      <c r="Q886" s="8">
        <f t="shared" si="267"/>
        <v>16100</v>
      </c>
      <c r="R886" s="8">
        <v>45325.93</v>
      </c>
      <c r="S886" s="8">
        <v>61190.01</v>
      </c>
      <c r="T886" s="11">
        <f t="shared" si="268"/>
        <v>1.748286</v>
      </c>
      <c r="U886" s="7" t="s">
        <v>2598</v>
      </c>
      <c r="V886" s="7" t="s">
        <v>2599</v>
      </c>
    </row>
    <row r="887" spans="1:22" x14ac:dyDescent="0.25">
      <c r="A887" s="7" t="s">
        <v>2600</v>
      </c>
      <c r="B887" s="7" t="s">
        <v>2601</v>
      </c>
      <c r="C887" s="7" t="s">
        <v>177</v>
      </c>
      <c r="D887" s="7"/>
      <c r="E887" s="7" t="s">
        <v>468</v>
      </c>
      <c r="F887" s="8">
        <v>5500</v>
      </c>
      <c r="G887" s="8">
        <v>6325</v>
      </c>
      <c r="H887" s="9">
        <f>IF(OR(F887="",F887=0),"",MAX(F887,IF(ISNUMBER('Нормы и нормо-часы'!K888),ROUNDUP('Нормы и нормо-часы'!K888/(1-$F$3),0),0)))</f>
        <v>5500</v>
      </c>
      <c r="I887" s="9">
        <f>IF(OR(G887="",G887=0),"",MAX(G887,IF(ISNUMBER('Нормы и нормо-часы'!L888),ROUNDUP('Нормы и нормо-часы'!L888/(1-$F$3),0),0)))</f>
        <v>6325</v>
      </c>
      <c r="J887" s="10">
        <f t="shared" si="262"/>
        <v>0</v>
      </c>
      <c r="K887" s="10">
        <f t="shared" si="263"/>
        <v>0</v>
      </c>
      <c r="L887" s="8">
        <v>3410</v>
      </c>
      <c r="M887" s="8">
        <v>3921</v>
      </c>
      <c r="N887" s="10">
        <f t="shared" si="264"/>
        <v>0.38</v>
      </c>
      <c r="O887" s="10">
        <f t="shared" si="265"/>
        <v>0.3800790513833992</v>
      </c>
      <c r="P887" s="8">
        <f t="shared" si="266"/>
        <v>2090</v>
      </c>
      <c r="Q887" s="8">
        <f t="shared" si="267"/>
        <v>2404</v>
      </c>
      <c r="R887" s="8">
        <v>8873.7900000000009</v>
      </c>
      <c r="S887" s="8">
        <v>11979.62</v>
      </c>
      <c r="T887" s="11">
        <f t="shared" si="268"/>
        <v>2.1781127272727274</v>
      </c>
      <c r="U887" s="7" t="s">
        <v>2602</v>
      </c>
      <c r="V887" s="7" t="s">
        <v>2603</v>
      </c>
    </row>
    <row r="888" spans="1:22" x14ac:dyDescent="0.25">
      <c r="A888" s="7" t="s">
        <v>2604</v>
      </c>
      <c r="B888" s="7" t="s">
        <v>2605</v>
      </c>
      <c r="C888" s="7" t="s">
        <v>177</v>
      </c>
      <c r="D888" s="7"/>
      <c r="E888" s="7" t="s">
        <v>468</v>
      </c>
      <c r="F888" s="8">
        <v>600</v>
      </c>
      <c r="G888" s="8">
        <v>690</v>
      </c>
      <c r="H888" s="9">
        <f>IF(OR(F888="",F888=0),"",MAX(F888,IF(ISNUMBER('Нормы и нормо-часы'!K889),ROUNDUP('Нормы и нормо-часы'!K889/(1-$F$3),0),0)))</f>
        <v>600</v>
      </c>
      <c r="I888" s="9">
        <f>IF(OR(G888="",G888=0),"",MAX(G888,IF(ISNUMBER('Нормы и нормо-часы'!L889),ROUNDUP('Нормы и нормо-часы'!L889/(1-$F$3),0),0)))</f>
        <v>690</v>
      </c>
      <c r="J888" s="10">
        <f t="shared" si="262"/>
        <v>0</v>
      </c>
      <c r="K888" s="10">
        <f t="shared" si="263"/>
        <v>0</v>
      </c>
      <c r="L888" s="8">
        <v>372</v>
      </c>
      <c r="M888" s="8">
        <v>428</v>
      </c>
      <c r="N888" s="10">
        <f t="shared" si="264"/>
        <v>0.38</v>
      </c>
      <c r="O888" s="10">
        <f t="shared" si="265"/>
        <v>0.37971014492753624</v>
      </c>
      <c r="P888" s="8">
        <f t="shared" si="266"/>
        <v>228</v>
      </c>
      <c r="Q888" s="8">
        <f t="shared" si="267"/>
        <v>262</v>
      </c>
      <c r="R888" s="8">
        <v>419.57</v>
      </c>
      <c r="S888" s="8">
        <v>566.41999999999996</v>
      </c>
      <c r="T888" s="11">
        <f t="shared" si="268"/>
        <v>0.94403333333333328</v>
      </c>
      <c r="U888" s="7" t="s">
        <v>2606</v>
      </c>
      <c r="V888" s="7"/>
    </row>
    <row r="889" spans="1:22" x14ac:dyDescent="0.25">
      <c r="A889" s="7" t="s">
        <v>2607</v>
      </c>
      <c r="B889" s="7" t="s">
        <v>2608</v>
      </c>
      <c r="C889" s="7" t="s">
        <v>177</v>
      </c>
      <c r="D889" s="7"/>
      <c r="E889" s="7" t="s">
        <v>468</v>
      </c>
      <c r="F889" s="8">
        <v>1100</v>
      </c>
      <c r="G889" s="8">
        <v>1265</v>
      </c>
      <c r="H889" s="9">
        <f>IF(OR(F889="",F889=0),"",MAX(F889,IF(ISNUMBER('Нормы и нормо-часы'!K890),ROUNDUP('Нормы и нормо-часы'!K890/(1-$F$3),0),0)))</f>
        <v>1100</v>
      </c>
      <c r="I889" s="9">
        <f>IF(OR(G889="",G889=0),"",MAX(G889,IF(ISNUMBER('Нормы и нормо-часы'!L890),ROUNDUP('Нормы и нормо-часы'!L890/(1-$F$3),0),0)))</f>
        <v>1265</v>
      </c>
      <c r="J889" s="10">
        <f t="shared" si="262"/>
        <v>0</v>
      </c>
      <c r="K889" s="10">
        <f t="shared" si="263"/>
        <v>0</v>
      </c>
      <c r="L889" s="8">
        <v>682</v>
      </c>
      <c r="M889" s="8">
        <v>784</v>
      </c>
      <c r="N889" s="10">
        <f t="shared" si="264"/>
        <v>0.38</v>
      </c>
      <c r="O889" s="10">
        <f t="shared" si="265"/>
        <v>0.38023715415019765</v>
      </c>
      <c r="P889" s="8">
        <f t="shared" si="266"/>
        <v>418</v>
      </c>
      <c r="Q889" s="8">
        <f t="shared" si="267"/>
        <v>481</v>
      </c>
      <c r="R889" s="8">
        <v>419.57</v>
      </c>
      <c r="S889" s="8">
        <v>566.41999999999996</v>
      </c>
      <c r="T889" s="11">
        <f t="shared" si="268"/>
        <v>0.51492727272727268</v>
      </c>
      <c r="U889" s="7" t="s">
        <v>2609</v>
      </c>
      <c r="V889" s="7" t="s">
        <v>2610</v>
      </c>
    </row>
    <row r="890" spans="1:22" x14ac:dyDescent="0.25">
      <c r="A890" s="7" t="s">
        <v>2611</v>
      </c>
      <c r="B890" s="7" t="s">
        <v>2612</v>
      </c>
      <c r="C890" s="7" t="s">
        <v>177</v>
      </c>
      <c r="D890" s="7"/>
      <c r="E890" s="7" t="s">
        <v>392</v>
      </c>
      <c r="F890" s="8">
        <v>1500</v>
      </c>
      <c r="G890" s="8">
        <v>1725</v>
      </c>
      <c r="H890" s="9">
        <f>IF(OR(F890="",F890=0),"",MAX(F890,IF(ISNUMBER('Нормы и нормо-часы'!K891),ROUNDUP('Нормы и нормо-часы'!K891/(1-$F$3),0),0)))</f>
        <v>1500</v>
      </c>
      <c r="I890" s="9">
        <f>IF(OR(G890="",G890=0),"",MAX(G890,IF(ISNUMBER('Нормы и нормо-часы'!L891),ROUNDUP('Нормы и нормо-часы'!L891/(1-$F$3),0),0)))</f>
        <v>1725</v>
      </c>
      <c r="J890" s="10">
        <f t="shared" si="262"/>
        <v>0</v>
      </c>
      <c r="K890" s="10">
        <f t="shared" si="263"/>
        <v>0</v>
      </c>
      <c r="L890" s="8">
        <v>930</v>
      </c>
      <c r="M890" s="8">
        <v>1069</v>
      </c>
      <c r="N890" s="10">
        <f t="shared" si="264"/>
        <v>0.38</v>
      </c>
      <c r="O890" s="10">
        <f t="shared" si="265"/>
        <v>0.38028985507246377</v>
      </c>
      <c r="P890" s="8">
        <f t="shared" si="266"/>
        <v>570</v>
      </c>
      <c r="Q890" s="8">
        <f t="shared" si="267"/>
        <v>656</v>
      </c>
      <c r="R890" s="8">
        <v>1729.79</v>
      </c>
      <c r="S890" s="8">
        <v>2335.2199999999998</v>
      </c>
      <c r="T890" s="11">
        <f t="shared" si="268"/>
        <v>1.5568133333333332</v>
      </c>
      <c r="U890" s="7" t="s">
        <v>100</v>
      </c>
      <c r="V890" s="7"/>
    </row>
    <row r="891" spans="1:22" x14ac:dyDescent="0.25">
      <c r="A891" s="7" t="s">
        <v>2613</v>
      </c>
      <c r="B891" s="7" t="s">
        <v>2614</v>
      </c>
      <c r="C891" s="7" t="s">
        <v>177</v>
      </c>
      <c r="D891" s="7"/>
      <c r="E891" s="7" t="s">
        <v>468</v>
      </c>
      <c r="F891" s="8">
        <v>3000</v>
      </c>
      <c r="G891" s="8">
        <v>3450</v>
      </c>
      <c r="H891" s="9">
        <f>IF(OR(F891="",F891=0),"",MAX(F891,IF(ISNUMBER('Нормы и нормо-часы'!K892),ROUNDUP('Нормы и нормо-часы'!K892/(1-$F$3),0),0)))</f>
        <v>3000</v>
      </c>
      <c r="I891" s="9">
        <f>IF(OR(G891="",G891=0),"",MAX(G891,IF(ISNUMBER('Нормы и нормо-часы'!L892),ROUNDUP('Нормы и нормо-часы'!L892/(1-$F$3),0),0)))</f>
        <v>3450</v>
      </c>
      <c r="J891" s="10">
        <f t="shared" si="262"/>
        <v>0</v>
      </c>
      <c r="K891" s="10">
        <f t="shared" si="263"/>
        <v>0</v>
      </c>
      <c r="L891" s="8">
        <v>1860</v>
      </c>
      <c r="M891" s="8">
        <v>2139</v>
      </c>
      <c r="N891" s="10">
        <f t="shared" si="264"/>
        <v>0.38</v>
      </c>
      <c r="O891" s="10">
        <f t="shared" si="265"/>
        <v>0.38</v>
      </c>
      <c r="P891" s="8">
        <f t="shared" si="266"/>
        <v>1140</v>
      </c>
      <c r="Q891" s="8">
        <f t="shared" si="267"/>
        <v>1311</v>
      </c>
      <c r="R891" s="8">
        <v>3691.58</v>
      </c>
      <c r="S891" s="8">
        <v>4983.63</v>
      </c>
      <c r="T891" s="11">
        <f t="shared" si="268"/>
        <v>1.6612100000000001</v>
      </c>
      <c r="U891" s="7" t="s">
        <v>2615</v>
      </c>
      <c r="V891" s="7"/>
    </row>
    <row r="892" spans="1:22" x14ac:dyDescent="0.25">
      <c r="A892" s="7" t="s">
        <v>2616</v>
      </c>
      <c r="B892" s="7" t="s">
        <v>2617</v>
      </c>
      <c r="C892" s="7" t="s">
        <v>177</v>
      </c>
      <c r="D892" s="7"/>
      <c r="E892" s="7" t="s">
        <v>468</v>
      </c>
      <c r="F892" s="8">
        <v>2200</v>
      </c>
      <c r="G892" s="8">
        <v>2530</v>
      </c>
      <c r="H892" s="9">
        <f>IF(OR(F892="",F892=0),"",MAX(F892,IF(ISNUMBER('Нормы и нормо-часы'!K893),ROUNDUP('Нормы и нормо-часы'!K893/(1-$F$3),0),0)))</f>
        <v>2200</v>
      </c>
      <c r="I892" s="9">
        <f>IF(OR(G892="",G892=0),"",MAX(G892,IF(ISNUMBER('Нормы и нормо-часы'!L893),ROUNDUP('Нормы и нормо-часы'!L893/(1-$F$3),0),0)))</f>
        <v>2530</v>
      </c>
      <c r="J892" s="10">
        <f t="shared" si="262"/>
        <v>0</v>
      </c>
      <c r="K892" s="10">
        <f t="shared" si="263"/>
        <v>0</v>
      </c>
      <c r="L892" s="8">
        <v>1364</v>
      </c>
      <c r="M892" s="8">
        <v>1569</v>
      </c>
      <c r="N892" s="10">
        <f t="shared" si="264"/>
        <v>0.38</v>
      </c>
      <c r="O892" s="10">
        <f t="shared" si="265"/>
        <v>0.37984189723320161</v>
      </c>
      <c r="P892" s="8">
        <f t="shared" si="266"/>
        <v>836</v>
      </c>
      <c r="Q892" s="8">
        <f t="shared" si="267"/>
        <v>961</v>
      </c>
      <c r="R892" s="8">
        <v>2698.75</v>
      </c>
      <c r="S892" s="8">
        <v>3643.31</v>
      </c>
      <c r="T892" s="11">
        <f t="shared" si="268"/>
        <v>1.65605</v>
      </c>
      <c r="U892" s="7" t="s">
        <v>2618</v>
      </c>
      <c r="V892" s="7"/>
    </row>
    <row r="893" spans="1:22" x14ac:dyDescent="0.25">
      <c r="A893" s="7" t="s">
        <v>2619</v>
      </c>
      <c r="B893" s="7" t="s">
        <v>2620</v>
      </c>
      <c r="C893" s="7" t="s">
        <v>177</v>
      </c>
      <c r="D893" s="7"/>
      <c r="E893" s="7" t="s">
        <v>426</v>
      </c>
      <c r="F893" s="8">
        <v>4000</v>
      </c>
      <c r="G893" s="8">
        <v>4600</v>
      </c>
      <c r="H893" s="9">
        <f>IF(OR(F893="",F893=0),"",MAX(F893,IF(ISNUMBER('Нормы и нормо-часы'!K894),ROUNDUP('Нормы и нормо-часы'!K894/(1-$F$3),0),0)))</f>
        <v>4000</v>
      </c>
      <c r="I893" s="9">
        <f>IF(OR(G893="",G893=0),"",MAX(G893,IF(ISNUMBER('Нормы и нормо-часы'!L894),ROUNDUP('Нормы и нормо-часы'!L894/(1-$F$3),0),0)))</f>
        <v>4800</v>
      </c>
      <c r="J893" s="10">
        <f t="shared" si="262"/>
        <v>0</v>
      </c>
      <c r="K893" s="10">
        <f t="shared" si="263"/>
        <v>4.3478260869565188E-2</v>
      </c>
      <c r="L893" s="8">
        <v>2480</v>
      </c>
      <c r="M893" s="8">
        <v>2852</v>
      </c>
      <c r="N893" s="10">
        <f t="shared" si="264"/>
        <v>0.38</v>
      </c>
      <c r="O893" s="10">
        <f t="shared" si="265"/>
        <v>0.40583333333333332</v>
      </c>
      <c r="P893" s="8">
        <f t="shared" si="266"/>
        <v>1520</v>
      </c>
      <c r="Q893" s="8">
        <f t="shared" si="267"/>
        <v>1948</v>
      </c>
      <c r="R893" s="8">
        <v>4567.42</v>
      </c>
      <c r="S893" s="8">
        <v>6166.02</v>
      </c>
      <c r="T893" s="11">
        <f t="shared" si="268"/>
        <v>1.5415050000000001</v>
      </c>
      <c r="U893" s="7" t="s">
        <v>2621</v>
      </c>
      <c r="V893" s="7"/>
    </row>
    <row r="894" spans="1:22" x14ac:dyDescent="0.25">
      <c r="A894" s="7" t="s">
        <v>2622</v>
      </c>
      <c r="B894" s="7" t="s">
        <v>2623</v>
      </c>
      <c r="C894" s="7" t="s">
        <v>177</v>
      </c>
      <c r="D894" s="7"/>
      <c r="E894" s="7" t="s">
        <v>468</v>
      </c>
      <c r="F894" s="8">
        <v>2500</v>
      </c>
      <c r="G894" s="8">
        <v>2875</v>
      </c>
      <c r="H894" s="9">
        <f>IF(OR(F894="",F894=0),"",MAX(F894,IF(ISNUMBER('Нормы и нормо-часы'!K895),ROUNDUP('Нормы и нормо-часы'!K895/(1-$F$3),0),0)))</f>
        <v>2500</v>
      </c>
      <c r="I894" s="9">
        <f>IF(OR(G894="",G894=0),"",MAX(G894,IF(ISNUMBER('Нормы и нормо-часы'!L895),ROUNDUP('Нормы и нормо-часы'!L895/(1-$F$3),0),0)))</f>
        <v>2875</v>
      </c>
      <c r="J894" s="10">
        <f t="shared" si="262"/>
        <v>0</v>
      </c>
      <c r="K894" s="10">
        <f t="shared" si="263"/>
        <v>0</v>
      </c>
      <c r="L894" s="8">
        <v>1550</v>
      </c>
      <c r="M894" s="8">
        <v>1782</v>
      </c>
      <c r="N894" s="10">
        <f t="shared" si="264"/>
        <v>0.38</v>
      </c>
      <c r="O894" s="10">
        <f t="shared" si="265"/>
        <v>0.38017391304347825</v>
      </c>
      <c r="P894" s="8">
        <f t="shared" si="266"/>
        <v>950</v>
      </c>
      <c r="Q894" s="8">
        <f t="shared" si="267"/>
        <v>1093</v>
      </c>
      <c r="R894" s="8">
        <v>1642.2</v>
      </c>
      <c r="S894" s="8">
        <v>2216.9699999999998</v>
      </c>
      <c r="T894" s="11">
        <f t="shared" si="268"/>
        <v>0.88678799999999991</v>
      </c>
      <c r="U894" s="7" t="s">
        <v>2624</v>
      </c>
      <c r="V894" s="7"/>
    </row>
    <row r="895" spans="1:22" x14ac:dyDescent="0.25">
      <c r="A895" s="7" t="s">
        <v>2625</v>
      </c>
      <c r="B895" s="7" t="s">
        <v>2626</v>
      </c>
      <c r="C895" s="7" t="s">
        <v>177</v>
      </c>
      <c r="D895" s="7"/>
      <c r="E895" s="7" t="s">
        <v>468</v>
      </c>
      <c r="F895" s="8">
        <v>5000</v>
      </c>
      <c r="G895" s="8">
        <v>5750</v>
      </c>
      <c r="H895" s="9">
        <f>IF(OR(F895="",F895=0),"",MAX(F895,IF(ISNUMBER('Нормы и нормо-часы'!K896),ROUNDUP('Нормы и нормо-часы'!K896/(1-$F$3),0),0)))</f>
        <v>5000</v>
      </c>
      <c r="I895" s="9">
        <f>IF(OR(G895="",G895=0),"",MAX(G895,IF(ISNUMBER('Нормы и нормо-часы'!L896),ROUNDUP('Нормы и нормо-часы'!L896/(1-$F$3),0),0)))</f>
        <v>5750</v>
      </c>
      <c r="J895" s="10">
        <f t="shared" si="262"/>
        <v>0</v>
      </c>
      <c r="K895" s="10">
        <f t="shared" si="263"/>
        <v>0</v>
      </c>
      <c r="L895" s="8">
        <v>3100</v>
      </c>
      <c r="M895" s="8">
        <v>3565</v>
      </c>
      <c r="N895" s="10">
        <f t="shared" si="264"/>
        <v>0.38</v>
      </c>
      <c r="O895" s="10">
        <f t="shared" si="265"/>
        <v>0.38</v>
      </c>
      <c r="P895" s="8">
        <f t="shared" si="266"/>
        <v>1900</v>
      </c>
      <c r="Q895" s="8">
        <f t="shared" si="267"/>
        <v>2185</v>
      </c>
      <c r="R895" s="8">
        <v>4226.25</v>
      </c>
      <c r="S895" s="8">
        <v>5705.44</v>
      </c>
      <c r="T895" s="11">
        <f t="shared" si="268"/>
        <v>1.1410879999999999</v>
      </c>
      <c r="U895" s="7" t="s">
        <v>2627</v>
      </c>
      <c r="V895" s="7"/>
    </row>
    <row r="896" spans="1:22" x14ac:dyDescent="0.25">
      <c r="A896" s="7" t="s">
        <v>2628</v>
      </c>
      <c r="B896" s="7" t="s">
        <v>2629</v>
      </c>
      <c r="C896" s="7" t="s">
        <v>177</v>
      </c>
      <c r="D896" s="7"/>
      <c r="E896" s="7" t="s">
        <v>468</v>
      </c>
      <c r="F896" s="8">
        <v>2500</v>
      </c>
      <c r="G896" s="8">
        <v>2875</v>
      </c>
      <c r="H896" s="9">
        <f>IF(OR(F896="",F896=0),"",MAX(F896,IF(ISNUMBER('Нормы и нормо-часы'!K897),ROUNDUP('Нормы и нормо-часы'!K897/(1-$F$3),0),0)))</f>
        <v>2500</v>
      </c>
      <c r="I896" s="9">
        <f>IF(OR(G896="",G896=0),"",MAX(G896,IF(ISNUMBER('Нормы и нормо-часы'!L897),ROUNDUP('Нормы и нормо-часы'!L897/(1-$F$3),0),0)))</f>
        <v>2875</v>
      </c>
      <c r="J896" s="10">
        <f t="shared" si="262"/>
        <v>0</v>
      </c>
      <c r="K896" s="10">
        <f t="shared" si="263"/>
        <v>0</v>
      </c>
      <c r="L896" s="8">
        <v>1550</v>
      </c>
      <c r="M896" s="8">
        <v>1782</v>
      </c>
      <c r="N896" s="10">
        <f t="shared" si="264"/>
        <v>0.38</v>
      </c>
      <c r="O896" s="10">
        <f t="shared" si="265"/>
        <v>0.38017391304347825</v>
      </c>
      <c r="P896" s="8">
        <f t="shared" si="266"/>
        <v>950</v>
      </c>
      <c r="Q896" s="8">
        <f t="shared" si="267"/>
        <v>1093</v>
      </c>
      <c r="R896" s="8">
        <v>3370.94</v>
      </c>
      <c r="S896" s="8">
        <v>4550.7700000000004</v>
      </c>
      <c r="T896" s="11">
        <f t="shared" si="268"/>
        <v>1.8203080000000003</v>
      </c>
      <c r="U896" s="7" t="s">
        <v>2630</v>
      </c>
      <c r="V896" s="7" t="s">
        <v>2631</v>
      </c>
    </row>
    <row r="897" spans="1:22" x14ac:dyDescent="0.25">
      <c r="A897" s="7" t="s">
        <v>2632</v>
      </c>
      <c r="B897" s="7" t="s">
        <v>2633</v>
      </c>
      <c r="C897" s="7" t="s">
        <v>177</v>
      </c>
      <c r="D897" s="7"/>
      <c r="E897" s="7" t="s">
        <v>468</v>
      </c>
      <c r="F897" s="8">
        <v>3000</v>
      </c>
      <c r="G897" s="8">
        <v>3450</v>
      </c>
      <c r="H897" s="9">
        <f>IF(OR(F897="",F897=0),"",MAX(F897,IF(ISNUMBER('Нормы и нормо-часы'!K898),ROUNDUP('Нормы и нормо-часы'!K898/(1-$F$3),0),0)))</f>
        <v>3000</v>
      </c>
      <c r="I897" s="9">
        <f>IF(OR(G897="",G897=0),"",MAX(G897,IF(ISNUMBER('Нормы и нормо-часы'!L898),ROUNDUP('Нормы и нормо-часы'!L898/(1-$F$3),0),0)))</f>
        <v>3450</v>
      </c>
      <c r="J897" s="10">
        <f t="shared" si="262"/>
        <v>0</v>
      </c>
      <c r="K897" s="10">
        <f t="shared" si="263"/>
        <v>0</v>
      </c>
      <c r="L897" s="8">
        <v>1860</v>
      </c>
      <c r="M897" s="8">
        <v>2139</v>
      </c>
      <c r="N897" s="10">
        <f t="shared" si="264"/>
        <v>0.38</v>
      </c>
      <c r="O897" s="10">
        <f t="shared" si="265"/>
        <v>0.38</v>
      </c>
      <c r="P897" s="8">
        <f t="shared" si="266"/>
        <v>1140</v>
      </c>
      <c r="Q897" s="8">
        <f t="shared" si="267"/>
        <v>1311</v>
      </c>
      <c r="R897" s="8">
        <v>2169.58</v>
      </c>
      <c r="S897" s="8">
        <v>2928.93</v>
      </c>
      <c r="T897" s="11">
        <f t="shared" si="268"/>
        <v>0.9763099999999999</v>
      </c>
      <c r="U897" s="7" t="s">
        <v>2634</v>
      </c>
      <c r="V897" s="7"/>
    </row>
    <row r="898" spans="1:22" x14ac:dyDescent="0.25">
      <c r="A898" s="7" t="s">
        <v>2635</v>
      </c>
      <c r="B898" s="7" t="s">
        <v>2636</v>
      </c>
      <c r="C898" s="7" t="s">
        <v>177</v>
      </c>
      <c r="D898" s="7"/>
      <c r="E898" s="7" t="s">
        <v>468</v>
      </c>
      <c r="F898" s="8">
        <v>2000</v>
      </c>
      <c r="G898" s="8">
        <v>2300</v>
      </c>
      <c r="H898" s="9">
        <f>IF(OR(F898="",F898=0),"",MAX(F898,IF(ISNUMBER('Нормы и нормо-часы'!K899),ROUNDUP('Нормы и нормо-часы'!K899/(1-$F$3),0),0)))</f>
        <v>2000</v>
      </c>
      <c r="I898" s="9">
        <f>IF(OR(G898="",G898=0),"",MAX(G898,IF(ISNUMBER('Нормы и нормо-часы'!L899),ROUNDUP('Нормы и нормо-часы'!L899/(1-$F$3),0),0)))</f>
        <v>2300</v>
      </c>
      <c r="J898" s="10">
        <f t="shared" si="262"/>
        <v>0</v>
      </c>
      <c r="K898" s="10">
        <f t="shared" si="263"/>
        <v>0</v>
      </c>
      <c r="L898" s="8">
        <v>1240</v>
      </c>
      <c r="M898" s="8">
        <v>1426</v>
      </c>
      <c r="N898" s="10">
        <f t="shared" si="264"/>
        <v>0.38</v>
      </c>
      <c r="O898" s="10">
        <f t="shared" si="265"/>
        <v>0.38</v>
      </c>
      <c r="P898" s="8">
        <f t="shared" si="266"/>
        <v>760</v>
      </c>
      <c r="Q898" s="8">
        <f t="shared" si="267"/>
        <v>874</v>
      </c>
      <c r="R898" s="8">
        <v>1395.61</v>
      </c>
      <c r="S898" s="8">
        <v>1884.07</v>
      </c>
      <c r="T898" s="11">
        <f t="shared" si="268"/>
        <v>0.94203499999999996</v>
      </c>
      <c r="U898" s="7" t="s">
        <v>2637</v>
      </c>
      <c r="V898" s="7"/>
    </row>
    <row r="899" spans="1:22" x14ac:dyDescent="0.25">
      <c r="A899" s="7" t="s">
        <v>2638</v>
      </c>
      <c r="B899" s="7" t="s">
        <v>2639</v>
      </c>
      <c r="C899" s="7" t="s">
        <v>177</v>
      </c>
      <c r="D899" s="7"/>
      <c r="E899" s="7" t="s">
        <v>468</v>
      </c>
      <c r="F899" s="8">
        <v>1800</v>
      </c>
      <c r="G899" s="8">
        <v>2070</v>
      </c>
      <c r="H899" s="9">
        <f>IF(OR(F899="",F899=0),"",MAX(F899,IF(ISNUMBER('Нормы и нормо-часы'!K900),ROUNDUP('Нормы и нормо-часы'!K900/(1-$F$3),0),0)))</f>
        <v>1800</v>
      </c>
      <c r="I899" s="9">
        <f>IF(OR(G899="",G899=0),"",MAX(G899,IF(ISNUMBER('Нормы и нормо-часы'!L900),ROUNDUP('Нормы и нормо-часы'!L900/(1-$F$3),0),0)))</f>
        <v>2070</v>
      </c>
      <c r="J899" s="10">
        <f t="shared" si="262"/>
        <v>0</v>
      </c>
      <c r="K899" s="10">
        <f t="shared" si="263"/>
        <v>0</v>
      </c>
      <c r="L899" s="8">
        <v>1116</v>
      </c>
      <c r="M899" s="8">
        <v>1283</v>
      </c>
      <c r="N899" s="10">
        <f t="shared" si="264"/>
        <v>0.38</v>
      </c>
      <c r="O899" s="10">
        <f t="shared" si="265"/>
        <v>0.38019323671497585</v>
      </c>
      <c r="P899" s="8">
        <f t="shared" si="266"/>
        <v>684</v>
      </c>
      <c r="Q899" s="8">
        <f t="shared" si="267"/>
        <v>787</v>
      </c>
      <c r="R899" s="8">
        <v>1395.56</v>
      </c>
      <c r="S899" s="8">
        <v>1884.01</v>
      </c>
      <c r="T899" s="11">
        <f t="shared" si="268"/>
        <v>1.0466722222222222</v>
      </c>
      <c r="U899" s="7" t="s">
        <v>2640</v>
      </c>
      <c r="V899" s="7"/>
    </row>
    <row r="900" spans="1:22" x14ac:dyDescent="0.25">
      <c r="A900" s="7" t="s">
        <v>2641</v>
      </c>
      <c r="B900" s="7" t="s">
        <v>2642</v>
      </c>
      <c r="C900" s="7" t="s">
        <v>177</v>
      </c>
      <c r="D900" s="7"/>
      <c r="E900" s="7" t="s">
        <v>468</v>
      </c>
      <c r="F900" s="8">
        <v>1100</v>
      </c>
      <c r="G900" s="8">
        <v>1265</v>
      </c>
      <c r="H900" s="9">
        <f>IF(OR(F900="",F900=0),"",MAX(F900,IF(ISNUMBER('Нормы и нормо-часы'!K901),ROUNDUP('Нормы и нормо-часы'!K901/(1-$F$3),0),0)))</f>
        <v>1100</v>
      </c>
      <c r="I900" s="9">
        <f>IF(OR(G900="",G900=0),"",MAX(G900,IF(ISNUMBER('Нормы и нормо-часы'!L901),ROUNDUP('Нормы и нормо-часы'!L901/(1-$F$3),0),0)))</f>
        <v>1265</v>
      </c>
      <c r="J900" s="10">
        <f t="shared" ref="J900:J923" si="269">IF(OR(F900="",F900=0),"",H900/F900-1)</f>
        <v>0</v>
      </c>
      <c r="K900" s="10">
        <f t="shared" ref="K900:K923" si="270">IF(OR(G900="",G900=0),"",I900/G900-1)</f>
        <v>0</v>
      </c>
      <c r="L900" s="8">
        <v>682</v>
      </c>
      <c r="M900" s="8">
        <v>784</v>
      </c>
      <c r="N900" s="10">
        <f t="shared" ref="N900:N923" si="271">IF(OR(H900="",H900=0),"",(H900-L900)/H900)</f>
        <v>0.38</v>
      </c>
      <c r="O900" s="10">
        <f t="shared" ref="O900:O923" si="272">IF(OR(I900="",I900=0),"",(I900-M900)/I900)</f>
        <v>0.38023715415019765</v>
      </c>
      <c r="P900" s="8">
        <f t="shared" ref="P900:P923" si="273">IF(H900="","",H900-L900)</f>
        <v>418</v>
      </c>
      <c r="Q900" s="8">
        <f t="shared" ref="Q900:Q923" si="274">IF(I900="","",I900-M900)</f>
        <v>481</v>
      </c>
      <c r="R900" s="8">
        <v>420.06</v>
      </c>
      <c r="S900" s="8">
        <v>567.08000000000004</v>
      </c>
      <c r="T900" s="11">
        <f t="shared" ref="T900:T931" si="275">IF(OR(S900="",F900="",F900=0),"",S900/F900)</f>
        <v>0.51552727272727272</v>
      </c>
      <c r="U900" s="7" t="s">
        <v>2643</v>
      </c>
      <c r="V900" s="7" t="s">
        <v>2644</v>
      </c>
    </row>
    <row r="901" spans="1:22" x14ac:dyDescent="0.25">
      <c r="A901" s="7" t="s">
        <v>2645</v>
      </c>
      <c r="B901" s="7" t="s">
        <v>2646</v>
      </c>
      <c r="C901" s="7" t="s">
        <v>177</v>
      </c>
      <c r="D901" s="7"/>
      <c r="E901" s="7" t="s">
        <v>468</v>
      </c>
      <c r="F901" s="8">
        <v>1200</v>
      </c>
      <c r="G901" s="8">
        <v>1380</v>
      </c>
      <c r="H901" s="9">
        <f>IF(OR(F901="",F901=0),"",MAX(F901,IF(ISNUMBER('Нормы и нормо-часы'!K902),ROUNDUP('Нормы и нормо-часы'!K902/(1-$F$3),0),0)))</f>
        <v>1200</v>
      </c>
      <c r="I901" s="9">
        <f>IF(OR(G901="",G901=0),"",MAX(G901,IF(ISNUMBER('Нормы и нормо-часы'!L902),ROUNDUP('Нормы и нормо-часы'!L902/(1-$F$3),0),0)))</f>
        <v>1380</v>
      </c>
      <c r="J901" s="10">
        <f t="shared" si="269"/>
        <v>0</v>
      </c>
      <c r="K901" s="10">
        <f t="shared" si="270"/>
        <v>0</v>
      </c>
      <c r="L901" s="8">
        <v>744</v>
      </c>
      <c r="M901" s="8">
        <v>856</v>
      </c>
      <c r="N901" s="10">
        <f t="shared" si="271"/>
        <v>0.38</v>
      </c>
      <c r="O901" s="10">
        <f t="shared" si="272"/>
        <v>0.37971014492753624</v>
      </c>
      <c r="P901" s="8">
        <f t="shared" si="273"/>
        <v>456</v>
      </c>
      <c r="Q901" s="8">
        <f t="shared" si="274"/>
        <v>524</v>
      </c>
      <c r="R901" s="8">
        <v>1146.04</v>
      </c>
      <c r="S901" s="8">
        <v>1547.15</v>
      </c>
      <c r="T901" s="11">
        <f t="shared" si="275"/>
        <v>1.2892916666666667</v>
      </c>
      <c r="U901" s="7" t="s">
        <v>2647</v>
      </c>
      <c r="V901" s="7"/>
    </row>
    <row r="902" spans="1:22" x14ac:dyDescent="0.25">
      <c r="A902" s="7" t="s">
        <v>2648</v>
      </c>
      <c r="B902" s="7" t="s">
        <v>2649</v>
      </c>
      <c r="C902" s="7" t="s">
        <v>177</v>
      </c>
      <c r="D902" s="7"/>
      <c r="E902" s="7" t="s">
        <v>468</v>
      </c>
      <c r="F902" s="8">
        <v>1500</v>
      </c>
      <c r="G902" s="8">
        <v>1725</v>
      </c>
      <c r="H902" s="9">
        <f>IF(OR(F902="",F902=0),"",MAX(F902,IF(ISNUMBER('Нормы и нормо-часы'!K903),ROUNDUP('Нормы и нормо-часы'!K903/(1-$F$3),0),0)))</f>
        <v>1500</v>
      </c>
      <c r="I902" s="9">
        <f>IF(OR(G902="",G902=0),"",MAX(G902,IF(ISNUMBER('Нормы и нормо-часы'!L903),ROUNDUP('Нормы и нормо-часы'!L903/(1-$F$3),0),0)))</f>
        <v>1725</v>
      </c>
      <c r="J902" s="10">
        <f t="shared" si="269"/>
        <v>0</v>
      </c>
      <c r="K902" s="10">
        <f t="shared" si="270"/>
        <v>0</v>
      </c>
      <c r="L902" s="8">
        <v>930</v>
      </c>
      <c r="M902" s="8">
        <v>1069</v>
      </c>
      <c r="N902" s="10">
        <f t="shared" si="271"/>
        <v>0.38</v>
      </c>
      <c r="O902" s="10">
        <f t="shared" si="272"/>
        <v>0.38028985507246377</v>
      </c>
      <c r="P902" s="8">
        <f t="shared" si="273"/>
        <v>570</v>
      </c>
      <c r="Q902" s="8">
        <f t="shared" si="274"/>
        <v>656</v>
      </c>
      <c r="R902" s="8">
        <v>1507.22</v>
      </c>
      <c r="S902" s="8">
        <v>2034.75</v>
      </c>
      <c r="T902" s="11">
        <f t="shared" si="275"/>
        <v>1.3565</v>
      </c>
      <c r="U902" s="7" t="s">
        <v>2650</v>
      </c>
      <c r="V902" s="7"/>
    </row>
    <row r="903" spans="1:22" x14ac:dyDescent="0.25">
      <c r="A903" s="7" t="s">
        <v>2651</v>
      </c>
      <c r="B903" s="7" t="s">
        <v>2652</v>
      </c>
      <c r="C903" s="7" t="s">
        <v>177</v>
      </c>
      <c r="D903" s="7"/>
      <c r="E903" s="7" t="s">
        <v>468</v>
      </c>
      <c r="F903" s="8">
        <v>2500</v>
      </c>
      <c r="G903" s="8">
        <v>2875</v>
      </c>
      <c r="H903" s="9">
        <f>IF(OR(F903="",F903=0),"",MAX(F903,IF(ISNUMBER('Нормы и нормо-часы'!K904),ROUNDUP('Нормы и нормо-часы'!K904/(1-$F$3),0),0)))</f>
        <v>2500</v>
      </c>
      <c r="I903" s="9">
        <f>IF(OR(G903="",G903=0),"",MAX(G903,IF(ISNUMBER('Нормы и нормо-часы'!L904),ROUNDUP('Нормы и нормо-часы'!L904/(1-$F$3),0),0)))</f>
        <v>2875</v>
      </c>
      <c r="J903" s="10">
        <f t="shared" si="269"/>
        <v>0</v>
      </c>
      <c r="K903" s="10">
        <f t="shared" si="270"/>
        <v>0</v>
      </c>
      <c r="L903" s="8">
        <v>1550</v>
      </c>
      <c r="M903" s="8">
        <v>1782</v>
      </c>
      <c r="N903" s="10">
        <f t="shared" si="271"/>
        <v>0.38</v>
      </c>
      <c r="O903" s="10">
        <f t="shared" si="272"/>
        <v>0.38017391304347825</v>
      </c>
      <c r="P903" s="8">
        <f t="shared" si="273"/>
        <v>950</v>
      </c>
      <c r="Q903" s="8">
        <f t="shared" si="274"/>
        <v>1093</v>
      </c>
      <c r="R903" s="8">
        <v>1396.82</v>
      </c>
      <c r="S903" s="8">
        <v>1885.71</v>
      </c>
      <c r="T903" s="11">
        <f t="shared" si="275"/>
        <v>0.75428400000000007</v>
      </c>
      <c r="U903" s="7" t="s">
        <v>2653</v>
      </c>
      <c r="V903" s="7"/>
    </row>
    <row r="904" spans="1:22" x14ac:dyDescent="0.25">
      <c r="A904" s="7" t="s">
        <v>2654</v>
      </c>
      <c r="B904" s="7" t="s">
        <v>2655</v>
      </c>
      <c r="C904" s="7" t="s">
        <v>177</v>
      </c>
      <c r="D904" s="7"/>
      <c r="E904" s="7" t="s">
        <v>468</v>
      </c>
      <c r="F904" s="8">
        <v>2200</v>
      </c>
      <c r="G904" s="8">
        <v>2530</v>
      </c>
      <c r="H904" s="9">
        <f>IF(OR(F904="",F904=0),"",MAX(F904,IF(ISNUMBER('Нормы и нормо-часы'!K905),ROUNDUP('Нормы и нормо-часы'!K905/(1-$F$3),0),0)))</f>
        <v>2200</v>
      </c>
      <c r="I904" s="9">
        <f>IF(OR(G904="",G904=0),"",MAX(G904,IF(ISNUMBER('Нормы и нормо-часы'!L905),ROUNDUP('Нормы и нормо-часы'!L905/(1-$F$3),0),0)))</f>
        <v>2530</v>
      </c>
      <c r="J904" s="10">
        <f t="shared" si="269"/>
        <v>0</v>
      </c>
      <c r="K904" s="10">
        <f t="shared" si="270"/>
        <v>0</v>
      </c>
      <c r="L904" s="8">
        <v>1364</v>
      </c>
      <c r="M904" s="8">
        <v>1569</v>
      </c>
      <c r="N904" s="10">
        <f t="shared" si="271"/>
        <v>0.38</v>
      </c>
      <c r="O904" s="10">
        <f t="shared" si="272"/>
        <v>0.37984189723320161</v>
      </c>
      <c r="P904" s="8">
        <f t="shared" si="273"/>
        <v>836</v>
      </c>
      <c r="Q904" s="8">
        <f t="shared" si="274"/>
        <v>961</v>
      </c>
      <c r="R904" s="8">
        <v>1634.5</v>
      </c>
      <c r="S904" s="8">
        <v>2206.58</v>
      </c>
      <c r="T904" s="11">
        <f t="shared" si="275"/>
        <v>1.002990909090909</v>
      </c>
      <c r="U904" s="7" t="s">
        <v>2494</v>
      </c>
      <c r="V904" s="7" t="s">
        <v>2656</v>
      </c>
    </row>
    <row r="905" spans="1:22" x14ac:dyDescent="0.25">
      <c r="A905" s="7" t="s">
        <v>2657</v>
      </c>
      <c r="B905" s="7" t="s">
        <v>2658</v>
      </c>
      <c r="C905" s="7" t="s">
        <v>177</v>
      </c>
      <c r="D905" s="7"/>
      <c r="E905" s="7" t="s">
        <v>468</v>
      </c>
      <c r="F905" s="8">
        <v>3000</v>
      </c>
      <c r="G905" s="8">
        <v>3450</v>
      </c>
      <c r="H905" s="9">
        <f>IF(OR(F905="",F905=0),"",MAX(F905,IF(ISNUMBER('Нормы и нормо-часы'!K906),ROUNDUP('Нормы и нормо-часы'!K906/(1-$F$3),0),0)))</f>
        <v>3000</v>
      </c>
      <c r="I905" s="9">
        <f>IF(OR(G905="",G905=0),"",MAX(G905,IF(ISNUMBER('Нормы и нормо-часы'!L906),ROUNDUP('Нормы и нормо-часы'!L906/(1-$F$3),0),0)))</f>
        <v>3450</v>
      </c>
      <c r="J905" s="10">
        <f t="shared" si="269"/>
        <v>0</v>
      </c>
      <c r="K905" s="10">
        <f t="shared" si="270"/>
        <v>0</v>
      </c>
      <c r="L905" s="8">
        <v>1860</v>
      </c>
      <c r="M905" s="8">
        <v>2139</v>
      </c>
      <c r="N905" s="10">
        <f t="shared" si="271"/>
        <v>0.38</v>
      </c>
      <c r="O905" s="10">
        <f t="shared" si="272"/>
        <v>0.38</v>
      </c>
      <c r="P905" s="8">
        <f t="shared" si="273"/>
        <v>1140</v>
      </c>
      <c r="Q905" s="8">
        <f t="shared" si="274"/>
        <v>1311</v>
      </c>
      <c r="R905" s="8">
        <v>1396.82</v>
      </c>
      <c r="S905" s="8">
        <v>1885.71</v>
      </c>
      <c r="T905" s="11">
        <f t="shared" si="275"/>
        <v>0.62856999999999996</v>
      </c>
      <c r="U905" s="7" t="s">
        <v>2659</v>
      </c>
      <c r="V905" s="7"/>
    </row>
    <row r="906" spans="1:22" x14ac:dyDescent="0.25">
      <c r="A906" s="7" t="s">
        <v>2660</v>
      </c>
      <c r="B906" s="7" t="s">
        <v>2661</v>
      </c>
      <c r="C906" s="7" t="s">
        <v>177</v>
      </c>
      <c r="D906" s="7"/>
      <c r="E906" s="7" t="s">
        <v>468</v>
      </c>
      <c r="F906" s="8">
        <v>2600</v>
      </c>
      <c r="G906" s="8">
        <v>2990</v>
      </c>
      <c r="H906" s="9">
        <f>IF(OR(F906="",F906=0),"",MAX(F906,IF(ISNUMBER('Нормы и нормо-часы'!K907),ROUNDUP('Нормы и нормо-часы'!K907/(1-$F$3),0),0)))</f>
        <v>2600</v>
      </c>
      <c r="I906" s="9">
        <f>IF(OR(G906="",G906=0),"",MAX(G906,IF(ISNUMBER('Нормы и нормо-часы'!L907),ROUNDUP('Нормы и нормо-часы'!L907/(1-$F$3),0),0)))</f>
        <v>2990</v>
      </c>
      <c r="J906" s="10">
        <f t="shared" si="269"/>
        <v>0</v>
      </c>
      <c r="K906" s="10">
        <f t="shared" si="270"/>
        <v>0</v>
      </c>
      <c r="L906" s="8">
        <v>1612</v>
      </c>
      <c r="M906" s="8">
        <v>1854</v>
      </c>
      <c r="N906" s="10">
        <f t="shared" si="271"/>
        <v>0.38</v>
      </c>
      <c r="O906" s="10">
        <f t="shared" si="272"/>
        <v>0.37993311036789296</v>
      </c>
      <c r="P906" s="8">
        <f t="shared" si="273"/>
        <v>988</v>
      </c>
      <c r="Q906" s="8">
        <f t="shared" si="274"/>
        <v>1136</v>
      </c>
      <c r="R906" s="8">
        <v>1634.5</v>
      </c>
      <c r="S906" s="8">
        <v>2206.58</v>
      </c>
      <c r="T906" s="11">
        <f t="shared" si="275"/>
        <v>0.84868461538461537</v>
      </c>
      <c r="U906" s="7" t="s">
        <v>2659</v>
      </c>
      <c r="V906" s="7" t="s">
        <v>2656</v>
      </c>
    </row>
    <row r="907" spans="1:22" x14ac:dyDescent="0.25">
      <c r="A907" s="7" t="s">
        <v>2662</v>
      </c>
      <c r="B907" s="7" t="s">
        <v>2663</v>
      </c>
      <c r="C907" s="7" t="s">
        <v>177</v>
      </c>
      <c r="D907" s="7"/>
      <c r="E907" s="7" t="s">
        <v>468</v>
      </c>
      <c r="F907" s="8">
        <v>2800</v>
      </c>
      <c r="G907" s="8">
        <v>3220</v>
      </c>
      <c r="H907" s="9">
        <f>IF(OR(F907="",F907=0),"",MAX(F907,IF(ISNUMBER('Нормы и нормо-часы'!K908),ROUNDUP('Нормы и нормо-часы'!K908/(1-$F$3),0),0)))</f>
        <v>2800</v>
      </c>
      <c r="I907" s="9">
        <f>IF(OR(G907="",G907=0),"",MAX(G907,IF(ISNUMBER('Нормы и нормо-часы'!L908),ROUNDUP('Нормы и нормо-часы'!L908/(1-$F$3),0),0)))</f>
        <v>3220</v>
      </c>
      <c r="J907" s="10">
        <f t="shared" si="269"/>
        <v>0</v>
      </c>
      <c r="K907" s="10">
        <f t="shared" si="270"/>
        <v>0</v>
      </c>
      <c r="L907" s="8">
        <v>1736</v>
      </c>
      <c r="M907" s="8">
        <v>1996</v>
      </c>
      <c r="N907" s="10">
        <f t="shared" si="271"/>
        <v>0.38</v>
      </c>
      <c r="O907" s="10">
        <f t="shared" si="272"/>
        <v>0.38012422360248449</v>
      </c>
      <c r="P907" s="8">
        <f t="shared" si="273"/>
        <v>1064</v>
      </c>
      <c r="Q907" s="8">
        <f t="shared" si="274"/>
        <v>1224</v>
      </c>
      <c r="R907" s="8">
        <v>3543.32</v>
      </c>
      <c r="S907" s="8">
        <v>4783.4799999999996</v>
      </c>
      <c r="T907" s="11">
        <f t="shared" si="275"/>
        <v>1.7083857142857142</v>
      </c>
      <c r="U907" s="7" t="s">
        <v>2664</v>
      </c>
      <c r="V907" s="7"/>
    </row>
    <row r="908" spans="1:22" x14ac:dyDescent="0.25">
      <c r="A908" s="7" t="s">
        <v>2665</v>
      </c>
      <c r="B908" s="7" t="s">
        <v>2666</v>
      </c>
      <c r="C908" s="7" t="s">
        <v>177</v>
      </c>
      <c r="D908" s="7"/>
      <c r="E908" s="7" t="s">
        <v>468</v>
      </c>
      <c r="F908" s="8">
        <v>12000</v>
      </c>
      <c r="G908" s="8">
        <v>13800</v>
      </c>
      <c r="H908" s="9">
        <f>IF(OR(F908="",F908=0),"",MAX(F908,IF(ISNUMBER('Нормы и нормо-часы'!K909),ROUNDUP('Нормы и нормо-часы'!K909/(1-$F$3),0),0)))</f>
        <v>12000</v>
      </c>
      <c r="I908" s="9">
        <f>IF(OR(G908="",G908=0),"",MAX(G908,IF(ISNUMBER('Нормы и нормо-часы'!L909),ROUNDUP('Нормы и нормо-часы'!L909/(1-$F$3),0),0)))</f>
        <v>13800</v>
      </c>
      <c r="J908" s="10">
        <f t="shared" si="269"/>
        <v>0</v>
      </c>
      <c r="K908" s="10">
        <f t="shared" si="270"/>
        <v>0</v>
      </c>
      <c r="L908" s="8">
        <v>7440</v>
      </c>
      <c r="M908" s="8">
        <v>8556</v>
      </c>
      <c r="N908" s="10">
        <f t="shared" si="271"/>
        <v>0.38</v>
      </c>
      <c r="O908" s="10">
        <f t="shared" si="272"/>
        <v>0.38</v>
      </c>
      <c r="P908" s="8">
        <f t="shared" si="273"/>
        <v>4560</v>
      </c>
      <c r="Q908" s="8">
        <f t="shared" si="274"/>
        <v>5244</v>
      </c>
      <c r="R908" s="8">
        <v>3806.04</v>
      </c>
      <c r="S908" s="8">
        <v>5138.1499999999996</v>
      </c>
      <c r="T908" s="11">
        <f t="shared" si="275"/>
        <v>0.42817916666666661</v>
      </c>
      <c r="U908" s="7" t="s">
        <v>2667</v>
      </c>
      <c r="V908" s="7" t="s">
        <v>2668</v>
      </c>
    </row>
    <row r="909" spans="1:22" x14ac:dyDescent="0.25">
      <c r="A909" s="7" t="s">
        <v>2669</v>
      </c>
      <c r="B909" s="7" t="s">
        <v>2670</v>
      </c>
      <c r="C909" s="7" t="s">
        <v>177</v>
      </c>
      <c r="D909" s="7"/>
      <c r="E909" s="7" t="s">
        <v>468</v>
      </c>
      <c r="F909" s="8">
        <v>14000</v>
      </c>
      <c r="G909" s="8">
        <v>16100</v>
      </c>
      <c r="H909" s="9">
        <f>IF(OR(F909="",F909=0),"",MAX(F909,IF(ISNUMBER('Нормы и нормо-часы'!K910),ROUNDUP('Нормы и нормо-часы'!K910/(1-$F$3),0),0)))</f>
        <v>14000</v>
      </c>
      <c r="I909" s="9">
        <f>IF(OR(G909="",G909=0),"",MAX(G909,IF(ISNUMBER('Нормы и нормо-часы'!L910),ROUNDUP('Нормы и нормо-часы'!L910/(1-$F$3),0),0)))</f>
        <v>16100</v>
      </c>
      <c r="J909" s="10">
        <f t="shared" si="269"/>
        <v>0</v>
      </c>
      <c r="K909" s="10">
        <f t="shared" si="270"/>
        <v>0</v>
      </c>
      <c r="L909" s="8">
        <v>8680</v>
      </c>
      <c r="M909" s="8">
        <v>9982</v>
      </c>
      <c r="N909" s="10">
        <f t="shared" si="271"/>
        <v>0.38</v>
      </c>
      <c r="O909" s="10">
        <f t="shared" si="272"/>
        <v>0.38</v>
      </c>
      <c r="P909" s="8">
        <f t="shared" si="273"/>
        <v>5320</v>
      </c>
      <c r="Q909" s="8">
        <f t="shared" si="274"/>
        <v>6118</v>
      </c>
      <c r="R909" s="8">
        <v>16154.66</v>
      </c>
      <c r="S909" s="8">
        <v>21808.79</v>
      </c>
      <c r="T909" s="11">
        <f t="shared" si="275"/>
        <v>1.5577707142857145</v>
      </c>
      <c r="U909" s="7" t="s">
        <v>2671</v>
      </c>
      <c r="V909" s="7"/>
    </row>
    <row r="910" spans="1:22" x14ac:dyDescent="0.25">
      <c r="A910" s="7" t="s">
        <v>2672</v>
      </c>
      <c r="B910" s="7" t="s">
        <v>2673</v>
      </c>
      <c r="C910" s="7" t="s">
        <v>177</v>
      </c>
      <c r="D910" s="7"/>
      <c r="E910" s="7" t="s">
        <v>468</v>
      </c>
      <c r="F910" s="8">
        <v>10000</v>
      </c>
      <c r="G910" s="8">
        <v>11500</v>
      </c>
      <c r="H910" s="9">
        <f>IF(OR(F910="",F910=0),"",MAX(F910,IF(ISNUMBER('Нормы и нормо-часы'!K911),ROUNDUP('Нормы и нормо-часы'!K911/(1-$F$3),0),0)))</f>
        <v>10000</v>
      </c>
      <c r="I910" s="9">
        <f>IF(OR(G910="",G910=0),"",MAX(G910,IF(ISNUMBER('Нормы и нормо-часы'!L911),ROUNDUP('Нормы и нормо-часы'!L911/(1-$F$3),0),0)))</f>
        <v>11500</v>
      </c>
      <c r="J910" s="10">
        <f t="shared" si="269"/>
        <v>0</v>
      </c>
      <c r="K910" s="10">
        <f t="shared" si="270"/>
        <v>0</v>
      </c>
      <c r="L910" s="8">
        <v>6200</v>
      </c>
      <c r="M910" s="8">
        <v>7130</v>
      </c>
      <c r="N910" s="10">
        <f t="shared" si="271"/>
        <v>0.38</v>
      </c>
      <c r="O910" s="10">
        <f t="shared" si="272"/>
        <v>0.38</v>
      </c>
      <c r="P910" s="8">
        <f t="shared" si="273"/>
        <v>3800</v>
      </c>
      <c r="Q910" s="8">
        <f t="shared" si="274"/>
        <v>4370</v>
      </c>
      <c r="R910" s="8">
        <v>14175.75</v>
      </c>
      <c r="S910" s="8">
        <v>19137.259999999998</v>
      </c>
      <c r="T910" s="11">
        <f t="shared" si="275"/>
        <v>1.9137259999999998</v>
      </c>
      <c r="U910" s="7" t="s">
        <v>2674</v>
      </c>
      <c r="V910" s="7" t="s">
        <v>2675</v>
      </c>
    </row>
    <row r="911" spans="1:22" x14ac:dyDescent="0.25">
      <c r="A911" s="7" t="s">
        <v>2676</v>
      </c>
      <c r="B911" s="7" t="s">
        <v>2677</v>
      </c>
      <c r="C911" s="7" t="s">
        <v>177</v>
      </c>
      <c r="D911" s="7"/>
      <c r="E911" s="7" t="s">
        <v>468</v>
      </c>
      <c r="F911" s="8">
        <v>4500</v>
      </c>
      <c r="G911" s="8">
        <v>4950</v>
      </c>
      <c r="H911" s="9">
        <f>IF(OR(F911="",F911=0),"",MAX(F911,IF(ISNUMBER('Нормы и нормо-часы'!K912),ROUNDUP('Нормы и нормо-часы'!K912/(1-$F$3),0),0)))</f>
        <v>4500</v>
      </c>
      <c r="I911" s="9">
        <f>IF(OR(G911="",G911=0),"",MAX(G911,IF(ISNUMBER('Нормы и нормо-часы'!L912),ROUNDUP('Нормы и нормо-часы'!L912/(1-$F$3),0),0)))</f>
        <v>4950</v>
      </c>
      <c r="J911" s="10">
        <f t="shared" si="269"/>
        <v>0</v>
      </c>
      <c r="K911" s="10">
        <f t="shared" si="270"/>
        <v>0</v>
      </c>
      <c r="L911" s="8">
        <v>2790</v>
      </c>
      <c r="M911" s="8">
        <v>3069</v>
      </c>
      <c r="N911" s="10">
        <f t="shared" si="271"/>
        <v>0.38</v>
      </c>
      <c r="O911" s="10">
        <f t="shared" si="272"/>
        <v>0.38</v>
      </c>
      <c r="P911" s="8">
        <f t="shared" si="273"/>
        <v>1710</v>
      </c>
      <c r="Q911" s="8">
        <f t="shared" si="274"/>
        <v>1881</v>
      </c>
      <c r="R911" s="8">
        <v>19483.32</v>
      </c>
      <c r="S911" s="8">
        <v>26302.48</v>
      </c>
      <c r="T911" s="11">
        <f t="shared" si="275"/>
        <v>5.8449955555555553</v>
      </c>
      <c r="U911" s="7" t="s">
        <v>2678</v>
      </c>
      <c r="V911" s="7" t="s">
        <v>2679</v>
      </c>
    </row>
    <row r="912" spans="1:22" x14ac:dyDescent="0.25">
      <c r="A912" s="12" t="s">
        <v>2680</v>
      </c>
      <c r="B912" s="12" t="s">
        <v>2681</v>
      </c>
      <c r="C912" s="12" t="s">
        <v>177</v>
      </c>
      <c r="D912" s="12" t="s">
        <v>58</v>
      </c>
      <c r="E912" s="7" t="s">
        <v>468</v>
      </c>
      <c r="F912" s="8">
        <v>600</v>
      </c>
      <c r="G912" s="8">
        <v>690</v>
      </c>
      <c r="H912" s="9">
        <f>IF(OR(F912="",F912=0),"",MAX(F912,IF(ISNUMBER('Нормы и нормо-часы'!K913),ROUNDUP('Нормы и нормо-часы'!K913/(1-$F$3),0),0)))</f>
        <v>600</v>
      </c>
      <c r="I912" s="9">
        <f>IF(OR(G912="",G912=0),"",MAX(G912,IF(ISNUMBER('Нормы и нормо-часы'!L913),ROUNDUP('Нормы и нормо-часы'!L913/(1-$F$3),0),0)))</f>
        <v>690</v>
      </c>
      <c r="J912" s="10">
        <f t="shared" si="269"/>
        <v>0</v>
      </c>
      <c r="K912" s="10">
        <f t="shared" si="270"/>
        <v>0</v>
      </c>
      <c r="L912" s="8">
        <v>372</v>
      </c>
      <c r="M912" s="8">
        <v>428</v>
      </c>
      <c r="N912" s="10">
        <f t="shared" si="271"/>
        <v>0.38</v>
      </c>
      <c r="O912" s="10">
        <f t="shared" si="272"/>
        <v>0.37971014492753624</v>
      </c>
      <c r="P912" s="8">
        <f t="shared" si="273"/>
        <v>228</v>
      </c>
      <c r="Q912" s="8">
        <f t="shared" si="274"/>
        <v>262</v>
      </c>
      <c r="R912" s="8"/>
      <c r="S912" s="8"/>
      <c r="T912" s="11" t="str">
        <f t="shared" si="275"/>
        <v/>
      </c>
      <c r="U912" s="7" t="s">
        <v>2682</v>
      </c>
      <c r="V912" s="7"/>
    </row>
    <row r="913" spans="1:22" x14ac:dyDescent="0.25">
      <c r="A913" s="12" t="s">
        <v>2683</v>
      </c>
      <c r="B913" s="12" t="s">
        <v>2684</v>
      </c>
      <c r="C913" s="12" t="s">
        <v>177</v>
      </c>
      <c r="D913" s="12" t="s">
        <v>58</v>
      </c>
      <c r="E913" s="7" t="s">
        <v>468</v>
      </c>
      <c r="F913" s="8">
        <v>450</v>
      </c>
      <c r="G913" s="8">
        <v>518</v>
      </c>
      <c r="H913" s="9">
        <f>IF(OR(F913="",F913=0),"",MAX(F913,IF(ISNUMBER('Нормы и нормо-часы'!K914),ROUNDUP('Нормы и нормо-часы'!K914/(1-$F$3),0),0)))</f>
        <v>454</v>
      </c>
      <c r="I913" s="9">
        <f>IF(OR(G913="",G913=0),"",MAX(G913,IF(ISNUMBER('Нормы и нормо-часы'!L914),ROUNDUP('Нормы и нормо-часы'!L914/(1-$F$3),0),0)))</f>
        <v>544</v>
      </c>
      <c r="J913" s="10">
        <f t="shared" si="269"/>
        <v>8.8888888888889461E-3</v>
      </c>
      <c r="K913" s="10">
        <f t="shared" si="270"/>
        <v>5.0193050193050093E-2</v>
      </c>
      <c r="L913" s="8">
        <v>279</v>
      </c>
      <c r="M913" s="8">
        <v>321</v>
      </c>
      <c r="N913" s="10">
        <f t="shared" si="271"/>
        <v>0.38546255506607929</v>
      </c>
      <c r="O913" s="10">
        <f t="shared" si="272"/>
        <v>0.40992647058823528</v>
      </c>
      <c r="P913" s="8">
        <f t="shared" si="273"/>
        <v>175</v>
      </c>
      <c r="Q913" s="8">
        <f t="shared" si="274"/>
        <v>223</v>
      </c>
      <c r="R913" s="8"/>
      <c r="S913" s="8"/>
      <c r="T913" s="11" t="str">
        <f t="shared" si="275"/>
        <v/>
      </c>
      <c r="U913" s="7" t="s">
        <v>2685</v>
      </c>
      <c r="V913" s="7"/>
    </row>
    <row r="914" spans="1:22" x14ac:dyDescent="0.25">
      <c r="A914" s="12" t="s">
        <v>2686</v>
      </c>
      <c r="B914" s="12" t="s">
        <v>2687</v>
      </c>
      <c r="C914" s="12" t="s">
        <v>50</v>
      </c>
      <c r="D914" s="12" t="s">
        <v>58</v>
      </c>
      <c r="E914" s="7" t="s">
        <v>35</v>
      </c>
      <c r="F914" s="8">
        <v>150</v>
      </c>
      <c r="G914" s="8">
        <v>172</v>
      </c>
      <c r="H914" s="9">
        <f>IF(OR(F914="",F914=0),"",MAX(F914,IF(ISNUMBER('Нормы и нормо-часы'!K915),ROUNDUP('Нормы и нормо-часы'!K915/(1-$F$3),0),0)))</f>
        <v>150</v>
      </c>
      <c r="I914" s="9">
        <f>IF(OR(G914="",G914=0),"",MAX(G914,IF(ISNUMBER('Нормы и нормо-часы'!L915),ROUNDUP('Нормы и нормо-часы'!L915/(1-$F$3),0),0)))</f>
        <v>172</v>
      </c>
      <c r="J914" s="10">
        <f t="shared" si="269"/>
        <v>0</v>
      </c>
      <c r="K914" s="10">
        <f t="shared" si="270"/>
        <v>0</v>
      </c>
      <c r="L914" s="8">
        <v>90</v>
      </c>
      <c r="M914" s="8">
        <v>104</v>
      </c>
      <c r="N914" s="10">
        <f t="shared" si="271"/>
        <v>0.4</v>
      </c>
      <c r="O914" s="10">
        <f t="shared" si="272"/>
        <v>0.39534883720930231</v>
      </c>
      <c r="P914" s="8">
        <f t="shared" si="273"/>
        <v>60</v>
      </c>
      <c r="Q914" s="8">
        <f t="shared" si="274"/>
        <v>68</v>
      </c>
      <c r="R914" s="8"/>
      <c r="S914" s="8"/>
      <c r="T914" s="11" t="str">
        <f t="shared" si="275"/>
        <v/>
      </c>
      <c r="U914" s="7" t="s">
        <v>2688</v>
      </c>
      <c r="V914" s="7"/>
    </row>
    <row r="915" spans="1:22" x14ac:dyDescent="0.25">
      <c r="A915" s="12" t="s">
        <v>2689</v>
      </c>
      <c r="B915" s="12" t="s">
        <v>2690</v>
      </c>
      <c r="C915" s="12" t="s">
        <v>50</v>
      </c>
      <c r="D915" s="12" t="s">
        <v>58</v>
      </c>
      <c r="E915" s="7" t="s">
        <v>468</v>
      </c>
      <c r="F915" s="8">
        <v>450</v>
      </c>
      <c r="G915" s="8">
        <v>518</v>
      </c>
      <c r="H915" s="9">
        <f>IF(OR(F915="",F915=0),"",MAX(F915,IF(ISNUMBER('Нормы и нормо-часы'!K916),ROUNDUP('Нормы и нормо-часы'!K916/(1-$F$3),0),0)))</f>
        <v>567</v>
      </c>
      <c r="I915" s="9">
        <f>IF(OR(G915="",G915=0),"",MAX(G915,IF(ISNUMBER('Нормы и нормо-часы'!L916),ROUNDUP('Нормы и нормо-часы'!L916/(1-$F$3),0),0)))</f>
        <v>680</v>
      </c>
      <c r="J915" s="10">
        <f t="shared" si="269"/>
        <v>0.26</v>
      </c>
      <c r="K915" s="10">
        <f t="shared" si="270"/>
        <v>0.31274131274131278</v>
      </c>
      <c r="L915" s="8">
        <v>270</v>
      </c>
      <c r="M915" s="8">
        <v>310</v>
      </c>
      <c r="N915" s="10">
        <f t="shared" si="271"/>
        <v>0.52380952380952384</v>
      </c>
      <c r="O915" s="10">
        <f t="shared" si="272"/>
        <v>0.54411764705882348</v>
      </c>
      <c r="P915" s="8">
        <f t="shared" si="273"/>
        <v>297</v>
      </c>
      <c r="Q915" s="8">
        <f t="shared" si="274"/>
        <v>370</v>
      </c>
      <c r="R915" s="8"/>
      <c r="S915" s="8"/>
      <c r="T915" s="11" t="str">
        <f t="shared" si="275"/>
        <v/>
      </c>
      <c r="U915" s="7" t="s">
        <v>2691</v>
      </c>
      <c r="V915" s="7"/>
    </row>
    <row r="916" spans="1:22" x14ac:dyDescent="0.25">
      <c r="A916" s="12" t="s">
        <v>2692</v>
      </c>
      <c r="B916" s="12" t="s">
        <v>2693</v>
      </c>
      <c r="C916" s="12" t="s">
        <v>50</v>
      </c>
      <c r="D916" s="12" t="s">
        <v>58</v>
      </c>
      <c r="E916" s="7" t="s">
        <v>468</v>
      </c>
      <c r="F916" s="8">
        <v>150</v>
      </c>
      <c r="G916" s="8">
        <v>165</v>
      </c>
      <c r="H916" s="9">
        <f>IF(OR(F916="",F916=0),"",MAX(F916,IF(ISNUMBER('Нормы и нормо-часы'!K917),ROUNDUP('Нормы и нормо-часы'!K917/(1-$F$3),0),0)))</f>
        <v>150</v>
      </c>
      <c r="I916" s="9">
        <f>IF(OR(G916="",G916=0),"",MAX(G916,IF(ISNUMBER('Нормы и нормо-часы'!L917),ROUNDUP('Нормы и нормо-часы'!L917/(1-$F$3),0),0)))</f>
        <v>165</v>
      </c>
      <c r="J916" s="10">
        <f t="shared" si="269"/>
        <v>0</v>
      </c>
      <c r="K916" s="10">
        <f t="shared" si="270"/>
        <v>0</v>
      </c>
      <c r="L916" s="8">
        <v>90</v>
      </c>
      <c r="M916" s="8">
        <v>99</v>
      </c>
      <c r="N916" s="10">
        <f t="shared" si="271"/>
        <v>0.4</v>
      </c>
      <c r="O916" s="10">
        <f t="shared" si="272"/>
        <v>0.4</v>
      </c>
      <c r="P916" s="8">
        <f t="shared" si="273"/>
        <v>60</v>
      </c>
      <c r="Q916" s="8">
        <f t="shared" si="274"/>
        <v>66</v>
      </c>
      <c r="R916" s="8"/>
      <c r="S916" s="8"/>
      <c r="T916" s="11" t="str">
        <f t="shared" si="275"/>
        <v/>
      </c>
      <c r="U916" s="7" t="s">
        <v>2694</v>
      </c>
      <c r="V916" s="7" t="s">
        <v>2695</v>
      </c>
    </row>
    <row r="917" spans="1:22" x14ac:dyDescent="0.25">
      <c r="A917" s="12" t="s">
        <v>2696</v>
      </c>
      <c r="B917" s="12" t="s">
        <v>2697</v>
      </c>
      <c r="C917" s="12" t="s">
        <v>177</v>
      </c>
      <c r="D917" s="12" t="s">
        <v>58</v>
      </c>
      <c r="E917" s="7" t="s">
        <v>468</v>
      </c>
      <c r="F917" s="8">
        <v>2000</v>
      </c>
      <c r="G917" s="8">
        <v>2300</v>
      </c>
      <c r="H917" s="9">
        <f>IF(OR(F917="",F917=0),"",MAX(F917,IF(ISNUMBER('Нормы и нормо-часы'!K918),ROUNDUP('Нормы и нормо-часы'!K918/(1-$F$3),0),0)))</f>
        <v>2000</v>
      </c>
      <c r="I917" s="9">
        <f>IF(OR(G917="",G917=0),"",MAX(G917,IF(ISNUMBER('Нормы и нормо-часы'!L918),ROUNDUP('Нормы и нормо-часы'!L918/(1-$F$3),0),0)))</f>
        <v>2300</v>
      </c>
      <c r="J917" s="10">
        <f t="shared" si="269"/>
        <v>0</v>
      </c>
      <c r="K917" s="10">
        <f t="shared" si="270"/>
        <v>0</v>
      </c>
      <c r="L917" s="8">
        <v>1240</v>
      </c>
      <c r="M917" s="8">
        <v>1426</v>
      </c>
      <c r="N917" s="10">
        <f t="shared" si="271"/>
        <v>0.38</v>
      </c>
      <c r="O917" s="10">
        <f t="shared" si="272"/>
        <v>0.38</v>
      </c>
      <c r="P917" s="8">
        <f t="shared" si="273"/>
        <v>760</v>
      </c>
      <c r="Q917" s="8">
        <f t="shared" si="274"/>
        <v>874</v>
      </c>
      <c r="R917" s="8"/>
      <c r="S917" s="8"/>
      <c r="T917" s="11" t="str">
        <f t="shared" si="275"/>
        <v/>
      </c>
      <c r="U917" s="7" t="s">
        <v>2698</v>
      </c>
      <c r="V917" s="7"/>
    </row>
    <row r="918" spans="1:22" x14ac:dyDescent="0.25">
      <c r="A918" s="12" t="s">
        <v>2699</v>
      </c>
      <c r="B918" s="12" t="s">
        <v>2700</v>
      </c>
      <c r="C918" s="12" t="s">
        <v>177</v>
      </c>
      <c r="D918" s="12" t="s">
        <v>58</v>
      </c>
      <c r="E918" s="7" t="s">
        <v>468</v>
      </c>
      <c r="F918" s="8">
        <v>4500</v>
      </c>
      <c r="G918" s="8">
        <v>5175</v>
      </c>
      <c r="H918" s="9">
        <f>IF(OR(F918="",F918=0),"",MAX(F918,IF(ISNUMBER('Нормы и нормо-часы'!K919),ROUNDUP('Нормы и нормо-часы'!K919/(1-$F$3),0),0)))</f>
        <v>4500</v>
      </c>
      <c r="I918" s="9">
        <f>IF(OR(G918="",G918=0),"",MAX(G918,IF(ISNUMBER('Нормы и нормо-часы'!L919),ROUNDUP('Нормы и нормо-часы'!L919/(1-$F$3),0),0)))</f>
        <v>5175</v>
      </c>
      <c r="J918" s="10">
        <f t="shared" si="269"/>
        <v>0</v>
      </c>
      <c r="K918" s="10">
        <f t="shared" si="270"/>
        <v>0</v>
      </c>
      <c r="L918" s="8">
        <v>2790</v>
      </c>
      <c r="M918" s="8">
        <v>3208</v>
      </c>
      <c r="N918" s="10">
        <f t="shared" si="271"/>
        <v>0.38</v>
      </c>
      <c r="O918" s="10">
        <f t="shared" si="272"/>
        <v>0.38009661835748793</v>
      </c>
      <c r="P918" s="8">
        <f t="shared" si="273"/>
        <v>1710</v>
      </c>
      <c r="Q918" s="8">
        <f t="shared" si="274"/>
        <v>1967</v>
      </c>
      <c r="R918" s="8"/>
      <c r="S918" s="8"/>
      <c r="T918" s="11" t="str">
        <f t="shared" si="275"/>
        <v/>
      </c>
      <c r="U918" s="7" t="s">
        <v>2701</v>
      </c>
      <c r="V918" s="7"/>
    </row>
    <row r="919" spans="1:22" x14ac:dyDescent="0.25">
      <c r="A919" s="12" t="s">
        <v>2702</v>
      </c>
      <c r="B919" s="12" t="s">
        <v>2703</v>
      </c>
      <c r="C919" s="12" t="s">
        <v>2704</v>
      </c>
      <c r="D919" s="12" t="s">
        <v>58</v>
      </c>
      <c r="E919" s="7" t="s">
        <v>468</v>
      </c>
      <c r="F919" s="8">
        <v>7000</v>
      </c>
      <c r="G919" s="8">
        <v>8050</v>
      </c>
      <c r="H919" s="9">
        <f>IF(OR(F919="",F919=0),"",MAX(F919,IF(ISNUMBER('Нормы и нормо-часы'!K920),ROUNDUP('Нормы и нормо-часы'!K920/(1-$F$3),0),0)))</f>
        <v>7000</v>
      </c>
      <c r="I919" s="9">
        <f>IF(OR(G919="",G919=0),"",MAX(G919,IF(ISNUMBER('Нормы и нормо-часы'!L920),ROUNDUP('Нормы и нормо-часы'!L920/(1-$F$3),0),0)))</f>
        <v>8050</v>
      </c>
      <c r="J919" s="10">
        <f t="shared" si="269"/>
        <v>0</v>
      </c>
      <c r="K919" s="10">
        <f t="shared" si="270"/>
        <v>0</v>
      </c>
      <c r="L919" s="8">
        <v>4340</v>
      </c>
      <c r="M919" s="8">
        <v>4991</v>
      </c>
      <c r="N919" s="10">
        <f t="shared" si="271"/>
        <v>0.38</v>
      </c>
      <c r="O919" s="10">
        <f t="shared" si="272"/>
        <v>0.38</v>
      </c>
      <c r="P919" s="8">
        <f t="shared" si="273"/>
        <v>2660</v>
      </c>
      <c r="Q919" s="8">
        <f t="shared" si="274"/>
        <v>3059</v>
      </c>
      <c r="R919" s="8"/>
      <c r="S919" s="8"/>
      <c r="T919" s="11" t="str">
        <f t="shared" si="275"/>
        <v/>
      </c>
      <c r="U919" s="7" t="s">
        <v>2705</v>
      </c>
      <c r="V919" s="7"/>
    </row>
    <row r="920" spans="1:22" x14ac:dyDescent="0.25">
      <c r="A920" s="12" t="s">
        <v>2706</v>
      </c>
      <c r="B920" s="12" t="s">
        <v>2707</v>
      </c>
      <c r="C920" s="12" t="s">
        <v>177</v>
      </c>
      <c r="D920" s="12" t="s">
        <v>58</v>
      </c>
      <c r="E920" s="7" t="s">
        <v>468</v>
      </c>
      <c r="F920" s="8">
        <v>2000</v>
      </c>
      <c r="G920" s="8">
        <v>2300</v>
      </c>
      <c r="H920" s="9">
        <f>IF(OR(F920="",F920=0),"",MAX(F920,IF(ISNUMBER('Нормы и нормо-часы'!K921),ROUNDUP('Нормы и нормо-часы'!K921/(1-$F$3),0),0)))</f>
        <v>2000</v>
      </c>
      <c r="I920" s="9">
        <f>IF(OR(G920="",G920=0),"",MAX(G920,IF(ISNUMBER('Нормы и нормо-часы'!L921),ROUNDUP('Нормы и нормо-часы'!L921/(1-$F$3),0),0)))</f>
        <v>2300</v>
      </c>
      <c r="J920" s="10">
        <f t="shared" si="269"/>
        <v>0</v>
      </c>
      <c r="K920" s="10">
        <f t="shared" si="270"/>
        <v>0</v>
      </c>
      <c r="L920" s="8">
        <v>1240</v>
      </c>
      <c r="M920" s="8">
        <v>1426</v>
      </c>
      <c r="N920" s="10">
        <f t="shared" si="271"/>
        <v>0.38</v>
      </c>
      <c r="O920" s="10">
        <f t="shared" si="272"/>
        <v>0.38</v>
      </c>
      <c r="P920" s="8">
        <f t="shared" si="273"/>
        <v>760</v>
      </c>
      <c r="Q920" s="8">
        <f t="shared" si="274"/>
        <v>874</v>
      </c>
      <c r="R920" s="8"/>
      <c r="S920" s="8"/>
      <c r="T920" s="11" t="str">
        <f t="shared" si="275"/>
        <v/>
      </c>
      <c r="U920" s="7" t="s">
        <v>2708</v>
      </c>
      <c r="V920" s="7"/>
    </row>
    <row r="921" spans="1:22" x14ac:dyDescent="0.25">
      <c r="A921" s="12" t="s">
        <v>2709</v>
      </c>
      <c r="B921" s="12" t="s">
        <v>2710</v>
      </c>
      <c r="C921" s="12" t="s">
        <v>177</v>
      </c>
      <c r="D921" s="12" t="s">
        <v>58</v>
      </c>
      <c r="E921" s="7" t="s">
        <v>468</v>
      </c>
      <c r="F921" s="8">
        <v>1800</v>
      </c>
      <c r="G921" s="8">
        <v>2070</v>
      </c>
      <c r="H921" s="9">
        <f>IF(OR(F921="",F921=0),"",MAX(F921,IF(ISNUMBER('Нормы и нормо-часы'!K922),ROUNDUP('Нормы и нормо-часы'!K922/(1-$F$3),0),0)))</f>
        <v>1800</v>
      </c>
      <c r="I921" s="9">
        <f>IF(OR(G921="",G921=0),"",MAX(G921,IF(ISNUMBER('Нормы и нормо-часы'!L922),ROUNDUP('Нормы и нормо-часы'!L922/(1-$F$3),0),0)))</f>
        <v>2070</v>
      </c>
      <c r="J921" s="10">
        <f t="shared" si="269"/>
        <v>0</v>
      </c>
      <c r="K921" s="10">
        <f t="shared" si="270"/>
        <v>0</v>
      </c>
      <c r="L921" s="8">
        <v>1116</v>
      </c>
      <c r="M921" s="8">
        <v>1283</v>
      </c>
      <c r="N921" s="10">
        <f t="shared" si="271"/>
        <v>0.38</v>
      </c>
      <c r="O921" s="10">
        <f t="shared" si="272"/>
        <v>0.38019323671497585</v>
      </c>
      <c r="P921" s="8">
        <f t="shared" si="273"/>
        <v>684</v>
      </c>
      <c r="Q921" s="8">
        <f t="shared" si="274"/>
        <v>787</v>
      </c>
      <c r="R921" s="8"/>
      <c r="S921" s="8"/>
      <c r="T921" s="11" t="str">
        <f t="shared" si="275"/>
        <v/>
      </c>
      <c r="U921" s="7" t="s">
        <v>2711</v>
      </c>
      <c r="V921" s="7"/>
    </row>
    <row r="922" spans="1:22" x14ac:dyDescent="0.25">
      <c r="A922" s="12" t="s">
        <v>2712</v>
      </c>
      <c r="B922" s="12" t="s">
        <v>2713</v>
      </c>
      <c r="C922" s="12" t="s">
        <v>50</v>
      </c>
      <c r="D922" s="12" t="s">
        <v>58</v>
      </c>
      <c r="E922" s="7" t="s">
        <v>468</v>
      </c>
      <c r="F922" s="8">
        <v>300</v>
      </c>
      <c r="G922" s="8">
        <v>345</v>
      </c>
      <c r="H922" s="9">
        <f>IF(OR(F922="",F922=0),"",MAX(F922,IF(ISNUMBER('Нормы и нормо-часы'!K923),ROUNDUP('Нормы и нормо-часы'!K923/(1-$F$3),0),0)))</f>
        <v>300</v>
      </c>
      <c r="I922" s="9">
        <f>IF(OR(G922="",G922=0),"",MAX(G922,IF(ISNUMBER('Нормы и нормо-часы'!L923),ROUNDUP('Нормы и нормо-часы'!L923/(1-$F$3),0),0)))</f>
        <v>345</v>
      </c>
      <c r="J922" s="10">
        <f t="shared" si="269"/>
        <v>0</v>
      </c>
      <c r="K922" s="10">
        <f t="shared" si="270"/>
        <v>0</v>
      </c>
      <c r="L922" s="8">
        <v>186</v>
      </c>
      <c r="M922" s="8">
        <v>214</v>
      </c>
      <c r="N922" s="10">
        <f t="shared" si="271"/>
        <v>0.38</v>
      </c>
      <c r="O922" s="10">
        <f t="shared" si="272"/>
        <v>0.37971014492753624</v>
      </c>
      <c r="P922" s="8">
        <f t="shared" si="273"/>
        <v>114</v>
      </c>
      <c r="Q922" s="8">
        <f t="shared" si="274"/>
        <v>131</v>
      </c>
      <c r="R922" s="8"/>
      <c r="S922" s="8"/>
      <c r="T922" s="11" t="str">
        <f t="shared" si="275"/>
        <v/>
      </c>
      <c r="U922" s="7" t="s">
        <v>2714</v>
      </c>
      <c r="V922" s="7"/>
    </row>
    <row r="923" spans="1:22" x14ac:dyDescent="0.25">
      <c r="A923" s="12" t="s">
        <v>2715</v>
      </c>
      <c r="B923" s="12" t="s">
        <v>2716</v>
      </c>
      <c r="C923" s="12" t="s">
        <v>177</v>
      </c>
      <c r="D923" s="12" t="s">
        <v>58</v>
      </c>
      <c r="E923" s="7" t="s">
        <v>468</v>
      </c>
      <c r="F923" s="8">
        <v>1200</v>
      </c>
      <c r="G923" s="8">
        <v>1380</v>
      </c>
      <c r="H923" s="9">
        <f>IF(OR(F923="",F923=0),"",MAX(F923,IF(ISNUMBER('Нормы и нормо-часы'!K924),ROUNDUP('Нормы и нормо-часы'!K924/(1-$F$3),0),0)))</f>
        <v>1200</v>
      </c>
      <c r="I923" s="9">
        <f>IF(OR(G923="",G923=0),"",MAX(G923,IF(ISNUMBER('Нормы и нормо-часы'!L924),ROUNDUP('Нормы и нормо-часы'!L924/(1-$F$3),0),0)))</f>
        <v>1380</v>
      </c>
      <c r="J923" s="10">
        <f t="shared" si="269"/>
        <v>0</v>
      </c>
      <c r="K923" s="10">
        <f t="shared" si="270"/>
        <v>0</v>
      </c>
      <c r="L923" s="8">
        <v>744</v>
      </c>
      <c r="M923" s="8">
        <v>856</v>
      </c>
      <c r="N923" s="10">
        <f t="shared" si="271"/>
        <v>0.38</v>
      </c>
      <c r="O923" s="10">
        <f t="shared" si="272"/>
        <v>0.37971014492753624</v>
      </c>
      <c r="P923" s="8">
        <f t="shared" si="273"/>
        <v>456</v>
      </c>
      <c r="Q923" s="8">
        <f t="shared" si="274"/>
        <v>524</v>
      </c>
      <c r="R923" s="8"/>
      <c r="S923" s="8"/>
      <c r="T923" s="11" t="str">
        <f t="shared" si="275"/>
        <v/>
      </c>
      <c r="U923" s="7" t="s">
        <v>2717</v>
      </c>
      <c r="V923" s="7"/>
    </row>
    <row r="924" spans="1:22" x14ac:dyDescent="0.25">
      <c r="A924" s="5" t="s">
        <v>2718</v>
      </c>
      <c r="B924" s="6"/>
      <c r="C924" s="6"/>
      <c r="D924" s="6"/>
      <c r="E924" s="6"/>
      <c r="F924" s="6"/>
      <c r="G924" s="6"/>
      <c r="H924" s="6"/>
      <c r="I924" s="6"/>
      <c r="J924" s="6"/>
      <c r="K924" s="6"/>
      <c r="L924" s="6"/>
      <c r="M924" s="6"/>
      <c r="N924" s="6"/>
      <c r="O924" s="6"/>
      <c r="P924" s="6"/>
      <c r="Q924" s="6"/>
      <c r="R924" s="6"/>
      <c r="S924" s="6"/>
      <c r="T924" s="6"/>
      <c r="U924" s="6"/>
      <c r="V924" s="6"/>
    </row>
    <row r="925" spans="1:22" x14ac:dyDescent="0.25">
      <c r="A925" s="7" t="s">
        <v>2719</v>
      </c>
      <c r="B925" s="7" t="s">
        <v>2720</v>
      </c>
      <c r="C925" s="7" t="s">
        <v>54</v>
      </c>
      <c r="D925" s="7"/>
      <c r="E925" s="7" t="s">
        <v>279</v>
      </c>
      <c r="F925" s="8">
        <v>600</v>
      </c>
      <c r="G925" s="8">
        <v>690</v>
      </c>
      <c r="H925" s="9">
        <f>IF(OR(F925="",F925=0),"",MAX(F925,IF(ISNUMBER('Нормы и нормо-часы'!K926),ROUNDUP('Нормы и нормо-часы'!K926/(1-$F$3),0),0)))</f>
        <v>600</v>
      </c>
      <c r="I925" s="9">
        <f>IF(OR(G925="",G925=0),"",MAX(G925,IF(ISNUMBER('Нормы и нормо-часы'!L926),ROUNDUP('Нормы и нормо-часы'!L926/(1-$F$3),0),0)))</f>
        <v>720</v>
      </c>
      <c r="J925" s="10">
        <f t="shared" ref="J925:J956" si="276">IF(OR(F925="",F925=0),"",H925/F925-1)</f>
        <v>0</v>
      </c>
      <c r="K925" s="10">
        <f t="shared" ref="K925:K956" si="277">IF(OR(G925="",G925=0),"",I925/G925-1)</f>
        <v>4.3478260869565188E-2</v>
      </c>
      <c r="L925" s="8">
        <v>372</v>
      </c>
      <c r="M925" s="8">
        <v>428</v>
      </c>
      <c r="N925" s="10">
        <f t="shared" ref="N925:N956" si="278">IF(OR(H925="",H925=0),"",(H925-L925)/H925)</f>
        <v>0.38</v>
      </c>
      <c r="O925" s="10">
        <f t="shared" ref="O925:O956" si="279">IF(OR(I925="",I925=0),"",(I925-M925)/I925)</f>
        <v>0.40555555555555556</v>
      </c>
      <c r="P925" s="8">
        <f t="shared" ref="P925:P956" si="280">IF(H925="","",H925-L925)</f>
        <v>228</v>
      </c>
      <c r="Q925" s="8">
        <f t="shared" ref="Q925:Q956" si="281">IF(I925="","",I925-M925)</f>
        <v>292</v>
      </c>
      <c r="R925" s="8">
        <v>889.33</v>
      </c>
      <c r="S925" s="8">
        <v>1200.5999999999999</v>
      </c>
      <c r="T925" s="11">
        <f t="shared" ref="T925:T956" si="282">IF(OR(S925="",F925="",F925=0),"",S925/F925)</f>
        <v>2.0009999999999999</v>
      </c>
      <c r="U925" s="7" t="s">
        <v>100</v>
      </c>
      <c r="V925" s="7" t="s">
        <v>2721</v>
      </c>
    </row>
    <row r="926" spans="1:22" x14ac:dyDescent="0.25">
      <c r="A926" s="7" t="s">
        <v>2722</v>
      </c>
      <c r="B926" s="7" t="s">
        <v>2723</v>
      </c>
      <c r="C926" s="7" t="s">
        <v>177</v>
      </c>
      <c r="D926" s="7"/>
      <c r="E926" s="7" t="s">
        <v>41</v>
      </c>
      <c r="F926" s="8">
        <v>14000</v>
      </c>
      <c r="G926" s="8">
        <v>16100</v>
      </c>
      <c r="H926" s="9">
        <f>IF(OR(F926="",F926=0),"",MAX(F926,IF(ISNUMBER('Нормы и нормо-часы'!K927),ROUNDUP('Нормы и нормо-часы'!K927/(1-$F$3),0),0)))</f>
        <v>14000</v>
      </c>
      <c r="I926" s="9">
        <f>IF(OR(G926="",G926=0),"",MAX(G926,IF(ISNUMBER('Нормы и нормо-часы'!L927),ROUNDUP('Нормы и нормо-часы'!L927/(1-$F$3),0),0)))</f>
        <v>16100</v>
      </c>
      <c r="J926" s="10">
        <f t="shared" si="276"/>
        <v>0</v>
      </c>
      <c r="K926" s="10">
        <f t="shared" si="277"/>
        <v>0</v>
      </c>
      <c r="L926" s="8">
        <v>8680</v>
      </c>
      <c r="M926" s="8">
        <v>9982</v>
      </c>
      <c r="N926" s="10">
        <f t="shared" si="278"/>
        <v>0.38</v>
      </c>
      <c r="O926" s="10">
        <f t="shared" si="279"/>
        <v>0.38</v>
      </c>
      <c r="P926" s="8">
        <f t="shared" si="280"/>
        <v>5320</v>
      </c>
      <c r="Q926" s="8">
        <f t="shared" si="281"/>
        <v>6118</v>
      </c>
      <c r="R926" s="8">
        <v>11752.24</v>
      </c>
      <c r="S926" s="8">
        <v>15865.52</v>
      </c>
      <c r="T926" s="11">
        <f t="shared" si="282"/>
        <v>1.1332514285714286</v>
      </c>
      <c r="U926" s="7" t="s">
        <v>2724</v>
      </c>
      <c r="V926" s="7"/>
    </row>
    <row r="927" spans="1:22" x14ac:dyDescent="0.25">
      <c r="A927" s="7" t="s">
        <v>2725</v>
      </c>
      <c r="B927" s="7" t="s">
        <v>2726</v>
      </c>
      <c r="C927" s="7" t="s">
        <v>177</v>
      </c>
      <c r="D927" s="7"/>
      <c r="E927" s="7" t="s">
        <v>41</v>
      </c>
      <c r="F927" s="8">
        <v>5500</v>
      </c>
      <c r="G927" s="8">
        <v>6325</v>
      </c>
      <c r="H927" s="9">
        <f>IF(OR(F927="",F927=0),"",MAX(F927,IF(ISNUMBER('Нормы и нормо-часы'!K928),ROUNDUP('Нормы и нормо-часы'!K928/(1-$F$3),0),0)))</f>
        <v>5500</v>
      </c>
      <c r="I927" s="9">
        <f>IF(OR(G927="",G927=0),"",MAX(G927,IF(ISNUMBER('Нормы и нормо-часы'!L928),ROUNDUP('Нормы и нормо-часы'!L928/(1-$F$3),0),0)))</f>
        <v>6325</v>
      </c>
      <c r="J927" s="10">
        <f t="shared" si="276"/>
        <v>0</v>
      </c>
      <c r="K927" s="10">
        <f t="shared" si="277"/>
        <v>0</v>
      </c>
      <c r="L927" s="8">
        <v>3410</v>
      </c>
      <c r="M927" s="8">
        <v>3921</v>
      </c>
      <c r="N927" s="10">
        <f t="shared" si="278"/>
        <v>0.38</v>
      </c>
      <c r="O927" s="10">
        <f t="shared" si="279"/>
        <v>0.3800790513833992</v>
      </c>
      <c r="P927" s="8">
        <f t="shared" si="280"/>
        <v>2090</v>
      </c>
      <c r="Q927" s="8">
        <f t="shared" si="281"/>
        <v>2404</v>
      </c>
      <c r="R927" s="8">
        <v>4673.6400000000003</v>
      </c>
      <c r="S927" s="8">
        <v>6309.41</v>
      </c>
      <c r="T927" s="11">
        <f t="shared" si="282"/>
        <v>1.1471654545454546</v>
      </c>
      <c r="U927" s="7" t="s">
        <v>2727</v>
      </c>
      <c r="V927" s="7"/>
    </row>
    <row r="928" spans="1:22" x14ac:dyDescent="0.25">
      <c r="A928" s="7" t="s">
        <v>2728</v>
      </c>
      <c r="B928" s="7" t="s">
        <v>2729</v>
      </c>
      <c r="C928" s="7" t="s">
        <v>177</v>
      </c>
      <c r="D928" s="7"/>
      <c r="E928" s="7" t="s">
        <v>41</v>
      </c>
      <c r="F928" s="8">
        <v>9000</v>
      </c>
      <c r="G928" s="8">
        <v>10350</v>
      </c>
      <c r="H928" s="9">
        <f>IF(OR(F928="",F928=0),"",MAX(F928,IF(ISNUMBER('Нормы и нормо-часы'!K929),ROUNDUP('Нормы и нормо-часы'!K929/(1-$F$3),0),0)))</f>
        <v>9000</v>
      </c>
      <c r="I928" s="9">
        <f>IF(OR(G928="",G928=0),"",MAX(G928,IF(ISNUMBER('Нормы и нормо-часы'!L929),ROUNDUP('Нормы и нормо-часы'!L929/(1-$F$3),0),0)))</f>
        <v>10350</v>
      </c>
      <c r="J928" s="10">
        <f t="shared" si="276"/>
        <v>0</v>
      </c>
      <c r="K928" s="10">
        <f t="shared" si="277"/>
        <v>0</v>
      </c>
      <c r="L928" s="8">
        <v>5580</v>
      </c>
      <c r="M928" s="8">
        <v>6417</v>
      </c>
      <c r="N928" s="10">
        <f t="shared" si="278"/>
        <v>0.38</v>
      </c>
      <c r="O928" s="10">
        <f t="shared" si="279"/>
        <v>0.38</v>
      </c>
      <c r="P928" s="8">
        <f t="shared" si="280"/>
        <v>3420</v>
      </c>
      <c r="Q928" s="8">
        <f t="shared" si="281"/>
        <v>3933</v>
      </c>
      <c r="R928" s="8">
        <v>7392.77</v>
      </c>
      <c r="S928" s="8">
        <v>9980.24</v>
      </c>
      <c r="T928" s="11">
        <f t="shared" si="282"/>
        <v>1.1089155555555554</v>
      </c>
      <c r="U928" s="7" t="s">
        <v>2730</v>
      </c>
      <c r="V928" s="7"/>
    </row>
    <row r="929" spans="1:22" x14ac:dyDescent="0.25">
      <c r="A929" s="7" t="s">
        <v>2731</v>
      </c>
      <c r="B929" s="7" t="s">
        <v>2732</v>
      </c>
      <c r="C929" s="7" t="s">
        <v>50</v>
      </c>
      <c r="D929" s="7"/>
      <c r="E929" s="7" t="s">
        <v>468</v>
      </c>
      <c r="F929" s="8">
        <v>60</v>
      </c>
      <c r="G929" s="8">
        <v>69</v>
      </c>
      <c r="H929" s="9">
        <f>IF(OR(F929="",F929=0),"",MAX(F929,IF(ISNUMBER('Нормы и нормо-часы'!K930),ROUNDUP('Нормы и нормо-часы'!K930/(1-$F$3),0),0)))</f>
        <v>60</v>
      </c>
      <c r="I929" s="9">
        <f>IF(OR(G929="",G929=0),"",MAX(G929,IF(ISNUMBER('Нормы и нормо-часы'!L930),ROUNDUP('Нормы и нормо-часы'!L930/(1-$F$3),0),0)))</f>
        <v>69</v>
      </c>
      <c r="J929" s="10">
        <f t="shared" si="276"/>
        <v>0</v>
      </c>
      <c r="K929" s="10">
        <f t="shared" si="277"/>
        <v>0</v>
      </c>
      <c r="L929" s="8">
        <v>37</v>
      </c>
      <c r="M929" s="8">
        <v>43</v>
      </c>
      <c r="N929" s="10">
        <f t="shared" si="278"/>
        <v>0.38333333333333336</v>
      </c>
      <c r="O929" s="10">
        <f t="shared" si="279"/>
        <v>0.37681159420289856</v>
      </c>
      <c r="P929" s="8">
        <f t="shared" si="280"/>
        <v>23</v>
      </c>
      <c r="Q929" s="8">
        <f t="shared" si="281"/>
        <v>26</v>
      </c>
      <c r="R929" s="8">
        <v>102.33</v>
      </c>
      <c r="S929" s="8">
        <v>138.15</v>
      </c>
      <c r="T929" s="11">
        <f t="shared" si="282"/>
        <v>2.3025000000000002</v>
      </c>
      <c r="U929" s="7" t="s">
        <v>100</v>
      </c>
      <c r="V929" s="7" t="s">
        <v>2733</v>
      </c>
    </row>
    <row r="930" spans="1:22" x14ac:dyDescent="0.25">
      <c r="A930" s="7" t="s">
        <v>2734</v>
      </c>
      <c r="B930" s="7" t="s">
        <v>2735</v>
      </c>
      <c r="C930" s="7" t="s">
        <v>50</v>
      </c>
      <c r="D930" s="7"/>
      <c r="E930" s="7" t="s">
        <v>468</v>
      </c>
      <c r="F930" s="8">
        <v>45</v>
      </c>
      <c r="G930" s="8">
        <v>51.5</v>
      </c>
      <c r="H930" s="9">
        <f>IF(OR(F930="",F930=0),"",MAX(F930,IF(ISNUMBER('Нормы и нормо-часы'!K931),ROUNDUP('Нормы и нормо-часы'!K931/(1-$F$3),0),0)))</f>
        <v>45</v>
      </c>
      <c r="I930" s="9">
        <f>IF(OR(G930="",G930=0),"",MAX(G930,IF(ISNUMBER('Нормы и нормо-часы'!L931),ROUNDUP('Нормы и нормо-часы'!L931/(1-$F$3),0),0)))</f>
        <v>51.5</v>
      </c>
      <c r="J930" s="10">
        <f t="shared" si="276"/>
        <v>0</v>
      </c>
      <c r="K930" s="10">
        <f t="shared" si="277"/>
        <v>0</v>
      </c>
      <c r="L930" s="8">
        <v>28</v>
      </c>
      <c r="M930" s="8">
        <v>32</v>
      </c>
      <c r="N930" s="10">
        <f t="shared" si="278"/>
        <v>0.37777777777777777</v>
      </c>
      <c r="O930" s="10">
        <f t="shared" si="279"/>
        <v>0.37864077669902912</v>
      </c>
      <c r="P930" s="8">
        <f t="shared" si="280"/>
        <v>17</v>
      </c>
      <c r="Q930" s="8">
        <f t="shared" si="281"/>
        <v>19.5</v>
      </c>
      <c r="R930" s="8">
        <v>101.43</v>
      </c>
      <c r="S930" s="8">
        <v>136.93</v>
      </c>
      <c r="T930" s="11">
        <f t="shared" si="282"/>
        <v>3.0428888888888892</v>
      </c>
      <c r="U930" s="7" t="s">
        <v>2736</v>
      </c>
      <c r="V930" s="7" t="s">
        <v>2737</v>
      </c>
    </row>
    <row r="931" spans="1:22" x14ac:dyDescent="0.25">
      <c r="A931" s="7" t="s">
        <v>2738</v>
      </c>
      <c r="B931" s="7" t="s">
        <v>2739</v>
      </c>
      <c r="C931" s="7" t="s">
        <v>177</v>
      </c>
      <c r="D931" s="7"/>
      <c r="E931" s="7" t="s">
        <v>468</v>
      </c>
      <c r="F931" s="8">
        <v>12000</v>
      </c>
      <c r="G931" s="8">
        <v>13800</v>
      </c>
      <c r="H931" s="9">
        <f>IF(OR(F931="",F931=0),"",MAX(F931,IF(ISNUMBER('Нормы и нормо-часы'!K932),ROUNDUP('Нормы и нормо-часы'!K932/(1-$F$3),0),0)))</f>
        <v>12000</v>
      </c>
      <c r="I931" s="9">
        <f>IF(OR(G931="",G931=0),"",MAX(G931,IF(ISNUMBER('Нормы и нормо-часы'!L932),ROUNDUP('Нормы и нормо-часы'!L932/(1-$F$3),0),0)))</f>
        <v>13800</v>
      </c>
      <c r="J931" s="10">
        <f t="shared" si="276"/>
        <v>0</v>
      </c>
      <c r="K931" s="10">
        <f t="shared" si="277"/>
        <v>0</v>
      </c>
      <c r="L931" s="8">
        <v>7440</v>
      </c>
      <c r="M931" s="8">
        <v>8556</v>
      </c>
      <c r="N931" s="10">
        <f t="shared" si="278"/>
        <v>0.38</v>
      </c>
      <c r="O931" s="10">
        <f t="shared" si="279"/>
        <v>0.38</v>
      </c>
      <c r="P931" s="8">
        <f t="shared" si="280"/>
        <v>4560</v>
      </c>
      <c r="Q931" s="8">
        <f t="shared" si="281"/>
        <v>5244</v>
      </c>
      <c r="R931" s="8">
        <v>13644.75</v>
      </c>
      <c r="S931" s="8">
        <v>18420.41</v>
      </c>
      <c r="T931" s="11">
        <f t="shared" si="282"/>
        <v>1.5350341666666667</v>
      </c>
      <c r="U931" s="7" t="s">
        <v>2740</v>
      </c>
      <c r="V931" s="7"/>
    </row>
    <row r="932" spans="1:22" x14ac:dyDescent="0.25">
      <c r="A932" s="7" t="s">
        <v>2741</v>
      </c>
      <c r="B932" s="7" t="s">
        <v>2742</v>
      </c>
      <c r="C932" s="7" t="s">
        <v>50</v>
      </c>
      <c r="D932" s="7"/>
      <c r="E932" s="7" t="s">
        <v>468</v>
      </c>
      <c r="F932" s="8">
        <v>45</v>
      </c>
      <c r="G932" s="8">
        <v>51.5</v>
      </c>
      <c r="H932" s="9">
        <f>IF(OR(F932="",F932=0),"",MAX(F932,IF(ISNUMBER('Нормы и нормо-часы'!K933),ROUNDUP('Нормы и нормо-часы'!K933/(1-$F$3),0),0)))</f>
        <v>45</v>
      </c>
      <c r="I932" s="9">
        <f>IF(OR(G932="",G932=0),"",MAX(G932,IF(ISNUMBER('Нормы и нормо-часы'!L933),ROUNDUP('Нормы и нормо-часы'!L933/(1-$F$3),0),0)))</f>
        <v>51.5</v>
      </c>
      <c r="J932" s="10">
        <f t="shared" si="276"/>
        <v>0</v>
      </c>
      <c r="K932" s="10">
        <f t="shared" si="277"/>
        <v>0</v>
      </c>
      <c r="L932" s="8">
        <v>28</v>
      </c>
      <c r="M932" s="8">
        <v>32</v>
      </c>
      <c r="N932" s="10">
        <f t="shared" si="278"/>
        <v>0.37777777777777777</v>
      </c>
      <c r="O932" s="10">
        <f t="shared" si="279"/>
        <v>0.37864077669902912</v>
      </c>
      <c r="P932" s="8">
        <f t="shared" si="280"/>
        <v>17</v>
      </c>
      <c r="Q932" s="8">
        <f t="shared" si="281"/>
        <v>19.5</v>
      </c>
      <c r="R932" s="8">
        <v>28.36</v>
      </c>
      <c r="S932" s="8">
        <v>38.29</v>
      </c>
      <c r="T932" s="11">
        <f t="shared" si="282"/>
        <v>0.85088888888888892</v>
      </c>
      <c r="U932" s="7" t="s">
        <v>2743</v>
      </c>
      <c r="V932" s="7"/>
    </row>
    <row r="933" spans="1:22" x14ac:dyDescent="0.25">
      <c r="A933" s="7" t="s">
        <v>2744</v>
      </c>
      <c r="B933" s="7" t="s">
        <v>2745</v>
      </c>
      <c r="C933" s="7" t="s">
        <v>50</v>
      </c>
      <c r="D933" s="7"/>
      <c r="E933" s="7" t="s">
        <v>468</v>
      </c>
      <c r="F933" s="8">
        <v>350</v>
      </c>
      <c r="G933" s="8">
        <v>402</v>
      </c>
      <c r="H933" s="9">
        <f>IF(OR(F933="",F933=0),"",MAX(F933,IF(ISNUMBER('Нормы и нормо-часы'!K934),ROUNDUP('Нормы и нормо-часы'!K934/(1-$F$3),0),0)))</f>
        <v>350</v>
      </c>
      <c r="I933" s="9">
        <f>IF(OR(G933="",G933=0),"",MAX(G933,IF(ISNUMBER('Нормы и нормо-часы'!L934),ROUNDUP('Нормы и нормо-часы'!L934/(1-$F$3),0),0)))</f>
        <v>408</v>
      </c>
      <c r="J933" s="10">
        <f t="shared" si="276"/>
        <v>0</v>
      </c>
      <c r="K933" s="10">
        <f t="shared" si="277"/>
        <v>1.4925373134328401E-2</v>
      </c>
      <c r="L933" s="8">
        <v>217</v>
      </c>
      <c r="M933" s="8">
        <v>250</v>
      </c>
      <c r="N933" s="10">
        <f t="shared" si="278"/>
        <v>0.38</v>
      </c>
      <c r="O933" s="10">
        <f t="shared" si="279"/>
        <v>0.38725490196078433</v>
      </c>
      <c r="P933" s="8">
        <f t="shared" si="280"/>
        <v>133</v>
      </c>
      <c r="Q933" s="8">
        <f t="shared" si="281"/>
        <v>158</v>
      </c>
      <c r="R933" s="8">
        <v>339.55</v>
      </c>
      <c r="S933" s="8">
        <v>458.39</v>
      </c>
      <c r="T933" s="11">
        <f t="shared" si="282"/>
        <v>1.3096857142857143</v>
      </c>
      <c r="U933" s="7" t="s">
        <v>2746</v>
      </c>
      <c r="V933" s="7"/>
    </row>
    <row r="934" spans="1:22" x14ac:dyDescent="0.25">
      <c r="A934" s="7" t="s">
        <v>2747</v>
      </c>
      <c r="B934" s="7" t="s">
        <v>2748</v>
      </c>
      <c r="C934" s="7" t="s">
        <v>50</v>
      </c>
      <c r="D934" s="7"/>
      <c r="E934" s="7" t="s">
        <v>468</v>
      </c>
      <c r="F934" s="8">
        <v>250</v>
      </c>
      <c r="G934" s="8">
        <v>288</v>
      </c>
      <c r="H934" s="9">
        <f>IF(OR(F934="",F934=0),"",MAX(F934,IF(ISNUMBER('Нормы и нормо-часы'!K935),ROUNDUP('Нормы и нормо-часы'!K935/(1-$F$3),0),0)))</f>
        <v>250</v>
      </c>
      <c r="I934" s="9">
        <f>IF(OR(G934="",G934=0),"",MAX(G934,IF(ISNUMBER('Нормы и нормо-часы'!L935),ROUNDUP('Нормы и нормо-часы'!L935/(1-$F$3),0),0)))</f>
        <v>288</v>
      </c>
      <c r="J934" s="10">
        <f t="shared" si="276"/>
        <v>0</v>
      </c>
      <c r="K934" s="10">
        <f t="shared" si="277"/>
        <v>0</v>
      </c>
      <c r="L934" s="8">
        <v>155</v>
      </c>
      <c r="M934" s="8">
        <v>178</v>
      </c>
      <c r="N934" s="10">
        <f t="shared" si="278"/>
        <v>0.38</v>
      </c>
      <c r="O934" s="10">
        <f t="shared" si="279"/>
        <v>0.38194444444444442</v>
      </c>
      <c r="P934" s="8">
        <f t="shared" si="280"/>
        <v>95</v>
      </c>
      <c r="Q934" s="8">
        <f t="shared" si="281"/>
        <v>110</v>
      </c>
      <c r="R934" s="8">
        <v>461.98</v>
      </c>
      <c r="S934" s="8">
        <v>623.66999999999996</v>
      </c>
      <c r="T934" s="11">
        <f t="shared" si="282"/>
        <v>2.4946799999999998</v>
      </c>
      <c r="U934" s="7" t="s">
        <v>2749</v>
      </c>
      <c r="V934" s="7" t="s">
        <v>2750</v>
      </c>
    </row>
    <row r="935" spans="1:22" x14ac:dyDescent="0.25">
      <c r="A935" s="7" t="s">
        <v>2751</v>
      </c>
      <c r="B935" s="7" t="s">
        <v>2752</v>
      </c>
      <c r="C935" s="7" t="s">
        <v>50</v>
      </c>
      <c r="D935" s="7"/>
      <c r="E935" s="7" t="s">
        <v>468</v>
      </c>
      <c r="F935" s="8">
        <v>150</v>
      </c>
      <c r="G935" s="8">
        <v>172</v>
      </c>
      <c r="H935" s="9">
        <f>IF(OR(F935="",F935=0),"",MAX(F935,IF(ISNUMBER('Нормы и нормо-часы'!K936),ROUNDUP('Нормы и нормо-часы'!K936/(1-$F$3),0),0)))</f>
        <v>150</v>
      </c>
      <c r="I935" s="9">
        <f>IF(OR(G935="",G935=0),"",MAX(G935,IF(ISNUMBER('Нормы и нормо-часы'!L936),ROUNDUP('Нормы и нормо-часы'!L936/(1-$F$3),0),0)))</f>
        <v>172</v>
      </c>
      <c r="J935" s="10">
        <f t="shared" si="276"/>
        <v>0</v>
      </c>
      <c r="K935" s="10">
        <f t="shared" si="277"/>
        <v>0</v>
      </c>
      <c r="L935" s="8">
        <v>93</v>
      </c>
      <c r="M935" s="8">
        <v>107</v>
      </c>
      <c r="N935" s="10">
        <f t="shared" si="278"/>
        <v>0.38</v>
      </c>
      <c r="O935" s="10">
        <f t="shared" si="279"/>
        <v>0.37790697674418605</v>
      </c>
      <c r="P935" s="8">
        <f t="shared" si="280"/>
        <v>57</v>
      </c>
      <c r="Q935" s="8">
        <f t="shared" si="281"/>
        <v>65</v>
      </c>
      <c r="R935" s="8">
        <v>461.98</v>
      </c>
      <c r="S935" s="8">
        <v>623.66999999999996</v>
      </c>
      <c r="T935" s="11">
        <f t="shared" si="282"/>
        <v>4.1577999999999999</v>
      </c>
      <c r="U935" s="7" t="s">
        <v>2753</v>
      </c>
      <c r="V935" s="7" t="s">
        <v>2754</v>
      </c>
    </row>
    <row r="936" spans="1:22" x14ac:dyDescent="0.25">
      <c r="A936" s="7" t="s">
        <v>2755</v>
      </c>
      <c r="B936" s="7" t="s">
        <v>2756</v>
      </c>
      <c r="C936" s="7" t="s">
        <v>177</v>
      </c>
      <c r="D936" s="7"/>
      <c r="E936" s="7" t="s">
        <v>468</v>
      </c>
      <c r="F936" s="8">
        <v>3000</v>
      </c>
      <c r="G936" s="8">
        <v>3450</v>
      </c>
      <c r="H936" s="9">
        <f>IF(OR(F936="",F936=0),"",MAX(F936,IF(ISNUMBER('Нормы и нормо-часы'!K937),ROUNDUP('Нормы и нормо-часы'!K937/(1-$F$3),0),0)))</f>
        <v>3000</v>
      </c>
      <c r="I936" s="9">
        <f>IF(OR(G936="",G936=0),"",MAX(G936,IF(ISNUMBER('Нормы и нормо-часы'!L937),ROUNDUP('Нормы и нормо-часы'!L937/(1-$F$3),0),0)))</f>
        <v>3450</v>
      </c>
      <c r="J936" s="10">
        <f t="shared" si="276"/>
        <v>0</v>
      </c>
      <c r="K936" s="10">
        <f t="shared" si="277"/>
        <v>0</v>
      </c>
      <c r="L936" s="8">
        <v>1860</v>
      </c>
      <c r="M936" s="8">
        <v>2139</v>
      </c>
      <c r="N936" s="10">
        <f t="shared" si="278"/>
        <v>0.38</v>
      </c>
      <c r="O936" s="10">
        <f t="shared" si="279"/>
        <v>0.38</v>
      </c>
      <c r="P936" s="8">
        <f t="shared" si="280"/>
        <v>1140</v>
      </c>
      <c r="Q936" s="8">
        <f t="shared" si="281"/>
        <v>1311</v>
      </c>
      <c r="R936" s="8">
        <v>1735.79</v>
      </c>
      <c r="S936" s="8">
        <v>2343.3200000000002</v>
      </c>
      <c r="T936" s="11">
        <f t="shared" si="282"/>
        <v>0.78110666666666673</v>
      </c>
      <c r="U936" s="7" t="s">
        <v>100</v>
      </c>
      <c r="V936" s="7"/>
    </row>
    <row r="937" spans="1:22" x14ac:dyDescent="0.25">
      <c r="A937" s="7" t="s">
        <v>2757</v>
      </c>
      <c r="B937" s="7" t="s">
        <v>2758</v>
      </c>
      <c r="C937" s="7" t="s">
        <v>177</v>
      </c>
      <c r="D937" s="7"/>
      <c r="E937" s="7" t="s">
        <v>468</v>
      </c>
      <c r="F937" s="8">
        <v>600</v>
      </c>
      <c r="G937" s="8">
        <v>690</v>
      </c>
      <c r="H937" s="9">
        <f>IF(OR(F937="",F937=0),"",MAX(F937,IF(ISNUMBER('Нормы и нормо-часы'!K938),ROUNDUP('Нормы и нормо-часы'!K938/(1-$F$3),0),0)))</f>
        <v>600</v>
      </c>
      <c r="I937" s="9">
        <f>IF(OR(G937="",G937=0),"",MAX(G937,IF(ISNUMBER('Нормы и нормо-часы'!L938),ROUNDUP('Нормы и нормо-часы'!L938/(1-$F$3),0),0)))</f>
        <v>690</v>
      </c>
      <c r="J937" s="10">
        <f t="shared" si="276"/>
        <v>0</v>
      </c>
      <c r="K937" s="10">
        <f t="shared" si="277"/>
        <v>0</v>
      </c>
      <c r="L937" s="8">
        <v>372</v>
      </c>
      <c r="M937" s="8">
        <v>428</v>
      </c>
      <c r="N937" s="10">
        <f t="shared" si="278"/>
        <v>0.38</v>
      </c>
      <c r="O937" s="10">
        <f t="shared" si="279"/>
        <v>0.37971014492753624</v>
      </c>
      <c r="P937" s="8">
        <f t="shared" si="280"/>
        <v>228</v>
      </c>
      <c r="Q937" s="8">
        <f t="shared" si="281"/>
        <v>262</v>
      </c>
      <c r="R937" s="8">
        <v>679.78</v>
      </c>
      <c r="S937" s="8">
        <v>917.7</v>
      </c>
      <c r="T937" s="11">
        <f t="shared" si="282"/>
        <v>1.5295000000000001</v>
      </c>
      <c r="U937" s="7" t="s">
        <v>2759</v>
      </c>
      <c r="V937" s="7"/>
    </row>
    <row r="938" spans="1:22" x14ac:dyDescent="0.25">
      <c r="A938" s="7" t="s">
        <v>2760</v>
      </c>
      <c r="B938" s="7" t="s">
        <v>2761</v>
      </c>
      <c r="C938" s="7" t="s">
        <v>177</v>
      </c>
      <c r="D938" s="7"/>
      <c r="E938" s="7" t="s">
        <v>468</v>
      </c>
      <c r="F938" s="8">
        <v>1500</v>
      </c>
      <c r="G938" s="8">
        <v>1725</v>
      </c>
      <c r="H938" s="9">
        <f>IF(OR(F938="",F938=0),"",MAX(F938,IF(ISNUMBER('Нормы и нормо-часы'!K939),ROUNDUP('Нормы и нормо-часы'!K939/(1-$F$3),0),0)))</f>
        <v>1500</v>
      </c>
      <c r="I938" s="9">
        <f>IF(OR(G938="",G938=0),"",MAX(G938,IF(ISNUMBER('Нормы и нормо-часы'!L939),ROUNDUP('Нормы и нормо-часы'!L939/(1-$F$3),0),0)))</f>
        <v>1725</v>
      </c>
      <c r="J938" s="10">
        <f t="shared" si="276"/>
        <v>0</v>
      </c>
      <c r="K938" s="10">
        <f t="shared" si="277"/>
        <v>0</v>
      </c>
      <c r="L938" s="8">
        <v>930</v>
      </c>
      <c r="M938" s="8">
        <v>1069</v>
      </c>
      <c r="N938" s="10">
        <f t="shared" si="278"/>
        <v>0.38</v>
      </c>
      <c r="O938" s="10">
        <f t="shared" si="279"/>
        <v>0.38028985507246377</v>
      </c>
      <c r="P938" s="8">
        <f t="shared" si="280"/>
        <v>570</v>
      </c>
      <c r="Q938" s="8">
        <f t="shared" si="281"/>
        <v>656</v>
      </c>
      <c r="R938" s="8">
        <v>1208.6199999999999</v>
      </c>
      <c r="S938" s="8">
        <v>1631.64</v>
      </c>
      <c r="T938" s="11">
        <f t="shared" si="282"/>
        <v>1.0877600000000001</v>
      </c>
      <c r="U938" s="7" t="s">
        <v>2762</v>
      </c>
      <c r="V938" s="7"/>
    </row>
    <row r="939" spans="1:22" x14ac:dyDescent="0.25">
      <c r="A939" s="7" t="s">
        <v>2763</v>
      </c>
      <c r="B939" s="7" t="s">
        <v>2764</v>
      </c>
      <c r="C939" s="7" t="s">
        <v>177</v>
      </c>
      <c r="D939" s="7"/>
      <c r="E939" s="7" t="s">
        <v>468</v>
      </c>
      <c r="F939" s="8">
        <v>700</v>
      </c>
      <c r="G939" s="8">
        <v>805</v>
      </c>
      <c r="H939" s="9">
        <f>IF(OR(F939="",F939=0),"",MAX(F939,IF(ISNUMBER('Нормы и нормо-часы'!K940),ROUNDUP('Нормы и нормо-часы'!K940/(1-$F$3),0),0)))</f>
        <v>700</v>
      </c>
      <c r="I939" s="9">
        <f>IF(OR(G939="",G939=0),"",MAX(G939,IF(ISNUMBER('Нормы и нормо-часы'!L940),ROUNDUP('Нормы и нормо-часы'!L940/(1-$F$3),0),0)))</f>
        <v>805</v>
      </c>
      <c r="J939" s="10">
        <f t="shared" si="276"/>
        <v>0</v>
      </c>
      <c r="K939" s="10">
        <f t="shared" si="277"/>
        <v>0</v>
      </c>
      <c r="L939" s="8">
        <v>434</v>
      </c>
      <c r="M939" s="8">
        <v>499</v>
      </c>
      <c r="N939" s="10">
        <f t="shared" si="278"/>
        <v>0.38</v>
      </c>
      <c r="O939" s="10">
        <f t="shared" si="279"/>
        <v>0.38012422360248449</v>
      </c>
      <c r="P939" s="8">
        <f t="shared" si="280"/>
        <v>266</v>
      </c>
      <c r="Q939" s="8">
        <f t="shared" si="281"/>
        <v>306</v>
      </c>
      <c r="R939" s="8">
        <v>681.68</v>
      </c>
      <c r="S939" s="8">
        <v>920.27</v>
      </c>
      <c r="T939" s="11">
        <f t="shared" si="282"/>
        <v>1.3146714285714285</v>
      </c>
      <c r="U939" s="7" t="s">
        <v>2765</v>
      </c>
      <c r="V939" s="7"/>
    </row>
    <row r="940" spans="1:22" x14ac:dyDescent="0.25">
      <c r="A940" s="7" t="s">
        <v>2766</v>
      </c>
      <c r="B940" s="7" t="s">
        <v>2767</v>
      </c>
      <c r="C940" s="7" t="s">
        <v>177</v>
      </c>
      <c r="D940" s="7"/>
      <c r="E940" s="7" t="s">
        <v>468</v>
      </c>
      <c r="F940" s="8">
        <v>1100</v>
      </c>
      <c r="G940" s="8">
        <v>1265</v>
      </c>
      <c r="H940" s="9">
        <f>IF(OR(F940="",F940=0),"",MAX(F940,IF(ISNUMBER('Нормы и нормо-часы'!K941),ROUNDUP('Нормы и нормо-часы'!K941/(1-$F$3),0),0)))</f>
        <v>1100</v>
      </c>
      <c r="I940" s="9">
        <f>IF(OR(G940="",G940=0),"",MAX(G940,IF(ISNUMBER('Нормы и нормо-часы'!L941),ROUNDUP('Нормы и нормо-часы'!L941/(1-$F$3),0),0)))</f>
        <v>1265</v>
      </c>
      <c r="J940" s="10">
        <f t="shared" si="276"/>
        <v>0</v>
      </c>
      <c r="K940" s="10">
        <f t="shared" si="277"/>
        <v>0</v>
      </c>
      <c r="L940" s="8">
        <v>682</v>
      </c>
      <c r="M940" s="8">
        <v>784</v>
      </c>
      <c r="N940" s="10">
        <f t="shared" si="278"/>
        <v>0.38</v>
      </c>
      <c r="O940" s="10">
        <f t="shared" si="279"/>
        <v>0.38023715415019765</v>
      </c>
      <c r="P940" s="8">
        <f t="shared" si="280"/>
        <v>418</v>
      </c>
      <c r="Q940" s="8">
        <f t="shared" si="281"/>
        <v>481</v>
      </c>
      <c r="R940" s="8">
        <v>701.88</v>
      </c>
      <c r="S940" s="8">
        <v>947.54</v>
      </c>
      <c r="T940" s="11">
        <f t="shared" si="282"/>
        <v>0.86139999999999994</v>
      </c>
      <c r="U940" s="7" t="s">
        <v>2762</v>
      </c>
      <c r="V940" s="7"/>
    </row>
    <row r="941" spans="1:22" x14ac:dyDescent="0.25">
      <c r="A941" s="7" t="s">
        <v>2768</v>
      </c>
      <c r="B941" s="7" t="s">
        <v>2769</v>
      </c>
      <c r="C941" s="7" t="s">
        <v>177</v>
      </c>
      <c r="D941" s="7"/>
      <c r="E941" s="7" t="s">
        <v>468</v>
      </c>
      <c r="F941" s="8">
        <v>450</v>
      </c>
      <c r="G941" s="8">
        <v>518</v>
      </c>
      <c r="H941" s="9">
        <f>IF(OR(F941="",F941=0),"",MAX(F941,IF(ISNUMBER('Нормы и нормо-часы'!K942),ROUNDUP('Нормы и нормо-часы'!K942/(1-$F$3),0),0)))</f>
        <v>450</v>
      </c>
      <c r="I941" s="9">
        <f>IF(OR(G941="",G941=0),"",MAX(G941,IF(ISNUMBER('Нормы и нормо-часы'!L942),ROUNDUP('Нормы и нормо-часы'!L942/(1-$F$3),0),0)))</f>
        <v>518</v>
      </c>
      <c r="J941" s="10">
        <f t="shared" si="276"/>
        <v>0</v>
      </c>
      <c r="K941" s="10">
        <f t="shared" si="277"/>
        <v>0</v>
      </c>
      <c r="L941" s="8">
        <v>279</v>
      </c>
      <c r="M941" s="8">
        <v>321</v>
      </c>
      <c r="N941" s="10">
        <f t="shared" si="278"/>
        <v>0.38</v>
      </c>
      <c r="O941" s="10">
        <f t="shared" si="279"/>
        <v>0.38030888030888033</v>
      </c>
      <c r="P941" s="8">
        <f t="shared" si="280"/>
        <v>171</v>
      </c>
      <c r="Q941" s="8">
        <f t="shared" si="281"/>
        <v>197</v>
      </c>
      <c r="R941" s="8">
        <v>312.07</v>
      </c>
      <c r="S941" s="8">
        <v>421.29</v>
      </c>
      <c r="T941" s="11">
        <f t="shared" si="282"/>
        <v>0.93620000000000003</v>
      </c>
      <c r="U941" s="7" t="s">
        <v>2770</v>
      </c>
      <c r="V941" s="7"/>
    </row>
    <row r="942" spans="1:22" x14ac:dyDescent="0.25">
      <c r="A942" s="7" t="s">
        <v>2771</v>
      </c>
      <c r="B942" s="7" t="s">
        <v>2772</v>
      </c>
      <c r="C942" s="7" t="s">
        <v>1214</v>
      </c>
      <c r="D942" s="7"/>
      <c r="E942" s="7" t="s">
        <v>468</v>
      </c>
      <c r="F942" s="8">
        <v>4000</v>
      </c>
      <c r="G942" s="8">
        <v>4600</v>
      </c>
      <c r="H942" s="9">
        <f>IF(OR(F942="",F942=0),"",MAX(F942,IF(ISNUMBER('Нормы и нормо-часы'!K943),ROUNDUP('Нормы и нормо-часы'!K943/(1-$F$3),0),0)))</f>
        <v>4000</v>
      </c>
      <c r="I942" s="9">
        <f>IF(OR(G942="",G942=0),"",MAX(G942,IF(ISNUMBER('Нормы и нормо-часы'!L943),ROUNDUP('Нормы и нормо-часы'!L943/(1-$F$3),0),0)))</f>
        <v>4600</v>
      </c>
      <c r="J942" s="10">
        <f t="shared" si="276"/>
        <v>0</v>
      </c>
      <c r="K942" s="10">
        <f t="shared" si="277"/>
        <v>0</v>
      </c>
      <c r="L942" s="8">
        <v>2480</v>
      </c>
      <c r="M942" s="8">
        <v>2852</v>
      </c>
      <c r="N942" s="10">
        <f t="shared" si="278"/>
        <v>0.38</v>
      </c>
      <c r="O942" s="10">
        <f t="shared" si="279"/>
        <v>0.38</v>
      </c>
      <c r="P942" s="8">
        <f t="shared" si="280"/>
        <v>1520</v>
      </c>
      <c r="Q942" s="8">
        <f t="shared" si="281"/>
        <v>1748</v>
      </c>
      <c r="R942" s="8">
        <v>4226.25</v>
      </c>
      <c r="S942" s="8">
        <v>5705.44</v>
      </c>
      <c r="T942" s="11">
        <f t="shared" si="282"/>
        <v>1.4263599999999999</v>
      </c>
      <c r="U942" s="7" t="s">
        <v>100</v>
      </c>
      <c r="V942" s="7"/>
    </row>
    <row r="943" spans="1:22" x14ac:dyDescent="0.25">
      <c r="A943" s="7" t="s">
        <v>2773</v>
      </c>
      <c r="B943" s="7" t="s">
        <v>2774</v>
      </c>
      <c r="C943" s="7" t="s">
        <v>177</v>
      </c>
      <c r="D943" s="7"/>
      <c r="E943" s="7" t="s">
        <v>468</v>
      </c>
      <c r="F943" s="8">
        <v>15000</v>
      </c>
      <c r="G943" s="8">
        <v>18000</v>
      </c>
      <c r="H943" s="9">
        <f>IF(OR(F943="",F943=0),"",MAX(F943,IF(ISNUMBER('Нормы и нормо-часы'!K944),ROUNDUP('Нормы и нормо-часы'!K944/(1-$F$3),0),0)))</f>
        <v>15000</v>
      </c>
      <c r="I943" s="9">
        <f>IF(OR(G943="",G943=0),"",MAX(G943,IF(ISNUMBER('Нормы и нормо-часы'!L944),ROUNDUP('Нормы и нормо-часы'!L944/(1-$F$3),0),0)))</f>
        <v>18000</v>
      </c>
      <c r="J943" s="10">
        <f t="shared" si="276"/>
        <v>0</v>
      </c>
      <c r="K943" s="10">
        <f t="shared" si="277"/>
        <v>0</v>
      </c>
      <c r="L943" s="8">
        <v>9300</v>
      </c>
      <c r="M943" s="8">
        <v>11160</v>
      </c>
      <c r="N943" s="10">
        <f t="shared" si="278"/>
        <v>0.38</v>
      </c>
      <c r="O943" s="10">
        <f t="shared" si="279"/>
        <v>0.38</v>
      </c>
      <c r="P943" s="8">
        <f t="shared" si="280"/>
        <v>5700</v>
      </c>
      <c r="Q943" s="8">
        <f t="shared" si="281"/>
        <v>6840</v>
      </c>
      <c r="R943" s="8">
        <v>10384.5</v>
      </c>
      <c r="S943" s="8">
        <v>14019.08</v>
      </c>
      <c r="T943" s="11">
        <f t="shared" si="282"/>
        <v>0.93460533333333329</v>
      </c>
      <c r="U943" s="7" t="s">
        <v>2775</v>
      </c>
      <c r="V943" s="7" t="s">
        <v>2776</v>
      </c>
    </row>
    <row r="944" spans="1:22" x14ac:dyDescent="0.25">
      <c r="A944" s="7" t="s">
        <v>2777</v>
      </c>
      <c r="B944" s="7" t="s">
        <v>2778</v>
      </c>
      <c r="C944" s="7" t="s">
        <v>177</v>
      </c>
      <c r="D944" s="7"/>
      <c r="E944" s="7" t="s">
        <v>468</v>
      </c>
      <c r="F944" s="8">
        <v>500</v>
      </c>
      <c r="G944" s="8">
        <v>575</v>
      </c>
      <c r="H944" s="9">
        <f>IF(OR(F944="",F944=0),"",MAX(F944,IF(ISNUMBER('Нормы и нормо-часы'!K945),ROUNDUP('Нормы и нормо-часы'!K945/(1-$F$3),0),0)))</f>
        <v>500</v>
      </c>
      <c r="I944" s="9">
        <f>IF(OR(G944="",G944=0),"",MAX(G944,IF(ISNUMBER('Нормы и нормо-часы'!L945),ROUNDUP('Нормы и нормо-часы'!L945/(1-$F$3),0),0)))</f>
        <v>575</v>
      </c>
      <c r="J944" s="10">
        <f t="shared" si="276"/>
        <v>0</v>
      </c>
      <c r="K944" s="10">
        <f t="shared" si="277"/>
        <v>0</v>
      </c>
      <c r="L944" s="8">
        <v>310</v>
      </c>
      <c r="M944" s="8">
        <v>356</v>
      </c>
      <c r="N944" s="10">
        <f t="shared" si="278"/>
        <v>0.38</v>
      </c>
      <c r="O944" s="10">
        <f t="shared" si="279"/>
        <v>0.38086956521739129</v>
      </c>
      <c r="P944" s="8">
        <f t="shared" si="280"/>
        <v>190</v>
      </c>
      <c r="Q944" s="8">
        <f t="shared" si="281"/>
        <v>219</v>
      </c>
      <c r="R944" s="8">
        <v>1038.45</v>
      </c>
      <c r="S944" s="8">
        <v>1401.91</v>
      </c>
      <c r="T944" s="11">
        <f t="shared" si="282"/>
        <v>2.80382</v>
      </c>
      <c r="U944" s="7" t="s">
        <v>100</v>
      </c>
      <c r="V944" s="7" t="s">
        <v>2779</v>
      </c>
    </row>
    <row r="945" spans="1:22" x14ac:dyDescent="0.25">
      <c r="A945" s="7" t="s">
        <v>2780</v>
      </c>
      <c r="B945" s="7" t="s">
        <v>2781</v>
      </c>
      <c r="C945" s="7" t="s">
        <v>50</v>
      </c>
      <c r="D945" s="7"/>
      <c r="E945" s="7" t="s">
        <v>41</v>
      </c>
      <c r="F945" s="8">
        <v>1600</v>
      </c>
      <c r="G945" s="8">
        <v>1840</v>
      </c>
      <c r="H945" s="9">
        <f>IF(OR(F945="",F945=0),"",MAX(F945,IF(ISNUMBER('Нормы и нормо-часы'!K946),ROUNDUP('Нормы и нормо-часы'!K946/(1-$F$3),0),0)))</f>
        <v>1800</v>
      </c>
      <c r="I945" s="9">
        <f>IF(OR(G945="",G945=0),"",MAX(G945,IF(ISNUMBER('Нормы и нормо-часы'!L946),ROUNDUP('Нормы и нормо-часы'!L946/(1-$F$3),0),0)))</f>
        <v>2160</v>
      </c>
      <c r="J945" s="10">
        <f t="shared" si="276"/>
        <v>0.125</v>
      </c>
      <c r="K945" s="10">
        <f t="shared" si="277"/>
        <v>0.17391304347826098</v>
      </c>
      <c r="L945" s="8">
        <v>992</v>
      </c>
      <c r="M945" s="8">
        <v>1141</v>
      </c>
      <c r="N945" s="10">
        <f t="shared" si="278"/>
        <v>0.44888888888888889</v>
      </c>
      <c r="O945" s="10">
        <f t="shared" si="279"/>
        <v>0.47175925925925927</v>
      </c>
      <c r="P945" s="8">
        <f t="shared" si="280"/>
        <v>808</v>
      </c>
      <c r="Q945" s="8">
        <f t="shared" si="281"/>
        <v>1019</v>
      </c>
      <c r="R945" s="8">
        <v>1459.56</v>
      </c>
      <c r="S945" s="8">
        <v>1970.41</v>
      </c>
      <c r="T945" s="11">
        <f t="shared" si="282"/>
        <v>1.23150625</v>
      </c>
      <c r="U945" s="7" t="s">
        <v>2782</v>
      </c>
      <c r="V945" s="7"/>
    </row>
    <row r="946" spans="1:22" x14ac:dyDescent="0.25">
      <c r="A946" s="7" t="s">
        <v>2783</v>
      </c>
      <c r="B946" s="7" t="s">
        <v>2784</v>
      </c>
      <c r="C946" s="7" t="s">
        <v>50</v>
      </c>
      <c r="D946" s="7"/>
      <c r="E946" s="7" t="s">
        <v>41</v>
      </c>
      <c r="F946" s="8">
        <v>2100</v>
      </c>
      <c r="G946" s="8">
        <v>2415</v>
      </c>
      <c r="H946" s="9">
        <f>IF(OR(F946="",F946=0),"",MAX(F946,IF(ISNUMBER('Нормы и нормо-часы'!K947),ROUNDUP('Нормы и нормо-часы'!K947/(1-$F$3),0),0)))</f>
        <v>2340</v>
      </c>
      <c r="I946" s="9">
        <f>IF(OR(G946="",G946=0),"",MAX(G946,IF(ISNUMBER('Нормы и нормо-часы'!L947),ROUNDUP('Нормы и нормо-часы'!L947/(1-$F$3),0),0)))</f>
        <v>2808</v>
      </c>
      <c r="J946" s="10">
        <f t="shared" si="276"/>
        <v>0.11428571428571432</v>
      </c>
      <c r="K946" s="10">
        <f t="shared" si="277"/>
        <v>0.16273291925465849</v>
      </c>
      <c r="L946" s="8">
        <v>1302</v>
      </c>
      <c r="M946" s="8">
        <v>1497</v>
      </c>
      <c r="N946" s="10">
        <f t="shared" si="278"/>
        <v>0.44358974358974357</v>
      </c>
      <c r="O946" s="10">
        <f t="shared" si="279"/>
        <v>0.46688034188034189</v>
      </c>
      <c r="P946" s="8">
        <f t="shared" si="280"/>
        <v>1038</v>
      </c>
      <c r="Q946" s="8">
        <f t="shared" si="281"/>
        <v>1311</v>
      </c>
      <c r="R946" s="8">
        <v>1723.1</v>
      </c>
      <c r="S946" s="8">
        <v>2326.19</v>
      </c>
      <c r="T946" s="11">
        <f t="shared" si="282"/>
        <v>1.1077095238095238</v>
      </c>
      <c r="U946" s="7" t="s">
        <v>2785</v>
      </c>
      <c r="V946" s="7"/>
    </row>
    <row r="947" spans="1:22" x14ac:dyDescent="0.25">
      <c r="A947" s="7" t="s">
        <v>2786</v>
      </c>
      <c r="B947" s="7" t="s">
        <v>2787</v>
      </c>
      <c r="C947" s="7" t="s">
        <v>50</v>
      </c>
      <c r="D947" s="7"/>
      <c r="E947" s="7" t="s">
        <v>41</v>
      </c>
      <c r="F947" s="8">
        <v>2500</v>
      </c>
      <c r="G947" s="8">
        <v>2875</v>
      </c>
      <c r="H947" s="9">
        <f>IF(OR(F947="",F947=0),"",MAX(F947,IF(ISNUMBER('Нормы и нормо-часы'!K948),ROUNDUP('Нормы и нормо-часы'!K948/(1-$F$3),0),0)))</f>
        <v>2760</v>
      </c>
      <c r="I947" s="9">
        <f>IF(OR(G947="",G947=0),"",MAX(G947,IF(ISNUMBER('Нормы и нормо-часы'!L948),ROUNDUP('Нормы и нормо-часы'!L948/(1-$F$3),0),0)))</f>
        <v>3312</v>
      </c>
      <c r="J947" s="10">
        <f t="shared" si="276"/>
        <v>0.10400000000000009</v>
      </c>
      <c r="K947" s="10">
        <f t="shared" si="277"/>
        <v>0.15199999999999991</v>
      </c>
      <c r="L947" s="8">
        <v>1550</v>
      </c>
      <c r="M947" s="8">
        <v>1782</v>
      </c>
      <c r="N947" s="10">
        <f t="shared" si="278"/>
        <v>0.43840579710144928</v>
      </c>
      <c r="O947" s="10">
        <f t="shared" si="279"/>
        <v>0.46195652173913043</v>
      </c>
      <c r="P947" s="8">
        <f t="shared" si="280"/>
        <v>1210</v>
      </c>
      <c r="Q947" s="8">
        <f t="shared" si="281"/>
        <v>1530</v>
      </c>
      <c r="R947" s="8">
        <v>1966.42</v>
      </c>
      <c r="S947" s="8">
        <v>2654.67</v>
      </c>
      <c r="T947" s="11">
        <f t="shared" si="282"/>
        <v>1.061868</v>
      </c>
      <c r="U947" s="7" t="s">
        <v>2788</v>
      </c>
      <c r="V947" s="7"/>
    </row>
    <row r="948" spans="1:22" x14ac:dyDescent="0.25">
      <c r="A948" s="7" t="s">
        <v>2789</v>
      </c>
      <c r="B948" s="7" t="s">
        <v>2790</v>
      </c>
      <c r="C948" s="7" t="s">
        <v>50</v>
      </c>
      <c r="D948" s="7"/>
      <c r="E948" s="7" t="s">
        <v>41</v>
      </c>
      <c r="F948" s="8">
        <v>900</v>
      </c>
      <c r="G948" s="8">
        <v>1035</v>
      </c>
      <c r="H948" s="9">
        <f>IF(OR(F948="",F948=0),"",MAX(F948,IF(ISNUMBER('Нормы и нормо-часы'!K949),ROUNDUP('Нормы и нормо-часы'!K949/(1-$F$3),0),0)))</f>
        <v>1080</v>
      </c>
      <c r="I948" s="9">
        <f>IF(OR(G948="",G948=0),"",MAX(G948,IF(ISNUMBER('Нормы и нормо-часы'!L949),ROUNDUP('Нормы и нормо-часы'!L949/(1-$F$3),0),0)))</f>
        <v>1296</v>
      </c>
      <c r="J948" s="10">
        <f t="shared" si="276"/>
        <v>0.19999999999999996</v>
      </c>
      <c r="K948" s="10">
        <f t="shared" si="277"/>
        <v>0.25217391304347836</v>
      </c>
      <c r="L948" s="8">
        <v>558</v>
      </c>
      <c r="M948" s="8">
        <v>642</v>
      </c>
      <c r="N948" s="10">
        <f t="shared" si="278"/>
        <v>0.48333333333333334</v>
      </c>
      <c r="O948" s="10">
        <f t="shared" si="279"/>
        <v>0.50462962962962965</v>
      </c>
      <c r="P948" s="8">
        <f t="shared" si="280"/>
        <v>522</v>
      </c>
      <c r="Q948" s="8">
        <f t="shared" si="281"/>
        <v>654</v>
      </c>
      <c r="R948" s="8">
        <v>954.09</v>
      </c>
      <c r="S948" s="8">
        <v>1288.02</v>
      </c>
      <c r="T948" s="11">
        <f t="shared" si="282"/>
        <v>1.4311333333333334</v>
      </c>
      <c r="U948" s="7" t="s">
        <v>2791</v>
      </c>
      <c r="V948" s="7"/>
    </row>
    <row r="949" spans="1:22" x14ac:dyDescent="0.25">
      <c r="A949" s="7" t="s">
        <v>2792</v>
      </c>
      <c r="B949" s="7" t="s">
        <v>2793</v>
      </c>
      <c r="C949" s="7" t="s">
        <v>50</v>
      </c>
      <c r="D949" s="7"/>
      <c r="E949" s="7" t="s">
        <v>41</v>
      </c>
      <c r="F949" s="8">
        <v>1100</v>
      </c>
      <c r="G949" s="8">
        <v>1265</v>
      </c>
      <c r="H949" s="9">
        <f>IF(OR(F949="",F949=0),"",MAX(F949,IF(ISNUMBER('Нормы и нормо-часы'!K950),ROUNDUP('Нормы и нормо-часы'!K950/(1-$F$3),0),0)))</f>
        <v>1260</v>
      </c>
      <c r="I949" s="9">
        <f>IF(OR(G949="",G949=0),"",MAX(G949,IF(ISNUMBER('Нормы и нормо-часы'!L950),ROUNDUP('Нормы и нормо-часы'!L950/(1-$F$3),0),0)))</f>
        <v>1512</v>
      </c>
      <c r="J949" s="10">
        <f t="shared" si="276"/>
        <v>0.1454545454545455</v>
      </c>
      <c r="K949" s="10">
        <f t="shared" si="277"/>
        <v>0.19525691699604741</v>
      </c>
      <c r="L949" s="8">
        <v>682</v>
      </c>
      <c r="M949" s="8">
        <v>784</v>
      </c>
      <c r="N949" s="10">
        <f t="shared" si="278"/>
        <v>0.45873015873015871</v>
      </c>
      <c r="O949" s="10">
        <f t="shared" si="279"/>
        <v>0.48148148148148145</v>
      </c>
      <c r="P949" s="8">
        <f t="shared" si="280"/>
        <v>578</v>
      </c>
      <c r="Q949" s="8">
        <f t="shared" si="281"/>
        <v>728</v>
      </c>
      <c r="R949" s="8">
        <v>1194.22</v>
      </c>
      <c r="S949" s="8">
        <v>1612.2</v>
      </c>
      <c r="T949" s="11">
        <f t="shared" si="282"/>
        <v>1.4656363636363636</v>
      </c>
      <c r="U949" s="7" t="s">
        <v>2794</v>
      </c>
      <c r="V949" s="7"/>
    </row>
    <row r="950" spans="1:22" x14ac:dyDescent="0.25">
      <c r="A950" s="7" t="s">
        <v>2795</v>
      </c>
      <c r="B950" s="7" t="s">
        <v>2796</v>
      </c>
      <c r="C950" s="7" t="s">
        <v>50</v>
      </c>
      <c r="D950" s="7"/>
      <c r="E950" s="7" t="s">
        <v>41</v>
      </c>
      <c r="F950" s="8">
        <v>1300</v>
      </c>
      <c r="G950" s="8">
        <v>1495</v>
      </c>
      <c r="H950" s="9">
        <f>IF(OR(F950="",F950=0),"",MAX(F950,IF(ISNUMBER('Нормы и нормо-часы'!K951),ROUNDUP('Нормы и нормо-часы'!K951/(1-$F$3),0),0)))</f>
        <v>1500</v>
      </c>
      <c r="I950" s="9">
        <f>IF(OR(G950="",G950=0),"",MAX(G950,IF(ISNUMBER('Нормы и нормо-часы'!L951),ROUNDUP('Нормы и нормо-часы'!L951/(1-$F$3),0),0)))</f>
        <v>1800</v>
      </c>
      <c r="J950" s="10">
        <f t="shared" si="276"/>
        <v>0.15384615384615374</v>
      </c>
      <c r="K950" s="10">
        <f t="shared" si="277"/>
        <v>0.20401337792642149</v>
      </c>
      <c r="L950" s="8">
        <v>806</v>
      </c>
      <c r="M950" s="8">
        <v>927</v>
      </c>
      <c r="N950" s="10">
        <f t="shared" si="278"/>
        <v>0.46266666666666667</v>
      </c>
      <c r="O950" s="10">
        <f t="shared" si="279"/>
        <v>0.48499999999999999</v>
      </c>
      <c r="P950" s="8">
        <f t="shared" si="280"/>
        <v>694</v>
      </c>
      <c r="Q950" s="8">
        <f t="shared" si="281"/>
        <v>873</v>
      </c>
      <c r="R950" s="8">
        <v>1372.93</v>
      </c>
      <c r="S950" s="8">
        <v>1853.46</v>
      </c>
      <c r="T950" s="11">
        <f t="shared" si="282"/>
        <v>1.4257384615384616</v>
      </c>
      <c r="U950" s="7" t="s">
        <v>2797</v>
      </c>
      <c r="V950" s="7"/>
    </row>
    <row r="951" spans="1:22" x14ac:dyDescent="0.25">
      <c r="A951" s="7" t="s">
        <v>2798</v>
      </c>
      <c r="B951" s="7" t="s">
        <v>2799</v>
      </c>
      <c r="C951" s="7" t="s">
        <v>50</v>
      </c>
      <c r="D951" s="7"/>
      <c r="E951" s="7" t="s">
        <v>468</v>
      </c>
      <c r="F951" s="8">
        <v>450</v>
      </c>
      <c r="G951" s="8">
        <v>518</v>
      </c>
      <c r="H951" s="9">
        <f>IF(OR(F951="",F951=0),"",MAX(F951,IF(ISNUMBER('Нормы и нормо-часы'!K952),ROUNDUP('Нормы и нормо-часы'!K952/(1-$F$3),0),0)))</f>
        <v>450</v>
      </c>
      <c r="I951" s="9">
        <f>IF(OR(G951="",G951=0),"",MAX(G951,IF(ISNUMBER('Нормы и нормо-часы'!L952),ROUNDUP('Нормы и нормо-часы'!L952/(1-$F$3),0),0)))</f>
        <v>518</v>
      </c>
      <c r="J951" s="10">
        <f t="shared" si="276"/>
        <v>0</v>
      </c>
      <c r="K951" s="10">
        <f t="shared" si="277"/>
        <v>0</v>
      </c>
      <c r="L951" s="8">
        <v>279</v>
      </c>
      <c r="M951" s="8">
        <v>321</v>
      </c>
      <c r="N951" s="10">
        <f t="shared" si="278"/>
        <v>0.38</v>
      </c>
      <c r="O951" s="10">
        <f t="shared" si="279"/>
        <v>0.38030888030888033</v>
      </c>
      <c r="P951" s="8">
        <f t="shared" si="280"/>
        <v>171</v>
      </c>
      <c r="Q951" s="8">
        <f t="shared" si="281"/>
        <v>197</v>
      </c>
      <c r="R951" s="8">
        <v>1558.82</v>
      </c>
      <c r="S951" s="8">
        <v>2104.41</v>
      </c>
      <c r="T951" s="11">
        <f t="shared" si="282"/>
        <v>4.6764666666666663</v>
      </c>
      <c r="U951" s="7" t="s">
        <v>2800</v>
      </c>
      <c r="V951" s="7" t="s">
        <v>2801</v>
      </c>
    </row>
    <row r="952" spans="1:22" x14ac:dyDescent="0.25">
      <c r="A952" s="7" t="s">
        <v>2802</v>
      </c>
      <c r="B952" s="7" t="s">
        <v>2803</v>
      </c>
      <c r="C952" s="7" t="s">
        <v>50</v>
      </c>
      <c r="D952" s="7"/>
      <c r="E952" s="7" t="s">
        <v>468</v>
      </c>
      <c r="F952" s="8">
        <v>500</v>
      </c>
      <c r="G952" s="8">
        <v>575</v>
      </c>
      <c r="H952" s="9">
        <f>IF(OR(F952="",F952=0),"",MAX(F952,IF(ISNUMBER('Нормы и нормо-часы'!K953),ROUNDUP('Нормы и нормо-часы'!K953/(1-$F$3),0),0)))</f>
        <v>500</v>
      </c>
      <c r="I952" s="9">
        <f>IF(OR(G952="",G952=0),"",MAX(G952,IF(ISNUMBER('Нормы и нормо-часы'!L953),ROUNDUP('Нормы и нормо-часы'!L953/(1-$F$3),0),0)))</f>
        <v>575</v>
      </c>
      <c r="J952" s="10">
        <f t="shared" si="276"/>
        <v>0</v>
      </c>
      <c r="K952" s="10">
        <f t="shared" si="277"/>
        <v>0</v>
      </c>
      <c r="L952" s="8">
        <v>310</v>
      </c>
      <c r="M952" s="8">
        <v>356</v>
      </c>
      <c r="N952" s="10">
        <f t="shared" si="278"/>
        <v>0.38</v>
      </c>
      <c r="O952" s="10">
        <f t="shared" si="279"/>
        <v>0.38086956521739129</v>
      </c>
      <c r="P952" s="8">
        <f t="shared" si="280"/>
        <v>190</v>
      </c>
      <c r="Q952" s="8">
        <f t="shared" si="281"/>
        <v>219</v>
      </c>
      <c r="R952" s="8">
        <v>1718.62</v>
      </c>
      <c r="S952" s="8">
        <v>2320.14</v>
      </c>
      <c r="T952" s="11">
        <f t="shared" si="282"/>
        <v>4.6402799999999997</v>
      </c>
      <c r="U952" s="7" t="s">
        <v>2804</v>
      </c>
      <c r="V952" s="7" t="s">
        <v>2805</v>
      </c>
    </row>
    <row r="953" spans="1:22" x14ac:dyDescent="0.25">
      <c r="A953" s="7" t="s">
        <v>2806</v>
      </c>
      <c r="B953" s="7" t="s">
        <v>2807</v>
      </c>
      <c r="C953" s="7" t="s">
        <v>50</v>
      </c>
      <c r="D953" s="7"/>
      <c r="E953" s="7" t="s">
        <v>468</v>
      </c>
      <c r="F953" s="8">
        <v>900</v>
      </c>
      <c r="G953" s="8">
        <v>1035</v>
      </c>
      <c r="H953" s="9">
        <f>IF(OR(F953="",F953=0),"",MAX(F953,IF(ISNUMBER('Нормы и нормо-часы'!K954),ROUNDUP('Нормы и нормо-часы'!K954/(1-$F$3),0),0)))</f>
        <v>900</v>
      </c>
      <c r="I953" s="9">
        <f>IF(OR(G953="",G953=0),"",MAX(G953,IF(ISNUMBER('Нормы и нормо-часы'!L954),ROUNDUP('Нормы и нормо-часы'!L954/(1-$F$3),0),0)))</f>
        <v>1035</v>
      </c>
      <c r="J953" s="10">
        <f t="shared" si="276"/>
        <v>0</v>
      </c>
      <c r="K953" s="10">
        <f t="shared" si="277"/>
        <v>0</v>
      </c>
      <c r="L953" s="8">
        <v>558</v>
      </c>
      <c r="M953" s="8">
        <v>642</v>
      </c>
      <c r="N953" s="10">
        <f t="shared" si="278"/>
        <v>0.38</v>
      </c>
      <c r="O953" s="10">
        <f t="shared" si="279"/>
        <v>0.37971014492753624</v>
      </c>
      <c r="P953" s="8">
        <f t="shared" si="280"/>
        <v>342</v>
      </c>
      <c r="Q953" s="8">
        <f t="shared" si="281"/>
        <v>393</v>
      </c>
      <c r="R953" s="8">
        <v>807.47</v>
      </c>
      <c r="S953" s="8">
        <v>1090.08</v>
      </c>
      <c r="T953" s="11">
        <f t="shared" si="282"/>
        <v>1.2111999999999998</v>
      </c>
      <c r="U953" s="7" t="s">
        <v>2804</v>
      </c>
      <c r="V953" s="7"/>
    </row>
    <row r="954" spans="1:22" x14ac:dyDescent="0.25">
      <c r="A954" s="7" t="s">
        <v>2808</v>
      </c>
      <c r="B954" s="7" t="s">
        <v>2809</v>
      </c>
      <c r="C954" s="7" t="s">
        <v>50</v>
      </c>
      <c r="D954" s="7"/>
      <c r="E954" s="7" t="s">
        <v>468</v>
      </c>
      <c r="F954" s="8">
        <v>1100</v>
      </c>
      <c r="G954" s="8">
        <v>1265</v>
      </c>
      <c r="H954" s="9">
        <f>IF(OR(F954="",F954=0),"",MAX(F954,IF(ISNUMBER('Нормы и нормо-часы'!K955),ROUNDUP('Нормы и нормо-часы'!K955/(1-$F$3),0),0)))</f>
        <v>1100</v>
      </c>
      <c r="I954" s="9">
        <f>IF(OR(G954="",G954=0),"",MAX(G954,IF(ISNUMBER('Нормы и нормо-часы'!L955),ROUNDUP('Нормы и нормо-часы'!L955/(1-$F$3),0),0)))</f>
        <v>1265</v>
      </c>
      <c r="J954" s="10">
        <f t="shared" si="276"/>
        <v>0</v>
      </c>
      <c r="K954" s="10">
        <f t="shared" si="277"/>
        <v>0</v>
      </c>
      <c r="L954" s="8">
        <v>682</v>
      </c>
      <c r="M954" s="8">
        <v>784</v>
      </c>
      <c r="N954" s="10">
        <f t="shared" si="278"/>
        <v>0.38</v>
      </c>
      <c r="O954" s="10">
        <f t="shared" si="279"/>
        <v>0.38023715415019765</v>
      </c>
      <c r="P954" s="8">
        <f t="shared" si="280"/>
        <v>418</v>
      </c>
      <c r="Q954" s="8">
        <f t="shared" si="281"/>
        <v>481</v>
      </c>
      <c r="R954" s="8">
        <v>915.29</v>
      </c>
      <c r="S954" s="8">
        <v>1235.6400000000001</v>
      </c>
      <c r="T954" s="11">
        <f t="shared" si="282"/>
        <v>1.123309090909091</v>
      </c>
      <c r="U954" s="7" t="s">
        <v>2804</v>
      </c>
      <c r="V954" s="7"/>
    </row>
    <row r="955" spans="1:22" x14ac:dyDescent="0.25">
      <c r="A955" s="7" t="s">
        <v>2810</v>
      </c>
      <c r="B955" s="7" t="s">
        <v>2811</v>
      </c>
      <c r="C955" s="7" t="s">
        <v>50</v>
      </c>
      <c r="D955" s="7"/>
      <c r="E955" s="7" t="s">
        <v>468</v>
      </c>
      <c r="F955" s="8">
        <v>350</v>
      </c>
      <c r="G955" s="8">
        <v>402</v>
      </c>
      <c r="H955" s="9">
        <f>IF(OR(F955="",F955=0),"",MAX(F955,IF(ISNUMBER('Нормы и нормо-часы'!K956),ROUNDUP('Нормы и нормо-часы'!K956/(1-$F$3),0),0)))</f>
        <v>350</v>
      </c>
      <c r="I955" s="9">
        <f>IF(OR(G955="",G955=0),"",MAX(G955,IF(ISNUMBER('Нормы и нормо-часы'!L956),ROUNDUP('Нормы и нормо-часы'!L956/(1-$F$3),0),0)))</f>
        <v>402</v>
      </c>
      <c r="J955" s="10">
        <f t="shared" si="276"/>
        <v>0</v>
      </c>
      <c r="K955" s="10">
        <f t="shared" si="277"/>
        <v>0</v>
      </c>
      <c r="L955" s="8">
        <v>217</v>
      </c>
      <c r="M955" s="8">
        <v>250</v>
      </c>
      <c r="N955" s="10">
        <f t="shared" si="278"/>
        <v>0.38</v>
      </c>
      <c r="O955" s="10">
        <f t="shared" si="279"/>
        <v>0.37810945273631841</v>
      </c>
      <c r="P955" s="8">
        <f t="shared" si="280"/>
        <v>133</v>
      </c>
      <c r="Q955" s="8">
        <f t="shared" si="281"/>
        <v>152</v>
      </c>
      <c r="R955" s="8">
        <v>234.63</v>
      </c>
      <c r="S955" s="8">
        <v>316.75</v>
      </c>
      <c r="T955" s="11">
        <f t="shared" si="282"/>
        <v>0.90500000000000003</v>
      </c>
      <c r="U955" s="7" t="s">
        <v>2812</v>
      </c>
      <c r="V955" s="7"/>
    </row>
    <row r="956" spans="1:22" x14ac:dyDescent="0.25">
      <c r="A956" s="7" t="s">
        <v>2813</v>
      </c>
      <c r="B956" s="7" t="s">
        <v>2814</v>
      </c>
      <c r="C956" s="7" t="s">
        <v>50</v>
      </c>
      <c r="D956" s="7"/>
      <c r="E956" s="7" t="s">
        <v>468</v>
      </c>
      <c r="F956" s="8">
        <v>400</v>
      </c>
      <c r="G956" s="8">
        <v>460</v>
      </c>
      <c r="H956" s="9">
        <f>IF(OR(F956="",F956=0),"",MAX(F956,IF(ISNUMBER('Нормы и нормо-часы'!K957),ROUNDUP('Нормы и нормо-часы'!K957/(1-$F$3),0),0)))</f>
        <v>400</v>
      </c>
      <c r="I956" s="9">
        <f>IF(OR(G956="",G956=0),"",MAX(G956,IF(ISNUMBER('Нормы и нормо-часы'!L957),ROUNDUP('Нормы и нормо-часы'!L957/(1-$F$3),0),0)))</f>
        <v>460</v>
      </c>
      <c r="J956" s="10">
        <f t="shared" si="276"/>
        <v>0</v>
      </c>
      <c r="K956" s="10">
        <f t="shared" si="277"/>
        <v>0</v>
      </c>
      <c r="L956" s="8">
        <v>248</v>
      </c>
      <c r="M956" s="8">
        <v>285</v>
      </c>
      <c r="N956" s="10">
        <f t="shared" si="278"/>
        <v>0.38</v>
      </c>
      <c r="O956" s="10">
        <f t="shared" si="279"/>
        <v>0.38043478260869568</v>
      </c>
      <c r="P956" s="8">
        <f t="shared" si="280"/>
        <v>152</v>
      </c>
      <c r="Q956" s="8">
        <f t="shared" si="281"/>
        <v>175</v>
      </c>
      <c r="R956" s="8">
        <v>249.96</v>
      </c>
      <c r="S956" s="8">
        <v>337.45</v>
      </c>
      <c r="T956" s="11">
        <f t="shared" si="282"/>
        <v>0.84362499999999996</v>
      </c>
      <c r="U956" s="7" t="s">
        <v>2815</v>
      </c>
      <c r="V956" s="7"/>
    </row>
    <row r="957" spans="1:22" x14ac:dyDescent="0.25">
      <c r="A957" s="7" t="s">
        <v>2816</v>
      </c>
      <c r="B957" s="7" t="s">
        <v>2817</v>
      </c>
      <c r="C957" s="7" t="s">
        <v>50</v>
      </c>
      <c r="D957" s="7"/>
      <c r="E957" s="7" t="s">
        <v>468</v>
      </c>
      <c r="F957" s="8">
        <v>550</v>
      </c>
      <c r="G957" s="8">
        <v>632</v>
      </c>
      <c r="H957" s="9">
        <f>IF(OR(F957="",F957=0),"",MAX(F957,IF(ISNUMBER('Нормы и нормо-часы'!K958),ROUNDUP('Нормы и нормо-часы'!K958/(1-$F$3),0),0)))</f>
        <v>550</v>
      </c>
      <c r="I957" s="9">
        <f>IF(OR(G957="",G957=0),"",MAX(G957,IF(ISNUMBER('Нормы и нормо-часы'!L958),ROUNDUP('Нормы и нормо-часы'!L958/(1-$F$3),0),0)))</f>
        <v>632</v>
      </c>
      <c r="J957" s="10">
        <f t="shared" ref="J957:J988" si="283">IF(OR(F957="",F957=0),"",H957/F957-1)</f>
        <v>0</v>
      </c>
      <c r="K957" s="10">
        <f t="shared" ref="K957:K988" si="284">IF(OR(G957="",G957=0),"",I957/G957-1)</f>
        <v>0</v>
      </c>
      <c r="L957" s="8">
        <v>341</v>
      </c>
      <c r="M957" s="8">
        <v>392</v>
      </c>
      <c r="N957" s="10">
        <f t="shared" ref="N957:N988" si="285">IF(OR(H957="",H957=0),"",(H957-L957)/H957)</f>
        <v>0.38</v>
      </c>
      <c r="O957" s="10">
        <f t="shared" ref="O957:O988" si="286">IF(OR(I957="",I957=0),"",(I957-M957)/I957)</f>
        <v>0.379746835443038</v>
      </c>
      <c r="P957" s="8">
        <f t="shared" ref="P957:P988" si="287">IF(H957="","",H957-L957)</f>
        <v>209</v>
      </c>
      <c r="Q957" s="8">
        <f t="shared" ref="Q957:Q988" si="288">IF(I957="","",I957-M957)</f>
        <v>240</v>
      </c>
      <c r="R957" s="8">
        <v>308.52</v>
      </c>
      <c r="S957" s="8">
        <v>416.5</v>
      </c>
      <c r="T957" s="11">
        <f t="shared" ref="T957:T988" si="289">IF(OR(S957="",F957="",F957=0),"",S957/F957)</f>
        <v>0.75727272727272732</v>
      </c>
      <c r="U957" s="7" t="s">
        <v>2818</v>
      </c>
      <c r="V957" s="7"/>
    </row>
    <row r="958" spans="1:22" x14ac:dyDescent="0.25">
      <c r="A958" s="7" t="s">
        <v>2819</v>
      </c>
      <c r="B958" s="7" t="s">
        <v>2820</v>
      </c>
      <c r="C958" s="7" t="s">
        <v>50</v>
      </c>
      <c r="D958" s="7"/>
      <c r="E958" s="7" t="s">
        <v>468</v>
      </c>
      <c r="F958" s="8">
        <v>850</v>
      </c>
      <c r="G958" s="8">
        <v>977</v>
      </c>
      <c r="H958" s="9">
        <f>IF(OR(F958="",F958=0),"",MAX(F958,IF(ISNUMBER('Нормы и нормо-часы'!K959),ROUNDUP('Нормы и нормо-часы'!K959/(1-$F$3),0),0)))</f>
        <v>850</v>
      </c>
      <c r="I958" s="9">
        <f>IF(OR(G958="",G958=0),"",MAX(G958,IF(ISNUMBER('Нормы и нормо-часы'!L959),ROUNDUP('Нормы и нормо-часы'!L959/(1-$F$3),0),0)))</f>
        <v>977</v>
      </c>
      <c r="J958" s="10">
        <f t="shared" si="283"/>
        <v>0</v>
      </c>
      <c r="K958" s="10">
        <f t="shared" si="284"/>
        <v>0</v>
      </c>
      <c r="L958" s="8">
        <v>527</v>
      </c>
      <c r="M958" s="8">
        <v>606</v>
      </c>
      <c r="N958" s="10">
        <f t="shared" si="285"/>
        <v>0.38</v>
      </c>
      <c r="O958" s="10">
        <f t="shared" si="286"/>
        <v>0.37973387922210849</v>
      </c>
      <c r="P958" s="8">
        <f t="shared" si="287"/>
        <v>323</v>
      </c>
      <c r="Q958" s="8">
        <f t="shared" si="288"/>
        <v>371</v>
      </c>
      <c r="R958" s="8">
        <v>405.93</v>
      </c>
      <c r="S958" s="8">
        <v>548.01</v>
      </c>
      <c r="T958" s="11">
        <f t="shared" si="289"/>
        <v>0.64471764705882351</v>
      </c>
      <c r="U958" s="7" t="s">
        <v>2821</v>
      </c>
      <c r="V958" s="7" t="s">
        <v>2822</v>
      </c>
    </row>
    <row r="959" spans="1:22" x14ac:dyDescent="0.25">
      <c r="A959" s="7" t="s">
        <v>2823</v>
      </c>
      <c r="B959" s="7" t="s">
        <v>2824</v>
      </c>
      <c r="C959" s="7" t="s">
        <v>50</v>
      </c>
      <c r="D959" s="7"/>
      <c r="E959" s="7" t="s">
        <v>468</v>
      </c>
      <c r="F959" s="8">
        <v>450</v>
      </c>
      <c r="G959" s="8">
        <v>518</v>
      </c>
      <c r="H959" s="9">
        <f>IF(OR(F959="",F959=0),"",MAX(F959,IF(ISNUMBER('Нормы и нормо-часы'!K960),ROUNDUP('Нормы и нормо-часы'!K960/(1-$F$3),0),0)))</f>
        <v>454</v>
      </c>
      <c r="I959" s="9">
        <f>IF(OR(G959="",G959=0),"",MAX(G959,IF(ISNUMBER('Нормы и нормо-часы'!L960),ROUNDUP('Нормы и нормо-часы'!L960/(1-$F$3),0),0)))</f>
        <v>544</v>
      </c>
      <c r="J959" s="10">
        <f t="shared" si="283"/>
        <v>8.8888888888889461E-3</v>
      </c>
      <c r="K959" s="10">
        <f t="shared" si="284"/>
        <v>5.0193050193050093E-2</v>
      </c>
      <c r="L959" s="8">
        <v>279</v>
      </c>
      <c r="M959" s="8">
        <v>321</v>
      </c>
      <c r="N959" s="10">
        <f t="shared" si="285"/>
        <v>0.38546255506607929</v>
      </c>
      <c r="O959" s="10">
        <f t="shared" si="286"/>
        <v>0.40992647058823528</v>
      </c>
      <c r="P959" s="8">
        <f t="shared" si="287"/>
        <v>175</v>
      </c>
      <c r="Q959" s="8">
        <f t="shared" si="288"/>
        <v>223</v>
      </c>
      <c r="R959" s="8">
        <v>502.06</v>
      </c>
      <c r="S959" s="8">
        <v>677.78</v>
      </c>
      <c r="T959" s="11">
        <f t="shared" si="289"/>
        <v>1.5061777777777776</v>
      </c>
      <c r="U959" s="7" t="s">
        <v>2825</v>
      </c>
      <c r="V959" s="7"/>
    </row>
    <row r="960" spans="1:22" x14ac:dyDescent="0.25">
      <c r="A960" s="7" t="s">
        <v>2826</v>
      </c>
      <c r="B960" s="7" t="s">
        <v>2827</v>
      </c>
      <c r="C960" s="7" t="s">
        <v>50</v>
      </c>
      <c r="D960" s="7"/>
      <c r="E960" s="7" t="s">
        <v>468</v>
      </c>
      <c r="F960" s="8">
        <v>500</v>
      </c>
      <c r="G960" s="8">
        <v>575</v>
      </c>
      <c r="H960" s="9">
        <f>IF(OR(F960="",F960=0),"",MAX(F960,IF(ISNUMBER('Нормы и нормо-часы'!K961),ROUNDUP('Нормы и нормо-часы'!K961/(1-$F$3),0),0)))</f>
        <v>511</v>
      </c>
      <c r="I960" s="9">
        <f>IF(OR(G960="",G960=0),"",MAX(G960,IF(ISNUMBER('Нормы и нормо-часы'!L961),ROUNDUP('Нормы и нормо-часы'!L961/(1-$F$3),0),0)))</f>
        <v>612</v>
      </c>
      <c r="J960" s="10">
        <f t="shared" si="283"/>
        <v>2.200000000000002E-2</v>
      </c>
      <c r="K960" s="10">
        <f t="shared" si="284"/>
        <v>6.434782608695655E-2</v>
      </c>
      <c r="L960" s="8">
        <v>310</v>
      </c>
      <c r="M960" s="8">
        <v>356</v>
      </c>
      <c r="N960" s="10">
        <f t="shared" si="285"/>
        <v>0.39334637964774949</v>
      </c>
      <c r="O960" s="10">
        <f t="shared" si="286"/>
        <v>0.41830065359477125</v>
      </c>
      <c r="P960" s="8">
        <f t="shared" si="287"/>
        <v>201</v>
      </c>
      <c r="Q960" s="8">
        <f t="shared" si="288"/>
        <v>256</v>
      </c>
      <c r="R960" s="8">
        <v>581.41999999999996</v>
      </c>
      <c r="S960" s="8">
        <v>784.92</v>
      </c>
      <c r="T960" s="11">
        <f t="shared" si="289"/>
        <v>1.5698399999999999</v>
      </c>
      <c r="U960" s="7" t="s">
        <v>2828</v>
      </c>
      <c r="V960" s="7"/>
    </row>
    <row r="961" spans="1:22" x14ac:dyDescent="0.25">
      <c r="A961" s="7" t="s">
        <v>2829</v>
      </c>
      <c r="B961" s="7" t="s">
        <v>2830</v>
      </c>
      <c r="C961" s="7" t="s">
        <v>50</v>
      </c>
      <c r="D961" s="7"/>
      <c r="E961" s="7" t="s">
        <v>468</v>
      </c>
      <c r="F961" s="8">
        <v>580</v>
      </c>
      <c r="G961" s="8">
        <v>667</v>
      </c>
      <c r="H961" s="9">
        <f>IF(OR(F961="",F961=0),"",MAX(F961,IF(ISNUMBER('Нормы и нормо-часы'!K962),ROUNDUP('Нормы и нормо-часы'!K962/(1-$F$3),0),0)))</f>
        <v>590</v>
      </c>
      <c r="I961" s="9">
        <f>IF(OR(G961="",G961=0),"",MAX(G961,IF(ISNUMBER('Нормы и нормо-часы'!L962),ROUNDUP('Нормы и нормо-часы'!L962/(1-$F$3),0),0)))</f>
        <v>707</v>
      </c>
      <c r="J961" s="10">
        <f t="shared" si="283"/>
        <v>1.7241379310344751E-2</v>
      </c>
      <c r="K961" s="10">
        <f t="shared" si="284"/>
        <v>5.9970014992503762E-2</v>
      </c>
      <c r="L961" s="8">
        <v>360</v>
      </c>
      <c r="M961" s="8">
        <v>414</v>
      </c>
      <c r="N961" s="10">
        <f t="shared" si="285"/>
        <v>0.38983050847457629</v>
      </c>
      <c r="O961" s="10">
        <f t="shared" si="286"/>
        <v>0.41442715700141441</v>
      </c>
      <c r="P961" s="8">
        <f t="shared" si="287"/>
        <v>230</v>
      </c>
      <c r="Q961" s="8">
        <f t="shared" si="288"/>
        <v>293</v>
      </c>
      <c r="R961" s="8">
        <v>597.11</v>
      </c>
      <c r="S961" s="8">
        <v>806.1</v>
      </c>
      <c r="T961" s="11">
        <f t="shared" si="289"/>
        <v>1.3898275862068965</v>
      </c>
      <c r="U961" s="7" t="s">
        <v>2831</v>
      </c>
      <c r="V961" s="7"/>
    </row>
    <row r="962" spans="1:22" x14ac:dyDescent="0.25">
      <c r="A962" s="7" t="s">
        <v>2832</v>
      </c>
      <c r="B962" s="7" t="s">
        <v>2833</v>
      </c>
      <c r="C962" s="7" t="s">
        <v>50</v>
      </c>
      <c r="D962" s="7"/>
      <c r="E962" s="7" t="s">
        <v>468</v>
      </c>
      <c r="F962" s="8">
        <v>680</v>
      </c>
      <c r="G962" s="8">
        <v>782</v>
      </c>
      <c r="H962" s="9">
        <f>IF(OR(F962="",F962=0),"",MAX(F962,IF(ISNUMBER('Нормы и нормо-часы'!K963),ROUNDUP('Нормы и нормо-часы'!K963/(1-$F$3),0),0)))</f>
        <v>703</v>
      </c>
      <c r="I962" s="9">
        <f>IF(OR(G962="",G962=0),"",MAX(G962,IF(ISNUMBER('Нормы и нормо-часы'!L963),ROUNDUP('Нормы и нормо-часы'!L963/(1-$F$3),0),0)))</f>
        <v>843</v>
      </c>
      <c r="J962" s="10">
        <f t="shared" si="283"/>
        <v>3.3823529411764808E-2</v>
      </c>
      <c r="K962" s="10">
        <f t="shared" si="284"/>
        <v>7.8005115089514021E-2</v>
      </c>
      <c r="L962" s="8">
        <v>422</v>
      </c>
      <c r="M962" s="8">
        <v>485</v>
      </c>
      <c r="N962" s="10">
        <f t="shared" si="285"/>
        <v>0.39971550497866287</v>
      </c>
      <c r="O962" s="10">
        <f t="shared" si="286"/>
        <v>0.42467378410438911</v>
      </c>
      <c r="P962" s="8">
        <f t="shared" si="287"/>
        <v>281</v>
      </c>
      <c r="Q962" s="8">
        <f t="shared" si="288"/>
        <v>358</v>
      </c>
      <c r="R962" s="8">
        <v>764.78</v>
      </c>
      <c r="S962" s="8">
        <v>1032.45</v>
      </c>
      <c r="T962" s="11">
        <f t="shared" si="289"/>
        <v>1.5183088235294118</v>
      </c>
      <c r="U962" s="7" t="s">
        <v>2834</v>
      </c>
      <c r="V962" s="7"/>
    </row>
    <row r="963" spans="1:22" x14ac:dyDescent="0.25">
      <c r="A963" s="7" t="s">
        <v>2835</v>
      </c>
      <c r="B963" s="7" t="s">
        <v>2836</v>
      </c>
      <c r="C963" s="7" t="s">
        <v>50</v>
      </c>
      <c r="D963" s="7"/>
      <c r="E963" s="7" t="s">
        <v>468</v>
      </c>
      <c r="F963" s="8">
        <v>780</v>
      </c>
      <c r="G963" s="8">
        <v>897</v>
      </c>
      <c r="H963" s="9">
        <f>IF(OR(F963="",F963=0),"",MAX(F963,IF(ISNUMBER('Нормы и нормо-часы'!K964),ROUNDUP('Нормы и нормо-часы'!K964/(1-$F$3),0),0)))</f>
        <v>794</v>
      </c>
      <c r="I963" s="9">
        <f>IF(OR(G963="",G963=0),"",MAX(G963,IF(ISNUMBER('Нормы и нормо-часы'!L964),ROUNDUP('Нормы и нормо-часы'!L964/(1-$F$3),0),0)))</f>
        <v>952</v>
      </c>
      <c r="J963" s="10">
        <f t="shared" si="283"/>
        <v>1.7948717948717885E-2</v>
      </c>
      <c r="K963" s="10">
        <f t="shared" si="284"/>
        <v>6.1315496098104827E-2</v>
      </c>
      <c r="L963" s="8">
        <v>484</v>
      </c>
      <c r="M963" s="8">
        <v>556</v>
      </c>
      <c r="N963" s="10">
        <f t="shared" si="285"/>
        <v>0.39042821158690177</v>
      </c>
      <c r="O963" s="10">
        <f t="shared" si="286"/>
        <v>0.41596638655462187</v>
      </c>
      <c r="P963" s="8">
        <f t="shared" si="287"/>
        <v>310</v>
      </c>
      <c r="Q963" s="8">
        <f t="shared" si="288"/>
        <v>396</v>
      </c>
      <c r="R963" s="8">
        <v>885.53</v>
      </c>
      <c r="S963" s="8">
        <v>1195.47</v>
      </c>
      <c r="T963" s="11">
        <f t="shared" si="289"/>
        <v>1.5326538461538461</v>
      </c>
      <c r="U963" s="7" t="s">
        <v>2837</v>
      </c>
      <c r="V963" s="7" t="s">
        <v>2838</v>
      </c>
    </row>
    <row r="964" spans="1:22" x14ac:dyDescent="0.25">
      <c r="A964" s="7" t="s">
        <v>2839</v>
      </c>
      <c r="B964" s="7" t="s">
        <v>2840</v>
      </c>
      <c r="C964" s="7" t="s">
        <v>50</v>
      </c>
      <c r="D964" s="7"/>
      <c r="E964" s="7" t="s">
        <v>468</v>
      </c>
      <c r="F964" s="8">
        <v>900</v>
      </c>
      <c r="G964" s="8">
        <v>1035</v>
      </c>
      <c r="H964" s="9">
        <f>IF(OR(F964="",F964=0),"",MAX(F964,IF(ISNUMBER('Нормы и нормо-часы'!K965),ROUNDUP('Нормы и нормо-часы'!K965/(1-$F$3),0),0)))</f>
        <v>930</v>
      </c>
      <c r="I964" s="9">
        <f>IF(OR(G964="",G964=0),"",MAX(G964,IF(ISNUMBER('Нормы и нормо-часы'!L965),ROUNDUP('Нормы и нормо-часы'!L965/(1-$F$3),0),0)))</f>
        <v>1115</v>
      </c>
      <c r="J964" s="10">
        <f t="shared" si="283"/>
        <v>3.3333333333333437E-2</v>
      </c>
      <c r="K964" s="10">
        <f t="shared" si="284"/>
        <v>7.7294685990338063E-2</v>
      </c>
      <c r="L964" s="8">
        <v>558</v>
      </c>
      <c r="M964" s="8">
        <v>642</v>
      </c>
      <c r="N964" s="10">
        <f t="shared" si="285"/>
        <v>0.4</v>
      </c>
      <c r="O964" s="10">
        <f t="shared" si="286"/>
        <v>0.42421524663677129</v>
      </c>
      <c r="P964" s="8">
        <f t="shared" si="287"/>
        <v>372</v>
      </c>
      <c r="Q964" s="8">
        <f t="shared" si="288"/>
        <v>473</v>
      </c>
      <c r="R964" s="8">
        <v>746.45</v>
      </c>
      <c r="S964" s="8">
        <v>1007.71</v>
      </c>
      <c r="T964" s="11">
        <f t="shared" si="289"/>
        <v>1.1196777777777778</v>
      </c>
      <c r="U964" s="7" t="s">
        <v>2841</v>
      </c>
      <c r="V964" s="7"/>
    </row>
    <row r="965" spans="1:22" x14ac:dyDescent="0.25">
      <c r="A965" s="7" t="s">
        <v>2842</v>
      </c>
      <c r="B965" s="7" t="s">
        <v>2843</v>
      </c>
      <c r="C965" s="7" t="s">
        <v>50</v>
      </c>
      <c r="D965" s="7"/>
      <c r="E965" s="7" t="s">
        <v>41</v>
      </c>
      <c r="F965" s="8">
        <v>1500</v>
      </c>
      <c r="G965" s="8">
        <v>1725</v>
      </c>
      <c r="H965" s="9">
        <f>IF(OR(F965="",F965=0),"",MAX(F965,IF(ISNUMBER('Нормы и нормо-часы'!K966),ROUNDUP('Нормы и нормо-часы'!K966/(1-$F$3),0),0)))</f>
        <v>1680</v>
      </c>
      <c r="I965" s="9">
        <f>IF(OR(G965="",G965=0),"",MAX(G965,IF(ISNUMBER('Нормы и нормо-часы'!L966),ROUNDUP('Нормы и нормо-часы'!L966/(1-$F$3),0),0)))</f>
        <v>2016</v>
      </c>
      <c r="J965" s="10">
        <f t="shared" si="283"/>
        <v>0.12000000000000011</v>
      </c>
      <c r="K965" s="10">
        <f t="shared" si="284"/>
        <v>0.16869565217391314</v>
      </c>
      <c r="L965" s="8">
        <v>930</v>
      </c>
      <c r="M965" s="8">
        <v>1069</v>
      </c>
      <c r="N965" s="10">
        <f t="shared" si="285"/>
        <v>0.44642857142857145</v>
      </c>
      <c r="O965" s="10">
        <f t="shared" si="286"/>
        <v>0.46974206349206349</v>
      </c>
      <c r="P965" s="8">
        <f t="shared" si="287"/>
        <v>750</v>
      </c>
      <c r="Q965" s="8">
        <f t="shared" si="288"/>
        <v>947</v>
      </c>
      <c r="R965" s="8">
        <v>1202.1500000000001</v>
      </c>
      <c r="S965" s="8">
        <v>1622.9</v>
      </c>
      <c r="T965" s="11">
        <f t="shared" si="289"/>
        <v>1.0819333333333334</v>
      </c>
      <c r="U965" s="7" t="s">
        <v>2844</v>
      </c>
      <c r="V965" s="7" t="s">
        <v>2845</v>
      </c>
    </row>
    <row r="966" spans="1:22" x14ac:dyDescent="0.25">
      <c r="A966" s="7" t="s">
        <v>2846</v>
      </c>
      <c r="B966" s="7" t="s">
        <v>2847</v>
      </c>
      <c r="C966" s="7" t="s">
        <v>50</v>
      </c>
      <c r="D966" s="7"/>
      <c r="E966" s="7" t="s">
        <v>41</v>
      </c>
      <c r="F966" s="8">
        <v>1600</v>
      </c>
      <c r="G966" s="8">
        <v>1840</v>
      </c>
      <c r="H966" s="9">
        <f>IF(OR(F966="",F966=0),"",MAX(F966,IF(ISNUMBER('Нормы и нормо-часы'!K967),ROUNDUP('Нормы и нормо-часы'!K967/(1-$F$3),0),0)))</f>
        <v>1800</v>
      </c>
      <c r="I966" s="9">
        <f>IF(OR(G966="",G966=0),"",MAX(G966,IF(ISNUMBER('Нормы и нормо-часы'!L967),ROUNDUP('Нормы и нормо-часы'!L967/(1-$F$3),0),0)))</f>
        <v>2160</v>
      </c>
      <c r="J966" s="10">
        <f t="shared" si="283"/>
        <v>0.125</v>
      </c>
      <c r="K966" s="10">
        <f t="shared" si="284"/>
        <v>0.17391304347826098</v>
      </c>
      <c r="L966" s="8">
        <v>992</v>
      </c>
      <c r="M966" s="8">
        <v>1141</v>
      </c>
      <c r="N966" s="10">
        <f t="shared" si="285"/>
        <v>0.44888888888888889</v>
      </c>
      <c r="O966" s="10">
        <f t="shared" si="286"/>
        <v>0.47175925925925927</v>
      </c>
      <c r="P966" s="8">
        <f t="shared" si="287"/>
        <v>808</v>
      </c>
      <c r="Q966" s="8">
        <f t="shared" si="288"/>
        <v>1019</v>
      </c>
      <c r="R966" s="8">
        <v>1202.1500000000001</v>
      </c>
      <c r="S966" s="8">
        <v>1622.9</v>
      </c>
      <c r="T966" s="11">
        <f t="shared" si="289"/>
        <v>1.0143125</v>
      </c>
      <c r="U966" s="7" t="s">
        <v>2848</v>
      </c>
      <c r="V966" s="7" t="s">
        <v>2849</v>
      </c>
    </row>
    <row r="967" spans="1:22" x14ac:dyDescent="0.25">
      <c r="A967" s="7" t="s">
        <v>2850</v>
      </c>
      <c r="B967" s="7" t="s">
        <v>2851</v>
      </c>
      <c r="C967" s="7" t="s">
        <v>50</v>
      </c>
      <c r="D967" s="7"/>
      <c r="E967" s="7" t="s">
        <v>41</v>
      </c>
      <c r="F967" s="8">
        <v>2100</v>
      </c>
      <c r="G967" s="8">
        <v>2415</v>
      </c>
      <c r="H967" s="9">
        <f>IF(OR(F967="",F967=0),"",MAX(F967,IF(ISNUMBER('Нормы и нормо-часы'!K968),ROUNDUP('Нормы и нормо-часы'!K968/(1-$F$3),0),0)))</f>
        <v>2340</v>
      </c>
      <c r="I967" s="9">
        <f>IF(OR(G967="",G967=0),"",MAX(G967,IF(ISNUMBER('Нормы и нормо-часы'!L968),ROUNDUP('Нормы и нормо-часы'!L968/(1-$F$3),0),0)))</f>
        <v>2808</v>
      </c>
      <c r="J967" s="10">
        <f t="shared" si="283"/>
        <v>0.11428571428571432</v>
      </c>
      <c r="K967" s="10">
        <f t="shared" si="284"/>
        <v>0.16273291925465849</v>
      </c>
      <c r="L967" s="8">
        <v>1302</v>
      </c>
      <c r="M967" s="8">
        <v>1497</v>
      </c>
      <c r="N967" s="10">
        <f t="shared" si="285"/>
        <v>0.44358974358974357</v>
      </c>
      <c r="O967" s="10">
        <f t="shared" si="286"/>
        <v>0.46688034188034189</v>
      </c>
      <c r="P967" s="8">
        <f t="shared" si="287"/>
        <v>1038</v>
      </c>
      <c r="Q967" s="8">
        <f t="shared" si="288"/>
        <v>1311</v>
      </c>
      <c r="R967" s="8">
        <v>1684.43</v>
      </c>
      <c r="S967" s="8">
        <v>2273.98</v>
      </c>
      <c r="T967" s="11">
        <f t="shared" si="289"/>
        <v>1.0828476190476191</v>
      </c>
      <c r="U967" s="7" t="s">
        <v>2785</v>
      </c>
      <c r="V967" s="7" t="s">
        <v>2852</v>
      </c>
    </row>
    <row r="968" spans="1:22" x14ac:dyDescent="0.25">
      <c r="A968" s="7" t="s">
        <v>2853</v>
      </c>
      <c r="B968" s="7" t="s">
        <v>2854</v>
      </c>
      <c r="C968" s="7" t="s">
        <v>50</v>
      </c>
      <c r="D968" s="7"/>
      <c r="E968" s="7" t="s">
        <v>41</v>
      </c>
      <c r="F968" s="8">
        <v>2500</v>
      </c>
      <c r="G968" s="8">
        <v>2875</v>
      </c>
      <c r="H968" s="9">
        <f>IF(OR(F968="",F968=0),"",MAX(F968,IF(ISNUMBER('Нормы и нормо-часы'!K969),ROUNDUP('Нормы и нормо-часы'!K969/(1-$F$3),0),0)))</f>
        <v>2760</v>
      </c>
      <c r="I968" s="9">
        <f>IF(OR(G968="",G968=0),"",MAX(G968,IF(ISNUMBER('Нормы и нормо-часы'!L969),ROUNDUP('Нормы и нормо-часы'!L969/(1-$F$3),0),0)))</f>
        <v>3312</v>
      </c>
      <c r="J968" s="10">
        <f t="shared" si="283"/>
        <v>0.10400000000000009</v>
      </c>
      <c r="K968" s="10">
        <f t="shared" si="284"/>
        <v>0.15199999999999991</v>
      </c>
      <c r="L968" s="8">
        <v>1550</v>
      </c>
      <c r="M968" s="8">
        <v>1782</v>
      </c>
      <c r="N968" s="10">
        <f t="shared" si="285"/>
        <v>0.43840579710144928</v>
      </c>
      <c r="O968" s="10">
        <f t="shared" si="286"/>
        <v>0.46195652173913043</v>
      </c>
      <c r="P968" s="8">
        <f t="shared" si="287"/>
        <v>1210</v>
      </c>
      <c r="Q968" s="8">
        <f t="shared" si="288"/>
        <v>1530</v>
      </c>
      <c r="R968" s="8">
        <v>1690.52</v>
      </c>
      <c r="S968" s="8">
        <v>2282.1999999999998</v>
      </c>
      <c r="T968" s="11">
        <f t="shared" si="289"/>
        <v>0.91287999999999991</v>
      </c>
      <c r="U968" s="7" t="s">
        <v>2788</v>
      </c>
      <c r="V968" s="7" t="s">
        <v>2855</v>
      </c>
    </row>
    <row r="969" spans="1:22" x14ac:dyDescent="0.25">
      <c r="A969" s="7" t="s">
        <v>2856</v>
      </c>
      <c r="B969" s="7" t="s">
        <v>2857</v>
      </c>
      <c r="C969" s="7" t="s">
        <v>50</v>
      </c>
      <c r="D969" s="7"/>
      <c r="E969" s="7" t="s">
        <v>41</v>
      </c>
      <c r="F969" s="8">
        <v>700</v>
      </c>
      <c r="G969" s="8">
        <v>805</v>
      </c>
      <c r="H969" s="9">
        <f>IF(OR(F969="",F969=0),"",MAX(F969,IF(ISNUMBER('Нормы и нормо-часы'!K970),ROUNDUP('Нормы и нормо-часы'!K970/(1-$F$3),0),0)))</f>
        <v>780</v>
      </c>
      <c r="I969" s="9">
        <f>IF(OR(G969="",G969=0),"",MAX(G969,IF(ISNUMBER('Нормы и нормо-часы'!L970),ROUNDUP('Нормы и нормо-часы'!L970/(1-$F$3),0),0)))</f>
        <v>936</v>
      </c>
      <c r="J969" s="10">
        <f t="shared" si="283"/>
        <v>0.11428571428571432</v>
      </c>
      <c r="K969" s="10">
        <f t="shared" si="284"/>
        <v>0.16273291925465849</v>
      </c>
      <c r="L969" s="8">
        <v>434</v>
      </c>
      <c r="M969" s="8">
        <v>499</v>
      </c>
      <c r="N969" s="10">
        <f t="shared" si="285"/>
        <v>0.44358974358974357</v>
      </c>
      <c r="O969" s="10">
        <f t="shared" si="286"/>
        <v>0.46688034188034189</v>
      </c>
      <c r="P969" s="8">
        <f t="shared" si="287"/>
        <v>346</v>
      </c>
      <c r="Q969" s="8">
        <f t="shared" si="288"/>
        <v>437</v>
      </c>
      <c r="R969" s="8">
        <v>934.08</v>
      </c>
      <c r="S969" s="8">
        <v>1261.01</v>
      </c>
      <c r="T969" s="11">
        <f t="shared" si="289"/>
        <v>1.8014428571428571</v>
      </c>
      <c r="U969" s="7" t="s">
        <v>2858</v>
      </c>
      <c r="V969" s="7" t="s">
        <v>2859</v>
      </c>
    </row>
    <row r="970" spans="1:22" x14ac:dyDescent="0.25">
      <c r="A970" s="7" t="s">
        <v>2860</v>
      </c>
      <c r="B970" s="7" t="s">
        <v>2861</v>
      </c>
      <c r="C970" s="7" t="s">
        <v>50</v>
      </c>
      <c r="D970" s="7"/>
      <c r="E970" s="7" t="s">
        <v>41</v>
      </c>
      <c r="F970" s="8">
        <v>780</v>
      </c>
      <c r="G970" s="8">
        <v>897</v>
      </c>
      <c r="H970" s="9">
        <f>IF(OR(F970="",F970=0),"",MAX(F970,IF(ISNUMBER('Нормы и нормо-часы'!K971),ROUNDUP('Нормы и нормо-часы'!K971/(1-$F$3),0),0)))</f>
        <v>864</v>
      </c>
      <c r="I970" s="9">
        <f>IF(OR(G970="",G970=0),"",MAX(G970,IF(ISNUMBER('Нормы и нормо-часы'!L971),ROUNDUP('Нормы и нормо-часы'!L971/(1-$F$3),0),0)))</f>
        <v>1038</v>
      </c>
      <c r="J970" s="10">
        <f t="shared" si="283"/>
        <v>0.10769230769230775</v>
      </c>
      <c r="K970" s="10">
        <f t="shared" si="284"/>
        <v>0.15719063545150491</v>
      </c>
      <c r="L970" s="8">
        <v>484</v>
      </c>
      <c r="M970" s="8">
        <v>556</v>
      </c>
      <c r="N970" s="10">
        <f t="shared" si="285"/>
        <v>0.43981481481481483</v>
      </c>
      <c r="O970" s="10">
        <f t="shared" si="286"/>
        <v>0.46435452793834298</v>
      </c>
      <c r="P970" s="8">
        <f t="shared" si="287"/>
        <v>380</v>
      </c>
      <c r="Q970" s="8">
        <f t="shared" si="288"/>
        <v>482</v>
      </c>
      <c r="R970" s="8">
        <v>880.81</v>
      </c>
      <c r="S970" s="8">
        <v>1189.0899999999999</v>
      </c>
      <c r="T970" s="11">
        <f t="shared" si="289"/>
        <v>1.5244743589743588</v>
      </c>
      <c r="U970" s="7" t="s">
        <v>2858</v>
      </c>
      <c r="V970" s="7"/>
    </row>
    <row r="971" spans="1:22" x14ac:dyDescent="0.25">
      <c r="A971" s="7" t="s">
        <v>2862</v>
      </c>
      <c r="B971" s="7" t="s">
        <v>2863</v>
      </c>
      <c r="C971" s="7" t="s">
        <v>50</v>
      </c>
      <c r="D971" s="7"/>
      <c r="E971" s="7" t="s">
        <v>41</v>
      </c>
      <c r="F971" s="8">
        <v>900</v>
      </c>
      <c r="G971" s="8">
        <v>1035</v>
      </c>
      <c r="H971" s="9">
        <f>IF(OR(F971="",F971=0),"",MAX(F971,IF(ISNUMBER('Нормы и нормо-часы'!K972),ROUNDUP('Нормы и нормо-часы'!K972/(1-$F$3),0),0)))</f>
        <v>1080</v>
      </c>
      <c r="I971" s="9">
        <f>IF(OR(G971="",G971=0),"",MAX(G971,IF(ISNUMBER('Нормы и нормо-часы'!L972),ROUNDUP('Нормы и нормо-часы'!L972/(1-$F$3),0),0)))</f>
        <v>1296</v>
      </c>
      <c r="J971" s="10">
        <f t="shared" si="283"/>
        <v>0.19999999999999996</v>
      </c>
      <c r="K971" s="10">
        <f t="shared" si="284"/>
        <v>0.25217391304347836</v>
      </c>
      <c r="L971" s="8">
        <v>558</v>
      </c>
      <c r="M971" s="8">
        <v>642</v>
      </c>
      <c r="N971" s="10">
        <f t="shared" si="285"/>
        <v>0.48333333333333334</v>
      </c>
      <c r="O971" s="10">
        <f t="shared" si="286"/>
        <v>0.50462962962962965</v>
      </c>
      <c r="P971" s="8">
        <f t="shared" si="287"/>
        <v>522</v>
      </c>
      <c r="Q971" s="8">
        <f t="shared" si="288"/>
        <v>654</v>
      </c>
      <c r="R971" s="8">
        <v>881.08</v>
      </c>
      <c r="S971" s="8">
        <v>1189.46</v>
      </c>
      <c r="T971" s="11">
        <f t="shared" si="289"/>
        <v>1.3216222222222223</v>
      </c>
      <c r="U971" s="7" t="s">
        <v>2864</v>
      </c>
      <c r="V971" s="7" t="s">
        <v>2865</v>
      </c>
    </row>
    <row r="972" spans="1:22" x14ac:dyDescent="0.25">
      <c r="A972" s="7" t="s">
        <v>2866</v>
      </c>
      <c r="B972" s="7" t="s">
        <v>2867</v>
      </c>
      <c r="C972" s="7" t="s">
        <v>50</v>
      </c>
      <c r="D972" s="7"/>
      <c r="E972" s="7" t="s">
        <v>41</v>
      </c>
      <c r="F972" s="8">
        <v>1150</v>
      </c>
      <c r="G972" s="8">
        <v>1322</v>
      </c>
      <c r="H972" s="9">
        <f>IF(OR(F972="",F972=0),"",MAX(F972,IF(ISNUMBER('Нормы и нормо-часы'!K973),ROUNDUP('Нормы и нормо-часы'!K973/(1-$F$3),0),0)))</f>
        <v>1320</v>
      </c>
      <c r="I972" s="9">
        <f>IF(OR(G972="",G972=0),"",MAX(G972,IF(ISNUMBER('Нормы и нормо-часы'!L973),ROUNDUP('Нормы и нормо-часы'!L973/(1-$F$3),0),0)))</f>
        <v>1584</v>
      </c>
      <c r="J972" s="10">
        <f t="shared" si="283"/>
        <v>0.14782608695652177</v>
      </c>
      <c r="K972" s="10">
        <f t="shared" si="284"/>
        <v>0.19818456883509827</v>
      </c>
      <c r="L972" s="8">
        <v>713</v>
      </c>
      <c r="M972" s="8">
        <v>820</v>
      </c>
      <c r="N972" s="10">
        <f t="shared" si="285"/>
        <v>0.45984848484848484</v>
      </c>
      <c r="O972" s="10">
        <f t="shared" si="286"/>
        <v>0.48232323232323232</v>
      </c>
      <c r="P972" s="8">
        <f t="shared" si="287"/>
        <v>607</v>
      </c>
      <c r="Q972" s="8">
        <f t="shared" si="288"/>
        <v>764</v>
      </c>
      <c r="R972" s="8">
        <v>1200.76</v>
      </c>
      <c r="S972" s="8">
        <v>1621.03</v>
      </c>
      <c r="T972" s="11">
        <f t="shared" si="289"/>
        <v>1.4095913043478261</v>
      </c>
      <c r="U972" s="7" t="s">
        <v>2794</v>
      </c>
      <c r="V972" s="7" t="s">
        <v>2868</v>
      </c>
    </row>
    <row r="973" spans="1:22" x14ac:dyDescent="0.25">
      <c r="A973" s="7" t="s">
        <v>2869</v>
      </c>
      <c r="B973" s="7" t="s">
        <v>2870</v>
      </c>
      <c r="C973" s="7" t="s">
        <v>177</v>
      </c>
      <c r="D973" s="7"/>
      <c r="E973" s="7" t="s">
        <v>468</v>
      </c>
      <c r="F973" s="8">
        <v>2000</v>
      </c>
      <c r="G973" s="8">
        <v>2300</v>
      </c>
      <c r="H973" s="9">
        <f>IF(OR(F973="",F973=0),"",MAX(F973,IF(ISNUMBER('Нормы и нормо-часы'!K974),ROUNDUP('Нормы и нормо-часы'!K974/(1-$F$3),0),0)))</f>
        <v>2000</v>
      </c>
      <c r="I973" s="9">
        <f>IF(OR(G973="",G973=0),"",MAX(G973,IF(ISNUMBER('Нормы и нормо-часы'!L974),ROUNDUP('Нормы и нормо-часы'!L974/(1-$F$3),0),0)))</f>
        <v>2300</v>
      </c>
      <c r="J973" s="10">
        <f t="shared" si="283"/>
        <v>0</v>
      </c>
      <c r="K973" s="10">
        <f t="shared" si="284"/>
        <v>0</v>
      </c>
      <c r="L973" s="8">
        <v>1240</v>
      </c>
      <c r="M973" s="8">
        <v>1426</v>
      </c>
      <c r="N973" s="10">
        <f t="shared" si="285"/>
        <v>0.38</v>
      </c>
      <c r="O973" s="10">
        <f t="shared" si="286"/>
        <v>0.38</v>
      </c>
      <c r="P973" s="8">
        <f t="shared" si="287"/>
        <v>760</v>
      </c>
      <c r="Q973" s="8">
        <f t="shared" si="288"/>
        <v>874</v>
      </c>
      <c r="R973" s="8">
        <v>2234.64</v>
      </c>
      <c r="S973" s="8">
        <v>3016.76</v>
      </c>
      <c r="T973" s="11">
        <f t="shared" si="289"/>
        <v>1.5083800000000001</v>
      </c>
      <c r="U973" s="7" t="s">
        <v>2871</v>
      </c>
      <c r="V973" s="7"/>
    </row>
    <row r="974" spans="1:22" x14ac:dyDescent="0.25">
      <c r="A974" s="7" t="s">
        <v>2872</v>
      </c>
      <c r="B974" s="7" t="s">
        <v>2873</v>
      </c>
      <c r="C974" s="7" t="s">
        <v>28</v>
      </c>
      <c r="D974" s="7"/>
      <c r="E974" s="7" t="s">
        <v>468</v>
      </c>
      <c r="F974" s="8">
        <v>250</v>
      </c>
      <c r="G974" s="8">
        <v>288</v>
      </c>
      <c r="H974" s="9">
        <f>IF(OR(F974="",F974=0),"",MAX(F974,IF(ISNUMBER('Нормы и нормо-часы'!K975),ROUNDUP('Нормы и нормо-часы'!K975/(1-$F$3),0),0)))</f>
        <v>250</v>
      </c>
      <c r="I974" s="9">
        <f>IF(OR(G974="",G974=0),"",MAX(G974,IF(ISNUMBER('Нормы и нормо-часы'!L975),ROUNDUP('Нормы и нормо-часы'!L975/(1-$F$3),0),0)))</f>
        <v>288</v>
      </c>
      <c r="J974" s="10">
        <f t="shared" si="283"/>
        <v>0</v>
      </c>
      <c r="K974" s="10">
        <f t="shared" si="284"/>
        <v>0</v>
      </c>
      <c r="L974" s="8">
        <v>155</v>
      </c>
      <c r="M974" s="8">
        <v>178</v>
      </c>
      <c r="N974" s="10">
        <f t="shared" si="285"/>
        <v>0.38</v>
      </c>
      <c r="O974" s="10">
        <f t="shared" si="286"/>
        <v>0.38194444444444442</v>
      </c>
      <c r="P974" s="8">
        <f t="shared" si="287"/>
        <v>95</v>
      </c>
      <c r="Q974" s="8">
        <f t="shared" si="288"/>
        <v>110</v>
      </c>
      <c r="R974" s="8">
        <v>1.5</v>
      </c>
      <c r="S974" s="8">
        <v>2.0299999999999998</v>
      </c>
      <c r="T974" s="11">
        <f t="shared" si="289"/>
        <v>8.1199999999999987E-3</v>
      </c>
      <c r="U974" s="7" t="s">
        <v>100</v>
      </c>
      <c r="V974" s="7" t="s">
        <v>2874</v>
      </c>
    </row>
    <row r="975" spans="1:22" x14ac:dyDescent="0.25">
      <c r="A975" s="7" t="s">
        <v>2875</v>
      </c>
      <c r="B975" s="7" t="s">
        <v>2876</v>
      </c>
      <c r="C975" s="7" t="s">
        <v>177</v>
      </c>
      <c r="D975" s="7"/>
      <c r="E975" s="7" t="s">
        <v>468</v>
      </c>
      <c r="F975" s="8">
        <v>2500</v>
      </c>
      <c r="G975" s="8">
        <v>2875</v>
      </c>
      <c r="H975" s="9">
        <f>IF(OR(F975="",F975=0),"",MAX(F975,IF(ISNUMBER('Нормы и нормо-часы'!K976),ROUNDUP('Нормы и нормо-часы'!K976/(1-$F$3),0),0)))</f>
        <v>2500</v>
      </c>
      <c r="I975" s="9">
        <f>IF(OR(G975="",G975=0),"",MAX(G975,IF(ISNUMBER('Нормы и нормо-часы'!L976),ROUNDUP('Нормы и нормо-часы'!L976/(1-$F$3),0),0)))</f>
        <v>2875</v>
      </c>
      <c r="J975" s="10">
        <f t="shared" si="283"/>
        <v>0</v>
      </c>
      <c r="K975" s="10">
        <f t="shared" si="284"/>
        <v>0</v>
      </c>
      <c r="L975" s="8">
        <v>1550</v>
      </c>
      <c r="M975" s="8">
        <v>1782</v>
      </c>
      <c r="N975" s="10">
        <f t="shared" si="285"/>
        <v>0.38</v>
      </c>
      <c r="O975" s="10">
        <f t="shared" si="286"/>
        <v>0.38017391304347825</v>
      </c>
      <c r="P975" s="8">
        <f t="shared" si="287"/>
        <v>950</v>
      </c>
      <c r="Q975" s="8">
        <f t="shared" si="288"/>
        <v>1093</v>
      </c>
      <c r="R975" s="8">
        <v>3678.4</v>
      </c>
      <c r="S975" s="8">
        <v>4965.84</v>
      </c>
      <c r="T975" s="11">
        <f t="shared" si="289"/>
        <v>1.9863360000000001</v>
      </c>
      <c r="U975" s="7" t="s">
        <v>2877</v>
      </c>
      <c r="V975" s="7" t="s">
        <v>2878</v>
      </c>
    </row>
    <row r="976" spans="1:22" x14ac:dyDescent="0.25">
      <c r="A976" s="7" t="s">
        <v>2879</v>
      </c>
      <c r="B976" s="7" t="s">
        <v>2880</v>
      </c>
      <c r="C976" s="7" t="s">
        <v>177</v>
      </c>
      <c r="D976" s="7"/>
      <c r="E976" s="7" t="s">
        <v>468</v>
      </c>
      <c r="F976" s="8">
        <v>3000</v>
      </c>
      <c r="G976" s="8">
        <v>3450</v>
      </c>
      <c r="H976" s="9">
        <f>IF(OR(F976="",F976=0),"",MAX(F976,IF(ISNUMBER('Нормы и нормо-часы'!K977),ROUNDUP('Нормы и нормо-часы'!K977/(1-$F$3),0),0)))</f>
        <v>3000</v>
      </c>
      <c r="I976" s="9">
        <f>IF(OR(G976="",G976=0),"",MAX(G976,IF(ISNUMBER('Нормы и нормо-часы'!L977),ROUNDUP('Нормы и нормо-часы'!L977/(1-$F$3),0),0)))</f>
        <v>3450</v>
      </c>
      <c r="J976" s="10">
        <f t="shared" si="283"/>
        <v>0</v>
      </c>
      <c r="K976" s="10">
        <f t="shared" si="284"/>
        <v>0</v>
      </c>
      <c r="L976" s="8">
        <v>1860</v>
      </c>
      <c r="M976" s="8">
        <v>2139</v>
      </c>
      <c r="N976" s="10">
        <f t="shared" si="285"/>
        <v>0.38</v>
      </c>
      <c r="O976" s="10">
        <f t="shared" si="286"/>
        <v>0.38</v>
      </c>
      <c r="P976" s="8">
        <f t="shared" si="287"/>
        <v>1140</v>
      </c>
      <c r="Q976" s="8">
        <f t="shared" si="288"/>
        <v>1311</v>
      </c>
      <c r="R976" s="8">
        <v>4275.92</v>
      </c>
      <c r="S976" s="8">
        <v>5772.49</v>
      </c>
      <c r="T976" s="11">
        <f t="shared" si="289"/>
        <v>1.9241633333333332</v>
      </c>
      <c r="U976" s="7" t="s">
        <v>2881</v>
      </c>
      <c r="V976" s="7" t="s">
        <v>2882</v>
      </c>
    </row>
    <row r="977" spans="1:22" x14ac:dyDescent="0.25">
      <c r="A977" s="7" t="s">
        <v>2883</v>
      </c>
      <c r="B977" s="7" t="s">
        <v>2884</v>
      </c>
      <c r="C977" s="7" t="s">
        <v>177</v>
      </c>
      <c r="D977" s="7"/>
      <c r="E977" s="7" t="s">
        <v>392</v>
      </c>
      <c r="F977" s="8">
        <v>700</v>
      </c>
      <c r="G977" s="8">
        <v>805</v>
      </c>
      <c r="H977" s="9">
        <f>IF(OR(F977="",F977=0),"",MAX(F977,IF(ISNUMBER('Нормы и нормо-часы'!K978),ROUNDUP('Нормы и нормо-часы'!K978/(1-$F$3),0),0)))</f>
        <v>700</v>
      </c>
      <c r="I977" s="9">
        <f>IF(OR(G977="",G977=0),"",MAX(G977,IF(ISNUMBER('Нормы и нормо-часы'!L978),ROUNDUP('Нормы и нормо-часы'!L978/(1-$F$3),0),0)))</f>
        <v>805</v>
      </c>
      <c r="J977" s="10">
        <f t="shared" si="283"/>
        <v>0</v>
      </c>
      <c r="K977" s="10">
        <f t="shared" si="284"/>
        <v>0</v>
      </c>
      <c r="L977" s="8">
        <v>434</v>
      </c>
      <c r="M977" s="8">
        <v>499</v>
      </c>
      <c r="N977" s="10">
        <f t="shared" si="285"/>
        <v>0.38</v>
      </c>
      <c r="O977" s="10">
        <f t="shared" si="286"/>
        <v>0.38012422360248449</v>
      </c>
      <c r="P977" s="8">
        <f t="shared" si="287"/>
        <v>266</v>
      </c>
      <c r="Q977" s="8">
        <f t="shared" si="288"/>
        <v>306</v>
      </c>
      <c r="R977" s="8">
        <v>684.65</v>
      </c>
      <c r="S977" s="8">
        <v>924.28</v>
      </c>
      <c r="T977" s="11">
        <f t="shared" si="289"/>
        <v>1.3204</v>
      </c>
      <c r="U977" s="7" t="s">
        <v>100</v>
      </c>
      <c r="V977" s="7"/>
    </row>
    <row r="978" spans="1:22" x14ac:dyDescent="0.25">
      <c r="A978" s="7" t="s">
        <v>2885</v>
      </c>
      <c r="B978" s="7" t="s">
        <v>2886</v>
      </c>
      <c r="C978" s="7" t="s">
        <v>177</v>
      </c>
      <c r="D978" s="7"/>
      <c r="E978" s="7" t="s">
        <v>468</v>
      </c>
      <c r="F978" s="8">
        <v>1000</v>
      </c>
      <c r="G978" s="8">
        <v>1150</v>
      </c>
      <c r="H978" s="9">
        <f>IF(OR(F978="",F978=0),"",MAX(F978,IF(ISNUMBER('Нормы и нормо-часы'!K979),ROUNDUP('Нормы и нормо-часы'!K979/(1-$F$3),0),0)))</f>
        <v>1000</v>
      </c>
      <c r="I978" s="9">
        <f>IF(OR(G978="",G978=0),"",MAX(G978,IF(ISNUMBER('Нормы и нормо-часы'!L979),ROUNDUP('Нормы и нормо-часы'!L979/(1-$F$3),0),0)))</f>
        <v>1150</v>
      </c>
      <c r="J978" s="10">
        <f t="shared" si="283"/>
        <v>0</v>
      </c>
      <c r="K978" s="10">
        <f t="shared" si="284"/>
        <v>0</v>
      </c>
      <c r="L978" s="8">
        <v>620</v>
      </c>
      <c r="M978" s="8">
        <v>713</v>
      </c>
      <c r="N978" s="10">
        <f t="shared" si="285"/>
        <v>0.38</v>
      </c>
      <c r="O978" s="10">
        <f t="shared" si="286"/>
        <v>0.38</v>
      </c>
      <c r="P978" s="8">
        <f t="shared" si="287"/>
        <v>380</v>
      </c>
      <c r="Q978" s="8">
        <f t="shared" si="288"/>
        <v>437</v>
      </c>
      <c r="R978" s="8">
        <v>1159.2</v>
      </c>
      <c r="S978" s="8">
        <v>1564.92</v>
      </c>
      <c r="T978" s="11">
        <f t="shared" si="289"/>
        <v>1.5649200000000001</v>
      </c>
      <c r="U978" s="7" t="s">
        <v>2887</v>
      </c>
      <c r="V978" s="7"/>
    </row>
    <row r="979" spans="1:22" x14ac:dyDescent="0.25">
      <c r="A979" s="7" t="s">
        <v>2888</v>
      </c>
      <c r="B979" s="7" t="s">
        <v>2889</v>
      </c>
      <c r="C979" s="7" t="s">
        <v>177</v>
      </c>
      <c r="D979" s="7"/>
      <c r="E979" s="7" t="s">
        <v>468</v>
      </c>
      <c r="F979" s="8">
        <v>1500</v>
      </c>
      <c r="G979" s="8">
        <v>1725</v>
      </c>
      <c r="H979" s="9">
        <f>IF(OR(F979="",F979=0),"",MAX(F979,IF(ISNUMBER('Нормы и нормо-часы'!K980),ROUNDUP('Нормы и нормо-часы'!K980/(1-$F$3),0),0)))</f>
        <v>1500</v>
      </c>
      <c r="I979" s="9">
        <f>IF(OR(G979="",G979=0),"",MAX(G979,IF(ISNUMBER('Нормы и нормо-часы'!L980),ROUNDUP('Нормы и нормо-часы'!L980/(1-$F$3),0),0)))</f>
        <v>1725</v>
      </c>
      <c r="J979" s="10">
        <f t="shared" si="283"/>
        <v>0</v>
      </c>
      <c r="K979" s="10">
        <f t="shared" si="284"/>
        <v>0</v>
      </c>
      <c r="L979" s="8">
        <v>930</v>
      </c>
      <c r="M979" s="8">
        <v>1069</v>
      </c>
      <c r="N979" s="10">
        <f t="shared" si="285"/>
        <v>0.38</v>
      </c>
      <c r="O979" s="10">
        <f t="shared" si="286"/>
        <v>0.38028985507246377</v>
      </c>
      <c r="P979" s="8">
        <f t="shared" si="287"/>
        <v>570</v>
      </c>
      <c r="Q979" s="8">
        <f t="shared" si="288"/>
        <v>656</v>
      </c>
      <c r="R979" s="8">
        <v>863.36</v>
      </c>
      <c r="S979" s="8">
        <v>1165.54</v>
      </c>
      <c r="T979" s="11">
        <f t="shared" si="289"/>
        <v>0.77702666666666664</v>
      </c>
      <c r="U979" s="7" t="s">
        <v>2890</v>
      </c>
      <c r="V979" s="7"/>
    </row>
    <row r="980" spans="1:22" x14ac:dyDescent="0.25">
      <c r="A980" s="7" t="s">
        <v>2891</v>
      </c>
      <c r="B980" s="7" t="s">
        <v>2892</v>
      </c>
      <c r="C980" s="7" t="s">
        <v>177</v>
      </c>
      <c r="D980" s="7"/>
      <c r="E980" s="7" t="s">
        <v>468</v>
      </c>
      <c r="F980" s="8">
        <v>800</v>
      </c>
      <c r="G980" s="8">
        <v>920</v>
      </c>
      <c r="H980" s="9">
        <f>IF(OR(F980="",F980=0),"",MAX(F980,IF(ISNUMBER('Нормы и нормо-часы'!K981),ROUNDUP('Нормы и нормо-часы'!K981/(1-$F$3),0),0)))</f>
        <v>800</v>
      </c>
      <c r="I980" s="9">
        <f>IF(OR(G980="",G980=0),"",MAX(G980,IF(ISNUMBER('Нормы и нормо-часы'!L981),ROUNDUP('Нормы и нормо-часы'!L981/(1-$F$3),0),0)))</f>
        <v>920</v>
      </c>
      <c r="J980" s="10">
        <f t="shared" si="283"/>
        <v>0</v>
      </c>
      <c r="K980" s="10">
        <f t="shared" si="284"/>
        <v>0</v>
      </c>
      <c r="L980" s="8">
        <v>496</v>
      </c>
      <c r="M980" s="8">
        <v>570</v>
      </c>
      <c r="N980" s="10">
        <f t="shared" si="285"/>
        <v>0.38</v>
      </c>
      <c r="O980" s="10">
        <f t="shared" si="286"/>
        <v>0.38043478260869568</v>
      </c>
      <c r="P980" s="8">
        <f t="shared" si="287"/>
        <v>304</v>
      </c>
      <c r="Q980" s="8">
        <f t="shared" si="288"/>
        <v>350</v>
      </c>
      <c r="R980" s="8">
        <v>1405.53</v>
      </c>
      <c r="S980" s="8">
        <v>1897.47</v>
      </c>
      <c r="T980" s="11">
        <f t="shared" si="289"/>
        <v>2.3718374999999998</v>
      </c>
      <c r="U980" s="7" t="s">
        <v>2893</v>
      </c>
      <c r="V980" s="7" t="s">
        <v>2894</v>
      </c>
    </row>
    <row r="981" spans="1:22" x14ac:dyDescent="0.25">
      <c r="A981" s="7" t="s">
        <v>2895</v>
      </c>
      <c r="B981" s="7" t="s">
        <v>2896</v>
      </c>
      <c r="C981" s="7" t="s">
        <v>177</v>
      </c>
      <c r="D981" s="7"/>
      <c r="E981" s="7" t="s">
        <v>468</v>
      </c>
      <c r="F981" s="8">
        <v>1200</v>
      </c>
      <c r="G981" s="8">
        <v>1380</v>
      </c>
      <c r="H981" s="9">
        <f>IF(OR(F981="",F981=0),"",MAX(F981,IF(ISNUMBER('Нормы и нормо-часы'!K982),ROUNDUP('Нормы и нормо-часы'!K982/(1-$F$3),0),0)))</f>
        <v>1200</v>
      </c>
      <c r="I981" s="9">
        <f>IF(OR(G981="",G981=0),"",MAX(G981,IF(ISNUMBER('Нормы и нормо-часы'!L982),ROUNDUP('Нормы и нормо-часы'!L982/(1-$F$3),0),0)))</f>
        <v>1380</v>
      </c>
      <c r="J981" s="10">
        <f t="shared" si="283"/>
        <v>0</v>
      </c>
      <c r="K981" s="10">
        <f t="shared" si="284"/>
        <v>0</v>
      </c>
      <c r="L981" s="8">
        <v>744</v>
      </c>
      <c r="M981" s="8">
        <v>856</v>
      </c>
      <c r="N981" s="10">
        <f t="shared" si="285"/>
        <v>0.38</v>
      </c>
      <c r="O981" s="10">
        <f t="shared" si="286"/>
        <v>0.37971014492753624</v>
      </c>
      <c r="P981" s="8">
        <f t="shared" si="287"/>
        <v>456</v>
      </c>
      <c r="Q981" s="8">
        <f t="shared" si="288"/>
        <v>524</v>
      </c>
      <c r="R981" s="8">
        <v>707.86</v>
      </c>
      <c r="S981" s="8">
        <v>955.61</v>
      </c>
      <c r="T981" s="11">
        <f t="shared" si="289"/>
        <v>0.79634166666666673</v>
      </c>
      <c r="U981" s="7" t="s">
        <v>100</v>
      </c>
      <c r="V981" s="7" t="s">
        <v>2897</v>
      </c>
    </row>
    <row r="982" spans="1:22" x14ac:dyDescent="0.25">
      <c r="A982" s="7" t="s">
        <v>2898</v>
      </c>
      <c r="B982" s="7" t="s">
        <v>2899</v>
      </c>
      <c r="C982" s="7" t="s">
        <v>177</v>
      </c>
      <c r="D982" s="7"/>
      <c r="E982" s="7" t="s">
        <v>468</v>
      </c>
      <c r="F982" s="8">
        <v>1500</v>
      </c>
      <c r="G982" s="8">
        <v>1725</v>
      </c>
      <c r="H982" s="9">
        <f>IF(OR(F982="",F982=0),"",MAX(F982,IF(ISNUMBER('Нормы и нормо-часы'!K983),ROUNDUP('Нормы и нормо-часы'!K983/(1-$F$3),0),0)))</f>
        <v>1500</v>
      </c>
      <c r="I982" s="9">
        <f>IF(OR(G982="",G982=0),"",MAX(G982,IF(ISNUMBER('Нормы и нормо-часы'!L983),ROUNDUP('Нормы и нормо-часы'!L983/(1-$F$3),0),0)))</f>
        <v>1725</v>
      </c>
      <c r="J982" s="10">
        <f t="shared" si="283"/>
        <v>0</v>
      </c>
      <c r="K982" s="10">
        <f t="shared" si="284"/>
        <v>0</v>
      </c>
      <c r="L982" s="8">
        <v>930</v>
      </c>
      <c r="M982" s="8">
        <v>1069</v>
      </c>
      <c r="N982" s="10">
        <f t="shared" si="285"/>
        <v>0.38</v>
      </c>
      <c r="O982" s="10">
        <f t="shared" si="286"/>
        <v>0.38028985507246377</v>
      </c>
      <c r="P982" s="8">
        <f t="shared" si="287"/>
        <v>570</v>
      </c>
      <c r="Q982" s="8">
        <f t="shared" si="288"/>
        <v>656</v>
      </c>
      <c r="R982" s="8">
        <v>1369.31</v>
      </c>
      <c r="S982" s="8">
        <v>1848.57</v>
      </c>
      <c r="T982" s="11">
        <f t="shared" si="289"/>
        <v>1.23238</v>
      </c>
      <c r="U982" s="7" t="s">
        <v>2900</v>
      </c>
      <c r="V982" s="7"/>
    </row>
    <row r="983" spans="1:22" x14ac:dyDescent="0.25">
      <c r="A983" s="7" t="s">
        <v>2901</v>
      </c>
      <c r="B983" s="7" t="s">
        <v>2902</v>
      </c>
      <c r="C983" s="7" t="s">
        <v>177</v>
      </c>
      <c r="D983" s="7"/>
      <c r="E983" s="7" t="s">
        <v>468</v>
      </c>
      <c r="F983" s="8">
        <v>6000</v>
      </c>
      <c r="G983" s="8">
        <v>6900</v>
      </c>
      <c r="H983" s="9">
        <f>IF(OR(F983="",F983=0),"",MAX(F983,IF(ISNUMBER('Нормы и нормо-часы'!K984),ROUNDUP('Нормы и нормо-часы'!K984/(1-$F$3),0),0)))</f>
        <v>6000</v>
      </c>
      <c r="I983" s="9">
        <f>IF(OR(G983="",G983=0),"",MAX(G983,IF(ISNUMBER('Нормы и нормо-часы'!L984),ROUNDUP('Нормы и нормо-часы'!L984/(1-$F$3),0),0)))</f>
        <v>6900</v>
      </c>
      <c r="J983" s="10">
        <f t="shared" si="283"/>
        <v>0</v>
      </c>
      <c r="K983" s="10">
        <f t="shared" si="284"/>
        <v>0</v>
      </c>
      <c r="L983" s="8">
        <v>3720</v>
      </c>
      <c r="M983" s="8">
        <v>4278</v>
      </c>
      <c r="N983" s="10">
        <f t="shared" si="285"/>
        <v>0.38</v>
      </c>
      <c r="O983" s="10">
        <f t="shared" si="286"/>
        <v>0.38</v>
      </c>
      <c r="P983" s="8">
        <f t="shared" si="287"/>
        <v>2280</v>
      </c>
      <c r="Q983" s="8">
        <f t="shared" si="288"/>
        <v>2622</v>
      </c>
      <c r="R983" s="8">
        <v>5258.06</v>
      </c>
      <c r="S983" s="8">
        <v>7098.38</v>
      </c>
      <c r="T983" s="11">
        <f t="shared" si="289"/>
        <v>1.1830633333333334</v>
      </c>
      <c r="U983" s="7" t="s">
        <v>2903</v>
      </c>
      <c r="V983" s="7"/>
    </row>
    <row r="984" spans="1:22" x14ac:dyDescent="0.25">
      <c r="A984" s="7" t="s">
        <v>2904</v>
      </c>
      <c r="B984" s="7" t="s">
        <v>2905</v>
      </c>
      <c r="C984" s="7" t="s">
        <v>177</v>
      </c>
      <c r="D984" s="7"/>
      <c r="E984" s="7" t="s">
        <v>468</v>
      </c>
      <c r="F984" s="8">
        <v>900</v>
      </c>
      <c r="G984" s="8">
        <v>1035</v>
      </c>
      <c r="H984" s="9">
        <f>IF(OR(F984="",F984=0),"",MAX(F984,IF(ISNUMBER('Нормы и нормо-часы'!K985),ROUNDUP('Нормы и нормо-часы'!K985/(1-$F$3),0),0)))</f>
        <v>900</v>
      </c>
      <c r="I984" s="9">
        <f>IF(OR(G984="",G984=0),"",MAX(G984,IF(ISNUMBER('Нормы и нормо-часы'!L985),ROUNDUP('Нормы и нормо-часы'!L985/(1-$F$3),0),0)))</f>
        <v>1035</v>
      </c>
      <c r="J984" s="10">
        <f t="shared" si="283"/>
        <v>0</v>
      </c>
      <c r="K984" s="10">
        <f t="shared" si="284"/>
        <v>0</v>
      </c>
      <c r="L984" s="8">
        <v>558</v>
      </c>
      <c r="M984" s="8">
        <v>642</v>
      </c>
      <c r="N984" s="10">
        <f t="shared" si="285"/>
        <v>0.38</v>
      </c>
      <c r="O984" s="10">
        <f t="shared" si="286"/>
        <v>0.37971014492753624</v>
      </c>
      <c r="P984" s="8">
        <f t="shared" si="287"/>
        <v>342</v>
      </c>
      <c r="Q984" s="8">
        <f t="shared" si="288"/>
        <v>393</v>
      </c>
      <c r="R984" s="8">
        <v>1159.2</v>
      </c>
      <c r="S984" s="8">
        <v>1564.92</v>
      </c>
      <c r="T984" s="11">
        <f t="shared" si="289"/>
        <v>1.7388000000000001</v>
      </c>
      <c r="U984" s="7" t="s">
        <v>2906</v>
      </c>
      <c r="V984" s="7"/>
    </row>
    <row r="985" spans="1:22" x14ac:dyDescent="0.25">
      <c r="A985" s="7" t="s">
        <v>2907</v>
      </c>
      <c r="B985" s="7" t="s">
        <v>2908</v>
      </c>
      <c r="C985" s="7" t="s">
        <v>177</v>
      </c>
      <c r="D985" s="7"/>
      <c r="E985" s="7" t="s">
        <v>468</v>
      </c>
      <c r="F985" s="8">
        <v>1000</v>
      </c>
      <c r="G985" s="8">
        <v>1150</v>
      </c>
      <c r="H985" s="9">
        <f>IF(OR(F985="",F985=0),"",MAX(F985,IF(ISNUMBER('Нормы и нормо-часы'!K986),ROUNDUP('Нормы и нормо-часы'!K986/(1-$F$3),0),0)))</f>
        <v>1000</v>
      </c>
      <c r="I985" s="9">
        <f>IF(OR(G985="",G985=0),"",MAX(G985,IF(ISNUMBER('Нормы и нормо-часы'!L986),ROUNDUP('Нормы и нормо-часы'!L986/(1-$F$3),0),0)))</f>
        <v>1150</v>
      </c>
      <c r="J985" s="10">
        <f t="shared" si="283"/>
        <v>0</v>
      </c>
      <c r="K985" s="10">
        <f t="shared" si="284"/>
        <v>0</v>
      </c>
      <c r="L985" s="8">
        <v>620</v>
      </c>
      <c r="M985" s="8">
        <v>713</v>
      </c>
      <c r="N985" s="10">
        <f t="shared" si="285"/>
        <v>0.38</v>
      </c>
      <c r="O985" s="10">
        <f t="shared" si="286"/>
        <v>0.38</v>
      </c>
      <c r="P985" s="8">
        <f t="shared" si="287"/>
        <v>380</v>
      </c>
      <c r="Q985" s="8">
        <f t="shared" si="288"/>
        <v>437</v>
      </c>
      <c r="R985" s="8">
        <v>1159.2</v>
      </c>
      <c r="S985" s="8">
        <v>1564.92</v>
      </c>
      <c r="T985" s="11">
        <f t="shared" si="289"/>
        <v>1.5649200000000001</v>
      </c>
      <c r="U985" s="7" t="s">
        <v>2906</v>
      </c>
      <c r="V985" s="7"/>
    </row>
    <row r="986" spans="1:22" x14ac:dyDescent="0.25">
      <c r="A986" s="7" t="s">
        <v>2909</v>
      </c>
      <c r="B986" s="7" t="s">
        <v>2910</v>
      </c>
      <c r="C986" s="7" t="s">
        <v>177</v>
      </c>
      <c r="D986" s="7"/>
      <c r="E986" s="7" t="s">
        <v>468</v>
      </c>
      <c r="F986" s="8">
        <v>700</v>
      </c>
      <c r="G986" s="8">
        <v>805</v>
      </c>
      <c r="H986" s="9">
        <f>IF(OR(F986="",F986=0),"",MAX(F986,IF(ISNUMBER('Нормы и нормо-часы'!K987),ROUNDUP('Нормы и нормо-часы'!K987/(1-$F$3),0),0)))</f>
        <v>700</v>
      </c>
      <c r="I986" s="9">
        <f>IF(OR(G986="",G986=0),"",MAX(G986,IF(ISNUMBER('Нормы и нормо-часы'!L987),ROUNDUP('Нормы и нормо-часы'!L987/(1-$F$3),0),0)))</f>
        <v>805</v>
      </c>
      <c r="J986" s="10">
        <f t="shared" si="283"/>
        <v>0</v>
      </c>
      <c r="K986" s="10">
        <f t="shared" si="284"/>
        <v>0</v>
      </c>
      <c r="L986" s="8">
        <v>434</v>
      </c>
      <c r="M986" s="8">
        <v>499</v>
      </c>
      <c r="N986" s="10">
        <f t="shared" si="285"/>
        <v>0.38</v>
      </c>
      <c r="O986" s="10">
        <f t="shared" si="286"/>
        <v>0.38012422360248449</v>
      </c>
      <c r="P986" s="8">
        <f t="shared" si="287"/>
        <v>266</v>
      </c>
      <c r="Q986" s="8">
        <f t="shared" si="288"/>
        <v>306</v>
      </c>
      <c r="R986" s="8">
        <v>342.33</v>
      </c>
      <c r="S986" s="8">
        <v>462.15</v>
      </c>
      <c r="T986" s="11">
        <f t="shared" si="289"/>
        <v>0.66021428571428564</v>
      </c>
      <c r="U986" s="7" t="s">
        <v>2911</v>
      </c>
      <c r="V986" s="7" t="s">
        <v>2912</v>
      </c>
    </row>
    <row r="987" spans="1:22" x14ac:dyDescent="0.25">
      <c r="A987" s="7" t="s">
        <v>2913</v>
      </c>
      <c r="B987" s="7" t="s">
        <v>2914</v>
      </c>
      <c r="C987" s="7" t="s">
        <v>177</v>
      </c>
      <c r="D987" s="7"/>
      <c r="E987" s="7" t="s">
        <v>468</v>
      </c>
      <c r="F987" s="8">
        <v>2000</v>
      </c>
      <c r="G987" s="8">
        <v>2300</v>
      </c>
      <c r="H987" s="9">
        <f>IF(OR(F987="",F987=0),"",MAX(F987,IF(ISNUMBER('Нормы и нормо-часы'!K988),ROUNDUP('Нормы и нормо-часы'!K988/(1-$F$3),0),0)))</f>
        <v>2000</v>
      </c>
      <c r="I987" s="9">
        <f>IF(OR(G987="",G987=0),"",MAX(G987,IF(ISNUMBER('Нормы и нормо-часы'!L988),ROUNDUP('Нормы и нормо-часы'!L988/(1-$F$3),0),0)))</f>
        <v>2300</v>
      </c>
      <c r="J987" s="10">
        <f t="shared" si="283"/>
        <v>0</v>
      </c>
      <c r="K987" s="10">
        <f t="shared" si="284"/>
        <v>0</v>
      </c>
      <c r="L987" s="8">
        <v>1240</v>
      </c>
      <c r="M987" s="8">
        <v>1426</v>
      </c>
      <c r="N987" s="10">
        <f t="shared" si="285"/>
        <v>0.38</v>
      </c>
      <c r="O987" s="10">
        <f t="shared" si="286"/>
        <v>0.38</v>
      </c>
      <c r="P987" s="8">
        <f t="shared" si="287"/>
        <v>760</v>
      </c>
      <c r="Q987" s="8">
        <f t="shared" si="288"/>
        <v>874</v>
      </c>
      <c r="R987" s="8">
        <v>738.52</v>
      </c>
      <c r="S987" s="8">
        <v>997</v>
      </c>
      <c r="T987" s="11">
        <f t="shared" si="289"/>
        <v>0.4985</v>
      </c>
      <c r="U987" s="7" t="s">
        <v>2915</v>
      </c>
      <c r="V987" s="7" t="s">
        <v>2916</v>
      </c>
    </row>
    <row r="988" spans="1:22" x14ac:dyDescent="0.25">
      <c r="A988" s="7" t="s">
        <v>2917</v>
      </c>
      <c r="B988" s="7" t="s">
        <v>2918</v>
      </c>
      <c r="C988" s="7" t="s">
        <v>177</v>
      </c>
      <c r="D988" s="7"/>
      <c r="E988" s="7" t="s">
        <v>468</v>
      </c>
      <c r="F988" s="8">
        <v>2800</v>
      </c>
      <c r="G988" s="8">
        <v>3220</v>
      </c>
      <c r="H988" s="9">
        <f>IF(OR(F988="",F988=0),"",MAX(F988,IF(ISNUMBER('Нормы и нормо-часы'!K989),ROUNDUP('Нормы и нормо-часы'!K989/(1-$F$3),0),0)))</f>
        <v>2800</v>
      </c>
      <c r="I988" s="9">
        <f>IF(OR(G988="",G988=0),"",MAX(G988,IF(ISNUMBER('Нормы и нормо-часы'!L989),ROUNDUP('Нормы и нормо-часы'!L989/(1-$F$3),0),0)))</f>
        <v>3220</v>
      </c>
      <c r="J988" s="10">
        <f t="shared" si="283"/>
        <v>0</v>
      </c>
      <c r="K988" s="10">
        <f t="shared" si="284"/>
        <v>0</v>
      </c>
      <c r="L988" s="8">
        <v>1736</v>
      </c>
      <c r="M988" s="8">
        <v>1996</v>
      </c>
      <c r="N988" s="10">
        <f t="shared" si="285"/>
        <v>0.38</v>
      </c>
      <c r="O988" s="10">
        <f t="shared" si="286"/>
        <v>0.38012422360248449</v>
      </c>
      <c r="P988" s="8">
        <f t="shared" si="287"/>
        <v>1064</v>
      </c>
      <c r="Q988" s="8">
        <f t="shared" si="288"/>
        <v>1224</v>
      </c>
      <c r="R988" s="8">
        <v>886.92</v>
      </c>
      <c r="S988" s="8">
        <v>1197.3399999999999</v>
      </c>
      <c r="T988" s="11">
        <f t="shared" si="289"/>
        <v>0.42762142857142854</v>
      </c>
      <c r="U988" s="7" t="s">
        <v>2915</v>
      </c>
      <c r="V988" s="7" t="s">
        <v>2919</v>
      </c>
    </row>
    <row r="989" spans="1:22" x14ac:dyDescent="0.25">
      <c r="A989" s="7" t="s">
        <v>2920</v>
      </c>
      <c r="B989" s="7" t="s">
        <v>2921</v>
      </c>
      <c r="C989" s="7" t="s">
        <v>177</v>
      </c>
      <c r="D989" s="7"/>
      <c r="E989" s="7" t="s">
        <v>468</v>
      </c>
      <c r="F989" s="8">
        <v>700</v>
      </c>
      <c r="G989" s="8">
        <v>805</v>
      </c>
      <c r="H989" s="9">
        <f>IF(OR(F989="",F989=0),"",MAX(F989,IF(ISNUMBER('Нормы и нормо-часы'!K990),ROUNDUP('Нормы и нормо-часы'!K990/(1-$F$3),0),0)))</f>
        <v>700</v>
      </c>
      <c r="I989" s="9">
        <f>IF(OR(G989="",G989=0),"",MAX(G989,IF(ISNUMBER('Нормы и нормо-часы'!L990),ROUNDUP('Нормы и нормо-часы'!L990/(1-$F$3),0),0)))</f>
        <v>805</v>
      </c>
      <c r="J989" s="10">
        <f t="shared" ref="J989:J1020" si="290">IF(OR(F989="",F989=0),"",H989/F989-1)</f>
        <v>0</v>
      </c>
      <c r="K989" s="10">
        <f t="shared" ref="K989:K1020" si="291">IF(OR(G989="",G989=0),"",I989/G989-1)</f>
        <v>0</v>
      </c>
      <c r="L989" s="8">
        <v>434</v>
      </c>
      <c r="M989" s="8">
        <v>499</v>
      </c>
      <c r="N989" s="10">
        <f t="shared" ref="N989:N1020" si="292">IF(OR(H989="",H989=0),"",(H989-L989)/H989)</f>
        <v>0.38</v>
      </c>
      <c r="O989" s="10">
        <f t="shared" ref="O989:O1020" si="293">IF(OR(I989="",I989=0),"",(I989-M989)/I989)</f>
        <v>0.38012422360248449</v>
      </c>
      <c r="P989" s="8">
        <f t="shared" ref="P989:P1020" si="294">IF(H989="","",H989-L989)</f>
        <v>266</v>
      </c>
      <c r="Q989" s="8">
        <f t="shared" ref="Q989:Q1020" si="295">IF(I989="","",I989-M989)</f>
        <v>306</v>
      </c>
      <c r="R989" s="8">
        <v>406.12</v>
      </c>
      <c r="S989" s="8">
        <v>548.26</v>
      </c>
      <c r="T989" s="11">
        <f t="shared" ref="T989:T1020" si="296">IF(OR(S989="",F989="",F989=0),"",S989/F989)</f>
        <v>0.78322857142857139</v>
      </c>
      <c r="U989" s="7" t="s">
        <v>2922</v>
      </c>
      <c r="V989" s="7"/>
    </row>
    <row r="990" spans="1:22" x14ac:dyDescent="0.25">
      <c r="A990" s="7" t="s">
        <v>2923</v>
      </c>
      <c r="B990" s="7" t="s">
        <v>2924</v>
      </c>
      <c r="C990" s="7" t="s">
        <v>177</v>
      </c>
      <c r="D990" s="7"/>
      <c r="E990" s="7" t="s">
        <v>468</v>
      </c>
      <c r="F990" s="8">
        <v>1100</v>
      </c>
      <c r="G990" s="8">
        <v>1265</v>
      </c>
      <c r="H990" s="9">
        <f>IF(OR(F990="",F990=0),"",MAX(F990,IF(ISNUMBER('Нормы и нормо-часы'!K991),ROUNDUP('Нормы и нормо-часы'!K991/(1-$F$3),0),0)))</f>
        <v>1100</v>
      </c>
      <c r="I990" s="9">
        <f>IF(OR(G990="",G990=0),"",MAX(G990,IF(ISNUMBER('Нормы и нормо-часы'!L991),ROUNDUP('Нормы и нормо-часы'!L991/(1-$F$3),0),0)))</f>
        <v>1265</v>
      </c>
      <c r="J990" s="10">
        <f t="shared" si="290"/>
        <v>0</v>
      </c>
      <c r="K990" s="10">
        <f t="shared" si="291"/>
        <v>0</v>
      </c>
      <c r="L990" s="8">
        <v>682</v>
      </c>
      <c r="M990" s="8">
        <v>784</v>
      </c>
      <c r="N990" s="10">
        <f t="shared" si="292"/>
        <v>0.38</v>
      </c>
      <c r="O990" s="10">
        <f t="shared" si="293"/>
        <v>0.38023715415019765</v>
      </c>
      <c r="P990" s="8">
        <f t="shared" si="294"/>
        <v>418</v>
      </c>
      <c r="Q990" s="8">
        <f t="shared" si="295"/>
        <v>481</v>
      </c>
      <c r="R990" s="8">
        <v>544.58000000000004</v>
      </c>
      <c r="S990" s="8">
        <v>735.18</v>
      </c>
      <c r="T990" s="11">
        <f t="shared" si="296"/>
        <v>0.66834545454545446</v>
      </c>
      <c r="U990" s="7" t="s">
        <v>2925</v>
      </c>
      <c r="V990" s="7"/>
    </row>
    <row r="991" spans="1:22" x14ac:dyDescent="0.25">
      <c r="A991" s="7" t="s">
        <v>2926</v>
      </c>
      <c r="B991" s="7" t="s">
        <v>2927</v>
      </c>
      <c r="C991" s="7" t="s">
        <v>177</v>
      </c>
      <c r="D991" s="7"/>
      <c r="E991" s="7" t="s">
        <v>468</v>
      </c>
      <c r="F991" s="8">
        <v>2300</v>
      </c>
      <c r="G991" s="8">
        <v>2645</v>
      </c>
      <c r="H991" s="9">
        <f>IF(OR(F991="",F991=0),"",MAX(F991,IF(ISNUMBER('Нормы и нормо-часы'!K992),ROUNDUP('Нормы и нормо-часы'!K992/(1-$F$3),0),0)))</f>
        <v>2300</v>
      </c>
      <c r="I991" s="9">
        <f>IF(OR(G991="",G991=0),"",MAX(G991,IF(ISNUMBER('Нормы и нормо-часы'!L992),ROUNDUP('Нормы и нормо-часы'!L992/(1-$F$3),0),0)))</f>
        <v>2645</v>
      </c>
      <c r="J991" s="10">
        <f t="shared" si="290"/>
        <v>0</v>
      </c>
      <c r="K991" s="10">
        <f t="shared" si="291"/>
        <v>0</v>
      </c>
      <c r="L991" s="8">
        <v>1426</v>
      </c>
      <c r="M991" s="8">
        <v>1640</v>
      </c>
      <c r="N991" s="10">
        <f t="shared" si="292"/>
        <v>0.38</v>
      </c>
      <c r="O991" s="10">
        <f t="shared" si="293"/>
        <v>0.37996219281663518</v>
      </c>
      <c r="P991" s="8">
        <f t="shared" si="294"/>
        <v>874</v>
      </c>
      <c r="Q991" s="8">
        <f t="shared" si="295"/>
        <v>1005</v>
      </c>
      <c r="R991" s="8">
        <v>806.14</v>
      </c>
      <c r="S991" s="8">
        <v>1088.29</v>
      </c>
      <c r="T991" s="11">
        <f t="shared" si="296"/>
        <v>0.47316956521739129</v>
      </c>
      <c r="U991" s="7" t="s">
        <v>2928</v>
      </c>
      <c r="V991" s="7" t="s">
        <v>2929</v>
      </c>
    </row>
    <row r="992" spans="1:22" x14ac:dyDescent="0.25">
      <c r="A992" s="7" t="s">
        <v>2930</v>
      </c>
      <c r="B992" s="7" t="s">
        <v>2931</v>
      </c>
      <c r="C992" s="7" t="s">
        <v>177</v>
      </c>
      <c r="D992" s="7"/>
      <c r="E992" s="7" t="s">
        <v>468</v>
      </c>
      <c r="F992" s="8">
        <v>3200</v>
      </c>
      <c r="G992" s="8">
        <v>3680</v>
      </c>
      <c r="H992" s="9">
        <f>IF(OR(F992="",F992=0),"",MAX(F992,IF(ISNUMBER('Нормы и нормо-часы'!K993),ROUNDUP('Нормы и нормо-часы'!K993/(1-$F$3),0),0)))</f>
        <v>3200</v>
      </c>
      <c r="I992" s="9">
        <f>IF(OR(G992="",G992=0),"",MAX(G992,IF(ISNUMBER('Нормы и нормо-часы'!L993),ROUNDUP('Нормы и нормо-часы'!L993/(1-$F$3),0),0)))</f>
        <v>3680</v>
      </c>
      <c r="J992" s="10">
        <f t="shared" si="290"/>
        <v>0</v>
      </c>
      <c r="K992" s="10">
        <f t="shared" si="291"/>
        <v>0</v>
      </c>
      <c r="L992" s="8">
        <v>1984</v>
      </c>
      <c r="M992" s="8">
        <v>2282</v>
      </c>
      <c r="N992" s="10">
        <f t="shared" si="292"/>
        <v>0.38</v>
      </c>
      <c r="O992" s="10">
        <f t="shared" si="293"/>
        <v>0.37989130434782609</v>
      </c>
      <c r="P992" s="8">
        <f t="shared" si="294"/>
        <v>1216</v>
      </c>
      <c r="Q992" s="8">
        <f t="shared" si="295"/>
        <v>1398</v>
      </c>
      <c r="R992" s="8">
        <v>950.32</v>
      </c>
      <c r="S992" s="8">
        <v>1282.93</v>
      </c>
      <c r="T992" s="11">
        <f t="shared" si="296"/>
        <v>0.400915625</v>
      </c>
      <c r="U992" s="7" t="s">
        <v>2932</v>
      </c>
      <c r="V992" s="7" t="s">
        <v>2933</v>
      </c>
    </row>
    <row r="993" spans="1:22" x14ac:dyDescent="0.25">
      <c r="A993" s="7" t="s">
        <v>2934</v>
      </c>
      <c r="B993" s="7" t="s">
        <v>2935</v>
      </c>
      <c r="C993" s="7" t="s">
        <v>177</v>
      </c>
      <c r="D993" s="7"/>
      <c r="E993" s="7" t="s">
        <v>468</v>
      </c>
      <c r="F993" s="8">
        <v>800</v>
      </c>
      <c r="G993" s="8">
        <v>920</v>
      </c>
      <c r="H993" s="9">
        <f>IF(OR(F993="",F993=0),"",MAX(F993,IF(ISNUMBER('Нормы и нормо-часы'!K994),ROUNDUP('Нормы и нормо-часы'!K994/(1-$F$3),0),0)))</f>
        <v>800</v>
      </c>
      <c r="I993" s="9">
        <f>IF(OR(G993="",G993=0),"",MAX(G993,IF(ISNUMBER('Нормы и нормо-часы'!L994),ROUNDUP('Нормы и нормо-часы'!L994/(1-$F$3),0),0)))</f>
        <v>920</v>
      </c>
      <c r="J993" s="10">
        <f t="shared" si="290"/>
        <v>0</v>
      </c>
      <c r="K993" s="10">
        <f t="shared" si="291"/>
        <v>0</v>
      </c>
      <c r="L993" s="8">
        <v>496</v>
      </c>
      <c r="M993" s="8">
        <v>570</v>
      </c>
      <c r="N993" s="10">
        <f t="shared" si="292"/>
        <v>0.38</v>
      </c>
      <c r="O993" s="10">
        <f t="shared" si="293"/>
        <v>0.38043478260869568</v>
      </c>
      <c r="P993" s="8">
        <f t="shared" si="294"/>
        <v>304</v>
      </c>
      <c r="Q993" s="8">
        <f t="shared" si="295"/>
        <v>350</v>
      </c>
      <c r="R993" s="8">
        <v>574.77</v>
      </c>
      <c r="S993" s="8">
        <v>775.94</v>
      </c>
      <c r="T993" s="11">
        <f t="shared" si="296"/>
        <v>0.96992500000000004</v>
      </c>
      <c r="U993" s="7" t="s">
        <v>2936</v>
      </c>
      <c r="V993" s="7"/>
    </row>
    <row r="994" spans="1:22" x14ac:dyDescent="0.25">
      <c r="A994" s="7" t="s">
        <v>2937</v>
      </c>
      <c r="B994" s="7" t="s">
        <v>2938</v>
      </c>
      <c r="C994" s="7" t="s">
        <v>177</v>
      </c>
      <c r="D994" s="7"/>
      <c r="E994" s="7" t="s">
        <v>468</v>
      </c>
      <c r="F994" s="8">
        <v>1300</v>
      </c>
      <c r="G994" s="8">
        <v>1495</v>
      </c>
      <c r="H994" s="9">
        <f>IF(OR(F994="",F994=0),"",MAX(F994,IF(ISNUMBER('Нормы и нормо-часы'!K995),ROUNDUP('Нормы и нормо-часы'!K995/(1-$F$3),0),0)))</f>
        <v>1300</v>
      </c>
      <c r="I994" s="9">
        <f>IF(OR(G994="",G994=0),"",MAX(G994,IF(ISNUMBER('Нормы и нормо-часы'!L995),ROUNDUP('Нормы и нормо-часы'!L995/(1-$F$3),0),0)))</f>
        <v>1495</v>
      </c>
      <c r="J994" s="10">
        <f t="shared" si="290"/>
        <v>0</v>
      </c>
      <c r="K994" s="10">
        <f t="shared" si="291"/>
        <v>0</v>
      </c>
      <c r="L994" s="8">
        <v>806</v>
      </c>
      <c r="M994" s="8">
        <v>927</v>
      </c>
      <c r="N994" s="10">
        <f t="shared" si="292"/>
        <v>0.38</v>
      </c>
      <c r="O994" s="10">
        <f t="shared" si="293"/>
        <v>0.37993311036789296</v>
      </c>
      <c r="P994" s="8">
        <f t="shared" si="294"/>
        <v>494</v>
      </c>
      <c r="Q994" s="8">
        <f t="shared" si="295"/>
        <v>568</v>
      </c>
      <c r="R994" s="8">
        <v>641.41999999999996</v>
      </c>
      <c r="S994" s="8">
        <v>865.92</v>
      </c>
      <c r="T994" s="11">
        <f t="shared" si="296"/>
        <v>0.66609230769230765</v>
      </c>
      <c r="U994" s="7" t="s">
        <v>2925</v>
      </c>
      <c r="V994" s="7"/>
    </row>
    <row r="995" spans="1:22" x14ac:dyDescent="0.25">
      <c r="A995" s="7" t="s">
        <v>2939</v>
      </c>
      <c r="B995" s="7" t="s">
        <v>2940</v>
      </c>
      <c r="C995" s="7" t="s">
        <v>177</v>
      </c>
      <c r="D995" s="7"/>
      <c r="E995" s="7" t="s">
        <v>468</v>
      </c>
      <c r="F995" s="8">
        <v>18000</v>
      </c>
      <c r="G995" s="8">
        <v>20700</v>
      </c>
      <c r="H995" s="9">
        <f>IF(OR(F995="",F995=0),"",MAX(F995,IF(ISNUMBER('Нормы и нормо-часы'!K996),ROUNDUP('Нормы и нормо-часы'!K996/(1-$F$3),0),0)))</f>
        <v>18000</v>
      </c>
      <c r="I995" s="9">
        <f>IF(OR(G995="",G995=0),"",MAX(G995,IF(ISNUMBER('Нормы и нормо-часы'!L996),ROUNDUP('Нормы и нормо-часы'!L996/(1-$F$3),0),0)))</f>
        <v>20700</v>
      </c>
      <c r="J995" s="10">
        <f t="shared" si="290"/>
        <v>0</v>
      </c>
      <c r="K995" s="10">
        <f t="shared" si="291"/>
        <v>0</v>
      </c>
      <c r="L995" s="8">
        <v>11160</v>
      </c>
      <c r="M995" s="8">
        <v>12834</v>
      </c>
      <c r="N995" s="10">
        <f t="shared" si="292"/>
        <v>0.38</v>
      </c>
      <c r="O995" s="10">
        <f t="shared" si="293"/>
        <v>0.38</v>
      </c>
      <c r="P995" s="8">
        <f t="shared" si="294"/>
        <v>6840</v>
      </c>
      <c r="Q995" s="8">
        <f t="shared" si="295"/>
        <v>7866</v>
      </c>
      <c r="R995" s="8">
        <v>13270.43</v>
      </c>
      <c r="S995" s="8">
        <v>17915.080000000002</v>
      </c>
      <c r="T995" s="11">
        <f t="shared" si="296"/>
        <v>0.99528222222222229</v>
      </c>
      <c r="U995" s="7" t="s">
        <v>2941</v>
      </c>
      <c r="V995" s="7"/>
    </row>
    <row r="996" spans="1:22" x14ac:dyDescent="0.25">
      <c r="A996" s="7" t="s">
        <v>2942</v>
      </c>
      <c r="B996" s="7" t="s">
        <v>2943</v>
      </c>
      <c r="C996" s="7" t="s">
        <v>50</v>
      </c>
      <c r="D996" s="7"/>
      <c r="E996" s="7" t="s">
        <v>468</v>
      </c>
      <c r="F996" s="8">
        <v>600</v>
      </c>
      <c r="G996" s="8">
        <v>690</v>
      </c>
      <c r="H996" s="9">
        <f>IF(OR(F996="",F996=0),"",MAX(F996,IF(ISNUMBER('Нормы и нормо-часы'!K997),ROUNDUP('Нормы и нормо-часы'!K997/(1-$F$3),0),0)))</f>
        <v>600</v>
      </c>
      <c r="I996" s="9">
        <f>IF(OR(G996="",G996=0),"",MAX(G996,IF(ISNUMBER('Нормы и нормо-часы'!L997),ROUNDUP('Нормы и нормо-часы'!L997/(1-$F$3),0),0)))</f>
        <v>690</v>
      </c>
      <c r="J996" s="10">
        <f t="shared" si="290"/>
        <v>0</v>
      </c>
      <c r="K996" s="10">
        <f t="shared" si="291"/>
        <v>0</v>
      </c>
      <c r="L996" s="8">
        <v>372</v>
      </c>
      <c r="M996" s="8">
        <v>428</v>
      </c>
      <c r="N996" s="10">
        <f t="shared" si="292"/>
        <v>0.38</v>
      </c>
      <c r="O996" s="10">
        <f t="shared" si="293"/>
        <v>0.37971014492753624</v>
      </c>
      <c r="P996" s="8">
        <f t="shared" si="294"/>
        <v>228</v>
      </c>
      <c r="Q996" s="8">
        <f t="shared" si="295"/>
        <v>262</v>
      </c>
      <c r="R996" s="8">
        <v>331.09</v>
      </c>
      <c r="S996" s="8">
        <v>446.97</v>
      </c>
      <c r="T996" s="11">
        <f t="shared" si="296"/>
        <v>0.74495</v>
      </c>
      <c r="U996" s="7" t="s">
        <v>2944</v>
      </c>
      <c r="V996" s="7" t="s">
        <v>2945</v>
      </c>
    </row>
    <row r="997" spans="1:22" x14ac:dyDescent="0.25">
      <c r="A997" s="7" t="s">
        <v>2946</v>
      </c>
      <c r="B997" s="7" t="s">
        <v>2947</v>
      </c>
      <c r="C997" s="7" t="s">
        <v>177</v>
      </c>
      <c r="D997" s="7"/>
      <c r="E997" s="7" t="s">
        <v>468</v>
      </c>
      <c r="F997" s="8">
        <v>3000</v>
      </c>
      <c r="G997" s="8">
        <v>3450</v>
      </c>
      <c r="H997" s="9">
        <f>IF(OR(F997="",F997=0),"",MAX(F997,IF(ISNUMBER('Нормы и нормо-часы'!K998),ROUNDUP('Нормы и нормо-часы'!K998/(1-$F$3),0),0)))</f>
        <v>3000</v>
      </c>
      <c r="I997" s="9">
        <f>IF(OR(G997="",G997=0),"",MAX(G997,IF(ISNUMBER('Нормы и нормо-часы'!L998),ROUNDUP('Нормы и нормо-часы'!L998/(1-$F$3),0),0)))</f>
        <v>3450</v>
      </c>
      <c r="J997" s="10">
        <f t="shared" si="290"/>
        <v>0</v>
      </c>
      <c r="K997" s="10">
        <f t="shared" si="291"/>
        <v>0</v>
      </c>
      <c r="L997" s="8">
        <v>1860</v>
      </c>
      <c r="M997" s="8">
        <v>2139</v>
      </c>
      <c r="N997" s="10">
        <f t="shared" si="292"/>
        <v>0.38</v>
      </c>
      <c r="O997" s="10">
        <f t="shared" si="293"/>
        <v>0.38</v>
      </c>
      <c r="P997" s="8">
        <f t="shared" si="294"/>
        <v>1140</v>
      </c>
      <c r="Q997" s="8">
        <f t="shared" si="295"/>
        <v>1311</v>
      </c>
      <c r="R997" s="8">
        <v>1221.99</v>
      </c>
      <c r="S997" s="8">
        <v>1649.69</v>
      </c>
      <c r="T997" s="11">
        <f t="shared" si="296"/>
        <v>0.5498966666666667</v>
      </c>
      <c r="U997" s="7" t="s">
        <v>100</v>
      </c>
      <c r="V997" s="7"/>
    </row>
    <row r="998" spans="1:22" x14ac:dyDescent="0.25">
      <c r="A998" s="7" t="s">
        <v>2948</v>
      </c>
      <c r="B998" s="7" t="s">
        <v>2949</v>
      </c>
      <c r="C998" s="7" t="s">
        <v>177</v>
      </c>
      <c r="D998" s="7"/>
      <c r="E998" s="7" t="s">
        <v>468</v>
      </c>
      <c r="F998" s="8">
        <v>4500</v>
      </c>
      <c r="G998" s="8">
        <v>5175</v>
      </c>
      <c r="H998" s="9">
        <f>IF(OR(F998="",F998=0),"",MAX(F998,IF(ISNUMBER('Нормы и нормо-часы'!K999),ROUNDUP('Нормы и нормо-часы'!K999/(1-$F$3),0),0)))</f>
        <v>4500</v>
      </c>
      <c r="I998" s="9">
        <f>IF(OR(G998="",G998=0),"",MAX(G998,IF(ISNUMBER('Нормы и нормо-часы'!L999),ROUNDUP('Нормы и нормо-часы'!L999/(1-$F$3),0),0)))</f>
        <v>5175</v>
      </c>
      <c r="J998" s="10">
        <f t="shared" si="290"/>
        <v>0</v>
      </c>
      <c r="K998" s="10">
        <f t="shared" si="291"/>
        <v>0</v>
      </c>
      <c r="L998" s="8">
        <v>2790</v>
      </c>
      <c r="M998" s="8">
        <v>3208</v>
      </c>
      <c r="N998" s="10">
        <f t="shared" si="292"/>
        <v>0.38</v>
      </c>
      <c r="O998" s="10">
        <f t="shared" si="293"/>
        <v>0.38009661835748793</v>
      </c>
      <c r="P998" s="8">
        <f t="shared" si="294"/>
        <v>1710</v>
      </c>
      <c r="Q998" s="8">
        <f t="shared" si="295"/>
        <v>1967</v>
      </c>
      <c r="R998" s="8">
        <v>1238.9000000000001</v>
      </c>
      <c r="S998" s="8">
        <v>1672.52</v>
      </c>
      <c r="T998" s="11">
        <f t="shared" si="296"/>
        <v>0.37167111111111112</v>
      </c>
      <c r="U998" s="7" t="s">
        <v>2950</v>
      </c>
      <c r="V998" s="7" t="s">
        <v>2951</v>
      </c>
    </row>
    <row r="999" spans="1:22" x14ac:dyDescent="0.25">
      <c r="A999" s="7" t="s">
        <v>2952</v>
      </c>
      <c r="B999" s="7" t="s">
        <v>2953</v>
      </c>
      <c r="C999" s="7" t="s">
        <v>177</v>
      </c>
      <c r="D999" s="7"/>
      <c r="E999" s="7" t="s">
        <v>468</v>
      </c>
      <c r="F999" s="8">
        <v>8000</v>
      </c>
      <c r="G999" s="8">
        <v>9200</v>
      </c>
      <c r="H999" s="9">
        <f>IF(OR(F999="",F999=0),"",MAX(F999,IF(ISNUMBER('Нормы и нормо-часы'!K1000),ROUNDUP('Нормы и нормо-часы'!K1000/(1-$F$3),0),0)))</f>
        <v>8000</v>
      </c>
      <c r="I999" s="9">
        <f>IF(OR(G999="",G999=0),"",MAX(G999,IF(ISNUMBER('Нормы и нормо-часы'!L1000),ROUNDUP('Нормы и нормо-часы'!L1000/(1-$F$3),0),0)))</f>
        <v>9200</v>
      </c>
      <c r="J999" s="10">
        <f t="shared" si="290"/>
        <v>0</v>
      </c>
      <c r="K999" s="10">
        <f t="shared" si="291"/>
        <v>0</v>
      </c>
      <c r="L999" s="8">
        <v>4960</v>
      </c>
      <c r="M999" s="8">
        <v>5704</v>
      </c>
      <c r="N999" s="10">
        <f t="shared" si="292"/>
        <v>0.38</v>
      </c>
      <c r="O999" s="10">
        <f t="shared" si="293"/>
        <v>0.38</v>
      </c>
      <c r="P999" s="8">
        <f t="shared" si="294"/>
        <v>3040</v>
      </c>
      <c r="Q999" s="8">
        <f t="shared" si="295"/>
        <v>3496</v>
      </c>
      <c r="R999" s="8">
        <v>4098.83</v>
      </c>
      <c r="S999" s="8">
        <v>5533.42</v>
      </c>
      <c r="T999" s="11">
        <f t="shared" si="296"/>
        <v>0.69167750000000006</v>
      </c>
      <c r="U999" s="7" t="s">
        <v>2950</v>
      </c>
      <c r="V999" s="7"/>
    </row>
    <row r="1000" spans="1:22" x14ac:dyDescent="0.25">
      <c r="A1000" s="7" t="s">
        <v>2954</v>
      </c>
      <c r="B1000" s="7" t="s">
        <v>2955</v>
      </c>
      <c r="C1000" s="7" t="s">
        <v>177</v>
      </c>
      <c r="D1000" s="7"/>
      <c r="E1000" s="7" t="s">
        <v>468</v>
      </c>
      <c r="F1000" s="8">
        <v>3000</v>
      </c>
      <c r="G1000" s="8">
        <v>3450</v>
      </c>
      <c r="H1000" s="9">
        <f>IF(OR(F1000="",F1000=0),"",MAX(F1000,IF(ISNUMBER('Нормы и нормо-часы'!K1001),ROUNDUP('Нормы и нормо-часы'!K1001/(1-$F$3),0),0)))</f>
        <v>3000</v>
      </c>
      <c r="I1000" s="9">
        <f>IF(OR(G1000="",G1000=0),"",MAX(G1000,IF(ISNUMBER('Нормы и нормо-часы'!L1001),ROUNDUP('Нормы и нормо-часы'!L1001/(1-$F$3),0),0)))</f>
        <v>3450</v>
      </c>
      <c r="J1000" s="10">
        <f t="shared" si="290"/>
        <v>0</v>
      </c>
      <c r="K1000" s="10">
        <f t="shared" si="291"/>
        <v>0</v>
      </c>
      <c r="L1000" s="8">
        <v>1860</v>
      </c>
      <c r="M1000" s="8">
        <v>2139</v>
      </c>
      <c r="N1000" s="10">
        <f t="shared" si="292"/>
        <v>0.38</v>
      </c>
      <c r="O1000" s="10">
        <f t="shared" si="293"/>
        <v>0.38</v>
      </c>
      <c r="P1000" s="8">
        <f t="shared" si="294"/>
        <v>1140</v>
      </c>
      <c r="Q1000" s="8">
        <f t="shared" si="295"/>
        <v>1311</v>
      </c>
      <c r="R1000" s="8">
        <v>2414.91</v>
      </c>
      <c r="S1000" s="8">
        <v>3260.13</v>
      </c>
      <c r="T1000" s="11">
        <f t="shared" si="296"/>
        <v>1.0867100000000001</v>
      </c>
      <c r="U1000" s="7" t="s">
        <v>2956</v>
      </c>
      <c r="V1000" s="7"/>
    </row>
    <row r="1001" spans="1:22" x14ac:dyDescent="0.25">
      <c r="A1001" s="7" t="s">
        <v>2957</v>
      </c>
      <c r="B1001" s="7" t="s">
        <v>2958</v>
      </c>
      <c r="C1001" s="7" t="s">
        <v>177</v>
      </c>
      <c r="D1001" s="7"/>
      <c r="E1001" s="7" t="s">
        <v>468</v>
      </c>
      <c r="F1001" s="8">
        <v>12000</v>
      </c>
      <c r="G1001" s="8">
        <v>13800</v>
      </c>
      <c r="H1001" s="9">
        <f>IF(OR(F1001="",F1001=0),"",MAX(F1001,IF(ISNUMBER('Нормы и нормо-часы'!K1002),ROUNDUP('Нормы и нормо-часы'!K1002/(1-$F$3),0),0)))</f>
        <v>12000</v>
      </c>
      <c r="I1001" s="9">
        <f>IF(OR(G1001="",G1001=0),"",MAX(G1001,IF(ISNUMBER('Нормы и нормо-часы'!L1002),ROUNDUP('Нормы и нормо-часы'!L1002/(1-$F$3),0),0)))</f>
        <v>13800</v>
      </c>
      <c r="J1001" s="10">
        <f t="shared" si="290"/>
        <v>0</v>
      </c>
      <c r="K1001" s="10">
        <f t="shared" si="291"/>
        <v>0</v>
      </c>
      <c r="L1001" s="8">
        <v>7440</v>
      </c>
      <c r="M1001" s="8">
        <v>8556</v>
      </c>
      <c r="N1001" s="10">
        <f t="shared" si="292"/>
        <v>0.38</v>
      </c>
      <c r="O1001" s="10">
        <f t="shared" si="293"/>
        <v>0.38</v>
      </c>
      <c r="P1001" s="8">
        <f t="shared" si="294"/>
        <v>4560</v>
      </c>
      <c r="Q1001" s="8">
        <f t="shared" si="295"/>
        <v>5244</v>
      </c>
      <c r="R1001" s="8">
        <v>9838.23</v>
      </c>
      <c r="S1001" s="8">
        <v>13281.61</v>
      </c>
      <c r="T1001" s="11">
        <f t="shared" si="296"/>
        <v>1.1068008333333335</v>
      </c>
      <c r="U1001" s="7" t="s">
        <v>2959</v>
      </c>
      <c r="V1001" s="7"/>
    </row>
    <row r="1002" spans="1:22" x14ac:dyDescent="0.25">
      <c r="A1002" s="7" t="s">
        <v>2960</v>
      </c>
      <c r="B1002" s="7" t="s">
        <v>2961</v>
      </c>
      <c r="C1002" s="7" t="s">
        <v>177</v>
      </c>
      <c r="D1002" s="7"/>
      <c r="E1002" s="7" t="s">
        <v>468</v>
      </c>
      <c r="F1002" s="8">
        <v>3500</v>
      </c>
      <c r="G1002" s="8">
        <v>4025</v>
      </c>
      <c r="H1002" s="9">
        <f>IF(OR(F1002="",F1002=0),"",MAX(F1002,IF(ISNUMBER('Нормы и нормо-часы'!K1003),ROUNDUP('Нормы и нормо-часы'!K1003/(1-$F$3),0),0)))</f>
        <v>3500</v>
      </c>
      <c r="I1002" s="9">
        <f>IF(OR(G1002="",G1002=0),"",MAX(G1002,IF(ISNUMBER('Нормы и нормо-часы'!L1003),ROUNDUP('Нормы и нормо-часы'!L1003/(1-$F$3),0),0)))</f>
        <v>4025</v>
      </c>
      <c r="J1002" s="10">
        <f t="shared" si="290"/>
        <v>0</v>
      </c>
      <c r="K1002" s="10">
        <f t="shared" si="291"/>
        <v>0</v>
      </c>
      <c r="L1002" s="8">
        <v>2170</v>
      </c>
      <c r="M1002" s="8">
        <v>2495</v>
      </c>
      <c r="N1002" s="10">
        <f t="shared" si="292"/>
        <v>0.38</v>
      </c>
      <c r="O1002" s="10">
        <f t="shared" si="293"/>
        <v>0.38012422360248449</v>
      </c>
      <c r="P1002" s="8">
        <f t="shared" si="294"/>
        <v>1330</v>
      </c>
      <c r="Q1002" s="8">
        <f t="shared" si="295"/>
        <v>1530</v>
      </c>
      <c r="R1002" s="8">
        <v>1184.56</v>
      </c>
      <c r="S1002" s="8">
        <v>1599.16</v>
      </c>
      <c r="T1002" s="11">
        <f t="shared" si="296"/>
        <v>0.45690285714285717</v>
      </c>
      <c r="U1002" s="7" t="s">
        <v>2962</v>
      </c>
      <c r="V1002" s="7" t="s">
        <v>2963</v>
      </c>
    </row>
    <row r="1003" spans="1:22" x14ac:dyDescent="0.25">
      <c r="A1003" s="7" t="s">
        <v>2964</v>
      </c>
      <c r="B1003" s="7" t="s">
        <v>2965</v>
      </c>
      <c r="C1003" s="7" t="s">
        <v>177</v>
      </c>
      <c r="D1003" s="7"/>
      <c r="E1003" s="7" t="s">
        <v>392</v>
      </c>
      <c r="F1003" s="8">
        <v>2500</v>
      </c>
      <c r="G1003" s="8">
        <v>2875</v>
      </c>
      <c r="H1003" s="9">
        <f>IF(OR(F1003="",F1003=0),"",MAX(F1003,IF(ISNUMBER('Нормы и нормо-часы'!K1004),ROUNDUP('Нормы и нормо-часы'!K1004/(1-$F$3),0),0)))</f>
        <v>2500</v>
      </c>
      <c r="I1003" s="9">
        <f>IF(OR(G1003="",G1003=0),"",MAX(G1003,IF(ISNUMBER('Нормы и нормо-часы'!L1004),ROUNDUP('Нормы и нормо-часы'!L1004/(1-$F$3),0),0)))</f>
        <v>2875</v>
      </c>
      <c r="J1003" s="10">
        <f t="shared" si="290"/>
        <v>0</v>
      </c>
      <c r="K1003" s="10">
        <f t="shared" si="291"/>
        <v>0</v>
      </c>
      <c r="L1003" s="8">
        <v>1550</v>
      </c>
      <c r="M1003" s="8">
        <v>1782</v>
      </c>
      <c r="N1003" s="10">
        <f t="shared" si="292"/>
        <v>0.38</v>
      </c>
      <c r="O1003" s="10">
        <f t="shared" si="293"/>
        <v>0.38017391304347825</v>
      </c>
      <c r="P1003" s="8">
        <f t="shared" si="294"/>
        <v>950</v>
      </c>
      <c r="Q1003" s="8">
        <f t="shared" si="295"/>
        <v>1093</v>
      </c>
      <c r="R1003" s="8">
        <v>684.65</v>
      </c>
      <c r="S1003" s="8">
        <v>924.28</v>
      </c>
      <c r="T1003" s="11">
        <f t="shared" si="296"/>
        <v>0.36971199999999999</v>
      </c>
      <c r="U1003" s="7" t="s">
        <v>100</v>
      </c>
      <c r="V1003" s="7" t="s">
        <v>2966</v>
      </c>
    </row>
    <row r="1004" spans="1:22" x14ac:dyDescent="0.25">
      <c r="A1004" s="7" t="s">
        <v>2967</v>
      </c>
      <c r="B1004" s="7" t="s">
        <v>2968</v>
      </c>
      <c r="C1004" s="7" t="s">
        <v>177</v>
      </c>
      <c r="D1004" s="7"/>
      <c r="E1004" s="7" t="s">
        <v>468</v>
      </c>
      <c r="F1004" s="8">
        <v>600</v>
      </c>
      <c r="G1004" s="8">
        <v>690</v>
      </c>
      <c r="H1004" s="9">
        <f>IF(OR(F1004="",F1004=0),"",MAX(F1004,IF(ISNUMBER('Нормы и нормо-часы'!K1005),ROUNDUP('Нормы и нормо-часы'!K1005/(1-$F$3),0),0)))</f>
        <v>600</v>
      </c>
      <c r="I1004" s="9">
        <f>IF(OR(G1004="",G1004=0),"",MAX(G1004,IF(ISNUMBER('Нормы и нормо-часы'!L1005),ROUNDUP('Нормы и нормо-часы'!L1005/(1-$F$3),0),0)))</f>
        <v>690</v>
      </c>
      <c r="J1004" s="10">
        <f t="shared" si="290"/>
        <v>0</v>
      </c>
      <c r="K1004" s="10">
        <f t="shared" si="291"/>
        <v>0</v>
      </c>
      <c r="L1004" s="8">
        <v>372</v>
      </c>
      <c r="M1004" s="8">
        <v>428</v>
      </c>
      <c r="N1004" s="10">
        <f t="shared" si="292"/>
        <v>0.38</v>
      </c>
      <c r="O1004" s="10">
        <f t="shared" si="293"/>
        <v>0.37971014492753624</v>
      </c>
      <c r="P1004" s="8">
        <f t="shared" si="294"/>
        <v>228</v>
      </c>
      <c r="Q1004" s="8">
        <f t="shared" si="295"/>
        <v>262</v>
      </c>
      <c r="R1004" s="8">
        <v>500.27</v>
      </c>
      <c r="S1004" s="8">
        <v>675.36</v>
      </c>
      <c r="T1004" s="11">
        <f t="shared" si="296"/>
        <v>1.1255999999999999</v>
      </c>
      <c r="U1004" s="7" t="s">
        <v>2900</v>
      </c>
      <c r="V1004" s="7"/>
    </row>
    <row r="1005" spans="1:22" x14ac:dyDescent="0.25">
      <c r="A1005" s="7" t="s">
        <v>2969</v>
      </c>
      <c r="B1005" s="7" t="s">
        <v>2970</v>
      </c>
      <c r="C1005" s="7" t="s">
        <v>177</v>
      </c>
      <c r="D1005" s="7"/>
      <c r="E1005" s="7" t="s">
        <v>468</v>
      </c>
      <c r="F1005" s="8">
        <v>1200</v>
      </c>
      <c r="G1005" s="8">
        <v>1380</v>
      </c>
      <c r="H1005" s="9">
        <f>IF(OR(F1005="",F1005=0),"",MAX(F1005,IF(ISNUMBER('Нормы и нормо-часы'!K1006),ROUNDUP('Нормы и нормо-часы'!K1006/(1-$F$3),0),0)))</f>
        <v>1200</v>
      </c>
      <c r="I1005" s="9">
        <f>IF(OR(G1005="",G1005=0),"",MAX(G1005,IF(ISNUMBER('Нормы и нормо-часы'!L1006),ROUNDUP('Нормы и нормо-часы'!L1006/(1-$F$3),0),0)))</f>
        <v>1380</v>
      </c>
      <c r="J1005" s="10">
        <f t="shared" si="290"/>
        <v>0</v>
      </c>
      <c r="K1005" s="10">
        <f t="shared" si="291"/>
        <v>0</v>
      </c>
      <c r="L1005" s="8">
        <v>744</v>
      </c>
      <c r="M1005" s="8">
        <v>856</v>
      </c>
      <c r="N1005" s="10">
        <f t="shared" si="292"/>
        <v>0.38</v>
      </c>
      <c r="O1005" s="10">
        <f t="shared" si="293"/>
        <v>0.37971014492753624</v>
      </c>
      <c r="P1005" s="8">
        <f t="shared" si="294"/>
        <v>456</v>
      </c>
      <c r="Q1005" s="8">
        <f t="shared" si="295"/>
        <v>524</v>
      </c>
      <c r="R1005" s="8">
        <v>1371.72</v>
      </c>
      <c r="S1005" s="8">
        <v>1851.82</v>
      </c>
      <c r="T1005" s="11">
        <f t="shared" si="296"/>
        <v>1.5431833333333334</v>
      </c>
      <c r="U1005" s="7" t="s">
        <v>100</v>
      </c>
      <c r="V1005" s="7"/>
    </row>
    <row r="1006" spans="1:22" x14ac:dyDescent="0.25">
      <c r="A1006" s="7" t="s">
        <v>2971</v>
      </c>
      <c r="B1006" s="7" t="s">
        <v>2972</v>
      </c>
      <c r="C1006" s="7" t="s">
        <v>177</v>
      </c>
      <c r="D1006" s="7"/>
      <c r="E1006" s="7" t="s">
        <v>468</v>
      </c>
      <c r="F1006" s="8">
        <v>1200</v>
      </c>
      <c r="G1006" s="8">
        <v>1380</v>
      </c>
      <c r="H1006" s="9">
        <f>IF(OR(F1006="",F1006=0),"",MAX(F1006,IF(ISNUMBER('Нормы и нормо-часы'!K1007),ROUNDUP('Нормы и нормо-часы'!K1007/(1-$F$3),0),0)))</f>
        <v>1200</v>
      </c>
      <c r="I1006" s="9">
        <f>IF(OR(G1006="",G1006=0),"",MAX(G1006,IF(ISNUMBER('Нормы и нормо-часы'!L1007),ROUNDUP('Нормы и нормо-часы'!L1007/(1-$F$3),0),0)))</f>
        <v>1380</v>
      </c>
      <c r="J1006" s="10">
        <f t="shared" si="290"/>
        <v>0</v>
      </c>
      <c r="K1006" s="10">
        <f t="shared" si="291"/>
        <v>0</v>
      </c>
      <c r="L1006" s="8">
        <v>744</v>
      </c>
      <c r="M1006" s="8">
        <v>856</v>
      </c>
      <c r="N1006" s="10">
        <f t="shared" si="292"/>
        <v>0.38</v>
      </c>
      <c r="O1006" s="10">
        <f t="shared" si="293"/>
        <v>0.37971014492753624</v>
      </c>
      <c r="P1006" s="8">
        <f t="shared" si="294"/>
        <v>456</v>
      </c>
      <c r="Q1006" s="8">
        <f t="shared" si="295"/>
        <v>524</v>
      </c>
      <c r="R1006" s="8">
        <v>1371.72</v>
      </c>
      <c r="S1006" s="8">
        <v>1851.82</v>
      </c>
      <c r="T1006" s="11">
        <f t="shared" si="296"/>
        <v>1.5431833333333334</v>
      </c>
      <c r="U1006" s="7" t="s">
        <v>2973</v>
      </c>
      <c r="V1006" s="7" t="s">
        <v>2974</v>
      </c>
    </row>
    <row r="1007" spans="1:22" x14ac:dyDescent="0.25">
      <c r="A1007" s="7" t="s">
        <v>2975</v>
      </c>
      <c r="B1007" s="7" t="s">
        <v>2976</v>
      </c>
      <c r="C1007" s="7" t="s">
        <v>50</v>
      </c>
      <c r="D1007" s="7"/>
      <c r="E1007" s="7" t="s">
        <v>468</v>
      </c>
      <c r="F1007" s="8">
        <v>280</v>
      </c>
      <c r="G1007" s="8">
        <v>322</v>
      </c>
      <c r="H1007" s="9">
        <f>IF(OR(F1007="",F1007=0),"",MAX(F1007,IF(ISNUMBER('Нормы и нормо-часы'!K1008),ROUNDUP('Нормы и нормо-часы'!K1008/(1-$F$3),0),0)))</f>
        <v>280</v>
      </c>
      <c r="I1007" s="9">
        <f>IF(OR(G1007="",G1007=0),"",MAX(G1007,IF(ISNUMBER('Нормы и нормо-часы'!L1008),ROUNDUP('Нормы и нормо-часы'!L1008/(1-$F$3),0),0)))</f>
        <v>322</v>
      </c>
      <c r="J1007" s="10">
        <f t="shared" si="290"/>
        <v>0</v>
      </c>
      <c r="K1007" s="10">
        <f t="shared" si="291"/>
        <v>0</v>
      </c>
      <c r="L1007" s="8">
        <v>174</v>
      </c>
      <c r="M1007" s="8">
        <v>200</v>
      </c>
      <c r="N1007" s="10">
        <f t="shared" si="292"/>
        <v>0.37857142857142856</v>
      </c>
      <c r="O1007" s="10">
        <f t="shared" si="293"/>
        <v>0.37888198757763975</v>
      </c>
      <c r="P1007" s="8">
        <f t="shared" si="294"/>
        <v>106</v>
      </c>
      <c r="Q1007" s="8">
        <f t="shared" si="295"/>
        <v>122</v>
      </c>
      <c r="R1007" s="8">
        <v>253.58</v>
      </c>
      <c r="S1007" s="8">
        <v>342.33</v>
      </c>
      <c r="T1007" s="11">
        <f t="shared" si="296"/>
        <v>1.2226071428571428</v>
      </c>
      <c r="U1007" s="7" t="s">
        <v>2977</v>
      </c>
      <c r="V1007" s="7"/>
    </row>
    <row r="1008" spans="1:22" x14ac:dyDescent="0.25">
      <c r="A1008" s="7" t="s">
        <v>2978</v>
      </c>
      <c r="B1008" s="7" t="s">
        <v>2979</v>
      </c>
      <c r="C1008" s="7" t="s">
        <v>177</v>
      </c>
      <c r="D1008" s="7"/>
      <c r="E1008" s="7" t="s">
        <v>392</v>
      </c>
      <c r="F1008" s="8">
        <v>1500</v>
      </c>
      <c r="G1008" s="8">
        <v>1725</v>
      </c>
      <c r="H1008" s="9">
        <f>IF(OR(F1008="",F1008=0),"",MAX(F1008,IF(ISNUMBER('Нормы и нормо-часы'!K1009),ROUNDUP('Нормы и нормо-часы'!K1009/(1-$F$3),0),0)))</f>
        <v>1500</v>
      </c>
      <c r="I1008" s="9">
        <f>IF(OR(G1008="",G1008=0),"",MAX(G1008,IF(ISNUMBER('Нормы и нормо-часы'!L1009),ROUNDUP('Нормы и нормо-часы'!L1009/(1-$F$3),0),0)))</f>
        <v>1725</v>
      </c>
      <c r="J1008" s="10">
        <f t="shared" si="290"/>
        <v>0</v>
      </c>
      <c r="K1008" s="10">
        <f t="shared" si="291"/>
        <v>0</v>
      </c>
      <c r="L1008" s="8">
        <v>930</v>
      </c>
      <c r="M1008" s="8">
        <v>1069</v>
      </c>
      <c r="N1008" s="10">
        <f t="shared" si="292"/>
        <v>0.38</v>
      </c>
      <c r="O1008" s="10">
        <f t="shared" si="293"/>
        <v>0.38028985507246377</v>
      </c>
      <c r="P1008" s="8">
        <f t="shared" si="294"/>
        <v>570</v>
      </c>
      <c r="Q1008" s="8">
        <f t="shared" si="295"/>
        <v>656</v>
      </c>
      <c r="R1008" s="8">
        <v>684.65</v>
      </c>
      <c r="S1008" s="8">
        <v>924.28</v>
      </c>
      <c r="T1008" s="11">
        <f t="shared" si="296"/>
        <v>0.61618666666666666</v>
      </c>
      <c r="U1008" s="7" t="s">
        <v>2980</v>
      </c>
      <c r="V1008" s="7"/>
    </row>
    <row r="1009" spans="1:22" x14ac:dyDescent="0.25">
      <c r="A1009" s="7" t="s">
        <v>2981</v>
      </c>
      <c r="B1009" s="7" t="s">
        <v>2982</v>
      </c>
      <c r="C1009" s="7" t="s">
        <v>177</v>
      </c>
      <c r="D1009" s="7"/>
      <c r="E1009" s="7" t="s">
        <v>41</v>
      </c>
      <c r="F1009" s="8">
        <v>4800</v>
      </c>
      <c r="G1009" s="8">
        <v>5520</v>
      </c>
      <c r="H1009" s="9">
        <f>IF(OR(F1009="",F1009=0),"",MAX(F1009,IF(ISNUMBER('Нормы и нормо-часы'!K1010),ROUNDUP('Нормы и нормо-часы'!K1010/(1-$F$3),0),0)))</f>
        <v>4800</v>
      </c>
      <c r="I1009" s="9">
        <f>IF(OR(G1009="",G1009=0),"",MAX(G1009,IF(ISNUMBER('Нормы и нормо-часы'!L1010),ROUNDUP('Нормы и нормо-часы'!L1010/(1-$F$3),0),0)))</f>
        <v>5520</v>
      </c>
      <c r="J1009" s="10">
        <f t="shared" si="290"/>
        <v>0</v>
      </c>
      <c r="K1009" s="10">
        <f t="shared" si="291"/>
        <v>0</v>
      </c>
      <c r="L1009" s="8">
        <v>2976</v>
      </c>
      <c r="M1009" s="8">
        <v>3422</v>
      </c>
      <c r="N1009" s="10">
        <f t="shared" si="292"/>
        <v>0.38</v>
      </c>
      <c r="O1009" s="10">
        <f t="shared" si="293"/>
        <v>0.38007246376811593</v>
      </c>
      <c r="P1009" s="8">
        <f t="shared" si="294"/>
        <v>1824</v>
      </c>
      <c r="Q1009" s="8">
        <f t="shared" si="295"/>
        <v>2098</v>
      </c>
      <c r="R1009" s="8">
        <v>3817.57</v>
      </c>
      <c r="S1009" s="8">
        <v>5153.72</v>
      </c>
      <c r="T1009" s="11">
        <f t="shared" si="296"/>
        <v>1.0736916666666667</v>
      </c>
      <c r="U1009" s="7" t="s">
        <v>2983</v>
      </c>
      <c r="V1009" s="7"/>
    </row>
    <row r="1010" spans="1:22" x14ac:dyDescent="0.25">
      <c r="A1010" s="7" t="s">
        <v>2984</v>
      </c>
      <c r="B1010" s="7" t="s">
        <v>2985</v>
      </c>
      <c r="C1010" s="7" t="s">
        <v>177</v>
      </c>
      <c r="D1010" s="7"/>
      <c r="E1010" s="7" t="s">
        <v>41</v>
      </c>
      <c r="F1010" s="8">
        <v>8000</v>
      </c>
      <c r="G1010" s="8">
        <v>9200</v>
      </c>
      <c r="H1010" s="9">
        <f>IF(OR(F1010="",F1010=0),"",MAX(F1010,IF(ISNUMBER('Нормы и нормо-часы'!K1011),ROUNDUP('Нормы и нормо-часы'!K1011/(1-$F$3),0),0)))</f>
        <v>8000</v>
      </c>
      <c r="I1010" s="9">
        <f>IF(OR(G1010="",G1010=0),"",MAX(G1010,IF(ISNUMBER('Нормы и нормо-часы'!L1011),ROUNDUP('Нормы и нормо-часы'!L1011/(1-$F$3),0),0)))</f>
        <v>9200</v>
      </c>
      <c r="J1010" s="10">
        <f t="shared" si="290"/>
        <v>0</v>
      </c>
      <c r="K1010" s="10">
        <f t="shared" si="291"/>
        <v>0</v>
      </c>
      <c r="L1010" s="8">
        <v>4960</v>
      </c>
      <c r="M1010" s="8">
        <v>5704</v>
      </c>
      <c r="N1010" s="10">
        <f t="shared" si="292"/>
        <v>0.38</v>
      </c>
      <c r="O1010" s="10">
        <f t="shared" si="293"/>
        <v>0.38</v>
      </c>
      <c r="P1010" s="8">
        <f t="shared" si="294"/>
        <v>3040</v>
      </c>
      <c r="Q1010" s="8">
        <f t="shared" si="295"/>
        <v>3496</v>
      </c>
      <c r="R1010" s="8">
        <v>8826.76</v>
      </c>
      <c r="S1010" s="8">
        <v>11916.13</v>
      </c>
      <c r="T1010" s="11">
        <f t="shared" si="296"/>
        <v>1.4895162499999999</v>
      </c>
      <c r="U1010" s="7" t="s">
        <v>2986</v>
      </c>
      <c r="V1010" s="7"/>
    </row>
    <row r="1011" spans="1:22" x14ac:dyDescent="0.25">
      <c r="A1011" s="7" t="s">
        <v>2987</v>
      </c>
      <c r="B1011" s="7" t="s">
        <v>2988</v>
      </c>
      <c r="C1011" s="7" t="s">
        <v>177</v>
      </c>
      <c r="D1011" s="7"/>
      <c r="E1011" s="7" t="s">
        <v>41</v>
      </c>
      <c r="F1011" s="8">
        <v>2000</v>
      </c>
      <c r="G1011" s="8">
        <v>2300</v>
      </c>
      <c r="H1011" s="9">
        <f>IF(OR(F1011="",F1011=0),"",MAX(F1011,IF(ISNUMBER('Нормы и нормо-часы'!K1012),ROUNDUP('Нормы и нормо-часы'!K1012/(1-$F$3),0),0)))</f>
        <v>2000</v>
      </c>
      <c r="I1011" s="9">
        <f>IF(OR(G1011="",G1011=0),"",MAX(G1011,IF(ISNUMBER('Нормы и нормо-часы'!L1012),ROUNDUP('Нормы и нормо-часы'!L1012/(1-$F$3),0),0)))</f>
        <v>2300</v>
      </c>
      <c r="J1011" s="10">
        <f t="shared" si="290"/>
        <v>0</v>
      </c>
      <c r="K1011" s="10">
        <f t="shared" si="291"/>
        <v>0</v>
      </c>
      <c r="L1011" s="8">
        <v>1240</v>
      </c>
      <c r="M1011" s="8">
        <v>1426</v>
      </c>
      <c r="N1011" s="10">
        <f t="shared" si="292"/>
        <v>0.38</v>
      </c>
      <c r="O1011" s="10">
        <f t="shared" si="293"/>
        <v>0.38</v>
      </c>
      <c r="P1011" s="8">
        <f t="shared" si="294"/>
        <v>760</v>
      </c>
      <c r="Q1011" s="8">
        <f t="shared" si="295"/>
        <v>874</v>
      </c>
      <c r="R1011" s="8">
        <v>2115.7199999999998</v>
      </c>
      <c r="S1011" s="8">
        <v>2856.22</v>
      </c>
      <c r="T1011" s="11">
        <f t="shared" si="296"/>
        <v>1.42811</v>
      </c>
      <c r="U1011" s="7" t="s">
        <v>2989</v>
      </c>
      <c r="V1011" s="7"/>
    </row>
    <row r="1012" spans="1:22" x14ac:dyDescent="0.25">
      <c r="A1012" s="7" t="s">
        <v>2990</v>
      </c>
      <c r="B1012" s="7" t="s">
        <v>2991</v>
      </c>
      <c r="C1012" s="7" t="s">
        <v>177</v>
      </c>
      <c r="D1012" s="7"/>
      <c r="E1012" s="7" t="s">
        <v>41</v>
      </c>
      <c r="F1012" s="8">
        <v>2800</v>
      </c>
      <c r="G1012" s="8">
        <v>3220</v>
      </c>
      <c r="H1012" s="9">
        <f>IF(OR(F1012="",F1012=0),"",MAX(F1012,IF(ISNUMBER('Нормы и нормо-часы'!K1013),ROUNDUP('Нормы и нормо-часы'!K1013/(1-$F$3),0),0)))</f>
        <v>2800</v>
      </c>
      <c r="I1012" s="9">
        <f>IF(OR(G1012="",G1012=0),"",MAX(G1012,IF(ISNUMBER('Нормы и нормо-часы'!L1013),ROUNDUP('Нормы и нормо-часы'!L1013/(1-$F$3),0),0)))</f>
        <v>3220</v>
      </c>
      <c r="J1012" s="10">
        <f t="shared" si="290"/>
        <v>0</v>
      </c>
      <c r="K1012" s="10">
        <f t="shared" si="291"/>
        <v>0</v>
      </c>
      <c r="L1012" s="8">
        <v>1736</v>
      </c>
      <c r="M1012" s="8">
        <v>1996</v>
      </c>
      <c r="N1012" s="10">
        <f t="shared" si="292"/>
        <v>0.38</v>
      </c>
      <c r="O1012" s="10">
        <f t="shared" si="293"/>
        <v>0.38012422360248449</v>
      </c>
      <c r="P1012" s="8">
        <f t="shared" si="294"/>
        <v>1064</v>
      </c>
      <c r="Q1012" s="8">
        <f t="shared" si="295"/>
        <v>1224</v>
      </c>
      <c r="R1012" s="8">
        <v>2160.27</v>
      </c>
      <c r="S1012" s="8">
        <v>2916.36</v>
      </c>
      <c r="T1012" s="11">
        <f t="shared" si="296"/>
        <v>1.0415571428571428</v>
      </c>
      <c r="U1012" s="7" t="s">
        <v>2992</v>
      </c>
      <c r="V1012" s="7"/>
    </row>
    <row r="1013" spans="1:22" x14ac:dyDescent="0.25">
      <c r="A1013" s="7" t="s">
        <v>2993</v>
      </c>
      <c r="B1013" s="7" t="s">
        <v>2994</v>
      </c>
      <c r="C1013" s="7" t="s">
        <v>177</v>
      </c>
      <c r="D1013" s="7"/>
      <c r="E1013" s="7" t="s">
        <v>468</v>
      </c>
      <c r="F1013" s="8">
        <v>7500</v>
      </c>
      <c r="G1013" s="8">
        <v>8625</v>
      </c>
      <c r="H1013" s="9">
        <f>IF(OR(F1013="",F1013=0),"",MAX(F1013,IF(ISNUMBER('Нормы и нормо-часы'!K1014),ROUNDUP('Нормы и нормо-часы'!K1014/(1-$F$3),0),0)))</f>
        <v>7500</v>
      </c>
      <c r="I1013" s="9">
        <f>IF(OR(G1013="",G1013=0),"",MAX(G1013,IF(ISNUMBER('Нормы и нормо-часы'!L1014),ROUNDUP('Нормы и нормо-часы'!L1014/(1-$F$3),0),0)))</f>
        <v>8625</v>
      </c>
      <c r="J1013" s="10">
        <f t="shared" si="290"/>
        <v>0</v>
      </c>
      <c r="K1013" s="10">
        <f t="shared" si="291"/>
        <v>0</v>
      </c>
      <c r="L1013" s="8">
        <v>4650</v>
      </c>
      <c r="M1013" s="8">
        <v>5348</v>
      </c>
      <c r="N1013" s="10">
        <f t="shared" si="292"/>
        <v>0.38</v>
      </c>
      <c r="O1013" s="10">
        <f t="shared" si="293"/>
        <v>0.37994202898550727</v>
      </c>
      <c r="P1013" s="8">
        <f t="shared" si="294"/>
        <v>2850</v>
      </c>
      <c r="Q1013" s="8">
        <f t="shared" si="295"/>
        <v>3277</v>
      </c>
      <c r="R1013" s="8">
        <v>9116.6299999999992</v>
      </c>
      <c r="S1013" s="8">
        <v>12307.45</v>
      </c>
      <c r="T1013" s="11">
        <f t="shared" si="296"/>
        <v>1.6409933333333335</v>
      </c>
      <c r="U1013" s="7" t="s">
        <v>2995</v>
      </c>
      <c r="V1013" s="7"/>
    </row>
    <row r="1014" spans="1:22" x14ac:dyDescent="0.25">
      <c r="A1014" s="7" t="s">
        <v>2996</v>
      </c>
      <c r="B1014" s="7" t="s">
        <v>2997</v>
      </c>
      <c r="C1014" s="7" t="s">
        <v>177</v>
      </c>
      <c r="D1014" s="7"/>
      <c r="E1014" s="7" t="s">
        <v>392</v>
      </c>
      <c r="F1014" s="8">
        <v>4500</v>
      </c>
      <c r="G1014" s="8">
        <v>5175</v>
      </c>
      <c r="H1014" s="9">
        <f>IF(OR(F1014="",F1014=0),"",MAX(F1014,IF(ISNUMBER('Нормы и нормо-часы'!K1015),ROUNDUP('Нормы и нормо-часы'!K1015/(1-$F$3),0),0)))</f>
        <v>4500</v>
      </c>
      <c r="I1014" s="9">
        <f>IF(OR(G1014="",G1014=0),"",MAX(G1014,IF(ISNUMBER('Нормы и нормо-часы'!L1015),ROUNDUP('Нормы и нормо-часы'!L1015/(1-$F$3),0),0)))</f>
        <v>5175</v>
      </c>
      <c r="J1014" s="10">
        <f t="shared" si="290"/>
        <v>0</v>
      </c>
      <c r="K1014" s="10">
        <f t="shared" si="291"/>
        <v>0</v>
      </c>
      <c r="L1014" s="8">
        <v>2790</v>
      </c>
      <c r="M1014" s="8">
        <v>3208</v>
      </c>
      <c r="N1014" s="10">
        <f t="shared" si="292"/>
        <v>0.38</v>
      </c>
      <c r="O1014" s="10">
        <f t="shared" si="293"/>
        <v>0.38009661835748793</v>
      </c>
      <c r="P1014" s="8">
        <f t="shared" si="294"/>
        <v>1710</v>
      </c>
      <c r="Q1014" s="8">
        <f t="shared" si="295"/>
        <v>1967</v>
      </c>
      <c r="R1014" s="8">
        <v>4467.75</v>
      </c>
      <c r="S1014" s="8">
        <v>6031.46</v>
      </c>
      <c r="T1014" s="11">
        <f t="shared" si="296"/>
        <v>1.3403244444444444</v>
      </c>
      <c r="U1014" s="7" t="s">
        <v>100</v>
      </c>
      <c r="V1014" s="7"/>
    </row>
    <row r="1015" spans="1:22" x14ac:dyDescent="0.25">
      <c r="A1015" s="7" t="s">
        <v>2998</v>
      </c>
      <c r="B1015" s="7" t="s">
        <v>2999</v>
      </c>
      <c r="C1015" s="7" t="s">
        <v>177</v>
      </c>
      <c r="D1015" s="7"/>
      <c r="E1015" s="7" t="s">
        <v>468</v>
      </c>
      <c r="F1015" s="8">
        <v>9000</v>
      </c>
      <c r="G1015" s="8">
        <v>10350</v>
      </c>
      <c r="H1015" s="9">
        <f>IF(OR(F1015="",F1015=0),"",MAX(F1015,IF(ISNUMBER('Нормы и нормо-часы'!K1016),ROUNDUP('Нормы и нормо-часы'!K1016/(1-$F$3),0),0)))</f>
        <v>9000</v>
      </c>
      <c r="I1015" s="9">
        <f>IF(OR(G1015="",G1015=0),"",MAX(G1015,IF(ISNUMBER('Нормы и нормо-часы'!L1016),ROUNDUP('Нормы и нормо-часы'!L1016/(1-$F$3),0),0)))</f>
        <v>10350</v>
      </c>
      <c r="J1015" s="10">
        <f t="shared" si="290"/>
        <v>0</v>
      </c>
      <c r="K1015" s="10">
        <f t="shared" si="291"/>
        <v>0</v>
      </c>
      <c r="L1015" s="8">
        <v>5580</v>
      </c>
      <c r="M1015" s="8">
        <v>6417</v>
      </c>
      <c r="N1015" s="10">
        <f t="shared" si="292"/>
        <v>0.38</v>
      </c>
      <c r="O1015" s="10">
        <f t="shared" si="293"/>
        <v>0.38</v>
      </c>
      <c r="P1015" s="8">
        <f t="shared" si="294"/>
        <v>3420</v>
      </c>
      <c r="Q1015" s="8">
        <f t="shared" si="295"/>
        <v>3933</v>
      </c>
      <c r="R1015" s="8">
        <v>3841.06</v>
      </c>
      <c r="S1015" s="8">
        <v>5185.43</v>
      </c>
      <c r="T1015" s="11">
        <f t="shared" si="296"/>
        <v>0.57615888888888889</v>
      </c>
      <c r="U1015" s="7" t="s">
        <v>3000</v>
      </c>
      <c r="V1015" s="7" t="s">
        <v>3001</v>
      </c>
    </row>
    <row r="1016" spans="1:22" x14ac:dyDescent="0.25">
      <c r="A1016" s="7" t="s">
        <v>3002</v>
      </c>
      <c r="B1016" s="7" t="s">
        <v>3003</v>
      </c>
      <c r="C1016" s="7" t="s">
        <v>177</v>
      </c>
      <c r="D1016" s="7"/>
      <c r="E1016" s="7" t="s">
        <v>41</v>
      </c>
      <c r="F1016" s="8">
        <v>1000</v>
      </c>
      <c r="G1016" s="8">
        <v>1150</v>
      </c>
      <c r="H1016" s="9">
        <f>IF(OR(F1016="",F1016=0),"",MAX(F1016,IF(ISNUMBER('Нормы и нормо-часы'!K1017),ROUNDUP('Нормы и нормо-часы'!K1017/(1-$F$3),0),0)))</f>
        <v>1000</v>
      </c>
      <c r="I1016" s="9">
        <f>IF(OR(G1016="",G1016=0),"",MAX(G1016,IF(ISNUMBER('Нормы и нормо-часы'!L1017),ROUNDUP('Нормы и нормо-часы'!L1017/(1-$F$3),0),0)))</f>
        <v>1150</v>
      </c>
      <c r="J1016" s="10">
        <f t="shared" si="290"/>
        <v>0</v>
      </c>
      <c r="K1016" s="10">
        <f t="shared" si="291"/>
        <v>0</v>
      </c>
      <c r="L1016" s="8">
        <v>620</v>
      </c>
      <c r="M1016" s="8">
        <v>713</v>
      </c>
      <c r="N1016" s="10">
        <f t="shared" si="292"/>
        <v>0.38</v>
      </c>
      <c r="O1016" s="10">
        <f t="shared" si="293"/>
        <v>0.38</v>
      </c>
      <c r="P1016" s="8">
        <f t="shared" si="294"/>
        <v>380</v>
      </c>
      <c r="Q1016" s="8">
        <f t="shared" si="295"/>
        <v>437</v>
      </c>
      <c r="R1016" s="8">
        <v>1336.7</v>
      </c>
      <c r="S1016" s="8">
        <v>1804.55</v>
      </c>
      <c r="T1016" s="11">
        <f t="shared" si="296"/>
        <v>1.8045499999999999</v>
      </c>
      <c r="U1016" s="7" t="s">
        <v>3004</v>
      </c>
      <c r="V1016" s="7"/>
    </row>
    <row r="1017" spans="1:22" x14ac:dyDescent="0.25">
      <c r="A1017" s="7" t="s">
        <v>3005</v>
      </c>
      <c r="B1017" s="7" t="s">
        <v>3006</v>
      </c>
      <c r="C1017" s="7" t="s">
        <v>177</v>
      </c>
      <c r="D1017" s="7"/>
      <c r="E1017" s="7" t="s">
        <v>41</v>
      </c>
      <c r="F1017" s="8">
        <v>4000</v>
      </c>
      <c r="G1017" s="8">
        <v>4600</v>
      </c>
      <c r="H1017" s="9">
        <f>IF(OR(F1017="",F1017=0),"",MAX(F1017,IF(ISNUMBER('Нормы и нормо-часы'!K1018),ROUNDUP('Нормы и нормо-часы'!K1018/(1-$F$3),0),0)))</f>
        <v>4000</v>
      </c>
      <c r="I1017" s="9">
        <f>IF(OR(G1017="",G1017=0),"",MAX(G1017,IF(ISNUMBER('Нормы и нормо-часы'!L1018),ROUNDUP('Нормы и нормо-часы'!L1018/(1-$F$3),0),0)))</f>
        <v>4600</v>
      </c>
      <c r="J1017" s="10">
        <f t="shared" si="290"/>
        <v>0</v>
      </c>
      <c r="K1017" s="10">
        <f t="shared" si="291"/>
        <v>0</v>
      </c>
      <c r="L1017" s="8">
        <v>2480</v>
      </c>
      <c r="M1017" s="8">
        <v>2852</v>
      </c>
      <c r="N1017" s="10">
        <f t="shared" si="292"/>
        <v>0.38</v>
      </c>
      <c r="O1017" s="10">
        <f t="shared" si="293"/>
        <v>0.38</v>
      </c>
      <c r="P1017" s="8">
        <f t="shared" si="294"/>
        <v>1520</v>
      </c>
      <c r="Q1017" s="8">
        <f t="shared" si="295"/>
        <v>1748</v>
      </c>
      <c r="R1017" s="8">
        <v>2911.06</v>
      </c>
      <c r="S1017" s="8">
        <v>3929.93</v>
      </c>
      <c r="T1017" s="11">
        <f t="shared" si="296"/>
        <v>0.98248249999999993</v>
      </c>
      <c r="U1017" s="7" t="s">
        <v>3007</v>
      </c>
      <c r="V1017" s="7"/>
    </row>
    <row r="1018" spans="1:22" x14ac:dyDescent="0.25">
      <c r="A1018" s="7" t="s">
        <v>3008</v>
      </c>
      <c r="B1018" s="7" t="s">
        <v>3009</v>
      </c>
      <c r="C1018" s="7" t="s">
        <v>177</v>
      </c>
      <c r="D1018" s="7"/>
      <c r="E1018" s="7" t="s">
        <v>41</v>
      </c>
      <c r="F1018" s="8">
        <v>5000</v>
      </c>
      <c r="G1018" s="8">
        <v>5750</v>
      </c>
      <c r="H1018" s="9">
        <f>IF(OR(F1018="",F1018=0),"",MAX(F1018,IF(ISNUMBER('Нормы и нормо-часы'!K1019),ROUNDUP('Нормы и нормо-часы'!K1019/(1-$F$3),0),0)))</f>
        <v>5000</v>
      </c>
      <c r="I1018" s="9">
        <f>IF(OR(G1018="",G1018=0),"",MAX(G1018,IF(ISNUMBER('Нормы и нормо-часы'!L1019),ROUNDUP('Нормы и нормо-часы'!L1019/(1-$F$3),0),0)))</f>
        <v>5750</v>
      </c>
      <c r="J1018" s="10">
        <f t="shared" si="290"/>
        <v>0</v>
      </c>
      <c r="K1018" s="10">
        <f t="shared" si="291"/>
        <v>0</v>
      </c>
      <c r="L1018" s="8">
        <v>3100</v>
      </c>
      <c r="M1018" s="8">
        <v>3565</v>
      </c>
      <c r="N1018" s="10">
        <f t="shared" si="292"/>
        <v>0.38</v>
      </c>
      <c r="O1018" s="10">
        <f t="shared" si="293"/>
        <v>0.38</v>
      </c>
      <c r="P1018" s="8">
        <f t="shared" si="294"/>
        <v>1900</v>
      </c>
      <c r="Q1018" s="8">
        <f t="shared" si="295"/>
        <v>2185</v>
      </c>
      <c r="R1018" s="8">
        <v>3078.15</v>
      </c>
      <c r="S1018" s="8">
        <v>4155.5</v>
      </c>
      <c r="T1018" s="11">
        <f t="shared" si="296"/>
        <v>0.83109999999999995</v>
      </c>
      <c r="U1018" s="7" t="s">
        <v>3010</v>
      </c>
      <c r="V1018" s="7"/>
    </row>
    <row r="1019" spans="1:22" x14ac:dyDescent="0.25">
      <c r="A1019" s="7" t="s">
        <v>3011</v>
      </c>
      <c r="B1019" s="7" t="s">
        <v>3012</v>
      </c>
      <c r="C1019" s="7" t="s">
        <v>177</v>
      </c>
      <c r="D1019" s="7"/>
      <c r="E1019" s="7" t="s">
        <v>41</v>
      </c>
      <c r="F1019" s="8">
        <v>6000</v>
      </c>
      <c r="G1019" s="8">
        <v>6900</v>
      </c>
      <c r="H1019" s="9">
        <f>IF(OR(F1019="",F1019=0),"",MAX(F1019,IF(ISNUMBER('Нормы и нормо-часы'!K1020),ROUNDUP('Нормы и нормо-часы'!K1020/(1-$F$3),0),0)))</f>
        <v>6000</v>
      </c>
      <c r="I1019" s="9">
        <f>IF(OR(G1019="",G1019=0),"",MAX(G1019,IF(ISNUMBER('Нормы и нормо-часы'!L1020),ROUNDUP('Нормы и нормо-часы'!L1020/(1-$F$3),0),0)))</f>
        <v>6900</v>
      </c>
      <c r="J1019" s="10">
        <f t="shared" si="290"/>
        <v>0</v>
      </c>
      <c r="K1019" s="10">
        <f t="shared" si="291"/>
        <v>0</v>
      </c>
      <c r="L1019" s="8">
        <v>3720</v>
      </c>
      <c r="M1019" s="8">
        <v>4278</v>
      </c>
      <c r="N1019" s="10">
        <f t="shared" si="292"/>
        <v>0.38</v>
      </c>
      <c r="O1019" s="10">
        <f t="shared" si="293"/>
        <v>0.38</v>
      </c>
      <c r="P1019" s="8">
        <f t="shared" si="294"/>
        <v>2280</v>
      </c>
      <c r="Q1019" s="8">
        <f t="shared" si="295"/>
        <v>2622</v>
      </c>
      <c r="R1019" s="8">
        <v>3276.54</v>
      </c>
      <c r="S1019" s="8">
        <v>4423.33</v>
      </c>
      <c r="T1019" s="11">
        <f t="shared" si="296"/>
        <v>0.73722166666666666</v>
      </c>
      <c r="U1019" s="7" t="s">
        <v>3010</v>
      </c>
      <c r="V1019" s="7"/>
    </row>
    <row r="1020" spans="1:22" x14ac:dyDescent="0.25">
      <c r="A1020" s="7" t="s">
        <v>3013</v>
      </c>
      <c r="B1020" s="7" t="s">
        <v>3014</v>
      </c>
      <c r="C1020" s="7" t="s">
        <v>177</v>
      </c>
      <c r="D1020" s="7"/>
      <c r="E1020" s="7" t="s">
        <v>468</v>
      </c>
      <c r="F1020" s="8">
        <v>800</v>
      </c>
      <c r="G1020" s="8">
        <v>920</v>
      </c>
      <c r="H1020" s="9">
        <f>IF(OR(F1020="",F1020=0),"",MAX(F1020,IF(ISNUMBER('Нормы и нормо-часы'!K1021),ROUNDUP('Нормы и нормо-часы'!K1021/(1-$F$3),0),0)))</f>
        <v>800</v>
      </c>
      <c r="I1020" s="9">
        <f>IF(OR(G1020="",G1020=0),"",MAX(G1020,IF(ISNUMBER('Нормы и нормо-часы'!L1021),ROUNDUP('Нормы и нормо-часы'!L1021/(1-$F$3),0),0)))</f>
        <v>920</v>
      </c>
      <c r="J1020" s="10">
        <f t="shared" si="290"/>
        <v>0</v>
      </c>
      <c r="K1020" s="10">
        <f t="shared" si="291"/>
        <v>0</v>
      </c>
      <c r="L1020" s="8">
        <v>496</v>
      </c>
      <c r="M1020" s="8">
        <v>570</v>
      </c>
      <c r="N1020" s="10">
        <f t="shared" si="292"/>
        <v>0.38</v>
      </c>
      <c r="O1020" s="10">
        <f t="shared" si="293"/>
        <v>0.38043478260869568</v>
      </c>
      <c r="P1020" s="8">
        <f t="shared" si="294"/>
        <v>304</v>
      </c>
      <c r="Q1020" s="8">
        <f t="shared" si="295"/>
        <v>350</v>
      </c>
      <c r="R1020" s="8">
        <v>990.15</v>
      </c>
      <c r="S1020" s="8">
        <v>1336.7</v>
      </c>
      <c r="T1020" s="11">
        <f t="shared" si="296"/>
        <v>1.6708750000000001</v>
      </c>
      <c r="U1020" s="7" t="s">
        <v>3015</v>
      </c>
      <c r="V1020" s="7" t="s">
        <v>3016</v>
      </c>
    </row>
    <row r="1021" spans="1:22" x14ac:dyDescent="0.25">
      <c r="A1021" s="7" t="s">
        <v>3017</v>
      </c>
      <c r="B1021" s="7" t="s">
        <v>3018</v>
      </c>
      <c r="C1021" s="7" t="s">
        <v>177</v>
      </c>
      <c r="D1021" s="7"/>
      <c r="E1021" s="7" t="s">
        <v>468</v>
      </c>
      <c r="F1021" s="8">
        <v>1500</v>
      </c>
      <c r="G1021" s="8">
        <v>1725</v>
      </c>
      <c r="H1021" s="9">
        <f>IF(OR(F1021="",F1021=0),"",MAX(F1021,IF(ISNUMBER('Нормы и нормо-часы'!K1022),ROUNDUP('Нормы и нормо-часы'!K1022/(1-$F$3),0),0)))</f>
        <v>1500</v>
      </c>
      <c r="I1021" s="9">
        <f>IF(OR(G1021="",G1021=0),"",MAX(G1021,IF(ISNUMBER('Нормы и нормо-часы'!L1022),ROUNDUP('Нормы и нормо-часы'!L1022/(1-$F$3),0),0)))</f>
        <v>1725</v>
      </c>
      <c r="J1021" s="10">
        <f t="shared" ref="J1021:J1035" si="297">IF(OR(F1021="",F1021=0),"",H1021/F1021-1)</f>
        <v>0</v>
      </c>
      <c r="K1021" s="10">
        <f t="shared" ref="K1021:K1035" si="298">IF(OR(G1021="",G1021=0),"",I1021/G1021-1)</f>
        <v>0</v>
      </c>
      <c r="L1021" s="8">
        <v>750</v>
      </c>
      <c r="M1021" s="8">
        <v>862</v>
      </c>
      <c r="N1021" s="10">
        <f t="shared" ref="N1021:N1035" si="299">IF(OR(H1021="",H1021=0),"",(H1021-L1021)/H1021)</f>
        <v>0.5</v>
      </c>
      <c r="O1021" s="10">
        <f t="shared" ref="O1021:O1035" si="300">IF(OR(I1021="",I1021=0),"",(I1021-M1021)/I1021)</f>
        <v>0.50028985507246382</v>
      </c>
      <c r="P1021" s="8">
        <f t="shared" ref="P1021:P1035" si="301">IF(H1021="","",H1021-L1021)</f>
        <v>750</v>
      </c>
      <c r="Q1021" s="8">
        <f t="shared" ref="Q1021:Q1035" si="302">IF(I1021="","",I1021-M1021)</f>
        <v>863</v>
      </c>
      <c r="R1021" s="8">
        <v>1071.05</v>
      </c>
      <c r="S1021" s="8">
        <v>1445.92</v>
      </c>
      <c r="T1021" s="11">
        <f t="shared" ref="T1021:T1052" si="303">IF(OR(S1021="",F1021="",F1021=0),"",S1021/F1021)</f>
        <v>0.96394666666666673</v>
      </c>
      <c r="U1021" s="7" t="s">
        <v>3019</v>
      </c>
      <c r="V1021" s="7" t="s">
        <v>3020</v>
      </c>
    </row>
    <row r="1022" spans="1:22" x14ac:dyDescent="0.25">
      <c r="A1022" s="7" t="s">
        <v>3021</v>
      </c>
      <c r="B1022" s="7" t="s">
        <v>3022</v>
      </c>
      <c r="C1022" s="7" t="s">
        <v>177</v>
      </c>
      <c r="D1022" s="7"/>
      <c r="E1022" s="7" t="s">
        <v>468</v>
      </c>
      <c r="F1022" s="8">
        <v>7000</v>
      </c>
      <c r="G1022" s="8">
        <v>8050</v>
      </c>
      <c r="H1022" s="9">
        <f>IF(OR(F1022="",F1022=0),"",MAX(F1022,IF(ISNUMBER('Нормы и нормо-часы'!K1023),ROUNDUP('Нормы и нормо-часы'!K1023/(1-$F$3),0),0)))</f>
        <v>7000</v>
      </c>
      <c r="I1022" s="9">
        <f>IF(OR(G1022="",G1022=0),"",MAX(G1022,IF(ISNUMBER('Нормы и нормо-часы'!L1023),ROUNDUP('Нормы и нормо-часы'!L1023/(1-$F$3),0),0)))</f>
        <v>8050</v>
      </c>
      <c r="J1022" s="10">
        <f t="shared" si="297"/>
        <v>0</v>
      </c>
      <c r="K1022" s="10">
        <f t="shared" si="298"/>
        <v>0</v>
      </c>
      <c r="L1022" s="8">
        <v>4340</v>
      </c>
      <c r="M1022" s="8">
        <v>4991</v>
      </c>
      <c r="N1022" s="10">
        <f t="shared" si="299"/>
        <v>0.38</v>
      </c>
      <c r="O1022" s="10">
        <f t="shared" si="300"/>
        <v>0.38</v>
      </c>
      <c r="P1022" s="8">
        <f t="shared" si="301"/>
        <v>2660</v>
      </c>
      <c r="Q1022" s="8">
        <f t="shared" si="302"/>
        <v>3059</v>
      </c>
      <c r="R1022" s="8">
        <v>6298.32</v>
      </c>
      <c r="S1022" s="8">
        <v>8502.73</v>
      </c>
      <c r="T1022" s="11">
        <f t="shared" si="303"/>
        <v>1.2146757142857143</v>
      </c>
      <c r="U1022" s="7" t="s">
        <v>3023</v>
      </c>
      <c r="V1022" s="7" t="s">
        <v>3024</v>
      </c>
    </row>
    <row r="1023" spans="1:22" x14ac:dyDescent="0.25">
      <c r="A1023" s="12" t="s">
        <v>3025</v>
      </c>
      <c r="B1023" s="12" t="s">
        <v>3026</v>
      </c>
      <c r="C1023" s="12" t="s">
        <v>177</v>
      </c>
      <c r="D1023" s="12" t="s">
        <v>58</v>
      </c>
      <c r="E1023" s="7" t="s">
        <v>468</v>
      </c>
      <c r="F1023" s="8">
        <v>800</v>
      </c>
      <c r="G1023" s="8">
        <v>920</v>
      </c>
      <c r="H1023" s="9">
        <f>IF(OR(F1023="",F1023=0),"",MAX(F1023,IF(ISNUMBER('Нормы и нормо-часы'!K1024),ROUNDUP('Нормы и нормо-часы'!K1024/(1-$F$3),0),0)))</f>
        <v>800</v>
      </c>
      <c r="I1023" s="9">
        <f>IF(OR(G1023="",G1023=0),"",MAX(G1023,IF(ISNUMBER('Нормы и нормо-часы'!L1024),ROUNDUP('Нормы и нормо-часы'!L1024/(1-$F$3),0),0)))</f>
        <v>920</v>
      </c>
      <c r="J1023" s="10">
        <f t="shared" si="297"/>
        <v>0</v>
      </c>
      <c r="K1023" s="10">
        <f t="shared" si="298"/>
        <v>0</v>
      </c>
      <c r="L1023" s="8">
        <v>496</v>
      </c>
      <c r="M1023" s="8">
        <v>570</v>
      </c>
      <c r="N1023" s="10">
        <f t="shared" si="299"/>
        <v>0.38</v>
      </c>
      <c r="O1023" s="10">
        <f t="shared" si="300"/>
        <v>0.38043478260869568</v>
      </c>
      <c r="P1023" s="8">
        <f t="shared" si="301"/>
        <v>304</v>
      </c>
      <c r="Q1023" s="8">
        <f t="shared" si="302"/>
        <v>350</v>
      </c>
      <c r="R1023" s="8"/>
      <c r="S1023" s="8"/>
      <c r="T1023" s="11" t="str">
        <f t="shared" si="303"/>
        <v/>
      </c>
      <c r="U1023" s="7" t="s">
        <v>3027</v>
      </c>
      <c r="V1023" s="7"/>
    </row>
    <row r="1024" spans="1:22" x14ac:dyDescent="0.25">
      <c r="A1024" s="12" t="s">
        <v>3028</v>
      </c>
      <c r="B1024" s="12" t="s">
        <v>3029</v>
      </c>
      <c r="C1024" s="12" t="s">
        <v>50</v>
      </c>
      <c r="D1024" s="12" t="s">
        <v>58</v>
      </c>
      <c r="E1024" s="7" t="s">
        <v>41</v>
      </c>
      <c r="F1024" s="8">
        <v>300</v>
      </c>
      <c r="G1024" s="8">
        <v>345</v>
      </c>
      <c r="H1024" s="9">
        <f>IF(OR(F1024="",F1024=0),"",MAX(F1024,IF(ISNUMBER('Нормы и нормо-часы'!K1025),ROUNDUP('Нормы и нормо-часы'!K1025/(1-$F$3),0),0)))</f>
        <v>360</v>
      </c>
      <c r="I1024" s="9">
        <f>IF(OR(G1024="",G1024=0),"",MAX(G1024,IF(ISNUMBER('Нормы и нормо-часы'!L1025),ROUNDUP('Нормы и нормо-часы'!L1025/(1-$F$3),0),0)))</f>
        <v>432</v>
      </c>
      <c r="J1024" s="10">
        <f t="shared" si="297"/>
        <v>0.19999999999999996</v>
      </c>
      <c r="K1024" s="10">
        <f t="shared" si="298"/>
        <v>0.25217391304347836</v>
      </c>
      <c r="L1024" s="8">
        <v>180</v>
      </c>
      <c r="M1024" s="8">
        <v>207</v>
      </c>
      <c r="N1024" s="10">
        <f t="shared" si="299"/>
        <v>0.5</v>
      </c>
      <c r="O1024" s="10">
        <f t="shared" si="300"/>
        <v>0.52083333333333337</v>
      </c>
      <c r="P1024" s="8">
        <f t="shared" si="301"/>
        <v>180</v>
      </c>
      <c r="Q1024" s="8">
        <f t="shared" si="302"/>
        <v>225</v>
      </c>
      <c r="R1024" s="8"/>
      <c r="S1024" s="8"/>
      <c r="T1024" s="11" t="str">
        <f t="shared" si="303"/>
        <v/>
      </c>
      <c r="U1024" s="7" t="s">
        <v>3030</v>
      </c>
      <c r="V1024" s="7"/>
    </row>
    <row r="1025" spans="1:22" x14ac:dyDescent="0.25">
      <c r="A1025" s="12" t="s">
        <v>3031</v>
      </c>
      <c r="B1025" s="12" t="s">
        <v>3032</v>
      </c>
      <c r="C1025" s="12" t="s">
        <v>177</v>
      </c>
      <c r="D1025" s="12" t="s">
        <v>58</v>
      </c>
      <c r="E1025" s="7" t="s">
        <v>468</v>
      </c>
      <c r="F1025" s="8">
        <v>1200</v>
      </c>
      <c r="G1025" s="8">
        <v>1380</v>
      </c>
      <c r="H1025" s="9">
        <f>IF(OR(F1025="",F1025=0),"",MAX(F1025,IF(ISNUMBER('Нормы и нормо-часы'!K1026),ROUNDUP('Нормы и нормо-часы'!K1026/(1-$F$3),0),0)))</f>
        <v>1200</v>
      </c>
      <c r="I1025" s="9">
        <f>IF(OR(G1025="",G1025=0),"",MAX(G1025,IF(ISNUMBER('Нормы и нормо-часы'!L1026),ROUNDUP('Нормы и нормо-часы'!L1026/(1-$F$3),0),0)))</f>
        <v>1380</v>
      </c>
      <c r="J1025" s="10">
        <f t="shared" si="297"/>
        <v>0</v>
      </c>
      <c r="K1025" s="10">
        <f t="shared" si="298"/>
        <v>0</v>
      </c>
      <c r="L1025" s="8">
        <v>744</v>
      </c>
      <c r="M1025" s="8">
        <v>856</v>
      </c>
      <c r="N1025" s="10">
        <f t="shared" si="299"/>
        <v>0.38</v>
      </c>
      <c r="O1025" s="10">
        <f t="shared" si="300"/>
        <v>0.37971014492753624</v>
      </c>
      <c r="P1025" s="8">
        <f t="shared" si="301"/>
        <v>456</v>
      </c>
      <c r="Q1025" s="8">
        <f t="shared" si="302"/>
        <v>524</v>
      </c>
      <c r="R1025" s="8"/>
      <c r="S1025" s="8"/>
      <c r="T1025" s="11" t="str">
        <f t="shared" si="303"/>
        <v/>
      </c>
      <c r="U1025" s="7" t="s">
        <v>3033</v>
      </c>
      <c r="V1025" s="7"/>
    </row>
    <row r="1026" spans="1:22" x14ac:dyDescent="0.25">
      <c r="A1026" s="12" t="s">
        <v>3034</v>
      </c>
      <c r="B1026" s="12" t="s">
        <v>3035</v>
      </c>
      <c r="C1026" s="12" t="s">
        <v>177</v>
      </c>
      <c r="D1026" s="12" t="s">
        <v>58</v>
      </c>
      <c r="E1026" s="7" t="s">
        <v>468</v>
      </c>
      <c r="F1026" s="8">
        <v>3500</v>
      </c>
      <c r="G1026" s="8">
        <v>4025</v>
      </c>
      <c r="H1026" s="9">
        <f>IF(OR(F1026="",F1026=0),"",MAX(F1026,IF(ISNUMBER('Нормы и нормо-часы'!K1027),ROUNDUP('Нормы и нормо-часы'!K1027/(1-$F$3),0),0)))</f>
        <v>3500</v>
      </c>
      <c r="I1026" s="9">
        <f>IF(OR(G1026="",G1026=0),"",MAX(G1026,IF(ISNUMBER('Нормы и нормо-часы'!L1027),ROUNDUP('Нормы и нормо-часы'!L1027/(1-$F$3),0),0)))</f>
        <v>4025</v>
      </c>
      <c r="J1026" s="10">
        <f t="shared" si="297"/>
        <v>0</v>
      </c>
      <c r="K1026" s="10">
        <f t="shared" si="298"/>
        <v>0</v>
      </c>
      <c r="L1026" s="8">
        <v>2170</v>
      </c>
      <c r="M1026" s="8">
        <v>2495</v>
      </c>
      <c r="N1026" s="10">
        <f t="shared" si="299"/>
        <v>0.38</v>
      </c>
      <c r="O1026" s="10">
        <f t="shared" si="300"/>
        <v>0.38012422360248449</v>
      </c>
      <c r="P1026" s="8">
        <f t="shared" si="301"/>
        <v>1330</v>
      </c>
      <c r="Q1026" s="8">
        <f t="shared" si="302"/>
        <v>1530</v>
      </c>
      <c r="R1026" s="8"/>
      <c r="S1026" s="8"/>
      <c r="T1026" s="11" t="str">
        <f t="shared" si="303"/>
        <v/>
      </c>
      <c r="U1026" s="7" t="s">
        <v>3036</v>
      </c>
      <c r="V1026" s="7"/>
    </row>
    <row r="1027" spans="1:22" x14ac:dyDescent="0.25">
      <c r="A1027" s="12" t="s">
        <v>3037</v>
      </c>
      <c r="B1027" s="12" t="s">
        <v>3038</v>
      </c>
      <c r="C1027" s="12" t="s">
        <v>3039</v>
      </c>
      <c r="D1027" s="12" t="s">
        <v>58</v>
      </c>
      <c r="E1027" s="7" t="s">
        <v>468</v>
      </c>
      <c r="F1027" s="8">
        <v>15000</v>
      </c>
      <c r="G1027" s="8">
        <v>17250</v>
      </c>
      <c r="H1027" s="9">
        <f>IF(OR(F1027="",F1027=0),"",MAX(F1027,IF(ISNUMBER('Нормы и нормо-часы'!K1028),ROUNDUP('Нормы и нормо-часы'!K1028/(1-$F$3),0),0)))</f>
        <v>15000</v>
      </c>
      <c r="I1027" s="9">
        <f>IF(OR(G1027="",G1027=0),"",MAX(G1027,IF(ISNUMBER('Нормы и нормо-часы'!L1028),ROUNDUP('Нормы и нормо-часы'!L1028/(1-$F$3),0),0)))</f>
        <v>17250</v>
      </c>
      <c r="J1027" s="10">
        <f t="shared" si="297"/>
        <v>0</v>
      </c>
      <c r="K1027" s="10">
        <f t="shared" si="298"/>
        <v>0</v>
      </c>
      <c r="L1027" s="8">
        <v>9300</v>
      </c>
      <c r="M1027" s="8">
        <v>10695</v>
      </c>
      <c r="N1027" s="10">
        <f t="shared" si="299"/>
        <v>0.38</v>
      </c>
      <c r="O1027" s="10">
        <f t="shared" si="300"/>
        <v>0.38</v>
      </c>
      <c r="P1027" s="8">
        <f t="shared" si="301"/>
        <v>5700</v>
      </c>
      <c r="Q1027" s="8">
        <f t="shared" si="302"/>
        <v>6555</v>
      </c>
      <c r="R1027" s="8"/>
      <c r="S1027" s="8"/>
      <c r="T1027" s="11" t="str">
        <f t="shared" si="303"/>
        <v/>
      </c>
      <c r="U1027" s="7" t="s">
        <v>3040</v>
      </c>
      <c r="V1027" s="7"/>
    </row>
    <row r="1028" spans="1:22" x14ac:dyDescent="0.25">
      <c r="A1028" s="12" t="s">
        <v>3041</v>
      </c>
      <c r="B1028" s="12" t="s">
        <v>3042</v>
      </c>
      <c r="C1028" s="12" t="s">
        <v>1214</v>
      </c>
      <c r="D1028" s="12" t="s">
        <v>58</v>
      </c>
      <c r="E1028" s="7" t="s">
        <v>468</v>
      </c>
      <c r="F1028" s="8">
        <v>45000</v>
      </c>
      <c r="G1028" s="8">
        <v>54000</v>
      </c>
      <c r="H1028" s="9">
        <f>IF(OR(F1028="",F1028=0),"",MAX(F1028,IF(ISNUMBER('Нормы и нормо-часы'!K1029),ROUNDUP('Нормы и нормо-часы'!K1029/(1-$F$3),0),0)))</f>
        <v>45000</v>
      </c>
      <c r="I1028" s="9">
        <f>IF(OR(G1028="",G1028=0),"",MAX(G1028,IF(ISNUMBER('Нормы и нормо-часы'!L1029),ROUNDUP('Нормы и нормо-часы'!L1029/(1-$F$3),0),0)))</f>
        <v>54000</v>
      </c>
      <c r="J1028" s="10">
        <f t="shared" si="297"/>
        <v>0</v>
      </c>
      <c r="K1028" s="10">
        <f t="shared" si="298"/>
        <v>0</v>
      </c>
      <c r="L1028" s="8">
        <v>27900</v>
      </c>
      <c r="M1028" s="8">
        <v>33480</v>
      </c>
      <c r="N1028" s="10">
        <f t="shared" si="299"/>
        <v>0.38</v>
      </c>
      <c r="O1028" s="10">
        <f t="shared" si="300"/>
        <v>0.38</v>
      </c>
      <c r="P1028" s="8">
        <f t="shared" si="301"/>
        <v>17100</v>
      </c>
      <c r="Q1028" s="8">
        <f t="shared" si="302"/>
        <v>20520</v>
      </c>
      <c r="R1028" s="8"/>
      <c r="S1028" s="8"/>
      <c r="T1028" s="11" t="str">
        <f t="shared" si="303"/>
        <v/>
      </c>
      <c r="U1028" s="7" t="s">
        <v>3043</v>
      </c>
      <c r="V1028" s="7" t="s">
        <v>3044</v>
      </c>
    </row>
    <row r="1029" spans="1:22" x14ac:dyDescent="0.25">
      <c r="A1029" s="12" t="s">
        <v>3045</v>
      </c>
      <c r="B1029" s="12" t="s">
        <v>3046</v>
      </c>
      <c r="C1029" s="12" t="s">
        <v>177</v>
      </c>
      <c r="D1029" s="12" t="s">
        <v>58</v>
      </c>
      <c r="E1029" s="7" t="s">
        <v>468</v>
      </c>
      <c r="F1029" s="8">
        <v>1800</v>
      </c>
      <c r="G1029" s="8">
        <v>2070</v>
      </c>
      <c r="H1029" s="9">
        <f>IF(OR(F1029="",F1029=0),"",MAX(F1029,IF(ISNUMBER('Нормы и нормо-часы'!K1030),ROUNDUP('Нормы и нормо-часы'!K1030/(1-$F$3),0),0)))</f>
        <v>1800</v>
      </c>
      <c r="I1029" s="9">
        <f>IF(OR(G1029="",G1029=0),"",MAX(G1029,IF(ISNUMBER('Нормы и нормо-часы'!L1030),ROUNDUP('Нормы и нормо-часы'!L1030/(1-$F$3),0),0)))</f>
        <v>2070</v>
      </c>
      <c r="J1029" s="10">
        <f t="shared" si="297"/>
        <v>0</v>
      </c>
      <c r="K1029" s="10">
        <f t="shared" si="298"/>
        <v>0</v>
      </c>
      <c r="L1029" s="8">
        <v>1116</v>
      </c>
      <c r="M1029" s="8">
        <v>1283</v>
      </c>
      <c r="N1029" s="10">
        <f t="shared" si="299"/>
        <v>0.38</v>
      </c>
      <c r="O1029" s="10">
        <f t="shared" si="300"/>
        <v>0.38019323671497585</v>
      </c>
      <c r="P1029" s="8">
        <f t="shared" si="301"/>
        <v>684</v>
      </c>
      <c r="Q1029" s="8">
        <f t="shared" si="302"/>
        <v>787</v>
      </c>
      <c r="R1029" s="8"/>
      <c r="S1029" s="8"/>
      <c r="T1029" s="11" t="str">
        <f t="shared" si="303"/>
        <v/>
      </c>
      <c r="U1029" s="7" t="s">
        <v>100</v>
      </c>
      <c r="V1029" s="7"/>
    </row>
    <row r="1030" spans="1:22" x14ac:dyDescent="0.25">
      <c r="A1030" s="12" t="s">
        <v>3047</v>
      </c>
      <c r="B1030" s="12" t="s">
        <v>3048</v>
      </c>
      <c r="C1030" s="12" t="s">
        <v>3049</v>
      </c>
      <c r="D1030" s="12" t="s">
        <v>58</v>
      </c>
      <c r="E1030" s="7" t="s">
        <v>468</v>
      </c>
      <c r="F1030" s="8">
        <v>1200</v>
      </c>
      <c r="G1030" s="8">
        <v>1380</v>
      </c>
      <c r="H1030" s="9">
        <f>IF(OR(F1030="",F1030=0),"",MAX(F1030,IF(ISNUMBER('Нормы и нормо-часы'!K1031),ROUNDUP('Нормы и нормо-часы'!K1031/(1-$F$3),0),0)))</f>
        <v>1200</v>
      </c>
      <c r="I1030" s="9">
        <f>IF(OR(G1030="",G1030=0),"",MAX(G1030,IF(ISNUMBER('Нормы и нормо-часы'!L1031),ROUNDUP('Нормы и нормо-часы'!L1031/(1-$F$3),0),0)))</f>
        <v>1380</v>
      </c>
      <c r="J1030" s="10">
        <f t="shared" si="297"/>
        <v>0</v>
      </c>
      <c r="K1030" s="10">
        <f t="shared" si="298"/>
        <v>0</v>
      </c>
      <c r="L1030" s="8">
        <v>744</v>
      </c>
      <c r="M1030" s="8">
        <v>856</v>
      </c>
      <c r="N1030" s="10">
        <f t="shared" si="299"/>
        <v>0.38</v>
      </c>
      <c r="O1030" s="10">
        <f t="shared" si="300"/>
        <v>0.37971014492753624</v>
      </c>
      <c r="P1030" s="8">
        <f t="shared" si="301"/>
        <v>456</v>
      </c>
      <c r="Q1030" s="8">
        <f t="shared" si="302"/>
        <v>524</v>
      </c>
      <c r="R1030" s="8"/>
      <c r="S1030" s="8"/>
      <c r="T1030" s="11" t="str">
        <f t="shared" si="303"/>
        <v/>
      </c>
      <c r="U1030" s="7" t="s">
        <v>100</v>
      </c>
      <c r="V1030" s="7"/>
    </row>
    <row r="1031" spans="1:22" x14ac:dyDescent="0.25">
      <c r="A1031" s="12" t="s">
        <v>3050</v>
      </c>
      <c r="B1031" s="12" t="s">
        <v>3051</v>
      </c>
      <c r="C1031" s="12" t="s">
        <v>177</v>
      </c>
      <c r="D1031" s="12" t="s">
        <v>58</v>
      </c>
      <c r="E1031" s="7" t="s">
        <v>468</v>
      </c>
      <c r="F1031" s="8">
        <v>900</v>
      </c>
      <c r="G1031" s="8">
        <v>1035</v>
      </c>
      <c r="H1031" s="9">
        <f>IF(OR(F1031="",F1031=0),"",MAX(F1031,IF(ISNUMBER('Нормы и нормо-часы'!K1032),ROUNDUP('Нормы и нормо-часы'!K1032/(1-$F$3),0),0)))</f>
        <v>900</v>
      </c>
      <c r="I1031" s="9">
        <f>IF(OR(G1031="",G1031=0),"",MAX(G1031,IF(ISNUMBER('Нормы и нормо-часы'!L1032),ROUNDUP('Нормы и нормо-часы'!L1032/(1-$F$3),0),0)))</f>
        <v>1035</v>
      </c>
      <c r="J1031" s="10">
        <f t="shared" si="297"/>
        <v>0</v>
      </c>
      <c r="K1031" s="10">
        <f t="shared" si="298"/>
        <v>0</v>
      </c>
      <c r="L1031" s="8">
        <v>558</v>
      </c>
      <c r="M1031" s="8">
        <v>642</v>
      </c>
      <c r="N1031" s="10">
        <f t="shared" si="299"/>
        <v>0.38</v>
      </c>
      <c r="O1031" s="10">
        <f t="shared" si="300"/>
        <v>0.37971014492753624</v>
      </c>
      <c r="P1031" s="8">
        <f t="shared" si="301"/>
        <v>342</v>
      </c>
      <c r="Q1031" s="8">
        <f t="shared" si="302"/>
        <v>393</v>
      </c>
      <c r="R1031" s="8"/>
      <c r="S1031" s="8"/>
      <c r="T1031" s="11" t="str">
        <f t="shared" si="303"/>
        <v/>
      </c>
      <c r="U1031" s="7" t="s">
        <v>3052</v>
      </c>
      <c r="V1031" s="7"/>
    </row>
    <row r="1032" spans="1:22" x14ac:dyDescent="0.25">
      <c r="A1032" s="12" t="s">
        <v>3053</v>
      </c>
      <c r="B1032" s="12" t="s">
        <v>3054</v>
      </c>
      <c r="C1032" s="12" t="s">
        <v>177</v>
      </c>
      <c r="D1032" s="12" t="s">
        <v>58</v>
      </c>
      <c r="E1032" s="7" t="s">
        <v>468</v>
      </c>
      <c r="F1032" s="8">
        <v>6000</v>
      </c>
      <c r="G1032" s="8">
        <v>6900</v>
      </c>
      <c r="H1032" s="9">
        <f>IF(OR(F1032="",F1032=0),"",MAX(F1032,IF(ISNUMBER('Нормы и нормо-часы'!K1033),ROUNDUP('Нормы и нормо-часы'!K1033/(1-$F$3),0),0)))</f>
        <v>6000</v>
      </c>
      <c r="I1032" s="9">
        <f>IF(OR(G1032="",G1032=0),"",MAX(G1032,IF(ISNUMBER('Нормы и нормо-часы'!L1033),ROUNDUP('Нормы и нормо-часы'!L1033/(1-$F$3),0),0)))</f>
        <v>6900</v>
      </c>
      <c r="J1032" s="10">
        <f t="shared" si="297"/>
        <v>0</v>
      </c>
      <c r="K1032" s="10">
        <f t="shared" si="298"/>
        <v>0</v>
      </c>
      <c r="L1032" s="8">
        <v>3720</v>
      </c>
      <c r="M1032" s="8">
        <v>4278</v>
      </c>
      <c r="N1032" s="10">
        <f t="shared" si="299"/>
        <v>0.38</v>
      </c>
      <c r="O1032" s="10">
        <f t="shared" si="300"/>
        <v>0.38</v>
      </c>
      <c r="P1032" s="8">
        <f t="shared" si="301"/>
        <v>2280</v>
      </c>
      <c r="Q1032" s="8">
        <f t="shared" si="302"/>
        <v>2622</v>
      </c>
      <c r="R1032" s="8"/>
      <c r="S1032" s="8"/>
      <c r="T1032" s="11" t="str">
        <f t="shared" si="303"/>
        <v/>
      </c>
      <c r="U1032" s="7" t="s">
        <v>3055</v>
      </c>
      <c r="V1032" s="7"/>
    </row>
    <row r="1033" spans="1:22" x14ac:dyDescent="0.25">
      <c r="A1033" s="12" t="s">
        <v>3056</v>
      </c>
      <c r="B1033" s="12" t="s">
        <v>3057</v>
      </c>
      <c r="C1033" s="12" t="s">
        <v>177</v>
      </c>
      <c r="D1033" s="12" t="s">
        <v>58</v>
      </c>
      <c r="E1033" s="7" t="s">
        <v>468</v>
      </c>
      <c r="F1033" s="8">
        <v>12000</v>
      </c>
      <c r="G1033" s="8">
        <v>13800</v>
      </c>
      <c r="H1033" s="9">
        <f>IF(OR(F1033="",F1033=0),"",MAX(F1033,IF(ISNUMBER('Нормы и нормо-часы'!K1034),ROUNDUP('Нормы и нормо-часы'!K1034/(1-$F$3),0),0)))</f>
        <v>12000</v>
      </c>
      <c r="I1033" s="9">
        <f>IF(OR(G1033="",G1033=0),"",MAX(G1033,IF(ISNUMBER('Нормы и нормо-часы'!L1034),ROUNDUP('Нормы и нормо-часы'!L1034/(1-$F$3),0),0)))</f>
        <v>13800</v>
      </c>
      <c r="J1033" s="10">
        <f t="shared" si="297"/>
        <v>0</v>
      </c>
      <c r="K1033" s="10">
        <f t="shared" si="298"/>
        <v>0</v>
      </c>
      <c r="L1033" s="8">
        <v>7440</v>
      </c>
      <c r="M1033" s="8">
        <v>8556</v>
      </c>
      <c r="N1033" s="10">
        <f t="shared" si="299"/>
        <v>0.38</v>
      </c>
      <c r="O1033" s="10">
        <f t="shared" si="300"/>
        <v>0.38</v>
      </c>
      <c r="P1033" s="8">
        <f t="shared" si="301"/>
        <v>4560</v>
      </c>
      <c r="Q1033" s="8">
        <f t="shared" si="302"/>
        <v>5244</v>
      </c>
      <c r="R1033" s="8"/>
      <c r="S1033" s="8"/>
      <c r="T1033" s="11" t="str">
        <f t="shared" si="303"/>
        <v/>
      </c>
      <c r="U1033" s="7" t="s">
        <v>3055</v>
      </c>
      <c r="V1033" s="7"/>
    </row>
    <row r="1034" spans="1:22" x14ac:dyDescent="0.25">
      <c r="A1034" s="12" t="s">
        <v>3058</v>
      </c>
      <c r="B1034" s="12" t="s">
        <v>3059</v>
      </c>
      <c r="C1034" s="12" t="s">
        <v>54</v>
      </c>
      <c r="D1034" s="12" t="s">
        <v>58</v>
      </c>
      <c r="E1034" s="7" t="s">
        <v>279</v>
      </c>
      <c r="F1034" s="8">
        <v>300</v>
      </c>
      <c r="G1034" s="8">
        <v>345</v>
      </c>
      <c r="H1034" s="9">
        <f>IF(OR(F1034="",F1034=0),"",MAX(F1034,IF(ISNUMBER('Нормы и нормо-часы'!K1035),ROUNDUP('Нормы и нормо-часы'!K1035/(1-$F$3),0),0)))</f>
        <v>351</v>
      </c>
      <c r="I1034" s="9">
        <f>IF(OR(G1034="",G1034=0),"",MAX(G1034,IF(ISNUMBER('Нормы и нормо-часы'!L1035),ROUNDUP('Нормы и нормо-часы'!L1035/(1-$F$3),0),0)))</f>
        <v>420</v>
      </c>
      <c r="J1034" s="10">
        <f t="shared" si="297"/>
        <v>0.16999999999999993</v>
      </c>
      <c r="K1034" s="10">
        <f t="shared" si="298"/>
        <v>0.21739130434782616</v>
      </c>
      <c r="L1034" s="8">
        <v>186</v>
      </c>
      <c r="M1034" s="8">
        <v>214</v>
      </c>
      <c r="N1034" s="10">
        <f t="shared" si="299"/>
        <v>0.47008547008547008</v>
      </c>
      <c r="O1034" s="10">
        <f t="shared" si="300"/>
        <v>0.49047619047619045</v>
      </c>
      <c r="P1034" s="8">
        <f t="shared" si="301"/>
        <v>165</v>
      </c>
      <c r="Q1034" s="8">
        <f t="shared" si="302"/>
        <v>206</v>
      </c>
      <c r="R1034" s="8"/>
      <c r="S1034" s="8"/>
      <c r="T1034" s="11" t="str">
        <f t="shared" si="303"/>
        <v/>
      </c>
      <c r="U1034" s="7" t="s">
        <v>100</v>
      </c>
      <c r="V1034" s="7"/>
    </row>
    <row r="1035" spans="1:22" x14ac:dyDescent="0.25">
      <c r="A1035" s="12" t="s">
        <v>3060</v>
      </c>
      <c r="B1035" s="12" t="s">
        <v>3061</v>
      </c>
      <c r="C1035" s="12" t="s">
        <v>177</v>
      </c>
      <c r="D1035" s="12" t="s">
        <v>58</v>
      </c>
      <c r="E1035" s="7" t="s">
        <v>468</v>
      </c>
      <c r="F1035" s="8">
        <v>2000</v>
      </c>
      <c r="G1035" s="8">
        <v>2300</v>
      </c>
      <c r="H1035" s="9">
        <f>IF(OR(F1035="",F1035=0),"",MAX(F1035,IF(ISNUMBER('Нормы и нормо-часы'!K1036),ROUNDUP('Нормы и нормо-часы'!K1036/(1-$F$3),0),0)))</f>
        <v>2000</v>
      </c>
      <c r="I1035" s="9">
        <f>IF(OR(G1035="",G1035=0),"",MAX(G1035,IF(ISNUMBER('Нормы и нормо-часы'!L1036),ROUNDUP('Нормы и нормо-часы'!L1036/(1-$F$3),0),0)))</f>
        <v>2300</v>
      </c>
      <c r="J1035" s="10">
        <f t="shared" si="297"/>
        <v>0</v>
      </c>
      <c r="K1035" s="10">
        <f t="shared" si="298"/>
        <v>0</v>
      </c>
      <c r="L1035" s="8">
        <v>1240</v>
      </c>
      <c r="M1035" s="8">
        <v>1426</v>
      </c>
      <c r="N1035" s="10">
        <f t="shared" si="299"/>
        <v>0.38</v>
      </c>
      <c r="O1035" s="10">
        <f t="shared" si="300"/>
        <v>0.38</v>
      </c>
      <c r="P1035" s="8">
        <f t="shared" si="301"/>
        <v>760</v>
      </c>
      <c r="Q1035" s="8">
        <f t="shared" si="302"/>
        <v>874</v>
      </c>
      <c r="R1035" s="8"/>
      <c r="S1035" s="8"/>
      <c r="T1035" s="11" t="str">
        <f t="shared" si="303"/>
        <v/>
      </c>
      <c r="U1035" s="7" t="s">
        <v>3062</v>
      </c>
      <c r="V1035" s="7"/>
    </row>
    <row r="1036" spans="1:22" x14ac:dyDescent="0.25">
      <c r="A1036" s="5" t="s">
        <v>3063</v>
      </c>
      <c r="B1036" s="6"/>
      <c r="C1036" s="6"/>
      <c r="D1036" s="6"/>
      <c r="E1036" s="6"/>
      <c r="F1036" s="6"/>
      <c r="G1036" s="6"/>
      <c r="H1036" s="6"/>
      <c r="I1036" s="6"/>
      <c r="J1036" s="6"/>
      <c r="K1036" s="6"/>
      <c r="L1036" s="6"/>
      <c r="M1036" s="6"/>
      <c r="N1036" s="6"/>
      <c r="O1036" s="6"/>
      <c r="P1036" s="6"/>
      <c r="Q1036" s="6"/>
      <c r="R1036" s="6"/>
      <c r="S1036" s="6"/>
      <c r="T1036" s="6"/>
      <c r="U1036" s="6"/>
      <c r="V1036" s="6"/>
    </row>
    <row r="1037" spans="1:22" x14ac:dyDescent="0.25">
      <c r="A1037" s="7" t="s">
        <v>3064</v>
      </c>
      <c r="B1037" s="7" t="s">
        <v>3065</v>
      </c>
      <c r="C1037" s="7" t="s">
        <v>177</v>
      </c>
      <c r="D1037" s="7"/>
      <c r="E1037" s="7" t="s">
        <v>468</v>
      </c>
      <c r="F1037" s="8">
        <v>15000</v>
      </c>
      <c r="G1037" s="8">
        <v>18000</v>
      </c>
      <c r="H1037" s="9">
        <f>IF(OR(F1037="",F1037=0),"",MAX(F1037,IF(ISNUMBER('Нормы и нормо-часы'!K1038),ROUNDUP('Нормы и нормо-часы'!K1038/(1-$F$3),0),0)))</f>
        <v>15000</v>
      </c>
      <c r="I1037" s="9">
        <f>IF(OR(G1037="",G1037=0),"",MAX(G1037,IF(ISNUMBER('Нормы и нормо-часы'!L1038),ROUNDUP('Нормы и нормо-часы'!L1038/(1-$F$3),0),0)))</f>
        <v>18000</v>
      </c>
      <c r="J1037" s="10">
        <f t="shared" ref="J1037:J1068" si="304">IF(OR(F1037="",F1037=0),"",H1037/F1037-1)</f>
        <v>0</v>
      </c>
      <c r="K1037" s="10">
        <f t="shared" ref="K1037:K1068" si="305">IF(OR(G1037="",G1037=0),"",I1037/G1037-1)</f>
        <v>0</v>
      </c>
      <c r="L1037" s="8">
        <v>9300</v>
      </c>
      <c r="M1037" s="8">
        <v>11160</v>
      </c>
      <c r="N1037" s="10">
        <f t="shared" ref="N1037:N1068" si="306">IF(OR(H1037="",H1037=0),"",(H1037-L1037)/H1037)</f>
        <v>0.38</v>
      </c>
      <c r="O1037" s="10">
        <f t="shared" ref="O1037:O1068" si="307">IF(OR(I1037="",I1037=0),"",(I1037-M1037)/I1037)</f>
        <v>0.38</v>
      </c>
      <c r="P1037" s="8">
        <f t="shared" ref="P1037:P1068" si="308">IF(H1037="","",H1037-L1037)</f>
        <v>5700</v>
      </c>
      <c r="Q1037" s="8">
        <f t="shared" ref="Q1037:Q1068" si="309">IF(I1037="","",I1037-M1037)</f>
        <v>6840</v>
      </c>
      <c r="R1037" s="8">
        <v>8879.9599999999991</v>
      </c>
      <c r="S1037" s="8">
        <v>11987.95</v>
      </c>
      <c r="T1037" s="11">
        <f t="shared" ref="T1037:T1068" si="310">IF(OR(S1037="",F1037="",F1037=0),"",S1037/F1037)</f>
        <v>0.79919666666666667</v>
      </c>
      <c r="U1037" s="7" t="s">
        <v>3066</v>
      </c>
      <c r="V1037" s="7" t="s">
        <v>3067</v>
      </c>
    </row>
    <row r="1038" spans="1:22" x14ac:dyDescent="0.25">
      <c r="A1038" s="7" t="s">
        <v>3068</v>
      </c>
      <c r="B1038" s="7" t="s">
        <v>3069</v>
      </c>
      <c r="C1038" s="7" t="s">
        <v>177</v>
      </c>
      <c r="D1038" s="7"/>
      <c r="E1038" s="7" t="s">
        <v>468</v>
      </c>
      <c r="F1038" s="8">
        <v>24000</v>
      </c>
      <c r="G1038" s="8">
        <v>28800</v>
      </c>
      <c r="H1038" s="9">
        <f>IF(OR(F1038="",F1038=0),"",MAX(F1038,IF(ISNUMBER('Нормы и нормо-часы'!K1039),ROUNDUP('Нормы и нормо-часы'!K1039/(1-$F$3),0),0)))</f>
        <v>24000</v>
      </c>
      <c r="I1038" s="9">
        <f>IF(OR(G1038="",G1038=0),"",MAX(G1038,IF(ISNUMBER('Нормы и нормо-часы'!L1039),ROUNDUP('Нормы и нормо-часы'!L1039/(1-$F$3),0),0)))</f>
        <v>28800</v>
      </c>
      <c r="J1038" s="10">
        <f t="shared" si="304"/>
        <v>0</v>
      </c>
      <c r="K1038" s="10">
        <f t="shared" si="305"/>
        <v>0</v>
      </c>
      <c r="L1038" s="8">
        <v>14880</v>
      </c>
      <c r="M1038" s="8">
        <v>17856</v>
      </c>
      <c r="N1038" s="10">
        <f t="shared" si="306"/>
        <v>0.38</v>
      </c>
      <c r="O1038" s="10">
        <f t="shared" si="307"/>
        <v>0.38</v>
      </c>
      <c r="P1038" s="8">
        <f t="shared" si="308"/>
        <v>9120</v>
      </c>
      <c r="Q1038" s="8">
        <f t="shared" si="309"/>
        <v>10944</v>
      </c>
      <c r="R1038" s="8">
        <v>13626.64</v>
      </c>
      <c r="S1038" s="8">
        <v>18395.96</v>
      </c>
      <c r="T1038" s="11">
        <f t="shared" si="310"/>
        <v>0.76649833333333328</v>
      </c>
      <c r="U1038" s="7" t="s">
        <v>3070</v>
      </c>
      <c r="V1038" s="7"/>
    </row>
    <row r="1039" spans="1:22" x14ac:dyDescent="0.25">
      <c r="A1039" s="7" t="s">
        <v>3071</v>
      </c>
      <c r="B1039" s="7" t="s">
        <v>3072</v>
      </c>
      <c r="C1039" s="7" t="s">
        <v>177</v>
      </c>
      <c r="D1039" s="7"/>
      <c r="E1039" s="7" t="s">
        <v>468</v>
      </c>
      <c r="F1039" s="8">
        <v>35000</v>
      </c>
      <c r="G1039" s="8">
        <v>42000</v>
      </c>
      <c r="H1039" s="9">
        <f>IF(OR(F1039="",F1039=0),"",MAX(F1039,IF(ISNUMBER('Нормы и нормо-часы'!K1040),ROUNDUP('Нормы и нормо-часы'!K1040/(1-$F$3),0),0)))</f>
        <v>35000</v>
      </c>
      <c r="I1039" s="9">
        <f>IF(OR(G1039="",G1039=0),"",MAX(G1039,IF(ISNUMBER('Нормы и нормо-часы'!L1040),ROUNDUP('Нормы и нормо-часы'!L1040/(1-$F$3),0),0)))</f>
        <v>42000</v>
      </c>
      <c r="J1039" s="10">
        <f t="shared" si="304"/>
        <v>0</v>
      </c>
      <c r="K1039" s="10">
        <f t="shared" si="305"/>
        <v>0</v>
      </c>
      <c r="L1039" s="8">
        <v>21700</v>
      </c>
      <c r="M1039" s="8">
        <v>26040</v>
      </c>
      <c r="N1039" s="10">
        <f t="shared" si="306"/>
        <v>0.38</v>
      </c>
      <c r="O1039" s="10">
        <f t="shared" si="307"/>
        <v>0.38</v>
      </c>
      <c r="P1039" s="8">
        <f t="shared" si="308"/>
        <v>13300</v>
      </c>
      <c r="Q1039" s="8">
        <f t="shared" si="309"/>
        <v>15960</v>
      </c>
      <c r="R1039" s="8">
        <v>21038.51</v>
      </c>
      <c r="S1039" s="8">
        <v>28401.99</v>
      </c>
      <c r="T1039" s="11">
        <f t="shared" si="310"/>
        <v>0.81148542857142858</v>
      </c>
      <c r="U1039" s="7" t="s">
        <v>3070</v>
      </c>
      <c r="V1039" s="7"/>
    </row>
    <row r="1040" spans="1:22" x14ac:dyDescent="0.25">
      <c r="A1040" s="7" t="s">
        <v>3073</v>
      </c>
      <c r="B1040" s="7" t="s">
        <v>3074</v>
      </c>
      <c r="C1040" s="7" t="s">
        <v>177</v>
      </c>
      <c r="D1040" s="7"/>
      <c r="E1040" s="7" t="s">
        <v>468</v>
      </c>
      <c r="F1040" s="8">
        <v>21000</v>
      </c>
      <c r="G1040" s="8">
        <v>25200</v>
      </c>
      <c r="H1040" s="9">
        <f>IF(OR(F1040="",F1040=0),"",MAX(F1040,IF(ISNUMBER('Нормы и нормо-часы'!K1041),ROUNDUP('Нормы и нормо-часы'!K1041/(1-$F$3),0),0)))</f>
        <v>21000</v>
      </c>
      <c r="I1040" s="9">
        <f>IF(OR(G1040="",G1040=0),"",MAX(G1040,IF(ISNUMBER('Нормы и нормо-часы'!L1041),ROUNDUP('Нормы и нормо-часы'!L1041/(1-$F$3),0),0)))</f>
        <v>25200</v>
      </c>
      <c r="J1040" s="10">
        <f t="shared" si="304"/>
        <v>0</v>
      </c>
      <c r="K1040" s="10">
        <f t="shared" si="305"/>
        <v>0</v>
      </c>
      <c r="L1040" s="8">
        <v>13020</v>
      </c>
      <c r="M1040" s="8">
        <v>15624</v>
      </c>
      <c r="N1040" s="10">
        <f t="shared" si="306"/>
        <v>0.38</v>
      </c>
      <c r="O1040" s="10">
        <f t="shared" si="307"/>
        <v>0.38</v>
      </c>
      <c r="P1040" s="8">
        <f t="shared" si="308"/>
        <v>7980</v>
      </c>
      <c r="Q1040" s="8">
        <f t="shared" si="309"/>
        <v>9576</v>
      </c>
      <c r="R1040" s="8">
        <v>12753.02</v>
      </c>
      <c r="S1040" s="8">
        <v>17216.580000000002</v>
      </c>
      <c r="T1040" s="11">
        <f t="shared" si="310"/>
        <v>0.81983714285714293</v>
      </c>
      <c r="U1040" s="7" t="s">
        <v>3070</v>
      </c>
      <c r="V1040" s="7"/>
    </row>
    <row r="1041" spans="1:22" x14ac:dyDescent="0.25">
      <c r="A1041" s="7" t="s">
        <v>3075</v>
      </c>
      <c r="B1041" s="7" t="s">
        <v>3076</v>
      </c>
      <c r="C1041" s="7" t="s">
        <v>50</v>
      </c>
      <c r="D1041" s="7"/>
      <c r="E1041" s="7" t="s">
        <v>468</v>
      </c>
      <c r="F1041" s="8">
        <v>60</v>
      </c>
      <c r="G1041" s="8">
        <v>69</v>
      </c>
      <c r="H1041" s="9">
        <f>IF(OR(F1041="",F1041=0),"",MAX(F1041,IF(ISNUMBER('Нормы и нормо-часы'!K1042),ROUNDUP('Нормы и нормо-часы'!K1042/(1-$F$3),0),0)))</f>
        <v>60</v>
      </c>
      <c r="I1041" s="9">
        <f>IF(OR(G1041="",G1041=0),"",MAX(G1041,IF(ISNUMBER('Нормы и нормо-часы'!L1042),ROUNDUP('Нормы и нормо-часы'!L1042/(1-$F$3),0),0)))</f>
        <v>69</v>
      </c>
      <c r="J1041" s="10">
        <f t="shared" si="304"/>
        <v>0</v>
      </c>
      <c r="K1041" s="10">
        <f t="shared" si="305"/>
        <v>0</v>
      </c>
      <c r="L1041" s="8">
        <v>37</v>
      </c>
      <c r="M1041" s="8">
        <v>43</v>
      </c>
      <c r="N1041" s="10">
        <f t="shared" si="306"/>
        <v>0.38333333333333336</v>
      </c>
      <c r="O1041" s="10">
        <f t="shared" si="307"/>
        <v>0.37681159420289856</v>
      </c>
      <c r="P1041" s="8">
        <f t="shared" si="308"/>
        <v>23</v>
      </c>
      <c r="Q1041" s="8">
        <f t="shared" si="309"/>
        <v>26</v>
      </c>
      <c r="R1041" s="8">
        <v>96.29</v>
      </c>
      <c r="S1041" s="8">
        <v>129.99</v>
      </c>
      <c r="T1041" s="11">
        <f t="shared" si="310"/>
        <v>2.1665000000000001</v>
      </c>
      <c r="U1041" s="7" t="s">
        <v>2736</v>
      </c>
      <c r="V1041" s="7" t="s">
        <v>3077</v>
      </c>
    </row>
    <row r="1042" spans="1:22" x14ac:dyDescent="0.25">
      <c r="A1042" s="7" t="s">
        <v>3078</v>
      </c>
      <c r="B1042" s="7" t="s">
        <v>3079</v>
      </c>
      <c r="C1042" s="7" t="s">
        <v>50</v>
      </c>
      <c r="D1042" s="7"/>
      <c r="E1042" s="7" t="s">
        <v>468</v>
      </c>
      <c r="F1042" s="8">
        <v>45</v>
      </c>
      <c r="G1042" s="8">
        <v>51.5</v>
      </c>
      <c r="H1042" s="9">
        <f>IF(OR(F1042="",F1042=0),"",MAX(F1042,IF(ISNUMBER('Нормы и нормо-часы'!K1043),ROUNDUP('Нормы и нормо-часы'!K1043/(1-$F$3),0),0)))</f>
        <v>45</v>
      </c>
      <c r="I1042" s="9">
        <f>IF(OR(G1042="",G1042=0),"",MAX(G1042,IF(ISNUMBER('Нормы и нормо-часы'!L1043),ROUNDUP('Нормы и нормо-часы'!L1043/(1-$F$3),0),0)))</f>
        <v>51.5</v>
      </c>
      <c r="J1042" s="10">
        <f t="shared" si="304"/>
        <v>0</v>
      </c>
      <c r="K1042" s="10">
        <f t="shared" si="305"/>
        <v>0</v>
      </c>
      <c r="L1042" s="8">
        <v>28</v>
      </c>
      <c r="M1042" s="8">
        <v>32</v>
      </c>
      <c r="N1042" s="10">
        <f t="shared" si="306"/>
        <v>0.37777777777777777</v>
      </c>
      <c r="O1042" s="10">
        <f t="shared" si="307"/>
        <v>0.37864077669902912</v>
      </c>
      <c r="P1042" s="8">
        <f t="shared" si="308"/>
        <v>17</v>
      </c>
      <c r="Q1042" s="8">
        <f t="shared" si="309"/>
        <v>19.5</v>
      </c>
      <c r="R1042" s="8">
        <v>96.29</v>
      </c>
      <c r="S1042" s="8">
        <v>129.99</v>
      </c>
      <c r="T1042" s="11">
        <f t="shared" si="310"/>
        <v>2.8886666666666669</v>
      </c>
      <c r="U1042" s="7" t="s">
        <v>2736</v>
      </c>
      <c r="V1042" s="7" t="s">
        <v>3080</v>
      </c>
    </row>
    <row r="1043" spans="1:22" x14ac:dyDescent="0.25">
      <c r="A1043" s="7" t="s">
        <v>3081</v>
      </c>
      <c r="B1043" s="7" t="s">
        <v>3082</v>
      </c>
      <c r="C1043" s="7" t="s">
        <v>177</v>
      </c>
      <c r="D1043" s="7"/>
      <c r="E1043" s="7" t="s">
        <v>468</v>
      </c>
      <c r="F1043" s="8">
        <v>3000</v>
      </c>
      <c r="G1043" s="8">
        <v>3450</v>
      </c>
      <c r="H1043" s="9">
        <f>IF(OR(F1043="",F1043=0),"",MAX(F1043,IF(ISNUMBER('Нормы и нормо-часы'!K1044),ROUNDUP('Нормы и нормо-часы'!K1044/(1-$F$3),0),0)))</f>
        <v>3000</v>
      </c>
      <c r="I1043" s="9">
        <f>IF(OR(G1043="",G1043=0),"",MAX(G1043,IF(ISNUMBER('Нормы и нормо-часы'!L1044),ROUNDUP('Нормы и нормо-часы'!L1044/(1-$F$3),0),0)))</f>
        <v>3450</v>
      </c>
      <c r="J1043" s="10">
        <f t="shared" si="304"/>
        <v>0</v>
      </c>
      <c r="K1043" s="10">
        <f t="shared" si="305"/>
        <v>0</v>
      </c>
      <c r="L1043" s="8">
        <v>1860</v>
      </c>
      <c r="M1043" s="8">
        <v>2139</v>
      </c>
      <c r="N1043" s="10">
        <f t="shared" si="306"/>
        <v>0.38</v>
      </c>
      <c r="O1043" s="10">
        <f t="shared" si="307"/>
        <v>0.38</v>
      </c>
      <c r="P1043" s="8">
        <f t="shared" si="308"/>
        <v>1140</v>
      </c>
      <c r="Q1043" s="8">
        <f t="shared" si="309"/>
        <v>1311</v>
      </c>
      <c r="R1043" s="8">
        <v>3000</v>
      </c>
      <c r="S1043" s="8">
        <v>4050</v>
      </c>
      <c r="T1043" s="11">
        <f t="shared" si="310"/>
        <v>1.35</v>
      </c>
      <c r="U1043" s="7" t="s">
        <v>3083</v>
      </c>
      <c r="V1043" s="7"/>
    </row>
    <row r="1044" spans="1:22" x14ac:dyDescent="0.25">
      <c r="A1044" s="7" t="s">
        <v>3084</v>
      </c>
      <c r="B1044" s="7" t="s">
        <v>3085</v>
      </c>
      <c r="C1044" s="7" t="s">
        <v>177</v>
      </c>
      <c r="D1044" s="7"/>
      <c r="E1044" s="7" t="s">
        <v>468</v>
      </c>
      <c r="F1044" s="8">
        <v>4500</v>
      </c>
      <c r="G1044" s="8">
        <v>5175</v>
      </c>
      <c r="H1044" s="9">
        <f>IF(OR(F1044="",F1044=0),"",MAX(F1044,IF(ISNUMBER('Нормы и нормо-часы'!K1045),ROUNDUP('Нормы и нормо-часы'!K1045/(1-$F$3),0),0)))</f>
        <v>4500</v>
      </c>
      <c r="I1044" s="9">
        <f>IF(OR(G1044="",G1044=0),"",MAX(G1044,IF(ISNUMBER('Нормы и нормо-часы'!L1045),ROUNDUP('Нормы и нормо-часы'!L1045/(1-$F$3),0),0)))</f>
        <v>5175</v>
      </c>
      <c r="J1044" s="10">
        <f t="shared" si="304"/>
        <v>0</v>
      </c>
      <c r="K1044" s="10">
        <f t="shared" si="305"/>
        <v>0</v>
      </c>
      <c r="L1044" s="8">
        <v>2790</v>
      </c>
      <c r="M1044" s="8">
        <v>3208</v>
      </c>
      <c r="N1044" s="10">
        <f t="shared" si="306"/>
        <v>0.38</v>
      </c>
      <c r="O1044" s="10">
        <f t="shared" si="307"/>
        <v>0.38009661835748793</v>
      </c>
      <c r="P1044" s="8">
        <f t="shared" si="308"/>
        <v>1710</v>
      </c>
      <c r="Q1044" s="8">
        <f t="shared" si="309"/>
        <v>1967</v>
      </c>
      <c r="R1044" s="8">
        <v>3800</v>
      </c>
      <c r="S1044" s="8">
        <v>5130</v>
      </c>
      <c r="T1044" s="11">
        <f t="shared" si="310"/>
        <v>1.1399999999999999</v>
      </c>
      <c r="U1044" s="7" t="s">
        <v>3086</v>
      </c>
      <c r="V1044" s="7"/>
    </row>
    <row r="1045" spans="1:22" x14ac:dyDescent="0.25">
      <c r="A1045" s="7" t="s">
        <v>3087</v>
      </c>
      <c r="B1045" s="7" t="s">
        <v>3088</v>
      </c>
      <c r="C1045" s="7" t="s">
        <v>177</v>
      </c>
      <c r="D1045" s="7"/>
      <c r="E1045" s="7" t="s">
        <v>468</v>
      </c>
      <c r="F1045" s="8">
        <v>3500</v>
      </c>
      <c r="G1045" s="8">
        <v>4025</v>
      </c>
      <c r="H1045" s="9">
        <f>IF(OR(F1045="",F1045=0),"",MAX(F1045,IF(ISNUMBER('Нормы и нормо-часы'!K1046),ROUNDUP('Нормы и нормо-часы'!K1046/(1-$F$3),0),0)))</f>
        <v>3500</v>
      </c>
      <c r="I1045" s="9">
        <f>IF(OR(G1045="",G1045=0),"",MAX(G1045,IF(ISNUMBER('Нормы и нормо-часы'!L1046),ROUNDUP('Нормы и нормо-часы'!L1046/(1-$F$3),0),0)))</f>
        <v>4025</v>
      </c>
      <c r="J1045" s="10">
        <f t="shared" si="304"/>
        <v>0</v>
      </c>
      <c r="K1045" s="10">
        <f t="shared" si="305"/>
        <v>0</v>
      </c>
      <c r="L1045" s="8">
        <v>2170</v>
      </c>
      <c r="M1045" s="8">
        <v>2495</v>
      </c>
      <c r="N1045" s="10">
        <f t="shared" si="306"/>
        <v>0.38</v>
      </c>
      <c r="O1045" s="10">
        <f t="shared" si="307"/>
        <v>0.38012422360248449</v>
      </c>
      <c r="P1045" s="8">
        <f t="shared" si="308"/>
        <v>1330</v>
      </c>
      <c r="Q1045" s="8">
        <f t="shared" si="309"/>
        <v>1530</v>
      </c>
      <c r="R1045" s="8">
        <v>3500</v>
      </c>
      <c r="S1045" s="8">
        <v>4725</v>
      </c>
      <c r="T1045" s="11">
        <f t="shared" si="310"/>
        <v>1.35</v>
      </c>
      <c r="U1045" s="7" t="s">
        <v>3089</v>
      </c>
      <c r="V1045" s="7"/>
    </row>
    <row r="1046" spans="1:22" x14ac:dyDescent="0.25">
      <c r="A1046" s="7" t="s">
        <v>3090</v>
      </c>
      <c r="B1046" s="7" t="s">
        <v>3091</v>
      </c>
      <c r="C1046" s="7" t="s">
        <v>50</v>
      </c>
      <c r="D1046" s="7"/>
      <c r="E1046" s="7" t="s">
        <v>41</v>
      </c>
      <c r="F1046" s="8">
        <v>1500</v>
      </c>
      <c r="G1046" s="8">
        <v>1725</v>
      </c>
      <c r="H1046" s="9">
        <f>IF(OR(F1046="",F1046=0),"",MAX(F1046,IF(ISNUMBER('Нормы и нормо-часы'!K1047),ROUNDUP('Нормы и нормо-часы'!K1047/(1-$F$3),0),0)))</f>
        <v>1680</v>
      </c>
      <c r="I1046" s="9">
        <f>IF(OR(G1046="",G1046=0),"",MAX(G1046,IF(ISNUMBER('Нормы и нормо-часы'!L1047),ROUNDUP('Нормы и нормо-часы'!L1047/(1-$F$3),0),0)))</f>
        <v>2016</v>
      </c>
      <c r="J1046" s="10">
        <f t="shared" si="304"/>
        <v>0.12000000000000011</v>
      </c>
      <c r="K1046" s="10">
        <f t="shared" si="305"/>
        <v>0.16869565217391314</v>
      </c>
      <c r="L1046" s="8">
        <v>930</v>
      </c>
      <c r="M1046" s="8">
        <v>1069</v>
      </c>
      <c r="N1046" s="10">
        <f t="shared" si="306"/>
        <v>0.44642857142857145</v>
      </c>
      <c r="O1046" s="10">
        <f t="shared" si="307"/>
        <v>0.46974206349206349</v>
      </c>
      <c r="P1046" s="8">
        <f t="shared" si="308"/>
        <v>750</v>
      </c>
      <c r="Q1046" s="8">
        <f t="shared" si="309"/>
        <v>947</v>
      </c>
      <c r="R1046" s="8">
        <v>1173.21</v>
      </c>
      <c r="S1046" s="8">
        <v>1583.83</v>
      </c>
      <c r="T1046" s="11">
        <f t="shared" si="310"/>
        <v>1.0558866666666666</v>
      </c>
      <c r="U1046" s="7" t="s">
        <v>2848</v>
      </c>
      <c r="V1046" s="7" t="s">
        <v>2849</v>
      </c>
    </row>
    <row r="1047" spans="1:22" x14ac:dyDescent="0.25">
      <c r="A1047" s="7" t="s">
        <v>3092</v>
      </c>
      <c r="B1047" s="7" t="s">
        <v>3093</v>
      </c>
      <c r="C1047" s="7" t="s">
        <v>50</v>
      </c>
      <c r="D1047" s="7"/>
      <c r="E1047" s="7" t="s">
        <v>41</v>
      </c>
      <c r="F1047" s="8">
        <v>850</v>
      </c>
      <c r="G1047" s="8">
        <v>977</v>
      </c>
      <c r="H1047" s="9">
        <f>IF(OR(F1047="",F1047=0),"",MAX(F1047,IF(ISNUMBER('Нормы и нормо-часы'!K1048),ROUNDUP('Нормы и нормо-часы'!K1048/(1-$F$3),0),0)))</f>
        <v>1020</v>
      </c>
      <c r="I1047" s="9">
        <f>IF(OR(G1047="",G1047=0),"",MAX(G1047,IF(ISNUMBER('Нормы и нормо-часы'!L1048),ROUNDUP('Нормы и нормо-часы'!L1048/(1-$F$3),0),0)))</f>
        <v>1224</v>
      </c>
      <c r="J1047" s="10">
        <f t="shared" si="304"/>
        <v>0.19999999999999996</v>
      </c>
      <c r="K1047" s="10">
        <f t="shared" si="305"/>
        <v>0.2528147389969293</v>
      </c>
      <c r="L1047" s="8">
        <v>527</v>
      </c>
      <c r="M1047" s="8">
        <v>606</v>
      </c>
      <c r="N1047" s="10">
        <f t="shared" si="306"/>
        <v>0.48333333333333334</v>
      </c>
      <c r="O1047" s="10">
        <f t="shared" si="307"/>
        <v>0.50490196078431371</v>
      </c>
      <c r="P1047" s="8">
        <f t="shared" si="308"/>
        <v>493</v>
      </c>
      <c r="Q1047" s="8">
        <f t="shared" si="309"/>
        <v>618</v>
      </c>
      <c r="R1047" s="8">
        <v>885.51</v>
      </c>
      <c r="S1047" s="8">
        <v>1195.44</v>
      </c>
      <c r="T1047" s="11">
        <f t="shared" si="310"/>
        <v>1.4064000000000001</v>
      </c>
      <c r="U1047" s="7" t="s">
        <v>2864</v>
      </c>
      <c r="V1047" s="7" t="s">
        <v>3094</v>
      </c>
    </row>
    <row r="1048" spans="1:22" x14ac:dyDescent="0.25">
      <c r="A1048" s="7" t="s">
        <v>3095</v>
      </c>
      <c r="B1048" s="7" t="s">
        <v>3096</v>
      </c>
      <c r="C1048" s="7" t="s">
        <v>50</v>
      </c>
      <c r="D1048" s="7"/>
      <c r="E1048" s="7" t="s">
        <v>468</v>
      </c>
      <c r="F1048" s="8">
        <v>550</v>
      </c>
      <c r="G1048" s="8">
        <v>632</v>
      </c>
      <c r="H1048" s="9">
        <f>IF(OR(F1048="",F1048=0),"",MAX(F1048,IF(ISNUMBER('Нормы и нормо-часы'!K1049),ROUNDUP('Нормы и нормо-часы'!K1049/(1-$F$3),0),0)))</f>
        <v>624</v>
      </c>
      <c r="I1048" s="9">
        <f>IF(OR(G1048="",G1048=0),"",MAX(G1048,IF(ISNUMBER('Нормы и нормо-часы'!L1049),ROUNDUP('Нормы и нормо-часы'!L1049/(1-$F$3),0),0)))</f>
        <v>748</v>
      </c>
      <c r="J1048" s="10">
        <f t="shared" si="304"/>
        <v>0.13454545454545452</v>
      </c>
      <c r="K1048" s="10">
        <f t="shared" si="305"/>
        <v>0.18354430379746844</v>
      </c>
      <c r="L1048" s="8">
        <v>341</v>
      </c>
      <c r="M1048" s="8">
        <v>392</v>
      </c>
      <c r="N1048" s="10">
        <f t="shared" si="306"/>
        <v>0.45352564102564102</v>
      </c>
      <c r="O1048" s="10">
        <f t="shared" si="307"/>
        <v>0.47593582887700536</v>
      </c>
      <c r="P1048" s="8">
        <f t="shared" si="308"/>
        <v>283</v>
      </c>
      <c r="Q1048" s="8">
        <f t="shared" si="309"/>
        <v>356</v>
      </c>
      <c r="R1048" s="8">
        <v>689.41</v>
      </c>
      <c r="S1048" s="8">
        <v>930.7</v>
      </c>
      <c r="T1048" s="11">
        <f t="shared" si="310"/>
        <v>1.6921818181818182</v>
      </c>
      <c r="U1048" s="7" t="s">
        <v>3097</v>
      </c>
      <c r="V1048" s="7" t="s">
        <v>3098</v>
      </c>
    </row>
    <row r="1049" spans="1:22" x14ac:dyDescent="0.25">
      <c r="A1049" s="7" t="s">
        <v>3099</v>
      </c>
      <c r="B1049" s="7" t="s">
        <v>3100</v>
      </c>
      <c r="C1049" s="7" t="s">
        <v>50</v>
      </c>
      <c r="D1049" s="7"/>
      <c r="E1049" s="7" t="s">
        <v>468</v>
      </c>
      <c r="F1049" s="8">
        <v>600</v>
      </c>
      <c r="G1049" s="8">
        <v>690</v>
      </c>
      <c r="H1049" s="9">
        <f>IF(OR(F1049="",F1049=0),"",MAX(F1049,IF(ISNUMBER('Нормы и нормо-часы'!K1050),ROUNDUP('Нормы и нормо-часы'!K1050/(1-$F$3),0),0)))</f>
        <v>680</v>
      </c>
      <c r="I1049" s="9">
        <f>IF(OR(G1049="",G1049=0),"",MAX(G1049,IF(ISNUMBER('Нормы и нормо-часы'!L1050),ROUNDUP('Нормы и нормо-часы'!L1050/(1-$F$3),0),0)))</f>
        <v>816</v>
      </c>
      <c r="J1049" s="10">
        <f t="shared" si="304"/>
        <v>0.1333333333333333</v>
      </c>
      <c r="K1049" s="10">
        <f t="shared" si="305"/>
        <v>0.18260869565217397</v>
      </c>
      <c r="L1049" s="8">
        <v>372</v>
      </c>
      <c r="M1049" s="8">
        <v>428</v>
      </c>
      <c r="N1049" s="10">
        <f t="shared" si="306"/>
        <v>0.45294117647058824</v>
      </c>
      <c r="O1049" s="10">
        <f t="shared" si="307"/>
        <v>0.47549019607843135</v>
      </c>
      <c r="P1049" s="8">
        <f t="shared" si="308"/>
        <v>308</v>
      </c>
      <c r="Q1049" s="8">
        <f t="shared" si="309"/>
        <v>388</v>
      </c>
      <c r="R1049" s="8">
        <v>689.41</v>
      </c>
      <c r="S1049" s="8">
        <v>930.7</v>
      </c>
      <c r="T1049" s="11">
        <f t="shared" si="310"/>
        <v>1.5511666666666668</v>
      </c>
      <c r="U1049" s="7" t="s">
        <v>3101</v>
      </c>
      <c r="V1049" s="7"/>
    </row>
    <row r="1050" spans="1:22" x14ac:dyDescent="0.25">
      <c r="A1050" s="7" t="s">
        <v>3102</v>
      </c>
      <c r="B1050" s="7" t="s">
        <v>3103</v>
      </c>
      <c r="C1050" s="7" t="s">
        <v>50</v>
      </c>
      <c r="D1050" s="7"/>
      <c r="E1050" s="7" t="s">
        <v>468</v>
      </c>
      <c r="F1050" s="8">
        <v>700</v>
      </c>
      <c r="G1050" s="8">
        <v>805</v>
      </c>
      <c r="H1050" s="9">
        <f>IF(OR(F1050="",F1050=0),"",MAX(F1050,IF(ISNUMBER('Нормы и нормо-часы'!K1051),ROUNDUP('Нормы и нормо-часы'!K1051/(1-$F$3),0),0)))</f>
        <v>794</v>
      </c>
      <c r="I1050" s="9">
        <f>IF(OR(G1050="",G1050=0),"",MAX(G1050,IF(ISNUMBER('Нормы и нормо-часы'!L1051),ROUNDUP('Нормы и нормо-часы'!L1051/(1-$F$3),0),0)))</f>
        <v>952</v>
      </c>
      <c r="J1050" s="10">
        <f t="shared" si="304"/>
        <v>0.13428571428571434</v>
      </c>
      <c r="K1050" s="10">
        <f t="shared" si="305"/>
        <v>0.18260869565217397</v>
      </c>
      <c r="L1050" s="8">
        <v>434</v>
      </c>
      <c r="M1050" s="8">
        <v>499</v>
      </c>
      <c r="N1050" s="10">
        <f t="shared" si="306"/>
        <v>0.45340050377833752</v>
      </c>
      <c r="O1050" s="10">
        <f t="shared" si="307"/>
        <v>0.47584033613445376</v>
      </c>
      <c r="P1050" s="8">
        <f t="shared" si="308"/>
        <v>360</v>
      </c>
      <c r="Q1050" s="8">
        <f t="shared" si="309"/>
        <v>453</v>
      </c>
      <c r="R1050" s="8">
        <v>689.41</v>
      </c>
      <c r="S1050" s="8">
        <v>930.7</v>
      </c>
      <c r="T1050" s="11">
        <f t="shared" si="310"/>
        <v>1.3295714285714286</v>
      </c>
      <c r="U1050" s="7" t="s">
        <v>3104</v>
      </c>
      <c r="V1050" s="7"/>
    </row>
    <row r="1051" spans="1:22" x14ac:dyDescent="0.25">
      <c r="A1051" s="7" t="s">
        <v>3105</v>
      </c>
      <c r="B1051" s="7" t="s">
        <v>3106</v>
      </c>
      <c r="C1051" s="7" t="s">
        <v>50</v>
      </c>
      <c r="D1051" s="7"/>
      <c r="E1051" s="7" t="s">
        <v>468</v>
      </c>
      <c r="F1051" s="8">
        <v>850</v>
      </c>
      <c r="G1051" s="8">
        <v>977</v>
      </c>
      <c r="H1051" s="9">
        <f>IF(OR(F1051="",F1051=0),"",MAX(F1051,IF(ISNUMBER('Нормы и нормо-часы'!K1052),ROUNDUP('Нормы и нормо-часы'!K1052/(1-$F$3),0),0)))</f>
        <v>964</v>
      </c>
      <c r="I1051" s="9">
        <f>IF(OR(G1051="",G1051=0),"",MAX(G1051,IF(ISNUMBER('Нормы и нормо-часы'!L1052),ROUNDUP('Нормы и нормо-часы'!L1052/(1-$F$3),0),0)))</f>
        <v>1156</v>
      </c>
      <c r="J1051" s="10">
        <f t="shared" si="304"/>
        <v>0.13411764705882345</v>
      </c>
      <c r="K1051" s="10">
        <f t="shared" si="305"/>
        <v>0.18321392016376659</v>
      </c>
      <c r="L1051" s="8">
        <v>527</v>
      </c>
      <c r="M1051" s="8">
        <v>606</v>
      </c>
      <c r="N1051" s="10">
        <f t="shared" si="306"/>
        <v>0.4533195020746888</v>
      </c>
      <c r="O1051" s="10">
        <f t="shared" si="307"/>
        <v>0.47577854671280279</v>
      </c>
      <c r="P1051" s="8">
        <f t="shared" si="308"/>
        <v>437</v>
      </c>
      <c r="Q1051" s="8">
        <f t="shared" si="309"/>
        <v>550</v>
      </c>
      <c r="R1051" s="8">
        <v>689.41</v>
      </c>
      <c r="S1051" s="8">
        <v>930.7</v>
      </c>
      <c r="T1051" s="11">
        <f t="shared" si="310"/>
        <v>1.0949411764705883</v>
      </c>
      <c r="U1051" s="7" t="s">
        <v>3107</v>
      </c>
      <c r="V1051" s="7"/>
    </row>
    <row r="1052" spans="1:22" x14ac:dyDescent="0.25">
      <c r="A1052" s="7" t="s">
        <v>3108</v>
      </c>
      <c r="B1052" s="7" t="s">
        <v>3109</v>
      </c>
      <c r="C1052" s="7" t="s">
        <v>50</v>
      </c>
      <c r="D1052" s="7"/>
      <c r="E1052" s="7" t="s">
        <v>468</v>
      </c>
      <c r="F1052" s="8">
        <v>950</v>
      </c>
      <c r="G1052" s="8">
        <v>1092</v>
      </c>
      <c r="H1052" s="9">
        <f>IF(OR(F1052="",F1052=0),"",MAX(F1052,IF(ISNUMBER('Нормы и нормо-часы'!K1053),ROUNDUP('Нормы и нормо-часы'!K1053/(1-$F$3),0),0)))</f>
        <v>1078</v>
      </c>
      <c r="I1052" s="9">
        <f>IF(OR(G1052="",G1052=0),"",MAX(G1052,IF(ISNUMBER('Нормы и нормо-часы'!L1053),ROUNDUP('Нормы и нормо-часы'!L1053/(1-$F$3),0),0)))</f>
        <v>1292</v>
      </c>
      <c r="J1052" s="10">
        <f t="shared" si="304"/>
        <v>0.13473684210526327</v>
      </c>
      <c r="K1052" s="10">
        <f t="shared" si="305"/>
        <v>0.18315018315018317</v>
      </c>
      <c r="L1052" s="8">
        <v>589</v>
      </c>
      <c r="M1052" s="8">
        <v>677</v>
      </c>
      <c r="N1052" s="10">
        <f t="shared" si="306"/>
        <v>0.45361781076066793</v>
      </c>
      <c r="O1052" s="10">
        <f t="shared" si="307"/>
        <v>0.4760061919504644</v>
      </c>
      <c r="P1052" s="8">
        <f t="shared" si="308"/>
        <v>489</v>
      </c>
      <c r="Q1052" s="8">
        <f t="shared" si="309"/>
        <v>615</v>
      </c>
      <c r="R1052" s="8">
        <v>690.13</v>
      </c>
      <c r="S1052" s="8">
        <v>931.68</v>
      </c>
      <c r="T1052" s="11">
        <f t="shared" si="310"/>
        <v>0.98071578947368421</v>
      </c>
      <c r="U1052" s="7" t="s">
        <v>3110</v>
      </c>
      <c r="V1052" s="7"/>
    </row>
    <row r="1053" spans="1:22" x14ac:dyDescent="0.25">
      <c r="A1053" s="7" t="s">
        <v>3111</v>
      </c>
      <c r="B1053" s="7" t="s">
        <v>3112</v>
      </c>
      <c r="C1053" s="7" t="s">
        <v>50</v>
      </c>
      <c r="D1053" s="7"/>
      <c r="E1053" s="7" t="s">
        <v>468</v>
      </c>
      <c r="F1053" s="8">
        <v>1150</v>
      </c>
      <c r="G1053" s="8">
        <v>1322</v>
      </c>
      <c r="H1053" s="9">
        <f>IF(OR(F1053="",F1053=0),"",MAX(F1053,IF(ISNUMBER('Нормы и нормо-часы'!K1054),ROUNDUP('Нормы и нормо-часы'!K1054/(1-$F$3),0),0)))</f>
        <v>1247</v>
      </c>
      <c r="I1053" s="9">
        <f>IF(OR(G1053="",G1053=0),"",MAX(G1053,IF(ISNUMBER('Нормы и нормо-часы'!L1054),ROUNDUP('Нормы и нормо-часы'!L1054/(1-$F$3),0),0)))</f>
        <v>1496</v>
      </c>
      <c r="J1053" s="10">
        <f t="shared" si="304"/>
        <v>8.4347826086956568E-2</v>
      </c>
      <c r="K1053" s="10">
        <f t="shared" si="305"/>
        <v>0.1316187594553706</v>
      </c>
      <c r="L1053" s="8">
        <v>713</v>
      </c>
      <c r="M1053" s="8">
        <v>820</v>
      </c>
      <c r="N1053" s="10">
        <f t="shared" si="306"/>
        <v>0.42822774659182039</v>
      </c>
      <c r="O1053" s="10">
        <f t="shared" si="307"/>
        <v>0.45187165775401067</v>
      </c>
      <c r="P1053" s="8">
        <f t="shared" si="308"/>
        <v>534</v>
      </c>
      <c r="Q1053" s="8">
        <f t="shared" si="309"/>
        <v>676</v>
      </c>
      <c r="R1053" s="8">
        <v>819.34</v>
      </c>
      <c r="S1053" s="8">
        <v>1106.1099999999999</v>
      </c>
      <c r="T1053" s="11">
        <f t="shared" si="310"/>
        <v>0.96183478260869559</v>
      </c>
      <c r="U1053" s="7" t="s">
        <v>3113</v>
      </c>
      <c r="V1053" s="7"/>
    </row>
    <row r="1054" spans="1:22" x14ac:dyDescent="0.25">
      <c r="A1054" s="7" t="s">
        <v>3114</v>
      </c>
      <c r="B1054" s="7" t="s">
        <v>3115</v>
      </c>
      <c r="C1054" s="7" t="s">
        <v>177</v>
      </c>
      <c r="D1054" s="7"/>
      <c r="E1054" s="7" t="s">
        <v>468</v>
      </c>
      <c r="F1054" s="8">
        <v>950</v>
      </c>
      <c r="G1054" s="8">
        <v>1092</v>
      </c>
      <c r="H1054" s="9">
        <f>IF(OR(F1054="",F1054=0),"",MAX(F1054,IF(ISNUMBER('Нормы и нормо-часы'!K1055),ROUNDUP('Нормы и нормо-часы'!K1055/(1-$F$3),0),0)))</f>
        <v>1020</v>
      </c>
      <c r="I1054" s="9">
        <f>IF(OR(G1054="",G1054=0),"",MAX(G1054,IF(ISNUMBER('Нормы и нормо-часы'!L1055),ROUNDUP('Нормы и нормо-часы'!L1055/(1-$F$3),0),0)))</f>
        <v>1224</v>
      </c>
      <c r="J1054" s="10">
        <f t="shared" si="304"/>
        <v>7.3684210526315796E-2</v>
      </c>
      <c r="K1054" s="10">
        <f t="shared" si="305"/>
        <v>0.12087912087912089</v>
      </c>
      <c r="L1054" s="8">
        <v>589</v>
      </c>
      <c r="M1054" s="8">
        <v>677</v>
      </c>
      <c r="N1054" s="10">
        <f t="shared" si="306"/>
        <v>0.42254901960784313</v>
      </c>
      <c r="O1054" s="10">
        <f t="shared" si="307"/>
        <v>0.44689542483660133</v>
      </c>
      <c r="P1054" s="8">
        <f t="shared" si="308"/>
        <v>431</v>
      </c>
      <c r="Q1054" s="8">
        <f t="shared" si="309"/>
        <v>547</v>
      </c>
      <c r="R1054" s="8">
        <v>602.23</v>
      </c>
      <c r="S1054" s="8">
        <v>813.01</v>
      </c>
      <c r="T1054" s="11">
        <f t="shared" si="310"/>
        <v>0.85580000000000001</v>
      </c>
      <c r="U1054" s="7" t="s">
        <v>3116</v>
      </c>
      <c r="V1054" s="7" t="s">
        <v>3117</v>
      </c>
    </row>
    <row r="1055" spans="1:22" x14ac:dyDescent="0.25">
      <c r="A1055" s="7" t="s">
        <v>3118</v>
      </c>
      <c r="B1055" s="7" t="s">
        <v>3119</v>
      </c>
      <c r="C1055" s="7" t="s">
        <v>50</v>
      </c>
      <c r="D1055" s="7"/>
      <c r="E1055" s="7" t="s">
        <v>468</v>
      </c>
      <c r="F1055" s="8">
        <v>420</v>
      </c>
      <c r="G1055" s="8">
        <v>483</v>
      </c>
      <c r="H1055" s="9">
        <f>IF(OR(F1055="",F1055=0),"",MAX(F1055,IF(ISNUMBER('Нормы и нормо-часы'!K1056),ROUNDUP('Нормы и нормо-часы'!K1056/(1-$F$3),0),0)))</f>
        <v>420</v>
      </c>
      <c r="I1055" s="9">
        <f>IF(OR(G1055="",G1055=0),"",MAX(G1055,IF(ISNUMBER('Нормы и нормо-часы'!L1056),ROUNDUP('Нормы и нормо-часы'!L1056/(1-$F$3),0),0)))</f>
        <v>483</v>
      </c>
      <c r="J1055" s="10">
        <f t="shared" si="304"/>
        <v>0</v>
      </c>
      <c r="K1055" s="10">
        <f t="shared" si="305"/>
        <v>0</v>
      </c>
      <c r="L1055" s="8">
        <v>260</v>
      </c>
      <c r="M1055" s="8">
        <v>299</v>
      </c>
      <c r="N1055" s="10">
        <f t="shared" si="306"/>
        <v>0.38095238095238093</v>
      </c>
      <c r="O1055" s="10">
        <f t="shared" si="307"/>
        <v>0.38095238095238093</v>
      </c>
      <c r="P1055" s="8">
        <f t="shared" si="308"/>
        <v>160</v>
      </c>
      <c r="Q1055" s="8">
        <f t="shared" si="309"/>
        <v>184</v>
      </c>
      <c r="R1055" s="8">
        <v>1561.3</v>
      </c>
      <c r="S1055" s="8">
        <v>2107.7600000000002</v>
      </c>
      <c r="T1055" s="11">
        <f t="shared" si="310"/>
        <v>5.018476190476191</v>
      </c>
      <c r="U1055" s="7" t="s">
        <v>2804</v>
      </c>
      <c r="V1055" s="7" t="s">
        <v>3120</v>
      </c>
    </row>
    <row r="1056" spans="1:22" x14ac:dyDescent="0.25">
      <c r="A1056" s="7" t="s">
        <v>3121</v>
      </c>
      <c r="B1056" s="7" t="s">
        <v>3122</v>
      </c>
      <c r="C1056" s="7" t="s">
        <v>50</v>
      </c>
      <c r="D1056" s="7"/>
      <c r="E1056" s="7" t="s">
        <v>468</v>
      </c>
      <c r="F1056" s="8">
        <v>450</v>
      </c>
      <c r="G1056" s="8">
        <v>518</v>
      </c>
      <c r="H1056" s="9">
        <f>IF(OR(F1056="",F1056=0),"",MAX(F1056,IF(ISNUMBER('Нормы и нормо-часы'!K1057),ROUNDUP('Нормы и нормо-часы'!K1057/(1-$F$3),0),0)))</f>
        <v>450</v>
      </c>
      <c r="I1056" s="9">
        <f>IF(OR(G1056="",G1056=0),"",MAX(G1056,IF(ISNUMBER('Нормы и нормо-часы'!L1057),ROUNDUP('Нормы и нормо-часы'!L1057/(1-$F$3),0),0)))</f>
        <v>518</v>
      </c>
      <c r="J1056" s="10">
        <f t="shared" si="304"/>
        <v>0</v>
      </c>
      <c r="K1056" s="10">
        <f t="shared" si="305"/>
        <v>0</v>
      </c>
      <c r="L1056" s="8">
        <v>279</v>
      </c>
      <c r="M1056" s="8">
        <v>321</v>
      </c>
      <c r="N1056" s="10">
        <f t="shared" si="306"/>
        <v>0.38</v>
      </c>
      <c r="O1056" s="10">
        <f t="shared" si="307"/>
        <v>0.38030888030888033</v>
      </c>
      <c r="P1056" s="8">
        <f t="shared" si="308"/>
        <v>171</v>
      </c>
      <c r="Q1056" s="8">
        <f t="shared" si="309"/>
        <v>197</v>
      </c>
      <c r="R1056" s="8">
        <v>1493.57</v>
      </c>
      <c r="S1056" s="8">
        <v>2016.32</v>
      </c>
      <c r="T1056" s="11">
        <f t="shared" si="310"/>
        <v>4.4807111111111109</v>
      </c>
      <c r="U1056" s="7" t="s">
        <v>2804</v>
      </c>
      <c r="V1056" s="7" t="s">
        <v>3123</v>
      </c>
    </row>
    <row r="1057" spans="1:22" x14ac:dyDescent="0.25">
      <c r="A1057" s="7" t="s">
        <v>3124</v>
      </c>
      <c r="B1057" s="7" t="s">
        <v>3125</v>
      </c>
      <c r="C1057" s="7" t="s">
        <v>50</v>
      </c>
      <c r="D1057" s="7"/>
      <c r="E1057" s="7" t="s">
        <v>468</v>
      </c>
      <c r="F1057" s="8">
        <v>500</v>
      </c>
      <c r="G1057" s="8">
        <v>575</v>
      </c>
      <c r="H1057" s="9">
        <f>IF(OR(F1057="",F1057=0),"",MAX(F1057,IF(ISNUMBER('Нормы и нормо-часы'!K1058),ROUNDUP('Нормы и нормо-часы'!K1058/(1-$F$3),0),0)))</f>
        <v>500</v>
      </c>
      <c r="I1057" s="9">
        <f>IF(OR(G1057="",G1057=0),"",MAX(G1057,IF(ISNUMBER('Нормы и нормо-часы'!L1058),ROUNDUP('Нормы и нормо-часы'!L1058/(1-$F$3),0),0)))</f>
        <v>575</v>
      </c>
      <c r="J1057" s="10">
        <f t="shared" si="304"/>
        <v>0</v>
      </c>
      <c r="K1057" s="10">
        <f t="shared" si="305"/>
        <v>0</v>
      </c>
      <c r="L1057" s="8">
        <v>310</v>
      </c>
      <c r="M1057" s="8">
        <v>356</v>
      </c>
      <c r="N1057" s="10">
        <f t="shared" si="306"/>
        <v>0.38</v>
      </c>
      <c r="O1057" s="10">
        <f t="shared" si="307"/>
        <v>0.38086956521739129</v>
      </c>
      <c r="P1057" s="8">
        <f t="shared" si="308"/>
        <v>190</v>
      </c>
      <c r="Q1057" s="8">
        <f t="shared" si="309"/>
        <v>219</v>
      </c>
      <c r="R1057" s="8">
        <v>1517.23</v>
      </c>
      <c r="S1057" s="8">
        <v>2048.2600000000002</v>
      </c>
      <c r="T1057" s="11">
        <f t="shared" si="310"/>
        <v>4.0965200000000008</v>
      </c>
      <c r="U1057" s="7" t="s">
        <v>2804</v>
      </c>
      <c r="V1057" s="7" t="s">
        <v>3126</v>
      </c>
    </row>
    <row r="1058" spans="1:22" x14ac:dyDescent="0.25">
      <c r="A1058" s="7" t="s">
        <v>3127</v>
      </c>
      <c r="B1058" s="7" t="s">
        <v>3128</v>
      </c>
      <c r="C1058" s="7" t="s">
        <v>50</v>
      </c>
      <c r="D1058" s="7"/>
      <c r="E1058" s="7" t="s">
        <v>468</v>
      </c>
      <c r="F1058" s="8">
        <v>600</v>
      </c>
      <c r="G1058" s="8">
        <v>690</v>
      </c>
      <c r="H1058" s="9">
        <f>IF(OR(F1058="",F1058=0),"",MAX(F1058,IF(ISNUMBER('Нормы и нормо-часы'!K1059),ROUNDUP('Нормы и нормо-часы'!K1059/(1-$F$3),0),0)))</f>
        <v>600</v>
      </c>
      <c r="I1058" s="9">
        <f>IF(OR(G1058="",G1058=0),"",MAX(G1058,IF(ISNUMBER('Нормы и нормо-часы'!L1059),ROUNDUP('Нормы и нормо-часы'!L1059/(1-$F$3),0),0)))</f>
        <v>690</v>
      </c>
      <c r="J1058" s="10">
        <f t="shared" si="304"/>
        <v>0</v>
      </c>
      <c r="K1058" s="10">
        <f t="shared" si="305"/>
        <v>0</v>
      </c>
      <c r="L1058" s="8">
        <v>372</v>
      </c>
      <c r="M1058" s="8">
        <v>428</v>
      </c>
      <c r="N1058" s="10">
        <f t="shared" si="306"/>
        <v>0.38</v>
      </c>
      <c r="O1058" s="10">
        <f t="shared" si="307"/>
        <v>0.37971014492753624</v>
      </c>
      <c r="P1058" s="8">
        <f t="shared" si="308"/>
        <v>228</v>
      </c>
      <c r="Q1058" s="8">
        <f t="shared" si="309"/>
        <v>262</v>
      </c>
      <c r="R1058" s="8">
        <v>812.86</v>
      </c>
      <c r="S1058" s="8">
        <v>1097.3599999999999</v>
      </c>
      <c r="T1058" s="11">
        <f t="shared" si="310"/>
        <v>1.8289333333333331</v>
      </c>
      <c r="U1058" s="7" t="s">
        <v>2804</v>
      </c>
      <c r="V1058" s="7"/>
    </row>
    <row r="1059" spans="1:22" x14ac:dyDescent="0.25">
      <c r="A1059" s="7" t="s">
        <v>3129</v>
      </c>
      <c r="B1059" s="7" t="s">
        <v>3130</v>
      </c>
      <c r="C1059" s="7" t="s">
        <v>50</v>
      </c>
      <c r="D1059" s="7"/>
      <c r="E1059" s="7" t="s">
        <v>468</v>
      </c>
      <c r="F1059" s="8">
        <v>700</v>
      </c>
      <c r="G1059" s="8">
        <v>805</v>
      </c>
      <c r="H1059" s="9">
        <f>IF(OR(F1059="",F1059=0),"",MAX(F1059,IF(ISNUMBER('Нормы и нормо-часы'!K1060),ROUNDUP('Нормы и нормо-часы'!K1060/(1-$F$3),0),0)))</f>
        <v>700</v>
      </c>
      <c r="I1059" s="9">
        <f>IF(OR(G1059="",G1059=0),"",MAX(G1059,IF(ISNUMBER('Нормы и нормо-часы'!L1060),ROUNDUP('Нормы и нормо-часы'!L1060/(1-$F$3),0),0)))</f>
        <v>805</v>
      </c>
      <c r="J1059" s="10">
        <f t="shared" si="304"/>
        <v>0</v>
      </c>
      <c r="K1059" s="10">
        <f t="shared" si="305"/>
        <v>0</v>
      </c>
      <c r="L1059" s="8">
        <v>434</v>
      </c>
      <c r="M1059" s="8">
        <v>499</v>
      </c>
      <c r="N1059" s="10">
        <f t="shared" si="306"/>
        <v>0.38</v>
      </c>
      <c r="O1059" s="10">
        <f t="shared" si="307"/>
        <v>0.38012422360248449</v>
      </c>
      <c r="P1059" s="8">
        <f t="shared" si="308"/>
        <v>266</v>
      </c>
      <c r="Q1059" s="8">
        <f t="shared" si="309"/>
        <v>306</v>
      </c>
      <c r="R1059" s="8">
        <v>826.38</v>
      </c>
      <c r="S1059" s="8">
        <v>1115.6099999999999</v>
      </c>
      <c r="T1059" s="11">
        <f t="shared" si="310"/>
        <v>1.5937285714285714</v>
      </c>
      <c r="U1059" s="7" t="s">
        <v>2804</v>
      </c>
      <c r="V1059" s="7"/>
    </row>
    <row r="1060" spans="1:22" x14ac:dyDescent="0.25">
      <c r="A1060" s="7" t="s">
        <v>3131</v>
      </c>
      <c r="B1060" s="7" t="s">
        <v>3132</v>
      </c>
      <c r="C1060" s="7" t="s">
        <v>50</v>
      </c>
      <c r="D1060" s="7"/>
      <c r="E1060" s="7" t="s">
        <v>468</v>
      </c>
      <c r="F1060" s="8">
        <v>900</v>
      </c>
      <c r="G1060" s="8">
        <v>1035</v>
      </c>
      <c r="H1060" s="9">
        <f>IF(OR(F1060="",F1060=0),"",MAX(F1060,IF(ISNUMBER('Нормы и нормо-часы'!K1061),ROUNDUP('Нормы и нормо-часы'!K1061/(1-$F$3),0),0)))</f>
        <v>900</v>
      </c>
      <c r="I1060" s="9">
        <f>IF(OR(G1060="",G1060=0),"",MAX(G1060,IF(ISNUMBER('Нормы и нормо-часы'!L1061),ROUNDUP('Нормы и нормо-часы'!L1061/(1-$F$3),0),0)))</f>
        <v>1035</v>
      </c>
      <c r="J1060" s="10">
        <f t="shared" si="304"/>
        <v>0</v>
      </c>
      <c r="K1060" s="10">
        <f t="shared" si="305"/>
        <v>0</v>
      </c>
      <c r="L1060" s="8">
        <v>558</v>
      </c>
      <c r="M1060" s="8">
        <v>642</v>
      </c>
      <c r="N1060" s="10">
        <f t="shared" si="306"/>
        <v>0.38</v>
      </c>
      <c r="O1060" s="10">
        <f t="shared" si="307"/>
        <v>0.37971014492753624</v>
      </c>
      <c r="P1060" s="8">
        <f t="shared" si="308"/>
        <v>342</v>
      </c>
      <c r="Q1060" s="8">
        <f t="shared" si="309"/>
        <v>393</v>
      </c>
      <c r="R1060" s="8">
        <v>970.53</v>
      </c>
      <c r="S1060" s="8">
        <v>1310.22</v>
      </c>
      <c r="T1060" s="11">
        <f t="shared" si="310"/>
        <v>1.4558</v>
      </c>
      <c r="U1060" s="7" t="s">
        <v>2804</v>
      </c>
      <c r="V1060" s="7"/>
    </row>
    <row r="1061" spans="1:22" x14ac:dyDescent="0.25">
      <c r="A1061" s="7" t="s">
        <v>3133</v>
      </c>
      <c r="B1061" s="7" t="s">
        <v>3134</v>
      </c>
      <c r="C1061" s="7" t="s">
        <v>50</v>
      </c>
      <c r="D1061" s="7"/>
      <c r="E1061" s="7" t="s">
        <v>468</v>
      </c>
      <c r="F1061" s="8">
        <v>1100</v>
      </c>
      <c r="G1061" s="8">
        <v>1265</v>
      </c>
      <c r="H1061" s="9">
        <f>IF(OR(F1061="",F1061=0),"",MAX(F1061,IF(ISNUMBER('Нормы и нормо-часы'!K1062),ROUNDUP('Нормы и нормо-часы'!K1062/(1-$F$3),0),0)))</f>
        <v>1100</v>
      </c>
      <c r="I1061" s="9">
        <f>IF(OR(G1061="",G1061=0),"",MAX(G1061,IF(ISNUMBER('Нормы и нормо-часы'!L1062),ROUNDUP('Нормы и нормо-часы'!L1062/(1-$F$3),0),0)))</f>
        <v>1265</v>
      </c>
      <c r="J1061" s="10">
        <f t="shared" si="304"/>
        <v>0</v>
      </c>
      <c r="K1061" s="10">
        <f t="shared" si="305"/>
        <v>0</v>
      </c>
      <c r="L1061" s="8">
        <v>682</v>
      </c>
      <c r="M1061" s="8">
        <v>784</v>
      </c>
      <c r="N1061" s="10">
        <f t="shared" si="306"/>
        <v>0.38</v>
      </c>
      <c r="O1061" s="10">
        <f t="shared" si="307"/>
        <v>0.38023715415019765</v>
      </c>
      <c r="P1061" s="8">
        <f t="shared" si="308"/>
        <v>418</v>
      </c>
      <c r="Q1061" s="8">
        <f t="shared" si="309"/>
        <v>481</v>
      </c>
      <c r="R1061" s="8">
        <v>955.37</v>
      </c>
      <c r="S1061" s="8">
        <v>1289.75</v>
      </c>
      <c r="T1061" s="11">
        <f t="shared" si="310"/>
        <v>1.1725000000000001</v>
      </c>
      <c r="U1061" s="7" t="s">
        <v>2804</v>
      </c>
      <c r="V1061" s="7"/>
    </row>
    <row r="1062" spans="1:22" x14ac:dyDescent="0.25">
      <c r="A1062" s="7" t="s">
        <v>3135</v>
      </c>
      <c r="B1062" s="7" t="s">
        <v>3136</v>
      </c>
      <c r="C1062" s="7" t="s">
        <v>50</v>
      </c>
      <c r="D1062" s="7"/>
      <c r="E1062" s="7" t="s">
        <v>468</v>
      </c>
      <c r="F1062" s="8">
        <v>1100</v>
      </c>
      <c r="G1062" s="8">
        <v>1265</v>
      </c>
      <c r="H1062" s="9">
        <f>IF(OR(F1062="",F1062=0),"",MAX(F1062,IF(ISNUMBER('Нормы и нормо-часы'!K1063),ROUNDUP('Нормы и нормо-часы'!K1063/(1-$F$3),0),0)))</f>
        <v>1100</v>
      </c>
      <c r="I1062" s="9">
        <f>IF(OR(G1062="",G1062=0),"",MAX(G1062,IF(ISNUMBER('Нормы и нормо-часы'!L1063),ROUNDUP('Нормы и нормо-часы'!L1063/(1-$F$3),0),0)))</f>
        <v>1265</v>
      </c>
      <c r="J1062" s="10">
        <f t="shared" si="304"/>
        <v>0</v>
      </c>
      <c r="K1062" s="10">
        <f t="shared" si="305"/>
        <v>0</v>
      </c>
      <c r="L1062" s="8">
        <v>682</v>
      </c>
      <c r="M1062" s="8">
        <v>784</v>
      </c>
      <c r="N1062" s="10">
        <f t="shared" si="306"/>
        <v>0.38</v>
      </c>
      <c r="O1062" s="10">
        <f t="shared" si="307"/>
        <v>0.38023715415019765</v>
      </c>
      <c r="P1062" s="8">
        <f t="shared" si="308"/>
        <v>418</v>
      </c>
      <c r="Q1062" s="8">
        <f t="shared" si="309"/>
        <v>481</v>
      </c>
      <c r="R1062" s="8">
        <v>1744.49</v>
      </c>
      <c r="S1062" s="8">
        <v>2355.06</v>
      </c>
      <c r="T1062" s="11">
        <f t="shared" si="310"/>
        <v>2.1409636363636362</v>
      </c>
      <c r="U1062" s="7" t="s">
        <v>3137</v>
      </c>
      <c r="V1062" s="7" t="s">
        <v>3138</v>
      </c>
    </row>
    <row r="1063" spans="1:22" x14ac:dyDescent="0.25">
      <c r="A1063" s="7" t="s">
        <v>3139</v>
      </c>
      <c r="B1063" s="7" t="s">
        <v>3140</v>
      </c>
      <c r="C1063" s="7" t="s">
        <v>50</v>
      </c>
      <c r="D1063" s="7"/>
      <c r="E1063" s="7" t="s">
        <v>468</v>
      </c>
      <c r="F1063" s="8">
        <v>300</v>
      </c>
      <c r="G1063" s="8">
        <v>345</v>
      </c>
      <c r="H1063" s="9">
        <f>IF(OR(F1063="",F1063=0),"",MAX(F1063,IF(ISNUMBER('Нормы и нормо-часы'!K1064),ROUNDUP('Нормы и нормо-часы'!K1064/(1-$F$3),0),0)))</f>
        <v>300</v>
      </c>
      <c r="I1063" s="9">
        <f>IF(OR(G1063="",G1063=0),"",MAX(G1063,IF(ISNUMBER('Нормы и нормо-часы'!L1064),ROUNDUP('Нормы и нормо-часы'!L1064/(1-$F$3),0),0)))</f>
        <v>345</v>
      </c>
      <c r="J1063" s="10">
        <f t="shared" si="304"/>
        <v>0</v>
      </c>
      <c r="K1063" s="10">
        <f t="shared" si="305"/>
        <v>0</v>
      </c>
      <c r="L1063" s="8">
        <v>186</v>
      </c>
      <c r="M1063" s="8">
        <v>214</v>
      </c>
      <c r="N1063" s="10">
        <f t="shared" si="306"/>
        <v>0.38</v>
      </c>
      <c r="O1063" s="10">
        <f t="shared" si="307"/>
        <v>0.37971014492753624</v>
      </c>
      <c r="P1063" s="8">
        <f t="shared" si="308"/>
        <v>114</v>
      </c>
      <c r="Q1063" s="8">
        <f t="shared" si="309"/>
        <v>131</v>
      </c>
      <c r="R1063" s="8">
        <v>993.17</v>
      </c>
      <c r="S1063" s="8">
        <v>1340.78</v>
      </c>
      <c r="T1063" s="11">
        <f t="shared" si="310"/>
        <v>4.4692666666666669</v>
      </c>
      <c r="U1063" s="7" t="s">
        <v>3141</v>
      </c>
      <c r="V1063" s="7" t="s">
        <v>3142</v>
      </c>
    </row>
    <row r="1064" spans="1:22" x14ac:dyDescent="0.25">
      <c r="A1064" s="7" t="s">
        <v>3143</v>
      </c>
      <c r="B1064" s="7" t="s">
        <v>3144</v>
      </c>
      <c r="C1064" s="7" t="s">
        <v>50</v>
      </c>
      <c r="D1064" s="7"/>
      <c r="E1064" s="7" t="s">
        <v>468</v>
      </c>
      <c r="F1064" s="8">
        <v>330</v>
      </c>
      <c r="G1064" s="8">
        <v>379</v>
      </c>
      <c r="H1064" s="9">
        <f>IF(OR(F1064="",F1064=0),"",MAX(F1064,IF(ISNUMBER('Нормы и нормо-часы'!K1065),ROUNDUP('Нормы и нормо-часы'!K1065/(1-$F$3),0),0)))</f>
        <v>330</v>
      </c>
      <c r="I1064" s="9">
        <f>IF(OR(G1064="",G1064=0),"",MAX(G1064,IF(ISNUMBER('Нормы и нормо-часы'!L1065),ROUNDUP('Нормы и нормо-часы'!L1065/(1-$F$3),0),0)))</f>
        <v>382</v>
      </c>
      <c r="J1064" s="10">
        <f t="shared" si="304"/>
        <v>0</v>
      </c>
      <c r="K1064" s="10">
        <f t="shared" si="305"/>
        <v>7.9155672823219003E-3</v>
      </c>
      <c r="L1064" s="8">
        <v>205</v>
      </c>
      <c r="M1064" s="8">
        <v>235</v>
      </c>
      <c r="N1064" s="10">
        <f t="shared" si="306"/>
        <v>0.37878787878787878</v>
      </c>
      <c r="O1064" s="10">
        <f t="shared" si="307"/>
        <v>0.38481675392670156</v>
      </c>
      <c r="P1064" s="8">
        <f t="shared" si="308"/>
        <v>125</v>
      </c>
      <c r="Q1064" s="8">
        <f t="shared" si="309"/>
        <v>147</v>
      </c>
      <c r="R1064" s="8">
        <v>993.17</v>
      </c>
      <c r="S1064" s="8">
        <v>1340.78</v>
      </c>
      <c r="T1064" s="11">
        <f t="shared" si="310"/>
        <v>4.0629696969696969</v>
      </c>
      <c r="U1064" s="7" t="s">
        <v>3145</v>
      </c>
      <c r="V1064" s="7" t="s">
        <v>3146</v>
      </c>
    </row>
    <row r="1065" spans="1:22" x14ac:dyDescent="0.25">
      <c r="A1065" s="7" t="s">
        <v>3147</v>
      </c>
      <c r="B1065" s="7" t="s">
        <v>3148</v>
      </c>
      <c r="C1065" s="7" t="s">
        <v>50</v>
      </c>
      <c r="D1065" s="7"/>
      <c r="E1065" s="7" t="s">
        <v>468</v>
      </c>
      <c r="F1065" s="8">
        <v>380</v>
      </c>
      <c r="G1065" s="8">
        <v>437</v>
      </c>
      <c r="H1065" s="9">
        <f>IF(OR(F1065="",F1065=0),"",MAX(F1065,IF(ISNUMBER('Нормы и нормо-часы'!K1066),ROUNDUP('Нормы и нормо-часы'!K1066/(1-$F$3),0),0)))</f>
        <v>380</v>
      </c>
      <c r="I1065" s="9">
        <f>IF(OR(G1065="",G1065=0),"",MAX(G1065,IF(ISNUMBER('Нормы и нормо-часы'!L1066),ROUNDUP('Нормы и нормо-часы'!L1066/(1-$F$3),0),0)))</f>
        <v>437</v>
      </c>
      <c r="J1065" s="10">
        <f t="shared" si="304"/>
        <v>0</v>
      </c>
      <c r="K1065" s="10">
        <f t="shared" si="305"/>
        <v>0</v>
      </c>
      <c r="L1065" s="8">
        <v>236</v>
      </c>
      <c r="M1065" s="8">
        <v>271</v>
      </c>
      <c r="N1065" s="10">
        <f t="shared" si="306"/>
        <v>0.37894736842105264</v>
      </c>
      <c r="O1065" s="10">
        <f t="shared" si="307"/>
        <v>0.37986270022883295</v>
      </c>
      <c r="P1065" s="8">
        <f t="shared" si="308"/>
        <v>144</v>
      </c>
      <c r="Q1065" s="8">
        <f t="shared" si="309"/>
        <v>166</v>
      </c>
      <c r="R1065" s="8">
        <v>1503.14</v>
      </c>
      <c r="S1065" s="8">
        <v>2029.24</v>
      </c>
      <c r="T1065" s="11">
        <f t="shared" si="310"/>
        <v>5.3401052631578949</v>
      </c>
      <c r="U1065" s="7" t="s">
        <v>3145</v>
      </c>
      <c r="V1065" s="7" t="s">
        <v>3149</v>
      </c>
    </row>
    <row r="1066" spans="1:22" x14ac:dyDescent="0.25">
      <c r="A1066" s="7" t="s">
        <v>3150</v>
      </c>
      <c r="B1066" s="7" t="s">
        <v>3151</v>
      </c>
      <c r="C1066" s="7" t="s">
        <v>50</v>
      </c>
      <c r="D1066" s="7"/>
      <c r="E1066" s="7" t="s">
        <v>468</v>
      </c>
      <c r="F1066" s="8">
        <v>450</v>
      </c>
      <c r="G1066" s="8">
        <v>518</v>
      </c>
      <c r="H1066" s="9">
        <f>IF(OR(F1066="",F1066=0),"",MAX(F1066,IF(ISNUMBER('Нормы и нормо-часы'!K1067),ROUNDUP('Нормы и нормо-часы'!K1067/(1-$F$3),0),0)))</f>
        <v>450</v>
      </c>
      <c r="I1066" s="9">
        <f>IF(OR(G1066="",G1066=0),"",MAX(G1066,IF(ISNUMBER('Нормы и нормо-часы'!L1067),ROUNDUP('Нормы и нормо-часы'!L1067/(1-$F$3),0),0)))</f>
        <v>518</v>
      </c>
      <c r="J1066" s="10">
        <f t="shared" si="304"/>
        <v>0</v>
      </c>
      <c r="K1066" s="10">
        <f t="shared" si="305"/>
        <v>0</v>
      </c>
      <c r="L1066" s="8">
        <v>279</v>
      </c>
      <c r="M1066" s="8">
        <v>321</v>
      </c>
      <c r="N1066" s="10">
        <f t="shared" si="306"/>
        <v>0.38</v>
      </c>
      <c r="O1066" s="10">
        <f t="shared" si="307"/>
        <v>0.38030888030888033</v>
      </c>
      <c r="P1066" s="8">
        <f t="shared" si="308"/>
        <v>171</v>
      </c>
      <c r="Q1066" s="8">
        <f t="shared" si="309"/>
        <v>197</v>
      </c>
      <c r="R1066" s="8">
        <v>1442.96</v>
      </c>
      <c r="S1066" s="8">
        <v>1948</v>
      </c>
      <c r="T1066" s="11">
        <f t="shared" si="310"/>
        <v>4.3288888888888888</v>
      </c>
      <c r="U1066" s="7" t="s">
        <v>3145</v>
      </c>
      <c r="V1066" s="7" t="s">
        <v>3152</v>
      </c>
    </row>
    <row r="1067" spans="1:22" x14ac:dyDescent="0.25">
      <c r="A1067" s="7" t="s">
        <v>3153</v>
      </c>
      <c r="B1067" s="7" t="s">
        <v>3154</v>
      </c>
      <c r="C1067" s="7" t="s">
        <v>50</v>
      </c>
      <c r="D1067" s="7"/>
      <c r="E1067" s="7" t="s">
        <v>468</v>
      </c>
      <c r="F1067" s="8">
        <v>550</v>
      </c>
      <c r="G1067" s="8">
        <v>632</v>
      </c>
      <c r="H1067" s="9">
        <f>IF(OR(F1067="",F1067=0),"",MAX(F1067,IF(ISNUMBER('Нормы и нормо-часы'!K1068),ROUNDUP('Нормы и нормо-часы'!K1068/(1-$F$3),0),0)))</f>
        <v>550</v>
      </c>
      <c r="I1067" s="9">
        <f>IF(OR(G1067="",G1067=0),"",MAX(G1067,IF(ISNUMBER('Нормы и нормо-часы'!L1068),ROUNDUP('Нормы и нормо-часы'!L1068/(1-$F$3),0),0)))</f>
        <v>632</v>
      </c>
      <c r="J1067" s="10">
        <f t="shared" si="304"/>
        <v>0</v>
      </c>
      <c r="K1067" s="10">
        <f t="shared" si="305"/>
        <v>0</v>
      </c>
      <c r="L1067" s="8">
        <v>341</v>
      </c>
      <c r="M1067" s="8">
        <v>392</v>
      </c>
      <c r="N1067" s="10">
        <f t="shared" si="306"/>
        <v>0.38</v>
      </c>
      <c r="O1067" s="10">
        <f t="shared" si="307"/>
        <v>0.379746835443038</v>
      </c>
      <c r="P1067" s="8">
        <f t="shared" si="308"/>
        <v>209</v>
      </c>
      <c r="Q1067" s="8">
        <f t="shared" si="309"/>
        <v>240</v>
      </c>
      <c r="R1067" s="8">
        <v>1442.96</v>
      </c>
      <c r="S1067" s="8">
        <v>1948</v>
      </c>
      <c r="T1067" s="11">
        <f t="shared" si="310"/>
        <v>3.541818181818182</v>
      </c>
      <c r="U1067" s="7" t="s">
        <v>3145</v>
      </c>
      <c r="V1067" s="7" t="s">
        <v>3155</v>
      </c>
    </row>
    <row r="1068" spans="1:22" x14ac:dyDescent="0.25">
      <c r="A1068" s="7" t="s">
        <v>3156</v>
      </c>
      <c r="B1068" s="7" t="s">
        <v>3157</v>
      </c>
      <c r="C1068" s="7" t="s">
        <v>50</v>
      </c>
      <c r="D1068" s="7"/>
      <c r="E1068" s="7" t="s">
        <v>468</v>
      </c>
      <c r="F1068" s="8">
        <v>650</v>
      </c>
      <c r="G1068" s="8">
        <v>747</v>
      </c>
      <c r="H1068" s="9">
        <f>IF(OR(F1068="",F1068=0),"",MAX(F1068,IF(ISNUMBER('Нормы и нормо-часы'!K1069),ROUNDUP('Нормы и нормо-часы'!K1069/(1-$F$3),0),0)))</f>
        <v>650</v>
      </c>
      <c r="I1068" s="9">
        <f>IF(OR(G1068="",G1068=0),"",MAX(G1068,IF(ISNUMBER('Нормы и нормо-часы'!L1069),ROUNDUP('Нормы и нормо-часы'!L1069/(1-$F$3),0),0)))</f>
        <v>748</v>
      </c>
      <c r="J1068" s="10">
        <f t="shared" si="304"/>
        <v>0</v>
      </c>
      <c r="K1068" s="10">
        <f t="shared" si="305"/>
        <v>1.3386880856760541E-3</v>
      </c>
      <c r="L1068" s="8">
        <v>403</v>
      </c>
      <c r="M1068" s="8">
        <v>463</v>
      </c>
      <c r="N1068" s="10">
        <f t="shared" si="306"/>
        <v>0.38</v>
      </c>
      <c r="O1068" s="10">
        <f t="shared" si="307"/>
        <v>0.38101604278074869</v>
      </c>
      <c r="P1068" s="8">
        <f t="shared" si="308"/>
        <v>247</v>
      </c>
      <c r="Q1068" s="8">
        <f t="shared" si="309"/>
        <v>285</v>
      </c>
      <c r="R1068" s="8">
        <v>1725.72</v>
      </c>
      <c r="S1068" s="8">
        <v>2329.7199999999998</v>
      </c>
      <c r="T1068" s="11">
        <f t="shared" si="310"/>
        <v>3.5841846153846149</v>
      </c>
      <c r="U1068" s="7" t="s">
        <v>3145</v>
      </c>
      <c r="V1068" s="7" t="s">
        <v>3158</v>
      </c>
    </row>
    <row r="1069" spans="1:22" x14ac:dyDescent="0.25">
      <c r="A1069" s="7" t="s">
        <v>3159</v>
      </c>
      <c r="B1069" s="7" t="s">
        <v>3160</v>
      </c>
      <c r="C1069" s="7" t="s">
        <v>50</v>
      </c>
      <c r="D1069" s="7"/>
      <c r="E1069" s="7" t="s">
        <v>468</v>
      </c>
      <c r="F1069" s="8">
        <v>780</v>
      </c>
      <c r="G1069" s="8">
        <v>897</v>
      </c>
      <c r="H1069" s="9">
        <f>IF(OR(F1069="",F1069=0),"",MAX(F1069,IF(ISNUMBER('Нормы и нормо-часы'!K1070),ROUNDUP('Нормы и нормо-часы'!K1070/(1-$F$3),0),0)))</f>
        <v>780</v>
      </c>
      <c r="I1069" s="9">
        <f>IF(OR(G1069="",G1069=0),"",MAX(G1069,IF(ISNUMBER('Нормы и нормо-часы'!L1070),ROUNDUP('Нормы и нормо-часы'!L1070/(1-$F$3),0),0)))</f>
        <v>897</v>
      </c>
      <c r="J1069" s="10">
        <f t="shared" ref="J1069:J1100" si="311">IF(OR(F1069="",F1069=0),"",H1069/F1069-1)</f>
        <v>0</v>
      </c>
      <c r="K1069" s="10">
        <f t="shared" ref="K1069:K1100" si="312">IF(OR(G1069="",G1069=0),"",I1069/G1069-1)</f>
        <v>0</v>
      </c>
      <c r="L1069" s="8">
        <v>484</v>
      </c>
      <c r="M1069" s="8">
        <v>556</v>
      </c>
      <c r="N1069" s="10">
        <f t="shared" ref="N1069:N1100" si="313">IF(OR(H1069="",H1069=0),"",(H1069-L1069)/H1069)</f>
        <v>0.37948717948717947</v>
      </c>
      <c r="O1069" s="10">
        <f t="shared" ref="O1069:O1100" si="314">IF(OR(I1069="",I1069=0),"",(I1069-M1069)/I1069)</f>
        <v>0.38015607580824973</v>
      </c>
      <c r="P1069" s="8">
        <f t="shared" ref="P1069:P1100" si="315">IF(H1069="","",H1069-L1069)</f>
        <v>296</v>
      </c>
      <c r="Q1069" s="8">
        <f t="shared" ref="Q1069:Q1100" si="316">IF(I1069="","",I1069-M1069)</f>
        <v>341</v>
      </c>
      <c r="R1069" s="8">
        <v>1812.26</v>
      </c>
      <c r="S1069" s="8">
        <v>2446.5500000000002</v>
      </c>
      <c r="T1069" s="11">
        <f t="shared" ref="T1069:T1100" si="317">IF(OR(S1069="",F1069="",F1069=0),"",S1069/F1069)</f>
        <v>3.1366025641025645</v>
      </c>
      <c r="U1069" s="7" t="s">
        <v>3145</v>
      </c>
      <c r="V1069" s="7" t="s">
        <v>3161</v>
      </c>
    </row>
    <row r="1070" spans="1:22" x14ac:dyDescent="0.25">
      <c r="A1070" s="7" t="s">
        <v>3162</v>
      </c>
      <c r="B1070" s="7" t="s">
        <v>3163</v>
      </c>
      <c r="C1070" s="7" t="s">
        <v>50</v>
      </c>
      <c r="D1070" s="7"/>
      <c r="E1070" s="7" t="s">
        <v>468</v>
      </c>
      <c r="F1070" s="8">
        <v>900</v>
      </c>
      <c r="G1070" s="8">
        <v>1035</v>
      </c>
      <c r="H1070" s="9">
        <f>IF(OR(F1070="",F1070=0),"",MAX(F1070,IF(ISNUMBER('Нормы и нормо-часы'!K1071),ROUNDUP('Нормы и нормо-часы'!K1071/(1-$F$3),0),0)))</f>
        <v>900</v>
      </c>
      <c r="I1070" s="9">
        <f>IF(OR(G1070="",G1070=0),"",MAX(G1070,IF(ISNUMBER('Нормы и нормо-часы'!L1071),ROUNDUP('Нормы и нормо-часы'!L1071/(1-$F$3),0),0)))</f>
        <v>1035</v>
      </c>
      <c r="J1070" s="10">
        <f t="shared" si="311"/>
        <v>0</v>
      </c>
      <c r="K1070" s="10">
        <f t="shared" si="312"/>
        <v>0</v>
      </c>
      <c r="L1070" s="8">
        <v>558</v>
      </c>
      <c r="M1070" s="8">
        <v>642</v>
      </c>
      <c r="N1070" s="10">
        <f t="shared" si="313"/>
        <v>0.38</v>
      </c>
      <c r="O1070" s="10">
        <f t="shared" si="314"/>
        <v>0.37971014492753624</v>
      </c>
      <c r="P1070" s="8">
        <f t="shared" si="315"/>
        <v>342</v>
      </c>
      <c r="Q1070" s="8">
        <f t="shared" si="316"/>
        <v>393</v>
      </c>
      <c r="R1070" s="8">
        <v>1852.5</v>
      </c>
      <c r="S1070" s="8">
        <v>2500.88</v>
      </c>
      <c r="T1070" s="11">
        <f t="shared" si="317"/>
        <v>2.7787555555555556</v>
      </c>
      <c r="U1070" s="7" t="s">
        <v>3145</v>
      </c>
      <c r="V1070" s="7" t="s">
        <v>3164</v>
      </c>
    </row>
    <row r="1071" spans="1:22" x14ac:dyDescent="0.25">
      <c r="A1071" s="7" t="s">
        <v>3165</v>
      </c>
      <c r="B1071" s="7" t="s">
        <v>3166</v>
      </c>
      <c r="C1071" s="7" t="s">
        <v>50</v>
      </c>
      <c r="D1071" s="7"/>
      <c r="E1071" s="7" t="s">
        <v>468</v>
      </c>
      <c r="F1071" s="8">
        <v>350</v>
      </c>
      <c r="G1071" s="8">
        <v>402</v>
      </c>
      <c r="H1071" s="9">
        <f>IF(OR(F1071="",F1071=0),"",MAX(F1071,IF(ISNUMBER('Нормы и нормо-часы'!K1072),ROUNDUP('Нормы и нормо-часы'!K1072/(1-$F$3),0),0)))</f>
        <v>350</v>
      </c>
      <c r="I1071" s="9">
        <f>IF(OR(G1071="",G1071=0),"",MAX(G1071,IF(ISNUMBER('Нормы и нормо-часы'!L1072),ROUNDUP('Нормы и нормо-часы'!L1072/(1-$F$3),0),0)))</f>
        <v>402</v>
      </c>
      <c r="J1071" s="10">
        <f t="shared" si="311"/>
        <v>0</v>
      </c>
      <c r="K1071" s="10">
        <f t="shared" si="312"/>
        <v>0</v>
      </c>
      <c r="L1071" s="8">
        <v>217</v>
      </c>
      <c r="M1071" s="8">
        <v>250</v>
      </c>
      <c r="N1071" s="10">
        <f t="shared" si="313"/>
        <v>0.38</v>
      </c>
      <c r="O1071" s="10">
        <f t="shared" si="314"/>
        <v>0.37810945273631841</v>
      </c>
      <c r="P1071" s="8">
        <f t="shared" si="315"/>
        <v>133</v>
      </c>
      <c r="Q1071" s="8">
        <f t="shared" si="316"/>
        <v>152</v>
      </c>
      <c r="R1071" s="8">
        <v>247.09</v>
      </c>
      <c r="S1071" s="8">
        <v>333.57</v>
      </c>
      <c r="T1071" s="11">
        <f t="shared" si="317"/>
        <v>0.95305714285714282</v>
      </c>
      <c r="U1071" s="7" t="s">
        <v>3167</v>
      </c>
      <c r="V1071" s="7"/>
    </row>
    <row r="1072" spans="1:22" x14ac:dyDescent="0.25">
      <c r="A1072" s="7" t="s">
        <v>3168</v>
      </c>
      <c r="B1072" s="7" t="s">
        <v>3169</v>
      </c>
      <c r="C1072" s="7" t="s">
        <v>50</v>
      </c>
      <c r="D1072" s="7"/>
      <c r="E1072" s="7" t="s">
        <v>468</v>
      </c>
      <c r="F1072" s="8">
        <v>380</v>
      </c>
      <c r="G1072" s="8">
        <v>437</v>
      </c>
      <c r="H1072" s="9">
        <f>IF(OR(F1072="",F1072=0),"",MAX(F1072,IF(ISNUMBER('Нормы и нормо-часы'!K1073),ROUNDUP('Нормы и нормо-часы'!K1073/(1-$F$3),0),0)))</f>
        <v>380</v>
      </c>
      <c r="I1072" s="9">
        <f>IF(OR(G1072="",G1072=0),"",MAX(G1072,IF(ISNUMBER('Нормы и нормо-часы'!L1073),ROUNDUP('Нормы и нормо-часы'!L1073/(1-$F$3),0),0)))</f>
        <v>437</v>
      </c>
      <c r="J1072" s="10">
        <f t="shared" si="311"/>
        <v>0</v>
      </c>
      <c r="K1072" s="10">
        <f t="shared" si="312"/>
        <v>0</v>
      </c>
      <c r="L1072" s="8">
        <v>236</v>
      </c>
      <c r="M1072" s="8">
        <v>271</v>
      </c>
      <c r="N1072" s="10">
        <f t="shared" si="313"/>
        <v>0.37894736842105264</v>
      </c>
      <c r="O1072" s="10">
        <f t="shared" si="314"/>
        <v>0.37986270022883295</v>
      </c>
      <c r="P1072" s="8">
        <f t="shared" si="315"/>
        <v>144</v>
      </c>
      <c r="Q1072" s="8">
        <f t="shared" si="316"/>
        <v>166</v>
      </c>
      <c r="R1072" s="8">
        <v>260.83</v>
      </c>
      <c r="S1072" s="8">
        <v>352.12</v>
      </c>
      <c r="T1072" s="11">
        <f t="shared" si="317"/>
        <v>0.92663157894736847</v>
      </c>
      <c r="U1072" s="7" t="s">
        <v>3170</v>
      </c>
      <c r="V1072" s="7"/>
    </row>
    <row r="1073" spans="1:22" x14ac:dyDescent="0.25">
      <c r="A1073" s="7" t="s">
        <v>3171</v>
      </c>
      <c r="B1073" s="7" t="s">
        <v>3172</v>
      </c>
      <c r="C1073" s="7" t="s">
        <v>50</v>
      </c>
      <c r="D1073" s="7"/>
      <c r="E1073" s="7" t="s">
        <v>468</v>
      </c>
      <c r="F1073" s="8">
        <v>420</v>
      </c>
      <c r="G1073" s="8">
        <v>483</v>
      </c>
      <c r="H1073" s="9">
        <f>IF(OR(F1073="",F1073=0),"",MAX(F1073,IF(ISNUMBER('Нормы и нормо-часы'!K1074),ROUNDUP('Нормы и нормо-часы'!K1074/(1-$F$3),0),0)))</f>
        <v>420</v>
      </c>
      <c r="I1073" s="9">
        <f>IF(OR(G1073="",G1073=0),"",MAX(G1073,IF(ISNUMBER('Нормы и нормо-часы'!L1074),ROUNDUP('Нормы и нормо-часы'!L1074/(1-$F$3),0),0)))</f>
        <v>483</v>
      </c>
      <c r="J1073" s="10">
        <f t="shared" si="311"/>
        <v>0</v>
      </c>
      <c r="K1073" s="10">
        <f t="shared" si="312"/>
        <v>0</v>
      </c>
      <c r="L1073" s="8">
        <v>260</v>
      </c>
      <c r="M1073" s="8">
        <v>299</v>
      </c>
      <c r="N1073" s="10">
        <f t="shared" si="313"/>
        <v>0.38095238095238093</v>
      </c>
      <c r="O1073" s="10">
        <f t="shared" si="314"/>
        <v>0.38095238095238093</v>
      </c>
      <c r="P1073" s="8">
        <f t="shared" si="315"/>
        <v>160</v>
      </c>
      <c r="Q1073" s="8">
        <f t="shared" si="316"/>
        <v>184</v>
      </c>
      <c r="R1073" s="8">
        <v>261.72000000000003</v>
      </c>
      <c r="S1073" s="8">
        <v>353.32</v>
      </c>
      <c r="T1073" s="11">
        <f t="shared" si="317"/>
        <v>0.84123809523809523</v>
      </c>
      <c r="U1073" s="7" t="s">
        <v>3170</v>
      </c>
      <c r="V1073" s="7"/>
    </row>
    <row r="1074" spans="1:22" x14ac:dyDescent="0.25">
      <c r="A1074" s="7" t="s">
        <v>3173</v>
      </c>
      <c r="B1074" s="7" t="s">
        <v>3174</v>
      </c>
      <c r="C1074" s="7" t="s">
        <v>50</v>
      </c>
      <c r="D1074" s="7"/>
      <c r="E1074" s="7" t="s">
        <v>468</v>
      </c>
      <c r="F1074" s="8">
        <v>480</v>
      </c>
      <c r="G1074" s="8">
        <v>552</v>
      </c>
      <c r="H1074" s="9">
        <f>IF(OR(F1074="",F1074=0),"",MAX(F1074,IF(ISNUMBER('Нормы и нормо-часы'!K1075),ROUNDUP('Нормы и нормо-часы'!K1075/(1-$F$3),0),0)))</f>
        <v>480</v>
      </c>
      <c r="I1074" s="9">
        <f>IF(OR(G1074="",G1074=0),"",MAX(G1074,IF(ISNUMBER('Нормы и нормо-часы'!L1075),ROUNDUP('Нормы и нормо-часы'!L1075/(1-$F$3),0),0)))</f>
        <v>552</v>
      </c>
      <c r="J1074" s="10">
        <f t="shared" si="311"/>
        <v>0</v>
      </c>
      <c r="K1074" s="10">
        <f t="shared" si="312"/>
        <v>0</v>
      </c>
      <c r="L1074" s="8">
        <v>298</v>
      </c>
      <c r="M1074" s="8">
        <v>342</v>
      </c>
      <c r="N1074" s="10">
        <f t="shared" si="313"/>
        <v>0.37916666666666665</v>
      </c>
      <c r="O1074" s="10">
        <f t="shared" si="314"/>
        <v>0.38043478260869568</v>
      </c>
      <c r="P1074" s="8">
        <f t="shared" si="315"/>
        <v>182</v>
      </c>
      <c r="Q1074" s="8">
        <f t="shared" si="316"/>
        <v>210</v>
      </c>
      <c r="R1074" s="8">
        <v>243.01</v>
      </c>
      <c r="S1074" s="8">
        <v>328.06</v>
      </c>
      <c r="T1074" s="11">
        <f t="shared" si="317"/>
        <v>0.68345833333333339</v>
      </c>
      <c r="U1074" s="7" t="s">
        <v>3170</v>
      </c>
      <c r="V1074" s="7"/>
    </row>
    <row r="1075" spans="1:22" x14ac:dyDescent="0.25">
      <c r="A1075" s="7" t="s">
        <v>3175</v>
      </c>
      <c r="B1075" s="7" t="s">
        <v>3176</v>
      </c>
      <c r="C1075" s="7" t="s">
        <v>50</v>
      </c>
      <c r="D1075" s="7"/>
      <c r="E1075" s="7" t="s">
        <v>468</v>
      </c>
      <c r="F1075" s="8">
        <v>550</v>
      </c>
      <c r="G1075" s="8">
        <v>632</v>
      </c>
      <c r="H1075" s="9">
        <f>IF(OR(F1075="",F1075=0),"",MAX(F1075,IF(ISNUMBER('Нормы и нормо-часы'!K1076),ROUNDUP('Нормы и нормо-часы'!K1076/(1-$F$3),0),0)))</f>
        <v>550</v>
      </c>
      <c r="I1075" s="9">
        <f>IF(OR(G1075="",G1075=0),"",MAX(G1075,IF(ISNUMBER('Нормы и нормо-часы'!L1076),ROUNDUP('Нормы и нормо-часы'!L1076/(1-$F$3),0),0)))</f>
        <v>632</v>
      </c>
      <c r="J1075" s="10">
        <f t="shared" si="311"/>
        <v>0</v>
      </c>
      <c r="K1075" s="10">
        <f t="shared" si="312"/>
        <v>0</v>
      </c>
      <c r="L1075" s="8">
        <v>341</v>
      </c>
      <c r="M1075" s="8">
        <v>392</v>
      </c>
      <c r="N1075" s="10">
        <f t="shared" si="313"/>
        <v>0.38</v>
      </c>
      <c r="O1075" s="10">
        <f t="shared" si="314"/>
        <v>0.379746835443038</v>
      </c>
      <c r="P1075" s="8">
        <f t="shared" si="315"/>
        <v>209</v>
      </c>
      <c r="Q1075" s="8">
        <f t="shared" si="316"/>
        <v>240</v>
      </c>
      <c r="R1075" s="8">
        <v>271.33999999999997</v>
      </c>
      <c r="S1075" s="8">
        <v>366.31</v>
      </c>
      <c r="T1075" s="11">
        <f t="shared" si="317"/>
        <v>0.66601818181818184</v>
      </c>
      <c r="U1075" s="7" t="s">
        <v>3177</v>
      </c>
      <c r="V1075" s="7"/>
    </row>
    <row r="1076" spans="1:22" x14ac:dyDescent="0.25">
      <c r="A1076" s="7" t="s">
        <v>3178</v>
      </c>
      <c r="B1076" s="7" t="s">
        <v>3179</v>
      </c>
      <c r="C1076" s="7" t="s">
        <v>50</v>
      </c>
      <c r="D1076" s="7"/>
      <c r="E1076" s="7" t="s">
        <v>468</v>
      </c>
      <c r="F1076" s="8">
        <v>650</v>
      </c>
      <c r="G1076" s="8">
        <v>747</v>
      </c>
      <c r="H1076" s="9">
        <f>IF(OR(F1076="",F1076=0),"",MAX(F1076,IF(ISNUMBER('Нормы и нормо-часы'!K1077),ROUNDUP('Нормы и нормо-часы'!K1077/(1-$F$3),0),0)))</f>
        <v>650</v>
      </c>
      <c r="I1076" s="9">
        <f>IF(OR(G1076="",G1076=0),"",MAX(G1076,IF(ISNUMBER('Нормы и нормо-часы'!L1077),ROUNDUP('Нормы и нормо-часы'!L1077/(1-$F$3),0),0)))</f>
        <v>747</v>
      </c>
      <c r="J1076" s="10">
        <f t="shared" si="311"/>
        <v>0</v>
      </c>
      <c r="K1076" s="10">
        <f t="shared" si="312"/>
        <v>0</v>
      </c>
      <c r="L1076" s="8">
        <v>403</v>
      </c>
      <c r="M1076" s="8">
        <v>463</v>
      </c>
      <c r="N1076" s="10">
        <f t="shared" si="313"/>
        <v>0.38</v>
      </c>
      <c r="O1076" s="10">
        <f t="shared" si="314"/>
        <v>0.38018741633199465</v>
      </c>
      <c r="P1076" s="8">
        <f t="shared" si="315"/>
        <v>247</v>
      </c>
      <c r="Q1076" s="8">
        <f t="shared" si="316"/>
        <v>284</v>
      </c>
      <c r="R1076" s="8">
        <v>351.99</v>
      </c>
      <c r="S1076" s="8">
        <v>475.19</v>
      </c>
      <c r="T1076" s="11">
        <f t="shared" si="317"/>
        <v>0.73106153846153843</v>
      </c>
      <c r="U1076" s="7" t="s">
        <v>3180</v>
      </c>
      <c r="V1076" s="7"/>
    </row>
    <row r="1077" spans="1:22" x14ac:dyDescent="0.25">
      <c r="A1077" s="7" t="s">
        <v>3181</v>
      </c>
      <c r="B1077" s="7" t="s">
        <v>3182</v>
      </c>
      <c r="C1077" s="7" t="s">
        <v>50</v>
      </c>
      <c r="D1077" s="7"/>
      <c r="E1077" s="7" t="s">
        <v>468</v>
      </c>
      <c r="F1077" s="8">
        <v>780</v>
      </c>
      <c r="G1077" s="8">
        <v>897</v>
      </c>
      <c r="H1077" s="9">
        <f>IF(OR(F1077="",F1077=0),"",MAX(F1077,IF(ISNUMBER('Нормы и нормо-часы'!K1078),ROUNDUP('Нормы и нормо-часы'!K1078/(1-$F$3),0),0)))</f>
        <v>780</v>
      </c>
      <c r="I1077" s="9">
        <f>IF(OR(G1077="",G1077=0),"",MAX(G1077,IF(ISNUMBER('Нормы и нормо-часы'!L1078),ROUNDUP('Нормы и нормо-часы'!L1078/(1-$F$3),0),0)))</f>
        <v>897</v>
      </c>
      <c r="J1077" s="10">
        <f t="shared" si="311"/>
        <v>0</v>
      </c>
      <c r="K1077" s="10">
        <f t="shared" si="312"/>
        <v>0</v>
      </c>
      <c r="L1077" s="8">
        <v>484</v>
      </c>
      <c r="M1077" s="8">
        <v>556</v>
      </c>
      <c r="N1077" s="10">
        <f t="shared" si="313"/>
        <v>0.37948717948717947</v>
      </c>
      <c r="O1077" s="10">
        <f t="shared" si="314"/>
        <v>0.38015607580824973</v>
      </c>
      <c r="P1077" s="8">
        <f t="shared" si="315"/>
        <v>296</v>
      </c>
      <c r="Q1077" s="8">
        <f t="shared" si="316"/>
        <v>341</v>
      </c>
      <c r="R1077" s="8">
        <v>403.55</v>
      </c>
      <c r="S1077" s="8">
        <v>544.79</v>
      </c>
      <c r="T1077" s="11">
        <f t="shared" si="317"/>
        <v>0.69844871794871788</v>
      </c>
      <c r="U1077" s="7" t="s">
        <v>3183</v>
      </c>
      <c r="V1077" s="7"/>
    </row>
    <row r="1078" spans="1:22" x14ac:dyDescent="0.25">
      <c r="A1078" s="7" t="s">
        <v>3184</v>
      </c>
      <c r="B1078" s="7" t="s">
        <v>3185</v>
      </c>
      <c r="C1078" s="7" t="s">
        <v>50</v>
      </c>
      <c r="D1078" s="7"/>
      <c r="E1078" s="7" t="s">
        <v>468</v>
      </c>
      <c r="F1078" s="8">
        <v>900</v>
      </c>
      <c r="G1078" s="8">
        <v>1035</v>
      </c>
      <c r="H1078" s="9">
        <f>IF(OR(F1078="",F1078=0),"",MAX(F1078,IF(ISNUMBER('Нормы и нормо-часы'!K1079),ROUNDUP('Нормы и нормо-часы'!K1079/(1-$F$3),0),0)))</f>
        <v>900</v>
      </c>
      <c r="I1078" s="9">
        <f>IF(OR(G1078="",G1078=0),"",MAX(G1078,IF(ISNUMBER('Нормы и нормо-часы'!L1079),ROUNDUP('Нормы и нормо-часы'!L1079/(1-$F$3),0),0)))</f>
        <v>1035</v>
      </c>
      <c r="J1078" s="10">
        <f t="shared" si="311"/>
        <v>0</v>
      </c>
      <c r="K1078" s="10">
        <f t="shared" si="312"/>
        <v>0</v>
      </c>
      <c r="L1078" s="8">
        <v>558</v>
      </c>
      <c r="M1078" s="8">
        <v>642</v>
      </c>
      <c r="N1078" s="10">
        <f t="shared" si="313"/>
        <v>0.38</v>
      </c>
      <c r="O1078" s="10">
        <f t="shared" si="314"/>
        <v>0.37971014492753624</v>
      </c>
      <c r="P1078" s="8">
        <f t="shared" si="315"/>
        <v>342</v>
      </c>
      <c r="Q1078" s="8">
        <f t="shared" si="316"/>
        <v>393</v>
      </c>
      <c r="R1078" s="8">
        <v>477.44</v>
      </c>
      <c r="S1078" s="8">
        <v>644.54</v>
      </c>
      <c r="T1078" s="11">
        <f t="shared" si="317"/>
        <v>0.71615555555555555</v>
      </c>
      <c r="U1078" s="7" t="s">
        <v>3183</v>
      </c>
      <c r="V1078" s="7"/>
    </row>
    <row r="1079" spans="1:22" x14ac:dyDescent="0.25">
      <c r="A1079" s="7" t="s">
        <v>3186</v>
      </c>
      <c r="B1079" s="7" t="s">
        <v>3187</v>
      </c>
      <c r="C1079" s="7" t="s">
        <v>177</v>
      </c>
      <c r="D1079" s="7"/>
      <c r="E1079" s="7" t="s">
        <v>468</v>
      </c>
      <c r="F1079" s="8">
        <v>2000</v>
      </c>
      <c r="G1079" s="8">
        <v>2300</v>
      </c>
      <c r="H1079" s="9">
        <f>IF(OR(F1079="",F1079=0),"",MAX(F1079,IF(ISNUMBER('Нормы и нормо-часы'!K1080),ROUNDUP('Нормы и нормо-часы'!K1080/(1-$F$3),0),0)))</f>
        <v>2000</v>
      </c>
      <c r="I1079" s="9">
        <f>IF(OR(G1079="",G1079=0),"",MAX(G1079,IF(ISNUMBER('Нормы и нормо-часы'!L1080),ROUNDUP('Нормы и нормо-часы'!L1080/(1-$F$3),0),0)))</f>
        <v>2300</v>
      </c>
      <c r="J1079" s="10">
        <f t="shared" si="311"/>
        <v>0</v>
      </c>
      <c r="K1079" s="10">
        <f t="shared" si="312"/>
        <v>0</v>
      </c>
      <c r="L1079" s="8">
        <v>1240</v>
      </c>
      <c r="M1079" s="8">
        <v>1426</v>
      </c>
      <c r="N1079" s="10">
        <f t="shared" si="313"/>
        <v>0.38</v>
      </c>
      <c r="O1079" s="10">
        <f t="shared" si="314"/>
        <v>0.38</v>
      </c>
      <c r="P1079" s="8">
        <f t="shared" si="315"/>
        <v>760</v>
      </c>
      <c r="Q1079" s="8">
        <f t="shared" si="316"/>
        <v>874</v>
      </c>
      <c r="R1079" s="8">
        <v>1110.9000000000001</v>
      </c>
      <c r="S1079" s="8">
        <v>1499.72</v>
      </c>
      <c r="T1079" s="11">
        <f t="shared" si="317"/>
        <v>0.74985999999999997</v>
      </c>
      <c r="U1079" s="7" t="s">
        <v>3188</v>
      </c>
      <c r="V1079" s="7"/>
    </row>
    <row r="1080" spans="1:22" x14ac:dyDescent="0.25">
      <c r="A1080" s="7" t="s">
        <v>3189</v>
      </c>
      <c r="B1080" s="7" t="s">
        <v>3190</v>
      </c>
      <c r="C1080" s="7" t="s">
        <v>177</v>
      </c>
      <c r="D1080" s="7"/>
      <c r="E1080" s="7" t="s">
        <v>468</v>
      </c>
      <c r="F1080" s="8">
        <v>700</v>
      </c>
      <c r="G1080" s="8">
        <v>805</v>
      </c>
      <c r="H1080" s="9">
        <f>IF(OR(F1080="",F1080=0),"",MAX(F1080,IF(ISNUMBER('Нормы и нормо-часы'!K1081),ROUNDUP('Нормы и нормо-часы'!K1081/(1-$F$3),0),0)))</f>
        <v>700</v>
      </c>
      <c r="I1080" s="9">
        <f>IF(OR(G1080="",G1080=0),"",MAX(G1080,IF(ISNUMBER('Нормы и нормо-часы'!L1081),ROUNDUP('Нормы и нормо-часы'!L1081/(1-$F$3),0),0)))</f>
        <v>805</v>
      </c>
      <c r="J1080" s="10">
        <f t="shared" si="311"/>
        <v>0</v>
      </c>
      <c r="K1080" s="10">
        <f t="shared" si="312"/>
        <v>0</v>
      </c>
      <c r="L1080" s="8">
        <v>434</v>
      </c>
      <c r="M1080" s="8">
        <v>499</v>
      </c>
      <c r="N1080" s="10">
        <f t="shared" si="313"/>
        <v>0.38</v>
      </c>
      <c r="O1080" s="10">
        <f t="shared" si="314"/>
        <v>0.38012422360248449</v>
      </c>
      <c r="P1080" s="8">
        <f t="shared" si="315"/>
        <v>266</v>
      </c>
      <c r="Q1080" s="8">
        <f t="shared" si="316"/>
        <v>306</v>
      </c>
      <c r="R1080" s="8">
        <v>982.91</v>
      </c>
      <c r="S1080" s="8">
        <v>1326.93</v>
      </c>
      <c r="T1080" s="11">
        <f t="shared" si="317"/>
        <v>1.8956142857142857</v>
      </c>
      <c r="U1080" s="7" t="s">
        <v>3191</v>
      </c>
      <c r="V1080" s="7" t="s">
        <v>3192</v>
      </c>
    </row>
    <row r="1081" spans="1:22" x14ac:dyDescent="0.25">
      <c r="A1081" s="7" t="s">
        <v>3193</v>
      </c>
      <c r="B1081" s="7" t="s">
        <v>3194</v>
      </c>
      <c r="C1081" s="7" t="s">
        <v>177</v>
      </c>
      <c r="D1081" s="7"/>
      <c r="E1081" s="7" t="s">
        <v>468</v>
      </c>
      <c r="F1081" s="8">
        <v>1100</v>
      </c>
      <c r="G1081" s="8">
        <v>1265</v>
      </c>
      <c r="H1081" s="9">
        <f>IF(OR(F1081="",F1081=0),"",MAX(F1081,IF(ISNUMBER('Нормы и нормо-часы'!K1082),ROUNDUP('Нормы и нормо-часы'!K1082/(1-$F$3),0),0)))</f>
        <v>1100</v>
      </c>
      <c r="I1081" s="9">
        <f>IF(OR(G1081="",G1081=0),"",MAX(G1081,IF(ISNUMBER('Нормы и нормо-часы'!L1082),ROUNDUP('Нормы и нормо-часы'!L1082/(1-$F$3),0),0)))</f>
        <v>1265</v>
      </c>
      <c r="J1081" s="10">
        <f t="shared" si="311"/>
        <v>0</v>
      </c>
      <c r="K1081" s="10">
        <f t="shared" si="312"/>
        <v>0</v>
      </c>
      <c r="L1081" s="8">
        <v>682</v>
      </c>
      <c r="M1081" s="8">
        <v>784</v>
      </c>
      <c r="N1081" s="10">
        <f t="shared" si="313"/>
        <v>0.38</v>
      </c>
      <c r="O1081" s="10">
        <f t="shared" si="314"/>
        <v>0.38023715415019765</v>
      </c>
      <c r="P1081" s="8">
        <f t="shared" si="315"/>
        <v>418</v>
      </c>
      <c r="Q1081" s="8">
        <f t="shared" si="316"/>
        <v>481</v>
      </c>
      <c r="R1081" s="8">
        <v>1086.75</v>
      </c>
      <c r="S1081" s="8">
        <v>1467.11</v>
      </c>
      <c r="T1081" s="11">
        <f t="shared" si="317"/>
        <v>1.3337363636363635</v>
      </c>
      <c r="U1081" s="7" t="s">
        <v>2925</v>
      </c>
      <c r="V1081" s="7"/>
    </row>
    <row r="1082" spans="1:22" x14ac:dyDescent="0.25">
      <c r="A1082" s="7" t="s">
        <v>3195</v>
      </c>
      <c r="B1082" s="7" t="s">
        <v>3196</v>
      </c>
      <c r="C1082" s="7" t="s">
        <v>177</v>
      </c>
      <c r="D1082" s="7"/>
      <c r="E1082" s="7" t="s">
        <v>468</v>
      </c>
      <c r="F1082" s="8">
        <v>900</v>
      </c>
      <c r="G1082" s="8">
        <v>1035</v>
      </c>
      <c r="H1082" s="9">
        <f>IF(OR(F1082="",F1082=0),"",MAX(F1082,IF(ISNUMBER('Нормы и нормо-часы'!K1083),ROUNDUP('Нормы и нормо-часы'!K1083/(1-$F$3),0),0)))</f>
        <v>900</v>
      </c>
      <c r="I1082" s="9">
        <f>IF(OR(G1082="",G1082=0),"",MAX(G1082,IF(ISNUMBER('Нормы и нормо-часы'!L1083),ROUNDUP('Нормы и нормо-часы'!L1083/(1-$F$3),0),0)))</f>
        <v>1035</v>
      </c>
      <c r="J1082" s="10">
        <f t="shared" si="311"/>
        <v>0</v>
      </c>
      <c r="K1082" s="10">
        <f t="shared" si="312"/>
        <v>0</v>
      </c>
      <c r="L1082" s="8">
        <v>558</v>
      </c>
      <c r="M1082" s="8">
        <v>642</v>
      </c>
      <c r="N1082" s="10">
        <f t="shared" si="313"/>
        <v>0.38</v>
      </c>
      <c r="O1082" s="10">
        <f t="shared" si="314"/>
        <v>0.37971014492753624</v>
      </c>
      <c r="P1082" s="8">
        <f t="shared" si="315"/>
        <v>342</v>
      </c>
      <c r="Q1082" s="8">
        <f t="shared" si="316"/>
        <v>393</v>
      </c>
      <c r="R1082" s="8">
        <v>1301.2</v>
      </c>
      <c r="S1082" s="8">
        <v>1756.62</v>
      </c>
      <c r="T1082" s="11">
        <f t="shared" si="317"/>
        <v>1.9518</v>
      </c>
      <c r="U1082" s="7" t="s">
        <v>3197</v>
      </c>
      <c r="V1082" s="7" t="s">
        <v>3198</v>
      </c>
    </row>
    <row r="1083" spans="1:22" x14ac:dyDescent="0.25">
      <c r="A1083" s="7" t="s">
        <v>3199</v>
      </c>
      <c r="B1083" s="7" t="s">
        <v>3200</v>
      </c>
      <c r="C1083" s="7" t="s">
        <v>177</v>
      </c>
      <c r="D1083" s="7"/>
      <c r="E1083" s="7" t="s">
        <v>468</v>
      </c>
      <c r="F1083" s="8">
        <v>1000</v>
      </c>
      <c r="G1083" s="8">
        <v>1150</v>
      </c>
      <c r="H1083" s="9">
        <f>IF(OR(F1083="",F1083=0),"",MAX(F1083,IF(ISNUMBER('Нормы и нормо-часы'!K1084),ROUNDUP('Нормы и нормо-часы'!K1084/(1-$F$3),0),0)))</f>
        <v>1000</v>
      </c>
      <c r="I1083" s="9">
        <f>IF(OR(G1083="",G1083=0),"",MAX(G1083,IF(ISNUMBER('Нормы и нормо-часы'!L1084),ROUNDUP('Нормы и нормо-часы'!L1084/(1-$F$3),0),0)))</f>
        <v>1150</v>
      </c>
      <c r="J1083" s="10">
        <f t="shared" si="311"/>
        <v>0</v>
      </c>
      <c r="K1083" s="10">
        <f t="shared" si="312"/>
        <v>0</v>
      </c>
      <c r="L1083" s="8">
        <v>620</v>
      </c>
      <c r="M1083" s="8">
        <v>713</v>
      </c>
      <c r="N1083" s="10">
        <f t="shared" si="313"/>
        <v>0.38</v>
      </c>
      <c r="O1083" s="10">
        <f t="shared" si="314"/>
        <v>0.38</v>
      </c>
      <c r="P1083" s="8">
        <f t="shared" si="315"/>
        <v>380</v>
      </c>
      <c r="Q1083" s="8">
        <f t="shared" si="316"/>
        <v>437</v>
      </c>
      <c r="R1083" s="8">
        <v>1224.4100000000001</v>
      </c>
      <c r="S1083" s="8">
        <v>1652.95</v>
      </c>
      <c r="T1083" s="11">
        <f t="shared" si="317"/>
        <v>1.6529500000000001</v>
      </c>
      <c r="U1083" s="7" t="s">
        <v>3201</v>
      </c>
      <c r="V1083" s="7" t="s">
        <v>3202</v>
      </c>
    </row>
    <row r="1084" spans="1:22" x14ac:dyDescent="0.25">
      <c r="A1084" s="7" t="s">
        <v>3203</v>
      </c>
      <c r="B1084" s="7" t="s">
        <v>3204</v>
      </c>
      <c r="C1084" s="7" t="s">
        <v>177</v>
      </c>
      <c r="D1084" s="7"/>
      <c r="E1084" s="7" t="s">
        <v>468</v>
      </c>
      <c r="F1084" s="8">
        <v>1200</v>
      </c>
      <c r="G1084" s="8">
        <v>1380</v>
      </c>
      <c r="H1084" s="9">
        <f>IF(OR(F1084="",F1084=0),"",MAX(F1084,IF(ISNUMBER('Нормы и нормо-часы'!K1085),ROUNDUP('Нормы и нормо-часы'!K1085/(1-$F$3),0),0)))</f>
        <v>1200</v>
      </c>
      <c r="I1084" s="9">
        <f>IF(OR(G1084="",G1084=0),"",MAX(G1084,IF(ISNUMBER('Нормы и нормо-часы'!L1085),ROUNDUP('Нормы и нормо-часы'!L1085/(1-$F$3),0),0)))</f>
        <v>1380</v>
      </c>
      <c r="J1084" s="10">
        <f t="shared" si="311"/>
        <v>0</v>
      </c>
      <c r="K1084" s="10">
        <f t="shared" si="312"/>
        <v>0</v>
      </c>
      <c r="L1084" s="8">
        <v>744</v>
      </c>
      <c r="M1084" s="8">
        <v>856</v>
      </c>
      <c r="N1084" s="10">
        <f t="shared" si="313"/>
        <v>0.38</v>
      </c>
      <c r="O1084" s="10">
        <f t="shared" si="314"/>
        <v>0.37971014492753624</v>
      </c>
      <c r="P1084" s="8">
        <f t="shared" si="315"/>
        <v>456</v>
      </c>
      <c r="Q1084" s="8">
        <f t="shared" si="316"/>
        <v>524</v>
      </c>
      <c r="R1084" s="8">
        <v>1711.2</v>
      </c>
      <c r="S1084" s="8">
        <v>2310.12</v>
      </c>
      <c r="T1084" s="11">
        <f t="shared" si="317"/>
        <v>1.9250999999999998</v>
      </c>
      <c r="U1084" s="7" t="s">
        <v>3201</v>
      </c>
      <c r="V1084" s="7"/>
    </row>
    <row r="1085" spans="1:22" x14ac:dyDescent="0.25">
      <c r="A1085" s="7" t="s">
        <v>3205</v>
      </c>
      <c r="B1085" s="7" t="s">
        <v>3206</v>
      </c>
      <c r="C1085" s="7" t="s">
        <v>177</v>
      </c>
      <c r="D1085" s="7"/>
      <c r="E1085" s="7" t="s">
        <v>468</v>
      </c>
      <c r="F1085" s="8">
        <v>1400</v>
      </c>
      <c r="G1085" s="8">
        <v>1610</v>
      </c>
      <c r="H1085" s="9">
        <f>IF(OR(F1085="",F1085=0),"",MAX(F1085,IF(ISNUMBER('Нормы и нормо-часы'!K1086),ROUNDUP('Нормы и нормо-часы'!K1086/(1-$F$3),0),0)))</f>
        <v>1400</v>
      </c>
      <c r="I1085" s="9">
        <f>IF(OR(G1085="",G1085=0),"",MAX(G1085,IF(ISNUMBER('Нормы и нормо-часы'!L1086),ROUNDUP('Нормы и нормо-часы'!L1086/(1-$F$3),0),0)))</f>
        <v>1610</v>
      </c>
      <c r="J1085" s="10">
        <f t="shared" si="311"/>
        <v>0</v>
      </c>
      <c r="K1085" s="10">
        <f t="shared" si="312"/>
        <v>0</v>
      </c>
      <c r="L1085" s="8">
        <v>868</v>
      </c>
      <c r="M1085" s="8">
        <v>998</v>
      </c>
      <c r="N1085" s="10">
        <f t="shared" si="313"/>
        <v>0.38</v>
      </c>
      <c r="O1085" s="10">
        <f t="shared" si="314"/>
        <v>0.38012422360248449</v>
      </c>
      <c r="P1085" s="8">
        <f t="shared" si="315"/>
        <v>532</v>
      </c>
      <c r="Q1085" s="8">
        <f t="shared" si="316"/>
        <v>612</v>
      </c>
      <c r="R1085" s="8">
        <v>1712.64</v>
      </c>
      <c r="S1085" s="8">
        <v>2312.06</v>
      </c>
      <c r="T1085" s="11">
        <f t="shared" si="317"/>
        <v>1.6514714285714285</v>
      </c>
      <c r="U1085" s="7" t="s">
        <v>3201</v>
      </c>
      <c r="V1085" s="7"/>
    </row>
    <row r="1086" spans="1:22" x14ac:dyDescent="0.25">
      <c r="A1086" s="7" t="s">
        <v>3207</v>
      </c>
      <c r="B1086" s="7" t="s">
        <v>3208</v>
      </c>
      <c r="C1086" s="7" t="s">
        <v>177</v>
      </c>
      <c r="D1086" s="7"/>
      <c r="E1086" s="7" t="s">
        <v>468</v>
      </c>
      <c r="F1086" s="8">
        <v>1500</v>
      </c>
      <c r="G1086" s="8">
        <v>1725</v>
      </c>
      <c r="H1086" s="9">
        <f>IF(OR(F1086="",F1086=0),"",MAX(F1086,IF(ISNUMBER('Нормы и нормо-часы'!K1087),ROUNDUP('Нормы и нормо-часы'!K1087/(1-$F$3),0),0)))</f>
        <v>1500</v>
      </c>
      <c r="I1086" s="9">
        <f>IF(OR(G1086="",G1086=0),"",MAX(G1086,IF(ISNUMBER('Нормы и нормо-часы'!L1087),ROUNDUP('Нормы и нормо-часы'!L1087/(1-$F$3),0),0)))</f>
        <v>1725</v>
      </c>
      <c r="J1086" s="10">
        <f t="shared" si="311"/>
        <v>0</v>
      </c>
      <c r="K1086" s="10">
        <f t="shared" si="312"/>
        <v>0</v>
      </c>
      <c r="L1086" s="8">
        <v>930</v>
      </c>
      <c r="M1086" s="8">
        <v>1069</v>
      </c>
      <c r="N1086" s="10">
        <f t="shared" si="313"/>
        <v>0.38</v>
      </c>
      <c r="O1086" s="10">
        <f t="shared" si="314"/>
        <v>0.38028985507246377</v>
      </c>
      <c r="P1086" s="8">
        <f t="shared" si="315"/>
        <v>570</v>
      </c>
      <c r="Q1086" s="8">
        <f t="shared" si="316"/>
        <v>656</v>
      </c>
      <c r="R1086" s="8">
        <v>1479.19</v>
      </c>
      <c r="S1086" s="8">
        <v>1996.91</v>
      </c>
      <c r="T1086" s="11">
        <f t="shared" si="317"/>
        <v>1.3312733333333333</v>
      </c>
      <c r="U1086" s="7" t="s">
        <v>3209</v>
      </c>
      <c r="V1086" s="7"/>
    </row>
    <row r="1087" spans="1:22" x14ac:dyDescent="0.25">
      <c r="A1087" s="7" t="s">
        <v>3210</v>
      </c>
      <c r="B1087" s="7" t="s">
        <v>3211</v>
      </c>
      <c r="C1087" s="7" t="s">
        <v>177</v>
      </c>
      <c r="D1087" s="7"/>
      <c r="E1087" s="7" t="s">
        <v>468</v>
      </c>
      <c r="F1087" s="8">
        <v>800</v>
      </c>
      <c r="G1087" s="8">
        <v>920</v>
      </c>
      <c r="H1087" s="9">
        <f>IF(OR(F1087="",F1087=0),"",MAX(F1087,IF(ISNUMBER('Нормы и нормо-часы'!K1088),ROUNDUP('Нормы и нормо-часы'!K1088/(1-$F$3),0),0)))</f>
        <v>800</v>
      </c>
      <c r="I1087" s="9">
        <f>IF(OR(G1087="",G1087=0),"",MAX(G1087,IF(ISNUMBER('Нормы и нормо-часы'!L1088),ROUNDUP('Нормы и нормо-часы'!L1088/(1-$F$3),0),0)))</f>
        <v>920</v>
      </c>
      <c r="J1087" s="10">
        <f t="shared" si="311"/>
        <v>0</v>
      </c>
      <c r="K1087" s="10">
        <f t="shared" si="312"/>
        <v>0</v>
      </c>
      <c r="L1087" s="8">
        <v>496</v>
      </c>
      <c r="M1087" s="8">
        <v>570</v>
      </c>
      <c r="N1087" s="10">
        <f t="shared" si="313"/>
        <v>0.38</v>
      </c>
      <c r="O1087" s="10">
        <f t="shared" si="314"/>
        <v>0.38043478260869568</v>
      </c>
      <c r="P1087" s="8">
        <f t="shared" si="315"/>
        <v>304</v>
      </c>
      <c r="Q1087" s="8">
        <f t="shared" si="316"/>
        <v>350</v>
      </c>
      <c r="R1087" s="8">
        <v>494.59</v>
      </c>
      <c r="S1087" s="8">
        <v>667.7</v>
      </c>
      <c r="T1087" s="11">
        <f t="shared" si="317"/>
        <v>0.83462500000000006</v>
      </c>
      <c r="U1087" s="7" t="s">
        <v>3212</v>
      </c>
      <c r="V1087" s="7"/>
    </row>
    <row r="1088" spans="1:22" x14ac:dyDescent="0.25">
      <c r="A1088" s="7" t="s">
        <v>3213</v>
      </c>
      <c r="B1088" s="7" t="s">
        <v>3214</v>
      </c>
      <c r="C1088" s="7" t="s">
        <v>177</v>
      </c>
      <c r="D1088" s="7"/>
      <c r="E1088" s="7" t="s">
        <v>468</v>
      </c>
      <c r="F1088" s="8">
        <v>1900</v>
      </c>
      <c r="G1088" s="8">
        <v>2185</v>
      </c>
      <c r="H1088" s="9">
        <f>IF(OR(F1088="",F1088=0),"",MAX(F1088,IF(ISNUMBER('Нормы и нормо-часы'!K1089),ROUNDUP('Нормы и нормо-часы'!K1089/(1-$F$3),0),0)))</f>
        <v>1900</v>
      </c>
      <c r="I1088" s="9">
        <f>IF(OR(G1088="",G1088=0),"",MAX(G1088,IF(ISNUMBER('Нормы и нормо-часы'!L1089),ROUNDUP('Нормы и нормо-часы'!L1089/(1-$F$3),0),0)))</f>
        <v>2185</v>
      </c>
      <c r="J1088" s="10">
        <f t="shared" si="311"/>
        <v>0</v>
      </c>
      <c r="K1088" s="10">
        <f t="shared" si="312"/>
        <v>0</v>
      </c>
      <c r="L1088" s="8">
        <v>1178</v>
      </c>
      <c r="M1088" s="8">
        <v>1355</v>
      </c>
      <c r="N1088" s="10">
        <f t="shared" si="313"/>
        <v>0.38</v>
      </c>
      <c r="O1088" s="10">
        <f t="shared" si="314"/>
        <v>0.37986270022883295</v>
      </c>
      <c r="P1088" s="8">
        <f t="shared" si="315"/>
        <v>722</v>
      </c>
      <c r="Q1088" s="8">
        <f t="shared" si="316"/>
        <v>830</v>
      </c>
      <c r="R1088" s="8">
        <v>676.2</v>
      </c>
      <c r="S1088" s="8">
        <v>912.87</v>
      </c>
      <c r="T1088" s="11">
        <f t="shared" si="317"/>
        <v>0.48045789473684208</v>
      </c>
      <c r="U1088" s="7" t="s">
        <v>3188</v>
      </c>
      <c r="V1088" s="7" t="s">
        <v>3215</v>
      </c>
    </row>
    <row r="1089" spans="1:22" x14ac:dyDescent="0.25">
      <c r="A1089" s="7" t="s">
        <v>3216</v>
      </c>
      <c r="B1089" s="7" t="s">
        <v>3217</v>
      </c>
      <c r="C1089" s="7" t="s">
        <v>177</v>
      </c>
      <c r="D1089" s="7"/>
      <c r="E1089" s="7" t="s">
        <v>468</v>
      </c>
      <c r="F1089" s="8">
        <v>650</v>
      </c>
      <c r="G1089" s="8">
        <v>747</v>
      </c>
      <c r="H1089" s="9">
        <f>IF(OR(F1089="",F1089=0),"",MAX(F1089,IF(ISNUMBER('Нормы и нормо-часы'!K1090),ROUNDUP('Нормы и нормо-часы'!K1090/(1-$F$3),0),0)))</f>
        <v>650</v>
      </c>
      <c r="I1089" s="9">
        <f>IF(OR(G1089="",G1089=0),"",MAX(G1089,IF(ISNUMBER('Нормы и нормо-часы'!L1090),ROUNDUP('Нормы и нормо-часы'!L1090/(1-$F$3),0),0)))</f>
        <v>747</v>
      </c>
      <c r="J1089" s="10">
        <f t="shared" si="311"/>
        <v>0</v>
      </c>
      <c r="K1089" s="10">
        <f t="shared" si="312"/>
        <v>0</v>
      </c>
      <c r="L1089" s="8">
        <v>403</v>
      </c>
      <c r="M1089" s="8">
        <v>463</v>
      </c>
      <c r="N1089" s="10">
        <f t="shared" si="313"/>
        <v>0.38</v>
      </c>
      <c r="O1089" s="10">
        <f t="shared" si="314"/>
        <v>0.38018741633199465</v>
      </c>
      <c r="P1089" s="8">
        <f t="shared" si="315"/>
        <v>247</v>
      </c>
      <c r="Q1089" s="8">
        <f t="shared" si="316"/>
        <v>284</v>
      </c>
      <c r="R1089" s="8">
        <v>449.91</v>
      </c>
      <c r="S1089" s="8">
        <v>607.38</v>
      </c>
      <c r="T1089" s="11">
        <f t="shared" si="317"/>
        <v>0.93443076923076918</v>
      </c>
      <c r="U1089" s="7" t="s">
        <v>3052</v>
      </c>
      <c r="V1089" s="7" t="s">
        <v>3218</v>
      </c>
    </row>
    <row r="1090" spans="1:22" x14ac:dyDescent="0.25">
      <c r="A1090" s="7" t="s">
        <v>3219</v>
      </c>
      <c r="B1090" s="7" t="s">
        <v>3220</v>
      </c>
      <c r="C1090" s="7" t="s">
        <v>177</v>
      </c>
      <c r="D1090" s="7"/>
      <c r="E1090" s="7" t="s">
        <v>468</v>
      </c>
      <c r="F1090" s="8">
        <v>1000</v>
      </c>
      <c r="G1090" s="8">
        <v>1150</v>
      </c>
      <c r="H1090" s="9">
        <f>IF(OR(F1090="",F1090=0),"",MAX(F1090,IF(ISNUMBER('Нормы и нормо-часы'!K1091),ROUNDUP('Нормы и нормо-часы'!K1091/(1-$F$3),0),0)))</f>
        <v>1000</v>
      </c>
      <c r="I1090" s="9">
        <f>IF(OR(G1090="",G1090=0),"",MAX(G1090,IF(ISNUMBER('Нормы и нормо-часы'!L1091),ROUNDUP('Нормы и нормо-часы'!L1091/(1-$F$3),0),0)))</f>
        <v>1150</v>
      </c>
      <c r="J1090" s="10">
        <f t="shared" si="311"/>
        <v>0</v>
      </c>
      <c r="K1090" s="10">
        <f t="shared" si="312"/>
        <v>0</v>
      </c>
      <c r="L1090" s="8">
        <v>620</v>
      </c>
      <c r="M1090" s="8">
        <v>713</v>
      </c>
      <c r="N1090" s="10">
        <f t="shared" si="313"/>
        <v>0.38</v>
      </c>
      <c r="O1090" s="10">
        <f t="shared" si="314"/>
        <v>0.38</v>
      </c>
      <c r="P1090" s="8">
        <f t="shared" si="315"/>
        <v>380</v>
      </c>
      <c r="Q1090" s="8">
        <f t="shared" si="316"/>
        <v>437</v>
      </c>
      <c r="R1090" s="8">
        <v>548.4</v>
      </c>
      <c r="S1090" s="8">
        <v>740.34</v>
      </c>
      <c r="T1090" s="11">
        <f t="shared" si="317"/>
        <v>0.74034</v>
      </c>
      <c r="U1090" s="7" t="s">
        <v>2915</v>
      </c>
      <c r="V1090" s="7" t="s">
        <v>3221</v>
      </c>
    </row>
    <row r="1091" spans="1:22" x14ac:dyDescent="0.25">
      <c r="A1091" s="7" t="s">
        <v>3222</v>
      </c>
      <c r="B1091" s="7" t="s">
        <v>3223</v>
      </c>
      <c r="C1091" s="7" t="s">
        <v>177</v>
      </c>
      <c r="D1091" s="7"/>
      <c r="E1091" s="7" t="s">
        <v>468</v>
      </c>
      <c r="F1091" s="8">
        <v>2300</v>
      </c>
      <c r="G1091" s="8">
        <v>2645</v>
      </c>
      <c r="H1091" s="9">
        <f>IF(OR(F1091="",F1091=0),"",MAX(F1091,IF(ISNUMBER('Нормы и нормо-часы'!K1092),ROUNDUP('Нормы и нормо-часы'!K1092/(1-$F$3),0),0)))</f>
        <v>2300</v>
      </c>
      <c r="I1091" s="9">
        <f>IF(OR(G1091="",G1091=0),"",MAX(G1091,IF(ISNUMBER('Нормы и нормо-часы'!L1092),ROUNDUP('Нормы и нормо-часы'!L1092/(1-$F$3),0),0)))</f>
        <v>2645</v>
      </c>
      <c r="J1091" s="10">
        <f t="shared" si="311"/>
        <v>0</v>
      </c>
      <c r="K1091" s="10">
        <f t="shared" si="312"/>
        <v>0</v>
      </c>
      <c r="L1091" s="8">
        <v>1426</v>
      </c>
      <c r="M1091" s="8">
        <v>1640</v>
      </c>
      <c r="N1091" s="10">
        <f t="shared" si="313"/>
        <v>0.38</v>
      </c>
      <c r="O1091" s="10">
        <f t="shared" si="314"/>
        <v>0.37996219281663518</v>
      </c>
      <c r="P1091" s="8">
        <f t="shared" si="315"/>
        <v>874</v>
      </c>
      <c r="Q1091" s="8">
        <f t="shared" si="316"/>
        <v>1005</v>
      </c>
      <c r="R1091" s="8">
        <v>748.65</v>
      </c>
      <c r="S1091" s="8">
        <v>1010.68</v>
      </c>
      <c r="T1091" s="11">
        <f t="shared" si="317"/>
        <v>0.43942608695652174</v>
      </c>
      <c r="U1091" s="7" t="s">
        <v>2932</v>
      </c>
      <c r="V1091" s="7" t="s">
        <v>3224</v>
      </c>
    </row>
    <row r="1092" spans="1:22" x14ac:dyDescent="0.25">
      <c r="A1092" s="7" t="s">
        <v>3225</v>
      </c>
      <c r="B1092" s="7" t="s">
        <v>3226</v>
      </c>
      <c r="C1092" s="7" t="s">
        <v>177</v>
      </c>
      <c r="D1092" s="7"/>
      <c r="E1092" s="7" t="s">
        <v>468</v>
      </c>
      <c r="F1092" s="8">
        <v>3200</v>
      </c>
      <c r="G1092" s="8">
        <v>3680</v>
      </c>
      <c r="H1092" s="9">
        <f>IF(OR(F1092="",F1092=0),"",MAX(F1092,IF(ISNUMBER('Нормы и нормо-часы'!K1093),ROUNDUP('Нормы и нормо-часы'!K1093/(1-$F$3),0),0)))</f>
        <v>3200</v>
      </c>
      <c r="I1092" s="9">
        <f>IF(OR(G1092="",G1092=0),"",MAX(G1092,IF(ISNUMBER('Нормы и нормо-часы'!L1093),ROUNDUP('Нормы и нормо-часы'!L1093/(1-$F$3),0),0)))</f>
        <v>3680</v>
      </c>
      <c r="J1092" s="10">
        <f t="shared" si="311"/>
        <v>0</v>
      </c>
      <c r="K1092" s="10">
        <f t="shared" si="312"/>
        <v>0</v>
      </c>
      <c r="L1092" s="8">
        <v>1984</v>
      </c>
      <c r="M1092" s="8">
        <v>2282</v>
      </c>
      <c r="N1092" s="10">
        <f t="shared" si="313"/>
        <v>0.38</v>
      </c>
      <c r="O1092" s="10">
        <f t="shared" si="314"/>
        <v>0.37989130434782609</v>
      </c>
      <c r="P1092" s="8">
        <f t="shared" si="315"/>
        <v>1216</v>
      </c>
      <c r="Q1092" s="8">
        <f t="shared" si="316"/>
        <v>1398</v>
      </c>
      <c r="R1092" s="8">
        <v>953.93</v>
      </c>
      <c r="S1092" s="8">
        <v>1287.81</v>
      </c>
      <c r="T1092" s="11">
        <f t="shared" si="317"/>
        <v>0.402440625</v>
      </c>
      <c r="U1092" s="7" t="s">
        <v>3227</v>
      </c>
      <c r="V1092" s="7" t="s">
        <v>3228</v>
      </c>
    </row>
    <row r="1093" spans="1:22" x14ac:dyDescent="0.25">
      <c r="A1093" s="7" t="s">
        <v>3229</v>
      </c>
      <c r="B1093" s="7" t="s">
        <v>3230</v>
      </c>
      <c r="C1093" s="7" t="s">
        <v>177</v>
      </c>
      <c r="D1093" s="7"/>
      <c r="E1093" s="7" t="s">
        <v>468</v>
      </c>
      <c r="F1093" s="8">
        <v>800</v>
      </c>
      <c r="G1093" s="8">
        <v>920</v>
      </c>
      <c r="H1093" s="9">
        <f>IF(OR(F1093="",F1093=0),"",MAX(F1093,IF(ISNUMBER('Нормы и нормо-часы'!K1094),ROUNDUP('Нормы и нормо-часы'!K1094/(1-$F$3),0),0)))</f>
        <v>800</v>
      </c>
      <c r="I1093" s="9">
        <f>IF(OR(G1093="",G1093=0),"",MAX(G1093,IF(ISNUMBER('Нормы и нормо-часы'!L1094),ROUNDUP('Нормы и нормо-часы'!L1094/(1-$F$3),0),0)))</f>
        <v>920</v>
      </c>
      <c r="J1093" s="10">
        <f t="shared" si="311"/>
        <v>0</v>
      </c>
      <c r="K1093" s="10">
        <f t="shared" si="312"/>
        <v>0</v>
      </c>
      <c r="L1093" s="8">
        <v>496</v>
      </c>
      <c r="M1093" s="8">
        <v>570</v>
      </c>
      <c r="N1093" s="10">
        <f t="shared" si="313"/>
        <v>0.38</v>
      </c>
      <c r="O1093" s="10">
        <f t="shared" si="314"/>
        <v>0.38043478260869568</v>
      </c>
      <c r="P1093" s="8">
        <f t="shared" si="315"/>
        <v>304</v>
      </c>
      <c r="Q1093" s="8">
        <f t="shared" si="316"/>
        <v>350</v>
      </c>
      <c r="R1093" s="8">
        <v>564.1</v>
      </c>
      <c r="S1093" s="8">
        <v>761.54</v>
      </c>
      <c r="T1093" s="11">
        <f t="shared" si="317"/>
        <v>0.95192499999999991</v>
      </c>
      <c r="U1093" s="7" t="s">
        <v>3231</v>
      </c>
      <c r="V1093" s="7" t="s">
        <v>3232</v>
      </c>
    </row>
    <row r="1094" spans="1:22" x14ac:dyDescent="0.25">
      <c r="A1094" s="7" t="s">
        <v>3233</v>
      </c>
      <c r="B1094" s="7" t="s">
        <v>3234</v>
      </c>
      <c r="C1094" s="7" t="s">
        <v>177</v>
      </c>
      <c r="D1094" s="7"/>
      <c r="E1094" s="7" t="s">
        <v>468</v>
      </c>
      <c r="F1094" s="8">
        <v>1300</v>
      </c>
      <c r="G1094" s="8">
        <v>1495</v>
      </c>
      <c r="H1094" s="9">
        <f>IF(OR(F1094="",F1094=0),"",MAX(F1094,IF(ISNUMBER('Нормы и нормо-часы'!K1095),ROUNDUP('Нормы и нормо-часы'!K1095/(1-$F$3),0),0)))</f>
        <v>1300</v>
      </c>
      <c r="I1094" s="9">
        <f>IF(OR(G1094="",G1094=0),"",MAX(G1094,IF(ISNUMBER('Нормы и нормо-часы'!L1095),ROUNDUP('Нормы и нормо-часы'!L1095/(1-$F$3),0),0)))</f>
        <v>1495</v>
      </c>
      <c r="J1094" s="10">
        <f t="shared" si="311"/>
        <v>0</v>
      </c>
      <c r="K1094" s="10">
        <f t="shared" si="312"/>
        <v>0</v>
      </c>
      <c r="L1094" s="8">
        <v>806</v>
      </c>
      <c r="M1094" s="8">
        <v>927</v>
      </c>
      <c r="N1094" s="10">
        <f t="shared" si="313"/>
        <v>0.38</v>
      </c>
      <c r="O1094" s="10">
        <f t="shared" si="314"/>
        <v>0.37993311036789296</v>
      </c>
      <c r="P1094" s="8">
        <f t="shared" si="315"/>
        <v>494</v>
      </c>
      <c r="Q1094" s="8">
        <f t="shared" si="316"/>
        <v>568</v>
      </c>
      <c r="R1094" s="8">
        <v>683.05</v>
      </c>
      <c r="S1094" s="8">
        <v>922.12</v>
      </c>
      <c r="T1094" s="11">
        <f t="shared" si="317"/>
        <v>0.70932307692307695</v>
      </c>
      <c r="U1094" s="7" t="s">
        <v>3235</v>
      </c>
      <c r="V1094" s="7" t="s">
        <v>3236</v>
      </c>
    </row>
    <row r="1095" spans="1:22" x14ac:dyDescent="0.25">
      <c r="A1095" s="7" t="s">
        <v>3237</v>
      </c>
      <c r="B1095" s="7" t="s">
        <v>3238</v>
      </c>
      <c r="C1095" s="7" t="s">
        <v>186</v>
      </c>
      <c r="D1095" s="7"/>
      <c r="E1095" s="7" t="s">
        <v>41</v>
      </c>
      <c r="F1095" s="8">
        <v>75000</v>
      </c>
      <c r="G1095" s="8">
        <v>84750</v>
      </c>
      <c r="H1095" s="9">
        <f>IF(OR(F1095="",F1095=0),"",MAX(F1095,IF(ISNUMBER('Нормы и нормо-часы'!K1096),ROUNDUP('Нормы и нормо-часы'!K1096/(1-$F$3),0),0)))</f>
        <v>102000</v>
      </c>
      <c r="I1095" s="9">
        <f>IF(OR(G1095="",G1095=0),"",MAX(G1095,IF(ISNUMBER('Нормы и нормо-часы'!L1096),ROUNDUP('Нормы и нормо-часы'!L1096/(1-$F$3),0),0)))</f>
        <v>122400</v>
      </c>
      <c r="J1095" s="10">
        <f t="shared" si="311"/>
        <v>0.3600000000000001</v>
      </c>
      <c r="K1095" s="10">
        <f t="shared" si="312"/>
        <v>0.44424778761061945</v>
      </c>
      <c r="L1095" s="8">
        <v>46500</v>
      </c>
      <c r="M1095" s="8">
        <v>52545</v>
      </c>
      <c r="N1095" s="10">
        <f t="shared" si="313"/>
        <v>0.54411764705882348</v>
      </c>
      <c r="O1095" s="10">
        <f t="shared" si="314"/>
        <v>0.57071078431372546</v>
      </c>
      <c r="P1095" s="8">
        <f t="shared" si="315"/>
        <v>55500</v>
      </c>
      <c r="Q1095" s="8">
        <f t="shared" si="316"/>
        <v>69855</v>
      </c>
      <c r="R1095" s="8">
        <v>67982.25</v>
      </c>
      <c r="S1095" s="8">
        <v>91776.04</v>
      </c>
      <c r="T1095" s="11">
        <f t="shared" si="317"/>
        <v>1.2236805333333332</v>
      </c>
      <c r="U1095" s="7" t="s">
        <v>3239</v>
      </c>
      <c r="V1095" s="7"/>
    </row>
    <row r="1096" spans="1:22" x14ac:dyDescent="0.25">
      <c r="A1096" s="7" t="s">
        <v>3240</v>
      </c>
      <c r="B1096" s="7" t="s">
        <v>3241</v>
      </c>
      <c r="C1096" s="7" t="s">
        <v>177</v>
      </c>
      <c r="D1096" s="7"/>
      <c r="E1096" s="7" t="s">
        <v>468</v>
      </c>
      <c r="F1096" s="8">
        <v>2000</v>
      </c>
      <c r="G1096" s="8">
        <v>2300</v>
      </c>
      <c r="H1096" s="9">
        <f>IF(OR(F1096="",F1096=0),"",MAX(F1096,IF(ISNUMBER('Нормы и нормо-часы'!K1097),ROUNDUP('Нормы и нормо-часы'!K1097/(1-$F$3),0),0)))</f>
        <v>2000</v>
      </c>
      <c r="I1096" s="9">
        <f>IF(OR(G1096="",G1096=0),"",MAX(G1096,IF(ISNUMBER('Нормы и нормо-часы'!L1097),ROUNDUP('Нормы и нормо-часы'!L1097/(1-$F$3),0),0)))</f>
        <v>2300</v>
      </c>
      <c r="J1096" s="10">
        <f t="shared" si="311"/>
        <v>0</v>
      </c>
      <c r="K1096" s="10">
        <f t="shared" si="312"/>
        <v>0</v>
      </c>
      <c r="L1096" s="8">
        <v>1240</v>
      </c>
      <c r="M1096" s="8">
        <v>1426</v>
      </c>
      <c r="N1096" s="10">
        <f t="shared" si="313"/>
        <v>0.38</v>
      </c>
      <c r="O1096" s="10">
        <f t="shared" si="314"/>
        <v>0.38</v>
      </c>
      <c r="P1096" s="8">
        <f t="shared" si="315"/>
        <v>760</v>
      </c>
      <c r="Q1096" s="8">
        <f t="shared" si="316"/>
        <v>874</v>
      </c>
      <c r="R1096" s="8">
        <v>3392.21</v>
      </c>
      <c r="S1096" s="8">
        <v>4579.4799999999996</v>
      </c>
      <c r="T1096" s="11">
        <f t="shared" si="317"/>
        <v>2.2897399999999997</v>
      </c>
      <c r="U1096" s="7" t="s">
        <v>3242</v>
      </c>
      <c r="V1096" s="7" t="s">
        <v>3243</v>
      </c>
    </row>
    <row r="1097" spans="1:22" x14ac:dyDescent="0.25">
      <c r="A1097" s="7" t="s">
        <v>3244</v>
      </c>
      <c r="B1097" s="7" t="s">
        <v>3245</v>
      </c>
      <c r="C1097" s="7" t="s">
        <v>177</v>
      </c>
      <c r="D1097" s="7"/>
      <c r="E1097" s="7" t="s">
        <v>468</v>
      </c>
      <c r="F1097" s="8">
        <v>2200</v>
      </c>
      <c r="G1097" s="8">
        <v>2530</v>
      </c>
      <c r="H1097" s="9">
        <f>IF(OR(F1097="",F1097=0),"",MAX(F1097,IF(ISNUMBER('Нормы и нормо-часы'!K1098),ROUNDUP('Нормы и нормо-часы'!K1098/(1-$F$3),0),0)))</f>
        <v>2200</v>
      </c>
      <c r="I1097" s="9">
        <f>IF(OR(G1097="",G1097=0),"",MAX(G1097,IF(ISNUMBER('Нормы и нормо-часы'!L1098),ROUNDUP('Нормы и нормо-часы'!L1098/(1-$F$3),0),0)))</f>
        <v>2530</v>
      </c>
      <c r="J1097" s="10">
        <f t="shared" si="311"/>
        <v>0</v>
      </c>
      <c r="K1097" s="10">
        <f t="shared" si="312"/>
        <v>0</v>
      </c>
      <c r="L1097" s="8">
        <v>1364</v>
      </c>
      <c r="M1097" s="8">
        <v>1569</v>
      </c>
      <c r="N1097" s="10">
        <f t="shared" si="313"/>
        <v>0.38</v>
      </c>
      <c r="O1097" s="10">
        <f t="shared" si="314"/>
        <v>0.37984189723320161</v>
      </c>
      <c r="P1097" s="8">
        <f t="shared" si="315"/>
        <v>836</v>
      </c>
      <c r="Q1097" s="8">
        <f t="shared" si="316"/>
        <v>961</v>
      </c>
      <c r="R1097" s="8">
        <v>4062.38</v>
      </c>
      <c r="S1097" s="8">
        <v>5484.21</v>
      </c>
      <c r="T1097" s="11">
        <f t="shared" si="317"/>
        <v>2.4928227272727272</v>
      </c>
      <c r="U1097" s="7" t="s">
        <v>3246</v>
      </c>
      <c r="V1097" s="7" t="s">
        <v>3247</v>
      </c>
    </row>
    <row r="1098" spans="1:22" x14ac:dyDescent="0.25">
      <c r="A1098" s="7" t="s">
        <v>3248</v>
      </c>
      <c r="B1098" s="7" t="s">
        <v>3249</v>
      </c>
      <c r="C1098" s="7" t="s">
        <v>177</v>
      </c>
      <c r="D1098" s="7"/>
      <c r="E1098" s="7" t="s">
        <v>468</v>
      </c>
      <c r="F1098" s="8">
        <v>5000</v>
      </c>
      <c r="G1098" s="8">
        <v>5750</v>
      </c>
      <c r="H1098" s="9">
        <f>IF(OR(F1098="",F1098=0),"",MAX(F1098,IF(ISNUMBER('Нормы и нормо-часы'!K1099),ROUNDUP('Нормы и нормо-часы'!K1099/(1-$F$3),0),0)))</f>
        <v>5000</v>
      </c>
      <c r="I1098" s="9">
        <f>IF(OR(G1098="",G1098=0),"",MAX(G1098,IF(ISNUMBER('Нормы и нормо-часы'!L1099),ROUNDUP('Нормы и нормо-часы'!L1099/(1-$F$3),0),0)))</f>
        <v>5750</v>
      </c>
      <c r="J1098" s="10">
        <f t="shared" si="311"/>
        <v>0</v>
      </c>
      <c r="K1098" s="10">
        <f t="shared" si="312"/>
        <v>0</v>
      </c>
      <c r="L1098" s="8">
        <v>3100</v>
      </c>
      <c r="M1098" s="8">
        <v>3565</v>
      </c>
      <c r="N1098" s="10">
        <f t="shared" si="313"/>
        <v>0.38</v>
      </c>
      <c r="O1098" s="10">
        <f t="shared" si="314"/>
        <v>0.38</v>
      </c>
      <c r="P1098" s="8">
        <f t="shared" si="315"/>
        <v>1900</v>
      </c>
      <c r="Q1098" s="8">
        <f t="shared" si="316"/>
        <v>2185</v>
      </c>
      <c r="R1098" s="8">
        <v>3181.25</v>
      </c>
      <c r="S1098" s="8">
        <v>4294.6899999999996</v>
      </c>
      <c r="T1098" s="11">
        <f t="shared" si="317"/>
        <v>0.85893799999999987</v>
      </c>
      <c r="U1098" s="7" t="s">
        <v>3250</v>
      </c>
      <c r="V1098" s="7"/>
    </row>
    <row r="1099" spans="1:22" x14ac:dyDescent="0.25">
      <c r="A1099" s="7" t="s">
        <v>3251</v>
      </c>
      <c r="B1099" s="7" t="s">
        <v>3252</v>
      </c>
      <c r="C1099" s="7" t="s">
        <v>177</v>
      </c>
      <c r="D1099" s="7"/>
      <c r="E1099" s="7" t="s">
        <v>468</v>
      </c>
      <c r="F1099" s="8">
        <v>7500</v>
      </c>
      <c r="G1099" s="8">
        <v>8625</v>
      </c>
      <c r="H1099" s="9">
        <f>IF(OR(F1099="",F1099=0),"",MAX(F1099,IF(ISNUMBER('Нормы и нормо-часы'!K1100),ROUNDUP('Нормы и нормо-часы'!K1100/(1-$F$3),0),0)))</f>
        <v>7500</v>
      </c>
      <c r="I1099" s="9">
        <f>IF(OR(G1099="",G1099=0),"",MAX(G1099,IF(ISNUMBER('Нормы и нормо-часы'!L1100),ROUNDUP('Нормы и нормо-часы'!L1100/(1-$F$3),0),0)))</f>
        <v>8625</v>
      </c>
      <c r="J1099" s="10">
        <f t="shared" si="311"/>
        <v>0</v>
      </c>
      <c r="K1099" s="10">
        <f t="shared" si="312"/>
        <v>0</v>
      </c>
      <c r="L1099" s="8">
        <v>4650</v>
      </c>
      <c r="M1099" s="8">
        <v>5348</v>
      </c>
      <c r="N1099" s="10">
        <f t="shared" si="313"/>
        <v>0.38</v>
      </c>
      <c r="O1099" s="10">
        <f t="shared" si="314"/>
        <v>0.37994202898550727</v>
      </c>
      <c r="P1099" s="8">
        <f t="shared" si="315"/>
        <v>2850</v>
      </c>
      <c r="Q1099" s="8">
        <f t="shared" si="316"/>
        <v>3277</v>
      </c>
      <c r="R1099" s="8">
        <v>4012.01</v>
      </c>
      <c r="S1099" s="8">
        <v>5416.21</v>
      </c>
      <c r="T1099" s="11">
        <f t="shared" si="317"/>
        <v>0.72216133333333332</v>
      </c>
      <c r="U1099" s="7" t="s">
        <v>3253</v>
      </c>
      <c r="V1099" s="7" t="s">
        <v>3254</v>
      </c>
    </row>
    <row r="1100" spans="1:22" x14ac:dyDescent="0.25">
      <c r="A1100" s="7" t="s">
        <v>3255</v>
      </c>
      <c r="B1100" s="7" t="s">
        <v>3256</v>
      </c>
      <c r="C1100" s="7" t="s">
        <v>177</v>
      </c>
      <c r="D1100" s="7"/>
      <c r="E1100" s="7" t="s">
        <v>468</v>
      </c>
      <c r="F1100" s="8">
        <v>1500</v>
      </c>
      <c r="G1100" s="8">
        <v>1725</v>
      </c>
      <c r="H1100" s="9">
        <f>IF(OR(F1100="",F1100=0),"",MAX(F1100,IF(ISNUMBER('Нормы и нормо-часы'!K1101),ROUNDUP('Нормы и нормо-часы'!K1101/(1-$F$3),0),0)))</f>
        <v>1500</v>
      </c>
      <c r="I1100" s="9">
        <f>IF(OR(G1100="",G1100=0),"",MAX(G1100,IF(ISNUMBER('Нормы и нормо-часы'!L1101),ROUNDUP('Нормы и нормо-часы'!L1101/(1-$F$3),0),0)))</f>
        <v>1725</v>
      </c>
      <c r="J1100" s="10">
        <f t="shared" si="311"/>
        <v>0</v>
      </c>
      <c r="K1100" s="10">
        <f t="shared" si="312"/>
        <v>0</v>
      </c>
      <c r="L1100" s="8">
        <v>930</v>
      </c>
      <c r="M1100" s="8">
        <v>1069</v>
      </c>
      <c r="N1100" s="10">
        <f t="shared" si="313"/>
        <v>0.38</v>
      </c>
      <c r="O1100" s="10">
        <f t="shared" si="314"/>
        <v>0.38028985507246377</v>
      </c>
      <c r="P1100" s="8">
        <f t="shared" si="315"/>
        <v>570</v>
      </c>
      <c r="Q1100" s="8">
        <f t="shared" si="316"/>
        <v>656</v>
      </c>
      <c r="R1100" s="8">
        <v>2173.5</v>
      </c>
      <c r="S1100" s="8">
        <v>2934.23</v>
      </c>
      <c r="T1100" s="11">
        <f t="shared" si="317"/>
        <v>1.9561533333333334</v>
      </c>
      <c r="U1100" s="7" t="s">
        <v>3257</v>
      </c>
      <c r="V1100" s="7" t="s">
        <v>3258</v>
      </c>
    </row>
    <row r="1101" spans="1:22" x14ac:dyDescent="0.25">
      <c r="A1101" s="7" t="s">
        <v>3259</v>
      </c>
      <c r="B1101" s="7" t="s">
        <v>3260</v>
      </c>
      <c r="C1101" s="7" t="s">
        <v>177</v>
      </c>
      <c r="D1101" s="7"/>
      <c r="E1101" s="7" t="s">
        <v>468</v>
      </c>
      <c r="F1101" s="8">
        <v>3000</v>
      </c>
      <c r="G1101" s="8">
        <v>3450</v>
      </c>
      <c r="H1101" s="9">
        <f>IF(OR(F1101="",F1101=0),"",MAX(F1101,IF(ISNUMBER('Нормы и нормо-часы'!K1102),ROUNDUP('Нормы и нормо-часы'!K1102/(1-$F$3),0),0)))</f>
        <v>3000</v>
      </c>
      <c r="I1101" s="9">
        <f>IF(OR(G1101="",G1101=0),"",MAX(G1101,IF(ISNUMBER('Нормы и нормо-часы'!L1102),ROUNDUP('Нормы и нормо-часы'!L1102/(1-$F$3),0),0)))</f>
        <v>3450</v>
      </c>
      <c r="J1101" s="10">
        <f t="shared" ref="J1101:J1120" si="318">IF(OR(F1101="",F1101=0),"",H1101/F1101-1)</f>
        <v>0</v>
      </c>
      <c r="K1101" s="10">
        <f t="shared" ref="K1101:K1120" si="319">IF(OR(G1101="",G1101=0),"",I1101/G1101-1)</f>
        <v>0</v>
      </c>
      <c r="L1101" s="8">
        <v>1860</v>
      </c>
      <c r="M1101" s="8">
        <v>2139</v>
      </c>
      <c r="N1101" s="10">
        <f t="shared" ref="N1101:N1120" si="320">IF(OR(H1101="",H1101=0),"",(H1101-L1101)/H1101)</f>
        <v>0.38</v>
      </c>
      <c r="O1101" s="10">
        <f t="shared" ref="O1101:O1120" si="321">IF(OR(I1101="",I1101=0),"",(I1101-M1101)/I1101)</f>
        <v>0.38</v>
      </c>
      <c r="P1101" s="8">
        <f t="shared" ref="P1101:P1120" si="322">IF(H1101="","",H1101-L1101)</f>
        <v>1140</v>
      </c>
      <c r="Q1101" s="8">
        <f t="shared" ref="Q1101:Q1120" si="323">IF(I1101="","",I1101-M1101)</f>
        <v>1311</v>
      </c>
      <c r="R1101" s="8">
        <v>2047.52</v>
      </c>
      <c r="S1101" s="8">
        <v>2764.15</v>
      </c>
      <c r="T1101" s="11">
        <f t="shared" ref="T1101:T1132" si="324">IF(OR(S1101="",F1101="",F1101=0),"",S1101/F1101)</f>
        <v>0.92138333333333333</v>
      </c>
      <c r="U1101" s="7" t="s">
        <v>3261</v>
      </c>
      <c r="V1101" s="7" t="s">
        <v>3262</v>
      </c>
    </row>
    <row r="1102" spans="1:22" x14ac:dyDescent="0.25">
      <c r="A1102" s="7" t="s">
        <v>3263</v>
      </c>
      <c r="B1102" s="7" t="s">
        <v>3264</v>
      </c>
      <c r="C1102" s="7" t="s">
        <v>177</v>
      </c>
      <c r="D1102" s="7"/>
      <c r="E1102" s="7" t="s">
        <v>468</v>
      </c>
      <c r="F1102" s="8">
        <v>4000</v>
      </c>
      <c r="G1102" s="8">
        <v>4600</v>
      </c>
      <c r="H1102" s="9">
        <f>IF(OR(F1102="",F1102=0),"",MAX(F1102,IF(ISNUMBER('Нормы и нормо-часы'!K1103),ROUNDUP('Нормы и нормо-часы'!K1103/(1-$F$3),0),0)))</f>
        <v>4000</v>
      </c>
      <c r="I1102" s="9">
        <f>IF(OR(G1102="",G1102=0),"",MAX(G1102,IF(ISNUMBER('Нормы и нормо-часы'!L1103),ROUNDUP('Нормы и нормо-часы'!L1103/(1-$F$3),0),0)))</f>
        <v>4600</v>
      </c>
      <c r="J1102" s="10">
        <f t="shared" si="318"/>
        <v>0</v>
      </c>
      <c r="K1102" s="10">
        <f t="shared" si="319"/>
        <v>0</v>
      </c>
      <c r="L1102" s="8">
        <v>2480</v>
      </c>
      <c r="M1102" s="8">
        <v>2852</v>
      </c>
      <c r="N1102" s="10">
        <f t="shared" si="320"/>
        <v>0.38</v>
      </c>
      <c r="O1102" s="10">
        <f t="shared" si="321"/>
        <v>0.38</v>
      </c>
      <c r="P1102" s="8">
        <f t="shared" si="322"/>
        <v>1520</v>
      </c>
      <c r="Q1102" s="8">
        <f t="shared" si="323"/>
        <v>1748</v>
      </c>
      <c r="R1102" s="8">
        <v>2635.8</v>
      </c>
      <c r="S1102" s="8">
        <v>3558.33</v>
      </c>
      <c r="T1102" s="11">
        <f t="shared" si="324"/>
        <v>0.88958249999999994</v>
      </c>
      <c r="U1102" s="7" t="s">
        <v>3265</v>
      </c>
      <c r="V1102" s="7"/>
    </row>
    <row r="1103" spans="1:22" x14ac:dyDescent="0.25">
      <c r="A1103" s="7" t="s">
        <v>3266</v>
      </c>
      <c r="B1103" s="7" t="s">
        <v>3267</v>
      </c>
      <c r="C1103" s="7" t="s">
        <v>177</v>
      </c>
      <c r="D1103" s="7"/>
      <c r="E1103" s="7" t="s">
        <v>41</v>
      </c>
      <c r="F1103" s="8">
        <v>4800</v>
      </c>
      <c r="G1103" s="8">
        <v>5520</v>
      </c>
      <c r="H1103" s="9">
        <f>IF(OR(F1103="",F1103=0),"",MAX(F1103,IF(ISNUMBER('Нормы и нормо-часы'!K1104),ROUNDUP('Нормы и нормо-часы'!K1104/(1-$F$3),0),0)))</f>
        <v>4800</v>
      </c>
      <c r="I1103" s="9">
        <f>IF(OR(G1103="",G1103=0),"",MAX(G1103,IF(ISNUMBER('Нормы и нормо-часы'!L1104),ROUNDUP('Нормы и нормо-часы'!L1104/(1-$F$3),0),0)))</f>
        <v>5520</v>
      </c>
      <c r="J1103" s="10">
        <f t="shared" si="318"/>
        <v>0</v>
      </c>
      <c r="K1103" s="10">
        <f t="shared" si="319"/>
        <v>0</v>
      </c>
      <c r="L1103" s="8">
        <v>2976</v>
      </c>
      <c r="M1103" s="8">
        <v>3422</v>
      </c>
      <c r="N1103" s="10">
        <f t="shared" si="320"/>
        <v>0.38</v>
      </c>
      <c r="O1103" s="10">
        <f t="shared" si="321"/>
        <v>0.38007246376811593</v>
      </c>
      <c r="P1103" s="8">
        <f t="shared" si="322"/>
        <v>1824</v>
      </c>
      <c r="Q1103" s="8">
        <f t="shared" si="323"/>
        <v>2098</v>
      </c>
      <c r="R1103" s="8">
        <v>3822.28</v>
      </c>
      <c r="S1103" s="8">
        <v>5160.08</v>
      </c>
      <c r="T1103" s="11">
        <f t="shared" si="324"/>
        <v>1.0750166666666667</v>
      </c>
      <c r="U1103" s="7" t="s">
        <v>3268</v>
      </c>
      <c r="V1103" s="7" t="s">
        <v>3269</v>
      </c>
    </row>
    <row r="1104" spans="1:22" x14ac:dyDescent="0.25">
      <c r="A1104" s="7" t="s">
        <v>3270</v>
      </c>
      <c r="B1104" s="7" t="s">
        <v>3271</v>
      </c>
      <c r="C1104" s="7" t="s">
        <v>177</v>
      </c>
      <c r="D1104" s="7"/>
      <c r="E1104" s="7" t="s">
        <v>41</v>
      </c>
      <c r="F1104" s="8">
        <v>8000</v>
      </c>
      <c r="G1104" s="8">
        <v>9200</v>
      </c>
      <c r="H1104" s="9">
        <f>IF(OR(F1104="",F1104=0),"",MAX(F1104,IF(ISNUMBER('Нормы и нормо-часы'!K1105),ROUNDUP('Нормы и нормо-часы'!K1105/(1-$F$3),0),0)))</f>
        <v>8000</v>
      </c>
      <c r="I1104" s="9">
        <f>IF(OR(G1104="",G1104=0),"",MAX(G1104,IF(ISNUMBER('Нормы и нормо-часы'!L1105),ROUNDUP('Нормы и нормо-часы'!L1105/(1-$F$3),0),0)))</f>
        <v>9200</v>
      </c>
      <c r="J1104" s="10">
        <f t="shared" si="318"/>
        <v>0</v>
      </c>
      <c r="K1104" s="10">
        <f t="shared" si="319"/>
        <v>0</v>
      </c>
      <c r="L1104" s="8">
        <v>4960</v>
      </c>
      <c r="M1104" s="8">
        <v>5704</v>
      </c>
      <c r="N1104" s="10">
        <f t="shared" si="320"/>
        <v>0.38</v>
      </c>
      <c r="O1104" s="10">
        <f t="shared" si="321"/>
        <v>0.38</v>
      </c>
      <c r="P1104" s="8">
        <f t="shared" si="322"/>
        <v>3040</v>
      </c>
      <c r="Q1104" s="8">
        <f t="shared" si="323"/>
        <v>3496</v>
      </c>
      <c r="R1104" s="8">
        <v>8714.8799999999992</v>
      </c>
      <c r="S1104" s="8">
        <v>11765.09</v>
      </c>
      <c r="T1104" s="11">
        <f t="shared" si="324"/>
        <v>1.4706362500000001</v>
      </c>
      <c r="U1104" s="7" t="s">
        <v>3253</v>
      </c>
      <c r="V1104" s="7" t="s">
        <v>3272</v>
      </c>
    </row>
    <row r="1105" spans="1:22" x14ac:dyDescent="0.25">
      <c r="A1105" s="7" t="s">
        <v>3273</v>
      </c>
      <c r="B1105" s="7" t="s">
        <v>3274</v>
      </c>
      <c r="C1105" s="7" t="s">
        <v>177</v>
      </c>
      <c r="D1105" s="7"/>
      <c r="E1105" s="7" t="s">
        <v>41</v>
      </c>
      <c r="F1105" s="8">
        <v>2000</v>
      </c>
      <c r="G1105" s="8">
        <v>2300</v>
      </c>
      <c r="H1105" s="9">
        <f>IF(OR(F1105="",F1105=0),"",MAX(F1105,IF(ISNUMBER('Нормы и нормо-часы'!K1106),ROUNDUP('Нормы и нормо-часы'!K1106/(1-$F$3),0),0)))</f>
        <v>2000</v>
      </c>
      <c r="I1105" s="9">
        <f>IF(OR(G1105="",G1105=0),"",MAX(G1105,IF(ISNUMBER('Нормы и нормо-часы'!L1106),ROUNDUP('Нормы и нормо-часы'!L1106/(1-$F$3),0),0)))</f>
        <v>2300</v>
      </c>
      <c r="J1105" s="10">
        <f t="shared" si="318"/>
        <v>0</v>
      </c>
      <c r="K1105" s="10">
        <f t="shared" si="319"/>
        <v>0</v>
      </c>
      <c r="L1105" s="8">
        <v>1240</v>
      </c>
      <c r="M1105" s="8">
        <v>1426</v>
      </c>
      <c r="N1105" s="10">
        <f t="shared" si="320"/>
        <v>0.38</v>
      </c>
      <c r="O1105" s="10">
        <f t="shared" si="321"/>
        <v>0.38</v>
      </c>
      <c r="P1105" s="8">
        <f t="shared" si="322"/>
        <v>760</v>
      </c>
      <c r="Q1105" s="8">
        <f t="shared" si="323"/>
        <v>874</v>
      </c>
      <c r="R1105" s="8">
        <v>2161.1799999999998</v>
      </c>
      <c r="S1105" s="8">
        <v>2917.59</v>
      </c>
      <c r="T1105" s="11">
        <f t="shared" si="324"/>
        <v>1.4587950000000001</v>
      </c>
      <c r="U1105" s="7" t="s">
        <v>3275</v>
      </c>
      <c r="V1105" s="7" t="s">
        <v>3276</v>
      </c>
    </row>
    <row r="1106" spans="1:22" x14ac:dyDescent="0.25">
      <c r="A1106" s="7" t="s">
        <v>3277</v>
      </c>
      <c r="B1106" s="7" t="s">
        <v>3278</v>
      </c>
      <c r="C1106" s="7" t="s">
        <v>177</v>
      </c>
      <c r="D1106" s="7"/>
      <c r="E1106" s="7" t="s">
        <v>41</v>
      </c>
      <c r="F1106" s="8">
        <v>2800</v>
      </c>
      <c r="G1106" s="8">
        <v>3220</v>
      </c>
      <c r="H1106" s="9">
        <f>IF(OR(F1106="",F1106=0),"",MAX(F1106,IF(ISNUMBER('Нормы и нормо-часы'!K1107),ROUNDUP('Нормы и нормо-часы'!K1107/(1-$F$3),0),0)))</f>
        <v>2800</v>
      </c>
      <c r="I1106" s="9">
        <f>IF(OR(G1106="",G1106=0),"",MAX(G1106,IF(ISNUMBER('Нормы и нормо-часы'!L1107),ROUNDUP('Нормы и нормо-часы'!L1107/(1-$F$3),0),0)))</f>
        <v>3220</v>
      </c>
      <c r="J1106" s="10">
        <f t="shared" si="318"/>
        <v>0</v>
      </c>
      <c r="K1106" s="10">
        <f t="shared" si="319"/>
        <v>0</v>
      </c>
      <c r="L1106" s="8">
        <v>1736</v>
      </c>
      <c r="M1106" s="8">
        <v>1996</v>
      </c>
      <c r="N1106" s="10">
        <f t="shared" si="320"/>
        <v>0.38</v>
      </c>
      <c r="O1106" s="10">
        <f t="shared" si="321"/>
        <v>0.38012422360248449</v>
      </c>
      <c r="P1106" s="8">
        <f t="shared" si="322"/>
        <v>1064</v>
      </c>
      <c r="Q1106" s="8">
        <f t="shared" si="323"/>
        <v>1224</v>
      </c>
      <c r="R1106" s="8">
        <v>2160.3000000000002</v>
      </c>
      <c r="S1106" s="8">
        <v>2916.41</v>
      </c>
      <c r="T1106" s="11">
        <f t="shared" si="324"/>
        <v>1.0415749999999999</v>
      </c>
      <c r="U1106" s="7" t="s">
        <v>3279</v>
      </c>
      <c r="V1106" s="7" t="s">
        <v>3280</v>
      </c>
    </row>
    <row r="1107" spans="1:22" x14ac:dyDescent="0.25">
      <c r="A1107" s="7" t="s">
        <v>3281</v>
      </c>
      <c r="B1107" s="7" t="s">
        <v>3282</v>
      </c>
      <c r="C1107" s="7" t="s">
        <v>177</v>
      </c>
      <c r="D1107" s="7"/>
      <c r="E1107" s="7" t="s">
        <v>468</v>
      </c>
      <c r="F1107" s="8">
        <v>2000</v>
      </c>
      <c r="G1107" s="8">
        <v>2300</v>
      </c>
      <c r="H1107" s="9">
        <f>IF(OR(F1107="",F1107=0),"",MAX(F1107,IF(ISNUMBER('Нормы и нормо-часы'!K1108),ROUNDUP('Нормы и нормо-часы'!K1108/(1-$F$3),0),0)))</f>
        <v>2000</v>
      </c>
      <c r="I1107" s="9">
        <f>IF(OR(G1107="",G1107=0),"",MAX(G1107,IF(ISNUMBER('Нормы и нормо-часы'!L1108),ROUNDUP('Нормы и нормо-часы'!L1108/(1-$F$3),0),0)))</f>
        <v>2300</v>
      </c>
      <c r="J1107" s="10">
        <f t="shared" si="318"/>
        <v>0</v>
      </c>
      <c r="K1107" s="10">
        <f t="shared" si="319"/>
        <v>0</v>
      </c>
      <c r="L1107" s="8">
        <v>1240</v>
      </c>
      <c r="M1107" s="8">
        <v>1426</v>
      </c>
      <c r="N1107" s="10">
        <f t="shared" si="320"/>
        <v>0.38</v>
      </c>
      <c r="O1107" s="10">
        <f t="shared" si="321"/>
        <v>0.38</v>
      </c>
      <c r="P1107" s="8">
        <f t="shared" si="322"/>
        <v>760</v>
      </c>
      <c r="Q1107" s="8">
        <f t="shared" si="323"/>
        <v>874</v>
      </c>
      <c r="R1107" s="8">
        <v>1299.27</v>
      </c>
      <c r="S1107" s="8">
        <v>1754.01</v>
      </c>
      <c r="T1107" s="11">
        <f t="shared" si="324"/>
        <v>0.87700500000000003</v>
      </c>
      <c r="U1107" s="7" t="s">
        <v>3283</v>
      </c>
      <c r="V1107" s="7"/>
    </row>
    <row r="1108" spans="1:22" x14ac:dyDescent="0.25">
      <c r="A1108" s="12" t="s">
        <v>3284</v>
      </c>
      <c r="B1108" s="12" t="s">
        <v>3285</v>
      </c>
      <c r="C1108" s="12" t="s">
        <v>177</v>
      </c>
      <c r="D1108" s="12" t="s">
        <v>58</v>
      </c>
      <c r="E1108" s="7" t="s">
        <v>468</v>
      </c>
      <c r="F1108" s="8">
        <v>1200</v>
      </c>
      <c r="G1108" s="8">
        <v>1380</v>
      </c>
      <c r="H1108" s="9">
        <f>IF(OR(F1108="",F1108=0),"",MAX(F1108,IF(ISNUMBER('Нормы и нормо-часы'!K1109),ROUNDUP('Нормы и нормо-часы'!K1109/(1-$F$3),0),0)))</f>
        <v>1200</v>
      </c>
      <c r="I1108" s="9">
        <f>IF(OR(G1108="",G1108=0),"",MAX(G1108,IF(ISNUMBER('Нормы и нормо-часы'!L1109),ROUNDUP('Нормы и нормо-часы'!L1109/(1-$F$3),0),0)))</f>
        <v>1380</v>
      </c>
      <c r="J1108" s="10">
        <f t="shared" si="318"/>
        <v>0</v>
      </c>
      <c r="K1108" s="10">
        <f t="shared" si="319"/>
        <v>0</v>
      </c>
      <c r="L1108" s="8">
        <v>744</v>
      </c>
      <c r="M1108" s="8">
        <v>856</v>
      </c>
      <c r="N1108" s="10">
        <f t="shared" si="320"/>
        <v>0.38</v>
      </c>
      <c r="O1108" s="10">
        <f t="shared" si="321"/>
        <v>0.37971014492753624</v>
      </c>
      <c r="P1108" s="8">
        <f t="shared" si="322"/>
        <v>456</v>
      </c>
      <c r="Q1108" s="8">
        <f t="shared" si="323"/>
        <v>524</v>
      </c>
      <c r="R1108" s="8"/>
      <c r="S1108" s="8"/>
      <c r="T1108" s="11" t="str">
        <f t="shared" si="324"/>
        <v/>
      </c>
      <c r="U1108" s="7" t="s">
        <v>3286</v>
      </c>
      <c r="V1108" s="7"/>
    </row>
    <row r="1109" spans="1:22" x14ac:dyDescent="0.25">
      <c r="A1109" s="12" t="s">
        <v>3287</v>
      </c>
      <c r="B1109" s="12" t="s">
        <v>3288</v>
      </c>
      <c r="C1109" s="12" t="s">
        <v>177</v>
      </c>
      <c r="D1109" s="12" t="s">
        <v>58</v>
      </c>
      <c r="E1109" s="7" t="s">
        <v>468</v>
      </c>
      <c r="F1109" s="8">
        <v>1100</v>
      </c>
      <c r="G1109" s="8">
        <v>1265</v>
      </c>
      <c r="H1109" s="9">
        <f>IF(OR(F1109="",F1109=0),"",MAX(F1109,IF(ISNUMBER('Нормы и нормо-часы'!K1110),ROUNDUP('Нормы и нормо-часы'!K1110/(1-$F$3),0),0)))</f>
        <v>1100</v>
      </c>
      <c r="I1109" s="9">
        <f>IF(OR(G1109="",G1109=0),"",MAX(G1109,IF(ISNUMBER('Нормы и нормо-часы'!L1110),ROUNDUP('Нормы и нормо-часы'!L1110/(1-$F$3),0),0)))</f>
        <v>1265</v>
      </c>
      <c r="J1109" s="10">
        <f t="shared" si="318"/>
        <v>0</v>
      </c>
      <c r="K1109" s="10">
        <f t="shared" si="319"/>
        <v>0</v>
      </c>
      <c r="L1109" s="8">
        <v>682</v>
      </c>
      <c r="M1109" s="8">
        <v>784</v>
      </c>
      <c r="N1109" s="10">
        <f t="shared" si="320"/>
        <v>0.38</v>
      </c>
      <c r="O1109" s="10">
        <f t="shared" si="321"/>
        <v>0.38023715415019765</v>
      </c>
      <c r="P1109" s="8">
        <f t="shared" si="322"/>
        <v>418</v>
      </c>
      <c r="Q1109" s="8">
        <f t="shared" si="323"/>
        <v>481</v>
      </c>
      <c r="R1109" s="8"/>
      <c r="S1109" s="8"/>
      <c r="T1109" s="11" t="str">
        <f t="shared" si="324"/>
        <v/>
      </c>
      <c r="U1109" s="7" t="s">
        <v>3289</v>
      </c>
      <c r="V1109" s="7"/>
    </row>
    <row r="1110" spans="1:22" x14ac:dyDescent="0.25">
      <c r="A1110" s="12" t="s">
        <v>3290</v>
      </c>
      <c r="B1110" s="12" t="s">
        <v>3291</v>
      </c>
      <c r="C1110" s="12" t="s">
        <v>177</v>
      </c>
      <c r="D1110" s="12" t="s">
        <v>58</v>
      </c>
      <c r="E1110" s="7" t="s">
        <v>468</v>
      </c>
      <c r="F1110" s="8">
        <v>2500</v>
      </c>
      <c r="G1110" s="8">
        <v>2875</v>
      </c>
      <c r="H1110" s="9">
        <f>IF(OR(F1110="",F1110=0),"",MAX(F1110,IF(ISNUMBER('Нормы и нормо-часы'!K1111),ROUNDUP('Нормы и нормо-часы'!K1111/(1-$F$3),0),0)))</f>
        <v>2500</v>
      </c>
      <c r="I1110" s="9">
        <f>IF(OR(G1110="",G1110=0),"",MAX(G1110,IF(ISNUMBER('Нормы и нормо-часы'!L1111),ROUNDUP('Нормы и нормо-часы'!L1111/(1-$F$3),0),0)))</f>
        <v>2875</v>
      </c>
      <c r="J1110" s="10">
        <f t="shared" si="318"/>
        <v>0</v>
      </c>
      <c r="K1110" s="10">
        <f t="shared" si="319"/>
        <v>0</v>
      </c>
      <c r="L1110" s="8">
        <v>1550</v>
      </c>
      <c r="M1110" s="8">
        <v>1782</v>
      </c>
      <c r="N1110" s="10">
        <f t="shared" si="320"/>
        <v>0.38</v>
      </c>
      <c r="O1110" s="10">
        <f t="shared" si="321"/>
        <v>0.38017391304347825</v>
      </c>
      <c r="P1110" s="8">
        <f t="shared" si="322"/>
        <v>950</v>
      </c>
      <c r="Q1110" s="8">
        <f t="shared" si="323"/>
        <v>1093</v>
      </c>
      <c r="R1110" s="8"/>
      <c r="S1110" s="8"/>
      <c r="T1110" s="11" t="str">
        <f t="shared" si="324"/>
        <v/>
      </c>
      <c r="U1110" s="7" t="s">
        <v>3292</v>
      </c>
      <c r="V1110" s="7"/>
    </row>
    <row r="1111" spans="1:22" x14ac:dyDescent="0.25">
      <c r="A1111" s="12" t="s">
        <v>3293</v>
      </c>
      <c r="B1111" s="12" t="s">
        <v>3294</v>
      </c>
      <c r="C1111" s="12" t="s">
        <v>177</v>
      </c>
      <c r="D1111" s="12" t="s">
        <v>58</v>
      </c>
      <c r="E1111" s="7" t="s">
        <v>468</v>
      </c>
      <c r="F1111" s="8">
        <v>2500</v>
      </c>
      <c r="G1111" s="8">
        <v>2875</v>
      </c>
      <c r="H1111" s="9">
        <f>IF(OR(F1111="",F1111=0),"",MAX(F1111,IF(ISNUMBER('Нормы и нормо-часы'!K1112),ROUNDUP('Нормы и нормо-часы'!K1112/(1-$F$3),0),0)))</f>
        <v>2500</v>
      </c>
      <c r="I1111" s="9">
        <f>IF(OR(G1111="",G1111=0),"",MAX(G1111,IF(ISNUMBER('Нормы и нормо-часы'!L1112),ROUNDUP('Нормы и нормо-часы'!L1112/(1-$F$3),0),0)))</f>
        <v>2875</v>
      </c>
      <c r="J1111" s="10">
        <f t="shared" si="318"/>
        <v>0</v>
      </c>
      <c r="K1111" s="10">
        <f t="shared" si="319"/>
        <v>0</v>
      </c>
      <c r="L1111" s="8">
        <v>1550</v>
      </c>
      <c r="M1111" s="8">
        <v>1782</v>
      </c>
      <c r="N1111" s="10">
        <f t="shared" si="320"/>
        <v>0.38</v>
      </c>
      <c r="O1111" s="10">
        <f t="shared" si="321"/>
        <v>0.38017391304347825</v>
      </c>
      <c r="P1111" s="8">
        <f t="shared" si="322"/>
        <v>950</v>
      </c>
      <c r="Q1111" s="8">
        <f t="shared" si="323"/>
        <v>1093</v>
      </c>
      <c r="R1111" s="8"/>
      <c r="S1111" s="8"/>
      <c r="T1111" s="11" t="str">
        <f t="shared" si="324"/>
        <v/>
      </c>
      <c r="U1111" s="7" t="s">
        <v>3295</v>
      </c>
      <c r="V1111" s="7"/>
    </row>
    <row r="1112" spans="1:22" x14ac:dyDescent="0.25">
      <c r="A1112" s="12" t="s">
        <v>3296</v>
      </c>
      <c r="B1112" s="12" t="s">
        <v>3297</v>
      </c>
      <c r="C1112" s="12" t="s">
        <v>177</v>
      </c>
      <c r="D1112" s="12" t="s">
        <v>58</v>
      </c>
      <c r="E1112" s="7" t="s">
        <v>468</v>
      </c>
      <c r="F1112" s="8">
        <v>6000</v>
      </c>
      <c r="G1112" s="8">
        <v>6900</v>
      </c>
      <c r="H1112" s="9">
        <f>IF(OR(F1112="",F1112=0),"",MAX(F1112,IF(ISNUMBER('Нормы и нормо-часы'!K1113),ROUNDUP('Нормы и нормо-часы'!K1113/(1-$F$3),0),0)))</f>
        <v>6000</v>
      </c>
      <c r="I1112" s="9">
        <f>IF(OR(G1112="",G1112=0),"",MAX(G1112,IF(ISNUMBER('Нормы и нормо-часы'!L1113),ROUNDUP('Нормы и нормо-часы'!L1113/(1-$F$3),0),0)))</f>
        <v>6900</v>
      </c>
      <c r="J1112" s="10">
        <f t="shared" si="318"/>
        <v>0</v>
      </c>
      <c r="K1112" s="10">
        <f t="shared" si="319"/>
        <v>0</v>
      </c>
      <c r="L1112" s="8">
        <v>3720</v>
      </c>
      <c r="M1112" s="8">
        <v>4278</v>
      </c>
      <c r="N1112" s="10">
        <f t="shared" si="320"/>
        <v>0.38</v>
      </c>
      <c r="O1112" s="10">
        <f t="shared" si="321"/>
        <v>0.38</v>
      </c>
      <c r="P1112" s="8">
        <f t="shared" si="322"/>
        <v>2280</v>
      </c>
      <c r="Q1112" s="8">
        <f t="shared" si="323"/>
        <v>2622</v>
      </c>
      <c r="R1112" s="8"/>
      <c r="S1112" s="8"/>
      <c r="T1112" s="11" t="str">
        <f t="shared" si="324"/>
        <v/>
      </c>
      <c r="U1112" s="7" t="s">
        <v>100</v>
      </c>
      <c r="V1112" s="7"/>
    </row>
    <row r="1113" spans="1:22" x14ac:dyDescent="0.25">
      <c r="A1113" s="12" t="s">
        <v>3298</v>
      </c>
      <c r="B1113" s="12" t="s">
        <v>3299</v>
      </c>
      <c r="C1113" s="12" t="s">
        <v>177</v>
      </c>
      <c r="D1113" s="12" t="s">
        <v>58</v>
      </c>
      <c r="E1113" s="7" t="s">
        <v>468</v>
      </c>
      <c r="F1113" s="8">
        <v>500</v>
      </c>
      <c r="G1113" s="8">
        <v>575</v>
      </c>
      <c r="H1113" s="9">
        <f>IF(OR(F1113="",F1113=0),"",MAX(F1113,IF(ISNUMBER('Нормы и нормо-часы'!K1114),ROUNDUP('Нормы и нормо-часы'!K1114/(1-$F$3),0),0)))</f>
        <v>500</v>
      </c>
      <c r="I1113" s="9">
        <f>IF(OR(G1113="",G1113=0),"",MAX(G1113,IF(ISNUMBER('Нормы и нормо-часы'!L1114),ROUNDUP('Нормы и нормо-часы'!L1114/(1-$F$3),0),0)))</f>
        <v>575</v>
      </c>
      <c r="J1113" s="10">
        <f t="shared" si="318"/>
        <v>0</v>
      </c>
      <c r="K1113" s="10">
        <f t="shared" si="319"/>
        <v>0</v>
      </c>
      <c r="L1113" s="8">
        <v>310</v>
      </c>
      <c r="M1113" s="8">
        <v>356</v>
      </c>
      <c r="N1113" s="10">
        <f t="shared" si="320"/>
        <v>0.38</v>
      </c>
      <c r="O1113" s="10">
        <f t="shared" si="321"/>
        <v>0.38086956521739129</v>
      </c>
      <c r="P1113" s="8">
        <f t="shared" si="322"/>
        <v>190</v>
      </c>
      <c r="Q1113" s="8">
        <f t="shared" si="323"/>
        <v>219</v>
      </c>
      <c r="R1113" s="8"/>
      <c r="S1113" s="8"/>
      <c r="T1113" s="11" t="str">
        <f t="shared" si="324"/>
        <v/>
      </c>
      <c r="U1113" s="7" t="s">
        <v>3300</v>
      </c>
      <c r="V1113" s="7"/>
    </row>
    <row r="1114" spans="1:22" x14ac:dyDescent="0.25">
      <c r="A1114" s="12" t="s">
        <v>3301</v>
      </c>
      <c r="B1114" s="12" t="s">
        <v>3302</v>
      </c>
      <c r="C1114" s="12" t="s">
        <v>50</v>
      </c>
      <c r="D1114" s="12" t="s">
        <v>58</v>
      </c>
      <c r="E1114" s="7" t="s">
        <v>468</v>
      </c>
      <c r="F1114" s="8">
        <v>60</v>
      </c>
      <c r="G1114" s="8">
        <v>69</v>
      </c>
      <c r="H1114" s="9">
        <f>IF(OR(F1114="",F1114=0),"",MAX(F1114,IF(ISNUMBER('Нормы и нормо-часы'!K1115),ROUNDUP('Нормы и нормо-часы'!K1115/(1-$F$3),0),0)))</f>
        <v>60</v>
      </c>
      <c r="I1114" s="9">
        <f>IF(OR(G1114="",G1114=0),"",MAX(G1114,IF(ISNUMBER('Нормы и нормо-часы'!L1115),ROUNDUP('Нормы и нормо-часы'!L1115/(1-$F$3),0),0)))</f>
        <v>69</v>
      </c>
      <c r="J1114" s="10">
        <f t="shared" si="318"/>
        <v>0</v>
      </c>
      <c r="K1114" s="10">
        <f t="shared" si="319"/>
        <v>0</v>
      </c>
      <c r="L1114" s="8">
        <v>37</v>
      </c>
      <c r="M1114" s="8">
        <v>43</v>
      </c>
      <c r="N1114" s="10">
        <f t="shared" si="320"/>
        <v>0.38333333333333336</v>
      </c>
      <c r="O1114" s="10">
        <f t="shared" si="321"/>
        <v>0.37681159420289856</v>
      </c>
      <c r="P1114" s="8">
        <f t="shared" si="322"/>
        <v>23</v>
      </c>
      <c r="Q1114" s="8">
        <f t="shared" si="323"/>
        <v>26</v>
      </c>
      <c r="R1114" s="8"/>
      <c r="S1114" s="8"/>
      <c r="T1114" s="11" t="str">
        <f t="shared" si="324"/>
        <v/>
      </c>
      <c r="U1114" s="7" t="s">
        <v>100</v>
      </c>
      <c r="V1114" s="7" t="s">
        <v>3303</v>
      </c>
    </row>
    <row r="1115" spans="1:22" x14ac:dyDescent="0.25">
      <c r="A1115" s="12" t="s">
        <v>3304</v>
      </c>
      <c r="B1115" s="12" t="s">
        <v>3305</v>
      </c>
      <c r="C1115" s="12" t="s">
        <v>177</v>
      </c>
      <c r="D1115" s="12" t="s">
        <v>58</v>
      </c>
      <c r="E1115" s="7" t="s">
        <v>468</v>
      </c>
      <c r="F1115" s="8">
        <v>300</v>
      </c>
      <c r="G1115" s="8">
        <v>345</v>
      </c>
      <c r="H1115" s="9">
        <f>IF(OR(F1115="",F1115=0),"",MAX(F1115,IF(ISNUMBER('Нормы и нормо-часы'!K1116),ROUNDUP('Нормы и нормо-часы'!K1116/(1-$F$3),0),0)))</f>
        <v>300</v>
      </c>
      <c r="I1115" s="9">
        <f>IF(OR(G1115="",G1115=0),"",MAX(G1115,IF(ISNUMBER('Нормы и нормо-часы'!L1116),ROUNDUP('Нормы и нормо-часы'!L1116/(1-$F$3),0),0)))</f>
        <v>345</v>
      </c>
      <c r="J1115" s="10">
        <f t="shared" si="318"/>
        <v>0</v>
      </c>
      <c r="K1115" s="10">
        <f t="shared" si="319"/>
        <v>0</v>
      </c>
      <c r="L1115" s="8">
        <v>186</v>
      </c>
      <c r="M1115" s="8">
        <v>214</v>
      </c>
      <c r="N1115" s="10">
        <f t="shared" si="320"/>
        <v>0.38</v>
      </c>
      <c r="O1115" s="10">
        <f t="shared" si="321"/>
        <v>0.37971014492753624</v>
      </c>
      <c r="P1115" s="8">
        <f t="shared" si="322"/>
        <v>114</v>
      </c>
      <c r="Q1115" s="8">
        <f t="shared" si="323"/>
        <v>131</v>
      </c>
      <c r="R1115" s="8"/>
      <c r="S1115" s="8"/>
      <c r="T1115" s="11" t="str">
        <f t="shared" si="324"/>
        <v/>
      </c>
      <c r="U1115" s="7" t="s">
        <v>100</v>
      </c>
      <c r="V1115" s="7"/>
    </row>
    <row r="1116" spans="1:22" x14ac:dyDescent="0.25">
      <c r="A1116" s="12" t="s">
        <v>3306</v>
      </c>
      <c r="B1116" s="12" t="s">
        <v>3307</v>
      </c>
      <c r="C1116" s="12" t="s">
        <v>177</v>
      </c>
      <c r="D1116" s="12" t="s">
        <v>58</v>
      </c>
      <c r="E1116" s="7" t="s">
        <v>468</v>
      </c>
      <c r="F1116" s="8">
        <v>900</v>
      </c>
      <c r="G1116" s="8">
        <v>1035</v>
      </c>
      <c r="H1116" s="9">
        <f>IF(OR(F1116="",F1116=0),"",MAX(F1116,IF(ISNUMBER('Нормы и нормо-часы'!K1117),ROUNDUP('Нормы и нормо-часы'!K1117/(1-$F$3),0),0)))</f>
        <v>900</v>
      </c>
      <c r="I1116" s="9">
        <f>IF(OR(G1116="",G1116=0),"",MAX(G1116,IF(ISNUMBER('Нормы и нормо-часы'!L1117),ROUNDUP('Нормы и нормо-часы'!L1117/(1-$F$3),0),0)))</f>
        <v>1035</v>
      </c>
      <c r="J1116" s="10">
        <f t="shared" si="318"/>
        <v>0</v>
      </c>
      <c r="K1116" s="10">
        <f t="shared" si="319"/>
        <v>0</v>
      </c>
      <c r="L1116" s="8">
        <v>558</v>
      </c>
      <c r="M1116" s="8">
        <v>642</v>
      </c>
      <c r="N1116" s="10">
        <f t="shared" si="320"/>
        <v>0.38</v>
      </c>
      <c r="O1116" s="10">
        <f t="shared" si="321"/>
        <v>0.37971014492753624</v>
      </c>
      <c r="P1116" s="8">
        <f t="shared" si="322"/>
        <v>342</v>
      </c>
      <c r="Q1116" s="8">
        <f t="shared" si="323"/>
        <v>393</v>
      </c>
      <c r="R1116" s="8"/>
      <c r="S1116" s="8"/>
      <c r="T1116" s="11" t="str">
        <f t="shared" si="324"/>
        <v/>
      </c>
      <c r="U1116" s="7" t="s">
        <v>100</v>
      </c>
      <c r="V1116" s="7"/>
    </row>
    <row r="1117" spans="1:22" x14ac:dyDescent="0.25">
      <c r="A1117" s="12" t="s">
        <v>3308</v>
      </c>
      <c r="B1117" s="12" t="s">
        <v>3309</v>
      </c>
      <c r="C1117" s="12" t="s">
        <v>177</v>
      </c>
      <c r="D1117" s="12" t="s">
        <v>58</v>
      </c>
      <c r="E1117" s="7" t="s">
        <v>468</v>
      </c>
      <c r="F1117" s="8">
        <v>25000</v>
      </c>
      <c r="G1117" s="8">
        <v>30000</v>
      </c>
      <c r="H1117" s="9">
        <f>IF(OR(F1117="",F1117=0),"",MAX(F1117,IF(ISNUMBER('Нормы и нормо-часы'!K1118),ROUNDUP('Нормы и нормо-часы'!K1118/(1-$F$3),0),0)))</f>
        <v>25000</v>
      </c>
      <c r="I1117" s="9">
        <f>IF(OR(G1117="",G1117=0),"",MAX(G1117,IF(ISNUMBER('Нормы и нормо-часы'!L1118),ROUNDUP('Нормы и нормо-часы'!L1118/(1-$F$3),0),0)))</f>
        <v>30000</v>
      </c>
      <c r="J1117" s="10">
        <f t="shared" si="318"/>
        <v>0</v>
      </c>
      <c r="K1117" s="10">
        <f t="shared" si="319"/>
        <v>0</v>
      </c>
      <c r="L1117" s="8">
        <v>15500</v>
      </c>
      <c r="M1117" s="8">
        <v>18600</v>
      </c>
      <c r="N1117" s="10">
        <f t="shared" si="320"/>
        <v>0.38</v>
      </c>
      <c r="O1117" s="10">
        <f t="shared" si="321"/>
        <v>0.38</v>
      </c>
      <c r="P1117" s="8">
        <f t="shared" si="322"/>
        <v>9500</v>
      </c>
      <c r="Q1117" s="8">
        <f t="shared" si="323"/>
        <v>11400</v>
      </c>
      <c r="R1117" s="8"/>
      <c r="S1117" s="8"/>
      <c r="T1117" s="11" t="str">
        <f t="shared" si="324"/>
        <v/>
      </c>
      <c r="U1117" s="7" t="s">
        <v>3310</v>
      </c>
      <c r="V1117" s="7"/>
    </row>
    <row r="1118" spans="1:22" x14ac:dyDescent="0.25">
      <c r="A1118" s="12" t="s">
        <v>3311</v>
      </c>
      <c r="B1118" s="12" t="s">
        <v>3312</v>
      </c>
      <c r="C1118" s="12" t="s">
        <v>50</v>
      </c>
      <c r="D1118" s="12" t="s">
        <v>58</v>
      </c>
      <c r="E1118" s="7" t="s">
        <v>35</v>
      </c>
      <c r="F1118" s="8">
        <v>120</v>
      </c>
      <c r="G1118" s="8">
        <v>138</v>
      </c>
      <c r="H1118" s="9">
        <f>IF(OR(F1118="",F1118=0),"",MAX(F1118,IF(ISNUMBER('Нормы и нормо-часы'!K1119),ROUNDUP('Нормы и нормо-часы'!K1119/(1-$F$3),0),0)))</f>
        <v>120</v>
      </c>
      <c r="I1118" s="9">
        <f>IF(OR(G1118="",G1118=0),"",MAX(G1118,IF(ISNUMBER('Нормы и нормо-часы'!L1119),ROUNDUP('Нормы и нормо-часы'!L1119/(1-$F$3),0),0)))</f>
        <v>138</v>
      </c>
      <c r="J1118" s="10">
        <f t="shared" si="318"/>
        <v>0</v>
      </c>
      <c r="K1118" s="10">
        <f t="shared" si="319"/>
        <v>0</v>
      </c>
      <c r="L1118" s="8">
        <v>72</v>
      </c>
      <c r="M1118" s="8">
        <v>83</v>
      </c>
      <c r="N1118" s="10">
        <f t="shared" si="320"/>
        <v>0.4</v>
      </c>
      <c r="O1118" s="10">
        <f t="shared" si="321"/>
        <v>0.39855072463768115</v>
      </c>
      <c r="P1118" s="8">
        <f t="shared" si="322"/>
        <v>48</v>
      </c>
      <c r="Q1118" s="8">
        <f t="shared" si="323"/>
        <v>55</v>
      </c>
      <c r="R1118" s="8"/>
      <c r="S1118" s="8"/>
      <c r="T1118" s="11" t="str">
        <f t="shared" si="324"/>
        <v/>
      </c>
      <c r="U1118" s="7" t="s">
        <v>3313</v>
      </c>
      <c r="V1118" s="7"/>
    </row>
    <row r="1119" spans="1:22" x14ac:dyDescent="0.25">
      <c r="A1119" s="12" t="s">
        <v>3314</v>
      </c>
      <c r="B1119" s="12" t="s">
        <v>3315</v>
      </c>
      <c r="C1119" s="12" t="s">
        <v>177</v>
      </c>
      <c r="D1119" s="12" t="s">
        <v>58</v>
      </c>
      <c r="E1119" s="7" t="s">
        <v>468</v>
      </c>
      <c r="F1119" s="8">
        <v>900</v>
      </c>
      <c r="G1119" s="8">
        <v>1035</v>
      </c>
      <c r="H1119" s="9">
        <f>IF(OR(F1119="",F1119=0),"",MAX(F1119,IF(ISNUMBER('Нормы и нормо-часы'!K1120),ROUNDUP('Нормы и нормо-часы'!K1120/(1-$F$3),0),0)))</f>
        <v>900</v>
      </c>
      <c r="I1119" s="9">
        <f>IF(OR(G1119="",G1119=0),"",MAX(G1119,IF(ISNUMBER('Нормы и нормо-часы'!L1120),ROUNDUP('Нормы и нормо-часы'!L1120/(1-$F$3),0),0)))</f>
        <v>1035</v>
      </c>
      <c r="J1119" s="10">
        <f t="shared" si="318"/>
        <v>0</v>
      </c>
      <c r="K1119" s="10">
        <f t="shared" si="319"/>
        <v>0</v>
      </c>
      <c r="L1119" s="8">
        <v>558</v>
      </c>
      <c r="M1119" s="8">
        <v>642</v>
      </c>
      <c r="N1119" s="10">
        <f t="shared" si="320"/>
        <v>0.38</v>
      </c>
      <c r="O1119" s="10">
        <f t="shared" si="321"/>
        <v>0.37971014492753624</v>
      </c>
      <c r="P1119" s="8">
        <f t="shared" si="322"/>
        <v>342</v>
      </c>
      <c r="Q1119" s="8">
        <f t="shared" si="323"/>
        <v>393</v>
      </c>
      <c r="R1119" s="8"/>
      <c r="S1119" s="8"/>
      <c r="T1119" s="11" t="str">
        <f t="shared" si="324"/>
        <v/>
      </c>
      <c r="U1119" s="7" t="s">
        <v>3316</v>
      </c>
      <c r="V1119" s="7"/>
    </row>
    <row r="1120" spans="1:22" x14ac:dyDescent="0.25">
      <c r="A1120" s="12" t="s">
        <v>3317</v>
      </c>
      <c r="B1120" s="12" t="s">
        <v>3318</v>
      </c>
      <c r="C1120" s="12" t="s">
        <v>1050</v>
      </c>
      <c r="D1120" s="12" t="s">
        <v>58</v>
      </c>
      <c r="E1120" s="7" t="s">
        <v>468</v>
      </c>
      <c r="F1120" s="8">
        <v>4500</v>
      </c>
      <c r="G1120" s="8">
        <v>5175</v>
      </c>
      <c r="H1120" s="9">
        <f>IF(OR(F1120="",F1120=0),"",MAX(F1120,IF(ISNUMBER('Нормы и нормо-часы'!K1121),ROUNDUP('Нормы и нормо-часы'!K1121/(1-$F$3),0),0)))</f>
        <v>4500</v>
      </c>
      <c r="I1120" s="9">
        <f>IF(OR(G1120="",G1120=0),"",MAX(G1120,IF(ISNUMBER('Нормы и нормо-часы'!L1121),ROUNDUP('Нормы и нормо-часы'!L1121/(1-$F$3),0),0)))</f>
        <v>5175</v>
      </c>
      <c r="J1120" s="10">
        <f t="shared" si="318"/>
        <v>0</v>
      </c>
      <c r="K1120" s="10">
        <f t="shared" si="319"/>
        <v>0</v>
      </c>
      <c r="L1120" s="8">
        <v>2790</v>
      </c>
      <c r="M1120" s="8">
        <v>3208</v>
      </c>
      <c r="N1120" s="10">
        <f t="shared" si="320"/>
        <v>0.38</v>
      </c>
      <c r="O1120" s="10">
        <f t="shared" si="321"/>
        <v>0.38009661835748793</v>
      </c>
      <c r="P1120" s="8">
        <f t="shared" si="322"/>
        <v>1710</v>
      </c>
      <c r="Q1120" s="8">
        <f t="shared" si="323"/>
        <v>1967</v>
      </c>
      <c r="R1120" s="8"/>
      <c r="S1120" s="8"/>
      <c r="T1120" s="11" t="str">
        <f t="shared" si="324"/>
        <v/>
      </c>
      <c r="U1120" s="7" t="s">
        <v>3319</v>
      </c>
      <c r="V1120" s="7"/>
    </row>
    <row r="1121" spans="1:22" x14ac:dyDescent="0.25">
      <c r="A1121" s="5" t="s">
        <v>3320</v>
      </c>
      <c r="B1121" s="6"/>
      <c r="C1121" s="6"/>
      <c r="D1121" s="6"/>
      <c r="E1121" s="6"/>
      <c r="F1121" s="6"/>
      <c r="G1121" s="6"/>
      <c r="H1121" s="6"/>
      <c r="I1121" s="6"/>
      <c r="J1121" s="6"/>
      <c r="K1121" s="6"/>
      <c r="L1121" s="6"/>
      <c r="M1121" s="6"/>
      <c r="N1121" s="6"/>
      <c r="O1121" s="6"/>
      <c r="P1121" s="6"/>
      <c r="Q1121" s="6"/>
      <c r="R1121" s="6"/>
      <c r="S1121" s="6"/>
      <c r="T1121" s="6"/>
      <c r="U1121" s="6"/>
      <c r="V1121" s="6"/>
    </row>
    <row r="1122" spans="1:22" x14ac:dyDescent="0.25">
      <c r="A1122" s="7" t="s">
        <v>3321</v>
      </c>
      <c r="B1122" s="7" t="s">
        <v>3322</v>
      </c>
      <c r="C1122" s="7" t="s">
        <v>177</v>
      </c>
      <c r="D1122" s="7"/>
      <c r="E1122" s="7" t="s">
        <v>426</v>
      </c>
      <c r="F1122" s="8">
        <v>2500</v>
      </c>
      <c r="G1122" s="8">
        <v>2900</v>
      </c>
      <c r="H1122" s="9">
        <f>IF(OR(F1122="",F1122=0),"",MAX(F1122,IF(ISNUMBER('Нормы и нормо-часы'!K1123),ROUNDUP('Нормы и нормо-часы'!K1123/(1-$F$3),0),0)))</f>
        <v>2500</v>
      </c>
      <c r="I1122" s="9">
        <f>IF(OR(G1122="",G1122=0),"",MAX(G1122,IF(ISNUMBER('Нормы и нормо-часы'!L1123),ROUNDUP('Нормы и нормо-часы'!L1123/(1-$F$3),0),0)))</f>
        <v>2900</v>
      </c>
      <c r="J1122" s="10">
        <f t="shared" ref="J1122:J1185" si="325">IF(OR(F1122="",F1122=0),"",H1122/F1122-1)</f>
        <v>0</v>
      </c>
      <c r="K1122" s="10">
        <f t="shared" ref="K1122:K1185" si="326">IF(OR(G1122="",G1122=0),"",I1122/G1122-1)</f>
        <v>0</v>
      </c>
      <c r="L1122" s="8">
        <v>1500</v>
      </c>
      <c r="M1122" s="8">
        <v>1740</v>
      </c>
      <c r="N1122" s="10">
        <f t="shared" ref="N1122:N1185" si="327">IF(OR(H1122="",H1122=0),"",(H1122-L1122)/H1122)</f>
        <v>0.4</v>
      </c>
      <c r="O1122" s="10">
        <f t="shared" ref="O1122:O1185" si="328">IF(OR(I1122="",I1122=0),"",(I1122-M1122)/I1122)</f>
        <v>0.4</v>
      </c>
      <c r="P1122" s="8">
        <f t="shared" ref="P1122:P1185" si="329">IF(H1122="","",H1122-L1122)</f>
        <v>1000</v>
      </c>
      <c r="Q1122" s="8">
        <f t="shared" ref="Q1122:Q1185" si="330">IF(I1122="","",I1122-M1122)</f>
        <v>1160</v>
      </c>
      <c r="R1122" s="8">
        <v>1207.5</v>
      </c>
      <c r="S1122" s="8">
        <v>1630.13</v>
      </c>
      <c r="T1122" s="11">
        <f t="shared" ref="T1122:T1185" si="331">IF(OR(S1122="",F1122="",F1122=0),"",S1122/F1122)</f>
        <v>0.65205200000000008</v>
      </c>
      <c r="U1122" s="7" t="s">
        <v>3323</v>
      </c>
      <c r="V1122" s="7" t="s">
        <v>3324</v>
      </c>
    </row>
    <row r="1123" spans="1:22" x14ac:dyDescent="0.25">
      <c r="A1123" s="7" t="s">
        <v>3325</v>
      </c>
      <c r="B1123" s="7" t="s">
        <v>3326</v>
      </c>
      <c r="C1123" s="7" t="s">
        <v>177</v>
      </c>
      <c r="D1123" s="7"/>
      <c r="E1123" s="7" t="s">
        <v>426</v>
      </c>
      <c r="F1123" s="8">
        <v>3000</v>
      </c>
      <c r="G1123" s="8">
        <v>3500</v>
      </c>
      <c r="H1123" s="9">
        <f>IF(OR(F1123="",F1123=0),"",MAX(F1123,IF(ISNUMBER('Нормы и нормо-часы'!K1124),ROUNDUP('Нормы и нормо-часы'!K1124/(1-$F$3),0),0)))</f>
        <v>3000</v>
      </c>
      <c r="I1123" s="9">
        <f>IF(OR(G1123="",G1123=0),"",MAX(G1123,IF(ISNUMBER('Нормы и нормо-часы'!L1124),ROUNDUP('Нормы и нормо-часы'!L1124/(1-$F$3),0),0)))</f>
        <v>3500</v>
      </c>
      <c r="J1123" s="10">
        <f t="shared" si="325"/>
        <v>0</v>
      </c>
      <c r="K1123" s="10">
        <f t="shared" si="326"/>
        <v>0</v>
      </c>
      <c r="L1123" s="8">
        <v>1800</v>
      </c>
      <c r="M1123" s="8">
        <v>2100</v>
      </c>
      <c r="N1123" s="10">
        <f t="shared" si="327"/>
        <v>0.4</v>
      </c>
      <c r="O1123" s="10">
        <f t="shared" si="328"/>
        <v>0.4</v>
      </c>
      <c r="P1123" s="8">
        <f t="shared" si="329"/>
        <v>1200</v>
      </c>
      <c r="Q1123" s="8">
        <f t="shared" si="330"/>
        <v>1400</v>
      </c>
      <c r="R1123" s="8">
        <v>2503.66</v>
      </c>
      <c r="S1123" s="8">
        <v>3379.94</v>
      </c>
      <c r="T1123" s="11">
        <f t="shared" si="331"/>
        <v>1.1266466666666666</v>
      </c>
      <c r="U1123" s="7" t="s">
        <v>3327</v>
      </c>
      <c r="V1123" s="7"/>
    </row>
    <row r="1124" spans="1:22" x14ac:dyDescent="0.25">
      <c r="A1124" s="7" t="s">
        <v>3328</v>
      </c>
      <c r="B1124" s="7" t="s">
        <v>3329</v>
      </c>
      <c r="C1124" s="7" t="s">
        <v>177</v>
      </c>
      <c r="D1124" s="7"/>
      <c r="E1124" s="7" t="s">
        <v>426</v>
      </c>
      <c r="F1124" s="8">
        <v>3500</v>
      </c>
      <c r="G1124" s="8">
        <v>4000</v>
      </c>
      <c r="H1124" s="9">
        <f>IF(OR(F1124="",F1124=0),"",MAX(F1124,IF(ISNUMBER('Нормы и нормо-часы'!K1125),ROUNDUP('Нормы и нормо-часы'!K1125/(1-$F$3),0),0)))</f>
        <v>3500</v>
      </c>
      <c r="I1124" s="9">
        <f>IF(OR(G1124="",G1124=0),"",MAX(G1124,IF(ISNUMBER('Нормы и нормо-часы'!L1125),ROUNDUP('Нормы и нормо-часы'!L1125/(1-$F$3),0),0)))</f>
        <v>4000</v>
      </c>
      <c r="J1124" s="10">
        <f t="shared" si="325"/>
        <v>0</v>
      </c>
      <c r="K1124" s="10">
        <f t="shared" si="326"/>
        <v>0</v>
      </c>
      <c r="L1124" s="8">
        <v>2100</v>
      </c>
      <c r="M1124" s="8">
        <v>2400</v>
      </c>
      <c r="N1124" s="10">
        <f t="shared" si="327"/>
        <v>0.4</v>
      </c>
      <c r="O1124" s="10">
        <f t="shared" si="328"/>
        <v>0.4</v>
      </c>
      <c r="P1124" s="8">
        <f t="shared" si="329"/>
        <v>1400</v>
      </c>
      <c r="Q1124" s="8">
        <f t="shared" si="330"/>
        <v>1600</v>
      </c>
      <c r="R1124" s="8">
        <v>4188.3</v>
      </c>
      <c r="S1124" s="8">
        <v>5654.21</v>
      </c>
      <c r="T1124" s="11">
        <f t="shared" si="331"/>
        <v>1.6154885714285714</v>
      </c>
      <c r="U1124" s="7" t="s">
        <v>3327</v>
      </c>
      <c r="V1124" s="7"/>
    </row>
    <row r="1125" spans="1:22" x14ac:dyDescent="0.25">
      <c r="A1125" s="7" t="s">
        <v>3330</v>
      </c>
      <c r="B1125" s="7" t="s">
        <v>3331</v>
      </c>
      <c r="C1125" s="7" t="s">
        <v>177</v>
      </c>
      <c r="D1125" s="7"/>
      <c r="E1125" s="7" t="s">
        <v>426</v>
      </c>
      <c r="F1125" s="8">
        <v>4000</v>
      </c>
      <c r="G1125" s="8">
        <v>4600</v>
      </c>
      <c r="H1125" s="9">
        <f>IF(OR(F1125="",F1125=0),"",MAX(F1125,IF(ISNUMBER('Нормы и нормо-часы'!K1126),ROUNDUP('Нормы и нормо-часы'!K1126/(1-$F$3),0),0)))</f>
        <v>4000</v>
      </c>
      <c r="I1125" s="9">
        <f>IF(OR(G1125="",G1125=0),"",MAX(G1125,IF(ISNUMBER('Нормы и нормо-часы'!L1126),ROUNDUP('Нормы и нормо-часы'!L1126/(1-$F$3),0),0)))</f>
        <v>4600</v>
      </c>
      <c r="J1125" s="10">
        <f t="shared" si="325"/>
        <v>0</v>
      </c>
      <c r="K1125" s="10">
        <f t="shared" si="326"/>
        <v>0</v>
      </c>
      <c r="L1125" s="8">
        <v>2400</v>
      </c>
      <c r="M1125" s="8">
        <v>2760</v>
      </c>
      <c r="N1125" s="10">
        <f t="shared" si="327"/>
        <v>0.4</v>
      </c>
      <c r="O1125" s="10">
        <f t="shared" si="328"/>
        <v>0.4</v>
      </c>
      <c r="P1125" s="8">
        <f t="shared" si="329"/>
        <v>1600</v>
      </c>
      <c r="Q1125" s="8">
        <f t="shared" si="330"/>
        <v>1840</v>
      </c>
      <c r="R1125" s="8">
        <v>5661.45</v>
      </c>
      <c r="S1125" s="8">
        <v>7642.96</v>
      </c>
      <c r="T1125" s="11">
        <f t="shared" si="331"/>
        <v>1.9107400000000001</v>
      </c>
      <c r="U1125" s="7" t="s">
        <v>3327</v>
      </c>
      <c r="V1125" s="7" t="s">
        <v>3332</v>
      </c>
    </row>
    <row r="1126" spans="1:22" x14ac:dyDescent="0.25">
      <c r="A1126" s="7" t="s">
        <v>3333</v>
      </c>
      <c r="B1126" s="7" t="s">
        <v>3334</v>
      </c>
      <c r="C1126" s="7" t="s">
        <v>1214</v>
      </c>
      <c r="D1126" s="7"/>
      <c r="E1126" s="7" t="s">
        <v>410</v>
      </c>
      <c r="F1126" s="8">
        <v>5000</v>
      </c>
      <c r="G1126" s="8">
        <v>6000</v>
      </c>
      <c r="H1126" s="9">
        <f>IF(OR(F1126="",F1126=0),"",MAX(F1126,IF(ISNUMBER('Нормы и нормо-часы'!K1127),ROUNDUP('Нормы и нормо-часы'!K1127/(1-$F$3),0),0)))</f>
        <v>5000</v>
      </c>
      <c r="I1126" s="9">
        <f>IF(OR(G1126="",G1126=0),"",MAX(G1126,IF(ISNUMBER('Нормы и нормо-часы'!L1127),ROUNDUP('Нормы и нормо-часы'!L1127/(1-$F$3),0),0)))</f>
        <v>6000</v>
      </c>
      <c r="J1126" s="10">
        <f t="shared" si="325"/>
        <v>0</v>
      </c>
      <c r="K1126" s="10">
        <f t="shared" si="326"/>
        <v>0</v>
      </c>
      <c r="L1126" s="8">
        <v>3000</v>
      </c>
      <c r="M1126" s="8">
        <v>3600</v>
      </c>
      <c r="N1126" s="10">
        <f t="shared" si="327"/>
        <v>0.4</v>
      </c>
      <c r="O1126" s="10">
        <f t="shared" si="328"/>
        <v>0.4</v>
      </c>
      <c r="P1126" s="8">
        <f t="shared" si="329"/>
        <v>2000</v>
      </c>
      <c r="Q1126" s="8">
        <f t="shared" si="330"/>
        <v>2400</v>
      </c>
      <c r="R1126" s="8">
        <v>5796</v>
      </c>
      <c r="S1126" s="8">
        <v>7824.6</v>
      </c>
      <c r="T1126" s="11">
        <f t="shared" si="331"/>
        <v>1.5649200000000001</v>
      </c>
      <c r="U1126" s="7" t="s">
        <v>3335</v>
      </c>
      <c r="V1126" s="7"/>
    </row>
    <row r="1127" spans="1:22" x14ac:dyDescent="0.25">
      <c r="A1127" s="7" t="s">
        <v>3336</v>
      </c>
      <c r="B1127" s="7" t="s">
        <v>3337</v>
      </c>
      <c r="C1127" s="7" t="s">
        <v>1214</v>
      </c>
      <c r="D1127" s="7"/>
      <c r="E1127" s="7" t="s">
        <v>410</v>
      </c>
      <c r="F1127" s="8">
        <v>8000</v>
      </c>
      <c r="G1127" s="8">
        <v>9500</v>
      </c>
      <c r="H1127" s="9">
        <f>IF(OR(F1127="",F1127=0),"",MAX(F1127,IF(ISNUMBER('Нормы и нормо-часы'!K1128),ROUNDUP('Нормы и нормо-часы'!K1128/(1-$F$3),0),0)))</f>
        <v>8000</v>
      </c>
      <c r="I1127" s="9">
        <f>IF(OR(G1127="",G1127=0),"",MAX(G1127,IF(ISNUMBER('Нормы и нормо-часы'!L1128),ROUNDUP('Нормы и нормо-часы'!L1128/(1-$F$3),0),0)))</f>
        <v>9500</v>
      </c>
      <c r="J1127" s="10">
        <f t="shared" si="325"/>
        <v>0</v>
      </c>
      <c r="K1127" s="10">
        <f t="shared" si="326"/>
        <v>0</v>
      </c>
      <c r="L1127" s="8">
        <v>4800</v>
      </c>
      <c r="M1127" s="8">
        <v>5700</v>
      </c>
      <c r="N1127" s="10">
        <f t="shared" si="327"/>
        <v>0.4</v>
      </c>
      <c r="O1127" s="10">
        <f t="shared" si="328"/>
        <v>0.4</v>
      </c>
      <c r="P1127" s="8">
        <f t="shared" si="329"/>
        <v>3200</v>
      </c>
      <c r="Q1127" s="8">
        <f t="shared" si="330"/>
        <v>3800</v>
      </c>
      <c r="R1127" s="8">
        <v>7486.5</v>
      </c>
      <c r="S1127" s="8">
        <v>10106.780000000001</v>
      </c>
      <c r="T1127" s="11">
        <f t="shared" si="331"/>
        <v>1.2633475000000001</v>
      </c>
      <c r="U1127" s="7" t="s">
        <v>3338</v>
      </c>
      <c r="V1127" s="7" t="s">
        <v>3339</v>
      </c>
    </row>
    <row r="1128" spans="1:22" x14ac:dyDescent="0.25">
      <c r="A1128" s="7" t="s">
        <v>3340</v>
      </c>
      <c r="B1128" s="7" t="s">
        <v>3341</v>
      </c>
      <c r="C1128" s="7" t="s">
        <v>54</v>
      </c>
      <c r="D1128" s="7"/>
      <c r="E1128" s="7" t="s">
        <v>410</v>
      </c>
      <c r="F1128" s="8">
        <v>750</v>
      </c>
      <c r="G1128" s="8">
        <v>900</v>
      </c>
      <c r="H1128" s="9">
        <f>IF(OR(F1128="",F1128=0),"",MAX(F1128,IF(ISNUMBER('Нормы и нормо-часы'!K1129),ROUNDUP('Нормы и нормо-часы'!K1129/(1-$F$3),0),0)))</f>
        <v>750</v>
      </c>
      <c r="I1128" s="9">
        <f>IF(OR(G1128="",G1128=0),"",MAX(G1128,IF(ISNUMBER('Нормы и нормо-часы'!L1129),ROUNDUP('Нормы и нормо-часы'!L1129/(1-$F$3),0),0)))</f>
        <v>900</v>
      </c>
      <c r="J1128" s="10">
        <f t="shared" si="325"/>
        <v>0</v>
      </c>
      <c r="K1128" s="10">
        <f t="shared" si="326"/>
        <v>0</v>
      </c>
      <c r="L1128" s="8">
        <v>450</v>
      </c>
      <c r="M1128" s="8">
        <v>540</v>
      </c>
      <c r="N1128" s="10">
        <f t="shared" si="327"/>
        <v>0.4</v>
      </c>
      <c r="O1128" s="10">
        <f t="shared" si="328"/>
        <v>0.4</v>
      </c>
      <c r="P1128" s="8">
        <f t="shared" si="329"/>
        <v>300</v>
      </c>
      <c r="Q1128" s="8">
        <f t="shared" si="330"/>
        <v>360</v>
      </c>
      <c r="R1128" s="8">
        <v>1589.88</v>
      </c>
      <c r="S1128" s="8">
        <v>2146.34</v>
      </c>
      <c r="T1128" s="11">
        <f t="shared" si="331"/>
        <v>2.8617866666666667</v>
      </c>
      <c r="U1128" s="7" t="s">
        <v>3342</v>
      </c>
      <c r="V1128" s="7" t="s">
        <v>3343</v>
      </c>
    </row>
    <row r="1129" spans="1:22" x14ac:dyDescent="0.25">
      <c r="A1129" s="7" t="s">
        <v>3344</v>
      </c>
      <c r="B1129" s="7" t="s">
        <v>3345</v>
      </c>
      <c r="C1129" s="7" t="s">
        <v>177</v>
      </c>
      <c r="D1129" s="7"/>
      <c r="E1129" s="7" t="s">
        <v>426</v>
      </c>
      <c r="F1129" s="8">
        <v>3500</v>
      </c>
      <c r="G1129" s="8">
        <v>4000</v>
      </c>
      <c r="H1129" s="9">
        <f>IF(OR(F1129="",F1129=0),"",MAX(F1129,IF(ISNUMBER('Нормы и нормо-часы'!K1130),ROUNDUP('Нормы и нормо-часы'!K1130/(1-$F$3),0),0)))</f>
        <v>3500</v>
      </c>
      <c r="I1129" s="9">
        <f>IF(OR(G1129="",G1129=0),"",MAX(G1129,IF(ISNUMBER('Нормы и нормо-часы'!L1130),ROUNDUP('Нормы и нормо-часы'!L1130/(1-$F$3),0),0)))</f>
        <v>4000</v>
      </c>
      <c r="J1129" s="10">
        <f t="shared" si="325"/>
        <v>0</v>
      </c>
      <c r="K1129" s="10">
        <f t="shared" si="326"/>
        <v>0</v>
      </c>
      <c r="L1129" s="8">
        <v>2100</v>
      </c>
      <c r="M1129" s="8">
        <v>2400</v>
      </c>
      <c r="N1129" s="10">
        <f t="shared" si="327"/>
        <v>0.4</v>
      </c>
      <c r="O1129" s="10">
        <f t="shared" si="328"/>
        <v>0.4</v>
      </c>
      <c r="P1129" s="8">
        <f t="shared" si="329"/>
        <v>1400</v>
      </c>
      <c r="Q1129" s="8">
        <f t="shared" si="330"/>
        <v>1600</v>
      </c>
      <c r="R1129" s="8">
        <v>2250.58</v>
      </c>
      <c r="S1129" s="8">
        <v>3038.28</v>
      </c>
      <c r="T1129" s="11">
        <f t="shared" si="331"/>
        <v>0.86808000000000007</v>
      </c>
      <c r="U1129" s="7" t="s">
        <v>3346</v>
      </c>
      <c r="V1129" s="7"/>
    </row>
    <row r="1130" spans="1:22" x14ac:dyDescent="0.25">
      <c r="A1130" s="7" t="s">
        <v>3347</v>
      </c>
      <c r="B1130" s="7" t="s">
        <v>3348</v>
      </c>
      <c r="C1130" s="7" t="s">
        <v>177</v>
      </c>
      <c r="D1130" s="7"/>
      <c r="E1130" s="7" t="s">
        <v>426</v>
      </c>
      <c r="F1130" s="8">
        <v>4000</v>
      </c>
      <c r="G1130" s="8">
        <v>4600</v>
      </c>
      <c r="H1130" s="9">
        <f>IF(OR(F1130="",F1130=0),"",MAX(F1130,IF(ISNUMBER('Нормы и нормо-часы'!K1131),ROUNDUP('Нормы и нормо-часы'!K1131/(1-$F$3),0),0)))</f>
        <v>4000</v>
      </c>
      <c r="I1130" s="9">
        <f>IF(OR(G1130="",G1130=0),"",MAX(G1130,IF(ISNUMBER('Нормы и нормо-часы'!L1131),ROUNDUP('Нормы и нормо-часы'!L1131/(1-$F$3),0),0)))</f>
        <v>4600</v>
      </c>
      <c r="J1130" s="10">
        <f t="shared" si="325"/>
        <v>0</v>
      </c>
      <c r="K1130" s="10">
        <f t="shared" si="326"/>
        <v>0</v>
      </c>
      <c r="L1130" s="8">
        <v>2400</v>
      </c>
      <c r="M1130" s="8">
        <v>2760</v>
      </c>
      <c r="N1130" s="10">
        <f t="shared" si="327"/>
        <v>0.4</v>
      </c>
      <c r="O1130" s="10">
        <f t="shared" si="328"/>
        <v>0.4</v>
      </c>
      <c r="P1130" s="8">
        <f t="shared" si="329"/>
        <v>1600</v>
      </c>
      <c r="Q1130" s="8">
        <f t="shared" si="330"/>
        <v>1840</v>
      </c>
      <c r="R1130" s="8">
        <v>1972.09</v>
      </c>
      <c r="S1130" s="8">
        <v>2662.32</v>
      </c>
      <c r="T1130" s="11">
        <f t="shared" si="331"/>
        <v>0.66558000000000006</v>
      </c>
      <c r="U1130" s="7" t="s">
        <v>3349</v>
      </c>
      <c r="V1130" s="7" t="s">
        <v>3350</v>
      </c>
    </row>
    <row r="1131" spans="1:22" x14ac:dyDescent="0.25">
      <c r="A1131" s="7" t="s">
        <v>3351</v>
      </c>
      <c r="B1131" s="7" t="s">
        <v>3352</v>
      </c>
      <c r="C1131" s="7" t="s">
        <v>177</v>
      </c>
      <c r="D1131" s="7"/>
      <c r="E1131" s="7" t="s">
        <v>426</v>
      </c>
      <c r="F1131" s="8">
        <v>4500</v>
      </c>
      <c r="G1131" s="8">
        <v>5200</v>
      </c>
      <c r="H1131" s="9">
        <f>IF(OR(F1131="",F1131=0),"",MAX(F1131,IF(ISNUMBER('Нормы и нормо-часы'!K1132),ROUNDUP('Нормы и нормо-часы'!K1132/(1-$F$3),0),0)))</f>
        <v>4500</v>
      </c>
      <c r="I1131" s="9">
        <f>IF(OR(G1131="",G1131=0),"",MAX(G1131,IF(ISNUMBER('Нормы и нормо-часы'!L1132),ROUNDUP('Нормы и нормо-часы'!L1132/(1-$F$3),0),0)))</f>
        <v>5200</v>
      </c>
      <c r="J1131" s="10">
        <f t="shared" si="325"/>
        <v>0</v>
      </c>
      <c r="K1131" s="10">
        <f t="shared" si="326"/>
        <v>0</v>
      </c>
      <c r="L1131" s="8">
        <v>2790</v>
      </c>
      <c r="M1131" s="8">
        <v>3224</v>
      </c>
      <c r="N1131" s="10">
        <f t="shared" si="327"/>
        <v>0.38</v>
      </c>
      <c r="O1131" s="10">
        <f t="shared" si="328"/>
        <v>0.38</v>
      </c>
      <c r="P1131" s="8">
        <f t="shared" si="329"/>
        <v>1710</v>
      </c>
      <c r="Q1131" s="8">
        <f t="shared" si="330"/>
        <v>1976</v>
      </c>
      <c r="R1131" s="8">
        <v>6055.44</v>
      </c>
      <c r="S1131" s="8">
        <v>8174.84</v>
      </c>
      <c r="T1131" s="11">
        <f t="shared" si="331"/>
        <v>1.8166311111111111</v>
      </c>
      <c r="U1131" s="7" t="s">
        <v>3353</v>
      </c>
      <c r="V1131" s="7"/>
    </row>
    <row r="1132" spans="1:22" x14ac:dyDescent="0.25">
      <c r="A1132" s="7" t="s">
        <v>3354</v>
      </c>
      <c r="B1132" s="7" t="s">
        <v>3355</v>
      </c>
      <c r="C1132" s="7" t="s">
        <v>177</v>
      </c>
      <c r="D1132" s="7"/>
      <c r="E1132" s="7" t="s">
        <v>426</v>
      </c>
      <c r="F1132" s="8">
        <v>5000</v>
      </c>
      <c r="G1132" s="8">
        <v>5800</v>
      </c>
      <c r="H1132" s="9">
        <f>IF(OR(F1132="",F1132=0),"",MAX(F1132,IF(ISNUMBER('Нормы и нормо-часы'!K1133),ROUNDUP('Нормы и нормо-часы'!K1133/(1-$F$3),0),0)))</f>
        <v>5000</v>
      </c>
      <c r="I1132" s="9">
        <f>IF(OR(G1132="",G1132=0),"",MAX(G1132,IF(ISNUMBER('Нормы и нормо-часы'!L1133),ROUNDUP('Нормы и нормо-часы'!L1133/(1-$F$3),0),0)))</f>
        <v>5800</v>
      </c>
      <c r="J1132" s="10">
        <f t="shared" si="325"/>
        <v>0</v>
      </c>
      <c r="K1132" s="10">
        <f t="shared" si="326"/>
        <v>0</v>
      </c>
      <c r="L1132" s="8">
        <v>3100</v>
      </c>
      <c r="M1132" s="8">
        <v>3596</v>
      </c>
      <c r="N1132" s="10">
        <f t="shared" si="327"/>
        <v>0.38</v>
      </c>
      <c r="O1132" s="10">
        <f t="shared" si="328"/>
        <v>0.38</v>
      </c>
      <c r="P1132" s="8">
        <f t="shared" si="329"/>
        <v>1900</v>
      </c>
      <c r="Q1132" s="8">
        <f t="shared" si="330"/>
        <v>2204</v>
      </c>
      <c r="R1132" s="8">
        <v>4191.75</v>
      </c>
      <c r="S1132" s="8">
        <v>5658.86</v>
      </c>
      <c r="T1132" s="11">
        <f t="shared" si="331"/>
        <v>1.131772</v>
      </c>
      <c r="U1132" s="7" t="s">
        <v>3356</v>
      </c>
      <c r="V1132" s="7"/>
    </row>
    <row r="1133" spans="1:22" x14ac:dyDescent="0.25">
      <c r="A1133" s="7" t="s">
        <v>3357</v>
      </c>
      <c r="B1133" s="7" t="s">
        <v>3358</v>
      </c>
      <c r="C1133" s="7" t="s">
        <v>177</v>
      </c>
      <c r="D1133" s="7"/>
      <c r="E1133" s="7" t="s">
        <v>426</v>
      </c>
      <c r="F1133" s="8">
        <v>3000</v>
      </c>
      <c r="G1133" s="8">
        <v>3500</v>
      </c>
      <c r="H1133" s="9">
        <f>IF(OR(F1133="",F1133=0),"",MAX(F1133,IF(ISNUMBER('Нормы и нормо-часы'!K1134),ROUNDUP('Нормы и нормо-часы'!K1134/(1-$F$3),0),0)))</f>
        <v>3000</v>
      </c>
      <c r="I1133" s="9">
        <f>IF(OR(G1133="",G1133=0),"",MAX(G1133,IF(ISNUMBER('Нормы и нормо-часы'!L1134),ROUNDUP('Нормы и нормо-часы'!L1134/(1-$F$3),0),0)))</f>
        <v>3500</v>
      </c>
      <c r="J1133" s="10">
        <f t="shared" si="325"/>
        <v>0</v>
      </c>
      <c r="K1133" s="10">
        <f t="shared" si="326"/>
        <v>0</v>
      </c>
      <c r="L1133" s="8">
        <v>1860</v>
      </c>
      <c r="M1133" s="8">
        <v>2170</v>
      </c>
      <c r="N1133" s="10">
        <f t="shared" si="327"/>
        <v>0.38</v>
      </c>
      <c r="O1133" s="10">
        <f t="shared" si="328"/>
        <v>0.38</v>
      </c>
      <c r="P1133" s="8">
        <f t="shared" si="329"/>
        <v>1140</v>
      </c>
      <c r="Q1133" s="8">
        <f t="shared" si="330"/>
        <v>1330</v>
      </c>
      <c r="R1133" s="8">
        <v>1972.09</v>
      </c>
      <c r="S1133" s="8">
        <v>2662.32</v>
      </c>
      <c r="T1133" s="11">
        <f t="shared" si="331"/>
        <v>0.88744000000000001</v>
      </c>
      <c r="U1133" s="7" t="s">
        <v>3359</v>
      </c>
      <c r="V1133" s="7" t="s">
        <v>3360</v>
      </c>
    </row>
    <row r="1134" spans="1:22" x14ac:dyDescent="0.25">
      <c r="A1134" s="7" t="s">
        <v>3361</v>
      </c>
      <c r="B1134" s="7" t="s">
        <v>3362</v>
      </c>
      <c r="C1134" s="7" t="s">
        <v>177</v>
      </c>
      <c r="D1134" s="7"/>
      <c r="E1134" s="7" t="s">
        <v>426</v>
      </c>
      <c r="F1134" s="8">
        <v>2500</v>
      </c>
      <c r="G1134" s="8">
        <v>2900</v>
      </c>
      <c r="H1134" s="9">
        <f>IF(OR(F1134="",F1134=0),"",MAX(F1134,IF(ISNUMBER('Нормы и нормо-часы'!K1135),ROUNDUP('Нормы и нормо-часы'!K1135/(1-$F$3),0),0)))</f>
        <v>2500</v>
      </c>
      <c r="I1134" s="9">
        <f>IF(OR(G1134="",G1134=0),"",MAX(G1134,IF(ISNUMBER('Нормы и нормо-часы'!L1135),ROUNDUP('Нормы и нормо-часы'!L1135/(1-$F$3),0),0)))</f>
        <v>2900</v>
      </c>
      <c r="J1134" s="10">
        <f t="shared" si="325"/>
        <v>0</v>
      </c>
      <c r="K1134" s="10">
        <f t="shared" si="326"/>
        <v>0</v>
      </c>
      <c r="L1134" s="8">
        <v>1550</v>
      </c>
      <c r="M1134" s="8">
        <v>1798</v>
      </c>
      <c r="N1134" s="10">
        <f t="shared" si="327"/>
        <v>0.38</v>
      </c>
      <c r="O1134" s="10">
        <f t="shared" si="328"/>
        <v>0.38</v>
      </c>
      <c r="P1134" s="8">
        <f t="shared" si="329"/>
        <v>950</v>
      </c>
      <c r="Q1134" s="8">
        <f t="shared" si="330"/>
        <v>1102</v>
      </c>
      <c r="R1134" s="8">
        <v>1899.66</v>
      </c>
      <c r="S1134" s="8">
        <v>2564.54</v>
      </c>
      <c r="T1134" s="11">
        <f t="shared" si="331"/>
        <v>1.0258160000000001</v>
      </c>
      <c r="U1134" s="7" t="s">
        <v>3363</v>
      </c>
      <c r="V1134" s="7"/>
    </row>
    <row r="1135" spans="1:22" x14ac:dyDescent="0.25">
      <c r="A1135" s="7" t="s">
        <v>3364</v>
      </c>
      <c r="B1135" s="7" t="s">
        <v>3365</v>
      </c>
      <c r="C1135" s="7" t="s">
        <v>50</v>
      </c>
      <c r="D1135" s="7"/>
      <c r="E1135" s="7" t="s">
        <v>410</v>
      </c>
      <c r="F1135" s="8">
        <v>200</v>
      </c>
      <c r="G1135" s="8">
        <v>230</v>
      </c>
      <c r="H1135" s="9">
        <f>IF(OR(F1135="",F1135=0),"",MAX(F1135,IF(ISNUMBER('Нормы и нормо-часы'!K1136),ROUNDUP('Нормы и нормо-часы'!K1136/(1-$F$3),0),0)))</f>
        <v>200</v>
      </c>
      <c r="I1135" s="9">
        <f>IF(OR(G1135="",G1135=0),"",MAX(G1135,IF(ISNUMBER('Нормы и нормо-часы'!L1136),ROUNDUP('Нормы и нормо-часы'!L1136/(1-$F$3),0),0)))</f>
        <v>230</v>
      </c>
      <c r="J1135" s="10">
        <f t="shared" si="325"/>
        <v>0</v>
      </c>
      <c r="K1135" s="10">
        <f t="shared" si="326"/>
        <v>0</v>
      </c>
      <c r="L1135" s="8">
        <v>120</v>
      </c>
      <c r="M1135" s="8">
        <v>138</v>
      </c>
      <c r="N1135" s="10">
        <f t="shared" si="327"/>
        <v>0.4</v>
      </c>
      <c r="O1135" s="10">
        <f t="shared" si="328"/>
        <v>0.4</v>
      </c>
      <c r="P1135" s="8">
        <f t="shared" si="329"/>
        <v>80</v>
      </c>
      <c r="Q1135" s="8">
        <f t="shared" si="330"/>
        <v>92</v>
      </c>
      <c r="R1135" s="8">
        <v>524.75</v>
      </c>
      <c r="S1135" s="8">
        <v>708.41</v>
      </c>
      <c r="T1135" s="11">
        <f t="shared" si="331"/>
        <v>3.5420499999999997</v>
      </c>
      <c r="U1135" s="7" t="s">
        <v>3366</v>
      </c>
      <c r="V1135" s="7" t="s">
        <v>3367</v>
      </c>
    </row>
    <row r="1136" spans="1:22" x14ac:dyDescent="0.25">
      <c r="A1136" s="7" t="s">
        <v>3368</v>
      </c>
      <c r="B1136" s="7" t="s">
        <v>3369</v>
      </c>
      <c r="C1136" s="7" t="s">
        <v>28</v>
      </c>
      <c r="D1136" s="7"/>
      <c r="E1136" s="7" t="s">
        <v>410</v>
      </c>
      <c r="F1136" s="8">
        <v>9000</v>
      </c>
      <c r="G1136" s="8">
        <v>10500</v>
      </c>
      <c r="H1136" s="9">
        <f>IF(OR(F1136="",F1136=0),"",MAX(F1136,IF(ISNUMBER('Нормы и нормо-часы'!K1137),ROUNDUP('Нормы и нормо-часы'!K1137/(1-$F$3),0),0)))</f>
        <v>9067</v>
      </c>
      <c r="I1136" s="9">
        <f>IF(OR(G1136="",G1136=0),"",MAX(G1136,IF(ISNUMBER('Нормы и нормо-часы'!L1137),ROUNDUP('Нормы и нормо-часы'!L1137/(1-$F$3),0),0)))</f>
        <v>10880</v>
      </c>
      <c r="J1136" s="10">
        <f t="shared" si="325"/>
        <v>7.4444444444443647E-3</v>
      </c>
      <c r="K1136" s="10">
        <f t="shared" si="326"/>
        <v>3.6190476190476106E-2</v>
      </c>
      <c r="L1136" s="8">
        <v>5400</v>
      </c>
      <c r="M1136" s="8">
        <v>6300</v>
      </c>
      <c r="N1136" s="10">
        <f t="shared" si="327"/>
        <v>0.40443366052718649</v>
      </c>
      <c r="O1136" s="10">
        <f t="shared" si="328"/>
        <v>0.42095588235294118</v>
      </c>
      <c r="P1136" s="8">
        <f t="shared" si="329"/>
        <v>3667</v>
      </c>
      <c r="Q1136" s="8">
        <f t="shared" si="330"/>
        <v>4580</v>
      </c>
      <c r="R1136" s="8">
        <v>14358.99</v>
      </c>
      <c r="S1136" s="8">
        <v>19384.64</v>
      </c>
      <c r="T1136" s="11">
        <f t="shared" si="331"/>
        <v>2.1538488888888887</v>
      </c>
      <c r="U1136" s="7" t="s">
        <v>3370</v>
      </c>
      <c r="V1136" s="7" t="s">
        <v>3371</v>
      </c>
    </row>
    <row r="1137" spans="1:22" x14ac:dyDescent="0.25">
      <c r="A1137" s="7" t="s">
        <v>3372</v>
      </c>
      <c r="B1137" s="7" t="s">
        <v>3373</v>
      </c>
      <c r="C1137" s="7" t="s">
        <v>28</v>
      </c>
      <c r="D1137" s="7"/>
      <c r="E1137" s="7" t="s">
        <v>410</v>
      </c>
      <c r="F1137" s="8">
        <v>22000</v>
      </c>
      <c r="G1137" s="8">
        <v>26000</v>
      </c>
      <c r="H1137" s="9">
        <f>IF(OR(F1137="",F1137=0),"",MAX(F1137,IF(ISNUMBER('Нормы и нормо-часы'!K1138),ROUNDUP('Нормы и нормо-часы'!K1138/(1-$F$3),0),0)))</f>
        <v>22667</v>
      </c>
      <c r="I1137" s="9">
        <f>IF(OR(G1137="",G1137=0),"",MAX(G1137,IF(ISNUMBER('Нормы и нормо-часы'!L1138),ROUNDUP('Нормы и нормо-часы'!L1138/(1-$F$3),0),0)))</f>
        <v>27200</v>
      </c>
      <c r="J1137" s="10">
        <f t="shared" si="325"/>
        <v>3.0318181818181911E-2</v>
      </c>
      <c r="K1137" s="10">
        <f t="shared" si="326"/>
        <v>4.6153846153846212E-2</v>
      </c>
      <c r="L1137" s="8">
        <v>13200</v>
      </c>
      <c r="M1137" s="8">
        <v>15600</v>
      </c>
      <c r="N1137" s="10">
        <f t="shared" si="327"/>
        <v>0.4176556227114307</v>
      </c>
      <c r="O1137" s="10">
        <f t="shared" si="328"/>
        <v>0.4264705882352941</v>
      </c>
      <c r="P1137" s="8">
        <f t="shared" si="329"/>
        <v>9467</v>
      </c>
      <c r="Q1137" s="8">
        <f t="shared" si="330"/>
        <v>11600</v>
      </c>
      <c r="R1137" s="8">
        <v>31576.13</v>
      </c>
      <c r="S1137" s="8">
        <v>42627.78</v>
      </c>
      <c r="T1137" s="11">
        <f t="shared" si="331"/>
        <v>1.9376263636363635</v>
      </c>
      <c r="U1137" s="7" t="s">
        <v>3374</v>
      </c>
      <c r="V1137" s="7" t="s">
        <v>3375</v>
      </c>
    </row>
    <row r="1138" spans="1:22" x14ac:dyDescent="0.25">
      <c r="A1138" s="7" t="s">
        <v>3376</v>
      </c>
      <c r="B1138" s="7" t="s">
        <v>3377</v>
      </c>
      <c r="C1138" s="7" t="s">
        <v>28</v>
      </c>
      <c r="D1138" s="7"/>
      <c r="E1138" s="7" t="s">
        <v>410</v>
      </c>
      <c r="F1138" s="8">
        <v>15000</v>
      </c>
      <c r="G1138" s="8">
        <v>17500</v>
      </c>
      <c r="H1138" s="9">
        <f>IF(OR(F1138="",F1138=0),"",MAX(F1138,IF(ISNUMBER('Нормы и нормо-часы'!K1139),ROUNDUP('Нормы и нормо-часы'!K1139/(1-$F$3),0),0)))</f>
        <v>15867</v>
      </c>
      <c r="I1138" s="9">
        <f>IF(OR(G1138="",G1138=0),"",MAX(G1138,IF(ISNUMBER('Нормы и нормо-часы'!L1139),ROUNDUP('Нормы и нормо-часы'!L1139/(1-$F$3),0),0)))</f>
        <v>19040</v>
      </c>
      <c r="J1138" s="10">
        <f t="shared" si="325"/>
        <v>5.7800000000000074E-2</v>
      </c>
      <c r="K1138" s="10">
        <f t="shared" si="326"/>
        <v>8.8000000000000078E-2</v>
      </c>
      <c r="L1138" s="8">
        <v>9000</v>
      </c>
      <c r="M1138" s="8">
        <v>10500</v>
      </c>
      <c r="N1138" s="10">
        <f t="shared" si="327"/>
        <v>0.43278502552467385</v>
      </c>
      <c r="O1138" s="10">
        <f t="shared" si="328"/>
        <v>0.4485294117647059</v>
      </c>
      <c r="P1138" s="8">
        <f t="shared" si="329"/>
        <v>6867</v>
      </c>
      <c r="Q1138" s="8">
        <f t="shared" si="330"/>
        <v>8540</v>
      </c>
      <c r="R1138" s="8">
        <v>11610.11</v>
      </c>
      <c r="S1138" s="8">
        <v>15673.65</v>
      </c>
      <c r="T1138" s="11">
        <f t="shared" si="331"/>
        <v>1.04491</v>
      </c>
      <c r="U1138" s="7" t="s">
        <v>3378</v>
      </c>
      <c r="V1138" s="7"/>
    </row>
    <row r="1139" spans="1:22" x14ac:dyDescent="0.25">
      <c r="A1139" s="7" t="s">
        <v>3379</v>
      </c>
      <c r="B1139" s="7" t="s">
        <v>3380</v>
      </c>
      <c r="C1139" s="7" t="s">
        <v>177</v>
      </c>
      <c r="D1139" s="7"/>
      <c r="E1139" s="7" t="s">
        <v>426</v>
      </c>
      <c r="F1139" s="8">
        <v>4500</v>
      </c>
      <c r="G1139" s="8">
        <v>5200</v>
      </c>
      <c r="H1139" s="9">
        <f>IF(OR(F1139="",F1139=0),"",MAX(F1139,IF(ISNUMBER('Нормы и нормо-часы'!K1140),ROUNDUP('Нормы и нормо-часы'!K1140/(1-$F$3),0),0)))</f>
        <v>4500</v>
      </c>
      <c r="I1139" s="9">
        <f>IF(OR(G1139="",G1139=0),"",MAX(G1139,IF(ISNUMBER('Нормы и нормо-часы'!L1140),ROUNDUP('Нормы и нормо-часы'!L1140/(1-$F$3),0),0)))</f>
        <v>5200</v>
      </c>
      <c r="J1139" s="10">
        <f t="shared" si="325"/>
        <v>0</v>
      </c>
      <c r="K1139" s="10">
        <f t="shared" si="326"/>
        <v>0</v>
      </c>
      <c r="L1139" s="8">
        <v>2790</v>
      </c>
      <c r="M1139" s="8">
        <v>3224</v>
      </c>
      <c r="N1139" s="10">
        <f t="shared" si="327"/>
        <v>0.38</v>
      </c>
      <c r="O1139" s="10">
        <f t="shared" si="328"/>
        <v>0.38</v>
      </c>
      <c r="P1139" s="8">
        <f t="shared" si="329"/>
        <v>1710</v>
      </c>
      <c r="Q1139" s="8">
        <f t="shared" si="330"/>
        <v>1976</v>
      </c>
      <c r="R1139" s="8">
        <v>2728.95</v>
      </c>
      <c r="S1139" s="8">
        <v>3684.08</v>
      </c>
      <c r="T1139" s="11">
        <f t="shared" si="331"/>
        <v>0.81868444444444444</v>
      </c>
      <c r="U1139" s="7" t="s">
        <v>3381</v>
      </c>
      <c r="V1139" s="7" t="s">
        <v>3382</v>
      </c>
    </row>
    <row r="1140" spans="1:22" x14ac:dyDescent="0.25">
      <c r="A1140" s="7" t="s">
        <v>3383</v>
      </c>
      <c r="B1140" s="7" t="s">
        <v>3384</v>
      </c>
      <c r="C1140" s="7" t="s">
        <v>177</v>
      </c>
      <c r="D1140" s="7"/>
      <c r="E1140" s="7" t="s">
        <v>426</v>
      </c>
      <c r="F1140" s="8">
        <v>3500</v>
      </c>
      <c r="G1140" s="8">
        <v>4000</v>
      </c>
      <c r="H1140" s="9">
        <f>IF(OR(F1140="",F1140=0),"",MAX(F1140,IF(ISNUMBER('Нормы и нормо-часы'!K1141),ROUNDUP('Нормы и нормо-часы'!K1141/(1-$F$3),0),0)))</f>
        <v>3500</v>
      </c>
      <c r="I1140" s="9">
        <f>IF(OR(G1140="",G1140=0),"",MAX(G1140,IF(ISNUMBER('Нормы и нормо-часы'!L1141),ROUNDUP('Нормы и нормо-часы'!L1141/(1-$F$3),0),0)))</f>
        <v>4000</v>
      </c>
      <c r="J1140" s="10">
        <f t="shared" si="325"/>
        <v>0</v>
      </c>
      <c r="K1140" s="10">
        <f t="shared" si="326"/>
        <v>0</v>
      </c>
      <c r="L1140" s="8">
        <v>2170</v>
      </c>
      <c r="M1140" s="8">
        <v>2480</v>
      </c>
      <c r="N1140" s="10">
        <f t="shared" si="327"/>
        <v>0.38</v>
      </c>
      <c r="O1140" s="10">
        <f t="shared" si="328"/>
        <v>0.38</v>
      </c>
      <c r="P1140" s="8">
        <f t="shared" si="329"/>
        <v>1330</v>
      </c>
      <c r="Q1140" s="8">
        <f t="shared" si="330"/>
        <v>1520</v>
      </c>
      <c r="R1140" s="8">
        <v>2827.06</v>
      </c>
      <c r="S1140" s="8">
        <v>3816.53</v>
      </c>
      <c r="T1140" s="11">
        <f t="shared" si="331"/>
        <v>1.0904371428571429</v>
      </c>
      <c r="U1140" s="7" t="s">
        <v>3385</v>
      </c>
      <c r="V1140" s="7"/>
    </row>
    <row r="1141" spans="1:22" x14ac:dyDescent="0.25">
      <c r="A1141" s="7" t="s">
        <v>3386</v>
      </c>
      <c r="B1141" s="7" t="s">
        <v>3387</v>
      </c>
      <c r="C1141" s="7" t="s">
        <v>177</v>
      </c>
      <c r="D1141" s="7"/>
      <c r="E1141" s="7" t="s">
        <v>426</v>
      </c>
      <c r="F1141" s="8">
        <v>4500</v>
      </c>
      <c r="G1141" s="8">
        <v>5200</v>
      </c>
      <c r="H1141" s="9">
        <f>IF(OR(F1141="",F1141=0),"",MAX(F1141,IF(ISNUMBER('Нормы и нормо-часы'!K1142),ROUNDUP('Нормы и нормо-часы'!K1142/(1-$F$3),0),0)))</f>
        <v>4500</v>
      </c>
      <c r="I1141" s="9">
        <f>IF(OR(G1141="",G1141=0),"",MAX(G1141,IF(ISNUMBER('Нормы и нормо-часы'!L1142),ROUNDUP('Нормы и нормо-часы'!L1142/(1-$F$3),0),0)))</f>
        <v>5200</v>
      </c>
      <c r="J1141" s="10">
        <f t="shared" si="325"/>
        <v>0</v>
      </c>
      <c r="K1141" s="10">
        <f t="shared" si="326"/>
        <v>0</v>
      </c>
      <c r="L1141" s="8">
        <v>2790</v>
      </c>
      <c r="M1141" s="8">
        <v>3224</v>
      </c>
      <c r="N1141" s="10">
        <f t="shared" si="327"/>
        <v>0.38</v>
      </c>
      <c r="O1141" s="10">
        <f t="shared" si="328"/>
        <v>0.38</v>
      </c>
      <c r="P1141" s="8">
        <f t="shared" si="329"/>
        <v>1710</v>
      </c>
      <c r="Q1141" s="8">
        <f t="shared" si="330"/>
        <v>1976</v>
      </c>
      <c r="R1141" s="8">
        <v>3199.88</v>
      </c>
      <c r="S1141" s="8">
        <v>4319.84</v>
      </c>
      <c r="T1141" s="11">
        <f t="shared" si="331"/>
        <v>0.95996444444444451</v>
      </c>
      <c r="U1141" s="7" t="s">
        <v>3388</v>
      </c>
      <c r="V1141" s="7"/>
    </row>
    <row r="1142" spans="1:22" x14ac:dyDescent="0.25">
      <c r="A1142" s="7" t="s">
        <v>3389</v>
      </c>
      <c r="B1142" s="7" t="s">
        <v>3390</v>
      </c>
      <c r="C1142" s="7" t="s">
        <v>177</v>
      </c>
      <c r="D1142" s="7"/>
      <c r="E1142" s="7" t="s">
        <v>426</v>
      </c>
      <c r="F1142" s="8">
        <v>6000</v>
      </c>
      <c r="G1142" s="8">
        <v>6900</v>
      </c>
      <c r="H1142" s="9">
        <f>IF(OR(F1142="",F1142=0),"",MAX(F1142,IF(ISNUMBER('Нормы и нормо-часы'!K1143),ROUNDUP('Нормы и нормо-часы'!K1143/(1-$F$3),0),0)))</f>
        <v>6000</v>
      </c>
      <c r="I1142" s="9">
        <f>IF(OR(G1142="",G1142=0),"",MAX(G1142,IF(ISNUMBER('Нормы и нормо-часы'!L1143),ROUNDUP('Нормы и нормо-часы'!L1143/(1-$F$3),0),0)))</f>
        <v>6900</v>
      </c>
      <c r="J1142" s="10">
        <f t="shared" si="325"/>
        <v>0</v>
      </c>
      <c r="K1142" s="10">
        <f t="shared" si="326"/>
        <v>0</v>
      </c>
      <c r="L1142" s="8">
        <v>3720</v>
      </c>
      <c r="M1142" s="8">
        <v>4278</v>
      </c>
      <c r="N1142" s="10">
        <f t="shared" si="327"/>
        <v>0.38</v>
      </c>
      <c r="O1142" s="10">
        <f t="shared" si="328"/>
        <v>0.38</v>
      </c>
      <c r="P1142" s="8">
        <f t="shared" si="329"/>
        <v>2280</v>
      </c>
      <c r="Q1142" s="8">
        <f t="shared" si="330"/>
        <v>2622</v>
      </c>
      <c r="R1142" s="8">
        <v>3587.18</v>
      </c>
      <c r="S1142" s="8">
        <v>4842.6899999999996</v>
      </c>
      <c r="T1142" s="11">
        <f t="shared" si="331"/>
        <v>0.80711499999999992</v>
      </c>
      <c r="U1142" s="7" t="s">
        <v>3388</v>
      </c>
      <c r="V1142" s="7"/>
    </row>
    <row r="1143" spans="1:22" x14ac:dyDescent="0.25">
      <c r="A1143" s="7" t="s">
        <v>3391</v>
      </c>
      <c r="B1143" s="7" t="s">
        <v>3392</v>
      </c>
      <c r="C1143" s="7" t="s">
        <v>50</v>
      </c>
      <c r="D1143" s="7"/>
      <c r="E1143" s="7" t="s">
        <v>426</v>
      </c>
      <c r="F1143" s="8">
        <v>300</v>
      </c>
      <c r="G1143" s="8">
        <v>350</v>
      </c>
      <c r="H1143" s="9">
        <f>IF(OR(F1143="",F1143=0),"",MAX(F1143,IF(ISNUMBER('Нормы и нормо-часы'!K1144),ROUNDUP('Нормы и нормо-часы'!K1144/(1-$F$3),0),0)))</f>
        <v>320</v>
      </c>
      <c r="I1143" s="9">
        <f>IF(OR(G1143="",G1143=0),"",MAX(G1143,IF(ISNUMBER('Нормы и нормо-часы'!L1144),ROUNDUP('Нормы и нормо-часы'!L1144/(1-$F$3),0),0)))</f>
        <v>384</v>
      </c>
      <c r="J1143" s="10">
        <f t="shared" si="325"/>
        <v>6.6666666666666652E-2</v>
      </c>
      <c r="K1143" s="10">
        <f t="shared" si="326"/>
        <v>9.7142857142857197E-2</v>
      </c>
      <c r="L1143" s="8">
        <v>180</v>
      </c>
      <c r="M1143" s="8">
        <v>210</v>
      </c>
      <c r="N1143" s="10">
        <f t="shared" si="327"/>
        <v>0.4375</v>
      </c>
      <c r="O1143" s="10">
        <f t="shared" si="328"/>
        <v>0.453125</v>
      </c>
      <c r="P1143" s="8">
        <f t="shared" si="329"/>
        <v>140</v>
      </c>
      <c r="Q1143" s="8">
        <f t="shared" si="330"/>
        <v>174</v>
      </c>
      <c r="R1143" s="8">
        <v>232.35</v>
      </c>
      <c r="S1143" s="8">
        <v>313.67</v>
      </c>
      <c r="T1143" s="11">
        <f t="shared" si="331"/>
        <v>1.0455666666666668</v>
      </c>
      <c r="U1143" s="7" t="s">
        <v>3393</v>
      </c>
      <c r="V1143" s="7"/>
    </row>
    <row r="1144" spans="1:22" x14ac:dyDescent="0.25">
      <c r="A1144" s="7" t="s">
        <v>3394</v>
      </c>
      <c r="B1144" s="7" t="s">
        <v>3395</v>
      </c>
      <c r="C1144" s="7" t="s">
        <v>50</v>
      </c>
      <c r="D1144" s="7"/>
      <c r="E1144" s="7" t="s">
        <v>426</v>
      </c>
      <c r="F1144" s="8">
        <v>250</v>
      </c>
      <c r="G1144" s="8">
        <v>300</v>
      </c>
      <c r="H1144" s="9">
        <f>IF(OR(F1144="",F1144=0),"",MAX(F1144,IF(ISNUMBER('Нормы и нормо-часы'!K1145),ROUNDUP('Нормы и нормо-часы'!K1145/(1-$F$3),0),0)))</f>
        <v>250</v>
      </c>
      <c r="I1144" s="9">
        <f>IF(OR(G1144="",G1144=0),"",MAX(G1144,IF(ISNUMBER('Нормы и нормо-часы'!L1145),ROUNDUP('Нормы и нормо-часы'!L1145/(1-$F$3),0),0)))</f>
        <v>300</v>
      </c>
      <c r="J1144" s="10">
        <f t="shared" si="325"/>
        <v>0</v>
      </c>
      <c r="K1144" s="10">
        <f t="shared" si="326"/>
        <v>0</v>
      </c>
      <c r="L1144" s="8">
        <v>150</v>
      </c>
      <c r="M1144" s="8">
        <v>180</v>
      </c>
      <c r="N1144" s="10">
        <f t="shared" si="327"/>
        <v>0.4</v>
      </c>
      <c r="O1144" s="10">
        <f t="shared" si="328"/>
        <v>0.4</v>
      </c>
      <c r="P1144" s="8">
        <f t="shared" si="329"/>
        <v>100</v>
      </c>
      <c r="Q1144" s="8">
        <f t="shared" si="330"/>
        <v>120</v>
      </c>
      <c r="R1144" s="8">
        <v>149.88</v>
      </c>
      <c r="S1144" s="8">
        <v>202.34</v>
      </c>
      <c r="T1144" s="11">
        <f t="shared" si="331"/>
        <v>0.80935999999999997</v>
      </c>
      <c r="U1144" s="7" t="s">
        <v>3396</v>
      </c>
      <c r="V1144" s="7"/>
    </row>
    <row r="1145" spans="1:22" x14ac:dyDescent="0.25">
      <c r="A1145" s="7" t="s">
        <v>3397</v>
      </c>
      <c r="B1145" s="7" t="s">
        <v>3398</v>
      </c>
      <c r="C1145" s="7" t="s">
        <v>177</v>
      </c>
      <c r="D1145" s="7"/>
      <c r="E1145" s="7" t="s">
        <v>426</v>
      </c>
      <c r="F1145" s="8">
        <v>38000</v>
      </c>
      <c r="G1145" s="8">
        <v>44000</v>
      </c>
      <c r="H1145" s="9">
        <f>IF(OR(F1145="",F1145=0),"",MAX(F1145,IF(ISNUMBER('Нормы и нормо-часы'!K1146),ROUNDUP('Нормы и нормо-часы'!K1146/(1-$F$3),0),0)))</f>
        <v>38000</v>
      </c>
      <c r="I1145" s="9">
        <f>IF(OR(G1145="",G1145=0),"",MAX(G1145,IF(ISNUMBER('Нормы и нормо-часы'!L1146),ROUNDUP('Нормы и нормо-часы'!L1146/(1-$F$3),0),0)))</f>
        <v>44000</v>
      </c>
      <c r="J1145" s="10">
        <f t="shared" si="325"/>
        <v>0</v>
      </c>
      <c r="K1145" s="10">
        <f t="shared" si="326"/>
        <v>0</v>
      </c>
      <c r="L1145" s="8">
        <v>22800</v>
      </c>
      <c r="M1145" s="8">
        <v>26400</v>
      </c>
      <c r="N1145" s="10">
        <f t="shared" si="327"/>
        <v>0.4</v>
      </c>
      <c r="O1145" s="10">
        <f t="shared" si="328"/>
        <v>0.4</v>
      </c>
      <c r="P1145" s="8">
        <f t="shared" si="329"/>
        <v>15200</v>
      </c>
      <c r="Q1145" s="8">
        <f t="shared" si="330"/>
        <v>17600</v>
      </c>
      <c r="R1145" s="8">
        <v>22154.78</v>
      </c>
      <c r="S1145" s="8">
        <v>29908.95</v>
      </c>
      <c r="T1145" s="11">
        <f t="shared" si="331"/>
        <v>0.78707763157894739</v>
      </c>
      <c r="U1145" s="7" t="s">
        <v>3399</v>
      </c>
      <c r="V1145" s="7"/>
    </row>
    <row r="1146" spans="1:22" x14ac:dyDescent="0.25">
      <c r="A1146" s="7" t="s">
        <v>3400</v>
      </c>
      <c r="B1146" s="7" t="s">
        <v>3401</v>
      </c>
      <c r="C1146" s="7" t="s">
        <v>177</v>
      </c>
      <c r="D1146" s="7"/>
      <c r="E1146" s="7" t="s">
        <v>426</v>
      </c>
      <c r="F1146" s="8">
        <v>54000</v>
      </c>
      <c r="G1146" s="8">
        <v>62000</v>
      </c>
      <c r="H1146" s="9">
        <f>IF(OR(F1146="",F1146=0),"",MAX(F1146,IF(ISNUMBER('Нормы и нормо-часы'!K1147),ROUNDUP('Нормы и нормо-часы'!K1147/(1-$F$3),0),0)))</f>
        <v>54000</v>
      </c>
      <c r="I1146" s="9">
        <f>IF(OR(G1146="",G1146=0),"",MAX(G1146,IF(ISNUMBER('Нормы и нормо-часы'!L1147),ROUNDUP('Нормы и нормо-часы'!L1147/(1-$F$3),0),0)))</f>
        <v>62000</v>
      </c>
      <c r="J1146" s="10">
        <f t="shared" si="325"/>
        <v>0</v>
      </c>
      <c r="K1146" s="10">
        <f t="shared" si="326"/>
        <v>0</v>
      </c>
      <c r="L1146" s="8">
        <v>32400</v>
      </c>
      <c r="M1146" s="8">
        <v>37200</v>
      </c>
      <c r="N1146" s="10">
        <f t="shared" si="327"/>
        <v>0.4</v>
      </c>
      <c r="O1146" s="10">
        <f t="shared" si="328"/>
        <v>0.4</v>
      </c>
      <c r="P1146" s="8">
        <f t="shared" si="329"/>
        <v>21600</v>
      </c>
      <c r="Q1146" s="8">
        <f t="shared" si="330"/>
        <v>24800</v>
      </c>
      <c r="R1146" s="8">
        <v>30624.71</v>
      </c>
      <c r="S1146" s="8">
        <v>41343.360000000001</v>
      </c>
      <c r="T1146" s="11">
        <f t="shared" si="331"/>
        <v>0.76561777777777784</v>
      </c>
      <c r="U1146" s="7" t="s">
        <v>3402</v>
      </c>
      <c r="V1146" s="7"/>
    </row>
    <row r="1147" spans="1:22" x14ac:dyDescent="0.25">
      <c r="A1147" s="7" t="s">
        <v>3403</v>
      </c>
      <c r="B1147" s="7" t="s">
        <v>3404</v>
      </c>
      <c r="C1147" s="7" t="s">
        <v>177</v>
      </c>
      <c r="D1147" s="7"/>
      <c r="E1147" s="7" t="s">
        <v>426</v>
      </c>
      <c r="F1147" s="8">
        <v>70000</v>
      </c>
      <c r="G1147" s="8">
        <v>80000</v>
      </c>
      <c r="H1147" s="9">
        <f>IF(OR(F1147="",F1147=0),"",MAX(F1147,IF(ISNUMBER('Нормы и нормо-часы'!K1148),ROUNDUP('Нормы и нормо-часы'!K1148/(1-$F$3),0),0)))</f>
        <v>70000</v>
      </c>
      <c r="I1147" s="9">
        <f>IF(OR(G1147="",G1147=0),"",MAX(G1147,IF(ISNUMBER('Нормы и нормо-часы'!L1148),ROUNDUP('Нормы и нормо-часы'!L1148/(1-$F$3),0),0)))</f>
        <v>80000</v>
      </c>
      <c r="J1147" s="10">
        <f t="shared" si="325"/>
        <v>0</v>
      </c>
      <c r="K1147" s="10">
        <f t="shared" si="326"/>
        <v>0</v>
      </c>
      <c r="L1147" s="8">
        <v>42000</v>
      </c>
      <c r="M1147" s="8">
        <v>48000</v>
      </c>
      <c r="N1147" s="10">
        <f t="shared" si="327"/>
        <v>0.4</v>
      </c>
      <c r="O1147" s="10">
        <f t="shared" si="328"/>
        <v>0.4</v>
      </c>
      <c r="P1147" s="8">
        <f t="shared" si="329"/>
        <v>28000</v>
      </c>
      <c r="Q1147" s="8">
        <f t="shared" si="330"/>
        <v>32000</v>
      </c>
      <c r="R1147" s="8">
        <v>45005.08</v>
      </c>
      <c r="S1147" s="8">
        <v>60756.86</v>
      </c>
      <c r="T1147" s="11">
        <f t="shared" si="331"/>
        <v>0.86795514285714281</v>
      </c>
      <c r="U1147" s="7" t="s">
        <v>3405</v>
      </c>
      <c r="V1147" s="7"/>
    </row>
    <row r="1148" spans="1:22" x14ac:dyDescent="0.25">
      <c r="A1148" s="7" t="s">
        <v>3406</v>
      </c>
      <c r="B1148" s="7" t="s">
        <v>3407</v>
      </c>
      <c r="C1148" s="7" t="s">
        <v>177</v>
      </c>
      <c r="D1148" s="7"/>
      <c r="E1148" s="7" t="s">
        <v>426</v>
      </c>
      <c r="F1148" s="8">
        <v>7000</v>
      </c>
      <c r="G1148" s="8">
        <v>8000</v>
      </c>
      <c r="H1148" s="9">
        <f>IF(OR(F1148="",F1148=0),"",MAX(F1148,IF(ISNUMBER('Нормы и нормо-часы'!K1149),ROUNDUP('Нормы и нормо-часы'!K1149/(1-$F$3),0),0)))</f>
        <v>7000</v>
      </c>
      <c r="I1148" s="9">
        <f>IF(OR(G1148="",G1148=0),"",MAX(G1148,IF(ISNUMBER('Нормы и нормо-часы'!L1149),ROUNDUP('Нормы и нормо-часы'!L1149/(1-$F$3),0),0)))</f>
        <v>8000</v>
      </c>
      <c r="J1148" s="10">
        <f t="shared" si="325"/>
        <v>0</v>
      </c>
      <c r="K1148" s="10">
        <f t="shared" si="326"/>
        <v>0</v>
      </c>
      <c r="L1148" s="8">
        <v>4340</v>
      </c>
      <c r="M1148" s="8">
        <v>4960</v>
      </c>
      <c r="N1148" s="10">
        <f t="shared" si="327"/>
        <v>0.38</v>
      </c>
      <c r="O1148" s="10">
        <f t="shared" si="328"/>
        <v>0.38</v>
      </c>
      <c r="P1148" s="8">
        <f t="shared" si="329"/>
        <v>2660</v>
      </c>
      <c r="Q1148" s="8">
        <f t="shared" si="330"/>
        <v>3040</v>
      </c>
      <c r="R1148" s="8">
        <v>6158.25</v>
      </c>
      <c r="S1148" s="8">
        <v>8313.64</v>
      </c>
      <c r="T1148" s="11">
        <f t="shared" si="331"/>
        <v>1.1876628571428571</v>
      </c>
      <c r="U1148" s="7" t="s">
        <v>3408</v>
      </c>
      <c r="V1148" s="7" t="s">
        <v>3409</v>
      </c>
    </row>
    <row r="1149" spans="1:22" x14ac:dyDescent="0.25">
      <c r="A1149" s="7" t="s">
        <v>3410</v>
      </c>
      <c r="B1149" s="7" t="s">
        <v>3411</v>
      </c>
      <c r="C1149" s="7" t="s">
        <v>177</v>
      </c>
      <c r="D1149" s="7"/>
      <c r="E1149" s="7" t="s">
        <v>426</v>
      </c>
      <c r="F1149" s="8">
        <v>8500</v>
      </c>
      <c r="G1149" s="8">
        <v>9800</v>
      </c>
      <c r="H1149" s="9">
        <f>IF(OR(F1149="",F1149=0),"",MAX(F1149,IF(ISNUMBER('Нормы и нормо-часы'!K1150),ROUNDUP('Нормы и нормо-часы'!K1150/(1-$F$3),0),0)))</f>
        <v>8500</v>
      </c>
      <c r="I1149" s="9">
        <f>IF(OR(G1149="",G1149=0),"",MAX(G1149,IF(ISNUMBER('Нормы и нормо-часы'!L1150),ROUNDUP('Нормы и нормо-часы'!L1150/(1-$F$3),0),0)))</f>
        <v>9800</v>
      </c>
      <c r="J1149" s="10">
        <f t="shared" si="325"/>
        <v>0</v>
      </c>
      <c r="K1149" s="10">
        <f t="shared" si="326"/>
        <v>0</v>
      </c>
      <c r="L1149" s="8">
        <v>5270</v>
      </c>
      <c r="M1149" s="8">
        <v>6076</v>
      </c>
      <c r="N1149" s="10">
        <f t="shared" si="327"/>
        <v>0.38</v>
      </c>
      <c r="O1149" s="10">
        <f t="shared" si="328"/>
        <v>0.38</v>
      </c>
      <c r="P1149" s="8">
        <f t="shared" si="329"/>
        <v>3230</v>
      </c>
      <c r="Q1149" s="8">
        <f t="shared" si="330"/>
        <v>3724</v>
      </c>
      <c r="R1149" s="8">
        <v>4483.21</v>
      </c>
      <c r="S1149" s="8">
        <v>6052.33</v>
      </c>
      <c r="T1149" s="11">
        <f t="shared" si="331"/>
        <v>0.71203882352941172</v>
      </c>
      <c r="U1149" s="7" t="s">
        <v>3412</v>
      </c>
      <c r="V1149" s="7" t="s">
        <v>3413</v>
      </c>
    </row>
    <row r="1150" spans="1:22" x14ac:dyDescent="0.25">
      <c r="A1150" s="7" t="s">
        <v>3414</v>
      </c>
      <c r="B1150" s="7" t="s">
        <v>3415</v>
      </c>
      <c r="C1150" s="7" t="s">
        <v>177</v>
      </c>
      <c r="D1150" s="7"/>
      <c r="E1150" s="7" t="s">
        <v>426</v>
      </c>
      <c r="F1150" s="8">
        <v>11000</v>
      </c>
      <c r="G1150" s="8">
        <v>12500</v>
      </c>
      <c r="H1150" s="9">
        <f>IF(OR(F1150="",F1150=0),"",MAX(F1150,IF(ISNUMBER('Нормы и нормо-часы'!K1151),ROUNDUP('Нормы и нормо-часы'!K1151/(1-$F$3),0),0)))</f>
        <v>11000</v>
      </c>
      <c r="I1150" s="9">
        <f>IF(OR(G1150="",G1150=0),"",MAX(G1150,IF(ISNUMBER('Нормы и нормо-часы'!L1151),ROUNDUP('Нормы и нормо-часы'!L1151/(1-$F$3),0),0)))</f>
        <v>12500</v>
      </c>
      <c r="J1150" s="10">
        <f t="shared" si="325"/>
        <v>0</v>
      </c>
      <c r="K1150" s="10">
        <f t="shared" si="326"/>
        <v>0</v>
      </c>
      <c r="L1150" s="8">
        <v>6820</v>
      </c>
      <c r="M1150" s="8">
        <v>7750</v>
      </c>
      <c r="N1150" s="10">
        <f t="shared" si="327"/>
        <v>0.38</v>
      </c>
      <c r="O1150" s="10">
        <f t="shared" si="328"/>
        <v>0.38</v>
      </c>
      <c r="P1150" s="8">
        <f t="shared" si="329"/>
        <v>4180</v>
      </c>
      <c r="Q1150" s="8">
        <f t="shared" si="330"/>
        <v>4750</v>
      </c>
      <c r="R1150" s="8">
        <v>6904.97</v>
      </c>
      <c r="S1150" s="8">
        <v>9321.7099999999991</v>
      </c>
      <c r="T1150" s="11">
        <f t="shared" si="331"/>
        <v>0.84742818181818169</v>
      </c>
      <c r="U1150" s="7" t="s">
        <v>3412</v>
      </c>
      <c r="V1150" s="7"/>
    </row>
    <row r="1151" spans="1:22" x14ac:dyDescent="0.25">
      <c r="A1151" s="7" t="s">
        <v>3416</v>
      </c>
      <c r="B1151" s="7" t="s">
        <v>3417</v>
      </c>
      <c r="C1151" s="7" t="s">
        <v>177</v>
      </c>
      <c r="D1151" s="7"/>
      <c r="E1151" s="7" t="s">
        <v>410</v>
      </c>
      <c r="F1151" s="8">
        <v>900</v>
      </c>
      <c r="G1151" s="8">
        <v>1000</v>
      </c>
      <c r="H1151" s="9">
        <f>IF(OR(F1151="",F1151=0),"",MAX(F1151,IF(ISNUMBER('Нормы и нормо-часы'!K1152),ROUNDUP('Нормы и нормо-часы'!K1152/(1-$F$3),0),0)))</f>
        <v>900</v>
      </c>
      <c r="I1151" s="9">
        <f>IF(OR(G1151="",G1151=0),"",MAX(G1151,IF(ISNUMBER('Нормы и нормо-часы'!L1152),ROUNDUP('Нормы и нормо-часы'!L1152/(1-$F$3),0),0)))</f>
        <v>1000</v>
      </c>
      <c r="J1151" s="10">
        <f t="shared" si="325"/>
        <v>0</v>
      </c>
      <c r="K1151" s="10">
        <f t="shared" si="326"/>
        <v>0</v>
      </c>
      <c r="L1151" s="8">
        <v>540</v>
      </c>
      <c r="M1151" s="8">
        <v>600</v>
      </c>
      <c r="N1151" s="10">
        <f t="shared" si="327"/>
        <v>0.4</v>
      </c>
      <c r="O1151" s="10">
        <f t="shared" si="328"/>
        <v>0.4</v>
      </c>
      <c r="P1151" s="8">
        <f t="shared" si="329"/>
        <v>360</v>
      </c>
      <c r="Q1151" s="8">
        <f t="shared" si="330"/>
        <v>400</v>
      </c>
      <c r="R1151" s="8">
        <v>2548.2800000000002</v>
      </c>
      <c r="S1151" s="8">
        <v>3440.18</v>
      </c>
      <c r="T1151" s="11">
        <f t="shared" si="331"/>
        <v>3.8224222222222219</v>
      </c>
      <c r="U1151" s="7" t="s">
        <v>3418</v>
      </c>
      <c r="V1151" s="7" t="s">
        <v>3419</v>
      </c>
    </row>
    <row r="1152" spans="1:22" x14ac:dyDescent="0.25">
      <c r="A1152" s="7" t="s">
        <v>3420</v>
      </c>
      <c r="B1152" s="7" t="s">
        <v>3421</v>
      </c>
      <c r="C1152" s="7" t="s">
        <v>177</v>
      </c>
      <c r="D1152" s="7"/>
      <c r="E1152" s="7" t="s">
        <v>426</v>
      </c>
      <c r="F1152" s="8">
        <v>2500</v>
      </c>
      <c r="G1152" s="8">
        <v>2900</v>
      </c>
      <c r="H1152" s="9">
        <f>IF(OR(F1152="",F1152=0),"",MAX(F1152,IF(ISNUMBER('Нормы и нормо-часы'!K1153),ROUNDUP('Нормы и нормо-часы'!K1153/(1-$F$3),0),0)))</f>
        <v>2500</v>
      </c>
      <c r="I1152" s="9">
        <f>IF(OR(G1152="",G1152=0),"",MAX(G1152,IF(ISNUMBER('Нормы и нормо-часы'!L1153),ROUNDUP('Нормы и нормо-часы'!L1153/(1-$F$3),0),0)))</f>
        <v>2900</v>
      </c>
      <c r="J1152" s="10">
        <f t="shared" si="325"/>
        <v>0</v>
      </c>
      <c r="K1152" s="10">
        <f t="shared" si="326"/>
        <v>0</v>
      </c>
      <c r="L1152" s="8">
        <v>1500</v>
      </c>
      <c r="M1152" s="8">
        <v>1740</v>
      </c>
      <c r="N1152" s="10">
        <f t="shared" si="327"/>
        <v>0.4</v>
      </c>
      <c r="O1152" s="10">
        <f t="shared" si="328"/>
        <v>0.4</v>
      </c>
      <c r="P1152" s="8">
        <f t="shared" si="329"/>
        <v>1000</v>
      </c>
      <c r="Q1152" s="8">
        <f t="shared" si="330"/>
        <v>1160</v>
      </c>
      <c r="R1152" s="8">
        <v>1082.72</v>
      </c>
      <c r="S1152" s="8">
        <v>1461.67</v>
      </c>
      <c r="T1152" s="11">
        <f t="shared" si="331"/>
        <v>0.58466800000000008</v>
      </c>
      <c r="U1152" s="7" t="s">
        <v>3422</v>
      </c>
      <c r="V1152" s="7"/>
    </row>
    <row r="1153" spans="1:22" x14ac:dyDescent="0.25">
      <c r="A1153" s="7" t="s">
        <v>3423</v>
      </c>
      <c r="B1153" s="7" t="s">
        <v>3424</v>
      </c>
      <c r="C1153" s="7" t="s">
        <v>177</v>
      </c>
      <c r="D1153" s="7"/>
      <c r="E1153" s="7" t="s">
        <v>426</v>
      </c>
      <c r="F1153" s="8">
        <v>2500</v>
      </c>
      <c r="G1153" s="8">
        <v>2900</v>
      </c>
      <c r="H1153" s="9">
        <f>IF(OR(F1153="",F1153=0),"",MAX(F1153,IF(ISNUMBER('Нормы и нормо-часы'!K1154),ROUNDUP('Нормы и нормо-часы'!K1154/(1-$F$3),0),0)))</f>
        <v>2500</v>
      </c>
      <c r="I1153" s="9">
        <f>IF(OR(G1153="",G1153=0),"",MAX(G1153,IF(ISNUMBER('Нормы и нормо-часы'!L1154),ROUNDUP('Нормы и нормо-часы'!L1154/(1-$F$3),0),0)))</f>
        <v>2900</v>
      </c>
      <c r="J1153" s="10">
        <f t="shared" si="325"/>
        <v>0</v>
      </c>
      <c r="K1153" s="10">
        <f t="shared" si="326"/>
        <v>0</v>
      </c>
      <c r="L1153" s="8">
        <v>1500</v>
      </c>
      <c r="M1153" s="8">
        <v>1740</v>
      </c>
      <c r="N1153" s="10">
        <f t="shared" si="327"/>
        <v>0.4</v>
      </c>
      <c r="O1153" s="10">
        <f t="shared" si="328"/>
        <v>0.4</v>
      </c>
      <c r="P1153" s="8">
        <f t="shared" si="329"/>
        <v>1000</v>
      </c>
      <c r="Q1153" s="8">
        <f t="shared" si="330"/>
        <v>1160</v>
      </c>
      <c r="R1153" s="8">
        <v>996.19</v>
      </c>
      <c r="S1153" s="8">
        <v>1344.86</v>
      </c>
      <c r="T1153" s="11">
        <f t="shared" si="331"/>
        <v>0.53794399999999998</v>
      </c>
      <c r="U1153" s="7" t="s">
        <v>3425</v>
      </c>
      <c r="V1153" s="7"/>
    </row>
    <row r="1154" spans="1:22" x14ac:dyDescent="0.25">
      <c r="A1154" s="7" t="s">
        <v>3426</v>
      </c>
      <c r="B1154" s="7" t="s">
        <v>3427</v>
      </c>
      <c r="C1154" s="7" t="s">
        <v>177</v>
      </c>
      <c r="D1154" s="7"/>
      <c r="E1154" s="7" t="s">
        <v>410</v>
      </c>
      <c r="F1154" s="8">
        <v>3500</v>
      </c>
      <c r="G1154" s="8">
        <v>4000</v>
      </c>
      <c r="H1154" s="9">
        <f>IF(OR(F1154="",F1154=0),"",MAX(F1154,IF(ISNUMBER('Нормы и нормо-часы'!K1155),ROUNDUP('Нормы и нормо-часы'!K1155/(1-$F$3),0),0)))</f>
        <v>3500</v>
      </c>
      <c r="I1154" s="9">
        <f>IF(OR(G1154="",G1154=0),"",MAX(G1154,IF(ISNUMBER('Нормы и нормо-часы'!L1155),ROUNDUP('Нормы и нормо-часы'!L1155/(1-$F$3),0),0)))</f>
        <v>4000</v>
      </c>
      <c r="J1154" s="10">
        <f t="shared" si="325"/>
        <v>0</v>
      </c>
      <c r="K1154" s="10">
        <f t="shared" si="326"/>
        <v>0</v>
      </c>
      <c r="L1154" s="8">
        <v>2100</v>
      </c>
      <c r="M1154" s="8">
        <v>2400</v>
      </c>
      <c r="N1154" s="10">
        <f t="shared" si="327"/>
        <v>0.4</v>
      </c>
      <c r="O1154" s="10">
        <f t="shared" si="328"/>
        <v>0.4</v>
      </c>
      <c r="P1154" s="8">
        <f t="shared" si="329"/>
        <v>1400</v>
      </c>
      <c r="Q1154" s="8">
        <f t="shared" si="330"/>
        <v>1600</v>
      </c>
      <c r="R1154" s="8">
        <v>3864</v>
      </c>
      <c r="S1154" s="8">
        <v>5216.3999999999996</v>
      </c>
      <c r="T1154" s="11">
        <f t="shared" si="331"/>
        <v>1.4903999999999999</v>
      </c>
      <c r="U1154" s="7" t="s">
        <v>3428</v>
      </c>
      <c r="V1154" s="7" t="s">
        <v>3429</v>
      </c>
    </row>
    <row r="1155" spans="1:22" x14ac:dyDescent="0.25">
      <c r="A1155" s="7" t="s">
        <v>3430</v>
      </c>
      <c r="B1155" s="7" t="s">
        <v>3431</v>
      </c>
      <c r="C1155" s="7" t="s">
        <v>177</v>
      </c>
      <c r="D1155" s="7"/>
      <c r="E1155" s="7" t="s">
        <v>410</v>
      </c>
      <c r="F1155" s="8">
        <v>3500</v>
      </c>
      <c r="G1155" s="8">
        <v>4200</v>
      </c>
      <c r="H1155" s="9">
        <f>IF(OR(F1155="",F1155=0),"",MAX(F1155,IF(ISNUMBER('Нормы и нормо-часы'!K1156),ROUNDUP('Нормы и нормо-часы'!K1156/(1-$F$3),0),0)))</f>
        <v>3500</v>
      </c>
      <c r="I1155" s="9">
        <f>IF(OR(G1155="",G1155=0),"",MAX(G1155,IF(ISNUMBER('Нормы и нормо-часы'!L1156),ROUNDUP('Нормы и нормо-часы'!L1156/(1-$F$3),0),0)))</f>
        <v>4200</v>
      </c>
      <c r="J1155" s="10">
        <f t="shared" si="325"/>
        <v>0</v>
      </c>
      <c r="K1155" s="10">
        <f t="shared" si="326"/>
        <v>0</v>
      </c>
      <c r="L1155" s="8">
        <v>2100</v>
      </c>
      <c r="M1155" s="8">
        <v>2520</v>
      </c>
      <c r="N1155" s="10">
        <f t="shared" si="327"/>
        <v>0.4</v>
      </c>
      <c r="O1155" s="10">
        <f t="shared" si="328"/>
        <v>0.4</v>
      </c>
      <c r="P1155" s="8">
        <f t="shared" si="329"/>
        <v>1400</v>
      </c>
      <c r="Q1155" s="8">
        <f t="shared" si="330"/>
        <v>1680</v>
      </c>
      <c r="R1155" s="8">
        <v>4636.8</v>
      </c>
      <c r="S1155" s="8">
        <v>6259.68</v>
      </c>
      <c r="T1155" s="11">
        <f t="shared" si="331"/>
        <v>1.7884800000000001</v>
      </c>
      <c r="U1155" s="7" t="s">
        <v>3432</v>
      </c>
      <c r="V1155" s="7"/>
    </row>
    <row r="1156" spans="1:22" x14ac:dyDescent="0.25">
      <c r="A1156" s="7" t="s">
        <v>3433</v>
      </c>
      <c r="B1156" s="7" t="s">
        <v>3434</v>
      </c>
      <c r="C1156" s="7" t="s">
        <v>177</v>
      </c>
      <c r="D1156" s="7"/>
      <c r="E1156" s="7" t="s">
        <v>426</v>
      </c>
      <c r="F1156" s="8">
        <v>1500</v>
      </c>
      <c r="G1156" s="8">
        <v>1700</v>
      </c>
      <c r="H1156" s="9">
        <f>IF(OR(F1156="",F1156=0),"",MAX(F1156,IF(ISNUMBER('Нормы и нормо-часы'!K1157),ROUNDUP('Нормы и нормо-часы'!K1157/(1-$F$3),0),0)))</f>
        <v>1500</v>
      </c>
      <c r="I1156" s="9">
        <f>IF(OR(G1156="",G1156=0),"",MAX(G1156,IF(ISNUMBER('Нормы и нормо-часы'!L1157),ROUNDUP('Нормы и нормо-часы'!L1157/(1-$F$3),0),0)))</f>
        <v>1700</v>
      </c>
      <c r="J1156" s="10">
        <f t="shared" si="325"/>
        <v>0</v>
      </c>
      <c r="K1156" s="10">
        <f t="shared" si="326"/>
        <v>0</v>
      </c>
      <c r="L1156" s="8">
        <v>930</v>
      </c>
      <c r="M1156" s="8">
        <v>1054</v>
      </c>
      <c r="N1156" s="10">
        <f t="shared" si="327"/>
        <v>0.38</v>
      </c>
      <c r="O1156" s="10">
        <f t="shared" si="328"/>
        <v>0.38</v>
      </c>
      <c r="P1156" s="8">
        <f t="shared" si="329"/>
        <v>570</v>
      </c>
      <c r="Q1156" s="8">
        <f t="shared" si="330"/>
        <v>646</v>
      </c>
      <c r="R1156" s="8">
        <v>891.53</v>
      </c>
      <c r="S1156" s="8">
        <v>1203.57</v>
      </c>
      <c r="T1156" s="11">
        <f t="shared" si="331"/>
        <v>0.80237999999999998</v>
      </c>
      <c r="U1156" s="7" t="s">
        <v>3435</v>
      </c>
      <c r="V1156" s="7"/>
    </row>
    <row r="1157" spans="1:22" x14ac:dyDescent="0.25">
      <c r="A1157" s="7" t="s">
        <v>3436</v>
      </c>
      <c r="B1157" s="7" t="s">
        <v>3437</v>
      </c>
      <c r="C1157" s="7" t="s">
        <v>177</v>
      </c>
      <c r="D1157" s="7"/>
      <c r="E1157" s="7" t="s">
        <v>426</v>
      </c>
      <c r="F1157" s="8">
        <v>2200</v>
      </c>
      <c r="G1157" s="8">
        <v>2600</v>
      </c>
      <c r="H1157" s="9">
        <f>IF(OR(F1157="",F1157=0),"",MAX(F1157,IF(ISNUMBER('Нормы и нормо-часы'!K1158),ROUNDUP('Нормы и нормо-часы'!K1158/(1-$F$3),0),0)))</f>
        <v>2200</v>
      </c>
      <c r="I1157" s="9">
        <f>IF(OR(G1157="",G1157=0),"",MAX(G1157,IF(ISNUMBER('Нормы и нормо-часы'!L1158),ROUNDUP('Нормы и нормо-часы'!L1158/(1-$F$3),0),0)))</f>
        <v>2600</v>
      </c>
      <c r="J1157" s="10">
        <f t="shared" si="325"/>
        <v>0</v>
      </c>
      <c r="K1157" s="10">
        <f t="shared" si="326"/>
        <v>0</v>
      </c>
      <c r="L1157" s="8">
        <v>1364</v>
      </c>
      <c r="M1157" s="8">
        <v>1612</v>
      </c>
      <c r="N1157" s="10">
        <f t="shared" si="327"/>
        <v>0.38</v>
      </c>
      <c r="O1157" s="10">
        <f t="shared" si="328"/>
        <v>0.38</v>
      </c>
      <c r="P1157" s="8">
        <f t="shared" si="329"/>
        <v>836</v>
      </c>
      <c r="Q1157" s="8">
        <f t="shared" si="330"/>
        <v>988</v>
      </c>
      <c r="R1157" s="8">
        <v>1388.63</v>
      </c>
      <c r="S1157" s="8">
        <v>1874.65</v>
      </c>
      <c r="T1157" s="11">
        <f t="shared" si="331"/>
        <v>0.85211363636363635</v>
      </c>
      <c r="U1157" s="7" t="s">
        <v>3438</v>
      </c>
      <c r="V1157" s="7"/>
    </row>
    <row r="1158" spans="1:22" x14ac:dyDescent="0.25">
      <c r="A1158" s="7" t="s">
        <v>3439</v>
      </c>
      <c r="B1158" s="7" t="s">
        <v>3440</v>
      </c>
      <c r="C1158" s="7" t="s">
        <v>177</v>
      </c>
      <c r="D1158" s="7"/>
      <c r="E1158" s="7" t="s">
        <v>426</v>
      </c>
      <c r="F1158" s="8">
        <v>2500</v>
      </c>
      <c r="G1158" s="8">
        <v>3000</v>
      </c>
      <c r="H1158" s="9">
        <f>IF(OR(F1158="",F1158=0),"",MAX(F1158,IF(ISNUMBER('Нормы и нормо-часы'!K1159),ROUNDUP('Нормы и нормо-часы'!K1159/(1-$F$3),0),0)))</f>
        <v>2500</v>
      </c>
      <c r="I1158" s="9">
        <f>IF(OR(G1158="",G1158=0),"",MAX(G1158,IF(ISNUMBER('Нормы и нормо-часы'!L1159),ROUNDUP('Нормы и нормо-часы'!L1159/(1-$F$3),0),0)))</f>
        <v>3000</v>
      </c>
      <c r="J1158" s="10">
        <f t="shared" si="325"/>
        <v>0</v>
      </c>
      <c r="K1158" s="10">
        <f t="shared" si="326"/>
        <v>0</v>
      </c>
      <c r="L1158" s="8">
        <v>1500</v>
      </c>
      <c r="M1158" s="8">
        <v>1800</v>
      </c>
      <c r="N1158" s="10">
        <f t="shared" si="327"/>
        <v>0.4</v>
      </c>
      <c r="O1158" s="10">
        <f t="shared" si="328"/>
        <v>0.4</v>
      </c>
      <c r="P1158" s="8">
        <f t="shared" si="329"/>
        <v>1000</v>
      </c>
      <c r="Q1158" s="8">
        <f t="shared" si="330"/>
        <v>1200</v>
      </c>
      <c r="R1158" s="8">
        <v>3635.78</v>
      </c>
      <c r="S1158" s="8">
        <v>4908.3</v>
      </c>
      <c r="T1158" s="11">
        <f t="shared" si="331"/>
        <v>1.9633200000000002</v>
      </c>
      <c r="U1158" s="7" t="s">
        <v>3441</v>
      </c>
      <c r="V1158" s="7" t="s">
        <v>3442</v>
      </c>
    </row>
    <row r="1159" spans="1:22" x14ac:dyDescent="0.25">
      <c r="A1159" s="7" t="s">
        <v>3443</v>
      </c>
      <c r="B1159" s="7" t="s">
        <v>3444</v>
      </c>
      <c r="C1159" s="7" t="s">
        <v>177</v>
      </c>
      <c r="D1159" s="7"/>
      <c r="E1159" s="7" t="s">
        <v>426</v>
      </c>
      <c r="F1159" s="8">
        <v>1500</v>
      </c>
      <c r="G1159" s="8">
        <v>1800</v>
      </c>
      <c r="H1159" s="9">
        <f>IF(OR(F1159="",F1159=0),"",MAX(F1159,IF(ISNUMBER('Нормы и нормо-часы'!K1160),ROUNDUP('Нормы и нормо-часы'!K1160/(1-$F$3),0),0)))</f>
        <v>1500</v>
      </c>
      <c r="I1159" s="9">
        <f>IF(OR(G1159="",G1159=0),"",MAX(G1159,IF(ISNUMBER('Нормы и нормо-часы'!L1160),ROUNDUP('Нормы и нормо-часы'!L1160/(1-$F$3),0),0)))</f>
        <v>1800</v>
      </c>
      <c r="J1159" s="10">
        <f t="shared" si="325"/>
        <v>0</v>
      </c>
      <c r="K1159" s="10">
        <f t="shared" si="326"/>
        <v>0</v>
      </c>
      <c r="L1159" s="8">
        <v>900</v>
      </c>
      <c r="M1159" s="8">
        <v>1080</v>
      </c>
      <c r="N1159" s="10">
        <f t="shared" si="327"/>
        <v>0.4</v>
      </c>
      <c r="O1159" s="10">
        <f t="shared" si="328"/>
        <v>0.4</v>
      </c>
      <c r="P1159" s="8">
        <f t="shared" si="329"/>
        <v>600</v>
      </c>
      <c r="Q1159" s="8">
        <f t="shared" si="330"/>
        <v>720</v>
      </c>
      <c r="R1159" s="8">
        <v>1625.3</v>
      </c>
      <c r="S1159" s="8">
        <v>2194.16</v>
      </c>
      <c r="T1159" s="11">
        <f t="shared" si="331"/>
        <v>1.4627733333333333</v>
      </c>
      <c r="U1159" s="7" t="s">
        <v>3445</v>
      </c>
      <c r="V1159" s="7"/>
    </row>
    <row r="1160" spans="1:22" x14ac:dyDescent="0.25">
      <c r="A1160" s="7" t="s">
        <v>3446</v>
      </c>
      <c r="B1160" s="7" t="s">
        <v>3447</v>
      </c>
      <c r="C1160" s="7" t="s">
        <v>54</v>
      </c>
      <c r="D1160" s="7"/>
      <c r="E1160" s="7" t="s">
        <v>410</v>
      </c>
      <c r="F1160" s="8">
        <v>850</v>
      </c>
      <c r="G1160" s="8">
        <v>950</v>
      </c>
      <c r="H1160" s="9">
        <f>IF(OR(F1160="",F1160=0),"",MAX(F1160,IF(ISNUMBER('Нормы и нормо-часы'!K1161),ROUNDUP('Нормы и нормо-часы'!K1161/(1-$F$3),0),0)))</f>
        <v>851</v>
      </c>
      <c r="I1160" s="9">
        <f>IF(OR(G1160="",G1160=0),"",MAX(G1160,IF(ISNUMBER('Нормы и нормо-часы'!L1161),ROUNDUP('Нормы и нормо-часы'!L1161/(1-$F$3),0),0)))</f>
        <v>1020</v>
      </c>
      <c r="J1160" s="10">
        <f t="shared" si="325"/>
        <v>1.1764705882353343E-3</v>
      </c>
      <c r="K1160" s="10">
        <f t="shared" si="326"/>
        <v>7.3684210526315796E-2</v>
      </c>
      <c r="L1160" s="8">
        <v>527</v>
      </c>
      <c r="M1160" s="8">
        <v>589</v>
      </c>
      <c r="N1160" s="10">
        <f t="shared" si="327"/>
        <v>0.3807285546415981</v>
      </c>
      <c r="O1160" s="10">
        <f t="shared" si="328"/>
        <v>0.42254901960784313</v>
      </c>
      <c r="P1160" s="8">
        <f t="shared" si="329"/>
        <v>324</v>
      </c>
      <c r="Q1160" s="8">
        <f t="shared" si="330"/>
        <v>431</v>
      </c>
      <c r="R1160" s="8">
        <v>1038.45</v>
      </c>
      <c r="S1160" s="8">
        <v>1401.91</v>
      </c>
      <c r="T1160" s="11">
        <f t="shared" si="331"/>
        <v>1.6493058823529412</v>
      </c>
      <c r="U1160" s="7" t="s">
        <v>3448</v>
      </c>
      <c r="V1160" s="7" t="s">
        <v>3449</v>
      </c>
    </row>
    <row r="1161" spans="1:22" x14ac:dyDescent="0.25">
      <c r="A1161" s="7" t="s">
        <v>3450</v>
      </c>
      <c r="B1161" s="7" t="s">
        <v>3451</v>
      </c>
      <c r="C1161" s="7" t="s">
        <v>54</v>
      </c>
      <c r="D1161" s="7"/>
      <c r="E1161" s="7" t="s">
        <v>410</v>
      </c>
      <c r="F1161" s="8">
        <v>900</v>
      </c>
      <c r="G1161" s="8">
        <v>1000</v>
      </c>
      <c r="H1161" s="9">
        <f>IF(OR(F1161="",F1161=0),"",MAX(F1161,IF(ISNUMBER('Нормы и нормо-часы'!K1162),ROUNDUP('Нормы и нормо-часы'!K1162/(1-$F$3),0),0)))</f>
        <v>964</v>
      </c>
      <c r="I1161" s="9">
        <f>IF(OR(G1161="",G1161=0),"",MAX(G1161,IF(ISNUMBER('Нормы и нормо-часы'!L1162),ROUNDUP('Нормы и нормо-часы'!L1162/(1-$F$3),0),0)))</f>
        <v>1156</v>
      </c>
      <c r="J1161" s="10">
        <f t="shared" si="325"/>
        <v>7.1111111111111125E-2</v>
      </c>
      <c r="K1161" s="10">
        <f t="shared" si="326"/>
        <v>0.15599999999999992</v>
      </c>
      <c r="L1161" s="8">
        <v>558</v>
      </c>
      <c r="M1161" s="8">
        <v>620</v>
      </c>
      <c r="N1161" s="10">
        <f t="shared" si="327"/>
        <v>0.42116182572614108</v>
      </c>
      <c r="O1161" s="10">
        <f t="shared" si="328"/>
        <v>0.46366782006920415</v>
      </c>
      <c r="P1161" s="8">
        <f t="shared" si="329"/>
        <v>406</v>
      </c>
      <c r="Q1161" s="8">
        <f t="shared" si="330"/>
        <v>536</v>
      </c>
      <c r="R1161" s="8">
        <v>1064.32</v>
      </c>
      <c r="S1161" s="8">
        <v>1436.83</v>
      </c>
      <c r="T1161" s="11">
        <f t="shared" si="331"/>
        <v>1.5964777777777777</v>
      </c>
      <c r="U1161" s="7" t="s">
        <v>3452</v>
      </c>
      <c r="V1161" s="7"/>
    </row>
    <row r="1162" spans="1:22" x14ac:dyDescent="0.25">
      <c r="A1162" s="7" t="s">
        <v>3453</v>
      </c>
      <c r="B1162" s="7" t="s">
        <v>3454</v>
      </c>
      <c r="C1162" s="7" t="s">
        <v>54</v>
      </c>
      <c r="D1162" s="7"/>
      <c r="E1162" s="7" t="s">
        <v>410</v>
      </c>
      <c r="F1162" s="8">
        <v>800</v>
      </c>
      <c r="G1162" s="8">
        <v>900</v>
      </c>
      <c r="H1162" s="9">
        <f>IF(OR(F1162="",F1162=0),"",MAX(F1162,IF(ISNUMBER('Нормы и нормо-часы'!K1163),ROUNDUP('Нормы и нормо-часы'!K1163/(1-$F$3),0),0)))</f>
        <v>800</v>
      </c>
      <c r="I1162" s="9">
        <f>IF(OR(G1162="",G1162=0),"",MAX(G1162,IF(ISNUMBER('Нормы и нормо-часы'!L1163),ROUNDUP('Нормы и нормо-часы'!L1163/(1-$F$3),0),0)))</f>
        <v>952</v>
      </c>
      <c r="J1162" s="10">
        <f t="shared" si="325"/>
        <v>0</v>
      </c>
      <c r="K1162" s="10">
        <f t="shared" si="326"/>
        <v>5.7777777777777706E-2</v>
      </c>
      <c r="L1162" s="8">
        <v>496</v>
      </c>
      <c r="M1162" s="8">
        <v>558</v>
      </c>
      <c r="N1162" s="10">
        <f t="shared" si="327"/>
        <v>0.38</v>
      </c>
      <c r="O1162" s="10">
        <f t="shared" si="328"/>
        <v>0.41386554621848737</v>
      </c>
      <c r="P1162" s="8">
        <f t="shared" si="329"/>
        <v>304</v>
      </c>
      <c r="Q1162" s="8">
        <f t="shared" si="330"/>
        <v>394</v>
      </c>
      <c r="R1162" s="8">
        <v>1016.02</v>
      </c>
      <c r="S1162" s="8">
        <v>1371.63</v>
      </c>
      <c r="T1162" s="11">
        <f t="shared" si="331"/>
        <v>1.7145375</v>
      </c>
      <c r="U1162" s="7" t="s">
        <v>3455</v>
      </c>
      <c r="V1162" s="7"/>
    </row>
    <row r="1163" spans="1:22" x14ac:dyDescent="0.25">
      <c r="A1163" s="7" t="s">
        <v>3456</v>
      </c>
      <c r="B1163" s="7" t="s">
        <v>3457</v>
      </c>
      <c r="C1163" s="7" t="s">
        <v>54</v>
      </c>
      <c r="D1163" s="7"/>
      <c r="E1163" s="7" t="s">
        <v>410</v>
      </c>
      <c r="F1163" s="8">
        <v>800</v>
      </c>
      <c r="G1163" s="8">
        <v>900</v>
      </c>
      <c r="H1163" s="9">
        <f>IF(OR(F1163="",F1163=0),"",MAX(F1163,IF(ISNUMBER('Нормы и нормо-часы'!K1164),ROUNDUP('Нормы и нормо-часы'!K1164/(1-$F$3),0),0)))</f>
        <v>800</v>
      </c>
      <c r="I1163" s="9">
        <f>IF(OR(G1163="",G1163=0),"",MAX(G1163,IF(ISNUMBER('Нормы и нормо-часы'!L1164),ROUNDUP('Нормы и нормо-часы'!L1164/(1-$F$3),0),0)))</f>
        <v>900</v>
      </c>
      <c r="J1163" s="10">
        <f t="shared" si="325"/>
        <v>0</v>
      </c>
      <c r="K1163" s="10">
        <f t="shared" si="326"/>
        <v>0</v>
      </c>
      <c r="L1163" s="8">
        <v>496</v>
      </c>
      <c r="M1163" s="8">
        <v>558</v>
      </c>
      <c r="N1163" s="10">
        <f t="shared" si="327"/>
        <v>0.38</v>
      </c>
      <c r="O1163" s="10">
        <f t="shared" si="328"/>
        <v>0.38</v>
      </c>
      <c r="P1163" s="8">
        <f t="shared" si="329"/>
        <v>304</v>
      </c>
      <c r="Q1163" s="8">
        <f t="shared" si="330"/>
        <v>342</v>
      </c>
      <c r="R1163" s="8">
        <v>1062.5999999999999</v>
      </c>
      <c r="S1163" s="8">
        <v>1434.51</v>
      </c>
      <c r="T1163" s="11">
        <f t="shared" si="331"/>
        <v>1.7931375000000001</v>
      </c>
      <c r="U1163" s="7" t="s">
        <v>3458</v>
      </c>
      <c r="V1163" s="7"/>
    </row>
    <row r="1164" spans="1:22" x14ac:dyDescent="0.25">
      <c r="A1164" s="7" t="s">
        <v>3459</v>
      </c>
      <c r="B1164" s="7" t="s">
        <v>3460</v>
      </c>
      <c r="C1164" s="7" t="s">
        <v>54</v>
      </c>
      <c r="D1164" s="7"/>
      <c r="E1164" s="7" t="s">
        <v>410</v>
      </c>
      <c r="F1164" s="8">
        <v>780</v>
      </c>
      <c r="G1164" s="8">
        <v>880</v>
      </c>
      <c r="H1164" s="9">
        <f>IF(OR(F1164="",F1164=0),"",MAX(F1164,IF(ISNUMBER('Нормы и нормо-часы'!K1165),ROUNDUP('Нормы и нормо-часы'!K1165/(1-$F$3),0),0)))</f>
        <v>780</v>
      </c>
      <c r="I1164" s="9">
        <f>IF(OR(G1164="",G1164=0),"",MAX(G1164,IF(ISNUMBER('Нормы и нормо-часы'!L1165),ROUNDUP('Нормы и нормо-часы'!L1165/(1-$F$3),0),0)))</f>
        <v>880</v>
      </c>
      <c r="J1164" s="10">
        <f t="shared" si="325"/>
        <v>0</v>
      </c>
      <c r="K1164" s="10">
        <f t="shared" si="326"/>
        <v>0</v>
      </c>
      <c r="L1164" s="8">
        <v>484</v>
      </c>
      <c r="M1164" s="8">
        <v>546</v>
      </c>
      <c r="N1164" s="10">
        <f t="shared" si="327"/>
        <v>0.37948717948717947</v>
      </c>
      <c r="O1164" s="10">
        <f t="shared" si="328"/>
        <v>0.37954545454545452</v>
      </c>
      <c r="P1164" s="8">
        <f t="shared" si="329"/>
        <v>296</v>
      </c>
      <c r="Q1164" s="8">
        <f t="shared" si="330"/>
        <v>334</v>
      </c>
      <c r="R1164" s="8">
        <v>1005.68</v>
      </c>
      <c r="S1164" s="8">
        <v>1357.67</v>
      </c>
      <c r="T1164" s="11">
        <f t="shared" si="331"/>
        <v>1.7406025641025642</v>
      </c>
      <c r="U1164" s="7" t="s">
        <v>3461</v>
      </c>
      <c r="V1164" s="7"/>
    </row>
    <row r="1165" spans="1:22" x14ac:dyDescent="0.25">
      <c r="A1165" s="7" t="s">
        <v>3462</v>
      </c>
      <c r="B1165" s="7" t="s">
        <v>3463</v>
      </c>
      <c r="C1165" s="7" t="s">
        <v>54</v>
      </c>
      <c r="D1165" s="7"/>
      <c r="E1165" s="7" t="s">
        <v>410</v>
      </c>
      <c r="F1165" s="8">
        <v>850</v>
      </c>
      <c r="G1165" s="8">
        <v>980</v>
      </c>
      <c r="H1165" s="9">
        <f>IF(OR(F1165="",F1165=0),"",MAX(F1165,IF(ISNUMBER('Нормы и нормо-часы'!K1166),ROUNDUP('Нормы и нормо-часы'!K1166/(1-$F$3),0),0)))</f>
        <v>850</v>
      </c>
      <c r="I1165" s="9">
        <f>IF(OR(G1165="",G1165=0),"",MAX(G1165,IF(ISNUMBER('Нормы и нормо-часы'!L1166),ROUNDUP('Нормы и нормо-часы'!L1166/(1-$F$3),0),0)))</f>
        <v>980</v>
      </c>
      <c r="J1165" s="10">
        <f t="shared" si="325"/>
        <v>0</v>
      </c>
      <c r="K1165" s="10">
        <f t="shared" si="326"/>
        <v>0</v>
      </c>
      <c r="L1165" s="8">
        <v>527</v>
      </c>
      <c r="M1165" s="8">
        <v>608</v>
      </c>
      <c r="N1165" s="10">
        <f t="shared" si="327"/>
        <v>0.38</v>
      </c>
      <c r="O1165" s="10">
        <f t="shared" si="328"/>
        <v>0.37959183673469388</v>
      </c>
      <c r="P1165" s="8">
        <f t="shared" si="329"/>
        <v>323</v>
      </c>
      <c r="Q1165" s="8">
        <f t="shared" si="330"/>
        <v>372</v>
      </c>
      <c r="R1165" s="8">
        <v>967.51</v>
      </c>
      <c r="S1165" s="8">
        <v>1306.1400000000001</v>
      </c>
      <c r="T1165" s="11">
        <f t="shared" si="331"/>
        <v>1.5366352941176471</v>
      </c>
      <c r="U1165" s="7" t="s">
        <v>3464</v>
      </c>
      <c r="V1165" s="7" t="s">
        <v>3465</v>
      </c>
    </row>
    <row r="1166" spans="1:22" x14ac:dyDescent="0.25">
      <c r="A1166" s="7" t="s">
        <v>3466</v>
      </c>
      <c r="B1166" s="7" t="s">
        <v>3467</v>
      </c>
      <c r="C1166" s="7" t="s">
        <v>54</v>
      </c>
      <c r="D1166" s="7"/>
      <c r="E1166" s="7" t="s">
        <v>410</v>
      </c>
      <c r="F1166" s="8">
        <v>850</v>
      </c>
      <c r="G1166" s="8">
        <v>980</v>
      </c>
      <c r="H1166" s="9">
        <f>IF(OR(F1166="",F1166=0),"",MAX(F1166,IF(ISNUMBER('Нормы и нормо-часы'!K1167),ROUNDUP('Нормы и нормо-часы'!K1167/(1-$F$3),0),0)))</f>
        <v>850</v>
      </c>
      <c r="I1166" s="9">
        <f>IF(OR(G1166="",G1166=0),"",MAX(G1166,IF(ISNUMBER('Нормы и нормо-часы'!L1167),ROUNDUP('Нормы и нормо-часы'!L1167/(1-$F$3),0),0)))</f>
        <v>980</v>
      </c>
      <c r="J1166" s="10">
        <f t="shared" si="325"/>
        <v>0</v>
      </c>
      <c r="K1166" s="10">
        <f t="shared" si="326"/>
        <v>0</v>
      </c>
      <c r="L1166" s="8">
        <v>527</v>
      </c>
      <c r="M1166" s="8">
        <v>608</v>
      </c>
      <c r="N1166" s="10">
        <f t="shared" si="327"/>
        <v>0.38</v>
      </c>
      <c r="O1166" s="10">
        <f t="shared" si="328"/>
        <v>0.37959183673469388</v>
      </c>
      <c r="P1166" s="8">
        <f t="shared" si="329"/>
        <v>323</v>
      </c>
      <c r="Q1166" s="8">
        <f t="shared" si="330"/>
        <v>372</v>
      </c>
      <c r="R1166" s="8">
        <v>1009.17</v>
      </c>
      <c r="S1166" s="8">
        <v>1362.38</v>
      </c>
      <c r="T1166" s="11">
        <f t="shared" si="331"/>
        <v>1.6028000000000002</v>
      </c>
      <c r="U1166" s="7" t="s">
        <v>3468</v>
      </c>
      <c r="V1166" s="7"/>
    </row>
    <row r="1167" spans="1:22" x14ac:dyDescent="0.25">
      <c r="A1167" s="7" t="s">
        <v>3469</v>
      </c>
      <c r="B1167" s="7" t="s">
        <v>3470</v>
      </c>
      <c r="C1167" s="7" t="s">
        <v>54</v>
      </c>
      <c r="D1167" s="7"/>
      <c r="E1167" s="7" t="s">
        <v>410</v>
      </c>
      <c r="F1167" s="8">
        <v>1000</v>
      </c>
      <c r="G1167" s="8">
        <v>1150</v>
      </c>
      <c r="H1167" s="9">
        <f>IF(OR(F1167="",F1167=0),"",MAX(F1167,IF(ISNUMBER('Нормы и нормо-часы'!K1168),ROUNDUP('Нормы и нормо-часы'!K1168/(1-$F$3),0),0)))</f>
        <v>1000</v>
      </c>
      <c r="I1167" s="9">
        <f>IF(OR(G1167="",G1167=0),"",MAX(G1167,IF(ISNUMBER('Нормы и нормо-часы'!L1168),ROUNDUP('Нормы и нормо-часы'!L1168/(1-$F$3),0),0)))</f>
        <v>1150</v>
      </c>
      <c r="J1167" s="10">
        <f t="shared" si="325"/>
        <v>0</v>
      </c>
      <c r="K1167" s="10">
        <f t="shared" si="326"/>
        <v>0</v>
      </c>
      <c r="L1167" s="8">
        <v>620</v>
      </c>
      <c r="M1167" s="8">
        <v>713</v>
      </c>
      <c r="N1167" s="10">
        <f t="shared" si="327"/>
        <v>0.38</v>
      </c>
      <c r="O1167" s="10">
        <f t="shared" si="328"/>
        <v>0.38</v>
      </c>
      <c r="P1167" s="8">
        <f t="shared" si="329"/>
        <v>380</v>
      </c>
      <c r="Q1167" s="8">
        <f t="shared" si="330"/>
        <v>437</v>
      </c>
      <c r="R1167" s="8">
        <v>962.99</v>
      </c>
      <c r="S1167" s="8">
        <v>1300.04</v>
      </c>
      <c r="T1167" s="11">
        <f t="shared" si="331"/>
        <v>1.3000399999999999</v>
      </c>
      <c r="U1167" s="7" t="s">
        <v>3471</v>
      </c>
      <c r="V1167" s="7"/>
    </row>
    <row r="1168" spans="1:22" x14ac:dyDescent="0.25">
      <c r="A1168" s="7" t="s">
        <v>3472</v>
      </c>
      <c r="B1168" s="7" t="s">
        <v>3473</v>
      </c>
      <c r="C1168" s="7" t="s">
        <v>54</v>
      </c>
      <c r="D1168" s="7"/>
      <c r="E1168" s="7" t="s">
        <v>410</v>
      </c>
      <c r="F1168" s="8">
        <v>1000</v>
      </c>
      <c r="G1168" s="8">
        <v>1150</v>
      </c>
      <c r="H1168" s="9">
        <f>IF(OR(F1168="",F1168=0),"",MAX(F1168,IF(ISNUMBER('Нормы и нормо-часы'!K1169),ROUNDUP('Нормы и нормо-часы'!K1169/(1-$F$3),0),0)))</f>
        <v>1000</v>
      </c>
      <c r="I1168" s="9">
        <f>IF(OR(G1168="",G1168=0),"",MAX(G1168,IF(ISNUMBER('Нормы и нормо-часы'!L1169),ROUNDUP('Нормы и нормо-часы'!L1169/(1-$F$3),0),0)))</f>
        <v>1150</v>
      </c>
      <c r="J1168" s="10">
        <f t="shared" si="325"/>
        <v>0</v>
      </c>
      <c r="K1168" s="10">
        <f t="shared" si="326"/>
        <v>0</v>
      </c>
      <c r="L1168" s="8">
        <v>620</v>
      </c>
      <c r="M1168" s="8">
        <v>713</v>
      </c>
      <c r="N1168" s="10">
        <f t="shared" si="327"/>
        <v>0.38</v>
      </c>
      <c r="O1168" s="10">
        <f t="shared" si="328"/>
        <v>0.38</v>
      </c>
      <c r="P1168" s="8">
        <f t="shared" si="329"/>
        <v>380</v>
      </c>
      <c r="Q1168" s="8">
        <f t="shared" si="330"/>
        <v>437</v>
      </c>
      <c r="R1168" s="8">
        <v>1071.6600000000001</v>
      </c>
      <c r="S1168" s="8">
        <v>1446.74</v>
      </c>
      <c r="T1168" s="11">
        <f t="shared" si="331"/>
        <v>1.4467399999999999</v>
      </c>
      <c r="U1168" s="7" t="s">
        <v>3474</v>
      </c>
      <c r="V1168" s="7"/>
    </row>
    <row r="1169" spans="1:22" x14ac:dyDescent="0.25">
      <c r="A1169" s="7" t="s">
        <v>3475</v>
      </c>
      <c r="B1169" s="7" t="s">
        <v>3476</v>
      </c>
      <c r="C1169" s="7" t="s">
        <v>54</v>
      </c>
      <c r="D1169" s="7"/>
      <c r="E1169" s="7" t="s">
        <v>410</v>
      </c>
      <c r="F1169" s="8">
        <v>900</v>
      </c>
      <c r="G1169" s="8">
        <v>1050</v>
      </c>
      <c r="H1169" s="9">
        <f>IF(OR(F1169="",F1169=0),"",MAX(F1169,IF(ISNUMBER('Нормы и нормо-часы'!K1170),ROUNDUP('Нормы и нормо-часы'!K1170/(1-$F$3),0),0)))</f>
        <v>900</v>
      </c>
      <c r="I1169" s="9">
        <f>IF(OR(G1169="",G1169=0),"",MAX(G1169,IF(ISNUMBER('Нормы и нормо-часы'!L1170),ROUNDUP('Нормы и нормо-часы'!L1170/(1-$F$3),0),0)))</f>
        <v>1050</v>
      </c>
      <c r="J1169" s="10">
        <f t="shared" si="325"/>
        <v>0</v>
      </c>
      <c r="K1169" s="10">
        <f t="shared" si="326"/>
        <v>0</v>
      </c>
      <c r="L1169" s="8">
        <v>558</v>
      </c>
      <c r="M1169" s="8">
        <v>651</v>
      </c>
      <c r="N1169" s="10">
        <f t="shared" si="327"/>
        <v>0.38</v>
      </c>
      <c r="O1169" s="10">
        <f t="shared" si="328"/>
        <v>0.38</v>
      </c>
      <c r="P1169" s="8">
        <f t="shared" si="329"/>
        <v>342</v>
      </c>
      <c r="Q1169" s="8">
        <f t="shared" si="330"/>
        <v>399</v>
      </c>
      <c r="R1169" s="8">
        <v>1054.6600000000001</v>
      </c>
      <c r="S1169" s="8">
        <v>1423.79</v>
      </c>
      <c r="T1169" s="11">
        <f t="shared" si="331"/>
        <v>1.5819888888888889</v>
      </c>
      <c r="U1169" s="7" t="s">
        <v>3474</v>
      </c>
      <c r="V1169" s="7"/>
    </row>
    <row r="1170" spans="1:22" x14ac:dyDescent="0.25">
      <c r="A1170" s="7" t="s">
        <v>3477</v>
      </c>
      <c r="B1170" s="7" t="s">
        <v>3478</v>
      </c>
      <c r="C1170" s="7" t="s">
        <v>54</v>
      </c>
      <c r="D1170" s="7"/>
      <c r="E1170" s="7" t="s">
        <v>410</v>
      </c>
      <c r="F1170" s="8">
        <v>1100</v>
      </c>
      <c r="G1170" s="8">
        <v>1250</v>
      </c>
      <c r="H1170" s="9">
        <f>IF(OR(F1170="",F1170=0),"",MAX(F1170,IF(ISNUMBER('Нормы и нормо-часы'!K1171),ROUNDUP('Нормы и нормо-часы'!K1171/(1-$F$3),0),0)))</f>
        <v>1100</v>
      </c>
      <c r="I1170" s="9">
        <f>IF(OR(G1170="",G1170=0),"",MAX(G1170,IF(ISNUMBER('Нормы и нормо-часы'!L1171),ROUNDUP('Нормы и нормо-часы'!L1171/(1-$F$3),0),0)))</f>
        <v>1250</v>
      </c>
      <c r="J1170" s="10">
        <f t="shared" si="325"/>
        <v>0</v>
      </c>
      <c r="K1170" s="10">
        <f t="shared" si="326"/>
        <v>0</v>
      </c>
      <c r="L1170" s="8">
        <v>682</v>
      </c>
      <c r="M1170" s="8">
        <v>775</v>
      </c>
      <c r="N1170" s="10">
        <f t="shared" si="327"/>
        <v>0.38</v>
      </c>
      <c r="O1170" s="10">
        <f t="shared" si="328"/>
        <v>0.38</v>
      </c>
      <c r="P1170" s="8">
        <f t="shared" si="329"/>
        <v>418</v>
      </c>
      <c r="Q1170" s="8">
        <f t="shared" si="330"/>
        <v>475</v>
      </c>
      <c r="R1170" s="8">
        <v>1129.8699999999999</v>
      </c>
      <c r="S1170" s="8">
        <v>1525.32</v>
      </c>
      <c r="T1170" s="11">
        <f t="shared" si="331"/>
        <v>1.3866545454545454</v>
      </c>
      <c r="U1170" s="7" t="s">
        <v>3479</v>
      </c>
      <c r="V1170" s="7"/>
    </row>
    <row r="1171" spans="1:22" x14ac:dyDescent="0.25">
      <c r="A1171" s="7" t="s">
        <v>3480</v>
      </c>
      <c r="B1171" s="7" t="s">
        <v>3481</v>
      </c>
      <c r="C1171" s="7" t="s">
        <v>54</v>
      </c>
      <c r="D1171" s="7"/>
      <c r="E1171" s="7" t="s">
        <v>410</v>
      </c>
      <c r="F1171" s="8">
        <v>1150</v>
      </c>
      <c r="G1171" s="8">
        <v>1300</v>
      </c>
      <c r="H1171" s="9">
        <f>IF(OR(F1171="",F1171=0),"",MAX(F1171,IF(ISNUMBER('Нормы и нормо-часы'!K1172),ROUNDUP('Нормы и нормо-часы'!K1172/(1-$F$3),0),0)))</f>
        <v>1150</v>
      </c>
      <c r="I1171" s="9">
        <f>IF(OR(G1171="",G1171=0),"",MAX(G1171,IF(ISNUMBER('Нормы и нормо-часы'!L1172),ROUNDUP('Нормы и нормо-часы'!L1172/(1-$F$3),0),0)))</f>
        <v>1300</v>
      </c>
      <c r="J1171" s="10">
        <f t="shared" si="325"/>
        <v>0</v>
      </c>
      <c r="K1171" s="10">
        <f t="shared" si="326"/>
        <v>0</v>
      </c>
      <c r="L1171" s="8">
        <v>713</v>
      </c>
      <c r="M1171" s="8">
        <v>806</v>
      </c>
      <c r="N1171" s="10">
        <f t="shared" si="327"/>
        <v>0.38</v>
      </c>
      <c r="O1171" s="10">
        <f t="shared" si="328"/>
        <v>0.38</v>
      </c>
      <c r="P1171" s="8">
        <f t="shared" si="329"/>
        <v>437</v>
      </c>
      <c r="Q1171" s="8">
        <f t="shared" si="330"/>
        <v>494</v>
      </c>
      <c r="R1171" s="8">
        <v>1134.54</v>
      </c>
      <c r="S1171" s="8">
        <v>1531.63</v>
      </c>
      <c r="T1171" s="11">
        <f t="shared" si="331"/>
        <v>1.3318521739130436</v>
      </c>
      <c r="U1171" s="7" t="s">
        <v>3482</v>
      </c>
      <c r="V1171" s="7"/>
    </row>
    <row r="1172" spans="1:22" x14ac:dyDescent="0.25">
      <c r="A1172" s="7" t="s">
        <v>3483</v>
      </c>
      <c r="B1172" s="7" t="s">
        <v>3484</v>
      </c>
      <c r="C1172" s="7" t="s">
        <v>54</v>
      </c>
      <c r="D1172" s="7"/>
      <c r="E1172" s="7" t="s">
        <v>410</v>
      </c>
      <c r="F1172" s="8">
        <v>1150</v>
      </c>
      <c r="G1172" s="8">
        <v>1300</v>
      </c>
      <c r="H1172" s="9">
        <f>IF(OR(F1172="",F1172=0),"",MAX(F1172,IF(ISNUMBER('Нормы и нормо-часы'!K1173),ROUNDUP('Нормы и нормо-часы'!K1173/(1-$F$3),0),0)))</f>
        <v>1150</v>
      </c>
      <c r="I1172" s="9">
        <f>IF(OR(G1172="",G1172=0),"",MAX(G1172,IF(ISNUMBER('Нормы и нормо-часы'!L1173),ROUNDUP('Нормы и нормо-часы'!L1173/(1-$F$3),0),0)))</f>
        <v>1360</v>
      </c>
      <c r="J1172" s="10">
        <f t="shared" si="325"/>
        <v>0</v>
      </c>
      <c r="K1172" s="10">
        <f t="shared" si="326"/>
        <v>4.6153846153846212E-2</v>
      </c>
      <c r="L1172" s="8">
        <v>713</v>
      </c>
      <c r="M1172" s="8">
        <v>806</v>
      </c>
      <c r="N1172" s="10">
        <f t="shared" si="327"/>
        <v>0.38</v>
      </c>
      <c r="O1172" s="10">
        <f t="shared" si="328"/>
        <v>0.40735294117647058</v>
      </c>
      <c r="P1172" s="8">
        <f t="shared" si="329"/>
        <v>437</v>
      </c>
      <c r="Q1172" s="8">
        <f t="shared" si="330"/>
        <v>554</v>
      </c>
      <c r="R1172" s="8">
        <v>1158.24</v>
      </c>
      <c r="S1172" s="8">
        <v>1563.62</v>
      </c>
      <c r="T1172" s="11">
        <f t="shared" si="331"/>
        <v>1.3596695652173911</v>
      </c>
      <c r="U1172" s="7" t="s">
        <v>3482</v>
      </c>
      <c r="V1172" s="7"/>
    </row>
    <row r="1173" spans="1:22" x14ac:dyDescent="0.25">
      <c r="A1173" s="7" t="s">
        <v>3485</v>
      </c>
      <c r="B1173" s="7" t="s">
        <v>3486</v>
      </c>
      <c r="C1173" s="7" t="s">
        <v>54</v>
      </c>
      <c r="D1173" s="7"/>
      <c r="E1173" s="7" t="s">
        <v>410</v>
      </c>
      <c r="F1173" s="8">
        <v>1200</v>
      </c>
      <c r="G1173" s="8">
        <v>1350</v>
      </c>
      <c r="H1173" s="9">
        <f>IF(OR(F1173="",F1173=0),"",MAX(F1173,IF(ISNUMBER('Нормы и нормо-часы'!K1174),ROUNDUP('Нормы и нормо-часы'!K1174/(1-$F$3),0),0)))</f>
        <v>1200</v>
      </c>
      <c r="I1173" s="9">
        <f>IF(OR(G1173="",G1173=0),"",MAX(G1173,IF(ISNUMBER('Нормы и нормо-часы'!L1174),ROUNDUP('Нормы и нормо-часы'!L1174/(1-$F$3),0),0)))</f>
        <v>1428</v>
      </c>
      <c r="J1173" s="10">
        <f t="shared" si="325"/>
        <v>0</v>
      </c>
      <c r="K1173" s="10">
        <f t="shared" si="326"/>
        <v>5.7777777777777706E-2</v>
      </c>
      <c r="L1173" s="8">
        <v>744</v>
      </c>
      <c r="M1173" s="8">
        <v>837</v>
      </c>
      <c r="N1173" s="10">
        <f t="shared" si="327"/>
        <v>0.38</v>
      </c>
      <c r="O1173" s="10">
        <f t="shared" si="328"/>
        <v>0.41386554621848737</v>
      </c>
      <c r="P1173" s="8">
        <f t="shared" si="329"/>
        <v>456</v>
      </c>
      <c r="Q1173" s="8">
        <f t="shared" si="330"/>
        <v>591</v>
      </c>
      <c r="R1173" s="8">
        <v>1192.6600000000001</v>
      </c>
      <c r="S1173" s="8">
        <v>1610.09</v>
      </c>
      <c r="T1173" s="11">
        <f t="shared" si="331"/>
        <v>1.3417416666666666</v>
      </c>
      <c r="U1173" s="7" t="s">
        <v>3482</v>
      </c>
      <c r="V1173" s="7"/>
    </row>
    <row r="1174" spans="1:22" x14ac:dyDescent="0.25">
      <c r="A1174" s="7" t="s">
        <v>3487</v>
      </c>
      <c r="B1174" s="7" t="s">
        <v>3488</v>
      </c>
      <c r="C1174" s="7" t="s">
        <v>54</v>
      </c>
      <c r="D1174" s="7"/>
      <c r="E1174" s="7" t="s">
        <v>410</v>
      </c>
      <c r="F1174" s="8">
        <v>1250</v>
      </c>
      <c r="G1174" s="8">
        <v>1450</v>
      </c>
      <c r="H1174" s="9">
        <f>IF(OR(F1174="",F1174=0),"",MAX(F1174,IF(ISNUMBER('Нормы и нормо-часы'!K1175),ROUNDUP('Нормы и нормо-часы'!K1175/(1-$F$3),0),0)))</f>
        <v>1250</v>
      </c>
      <c r="I1174" s="9">
        <f>IF(OR(G1174="",G1174=0),"",MAX(G1174,IF(ISNUMBER('Нормы и нормо-часы'!L1175),ROUNDUP('Нормы и нормо-часы'!L1175/(1-$F$3),0),0)))</f>
        <v>1496</v>
      </c>
      <c r="J1174" s="10">
        <f t="shared" si="325"/>
        <v>0</v>
      </c>
      <c r="K1174" s="10">
        <f t="shared" si="326"/>
        <v>3.1724137931034457E-2</v>
      </c>
      <c r="L1174" s="8">
        <v>775</v>
      </c>
      <c r="M1174" s="8">
        <v>899</v>
      </c>
      <c r="N1174" s="10">
        <f t="shared" si="327"/>
        <v>0.38</v>
      </c>
      <c r="O1174" s="10">
        <f t="shared" si="328"/>
        <v>0.39906417112299464</v>
      </c>
      <c r="P1174" s="8">
        <f t="shared" si="329"/>
        <v>475</v>
      </c>
      <c r="Q1174" s="8">
        <f t="shared" si="330"/>
        <v>597</v>
      </c>
      <c r="R1174" s="8">
        <v>1264.05</v>
      </c>
      <c r="S1174" s="8">
        <v>1706.47</v>
      </c>
      <c r="T1174" s="11">
        <f t="shared" si="331"/>
        <v>1.3651759999999999</v>
      </c>
      <c r="U1174" s="7" t="s">
        <v>3482</v>
      </c>
      <c r="V1174" s="7"/>
    </row>
    <row r="1175" spans="1:22" x14ac:dyDescent="0.25">
      <c r="A1175" s="7" t="s">
        <v>3489</v>
      </c>
      <c r="B1175" s="7" t="s">
        <v>3490</v>
      </c>
      <c r="C1175" s="7" t="s">
        <v>54</v>
      </c>
      <c r="D1175" s="7"/>
      <c r="E1175" s="7" t="s">
        <v>410</v>
      </c>
      <c r="F1175" s="8">
        <v>1300</v>
      </c>
      <c r="G1175" s="8">
        <v>1500</v>
      </c>
      <c r="H1175" s="9">
        <f>IF(OR(F1175="",F1175=0),"",MAX(F1175,IF(ISNUMBER('Нормы и нормо-часы'!K1176),ROUNDUP('Нормы и нормо-часы'!K1176/(1-$F$3),0),0)))</f>
        <v>1304</v>
      </c>
      <c r="I1175" s="9">
        <f>IF(OR(G1175="",G1175=0),"",MAX(G1175,IF(ISNUMBER('Нормы и нормо-часы'!L1176),ROUNDUP('Нормы и нормо-часы'!L1176/(1-$F$3),0),0)))</f>
        <v>1564</v>
      </c>
      <c r="J1175" s="10">
        <f t="shared" si="325"/>
        <v>3.0769230769229772E-3</v>
      </c>
      <c r="K1175" s="10">
        <f t="shared" si="326"/>
        <v>4.2666666666666631E-2</v>
      </c>
      <c r="L1175" s="8">
        <v>806</v>
      </c>
      <c r="M1175" s="8">
        <v>930</v>
      </c>
      <c r="N1175" s="10">
        <f t="shared" si="327"/>
        <v>0.38190184049079756</v>
      </c>
      <c r="O1175" s="10">
        <f t="shared" si="328"/>
        <v>0.4053708439897698</v>
      </c>
      <c r="P1175" s="8">
        <f t="shared" si="329"/>
        <v>498</v>
      </c>
      <c r="Q1175" s="8">
        <f t="shared" si="330"/>
        <v>634</v>
      </c>
      <c r="R1175" s="8">
        <v>1275.68</v>
      </c>
      <c r="S1175" s="8">
        <v>1722.17</v>
      </c>
      <c r="T1175" s="11">
        <f t="shared" si="331"/>
        <v>1.3247461538461538</v>
      </c>
      <c r="U1175" s="7" t="s">
        <v>3482</v>
      </c>
      <c r="V1175" s="7"/>
    </row>
    <row r="1176" spans="1:22" x14ac:dyDescent="0.25">
      <c r="A1176" s="7" t="s">
        <v>3491</v>
      </c>
      <c r="B1176" s="7" t="s">
        <v>3492</v>
      </c>
      <c r="C1176" s="7" t="s">
        <v>50</v>
      </c>
      <c r="D1176" s="7"/>
      <c r="E1176" s="7" t="s">
        <v>426</v>
      </c>
      <c r="F1176" s="8">
        <v>700</v>
      </c>
      <c r="G1176" s="8">
        <v>800</v>
      </c>
      <c r="H1176" s="9">
        <f>IF(OR(F1176="",F1176=0),"",MAX(F1176,IF(ISNUMBER('Нормы и нормо-часы'!K1177),ROUNDUP('Нормы и нормо-часы'!K1177/(1-$F$3),0),0)))</f>
        <v>720</v>
      </c>
      <c r="I1176" s="9">
        <f>IF(OR(G1176="",G1176=0),"",MAX(G1176,IF(ISNUMBER('Нормы и нормо-часы'!L1177),ROUNDUP('Нормы и нормо-часы'!L1177/(1-$F$3),0),0)))</f>
        <v>864</v>
      </c>
      <c r="J1176" s="10">
        <f t="shared" si="325"/>
        <v>2.857142857142847E-2</v>
      </c>
      <c r="K1176" s="10">
        <f t="shared" si="326"/>
        <v>8.0000000000000071E-2</v>
      </c>
      <c r="L1176" s="8">
        <v>434</v>
      </c>
      <c r="M1176" s="8">
        <v>496</v>
      </c>
      <c r="N1176" s="10">
        <f t="shared" si="327"/>
        <v>0.3972222222222222</v>
      </c>
      <c r="O1176" s="10">
        <f t="shared" si="328"/>
        <v>0.42592592592592593</v>
      </c>
      <c r="P1176" s="8">
        <f t="shared" si="329"/>
        <v>286</v>
      </c>
      <c r="Q1176" s="8">
        <f t="shared" si="330"/>
        <v>368</v>
      </c>
      <c r="R1176" s="8">
        <v>718.77</v>
      </c>
      <c r="S1176" s="8">
        <v>970.34</v>
      </c>
      <c r="T1176" s="11">
        <f t="shared" si="331"/>
        <v>1.3862000000000001</v>
      </c>
      <c r="U1176" s="7" t="s">
        <v>3493</v>
      </c>
      <c r="V1176" s="7" t="s">
        <v>3494</v>
      </c>
    </row>
    <row r="1177" spans="1:22" x14ac:dyDescent="0.25">
      <c r="A1177" s="7" t="s">
        <v>3495</v>
      </c>
      <c r="B1177" s="7" t="s">
        <v>3496</v>
      </c>
      <c r="C1177" s="7" t="s">
        <v>50</v>
      </c>
      <c r="D1177" s="7"/>
      <c r="E1177" s="7" t="s">
        <v>426</v>
      </c>
      <c r="F1177" s="8">
        <v>850</v>
      </c>
      <c r="G1177" s="8">
        <v>1000</v>
      </c>
      <c r="H1177" s="9">
        <f>IF(OR(F1177="",F1177=0),"",MAX(F1177,IF(ISNUMBER('Нормы и нормо-часы'!K1178),ROUNDUP('Нормы и нормо-часы'!K1178/(1-$F$3),0),0)))</f>
        <v>880</v>
      </c>
      <c r="I1177" s="9">
        <f>IF(OR(G1177="",G1177=0),"",MAX(G1177,IF(ISNUMBER('Нормы и нормо-часы'!L1178),ROUNDUP('Нормы и нормо-часы'!L1178/(1-$F$3),0),0)))</f>
        <v>1056</v>
      </c>
      <c r="J1177" s="10">
        <f t="shared" si="325"/>
        <v>3.529411764705892E-2</v>
      </c>
      <c r="K1177" s="10">
        <f t="shared" si="326"/>
        <v>5.600000000000005E-2</v>
      </c>
      <c r="L1177" s="8">
        <v>527</v>
      </c>
      <c r="M1177" s="8">
        <v>620</v>
      </c>
      <c r="N1177" s="10">
        <f t="shared" si="327"/>
        <v>0.40113636363636362</v>
      </c>
      <c r="O1177" s="10">
        <f t="shared" si="328"/>
        <v>0.4128787878787879</v>
      </c>
      <c r="P1177" s="8">
        <f t="shared" si="329"/>
        <v>353</v>
      </c>
      <c r="Q1177" s="8">
        <f t="shared" si="330"/>
        <v>436</v>
      </c>
      <c r="R1177" s="8">
        <v>735.2</v>
      </c>
      <c r="S1177" s="8">
        <v>992.52</v>
      </c>
      <c r="T1177" s="11">
        <f t="shared" si="331"/>
        <v>1.167670588235294</v>
      </c>
      <c r="U1177" s="7" t="s">
        <v>3497</v>
      </c>
      <c r="V1177" s="7"/>
    </row>
    <row r="1178" spans="1:22" x14ac:dyDescent="0.25">
      <c r="A1178" s="7" t="s">
        <v>3498</v>
      </c>
      <c r="B1178" s="7" t="s">
        <v>3499</v>
      </c>
      <c r="C1178" s="7" t="s">
        <v>50</v>
      </c>
      <c r="D1178" s="7"/>
      <c r="E1178" s="7" t="s">
        <v>426</v>
      </c>
      <c r="F1178" s="8">
        <v>1100</v>
      </c>
      <c r="G1178" s="8">
        <v>1250</v>
      </c>
      <c r="H1178" s="9">
        <f>IF(OR(F1178="",F1178=0),"",MAX(F1178,IF(ISNUMBER('Нормы и нормо-часы'!K1179),ROUNDUP('Нормы и нормо-часы'!K1179/(1-$F$3),0),0)))</f>
        <v>1120</v>
      </c>
      <c r="I1178" s="9">
        <f>IF(OR(G1178="",G1178=0),"",MAX(G1178,IF(ISNUMBER('Нормы и нормо-часы'!L1179),ROUNDUP('Нормы и нормо-часы'!L1179/(1-$F$3),0),0)))</f>
        <v>1344</v>
      </c>
      <c r="J1178" s="10">
        <f t="shared" si="325"/>
        <v>1.8181818181818077E-2</v>
      </c>
      <c r="K1178" s="10">
        <f t="shared" si="326"/>
        <v>7.5199999999999934E-2</v>
      </c>
      <c r="L1178" s="8">
        <v>682</v>
      </c>
      <c r="M1178" s="8">
        <v>775</v>
      </c>
      <c r="N1178" s="10">
        <f t="shared" si="327"/>
        <v>0.39107142857142857</v>
      </c>
      <c r="O1178" s="10">
        <f t="shared" si="328"/>
        <v>0.42336309523809523</v>
      </c>
      <c r="P1178" s="8">
        <f t="shared" si="329"/>
        <v>438</v>
      </c>
      <c r="Q1178" s="8">
        <f t="shared" si="330"/>
        <v>569</v>
      </c>
      <c r="R1178" s="8">
        <v>809.03</v>
      </c>
      <c r="S1178" s="8">
        <v>1092.19</v>
      </c>
      <c r="T1178" s="11">
        <f t="shared" si="331"/>
        <v>0.9929</v>
      </c>
      <c r="U1178" s="7" t="s">
        <v>3497</v>
      </c>
      <c r="V1178" s="7"/>
    </row>
    <row r="1179" spans="1:22" x14ac:dyDescent="0.25">
      <c r="A1179" s="7" t="s">
        <v>3500</v>
      </c>
      <c r="B1179" s="7" t="s">
        <v>3501</v>
      </c>
      <c r="C1179" s="7" t="s">
        <v>50</v>
      </c>
      <c r="D1179" s="7"/>
      <c r="E1179" s="7" t="s">
        <v>426</v>
      </c>
      <c r="F1179" s="8">
        <v>1400</v>
      </c>
      <c r="G1179" s="8">
        <v>1600</v>
      </c>
      <c r="H1179" s="9">
        <f>IF(OR(F1179="",F1179=0),"",MAX(F1179,IF(ISNUMBER('Нормы и нормо-часы'!K1180),ROUNDUP('Нормы и нормо-часы'!K1180/(1-$F$3),0),0)))</f>
        <v>1440</v>
      </c>
      <c r="I1179" s="9">
        <f>IF(OR(G1179="",G1179=0),"",MAX(G1179,IF(ISNUMBER('Нормы и нормо-часы'!L1180),ROUNDUP('Нормы и нормо-часы'!L1180/(1-$F$3),0),0)))</f>
        <v>1728</v>
      </c>
      <c r="J1179" s="10">
        <f t="shared" si="325"/>
        <v>2.857142857142847E-2</v>
      </c>
      <c r="K1179" s="10">
        <f t="shared" si="326"/>
        <v>8.0000000000000071E-2</v>
      </c>
      <c r="L1179" s="8">
        <v>868</v>
      </c>
      <c r="M1179" s="8">
        <v>992</v>
      </c>
      <c r="N1179" s="10">
        <f t="shared" si="327"/>
        <v>0.3972222222222222</v>
      </c>
      <c r="O1179" s="10">
        <f t="shared" si="328"/>
        <v>0.42592592592592593</v>
      </c>
      <c r="P1179" s="8">
        <f t="shared" si="329"/>
        <v>572</v>
      </c>
      <c r="Q1179" s="8">
        <f t="shared" si="330"/>
        <v>736</v>
      </c>
      <c r="R1179" s="8">
        <v>941.85</v>
      </c>
      <c r="S1179" s="8">
        <v>1271.5</v>
      </c>
      <c r="T1179" s="11">
        <f t="shared" si="331"/>
        <v>0.90821428571428575</v>
      </c>
      <c r="U1179" s="7" t="s">
        <v>3497</v>
      </c>
      <c r="V1179" s="7"/>
    </row>
    <row r="1180" spans="1:22" x14ac:dyDescent="0.25">
      <c r="A1180" s="7" t="s">
        <v>3502</v>
      </c>
      <c r="B1180" s="7" t="s">
        <v>3503</v>
      </c>
      <c r="C1180" s="7" t="s">
        <v>177</v>
      </c>
      <c r="D1180" s="7"/>
      <c r="E1180" s="7" t="s">
        <v>426</v>
      </c>
      <c r="F1180" s="8">
        <v>2500</v>
      </c>
      <c r="G1180" s="8">
        <v>2900</v>
      </c>
      <c r="H1180" s="9">
        <f>IF(OR(F1180="",F1180=0),"",MAX(F1180,IF(ISNUMBER('Нормы и нормо-часы'!K1181),ROUNDUP('Нормы и нормо-часы'!K1181/(1-$F$3),0),0)))</f>
        <v>2500</v>
      </c>
      <c r="I1180" s="9">
        <f>IF(OR(G1180="",G1180=0),"",MAX(G1180,IF(ISNUMBER('Нормы и нормо-часы'!L1181),ROUNDUP('Нормы и нормо-часы'!L1181/(1-$F$3),0),0)))</f>
        <v>2900</v>
      </c>
      <c r="J1180" s="10">
        <f t="shared" si="325"/>
        <v>0</v>
      </c>
      <c r="K1180" s="10">
        <f t="shared" si="326"/>
        <v>0</v>
      </c>
      <c r="L1180" s="8">
        <v>1500</v>
      </c>
      <c r="M1180" s="8">
        <v>1740</v>
      </c>
      <c r="N1180" s="10">
        <f t="shared" si="327"/>
        <v>0.4</v>
      </c>
      <c r="O1180" s="10">
        <f t="shared" si="328"/>
        <v>0.4</v>
      </c>
      <c r="P1180" s="8">
        <f t="shared" si="329"/>
        <v>1000</v>
      </c>
      <c r="Q1180" s="8">
        <f t="shared" si="330"/>
        <v>1160</v>
      </c>
      <c r="R1180" s="8">
        <v>1899.64</v>
      </c>
      <c r="S1180" s="8">
        <v>2564.5100000000002</v>
      </c>
      <c r="T1180" s="11">
        <f t="shared" si="331"/>
        <v>1.0258040000000002</v>
      </c>
      <c r="U1180" s="7" t="s">
        <v>3504</v>
      </c>
      <c r="V1180" s="7"/>
    </row>
    <row r="1181" spans="1:22" x14ac:dyDescent="0.25">
      <c r="A1181" s="7" t="s">
        <v>3505</v>
      </c>
      <c r="B1181" s="7" t="s">
        <v>3506</v>
      </c>
      <c r="C1181" s="7" t="s">
        <v>1214</v>
      </c>
      <c r="D1181" s="7"/>
      <c r="E1181" s="7" t="s">
        <v>426</v>
      </c>
      <c r="F1181" s="8">
        <v>5000</v>
      </c>
      <c r="G1181" s="8">
        <v>5800</v>
      </c>
      <c r="H1181" s="9">
        <f>IF(OR(F1181="",F1181=0),"",MAX(F1181,IF(ISNUMBER('Нормы и нормо-часы'!K1182),ROUNDUP('Нормы и нормо-часы'!K1182/(1-$F$3),0),0)))</f>
        <v>5000</v>
      </c>
      <c r="I1181" s="9">
        <f>IF(OR(G1181="",G1181=0),"",MAX(G1181,IF(ISNUMBER('Нормы и нормо-часы'!L1182),ROUNDUP('Нормы и нормо-часы'!L1182/(1-$F$3),0),0)))</f>
        <v>5800</v>
      </c>
      <c r="J1181" s="10">
        <f t="shared" si="325"/>
        <v>0</v>
      </c>
      <c r="K1181" s="10">
        <f t="shared" si="326"/>
        <v>0</v>
      </c>
      <c r="L1181" s="8">
        <v>3000</v>
      </c>
      <c r="M1181" s="8">
        <v>3480</v>
      </c>
      <c r="N1181" s="10">
        <f t="shared" si="327"/>
        <v>0.4</v>
      </c>
      <c r="O1181" s="10">
        <f t="shared" si="328"/>
        <v>0.4</v>
      </c>
      <c r="P1181" s="8">
        <f t="shared" si="329"/>
        <v>2000</v>
      </c>
      <c r="Q1181" s="8">
        <f t="shared" si="330"/>
        <v>2320</v>
      </c>
      <c r="R1181" s="8">
        <v>4123.6099999999997</v>
      </c>
      <c r="S1181" s="8">
        <v>5566.87</v>
      </c>
      <c r="T1181" s="11">
        <f t="shared" si="331"/>
        <v>1.1133740000000001</v>
      </c>
      <c r="U1181" s="7" t="s">
        <v>3507</v>
      </c>
      <c r="V1181" s="7"/>
    </row>
    <row r="1182" spans="1:22" x14ac:dyDescent="0.25">
      <c r="A1182" s="7" t="s">
        <v>3508</v>
      </c>
      <c r="B1182" s="7" t="s">
        <v>3509</v>
      </c>
      <c r="C1182" s="7" t="s">
        <v>1214</v>
      </c>
      <c r="D1182" s="7"/>
      <c r="E1182" s="7" t="s">
        <v>426</v>
      </c>
      <c r="F1182" s="8">
        <v>6500</v>
      </c>
      <c r="G1182" s="8">
        <v>7500</v>
      </c>
      <c r="H1182" s="9">
        <f>IF(OR(F1182="",F1182=0),"",MAX(F1182,IF(ISNUMBER('Нормы и нормо-часы'!K1183),ROUNDUP('Нормы и нормо-часы'!K1183/(1-$F$3),0),0)))</f>
        <v>6500</v>
      </c>
      <c r="I1182" s="9">
        <f>IF(OR(G1182="",G1182=0),"",MAX(G1182,IF(ISNUMBER('Нормы и нормо-часы'!L1183),ROUNDUP('Нормы и нормо-часы'!L1183/(1-$F$3),0),0)))</f>
        <v>7500</v>
      </c>
      <c r="J1182" s="10">
        <f t="shared" si="325"/>
        <v>0</v>
      </c>
      <c r="K1182" s="10">
        <f t="shared" si="326"/>
        <v>0</v>
      </c>
      <c r="L1182" s="8">
        <v>3900</v>
      </c>
      <c r="M1182" s="8">
        <v>4500</v>
      </c>
      <c r="N1182" s="10">
        <f t="shared" si="327"/>
        <v>0.4</v>
      </c>
      <c r="O1182" s="10">
        <f t="shared" si="328"/>
        <v>0.4</v>
      </c>
      <c r="P1182" s="8">
        <f t="shared" si="329"/>
        <v>2600</v>
      </c>
      <c r="Q1182" s="8">
        <f t="shared" si="330"/>
        <v>3000</v>
      </c>
      <c r="R1182" s="8">
        <v>5040.45</v>
      </c>
      <c r="S1182" s="8">
        <v>6804.61</v>
      </c>
      <c r="T1182" s="11">
        <f t="shared" si="331"/>
        <v>1.0468630769230769</v>
      </c>
      <c r="U1182" s="7" t="s">
        <v>3510</v>
      </c>
      <c r="V1182" s="7"/>
    </row>
    <row r="1183" spans="1:22" x14ac:dyDescent="0.25">
      <c r="A1183" s="7" t="s">
        <v>3511</v>
      </c>
      <c r="B1183" s="7" t="s">
        <v>3512</v>
      </c>
      <c r="C1183" s="7" t="s">
        <v>1214</v>
      </c>
      <c r="D1183" s="7"/>
      <c r="E1183" s="7" t="s">
        <v>426</v>
      </c>
      <c r="F1183" s="8">
        <v>8000</v>
      </c>
      <c r="G1183" s="8">
        <v>9200</v>
      </c>
      <c r="H1183" s="9">
        <f>IF(OR(F1183="",F1183=0),"",MAX(F1183,IF(ISNUMBER('Нормы и нормо-часы'!K1184),ROUNDUP('Нормы и нормо-часы'!K1184/(1-$F$3),0),0)))</f>
        <v>8000</v>
      </c>
      <c r="I1183" s="9">
        <f>IF(OR(G1183="",G1183=0),"",MAX(G1183,IF(ISNUMBER('Нормы и нормо-часы'!L1184),ROUNDUP('Нормы и нормо-часы'!L1184/(1-$F$3),0),0)))</f>
        <v>9200</v>
      </c>
      <c r="J1183" s="10">
        <f t="shared" si="325"/>
        <v>0</v>
      </c>
      <c r="K1183" s="10">
        <f t="shared" si="326"/>
        <v>0</v>
      </c>
      <c r="L1183" s="8">
        <v>4800</v>
      </c>
      <c r="M1183" s="8">
        <v>5520</v>
      </c>
      <c r="N1183" s="10">
        <f t="shared" si="327"/>
        <v>0.4</v>
      </c>
      <c r="O1183" s="10">
        <f t="shared" si="328"/>
        <v>0.4</v>
      </c>
      <c r="P1183" s="8">
        <f t="shared" si="329"/>
        <v>3200</v>
      </c>
      <c r="Q1183" s="8">
        <f t="shared" si="330"/>
        <v>3680</v>
      </c>
      <c r="R1183" s="8">
        <v>5770.13</v>
      </c>
      <c r="S1183" s="8">
        <v>7789.68</v>
      </c>
      <c r="T1183" s="11">
        <f t="shared" si="331"/>
        <v>0.97371000000000008</v>
      </c>
      <c r="U1183" s="7" t="s">
        <v>3513</v>
      </c>
      <c r="V1183" s="7"/>
    </row>
    <row r="1184" spans="1:22" x14ac:dyDescent="0.25">
      <c r="A1184" s="7" t="s">
        <v>3514</v>
      </c>
      <c r="B1184" s="7" t="s">
        <v>3515</v>
      </c>
      <c r="C1184" s="7" t="s">
        <v>1214</v>
      </c>
      <c r="D1184" s="7"/>
      <c r="E1184" s="7" t="s">
        <v>426</v>
      </c>
      <c r="F1184" s="8">
        <v>10000</v>
      </c>
      <c r="G1184" s="8">
        <v>11500</v>
      </c>
      <c r="H1184" s="9">
        <f>IF(OR(F1184="",F1184=0),"",MAX(F1184,IF(ISNUMBER('Нормы и нормо-часы'!K1185),ROUNDUP('Нормы и нормо-часы'!K1185/(1-$F$3),0),0)))</f>
        <v>10000</v>
      </c>
      <c r="I1184" s="9">
        <f>IF(OR(G1184="",G1184=0),"",MAX(G1184,IF(ISNUMBER('Нормы и нормо-часы'!L1185),ROUNDUP('Нормы и нормо-часы'!L1185/(1-$F$3),0),0)))</f>
        <v>11500</v>
      </c>
      <c r="J1184" s="10">
        <f t="shared" si="325"/>
        <v>0</v>
      </c>
      <c r="K1184" s="10">
        <f t="shared" si="326"/>
        <v>0</v>
      </c>
      <c r="L1184" s="8">
        <v>6000</v>
      </c>
      <c r="M1184" s="8">
        <v>6900</v>
      </c>
      <c r="N1184" s="10">
        <f t="shared" si="327"/>
        <v>0.4</v>
      </c>
      <c r="O1184" s="10">
        <f t="shared" si="328"/>
        <v>0.4</v>
      </c>
      <c r="P1184" s="8">
        <f t="shared" si="329"/>
        <v>4000</v>
      </c>
      <c r="Q1184" s="8">
        <f t="shared" si="330"/>
        <v>4600</v>
      </c>
      <c r="R1184" s="8">
        <v>6339.38</v>
      </c>
      <c r="S1184" s="8">
        <v>8558.16</v>
      </c>
      <c r="T1184" s="11">
        <f t="shared" si="331"/>
        <v>0.85581600000000002</v>
      </c>
      <c r="U1184" s="7" t="s">
        <v>3516</v>
      </c>
      <c r="V1184" s="7" t="s">
        <v>3517</v>
      </c>
    </row>
    <row r="1185" spans="1:22" x14ac:dyDescent="0.25">
      <c r="A1185" s="7" t="s">
        <v>3518</v>
      </c>
      <c r="B1185" s="7" t="s">
        <v>3519</v>
      </c>
      <c r="C1185" s="7" t="s">
        <v>54</v>
      </c>
      <c r="D1185" s="7"/>
      <c r="E1185" s="7" t="s">
        <v>410</v>
      </c>
      <c r="F1185" s="8">
        <v>180</v>
      </c>
      <c r="G1185" s="8">
        <v>210</v>
      </c>
      <c r="H1185" s="9">
        <f>IF(OR(F1185="",F1185=0),"",MAX(F1185,IF(ISNUMBER('Нормы и нормо-часы'!K1186),ROUNDUP('Нормы и нормо-часы'!K1186/(1-$F$3),0),0)))</f>
        <v>180</v>
      </c>
      <c r="I1185" s="9">
        <f>IF(OR(G1185="",G1185=0),"",MAX(G1185,IF(ISNUMBER('Нормы и нормо-часы'!L1186),ROUNDUP('Нормы и нормо-часы'!L1186/(1-$F$3),0),0)))</f>
        <v>210</v>
      </c>
      <c r="J1185" s="10">
        <f t="shared" si="325"/>
        <v>0</v>
      </c>
      <c r="K1185" s="10">
        <f t="shared" si="326"/>
        <v>0</v>
      </c>
      <c r="L1185" s="8">
        <v>108</v>
      </c>
      <c r="M1185" s="8">
        <v>126</v>
      </c>
      <c r="N1185" s="10">
        <f t="shared" si="327"/>
        <v>0.4</v>
      </c>
      <c r="O1185" s="10">
        <f t="shared" si="328"/>
        <v>0.4</v>
      </c>
      <c r="P1185" s="8">
        <f t="shared" si="329"/>
        <v>72</v>
      </c>
      <c r="Q1185" s="8">
        <f t="shared" si="330"/>
        <v>84</v>
      </c>
      <c r="R1185" s="8">
        <v>301.88</v>
      </c>
      <c r="S1185" s="8">
        <v>407.54</v>
      </c>
      <c r="T1185" s="11">
        <f t="shared" si="331"/>
        <v>2.2641111111111112</v>
      </c>
      <c r="U1185" s="7" t="s">
        <v>3520</v>
      </c>
      <c r="V1185" s="7" t="s">
        <v>3521</v>
      </c>
    </row>
    <row r="1186" spans="1:22" x14ac:dyDescent="0.25">
      <c r="A1186" s="7" t="s">
        <v>3522</v>
      </c>
      <c r="B1186" s="7" t="s">
        <v>3523</v>
      </c>
      <c r="C1186" s="7" t="s">
        <v>177</v>
      </c>
      <c r="D1186" s="7"/>
      <c r="E1186" s="7" t="s">
        <v>410</v>
      </c>
      <c r="F1186" s="8">
        <v>2000</v>
      </c>
      <c r="G1186" s="8">
        <v>2300</v>
      </c>
      <c r="H1186" s="9">
        <f>IF(OR(F1186="",F1186=0),"",MAX(F1186,IF(ISNUMBER('Нормы и нормо-часы'!K1187),ROUNDUP('Нормы и нормо-часы'!K1187/(1-$F$3),0),0)))</f>
        <v>2000</v>
      </c>
      <c r="I1186" s="9">
        <f>IF(OR(G1186="",G1186=0),"",MAX(G1186,IF(ISNUMBER('Нормы и нормо-часы'!L1187),ROUNDUP('Нормы и нормо-часы'!L1187/(1-$F$3),0),0)))</f>
        <v>2300</v>
      </c>
      <c r="J1186" s="10">
        <f t="shared" ref="J1186:J1249" si="332">IF(OR(F1186="",F1186=0),"",H1186/F1186-1)</f>
        <v>0</v>
      </c>
      <c r="K1186" s="10">
        <f t="shared" ref="K1186:K1249" si="333">IF(OR(G1186="",G1186=0),"",I1186/G1186-1)</f>
        <v>0</v>
      </c>
      <c r="L1186" s="8">
        <v>1200</v>
      </c>
      <c r="M1186" s="8">
        <v>1380</v>
      </c>
      <c r="N1186" s="10">
        <f t="shared" ref="N1186:N1249" si="334">IF(OR(H1186="",H1186=0),"",(H1186-L1186)/H1186)</f>
        <v>0.4</v>
      </c>
      <c r="O1186" s="10">
        <f t="shared" ref="O1186:O1249" si="335">IF(OR(I1186="",I1186=0),"",(I1186-M1186)/I1186)</f>
        <v>0.4</v>
      </c>
      <c r="P1186" s="8">
        <f t="shared" ref="P1186:P1249" si="336">IF(H1186="","",H1186-L1186)</f>
        <v>800</v>
      </c>
      <c r="Q1186" s="8">
        <f t="shared" ref="Q1186:Q1249" si="337">IF(I1186="","",I1186-M1186)</f>
        <v>920</v>
      </c>
      <c r="R1186" s="8">
        <v>1969.95</v>
      </c>
      <c r="S1186" s="8">
        <v>2659.43</v>
      </c>
      <c r="T1186" s="11">
        <f t="shared" ref="T1186:T1249" si="338">IF(OR(S1186="",F1186="",F1186=0),"",S1186/F1186)</f>
        <v>1.329715</v>
      </c>
      <c r="U1186" s="7" t="s">
        <v>3524</v>
      </c>
      <c r="V1186" s="7" t="s">
        <v>3525</v>
      </c>
    </row>
    <row r="1187" spans="1:22" x14ac:dyDescent="0.25">
      <c r="A1187" s="7" t="s">
        <v>3526</v>
      </c>
      <c r="B1187" s="7" t="s">
        <v>3527</v>
      </c>
      <c r="C1187" s="7" t="s">
        <v>177</v>
      </c>
      <c r="D1187" s="7"/>
      <c r="E1187" s="7" t="s">
        <v>410</v>
      </c>
      <c r="F1187" s="8">
        <v>2500</v>
      </c>
      <c r="G1187" s="8">
        <v>2900</v>
      </c>
      <c r="H1187" s="9">
        <f>IF(OR(F1187="",F1187=0),"",MAX(F1187,IF(ISNUMBER('Нормы и нормо-часы'!K1188),ROUNDUP('Нормы и нормо-часы'!K1188/(1-$F$3),0),0)))</f>
        <v>2500</v>
      </c>
      <c r="I1187" s="9">
        <f>IF(OR(G1187="",G1187=0),"",MAX(G1187,IF(ISNUMBER('Нормы и нормо-часы'!L1188),ROUNDUP('Нормы и нормо-часы'!L1188/(1-$F$3),0),0)))</f>
        <v>2900</v>
      </c>
      <c r="J1187" s="10">
        <f t="shared" si="332"/>
        <v>0</v>
      </c>
      <c r="K1187" s="10">
        <f t="shared" si="333"/>
        <v>0</v>
      </c>
      <c r="L1187" s="8">
        <v>1500</v>
      </c>
      <c r="M1187" s="8">
        <v>1740</v>
      </c>
      <c r="N1187" s="10">
        <f t="shared" si="334"/>
        <v>0.4</v>
      </c>
      <c r="O1187" s="10">
        <f t="shared" si="335"/>
        <v>0.4</v>
      </c>
      <c r="P1187" s="8">
        <f t="shared" si="336"/>
        <v>1000</v>
      </c>
      <c r="Q1187" s="8">
        <f t="shared" si="337"/>
        <v>1160</v>
      </c>
      <c r="R1187" s="8">
        <v>2159.6999999999998</v>
      </c>
      <c r="S1187" s="8">
        <v>2915.6</v>
      </c>
      <c r="T1187" s="11">
        <f t="shared" si="338"/>
        <v>1.1662399999999999</v>
      </c>
      <c r="U1187" s="7" t="s">
        <v>3528</v>
      </c>
      <c r="V1187" s="7"/>
    </row>
    <row r="1188" spans="1:22" x14ac:dyDescent="0.25">
      <c r="A1188" s="7" t="s">
        <v>3529</v>
      </c>
      <c r="B1188" s="7" t="s">
        <v>3530</v>
      </c>
      <c r="C1188" s="7" t="s">
        <v>177</v>
      </c>
      <c r="D1188" s="7"/>
      <c r="E1188" s="7" t="s">
        <v>410</v>
      </c>
      <c r="F1188" s="8">
        <v>3000</v>
      </c>
      <c r="G1188" s="8">
        <v>3500</v>
      </c>
      <c r="H1188" s="9">
        <f>IF(OR(F1188="",F1188=0),"",MAX(F1188,IF(ISNUMBER('Нормы и нормо-часы'!K1189),ROUNDUP('Нормы и нормо-часы'!K1189/(1-$F$3),0),0)))</f>
        <v>3000</v>
      </c>
      <c r="I1188" s="9">
        <f>IF(OR(G1188="",G1188=0),"",MAX(G1188,IF(ISNUMBER('Нормы и нормо-часы'!L1189),ROUNDUP('Нормы и нормо-часы'!L1189/(1-$F$3),0),0)))</f>
        <v>3500</v>
      </c>
      <c r="J1188" s="10">
        <f t="shared" si="332"/>
        <v>0</v>
      </c>
      <c r="K1188" s="10">
        <f t="shared" si="333"/>
        <v>0</v>
      </c>
      <c r="L1188" s="8">
        <v>1800</v>
      </c>
      <c r="M1188" s="8">
        <v>2100</v>
      </c>
      <c r="N1188" s="10">
        <f t="shared" si="334"/>
        <v>0.4</v>
      </c>
      <c r="O1188" s="10">
        <f t="shared" si="335"/>
        <v>0.4</v>
      </c>
      <c r="P1188" s="8">
        <f t="shared" si="336"/>
        <v>1200</v>
      </c>
      <c r="Q1188" s="8">
        <f t="shared" si="337"/>
        <v>1400</v>
      </c>
      <c r="R1188" s="8">
        <v>2466.75</v>
      </c>
      <c r="S1188" s="8">
        <v>3330.11</v>
      </c>
      <c r="T1188" s="11">
        <f t="shared" si="338"/>
        <v>1.1100366666666668</v>
      </c>
      <c r="U1188" s="7" t="s">
        <v>3528</v>
      </c>
      <c r="V1188" s="7"/>
    </row>
    <row r="1189" spans="1:22" x14ac:dyDescent="0.25">
      <c r="A1189" s="7" t="s">
        <v>3531</v>
      </c>
      <c r="B1189" s="7" t="s">
        <v>3532</v>
      </c>
      <c r="C1189" s="7" t="s">
        <v>54</v>
      </c>
      <c r="D1189" s="7"/>
      <c r="E1189" s="7" t="s">
        <v>410</v>
      </c>
      <c r="F1189" s="8">
        <v>500</v>
      </c>
      <c r="G1189" s="8">
        <v>600</v>
      </c>
      <c r="H1189" s="9">
        <f>IF(OR(F1189="",F1189=0),"",MAX(F1189,IF(ISNUMBER('Нормы и нормо-часы'!K1190),ROUNDUP('Нормы и нормо-часы'!K1190/(1-$F$3),0),0)))</f>
        <v>500</v>
      </c>
      <c r="I1189" s="9">
        <f>IF(OR(G1189="",G1189=0),"",MAX(G1189,IF(ISNUMBER('Нормы и нормо-часы'!L1190),ROUNDUP('Нормы и нормо-часы'!L1190/(1-$F$3),0),0)))</f>
        <v>600</v>
      </c>
      <c r="J1189" s="10">
        <f t="shared" si="332"/>
        <v>0</v>
      </c>
      <c r="K1189" s="10">
        <f t="shared" si="333"/>
        <v>0</v>
      </c>
      <c r="L1189" s="8">
        <v>300</v>
      </c>
      <c r="M1189" s="8">
        <v>360</v>
      </c>
      <c r="N1189" s="10">
        <f t="shared" si="334"/>
        <v>0.4</v>
      </c>
      <c r="O1189" s="10">
        <f t="shared" si="335"/>
        <v>0.4</v>
      </c>
      <c r="P1189" s="8">
        <f t="shared" si="336"/>
        <v>200</v>
      </c>
      <c r="Q1189" s="8">
        <f t="shared" si="337"/>
        <v>240</v>
      </c>
      <c r="R1189" s="8">
        <v>730.23</v>
      </c>
      <c r="S1189" s="8">
        <v>985.81</v>
      </c>
      <c r="T1189" s="11">
        <f t="shared" si="338"/>
        <v>1.9716199999999999</v>
      </c>
      <c r="U1189" s="7" t="s">
        <v>3533</v>
      </c>
      <c r="V1189" s="7" t="s">
        <v>3534</v>
      </c>
    </row>
    <row r="1190" spans="1:22" x14ac:dyDescent="0.25">
      <c r="A1190" s="7" t="s">
        <v>3535</v>
      </c>
      <c r="B1190" s="7" t="s">
        <v>3536</v>
      </c>
      <c r="C1190" s="7" t="s">
        <v>177</v>
      </c>
      <c r="D1190" s="7"/>
      <c r="E1190" s="7" t="s">
        <v>410</v>
      </c>
      <c r="F1190" s="8">
        <v>15000</v>
      </c>
      <c r="G1190" s="8">
        <v>17500</v>
      </c>
      <c r="H1190" s="9">
        <f>IF(OR(F1190="",F1190=0),"",MAX(F1190,IF(ISNUMBER('Нормы и нормо-часы'!K1191),ROUNDUP('Нормы и нормо-часы'!K1191/(1-$F$3),0),0)))</f>
        <v>15000</v>
      </c>
      <c r="I1190" s="9">
        <f>IF(OR(G1190="",G1190=0),"",MAX(G1190,IF(ISNUMBER('Нормы и нормо-часы'!L1191),ROUNDUP('Нормы и нормо-часы'!L1191/(1-$F$3),0),0)))</f>
        <v>17500</v>
      </c>
      <c r="J1190" s="10">
        <f t="shared" si="332"/>
        <v>0</v>
      </c>
      <c r="K1190" s="10">
        <f t="shared" si="333"/>
        <v>0</v>
      </c>
      <c r="L1190" s="8">
        <v>9000</v>
      </c>
      <c r="M1190" s="8">
        <v>10500</v>
      </c>
      <c r="N1190" s="10">
        <f t="shared" si="334"/>
        <v>0.4</v>
      </c>
      <c r="O1190" s="10">
        <f t="shared" si="335"/>
        <v>0.4</v>
      </c>
      <c r="P1190" s="8">
        <f t="shared" si="336"/>
        <v>6000</v>
      </c>
      <c r="Q1190" s="8">
        <f t="shared" si="337"/>
        <v>7000</v>
      </c>
      <c r="R1190" s="8">
        <v>10154.73</v>
      </c>
      <c r="S1190" s="8">
        <v>13708.89</v>
      </c>
      <c r="T1190" s="11">
        <f t="shared" si="338"/>
        <v>0.91392600000000002</v>
      </c>
      <c r="U1190" s="7" t="s">
        <v>3537</v>
      </c>
      <c r="V1190" s="7" t="s">
        <v>3538</v>
      </c>
    </row>
    <row r="1191" spans="1:22" x14ac:dyDescent="0.25">
      <c r="A1191" s="7" t="s">
        <v>3539</v>
      </c>
      <c r="B1191" s="7" t="s">
        <v>3540</v>
      </c>
      <c r="C1191" s="7" t="s">
        <v>177</v>
      </c>
      <c r="D1191" s="7"/>
      <c r="E1191" s="7" t="s">
        <v>426</v>
      </c>
      <c r="F1191" s="8">
        <v>3500</v>
      </c>
      <c r="G1191" s="8">
        <v>4000</v>
      </c>
      <c r="H1191" s="9">
        <f>IF(OR(F1191="",F1191=0),"",MAX(F1191,IF(ISNUMBER('Нормы и нормо-часы'!K1192),ROUNDUP('Нормы и нормо-часы'!K1192/(1-$F$3),0),0)))</f>
        <v>3500</v>
      </c>
      <c r="I1191" s="9">
        <f>IF(OR(G1191="",G1191=0),"",MAX(G1191,IF(ISNUMBER('Нормы и нормо-часы'!L1192),ROUNDUP('Нормы и нормо-часы'!L1192/(1-$F$3),0),0)))</f>
        <v>4000</v>
      </c>
      <c r="J1191" s="10">
        <f t="shared" si="332"/>
        <v>0</v>
      </c>
      <c r="K1191" s="10">
        <f t="shared" si="333"/>
        <v>0</v>
      </c>
      <c r="L1191" s="8">
        <v>2100</v>
      </c>
      <c r="M1191" s="8">
        <v>2400</v>
      </c>
      <c r="N1191" s="10">
        <f t="shared" si="334"/>
        <v>0.4</v>
      </c>
      <c r="O1191" s="10">
        <f t="shared" si="335"/>
        <v>0.4</v>
      </c>
      <c r="P1191" s="8">
        <f t="shared" si="336"/>
        <v>1400</v>
      </c>
      <c r="Q1191" s="8">
        <f t="shared" si="337"/>
        <v>1600</v>
      </c>
      <c r="R1191" s="8">
        <v>3735.7</v>
      </c>
      <c r="S1191" s="8">
        <v>5043.2</v>
      </c>
      <c r="T1191" s="11">
        <f t="shared" si="338"/>
        <v>1.4409142857142856</v>
      </c>
      <c r="U1191" s="7" t="s">
        <v>3541</v>
      </c>
      <c r="V1191" s="7"/>
    </row>
    <row r="1192" spans="1:22" x14ac:dyDescent="0.25">
      <c r="A1192" s="7" t="s">
        <v>3542</v>
      </c>
      <c r="B1192" s="7" t="s">
        <v>3543</v>
      </c>
      <c r="C1192" s="7" t="s">
        <v>177</v>
      </c>
      <c r="D1192" s="7"/>
      <c r="E1192" s="7" t="s">
        <v>392</v>
      </c>
      <c r="F1192" s="8">
        <v>2400</v>
      </c>
      <c r="G1192" s="8">
        <v>2800</v>
      </c>
      <c r="H1192" s="9">
        <f>IF(OR(F1192="",F1192=0),"",MAX(F1192,IF(ISNUMBER('Нормы и нормо-часы'!K1193),ROUNDUP('Нормы и нормо-часы'!K1193/(1-$F$3),0),0)))</f>
        <v>2400</v>
      </c>
      <c r="I1192" s="9">
        <f>IF(OR(G1192="",G1192=0),"",MAX(G1192,IF(ISNUMBER('Нормы и нормо-часы'!L1193),ROUNDUP('Нормы и нормо-часы'!L1193/(1-$F$3),0),0)))</f>
        <v>2800</v>
      </c>
      <c r="J1192" s="10">
        <f t="shared" si="332"/>
        <v>0</v>
      </c>
      <c r="K1192" s="10">
        <f t="shared" si="333"/>
        <v>0</v>
      </c>
      <c r="L1192" s="8">
        <v>1440</v>
      </c>
      <c r="M1192" s="8">
        <v>1680</v>
      </c>
      <c r="N1192" s="10">
        <f t="shared" si="334"/>
        <v>0.4</v>
      </c>
      <c r="O1192" s="10">
        <f t="shared" si="335"/>
        <v>0.4</v>
      </c>
      <c r="P1192" s="8">
        <f t="shared" si="336"/>
        <v>960</v>
      </c>
      <c r="Q1192" s="8">
        <f t="shared" si="337"/>
        <v>1120</v>
      </c>
      <c r="R1192" s="8">
        <v>3149.85</v>
      </c>
      <c r="S1192" s="8">
        <v>4252.3</v>
      </c>
      <c r="T1192" s="11">
        <f t="shared" si="338"/>
        <v>1.7717916666666667</v>
      </c>
      <c r="U1192" s="7" t="s">
        <v>3544</v>
      </c>
      <c r="V1192" s="7"/>
    </row>
    <row r="1193" spans="1:22" x14ac:dyDescent="0.25">
      <c r="A1193" s="7" t="s">
        <v>3545</v>
      </c>
      <c r="B1193" s="7" t="s">
        <v>3546</v>
      </c>
      <c r="C1193" s="7" t="s">
        <v>177</v>
      </c>
      <c r="D1193" s="7"/>
      <c r="E1193" s="7" t="s">
        <v>426</v>
      </c>
      <c r="F1193" s="8">
        <v>5000</v>
      </c>
      <c r="G1193" s="8">
        <v>5800</v>
      </c>
      <c r="H1193" s="9">
        <f>IF(OR(F1193="",F1193=0),"",MAX(F1193,IF(ISNUMBER('Нормы и нормо-часы'!K1194),ROUNDUP('Нормы и нормо-часы'!K1194/(1-$F$3),0),0)))</f>
        <v>5000</v>
      </c>
      <c r="I1193" s="9">
        <f>IF(OR(G1193="",G1193=0),"",MAX(G1193,IF(ISNUMBER('Нормы и нормо-часы'!L1194),ROUNDUP('Нормы и нормо-часы'!L1194/(1-$F$3),0),0)))</f>
        <v>5800</v>
      </c>
      <c r="J1193" s="10">
        <f t="shared" si="332"/>
        <v>0</v>
      </c>
      <c r="K1193" s="10">
        <f t="shared" si="333"/>
        <v>0</v>
      </c>
      <c r="L1193" s="8">
        <v>3000</v>
      </c>
      <c r="M1193" s="8">
        <v>3480</v>
      </c>
      <c r="N1193" s="10">
        <f t="shared" si="334"/>
        <v>0.4</v>
      </c>
      <c r="O1193" s="10">
        <f t="shared" si="335"/>
        <v>0.4</v>
      </c>
      <c r="P1193" s="8">
        <f t="shared" si="336"/>
        <v>2000</v>
      </c>
      <c r="Q1193" s="8">
        <f t="shared" si="337"/>
        <v>2320</v>
      </c>
      <c r="R1193" s="8">
        <v>3942.04</v>
      </c>
      <c r="S1193" s="8">
        <v>5321.75</v>
      </c>
      <c r="T1193" s="11">
        <f t="shared" si="338"/>
        <v>1.0643499999999999</v>
      </c>
      <c r="U1193" s="7" t="s">
        <v>3547</v>
      </c>
      <c r="V1193" s="7"/>
    </row>
    <row r="1194" spans="1:22" x14ac:dyDescent="0.25">
      <c r="A1194" s="7" t="s">
        <v>3548</v>
      </c>
      <c r="B1194" s="7" t="s">
        <v>3549</v>
      </c>
      <c r="C1194" s="7" t="s">
        <v>177</v>
      </c>
      <c r="D1194" s="7"/>
      <c r="E1194" s="7" t="s">
        <v>468</v>
      </c>
      <c r="F1194" s="8">
        <v>2000</v>
      </c>
      <c r="G1194" s="8">
        <v>2300</v>
      </c>
      <c r="H1194" s="9">
        <f>IF(OR(F1194="",F1194=0),"",MAX(F1194,IF(ISNUMBER('Нормы и нормо-часы'!K1195),ROUNDUP('Нормы и нормо-часы'!K1195/(1-$F$3),0),0)))</f>
        <v>2000</v>
      </c>
      <c r="I1194" s="9">
        <f>IF(OR(G1194="",G1194=0),"",MAX(G1194,IF(ISNUMBER('Нормы и нормо-часы'!L1195),ROUNDUP('Нормы и нормо-часы'!L1195/(1-$F$3),0),0)))</f>
        <v>2300</v>
      </c>
      <c r="J1194" s="10">
        <f t="shared" si="332"/>
        <v>0</v>
      </c>
      <c r="K1194" s="10">
        <f t="shared" si="333"/>
        <v>0</v>
      </c>
      <c r="L1194" s="8">
        <v>1240</v>
      </c>
      <c r="M1194" s="8">
        <v>1426</v>
      </c>
      <c r="N1194" s="10">
        <f t="shared" si="334"/>
        <v>0.38</v>
      </c>
      <c r="O1194" s="10">
        <f t="shared" si="335"/>
        <v>0.38</v>
      </c>
      <c r="P1194" s="8">
        <f t="shared" si="336"/>
        <v>760</v>
      </c>
      <c r="Q1194" s="8">
        <f t="shared" si="337"/>
        <v>874</v>
      </c>
      <c r="R1194" s="8">
        <v>2309.7800000000002</v>
      </c>
      <c r="S1194" s="8">
        <v>3118.2</v>
      </c>
      <c r="T1194" s="11">
        <f t="shared" si="338"/>
        <v>1.5590999999999999</v>
      </c>
      <c r="U1194" s="7" t="s">
        <v>3550</v>
      </c>
      <c r="V1194" s="7"/>
    </row>
    <row r="1195" spans="1:22" x14ac:dyDescent="0.25">
      <c r="A1195" s="7" t="s">
        <v>3551</v>
      </c>
      <c r="B1195" s="7" t="s">
        <v>3552</v>
      </c>
      <c r="C1195" s="7" t="s">
        <v>177</v>
      </c>
      <c r="D1195" s="7"/>
      <c r="E1195" s="7" t="s">
        <v>468</v>
      </c>
      <c r="F1195" s="8">
        <v>3000</v>
      </c>
      <c r="G1195" s="8">
        <v>3500</v>
      </c>
      <c r="H1195" s="9">
        <f>IF(OR(F1195="",F1195=0),"",MAX(F1195,IF(ISNUMBER('Нормы и нормо-часы'!K1196),ROUNDUP('Нормы и нормо-часы'!K1196/(1-$F$3),0),0)))</f>
        <v>3000</v>
      </c>
      <c r="I1195" s="9">
        <f>IF(OR(G1195="",G1195=0),"",MAX(G1195,IF(ISNUMBER('Нормы и нормо-часы'!L1196),ROUNDUP('Нормы и нормо-часы'!L1196/(1-$F$3),0),0)))</f>
        <v>3500</v>
      </c>
      <c r="J1195" s="10">
        <f t="shared" si="332"/>
        <v>0</v>
      </c>
      <c r="K1195" s="10">
        <f t="shared" si="333"/>
        <v>0</v>
      </c>
      <c r="L1195" s="8">
        <v>1860</v>
      </c>
      <c r="M1195" s="8">
        <v>2170</v>
      </c>
      <c r="N1195" s="10">
        <f t="shared" si="334"/>
        <v>0.38</v>
      </c>
      <c r="O1195" s="10">
        <f t="shared" si="335"/>
        <v>0.38</v>
      </c>
      <c r="P1195" s="8">
        <f t="shared" si="336"/>
        <v>1140</v>
      </c>
      <c r="Q1195" s="8">
        <f t="shared" si="337"/>
        <v>1330</v>
      </c>
      <c r="R1195" s="8">
        <v>4032.04</v>
      </c>
      <c r="S1195" s="8">
        <v>5443.25</v>
      </c>
      <c r="T1195" s="11">
        <f t="shared" si="338"/>
        <v>1.8144166666666666</v>
      </c>
      <c r="U1195" s="7" t="s">
        <v>3553</v>
      </c>
      <c r="V1195" s="7"/>
    </row>
    <row r="1196" spans="1:22" x14ac:dyDescent="0.25">
      <c r="A1196" s="7" t="s">
        <v>3554</v>
      </c>
      <c r="B1196" s="7" t="s">
        <v>3555</v>
      </c>
      <c r="C1196" s="7" t="s">
        <v>177</v>
      </c>
      <c r="D1196" s="7"/>
      <c r="E1196" s="7" t="s">
        <v>468</v>
      </c>
      <c r="F1196" s="8">
        <v>3800</v>
      </c>
      <c r="G1196" s="8">
        <v>4400</v>
      </c>
      <c r="H1196" s="9">
        <f>IF(OR(F1196="",F1196=0),"",MAX(F1196,IF(ISNUMBER('Нормы и нормо-часы'!K1197),ROUNDUP('Нормы и нормо-часы'!K1197/(1-$F$3),0),0)))</f>
        <v>3800</v>
      </c>
      <c r="I1196" s="9">
        <f>IF(OR(G1196="",G1196=0),"",MAX(G1196,IF(ISNUMBER('Нормы и нормо-часы'!L1197),ROUNDUP('Нормы и нормо-часы'!L1197/(1-$F$3),0),0)))</f>
        <v>4400</v>
      </c>
      <c r="J1196" s="10">
        <f t="shared" si="332"/>
        <v>0</v>
      </c>
      <c r="K1196" s="10">
        <f t="shared" si="333"/>
        <v>0</v>
      </c>
      <c r="L1196" s="8">
        <v>2356</v>
      </c>
      <c r="M1196" s="8">
        <v>2728</v>
      </c>
      <c r="N1196" s="10">
        <f t="shared" si="334"/>
        <v>0.38</v>
      </c>
      <c r="O1196" s="10">
        <f t="shared" si="335"/>
        <v>0.38</v>
      </c>
      <c r="P1196" s="8">
        <f t="shared" si="336"/>
        <v>1444</v>
      </c>
      <c r="Q1196" s="8">
        <f t="shared" si="337"/>
        <v>1672</v>
      </c>
      <c r="R1196" s="8">
        <v>4705.55</v>
      </c>
      <c r="S1196" s="8">
        <v>6352.49</v>
      </c>
      <c r="T1196" s="11">
        <f t="shared" si="338"/>
        <v>1.671707894736842</v>
      </c>
      <c r="U1196" s="7" t="s">
        <v>3553</v>
      </c>
      <c r="V1196" s="7" t="s">
        <v>3556</v>
      </c>
    </row>
    <row r="1197" spans="1:22" x14ac:dyDescent="0.25">
      <c r="A1197" s="7" t="s">
        <v>3557</v>
      </c>
      <c r="B1197" s="7" t="s">
        <v>3558</v>
      </c>
      <c r="C1197" s="7" t="s">
        <v>177</v>
      </c>
      <c r="D1197" s="7"/>
      <c r="E1197" s="7" t="s">
        <v>410</v>
      </c>
      <c r="F1197" s="8">
        <v>9000</v>
      </c>
      <c r="G1197" s="8">
        <v>10500</v>
      </c>
      <c r="H1197" s="9">
        <f>IF(OR(F1197="",F1197=0),"",MAX(F1197,IF(ISNUMBER('Нормы и нормо-часы'!K1198),ROUNDUP('Нормы и нормо-часы'!K1198/(1-$F$3),0),0)))</f>
        <v>9067</v>
      </c>
      <c r="I1197" s="9">
        <f>IF(OR(G1197="",G1197=0),"",MAX(G1197,IF(ISNUMBER('Нормы и нормо-часы'!L1198),ROUNDUP('Нормы и нормо-часы'!L1198/(1-$F$3),0),0)))</f>
        <v>10880</v>
      </c>
      <c r="J1197" s="10">
        <f t="shared" si="332"/>
        <v>7.4444444444443647E-3</v>
      </c>
      <c r="K1197" s="10">
        <f t="shared" si="333"/>
        <v>3.6190476190476106E-2</v>
      </c>
      <c r="L1197" s="8">
        <v>5400</v>
      </c>
      <c r="M1197" s="8">
        <v>6300</v>
      </c>
      <c r="N1197" s="10">
        <f t="shared" si="334"/>
        <v>0.40443366052718649</v>
      </c>
      <c r="O1197" s="10">
        <f t="shared" si="335"/>
        <v>0.42095588235294118</v>
      </c>
      <c r="P1197" s="8">
        <f t="shared" si="336"/>
        <v>3667</v>
      </c>
      <c r="Q1197" s="8">
        <f t="shared" si="337"/>
        <v>4580</v>
      </c>
      <c r="R1197" s="8">
        <v>8949.48</v>
      </c>
      <c r="S1197" s="8">
        <v>12081.8</v>
      </c>
      <c r="T1197" s="11">
        <f t="shared" si="338"/>
        <v>1.3424222222222222</v>
      </c>
      <c r="U1197" s="7" t="s">
        <v>3559</v>
      </c>
      <c r="V1197" s="7" t="s">
        <v>3560</v>
      </c>
    </row>
    <row r="1198" spans="1:22" x14ac:dyDescent="0.25">
      <c r="A1198" s="7" t="s">
        <v>3561</v>
      </c>
      <c r="B1198" s="7" t="s">
        <v>3562</v>
      </c>
      <c r="C1198" s="7" t="s">
        <v>177</v>
      </c>
      <c r="D1198" s="7"/>
      <c r="E1198" s="7" t="s">
        <v>410</v>
      </c>
      <c r="F1198" s="8">
        <v>14000</v>
      </c>
      <c r="G1198" s="8">
        <v>16000</v>
      </c>
      <c r="H1198" s="9">
        <f>IF(OR(F1198="",F1198=0),"",MAX(F1198,IF(ISNUMBER('Нормы и нормо-часы'!K1199),ROUNDUP('Нормы и нормо-часы'!K1199/(1-$F$3),0),0)))</f>
        <v>14000</v>
      </c>
      <c r="I1198" s="9">
        <f>IF(OR(G1198="",G1198=0),"",MAX(G1198,IF(ISNUMBER('Нормы и нормо-часы'!L1199),ROUNDUP('Нормы и нормо-часы'!L1199/(1-$F$3),0),0)))</f>
        <v>16320</v>
      </c>
      <c r="J1198" s="10">
        <f t="shared" si="332"/>
        <v>0</v>
      </c>
      <c r="K1198" s="10">
        <f t="shared" si="333"/>
        <v>2.0000000000000018E-2</v>
      </c>
      <c r="L1198" s="8">
        <v>8400</v>
      </c>
      <c r="M1198" s="8">
        <v>9600</v>
      </c>
      <c r="N1198" s="10">
        <f t="shared" si="334"/>
        <v>0.4</v>
      </c>
      <c r="O1198" s="10">
        <f t="shared" si="335"/>
        <v>0.41176470588235292</v>
      </c>
      <c r="P1198" s="8">
        <f t="shared" si="336"/>
        <v>5600</v>
      </c>
      <c r="Q1198" s="8">
        <f t="shared" si="337"/>
        <v>6720</v>
      </c>
      <c r="R1198" s="8">
        <v>14207.3</v>
      </c>
      <c r="S1198" s="8">
        <v>19179.86</v>
      </c>
      <c r="T1198" s="11">
        <f t="shared" si="338"/>
        <v>1.36999</v>
      </c>
      <c r="U1198" s="7" t="s">
        <v>3563</v>
      </c>
      <c r="V1198" s="7"/>
    </row>
    <row r="1199" spans="1:22" x14ac:dyDescent="0.25">
      <c r="A1199" s="7" t="s">
        <v>3564</v>
      </c>
      <c r="B1199" s="7" t="s">
        <v>3565</v>
      </c>
      <c r="C1199" s="7" t="s">
        <v>177</v>
      </c>
      <c r="D1199" s="7"/>
      <c r="E1199" s="7" t="s">
        <v>410</v>
      </c>
      <c r="F1199" s="8">
        <v>20000</v>
      </c>
      <c r="G1199" s="8">
        <v>23000</v>
      </c>
      <c r="H1199" s="9">
        <f>IF(OR(F1199="",F1199=0),"",MAX(F1199,IF(ISNUMBER('Нормы и нормо-часы'!K1200),ROUNDUP('Нормы и нормо-часы'!K1200/(1-$F$3),0),0)))</f>
        <v>20000</v>
      </c>
      <c r="I1199" s="9">
        <f>IF(OR(G1199="",G1199=0),"",MAX(G1199,IF(ISNUMBER('Нормы и нормо-часы'!L1200),ROUNDUP('Нормы и нормо-часы'!L1200/(1-$F$3),0),0)))</f>
        <v>23120</v>
      </c>
      <c r="J1199" s="10">
        <f t="shared" si="332"/>
        <v>0</v>
      </c>
      <c r="K1199" s="10">
        <f t="shared" si="333"/>
        <v>5.2173913043478404E-3</v>
      </c>
      <c r="L1199" s="8">
        <v>12000</v>
      </c>
      <c r="M1199" s="8">
        <v>13800</v>
      </c>
      <c r="N1199" s="10">
        <f t="shared" si="334"/>
        <v>0.4</v>
      </c>
      <c r="O1199" s="10">
        <f t="shared" si="335"/>
        <v>0.40311418685121109</v>
      </c>
      <c r="P1199" s="8">
        <f t="shared" si="336"/>
        <v>8000</v>
      </c>
      <c r="Q1199" s="8">
        <f t="shared" si="337"/>
        <v>9320</v>
      </c>
      <c r="R1199" s="8">
        <v>19826.18</v>
      </c>
      <c r="S1199" s="8">
        <v>26765.34</v>
      </c>
      <c r="T1199" s="11">
        <f t="shared" si="338"/>
        <v>1.3382670000000001</v>
      </c>
      <c r="U1199" s="7" t="s">
        <v>3563</v>
      </c>
      <c r="V1199" s="7"/>
    </row>
    <row r="1200" spans="1:22" x14ac:dyDescent="0.25">
      <c r="A1200" s="7" t="s">
        <v>3566</v>
      </c>
      <c r="B1200" s="7" t="s">
        <v>3567</v>
      </c>
      <c r="C1200" s="7" t="s">
        <v>177</v>
      </c>
      <c r="D1200" s="7"/>
      <c r="E1200" s="7" t="s">
        <v>410</v>
      </c>
      <c r="F1200" s="8">
        <v>28000</v>
      </c>
      <c r="G1200" s="8">
        <v>32000</v>
      </c>
      <c r="H1200" s="9">
        <f>IF(OR(F1200="",F1200=0),"",MAX(F1200,IF(ISNUMBER('Нормы и нормо-часы'!K1201),ROUNDUP('Нормы и нормо-часы'!K1201/(1-$F$3),0),0)))</f>
        <v>28000</v>
      </c>
      <c r="I1200" s="9">
        <f>IF(OR(G1200="",G1200=0),"",MAX(G1200,IF(ISNUMBER('Нормы и нормо-часы'!L1201),ROUNDUP('Нормы и нормо-часы'!L1201/(1-$F$3),0),0)))</f>
        <v>32640</v>
      </c>
      <c r="J1200" s="10">
        <f t="shared" si="332"/>
        <v>0</v>
      </c>
      <c r="K1200" s="10">
        <f t="shared" si="333"/>
        <v>2.0000000000000018E-2</v>
      </c>
      <c r="L1200" s="8">
        <v>16800</v>
      </c>
      <c r="M1200" s="8">
        <v>19200</v>
      </c>
      <c r="N1200" s="10">
        <f t="shared" si="334"/>
        <v>0.4</v>
      </c>
      <c r="O1200" s="10">
        <f t="shared" si="335"/>
        <v>0.41176470588235292</v>
      </c>
      <c r="P1200" s="8">
        <f t="shared" si="336"/>
        <v>11200</v>
      </c>
      <c r="Q1200" s="8">
        <f t="shared" si="337"/>
        <v>13440</v>
      </c>
      <c r="R1200" s="8">
        <v>30136.27</v>
      </c>
      <c r="S1200" s="8">
        <v>40683.96</v>
      </c>
      <c r="T1200" s="11">
        <f t="shared" si="338"/>
        <v>1.4529985714285714</v>
      </c>
      <c r="U1200" s="7" t="s">
        <v>3563</v>
      </c>
      <c r="V1200" s="7"/>
    </row>
    <row r="1201" spans="1:22" x14ac:dyDescent="0.25">
      <c r="A1201" s="7" t="s">
        <v>3568</v>
      </c>
      <c r="B1201" s="7" t="s">
        <v>3569</v>
      </c>
      <c r="C1201" s="7" t="s">
        <v>177</v>
      </c>
      <c r="D1201" s="7"/>
      <c r="E1201" s="7" t="s">
        <v>410</v>
      </c>
      <c r="F1201" s="8">
        <v>6000</v>
      </c>
      <c r="G1201" s="8">
        <v>7000</v>
      </c>
      <c r="H1201" s="9">
        <f>IF(OR(F1201="",F1201=0),"",MAX(F1201,IF(ISNUMBER('Нормы и нормо-часы'!K1202),ROUNDUP('Нормы и нормо-часы'!K1202/(1-$F$3),0),0)))</f>
        <v>6000</v>
      </c>
      <c r="I1201" s="9">
        <f>IF(OR(G1201="",G1201=0),"",MAX(G1201,IF(ISNUMBER('Нормы и нормо-часы'!L1202),ROUNDUP('Нормы и нормо-часы'!L1202/(1-$F$3),0),0)))</f>
        <v>7000</v>
      </c>
      <c r="J1201" s="10">
        <f t="shared" si="332"/>
        <v>0</v>
      </c>
      <c r="K1201" s="10">
        <f t="shared" si="333"/>
        <v>0</v>
      </c>
      <c r="L1201" s="8">
        <v>3600</v>
      </c>
      <c r="M1201" s="8">
        <v>4200</v>
      </c>
      <c r="N1201" s="10">
        <f t="shared" si="334"/>
        <v>0.4</v>
      </c>
      <c r="O1201" s="10">
        <f t="shared" si="335"/>
        <v>0.4</v>
      </c>
      <c r="P1201" s="8">
        <f t="shared" si="336"/>
        <v>2400</v>
      </c>
      <c r="Q1201" s="8">
        <f t="shared" si="337"/>
        <v>2800</v>
      </c>
      <c r="R1201" s="8">
        <v>8789.91</v>
      </c>
      <c r="S1201" s="8">
        <v>11866.38</v>
      </c>
      <c r="T1201" s="11">
        <f t="shared" si="338"/>
        <v>1.9777299999999998</v>
      </c>
      <c r="U1201" s="7" t="s">
        <v>3570</v>
      </c>
      <c r="V1201" s="7"/>
    </row>
    <row r="1202" spans="1:22" x14ac:dyDescent="0.25">
      <c r="A1202" s="7" t="s">
        <v>3571</v>
      </c>
      <c r="B1202" s="7" t="s">
        <v>3572</v>
      </c>
      <c r="C1202" s="7" t="s">
        <v>177</v>
      </c>
      <c r="D1202" s="7"/>
      <c r="E1202" s="7" t="s">
        <v>410</v>
      </c>
      <c r="F1202" s="8">
        <v>9000</v>
      </c>
      <c r="G1202" s="8">
        <v>10500</v>
      </c>
      <c r="H1202" s="9">
        <f>IF(OR(F1202="",F1202=0),"",MAX(F1202,IF(ISNUMBER('Нормы и нормо-часы'!K1203),ROUNDUP('Нормы и нормо-часы'!K1203/(1-$F$3),0),0)))</f>
        <v>9067</v>
      </c>
      <c r="I1202" s="9">
        <f>IF(OR(G1202="",G1202=0),"",MAX(G1202,IF(ISNUMBER('Нормы и нормо-часы'!L1203),ROUNDUP('Нормы и нормо-часы'!L1203/(1-$F$3),0),0)))</f>
        <v>10880</v>
      </c>
      <c r="J1202" s="10">
        <f t="shared" si="332"/>
        <v>7.4444444444443647E-3</v>
      </c>
      <c r="K1202" s="10">
        <f t="shared" si="333"/>
        <v>3.6190476190476106E-2</v>
      </c>
      <c r="L1202" s="8">
        <v>5400</v>
      </c>
      <c r="M1202" s="8">
        <v>6300</v>
      </c>
      <c r="N1202" s="10">
        <f t="shared" si="334"/>
        <v>0.40443366052718649</v>
      </c>
      <c r="O1202" s="10">
        <f t="shared" si="335"/>
        <v>0.42095588235294118</v>
      </c>
      <c r="P1202" s="8">
        <f t="shared" si="336"/>
        <v>3667</v>
      </c>
      <c r="Q1202" s="8">
        <f t="shared" si="337"/>
        <v>4580</v>
      </c>
      <c r="R1202" s="8">
        <v>12192.74</v>
      </c>
      <c r="S1202" s="8">
        <v>16460.2</v>
      </c>
      <c r="T1202" s="11">
        <f t="shared" si="338"/>
        <v>1.8289111111111112</v>
      </c>
      <c r="U1202" s="7" t="s">
        <v>3573</v>
      </c>
      <c r="V1202" s="7"/>
    </row>
    <row r="1203" spans="1:22" x14ac:dyDescent="0.25">
      <c r="A1203" s="7" t="s">
        <v>3574</v>
      </c>
      <c r="B1203" s="7" t="s">
        <v>3575</v>
      </c>
      <c r="C1203" s="7" t="s">
        <v>177</v>
      </c>
      <c r="D1203" s="7"/>
      <c r="E1203" s="7" t="s">
        <v>410</v>
      </c>
      <c r="F1203" s="8">
        <v>12000</v>
      </c>
      <c r="G1203" s="8">
        <v>14000</v>
      </c>
      <c r="H1203" s="9">
        <f>IF(OR(F1203="",F1203=0),"",MAX(F1203,IF(ISNUMBER('Нормы и нормо-часы'!K1204),ROUNDUP('Нормы и нормо-часы'!K1204/(1-$F$3),0),0)))</f>
        <v>12000</v>
      </c>
      <c r="I1203" s="9">
        <f>IF(OR(G1203="",G1203=0),"",MAX(G1203,IF(ISNUMBER('Нормы и нормо-часы'!L1204),ROUNDUP('Нормы и нормо-часы'!L1204/(1-$F$3),0),0)))</f>
        <v>14280</v>
      </c>
      <c r="J1203" s="10">
        <f t="shared" si="332"/>
        <v>0</v>
      </c>
      <c r="K1203" s="10">
        <f t="shared" si="333"/>
        <v>2.0000000000000018E-2</v>
      </c>
      <c r="L1203" s="8">
        <v>7200</v>
      </c>
      <c r="M1203" s="8">
        <v>8400</v>
      </c>
      <c r="N1203" s="10">
        <f t="shared" si="334"/>
        <v>0.4</v>
      </c>
      <c r="O1203" s="10">
        <f t="shared" si="335"/>
        <v>0.41176470588235292</v>
      </c>
      <c r="P1203" s="8">
        <f t="shared" si="336"/>
        <v>4800</v>
      </c>
      <c r="Q1203" s="8">
        <f t="shared" si="337"/>
        <v>5880</v>
      </c>
      <c r="R1203" s="8">
        <v>14740.6</v>
      </c>
      <c r="S1203" s="8">
        <v>19899.810000000001</v>
      </c>
      <c r="T1203" s="11">
        <f t="shared" si="338"/>
        <v>1.6583175000000001</v>
      </c>
      <c r="U1203" s="7" t="s">
        <v>3573</v>
      </c>
      <c r="V1203" s="7"/>
    </row>
    <row r="1204" spans="1:22" x14ac:dyDescent="0.25">
      <c r="A1204" s="7" t="s">
        <v>3576</v>
      </c>
      <c r="B1204" s="7" t="s">
        <v>3577</v>
      </c>
      <c r="C1204" s="7" t="s">
        <v>177</v>
      </c>
      <c r="D1204" s="7"/>
      <c r="E1204" s="7" t="s">
        <v>410</v>
      </c>
      <c r="F1204" s="8">
        <v>16000</v>
      </c>
      <c r="G1204" s="8">
        <v>18500</v>
      </c>
      <c r="H1204" s="9">
        <f>IF(OR(F1204="",F1204=0),"",MAX(F1204,IF(ISNUMBER('Нормы и нормо-часы'!K1205),ROUNDUP('Нормы и нормо-часы'!K1205/(1-$F$3),0),0)))</f>
        <v>16000</v>
      </c>
      <c r="I1204" s="9">
        <f>IF(OR(G1204="",G1204=0),"",MAX(G1204,IF(ISNUMBER('Нормы и нормо-часы'!L1205),ROUNDUP('Нормы и нормо-часы'!L1205/(1-$F$3),0),0)))</f>
        <v>19040</v>
      </c>
      <c r="J1204" s="10">
        <f t="shared" si="332"/>
        <v>0</v>
      </c>
      <c r="K1204" s="10">
        <f t="shared" si="333"/>
        <v>2.9189189189189113E-2</v>
      </c>
      <c r="L1204" s="8">
        <v>9600</v>
      </c>
      <c r="M1204" s="8">
        <v>11100</v>
      </c>
      <c r="N1204" s="10">
        <f t="shared" si="334"/>
        <v>0.4</v>
      </c>
      <c r="O1204" s="10">
        <f t="shared" si="335"/>
        <v>0.41701680672268909</v>
      </c>
      <c r="P1204" s="8">
        <f t="shared" si="336"/>
        <v>6400</v>
      </c>
      <c r="Q1204" s="8">
        <f t="shared" si="337"/>
        <v>7940</v>
      </c>
      <c r="R1204" s="8">
        <v>16444.169999999998</v>
      </c>
      <c r="S1204" s="8">
        <v>22199.63</v>
      </c>
      <c r="T1204" s="11">
        <f t="shared" si="338"/>
        <v>1.3874768750000002</v>
      </c>
      <c r="U1204" s="7" t="s">
        <v>3573</v>
      </c>
      <c r="V1204" s="7"/>
    </row>
    <row r="1205" spans="1:22" x14ac:dyDescent="0.25">
      <c r="A1205" s="7" t="s">
        <v>3578</v>
      </c>
      <c r="B1205" s="7" t="s">
        <v>3579</v>
      </c>
      <c r="C1205" s="7" t="s">
        <v>177</v>
      </c>
      <c r="D1205" s="7"/>
      <c r="E1205" s="7" t="s">
        <v>426</v>
      </c>
      <c r="F1205" s="8">
        <v>7500</v>
      </c>
      <c r="G1205" s="8">
        <v>8600</v>
      </c>
      <c r="H1205" s="9">
        <f>IF(OR(F1205="",F1205=0),"",MAX(F1205,IF(ISNUMBER('Нормы и нормо-часы'!K1206),ROUNDUP('Нормы и нормо-часы'!K1206/(1-$F$3),0),0)))</f>
        <v>8000</v>
      </c>
      <c r="I1205" s="9">
        <f>IF(OR(G1205="",G1205=0),"",MAX(G1205,IF(ISNUMBER('Нормы и нормо-часы'!L1206),ROUNDUP('Нормы и нормо-часы'!L1206/(1-$F$3),0),0)))</f>
        <v>9600</v>
      </c>
      <c r="J1205" s="10">
        <f t="shared" si="332"/>
        <v>6.6666666666666652E-2</v>
      </c>
      <c r="K1205" s="10">
        <f t="shared" si="333"/>
        <v>0.11627906976744184</v>
      </c>
      <c r="L1205" s="8">
        <v>4500</v>
      </c>
      <c r="M1205" s="8">
        <v>5160</v>
      </c>
      <c r="N1205" s="10">
        <f t="shared" si="334"/>
        <v>0.4375</v>
      </c>
      <c r="O1205" s="10">
        <f t="shared" si="335"/>
        <v>0.46250000000000002</v>
      </c>
      <c r="P1205" s="8">
        <f t="shared" si="336"/>
        <v>3500</v>
      </c>
      <c r="Q1205" s="8">
        <f t="shared" si="337"/>
        <v>4440</v>
      </c>
      <c r="R1205" s="8">
        <v>6342.51</v>
      </c>
      <c r="S1205" s="8">
        <v>8562.39</v>
      </c>
      <c r="T1205" s="11">
        <f t="shared" si="338"/>
        <v>1.1416519999999999</v>
      </c>
      <c r="U1205" s="7" t="s">
        <v>3580</v>
      </c>
      <c r="V1205" s="7"/>
    </row>
    <row r="1206" spans="1:22" x14ac:dyDescent="0.25">
      <c r="A1206" s="7" t="s">
        <v>3581</v>
      </c>
      <c r="B1206" s="7" t="s">
        <v>3582</v>
      </c>
      <c r="C1206" s="7" t="s">
        <v>177</v>
      </c>
      <c r="D1206" s="7"/>
      <c r="E1206" s="7" t="s">
        <v>426</v>
      </c>
      <c r="F1206" s="8">
        <v>9000</v>
      </c>
      <c r="G1206" s="8">
        <v>10300</v>
      </c>
      <c r="H1206" s="9">
        <f>IF(OR(F1206="",F1206=0),"",MAX(F1206,IF(ISNUMBER('Нормы и нормо-часы'!K1207),ROUNDUP('Нормы и нормо-часы'!K1207/(1-$F$3),0),0)))</f>
        <v>9600</v>
      </c>
      <c r="I1206" s="9">
        <f>IF(OR(G1206="",G1206=0),"",MAX(G1206,IF(ISNUMBER('Нормы и нормо-часы'!L1207),ROUNDUP('Нормы и нормо-часы'!L1207/(1-$F$3),0),0)))</f>
        <v>11520</v>
      </c>
      <c r="J1206" s="10">
        <f t="shared" si="332"/>
        <v>6.6666666666666652E-2</v>
      </c>
      <c r="K1206" s="10">
        <f t="shared" si="333"/>
        <v>0.11844660194174761</v>
      </c>
      <c r="L1206" s="8">
        <v>5400</v>
      </c>
      <c r="M1206" s="8">
        <v>6180</v>
      </c>
      <c r="N1206" s="10">
        <f t="shared" si="334"/>
        <v>0.4375</v>
      </c>
      <c r="O1206" s="10">
        <f t="shared" si="335"/>
        <v>0.46354166666666669</v>
      </c>
      <c r="P1206" s="8">
        <f t="shared" si="336"/>
        <v>4200</v>
      </c>
      <c r="Q1206" s="8">
        <f t="shared" si="337"/>
        <v>5340</v>
      </c>
      <c r="R1206" s="8">
        <v>7604.03</v>
      </c>
      <c r="S1206" s="8">
        <v>10265.44</v>
      </c>
      <c r="T1206" s="11">
        <f t="shared" si="338"/>
        <v>1.1406044444444445</v>
      </c>
      <c r="U1206" s="7" t="s">
        <v>3583</v>
      </c>
      <c r="V1206" s="7"/>
    </row>
    <row r="1207" spans="1:22" x14ac:dyDescent="0.25">
      <c r="A1207" s="7" t="s">
        <v>3584</v>
      </c>
      <c r="B1207" s="7" t="s">
        <v>3585</v>
      </c>
      <c r="C1207" s="7" t="s">
        <v>177</v>
      </c>
      <c r="D1207" s="7"/>
      <c r="E1207" s="7" t="s">
        <v>426</v>
      </c>
      <c r="F1207" s="8">
        <v>11000</v>
      </c>
      <c r="G1207" s="8">
        <v>12600</v>
      </c>
      <c r="H1207" s="9">
        <f>IF(OR(F1207="",F1207=0),"",MAX(F1207,IF(ISNUMBER('Нормы и нормо-часы'!K1208),ROUNDUP('Нормы и нормо-часы'!K1208/(1-$F$3),0),0)))</f>
        <v>11200</v>
      </c>
      <c r="I1207" s="9">
        <f>IF(OR(G1207="",G1207=0),"",MAX(G1207,IF(ISNUMBER('Нормы и нормо-часы'!L1208),ROUNDUP('Нормы и нормо-часы'!L1208/(1-$F$3),0),0)))</f>
        <v>13440</v>
      </c>
      <c r="J1207" s="10">
        <f t="shared" si="332"/>
        <v>1.8181818181818077E-2</v>
      </c>
      <c r="K1207" s="10">
        <f t="shared" si="333"/>
        <v>6.6666666666666652E-2</v>
      </c>
      <c r="L1207" s="8">
        <v>6600</v>
      </c>
      <c r="M1207" s="8">
        <v>7560</v>
      </c>
      <c r="N1207" s="10">
        <f t="shared" si="334"/>
        <v>0.4107142857142857</v>
      </c>
      <c r="O1207" s="10">
        <f t="shared" si="335"/>
        <v>0.4375</v>
      </c>
      <c r="P1207" s="8">
        <f t="shared" si="336"/>
        <v>4600</v>
      </c>
      <c r="Q1207" s="8">
        <f t="shared" si="337"/>
        <v>5880</v>
      </c>
      <c r="R1207" s="8">
        <v>8072.38</v>
      </c>
      <c r="S1207" s="8">
        <v>10897.71</v>
      </c>
      <c r="T1207" s="11">
        <f t="shared" si="338"/>
        <v>0.99070090909090902</v>
      </c>
      <c r="U1207" s="7" t="s">
        <v>3583</v>
      </c>
      <c r="V1207" s="7"/>
    </row>
    <row r="1208" spans="1:22" x14ac:dyDescent="0.25">
      <c r="A1208" s="7" t="s">
        <v>3586</v>
      </c>
      <c r="B1208" s="7" t="s">
        <v>3587</v>
      </c>
      <c r="C1208" s="7" t="s">
        <v>177</v>
      </c>
      <c r="D1208" s="7"/>
      <c r="E1208" s="7" t="s">
        <v>426</v>
      </c>
      <c r="F1208" s="8">
        <v>7000</v>
      </c>
      <c r="G1208" s="8">
        <v>8000</v>
      </c>
      <c r="H1208" s="9">
        <f>IF(OR(F1208="",F1208=0),"",MAX(F1208,IF(ISNUMBER('Нормы и нормо-часы'!K1209),ROUNDUP('Нормы и нормо-часы'!K1209/(1-$F$3),0),0)))</f>
        <v>7200</v>
      </c>
      <c r="I1208" s="9">
        <f>IF(OR(G1208="",G1208=0),"",MAX(G1208,IF(ISNUMBER('Нормы и нормо-часы'!L1209),ROUNDUP('Нормы и нормо-часы'!L1209/(1-$F$3),0),0)))</f>
        <v>8640</v>
      </c>
      <c r="J1208" s="10">
        <f t="shared" si="332"/>
        <v>2.857142857142847E-2</v>
      </c>
      <c r="K1208" s="10">
        <f t="shared" si="333"/>
        <v>8.0000000000000071E-2</v>
      </c>
      <c r="L1208" s="8">
        <v>4200</v>
      </c>
      <c r="M1208" s="8">
        <v>4800</v>
      </c>
      <c r="N1208" s="10">
        <f t="shared" si="334"/>
        <v>0.41666666666666669</v>
      </c>
      <c r="O1208" s="10">
        <f t="shared" si="335"/>
        <v>0.44444444444444442</v>
      </c>
      <c r="P1208" s="8">
        <f t="shared" si="336"/>
        <v>3000</v>
      </c>
      <c r="Q1208" s="8">
        <f t="shared" si="337"/>
        <v>3840</v>
      </c>
      <c r="R1208" s="8">
        <v>6553.5</v>
      </c>
      <c r="S1208" s="8">
        <v>8847.23</v>
      </c>
      <c r="T1208" s="11">
        <f t="shared" si="338"/>
        <v>1.26389</v>
      </c>
      <c r="U1208" s="7" t="s">
        <v>3583</v>
      </c>
      <c r="V1208" s="7"/>
    </row>
    <row r="1209" spans="1:22" x14ac:dyDescent="0.25">
      <c r="A1209" s="7" t="s">
        <v>3588</v>
      </c>
      <c r="B1209" s="7" t="s">
        <v>3589</v>
      </c>
      <c r="C1209" s="7" t="s">
        <v>177</v>
      </c>
      <c r="D1209" s="7"/>
      <c r="E1209" s="7" t="s">
        <v>426</v>
      </c>
      <c r="F1209" s="8">
        <v>8500</v>
      </c>
      <c r="G1209" s="8">
        <v>9800</v>
      </c>
      <c r="H1209" s="9">
        <f>IF(OR(F1209="",F1209=0),"",MAX(F1209,IF(ISNUMBER('Нормы и нормо-часы'!K1210),ROUNDUP('Нормы и нормо-часы'!K1210/(1-$F$3),0),0)))</f>
        <v>8800</v>
      </c>
      <c r="I1209" s="9">
        <f>IF(OR(G1209="",G1209=0),"",MAX(G1209,IF(ISNUMBER('Нормы и нормо-часы'!L1210),ROUNDUP('Нормы и нормо-часы'!L1210/(1-$F$3),0),0)))</f>
        <v>10560</v>
      </c>
      <c r="J1209" s="10">
        <f t="shared" si="332"/>
        <v>3.529411764705892E-2</v>
      </c>
      <c r="K1209" s="10">
        <f t="shared" si="333"/>
        <v>7.7551020408163307E-2</v>
      </c>
      <c r="L1209" s="8">
        <v>5100</v>
      </c>
      <c r="M1209" s="8">
        <v>5880</v>
      </c>
      <c r="N1209" s="10">
        <f t="shared" si="334"/>
        <v>0.42045454545454547</v>
      </c>
      <c r="O1209" s="10">
        <f t="shared" si="335"/>
        <v>0.44318181818181818</v>
      </c>
      <c r="P1209" s="8">
        <f t="shared" si="336"/>
        <v>3700</v>
      </c>
      <c r="Q1209" s="8">
        <f t="shared" si="337"/>
        <v>4680</v>
      </c>
      <c r="R1209" s="8">
        <v>10604.87</v>
      </c>
      <c r="S1209" s="8">
        <v>14316.57</v>
      </c>
      <c r="T1209" s="11">
        <f t="shared" si="338"/>
        <v>1.6843023529411765</v>
      </c>
      <c r="U1209" s="7" t="s">
        <v>3590</v>
      </c>
      <c r="V1209" s="7"/>
    </row>
    <row r="1210" spans="1:22" x14ac:dyDescent="0.25">
      <c r="A1210" s="7" t="s">
        <v>3591</v>
      </c>
      <c r="B1210" s="7" t="s">
        <v>3592</v>
      </c>
      <c r="C1210" s="7" t="s">
        <v>177</v>
      </c>
      <c r="D1210" s="7"/>
      <c r="E1210" s="7" t="s">
        <v>426</v>
      </c>
      <c r="F1210" s="8">
        <v>10000</v>
      </c>
      <c r="G1210" s="8">
        <v>11500</v>
      </c>
      <c r="H1210" s="9">
        <f>IF(OR(F1210="",F1210=0),"",MAX(F1210,IF(ISNUMBER('Нормы и нормо-часы'!K1211),ROUNDUP('Нормы и нормо-часы'!K1211/(1-$F$3),0),0)))</f>
        <v>10400</v>
      </c>
      <c r="I1210" s="9">
        <f>IF(OR(G1210="",G1210=0),"",MAX(G1210,IF(ISNUMBER('Нормы и нормо-часы'!L1211),ROUNDUP('Нормы и нормо-часы'!L1211/(1-$F$3),0),0)))</f>
        <v>12480</v>
      </c>
      <c r="J1210" s="10">
        <f t="shared" si="332"/>
        <v>4.0000000000000036E-2</v>
      </c>
      <c r="K1210" s="10">
        <f t="shared" si="333"/>
        <v>8.5217391304347911E-2</v>
      </c>
      <c r="L1210" s="8">
        <v>6000</v>
      </c>
      <c r="M1210" s="8">
        <v>6900</v>
      </c>
      <c r="N1210" s="10">
        <f t="shared" si="334"/>
        <v>0.42307692307692307</v>
      </c>
      <c r="O1210" s="10">
        <f t="shared" si="335"/>
        <v>0.44711538461538464</v>
      </c>
      <c r="P1210" s="8">
        <f t="shared" si="336"/>
        <v>4400</v>
      </c>
      <c r="Q1210" s="8">
        <f t="shared" si="337"/>
        <v>5580</v>
      </c>
      <c r="R1210" s="8">
        <v>12276.25</v>
      </c>
      <c r="S1210" s="8">
        <v>16572.939999999999</v>
      </c>
      <c r="T1210" s="11">
        <f t="shared" si="338"/>
        <v>1.6572939999999998</v>
      </c>
      <c r="U1210" s="7" t="s">
        <v>3590</v>
      </c>
      <c r="V1210" s="7"/>
    </row>
    <row r="1211" spans="1:22" x14ac:dyDescent="0.25">
      <c r="A1211" s="7" t="s">
        <v>3593</v>
      </c>
      <c r="B1211" s="7" t="s">
        <v>3594</v>
      </c>
      <c r="C1211" s="7" t="s">
        <v>177</v>
      </c>
      <c r="D1211" s="7"/>
      <c r="E1211" s="7" t="s">
        <v>426</v>
      </c>
      <c r="F1211" s="8">
        <v>5500</v>
      </c>
      <c r="G1211" s="8">
        <v>6300</v>
      </c>
      <c r="H1211" s="9">
        <f>IF(OR(F1211="",F1211=0),"",MAX(F1211,IF(ISNUMBER('Нормы и нормо-часы'!K1212),ROUNDUP('Нормы и нормо-часы'!K1212/(1-$F$3),0),0)))</f>
        <v>5600</v>
      </c>
      <c r="I1211" s="9">
        <f>IF(OR(G1211="",G1211=0),"",MAX(G1211,IF(ISNUMBER('Нормы и нормо-часы'!L1212),ROUNDUP('Нормы и нормо-часы'!L1212/(1-$F$3),0),0)))</f>
        <v>6720</v>
      </c>
      <c r="J1211" s="10">
        <f t="shared" si="332"/>
        <v>1.8181818181818077E-2</v>
      </c>
      <c r="K1211" s="10">
        <f t="shared" si="333"/>
        <v>6.6666666666666652E-2</v>
      </c>
      <c r="L1211" s="8">
        <v>3300</v>
      </c>
      <c r="M1211" s="8">
        <v>3780</v>
      </c>
      <c r="N1211" s="10">
        <f t="shared" si="334"/>
        <v>0.4107142857142857</v>
      </c>
      <c r="O1211" s="10">
        <f t="shared" si="335"/>
        <v>0.4375</v>
      </c>
      <c r="P1211" s="8">
        <f t="shared" si="336"/>
        <v>2300</v>
      </c>
      <c r="Q1211" s="8">
        <f t="shared" si="337"/>
        <v>2940</v>
      </c>
      <c r="R1211" s="8">
        <v>5467.56</v>
      </c>
      <c r="S1211" s="8">
        <v>7381.21</v>
      </c>
      <c r="T1211" s="11">
        <f t="shared" si="338"/>
        <v>1.3420381818181819</v>
      </c>
      <c r="U1211" s="7" t="s">
        <v>3583</v>
      </c>
      <c r="V1211" s="7"/>
    </row>
    <row r="1212" spans="1:22" x14ac:dyDescent="0.25">
      <c r="A1212" s="7" t="s">
        <v>3595</v>
      </c>
      <c r="B1212" s="7" t="s">
        <v>3596</v>
      </c>
      <c r="C1212" s="7" t="s">
        <v>177</v>
      </c>
      <c r="D1212" s="7"/>
      <c r="E1212" s="7" t="s">
        <v>426</v>
      </c>
      <c r="F1212" s="8">
        <v>6500</v>
      </c>
      <c r="G1212" s="8">
        <v>7500</v>
      </c>
      <c r="H1212" s="9">
        <f>IF(OR(F1212="",F1212=0),"",MAX(F1212,IF(ISNUMBER('Нормы и нормо-часы'!K1213),ROUNDUP('Нормы и нормо-часы'!K1213/(1-$F$3),0),0)))</f>
        <v>6500</v>
      </c>
      <c r="I1212" s="9">
        <f>IF(OR(G1212="",G1212=0),"",MAX(G1212,IF(ISNUMBER('Нормы и нормо-часы'!L1213),ROUNDUP('Нормы и нормо-часы'!L1213/(1-$F$3),0),0)))</f>
        <v>7680</v>
      </c>
      <c r="J1212" s="10">
        <f t="shared" si="332"/>
        <v>0</v>
      </c>
      <c r="K1212" s="10">
        <f t="shared" si="333"/>
        <v>2.4000000000000021E-2</v>
      </c>
      <c r="L1212" s="8">
        <v>3900</v>
      </c>
      <c r="M1212" s="8">
        <v>4500</v>
      </c>
      <c r="N1212" s="10">
        <f t="shared" si="334"/>
        <v>0.4</v>
      </c>
      <c r="O1212" s="10">
        <f t="shared" si="335"/>
        <v>0.4140625</v>
      </c>
      <c r="P1212" s="8">
        <f t="shared" si="336"/>
        <v>2600</v>
      </c>
      <c r="Q1212" s="8">
        <f t="shared" si="337"/>
        <v>3180</v>
      </c>
      <c r="R1212" s="8">
        <v>6289.38</v>
      </c>
      <c r="S1212" s="8">
        <v>8490.66</v>
      </c>
      <c r="T1212" s="11">
        <f t="shared" si="338"/>
        <v>1.3062553846153846</v>
      </c>
      <c r="U1212" s="7" t="s">
        <v>3597</v>
      </c>
      <c r="V1212" s="7"/>
    </row>
    <row r="1213" spans="1:22" x14ac:dyDescent="0.25">
      <c r="A1213" s="7" t="s">
        <v>3598</v>
      </c>
      <c r="B1213" s="7" t="s">
        <v>3599</v>
      </c>
      <c r="C1213" s="7" t="s">
        <v>177</v>
      </c>
      <c r="D1213" s="7"/>
      <c r="E1213" s="7" t="s">
        <v>426</v>
      </c>
      <c r="F1213" s="8">
        <v>8000</v>
      </c>
      <c r="G1213" s="8">
        <v>9200</v>
      </c>
      <c r="H1213" s="9">
        <f>IF(OR(F1213="",F1213=0),"",MAX(F1213,IF(ISNUMBER('Нормы и нормо-часы'!K1214),ROUNDUP('Нормы и нормо-часы'!K1214/(1-$F$3),0),0)))</f>
        <v>8000</v>
      </c>
      <c r="I1213" s="9">
        <f>IF(OR(G1213="",G1213=0),"",MAX(G1213,IF(ISNUMBER('Нормы и нормо-часы'!L1214),ROUNDUP('Нормы и нормо-часы'!L1214/(1-$F$3),0),0)))</f>
        <v>9600</v>
      </c>
      <c r="J1213" s="10">
        <f t="shared" si="332"/>
        <v>0</v>
      </c>
      <c r="K1213" s="10">
        <f t="shared" si="333"/>
        <v>4.3478260869565188E-2</v>
      </c>
      <c r="L1213" s="8">
        <v>4800</v>
      </c>
      <c r="M1213" s="8">
        <v>5520</v>
      </c>
      <c r="N1213" s="10">
        <f t="shared" si="334"/>
        <v>0.4</v>
      </c>
      <c r="O1213" s="10">
        <f t="shared" si="335"/>
        <v>0.42499999999999999</v>
      </c>
      <c r="P1213" s="8">
        <f t="shared" si="336"/>
        <v>3200</v>
      </c>
      <c r="Q1213" s="8">
        <f t="shared" si="337"/>
        <v>4080</v>
      </c>
      <c r="R1213" s="8">
        <v>7704.57</v>
      </c>
      <c r="S1213" s="8">
        <v>10401.17</v>
      </c>
      <c r="T1213" s="11">
        <f t="shared" si="338"/>
        <v>1.3001462500000001</v>
      </c>
      <c r="U1213" s="7" t="s">
        <v>3597</v>
      </c>
      <c r="V1213" s="7"/>
    </row>
    <row r="1214" spans="1:22" x14ac:dyDescent="0.25">
      <c r="A1214" s="7" t="s">
        <v>3600</v>
      </c>
      <c r="B1214" s="7" t="s">
        <v>3601</v>
      </c>
      <c r="C1214" s="7" t="s">
        <v>177</v>
      </c>
      <c r="D1214" s="7"/>
      <c r="E1214" s="7" t="s">
        <v>426</v>
      </c>
      <c r="F1214" s="8">
        <v>4500</v>
      </c>
      <c r="G1214" s="8">
        <v>5200</v>
      </c>
      <c r="H1214" s="9">
        <f>IF(OR(F1214="",F1214=0),"",MAX(F1214,IF(ISNUMBER('Нормы и нормо-часы'!K1215),ROUNDUP('Нормы и нормо-часы'!K1215/(1-$F$3),0),0)))</f>
        <v>4800</v>
      </c>
      <c r="I1214" s="9">
        <f>IF(OR(G1214="",G1214=0),"",MAX(G1214,IF(ISNUMBER('Нормы и нормо-часы'!L1215),ROUNDUP('Нормы и нормо-часы'!L1215/(1-$F$3),0),0)))</f>
        <v>5760</v>
      </c>
      <c r="J1214" s="10">
        <f t="shared" si="332"/>
        <v>6.6666666666666652E-2</v>
      </c>
      <c r="K1214" s="10">
        <f t="shared" si="333"/>
        <v>0.10769230769230775</v>
      </c>
      <c r="L1214" s="8">
        <v>2700</v>
      </c>
      <c r="M1214" s="8">
        <v>3120</v>
      </c>
      <c r="N1214" s="10">
        <f t="shared" si="334"/>
        <v>0.4375</v>
      </c>
      <c r="O1214" s="10">
        <f t="shared" si="335"/>
        <v>0.45833333333333331</v>
      </c>
      <c r="P1214" s="8">
        <f t="shared" si="336"/>
        <v>2100</v>
      </c>
      <c r="Q1214" s="8">
        <f t="shared" si="337"/>
        <v>2640</v>
      </c>
      <c r="R1214" s="8">
        <v>4840.38</v>
      </c>
      <c r="S1214" s="8">
        <v>6534.51</v>
      </c>
      <c r="T1214" s="11">
        <f t="shared" si="338"/>
        <v>1.4521133333333334</v>
      </c>
      <c r="U1214" s="7" t="s">
        <v>3602</v>
      </c>
      <c r="V1214" s="7"/>
    </row>
    <row r="1215" spans="1:22" x14ac:dyDescent="0.25">
      <c r="A1215" s="7" t="s">
        <v>3603</v>
      </c>
      <c r="B1215" s="7" t="s">
        <v>3604</v>
      </c>
      <c r="C1215" s="7" t="s">
        <v>177</v>
      </c>
      <c r="D1215" s="7"/>
      <c r="E1215" s="7" t="s">
        <v>426</v>
      </c>
      <c r="F1215" s="8">
        <v>5500</v>
      </c>
      <c r="G1215" s="8">
        <v>6300</v>
      </c>
      <c r="H1215" s="9">
        <f>IF(OR(F1215="",F1215=0),"",MAX(F1215,IF(ISNUMBER('Нормы и нормо-часы'!K1216),ROUNDUP('Нормы и нормо-часы'!K1216/(1-$F$3),0),0)))</f>
        <v>5600</v>
      </c>
      <c r="I1215" s="9">
        <f>IF(OR(G1215="",G1215=0),"",MAX(G1215,IF(ISNUMBER('Нормы и нормо-часы'!L1216),ROUNDUP('Нормы и нормо-часы'!L1216/(1-$F$3),0),0)))</f>
        <v>6720</v>
      </c>
      <c r="J1215" s="10">
        <f t="shared" si="332"/>
        <v>1.8181818181818077E-2</v>
      </c>
      <c r="K1215" s="10">
        <f t="shared" si="333"/>
        <v>6.6666666666666652E-2</v>
      </c>
      <c r="L1215" s="8">
        <v>3300</v>
      </c>
      <c r="M1215" s="8">
        <v>3780</v>
      </c>
      <c r="N1215" s="10">
        <f t="shared" si="334"/>
        <v>0.4107142857142857</v>
      </c>
      <c r="O1215" s="10">
        <f t="shared" si="335"/>
        <v>0.4375</v>
      </c>
      <c r="P1215" s="8">
        <f t="shared" si="336"/>
        <v>2300</v>
      </c>
      <c r="Q1215" s="8">
        <f t="shared" si="337"/>
        <v>2940</v>
      </c>
      <c r="R1215" s="8">
        <v>6616.63</v>
      </c>
      <c r="S1215" s="8">
        <v>8932.4500000000007</v>
      </c>
      <c r="T1215" s="11">
        <f t="shared" si="338"/>
        <v>1.6240818181818184</v>
      </c>
      <c r="U1215" s="7" t="s">
        <v>3605</v>
      </c>
      <c r="V1215" s="7"/>
    </row>
    <row r="1216" spans="1:22" x14ac:dyDescent="0.25">
      <c r="A1216" s="7" t="s">
        <v>3606</v>
      </c>
      <c r="B1216" s="7" t="s">
        <v>3607</v>
      </c>
      <c r="C1216" s="7" t="s">
        <v>177</v>
      </c>
      <c r="D1216" s="7"/>
      <c r="E1216" s="7" t="s">
        <v>426</v>
      </c>
      <c r="F1216" s="8">
        <v>6500</v>
      </c>
      <c r="G1216" s="8">
        <v>7500</v>
      </c>
      <c r="H1216" s="9">
        <f>IF(OR(F1216="",F1216=0),"",MAX(F1216,IF(ISNUMBER('Нормы и нормо-часы'!K1217),ROUNDUP('Нормы и нормо-часы'!K1217/(1-$F$3),0),0)))</f>
        <v>7200</v>
      </c>
      <c r="I1216" s="9">
        <f>IF(OR(G1216="",G1216=0),"",MAX(G1216,IF(ISNUMBER('Нормы и нормо-часы'!L1217),ROUNDUP('Нормы и нормо-часы'!L1217/(1-$F$3),0),0)))</f>
        <v>8640</v>
      </c>
      <c r="J1216" s="10">
        <f t="shared" si="332"/>
        <v>0.10769230769230775</v>
      </c>
      <c r="K1216" s="10">
        <f t="shared" si="333"/>
        <v>0.15199999999999991</v>
      </c>
      <c r="L1216" s="8">
        <v>3900</v>
      </c>
      <c r="M1216" s="8">
        <v>4500</v>
      </c>
      <c r="N1216" s="10">
        <f t="shared" si="334"/>
        <v>0.45833333333333331</v>
      </c>
      <c r="O1216" s="10">
        <f t="shared" si="335"/>
        <v>0.47916666666666669</v>
      </c>
      <c r="P1216" s="8">
        <f t="shared" si="336"/>
        <v>3300</v>
      </c>
      <c r="Q1216" s="8">
        <f t="shared" si="337"/>
        <v>4140</v>
      </c>
      <c r="R1216" s="8">
        <v>8570.02</v>
      </c>
      <c r="S1216" s="8">
        <v>11569.53</v>
      </c>
      <c r="T1216" s="11">
        <f t="shared" si="338"/>
        <v>1.7799276923076923</v>
      </c>
      <c r="U1216" s="7" t="s">
        <v>3605</v>
      </c>
      <c r="V1216" s="7"/>
    </row>
    <row r="1217" spans="1:22" x14ac:dyDescent="0.25">
      <c r="A1217" s="7" t="s">
        <v>3608</v>
      </c>
      <c r="B1217" s="7" t="s">
        <v>3609</v>
      </c>
      <c r="C1217" s="7" t="s">
        <v>177</v>
      </c>
      <c r="D1217" s="7"/>
      <c r="E1217" s="7" t="s">
        <v>410</v>
      </c>
      <c r="F1217" s="8">
        <v>4500</v>
      </c>
      <c r="G1217" s="8">
        <v>5200</v>
      </c>
      <c r="H1217" s="9">
        <f>IF(OR(F1217="",F1217=0),"",MAX(F1217,IF(ISNUMBER('Нормы и нормо-часы'!K1218),ROUNDUP('Нормы и нормо-часы'!K1218/(1-$F$3),0),0)))</f>
        <v>4500</v>
      </c>
      <c r="I1217" s="9">
        <f>IF(OR(G1217="",G1217=0),"",MAX(G1217,IF(ISNUMBER('Нормы и нормо-часы'!L1218),ROUNDUP('Нормы и нормо-часы'!L1218/(1-$F$3),0),0)))</f>
        <v>5200</v>
      </c>
      <c r="J1217" s="10">
        <f t="shared" si="332"/>
        <v>0</v>
      </c>
      <c r="K1217" s="10">
        <f t="shared" si="333"/>
        <v>0</v>
      </c>
      <c r="L1217" s="8">
        <v>2790</v>
      </c>
      <c r="M1217" s="8">
        <v>3224</v>
      </c>
      <c r="N1217" s="10">
        <f t="shared" si="334"/>
        <v>0.38</v>
      </c>
      <c r="O1217" s="10">
        <f t="shared" si="335"/>
        <v>0.38</v>
      </c>
      <c r="P1217" s="8">
        <f t="shared" si="336"/>
        <v>1710</v>
      </c>
      <c r="Q1217" s="8">
        <f t="shared" si="337"/>
        <v>1976</v>
      </c>
      <c r="R1217" s="8">
        <v>4419.45</v>
      </c>
      <c r="S1217" s="8">
        <v>5966.26</v>
      </c>
      <c r="T1217" s="11">
        <f t="shared" si="338"/>
        <v>1.3258355555555557</v>
      </c>
      <c r="U1217" s="7" t="s">
        <v>3610</v>
      </c>
      <c r="V1217" s="7"/>
    </row>
    <row r="1218" spans="1:22" x14ac:dyDescent="0.25">
      <c r="A1218" s="7" t="s">
        <v>3611</v>
      </c>
      <c r="B1218" s="7" t="s">
        <v>3612</v>
      </c>
      <c r="C1218" s="7" t="s">
        <v>177</v>
      </c>
      <c r="D1218" s="7"/>
      <c r="E1218" s="7" t="s">
        <v>410</v>
      </c>
      <c r="F1218" s="8">
        <v>8000</v>
      </c>
      <c r="G1218" s="8">
        <v>9200</v>
      </c>
      <c r="H1218" s="9">
        <f>IF(OR(F1218="",F1218=0),"",MAX(F1218,IF(ISNUMBER('Нормы и нормо-часы'!K1219),ROUNDUP('Нормы и нормо-часы'!K1219/(1-$F$3),0),0)))</f>
        <v>8000</v>
      </c>
      <c r="I1218" s="9">
        <f>IF(OR(G1218="",G1218=0),"",MAX(G1218,IF(ISNUMBER('Нормы и нормо-часы'!L1219),ROUNDUP('Нормы и нормо-часы'!L1219/(1-$F$3),0),0)))</f>
        <v>9200</v>
      </c>
      <c r="J1218" s="10">
        <f t="shared" si="332"/>
        <v>0</v>
      </c>
      <c r="K1218" s="10">
        <f t="shared" si="333"/>
        <v>0</v>
      </c>
      <c r="L1218" s="8">
        <v>4960</v>
      </c>
      <c r="M1218" s="8">
        <v>5704</v>
      </c>
      <c r="N1218" s="10">
        <f t="shared" si="334"/>
        <v>0.38</v>
      </c>
      <c r="O1218" s="10">
        <f t="shared" si="335"/>
        <v>0.38</v>
      </c>
      <c r="P1218" s="8">
        <f t="shared" si="336"/>
        <v>3040</v>
      </c>
      <c r="Q1218" s="8">
        <f t="shared" si="337"/>
        <v>3496</v>
      </c>
      <c r="R1218" s="8">
        <v>8213.27</v>
      </c>
      <c r="S1218" s="8">
        <v>11087.91</v>
      </c>
      <c r="T1218" s="11">
        <f t="shared" si="338"/>
        <v>1.3859887499999999</v>
      </c>
      <c r="U1218" s="7" t="s">
        <v>3613</v>
      </c>
      <c r="V1218" s="7" t="s">
        <v>3614</v>
      </c>
    </row>
    <row r="1219" spans="1:22" x14ac:dyDescent="0.25">
      <c r="A1219" s="7" t="s">
        <v>3615</v>
      </c>
      <c r="B1219" s="7" t="s">
        <v>3616</v>
      </c>
      <c r="C1219" s="7" t="s">
        <v>177</v>
      </c>
      <c r="D1219" s="7"/>
      <c r="E1219" s="7" t="s">
        <v>410</v>
      </c>
      <c r="F1219" s="8">
        <v>11000</v>
      </c>
      <c r="G1219" s="8">
        <v>12600</v>
      </c>
      <c r="H1219" s="9">
        <f>IF(OR(F1219="",F1219=0),"",MAX(F1219,IF(ISNUMBER('Нормы и нормо-часы'!K1220),ROUNDUP('Нормы и нормо-часы'!K1220/(1-$F$3),0),0)))</f>
        <v>11000</v>
      </c>
      <c r="I1219" s="9">
        <f>IF(OR(G1219="",G1219=0),"",MAX(G1219,IF(ISNUMBER('Нормы и нормо-часы'!L1220),ROUNDUP('Нормы и нормо-часы'!L1220/(1-$F$3),0),0)))</f>
        <v>12600</v>
      </c>
      <c r="J1219" s="10">
        <f t="shared" si="332"/>
        <v>0</v>
      </c>
      <c r="K1219" s="10">
        <f t="shared" si="333"/>
        <v>0</v>
      </c>
      <c r="L1219" s="8">
        <v>6820</v>
      </c>
      <c r="M1219" s="8">
        <v>7812</v>
      </c>
      <c r="N1219" s="10">
        <f t="shared" si="334"/>
        <v>0.38</v>
      </c>
      <c r="O1219" s="10">
        <f t="shared" si="335"/>
        <v>0.38</v>
      </c>
      <c r="P1219" s="8">
        <f t="shared" si="336"/>
        <v>4180</v>
      </c>
      <c r="Q1219" s="8">
        <f t="shared" si="337"/>
        <v>4788</v>
      </c>
      <c r="R1219" s="8">
        <v>9768.2800000000007</v>
      </c>
      <c r="S1219" s="8">
        <v>13187.18</v>
      </c>
      <c r="T1219" s="11">
        <f t="shared" si="338"/>
        <v>1.1988345454545455</v>
      </c>
      <c r="U1219" s="7" t="s">
        <v>3617</v>
      </c>
      <c r="V1219" s="7"/>
    </row>
    <row r="1220" spans="1:22" x14ac:dyDescent="0.25">
      <c r="A1220" s="7" t="s">
        <v>3618</v>
      </c>
      <c r="B1220" s="7" t="s">
        <v>3619</v>
      </c>
      <c r="C1220" s="7" t="s">
        <v>177</v>
      </c>
      <c r="D1220" s="7"/>
      <c r="E1220" s="7" t="s">
        <v>410</v>
      </c>
      <c r="F1220" s="8">
        <v>14000</v>
      </c>
      <c r="G1220" s="8">
        <v>16000</v>
      </c>
      <c r="H1220" s="9">
        <f>IF(OR(F1220="",F1220=0),"",MAX(F1220,IF(ISNUMBER('Нормы и нормо-часы'!K1221),ROUNDUP('Нормы и нормо-часы'!K1221/(1-$F$3),0),0)))</f>
        <v>14000</v>
      </c>
      <c r="I1220" s="9">
        <f>IF(OR(G1220="",G1220=0),"",MAX(G1220,IF(ISNUMBER('Нормы и нормо-часы'!L1221),ROUNDUP('Нормы и нормо-часы'!L1221/(1-$F$3),0),0)))</f>
        <v>16000</v>
      </c>
      <c r="J1220" s="10">
        <f t="shared" si="332"/>
        <v>0</v>
      </c>
      <c r="K1220" s="10">
        <f t="shared" si="333"/>
        <v>0</v>
      </c>
      <c r="L1220" s="8">
        <v>8680</v>
      </c>
      <c r="M1220" s="8">
        <v>9920</v>
      </c>
      <c r="N1220" s="10">
        <f t="shared" si="334"/>
        <v>0.38</v>
      </c>
      <c r="O1220" s="10">
        <f t="shared" si="335"/>
        <v>0.38</v>
      </c>
      <c r="P1220" s="8">
        <f t="shared" si="336"/>
        <v>5320</v>
      </c>
      <c r="Q1220" s="8">
        <f t="shared" si="337"/>
        <v>6080</v>
      </c>
      <c r="R1220" s="8">
        <v>12027.91</v>
      </c>
      <c r="S1220" s="8">
        <v>16237.68</v>
      </c>
      <c r="T1220" s="11">
        <f t="shared" si="338"/>
        <v>1.1598342857142858</v>
      </c>
      <c r="U1220" s="7" t="s">
        <v>3617</v>
      </c>
      <c r="V1220" s="7"/>
    </row>
    <row r="1221" spans="1:22" x14ac:dyDescent="0.25">
      <c r="A1221" s="7" t="s">
        <v>3620</v>
      </c>
      <c r="B1221" s="7" t="s">
        <v>3621</v>
      </c>
      <c r="C1221" s="7" t="s">
        <v>177</v>
      </c>
      <c r="D1221" s="7"/>
      <c r="E1221" s="7" t="s">
        <v>410</v>
      </c>
      <c r="F1221" s="8">
        <v>17000</v>
      </c>
      <c r="G1221" s="8">
        <v>19500</v>
      </c>
      <c r="H1221" s="9">
        <f>IF(OR(F1221="",F1221=0),"",MAX(F1221,IF(ISNUMBER('Нормы и нормо-часы'!K1222),ROUNDUP('Нормы и нормо-часы'!K1222/(1-$F$3),0),0)))</f>
        <v>17000</v>
      </c>
      <c r="I1221" s="9">
        <f>IF(OR(G1221="",G1221=0),"",MAX(G1221,IF(ISNUMBER('Нормы и нормо-часы'!L1222),ROUNDUP('Нормы и нормо-часы'!L1222/(1-$F$3),0),0)))</f>
        <v>19500</v>
      </c>
      <c r="J1221" s="10">
        <f t="shared" si="332"/>
        <v>0</v>
      </c>
      <c r="K1221" s="10">
        <f t="shared" si="333"/>
        <v>0</v>
      </c>
      <c r="L1221" s="8">
        <v>10540</v>
      </c>
      <c r="M1221" s="8">
        <v>12090</v>
      </c>
      <c r="N1221" s="10">
        <f t="shared" si="334"/>
        <v>0.38</v>
      </c>
      <c r="O1221" s="10">
        <f t="shared" si="335"/>
        <v>0.38</v>
      </c>
      <c r="P1221" s="8">
        <f t="shared" si="336"/>
        <v>6460</v>
      </c>
      <c r="Q1221" s="8">
        <f t="shared" si="337"/>
        <v>7410</v>
      </c>
      <c r="R1221" s="8">
        <v>13522.99</v>
      </c>
      <c r="S1221" s="8">
        <v>18256.04</v>
      </c>
      <c r="T1221" s="11">
        <f t="shared" si="338"/>
        <v>1.0738847058823531</v>
      </c>
      <c r="U1221" s="7" t="s">
        <v>3617</v>
      </c>
      <c r="V1221" s="7"/>
    </row>
    <row r="1222" spans="1:22" x14ac:dyDescent="0.25">
      <c r="A1222" s="7" t="s">
        <v>3622</v>
      </c>
      <c r="B1222" s="7" t="s">
        <v>3623</v>
      </c>
      <c r="C1222" s="7" t="s">
        <v>177</v>
      </c>
      <c r="D1222" s="7"/>
      <c r="E1222" s="7" t="s">
        <v>410</v>
      </c>
      <c r="F1222" s="8">
        <v>1500</v>
      </c>
      <c r="G1222" s="8">
        <v>1750</v>
      </c>
      <c r="H1222" s="9">
        <f>IF(OR(F1222="",F1222=0),"",MAX(F1222,IF(ISNUMBER('Нормы и нормо-часы'!K1223),ROUNDUP('Нормы и нормо-часы'!K1223/(1-$F$3),0),0)))</f>
        <v>1500</v>
      </c>
      <c r="I1222" s="9">
        <f>IF(OR(G1222="",G1222=0),"",MAX(G1222,IF(ISNUMBER('Нормы и нормо-часы'!L1223),ROUNDUP('Нормы и нормо-часы'!L1223/(1-$F$3),0),0)))</f>
        <v>1750</v>
      </c>
      <c r="J1222" s="10">
        <f t="shared" si="332"/>
        <v>0</v>
      </c>
      <c r="K1222" s="10">
        <f t="shared" si="333"/>
        <v>0</v>
      </c>
      <c r="L1222" s="8">
        <v>930</v>
      </c>
      <c r="M1222" s="8">
        <v>1085</v>
      </c>
      <c r="N1222" s="10">
        <f t="shared" si="334"/>
        <v>0.38</v>
      </c>
      <c r="O1222" s="10">
        <f t="shared" si="335"/>
        <v>0.38</v>
      </c>
      <c r="P1222" s="8">
        <f t="shared" si="336"/>
        <v>570</v>
      </c>
      <c r="Q1222" s="8">
        <f t="shared" si="337"/>
        <v>665</v>
      </c>
      <c r="R1222" s="8">
        <v>1556.23</v>
      </c>
      <c r="S1222" s="8">
        <v>2100.91</v>
      </c>
      <c r="T1222" s="11">
        <f t="shared" si="338"/>
        <v>1.4006066666666666</v>
      </c>
      <c r="U1222" s="7" t="s">
        <v>3624</v>
      </c>
      <c r="V1222" s="7"/>
    </row>
    <row r="1223" spans="1:22" x14ac:dyDescent="0.25">
      <c r="A1223" s="7" t="s">
        <v>3625</v>
      </c>
      <c r="B1223" s="7" t="s">
        <v>3626</v>
      </c>
      <c r="C1223" s="7" t="s">
        <v>177</v>
      </c>
      <c r="D1223" s="7"/>
      <c r="E1223" s="7" t="s">
        <v>410</v>
      </c>
      <c r="F1223" s="8">
        <v>2500</v>
      </c>
      <c r="G1223" s="8">
        <v>2900</v>
      </c>
      <c r="H1223" s="9">
        <f>IF(OR(F1223="",F1223=0),"",MAX(F1223,IF(ISNUMBER('Нормы и нормо-часы'!K1224),ROUNDUP('Нормы и нормо-часы'!K1224/(1-$F$3),0),0)))</f>
        <v>2500</v>
      </c>
      <c r="I1223" s="9">
        <f>IF(OR(G1223="",G1223=0),"",MAX(G1223,IF(ISNUMBER('Нормы и нормо-часы'!L1224),ROUNDUP('Нормы и нормо-часы'!L1224/(1-$F$3),0),0)))</f>
        <v>2900</v>
      </c>
      <c r="J1223" s="10">
        <f t="shared" si="332"/>
        <v>0</v>
      </c>
      <c r="K1223" s="10">
        <f t="shared" si="333"/>
        <v>0</v>
      </c>
      <c r="L1223" s="8">
        <v>1550</v>
      </c>
      <c r="M1223" s="8">
        <v>1798</v>
      </c>
      <c r="N1223" s="10">
        <f t="shared" si="334"/>
        <v>0.38</v>
      </c>
      <c r="O1223" s="10">
        <f t="shared" si="335"/>
        <v>0.38</v>
      </c>
      <c r="P1223" s="8">
        <f t="shared" si="336"/>
        <v>950</v>
      </c>
      <c r="Q1223" s="8">
        <f t="shared" si="337"/>
        <v>1102</v>
      </c>
      <c r="R1223" s="8">
        <v>1871.63</v>
      </c>
      <c r="S1223" s="8">
        <v>2526.6999999999998</v>
      </c>
      <c r="T1223" s="11">
        <f t="shared" si="338"/>
        <v>1.01068</v>
      </c>
      <c r="U1223" s="7" t="s">
        <v>3627</v>
      </c>
      <c r="V1223" s="7"/>
    </row>
    <row r="1224" spans="1:22" x14ac:dyDescent="0.25">
      <c r="A1224" s="7" t="s">
        <v>3628</v>
      </c>
      <c r="B1224" s="7" t="s">
        <v>3629</v>
      </c>
      <c r="C1224" s="7" t="s">
        <v>177</v>
      </c>
      <c r="D1224" s="7"/>
      <c r="E1224" s="7" t="s">
        <v>410</v>
      </c>
      <c r="F1224" s="8">
        <v>900</v>
      </c>
      <c r="G1224" s="8">
        <v>1050</v>
      </c>
      <c r="H1224" s="9">
        <f>IF(OR(F1224="",F1224=0),"",MAX(F1224,IF(ISNUMBER('Нормы и нормо-часы'!K1225),ROUNDUP('Нормы и нормо-часы'!K1225/(1-$F$3),0),0)))</f>
        <v>900</v>
      </c>
      <c r="I1224" s="9">
        <f>IF(OR(G1224="",G1224=0),"",MAX(G1224,IF(ISNUMBER('Нормы и нормо-часы'!L1225),ROUNDUP('Нормы и нормо-часы'!L1225/(1-$F$3),0),0)))</f>
        <v>1050</v>
      </c>
      <c r="J1224" s="10">
        <f t="shared" si="332"/>
        <v>0</v>
      </c>
      <c r="K1224" s="10">
        <f t="shared" si="333"/>
        <v>0</v>
      </c>
      <c r="L1224" s="8">
        <v>558</v>
      </c>
      <c r="M1224" s="8">
        <v>651</v>
      </c>
      <c r="N1224" s="10">
        <f t="shared" si="334"/>
        <v>0.38</v>
      </c>
      <c r="O1224" s="10">
        <f t="shared" si="335"/>
        <v>0.38</v>
      </c>
      <c r="P1224" s="8">
        <f t="shared" si="336"/>
        <v>342</v>
      </c>
      <c r="Q1224" s="8">
        <f t="shared" si="337"/>
        <v>399</v>
      </c>
      <c r="R1224" s="8">
        <v>1024.3599999999999</v>
      </c>
      <c r="S1224" s="8">
        <v>1382.89</v>
      </c>
      <c r="T1224" s="11">
        <f t="shared" si="338"/>
        <v>1.5365444444444445</v>
      </c>
      <c r="U1224" s="7" t="s">
        <v>3630</v>
      </c>
      <c r="V1224" s="7"/>
    </row>
    <row r="1225" spans="1:22" x14ac:dyDescent="0.25">
      <c r="A1225" s="7" t="s">
        <v>3631</v>
      </c>
      <c r="B1225" s="7" t="s">
        <v>3632</v>
      </c>
      <c r="C1225" s="7" t="s">
        <v>177</v>
      </c>
      <c r="D1225" s="7"/>
      <c r="E1225" s="7" t="s">
        <v>410</v>
      </c>
      <c r="F1225" s="8">
        <v>500</v>
      </c>
      <c r="G1225" s="8">
        <v>600</v>
      </c>
      <c r="H1225" s="9">
        <f>IF(OR(F1225="",F1225=0),"",MAX(F1225,IF(ISNUMBER('Нормы и нормо-часы'!K1226),ROUNDUP('Нормы и нормо-часы'!K1226/(1-$F$3),0),0)))</f>
        <v>500</v>
      </c>
      <c r="I1225" s="9">
        <f>IF(OR(G1225="",G1225=0),"",MAX(G1225,IF(ISNUMBER('Нормы и нормо-часы'!L1226),ROUNDUP('Нормы и нормо-часы'!L1226/(1-$F$3),0),0)))</f>
        <v>600</v>
      </c>
      <c r="J1225" s="10">
        <f t="shared" si="332"/>
        <v>0</v>
      </c>
      <c r="K1225" s="10">
        <f t="shared" si="333"/>
        <v>0</v>
      </c>
      <c r="L1225" s="8">
        <v>300</v>
      </c>
      <c r="M1225" s="8">
        <v>360</v>
      </c>
      <c r="N1225" s="10">
        <f t="shared" si="334"/>
        <v>0.4</v>
      </c>
      <c r="O1225" s="10">
        <f t="shared" si="335"/>
        <v>0.4</v>
      </c>
      <c r="P1225" s="8">
        <f t="shared" si="336"/>
        <v>200</v>
      </c>
      <c r="Q1225" s="8">
        <f t="shared" si="337"/>
        <v>240</v>
      </c>
      <c r="R1225" s="8">
        <v>648.63</v>
      </c>
      <c r="S1225" s="8">
        <v>875.65</v>
      </c>
      <c r="T1225" s="11">
        <f t="shared" si="338"/>
        <v>1.7512999999999999</v>
      </c>
      <c r="U1225" s="7" t="s">
        <v>3533</v>
      </c>
      <c r="V1225" s="7" t="s">
        <v>3633</v>
      </c>
    </row>
    <row r="1226" spans="1:22" x14ac:dyDescent="0.25">
      <c r="A1226" s="7" t="s">
        <v>3634</v>
      </c>
      <c r="B1226" s="7" t="s">
        <v>3635</v>
      </c>
      <c r="C1226" s="7" t="s">
        <v>177</v>
      </c>
      <c r="D1226" s="7"/>
      <c r="E1226" s="7" t="s">
        <v>410</v>
      </c>
      <c r="F1226" s="8">
        <v>500</v>
      </c>
      <c r="G1226" s="8">
        <v>600</v>
      </c>
      <c r="H1226" s="9">
        <f>IF(OR(F1226="",F1226=0),"",MAX(F1226,IF(ISNUMBER('Нормы и нормо-часы'!K1227),ROUNDUP('Нормы и нормо-часы'!K1227/(1-$F$3),0),0)))</f>
        <v>500</v>
      </c>
      <c r="I1226" s="9">
        <f>IF(OR(G1226="",G1226=0),"",MAX(G1226,IF(ISNUMBER('Нормы и нормо-часы'!L1227),ROUNDUP('Нормы и нормо-часы'!L1227/(1-$F$3),0),0)))</f>
        <v>600</v>
      </c>
      <c r="J1226" s="10">
        <f t="shared" si="332"/>
        <v>0</v>
      </c>
      <c r="K1226" s="10">
        <f t="shared" si="333"/>
        <v>0</v>
      </c>
      <c r="L1226" s="8">
        <v>300</v>
      </c>
      <c r="M1226" s="8">
        <v>360</v>
      </c>
      <c r="N1226" s="10">
        <f t="shared" si="334"/>
        <v>0.4</v>
      </c>
      <c r="O1226" s="10">
        <f t="shared" si="335"/>
        <v>0.4</v>
      </c>
      <c r="P1226" s="8">
        <f t="shared" si="336"/>
        <v>200</v>
      </c>
      <c r="Q1226" s="8">
        <f t="shared" si="337"/>
        <v>240</v>
      </c>
      <c r="R1226" s="8">
        <v>766.76</v>
      </c>
      <c r="S1226" s="8">
        <v>1035.1300000000001</v>
      </c>
      <c r="T1226" s="11">
        <f t="shared" si="338"/>
        <v>2.0702600000000002</v>
      </c>
      <c r="U1226" s="7" t="s">
        <v>3533</v>
      </c>
      <c r="V1226" s="7"/>
    </row>
    <row r="1227" spans="1:22" x14ac:dyDescent="0.25">
      <c r="A1227" s="7" t="s">
        <v>3636</v>
      </c>
      <c r="B1227" s="7" t="s">
        <v>3637</v>
      </c>
      <c r="C1227" s="7" t="s">
        <v>54</v>
      </c>
      <c r="D1227" s="7"/>
      <c r="E1227" s="7" t="s">
        <v>410</v>
      </c>
      <c r="F1227" s="8">
        <v>2000</v>
      </c>
      <c r="G1227" s="8">
        <v>2300</v>
      </c>
      <c r="H1227" s="9">
        <f>IF(OR(F1227="",F1227=0),"",MAX(F1227,IF(ISNUMBER('Нормы и нормо-часы'!K1228),ROUNDUP('Нормы и нормо-часы'!K1228/(1-$F$3),0),0)))</f>
        <v>2834</v>
      </c>
      <c r="I1227" s="9">
        <f>IF(OR(G1227="",G1227=0),"",MAX(G1227,IF(ISNUMBER('Нормы и нормо-часы'!L1228),ROUNDUP('Нормы и нормо-часы'!L1228/(1-$F$3),0),0)))</f>
        <v>3400</v>
      </c>
      <c r="J1227" s="10">
        <f t="shared" si="332"/>
        <v>0.41700000000000004</v>
      </c>
      <c r="K1227" s="10">
        <f t="shared" si="333"/>
        <v>0.47826086956521729</v>
      </c>
      <c r="L1227" s="8">
        <v>1240</v>
      </c>
      <c r="M1227" s="8">
        <v>1426</v>
      </c>
      <c r="N1227" s="10">
        <f t="shared" si="334"/>
        <v>0.56245589273112206</v>
      </c>
      <c r="O1227" s="10">
        <f t="shared" si="335"/>
        <v>0.58058823529411763</v>
      </c>
      <c r="P1227" s="8">
        <f t="shared" si="336"/>
        <v>1594</v>
      </c>
      <c r="Q1227" s="8">
        <f t="shared" si="337"/>
        <v>1974</v>
      </c>
      <c r="R1227" s="8">
        <v>8048.29</v>
      </c>
      <c r="S1227" s="8">
        <v>10865.19</v>
      </c>
      <c r="T1227" s="11">
        <f t="shared" si="338"/>
        <v>5.4325950000000001</v>
      </c>
      <c r="U1227" s="7" t="s">
        <v>3638</v>
      </c>
      <c r="V1227" s="7" t="s">
        <v>3639</v>
      </c>
    </row>
    <row r="1228" spans="1:22" x14ac:dyDescent="0.25">
      <c r="A1228" s="7" t="s">
        <v>3640</v>
      </c>
      <c r="B1228" s="7" t="s">
        <v>3641</v>
      </c>
      <c r="C1228" s="7" t="s">
        <v>177</v>
      </c>
      <c r="D1228" s="7"/>
      <c r="E1228" s="7" t="s">
        <v>392</v>
      </c>
      <c r="F1228" s="8">
        <v>1000</v>
      </c>
      <c r="G1228" s="8">
        <v>1150</v>
      </c>
      <c r="H1228" s="9">
        <f>IF(OR(F1228="",F1228=0),"",MAX(F1228,IF(ISNUMBER('Нормы и нормо-часы'!K1229),ROUNDUP('Нормы и нормо-часы'!K1229/(1-$F$3),0),0)))</f>
        <v>1000</v>
      </c>
      <c r="I1228" s="9">
        <f>IF(OR(G1228="",G1228=0),"",MAX(G1228,IF(ISNUMBER('Нормы и нормо-часы'!L1229),ROUNDUP('Нормы и нормо-часы'!L1229/(1-$F$3),0),0)))</f>
        <v>1150</v>
      </c>
      <c r="J1228" s="10">
        <f t="shared" si="332"/>
        <v>0</v>
      </c>
      <c r="K1228" s="10">
        <f t="shared" si="333"/>
        <v>0</v>
      </c>
      <c r="L1228" s="8">
        <v>600</v>
      </c>
      <c r="M1228" s="8">
        <v>690</v>
      </c>
      <c r="N1228" s="10">
        <f t="shared" si="334"/>
        <v>0.4</v>
      </c>
      <c r="O1228" s="10">
        <f t="shared" si="335"/>
        <v>0.4</v>
      </c>
      <c r="P1228" s="8">
        <f t="shared" si="336"/>
        <v>400</v>
      </c>
      <c r="Q1228" s="8">
        <f t="shared" si="337"/>
        <v>460</v>
      </c>
      <c r="R1228" s="8">
        <v>1531.51</v>
      </c>
      <c r="S1228" s="8">
        <v>2067.54</v>
      </c>
      <c r="T1228" s="11">
        <f t="shared" si="338"/>
        <v>2.0675400000000002</v>
      </c>
      <c r="U1228" s="7" t="s">
        <v>3642</v>
      </c>
      <c r="V1228" s="7"/>
    </row>
    <row r="1229" spans="1:22" x14ac:dyDescent="0.25">
      <c r="A1229" s="7" t="s">
        <v>3643</v>
      </c>
      <c r="B1229" s="7" t="s">
        <v>3644</v>
      </c>
      <c r="C1229" s="7" t="s">
        <v>177</v>
      </c>
      <c r="D1229" s="7"/>
      <c r="E1229" s="7" t="s">
        <v>410</v>
      </c>
      <c r="F1229" s="8">
        <v>1800</v>
      </c>
      <c r="G1229" s="8">
        <v>2100</v>
      </c>
      <c r="H1229" s="9">
        <f>IF(OR(F1229="",F1229=0),"",MAX(F1229,IF(ISNUMBER('Нормы и нормо-часы'!K1230),ROUNDUP('Нормы и нормо-часы'!K1230/(1-$F$3),0),0)))</f>
        <v>1800</v>
      </c>
      <c r="I1229" s="9">
        <f>IF(OR(G1229="",G1229=0),"",MAX(G1229,IF(ISNUMBER('Нормы и нормо-часы'!L1230),ROUNDUP('Нормы и нормо-часы'!L1230/(1-$F$3),0),0)))</f>
        <v>2100</v>
      </c>
      <c r="J1229" s="10">
        <f t="shared" si="332"/>
        <v>0</v>
      </c>
      <c r="K1229" s="10">
        <f t="shared" si="333"/>
        <v>0</v>
      </c>
      <c r="L1229" s="8">
        <v>1116</v>
      </c>
      <c r="M1229" s="8">
        <v>1302</v>
      </c>
      <c r="N1229" s="10">
        <f t="shared" si="334"/>
        <v>0.38</v>
      </c>
      <c r="O1229" s="10">
        <f t="shared" si="335"/>
        <v>0.38</v>
      </c>
      <c r="P1229" s="8">
        <f t="shared" si="336"/>
        <v>684</v>
      </c>
      <c r="Q1229" s="8">
        <f t="shared" si="337"/>
        <v>798</v>
      </c>
      <c r="R1229" s="8">
        <v>2486.48</v>
      </c>
      <c r="S1229" s="8">
        <v>3356.75</v>
      </c>
      <c r="T1229" s="11">
        <f t="shared" si="338"/>
        <v>1.8648611111111111</v>
      </c>
      <c r="U1229" s="7" t="s">
        <v>3645</v>
      </c>
      <c r="V1229" s="7"/>
    </row>
    <row r="1230" spans="1:22" x14ac:dyDescent="0.25">
      <c r="A1230" s="7" t="s">
        <v>3646</v>
      </c>
      <c r="B1230" s="7" t="s">
        <v>3647</v>
      </c>
      <c r="C1230" s="7" t="s">
        <v>177</v>
      </c>
      <c r="D1230" s="7"/>
      <c r="E1230" s="7" t="s">
        <v>410</v>
      </c>
      <c r="F1230" s="8">
        <v>1000</v>
      </c>
      <c r="G1230" s="8">
        <v>1150</v>
      </c>
      <c r="H1230" s="9">
        <f>IF(OR(F1230="",F1230=0),"",MAX(F1230,IF(ISNUMBER('Нормы и нормо-часы'!K1231),ROUNDUP('Нормы и нормо-часы'!K1231/(1-$F$3),0),0)))</f>
        <v>1000</v>
      </c>
      <c r="I1230" s="9">
        <f>IF(OR(G1230="",G1230=0),"",MAX(G1230,IF(ISNUMBER('Нормы и нормо-часы'!L1231),ROUNDUP('Нормы и нормо-часы'!L1231/(1-$F$3),0),0)))</f>
        <v>1150</v>
      </c>
      <c r="J1230" s="10">
        <f t="shared" si="332"/>
        <v>0</v>
      </c>
      <c r="K1230" s="10">
        <f t="shared" si="333"/>
        <v>0</v>
      </c>
      <c r="L1230" s="8">
        <v>620</v>
      </c>
      <c r="M1230" s="8">
        <v>713</v>
      </c>
      <c r="N1230" s="10">
        <f t="shared" si="334"/>
        <v>0.38</v>
      </c>
      <c r="O1230" s="10">
        <f t="shared" si="335"/>
        <v>0.38</v>
      </c>
      <c r="P1230" s="8">
        <f t="shared" si="336"/>
        <v>380</v>
      </c>
      <c r="Q1230" s="8">
        <f t="shared" si="337"/>
        <v>437</v>
      </c>
      <c r="R1230" s="8">
        <v>2441.5700000000002</v>
      </c>
      <c r="S1230" s="8">
        <v>3296.12</v>
      </c>
      <c r="T1230" s="11">
        <f t="shared" si="338"/>
        <v>3.2961199999999997</v>
      </c>
      <c r="U1230" s="7" t="s">
        <v>3648</v>
      </c>
      <c r="V1230" s="7" t="s">
        <v>3649</v>
      </c>
    </row>
    <row r="1231" spans="1:22" x14ac:dyDescent="0.25">
      <c r="A1231" s="7" t="s">
        <v>3650</v>
      </c>
      <c r="B1231" s="7" t="s">
        <v>3651</v>
      </c>
      <c r="C1231" s="7" t="s">
        <v>54</v>
      </c>
      <c r="D1231" s="7"/>
      <c r="E1231" s="7" t="s">
        <v>410</v>
      </c>
      <c r="F1231" s="8">
        <v>1800</v>
      </c>
      <c r="G1231" s="8">
        <v>2100</v>
      </c>
      <c r="H1231" s="9">
        <f>IF(OR(F1231="",F1231=0),"",MAX(F1231,IF(ISNUMBER('Нормы и нормо-часы'!K1232),ROUNDUP('Нормы и нормо-часы'!K1232/(1-$F$3),0),0)))</f>
        <v>2267</v>
      </c>
      <c r="I1231" s="9">
        <f>IF(OR(G1231="",G1231=0),"",MAX(G1231,IF(ISNUMBER('Нормы и нормо-часы'!L1232),ROUNDUP('Нормы и нормо-часы'!L1232/(1-$F$3),0),0)))</f>
        <v>2720</v>
      </c>
      <c r="J1231" s="10">
        <f t="shared" si="332"/>
        <v>0.25944444444444437</v>
      </c>
      <c r="K1231" s="10">
        <f t="shared" si="333"/>
        <v>0.2952380952380953</v>
      </c>
      <c r="L1231" s="8">
        <v>1116</v>
      </c>
      <c r="M1231" s="8">
        <v>1302</v>
      </c>
      <c r="N1231" s="10">
        <f t="shared" si="334"/>
        <v>0.50771945302161448</v>
      </c>
      <c r="O1231" s="10">
        <f t="shared" si="335"/>
        <v>0.52132352941176474</v>
      </c>
      <c r="P1231" s="8">
        <f t="shared" si="336"/>
        <v>1151</v>
      </c>
      <c r="Q1231" s="8">
        <f t="shared" si="337"/>
        <v>1418</v>
      </c>
      <c r="R1231" s="8">
        <v>2171.09</v>
      </c>
      <c r="S1231" s="8">
        <v>2930.97</v>
      </c>
      <c r="T1231" s="11">
        <f t="shared" si="338"/>
        <v>1.6283166666666666</v>
      </c>
      <c r="U1231" s="7" t="s">
        <v>3652</v>
      </c>
      <c r="V1231" s="7"/>
    </row>
    <row r="1232" spans="1:22" x14ac:dyDescent="0.25">
      <c r="A1232" s="7" t="s">
        <v>3653</v>
      </c>
      <c r="B1232" s="7" t="s">
        <v>3654</v>
      </c>
      <c r="C1232" s="7" t="s">
        <v>177</v>
      </c>
      <c r="D1232" s="7"/>
      <c r="E1232" s="7" t="s">
        <v>410</v>
      </c>
      <c r="F1232" s="8">
        <v>4500</v>
      </c>
      <c r="G1232" s="8">
        <v>5200</v>
      </c>
      <c r="H1232" s="9">
        <f>IF(OR(F1232="",F1232=0),"",MAX(F1232,IF(ISNUMBER('Нормы и нормо-часы'!K1233),ROUNDUP('Нормы и нормо-часы'!K1233/(1-$F$3),0),0)))</f>
        <v>4500</v>
      </c>
      <c r="I1232" s="9">
        <f>IF(OR(G1232="",G1232=0),"",MAX(G1232,IF(ISNUMBER('Нормы и нормо-часы'!L1233),ROUNDUP('Нормы и нормо-часы'!L1233/(1-$F$3),0),0)))</f>
        <v>5200</v>
      </c>
      <c r="J1232" s="10">
        <f t="shared" si="332"/>
        <v>0</v>
      </c>
      <c r="K1232" s="10">
        <f t="shared" si="333"/>
        <v>0</v>
      </c>
      <c r="L1232" s="8">
        <v>2790</v>
      </c>
      <c r="M1232" s="8">
        <v>3224</v>
      </c>
      <c r="N1232" s="10">
        <f t="shared" si="334"/>
        <v>0.38</v>
      </c>
      <c r="O1232" s="10">
        <f t="shared" si="335"/>
        <v>0.38</v>
      </c>
      <c r="P1232" s="8">
        <f t="shared" si="336"/>
        <v>1710</v>
      </c>
      <c r="Q1232" s="8">
        <f t="shared" si="337"/>
        <v>1976</v>
      </c>
      <c r="R1232" s="8">
        <v>3743.25</v>
      </c>
      <c r="S1232" s="8">
        <v>5053.3900000000003</v>
      </c>
      <c r="T1232" s="11">
        <f t="shared" si="338"/>
        <v>1.1229755555555556</v>
      </c>
      <c r="U1232" s="7" t="s">
        <v>3610</v>
      </c>
      <c r="V1232" s="7" t="s">
        <v>3655</v>
      </c>
    </row>
    <row r="1233" spans="1:22" x14ac:dyDescent="0.25">
      <c r="A1233" s="7" t="s">
        <v>3656</v>
      </c>
      <c r="B1233" s="7" t="s">
        <v>3657</v>
      </c>
      <c r="C1233" s="7" t="s">
        <v>177</v>
      </c>
      <c r="D1233" s="7"/>
      <c r="E1233" s="7" t="s">
        <v>410</v>
      </c>
      <c r="F1233" s="8">
        <v>1500</v>
      </c>
      <c r="G1233" s="8">
        <v>1750</v>
      </c>
      <c r="H1233" s="9">
        <f>IF(OR(F1233="",F1233=0),"",MAX(F1233,IF(ISNUMBER('Нормы и нормо-часы'!K1234),ROUNDUP('Нормы и нормо-часы'!K1234/(1-$F$3),0),0)))</f>
        <v>1500</v>
      </c>
      <c r="I1233" s="9">
        <f>IF(OR(G1233="",G1233=0),"",MAX(G1233,IF(ISNUMBER('Нормы и нормо-часы'!L1234),ROUNDUP('Нормы и нормо-часы'!L1234/(1-$F$3),0),0)))</f>
        <v>1750</v>
      </c>
      <c r="J1233" s="10">
        <f t="shared" si="332"/>
        <v>0</v>
      </c>
      <c r="K1233" s="10">
        <f t="shared" si="333"/>
        <v>0</v>
      </c>
      <c r="L1233" s="8">
        <v>930</v>
      </c>
      <c r="M1233" s="8">
        <v>1085</v>
      </c>
      <c r="N1233" s="10">
        <f t="shared" si="334"/>
        <v>0.38</v>
      </c>
      <c r="O1233" s="10">
        <f t="shared" si="335"/>
        <v>0.38</v>
      </c>
      <c r="P1233" s="8">
        <f t="shared" si="336"/>
        <v>570</v>
      </c>
      <c r="Q1233" s="8">
        <f t="shared" si="337"/>
        <v>665</v>
      </c>
      <c r="R1233" s="8">
        <v>2401.1999999999998</v>
      </c>
      <c r="S1233" s="8">
        <v>3241.62</v>
      </c>
      <c r="T1233" s="11">
        <f t="shared" si="338"/>
        <v>2.1610800000000001</v>
      </c>
      <c r="U1233" s="7" t="s">
        <v>3658</v>
      </c>
      <c r="V1233" s="7"/>
    </row>
    <row r="1234" spans="1:22" x14ac:dyDescent="0.25">
      <c r="A1234" s="7" t="s">
        <v>3659</v>
      </c>
      <c r="B1234" s="7" t="s">
        <v>3660</v>
      </c>
      <c r="C1234" s="7" t="s">
        <v>177</v>
      </c>
      <c r="D1234" s="7"/>
      <c r="E1234" s="7" t="s">
        <v>410</v>
      </c>
      <c r="F1234" s="8">
        <v>1500</v>
      </c>
      <c r="G1234" s="8">
        <v>1750</v>
      </c>
      <c r="H1234" s="9">
        <f>IF(OR(F1234="",F1234=0),"",MAX(F1234,IF(ISNUMBER('Нормы и нормо-часы'!K1235),ROUNDUP('Нормы и нормо-часы'!K1235/(1-$F$3),0),0)))</f>
        <v>1500</v>
      </c>
      <c r="I1234" s="9">
        <f>IF(OR(G1234="",G1234=0),"",MAX(G1234,IF(ISNUMBER('Нормы и нормо-часы'!L1235),ROUNDUP('Нормы и нормо-часы'!L1235/(1-$F$3),0),0)))</f>
        <v>1750</v>
      </c>
      <c r="J1234" s="10">
        <f t="shared" si="332"/>
        <v>0</v>
      </c>
      <c r="K1234" s="10">
        <f t="shared" si="333"/>
        <v>0</v>
      </c>
      <c r="L1234" s="8">
        <v>930</v>
      </c>
      <c r="M1234" s="8">
        <v>1085</v>
      </c>
      <c r="N1234" s="10">
        <f t="shared" si="334"/>
        <v>0.38</v>
      </c>
      <c r="O1234" s="10">
        <f t="shared" si="335"/>
        <v>0.38</v>
      </c>
      <c r="P1234" s="8">
        <f t="shared" si="336"/>
        <v>570</v>
      </c>
      <c r="Q1234" s="8">
        <f t="shared" si="337"/>
        <v>665</v>
      </c>
      <c r="R1234" s="8">
        <v>3388.55</v>
      </c>
      <c r="S1234" s="8">
        <v>4574.54</v>
      </c>
      <c r="T1234" s="11">
        <f t="shared" si="338"/>
        <v>3.0496933333333334</v>
      </c>
      <c r="U1234" s="7" t="s">
        <v>3658</v>
      </c>
      <c r="V1234" s="7"/>
    </row>
    <row r="1235" spans="1:22" x14ac:dyDescent="0.25">
      <c r="A1235" s="7" t="s">
        <v>3661</v>
      </c>
      <c r="B1235" s="7" t="s">
        <v>3662</v>
      </c>
      <c r="C1235" s="7" t="s">
        <v>177</v>
      </c>
      <c r="D1235" s="7"/>
      <c r="E1235" s="7" t="s">
        <v>392</v>
      </c>
      <c r="F1235" s="8">
        <v>600</v>
      </c>
      <c r="G1235" s="8">
        <v>700</v>
      </c>
      <c r="H1235" s="9">
        <f>IF(OR(F1235="",F1235=0),"",MAX(F1235,IF(ISNUMBER('Нормы и нормо-часы'!K1236),ROUNDUP('Нормы и нормо-часы'!K1236/(1-$F$3),0),0)))</f>
        <v>600</v>
      </c>
      <c r="I1235" s="9">
        <f>IF(OR(G1235="",G1235=0),"",MAX(G1235,IF(ISNUMBER('Нормы и нормо-часы'!L1236),ROUNDUP('Нормы и нормо-часы'!L1236/(1-$F$3),0),0)))</f>
        <v>700</v>
      </c>
      <c r="J1235" s="10">
        <f t="shared" si="332"/>
        <v>0</v>
      </c>
      <c r="K1235" s="10">
        <f t="shared" si="333"/>
        <v>0</v>
      </c>
      <c r="L1235" s="8">
        <v>360</v>
      </c>
      <c r="M1235" s="8">
        <v>420</v>
      </c>
      <c r="N1235" s="10">
        <f t="shared" si="334"/>
        <v>0.4</v>
      </c>
      <c r="O1235" s="10">
        <f t="shared" si="335"/>
        <v>0.4</v>
      </c>
      <c r="P1235" s="8">
        <f t="shared" si="336"/>
        <v>240</v>
      </c>
      <c r="Q1235" s="8">
        <f t="shared" si="337"/>
        <v>280</v>
      </c>
      <c r="R1235" s="8">
        <v>405.72</v>
      </c>
      <c r="S1235" s="8">
        <v>547.72</v>
      </c>
      <c r="T1235" s="11">
        <f t="shared" si="338"/>
        <v>0.91286666666666672</v>
      </c>
      <c r="U1235" s="7" t="s">
        <v>3658</v>
      </c>
      <c r="V1235" s="7"/>
    </row>
    <row r="1236" spans="1:22" x14ac:dyDescent="0.25">
      <c r="A1236" s="7" t="s">
        <v>3663</v>
      </c>
      <c r="B1236" s="7" t="s">
        <v>3664</v>
      </c>
      <c r="C1236" s="7" t="s">
        <v>177</v>
      </c>
      <c r="D1236" s="7"/>
      <c r="E1236" s="7" t="s">
        <v>392</v>
      </c>
      <c r="F1236" s="8">
        <v>2000</v>
      </c>
      <c r="G1236" s="8">
        <v>2300</v>
      </c>
      <c r="H1236" s="9">
        <f>IF(OR(F1236="",F1236=0),"",MAX(F1236,IF(ISNUMBER('Нормы и нормо-часы'!K1237),ROUNDUP('Нормы и нормо-часы'!K1237/(1-$F$3),0),0)))</f>
        <v>2000</v>
      </c>
      <c r="I1236" s="9">
        <f>IF(OR(G1236="",G1236=0),"",MAX(G1236,IF(ISNUMBER('Нормы и нормо-часы'!L1237),ROUNDUP('Нормы и нормо-часы'!L1237/(1-$F$3),0),0)))</f>
        <v>2300</v>
      </c>
      <c r="J1236" s="10">
        <f t="shared" si="332"/>
        <v>0</v>
      </c>
      <c r="K1236" s="10">
        <f t="shared" si="333"/>
        <v>0</v>
      </c>
      <c r="L1236" s="8">
        <v>1200</v>
      </c>
      <c r="M1236" s="8">
        <v>1380</v>
      </c>
      <c r="N1236" s="10">
        <f t="shared" si="334"/>
        <v>0.4</v>
      </c>
      <c r="O1236" s="10">
        <f t="shared" si="335"/>
        <v>0.4</v>
      </c>
      <c r="P1236" s="8">
        <f t="shared" si="336"/>
        <v>800</v>
      </c>
      <c r="Q1236" s="8">
        <f t="shared" si="337"/>
        <v>920</v>
      </c>
      <c r="R1236" s="8">
        <v>1962.19</v>
      </c>
      <c r="S1236" s="8">
        <v>2648.96</v>
      </c>
      <c r="T1236" s="11">
        <f t="shared" si="338"/>
        <v>1.3244800000000001</v>
      </c>
      <c r="U1236" s="7" t="s">
        <v>3665</v>
      </c>
      <c r="V1236" s="7"/>
    </row>
    <row r="1237" spans="1:22" x14ac:dyDescent="0.25">
      <c r="A1237" s="7" t="s">
        <v>3666</v>
      </c>
      <c r="B1237" s="7" t="s">
        <v>3667</v>
      </c>
      <c r="C1237" s="7" t="s">
        <v>177</v>
      </c>
      <c r="D1237" s="7"/>
      <c r="E1237" s="7" t="s">
        <v>426</v>
      </c>
      <c r="F1237" s="8">
        <v>4500</v>
      </c>
      <c r="G1237" s="8">
        <v>5200</v>
      </c>
      <c r="H1237" s="9">
        <f>IF(OR(F1237="",F1237=0),"",MAX(F1237,IF(ISNUMBER('Нормы и нормо-часы'!K1238),ROUNDUP('Нормы и нормо-часы'!K1238/(1-$F$3),0),0)))</f>
        <v>4800</v>
      </c>
      <c r="I1237" s="9">
        <f>IF(OR(G1237="",G1237=0),"",MAX(G1237,IF(ISNUMBER('Нормы и нормо-часы'!L1238),ROUNDUP('Нормы и нормо-часы'!L1238/(1-$F$3),0),0)))</f>
        <v>5760</v>
      </c>
      <c r="J1237" s="10">
        <f t="shared" si="332"/>
        <v>6.6666666666666652E-2</v>
      </c>
      <c r="K1237" s="10">
        <f t="shared" si="333"/>
        <v>0.10769230769230775</v>
      </c>
      <c r="L1237" s="8">
        <v>2700</v>
      </c>
      <c r="M1237" s="8">
        <v>3120</v>
      </c>
      <c r="N1237" s="10">
        <f t="shared" si="334"/>
        <v>0.4375</v>
      </c>
      <c r="O1237" s="10">
        <f t="shared" si="335"/>
        <v>0.45833333333333331</v>
      </c>
      <c r="P1237" s="8">
        <f t="shared" si="336"/>
        <v>2100</v>
      </c>
      <c r="Q1237" s="8">
        <f t="shared" si="337"/>
        <v>2640</v>
      </c>
      <c r="R1237" s="8">
        <v>3260.25</v>
      </c>
      <c r="S1237" s="8">
        <v>4401.34</v>
      </c>
      <c r="T1237" s="11">
        <f t="shared" si="338"/>
        <v>0.97807555555555559</v>
      </c>
      <c r="U1237" s="7" t="s">
        <v>3668</v>
      </c>
      <c r="V1237" s="7"/>
    </row>
    <row r="1238" spans="1:22" x14ac:dyDescent="0.25">
      <c r="A1238" s="7" t="s">
        <v>3669</v>
      </c>
      <c r="B1238" s="7" t="s">
        <v>3670</v>
      </c>
      <c r="C1238" s="7" t="s">
        <v>177</v>
      </c>
      <c r="D1238" s="7"/>
      <c r="E1238" s="7" t="s">
        <v>410</v>
      </c>
      <c r="F1238" s="8">
        <v>15000</v>
      </c>
      <c r="G1238" s="8">
        <v>17500</v>
      </c>
      <c r="H1238" s="9">
        <f>IF(OR(F1238="",F1238=0),"",MAX(F1238,IF(ISNUMBER('Нормы и нормо-часы'!K1239),ROUNDUP('Нормы и нормо-часы'!K1239/(1-$F$3),0),0)))</f>
        <v>15000</v>
      </c>
      <c r="I1238" s="9">
        <f>IF(OR(G1238="",G1238=0),"",MAX(G1238,IF(ISNUMBER('Нормы и нормо-часы'!L1239),ROUNDUP('Нормы и нормо-часы'!L1239/(1-$F$3),0),0)))</f>
        <v>17500</v>
      </c>
      <c r="J1238" s="10">
        <f t="shared" si="332"/>
        <v>0</v>
      </c>
      <c r="K1238" s="10">
        <f t="shared" si="333"/>
        <v>0</v>
      </c>
      <c r="L1238" s="8">
        <v>9000</v>
      </c>
      <c r="M1238" s="8">
        <v>10500</v>
      </c>
      <c r="N1238" s="10">
        <f t="shared" si="334"/>
        <v>0.4</v>
      </c>
      <c r="O1238" s="10">
        <f t="shared" si="335"/>
        <v>0.4</v>
      </c>
      <c r="P1238" s="8">
        <f t="shared" si="336"/>
        <v>6000</v>
      </c>
      <c r="Q1238" s="8">
        <f t="shared" si="337"/>
        <v>7000</v>
      </c>
      <c r="R1238" s="8">
        <v>33851.93</v>
      </c>
      <c r="S1238" s="8">
        <v>45700.11</v>
      </c>
      <c r="T1238" s="11">
        <f t="shared" si="338"/>
        <v>3.0466739999999999</v>
      </c>
      <c r="U1238" s="7" t="s">
        <v>3671</v>
      </c>
      <c r="V1238" s="7" t="s">
        <v>3672</v>
      </c>
    </row>
    <row r="1239" spans="1:22" x14ac:dyDescent="0.25">
      <c r="A1239" s="7" t="s">
        <v>3673</v>
      </c>
      <c r="B1239" s="7" t="s">
        <v>3674</v>
      </c>
      <c r="C1239" s="7" t="s">
        <v>177</v>
      </c>
      <c r="D1239" s="7"/>
      <c r="E1239" s="7" t="s">
        <v>410</v>
      </c>
      <c r="F1239" s="8">
        <v>22000</v>
      </c>
      <c r="G1239" s="8">
        <v>25500</v>
      </c>
      <c r="H1239" s="9">
        <f>IF(OR(F1239="",F1239=0),"",MAX(F1239,IF(ISNUMBER('Нормы и нормо-часы'!K1240),ROUNDUP('Нормы и нормо-часы'!K1240/(1-$F$3),0),0)))</f>
        <v>22000</v>
      </c>
      <c r="I1239" s="9">
        <f>IF(OR(G1239="",G1239=0),"",MAX(G1239,IF(ISNUMBER('Нормы и нормо-часы'!L1240),ROUNDUP('Нормы и нормо-часы'!L1240/(1-$F$3),0),0)))</f>
        <v>25500</v>
      </c>
      <c r="J1239" s="10">
        <f t="shared" si="332"/>
        <v>0</v>
      </c>
      <c r="K1239" s="10">
        <f t="shared" si="333"/>
        <v>0</v>
      </c>
      <c r="L1239" s="8">
        <v>13200</v>
      </c>
      <c r="M1239" s="8">
        <v>15300</v>
      </c>
      <c r="N1239" s="10">
        <f t="shared" si="334"/>
        <v>0.4</v>
      </c>
      <c r="O1239" s="10">
        <f t="shared" si="335"/>
        <v>0.4</v>
      </c>
      <c r="P1239" s="8">
        <f t="shared" si="336"/>
        <v>8800</v>
      </c>
      <c r="Q1239" s="8">
        <f t="shared" si="337"/>
        <v>10200</v>
      </c>
      <c r="R1239" s="8">
        <v>45674.6</v>
      </c>
      <c r="S1239" s="8">
        <v>61660.71</v>
      </c>
      <c r="T1239" s="11">
        <f t="shared" si="338"/>
        <v>2.8027595454545455</v>
      </c>
      <c r="U1239" s="7" t="s">
        <v>3675</v>
      </c>
      <c r="V1239" s="7" t="s">
        <v>3676</v>
      </c>
    </row>
    <row r="1240" spans="1:22" x14ac:dyDescent="0.25">
      <c r="A1240" s="7" t="s">
        <v>3677</v>
      </c>
      <c r="B1240" s="7" t="s">
        <v>3678</v>
      </c>
      <c r="C1240" s="7" t="s">
        <v>177</v>
      </c>
      <c r="D1240" s="7"/>
      <c r="E1240" s="7" t="s">
        <v>410</v>
      </c>
      <c r="F1240" s="8">
        <v>30000</v>
      </c>
      <c r="G1240" s="8">
        <v>34500</v>
      </c>
      <c r="H1240" s="9">
        <f>IF(OR(F1240="",F1240=0),"",MAX(F1240,IF(ISNUMBER('Нормы и нормо-часы'!K1241),ROUNDUP('Нормы и нормо-часы'!K1241/(1-$F$3),0),0)))</f>
        <v>30000</v>
      </c>
      <c r="I1240" s="9">
        <f>IF(OR(G1240="",G1240=0),"",MAX(G1240,IF(ISNUMBER('Нормы и нормо-часы'!L1241),ROUNDUP('Нормы и нормо-часы'!L1241/(1-$F$3),0),0)))</f>
        <v>34500</v>
      </c>
      <c r="J1240" s="10">
        <f t="shared" si="332"/>
        <v>0</v>
      </c>
      <c r="K1240" s="10">
        <f t="shared" si="333"/>
        <v>0</v>
      </c>
      <c r="L1240" s="8">
        <v>18000</v>
      </c>
      <c r="M1240" s="8">
        <v>20700</v>
      </c>
      <c r="N1240" s="10">
        <f t="shared" si="334"/>
        <v>0.4</v>
      </c>
      <c r="O1240" s="10">
        <f t="shared" si="335"/>
        <v>0.4</v>
      </c>
      <c r="P1240" s="8">
        <f t="shared" si="336"/>
        <v>12000</v>
      </c>
      <c r="Q1240" s="8">
        <f t="shared" si="337"/>
        <v>13800</v>
      </c>
      <c r="R1240" s="8">
        <v>87782.84</v>
      </c>
      <c r="S1240" s="8">
        <v>118506.83</v>
      </c>
      <c r="T1240" s="11">
        <f t="shared" si="338"/>
        <v>3.9502276666666667</v>
      </c>
      <c r="U1240" s="7" t="s">
        <v>3675</v>
      </c>
      <c r="V1240" s="7" t="s">
        <v>3676</v>
      </c>
    </row>
    <row r="1241" spans="1:22" x14ac:dyDescent="0.25">
      <c r="A1241" s="7" t="s">
        <v>3679</v>
      </c>
      <c r="B1241" s="7" t="s">
        <v>3680</v>
      </c>
      <c r="C1241" s="7" t="s">
        <v>177</v>
      </c>
      <c r="D1241" s="7"/>
      <c r="E1241" s="7" t="s">
        <v>410</v>
      </c>
      <c r="F1241" s="8">
        <v>38000</v>
      </c>
      <c r="G1241" s="8">
        <v>44000</v>
      </c>
      <c r="H1241" s="9">
        <f>IF(OR(F1241="",F1241=0),"",MAX(F1241,IF(ISNUMBER('Нормы и нормо-часы'!K1242),ROUNDUP('Нормы и нормо-часы'!K1242/(1-$F$3),0),0)))</f>
        <v>38000</v>
      </c>
      <c r="I1241" s="9">
        <f>IF(OR(G1241="",G1241=0),"",MAX(G1241,IF(ISNUMBER('Нормы и нормо-часы'!L1242),ROUNDUP('Нормы и нормо-часы'!L1242/(1-$F$3),0),0)))</f>
        <v>44000</v>
      </c>
      <c r="J1241" s="10">
        <f t="shared" si="332"/>
        <v>0</v>
      </c>
      <c r="K1241" s="10">
        <f t="shared" si="333"/>
        <v>0</v>
      </c>
      <c r="L1241" s="8">
        <v>22800</v>
      </c>
      <c r="M1241" s="8">
        <v>26400</v>
      </c>
      <c r="N1241" s="10">
        <f t="shared" si="334"/>
        <v>0.4</v>
      </c>
      <c r="O1241" s="10">
        <f t="shared" si="335"/>
        <v>0.4</v>
      </c>
      <c r="P1241" s="8">
        <f t="shared" si="336"/>
        <v>15200</v>
      </c>
      <c r="Q1241" s="8">
        <f t="shared" si="337"/>
        <v>17600</v>
      </c>
      <c r="R1241" s="8">
        <v>101453.81</v>
      </c>
      <c r="S1241" s="8">
        <v>136962.64000000001</v>
      </c>
      <c r="T1241" s="11">
        <f t="shared" si="338"/>
        <v>3.6042800000000002</v>
      </c>
      <c r="U1241" s="7" t="s">
        <v>3675</v>
      </c>
      <c r="V1241" s="7" t="s">
        <v>3676</v>
      </c>
    </row>
    <row r="1242" spans="1:22" x14ac:dyDescent="0.25">
      <c r="A1242" s="7" t="s">
        <v>3681</v>
      </c>
      <c r="B1242" s="7" t="s">
        <v>3682</v>
      </c>
      <c r="C1242" s="7" t="s">
        <v>177</v>
      </c>
      <c r="D1242" s="7"/>
      <c r="E1242" s="7" t="s">
        <v>410</v>
      </c>
      <c r="F1242" s="8">
        <v>45000</v>
      </c>
      <c r="G1242" s="8">
        <v>52000</v>
      </c>
      <c r="H1242" s="9">
        <f>IF(OR(F1242="",F1242=0),"",MAX(F1242,IF(ISNUMBER('Нормы и нормо-часы'!K1243),ROUNDUP('Нормы и нормо-часы'!K1243/(1-$F$3),0),0)))</f>
        <v>45000</v>
      </c>
      <c r="I1242" s="9">
        <f>IF(OR(G1242="",G1242=0),"",MAX(G1242,IF(ISNUMBER('Нормы и нормо-часы'!L1243),ROUNDUP('Нормы и нормо-часы'!L1243/(1-$F$3),0),0)))</f>
        <v>52000</v>
      </c>
      <c r="J1242" s="10">
        <f t="shared" si="332"/>
        <v>0</v>
      </c>
      <c r="K1242" s="10">
        <f t="shared" si="333"/>
        <v>0</v>
      </c>
      <c r="L1242" s="8">
        <v>27000</v>
      </c>
      <c r="M1242" s="8">
        <v>31200</v>
      </c>
      <c r="N1242" s="10">
        <f t="shared" si="334"/>
        <v>0.4</v>
      </c>
      <c r="O1242" s="10">
        <f t="shared" si="335"/>
        <v>0.4</v>
      </c>
      <c r="P1242" s="8">
        <f t="shared" si="336"/>
        <v>18000</v>
      </c>
      <c r="Q1242" s="8">
        <f t="shared" si="337"/>
        <v>20800</v>
      </c>
      <c r="R1242" s="8">
        <v>127783.06</v>
      </c>
      <c r="S1242" s="8">
        <v>172507.13</v>
      </c>
      <c r="T1242" s="11">
        <f t="shared" si="338"/>
        <v>3.8334917777777777</v>
      </c>
      <c r="U1242" s="7" t="s">
        <v>3675</v>
      </c>
      <c r="V1242" s="7" t="s">
        <v>3676</v>
      </c>
    </row>
    <row r="1243" spans="1:22" x14ac:dyDescent="0.25">
      <c r="A1243" s="7" t="s">
        <v>3683</v>
      </c>
      <c r="B1243" s="7" t="s">
        <v>3684</v>
      </c>
      <c r="C1243" s="7" t="s">
        <v>177</v>
      </c>
      <c r="D1243" s="7"/>
      <c r="E1243" s="7" t="s">
        <v>392</v>
      </c>
      <c r="F1243" s="8">
        <v>900</v>
      </c>
      <c r="G1243" s="8">
        <v>1050</v>
      </c>
      <c r="H1243" s="9">
        <f>IF(OR(F1243="",F1243=0),"",MAX(F1243,IF(ISNUMBER('Нормы и нормо-часы'!K1244),ROUNDUP('Нормы и нормо-часы'!K1244/(1-$F$3),0),0)))</f>
        <v>900</v>
      </c>
      <c r="I1243" s="9">
        <f>IF(OR(G1243="",G1243=0),"",MAX(G1243,IF(ISNUMBER('Нормы и нормо-часы'!L1244),ROUNDUP('Нормы и нормо-часы'!L1244/(1-$F$3),0),0)))</f>
        <v>1050</v>
      </c>
      <c r="J1243" s="10">
        <f t="shared" si="332"/>
        <v>0</v>
      </c>
      <c r="K1243" s="10">
        <f t="shared" si="333"/>
        <v>0</v>
      </c>
      <c r="L1243" s="8">
        <v>540</v>
      </c>
      <c r="M1243" s="8">
        <v>630</v>
      </c>
      <c r="N1243" s="10">
        <f t="shared" si="334"/>
        <v>0.4</v>
      </c>
      <c r="O1243" s="10">
        <f t="shared" si="335"/>
        <v>0.4</v>
      </c>
      <c r="P1243" s="8">
        <f t="shared" si="336"/>
        <v>360</v>
      </c>
      <c r="Q1243" s="8">
        <f t="shared" si="337"/>
        <v>420</v>
      </c>
      <c r="R1243" s="8">
        <v>753.18</v>
      </c>
      <c r="S1243" s="8">
        <v>1016.79</v>
      </c>
      <c r="T1243" s="11">
        <f t="shared" si="338"/>
        <v>1.1297666666666666</v>
      </c>
      <c r="U1243" s="7" t="s">
        <v>3658</v>
      </c>
      <c r="V1243" s="7"/>
    </row>
    <row r="1244" spans="1:22" x14ac:dyDescent="0.25">
      <c r="A1244" s="7" t="s">
        <v>3685</v>
      </c>
      <c r="B1244" s="7" t="s">
        <v>3686</v>
      </c>
      <c r="C1244" s="7" t="s">
        <v>177</v>
      </c>
      <c r="D1244" s="7"/>
      <c r="E1244" s="7" t="s">
        <v>426</v>
      </c>
      <c r="F1244" s="8">
        <v>3000</v>
      </c>
      <c r="G1244" s="8">
        <v>3500</v>
      </c>
      <c r="H1244" s="9">
        <f>IF(OR(F1244="",F1244=0),"",MAX(F1244,IF(ISNUMBER('Нормы и нормо-часы'!K1245),ROUNDUP('Нормы и нормо-часы'!K1245/(1-$F$3),0),0)))</f>
        <v>3000</v>
      </c>
      <c r="I1244" s="9">
        <f>IF(OR(G1244="",G1244=0),"",MAX(G1244,IF(ISNUMBER('Нормы и нормо-часы'!L1245),ROUNDUP('Нормы и нормо-часы'!L1245/(1-$F$3),0),0)))</f>
        <v>3500</v>
      </c>
      <c r="J1244" s="10">
        <f t="shared" si="332"/>
        <v>0</v>
      </c>
      <c r="K1244" s="10">
        <f t="shared" si="333"/>
        <v>0</v>
      </c>
      <c r="L1244" s="8">
        <v>1860</v>
      </c>
      <c r="M1244" s="8">
        <v>2170</v>
      </c>
      <c r="N1244" s="10">
        <f t="shared" si="334"/>
        <v>0.38</v>
      </c>
      <c r="O1244" s="10">
        <f t="shared" si="335"/>
        <v>0.38</v>
      </c>
      <c r="P1244" s="8">
        <f t="shared" si="336"/>
        <v>1140</v>
      </c>
      <c r="Q1244" s="8">
        <f t="shared" si="337"/>
        <v>1330</v>
      </c>
      <c r="R1244" s="8">
        <v>1972.09</v>
      </c>
      <c r="S1244" s="8">
        <v>2662.32</v>
      </c>
      <c r="T1244" s="11">
        <f t="shared" si="338"/>
        <v>0.88744000000000001</v>
      </c>
      <c r="U1244" s="7" t="s">
        <v>3359</v>
      </c>
      <c r="V1244" s="7"/>
    </row>
    <row r="1245" spans="1:22" x14ac:dyDescent="0.25">
      <c r="A1245" s="7" t="s">
        <v>3687</v>
      </c>
      <c r="B1245" s="7" t="s">
        <v>3688</v>
      </c>
      <c r="C1245" s="7" t="s">
        <v>177</v>
      </c>
      <c r="D1245" s="7"/>
      <c r="E1245" s="7" t="s">
        <v>426</v>
      </c>
      <c r="F1245" s="8">
        <v>2500</v>
      </c>
      <c r="G1245" s="8">
        <v>2900</v>
      </c>
      <c r="H1245" s="9">
        <f>IF(OR(F1245="",F1245=0),"",MAX(F1245,IF(ISNUMBER('Нормы и нормо-часы'!K1246),ROUNDUP('Нормы и нормо-часы'!K1246/(1-$F$3),0),0)))</f>
        <v>2500</v>
      </c>
      <c r="I1245" s="9">
        <f>IF(OR(G1245="",G1245=0),"",MAX(G1245,IF(ISNUMBER('Нормы и нормо-часы'!L1246),ROUNDUP('Нормы и нормо-часы'!L1246/(1-$F$3),0),0)))</f>
        <v>2900</v>
      </c>
      <c r="J1245" s="10">
        <f t="shared" si="332"/>
        <v>0</v>
      </c>
      <c r="K1245" s="10">
        <f t="shared" si="333"/>
        <v>0</v>
      </c>
      <c r="L1245" s="8">
        <v>1550</v>
      </c>
      <c r="M1245" s="8">
        <v>1798</v>
      </c>
      <c r="N1245" s="10">
        <f t="shared" si="334"/>
        <v>0.38</v>
      </c>
      <c r="O1245" s="10">
        <f t="shared" si="335"/>
        <v>0.38</v>
      </c>
      <c r="P1245" s="8">
        <f t="shared" si="336"/>
        <v>950</v>
      </c>
      <c r="Q1245" s="8">
        <f t="shared" si="337"/>
        <v>1102</v>
      </c>
      <c r="R1245" s="8">
        <v>1972.09</v>
      </c>
      <c r="S1245" s="8">
        <v>2662.32</v>
      </c>
      <c r="T1245" s="11">
        <f t="shared" si="338"/>
        <v>1.0649280000000001</v>
      </c>
      <c r="U1245" s="7" t="s">
        <v>3689</v>
      </c>
      <c r="V1245" s="7" t="s">
        <v>3690</v>
      </c>
    </row>
    <row r="1246" spans="1:22" x14ac:dyDescent="0.25">
      <c r="A1246" s="7" t="s">
        <v>3691</v>
      </c>
      <c r="B1246" s="7" t="s">
        <v>3692</v>
      </c>
      <c r="C1246" s="7" t="s">
        <v>177</v>
      </c>
      <c r="D1246" s="7"/>
      <c r="E1246" s="7" t="s">
        <v>410</v>
      </c>
      <c r="F1246" s="8">
        <v>1500</v>
      </c>
      <c r="G1246" s="8">
        <v>1700</v>
      </c>
      <c r="H1246" s="9">
        <f>IF(OR(F1246="",F1246=0),"",MAX(F1246,IF(ISNUMBER('Нормы и нормо-часы'!K1247),ROUNDUP('Нормы и нормо-часы'!K1247/(1-$F$3),0),0)))</f>
        <v>1500</v>
      </c>
      <c r="I1246" s="9">
        <f>IF(OR(G1246="",G1246=0),"",MAX(G1246,IF(ISNUMBER('Нормы и нормо-часы'!L1247),ROUNDUP('Нормы и нормо-часы'!L1247/(1-$F$3),0),0)))</f>
        <v>1700</v>
      </c>
      <c r="J1246" s="10">
        <f t="shared" si="332"/>
        <v>0</v>
      </c>
      <c r="K1246" s="10">
        <f t="shared" si="333"/>
        <v>0</v>
      </c>
      <c r="L1246" s="8">
        <v>900</v>
      </c>
      <c r="M1246" s="8">
        <v>1020</v>
      </c>
      <c r="N1246" s="10">
        <f t="shared" si="334"/>
        <v>0.4</v>
      </c>
      <c r="O1246" s="10">
        <f t="shared" si="335"/>
        <v>0.4</v>
      </c>
      <c r="P1246" s="8">
        <f t="shared" si="336"/>
        <v>600</v>
      </c>
      <c r="Q1246" s="8">
        <f t="shared" si="337"/>
        <v>680</v>
      </c>
      <c r="R1246" s="8">
        <v>1446.1</v>
      </c>
      <c r="S1246" s="8">
        <v>1952.24</v>
      </c>
      <c r="T1246" s="11">
        <f t="shared" si="338"/>
        <v>1.3014933333333334</v>
      </c>
      <c r="U1246" s="7" t="s">
        <v>3693</v>
      </c>
      <c r="V1246" s="7"/>
    </row>
    <row r="1247" spans="1:22" x14ac:dyDescent="0.25">
      <c r="A1247" s="7" t="s">
        <v>3694</v>
      </c>
      <c r="B1247" s="7" t="s">
        <v>3695</v>
      </c>
      <c r="C1247" s="7" t="s">
        <v>177</v>
      </c>
      <c r="D1247" s="7"/>
      <c r="E1247" s="7" t="s">
        <v>392</v>
      </c>
      <c r="F1247" s="8">
        <v>2000</v>
      </c>
      <c r="G1247" s="8">
        <v>2300</v>
      </c>
      <c r="H1247" s="9">
        <f>IF(OR(F1247="",F1247=0),"",MAX(F1247,IF(ISNUMBER('Нормы и нормо-часы'!K1248),ROUNDUP('Нормы и нормо-часы'!K1248/(1-$F$3),0),0)))</f>
        <v>2000</v>
      </c>
      <c r="I1247" s="9">
        <f>IF(OR(G1247="",G1247=0),"",MAX(G1247,IF(ISNUMBER('Нормы и нормо-часы'!L1248),ROUNDUP('Нормы и нормо-часы'!L1248/(1-$F$3),0),0)))</f>
        <v>2300</v>
      </c>
      <c r="J1247" s="10">
        <f t="shared" si="332"/>
        <v>0</v>
      </c>
      <c r="K1247" s="10">
        <f t="shared" si="333"/>
        <v>0</v>
      </c>
      <c r="L1247" s="8">
        <v>1200</v>
      </c>
      <c r="M1247" s="8">
        <v>1380</v>
      </c>
      <c r="N1247" s="10">
        <f t="shared" si="334"/>
        <v>0.4</v>
      </c>
      <c r="O1247" s="10">
        <f t="shared" si="335"/>
        <v>0.4</v>
      </c>
      <c r="P1247" s="8">
        <f t="shared" si="336"/>
        <v>800</v>
      </c>
      <c r="Q1247" s="8">
        <f t="shared" si="337"/>
        <v>920</v>
      </c>
      <c r="R1247" s="8">
        <v>1643.92</v>
      </c>
      <c r="S1247" s="8">
        <v>2219.29</v>
      </c>
      <c r="T1247" s="11">
        <f t="shared" si="338"/>
        <v>1.109645</v>
      </c>
      <c r="U1247" s="7" t="s">
        <v>3696</v>
      </c>
      <c r="V1247" s="7"/>
    </row>
    <row r="1248" spans="1:22" x14ac:dyDescent="0.25">
      <c r="A1248" s="7" t="s">
        <v>3697</v>
      </c>
      <c r="B1248" s="7" t="s">
        <v>3698</v>
      </c>
      <c r="C1248" s="7" t="s">
        <v>177</v>
      </c>
      <c r="D1248" s="7"/>
      <c r="E1248" s="7" t="s">
        <v>392</v>
      </c>
      <c r="F1248" s="8">
        <v>2000</v>
      </c>
      <c r="G1248" s="8">
        <v>2300</v>
      </c>
      <c r="H1248" s="9">
        <f>IF(OR(F1248="",F1248=0),"",MAX(F1248,IF(ISNUMBER('Нормы и нормо-часы'!K1249),ROUNDUP('Нормы и нормо-часы'!K1249/(1-$F$3),0),0)))</f>
        <v>2000</v>
      </c>
      <c r="I1248" s="9">
        <f>IF(OR(G1248="",G1248=0),"",MAX(G1248,IF(ISNUMBER('Нормы и нормо-часы'!L1249),ROUNDUP('Нормы и нормо-часы'!L1249/(1-$F$3),0),0)))</f>
        <v>2300</v>
      </c>
      <c r="J1248" s="10">
        <f t="shared" si="332"/>
        <v>0</v>
      </c>
      <c r="K1248" s="10">
        <f t="shared" si="333"/>
        <v>0</v>
      </c>
      <c r="L1248" s="8">
        <v>1200</v>
      </c>
      <c r="M1248" s="8">
        <v>1380</v>
      </c>
      <c r="N1248" s="10">
        <f t="shared" si="334"/>
        <v>0.4</v>
      </c>
      <c r="O1248" s="10">
        <f t="shared" si="335"/>
        <v>0.4</v>
      </c>
      <c r="P1248" s="8">
        <f t="shared" si="336"/>
        <v>800</v>
      </c>
      <c r="Q1248" s="8">
        <f t="shared" si="337"/>
        <v>920</v>
      </c>
      <c r="R1248" s="8">
        <v>3966.64</v>
      </c>
      <c r="S1248" s="8">
        <v>5354.96</v>
      </c>
      <c r="T1248" s="11">
        <f t="shared" si="338"/>
        <v>2.6774800000000001</v>
      </c>
      <c r="U1248" s="7" t="s">
        <v>3699</v>
      </c>
      <c r="V1248" s="7"/>
    </row>
    <row r="1249" spans="1:22" x14ac:dyDescent="0.25">
      <c r="A1249" s="7" t="s">
        <v>3700</v>
      </c>
      <c r="B1249" s="7" t="s">
        <v>3701</v>
      </c>
      <c r="C1249" s="7" t="s">
        <v>177</v>
      </c>
      <c r="D1249" s="7"/>
      <c r="E1249" s="7" t="s">
        <v>410</v>
      </c>
      <c r="F1249" s="8">
        <v>12000</v>
      </c>
      <c r="G1249" s="8">
        <v>14000</v>
      </c>
      <c r="H1249" s="9">
        <f>IF(OR(F1249="",F1249=0),"",MAX(F1249,IF(ISNUMBER('Нормы и нормо-часы'!K1250),ROUNDUP('Нормы и нормо-часы'!K1250/(1-$F$3),0),0)))</f>
        <v>12000</v>
      </c>
      <c r="I1249" s="9">
        <f>IF(OR(G1249="",G1249=0),"",MAX(G1249,IF(ISNUMBER('Нормы и нормо-часы'!L1250),ROUNDUP('Нормы и нормо-часы'!L1250/(1-$F$3),0),0)))</f>
        <v>14000</v>
      </c>
      <c r="J1249" s="10">
        <f t="shared" si="332"/>
        <v>0</v>
      </c>
      <c r="K1249" s="10">
        <f t="shared" si="333"/>
        <v>0</v>
      </c>
      <c r="L1249" s="8">
        <v>7200</v>
      </c>
      <c r="M1249" s="8">
        <v>8400</v>
      </c>
      <c r="N1249" s="10">
        <f t="shared" si="334"/>
        <v>0.4</v>
      </c>
      <c r="O1249" s="10">
        <f t="shared" si="335"/>
        <v>0.4</v>
      </c>
      <c r="P1249" s="8">
        <f t="shared" si="336"/>
        <v>4800</v>
      </c>
      <c r="Q1249" s="8">
        <f t="shared" si="337"/>
        <v>5600</v>
      </c>
      <c r="R1249" s="8">
        <v>17066</v>
      </c>
      <c r="S1249" s="8">
        <v>23039.1</v>
      </c>
      <c r="T1249" s="11">
        <f t="shared" si="338"/>
        <v>1.9199249999999999</v>
      </c>
      <c r="U1249" s="7" t="s">
        <v>3702</v>
      </c>
      <c r="V1249" s="7" t="s">
        <v>3703</v>
      </c>
    </row>
    <row r="1250" spans="1:22" x14ac:dyDescent="0.25">
      <c r="A1250" s="7" t="s">
        <v>3704</v>
      </c>
      <c r="B1250" s="7" t="s">
        <v>3705</v>
      </c>
      <c r="C1250" s="7" t="s">
        <v>177</v>
      </c>
      <c r="D1250" s="7"/>
      <c r="E1250" s="7" t="s">
        <v>410</v>
      </c>
      <c r="F1250" s="8">
        <v>1200</v>
      </c>
      <c r="G1250" s="8">
        <v>1400</v>
      </c>
      <c r="H1250" s="9">
        <f>IF(OR(F1250="",F1250=0),"",MAX(F1250,IF(ISNUMBER('Нормы и нормо-часы'!K1251),ROUNDUP('Нормы и нормо-часы'!K1251/(1-$F$3),0),0)))</f>
        <v>1200</v>
      </c>
      <c r="I1250" s="9">
        <f>IF(OR(G1250="",G1250=0),"",MAX(G1250,IF(ISNUMBER('Нормы и нормо-часы'!L1251),ROUNDUP('Нормы и нормо-часы'!L1251/(1-$F$3),0),0)))</f>
        <v>1400</v>
      </c>
      <c r="J1250" s="10">
        <f t="shared" ref="J1250:J1313" si="339">IF(OR(F1250="",F1250=0),"",H1250/F1250-1)</f>
        <v>0</v>
      </c>
      <c r="K1250" s="10">
        <f t="shared" ref="K1250:K1313" si="340">IF(OR(G1250="",G1250=0),"",I1250/G1250-1)</f>
        <v>0</v>
      </c>
      <c r="L1250" s="8">
        <v>744</v>
      </c>
      <c r="M1250" s="8">
        <v>868</v>
      </c>
      <c r="N1250" s="10">
        <f t="shared" ref="N1250:N1313" si="341">IF(OR(H1250="",H1250=0),"",(H1250-L1250)/H1250)</f>
        <v>0.38</v>
      </c>
      <c r="O1250" s="10">
        <f t="shared" ref="O1250:O1313" si="342">IF(OR(I1250="",I1250=0),"",(I1250-M1250)/I1250)</f>
        <v>0.38</v>
      </c>
      <c r="P1250" s="8">
        <f t="shared" ref="P1250:P1313" si="343">IF(H1250="","",H1250-L1250)</f>
        <v>456</v>
      </c>
      <c r="Q1250" s="8">
        <f t="shared" ref="Q1250:Q1313" si="344">IF(I1250="","",I1250-M1250)</f>
        <v>532</v>
      </c>
      <c r="R1250" s="8">
        <v>1549.22</v>
      </c>
      <c r="S1250" s="8">
        <v>2091.4499999999998</v>
      </c>
      <c r="T1250" s="11">
        <f t="shared" ref="T1250:T1313" si="345">IF(OR(S1250="",F1250="",F1250=0),"",S1250/F1250)</f>
        <v>1.742875</v>
      </c>
      <c r="U1250" s="7" t="s">
        <v>3706</v>
      </c>
      <c r="V1250" s="7"/>
    </row>
    <row r="1251" spans="1:22" x14ac:dyDescent="0.25">
      <c r="A1251" s="7" t="s">
        <v>3707</v>
      </c>
      <c r="B1251" s="7" t="s">
        <v>3708</v>
      </c>
      <c r="C1251" s="7" t="s">
        <v>177</v>
      </c>
      <c r="D1251" s="7"/>
      <c r="E1251" s="7" t="s">
        <v>410</v>
      </c>
      <c r="F1251" s="8">
        <v>1800</v>
      </c>
      <c r="G1251" s="8">
        <v>2100</v>
      </c>
      <c r="H1251" s="9">
        <f>IF(OR(F1251="",F1251=0),"",MAX(F1251,IF(ISNUMBER('Нормы и нормо-часы'!K1252),ROUNDUP('Нормы и нормо-часы'!K1252/(1-$F$3),0),0)))</f>
        <v>1800</v>
      </c>
      <c r="I1251" s="9">
        <f>IF(OR(G1251="",G1251=0),"",MAX(G1251,IF(ISNUMBER('Нормы и нормо-часы'!L1252),ROUNDUP('Нормы и нормо-часы'!L1252/(1-$F$3),0),0)))</f>
        <v>2100</v>
      </c>
      <c r="J1251" s="10">
        <f t="shared" si="339"/>
        <v>0</v>
      </c>
      <c r="K1251" s="10">
        <f t="shared" si="340"/>
        <v>0</v>
      </c>
      <c r="L1251" s="8">
        <v>1116</v>
      </c>
      <c r="M1251" s="8">
        <v>1302</v>
      </c>
      <c r="N1251" s="10">
        <f t="shared" si="341"/>
        <v>0.38</v>
      </c>
      <c r="O1251" s="10">
        <f t="shared" si="342"/>
        <v>0.38</v>
      </c>
      <c r="P1251" s="8">
        <f t="shared" si="343"/>
        <v>684</v>
      </c>
      <c r="Q1251" s="8">
        <f t="shared" si="344"/>
        <v>798</v>
      </c>
      <c r="R1251" s="8">
        <v>2095.5300000000002</v>
      </c>
      <c r="S1251" s="8">
        <v>2828.97</v>
      </c>
      <c r="T1251" s="11">
        <f t="shared" si="345"/>
        <v>1.57165</v>
      </c>
      <c r="U1251" s="7" t="s">
        <v>3709</v>
      </c>
      <c r="V1251" s="7"/>
    </row>
    <row r="1252" spans="1:22" x14ac:dyDescent="0.25">
      <c r="A1252" s="7" t="s">
        <v>3710</v>
      </c>
      <c r="B1252" s="7" t="s">
        <v>3711</v>
      </c>
      <c r="C1252" s="7" t="s">
        <v>177</v>
      </c>
      <c r="D1252" s="7"/>
      <c r="E1252" s="7" t="s">
        <v>410</v>
      </c>
      <c r="F1252" s="8">
        <v>2400</v>
      </c>
      <c r="G1252" s="8">
        <v>2800</v>
      </c>
      <c r="H1252" s="9">
        <f>IF(OR(F1252="",F1252=0),"",MAX(F1252,IF(ISNUMBER('Нормы и нормо-часы'!K1253),ROUNDUP('Нормы и нормо-часы'!K1253/(1-$F$3),0),0)))</f>
        <v>2400</v>
      </c>
      <c r="I1252" s="9">
        <f>IF(OR(G1252="",G1252=0),"",MAX(G1252,IF(ISNUMBER('Нормы и нормо-часы'!L1253),ROUNDUP('Нормы и нормо-часы'!L1253/(1-$F$3),0),0)))</f>
        <v>2800</v>
      </c>
      <c r="J1252" s="10">
        <f t="shared" si="339"/>
        <v>0</v>
      </c>
      <c r="K1252" s="10">
        <f t="shared" si="340"/>
        <v>0</v>
      </c>
      <c r="L1252" s="8">
        <v>1488</v>
      </c>
      <c r="M1252" s="8">
        <v>1736</v>
      </c>
      <c r="N1252" s="10">
        <f t="shared" si="341"/>
        <v>0.38</v>
      </c>
      <c r="O1252" s="10">
        <f t="shared" si="342"/>
        <v>0.38</v>
      </c>
      <c r="P1252" s="8">
        <f t="shared" si="343"/>
        <v>912</v>
      </c>
      <c r="Q1252" s="8">
        <f t="shared" si="344"/>
        <v>1064</v>
      </c>
      <c r="R1252" s="8">
        <v>2596.13</v>
      </c>
      <c r="S1252" s="8">
        <v>3504.78</v>
      </c>
      <c r="T1252" s="11">
        <f t="shared" si="345"/>
        <v>1.4603250000000001</v>
      </c>
      <c r="U1252" s="7" t="s">
        <v>3709</v>
      </c>
      <c r="V1252" s="7"/>
    </row>
    <row r="1253" spans="1:22" x14ac:dyDescent="0.25">
      <c r="A1253" s="7" t="s">
        <v>3712</v>
      </c>
      <c r="B1253" s="7" t="s">
        <v>3713</v>
      </c>
      <c r="C1253" s="7" t="s">
        <v>177</v>
      </c>
      <c r="D1253" s="7"/>
      <c r="E1253" s="7" t="s">
        <v>410</v>
      </c>
      <c r="F1253" s="8">
        <v>3500</v>
      </c>
      <c r="G1253" s="8">
        <v>4000</v>
      </c>
      <c r="H1253" s="9">
        <f>IF(OR(F1253="",F1253=0),"",MAX(F1253,IF(ISNUMBER('Нормы и нормо-часы'!K1254),ROUNDUP('Нормы и нормо-часы'!K1254/(1-$F$3),0),0)))</f>
        <v>3500</v>
      </c>
      <c r="I1253" s="9">
        <f>IF(OR(G1253="",G1253=0),"",MAX(G1253,IF(ISNUMBER('Нормы и нормо-часы'!L1254),ROUNDUP('Нормы и нормо-часы'!L1254/(1-$F$3),0),0)))</f>
        <v>4000</v>
      </c>
      <c r="J1253" s="10">
        <f t="shared" si="339"/>
        <v>0</v>
      </c>
      <c r="K1253" s="10">
        <f t="shared" si="340"/>
        <v>0</v>
      </c>
      <c r="L1253" s="8">
        <v>2170</v>
      </c>
      <c r="M1253" s="8">
        <v>2480</v>
      </c>
      <c r="N1253" s="10">
        <f t="shared" si="341"/>
        <v>0.38</v>
      </c>
      <c r="O1253" s="10">
        <f t="shared" si="342"/>
        <v>0.38</v>
      </c>
      <c r="P1253" s="8">
        <f t="shared" si="343"/>
        <v>1330</v>
      </c>
      <c r="Q1253" s="8">
        <f t="shared" si="344"/>
        <v>1520</v>
      </c>
      <c r="R1253" s="8">
        <v>3163.85</v>
      </c>
      <c r="S1253" s="8">
        <v>4271.2</v>
      </c>
      <c r="T1253" s="11">
        <f t="shared" si="345"/>
        <v>1.2203428571428572</v>
      </c>
      <c r="U1253" s="7" t="s">
        <v>3709</v>
      </c>
      <c r="V1253" s="7"/>
    </row>
    <row r="1254" spans="1:22" x14ac:dyDescent="0.25">
      <c r="A1254" s="7" t="s">
        <v>3714</v>
      </c>
      <c r="B1254" s="7" t="s">
        <v>3715</v>
      </c>
      <c r="C1254" s="7" t="s">
        <v>177</v>
      </c>
      <c r="D1254" s="7"/>
      <c r="E1254" s="7" t="s">
        <v>410</v>
      </c>
      <c r="F1254" s="8">
        <v>6000</v>
      </c>
      <c r="G1254" s="8">
        <v>6900</v>
      </c>
      <c r="H1254" s="9">
        <f>IF(OR(F1254="",F1254=0),"",MAX(F1254,IF(ISNUMBER('Нормы и нормо-часы'!K1255),ROUNDUP('Нормы и нормо-часы'!K1255/(1-$F$3),0),0)))</f>
        <v>6000</v>
      </c>
      <c r="I1254" s="9">
        <f>IF(OR(G1254="",G1254=0),"",MAX(G1254,IF(ISNUMBER('Нормы и нормо-часы'!L1255),ROUNDUP('Нормы и нормо-часы'!L1255/(1-$F$3),0),0)))</f>
        <v>6900</v>
      </c>
      <c r="J1254" s="10">
        <f t="shared" si="339"/>
        <v>0</v>
      </c>
      <c r="K1254" s="10">
        <f t="shared" si="340"/>
        <v>0</v>
      </c>
      <c r="L1254" s="8">
        <v>3720</v>
      </c>
      <c r="M1254" s="8">
        <v>4278</v>
      </c>
      <c r="N1254" s="10">
        <f t="shared" si="341"/>
        <v>0.38</v>
      </c>
      <c r="O1254" s="10">
        <f t="shared" si="342"/>
        <v>0.38</v>
      </c>
      <c r="P1254" s="8">
        <f t="shared" si="343"/>
        <v>2280</v>
      </c>
      <c r="Q1254" s="8">
        <f t="shared" si="344"/>
        <v>2622</v>
      </c>
      <c r="R1254" s="8">
        <v>3676.24</v>
      </c>
      <c r="S1254" s="8">
        <v>4962.92</v>
      </c>
      <c r="T1254" s="11">
        <f t="shared" si="345"/>
        <v>0.8271533333333333</v>
      </c>
      <c r="U1254" s="7" t="s">
        <v>3709</v>
      </c>
      <c r="V1254" s="7" t="s">
        <v>3716</v>
      </c>
    </row>
    <row r="1255" spans="1:22" x14ac:dyDescent="0.25">
      <c r="A1255" s="7" t="s">
        <v>3717</v>
      </c>
      <c r="B1255" s="7" t="s">
        <v>3718</v>
      </c>
      <c r="C1255" s="7" t="s">
        <v>177</v>
      </c>
      <c r="D1255" s="7"/>
      <c r="E1255" s="7" t="s">
        <v>410</v>
      </c>
      <c r="F1255" s="8">
        <v>1500</v>
      </c>
      <c r="G1255" s="8">
        <v>1700</v>
      </c>
      <c r="H1255" s="9">
        <f>IF(OR(F1255="",F1255=0),"",MAX(F1255,IF(ISNUMBER('Нормы и нормо-часы'!K1256),ROUNDUP('Нормы и нормо-часы'!K1256/(1-$F$3),0),0)))</f>
        <v>1500</v>
      </c>
      <c r="I1255" s="9">
        <f>IF(OR(G1255="",G1255=0),"",MAX(G1255,IF(ISNUMBER('Нормы и нормо-часы'!L1256),ROUNDUP('Нормы и нормо-часы'!L1256/(1-$F$3),0),0)))</f>
        <v>1700</v>
      </c>
      <c r="J1255" s="10">
        <f t="shared" si="339"/>
        <v>0</v>
      </c>
      <c r="K1255" s="10">
        <f t="shared" si="340"/>
        <v>0</v>
      </c>
      <c r="L1255" s="8">
        <v>900</v>
      </c>
      <c r="M1255" s="8">
        <v>1020</v>
      </c>
      <c r="N1255" s="10">
        <f t="shared" si="341"/>
        <v>0.4</v>
      </c>
      <c r="O1255" s="10">
        <f t="shared" si="342"/>
        <v>0.4</v>
      </c>
      <c r="P1255" s="8">
        <f t="shared" si="343"/>
        <v>600</v>
      </c>
      <c r="Q1255" s="8">
        <f t="shared" si="344"/>
        <v>680</v>
      </c>
      <c r="R1255" s="8">
        <v>1735.18</v>
      </c>
      <c r="S1255" s="8">
        <v>2342.4899999999998</v>
      </c>
      <c r="T1255" s="11">
        <f t="shared" si="345"/>
        <v>1.5616599999999998</v>
      </c>
      <c r="U1255" s="7" t="s">
        <v>3719</v>
      </c>
      <c r="V1255" s="7"/>
    </row>
    <row r="1256" spans="1:22" x14ac:dyDescent="0.25">
      <c r="A1256" s="7" t="s">
        <v>3720</v>
      </c>
      <c r="B1256" s="7" t="s">
        <v>2958</v>
      </c>
      <c r="C1256" s="7" t="s">
        <v>177</v>
      </c>
      <c r="D1256" s="7"/>
      <c r="E1256" s="7" t="s">
        <v>468</v>
      </c>
      <c r="F1256" s="8">
        <v>10000</v>
      </c>
      <c r="G1256" s="8">
        <v>11500</v>
      </c>
      <c r="H1256" s="9">
        <f>IF(OR(F1256="",F1256=0),"",MAX(F1256,IF(ISNUMBER('Нормы и нормо-часы'!K1257),ROUNDUP('Нормы и нормо-часы'!K1257/(1-$F$3),0),0)))</f>
        <v>10000</v>
      </c>
      <c r="I1256" s="9">
        <f>IF(OR(G1256="",G1256=0),"",MAX(G1256,IF(ISNUMBER('Нормы и нормо-часы'!L1257),ROUNDUP('Нормы и нормо-часы'!L1257/(1-$F$3),0),0)))</f>
        <v>11500</v>
      </c>
      <c r="J1256" s="10">
        <f t="shared" si="339"/>
        <v>0</v>
      </c>
      <c r="K1256" s="10">
        <f t="shared" si="340"/>
        <v>0</v>
      </c>
      <c r="L1256" s="8">
        <v>6000</v>
      </c>
      <c r="M1256" s="8">
        <v>6900</v>
      </c>
      <c r="N1256" s="10">
        <f t="shared" si="341"/>
        <v>0.4</v>
      </c>
      <c r="O1256" s="10">
        <f t="shared" si="342"/>
        <v>0.4</v>
      </c>
      <c r="P1256" s="8">
        <f t="shared" si="343"/>
        <v>4000</v>
      </c>
      <c r="Q1256" s="8">
        <f t="shared" si="344"/>
        <v>4600</v>
      </c>
      <c r="R1256" s="8">
        <v>9952.67</v>
      </c>
      <c r="S1256" s="8">
        <v>13436.1</v>
      </c>
      <c r="T1256" s="11">
        <f t="shared" si="345"/>
        <v>1.34361</v>
      </c>
      <c r="U1256" s="7" t="s">
        <v>3721</v>
      </c>
      <c r="V1256" s="7"/>
    </row>
    <row r="1257" spans="1:22" x14ac:dyDescent="0.25">
      <c r="A1257" s="7" t="s">
        <v>3722</v>
      </c>
      <c r="B1257" s="7" t="s">
        <v>3723</v>
      </c>
      <c r="C1257" s="7" t="s">
        <v>177</v>
      </c>
      <c r="D1257" s="7"/>
      <c r="E1257" s="7" t="s">
        <v>426</v>
      </c>
      <c r="F1257" s="8">
        <v>24000</v>
      </c>
      <c r="G1257" s="8">
        <v>27500</v>
      </c>
      <c r="H1257" s="9">
        <f>IF(OR(F1257="",F1257=0),"",MAX(F1257,IF(ISNUMBER('Нормы и нормо-часы'!K1258),ROUNDUP('Нормы и нормо-часы'!K1258/(1-$F$3),0),0)))</f>
        <v>24000</v>
      </c>
      <c r="I1257" s="9">
        <f>IF(OR(G1257="",G1257=0),"",MAX(G1257,IF(ISNUMBER('Нормы и нормо-часы'!L1258),ROUNDUP('Нормы и нормо-часы'!L1258/(1-$F$3),0),0)))</f>
        <v>27500</v>
      </c>
      <c r="J1257" s="10">
        <f t="shared" si="339"/>
        <v>0</v>
      </c>
      <c r="K1257" s="10">
        <f t="shared" si="340"/>
        <v>0</v>
      </c>
      <c r="L1257" s="8">
        <v>14400</v>
      </c>
      <c r="M1257" s="8">
        <v>16500</v>
      </c>
      <c r="N1257" s="10">
        <f t="shared" si="341"/>
        <v>0.4</v>
      </c>
      <c r="O1257" s="10">
        <f t="shared" si="342"/>
        <v>0.4</v>
      </c>
      <c r="P1257" s="8">
        <f t="shared" si="343"/>
        <v>9600</v>
      </c>
      <c r="Q1257" s="8">
        <f t="shared" si="344"/>
        <v>11000</v>
      </c>
      <c r="R1257" s="8">
        <v>13012.02</v>
      </c>
      <c r="S1257" s="8">
        <v>17566.23</v>
      </c>
      <c r="T1257" s="11">
        <f t="shared" si="345"/>
        <v>0.73192625</v>
      </c>
      <c r="U1257" s="7" t="s">
        <v>3724</v>
      </c>
      <c r="V1257" s="7"/>
    </row>
    <row r="1258" spans="1:22" x14ac:dyDescent="0.25">
      <c r="A1258" s="7" t="s">
        <v>3725</v>
      </c>
      <c r="B1258" s="7" t="s">
        <v>3726</v>
      </c>
      <c r="C1258" s="7" t="s">
        <v>177</v>
      </c>
      <c r="D1258" s="7"/>
      <c r="E1258" s="7" t="s">
        <v>426</v>
      </c>
      <c r="F1258" s="8">
        <v>28000</v>
      </c>
      <c r="G1258" s="8">
        <v>32000</v>
      </c>
      <c r="H1258" s="9">
        <f>IF(OR(F1258="",F1258=0),"",MAX(F1258,IF(ISNUMBER('Нормы и нормо-часы'!K1259),ROUNDUP('Нормы и нормо-часы'!K1259/(1-$F$3),0),0)))</f>
        <v>28000</v>
      </c>
      <c r="I1258" s="9">
        <f>IF(OR(G1258="",G1258=0),"",MAX(G1258,IF(ISNUMBER('Нормы и нормо-часы'!L1259),ROUNDUP('Нормы и нормо-часы'!L1259/(1-$F$3),0),0)))</f>
        <v>32640</v>
      </c>
      <c r="J1258" s="10">
        <f t="shared" si="339"/>
        <v>0</v>
      </c>
      <c r="K1258" s="10">
        <f t="shared" si="340"/>
        <v>2.0000000000000018E-2</v>
      </c>
      <c r="L1258" s="8">
        <v>16800</v>
      </c>
      <c r="M1258" s="8">
        <v>19200</v>
      </c>
      <c r="N1258" s="10">
        <f t="shared" si="341"/>
        <v>0.4</v>
      </c>
      <c r="O1258" s="10">
        <f t="shared" si="342"/>
        <v>0.41176470588235292</v>
      </c>
      <c r="P1258" s="8">
        <f t="shared" si="343"/>
        <v>11200</v>
      </c>
      <c r="Q1258" s="8">
        <f t="shared" si="344"/>
        <v>13440</v>
      </c>
      <c r="R1258" s="8">
        <v>14652.29</v>
      </c>
      <c r="S1258" s="8">
        <v>19780.59</v>
      </c>
      <c r="T1258" s="11">
        <f t="shared" si="345"/>
        <v>0.70644964285714285</v>
      </c>
      <c r="U1258" s="7" t="s">
        <v>3727</v>
      </c>
      <c r="V1258" s="7"/>
    </row>
    <row r="1259" spans="1:22" x14ac:dyDescent="0.25">
      <c r="A1259" s="7" t="s">
        <v>3728</v>
      </c>
      <c r="B1259" s="7" t="s">
        <v>3729</v>
      </c>
      <c r="C1259" s="7" t="s">
        <v>177</v>
      </c>
      <c r="D1259" s="7"/>
      <c r="E1259" s="7" t="s">
        <v>426</v>
      </c>
      <c r="F1259" s="8">
        <v>35000</v>
      </c>
      <c r="G1259" s="8">
        <v>40000</v>
      </c>
      <c r="H1259" s="9">
        <f>IF(OR(F1259="",F1259=0),"",MAX(F1259,IF(ISNUMBER('Нормы и нормо-часы'!K1260),ROUNDUP('Нормы и нормо-часы'!K1260/(1-$F$3),0),0)))</f>
        <v>35000</v>
      </c>
      <c r="I1259" s="9">
        <f>IF(OR(G1259="",G1259=0),"",MAX(G1259,IF(ISNUMBER('Нормы и нормо-часы'!L1260),ROUNDUP('Нормы и нормо-часы'!L1260/(1-$F$3),0),0)))</f>
        <v>40320</v>
      </c>
      <c r="J1259" s="10">
        <f t="shared" si="339"/>
        <v>0</v>
      </c>
      <c r="K1259" s="10">
        <f t="shared" si="340"/>
        <v>8.0000000000000071E-3</v>
      </c>
      <c r="L1259" s="8">
        <v>21000</v>
      </c>
      <c r="M1259" s="8">
        <v>24000</v>
      </c>
      <c r="N1259" s="10">
        <f t="shared" si="341"/>
        <v>0.4</v>
      </c>
      <c r="O1259" s="10">
        <f t="shared" si="342"/>
        <v>0.40476190476190477</v>
      </c>
      <c r="P1259" s="8">
        <f t="shared" si="343"/>
        <v>14000</v>
      </c>
      <c r="Q1259" s="8">
        <f t="shared" si="344"/>
        <v>16320</v>
      </c>
      <c r="R1259" s="8">
        <v>16782.560000000001</v>
      </c>
      <c r="S1259" s="8">
        <v>22656.46</v>
      </c>
      <c r="T1259" s="11">
        <f t="shared" si="345"/>
        <v>0.64732742857142855</v>
      </c>
      <c r="U1259" s="7" t="s">
        <v>3730</v>
      </c>
      <c r="V1259" s="7"/>
    </row>
    <row r="1260" spans="1:22" x14ac:dyDescent="0.25">
      <c r="A1260" s="7" t="s">
        <v>3731</v>
      </c>
      <c r="B1260" s="7" t="s">
        <v>3732</v>
      </c>
      <c r="C1260" s="7" t="s">
        <v>177</v>
      </c>
      <c r="D1260" s="7"/>
      <c r="E1260" s="7" t="s">
        <v>426</v>
      </c>
      <c r="F1260" s="8">
        <v>22000</v>
      </c>
      <c r="G1260" s="8">
        <v>25500</v>
      </c>
      <c r="H1260" s="9">
        <f>IF(OR(F1260="",F1260=0),"",MAX(F1260,IF(ISNUMBER('Нормы и нормо-часы'!K1261),ROUNDUP('Нормы и нормо-часы'!K1261/(1-$F$3),0),0)))</f>
        <v>22000</v>
      </c>
      <c r="I1260" s="9">
        <f>IF(OR(G1260="",G1260=0),"",MAX(G1260,IF(ISNUMBER('Нормы и нормо-часы'!L1261),ROUNDUP('Нормы и нормо-часы'!L1261/(1-$F$3),0),0)))</f>
        <v>25500</v>
      </c>
      <c r="J1260" s="10">
        <f t="shared" si="339"/>
        <v>0</v>
      </c>
      <c r="K1260" s="10">
        <f t="shared" si="340"/>
        <v>0</v>
      </c>
      <c r="L1260" s="8">
        <v>13200</v>
      </c>
      <c r="M1260" s="8">
        <v>15300</v>
      </c>
      <c r="N1260" s="10">
        <f t="shared" si="341"/>
        <v>0.4</v>
      </c>
      <c r="O1260" s="10">
        <f t="shared" si="342"/>
        <v>0.4</v>
      </c>
      <c r="P1260" s="8">
        <f t="shared" si="343"/>
        <v>8800</v>
      </c>
      <c r="Q1260" s="8">
        <f t="shared" si="344"/>
        <v>10200</v>
      </c>
      <c r="R1260" s="8">
        <v>12447.88</v>
      </c>
      <c r="S1260" s="8">
        <v>16804.64</v>
      </c>
      <c r="T1260" s="11">
        <f t="shared" si="345"/>
        <v>0.76384727272727271</v>
      </c>
      <c r="U1260" s="7" t="s">
        <v>3733</v>
      </c>
      <c r="V1260" s="7"/>
    </row>
    <row r="1261" spans="1:22" x14ac:dyDescent="0.25">
      <c r="A1261" s="7" t="s">
        <v>3734</v>
      </c>
      <c r="B1261" s="7" t="s">
        <v>3735</v>
      </c>
      <c r="C1261" s="7" t="s">
        <v>177</v>
      </c>
      <c r="D1261" s="7"/>
      <c r="E1261" s="7" t="s">
        <v>426</v>
      </c>
      <c r="F1261" s="8">
        <v>26000</v>
      </c>
      <c r="G1261" s="8">
        <v>30000</v>
      </c>
      <c r="H1261" s="9">
        <f>IF(OR(F1261="",F1261=0),"",MAX(F1261,IF(ISNUMBER('Нормы и нормо-часы'!K1262),ROUNDUP('Нормы и нормо-часы'!K1262/(1-$F$3),0),0)))</f>
        <v>26000</v>
      </c>
      <c r="I1261" s="9">
        <f>IF(OR(G1261="",G1261=0),"",MAX(G1261,IF(ISNUMBER('Нормы и нормо-часы'!L1262),ROUNDUP('Нормы и нормо-часы'!L1262/(1-$F$3),0),0)))</f>
        <v>30000</v>
      </c>
      <c r="J1261" s="10">
        <f t="shared" si="339"/>
        <v>0</v>
      </c>
      <c r="K1261" s="10">
        <f t="shared" si="340"/>
        <v>0</v>
      </c>
      <c r="L1261" s="8">
        <v>15600</v>
      </c>
      <c r="M1261" s="8">
        <v>18000</v>
      </c>
      <c r="N1261" s="10">
        <f t="shared" si="341"/>
        <v>0.4</v>
      </c>
      <c r="O1261" s="10">
        <f t="shared" si="342"/>
        <v>0.4</v>
      </c>
      <c r="P1261" s="8">
        <f t="shared" si="343"/>
        <v>10400</v>
      </c>
      <c r="Q1261" s="8">
        <f t="shared" si="344"/>
        <v>12000</v>
      </c>
      <c r="R1261" s="8">
        <v>18595.5</v>
      </c>
      <c r="S1261" s="8">
        <v>25103.93</v>
      </c>
      <c r="T1261" s="11">
        <f t="shared" si="345"/>
        <v>0.96553576923076923</v>
      </c>
      <c r="U1261" s="7" t="s">
        <v>3736</v>
      </c>
      <c r="V1261" s="7"/>
    </row>
    <row r="1262" spans="1:22" x14ac:dyDescent="0.25">
      <c r="A1262" s="7" t="s">
        <v>3737</v>
      </c>
      <c r="B1262" s="7" t="s">
        <v>3738</v>
      </c>
      <c r="C1262" s="7" t="s">
        <v>177</v>
      </c>
      <c r="D1262" s="7"/>
      <c r="E1262" s="7" t="s">
        <v>426</v>
      </c>
      <c r="F1262" s="8">
        <v>33000</v>
      </c>
      <c r="G1262" s="8">
        <v>38000</v>
      </c>
      <c r="H1262" s="9">
        <f>IF(OR(F1262="",F1262=0),"",MAX(F1262,IF(ISNUMBER('Нормы и нормо-часы'!K1263),ROUNDUP('Нормы и нормо-часы'!K1263/(1-$F$3),0),0)))</f>
        <v>33000</v>
      </c>
      <c r="I1262" s="9">
        <f>IF(OR(G1262="",G1262=0),"",MAX(G1262,IF(ISNUMBER('Нормы и нормо-часы'!L1263),ROUNDUP('Нормы и нормо-часы'!L1263/(1-$F$3),0),0)))</f>
        <v>38000</v>
      </c>
      <c r="J1262" s="10">
        <f t="shared" si="339"/>
        <v>0</v>
      </c>
      <c r="K1262" s="10">
        <f t="shared" si="340"/>
        <v>0</v>
      </c>
      <c r="L1262" s="8">
        <v>19800</v>
      </c>
      <c r="M1262" s="8">
        <v>22800</v>
      </c>
      <c r="N1262" s="10">
        <f t="shared" si="341"/>
        <v>0.4</v>
      </c>
      <c r="O1262" s="10">
        <f t="shared" si="342"/>
        <v>0.4</v>
      </c>
      <c r="P1262" s="8">
        <f t="shared" si="343"/>
        <v>13200</v>
      </c>
      <c r="Q1262" s="8">
        <f t="shared" si="344"/>
        <v>15200</v>
      </c>
      <c r="R1262" s="8">
        <v>25357.5</v>
      </c>
      <c r="S1262" s="8">
        <v>34232.629999999997</v>
      </c>
      <c r="T1262" s="11">
        <f t="shared" si="345"/>
        <v>1.0373524242424241</v>
      </c>
      <c r="U1262" s="7" t="s">
        <v>3739</v>
      </c>
      <c r="V1262" s="7"/>
    </row>
    <row r="1263" spans="1:22" x14ac:dyDescent="0.25">
      <c r="A1263" s="7" t="s">
        <v>3740</v>
      </c>
      <c r="B1263" s="7" t="s">
        <v>3741</v>
      </c>
      <c r="C1263" s="7" t="s">
        <v>177</v>
      </c>
      <c r="D1263" s="7"/>
      <c r="E1263" s="7" t="s">
        <v>426</v>
      </c>
      <c r="F1263" s="8">
        <v>20000</v>
      </c>
      <c r="G1263" s="8">
        <v>23000</v>
      </c>
      <c r="H1263" s="9">
        <f>IF(OR(F1263="",F1263=0),"",MAX(F1263,IF(ISNUMBER('Нормы и нормо-часы'!K1264),ROUNDUP('Нормы и нормо-часы'!K1264/(1-$F$3),0),0)))</f>
        <v>20000</v>
      </c>
      <c r="I1263" s="9">
        <f>IF(OR(G1263="",G1263=0),"",MAX(G1263,IF(ISNUMBER('Нормы и нормо-часы'!L1264),ROUNDUP('Нормы и нормо-часы'!L1264/(1-$F$3),0),0)))</f>
        <v>23040</v>
      </c>
      <c r="J1263" s="10">
        <f t="shared" si="339"/>
        <v>0</v>
      </c>
      <c r="K1263" s="10">
        <f t="shared" si="340"/>
        <v>1.7391304347826875E-3</v>
      </c>
      <c r="L1263" s="8">
        <v>12000</v>
      </c>
      <c r="M1263" s="8">
        <v>13800</v>
      </c>
      <c r="N1263" s="10">
        <f t="shared" si="341"/>
        <v>0.4</v>
      </c>
      <c r="O1263" s="10">
        <f t="shared" si="342"/>
        <v>0.40104166666666669</v>
      </c>
      <c r="P1263" s="8">
        <f t="shared" si="343"/>
        <v>8000</v>
      </c>
      <c r="Q1263" s="8">
        <f t="shared" si="344"/>
        <v>9240</v>
      </c>
      <c r="R1263" s="8">
        <v>10503.32</v>
      </c>
      <c r="S1263" s="8">
        <v>14179.48</v>
      </c>
      <c r="T1263" s="11">
        <f t="shared" si="345"/>
        <v>0.70897399999999999</v>
      </c>
      <c r="U1263" s="7" t="s">
        <v>3742</v>
      </c>
      <c r="V1263" s="7"/>
    </row>
    <row r="1264" spans="1:22" x14ac:dyDescent="0.25">
      <c r="A1264" s="7" t="s">
        <v>3743</v>
      </c>
      <c r="B1264" s="7" t="s">
        <v>3744</v>
      </c>
      <c r="C1264" s="7" t="s">
        <v>177</v>
      </c>
      <c r="D1264" s="7"/>
      <c r="E1264" s="7" t="s">
        <v>426</v>
      </c>
      <c r="F1264" s="8">
        <v>24000</v>
      </c>
      <c r="G1264" s="8">
        <v>27500</v>
      </c>
      <c r="H1264" s="9">
        <f>IF(OR(F1264="",F1264=0),"",MAX(F1264,IF(ISNUMBER('Нормы и нормо-часы'!K1265),ROUNDUP('Нормы и нормо-часы'!K1265/(1-$F$3),0),0)))</f>
        <v>24000</v>
      </c>
      <c r="I1264" s="9">
        <f>IF(OR(G1264="",G1264=0),"",MAX(G1264,IF(ISNUMBER('Нормы и нормо-часы'!L1265),ROUNDUP('Нормы и нормо-часы'!L1265/(1-$F$3),0),0)))</f>
        <v>27500</v>
      </c>
      <c r="J1264" s="10">
        <f t="shared" si="339"/>
        <v>0</v>
      </c>
      <c r="K1264" s="10">
        <f t="shared" si="340"/>
        <v>0</v>
      </c>
      <c r="L1264" s="8">
        <v>14400</v>
      </c>
      <c r="M1264" s="8">
        <v>16500</v>
      </c>
      <c r="N1264" s="10">
        <f t="shared" si="341"/>
        <v>0.4</v>
      </c>
      <c r="O1264" s="10">
        <f t="shared" si="342"/>
        <v>0.4</v>
      </c>
      <c r="P1264" s="8">
        <f t="shared" si="343"/>
        <v>9600</v>
      </c>
      <c r="Q1264" s="8">
        <f t="shared" si="344"/>
        <v>11000</v>
      </c>
      <c r="R1264" s="8">
        <v>11745.59</v>
      </c>
      <c r="S1264" s="8">
        <v>15856.55</v>
      </c>
      <c r="T1264" s="11">
        <f t="shared" si="345"/>
        <v>0.66068958333333327</v>
      </c>
      <c r="U1264" s="7" t="s">
        <v>3745</v>
      </c>
      <c r="V1264" s="7"/>
    </row>
    <row r="1265" spans="1:22" x14ac:dyDescent="0.25">
      <c r="A1265" s="7" t="s">
        <v>3746</v>
      </c>
      <c r="B1265" s="7" t="s">
        <v>3747</v>
      </c>
      <c r="C1265" s="7" t="s">
        <v>177</v>
      </c>
      <c r="D1265" s="7"/>
      <c r="E1265" s="7" t="s">
        <v>426</v>
      </c>
      <c r="F1265" s="8">
        <v>30000</v>
      </c>
      <c r="G1265" s="8">
        <v>34500</v>
      </c>
      <c r="H1265" s="9">
        <f>IF(OR(F1265="",F1265=0),"",MAX(F1265,IF(ISNUMBER('Нормы и нормо-часы'!K1266),ROUNDUP('Нормы и нормо-часы'!K1266/(1-$F$3),0),0)))</f>
        <v>30000</v>
      </c>
      <c r="I1265" s="9">
        <f>IF(OR(G1265="",G1265=0),"",MAX(G1265,IF(ISNUMBER('Нормы и нормо-часы'!L1266),ROUNDUP('Нормы и нормо-часы'!L1266/(1-$F$3),0),0)))</f>
        <v>34500</v>
      </c>
      <c r="J1265" s="10">
        <f t="shared" si="339"/>
        <v>0</v>
      </c>
      <c r="K1265" s="10">
        <f t="shared" si="340"/>
        <v>0</v>
      </c>
      <c r="L1265" s="8">
        <v>18000</v>
      </c>
      <c r="M1265" s="8">
        <v>20700</v>
      </c>
      <c r="N1265" s="10">
        <f t="shared" si="341"/>
        <v>0.4</v>
      </c>
      <c r="O1265" s="10">
        <f t="shared" si="342"/>
        <v>0.4</v>
      </c>
      <c r="P1265" s="8">
        <f t="shared" si="343"/>
        <v>12000</v>
      </c>
      <c r="Q1265" s="8">
        <f t="shared" si="344"/>
        <v>13800</v>
      </c>
      <c r="R1265" s="8">
        <v>13769.85</v>
      </c>
      <c r="S1265" s="8">
        <v>18589.3</v>
      </c>
      <c r="T1265" s="11">
        <f t="shared" si="345"/>
        <v>0.61964333333333332</v>
      </c>
      <c r="U1265" s="7" t="s">
        <v>3745</v>
      </c>
      <c r="V1265" s="7" t="s">
        <v>3748</v>
      </c>
    </row>
    <row r="1266" spans="1:22" x14ac:dyDescent="0.25">
      <c r="A1266" s="7" t="s">
        <v>3749</v>
      </c>
      <c r="B1266" s="7" t="s">
        <v>3750</v>
      </c>
      <c r="C1266" s="7" t="s">
        <v>177</v>
      </c>
      <c r="D1266" s="7"/>
      <c r="E1266" s="7" t="s">
        <v>426</v>
      </c>
      <c r="F1266" s="8">
        <v>14000</v>
      </c>
      <c r="G1266" s="8">
        <v>16000</v>
      </c>
      <c r="H1266" s="9">
        <f>IF(OR(F1266="",F1266=0),"",MAX(F1266,IF(ISNUMBER('Нормы и нормо-часы'!K1267),ROUNDUP('Нормы и нормо-часы'!K1267/(1-$F$3),0),0)))</f>
        <v>14400</v>
      </c>
      <c r="I1266" s="9">
        <f>IF(OR(G1266="",G1266=0),"",MAX(G1266,IF(ISNUMBER('Нормы и нормо-часы'!L1267),ROUNDUP('Нормы и нормо-часы'!L1267/(1-$F$3),0),0)))</f>
        <v>17280</v>
      </c>
      <c r="J1266" s="10">
        <f t="shared" si="339"/>
        <v>2.857142857142847E-2</v>
      </c>
      <c r="K1266" s="10">
        <f t="shared" si="340"/>
        <v>8.0000000000000071E-2</v>
      </c>
      <c r="L1266" s="8">
        <v>8400</v>
      </c>
      <c r="M1266" s="8">
        <v>9600</v>
      </c>
      <c r="N1266" s="10">
        <f t="shared" si="341"/>
        <v>0.41666666666666669</v>
      </c>
      <c r="O1266" s="10">
        <f t="shared" si="342"/>
        <v>0.44444444444444442</v>
      </c>
      <c r="P1266" s="8">
        <f t="shared" si="343"/>
        <v>6000</v>
      </c>
      <c r="Q1266" s="8">
        <f t="shared" si="344"/>
        <v>7680</v>
      </c>
      <c r="R1266" s="8">
        <v>9595.52</v>
      </c>
      <c r="S1266" s="8">
        <v>12953.95</v>
      </c>
      <c r="T1266" s="11">
        <f t="shared" si="345"/>
        <v>0.92528214285714294</v>
      </c>
      <c r="U1266" s="7" t="s">
        <v>3751</v>
      </c>
      <c r="V1266" s="7"/>
    </row>
    <row r="1267" spans="1:22" x14ac:dyDescent="0.25">
      <c r="A1267" s="7" t="s">
        <v>3752</v>
      </c>
      <c r="B1267" s="7" t="s">
        <v>3753</v>
      </c>
      <c r="C1267" s="7" t="s">
        <v>177</v>
      </c>
      <c r="D1267" s="7"/>
      <c r="E1267" s="7" t="s">
        <v>426</v>
      </c>
      <c r="F1267" s="8">
        <v>18000</v>
      </c>
      <c r="G1267" s="8">
        <v>20500</v>
      </c>
      <c r="H1267" s="9">
        <f>IF(OR(F1267="",F1267=0),"",MAX(F1267,IF(ISNUMBER('Нормы и нормо-часы'!K1268),ROUNDUP('Нормы и нормо-часы'!K1268/(1-$F$3),0),0)))</f>
        <v>18000</v>
      </c>
      <c r="I1267" s="9">
        <f>IF(OR(G1267="",G1267=0),"",MAX(G1267,IF(ISNUMBER('Нормы и нормо-часы'!L1268),ROUNDUP('Нормы и нормо-часы'!L1268/(1-$F$3),0),0)))</f>
        <v>21120</v>
      </c>
      <c r="J1267" s="10">
        <f t="shared" si="339"/>
        <v>0</v>
      </c>
      <c r="K1267" s="10">
        <f t="shared" si="340"/>
        <v>3.0243902439024417E-2</v>
      </c>
      <c r="L1267" s="8">
        <v>10800</v>
      </c>
      <c r="M1267" s="8">
        <v>12300</v>
      </c>
      <c r="N1267" s="10">
        <f t="shared" si="341"/>
        <v>0.4</v>
      </c>
      <c r="O1267" s="10">
        <f t="shared" si="342"/>
        <v>0.41761363636363635</v>
      </c>
      <c r="P1267" s="8">
        <f t="shared" si="343"/>
        <v>7200</v>
      </c>
      <c r="Q1267" s="8">
        <f t="shared" si="344"/>
        <v>8820</v>
      </c>
      <c r="R1267" s="8">
        <v>10764.14</v>
      </c>
      <c r="S1267" s="8">
        <v>14531.59</v>
      </c>
      <c r="T1267" s="11">
        <f t="shared" si="345"/>
        <v>0.80731055555555553</v>
      </c>
      <c r="U1267" s="7" t="s">
        <v>3754</v>
      </c>
      <c r="V1267" s="7"/>
    </row>
    <row r="1268" spans="1:22" x14ac:dyDescent="0.25">
      <c r="A1268" s="7" t="s">
        <v>3755</v>
      </c>
      <c r="B1268" s="7" t="s">
        <v>3756</v>
      </c>
      <c r="C1268" s="7" t="s">
        <v>177</v>
      </c>
      <c r="D1268" s="7"/>
      <c r="E1268" s="7" t="s">
        <v>426</v>
      </c>
      <c r="F1268" s="8">
        <v>23000</v>
      </c>
      <c r="G1268" s="8">
        <v>26000</v>
      </c>
      <c r="H1268" s="9">
        <f>IF(OR(F1268="",F1268=0),"",MAX(F1268,IF(ISNUMBER('Нормы и нормо-часы'!K1269),ROUNDUP('Нормы и нормо-часы'!K1269/(1-$F$3),0),0)))</f>
        <v>23000</v>
      </c>
      <c r="I1268" s="9">
        <f>IF(OR(G1268="",G1268=0),"",MAX(G1268,IF(ISNUMBER('Нормы и нормо-часы'!L1269),ROUNDUP('Нормы и нормо-часы'!L1269/(1-$F$3),0),0)))</f>
        <v>26880</v>
      </c>
      <c r="J1268" s="10">
        <f t="shared" si="339"/>
        <v>0</v>
      </c>
      <c r="K1268" s="10">
        <f t="shared" si="340"/>
        <v>3.3846153846153859E-2</v>
      </c>
      <c r="L1268" s="8">
        <v>13800</v>
      </c>
      <c r="M1268" s="8">
        <v>15600</v>
      </c>
      <c r="N1268" s="10">
        <f t="shared" si="341"/>
        <v>0.4</v>
      </c>
      <c r="O1268" s="10">
        <f t="shared" si="342"/>
        <v>0.41964285714285715</v>
      </c>
      <c r="P1268" s="8">
        <f t="shared" si="343"/>
        <v>9200</v>
      </c>
      <c r="Q1268" s="8">
        <f t="shared" si="344"/>
        <v>11280</v>
      </c>
      <c r="R1268" s="8">
        <v>11843.88</v>
      </c>
      <c r="S1268" s="8">
        <v>15989.24</v>
      </c>
      <c r="T1268" s="11">
        <f t="shared" si="345"/>
        <v>0.69518434782608696</v>
      </c>
      <c r="U1268" s="7" t="s">
        <v>3757</v>
      </c>
      <c r="V1268" s="7"/>
    </row>
    <row r="1269" spans="1:22" x14ac:dyDescent="0.25">
      <c r="A1269" s="7" t="s">
        <v>3758</v>
      </c>
      <c r="B1269" s="7" t="s">
        <v>3759</v>
      </c>
      <c r="C1269" s="7" t="s">
        <v>177</v>
      </c>
      <c r="D1269" s="7"/>
      <c r="E1269" s="7" t="s">
        <v>410</v>
      </c>
      <c r="F1269" s="8">
        <v>13000</v>
      </c>
      <c r="G1269" s="8">
        <v>15000</v>
      </c>
      <c r="H1269" s="9">
        <f>IF(OR(F1269="",F1269=0),"",MAX(F1269,IF(ISNUMBER('Нормы и нормо-часы'!K1270),ROUNDUP('Нормы и нормо-часы'!K1270/(1-$F$3),0),0)))</f>
        <v>13000</v>
      </c>
      <c r="I1269" s="9">
        <f>IF(OR(G1269="",G1269=0),"",MAX(G1269,IF(ISNUMBER('Нормы и нормо-часы'!L1270),ROUNDUP('Нормы и нормо-часы'!L1270/(1-$F$3),0),0)))</f>
        <v>15000</v>
      </c>
      <c r="J1269" s="10">
        <f t="shared" si="339"/>
        <v>0</v>
      </c>
      <c r="K1269" s="10">
        <f t="shared" si="340"/>
        <v>0</v>
      </c>
      <c r="L1269" s="8">
        <v>7800</v>
      </c>
      <c r="M1269" s="8">
        <v>9000</v>
      </c>
      <c r="N1269" s="10">
        <f t="shared" si="341"/>
        <v>0.4</v>
      </c>
      <c r="O1269" s="10">
        <f t="shared" si="342"/>
        <v>0.4</v>
      </c>
      <c r="P1269" s="8">
        <f t="shared" si="343"/>
        <v>5200</v>
      </c>
      <c r="Q1269" s="8">
        <f t="shared" si="344"/>
        <v>6000</v>
      </c>
      <c r="R1269" s="8">
        <v>10633.55</v>
      </c>
      <c r="S1269" s="8">
        <v>14355.29</v>
      </c>
      <c r="T1269" s="11">
        <f t="shared" si="345"/>
        <v>1.1042530769230769</v>
      </c>
      <c r="U1269" s="7" t="s">
        <v>3760</v>
      </c>
      <c r="V1269" s="7"/>
    </row>
    <row r="1270" spans="1:22" x14ac:dyDescent="0.25">
      <c r="A1270" s="7" t="s">
        <v>3761</v>
      </c>
      <c r="B1270" s="7" t="s">
        <v>3762</v>
      </c>
      <c r="C1270" s="7" t="s">
        <v>177</v>
      </c>
      <c r="D1270" s="7"/>
      <c r="E1270" s="7" t="s">
        <v>410</v>
      </c>
      <c r="F1270" s="8">
        <v>15000</v>
      </c>
      <c r="G1270" s="8">
        <v>17500</v>
      </c>
      <c r="H1270" s="9">
        <f>IF(OR(F1270="",F1270=0),"",MAX(F1270,IF(ISNUMBER('Нормы и нормо-часы'!K1271),ROUNDUP('Нормы и нормо-часы'!K1271/(1-$F$3),0),0)))</f>
        <v>15000</v>
      </c>
      <c r="I1270" s="9">
        <f>IF(OR(G1270="",G1270=0),"",MAX(G1270,IF(ISNUMBER('Нормы и нормо-часы'!L1271),ROUNDUP('Нормы и нормо-часы'!L1271/(1-$F$3),0),0)))</f>
        <v>17500</v>
      </c>
      <c r="J1270" s="10">
        <f t="shared" si="339"/>
        <v>0</v>
      </c>
      <c r="K1270" s="10">
        <f t="shared" si="340"/>
        <v>0</v>
      </c>
      <c r="L1270" s="8">
        <v>9000</v>
      </c>
      <c r="M1270" s="8">
        <v>10500</v>
      </c>
      <c r="N1270" s="10">
        <f t="shared" si="341"/>
        <v>0.4</v>
      </c>
      <c r="O1270" s="10">
        <f t="shared" si="342"/>
        <v>0.4</v>
      </c>
      <c r="P1270" s="8">
        <f t="shared" si="343"/>
        <v>6000</v>
      </c>
      <c r="Q1270" s="8">
        <f t="shared" si="344"/>
        <v>7000</v>
      </c>
      <c r="R1270" s="8">
        <v>12495.01</v>
      </c>
      <c r="S1270" s="8">
        <v>16868.259999999998</v>
      </c>
      <c r="T1270" s="11">
        <f t="shared" si="345"/>
        <v>1.1245506666666665</v>
      </c>
      <c r="U1270" s="7" t="s">
        <v>3763</v>
      </c>
      <c r="V1270" s="7"/>
    </row>
    <row r="1271" spans="1:22" x14ac:dyDescent="0.25">
      <c r="A1271" s="7" t="s">
        <v>3764</v>
      </c>
      <c r="B1271" s="7" t="s">
        <v>3765</v>
      </c>
      <c r="C1271" s="7" t="s">
        <v>177</v>
      </c>
      <c r="D1271" s="7"/>
      <c r="E1271" s="7" t="s">
        <v>410</v>
      </c>
      <c r="F1271" s="8">
        <v>11000</v>
      </c>
      <c r="G1271" s="8">
        <v>12700</v>
      </c>
      <c r="H1271" s="9">
        <f>IF(OR(F1271="",F1271=0),"",MAX(F1271,IF(ISNUMBER('Нормы и нормо-часы'!K1272),ROUNDUP('Нормы и нормо-часы'!K1272/(1-$F$3),0),0)))</f>
        <v>11000</v>
      </c>
      <c r="I1271" s="9">
        <f>IF(OR(G1271="",G1271=0),"",MAX(G1271,IF(ISNUMBER('Нормы и нормо-часы'!L1272),ROUNDUP('Нормы и нормо-часы'!L1272/(1-$F$3),0),0)))</f>
        <v>12700</v>
      </c>
      <c r="J1271" s="10">
        <f t="shared" si="339"/>
        <v>0</v>
      </c>
      <c r="K1271" s="10">
        <f t="shared" si="340"/>
        <v>0</v>
      </c>
      <c r="L1271" s="8">
        <v>6600</v>
      </c>
      <c r="M1271" s="8">
        <v>7620</v>
      </c>
      <c r="N1271" s="10">
        <f t="shared" si="341"/>
        <v>0.4</v>
      </c>
      <c r="O1271" s="10">
        <f t="shared" si="342"/>
        <v>0.4</v>
      </c>
      <c r="P1271" s="8">
        <f t="shared" si="343"/>
        <v>4400</v>
      </c>
      <c r="Q1271" s="8">
        <f t="shared" si="344"/>
        <v>5080</v>
      </c>
      <c r="R1271" s="8">
        <v>9590.6</v>
      </c>
      <c r="S1271" s="8">
        <v>12947.31</v>
      </c>
      <c r="T1271" s="11">
        <f t="shared" si="345"/>
        <v>1.1770281818181818</v>
      </c>
      <c r="U1271" s="7" t="s">
        <v>3763</v>
      </c>
      <c r="V1271" s="7"/>
    </row>
    <row r="1272" spans="1:22" x14ac:dyDescent="0.25">
      <c r="A1272" s="7" t="s">
        <v>3766</v>
      </c>
      <c r="B1272" s="7" t="s">
        <v>3767</v>
      </c>
      <c r="C1272" s="7" t="s">
        <v>177</v>
      </c>
      <c r="D1272" s="7"/>
      <c r="E1272" s="7" t="s">
        <v>410</v>
      </c>
      <c r="F1272" s="8">
        <v>18000</v>
      </c>
      <c r="G1272" s="8">
        <v>21000</v>
      </c>
      <c r="H1272" s="9">
        <f>IF(OR(F1272="",F1272=0),"",MAX(F1272,IF(ISNUMBER('Нормы и нормо-часы'!K1273),ROUNDUP('Нормы и нормо-часы'!K1273/(1-$F$3),0),0)))</f>
        <v>18000</v>
      </c>
      <c r="I1272" s="9">
        <f>IF(OR(G1272="",G1272=0),"",MAX(G1272,IF(ISNUMBER('Нормы и нормо-часы'!L1273),ROUNDUP('Нормы и нормо-часы'!L1273/(1-$F$3),0),0)))</f>
        <v>21000</v>
      </c>
      <c r="J1272" s="10">
        <f t="shared" si="339"/>
        <v>0</v>
      </c>
      <c r="K1272" s="10">
        <f t="shared" si="340"/>
        <v>0</v>
      </c>
      <c r="L1272" s="8">
        <v>10800</v>
      </c>
      <c r="M1272" s="8">
        <v>12600</v>
      </c>
      <c r="N1272" s="10">
        <f t="shared" si="341"/>
        <v>0.4</v>
      </c>
      <c r="O1272" s="10">
        <f t="shared" si="342"/>
        <v>0.4</v>
      </c>
      <c r="P1272" s="8">
        <f t="shared" si="343"/>
        <v>7200</v>
      </c>
      <c r="Q1272" s="8">
        <f t="shared" si="344"/>
        <v>8400</v>
      </c>
      <c r="R1272" s="8">
        <v>12513.73</v>
      </c>
      <c r="S1272" s="8">
        <v>16893.54</v>
      </c>
      <c r="T1272" s="11">
        <f t="shared" si="345"/>
        <v>0.93853000000000009</v>
      </c>
      <c r="U1272" s="7" t="s">
        <v>3763</v>
      </c>
      <c r="V1272" s="7"/>
    </row>
    <row r="1273" spans="1:22" x14ac:dyDescent="0.25">
      <c r="A1273" s="7" t="s">
        <v>3768</v>
      </c>
      <c r="B1273" s="7" t="s">
        <v>3769</v>
      </c>
      <c r="C1273" s="7" t="s">
        <v>177</v>
      </c>
      <c r="D1273" s="7"/>
      <c r="E1273" s="7" t="s">
        <v>410</v>
      </c>
      <c r="F1273" s="8">
        <v>7500</v>
      </c>
      <c r="G1273" s="8">
        <v>8500</v>
      </c>
      <c r="H1273" s="9">
        <f>IF(OR(F1273="",F1273=0),"",MAX(F1273,IF(ISNUMBER('Нормы и нормо-часы'!K1274),ROUNDUP('Нормы и нормо-часы'!K1274/(1-$F$3),0),0)))</f>
        <v>7500</v>
      </c>
      <c r="I1273" s="9">
        <f>IF(OR(G1273="",G1273=0),"",MAX(G1273,IF(ISNUMBER('Нормы и нормо-часы'!L1274),ROUNDUP('Нормы и нормо-часы'!L1274/(1-$F$3),0),0)))</f>
        <v>8500</v>
      </c>
      <c r="J1273" s="10">
        <f t="shared" si="339"/>
        <v>0</v>
      </c>
      <c r="K1273" s="10">
        <f t="shared" si="340"/>
        <v>0</v>
      </c>
      <c r="L1273" s="8">
        <v>4500</v>
      </c>
      <c r="M1273" s="8">
        <v>5100</v>
      </c>
      <c r="N1273" s="10">
        <f t="shared" si="341"/>
        <v>0.4</v>
      </c>
      <c r="O1273" s="10">
        <f t="shared" si="342"/>
        <v>0.4</v>
      </c>
      <c r="P1273" s="8">
        <f t="shared" si="343"/>
        <v>3000</v>
      </c>
      <c r="Q1273" s="8">
        <f t="shared" si="344"/>
        <v>3400</v>
      </c>
      <c r="R1273" s="8">
        <v>8170.72</v>
      </c>
      <c r="S1273" s="8">
        <v>11030.47</v>
      </c>
      <c r="T1273" s="11">
        <f t="shared" si="345"/>
        <v>1.4707293333333333</v>
      </c>
      <c r="U1273" s="7" t="s">
        <v>3770</v>
      </c>
      <c r="V1273" s="7"/>
    </row>
    <row r="1274" spans="1:22" x14ac:dyDescent="0.25">
      <c r="A1274" s="7" t="s">
        <v>3771</v>
      </c>
      <c r="B1274" s="7" t="s">
        <v>3772</v>
      </c>
      <c r="C1274" s="7" t="s">
        <v>177</v>
      </c>
      <c r="D1274" s="7"/>
      <c r="E1274" s="7" t="s">
        <v>410</v>
      </c>
      <c r="F1274" s="8">
        <v>8500</v>
      </c>
      <c r="G1274" s="8">
        <v>9800</v>
      </c>
      <c r="H1274" s="9">
        <f>IF(OR(F1274="",F1274=0),"",MAX(F1274,IF(ISNUMBER('Нормы и нормо-часы'!K1275),ROUNDUP('Нормы и нормо-часы'!K1275/(1-$F$3),0),0)))</f>
        <v>8500</v>
      </c>
      <c r="I1274" s="9">
        <f>IF(OR(G1274="",G1274=0),"",MAX(G1274,IF(ISNUMBER('Нормы и нормо-часы'!L1275),ROUNDUP('Нормы и нормо-часы'!L1275/(1-$F$3),0),0)))</f>
        <v>9800</v>
      </c>
      <c r="J1274" s="10">
        <f t="shared" si="339"/>
        <v>0</v>
      </c>
      <c r="K1274" s="10">
        <f t="shared" si="340"/>
        <v>0</v>
      </c>
      <c r="L1274" s="8">
        <v>5100</v>
      </c>
      <c r="M1274" s="8">
        <v>5880</v>
      </c>
      <c r="N1274" s="10">
        <f t="shared" si="341"/>
        <v>0.4</v>
      </c>
      <c r="O1274" s="10">
        <f t="shared" si="342"/>
        <v>0.4</v>
      </c>
      <c r="P1274" s="8">
        <f t="shared" si="343"/>
        <v>3400</v>
      </c>
      <c r="Q1274" s="8">
        <f t="shared" si="344"/>
        <v>3920</v>
      </c>
      <c r="R1274" s="8">
        <v>10004.549999999999</v>
      </c>
      <c r="S1274" s="8">
        <v>13506.14</v>
      </c>
      <c r="T1274" s="11">
        <f t="shared" si="345"/>
        <v>1.5889576470588234</v>
      </c>
      <c r="U1274" s="7" t="s">
        <v>3773</v>
      </c>
      <c r="V1274" s="7"/>
    </row>
    <row r="1275" spans="1:22" x14ac:dyDescent="0.25">
      <c r="A1275" s="7" t="s">
        <v>3774</v>
      </c>
      <c r="B1275" s="7" t="s">
        <v>3775</v>
      </c>
      <c r="C1275" s="7" t="s">
        <v>177</v>
      </c>
      <c r="D1275" s="7"/>
      <c r="E1275" s="7" t="s">
        <v>410</v>
      </c>
      <c r="F1275" s="8">
        <v>6000</v>
      </c>
      <c r="G1275" s="8">
        <v>7000</v>
      </c>
      <c r="H1275" s="9">
        <f>IF(OR(F1275="",F1275=0),"",MAX(F1275,IF(ISNUMBER('Нормы и нормо-часы'!K1276),ROUNDUP('Нормы и нормо-часы'!K1276/(1-$F$3),0),0)))</f>
        <v>6000</v>
      </c>
      <c r="I1275" s="9">
        <f>IF(OR(G1275="",G1275=0),"",MAX(G1275,IF(ISNUMBER('Нормы и нормо-часы'!L1276),ROUNDUP('Нормы и нормо-часы'!L1276/(1-$F$3),0),0)))</f>
        <v>7000</v>
      </c>
      <c r="J1275" s="10">
        <f t="shared" si="339"/>
        <v>0</v>
      </c>
      <c r="K1275" s="10">
        <f t="shared" si="340"/>
        <v>0</v>
      </c>
      <c r="L1275" s="8">
        <v>3600</v>
      </c>
      <c r="M1275" s="8">
        <v>4200</v>
      </c>
      <c r="N1275" s="10">
        <f t="shared" si="341"/>
        <v>0.4</v>
      </c>
      <c r="O1275" s="10">
        <f t="shared" si="342"/>
        <v>0.4</v>
      </c>
      <c r="P1275" s="8">
        <f t="shared" si="343"/>
        <v>2400</v>
      </c>
      <c r="Q1275" s="8">
        <f t="shared" si="344"/>
        <v>2800</v>
      </c>
      <c r="R1275" s="8">
        <v>5936.88</v>
      </c>
      <c r="S1275" s="8">
        <v>8014.79</v>
      </c>
      <c r="T1275" s="11">
        <f t="shared" si="345"/>
        <v>1.3357983333333334</v>
      </c>
      <c r="U1275" s="7" t="s">
        <v>3776</v>
      </c>
      <c r="V1275" s="7"/>
    </row>
    <row r="1276" spans="1:22" x14ac:dyDescent="0.25">
      <c r="A1276" s="7" t="s">
        <v>3777</v>
      </c>
      <c r="B1276" s="7" t="s">
        <v>3778</v>
      </c>
      <c r="C1276" s="7" t="s">
        <v>177</v>
      </c>
      <c r="D1276" s="7"/>
      <c r="E1276" s="7" t="s">
        <v>410</v>
      </c>
      <c r="F1276" s="8">
        <v>11000</v>
      </c>
      <c r="G1276" s="8">
        <v>12700</v>
      </c>
      <c r="H1276" s="9">
        <f>IF(OR(F1276="",F1276=0),"",MAX(F1276,IF(ISNUMBER('Нормы и нормо-часы'!K1277),ROUNDUP('Нормы и нормо-часы'!K1277/(1-$F$3),0),0)))</f>
        <v>11000</v>
      </c>
      <c r="I1276" s="9">
        <f>IF(OR(G1276="",G1276=0),"",MAX(G1276,IF(ISNUMBER('Нормы и нормо-часы'!L1277),ROUNDUP('Нормы и нормо-часы'!L1277/(1-$F$3),0),0)))</f>
        <v>12700</v>
      </c>
      <c r="J1276" s="10">
        <f t="shared" si="339"/>
        <v>0</v>
      </c>
      <c r="K1276" s="10">
        <f t="shared" si="340"/>
        <v>0</v>
      </c>
      <c r="L1276" s="8">
        <v>6600</v>
      </c>
      <c r="M1276" s="8">
        <v>7620</v>
      </c>
      <c r="N1276" s="10">
        <f t="shared" si="341"/>
        <v>0.4</v>
      </c>
      <c r="O1276" s="10">
        <f t="shared" si="342"/>
        <v>0.4</v>
      </c>
      <c r="P1276" s="8">
        <f t="shared" si="343"/>
        <v>4400</v>
      </c>
      <c r="Q1276" s="8">
        <f t="shared" si="344"/>
        <v>5080</v>
      </c>
      <c r="R1276" s="8">
        <v>12465.88</v>
      </c>
      <c r="S1276" s="8">
        <v>16828.939999999999</v>
      </c>
      <c r="T1276" s="11">
        <f t="shared" si="345"/>
        <v>1.5299036363636362</v>
      </c>
      <c r="U1276" s="7" t="s">
        <v>3779</v>
      </c>
      <c r="V1276" s="7"/>
    </row>
    <row r="1277" spans="1:22" x14ac:dyDescent="0.25">
      <c r="A1277" s="7" t="s">
        <v>3780</v>
      </c>
      <c r="B1277" s="7" t="s">
        <v>3781</v>
      </c>
      <c r="C1277" s="7" t="s">
        <v>177</v>
      </c>
      <c r="D1277" s="7"/>
      <c r="E1277" s="7" t="s">
        <v>410</v>
      </c>
      <c r="F1277" s="8">
        <v>5000</v>
      </c>
      <c r="G1277" s="8">
        <v>5800</v>
      </c>
      <c r="H1277" s="9">
        <f>IF(OR(F1277="",F1277=0),"",MAX(F1277,IF(ISNUMBER('Нормы и нормо-часы'!K1278),ROUNDUP('Нормы и нормо-часы'!K1278/(1-$F$3),0),0)))</f>
        <v>5000</v>
      </c>
      <c r="I1277" s="9">
        <f>IF(OR(G1277="",G1277=0),"",MAX(G1277,IF(ISNUMBER('Нормы и нормо-часы'!L1278),ROUNDUP('Нормы и нормо-часы'!L1278/(1-$F$3),0),0)))</f>
        <v>5800</v>
      </c>
      <c r="J1277" s="10">
        <f t="shared" si="339"/>
        <v>0</v>
      </c>
      <c r="K1277" s="10">
        <f t="shared" si="340"/>
        <v>0</v>
      </c>
      <c r="L1277" s="8">
        <v>3000</v>
      </c>
      <c r="M1277" s="8">
        <v>3480</v>
      </c>
      <c r="N1277" s="10">
        <f t="shared" si="341"/>
        <v>0.4</v>
      </c>
      <c r="O1277" s="10">
        <f t="shared" si="342"/>
        <v>0.4</v>
      </c>
      <c r="P1277" s="8">
        <f t="shared" si="343"/>
        <v>2000</v>
      </c>
      <c r="Q1277" s="8">
        <f t="shared" si="344"/>
        <v>2320</v>
      </c>
      <c r="R1277" s="8">
        <v>3864</v>
      </c>
      <c r="S1277" s="8">
        <v>5216.3999999999996</v>
      </c>
      <c r="T1277" s="11">
        <f t="shared" si="345"/>
        <v>1.04328</v>
      </c>
      <c r="U1277" s="7" t="s">
        <v>3563</v>
      </c>
      <c r="V1277" s="7"/>
    </row>
    <row r="1278" spans="1:22" x14ac:dyDescent="0.25">
      <c r="A1278" s="7" t="s">
        <v>3782</v>
      </c>
      <c r="B1278" s="7" t="s">
        <v>3783</v>
      </c>
      <c r="C1278" s="7" t="s">
        <v>177</v>
      </c>
      <c r="D1278" s="7"/>
      <c r="E1278" s="7" t="s">
        <v>410</v>
      </c>
      <c r="F1278" s="8">
        <v>1500</v>
      </c>
      <c r="G1278" s="8">
        <v>1750</v>
      </c>
      <c r="H1278" s="9">
        <f>IF(OR(F1278="",F1278=0),"",MAX(F1278,IF(ISNUMBER('Нормы и нормо-часы'!K1279),ROUNDUP('Нормы и нормо-часы'!K1279/(1-$F$3),0),0)))</f>
        <v>1500</v>
      </c>
      <c r="I1278" s="9">
        <f>IF(OR(G1278="",G1278=0),"",MAX(G1278,IF(ISNUMBER('Нормы и нормо-часы'!L1279),ROUNDUP('Нормы и нормо-часы'!L1279/(1-$F$3),0),0)))</f>
        <v>1750</v>
      </c>
      <c r="J1278" s="10">
        <f t="shared" si="339"/>
        <v>0</v>
      </c>
      <c r="K1278" s="10">
        <f t="shared" si="340"/>
        <v>0</v>
      </c>
      <c r="L1278" s="8">
        <v>930</v>
      </c>
      <c r="M1278" s="8">
        <v>1085</v>
      </c>
      <c r="N1278" s="10">
        <f t="shared" si="341"/>
        <v>0.38</v>
      </c>
      <c r="O1278" s="10">
        <f t="shared" si="342"/>
        <v>0.38</v>
      </c>
      <c r="P1278" s="8">
        <f t="shared" si="343"/>
        <v>570</v>
      </c>
      <c r="Q1278" s="8">
        <f t="shared" si="344"/>
        <v>665</v>
      </c>
      <c r="R1278" s="8">
        <v>2259.75</v>
      </c>
      <c r="S1278" s="8">
        <v>3050.66</v>
      </c>
      <c r="T1278" s="11">
        <f t="shared" si="345"/>
        <v>2.0337733333333334</v>
      </c>
      <c r="U1278" s="7" t="s">
        <v>3784</v>
      </c>
      <c r="V1278" s="7"/>
    </row>
    <row r="1279" spans="1:22" x14ac:dyDescent="0.25">
      <c r="A1279" s="7" t="s">
        <v>3785</v>
      </c>
      <c r="B1279" s="7" t="s">
        <v>3786</v>
      </c>
      <c r="C1279" s="7" t="s">
        <v>177</v>
      </c>
      <c r="D1279" s="7"/>
      <c r="E1279" s="7" t="s">
        <v>410</v>
      </c>
      <c r="F1279" s="8">
        <v>1300</v>
      </c>
      <c r="G1279" s="8">
        <v>1500</v>
      </c>
      <c r="H1279" s="9">
        <f>IF(OR(F1279="",F1279=0),"",MAX(F1279,IF(ISNUMBER('Нормы и нормо-часы'!K1280),ROUNDUP('Нормы и нормо-часы'!K1280/(1-$F$3),0),0)))</f>
        <v>1300</v>
      </c>
      <c r="I1279" s="9">
        <f>IF(OR(G1279="",G1279=0),"",MAX(G1279,IF(ISNUMBER('Нормы и нормо-часы'!L1280),ROUNDUP('Нормы и нормо-часы'!L1280/(1-$F$3),0),0)))</f>
        <v>1500</v>
      </c>
      <c r="J1279" s="10">
        <f t="shared" si="339"/>
        <v>0</v>
      </c>
      <c r="K1279" s="10">
        <f t="shared" si="340"/>
        <v>0</v>
      </c>
      <c r="L1279" s="8">
        <v>806</v>
      </c>
      <c r="M1279" s="8">
        <v>930</v>
      </c>
      <c r="N1279" s="10">
        <f t="shared" si="341"/>
        <v>0.38</v>
      </c>
      <c r="O1279" s="10">
        <f t="shared" si="342"/>
        <v>0.38</v>
      </c>
      <c r="P1279" s="8">
        <f t="shared" si="343"/>
        <v>494</v>
      </c>
      <c r="Q1279" s="8">
        <f t="shared" si="344"/>
        <v>570</v>
      </c>
      <c r="R1279" s="8">
        <v>2822.54</v>
      </c>
      <c r="S1279" s="8">
        <v>3810.43</v>
      </c>
      <c r="T1279" s="11">
        <f t="shared" si="345"/>
        <v>2.9310999999999998</v>
      </c>
      <c r="U1279" s="7" t="s">
        <v>3787</v>
      </c>
      <c r="V1279" s="7"/>
    </row>
    <row r="1280" spans="1:22" x14ac:dyDescent="0.25">
      <c r="A1280" s="7" t="s">
        <v>3788</v>
      </c>
      <c r="B1280" s="7" t="s">
        <v>3789</v>
      </c>
      <c r="C1280" s="7" t="s">
        <v>177</v>
      </c>
      <c r="D1280" s="7"/>
      <c r="E1280" s="7" t="s">
        <v>410</v>
      </c>
      <c r="F1280" s="8">
        <v>2000</v>
      </c>
      <c r="G1280" s="8">
        <v>2300</v>
      </c>
      <c r="H1280" s="9">
        <f>IF(OR(F1280="",F1280=0),"",MAX(F1280,IF(ISNUMBER('Нормы и нормо-часы'!K1281),ROUNDUP('Нормы и нормо-часы'!K1281/(1-$F$3),0),0)))</f>
        <v>2000</v>
      </c>
      <c r="I1280" s="9">
        <f>IF(OR(G1280="",G1280=0),"",MAX(G1280,IF(ISNUMBER('Нормы и нормо-часы'!L1281),ROUNDUP('Нормы и нормо-часы'!L1281/(1-$F$3),0),0)))</f>
        <v>2300</v>
      </c>
      <c r="J1280" s="10">
        <f t="shared" si="339"/>
        <v>0</v>
      </c>
      <c r="K1280" s="10">
        <f t="shared" si="340"/>
        <v>0</v>
      </c>
      <c r="L1280" s="8">
        <v>1240</v>
      </c>
      <c r="M1280" s="8">
        <v>1426</v>
      </c>
      <c r="N1280" s="10">
        <f t="shared" si="341"/>
        <v>0.38</v>
      </c>
      <c r="O1280" s="10">
        <f t="shared" si="342"/>
        <v>0.38</v>
      </c>
      <c r="P1280" s="8">
        <f t="shared" si="343"/>
        <v>760</v>
      </c>
      <c r="Q1280" s="8">
        <f t="shared" si="344"/>
        <v>874</v>
      </c>
      <c r="R1280" s="8">
        <v>3082.94</v>
      </c>
      <c r="S1280" s="8">
        <v>4161.97</v>
      </c>
      <c r="T1280" s="11">
        <f t="shared" si="345"/>
        <v>2.0809850000000001</v>
      </c>
      <c r="U1280" s="7" t="s">
        <v>3790</v>
      </c>
      <c r="V1280" s="7"/>
    </row>
    <row r="1281" spans="1:22" x14ac:dyDescent="0.25">
      <c r="A1281" s="7" t="s">
        <v>3791</v>
      </c>
      <c r="B1281" s="7" t="s">
        <v>3792</v>
      </c>
      <c r="C1281" s="7" t="s">
        <v>177</v>
      </c>
      <c r="D1281" s="7"/>
      <c r="E1281" s="7" t="s">
        <v>392</v>
      </c>
      <c r="F1281" s="8">
        <v>4000</v>
      </c>
      <c r="G1281" s="8">
        <v>4600</v>
      </c>
      <c r="H1281" s="9">
        <f>IF(OR(F1281="",F1281=0),"",MAX(F1281,IF(ISNUMBER('Нормы и нормо-часы'!K1282),ROUNDUP('Нормы и нормо-часы'!K1282/(1-$F$3),0),0)))</f>
        <v>4000</v>
      </c>
      <c r="I1281" s="9">
        <f>IF(OR(G1281="",G1281=0),"",MAX(G1281,IF(ISNUMBER('Нормы и нормо-часы'!L1282),ROUNDUP('Нормы и нормо-часы'!L1282/(1-$F$3),0),0)))</f>
        <v>4600</v>
      </c>
      <c r="J1281" s="10">
        <f t="shared" si="339"/>
        <v>0</v>
      </c>
      <c r="K1281" s="10">
        <f t="shared" si="340"/>
        <v>0</v>
      </c>
      <c r="L1281" s="8">
        <v>2400</v>
      </c>
      <c r="M1281" s="8">
        <v>2760</v>
      </c>
      <c r="N1281" s="10">
        <f t="shared" si="341"/>
        <v>0.4</v>
      </c>
      <c r="O1281" s="10">
        <f t="shared" si="342"/>
        <v>0.4</v>
      </c>
      <c r="P1281" s="8">
        <f t="shared" si="343"/>
        <v>1600</v>
      </c>
      <c r="Q1281" s="8">
        <f t="shared" si="344"/>
        <v>1840</v>
      </c>
      <c r="R1281" s="8">
        <v>3227.89</v>
      </c>
      <c r="S1281" s="8">
        <v>4357.6499999999996</v>
      </c>
      <c r="T1281" s="11">
        <f t="shared" si="345"/>
        <v>1.0894124999999999</v>
      </c>
      <c r="U1281" s="7" t="s">
        <v>3793</v>
      </c>
      <c r="V1281" s="7"/>
    </row>
    <row r="1282" spans="1:22" x14ac:dyDescent="0.25">
      <c r="A1282" s="7" t="s">
        <v>3794</v>
      </c>
      <c r="B1282" s="7" t="s">
        <v>3795</v>
      </c>
      <c r="C1282" s="7" t="s">
        <v>177</v>
      </c>
      <c r="D1282" s="7"/>
      <c r="E1282" s="7" t="s">
        <v>410</v>
      </c>
      <c r="F1282" s="8">
        <v>2000</v>
      </c>
      <c r="G1282" s="8">
        <v>2300</v>
      </c>
      <c r="H1282" s="9">
        <f>IF(OR(F1282="",F1282=0),"",MAX(F1282,IF(ISNUMBER('Нормы и нормо-часы'!K1283),ROUNDUP('Нормы и нормо-часы'!K1283/(1-$F$3),0),0)))</f>
        <v>2000</v>
      </c>
      <c r="I1282" s="9">
        <f>IF(OR(G1282="",G1282=0),"",MAX(G1282,IF(ISNUMBER('Нормы и нормо-часы'!L1283),ROUNDUP('Нормы и нормо-часы'!L1283/(1-$F$3),0),0)))</f>
        <v>2300</v>
      </c>
      <c r="J1282" s="10">
        <f t="shared" si="339"/>
        <v>0</v>
      </c>
      <c r="K1282" s="10">
        <f t="shared" si="340"/>
        <v>0</v>
      </c>
      <c r="L1282" s="8">
        <v>1240</v>
      </c>
      <c r="M1282" s="8">
        <v>1426</v>
      </c>
      <c r="N1282" s="10">
        <f t="shared" si="341"/>
        <v>0.38</v>
      </c>
      <c r="O1282" s="10">
        <f t="shared" si="342"/>
        <v>0.38</v>
      </c>
      <c r="P1282" s="8">
        <f t="shared" si="343"/>
        <v>760</v>
      </c>
      <c r="Q1282" s="8">
        <f t="shared" si="344"/>
        <v>874</v>
      </c>
      <c r="R1282" s="8">
        <v>2920.22</v>
      </c>
      <c r="S1282" s="8">
        <v>3942.3</v>
      </c>
      <c r="T1282" s="11">
        <f t="shared" si="345"/>
        <v>1.9711500000000002</v>
      </c>
      <c r="U1282" s="7" t="s">
        <v>3796</v>
      </c>
      <c r="V1282" s="7" t="s">
        <v>3797</v>
      </c>
    </row>
    <row r="1283" spans="1:22" x14ac:dyDescent="0.25">
      <c r="A1283" s="7" t="s">
        <v>3798</v>
      </c>
      <c r="B1283" s="7" t="s">
        <v>3799</v>
      </c>
      <c r="C1283" s="7" t="s">
        <v>177</v>
      </c>
      <c r="D1283" s="7"/>
      <c r="E1283" s="7" t="s">
        <v>410</v>
      </c>
      <c r="F1283" s="8">
        <v>2500</v>
      </c>
      <c r="G1283" s="8">
        <v>2900</v>
      </c>
      <c r="H1283" s="9">
        <f>IF(OR(F1283="",F1283=0),"",MAX(F1283,IF(ISNUMBER('Нормы и нормо-часы'!K1284),ROUNDUP('Нормы и нормо-часы'!K1284/(1-$F$3),0),0)))</f>
        <v>2500</v>
      </c>
      <c r="I1283" s="9">
        <f>IF(OR(G1283="",G1283=0),"",MAX(G1283,IF(ISNUMBER('Нормы и нормо-часы'!L1284),ROUNDUP('Нормы и нормо-часы'!L1284/(1-$F$3),0),0)))</f>
        <v>2900</v>
      </c>
      <c r="J1283" s="10">
        <f t="shared" si="339"/>
        <v>0</v>
      </c>
      <c r="K1283" s="10">
        <f t="shared" si="340"/>
        <v>0</v>
      </c>
      <c r="L1283" s="8">
        <v>1550</v>
      </c>
      <c r="M1283" s="8">
        <v>1798</v>
      </c>
      <c r="N1283" s="10">
        <f t="shared" si="341"/>
        <v>0.38</v>
      </c>
      <c r="O1283" s="10">
        <f t="shared" si="342"/>
        <v>0.38</v>
      </c>
      <c r="P1283" s="8">
        <f t="shared" si="343"/>
        <v>950</v>
      </c>
      <c r="Q1283" s="8">
        <f t="shared" si="344"/>
        <v>1102</v>
      </c>
      <c r="R1283" s="8">
        <v>2923.84</v>
      </c>
      <c r="S1283" s="8">
        <v>3947.18</v>
      </c>
      <c r="T1283" s="11">
        <f t="shared" si="345"/>
        <v>1.5788719999999998</v>
      </c>
      <c r="U1283" s="7" t="s">
        <v>3800</v>
      </c>
      <c r="V1283" s="7" t="s">
        <v>3801</v>
      </c>
    </row>
    <row r="1284" spans="1:22" x14ac:dyDescent="0.25">
      <c r="A1284" s="7" t="s">
        <v>3802</v>
      </c>
      <c r="B1284" s="7" t="s">
        <v>3803</v>
      </c>
      <c r="C1284" s="7" t="s">
        <v>177</v>
      </c>
      <c r="D1284" s="7"/>
      <c r="E1284" s="7" t="s">
        <v>410</v>
      </c>
      <c r="F1284" s="8">
        <v>1500</v>
      </c>
      <c r="G1284" s="8">
        <v>1700</v>
      </c>
      <c r="H1284" s="9">
        <f>IF(OR(F1284="",F1284=0),"",MAX(F1284,IF(ISNUMBER('Нормы и нормо-часы'!K1285),ROUNDUP('Нормы и нормо-часы'!K1285/(1-$F$3),0),0)))</f>
        <v>1500</v>
      </c>
      <c r="I1284" s="9">
        <f>IF(OR(G1284="",G1284=0),"",MAX(G1284,IF(ISNUMBER('Нормы и нормо-часы'!L1285),ROUNDUP('Нормы и нормо-часы'!L1285/(1-$F$3),0),0)))</f>
        <v>1700</v>
      </c>
      <c r="J1284" s="10">
        <f t="shared" si="339"/>
        <v>0</v>
      </c>
      <c r="K1284" s="10">
        <f t="shared" si="340"/>
        <v>0</v>
      </c>
      <c r="L1284" s="8">
        <v>930</v>
      </c>
      <c r="M1284" s="8">
        <v>1054</v>
      </c>
      <c r="N1284" s="10">
        <f t="shared" si="341"/>
        <v>0.38</v>
      </c>
      <c r="O1284" s="10">
        <f t="shared" si="342"/>
        <v>0.38</v>
      </c>
      <c r="P1284" s="8">
        <f t="shared" si="343"/>
        <v>570</v>
      </c>
      <c r="Q1284" s="8">
        <f t="shared" si="344"/>
        <v>646</v>
      </c>
      <c r="R1284" s="8">
        <v>2617.86</v>
      </c>
      <c r="S1284" s="8">
        <v>3534.11</v>
      </c>
      <c r="T1284" s="11">
        <f t="shared" si="345"/>
        <v>2.3560733333333332</v>
      </c>
      <c r="U1284" s="7" t="s">
        <v>3804</v>
      </c>
      <c r="V1284" s="7" t="s">
        <v>3805</v>
      </c>
    </row>
    <row r="1285" spans="1:22" x14ac:dyDescent="0.25">
      <c r="A1285" s="7" t="s">
        <v>3806</v>
      </c>
      <c r="B1285" s="7" t="s">
        <v>3807</v>
      </c>
      <c r="C1285" s="7" t="s">
        <v>177</v>
      </c>
      <c r="D1285" s="7"/>
      <c r="E1285" s="7" t="s">
        <v>410</v>
      </c>
      <c r="F1285" s="8">
        <v>2000</v>
      </c>
      <c r="G1285" s="8">
        <v>2300</v>
      </c>
      <c r="H1285" s="9">
        <f>IF(OR(F1285="",F1285=0),"",MAX(F1285,IF(ISNUMBER('Нормы и нормо-часы'!K1286),ROUNDUP('Нормы и нормо-часы'!K1286/(1-$F$3),0),0)))</f>
        <v>2000</v>
      </c>
      <c r="I1285" s="9">
        <f>IF(OR(G1285="",G1285=0),"",MAX(G1285,IF(ISNUMBER('Нормы и нормо-часы'!L1286),ROUNDUP('Нормы и нормо-часы'!L1286/(1-$F$3),0),0)))</f>
        <v>2300</v>
      </c>
      <c r="J1285" s="10">
        <f t="shared" si="339"/>
        <v>0</v>
      </c>
      <c r="K1285" s="10">
        <f t="shared" si="340"/>
        <v>0</v>
      </c>
      <c r="L1285" s="8">
        <v>1240</v>
      </c>
      <c r="M1285" s="8">
        <v>1426</v>
      </c>
      <c r="N1285" s="10">
        <f t="shared" si="341"/>
        <v>0.38</v>
      </c>
      <c r="O1285" s="10">
        <f t="shared" si="342"/>
        <v>0.38</v>
      </c>
      <c r="P1285" s="8">
        <f t="shared" si="343"/>
        <v>760</v>
      </c>
      <c r="Q1285" s="8">
        <f t="shared" si="344"/>
        <v>874</v>
      </c>
      <c r="R1285" s="8">
        <v>2617.86</v>
      </c>
      <c r="S1285" s="8">
        <v>3534.11</v>
      </c>
      <c r="T1285" s="11">
        <f t="shared" si="345"/>
        <v>1.767055</v>
      </c>
      <c r="U1285" s="7" t="s">
        <v>3808</v>
      </c>
      <c r="V1285" s="7" t="s">
        <v>3809</v>
      </c>
    </row>
    <row r="1286" spans="1:22" x14ac:dyDescent="0.25">
      <c r="A1286" s="7" t="s">
        <v>3810</v>
      </c>
      <c r="B1286" s="7" t="s">
        <v>3811</v>
      </c>
      <c r="C1286" s="7" t="s">
        <v>177</v>
      </c>
      <c r="D1286" s="7"/>
      <c r="E1286" s="7" t="s">
        <v>392</v>
      </c>
      <c r="F1286" s="8">
        <v>12000</v>
      </c>
      <c r="G1286" s="8">
        <v>14000</v>
      </c>
      <c r="H1286" s="9">
        <f>IF(OR(F1286="",F1286=0),"",MAX(F1286,IF(ISNUMBER('Нормы и нормо-часы'!K1287),ROUNDUP('Нормы и нормо-часы'!K1287/(1-$F$3),0),0)))</f>
        <v>12000</v>
      </c>
      <c r="I1286" s="9">
        <f>IF(OR(G1286="",G1286=0),"",MAX(G1286,IF(ISNUMBER('Нормы и нормо-часы'!L1287),ROUNDUP('Нормы и нормо-часы'!L1287/(1-$F$3),0),0)))</f>
        <v>14000</v>
      </c>
      <c r="J1286" s="10">
        <f t="shared" si="339"/>
        <v>0</v>
      </c>
      <c r="K1286" s="10">
        <f t="shared" si="340"/>
        <v>0</v>
      </c>
      <c r="L1286" s="8">
        <v>7200</v>
      </c>
      <c r="M1286" s="8">
        <v>8400</v>
      </c>
      <c r="N1286" s="10">
        <f t="shared" si="341"/>
        <v>0.4</v>
      </c>
      <c r="O1286" s="10">
        <f t="shared" si="342"/>
        <v>0.4</v>
      </c>
      <c r="P1286" s="8">
        <f t="shared" si="343"/>
        <v>4800</v>
      </c>
      <c r="Q1286" s="8">
        <f t="shared" si="344"/>
        <v>5600</v>
      </c>
      <c r="R1286" s="8">
        <v>10650.15</v>
      </c>
      <c r="S1286" s="8">
        <v>14377.7</v>
      </c>
      <c r="T1286" s="11">
        <f t="shared" si="345"/>
        <v>1.1981416666666667</v>
      </c>
      <c r="U1286" s="7" t="s">
        <v>3812</v>
      </c>
      <c r="V1286" s="7" t="s">
        <v>3813</v>
      </c>
    </row>
    <row r="1287" spans="1:22" x14ac:dyDescent="0.25">
      <c r="A1287" s="7" t="s">
        <v>3814</v>
      </c>
      <c r="B1287" s="7" t="s">
        <v>3815</v>
      </c>
      <c r="C1287" s="7" t="s">
        <v>177</v>
      </c>
      <c r="D1287" s="7"/>
      <c r="E1287" s="7" t="s">
        <v>410</v>
      </c>
      <c r="F1287" s="8">
        <v>700</v>
      </c>
      <c r="G1287" s="8">
        <v>800</v>
      </c>
      <c r="H1287" s="9">
        <f>IF(OR(F1287="",F1287=0),"",MAX(F1287,IF(ISNUMBER('Нормы и нормо-часы'!K1288),ROUNDUP('Нормы и нормо-часы'!K1288/(1-$F$3),0),0)))</f>
        <v>700</v>
      </c>
      <c r="I1287" s="9">
        <f>IF(OR(G1287="",G1287=0),"",MAX(G1287,IF(ISNUMBER('Нормы и нормо-часы'!L1288),ROUNDUP('Нормы и нормо-часы'!L1288/(1-$F$3),0),0)))</f>
        <v>800</v>
      </c>
      <c r="J1287" s="10">
        <f t="shared" si="339"/>
        <v>0</v>
      </c>
      <c r="K1287" s="10">
        <f t="shared" si="340"/>
        <v>0</v>
      </c>
      <c r="L1287" s="8">
        <v>434</v>
      </c>
      <c r="M1287" s="8">
        <v>496</v>
      </c>
      <c r="N1287" s="10">
        <f t="shared" si="341"/>
        <v>0.38</v>
      </c>
      <c r="O1287" s="10">
        <f t="shared" si="342"/>
        <v>0.38</v>
      </c>
      <c r="P1287" s="8">
        <f t="shared" si="343"/>
        <v>266</v>
      </c>
      <c r="Q1287" s="8">
        <f t="shared" si="344"/>
        <v>304</v>
      </c>
      <c r="R1287" s="8">
        <v>1161.77</v>
      </c>
      <c r="S1287" s="8">
        <v>1568.39</v>
      </c>
      <c r="T1287" s="11">
        <f t="shared" si="345"/>
        <v>2.2405571428571429</v>
      </c>
      <c r="U1287" s="7" t="s">
        <v>3816</v>
      </c>
      <c r="V1287" s="7" t="s">
        <v>3817</v>
      </c>
    </row>
    <row r="1288" spans="1:22" x14ac:dyDescent="0.25">
      <c r="A1288" s="7" t="s">
        <v>3818</v>
      </c>
      <c r="B1288" s="7" t="s">
        <v>3819</v>
      </c>
      <c r="C1288" s="7" t="s">
        <v>54</v>
      </c>
      <c r="D1288" s="7"/>
      <c r="E1288" s="7" t="s">
        <v>410</v>
      </c>
      <c r="F1288" s="8">
        <v>450</v>
      </c>
      <c r="G1288" s="8">
        <v>520</v>
      </c>
      <c r="H1288" s="9">
        <f>IF(OR(F1288="",F1288=0),"",MAX(F1288,IF(ISNUMBER('Нормы и нормо-часы'!K1289),ROUNDUP('Нормы и нормо-часы'!K1289/(1-$F$3),0),0)))</f>
        <v>454</v>
      </c>
      <c r="I1288" s="9">
        <f>IF(OR(G1288="",G1288=0),"",MAX(G1288,IF(ISNUMBER('Нормы и нормо-часы'!L1289),ROUNDUP('Нормы и нормо-часы'!L1289/(1-$F$3),0),0)))</f>
        <v>544</v>
      </c>
      <c r="J1288" s="10">
        <f t="shared" si="339"/>
        <v>8.8888888888889461E-3</v>
      </c>
      <c r="K1288" s="10">
        <f t="shared" si="340"/>
        <v>4.6153846153846212E-2</v>
      </c>
      <c r="L1288" s="8">
        <v>270</v>
      </c>
      <c r="M1288" s="8">
        <v>312</v>
      </c>
      <c r="N1288" s="10">
        <f t="shared" si="341"/>
        <v>0.40528634361233479</v>
      </c>
      <c r="O1288" s="10">
        <f t="shared" si="342"/>
        <v>0.4264705882352941</v>
      </c>
      <c r="P1288" s="8">
        <f t="shared" si="343"/>
        <v>184</v>
      </c>
      <c r="Q1288" s="8">
        <f t="shared" si="344"/>
        <v>232</v>
      </c>
      <c r="R1288" s="8">
        <v>524.75</v>
      </c>
      <c r="S1288" s="8">
        <v>708.41</v>
      </c>
      <c r="T1288" s="11">
        <f t="shared" si="345"/>
        <v>1.5742444444444443</v>
      </c>
      <c r="U1288" s="7" t="s">
        <v>3820</v>
      </c>
      <c r="V1288" s="7"/>
    </row>
    <row r="1289" spans="1:22" x14ac:dyDescent="0.25">
      <c r="A1289" s="7" t="s">
        <v>3821</v>
      </c>
      <c r="B1289" s="7" t="s">
        <v>3822</v>
      </c>
      <c r="C1289" s="7" t="s">
        <v>177</v>
      </c>
      <c r="D1289" s="7"/>
      <c r="E1289" s="7" t="s">
        <v>426</v>
      </c>
      <c r="F1289" s="8">
        <v>1200</v>
      </c>
      <c r="G1289" s="8">
        <v>1400</v>
      </c>
      <c r="H1289" s="9">
        <f>IF(OR(F1289="",F1289=0),"",MAX(F1289,IF(ISNUMBER('Нормы и нормо-часы'!K1290),ROUNDUP('Нормы и нормо-часы'!K1290/(1-$F$3),0),0)))</f>
        <v>1200</v>
      </c>
      <c r="I1289" s="9">
        <f>IF(OR(G1289="",G1289=0),"",MAX(G1289,IF(ISNUMBER('Нормы и нормо-часы'!L1290),ROUNDUP('Нормы и нормо-часы'!L1290/(1-$F$3),0),0)))</f>
        <v>1400</v>
      </c>
      <c r="J1289" s="10">
        <f t="shared" si="339"/>
        <v>0</v>
      </c>
      <c r="K1289" s="10">
        <f t="shared" si="340"/>
        <v>0</v>
      </c>
      <c r="L1289" s="8">
        <v>720</v>
      </c>
      <c r="M1289" s="8">
        <v>840</v>
      </c>
      <c r="N1289" s="10">
        <f t="shared" si="341"/>
        <v>0.4</v>
      </c>
      <c r="O1289" s="10">
        <f t="shared" si="342"/>
        <v>0.4</v>
      </c>
      <c r="P1289" s="8">
        <f t="shared" si="343"/>
        <v>480</v>
      </c>
      <c r="Q1289" s="8">
        <f t="shared" si="344"/>
        <v>560</v>
      </c>
      <c r="R1289" s="8">
        <v>1257.82</v>
      </c>
      <c r="S1289" s="8">
        <v>1698.06</v>
      </c>
      <c r="T1289" s="11">
        <f t="shared" si="345"/>
        <v>1.4150499999999999</v>
      </c>
      <c r="U1289" s="7" t="s">
        <v>3823</v>
      </c>
      <c r="V1289" s="7"/>
    </row>
    <row r="1290" spans="1:22" x14ac:dyDescent="0.25">
      <c r="A1290" s="7" t="s">
        <v>3824</v>
      </c>
      <c r="B1290" s="7" t="s">
        <v>3825</v>
      </c>
      <c r="C1290" s="7" t="s">
        <v>3826</v>
      </c>
      <c r="D1290" s="7"/>
      <c r="E1290" s="7" t="s">
        <v>426</v>
      </c>
      <c r="F1290" s="8">
        <v>250</v>
      </c>
      <c r="G1290" s="8">
        <v>300</v>
      </c>
      <c r="H1290" s="9">
        <f>IF(OR(F1290="",F1290=0),"",MAX(F1290,IF(ISNUMBER('Нормы и нормо-часы'!K1291),ROUNDUP('Нормы и нормо-часы'!K1291/(1-$F$3),0),0)))</f>
        <v>250</v>
      </c>
      <c r="I1290" s="9">
        <f>IF(OR(G1290="",G1290=0),"",MAX(G1290,IF(ISNUMBER('Нормы и нормо-часы'!L1291),ROUNDUP('Нормы и нормо-часы'!L1291/(1-$F$3),0),0)))</f>
        <v>300</v>
      </c>
      <c r="J1290" s="10">
        <f t="shared" si="339"/>
        <v>0</v>
      </c>
      <c r="K1290" s="10">
        <f t="shared" si="340"/>
        <v>0</v>
      </c>
      <c r="L1290" s="8">
        <v>150</v>
      </c>
      <c r="M1290" s="8">
        <v>180</v>
      </c>
      <c r="N1290" s="10">
        <f t="shared" si="341"/>
        <v>0.4</v>
      </c>
      <c r="O1290" s="10">
        <f t="shared" si="342"/>
        <v>0.4</v>
      </c>
      <c r="P1290" s="8">
        <f t="shared" si="343"/>
        <v>100</v>
      </c>
      <c r="Q1290" s="8">
        <f t="shared" si="344"/>
        <v>120</v>
      </c>
      <c r="R1290" s="8">
        <v>321.68</v>
      </c>
      <c r="S1290" s="8">
        <v>434.27</v>
      </c>
      <c r="T1290" s="11">
        <f t="shared" si="345"/>
        <v>1.73708</v>
      </c>
      <c r="U1290" s="7" t="s">
        <v>3827</v>
      </c>
      <c r="V1290" s="7" t="s">
        <v>3828</v>
      </c>
    </row>
    <row r="1291" spans="1:22" x14ac:dyDescent="0.25">
      <c r="A1291" s="7" t="s">
        <v>3829</v>
      </c>
      <c r="B1291" s="7" t="s">
        <v>3830</v>
      </c>
      <c r="C1291" s="7" t="s">
        <v>177</v>
      </c>
      <c r="D1291" s="7"/>
      <c r="E1291" s="7" t="s">
        <v>426</v>
      </c>
      <c r="F1291" s="8">
        <v>1000</v>
      </c>
      <c r="G1291" s="8">
        <v>1150</v>
      </c>
      <c r="H1291" s="9">
        <f>IF(OR(F1291="",F1291=0),"",MAX(F1291,IF(ISNUMBER('Нормы и нормо-часы'!K1292),ROUNDUP('Нормы и нормо-часы'!K1292/(1-$F$3),0),0)))</f>
        <v>1000</v>
      </c>
      <c r="I1291" s="9">
        <f>IF(OR(G1291="",G1291=0),"",MAX(G1291,IF(ISNUMBER('Нормы и нормо-часы'!L1292),ROUNDUP('Нормы и нормо-часы'!L1292/(1-$F$3),0),0)))</f>
        <v>1150</v>
      </c>
      <c r="J1291" s="10">
        <f t="shared" si="339"/>
        <v>0</v>
      </c>
      <c r="K1291" s="10">
        <f t="shared" si="340"/>
        <v>0</v>
      </c>
      <c r="L1291" s="8">
        <v>600</v>
      </c>
      <c r="M1291" s="8">
        <v>690</v>
      </c>
      <c r="N1291" s="10">
        <f t="shared" si="341"/>
        <v>0.4</v>
      </c>
      <c r="O1291" s="10">
        <f t="shared" si="342"/>
        <v>0.4</v>
      </c>
      <c r="P1291" s="8">
        <f t="shared" si="343"/>
        <v>400</v>
      </c>
      <c r="Q1291" s="8">
        <f t="shared" si="344"/>
        <v>460</v>
      </c>
      <c r="R1291" s="8">
        <v>790.63</v>
      </c>
      <c r="S1291" s="8">
        <v>1067.3499999999999</v>
      </c>
      <c r="T1291" s="11">
        <f t="shared" si="345"/>
        <v>1.0673499999999998</v>
      </c>
      <c r="U1291" s="7" t="s">
        <v>3831</v>
      </c>
      <c r="V1291" s="7"/>
    </row>
    <row r="1292" spans="1:22" x14ac:dyDescent="0.25">
      <c r="A1292" s="7" t="s">
        <v>3832</v>
      </c>
      <c r="B1292" s="7" t="s">
        <v>3833</v>
      </c>
      <c r="C1292" s="7" t="s">
        <v>177</v>
      </c>
      <c r="D1292" s="7"/>
      <c r="E1292" s="7" t="s">
        <v>426</v>
      </c>
      <c r="F1292" s="8">
        <v>600</v>
      </c>
      <c r="G1292" s="8">
        <v>700</v>
      </c>
      <c r="H1292" s="9">
        <f>IF(OR(F1292="",F1292=0),"",MAX(F1292,IF(ISNUMBER('Нормы и нормо-часы'!K1293),ROUNDUP('Нормы и нормо-часы'!K1293/(1-$F$3),0),0)))</f>
        <v>600</v>
      </c>
      <c r="I1292" s="9">
        <f>IF(OR(G1292="",G1292=0),"",MAX(G1292,IF(ISNUMBER('Нормы и нормо-часы'!L1293),ROUNDUP('Нормы и нормо-часы'!L1293/(1-$F$3),0),0)))</f>
        <v>700</v>
      </c>
      <c r="J1292" s="10">
        <f t="shared" si="339"/>
        <v>0</v>
      </c>
      <c r="K1292" s="10">
        <f t="shared" si="340"/>
        <v>0</v>
      </c>
      <c r="L1292" s="8">
        <v>360</v>
      </c>
      <c r="M1292" s="8">
        <v>420</v>
      </c>
      <c r="N1292" s="10">
        <f t="shared" si="341"/>
        <v>0.4</v>
      </c>
      <c r="O1292" s="10">
        <f t="shared" si="342"/>
        <v>0.4</v>
      </c>
      <c r="P1292" s="8">
        <f t="shared" si="343"/>
        <v>240</v>
      </c>
      <c r="Q1292" s="8">
        <f t="shared" si="344"/>
        <v>280</v>
      </c>
      <c r="R1292" s="8">
        <v>595.84</v>
      </c>
      <c r="S1292" s="8">
        <v>804.38</v>
      </c>
      <c r="T1292" s="11">
        <f t="shared" si="345"/>
        <v>1.3406333333333333</v>
      </c>
      <c r="U1292" s="7" t="s">
        <v>3834</v>
      </c>
      <c r="V1292" s="7"/>
    </row>
    <row r="1293" spans="1:22" x14ac:dyDescent="0.25">
      <c r="A1293" s="12" t="s">
        <v>3835</v>
      </c>
      <c r="B1293" s="12" t="s">
        <v>3836</v>
      </c>
      <c r="C1293" s="12" t="s">
        <v>177</v>
      </c>
      <c r="D1293" s="12" t="s">
        <v>58</v>
      </c>
      <c r="E1293" s="7" t="s">
        <v>426</v>
      </c>
      <c r="F1293" s="8">
        <v>4500</v>
      </c>
      <c r="G1293" s="8">
        <v>5200</v>
      </c>
      <c r="H1293" s="9">
        <f>IF(OR(F1293="",F1293=0),"",MAX(F1293,IF(ISNUMBER('Нормы и нормо-часы'!K1294),ROUNDUP('Нормы и нормо-часы'!K1294/(1-$F$3),0),0)))</f>
        <v>4500</v>
      </c>
      <c r="I1293" s="9">
        <f>IF(OR(G1293="",G1293=0),"",MAX(G1293,IF(ISNUMBER('Нормы и нормо-часы'!L1294),ROUNDUP('Нормы и нормо-часы'!L1294/(1-$F$3),0),0)))</f>
        <v>5200</v>
      </c>
      <c r="J1293" s="10">
        <f t="shared" si="339"/>
        <v>0</v>
      </c>
      <c r="K1293" s="10">
        <f t="shared" si="340"/>
        <v>0</v>
      </c>
      <c r="L1293" s="8">
        <v>2700</v>
      </c>
      <c r="M1293" s="8">
        <v>3120</v>
      </c>
      <c r="N1293" s="10">
        <f t="shared" si="341"/>
        <v>0.4</v>
      </c>
      <c r="O1293" s="10">
        <f t="shared" si="342"/>
        <v>0.4</v>
      </c>
      <c r="P1293" s="8">
        <f t="shared" si="343"/>
        <v>1800</v>
      </c>
      <c r="Q1293" s="8">
        <f t="shared" si="344"/>
        <v>2080</v>
      </c>
      <c r="R1293" s="8"/>
      <c r="S1293" s="8"/>
      <c r="T1293" s="11" t="str">
        <f t="shared" si="345"/>
        <v/>
      </c>
      <c r="U1293" s="7" t="s">
        <v>3837</v>
      </c>
      <c r="V1293" s="7"/>
    </row>
    <row r="1294" spans="1:22" x14ac:dyDescent="0.25">
      <c r="A1294" s="12" t="s">
        <v>3838</v>
      </c>
      <c r="B1294" s="12" t="s">
        <v>3839</v>
      </c>
      <c r="C1294" s="12" t="s">
        <v>177</v>
      </c>
      <c r="D1294" s="12" t="s">
        <v>58</v>
      </c>
      <c r="E1294" s="7" t="s">
        <v>426</v>
      </c>
      <c r="F1294" s="8">
        <v>6000</v>
      </c>
      <c r="G1294" s="8">
        <v>7000</v>
      </c>
      <c r="H1294" s="9">
        <f>IF(OR(F1294="",F1294=0),"",MAX(F1294,IF(ISNUMBER('Нормы и нормо-часы'!K1295),ROUNDUP('Нормы и нормо-часы'!K1295/(1-$F$3),0),0)))</f>
        <v>6000</v>
      </c>
      <c r="I1294" s="9">
        <f>IF(OR(G1294="",G1294=0),"",MAX(G1294,IF(ISNUMBER('Нормы и нормо-часы'!L1295),ROUNDUP('Нормы и нормо-часы'!L1295/(1-$F$3),0),0)))</f>
        <v>7000</v>
      </c>
      <c r="J1294" s="10">
        <f t="shared" si="339"/>
        <v>0</v>
      </c>
      <c r="K1294" s="10">
        <f t="shared" si="340"/>
        <v>0</v>
      </c>
      <c r="L1294" s="8">
        <v>3600</v>
      </c>
      <c r="M1294" s="8">
        <v>4200</v>
      </c>
      <c r="N1294" s="10">
        <f t="shared" si="341"/>
        <v>0.4</v>
      </c>
      <c r="O1294" s="10">
        <f t="shared" si="342"/>
        <v>0.4</v>
      </c>
      <c r="P1294" s="8">
        <f t="shared" si="343"/>
        <v>2400</v>
      </c>
      <c r="Q1294" s="8">
        <f t="shared" si="344"/>
        <v>2800</v>
      </c>
      <c r="R1294" s="8"/>
      <c r="S1294" s="8"/>
      <c r="T1294" s="11" t="str">
        <f t="shared" si="345"/>
        <v/>
      </c>
      <c r="U1294" s="7" t="s">
        <v>3840</v>
      </c>
      <c r="V1294" s="7"/>
    </row>
    <row r="1295" spans="1:22" x14ac:dyDescent="0.25">
      <c r="A1295" s="12" t="s">
        <v>3841</v>
      </c>
      <c r="B1295" s="12" t="s">
        <v>3842</v>
      </c>
      <c r="C1295" s="12" t="s">
        <v>177</v>
      </c>
      <c r="D1295" s="12" t="s">
        <v>58</v>
      </c>
      <c r="E1295" s="7" t="s">
        <v>426</v>
      </c>
      <c r="F1295" s="8">
        <v>9000</v>
      </c>
      <c r="G1295" s="8">
        <v>10500</v>
      </c>
      <c r="H1295" s="9">
        <f>IF(OR(F1295="",F1295=0),"",MAX(F1295,IF(ISNUMBER('Нормы и нормо-часы'!K1296),ROUNDUP('Нормы и нормо-часы'!K1296/(1-$F$3),0),0)))</f>
        <v>9600</v>
      </c>
      <c r="I1295" s="9">
        <f>IF(OR(G1295="",G1295=0),"",MAX(G1295,IF(ISNUMBER('Нормы и нормо-часы'!L1296),ROUNDUP('Нормы и нормо-часы'!L1296/(1-$F$3),0),0)))</f>
        <v>11520</v>
      </c>
      <c r="J1295" s="10">
        <f t="shared" si="339"/>
        <v>6.6666666666666652E-2</v>
      </c>
      <c r="K1295" s="10">
        <f t="shared" si="340"/>
        <v>9.7142857142857197E-2</v>
      </c>
      <c r="L1295" s="8">
        <v>5400</v>
      </c>
      <c r="M1295" s="8">
        <v>6300</v>
      </c>
      <c r="N1295" s="10">
        <f t="shared" si="341"/>
        <v>0.4375</v>
      </c>
      <c r="O1295" s="10">
        <f t="shared" si="342"/>
        <v>0.453125</v>
      </c>
      <c r="P1295" s="8">
        <f t="shared" si="343"/>
        <v>4200</v>
      </c>
      <c r="Q1295" s="8">
        <f t="shared" si="344"/>
        <v>5220</v>
      </c>
      <c r="R1295" s="8"/>
      <c r="S1295" s="8"/>
      <c r="T1295" s="11" t="str">
        <f t="shared" si="345"/>
        <v/>
      </c>
      <c r="U1295" s="7" t="s">
        <v>3843</v>
      </c>
      <c r="V1295" s="7"/>
    </row>
    <row r="1296" spans="1:22" x14ac:dyDescent="0.25">
      <c r="A1296" s="12" t="s">
        <v>3844</v>
      </c>
      <c r="B1296" s="12" t="s">
        <v>3845</v>
      </c>
      <c r="C1296" s="12" t="s">
        <v>177</v>
      </c>
      <c r="D1296" s="12" t="s">
        <v>58</v>
      </c>
      <c r="E1296" s="7" t="s">
        <v>410</v>
      </c>
      <c r="F1296" s="8">
        <v>5000</v>
      </c>
      <c r="G1296" s="8">
        <v>6000</v>
      </c>
      <c r="H1296" s="9">
        <f>IF(OR(F1296="",F1296=0),"",MAX(F1296,IF(ISNUMBER('Нормы и нормо-часы'!K1297),ROUNDUP('Нормы и нормо-часы'!K1297/(1-$F$3),0),0)))</f>
        <v>5000</v>
      </c>
      <c r="I1296" s="9">
        <f>IF(OR(G1296="",G1296=0),"",MAX(G1296,IF(ISNUMBER('Нормы и нормо-часы'!L1297),ROUNDUP('Нормы и нормо-часы'!L1297/(1-$F$3),0),0)))</f>
        <v>6000</v>
      </c>
      <c r="J1296" s="10">
        <f t="shared" si="339"/>
        <v>0</v>
      </c>
      <c r="K1296" s="10">
        <f t="shared" si="340"/>
        <v>0</v>
      </c>
      <c r="L1296" s="8">
        <v>3000</v>
      </c>
      <c r="M1296" s="8">
        <v>3600</v>
      </c>
      <c r="N1296" s="10">
        <f t="shared" si="341"/>
        <v>0.4</v>
      </c>
      <c r="O1296" s="10">
        <f t="shared" si="342"/>
        <v>0.4</v>
      </c>
      <c r="P1296" s="8">
        <f t="shared" si="343"/>
        <v>2000</v>
      </c>
      <c r="Q1296" s="8">
        <f t="shared" si="344"/>
        <v>2400</v>
      </c>
      <c r="R1296" s="8"/>
      <c r="S1296" s="8"/>
      <c r="T1296" s="11" t="str">
        <f t="shared" si="345"/>
        <v/>
      </c>
      <c r="U1296" s="7" t="s">
        <v>3846</v>
      </c>
      <c r="V1296" s="7"/>
    </row>
    <row r="1297" spans="1:22" x14ac:dyDescent="0.25">
      <c r="A1297" s="12" t="s">
        <v>3847</v>
      </c>
      <c r="B1297" s="12" t="s">
        <v>3848</v>
      </c>
      <c r="C1297" s="12" t="s">
        <v>177</v>
      </c>
      <c r="D1297" s="12" t="s">
        <v>58</v>
      </c>
      <c r="E1297" s="7" t="s">
        <v>410</v>
      </c>
      <c r="F1297" s="8">
        <v>12000</v>
      </c>
      <c r="G1297" s="8">
        <v>13500</v>
      </c>
      <c r="H1297" s="9">
        <f>IF(OR(F1297="",F1297=0),"",MAX(F1297,IF(ISNUMBER('Нормы и нормо-часы'!K1298),ROUNDUP('Нормы и нормо-часы'!K1298/(1-$F$3),0),0)))</f>
        <v>12000</v>
      </c>
      <c r="I1297" s="9">
        <f>IF(OR(G1297="",G1297=0),"",MAX(G1297,IF(ISNUMBER('Нормы и нормо-часы'!L1298),ROUNDUP('Нормы и нормо-часы'!L1298/(1-$F$3),0),0)))</f>
        <v>13500</v>
      </c>
      <c r="J1297" s="10">
        <f t="shared" si="339"/>
        <v>0</v>
      </c>
      <c r="K1297" s="10">
        <f t="shared" si="340"/>
        <v>0</v>
      </c>
      <c r="L1297" s="8">
        <v>7200</v>
      </c>
      <c r="M1297" s="8">
        <v>8100</v>
      </c>
      <c r="N1297" s="10">
        <f t="shared" si="341"/>
        <v>0.4</v>
      </c>
      <c r="O1297" s="10">
        <f t="shared" si="342"/>
        <v>0.4</v>
      </c>
      <c r="P1297" s="8">
        <f t="shared" si="343"/>
        <v>4800</v>
      </c>
      <c r="Q1297" s="8">
        <f t="shared" si="344"/>
        <v>5400</v>
      </c>
      <c r="R1297" s="8"/>
      <c r="S1297" s="8"/>
      <c r="T1297" s="11" t="str">
        <f t="shared" si="345"/>
        <v/>
      </c>
      <c r="U1297" s="7" t="s">
        <v>3849</v>
      </c>
      <c r="V1297" s="7"/>
    </row>
    <row r="1298" spans="1:22" x14ac:dyDescent="0.25">
      <c r="A1298" s="12" t="s">
        <v>3850</v>
      </c>
      <c r="B1298" s="12" t="s">
        <v>3851</v>
      </c>
      <c r="C1298" s="12" t="s">
        <v>50</v>
      </c>
      <c r="D1298" s="12" t="s">
        <v>58</v>
      </c>
      <c r="E1298" s="7" t="s">
        <v>410</v>
      </c>
      <c r="F1298" s="8">
        <v>250</v>
      </c>
      <c r="G1298" s="8">
        <v>300</v>
      </c>
      <c r="H1298" s="9">
        <f>IF(OR(F1298="",F1298=0),"",MAX(F1298,IF(ISNUMBER('Нормы и нормо-часы'!K1299),ROUNDUP('Нормы и нормо-часы'!K1299/(1-$F$3),0),0)))</f>
        <v>284</v>
      </c>
      <c r="I1298" s="9">
        <f>IF(OR(G1298="",G1298=0),"",MAX(G1298,IF(ISNUMBER('Нормы и нормо-часы'!L1299),ROUNDUP('Нормы и нормо-часы'!L1299/(1-$F$3),0),0)))</f>
        <v>340</v>
      </c>
      <c r="J1298" s="10">
        <f t="shared" si="339"/>
        <v>0.1359999999999999</v>
      </c>
      <c r="K1298" s="10">
        <f t="shared" si="340"/>
        <v>0.1333333333333333</v>
      </c>
      <c r="L1298" s="8">
        <v>150</v>
      </c>
      <c r="M1298" s="8">
        <v>180</v>
      </c>
      <c r="N1298" s="10">
        <f t="shared" si="341"/>
        <v>0.47183098591549294</v>
      </c>
      <c r="O1298" s="10">
        <f t="shared" si="342"/>
        <v>0.47058823529411764</v>
      </c>
      <c r="P1298" s="8">
        <f t="shared" si="343"/>
        <v>134</v>
      </c>
      <c r="Q1298" s="8">
        <f t="shared" si="344"/>
        <v>160</v>
      </c>
      <c r="R1298" s="8"/>
      <c r="S1298" s="8"/>
      <c r="T1298" s="11" t="str">
        <f t="shared" si="345"/>
        <v/>
      </c>
      <c r="U1298" s="7" t="s">
        <v>3852</v>
      </c>
      <c r="V1298" s="7"/>
    </row>
    <row r="1299" spans="1:22" x14ac:dyDescent="0.25">
      <c r="A1299" s="12" t="s">
        <v>3853</v>
      </c>
      <c r="B1299" s="12" t="s">
        <v>3854</v>
      </c>
      <c r="C1299" s="12" t="s">
        <v>177</v>
      </c>
      <c r="D1299" s="12" t="s">
        <v>58</v>
      </c>
      <c r="E1299" s="7" t="s">
        <v>410</v>
      </c>
      <c r="F1299" s="8">
        <v>700</v>
      </c>
      <c r="G1299" s="8">
        <v>800</v>
      </c>
      <c r="H1299" s="9">
        <f>IF(OR(F1299="",F1299=0),"",MAX(F1299,IF(ISNUMBER('Нормы и нормо-часы'!K1300),ROUNDUP('Нормы и нормо-часы'!K1300/(1-$F$3),0),0)))</f>
        <v>700</v>
      </c>
      <c r="I1299" s="9">
        <f>IF(OR(G1299="",G1299=0),"",MAX(G1299,IF(ISNUMBER('Нормы и нормо-часы'!L1300),ROUNDUP('Нормы и нормо-часы'!L1300/(1-$F$3),0),0)))</f>
        <v>800</v>
      </c>
      <c r="J1299" s="10">
        <f t="shared" si="339"/>
        <v>0</v>
      </c>
      <c r="K1299" s="10">
        <f t="shared" si="340"/>
        <v>0</v>
      </c>
      <c r="L1299" s="8">
        <v>420</v>
      </c>
      <c r="M1299" s="8">
        <v>480</v>
      </c>
      <c r="N1299" s="10">
        <f t="shared" si="341"/>
        <v>0.4</v>
      </c>
      <c r="O1299" s="10">
        <f t="shared" si="342"/>
        <v>0.4</v>
      </c>
      <c r="P1299" s="8">
        <f t="shared" si="343"/>
        <v>280</v>
      </c>
      <c r="Q1299" s="8">
        <f t="shared" si="344"/>
        <v>320</v>
      </c>
      <c r="R1299" s="8"/>
      <c r="S1299" s="8"/>
      <c r="T1299" s="11" t="str">
        <f t="shared" si="345"/>
        <v/>
      </c>
      <c r="U1299" s="7" t="s">
        <v>3855</v>
      </c>
      <c r="V1299" s="7"/>
    </row>
    <row r="1300" spans="1:22" x14ac:dyDescent="0.25">
      <c r="A1300" s="12" t="s">
        <v>3856</v>
      </c>
      <c r="B1300" s="12" t="s">
        <v>3857</v>
      </c>
      <c r="C1300" s="12" t="s">
        <v>177</v>
      </c>
      <c r="D1300" s="12" t="s">
        <v>58</v>
      </c>
      <c r="E1300" s="7" t="s">
        <v>410</v>
      </c>
      <c r="F1300" s="8">
        <v>3500</v>
      </c>
      <c r="G1300" s="8">
        <v>4500</v>
      </c>
      <c r="H1300" s="9">
        <f>IF(OR(F1300="",F1300=0),"",MAX(F1300,IF(ISNUMBER('Нормы и нормо-часы'!K1301),ROUNDUP('Нормы и нормо-часы'!K1301/(1-$F$3),0),0)))</f>
        <v>3500</v>
      </c>
      <c r="I1300" s="9">
        <f>IF(OR(G1300="",G1300=0),"",MAX(G1300,IF(ISNUMBER('Нормы и нормо-часы'!L1301),ROUNDUP('Нормы и нормо-часы'!L1301/(1-$F$3),0),0)))</f>
        <v>4500</v>
      </c>
      <c r="J1300" s="10">
        <f t="shared" si="339"/>
        <v>0</v>
      </c>
      <c r="K1300" s="10">
        <f t="shared" si="340"/>
        <v>0</v>
      </c>
      <c r="L1300" s="8">
        <v>2100</v>
      </c>
      <c r="M1300" s="8">
        <v>2700</v>
      </c>
      <c r="N1300" s="10">
        <f t="shared" si="341"/>
        <v>0.4</v>
      </c>
      <c r="O1300" s="10">
        <f t="shared" si="342"/>
        <v>0.4</v>
      </c>
      <c r="P1300" s="8">
        <f t="shared" si="343"/>
        <v>1400</v>
      </c>
      <c r="Q1300" s="8">
        <f t="shared" si="344"/>
        <v>1800</v>
      </c>
      <c r="R1300" s="8"/>
      <c r="S1300" s="8"/>
      <c r="T1300" s="11" t="str">
        <f t="shared" si="345"/>
        <v/>
      </c>
      <c r="U1300" s="7" t="s">
        <v>3858</v>
      </c>
      <c r="V1300" s="7"/>
    </row>
    <row r="1301" spans="1:22" x14ac:dyDescent="0.25">
      <c r="A1301" s="12" t="s">
        <v>3859</v>
      </c>
      <c r="B1301" s="12" t="s">
        <v>3860</v>
      </c>
      <c r="C1301" s="12" t="s">
        <v>54</v>
      </c>
      <c r="D1301" s="12" t="s">
        <v>58</v>
      </c>
      <c r="E1301" s="7" t="s">
        <v>410</v>
      </c>
      <c r="F1301" s="8">
        <v>600</v>
      </c>
      <c r="G1301" s="8">
        <v>700</v>
      </c>
      <c r="H1301" s="9">
        <f>IF(OR(F1301="",F1301=0),"",MAX(F1301,IF(ISNUMBER('Нормы и нормо-часы'!K1302),ROUNDUP('Нормы и нормо-часы'!K1302/(1-$F$3),0),0)))</f>
        <v>600</v>
      </c>
      <c r="I1301" s="9">
        <f>IF(OR(G1301="",G1301=0),"",MAX(G1301,IF(ISNUMBER('Нормы и нормо-часы'!L1302),ROUNDUP('Нормы и нормо-часы'!L1302/(1-$F$3),0),0)))</f>
        <v>700</v>
      </c>
      <c r="J1301" s="10">
        <f t="shared" si="339"/>
        <v>0</v>
      </c>
      <c r="K1301" s="10">
        <f t="shared" si="340"/>
        <v>0</v>
      </c>
      <c r="L1301" s="8">
        <v>360</v>
      </c>
      <c r="M1301" s="8">
        <v>420</v>
      </c>
      <c r="N1301" s="10">
        <f t="shared" si="341"/>
        <v>0.4</v>
      </c>
      <c r="O1301" s="10">
        <f t="shared" si="342"/>
        <v>0.4</v>
      </c>
      <c r="P1301" s="8">
        <f t="shared" si="343"/>
        <v>240</v>
      </c>
      <c r="Q1301" s="8">
        <f t="shared" si="344"/>
        <v>280</v>
      </c>
      <c r="R1301" s="8"/>
      <c r="S1301" s="8"/>
      <c r="T1301" s="11" t="str">
        <f t="shared" si="345"/>
        <v/>
      </c>
      <c r="U1301" s="7" t="s">
        <v>3861</v>
      </c>
      <c r="V1301" s="7"/>
    </row>
    <row r="1302" spans="1:22" x14ac:dyDescent="0.25">
      <c r="A1302" s="12" t="s">
        <v>3862</v>
      </c>
      <c r="B1302" s="12" t="s">
        <v>3863</v>
      </c>
      <c r="C1302" s="12" t="s">
        <v>177</v>
      </c>
      <c r="D1302" s="12" t="s">
        <v>58</v>
      </c>
      <c r="E1302" s="7" t="s">
        <v>410</v>
      </c>
      <c r="F1302" s="8">
        <v>5500</v>
      </c>
      <c r="G1302" s="8">
        <v>6000</v>
      </c>
      <c r="H1302" s="9">
        <f>IF(OR(F1302="",F1302=0),"",MAX(F1302,IF(ISNUMBER('Нормы и нормо-часы'!K1303),ROUNDUP('Нормы и нормо-часы'!K1303/(1-$F$3),0),0)))</f>
        <v>5500</v>
      </c>
      <c r="I1302" s="9">
        <f>IF(OR(G1302="",G1302=0),"",MAX(G1302,IF(ISNUMBER('Нормы и нормо-часы'!L1303),ROUNDUP('Нормы и нормо-часы'!L1303/(1-$F$3),0),0)))</f>
        <v>6000</v>
      </c>
      <c r="J1302" s="10">
        <f t="shared" si="339"/>
        <v>0</v>
      </c>
      <c r="K1302" s="10">
        <f t="shared" si="340"/>
        <v>0</v>
      </c>
      <c r="L1302" s="8">
        <v>3300</v>
      </c>
      <c r="M1302" s="8">
        <v>3600</v>
      </c>
      <c r="N1302" s="10">
        <f t="shared" si="341"/>
        <v>0.4</v>
      </c>
      <c r="O1302" s="10">
        <f t="shared" si="342"/>
        <v>0.4</v>
      </c>
      <c r="P1302" s="8">
        <f t="shared" si="343"/>
        <v>2200</v>
      </c>
      <c r="Q1302" s="8">
        <f t="shared" si="344"/>
        <v>2400</v>
      </c>
      <c r="R1302" s="8"/>
      <c r="S1302" s="8"/>
      <c r="T1302" s="11" t="str">
        <f t="shared" si="345"/>
        <v/>
      </c>
      <c r="U1302" s="7" t="s">
        <v>3864</v>
      </c>
      <c r="V1302" s="7"/>
    </row>
    <row r="1303" spans="1:22" x14ac:dyDescent="0.25">
      <c r="A1303" s="12" t="s">
        <v>3865</v>
      </c>
      <c r="B1303" s="12" t="s">
        <v>3866</v>
      </c>
      <c r="C1303" s="12" t="s">
        <v>177</v>
      </c>
      <c r="D1303" s="12" t="s">
        <v>58</v>
      </c>
      <c r="E1303" s="7" t="s">
        <v>410</v>
      </c>
      <c r="F1303" s="8">
        <v>7000</v>
      </c>
      <c r="G1303" s="8">
        <v>7500</v>
      </c>
      <c r="H1303" s="9">
        <f>IF(OR(F1303="",F1303=0),"",MAX(F1303,IF(ISNUMBER('Нормы и нормо-часы'!K1304),ROUNDUP('Нормы и нормо-часы'!K1304/(1-$F$3),0),0)))</f>
        <v>7000</v>
      </c>
      <c r="I1303" s="9">
        <f>IF(OR(G1303="",G1303=0),"",MAX(G1303,IF(ISNUMBER('Нормы и нормо-часы'!L1304),ROUNDUP('Нормы и нормо-часы'!L1304/(1-$F$3),0),0)))</f>
        <v>7500</v>
      </c>
      <c r="J1303" s="10">
        <f t="shared" si="339"/>
        <v>0</v>
      </c>
      <c r="K1303" s="10">
        <f t="shared" si="340"/>
        <v>0</v>
      </c>
      <c r="L1303" s="8">
        <v>4200</v>
      </c>
      <c r="M1303" s="8">
        <v>4500</v>
      </c>
      <c r="N1303" s="10">
        <f t="shared" si="341"/>
        <v>0.4</v>
      </c>
      <c r="O1303" s="10">
        <f t="shared" si="342"/>
        <v>0.4</v>
      </c>
      <c r="P1303" s="8">
        <f t="shared" si="343"/>
        <v>2800</v>
      </c>
      <c r="Q1303" s="8">
        <f t="shared" si="344"/>
        <v>3000</v>
      </c>
      <c r="R1303" s="8"/>
      <c r="S1303" s="8"/>
      <c r="T1303" s="11" t="str">
        <f t="shared" si="345"/>
        <v/>
      </c>
      <c r="U1303" s="7" t="s">
        <v>3867</v>
      </c>
      <c r="V1303" s="7"/>
    </row>
    <row r="1304" spans="1:22" x14ac:dyDescent="0.25">
      <c r="A1304" s="12" t="s">
        <v>3868</v>
      </c>
      <c r="B1304" s="12" t="s">
        <v>3869</v>
      </c>
      <c r="C1304" s="12" t="s">
        <v>177</v>
      </c>
      <c r="D1304" s="12" t="s">
        <v>58</v>
      </c>
      <c r="E1304" s="7" t="s">
        <v>410</v>
      </c>
      <c r="F1304" s="8">
        <v>2500</v>
      </c>
      <c r="G1304" s="8">
        <v>2800</v>
      </c>
      <c r="H1304" s="9">
        <f>IF(OR(F1304="",F1304=0),"",MAX(F1304,IF(ISNUMBER('Нормы и нормо-часы'!K1305),ROUNDUP('Нормы и нормо-часы'!K1305/(1-$F$3),0),0)))</f>
        <v>2500</v>
      </c>
      <c r="I1304" s="9">
        <f>IF(OR(G1304="",G1304=0),"",MAX(G1304,IF(ISNUMBER('Нормы и нормо-часы'!L1305),ROUNDUP('Нормы и нормо-часы'!L1305/(1-$F$3),0),0)))</f>
        <v>2800</v>
      </c>
      <c r="J1304" s="10">
        <f t="shared" si="339"/>
        <v>0</v>
      </c>
      <c r="K1304" s="10">
        <f t="shared" si="340"/>
        <v>0</v>
      </c>
      <c r="L1304" s="8">
        <v>1500</v>
      </c>
      <c r="M1304" s="8">
        <v>1680</v>
      </c>
      <c r="N1304" s="10">
        <f t="shared" si="341"/>
        <v>0.4</v>
      </c>
      <c r="O1304" s="10">
        <f t="shared" si="342"/>
        <v>0.4</v>
      </c>
      <c r="P1304" s="8">
        <f t="shared" si="343"/>
        <v>1000</v>
      </c>
      <c r="Q1304" s="8">
        <f t="shared" si="344"/>
        <v>1120</v>
      </c>
      <c r="R1304" s="8"/>
      <c r="S1304" s="8"/>
      <c r="T1304" s="11" t="str">
        <f t="shared" si="345"/>
        <v/>
      </c>
      <c r="U1304" s="7" t="s">
        <v>3870</v>
      </c>
      <c r="V1304" s="7"/>
    </row>
    <row r="1305" spans="1:22" x14ac:dyDescent="0.25">
      <c r="A1305" s="12" t="s">
        <v>3871</v>
      </c>
      <c r="B1305" s="12" t="s">
        <v>3872</v>
      </c>
      <c r="C1305" s="12" t="s">
        <v>177</v>
      </c>
      <c r="D1305" s="12" t="s">
        <v>58</v>
      </c>
      <c r="E1305" s="7" t="s">
        <v>410</v>
      </c>
      <c r="F1305" s="8">
        <v>2800</v>
      </c>
      <c r="G1305" s="8">
        <v>3200</v>
      </c>
      <c r="H1305" s="9">
        <f>IF(OR(F1305="",F1305=0),"",MAX(F1305,IF(ISNUMBER('Нормы и нормо-часы'!K1306),ROUNDUP('Нормы и нормо-часы'!K1306/(1-$F$3),0),0)))</f>
        <v>2800</v>
      </c>
      <c r="I1305" s="9">
        <f>IF(OR(G1305="",G1305=0),"",MAX(G1305,IF(ISNUMBER('Нормы и нормо-часы'!L1306),ROUNDUP('Нормы и нормо-часы'!L1306/(1-$F$3),0),0)))</f>
        <v>3200</v>
      </c>
      <c r="J1305" s="10">
        <f t="shared" si="339"/>
        <v>0</v>
      </c>
      <c r="K1305" s="10">
        <f t="shared" si="340"/>
        <v>0</v>
      </c>
      <c r="L1305" s="8">
        <v>1680</v>
      </c>
      <c r="M1305" s="8">
        <v>1920</v>
      </c>
      <c r="N1305" s="10">
        <f t="shared" si="341"/>
        <v>0.4</v>
      </c>
      <c r="O1305" s="10">
        <f t="shared" si="342"/>
        <v>0.4</v>
      </c>
      <c r="P1305" s="8">
        <f t="shared" si="343"/>
        <v>1120</v>
      </c>
      <c r="Q1305" s="8">
        <f t="shared" si="344"/>
        <v>1280</v>
      </c>
      <c r="R1305" s="8"/>
      <c r="S1305" s="8"/>
      <c r="T1305" s="11" t="str">
        <f t="shared" si="345"/>
        <v/>
      </c>
      <c r="U1305" s="7" t="s">
        <v>3873</v>
      </c>
      <c r="V1305" s="7"/>
    </row>
    <row r="1306" spans="1:22" x14ac:dyDescent="0.25">
      <c r="A1306" s="12" t="s">
        <v>3874</v>
      </c>
      <c r="B1306" s="12" t="s">
        <v>3875</v>
      </c>
      <c r="C1306" s="12" t="s">
        <v>1050</v>
      </c>
      <c r="D1306" s="12" t="s">
        <v>58</v>
      </c>
      <c r="E1306" s="7" t="s">
        <v>410</v>
      </c>
      <c r="F1306" s="8">
        <v>800</v>
      </c>
      <c r="G1306" s="8">
        <v>950</v>
      </c>
      <c r="H1306" s="9">
        <f>IF(OR(F1306="",F1306=0),"",MAX(F1306,IF(ISNUMBER('Нормы и нормо-часы'!K1307),ROUNDUP('Нормы и нормо-часы'!K1307/(1-$F$3),0),0)))</f>
        <v>800</v>
      </c>
      <c r="I1306" s="9">
        <f>IF(OR(G1306="",G1306=0),"",MAX(G1306,IF(ISNUMBER('Нормы и нормо-часы'!L1307),ROUNDUP('Нормы и нормо-часы'!L1307/(1-$F$3),0),0)))</f>
        <v>950</v>
      </c>
      <c r="J1306" s="10">
        <f t="shared" si="339"/>
        <v>0</v>
      </c>
      <c r="K1306" s="10">
        <f t="shared" si="340"/>
        <v>0</v>
      </c>
      <c r="L1306" s="8">
        <v>480</v>
      </c>
      <c r="M1306" s="8">
        <v>570</v>
      </c>
      <c r="N1306" s="10">
        <f t="shared" si="341"/>
        <v>0.4</v>
      </c>
      <c r="O1306" s="10">
        <f t="shared" si="342"/>
        <v>0.4</v>
      </c>
      <c r="P1306" s="8">
        <f t="shared" si="343"/>
        <v>320</v>
      </c>
      <c r="Q1306" s="8">
        <f t="shared" si="344"/>
        <v>380</v>
      </c>
      <c r="R1306" s="8"/>
      <c r="S1306" s="8"/>
      <c r="T1306" s="11" t="str">
        <f t="shared" si="345"/>
        <v/>
      </c>
      <c r="U1306" s="7" t="s">
        <v>3876</v>
      </c>
      <c r="V1306" s="7"/>
    </row>
    <row r="1307" spans="1:22" x14ac:dyDescent="0.25">
      <c r="A1307" s="12" t="s">
        <v>3877</v>
      </c>
      <c r="B1307" s="12" t="s">
        <v>3878</v>
      </c>
      <c r="C1307" s="12" t="s">
        <v>177</v>
      </c>
      <c r="D1307" s="12" t="s">
        <v>58</v>
      </c>
      <c r="E1307" s="7" t="s">
        <v>426</v>
      </c>
      <c r="F1307" s="8">
        <v>8000</v>
      </c>
      <c r="G1307" s="8">
        <v>9200</v>
      </c>
      <c r="H1307" s="9">
        <f>IF(OR(F1307="",F1307=0),"",MAX(F1307,IF(ISNUMBER('Нормы и нормо-часы'!K1308),ROUNDUP('Нормы и нормо-часы'!K1308/(1-$F$3),0),0)))</f>
        <v>8000</v>
      </c>
      <c r="I1307" s="9">
        <f>IF(OR(G1307="",G1307=0),"",MAX(G1307,IF(ISNUMBER('Нормы и нормо-часы'!L1308),ROUNDUP('Нормы и нормо-часы'!L1308/(1-$F$3),0),0)))</f>
        <v>9200</v>
      </c>
      <c r="J1307" s="10">
        <f t="shared" si="339"/>
        <v>0</v>
      </c>
      <c r="K1307" s="10">
        <f t="shared" si="340"/>
        <v>0</v>
      </c>
      <c r="L1307" s="8">
        <v>4800</v>
      </c>
      <c r="M1307" s="8">
        <v>5520</v>
      </c>
      <c r="N1307" s="10">
        <f t="shared" si="341"/>
        <v>0.4</v>
      </c>
      <c r="O1307" s="10">
        <f t="shared" si="342"/>
        <v>0.4</v>
      </c>
      <c r="P1307" s="8">
        <f t="shared" si="343"/>
        <v>3200</v>
      </c>
      <c r="Q1307" s="8">
        <f t="shared" si="344"/>
        <v>3680</v>
      </c>
      <c r="R1307" s="8"/>
      <c r="S1307" s="8"/>
      <c r="T1307" s="11" t="str">
        <f t="shared" si="345"/>
        <v/>
      </c>
      <c r="U1307" s="7" t="s">
        <v>3879</v>
      </c>
      <c r="V1307" s="7"/>
    </row>
    <row r="1308" spans="1:22" x14ac:dyDescent="0.25">
      <c r="A1308" s="12" t="s">
        <v>3880</v>
      </c>
      <c r="B1308" s="12" t="s">
        <v>3881</v>
      </c>
      <c r="C1308" s="12" t="s">
        <v>177</v>
      </c>
      <c r="D1308" s="12" t="s">
        <v>58</v>
      </c>
      <c r="E1308" s="7" t="s">
        <v>426</v>
      </c>
      <c r="F1308" s="8">
        <v>13000</v>
      </c>
      <c r="G1308" s="8">
        <v>15000</v>
      </c>
      <c r="H1308" s="9">
        <f>IF(OR(F1308="",F1308=0),"",MAX(F1308,IF(ISNUMBER('Нормы и нормо-часы'!K1309),ROUNDUP('Нормы и нормо-часы'!K1309/(1-$F$3),0),0)))</f>
        <v>13000</v>
      </c>
      <c r="I1308" s="9">
        <f>IF(OR(G1308="",G1308=0),"",MAX(G1308,IF(ISNUMBER('Нормы и нормо-часы'!L1309),ROUNDUP('Нормы и нормо-часы'!L1309/(1-$F$3),0),0)))</f>
        <v>15000</v>
      </c>
      <c r="J1308" s="10">
        <f t="shared" si="339"/>
        <v>0</v>
      </c>
      <c r="K1308" s="10">
        <f t="shared" si="340"/>
        <v>0</v>
      </c>
      <c r="L1308" s="8">
        <v>7800</v>
      </c>
      <c r="M1308" s="8">
        <v>9000</v>
      </c>
      <c r="N1308" s="10">
        <f t="shared" si="341"/>
        <v>0.4</v>
      </c>
      <c r="O1308" s="10">
        <f t="shared" si="342"/>
        <v>0.4</v>
      </c>
      <c r="P1308" s="8">
        <f t="shared" si="343"/>
        <v>5200</v>
      </c>
      <c r="Q1308" s="8">
        <f t="shared" si="344"/>
        <v>6000</v>
      </c>
      <c r="R1308" s="8"/>
      <c r="S1308" s="8"/>
      <c r="T1308" s="11" t="str">
        <f t="shared" si="345"/>
        <v/>
      </c>
      <c r="U1308" s="7" t="s">
        <v>3882</v>
      </c>
      <c r="V1308" s="7"/>
    </row>
    <row r="1309" spans="1:22" x14ac:dyDescent="0.25">
      <c r="A1309" s="12" t="s">
        <v>3883</v>
      </c>
      <c r="B1309" s="12" t="s">
        <v>3884</v>
      </c>
      <c r="C1309" s="12" t="s">
        <v>3885</v>
      </c>
      <c r="D1309" s="12" t="s">
        <v>58</v>
      </c>
      <c r="E1309" s="7" t="s">
        <v>3886</v>
      </c>
      <c r="F1309" s="8">
        <v>12000</v>
      </c>
      <c r="G1309" s="8">
        <v>14000</v>
      </c>
      <c r="H1309" s="9">
        <f>IF(OR(F1309="",F1309=0),"",MAX(F1309,IF(ISNUMBER('Нормы и нормо-часы'!K1310),ROUNDUP('Нормы и нормо-часы'!K1310/(1-$F$3),0),0)))</f>
        <v>14934</v>
      </c>
      <c r="I1309" s="9">
        <f>IF(OR(G1309="",G1309=0),"",MAX(G1309,IF(ISNUMBER('Нормы и нормо-часы'!L1310),ROUNDUP('Нормы и нормо-часы'!L1310/(1-$F$3),0),0)))</f>
        <v>17920</v>
      </c>
      <c r="J1309" s="10">
        <f t="shared" si="339"/>
        <v>0.24449999999999994</v>
      </c>
      <c r="K1309" s="10">
        <f t="shared" si="340"/>
        <v>0.28000000000000003</v>
      </c>
      <c r="L1309" s="8">
        <v>7200</v>
      </c>
      <c r="M1309" s="8">
        <v>8400</v>
      </c>
      <c r="N1309" s="10">
        <f t="shared" si="341"/>
        <v>0.51787866613097633</v>
      </c>
      <c r="O1309" s="10">
        <f t="shared" si="342"/>
        <v>0.53125</v>
      </c>
      <c r="P1309" s="8">
        <f t="shared" si="343"/>
        <v>7734</v>
      </c>
      <c r="Q1309" s="8">
        <f t="shared" si="344"/>
        <v>9520</v>
      </c>
      <c r="R1309" s="8"/>
      <c r="S1309" s="8"/>
      <c r="T1309" s="11" t="str">
        <f t="shared" si="345"/>
        <v/>
      </c>
      <c r="U1309" s="7" t="s">
        <v>3887</v>
      </c>
      <c r="V1309" s="7"/>
    </row>
    <row r="1310" spans="1:22" x14ac:dyDescent="0.25">
      <c r="A1310" s="12" t="s">
        <v>3888</v>
      </c>
      <c r="B1310" s="12" t="s">
        <v>3889</v>
      </c>
      <c r="C1310" s="12" t="s">
        <v>3885</v>
      </c>
      <c r="D1310" s="12" t="s">
        <v>58</v>
      </c>
      <c r="E1310" s="7" t="s">
        <v>3886</v>
      </c>
      <c r="F1310" s="8">
        <v>8000</v>
      </c>
      <c r="G1310" s="8">
        <v>9500</v>
      </c>
      <c r="H1310" s="9">
        <f>IF(OR(F1310="",F1310=0),"",MAX(F1310,IF(ISNUMBER('Нормы и нормо-часы'!K1311),ROUNDUP('Нормы и нормо-часы'!K1311/(1-$F$3),0),0)))</f>
        <v>11200</v>
      </c>
      <c r="I1310" s="9">
        <f>IF(OR(G1310="",G1310=0),"",MAX(G1310,IF(ISNUMBER('Нормы и нормо-часы'!L1311),ROUNDUP('Нормы и нормо-часы'!L1311/(1-$F$3),0),0)))</f>
        <v>13440</v>
      </c>
      <c r="J1310" s="10">
        <f t="shared" si="339"/>
        <v>0.39999999999999991</v>
      </c>
      <c r="K1310" s="10">
        <f t="shared" si="340"/>
        <v>0.41473684210526307</v>
      </c>
      <c r="L1310" s="8">
        <v>4800</v>
      </c>
      <c r="M1310" s="8">
        <v>5700</v>
      </c>
      <c r="N1310" s="10">
        <f t="shared" si="341"/>
        <v>0.5714285714285714</v>
      </c>
      <c r="O1310" s="10">
        <f t="shared" si="342"/>
        <v>0.5758928571428571</v>
      </c>
      <c r="P1310" s="8">
        <f t="shared" si="343"/>
        <v>6400</v>
      </c>
      <c r="Q1310" s="8">
        <f t="shared" si="344"/>
        <v>7740</v>
      </c>
      <c r="R1310" s="8"/>
      <c r="S1310" s="8"/>
      <c r="T1310" s="11" t="str">
        <f t="shared" si="345"/>
        <v/>
      </c>
      <c r="U1310" s="7" t="s">
        <v>3890</v>
      </c>
      <c r="V1310" s="7"/>
    </row>
    <row r="1311" spans="1:22" x14ac:dyDescent="0.25">
      <c r="A1311" s="12" t="s">
        <v>3891</v>
      </c>
      <c r="B1311" s="12" t="s">
        <v>3892</v>
      </c>
      <c r="C1311" s="12" t="s">
        <v>177</v>
      </c>
      <c r="D1311" s="12" t="s">
        <v>58</v>
      </c>
      <c r="E1311" s="7" t="s">
        <v>410</v>
      </c>
      <c r="F1311" s="8">
        <v>2000</v>
      </c>
      <c r="G1311" s="8">
        <v>2300</v>
      </c>
      <c r="H1311" s="9">
        <f>IF(OR(F1311="",F1311=0),"",MAX(F1311,IF(ISNUMBER('Нормы и нормо-часы'!K1312),ROUNDUP('Нормы и нормо-часы'!K1312/(1-$F$3),0),0)))</f>
        <v>2000</v>
      </c>
      <c r="I1311" s="9">
        <f>IF(OR(G1311="",G1311=0),"",MAX(G1311,IF(ISNUMBER('Нормы и нормо-часы'!L1312),ROUNDUP('Нормы и нормо-часы'!L1312/(1-$F$3),0),0)))</f>
        <v>2300</v>
      </c>
      <c r="J1311" s="10">
        <f t="shared" si="339"/>
        <v>0</v>
      </c>
      <c r="K1311" s="10">
        <f t="shared" si="340"/>
        <v>0</v>
      </c>
      <c r="L1311" s="8">
        <v>1200</v>
      </c>
      <c r="M1311" s="8">
        <v>1380</v>
      </c>
      <c r="N1311" s="10">
        <f t="shared" si="341"/>
        <v>0.4</v>
      </c>
      <c r="O1311" s="10">
        <f t="shared" si="342"/>
        <v>0.4</v>
      </c>
      <c r="P1311" s="8">
        <f t="shared" si="343"/>
        <v>800</v>
      </c>
      <c r="Q1311" s="8">
        <f t="shared" si="344"/>
        <v>920</v>
      </c>
      <c r="R1311" s="8"/>
      <c r="S1311" s="8"/>
      <c r="T1311" s="11" t="str">
        <f t="shared" si="345"/>
        <v/>
      </c>
      <c r="U1311" s="7" t="s">
        <v>3893</v>
      </c>
      <c r="V1311" s="7"/>
    </row>
    <row r="1312" spans="1:22" x14ac:dyDescent="0.25">
      <c r="A1312" s="12" t="s">
        <v>3894</v>
      </c>
      <c r="B1312" s="12" t="s">
        <v>3895</v>
      </c>
      <c r="C1312" s="12" t="s">
        <v>177</v>
      </c>
      <c r="D1312" s="12" t="s">
        <v>58</v>
      </c>
      <c r="E1312" s="7" t="s">
        <v>85</v>
      </c>
      <c r="F1312" s="8">
        <v>9000</v>
      </c>
      <c r="G1312" s="8">
        <v>10500</v>
      </c>
      <c r="H1312" s="9">
        <f>IF(OR(F1312="",F1312=0),"",MAX(F1312,IF(ISNUMBER('Нормы и нормо-часы'!K1313),ROUNDUP('Нормы и нормо-часы'!K1313/(1-$F$3),0),0)))</f>
        <v>9000</v>
      </c>
      <c r="I1312" s="9">
        <f>IF(OR(G1312="",G1312=0),"",MAX(G1312,IF(ISNUMBER('Нормы и нормо-часы'!L1313),ROUNDUP('Нормы и нормо-часы'!L1313/(1-$F$3),0),0)))</f>
        <v>10500</v>
      </c>
      <c r="J1312" s="10">
        <f t="shared" si="339"/>
        <v>0</v>
      </c>
      <c r="K1312" s="10">
        <f t="shared" si="340"/>
        <v>0</v>
      </c>
      <c r="L1312" s="8">
        <v>5400</v>
      </c>
      <c r="M1312" s="8">
        <v>6300</v>
      </c>
      <c r="N1312" s="10">
        <f t="shared" si="341"/>
        <v>0.4</v>
      </c>
      <c r="O1312" s="10">
        <f t="shared" si="342"/>
        <v>0.4</v>
      </c>
      <c r="P1312" s="8">
        <f t="shared" si="343"/>
        <v>3600</v>
      </c>
      <c r="Q1312" s="8">
        <f t="shared" si="344"/>
        <v>4200</v>
      </c>
      <c r="R1312" s="8"/>
      <c r="S1312" s="8"/>
      <c r="T1312" s="11" t="str">
        <f t="shared" si="345"/>
        <v/>
      </c>
      <c r="U1312" s="7" t="s">
        <v>3896</v>
      </c>
      <c r="V1312" s="7"/>
    </row>
    <row r="1313" spans="1:22" x14ac:dyDescent="0.25">
      <c r="A1313" s="12" t="s">
        <v>3897</v>
      </c>
      <c r="B1313" s="12" t="s">
        <v>3898</v>
      </c>
      <c r="C1313" s="12" t="s">
        <v>177</v>
      </c>
      <c r="D1313" s="12" t="s">
        <v>58</v>
      </c>
      <c r="E1313" s="7" t="s">
        <v>426</v>
      </c>
      <c r="F1313" s="8">
        <v>1500</v>
      </c>
      <c r="G1313" s="8">
        <v>1700</v>
      </c>
      <c r="H1313" s="9">
        <f>IF(OR(F1313="",F1313=0),"",MAX(F1313,IF(ISNUMBER('Нормы и нормо-часы'!K1314),ROUNDUP('Нормы и нормо-часы'!K1314/(1-$F$3),0),0)))</f>
        <v>1500</v>
      </c>
      <c r="I1313" s="9">
        <f>IF(OR(G1313="",G1313=0),"",MAX(G1313,IF(ISNUMBER('Нормы и нормо-часы'!L1314),ROUNDUP('Нормы и нормо-часы'!L1314/(1-$F$3),0),0)))</f>
        <v>1700</v>
      </c>
      <c r="J1313" s="10">
        <f t="shared" si="339"/>
        <v>0</v>
      </c>
      <c r="K1313" s="10">
        <f t="shared" si="340"/>
        <v>0</v>
      </c>
      <c r="L1313" s="8">
        <v>900</v>
      </c>
      <c r="M1313" s="8">
        <v>1020</v>
      </c>
      <c r="N1313" s="10">
        <f t="shared" si="341"/>
        <v>0.4</v>
      </c>
      <c r="O1313" s="10">
        <f t="shared" si="342"/>
        <v>0.4</v>
      </c>
      <c r="P1313" s="8">
        <f t="shared" si="343"/>
        <v>600</v>
      </c>
      <c r="Q1313" s="8">
        <f t="shared" si="344"/>
        <v>680</v>
      </c>
      <c r="R1313" s="8"/>
      <c r="S1313" s="8"/>
      <c r="T1313" s="11" t="str">
        <f t="shared" si="345"/>
        <v/>
      </c>
      <c r="U1313" s="7" t="s">
        <v>3899</v>
      </c>
      <c r="V1313" s="7"/>
    </row>
    <row r="1314" spans="1:22" x14ac:dyDescent="0.25">
      <c r="A1314" s="12" t="s">
        <v>3900</v>
      </c>
      <c r="B1314" s="12" t="s">
        <v>3901</v>
      </c>
      <c r="C1314" s="12" t="s">
        <v>50</v>
      </c>
      <c r="D1314" s="12" t="s">
        <v>58</v>
      </c>
      <c r="E1314" s="7" t="s">
        <v>426</v>
      </c>
      <c r="F1314" s="8">
        <v>450</v>
      </c>
      <c r="G1314" s="8">
        <v>500</v>
      </c>
      <c r="H1314" s="9">
        <f>IF(OR(F1314="",F1314=0),"",MAX(F1314,IF(ISNUMBER('Нормы и нормо-часы'!K1315),ROUNDUP('Нормы и нормо-часы'!K1315/(1-$F$3),0),0)))</f>
        <v>480</v>
      </c>
      <c r="I1314" s="9">
        <f>IF(OR(G1314="",G1314=0),"",MAX(G1314,IF(ISNUMBER('Нормы и нормо-часы'!L1315),ROUNDUP('Нормы и нормо-часы'!L1315/(1-$F$3),0),0)))</f>
        <v>576</v>
      </c>
      <c r="J1314" s="10">
        <f t="shared" ref="J1314:J1322" si="346">IF(OR(F1314="",F1314=0),"",H1314/F1314-1)</f>
        <v>6.6666666666666652E-2</v>
      </c>
      <c r="K1314" s="10">
        <f t="shared" ref="K1314:K1322" si="347">IF(OR(G1314="",G1314=0),"",I1314/G1314-1)</f>
        <v>0.15199999999999991</v>
      </c>
      <c r="L1314" s="8">
        <v>270</v>
      </c>
      <c r="M1314" s="8">
        <v>300</v>
      </c>
      <c r="N1314" s="10">
        <f t="shared" ref="N1314:N1322" si="348">IF(OR(H1314="",H1314=0),"",(H1314-L1314)/H1314)</f>
        <v>0.4375</v>
      </c>
      <c r="O1314" s="10">
        <f t="shared" ref="O1314:O1322" si="349">IF(OR(I1314="",I1314=0),"",(I1314-M1314)/I1314)</f>
        <v>0.47916666666666669</v>
      </c>
      <c r="P1314" s="8">
        <f t="shared" ref="P1314:P1322" si="350">IF(H1314="","",H1314-L1314)</f>
        <v>210</v>
      </c>
      <c r="Q1314" s="8">
        <f t="shared" ref="Q1314:Q1322" si="351">IF(I1314="","",I1314-M1314)</f>
        <v>276</v>
      </c>
      <c r="R1314" s="8"/>
      <c r="S1314" s="8"/>
      <c r="T1314" s="11" t="str">
        <f t="shared" ref="T1314:T1377" si="352">IF(OR(S1314="",F1314="",F1314=0),"",S1314/F1314)</f>
        <v/>
      </c>
      <c r="U1314" s="7" t="s">
        <v>3902</v>
      </c>
      <c r="V1314" s="7"/>
    </row>
    <row r="1315" spans="1:22" x14ac:dyDescent="0.25">
      <c r="A1315" s="12" t="s">
        <v>3903</v>
      </c>
      <c r="B1315" s="12" t="s">
        <v>3904</v>
      </c>
      <c r="C1315" s="12" t="s">
        <v>177</v>
      </c>
      <c r="D1315" s="12" t="s">
        <v>58</v>
      </c>
      <c r="E1315" s="7" t="s">
        <v>426</v>
      </c>
      <c r="F1315" s="8">
        <v>2500</v>
      </c>
      <c r="G1315" s="8">
        <v>2900</v>
      </c>
      <c r="H1315" s="9">
        <f>IF(OR(F1315="",F1315=0),"",MAX(F1315,IF(ISNUMBER('Нормы и нормо-часы'!K1316),ROUNDUP('Нормы и нормо-часы'!K1316/(1-$F$3),0),0)))</f>
        <v>2500</v>
      </c>
      <c r="I1315" s="9">
        <f>IF(OR(G1315="",G1315=0),"",MAX(G1315,IF(ISNUMBER('Нормы и нормо-часы'!L1316),ROUNDUP('Нормы и нормо-часы'!L1316/(1-$F$3),0),0)))</f>
        <v>2900</v>
      </c>
      <c r="J1315" s="10">
        <f t="shared" si="346"/>
        <v>0</v>
      </c>
      <c r="K1315" s="10">
        <f t="shared" si="347"/>
        <v>0</v>
      </c>
      <c r="L1315" s="8">
        <v>1500</v>
      </c>
      <c r="M1315" s="8">
        <v>1740</v>
      </c>
      <c r="N1315" s="10">
        <f t="shared" si="348"/>
        <v>0.4</v>
      </c>
      <c r="O1315" s="10">
        <f t="shared" si="349"/>
        <v>0.4</v>
      </c>
      <c r="P1315" s="8">
        <f t="shared" si="350"/>
        <v>1000</v>
      </c>
      <c r="Q1315" s="8">
        <f t="shared" si="351"/>
        <v>1160</v>
      </c>
      <c r="R1315" s="8"/>
      <c r="S1315" s="8"/>
      <c r="T1315" s="11" t="str">
        <f t="shared" si="352"/>
        <v/>
      </c>
      <c r="U1315" s="7" t="s">
        <v>3905</v>
      </c>
      <c r="V1315" s="7"/>
    </row>
    <row r="1316" spans="1:22" x14ac:dyDescent="0.25">
      <c r="A1316" s="12" t="s">
        <v>3906</v>
      </c>
      <c r="B1316" s="12" t="s">
        <v>3907</v>
      </c>
      <c r="C1316" s="12" t="s">
        <v>177</v>
      </c>
      <c r="D1316" s="12" t="s">
        <v>58</v>
      </c>
      <c r="E1316" s="7" t="s">
        <v>426</v>
      </c>
      <c r="F1316" s="8">
        <v>12000</v>
      </c>
      <c r="G1316" s="8">
        <v>14000</v>
      </c>
      <c r="H1316" s="9">
        <f>IF(OR(F1316="",F1316=0),"",MAX(F1316,IF(ISNUMBER('Нормы и нормо-часы'!K1317),ROUNDUP('Нормы и нормо-часы'!K1317/(1-$F$3),0),0)))</f>
        <v>12000</v>
      </c>
      <c r="I1316" s="9">
        <f>IF(OR(G1316="",G1316=0),"",MAX(G1316,IF(ISNUMBER('Нормы и нормо-часы'!L1317),ROUNDUP('Нормы и нормо-часы'!L1317/(1-$F$3),0),0)))</f>
        <v>14000</v>
      </c>
      <c r="J1316" s="10">
        <f t="shared" si="346"/>
        <v>0</v>
      </c>
      <c r="K1316" s="10">
        <f t="shared" si="347"/>
        <v>0</v>
      </c>
      <c r="L1316" s="8">
        <v>7200</v>
      </c>
      <c r="M1316" s="8">
        <v>8400</v>
      </c>
      <c r="N1316" s="10">
        <f t="shared" si="348"/>
        <v>0.4</v>
      </c>
      <c r="O1316" s="10">
        <f t="shared" si="349"/>
        <v>0.4</v>
      </c>
      <c r="P1316" s="8">
        <f t="shared" si="350"/>
        <v>4800</v>
      </c>
      <c r="Q1316" s="8">
        <f t="shared" si="351"/>
        <v>5600</v>
      </c>
      <c r="R1316" s="8"/>
      <c r="S1316" s="8"/>
      <c r="T1316" s="11" t="str">
        <f t="shared" si="352"/>
        <v/>
      </c>
      <c r="U1316" s="7" t="s">
        <v>3908</v>
      </c>
      <c r="V1316" s="7" t="s">
        <v>3909</v>
      </c>
    </row>
    <row r="1317" spans="1:22" x14ac:dyDescent="0.25">
      <c r="A1317" s="12" t="s">
        <v>3910</v>
      </c>
      <c r="B1317" s="12" t="s">
        <v>3911</v>
      </c>
      <c r="C1317" s="12" t="s">
        <v>177</v>
      </c>
      <c r="D1317" s="12" t="s">
        <v>58</v>
      </c>
      <c r="E1317" s="7" t="s">
        <v>426</v>
      </c>
      <c r="F1317" s="8">
        <v>4000</v>
      </c>
      <c r="G1317" s="8">
        <v>4600</v>
      </c>
      <c r="H1317" s="9">
        <f>IF(OR(F1317="",F1317=0),"",MAX(F1317,IF(ISNUMBER('Нормы и нормо-часы'!K1318),ROUNDUP('Нормы и нормо-часы'!K1318/(1-$F$3),0),0)))</f>
        <v>4000</v>
      </c>
      <c r="I1317" s="9">
        <f>IF(OR(G1317="",G1317=0),"",MAX(G1317,IF(ISNUMBER('Нормы и нормо-часы'!L1318),ROUNDUP('Нормы и нормо-часы'!L1318/(1-$F$3),0),0)))</f>
        <v>4600</v>
      </c>
      <c r="J1317" s="10">
        <f t="shared" si="346"/>
        <v>0</v>
      </c>
      <c r="K1317" s="10">
        <f t="shared" si="347"/>
        <v>0</v>
      </c>
      <c r="L1317" s="8">
        <v>2400</v>
      </c>
      <c r="M1317" s="8">
        <v>2760</v>
      </c>
      <c r="N1317" s="10">
        <f t="shared" si="348"/>
        <v>0.4</v>
      </c>
      <c r="O1317" s="10">
        <f t="shared" si="349"/>
        <v>0.4</v>
      </c>
      <c r="P1317" s="8">
        <f t="shared" si="350"/>
        <v>1600</v>
      </c>
      <c r="Q1317" s="8">
        <f t="shared" si="351"/>
        <v>1840</v>
      </c>
      <c r="R1317" s="8"/>
      <c r="S1317" s="8"/>
      <c r="T1317" s="11" t="str">
        <f t="shared" si="352"/>
        <v/>
      </c>
      <c r="U1317" s="7" t="s">
        <v>3912</v>
      </c>
      <c r="V1317" s="7"/>
    </row>
    <row r="1318" spans="1:22" x14ac:dyDescent="0.25">
      <c r="A1318" s="12" t="s">
        <v>3913</v>
      </c>
      <c r="B1318" s="12" t="s">
        <v>3914</v>
      </c>
      <c r="C1318" s="12" t="s">
        <v>177</v>
      </c>
      <c r="D1318" s="12" t="s">
        <v>58</v>
      </c>
      <c r="E1318" s="7" t="s">
        <v>426</v>
      </c>
      <c r="F1318" s="8">
        <v>6000</v>
      </c>
      <c r="G1318" s="8">
        <v>7000</v>
      </c>
      <c r="H1318" s="9">
        <f>IF(OR(F1318="",F1318=0),"",MAX(F1318,IF(ISNUMBER('Нормы и нормо-часы'!K1319),ROUNDUP('Нормы и нормо-часы'!K1319/(1-$F$3),0),0)))</f>
        <v>6000</v>
      </c>
      <c r="I1318" s="9">
        <f>IF(OR(G1318="",G1318=0),"",MAX(G1318,IF(ISNUMBER('Нормы и нормо-часы'!L1319),ROUNDUP('Нормы и нормо-часы'!L1319/(1-$F$3),0),0)))</f>
        <v>7000</v>
      </c>
      <c r="J1318" s="10">
        <f t="shared" si="346"/>
        <v>0</v>
      </c>
      <c r="K1318" s="10">
        <f t="shared" si="347"/>
        <v>0</v>
      </c>
      <c r="L1318" s="8">
        <v>3600</v>
      </c>
      <c r="M1318" s="8">
        <v>4200</v>
      </c>
      <c r="N1318" s="10">
        <f t="shared" si="348"/>
        <v>0.4</v>
      </c>
      <c r="O1318" s="10">
        <f t="shared" si="349"/>
        <v>0.4</v>
      </c>
      <c r="P1318" s="8">
        <f t="shared" si="350"/>
        <v>2400</v>
      </c>
      <c r="Q1318" s="8">
        <f t="shared" si="351"/>
        <v>2800</v>
      </c>
      <c r="R1318" s="8"/>
      <c r="S1318" s="8"/>
      <c r="T1318" s="11" t="str">
        <f t="shared" si="352"/>
        <v/>
      </c>
      <c r="U1318" s="7" t="s">
        <v>3915</v>
      </c>
      <c r="V1318" s="7"/>
    </row>
    <row r="1319" spans="1:22" x14ac:dyDescent="0.25">
      <c r="A1319" s="12" t="s">
        <v>3916</v>
      </c>
      <c r="B1319" s="12" t="s">
        <v>3917</v>
      </c>
      <c r="C1319" s="12" t="s">
        <v>177</v>
      </c>
      <c r="D1319" s="12" t="s">
        <v>58</v>
      </c>
      <c r="E1319" s="7" t="s">
        <v>426</v>
      </c>
      <c r="F1319" s="8">
        <v>2000</v>
      </c>
      <c r="G1319" s="8">
        <v>2300</v>
      </c>
      <c r="H1319" s="9">
        <f>IF(OR(F1319="",F1319=0),"",MAX(F1319,IF(ISNUMBER('Нормы и нормо-часы'!K1320),ROUNDUP('Нормы и нормо-часы'!K1320/(1-$F$3),0),0)))</f>
        <v>2000</v>
      </c>
      <c r="I1319" s="9">
        <f>IF(OR(G1319="",G1319=0),"",MAX(G1319,IF(ISNUMBER('Нормы и нормо-часы'!L1320),ROUNDUP('Нормы и нормо-часы'!L1320/(1-$F$3),0),0)))</f>
        <v>2300</v>
      </c>
      <c r="J1319" s="10">
        <f t="shared" si="346"/>
        <v>0</v>
      </c>
      <c r="K1319" s="10">
        <f t="shared" si="347"/>
        <v>0</v>
      </c>
      <c r="L1319" s="8">
        <v>1200</v>
      </c>
      <c r="M1319" s="8">
        <v>1380</v>
      </c>
      <c r="N1319" s="10">
        <f t="shared" si="348"/>
        <v>0.4</v>
      </c>
      <c r="O1319" s="10">
        <f t="shared" si="349"/>
        <v>0.4</v>
      </c>
      <c r="P1319" s="8">
        <f t="shared" si="350"/>
        <v>800</v>
      </c>
      <c r="Q1319" s="8">
        <f t="shared" si="351"/>
        <v>920</v>
      </c>
      <c r="R1319" s="8"/>
      <c r="S1319" s="8"/>
      <c r="T1319" s="11" t="str">
        <f t="shared" si="352"/>
        <v/>
      </c>
      <c r="U1319" s="7" t="s">
        <v>3918</v>
      </c>
      <c r="V1319" s="7"/>
    </row>
    <row r="1320" spans="1:22" x14ac:dyDescent="0.25">
      <c r="A1320" s="12" t="s">
        <v>3919</v>
      </c>
      <c r="B1320" s="12" t="s">
        <v>3920</v>
      </c>
      <c r="C1320" s="12" t="s">
        <v>50</v>
      </c>
      <c r="D1320" s="12" t="s">
        <v>58</v>
      </c>
      <c r="E1320" s="7" t="s">
        <v>3921</v>
      </c>
      <c r="F1320" s="8">
        <v>50</v>
      </c>
      <c r="G1320" s="8">
        <v>60</v>
      </c>
      <c r="H1320" s="9">
        <f>IF(OR(F1320="",F1320=0),"",MAX(F1320,IF(ISNUMBER('Нормы и нормо-часы'!K1321),ROUNDUP('Нормы и нормо-часы'!K1321/(1-$F$3),0),0)))</f>
        <v>50</v>
      </c>
      <c r="I1320" s="9">
        <f>IF(OR(G1320="",G1320=0),"",MAX(G1320,IF(ISNUMBER('Нормы и нормо-часы'!L1321),ROUNDUP('Нормы и нормо-часы'!L1321/(1-$F$3),0),0)))</f>
        <v>60</v>
      </c>
      <c r="J1320" s="10">
        <f t="shared" si="346"/>
        <v>0</v>
      </c>
      <c r="K1320" s="10">
        <f t="shared" si="347"/>
        <v>0</v>
      </c>
      <c r="L1320" s="8">
        <v>30</v>
      </c>
      <c r="M1320" s="8">
        <v>36</v>
      </c>
      <c r="N1320" s="10">
        <f t="shared" si="348"/>
        <v>0.4</v>
      </c>
      <c r="O1320" s="10">
        <f t="shared" si="349"/>
        <v>0.4</v>
      </c>
      <c r="P1320" s="8">
        <f t="shared" si="350"/>
        <v>20</v>
      </c>
      <c r="Q1320" s="8">
        <f t="shared" si="351"/>
        <v>24</v>
      </c>
      <c r="R1320" s="8"/>
      <c r="S1320" s="8"/>
      <c r="T1320" s="11" t="str">
        <f t="shared" si="352"/>
        <v/>
      </c>
      <c r="U1320" s="7" t="s">
        <v>3922</v>
      </c>
      <c r="V1320" s="7"/>
    </row>
    <row r="1321" spans="1:22" x14ac:dyDescent="0.25">
      <c r="A1321" s="12" t="s">
        <v>3923</v>
      </c>
      <c r="B1321" s="12" t="s">
        <v>3924</v>
      </c>
      <c r="C1321" s="12" t="s">
        <v>177</v>
      </c>
      <c r="D1321" s="12" t="s">
        <v>58</v>
      </c>
      <c r="E1321" s="7" t="s">
        <v>3921</v>
      </c>
      <c r="F1321" s="8">
        <v>1200</v>
      </c>
      <c r="G1321" s="8">
        <v>1400</v>
      </c>
      <c r="H1321" s="9">
        <f>IF(OR(F1321="",F1321=0),"",MAX(F1321,IF(ISNUMBER('Нормы и нормо-часы'!K1322),ROUNDUP('Нормы и нормо-часы'!K1322/(1-$F$3),0),0)))</f>
        <v>1200</v>
      </c>
      <c r="I1321" s="9">
        <f>IF(OR(G1321="",G1321=0),"",MAX(G1321,IF(ISNUMBER('Нормы и нормо-часы'!L1322),ROUNDUP('Нормы и нормо-часы'!L1322/(1-$F$3),0),0)))</f>
        <v>1400</v>
      </c>
      <c r="J1321" s="10">
        <f t="shared" si="346"/>
        <v>0</v>
      </c>
      <c r="K1321" s="10">
        <f t="shared" si="347"/>
        <v>0</v>
      </c>
      <c r="L1321" s="8">
        <v>720</v>
      </c>
      <c r="M1321" s="8">
        <v>840</v>
      </c>
      <c r="N1321" s="10">
        <f t="shared" si="348"/>
        <v>0.4</v>
      </c>
      <c r="O1321" s="10">
        <f t="shared" si="349"/>
        <v>0.4</v>
      </c>
      <c r="P1321" s="8">
        <f t="shared" si="350"/>
        <v>480</v>
      </c>
      <c r="Q1321" s="8">
        <f t="shared" si="351"/>
        <v>560</v>
      </c>
      <c r="R1321" s="8"/>
      <c r="S1321" s="8"/>
      <c r="T1321" s="11" t="str">
        <f t="shared" si="352"/>
        <v/>
      </c>
      <c r="U1321" s="7" t="s">
        <v>3925</v>
      </c>
      <c r="V1321" s="7" t="s">
        <v>3926</v>
      </c>
    </row>
    <row r="1322" spans="1:22" x14ac:dyDescent="0.25">
      <c r="A1322" s="12" t="s">
        <v>3927</v>
      </c>
      <c r="B1322" s="12" t="s">
        <v>3928</v>
      </c>
      <c r="C1322" s="12" t="s">
        <v>177</v>
      </c>
      <c r="D1322" s="12" t="s">
        <v>58</v>
      </c>
      <c r="E1322" s="7" t="s">
        <v>392</v>
      </c>
      <c r="F1322" s="8">
        <v>1000</v>
      </c>
      <c r="G1322" s="8">
        <v>1150</v>
      </c>
      <c r="H1322" s="9">
        <f>IF(OR(F1322="",F1322=0),"",MAX(F1322,IF(ISNUMBER('Нормы и нормо-часы'!K1323),ROUNDUP('Нормы и нормо-часы'!K1323/(1-$F$3),0),0)))</f>
        <v>1000</v>
      </c>
      <c r="I1322" s="9">
        <f>IF(OR(G1322="",G1322=0),"",MAX(G1322,IF(ISNUMBER('Нормы и нормо-часы'!L1323),ROUNDUP('Нормы и нормо-часы'!L1323/(1-$F$3),0),0)))</f>
        <v>1150</v>
      </c>
      <c r="J1322" s="10">
        <f t="shared" si="346"/>
        <v>0</v>
      </c>
      <c r="K1322" s="10">
        <f t="shared" si="347"/>
        <v>0</v>
      </c>
      <c r="L1322" s="8">
        <v>600</v>
      </c>
      <c r="M1322" s="8">
        <v>690</v>
      </c>
      <c r="N1322" s="10">
        <f t="shared" si="348"/>
        <v>0.4</v>
      </c>
      <c r="O1322" s="10">
        <f t="shared" si="349"/>
        <v>0.4</v>
      </c>
      <c r="P1322" s="8">
        <f t="shared" si="350"/>
        <v>400</v>
      </c>
      <c r="Q1322" s="8">
        <f t="shared" si="351"/>
        <v>460</v>
      </c>
      <c r="R1322" s="8"/>
      <c r="S1322" s="8"/>
      <c r="T1322" s="11" t="str">
        <f t="shared" si="352"/>
        <v/>
      </c>
      <c r="U1322" s="7" t="s">
        <v>3929</v>
      </c>
      <c r="V1322" s="7"/>
    </row>
    <row r="1323" spans="1:22" x14ac:dyDescent="0.25">
      <c r="A1323" s="5" t="s">
        <v>3930</v>
      </c>
      <c r="B1323" s="6"/>
      <c r="C1323" s="6"/>
      <c r="D1323" s="6"/>
      <c r="E1323" s="6"/>
      <c r="F1323" s="6"/>
      <c r="G1323" s="6"/>
      <c r="H1323" s="6"/>
      <c r="I1323" s="6"/>
      <c r="J1323" s="6"/>
      <c r="K1323" s="6"/>
      <c r="L1323" s="6"/>
      <c r="M1323" s="6"/>
      <c r="N1323" s="6"/>
      <c r="O1323" s="6"/>
      <c r="P1323" s="6"/>
      <c r="Q1323" s="6"/>
      <c r="R1323" s="6"/>
      <c r="S1323" s="6"/>
      <c r="T1323" s="6"/>
      <c r="U1323" s="6"/>
      <c r="V1323" s="6"/>
    </row>
    <row r="1324" spans="1:22" x14ac:dyDescent="0.25">
      <c r="A1324" s="7" t="s">
        <v>3931</v>
      </c>
      <c r="B1324" s="7" t="s">
        <v>3932</v>
      </c>
      <c r="C1324" s="7" t="s">
        <v>177</v>
      </c>
      <c r="D1324" s="7"/>
      <c r="E1324" s="7" t="s">
        <v>392</v>
      </c>
      <c r="F1324" s="8">
        <v>2000</v>
      </c>
      <c r="G1324" s="8">
        <v>2400</v>
      </c>
      <c r="H1324" s="9">
        <f>IF(OR(F1324="",F1324=0),"",MAX(F1324,IF(ISNUMBER('Нормы и нормо-часы'!K1325),ROUNDUP('Нормы и нормо-часы'!K1325/(1-$F$3),0),0)))</f>
        <v>2000</v>
      </c>
      <c r="I1324" s="9">
        <f>IF(OR(G1324="",G1324=0),"",MAX(G1324,IF(ISNUMBER('Нормы и нормо-часы'!L1325),ROUNDUP('Нормы и нормо-часы'!L1325/(1-$F$3),0),0)))</f>
        <v>2400</v>
      </c>
      <c r="J1324" s="10">
        <f t="shared" ref="J1324:J1358" si="353">IF(OR(F1324="",F1324=0),"",H1324/F1324-1)</f>
        <v>0</v>
      </c>
      <c r="K1324" s="10">
        <f t="shared" ref="K1324:K1358" si="354">IF(OR(G1324="",G1324=0),"",I1324/G1324-1)</f>
        <v>0</v>
      </c>
      <c r="L1324" s="8">
        <v>1250</v>
      </c>
      <c r="M1324" s="8">
        <v>1500</v>
      </c>
      <c r="N1324" s="10">
        <f t="shared" ref="N1324:N1358" si="355">IF(OR(H1324="",H1324=0),"",(H1324-L1324)/H1324)</f>
        <v>0.375</v>
      </c>
      <c r="O1324" s="10">
        <f t="shared" ref="O1324:O1358" si="356">IF(OR(I1324="",I1324=0),"",(I1324-M1324)/I1324)</f>
        <v>0.375</v>
      </c>
      <c r="P1324" s="8">
        <f t="shared" ref="P1324:P1358" si="357">IF(H1324="","",H1324-L1324)</f>
        <v>750</v>
      </c>
      <c r="Q1324" s="8">
        <f t="shared" ref="Q1324:Q1358" si="358">IF(I1324="","",I1324-M1324)</f>
        <v>900</v>
      </c>
      <c r="R1324" s="8">
        <v>3195.79</v>
      </c>
      <c r="S1324" s="8">
        <v>4314.32</v>
      </c>
      <c r="T1324" s="11">
        <f t="shared" ref="T1324:T1358" si="359">IF(OR(S1324="",F1324="",F1324=0),"",S1324/F1324)</f>
        <v>2.1571599999999997</v>
      </c>
      <c r="U1324" s="7" t="s">
        <v>3933</v>
      </c>
      <c r="V1324" s="7"/>
    </row>
    <row r="1325" spans="1:22" x14ac:dyDescent="0.25">
      <c r="A1325" s="7" t="s">
        <v>3934</v>
      </c>
      <c r="B1325" s="7" t="s">
        <v>3935</v>
      </c>
      <c r="C1325" s="7" t="s">
        <v>177</v>
      </c>
      <c r="D1325" s="7"/>
      <c r="E1325" s="7" t="s">
        <v>392</v>
      </c>
      <c r="F1325" s="8">
        <v>1100</v>
      </c>
      <c r="G1325" s="8">
        <v>1300</v>
      </c>
      <c r="H1325" s="9">
        <f>IF(OR(F1325="",F1325=0),"",MAX(F1325,IF(ISNUMBER('Нормы и нормо-часы'!K1326),ROUNDUP('Нормы и нормо-часы'!K1326/(1-$F$3),0),0)))</f>
        <v>1100</v>
      </c>
      <c r="I1325" s="9">
        <f>IF(OR(G1325="",G1325=0),"",MAX(G1325,IF(ISNUMBER('Нормы и нормо-часы'!L1326),ROUNDUP('Нормы и нормо-часы'!L1326/(1-$F$3),0),0)))</f>
        <v>1300</v>
      </c>
      <c r="J1325" s="10">
        <f t="shared" si="353"/>
        <v>0</v>
      </c>
      <c r="K1325" s="10">
        <f t="shared" si="354"/>
        <v>0</v>
      </c>
      <c r="L1325" s="8">
        <v>700</v>
      </c>
      <c r="M1325" s="8">
        <v>820</v>
      </c>
      <c r="N1325" s="10">
        <f t="shared" si="355"/>
        <v>0.36363636363636365</v>
      </c>
      <c r="O1325" s="10">
        <f t="shared" si="356"/>
        <v>0.36923076923076925</v>
      </c>
      <c r="P1325" s="8">
        <f t="shared" si="357"/>
        <v>400</v>
      </c>
      <c r="Q1325" s="8">
        <f t="shared" si="358"/>
        <v>480</v>
      </c>
      <c r="R1325" s="8">
        <v>2107.48</v>
      </c>
      <c r="S1325" s="8">
        <v>2845.1</v>
      </c>
      <c r="T1325" s="11">
        <f t="shared" si="359"/>
        <v>2.5864545454545453</v>
      </c>
      <c r="U1325" s="7" t="s">
        <v>3936</v>
      </c>
      <c r="V1325" s="7" t="s">
        <v>3937</v>
      </c>
    </row>
    <row r="1326" spans="1:22" x14ac:dyDescent="0.25">
      <c r="A1326" s="7" t="s">
        <v>3938</v>
      </c>
      <c r="B1326" s="7" t="s">
        <v>3939</v>
      </c>
      <c r="C1326" s="7" t="s">
        <v>177</v>
      </c>
      <c r="D1326" s="7"/>
      <c r="E1326" s="7" t="s">
        <v>392</v>
      </c>
      <c r="F1326" s="8">
        <v>3800</v>
      </c>
      <c r="G1326" s="8">
        <v>4500</v>
      </c>
      <c r="H1326" s="9">
        <f>IF(OR(F1326="",F1326=0),"",MAX(F1326,IF(ISNUMBER('Нормы и нормо-часы'!K1327),ROUNDUP('Нормы и нормо-часы'!K1327/(1-$F$3),0),0)))</f>
        <v>3800</v>
      </c>
      <c r="I1326" s="9">
        <f>IF(OR(G1326="",G1326=0),"",MAX(G1326,IF(ISNUMBER('Нормы и нормо-часы'!L1327),ROUNDUP('Нормы и нормо-часы'!L1327/(1-$F$3),0),0)))</f>
        <v>4500</v>
      </c>
      <c r="J1326" s="10">
        <f t="shared" si="353"/>
        <v>0</v>
      </c>
      <c r="K1326" s="10">
        <f t="shared" si="354"/>
        <v>0</v>
      </c>
      <c r="L1326" s="8">
        <v>2400</v>
      </c>
      <c r="M1326" s="8">
        <v>2850</v>
      </c>
      <c r="N1326" s="10">
        <f t="shared" si="355"/>
        <v>0.36842105263157893</v>
      </c>
      <c r="O1326" s="10">
        <f t="shared" si="356"/>
        <v>0.36666666666666664</v>
      </c>
      <c r="P1326" s="8">
        <f t="shared" si="357"/>
        <v>1400</v>
      </c>
      <c r="Q1326" s="8">
        <f t="shared" si="358"/>
        <v>1650</v>
      </c>
      <c r="R1326" s="8">
        <v>4030.47</v>
      </c>
      <c r="S1326" s="8">
        <v>5441.13</v>
      </c>
      <c r="T1326" s="11">
        <f t="shared" si="359"/>
        <v>1.4318763157894736</v>
      </c>
      <c r="U1326" s="7" t="s">
        <v>3940</v>
      </c>
      <c r="V1326" s="7"/>
    </row>
    <row r="1327" spans="1:22" x14ac:dyDescent="0.25">
      <c r="A1327" s="7" t="s">
        <v>3941</v>
      </c>
      <c r="B1327" s="7" t="s">
        <v>3942</v>
      </c>
      <c r="C1327" s="7" t="s">
        <v>177</v>
      </c>
      <c r="D1327" s="7"/>
      <c r="E1327" s="7" t="s">
        <v>392</v>
      </c>
      <c r="F1327" s="8">
        <v>5500</v>
      </c>
      <c r="G1327" s="8">
        <v>6500</v>
      </c>
      <c r="H1327" s="9">
        <f>IF(OR(F1327="",F1327=0),"",MAX(F1327,IF(ISNUMBER('Нормы и нормо-часы'!K1328),ROUNDUP('Нормы и нормо-часы'!K1328/(1-$F$3),0),0)))</f>
        <v>5500</v>
      </c>
      <c r="I1327" s="9">
        <f>IF(OR(G1327="",G1327=0),"",MAX(G1327,IF(ISNUMBER('Нормы и нормо-часы'!L1328),ROUNDUP('Нормы и нормо-часы'!L1328/(1-$F$3),0),0)))</f>
        <v>6500</v>
      </c>
      <c r="J1327" s="10">
        <f t="shared" si="353"/>
        <v>0</v>
      </c>
      <c r="K1327" s="10">
        <f t="shared" si="354"/>
        <v>0</v>
      </c>
      <c r="L1327" s="8">
        <v>3500</v>
      </c>
      <c r="M1327" s="8">
        <v>4100</v>
      </c>
      <c r="N1327" s="10">
        <f t="shared" si="355"/>
        <v>0.36363636363636365</v>
      </c>
      <c r="O1327" s="10">
        <f t="shared" si="356"/>
        <v>0.36923076923076925</v>
      </c>
      <c r="P1327" s="8">
        <f t="shared" si="357"/>
        <v>2000</v>
      </c>
      <c r="Q1327" s="8">
        <f t="shared" si="358"/>
        <v>2400</v>
      </c>
      <c r="R1327" s="8">
        <v>5067.8500000000004</v>
      </c>
      <c r="S1327" s="8">
        <v>6841.6</v>
      </c>
      <c r="T1327" s="11">
        <f t="shared" si="359"/>
        <v>1.2439272727272728</v>
      </c>
      <c r="U1327" s="7" t="s">
        <v>3943</v>
      </c>
      <c r="V1327" s="7"/>
    </row>
    <row r="1328" spans="1:22" x14ac:dyDescent="0.25">
      <c r="A1328" s="7" t="s">
        <v>3944</v>
      </c>
      <c r="B1328" s="7" t="s">
        <v>3945</v>
      </c>
      <c r="C1328" s="7" t="s">
        <v>177</v>
      </c>
      <c r="D1328" s="7"/>
      <c r="E1328" s="7" t="s">
        <v>392</v>
      </c>
      <c r="F1328" s="8">
        <v>7500</v>
      </c>
      <c r="G1328" s="8">
        <v>8800</v>
      </c>
      <c r="H1328" s="9">
        <f>IF(OR(F1328="",F1328=0),"",MAX(F1328,IF(ISNUMBER('Нормы и нормо-часы'!K1329),ROUNDUP('Нормы и нормо-часы'!K1329/(1-$F$3),0),0)))</f>
        <v>7500</v>
      </c>
      <c r="I1328" s="9">
        <f>IF(OR(G1328="",G1328=0),"",MAX(G1328,IF(ISNUMBER('Нормы и нормо-часы'!L1329),ROUNDUP('Нормы и нормо-часы'!L1329/(1-$F$3),0),0)))</f>
        <v>8800</v>
      </c>
      <c r="J1328" s="10">
        <f t="shared" si="353"/>
        <v>0</v>
      </c>
      <c r="K1328" s="10">
        <f t="shared" si="354"/>
        <v>0</v>
      </c>
      <c r="L1328" s="8">
        <v>4800</v>
      </c>
      <c r="M1328" s="8">
        <v>5600</v>
      </c>
      <c r="N1328" s="10">
        <f t="shared" si="355"/>
        <v>0.36</v>
      </c>
      <c r="O1328" s="10">
        <f t="shared" si="356"/>
        <v>0.36363636363636365</v>
      </c>
      <c r="P1328" s="8">
        <f t="shared" si="357"/>
        <v>2700</v>
      </c>
      <c r="Q1328" s="8">
        <f t="shared" si="358"/>
        <v>3200</v>
      </c>
      <c r="R1328" s="8">
        <v>6653.16</v>
      </c>
      <c r="S1328" s="8">
        <v>8981.77</v>
      </c>
      <c r="T1328" s="11">
        <f t="shared" si="359"/>
        <v>1.1975693333333335</v>
      </c>
      <c r="U1328" s="7" t="s">
        <v>3943</v>
      </c>
      <c r="V1328" s="7"/>
    </row>
    <row r="1329" spans="1:22" x14ac:dyDescent="0.25">
      <c r="A1329" s="7" t="s">
        <v>3946</v>
      </c>
      <c r="B1329" s="7" t="s">
        <v>3947</v>
      </c>
      <c r="C1329" s="7" t="s">
        <v>177</v>
      </c>
      <c r="D1329" s="7"/>
      <c r="E1329" s="7" t="s">
        <v>392</v>
      </c>
      <c r="F1329" s="8">
        <v>3500</v>
      </c>
      <c r="G1329" s="8">
        <v>4100</v>
      </c>
      <c r="H1329" s="9">
        <f>IF(OR(F1329="",F1329=0),"",MAX(F1329,IF(ISNUMBER('Нормы и нормо-часы'!K1330),ROUNDUP('Нормы и нормо-часы'!K1330/(1-$F$3),0),0)))</f>
        <v>3500</v>
      </c>
      <c r="I1329" s="9">
        <f>IF(OR(G1329="",G1329=0),"",MAX(G1329,IF(ISNUMBER('Нормы и нормо-часы'!L1330),ROUNDUP('Нормы и нормо-часы'!L1330/(1-$F$3),0),0)))</f>
        <v>4100</v>
      </c>
      <c r="J1329" s="10">
        <f t="shared" si="353"/>
        <v>0</v>
      </c>
      <c r="K1329" s="10">
        <f t="shared" si="354"/>
        <v>0</v>
      </c>
      <c r="L1329" s="8">
        <v>2200</v>
      </c>
      <c r="M1329" s="8">
        <v>2600</v>
      </c>
      <c r="N1329" s="10">
        <f t="shared" si="355"/>
        <v>0.37142857142857144</v>
      </c>
      <c r="O1329" s="10">
        <f t="shared" si="356"/>
        <v>0.36585365853658536</v>
      </c>
      <c r="P1329" s="8">
        <f t="shared" si="357"/>
        <v>1300</v>
      </c>
      <c r="Q1329" s="8">
        <f t="shared" si="358"/>
        <v>1500</v>
      </c>
      <c r="R1329" s="8">
        <v>5227.13</v>
      </c>
      <c r="S1329" s="8">
        <v>7056.63</v>
      </c>
      <c r="T1329" s="11">
        <f t="shared" si="359"/>
        <v>2.0161799999999999</v>
      </c>
      <c r="U1329" s="7" t="s">
        <v>3948</v>
      </c>
      <c r="V1329" s="7" t="s">
        <v>3949</v>
      </c>
    </row>
    <row r="1330" spans="1:22" x14ac:dyDescent="0.25">
      <c r="A1330" s="7" t="s">
        <v>3950</v>
      </c>
      <c r="B1330" s="7" t="s">
        <v>3951</v>
      </c>
      <c r="C1330" s="7" t="s">
        <v>177</v>
      </c>
      <c r="D1330" s="7"/>
      <c r="E1330" s="7" t="s">
        <v>392</v>
      </c>
      <c r="F1330" s="8">
        <v>300</v>
      </c>
      <c r="G1330" s="8">
        <v>350</v>
      </c>
      <c r="H1330" s="9">
        <f>IF(OR(F1330="",F1330=0),"",MAX(F1330,IF(ISNUMBER('Нормы и нормо-часы'!K1331),ROUNDUP('Нормы и нормо-часы'!K1331/(1-$F$3),0),0)))</f>
        <v>300</v>
      </c>
      <c r="I1330" s="9">
        <f>IF(OR(G1330="",G1330=0),"",MAX(G1330,IF(ISNUMBER('Нормы и нормо-часы'!L1331),ROUNDUP('Нормы и нормо-часы'!L1331/(1-$F$3),0),0)))</f>
        <v>350</v>
      </c>
      <c r="J1330" s="10">
        <f t="shared" si="353"/>
        <v>0</v>
      </c>
      <c r="K1330" s="10">
        <f t="shared" si="354"/>
        <v>0</v>
      </c>
      <c r="L1330" s="8">
        <v>180</v>
      </c>
      <c r="M1330" s="8">
        <v>210</v>
      </c>
      <c r="N1330" s="10">
        <f t="shared" si="355"/>
        <v>0.4</v>
      </c>
      <c r="O1330" s="10">
        <f t="shared" si="356"/>
        <v>0.4</v>
      </c>
      <c r="P1330" s="8">
        <f t="shared" si="357"/>
        <v>120</v>
      </c>
      <c r="Q1330" s="8">
        <f t="shared" si="358"/>
        <v>140</v>
      </c>
      <c r="R1330" s="8">
        <v>368</v>
      </c>
      <c r="S1330" s="8">
        <v>496.8</v>
      </c>
      <c r="T1330" s="11">
        <f t="shared" si="359"/>
        <v>1.6560000000000001</v>
      </c>
      <c r="U1330" s="7" t="s">
        <v>3952</v>
      </c>
      <c r="V1330" s="7"/>
    </row>
    <row r="1331" spans="1:22" x14ac:dyDescent="0.25">
      <c r="A1331" s="7" t="s">
        <v>3953</v>
      </c>
      <c r="B1331" s="7" t="s">
        <v>3954</v>
      </c>
      <c r="C1331" s="7" t="s">
        <v>177</v>
      </c>
      <c r="D1331" s="7"/>
      <c r="E1331" s="7" t="s">
        <v>392</v>
      </c>
      <c r="F1331" s="8">
        <v>600</v>
      </c>
      <c r="G1331" s="8">
        <v>700</v>
      </c>
      <c r="H1331" s="9">
        <f>IF(OR(F1331="",F1331=0),"",MAX(F1331,IF(ISNUMBER('Нормы и нормо-часы'!K1332),ROUNDUP('Нормы и нормо-часы'!K1332/(1-$F$3),0),0)))</f>
        <v>600</v>
      </c>
      <c r="I1331" s="9">
        <f>IF(OR(G1331="",G1331=0),"",MAX(G1331,IF(ISNUMBER('Нормы и нормо-часы'!L1332),ROUNDUP('Нормы и нормо-часы'!L1332/(1-$F$3),0),0)))</f>
        <v>700</v>
      </c>
      <c r="J1331" s="10">
        <f t="shared" si="353"/>
        <v>0</v>
      </c>
      <c r="K1331" s="10">
        <f t="shared" si="354"/>
        <v>0</v>
      </c>
      <c r="L1331" s="8">
        <v>380</v>
      </c>
      <c r="M1331" s="8">
        <v>440</v>
      </c>
      <c r="N1331" s="10">
        <f t="shared" si="355"/>
        <v>0.36666666666666664</v>
      </c>
      <c r="O1331" s="10">
        <f t="shared" si="356"/>
        <v>0.37142857142857144</v>
      </c>
      <c r="P1331" s="8">
        <f t="shared" si="357"/>
        <v>220</v>
      </c>
      <c r="Q1331" s="8">
        <f t="shared" si="358"/>
        <v>260</v>
      </c>
      <c r="R1331" s="8">
        <v>1427.82</v>
      </c>
      <c r="S1331" s="8">
        <v>1927.56</v>
      </c>
      <c r="T1331" s="11">
        <f t="shared" si="359"/>
        <v>3.2126000000000001</v>
      </c>
      <c r="U1331" s="7" t="s">
        <v>3955</v>
      </c>
      <c r="V1331" s="7" t="s">
        <v>3956</v>
      </c>
    </row>
    <row r="1332" spans="1:22" x14ac:dyDescent="0.25">
      <c r="A1332" s="7" t="s">
        <v>3957</v>
      </c>
      <c r="B1332" s="7" t="s">
        <v>3958</v>
      </c>
      <c r="C1332" s="7" t="s">
        <v>177</v>
      </c>
      <c r="D1332" s="7"/>
      <c r="E1332" s="7" t="s">
        <v>392</v>
      </c>
      <c r="F1332" s="8">
        <v>750</v>
      </c>
      <c r="G1332" s="8">
        <v>850</v>
      </c>
      <c r="H1332" s="9">
        <f>IF(OR(F1332="",F1332=0),"",MAX(F1332,IF(ISNUMBER('Нормы и нормо-часы'!K1333),ROUNDUP('Нормы и нормо-часы'!K1333/(1-$F$3),0),0)))</f>
        <v>750</v>
      </c>
      <c r="I1332" s="9">
        <f>IF(OR(G1332="",G1332=0),"",MAX(G1332,IF(ISNUMBER('Нормы и нормо-часы'!L1333),ROUNDUP('Нормы и нормо-часы'!L1333/(1-$F$3),0),0)))</f>
        <v>850</v>
      </c>
      <c r="J1332" s="10">
        <f t="shared" si="353"/>
        <v>0</v>
      </c>
      <c r="K1332" s="10">
        <f t="shared" si="354"/>
        <v>0</v>
      </c>
      <c r="L1332" s="8">
        <v>470</v>
      </c>
      <c r="M1332" s="8">
        <v>540</v>
      </c>
      <c r="N1332" s="10">
        <f t="shared" si="355"/>
        <v>0.37333333333333335</v>
      </c>
      <c r="O1332" s="10">
        <f t="shared" si="356"/>
        <v>0.36470588235294116</v>
      </c>
      <c r="P1332" s="8">
        <f t="shared" si="357"/>
        <v>280</v>
      </c>
      <c r="Q1332" s="8">
        <f t="shared" si="358"/>
        <v>310</v>
      </c>
      <c r="R1332" s="8">
        <v>1347.93</v>
      </c>
      <c r="S1332" s="8">
        <v>1819.71</v>
      </c>
      <c r="T1332" s="11">
        <f t="shared" si="359"/>
        <v>2.4262800000000002</v>
      </c>
      <c r="U1332" s="7" t="s">
        <v>3959</v>
      </c>
      <c r="V1332" s="7" t="s">
        <v>3960</v>
      </c>
    </row>
    <row r="1333" spans="1:22" x14ac:dyDescent="0.25">
      <c r="A1333" s="7" t="s">
        <v>3961</v>
      </c>
      <c r="B1333" s="7" t="s">
        <v>3962</v>
      </c>
      <c r="C1333" s="7" t="s">
        <v>177</v>
      </c>
      <c r="D1333" s="7"/>
      <c r="E1333" s="7" t="s">
        <v>392</v>
      </c>
      <c r="F1333" s="8">
        <v>900</v>
      </c>
      <c r="G1333" s="8">
        <v>1050</v>
      </c>
      <c r="H1333" s="9">
        <f>IF(OR(F1333="",F1333=0),"",MAX(F1333,IF(ISNUMBER('Нормы и нормо-часы'!K1334),ROUNDUP('Нормы и нормо-часы'!K1334/(1-$F$3),0),0)))</f>
        <v>900</v>
      </c>
      <c r="I1333" s="9">
        <f>IF(OR(G1333="",G1333=0),"",MAX(G1333,IF(ISNUMBER('Нормы и нормо-часы'!L1334),ROUNDUP('Нормы и нормо-часы'!L1334/(1-$F$3),0),0)))</f>
        <v>1050</v>
      </c>
      <c r="J1333" s="10">
        <f t="shared" si="353"/>
        <v>0</v>
      </c>
      <c r="K1333" s="10">
        <f t="shared" si="354"/>
        <v>0</v>
      </c>
      <c r="L1333" s="8">
        <v>560</v>
      </c>
      <c r="M1333" s="8">
        <v>650</v>
      </c>
      <c r="N1333" s="10">
        <f t="shared" si="355"/>
        <v>0.37777777777777777</v>
      </c>
      <c r="O1333" s="10">
        <f t="shared" si="356"/>
        <v>0.38095238095238093</v>
      </c>
      <c r="P1333" s="8">
        <f t="shared" si="357"/>
        <v>340</v>
      </c>
      <c r="Q1333" s="8">
        <f t="shared" si="358"/>
        <v>400</v>
      </c>
      <c r="R1333" s="8">
        <v>1347.93</v>
      </c>
      <c r="S1333" s="8">
        <v>1819.71</v>
      </c>
      <c r="T1333" s="11">
        <f t="shared" si="359"/>
        <v>2.0219</v>
      </c>
      <c r="U1333" s="7" t="s">
        <v>3963</v>
      </c>
      <c r="V1333" s="7"/>
    </row>
    <row r="1334" spans="1:22" x14ac:dyDescent="0.25">
      <c r="A1334" s="7" t="s">
        <v>3964</v>
      </c>
      <c r="B1334" s="7" t="s">
        <v>3965</v>
      </c>
      <c r="C1334" s="7" t="s">
        <v>177</v>
      </c>
      <c r="D1334" s="7"/>
      <c r="E1334" s="7" t="s">
        <v>392</v>
      </c>
      <c r="F1334" s="8">
        <v>450</v>
      </c>
      <c r="G1334" s="8">
        <v>520</v>
      </c>
      <c r="H1334" s="9">
        <f>IF(OR(F1334="",F1334=0),"",MAX(F1334,IF(ISNUMBER('Нормы и нормо-часы'!K1335),ROUNDUP('Нормы и нормо-часы'!K1335/(1-$F$3),0),0)))</f>
        <v>450</v>
      </c>
      <c r="I1334" s="9">
        <f>IF(OR(G1334="",G1334=0),"",MAX(G1334,IF(ISNUMBER('Нормы и нормо-часы'!L1335),ROUNDUP('Нормы и нормо-часы'!L1335/(1-$F$3),0),0)))</f>
        <v>520</v>
      </c>
      <c r="J1334" s="10">
        <f t="shared" si="353"/>
        <v>0</v>
      </c>
      <c r="K1334" s="10">
        <f t="shared" si="354"/>
        <v>0</v>
      </c>
      <c r="L1334" s="8">
        <v>280</v>
      </c>
      <c r="M1334" s="8">
        <v>330</v>
      </c>
      <c r="N1334" s="10">
        <f t="shared" si="355"/>
        <v>0.37777777777777777</v>
      </c>
      <c r="O1334" s="10">
        <f t="shared" si="356"/>
        <v>0.36538461538461536</v>
      </c>
      <c r="P1334" s="8">
        <f t="shared" si="357"/>
        <v>170</v>
      </c>
      <c r="Q1334" s="8">
        <f t="shared" si="358"/>
        <v>190</v>
      </c>
      <c r="R1334" s="8">
        <v>1427.82</v>
      </c>
      <c r="S1334" s="8">
        <v>1927.56</v>
      </c>
      <c r="T1334" s="11">
        <f t="shared" si="359"/>
        <v>4.2834666666666665</v>
      </c>
      <c r="U1334" s="7" t="s">
        <v>3966</v>
      </c>
      <c r="V1334" s="7" t="s">
        <v>3967</v>
      </c>
    </row>
    <row r="1335" spans="1:22" x14ac:dyDescent="0.25">
      <c r="A1335" s="7" t="s">
        <v>3968</v>
      </c>
      <c r="B1335" s="7" t="s">
        <v>3969</v>
      </c>
      <c r="C1335" s="7" t="s">
        <v>177</v>
      </c>
      <c r="D1335" s="7"/>
      <c r="E1335" s="7" t="s">
        <v>392</v>
      </c>
      <c r="F1335" s="8">
        <v>550</v>
      </c>
      <c r="G1335" s="8">
        <v>650</v>
      </c>
      <c r="H1335" s="9">
        <f>IF(OR(F1335="",F1335=0),"",MAX(F1335,IF(ISNUMBER('Нормы и нормо-часы'!K1336),ROUNDUP('Нормы и нормо-часы'!K1336/(1-$F$3),0),0)))</f>
        <v>550</v>
      </c>
      <c r="I1335" s="9">
        <f>IF(OR(G1335="",G1335=0),"",MAX(G1335,IF(ISNUMBER('Нормы и нормо-часы'!L1336),ROUNDUP('Нормы и нормо-часы'!L1336/(1-$F$3),0),0)))</f>
        <v>650</v>
      </c>
      <c r="J1335" s="10">
        <f t="shared" si="353"/>
        <v>0</v>
      </c>
      <c r="K1335" s="10">
        <f t="shared" si="354"/>
        <v>0</v>
      </c>
      <c r="L1335" s="8">
        <v>350</v>
      </c>
      <c r="M1335" s="8">
        <v>410</v>
      </c>
      <c r="N1335" s="10">
        <f t="shared" si="355"/>
        <v>0.36363636363636365</v>
      </c>
      <c r="O1335" s="10">
        <f t="shared" si="356"/>
        <v>0.36923076923076925</v>
      </c>
      <c r="P1335" s="8">
        <f t="shared" si="357"/>
        <v>200</v>
      </c>
      <c r="Q1335" s="8">
        <f t="shared" si="358"/>
        <v>240</v>
      </c>
      <c r="R1335" s="8">
        <v>1370.32</v>
      </c>
      <c r="S1335" s="8">
        <v>1849.93</v>
      </c>
      <c r="T1335" s="11">
        <f t="shared" si="359"/>
        <v>3.363509090909091</v>
      </c>
      <c r="U1335" s="7" t="s">
        <v>3970</v>
      </c>
      <c r="V1335" s="7" t="s">
        <v>3971</v>
      </c>
    </row>
    <row r="1336" spans="1:22" x14ac:dyDescent="0.25">
      <c r="A1336" s="7" t="s">
        <v>3972</v>
      </c>
      <c r="B1336" s="7" t="s">
        <v>3973</v>
      </c>
      <c r="C1336" s="7" t="s">
        <v>177</v>
      </c>
      <c r="D1336" s="7"/>
      <c r="E1336" s="7" t="s">
        <v>392</v>
      </c>
      <c r="F1336" s="8">
        <v>700</v>
      </c>
      <c r="G1336" s="8">
        <v>820</v>
      </c>
      <c r="H1336" s="9">
        <f>IF(OR(F1336="",F1336=0),"",MAX(F1336,IF(ISNUMBER('Нормы и нормо-часы'!K1337),ROUNDUP('Нормы и нормо-часы'!K1337/(1-$F$3),0),0)))</f>
        <v>700</v>
      </c>
      <c r="I1336" s="9">
        <f>IF(OR(G1336="",G1336=0),"",MAX(G1336,IF(ISNUMBER('Нормы и нормо-часы'!L1337),ROUNDUP('Нормы и нормо-часы'!L1337/(1-$F$3),0),0)))</f>
        <v>820</v>
      </c>
      <c r="J1336" s="10">
        <f t="shared" si="353"/>
        <v>0</v>
      </c>
      <c r="K1336" s="10">
        <f t="shared" si="354"/>
        <v>0</v>
      </c>
      <c r="L1336" s="8">
        <v>440</v>
      </c>
      <c r="M1336" s="8">
        <v>520</v>
      </c>
      <c r="N1336" s="10">
        <f t="shared" si="355"/>
        <v>0.37142857142857144</v>
      </c>
      <c r="O1336" s="10">
        <f t="shared" si="356"/>
        <v>0.36585365853658536</v>
      </c>
      <c r="P1336" s="8">
        <f t="shared" si="357"/>
        <v>260</v>
      </c>
      <c r="Q1336" s="8">
        <f t="shared" si="358"/>
        <v>300</v>
      </c>
      <c r="R1336" s="8">
        <v>1427.82</v>
      </c>
      <c r="S1336" s="8">
        <v>1927.56</v>
      </c>
      <c r="T1336" s="11">
        <f t="shared" si="359"/>
        <v>2.7536571428571426</v>
      </c>
      <c r="U1336" s="7" t="s">
        <v>3974</v>
      </c>
      <c r="V1336" s="7" t="s">
        <v>3975</v>
      </c>
    </row>
    <row r="1337" spans="1:22" x14ac:dyDescent="0.25">
      <c r="A1337" s="7" t="s">
        <v>3976</v>
      </c>
      <c r="B1337" s="7" t="s">
        <v>3977</v>
      </c>
      <c r="C1337" s="7" t="s">
        <v>177</v>
      </c>
      <c r="D1337" s="7"/>
      <c r="E1337" s="7" t="s">
        <v>392</v>
      </c>
      <c r="F1337" s="8">
        <v>850</v>
      </c>
      <c r="G1337" s="8">
        <v>1000</v>
      </c>
      <c r="H1337" s="9">
        <f>IF(OR(F1337="",F1337=0),"",MAX(F1337,IF(ISNUMBER('Нормы и нормо-часы'!K1338),ROUNDUP('Нормы и нормо-часы'!K1338/(1-$F$3),0),0)))</f>
        <v>850</v>
      </c>
      <c r="I1337" s="9">
        <f>IF(OR(G1337="",G1337=0),"",MAX(G1337,IF(ISNUMBER('Нормы и нормо-часы'!L1338),ROUNDUP('Нормы и нормо-часы'!L1338/(1-$F$3),0),0)))</f>
        <v>1000</v>
      </c>
      <c r="J1337" s="10">
        <f t="shared" si="353"/>
        <v>0</v>
      </c>
      <c r="K1337" s="10">
        <f t="shared" si="354"/>
        <v>0</v>
      </c>
      <c r="L1337" s="8">
        <v>530</v>
      </c>
      <c r="M1337" s="8">
        <v>630</v>
      </c>
      <c r="N1337" s="10">
        <f t="shared" si="355"/>
        <v>0.37647058823529411</v>
      </c>
      <c r="O1337" s="10">
        <f t="shared" si="356"/>
        <v>0.37</v>
      </c>
      <c r="P1337" s="8">
        <f t="shared" si="357"/>
        <v>320</v>
      </c>
      <c r="Q1337" s="8">
        <f t="shared" si="358"/>
        <v>370</v>
      </c>
      <c r="R1337" s="8">
        <v>1347.93</v>
      </c>
      <c r="S1337" s="8">
        <v>1819.71</v>
      </c>
      <c r="T1337" s="11">
        <f t="shared" si="359"/>
        <v>2.1408352941176472</v>
      </c>
      <c r="U1337" s="7" t="s">
        <v>3978</v>
      </c>
      <c r="V1337" s="7"/>
    </row>
    <row r="1338" spans="1:22" x14ac:dyDescent="0.25">
      <c r="A1338" s="7" t="s">
        <v>3979</v>
      </c>
      <c r="B1338" s="7" t="s">
        <v>3980</v>
      </c>
      <c r="C1338" s="7" t="s">
        <v>177</v>
      </c>
      <c r="D1338" s="7"/>
      <c r="E1338" s="7" t="s">
        <v>392</v>
      </c>
      <c r="F1338" s="8">
        <v>1000</v>
      </c>
      <c r="G1338" s="8">
        <v>1200</v>
      </c>
      <c r="H1338" s="9">
        <f>IF(OR(F1338="",F1338=0),"",MAX(F1338,IF(ISNUMBER('Нормы и нормо-часы'!K1339),ROUNDUP('Нормы и нормо-часы'!K1339/(1-$F$3),0),0)))</f>
        <v>1000</v>
      </c>
      <c r="I1338" s="9">
        <f>IF(OR(G1338="",G1338=0),"",MAX(G1338,IF(ISNUMBER('Нормы и нормо-часы'!L1339),ROUNDUP('Нормы и нормо-часы'!L1339/(1-$F$3),0),0)))</f>
        <v>1200</v>
      </c>
      <c r="J1338" s="10">
        <f t="shared" si="353"/>
        <v>0</v>
      </c>
      <c r="K1338" s="10">
        <f t="shared" si="354"/>
        <v>0</v>
      </c>
      <c r="L1338" s="8">
        <v>630</v>
      </c>
      <c r="M1338" s="8">
        <v>750</v>
      </c>
      <c r="N1338" s="10">
        <f t="shared" si="355"/>
        <v>0.37</v>
      </c>
      <c r="O1338" s="10">
        <f t="shared" si="356"/>
        <v>0.375</v>
      </c>
      <c r="P1338" s="8">
        <f t="shared" si="357"/>
        <v>370</v>
      </c>
      <c r="Q1338" s="8">
        <f t="shared" si="358"/>
        <v>450</v>
      </c>
      <c r="R1338" s="8">
        <v>1347.93</v>
      </c>
      <c r="S1338" s="8">
        <v>1819.71</v>
      </c>
      <c r="T1338" s="11">
        <f t="shared" si="359"/>
        <v>1.8197099999999999</v>
      </c>
      <c r="U1338" s="7" t="s">
        <v>3981</v>
      </c>
      <c r="V1338" s="7"/>
    </row>
    <row r="1339" spans="1:22" x14ac:dyDescent="0.25">
      <c r="A1339" s="7" t="s">
        <v>3982</v>
      </c>
      <c r="B1339" s="7" t="s">
        <v>3983</v>
      </c>
      <c r="C1339" s="7" t="s">
        <v>177</v>
      </c>
      <c r="D1339" s="7"/>
      <c r="E1339" s="7" t="s">
        <v>392</v>
      </c>
      <c r="F1339" s="8">
        <v>900</v>
      </c>
      <c r="G1339" s="8">
        <v>1050</v>
      </c>
      <c r="H1339" s="9">
        <f>IF(OR(F1339="",F1339=0),"",MAX(F1339,IF(ISNUMBER('Нормы и нормо-часы'!K1340),ROUNDUP('Нормы и нормо-часы'!K1340/(1-$F$3),0),0)))</f>
        <v>900</v>
      </c>
      <c r="I1339" s="9">
        <f>IF(OR(G1339="",G1339=0),"",MAX(G1339,IF(ISNUMBER('Нормы и нормо-часы'!L1340),ROUNDUP('Нормы и нормо-часы'!L1340/(1-$F$3),0),0)))</f>
        <v>1050</v>
      </c>
      <c r="J1339" s="10">
        <f t="shared" si="353"/>
        <v>0</v>
      </c>
      <c r="K1339" s="10">
        <f t="shared" si="354"/>
        <v>0</v>
      </c>
      <c r="L1339" s="8">
        <v>560</v>
      </c>
      <c r="M1339" s="8">
        <v>650</v>
      </c>
      <c r="N1339" s="10">
        <f t="shared" si="355"/>
        <v>0.37777777777777777</v>
      </c>
      <c r="O1339" s="10">
        <f t="shared" si="356"/>
        <v>0.38095238095238093</v>
      </c>
      <c r="P1339" s="8">
        <f t="shared" si="357"/>
        <v>340</v>
      </c>
      <c r="Q1339" s="8">
        <f t="shared" si="358"/>
        <v>400</v>
      </c>
      <c r="R1339" s="8">
        <v>1442.2</v>
      </c>
      <c r="S1339" s="8">
        <v>1946.97</v>
      </c>
      <c r="T1339" s="11">
        <f t="shared" si="359"/>
        <v>2.1633</v>
      </c>
      <c r="U1339" s="7" t="s">
        <v>3984</v>
      </c>
      <c r="V1339" s="7"/>
    </row>
    <row r="1340" spans="1:22" x14ac:dyDescent="0.25">
      <c r="A1340" s="7" t="s">
        <v>3985</v>
      </c>
      <c r="B1340" s="7" t="s">
        <v>3986</v>
      </c>
      <c r="C1340" s="7" t="s">
        <v>177</v>
      </c>
      <c r="D1340" s="7"/>
      <c r="E1340" s="7" t="s">
        <v>392</v>
      </c>
      <c r="F1340" s="8">
        <v>900</v>
      </c>
      <c r="G1340" s="8">
        <v>1050</v>
      </c>
      <c r="H1340" s="9">
        <f>IF(OR(F1340="",F1340=0),"",MAX(F1340,IF(ISNUMBER('Нормы и нормо-часы'!K1341),ROUNDUP('Нормы и нормо-часы'!K1341/(1-$F$3),0),0)))</f>
        <v>900</v>
      </c>
      <c r="I1340" s="9">
        <f>IF(OR(G1340="",G1340=0),"",MAX(G1340,IF(ISNUMBER('Нормы и нормо-часы'!L1341),ROUNDUP('Нормы и нормо-часы'!L1341/(1-$F$3),0),0)))</f>
        <v>1050</v>
      </c>
      <c r="J1340" s="10">
        <f t="shared" si="353"/>
        <v>0</v>
      </c>
      <c r="K1340" s="10">
        <f t="shared" si="354"/>
        <v>0</v>
      </c>
      <c r="L1340" s="8">
        <v>560</v>
      </c>
      <c r="M1340" s="8">
        <v>650</v>
      </c>
      <c r="N1340" s="10">
        <f t="shared" si="355"/>
        <v>0.37777777777777777</v>
      </c>
      <c r="O1340" s="10">
        <f t="shared" si="356"/>
        <v>0.38095238095238093</v>
      </c>
      <c r="P1340" s="8">
        <f t="shared" si="357"/>
        <v>340</v>
      </c>
      <c r="Q1340" s="8">
        <f t="shared" si="358"/>
        <v>400</v>
      </c>
      <c r="R1340" s="8">
        <v>1442.2</v>
      </c>
      <c r="S1340" s="8">
        <v>1946.97</v>
      </c>
      <c r="T1340" s="11">
        <f t="shared" si="359"/>
        <v>2.1633</v>
      </c>
      <c r="U1340" s="7" t="s">
        <v>3987</v>
      </c>
      <c r="V1340" s="7"/>
    </row>
    <row r="1341" spans="1:22" x14ac:dyDescent="0.25">
      <c r="A1341" s="7" t="s">
        <v>3988</v>
      </c>
      <c r="B1341" s="7" t="s">
        <v>3989</v>
      </c>
      <c r="C1341" s="7" t="s">
        <v>177</v>
      </c>
      <c r="D1341" s="7"/>
      <c r="E1341" s="7" t="s">
        <v>392</v>
      </c>
      <c r="F1341" s="8">
        <v>1100</v>
      </c>
      <c r="G1341" s="8">
        <v>1300</v>
      </c>
      <c r="H1341" s="9">
        <f>IF(OR(F1341="",F1341=0),"",MAX(F1341,IF(ISNUMBER('Нормы и нормо-часы'!K1342),ROUNDUP('Нормы и нормо-часы'!K1342/(1-$F$3),0),0)))</f>
        <v>1100</v>
      </c>
      <c r="I1341" s="9">
        <f>IF(OR(G1341="",G1341=0),"",MAX(G1341,IF(ISNUMBER('Нормы и нормо-часы'!L1342),ROUNDUP('Нормы и нормо-часы'!L1342/(1-$F$3),0),0)))</f>
        <v>1300</v>
      </c>
      <c r="J1341" s="10">
        <f t="shared" si="353"/>
        <v>0</v>
      </c>
      <c r="K1341" s="10">
        <f t="shared" si="354"/>
        <v>0</v>
      </c>
      <c r="L1341" s="8">
        <v>700</v>
      </c>
      <c r="M1341" s="8">
        <v>820</v>
      </c>
      <c r="N1341" s="10">
        <f t="shared" si="355"/>
        <v>0.36363636363636365</v>
      </c>
      <c r="O1341" s="10">
        <f t="shared" si="356"/>
        <v>0.36923076923076925</v>
      </c>
      <c r="P1341" s="8">
        <f t="shared" si="357"/>
        <v>400</v>
      </c>
      <c r="Q1341" s="8">
        <f t="shared" si="358"/>
        <v>480</v>
      </c>
      <c r="R1341" s="8">
        <v>1342.86</v>
      </c>
      <c r="S1341" s="8">
        <v>1812.86</v>
      </c>
      <c r="T1341" s="11">
        <f t="shared" si="359"/>
        <v>1.6480545454545454</v>
      </c>
      <c r="U1341" s="7" t="s">
        <v>3990</v>
      </c>
      <c r="V1341" s="7"/>
    </row>
    <row r="1342" spans="1:22" x14ac:dyDescent="0.25">
      <c r="A1342" s="7" t="s">
        <v>3991</v>
      </c>
      <c r="B1342" s="7" t="s">
        <v>3992</v>
      </c>
      <c r="C1342" s="7" t="s">
        <v>177</v>
      </c>
      <c r="D1342" s="7"/>
      <c r="E1342" s="7" t="s">
        <v>392</v>
      </c>
      <c r="F1342" s="8">
        <v>2000</v>
      </c>
      <c r="G1342" s="8">
        <v>2400</v>
      </c>
      <c r="H1342" s="9">
        <f>IF(OR(F1342="",F1342=0),"",MAX(F1342,IF(ISNUMBER('Нормы и нормо-часы'!K1343),ROUNDUP('Нормы и нормо-часы'!K1343/(1-$F$3),0),0)))</f>
        <v>2000</v>
      </c>
      <c r="I1342" s="9">
        <f>IF(OR(G1342="",G1342=0),"",MAX(G1342,IF(ISNUMBER('Нормы и нормо-часы'!L1343),ROUNDUP('Нормы и нормо-часы'!L1343/(1-$F$3),0),0)))</f>
        <v>2400</v>
      </c>
      <c r="J1342" s="10">
        <f t="shared" si="353"/>
        <v>0</v>
      </c>
      <c r="K1342" s="10">
        <f t="shared" si="354"/>
        <v>0</v>
      </c>
      <c r="L1342" s="8">
        <v>1250</v>
      </c>
      <c r="M1342" s="8">
        <v>1500</v>
      </c>
      <c r="N1342" s="10">
        <f t="shared" si="355"/>
        <v>0.375</v>
      </c>
      <c r="O1342" s="10">
        <f t="shared" si="356"/>
        <v>0.375</v>
      </c>
      <c r="P1342" s="8">
        <f t="shared" si="357"/>
        <v>750</v>
      </c>
      <c r="Q1342" s="8">
        <f t="shared" si="358"/>
        <v>900</v>
      </c>
      <c r="R1342" s="8">
        <v>5499.45</v>
      </c>
      <c r="S1342" s="8">
        <v>7424.26</v>
      </c>
      <c r="T1342" s="11">
        <f t="shared" si="359"/>
        <v>3.7121300000000002</v>
      </c>
      <c r="U1342" s="7" t="s">
        <v>3993</v>
      </c>
      <c r="V1342" s="7" t="s">
        <v>3994</v>
      </c>
    </row>
    <row r="1343" spans="1:22" x14ac:dyDescent="0.25">
      <c r="A1343" s="7" t="s">
        <v>3995</v>
      </c>
      <c r="B1343" s="7" t="s">
        <v>3996</v>
      </c>
      <c r="C1343" s="7" t="s">
        <v>177</v>
      </c>
      <c r="D1343" s="7"/>
      <c r="E1343" s="7" t="s">
        <v>392</v>
      </c>
      <c r="F1343" s="8">
        <v>4500</v>
      </c>
      <c r="G1343" s="8">
        <v>5300</v>
      </c>
      <c r="H1343" s="9">
        <f>IF(OR(F1343="",F1343=0),"",MAX(F1343,IF(ISNUMBER('Нормы и нормо-часы'!K1344),ROUNDUP('Нормы и нормо-часы'!K1344/(1-$F$3),0),0)))</f>
        <v>4500</v>
      </c>
      <c r="I1343" s="9">
        <f>IF(OR(G1343="",G1343=0),"",MAX(G1343,IF(ISNUMBER('Нормы и нормо-часы'!L1344),ROUNDUP('Нормы и нормо-часы'!L1344/(1-$F$3),0),0)))</f>
        <v>5300</v>
      </c>
      <c r="J1343" s="10">
        <f t="shared" si="353"/>
        <v>0</v>
      </c>
      <c r="K1343" s="10">
        <f t="shared" si="354"/>
        <v>0</v>
      </c>
      <c r="L1343" s="8">
        <v>2800</v>
      </c>
      <c r="M1343" s="8">
        <v>3300</v>
      </c>
      <c r="N1343" s="10">
        <f t="shared" si="355"/>
        <v>0.37777777777777777</v>
      </c>
      <c r="O1343" s="10">
        <f t="shared" si="356"/>
        <v>0.37735849056603776</v>
      </c>
      <c r="P1343" s="8">
        <f t="shared" si="357"/>
        <v>1700</v>
      </c>
      <c r="Q1343" s="8">
        <f t="shared" si="358"/>
        <v>2000</v>
      </c>
      <c r="R1343" s="8">
        <v>4557.4399999999996</v>
      </c>
      <c r="S1343" s="8">
        <v>6152.54</v>
      </c>
      <c r="T1343" s="11">
        <f t="shared" si="359"/>
        <v>1.3672311111111111</v>
      </c>
      <c r="U1343" s="7" t="s">
        <v>3997</v>
      </c>
      <c r="V1343" s="7" t="s">
        <v>3998</v>
      </c>
    </row>
    <row r="1344" spans="1:22" x14ac:dyDescent="0.25">
      <c r="A1344" s="7" t="s">
        <v>3999</v>
      </c>
      <c r="B1344" s="7" t="s">
        <v>4000</v>
      </c>
      <c r="C1344" s="7" t="s">
        <v>177</v>
      </c>
      <c r="D1344" s="7"/>
      <c r="E1344" s="7" t="s">
        <v>392</v>
      </c>
      <c r="F1344" s="8">
        <v>2500</v>
      </c>
      <c r="G1344" s="8">
        <v>3000</v>
      </c>
      <c r="H1344" s="9">
        <f>IF(OR(F1344="",F1344=0),"",MAX(F1344,IF(ISNUMBER('Нормы и нормо-часы'!K1345),ROUNDUP('Нормы и нормо-часы'!K1345/(1-$F$3),0),0)))</f>
        <v>2500</v>
      </c>
      <c r="I1344" s="9">
        <f>IF(OR(G1344="",G1344=0),"",MAX(G1344,IF(ISNUMBER('Нормы и нормо-часы'!L1345),ROUNDUP('Нормы и нормо-часы'!L1345/(1-$F$3),0),0)))</f>
        <v>3000</v>
      </c>
      <c r="J1344" s="10">
        <f t="shared" si="353"/>
        <v>0</v>
      </c>
      <c r="K1344" s="10">
        <f t="shared" si="354"/>
        <v>0</v>
      </c>
      <c r="L1344" s="8">
        <v>1550</v>
      </c>
      <c r="M1344" s="8">
        <v>1850</v>
      </c>
      <c r="N1344" s="10">
        <f t="shared" si="355"/>
        <v>0.38</v>
      </c>
      <c r="O1344" s="10">
        <f t="shared" si="356"/>
        <v>0.38333333333333336</v>
      </c>
      <c r="P1344" s="8">
        <f t="shared" si="357"/>
        <v>950</v>
      </c>
      <c r="Q1344" s="8">
        <f t="shared" si="358"/>
        <v>1150</v>
      </c>
      <c r="R1344" s="8">
        <v>3530.16</v>
      </c>
      <c r="S1344" s="8">
        <v>4765.72</v>
      </c>
      <c r="T1344" s="11">
        <f t="shared" si="359"/>
        <v>1.9062880000000002</v>
      </c>
      <c r="U1344" s="7" t="s">
        <v>4001</v>
      </c>
      <c r="V1344" s="7" t="s">
        <v>4002</v>
      </c>
    </row>
    <row r="1345" spans="1:22" x14ac:dyDescent="0.25">
      <c r="A1345" s="7" t="s">
        <v>4003</v>
      </c>
      <c r="B1345" s="7" t="s">
        <v>4004</v>
      </c>
      <c r="C1345" s="7" t="s">
        <v>177</v>
      </c>
      <c r="D1345" s="7"/>
      <c r="E1345" s="7" t="s">
        <v>392</v>
      </c>
      <c r="F1345" s="8">
        <v>800</v>
      </c>
      <c r="G1345" s="8">
        <v>950</v>
      </c>
      <c r="H1345" s="9">
        <f>IF(OR(F1345="",F1345=0),"",MAX(F1345,IF(ISNUMBER('Нормы и нормо-часы'!K1346),ROUNDUP('Нормы и нормо-часы'!K1346/(1-$F$3),0),0)))</f>
        <v>800</v>
      </c>
      <c r="I1345" s="9">
        <f>IF(OR(G1345="",G1345=0),"",MAX(G1345,IF(ISNUMBER('Нормы и нормо-часы'!L1346),ROUNDUP('Нормы и нормо-часы'!L1346/(1-$F$3),0),0)))</f>
        <v>950</v>
      </c>
      <c r="J1345" s="10">
        <f t="shared" si="353"/>
        <v>0</v>
      </c>
      <c r="K1345" s="10">
        <f t="shared" si="354"/>
        <v>0</v>
      </c>
      <c r="L1345" s="8">
        <v>500</v>
      </c>
      <c r="M1345" s="8">
        <v>590</v>
      </c>
      <c r="N1345" s="10">
        <f t="shared" si="355"/>
        <v>0.375</v>
      </c>
      <c r="O1345" s="10">
        <f t="shared" si="356"/>
        <v>0.37894736842105264</v>
      </c>
      <c r="P1345" s="8">
        <f t="shared" si="357"/>
        <v>300</v>
      </c>
      <c r="Q1345" s="8">
        <f t="shared" si="358"/>
        <v>360</v>
      </c>
      <c r="R1345" s="8">
        <v>1347.93</v>
      </c>
      <c r="S1345" s="8">
        <v>1819.71</v>
      </c>
      <c r="T1345" s="11">
        <f t="shared" si="359"/>
        <v>2.2746374999999999</v>
      </c>
      <c r="U1345" s="7" t="s">
        <v>4005</v>
      </c>
      <c r="V1345" s="7"/>
    </row>
    <row r="1346" spans="1:22" x14ac:dyDescent="0.25">
      <c r="A1346" s="7" t="s">
        <v>4006</v>
      </c>
      <c r="B1346" s="7" t="s">
        <v>4007</v>
      </c>
      <c r="C1346" s="7" t="s">
        <v>177</v>
      </c>
      <c r="D1346" s="7"/>
      <c r="E1346" s="7" t="s">
        <v>392</v>
      </c>
      <c r="F1346" s="8">
        <v>1700</v>
      </c>
      <c r="G1346" s="8">
        <v>2000</v>
      </c>
      <c r="H1346" s="9">
        <f>IF(OR(F1346="",F1346=0),"",MAX(F1346,IF(ISNUMBER('Нормы и нормо-часы'!K1347),ROUNDUP('Нормы и нормо-часы'!K1347/(1-$F$3),0),0)))</f>
        <v>1700</v>
      </c>
      <c r="I1346" s="9">
        <f>IF(OR(G1346="",G1346=0),"",MAX(G1346,IF(ISNUMBER('Нормы и нормо-часы'!L1347),ROUNDUP('Нормы и нормо-часы'!L1347/(1-$F$3),0),0)))</f>
        <v>2000</v>
      </c>
      <c r="J1346" s="10">
        <f t="shared" si="353"/>
        <v>0</v>
      </c>
      <c r="K1346" s="10">
        <f t="shared" si="354"/>
        <v>0</v>
      </c>
      <c r="L1346" s="8">
        <v>1050</v>
      </c>
      <c r="M1346" s="8">
        <v>1250</v>
      </c>
      <c r="N1346" s="10">
        <f t="shared" si="355"/>
        <v>0.38235294117647056</v>
      </c>
      <c r="O1346" s="10">
        <f t="shared" si="356"/>
        <v>0.375</v>
      </c>
      <c r="P1346" s="8">
        <f t="shared" si="357"/>
        <v>650</v>
      </c>
      <c r="Q1346" s="8">
        <f t="shared" si="358"/>
        <v>750</v>
      </c>
      <c r="R1346" s="8">
        <v>4098.24</v>
      </c>
      <c r="S1346" s="8">
        <v>5532.62</v>
      </c>
      <c r="T1346" s="11">
        <f t="shared" si="359"/>
        <v>3.2544823529411766</v>
      </c>
      <c r="U1346" s="7" t="s">
        <v>4008</v>
      </c>
      <c r="V1346" s="7" t="s">
        <v>4009</v>
      </c>
    </row>
    <row r="1347" spans="1:22" x14ac:dyDescent="0.25">
      <c r="A1347" s="7" t="s">
        <v>4010</v>
      </c>
      <c r="B1347" s="7" t="s">
        <v>4011</v>
      </c>
      <c r="C1347" s="7" t="s">
        <v>177</v>
      </c>
      <c r="D1347" s="7"/>
      <c r="E1347" s="7" t="s">
        <v>392</v>
      </c>
      <c r="F1347" s="8">
        <v>4500</v>
      </c>
      <c r="G1347" s="8">
        <v>5300</v>
      </c>
      <c r="H1347" s="9">
        <f>IF(OR(F1347="",F1347=0),"",MAX(F1347,IF(ISNUMBER('Нормы и нормо-часы'!K1348),ROUNDUP('Нормы и нормо-часы'!K1348/(1-$F$3),0),0)))</f>
        <v>4500</v>
      </c>
      <c r="I1347" s="9">
        <f>IF(OR(G1347="",G1347=0),"",MAX(G1347,IF(ISNUMBER('Нормы и нормо-часы'!L1348),ROUNDUP('Нормы и нормо-часы'!L1348/(1-$F$3),0),0)))</f>
        <v>5300</v>
      </c>
      <c r="J1347" s="10">
        <f t="shared" si="353"/>
        <v>0</v>
      </c>
      <c r="K1347" s="10">
        <f t="shared" si="354"/>
        <v>0</v>
      </c>
      <c r="L1347" s="8">
        <v>2800</v>
      </c>
      <c r="M1347" s="8">
        <v>3300</v>
      </c>
      <c r="N1347" s="10">
        <f t="shared" si="355"/>
        <v>0.37777777777777777</v>
      </c>
      <c r="O1347" s="10">
        <f t="shared" si="356"/>
        <v>0.37735849056603776</v>
      </c>
      <c r="P1347" s="8">
        <f t="shared" si="357"/>
        <v>1700</v>
      </c>
      <c r="Q1347" s="8">
        <f t="shared" si="358"/>
        <v>2000</v>
      </c>
      <c r="R1347" s="8">
        <v>5192.51</v>
      </c>
      <c r="S1347" s="8">
        <v>7009.89</v>
      </c>
      <c r="T1347" s="11">
        <f t="shared" si="359"/>
        <v>1.5577533333333333</v>
      </c>
      <c r="U1347" s="7" t="s">
        <v>4012</v>
      </c>
      <c r="V1347" s="7" t="s">
        <v>4013</v>
      </c>
    </row>
    <row r="1348" spans="1:22" x14ac:dyDescent="0.25">
      <c r="A1348" s="7" t="s">
        <v>4014</v>
      </c>
      <c r="B1348" s="7" t="s">
        <v>4015</v>
      </c>
      <c r="C1348" s="7" t="s">
        <v>177</v>
      </c>
      <c r="D1348" s="7"/>
      <c r="E1348" s="7" t="s">
        <v>3886</v>
      </c>
      <c r="F1348" s="8">
        <v>15000</v>
      </c>
      <c r="G1348" s="8">
        <v>17500</v>
      </c>
      <c r="H1348" s="9">
        <f>IF(OR(F1348="",F1348=0),"",MAX(F1348,IF(ISNUMBER('Нормы и нормо-часы'!K1349),ROUNDUP('Нормы и нормо-часы'!K1349/(1-$F$3),0),0)))</f>
        <v>18667</v>
      </c>
      <c r="I1348" s="9">
        <f>IF(OR(G1348="",G1348=0),"",MAX(G1348,IF(ISNUMBER('Нормы и нормо-часы'!L1349),ROUNDUP('Нормы и нормо-часы'!L1349/(1-$F$3),0),0)))</f>
        <v>22400</v>
      </c>
      <c r="J1348" s="10">
        <f t="shared" si="353"/>
        <v>0.24446666666666661</v>
      </c>
      <c r="K1348" s="10">
        <f t="shared" si="354"/>
        <v>0.28000000000000003</v>
      </c>
      <c r="L1348" s="8">
        <v>9500</v>
      </c>
      <c r="M1348" s="8">
        <v>11000</v>
      </c>
      <c r="N1348" s="10">
        <f t="shared" si="355"/>
        <v>0.49108051641934963</v>
      </c>
      <c r="O1348" s="10">
        <f t="shared" si="356"/>
        <v>0.5089285714285714</v>
      </c>
      <c r="P1348" s="8">
        <f t="shared" si="357"/>
        <v>9167</v>
      </c>
      <c r="Q1348" s="8">
        <f t="shared" si="358"/>
        <v>11400</v>
      </c>
      <c r="R1348" s="8">
        <v>14413.33</v>
      </c>
      <c r="S1348" s="8">
        <v>19458</v>
      </c>
      <c r="T1348" s="11">
        <f t="shared" si="359"/>
        <v>1.2971999999999999</v>
      </c>
      <c r="U1348" s="7" t="s">
        <v>100</v>
      </c>
      <c r="V1348" s="7" t="s">
        <v>4016</v>
      </c>
    </row>
    <row r="1349" spans="1:22" x14ac:dyDescent="0.25">
      <c r="A1349" s="7" t="s">
        <v>4017</v>
      </c>
      <c r="B1349" s="7" t="s">
        <v>4018</v>
      </c>
      <c r="C1349" s="7" t="s">
        <v>177</v>
      </c>
      <c r="D1349" s="7"/>
      <c r="E1349" s="7" t="s">
        <v>392</v>
      </c>
      <c r="F1349" s="8">
        <v>3500</v>
      </c>
      <c r="G1349" s="8">
        <v>4100</v>
      </c>
      <c r="H1349" s="9">
        <f>IF(OR(F1349="",F1349=0),"",MAX(F1349,IF(ISNUMBER('Нормы и нормо-часы'!K1350),ROUNDUP('Нормы и нормо-часы'!K1350/(1-$F$3),0),0)))</f>
        <v>3500</v>
      </c>
      <c r="I1349" s="9">
        <f>IF(OR(G1349="",G1349=0),"",MAX(G1349,IF(ISNUMBER('Нормы и нормо-часы'!L1350),ROUNDUP('Нормы и нормо-часы'!L1350/(1-$F$3),0),0)))</f>
        <v>4100</v>
      </c>
      <c r="J1349" s="10">
        <f t="shared" si="353"/>
        <v>0</v>
      </c>
      <c r="K1349" s="10">
        <f t="shared" si="354"/>
        <v>0</v>
      </c>
      <c r="L1349" s="8">
        <v>2200</v>
      </c>
      <c r="M1349" s="8">
        <v>2600</v>
      </c>
      <c r="N1349" s="10">
        <f t="shared" si="355"/>
        <v>0.37142857142857144</v>
      </c>
      <c r="O1349" s="10">
        <f t="shared" si="356"/>
        <v>0.36585365853658536</v>
      </c>
      <c r="P1349" s="8">
        <f t="shared" si="357"/>
        <v>1300</v>
      </c>
      <c r="Q1349" s="8">
        <f t="shared" si="358"/>
        <v>1500</v>
      </c>
      <c r="R1349" s="8">
        <v>5192.51</v>
      </c>
      <c r="S1349" s="8">
        <v>7009.89</v>
      </c>
      <c r="T1349" s="11">
        <f t="shared" si="359"/>
        <v>2.0028257142857142</v>
      </c>
      <c r="U1349" s="7" t="s">
        <v>4019</v>
      </c>
      <c r="V1349" s="7" t="s">
        <v>4020</v>
      </c>
    </row>
    <row r="1350" spans="1:22" x14ac:dyDescent="0.25">
      <c r="A1350" s="7" t="s">
        <v>4021</v>
      </c>
      <c r="B1350" s="7" t="s">
        <v>4022</v>
      </c>
      <c r="C1350" s="7" t="s">
        <v>177</v>
      </c>
      <c r="D1350" s="7"/>
      <c r="E1350" s="7" t="s">
        <v>392</v>
      </c>
      <c r="F1350" s="8">
        <v>2000</v>
      </c>
      <c r="G1350" s="8">
        <v>2400</v>
      </c>
      <c r="H1350" s="9">
        <f>IF(OR(F1350="",F1350=0),"",MAX(F1350,IF(ISNUMBER('Нормы и нормо-часы'!K1351),ROUNDUP('Нормы и нормо-часы'!K1351/(1-$F$3),0),0)))</f>
        <v>2000</v>
      </c>
      <c r="I1350" s="9">
        <f>IF(OR(G1350="",G1350=0),"",MAX(G1350,IF(ISNUMBER('Нормы и нормо-часы'!L1351),ROUNDUP('Нормы и нормо-часы'!L1351/(1-$F$3),0),0)))</f>
        <v>2400</v>
      </c>
      <c r="J1350" s="10">
        <f t="shared" si="353"/>
        <v>0</v>
      </c>
      <c r="K1350" s="10">
        <f t="shared" si="354"/>
        <v>0</v>
      </c>
      <c r="L1350" s="8">
        <v>1250</v>
      </c>
      <c r="M1350" s="8">
        <v>1500</v>
      </c>
      <c r="N1350" s="10">
        <f t="shared" si="355"/>
        <v>0.375</v>
      </c>
      <c r="O1350" s="10">
        <f t="shared" si="356"/>
        <v>0.375</v>
      </c>
      <c r="P1350" s="8">
        <f t="shared" si="357"/>
        <v>750</v>
      </c>
      <c r="Q1350" s="8">
        <f t="shared" si="358"/>
        <v>900</v>
      </c>
      <c r="R1350" s="8">
        <v>1571.49</v>
      </c>
      <c r="S1350" s="8">
        <v>2121.5100000000002</v>
      </c>
      <c r="T1350" s="11">
        <f t="shared" si="359"/>
        <v>1.0607550000000001</v>
      </c>
      <c r="U1350" s="7" t="s">
        <v>4023</v>
      </c>
      <c r="V1350" s="7"/>
    </row>
    <row r="1351" spans="1:22" x14ac:dyDescent="0.25">
      <c r="A1351" s="12" t="s">
        <v>4024</v>
      </c>
      <c r="B1351" s="12" t="s">
        <v>4025</v>
      </c>
      <c r="C1351" s="12" t="s">
        <v>177</v>
      </c>
      <c r="D1351" s="12" t="s">
        <v>58</v>
      </c>
      <c r="E1351" s="7" t="s">
        <v>392</v>
      </c>
      <c r="F1351" s="8">
        <v>250</v>
      </c>
      <c r="G1351" s="8">
        <v>300</v>
      </c>
      <c r="H1351" s="9">
        <f>IF(OR(F1351="",F1351=0),"",MAX(F1351,IF(ISNUMBER('Нормы и нормо-часы'!K1352),ROUNDUP('Нормы и нормо-часы'!K1352/(1-$F$3),0),0)))</f>
        <v>250</v>
      </c>
      <c r="I1351" s="9">
        <f>IF(OR(G1351="",G1351=0),"",MAX(G1351,IF(ISNUMBER('Нормы и нормо-часы'!L1352),ROUNDUP('Нормы и нормо-часы'!L1352/(1-$F$3),0),0)))</f>
        <v>300</v>
      </c>
      <c r="J1351" s="10">
        <f t="shared" si="353"/>
        <v>0</v>
      </c>
      <c r="K1351" s="10">
        <f t="shared" si="354"/>
        <v>0</v>
      </c>
      <c r="L1351" s="8">
        <v>155</v>
      </c>
      <c r="M1351" s="8">
        <v>185</v>
      </c>
      <c r="N1351" s="10">
        <f t="shared" si="355"/>
        <v>0.38</v>
      </c>
      <c r="O1351" s="10">
        <f t="shared" si="356"/>
        <v>0.38333333333333336</v>
      </c>
      <c r="P1351" s="8">
        <f t="shared" si="357"/>
        <v>95</v>
      </c>
      <c r="Q1351" s="8">
        <f t="shared" si="358"/>
        <v>115</v>
      </c>
      <c r="R1351" s="8"/>
      <c r="S1351" s="8"/>
      <c r="T1351" s="11" t="str">
        <f t="shared" si="359"/>
        <v/>
      </c>
      <c r="U1351" s="7" t="s">
        <v>4026</v>
      </c>
      <c r="V1351" s="7"/>
    </row>
    <row r="1352" spans="1:22" x14ac:dyDescent="0.25">
      <c r="A1352" s="12" t="s">
        <v>4027</v>
      </c>
      <c r="B1352" s="12" t="s">
        <v>4028</v>
      </c>
      <c r="C1352" s="12" t="s">
        <v>4029</v>
      </c>
      <c r="D1352" s="12" t="s">
        <v>58</v>
      </c>
      <c r="E1352" s="7" t="s">
        <v>392</v>
      </c>
      <c r="F1352" s="8">
        <v>450</v>
      </c>
      <c r="G1352" s="8">
        <v>520</v>
      </c>
      <c r="H1352" s="9">
        <f>IF(OR(F1352="",F1352=0),"",MAX(F1352,IF(ISNUMBER('Нормы и нормо-часы'!K1353),ROUNDUP('Нормы и нормо-часы'!K1353/(1-$F$3),0),0)))</f>
        <v>450</v>
      </c>
      <c r="I1352" s="9">
        <f>IF(OR(G1352="",G1352=0),"",MAX(G1352,IF(ISNUMBER('Нормы и нормо-часы'!L1353),ROUNDUP('Нормы и нормо-часы'!L1353/(1-$F$3),0),0)))</f>
        <v>520</v>
      </c>
      <c r="J1352" s="10">
        <f t="shared" si="353"/>
        <v>0</v>
      </c>
      <c r="K1352" s="10">
        <f t="shared" si="354"/>
        <v>0</v>
      </c>
      <c r="L1352" s="8">
        <v>280</v>
      </c>
      <c r="M1352" s="8">
        <v>320</v>
      </c>
      <c r="N1352" s="10">
        <f t="shared" si="355"/>
        <v>0.37777777777777777</v>
      </c>
      <c r="O1352" s="10">
        <f t="shared" si="356"/>
        <v>0.38461538461538464</v>
      </c>
      <c r="P1352" s="8">
        <f t="shared" si="357"/>
        <v>170</v>
      </c>
      <c r="Q1352" s="8">
        <f t="shared" si="358"/>
        <v>200</v>
      </c>
      <c r="R1352" s="8"/>
      <c r="S1352" s="8"/>
      <c r="T1352" s="11" t="str">
        <f t="shared" si="359"/>
        <v/>
      </c>
      <c r="U1352" s="7" t="s">
        <v>4030</v>
      </c>
      <c r="V1352" s="7"/>
    </row>
    <row r="1353" spans="1:22" x14ac:dyDescent="0.25">
      <c r="A1353" s="12" t="s">
        <v>4031</v>
      </c>
      <c r="B1353" s="12" t="s">
        <v>4032</v>
      </c>
      <c r="C1353" s="12" t="s">
        <v>177</v>
      </c>
      <c r="D1353" s="12" t="s">
        <v>58</v>
      </c>
      <c r="E1353" s="7" t="s">
        <v>392</v>
      </c>
      <c r="F1353" s="8">
        <v>800</v>
      </c>
      <c r="G1353" s="8">
        <v>950</v>
      </c>
      <c r="H1353" s="9">
        <f>IF(OR(F1353="",F1353=0),"",MAX(F1353,IF(ISNUMBER('Нормы и нормо-часы'!K1354),ROUNDUP('Нормы и нормо-часы'!K1354/(1-$F$3),0),0)))</f>
        <v>800</v>
      </c>
      <c r="I1353" s="9">
        <f>IF(OR(G1353="",G1353=0),"",MAX(G1353,IF(ISNUMBER('Нормы и нормо-часы'!L1354),ROUNDUP('Нормы и нормо-часы'!L1354/(1-$F$3),0),0)))</f>
        <v>950</v>
      </c>
      <c r="J1353" s="10">
        <f t="shared" si="353"/>
        <v>0</v>
      </c>
      <c r="K1353" s="10">
        <f t="shared" si="354"/>
        <v>0</v>
      </c>
      <c r="L1353" s="8">
        <v>500</v>
      </c>
      <c r="M1353" s="8">
        <v>590</v>
      </c>
      <c r="N1353" s="10">
        <f t="shared" si="355"/>
        <v>0.375</v>
      </c>
      <c r="O1353" s="10">
        <f t="shared" si="356"/>
        <v>0.37894736842105264</v>
      </c>
      <c r="P1353" s="8">
        <f t="shared" si="357"/>
        <v>300</v>
      </c>
      <c r="Q1353" s="8">
        <f t="shared" si="358"/>
        <v>360</v>
      </c>
      <c r="R1353" s="8"/>
      <c r="S1353" s="8"/>
      <c r="T1353" s="11" t="str">
        <f t="shared" si="359"/>
        <v/>
      </c>
      <c r="U1353" s="7" t="s">
        <v>4033</v>
      </c>
      <c r="V1353" s="7"/>
    </row>
    <row r="1354" spans="1:22" x14ac:dyDescent="0.25">
      <c r="A1354" s="12" t="s">
        <v>4034</v>
      </c>
      <c r="B1354" s="12" t="s">
        <v>4035</v>
      </c>
      <c r="C1354" s="12" t="s">
        <v>177</v>
      </c>
      <c r="D1354" s="12" t="s">
        <v>58</v>
      </c>
      <c r="E1354" s="7" t="s">
        <v>392</v>
      </c>
      <c r="F1354" s="8">
        <v>1200</v>
      </c>
      <c r="G1354" s="8">
        <v>1400</v>
      </c>
      <c r="H1354" s="9">
        <f>IF(OR(F1354="",F1354=0),"",MAX(F1354,IF(ISNUMBER('Нормы и нормо-часы'!K1355),ROUNDUP('Нормы и нормо-часы'!K1355/(1-$F$3),0),0)))</f>
        <v>1200</v>
      </c>
      <c r="I1354" s="9">
        <f>IF(OR(G1354="",G1354=0),"",MAX(G1354,IF(ISNUMBER('Нормы и нормо-часы'!L1355),ROUNDUP('Нормы и нормо-часы'!L1355/(1-$F$3),0),0)))</f>
        <v>1400</v>
      </c>
      <c r="J1354" s="10">
        <f t="shared" si="353"/>
        <v>0</v>
      </c>
      <c r="K1354" s="10">
        <f t="shared" si="354"/>
        <v>0</v>
      </c>
      <c r="L1354" s="8">
        <v>750</v>
      </c>
      <c r="M1354" s="8">
        <v>880</v>
      </c>
      <c r="N1354" s="10">
        <f t="shared" si="355"/>
        <v>0.375</v>
      </c>
      <c r="O1354" s="10">
        <f t="shared" si="356"/>
        <v>0.37142857142857144</v>
      </c>
      <c r="P1354" s="8">
        <f t="shared" si="357"/>
        <v>450</v>
      </c>
      <c r="Q1354" s="8">
        <f t="shared" si="358"/>
        <v>520</v>
      </c>
      <c r="R1354" s="8"/>
      <c r="S1354" s="8"/>
      <c r="T1354" s="11" t="str">
        <f t="shared" si="359"/>
        <v/>
      </c>
      <c r="U1354" s="7" t="s">
        <v>4036</v>
      </c>
      <c r="V1354" s="7"/>
    </row>
    <row r="1355" spans="1:22" x14ac:dyDescent="0.25">
      <c r="A1355" s="12" t="s">
        <v>4037</v>
      </c>
      <c r="B1355" s="12" t="s">
        <v>4038</v>
      </c>
      <c r="C1355" s="12" t="s">
        <v>177</v>
      </c>
      <c r="D1355" s="12" t="s">
        <v>58</v>
      </c>
      <c r="E1355" s="7" t="s">
        <v>392</v>
      </c>
      <c r="F1355" s="8">
        <v>200</v>
      </c>
      <c r="G1355" s="8">
        <v>240</v>
      </c>
      <c r="H1355" s="9">
        <f>IF(OR(F1355="",F1355=0),"",MAX(F1355,IF(ISNUMBER('Нормы и нормо-часы'!K1356),ROUNDUP('Нормы и нормо-часы'!K1356/(1-$F$3),0),0)))</f>
        <v>200</v>
      </c>
      <c r="I1355" s="9">
        <f>IF(OR(G1355="",G1355=0),"",MAX(G1355,IF(ISNUMBER('Нормы и нормо-часы'!L1356),ROUNDUP('Нормы и нормо-часы'!L1356/(1-$F$3),0),0)))</f>
        <v>240</v>
      </c>
      <c r="J1355" s="10">
        <f t="shared" si="353"/>
        <v>0</v>
      </c>
      <c r="K1355" s="10">
        <f t="shared" si="354"/>
        <v>0</v>
      </c>
      <c r="L1355" s="8">
        <v>125</v>
      </c>
      <c r="M1355" s="8">
        <v>150</v>
      </c>
      <c r="N1355" s="10">
        <f t="shared" si="355"/>
        <v>0.375</v>
      </c>
      <c r="O1355" s="10">
        <f t="shared" si="356"/>
        <v>0.375</v>
      </c>
      <c r="P1355" s="8">
        <f t="shared" si="357"/>
        <v>75</v>
      </c>
      <c r="Q1355" s="8">
        <f t="shared" si="358"/>
        <v>90</v>
      </c>
      <c r="R1355" s="8"/>
      <c r="S1355" s="8"/>
      <c r="T1355" s="11" t="str">
        <f t="shared" si="359"/>
        <v/>
      </c>
      <c r="U1355" s="7" t="s">
        <v>4039</v>
      </c>
      <c r="V1355" s="7"/>
    </row>
    <row r="1356" spans="1:22" x14ac:dyDescent="0.25">
      <c r="A1356" s="12" t="s">
        <v>4040</v>
      </c>
      <c r="B1356" s="12" t="s">
        <v>4041</v>
      </c>
      <c r="C1356" s="12" t="s">
        <v>177</v>
      </c>
      <c r="D1356" s="12" t="s">
        <v>58</v>
      </c>
      <c r="E1356" s="7" t="s">
        <v>392</v>
      </c>
      <c r="F1356" s="8">
        <v>900</v>
      </c>
      <c r="G1356" s="8">
        <v>1050</v>
      </c>
      <c r="H1356" s="9">
        <f>IF(OR(F1356="",F1356=0),"",MAX(F1356,IF(ISNUMBER('Нормы и нормо-часы'!K1357),ROUNDUP('Нормы и нормо-часы'!K1357/(1-$F$3),0),0)))</f>
        <v>900</v>
      </c>
      <c r="I1356" s="9">
        <f>IF(OR(G1356="",G1356=0),"",MAX(G1356,IF(ISNUMBER('Нормы и нормо-часы'!L1357),ROUNDUP('Нормы и нормо-часы'!L1357/(1-$F$3),0),0)))</f>
        <v>1050</v>
      </c>
      <c r="J1356" s="10">
        <f t="shared" si="353"/>
        <v>0</v>
      </c>
      <c r="K1356" s="10">
        <f t="shared" si="354"/>
        <v>0</v>
      </c>
      <c r="L1356" s="8">
        <v>560</v>
      </c>
      <c r="M1356" s="8">
        <v>650</v>
      </c>
      <c r="N1356" s="10">
        <f t="shared" si="355"/>
        <v>0.37777777777777777</v>
      </c>
      <c r="O1356" s="10">
        <f t="shared" si="356"/>
        <v>0.38095238095238093</v>
      </c>
      <c r="P1356" s="8">
        <f t="shared" si="357"/>
        <v>340</v>
      </c>
      <c r="Q1356" s="8">
        <f t="shared" si="358"/>
        <v>400</v>
      </c>
      <c r="R1356" s="8"/>
      <c r="S1356" s="8"/>
      <c r="T1356" s="11" t="str">
        <f t="shared" si="359"/>
        <v/>
      </c>
      <c r="U1356" s="7" t="s">
        <v>4042</v>
      </c>
      <c r="V1356" s="7"/>
    </row>
    <row r="1357" spans="1:22" x14ac:dyDescent="0.25">
      <c r="A1357" s="12" t="s">
        <v>4043</v>
      </c>
      <c r="B1357" s="12" t="s">
        <v>4044</v>
      </c>
      <c r="C1357" s="12" t="s">
        <v>4045</v>
      </c>
      <c r="D1357" s="12" t="s">
        <v>58</v>
      </c>
      <c r="E1357" s="7" t="s">
        <v>392</v>
      </c>
      <c r="F1357" s="8">
        <v>2000</v>
      </c>
      <c r="G1357" s="8">
        <v>2400</v>
      </c>
      <c r="H1357" s="9">
        <f>IF(OR(F1357="",F1357=0),"",MAX(F1357,IF(ISNUMBER('Нормы и нормо-часы'!K1358),ROUNDUP('Нормы и нормо-часы'!K1358/(1-$F$3),0),0)))</f>
        <v>2000</v>
      </c>
      <c r="I1357" s="9">
        <f>IF(OR(G1357="",G1357=0),"",MAX(G1357,IF(ISNUMBER('Нормы и нормо-часы'!L1358),ROUNDUP('Нормы и нормо-часы'!L1358/(1-$F$3),0),0)))</f>
        <v>2400</v>
      </c>
      <c r="J1357" s="10">
        <f t="shared" si="353"/>
        <v>0</v>
      </c>
      <c r="K1357" s="10">
        <f t="shared" si="354"/>
        <v>0</v>
      </c>
      <c r="L1357" s="8">
        <v>1200</v>
      </c>
      <c r="M1357" s="8">
        <v>1450</v>
      </c>
      <c r="N1357" s="10">
        <f t="shared" si="355"/>
        <v>0.4</v>
      </c>
      <c r="O1357" s="10">
        <f t="shared" si="356"/>
        <v>0.39583333333333331</v>
      </c>
      <c r="P1357" s="8">
        <f t="shared" si="357"/>
        <v>800</v>
      </c>
      <c r="Q1357" s="8">
        <f t="shared" si="358"/>
        <v>950</v>
      </c>
      <c r="R1357" s="8"/>
      <c r="S1357" s="8"/>
      <c r="T1357" s="11" t="str">
        <f t="shared" si="359"/>
        <v/>
      </c>
      <c r="U1357" s="7" t="s">
        <v>100</v>
      </c>
      <c r="V1357" s="7"/>
    </row>
    <row r="1358" spans="1:22" x14ac:dyDescent="0.25">
      <c r="A1358" s="12" t="s">
        <v>4046</v>
      </c>
      <c r="B1358" s="12" t="s">
        <v>4047</v>
      </c>
      <c r="C1358" s="12" t="s">
        <v>177</v>
      </c>
      <c r="D1358" s="12" t="s">
        <v>58</v>
      </c>
      <c r="E1358" s="7" t="s">
        <v>392</v>
      </c>
      <c r="F1358" s="8">
        <v>900</v>
      </c>
      <c r="G1358" s="8">
        <v>1050</v>
      </c>
      <c r="H1358" s="9">
        <f>IF(OR(F1358="",F1358=0),"",MAX(F1358,IF(ISNUMBER('Нормы и нормо-часы'!K1359),ROUNDUP('Нормы и нормо-часы'!K1359/(1-$F$3),0),0)))</f>
        <v>900</v>
      </c>
      <c r="I1358" s="9">
        <f>IF(OR(G1358="",G1358=0),"",MAX(G1358,IF(ISNUMBER('Нормы и нормо-часы'!L1359),ROUNDUP('Нормы и нормо-часы'!L1359/(1-$F$3),0),0)))</f>
        <v>1050</v>
      </c>
      <c r="J1358" s="10">
        <f t="shared" si="353"/>
        <v>0</v>
      </c>
      <c r="K1358" s="10">
        <f t="shared" si="354"/>
        <v>0</v>
      </c>
      <c r="L1358" s="8">
        <v>540</v>
      </c>
      <c r="M1358" s="8">
        <v>630</v>
      </c>
      <c r="N1358" s="10">
        <f t="shared" si="355"/>
        <v>0.4</v>
      </c>
      <c r="O1358" s="10">
        <f t="shared" si="356"/>
        <v>0.4</v>
      </c>
      <c r="P1358" s="8">
        <f t="shared" si="357"/>
        <v>360</v>
      </c>
      <c r="Q1358" s="8">
        <f t="shared" si="358"/>
        <v>420</v>
      </c>
      <c r="R1358" s="8"/>
      <c r="S1358" s="8"/>
      <c r="T1358" s="11" t="str">
        <f t="shared" si="359"/>
        <v/>
      </c>
      <c r="U1358" s="7" t="s">
        <v>4048</v>
      </c>
      <c r="V1358" s="7"/>
    </row>
    <row r="1359" spans="1:22" x14ac:dyDescent="0.25">
      <c r="A1359" s="5" t="s">
        <v>4049</v>
      </c>
      <c r="B1359" s="6"/>
      <c r="C1359" s="6"/>
      <c r="D1359" s="6"/>
      <c r="E1359" s="6"/>
      <c r="F1359" s="6"/>
      <c r="G1359" s="6"/>
      <c r="H1359" s="6"/>
      <c r="I1359" s="6"/>
      <c r="J1359" s="6"/>
      <c r="K1359" s="6"/>
      <c r="L1359" s="6"/>
      <c r="M1359" s="6"/>
      <c r="N1359" s="6"/>
      <c r="O1359" s="6"/>
      <c r="P1359" s="6"/>
      <c r="Q1359" s="6"/>
      <c r="R1359" s="6"/>
      <c r="S1359" s="6"/>
      <c r="T1359" s="6"/>
      <c r="U1359" s="6"/>
      <c r="V1359" s="6"/>
    </row>
    <row r="1360" spans="1:22" x14ac:dyDescent="0.25">
      <c r="A1360" s="7" t="s">
        <v>4050</v>
      </c>
      <c r="B1360" s="7" t="s">
        <v>4051</v>
      </c>
      <c r="C1360" s="7" t="s">
        <v>50</v>
      </c>
      <c r="D1360" s="7"/>
      <c r="E1360" s="7" t="s">
        <v>392</v>
      </c>
      <c r="F1360" s="8">
        <v>110</v>
      </c>
      <c r="G1360" s="8">
        <v>130</v>
      </c>
      <c r="H1360" s="9">
        <f>IF(OR(F1360="",F1360=0),"",MAX(F1360,IF(ISNUMBER('Нормы и нормо-часы'!K1361),ROUNDUP('Нормы и нормо-часы'!K1361/(1-$F$3),0),0)))</f>
        <v>110</v>
      </c>
      <c r="I1360" s="9">
        <f>IF(OR(G1360="",G1360=0),"",MAX(G1360,IF(ISNUMBER('Нормы и нормо-часы'!L1361),ROUNDUP('Нормы и нормо-часы'!L1361/(1-$F$3),0),0)))</f>
        <v>130</v>
      </c>
      <c r="J1360" s="10">
        <f t="shared" ref="J1360:J1407" si="360">IF(OR(F1360="",F1360=0),"",H1360/F1360-1)</f>
        <v>0</v>
      </c>
      <c r="K1360" s="10">
        <f t="shared" ref="K1360:K1407" si="361">IF(OR(G1360="",G1360=0),"",I1360/G1360-1)</f>
        <v>0</v>
      </c>
      <c r="L1360" s="8">
        <v>65</v>
      </c>
      <c r="M1360" s="8">
        <v>80</v>
      </c>
      <c r="N1360" s="10">
        <f t="shared" ref="N1360:N1407" si="362">IF(OR(H1360="",H1360=0),"",(H1360-L1360)/H1360)</f>
        <v>0.40909090909090912</v>
      </c>
      <c r="O1360" s="10">
        <f t="shared" ref="O1360:O1407" si="363">IF(OR(I1360="",I1360=0),"",(I1360-M1360)/I1360)</f>
        <v>0.38461538461538464</v>
      </c>
      <c r="P1360" s="8">
        <f t="shared" ref="P1360:P1407" si="364">IF(H1360="","",H1360-L1360)</f>
        <v>45</v>
      </c>
      <c r="Q1360" s="8">
        <f t="shared" ref="Q1360:Q1407" si="365">IF(I1360="","",I1360-M1360)</f>
        <v>50</v>
      </c>
      <c r="R1360" s="8">
        <v>91.6</v>
      </c>
      <c r="S1360" s="8">
        <v>123.66</v>
      </c>
      <c r="T1360" s="11">
        <f t="shared" ref="T1360:T1407" si="366">IF(OR(S1360="",F1360="",F1360=0),"",S1360/F1360)</f>
        <v>1.1241818181818182</v>
      </c>
      <c r="U1360" s="7" t="s">
        <v>4052</v>
      </c>
      <c r="V1360" s="7" t="s">
        <v>4053</v>
      </c>
    </row>
    <row r="1361" spans="1:22" x14ac:dyDescent="0.25">
      <c r="A1361" s="7" t="s">
        <v>4054</v>
      </c>
      <c r="B1361" s="7" t="s">
        <v>4055</v>
      </c>
      <c r="C1361" s="7" t="s">
        <v>50</v>
      </c>
      <c r="D1361" s="7"/>
      <c r="E1361" s="7" t="s">
        <v>392</v>
      </c>
      <c r="F1361" s="8">
        <v>60</v>
      </c>
      <c r="G1361" s="8">
        <v>70</v>
      </c>
      <c r="H1361" s="9">
        <f>IF(OR(F1361="",F1361=0),"",MAX(F1361,IF(ISNUMBER('Нормы и нормо-часы'!K1362),ROUNDUP('Нормы и нормо-часы'!K1362/(1-$F$3),0),0)))</f>
        <v>60</v>
      </c>
      <c r="I1361" s="9">
        <f>IF(OR(G1361="",G1361=0),"",MAX(G1361,IF(ISNUMBER('Нормы и нормо-часы'!L1362),ROUNDUP('Нормы и нормо-часы'!L1362/(1-$F$3),0),0)))</f>
        <v>70</v>
      </c>
      <c r="J1361" s="10">
        <f t="shared" si="360"/>
        <v>0</v>
      </c>
      <c r="K1361" s="10">
        <f t="shared" si="361"/>
        <v>0</v>
      </c>
      <c r="L1361" s="8">
        <v>35</v>
      </c>
      <c r="M1361" s="8">
        <v>42</v>
      </c>
      <c r="N1361" s="10">
        <f t="shared" si="362"/>
        <v>0.41666666666666669</v>
      </c>
      <c r="O1361" s="10">
        <f t="shared" si="363"/>
        <v>0.4</v>
      </c>
      <c r="P1361" s="8">
        <f t="shared" si="364"/>
        <v>25</v>
      </c>
      <c r="Q1361" s="8">
        <f t="shared" si="365"/>
        <v>28</v>
      </c>
      <c r="R1361" s="8">
        <v>65.12</v>
      </c>
      <c r="S1361" s="8">
        <v>87.91</v>
      </c>
      <c r="T1361" s="11">
        <f t="shared" si="366"/>
        <v>1.4651666666666665</v>
      </c>
      <c r="U1361" s="7" t="s">
        <v>4056</v>
      </c>
      <c r="V1361" s="7"/>
    </row>
    <row r="1362" spans="1:22" x14ac:dyDescent="0.25">
      <c r="A1362" s="7" t="s">
        <v>4057</v>
      </c>
      <c r="B1362" s="7" t="s">
        <v>4058</v>
      </c>
      <c r="C1362" s="7" t="s">
        <v>50</v>
      </c>
      <c r="D1362" s="7"/>
      <c r="E1362" s="7" t="s">
        <v>392</v>
      </c>
      <c r="F1362" s="8">
        <v>170</v>
      </c>
      <c r="G1362" s="8">
        <v>200</v>
      </c>
      <c r="H1362" s="9">
        <f>IF(OR(F1362="",F1362=0),"",MAX(F1362,IF(ISNUMBER('Нормы и нормо-часы'!K1363),ROUNDUP('Нормы и нормо-часы'!K1363/(1-$F$3),0),0)))</f>
        <v>170</v>
      </c>
      <c r="I1362" s="9">
        <f>IF(OR(G1362="",G1362=0),"",MAX(G1362,IF(ISNUMBER('Нормы и нормо-часы'!L1363),ROUNDUP('Нормы и нормо-часы'!L1363/(1-$F$3),0),0)))</f>
        <v>200</v>
      </c>
      <c r="J1362" s="10">
        <f t="shared" si="360"/>
        <v>0</v>
      </c>
      <c r="K1362" s="10">
        <f t="shared" si="361"/>
        <v>0</v>
      </c>
      <c r="L1362" s="8">
        <v>100</v>
      </c>
      <c r="M1362" s="8">
        <v>120</v>
      </c>
      <c r="N1362" s="10">
        <f t="shared" si="362"/>
        <v>0.41176470588235292</v>
      </c>
      <c r="O1362" s="10">
        <f t="shared" si="363"/>
        <v>0.4</v>
      </c>
      <c r="P1362" s="8">
        <f t="shared" si="364"/>
        <v>70</v>
      </c>
      <c r="Q1362" s="8">
        <f t="shared" si="365"/>
        <v>80</v>
      </c>
      <c r="R1362" s="8">
        <v>126.63</v>
      </c>
      <c r="S1362" s="8">
        <v>170.95</v>
      </c>
      <c r="T1362" s="11">
        <f t="shared" si="366"/>
        <v>1.0055882352941177</v>
      </c>
      <c r="U1362" s="7" t="s">
        <v>4059</v>
      </c>
      <c r="V1362" s="7"/>
    </row>
    <row r="1363" spans="1:22" x14ac:dyDescent="0.25">
      <c r="A1363" s="7" t="s">
        <v>4060</v>
      </c>
      <c r="B1363" s="7" t="s">
        <v>4061</v>
      </c>
      <c r="C1363" s="7" t="s">
        <v>50</v>
      </c>
      <c r="D1363" s="7"/>
      <c r="E1363" s="7" t="s">
        <v>392</v>
      </c>
      <c r="F1363" s="8">
        <v>75</v>
      </c>
      <c r="G1363" s="8">
        <v>90</v>
      </c>
      <c r="H1363" s="9">
        <f>IF(OR(F1363="",F1363=0),"",MAX(F1363,IF(ISNUMBER('Нормы и нормо-часы'!K1364),ROUNDUP('Нормы и нормо-часы'!K1364/(1-$F$3),0),0)))</f>
        <v>75</v>
      </c>
      <c r="I1363" s="9">
        <f>IF(OR(G1363="",G1363=0),"",MAX(G1363,IF(ISNUMBER('Нормы и нормо-часы'!L1364),ROUNDUP('Нормы и нормо-часы'!L1364/(1-$F$3),0),0)))</f>
        <v>90</v>
      </c>
      <c r="J1363" s="10">
        <f t="shared" si="360"/>
        <v>0</v>
      </c>
      <c r="K1363" s="10">
        <f t="shared" si="361"/>
        <v>0</v>
      </c>
      <c r="L1363" s="8">
        <v>45</v>
      </c>
      <c r="M1363" s="8">
        <v>55</v>
      </c>
      <c r="N1363" s="10">
        <f t="shared" si="362"/>
        <v>0.4</v>
      </c>
      <c r="O1363" s="10">
        <f t="shared" si="363"/>
        <v>0.3888888888888889</v>
      </c>
      <c r="P1363" s="8">
        <f t="shared" si="364"/>
        <v>30</v>
      </c>
      <c r="Q1363" s="8">
        <f t="shared" si="365"/>
        <v>35</v>
      </c>
      <c r="R1363" s="8">
        <v>76.760000000000005</v>
      </c>
      <c r="S1363" s="8">
        <v>103.63</v>
      </c>
      <c r="T1363" s="11">
        <f t="shared" si="366"/>
        <v>1.3817333333333333</v>
      </c>
      <c r="U1363" s="7" t="s">
        <v>4062</v>
      </c>
      <c r="V1363" s="7"/>
    </row>
    <row r="1364" spans="1:22" x14ac:dyDescent="0.25">
      <c r="A1364" s="7" t="s">
        <v>4063</v>
      </c>
      <c r="B1364" s="7" t="s">
        <v>4064</v>
      </c>
      <c r="C1364" s="7" t="s">
        <v>50</v>
      </c>
      <c r="D1364" s="7"/>
      <c r="E1364" s="7" t="s">
        <v>392</v>
      </c>
      <c r="F1364" s="8">
        <v>260</v>
      </c>
      <c r="G1364" s="8">
        <v>310</v>
      </c>
      <c r="H1364" s="9">
        <f>IF(OR(F1364="",F1364=0),"",MAX(F1364,IF(ISNUMBER('Нормы и нормо-часы'!K1365),ROUNDUP('Нормы и нормо-часы'!K1365/(1-$F$3),0),0)))</f>
        <v>260</v>
      </c>
      <c r="I1364" s="9">
        <f>IF(OR(G1364="",G1364=0),"",MAX(G1364,IF(ISNUMBER('Нормы и нормо-часы'!L1365),ROUNDUP('Нормы и нормо-часы'!L1365/(1-$F$3),0),0)))</f>
        <v>310</v>
      </c>
      <c r="J1364" s="10">
        <f t="shared" si="360"/>
        <v>0</v>
      </c>
      <c r="K1364" s="10">
        <f t="shared" si="361"/>
        <v>0</v>
      </c>
      <c r="L1364" s="8">
        <v>160</v>
      </c>
      <c r="M1364" s="8">
        <v>190</v>
      </c>
      <c r="N1364" s="10">
        <f t="shared" si="362"/>
        <v>0.38461538461538464</v>
      </c>
      <c r="O1364" s="10">
        <f t="shared" si="363"/>
        <v>0.38709677419354838</v>
      </c>
      <c r="P1364" s="8">
        <f t="shared" si="364"/>
        <v>100</v>
      </c>
      <c r="Q1364" s="8">
        <f t="shared" si="365"/>
        <v>120</v>
      </c>
      <c r="R1364" s="8">
        <v>166.64</v>
      </c>
      <c r="S1364" s="8">
        <v>224.96</v>
      </c>
      <c r="T1364" s="11">
        <f t="shared" si="366"/>
        <v>0.86523076923076925</v>
      </c>
      <c r="U1364" s="7" t="s">
        <v>4065</v>
      </c>
      <c r="V1364" s="7"/>
    </row>
    <row r="1365" spans="1:22" x14ac:dyDescent="0.25">
      <c r="A1365" s="7" t="s">
        <v>4066</v>
      </c>
      <c r="B1365" s="7" t="s">
        <v>4067</v>
      </c>
      <c r="C1365" s="7" t="s">
        <v>50</v>
      </c>
      <c r="D1365" s="7"/>
      <c r="E1365" s="7" t="s">
        <v>392</v>
      </c>
      <c r="F1365" s="8">
        <v>520</v>
      </c>
      <c r="G1365" s="8">
        <v>620</v>
      </c>
      <c r="H1365" s="9">
        <f>IF(OR(F1365="",F1365=0),"",MAX(F1365,IF(ISNUMBER('Нормы и нормо-часы'!K1366),ROUNDUP('Нормы и нормо-часы'!K1366/(1-$F$3),0),0)))</f>
        <v>520</v>
      </c>
      <c r="I1365" s="9">
        <f>IF(OR(G1365="",G1365=0),"",MAX(G1365,IF(ISNUMBER('Нормы и нормо-часы'!L1366),ROUNDUP('Нормы и нормо-часы'!L1366/(1-$F$3),0),0)))</f>
        <v>620</v>
      </c>
      <c r="J1365" s="10">
        <f t="shared" si="360"/>
        <v>0</v>
      </c>
      <c r="K1365" s="10">
        <f t="shared" si="361"/>
        <v>0</v>
      </c>
      <c r="L1365" s="8">
        <v>320</v>
      </c>
      <c r="M1365" s="8">
        <v>380</v>
      </c>
      <c r="N1365" s="10">
        <f t="shared" si="362"/>
        <v>0.38461538461538464</v>
      </c>
      <c r="O1365" s="10">
        <f t="shared" si="363"/>
        <v>0.38709677419354838</v>
      </c>
      <c r="P1365" s="8">
        <f t="shared" si="364"/>
        <v>200</v>
      </c>
      <c r="Q1365" s="8">
        <f t="shared" si="365"/>
        <v>240</v>
      </c>
      <c r="R1365" s="8">
        <v>218.56</v>
      </c>
      <c r="S1365" s="8">
        <v>295.06</v>
      </c>
      <c r="T1365" s="11">
        <f t="shared" si="366"/>
        <v>0.56742307692307692</v>
      </c>
      <c r="U1365" s="7" t="s">
        <v>4068</v>
      </c>
      <c r="V1365" s="7" t="s">
        <v>4069</v>
      </c>
    </row>
    <row r="1366" spans="1:22" x14ac:dyDescent="0.25">
      <c r="A1366" s="7" t="s">
        <v>4070</v>
      </c>
      <c r="B1366" s="7" t="s">
        <v>4071</v>
      </c>
      <c r="C1366" s="7" t="s">
        <v>50</v>
      </c>
      <c r="D1366" s="7"/>
      <c r="E1366" s="7" t="s">
        <v>392</v>
      </c>
      <c r="F1366" s="8">
        <v>180</v>
      </c>
      <c r="G1366" s="8">
        <v>210</v>
      </c>
      <c r="H1366" s="9">
        <f>IF(OR(F1366="",F1366=0),"",MAX(F1366,IF(ISNUMBER('Нормы и нормо-часы'!K1367),ROUNDUP('Нормы и нормо-часы'!K1367/(1-$F$3),0),0)))</f>
        <v>180</v>
      </c>
      <c r="I1366" s="9">
        <f>IF(OR(G1366="",G1366=0),"",MAX(G1366,IF(ISNUMBER('Нормы и нормо-часы'!L1367),ROUNDUP('Нормы и нормо-часы'!L1367/(1-$F$3),0),0)))</f>
        <v>210</v>
      </c>
      <c r="J1366" s="10">
        <f t="shared" si="360"/>
        <v>0</v>
      </c>
      <c r="K1366" s="10">
        <f t="shared" si="361"/>
        <v>0</v>
      </c>
      <c r="L1366" s="8">
        <v>110</v>
      </c>
      <c r="M1366" s="8">
        <v>130</v>
      </c>
      <c r="N1366" s="10">
        <f t="shared" si="362"/>
        <v>0.3888888888888889</v>
      </c>
      <c r="O1366" s="10">
        <f t="shared" si="363"/>
        <v>0.38095238095238093</v>
      </c>
      <c r="P1366" s="8">
        <f t="shared" si="364"/>
        <v>70</v>
      </c>
      <c r="Q1366" s="8">
        <f t="shared" si="365"/>
        <v>80</v>
      </c>
      <c r="R1366" s="8">
        <v>141.75</v>
      </c>
      <c r="S1366" s="8">
        <v>191.36</v>
      </c>
      <c r="T1366" s="11">
        <f t="shared" si="366"/>
        <v>1.0631111111111111</v>
      </c>
      <c r="U1366" s="7" t="s">
        <v>4072</v>
      </c>
      <c r="V1366" s="7"/>
    </row>
    <row r="1367" spans="1:22" x14ac:dyDescent="0.25">
      <c r="A1367" s="7" t="s">
        <v>4073</v>
      </c>
      <c r="B1367" s="7" t="s">
        <v>4074</v>
      </c>
      <c r="C1367" s="7" t="s">
        <v>50</v>
      </c>
      <c r="D1367" s="7"/>
      <c r="E1367" s="7" t="s">
        <v>392</v>
      </c>
      <c r="F1367" s="8">
        <v>110</v>
      </c>
      <c r="G1367" s="8">
        <v>125</v>
      </c>
      <c r="H1367" s="9">
        <f>IF(OR(F1367="",F1367=0),"",MAX(F1367,IF(ISNUMBER('Нормы и нормо-часы'!K1368),ROUNDUP('Нормы и нормо-часы'!K1368/(1-$F$3),0),0)))</f>
        <v>110</v>
      </c>
      <c r="I1367" s="9">
        <f>IF(OR(G1367="",G1367=0),"",MAX(G1367,IF(ISNUMBER('Нормы и нормо-часы'!L1368),ROUNDUP('Нормы и нормо-часы'!L1368/(1-$F$3),0),0)))</f>
        <v>125</v>
      </c>
      <c r="J1367" s="10">
        <f t="shared" si="360"/>
        <v>0</v>
      </c>
      <c r="K1367" s="10">
        <f t="shared" si="361"/>
        <v>0</v>
      </c>
      <c r="L1367" s="8">
        <v>65</v>
      </c>
      <c r="M1367" s="8">
        <v>75</v>
      </c>
      <c r="N1367" s="10">
        <f t="shared" si="362"/>
        <v>0.40909090909090912</v>
      </c>
      <c r="O1367" s="10">
        <f t="shared" si="363"/>
        <v>0.4</v>
      </c>
      <c r="P1367" s="8">
        <f t="shared" si="364"/>
        <v>45</v>
      </c>
      <c r="Q1367" s="8">
        <f t="shared" si="365"/>
        <v>50</v>
      </c>
      <c r="R1367" s="8">
        <v>135.58000000000001</v>
      </c>
      <c r="S1367" s="8">
        <v>183.03</v>
      </c>
      <c r="T1367" s="11">
        <f t="shared" si="366"/>
        <v>1.663909090909091</v>
      </c>
      <c r="U1367" s="7" t="s">
        <v>4075</v>
      </c>
      <c r="V1367" s="7" t="s">
        <v>4076</v>
      </c>
    </row>
    <row r="1368" spans="1:22" x14ac:dyDescent="0.25">
      <c r="A1368" s="7" t="s">
        <v>4077</v>
      </c>
      <c r="B1368" s="7" t="s">
        <v>4078</v>
      </c>
      <c r="C1368" s="7" t="s">
        <v>50</v>
      </c>
      <c r="D1368" s="7"/>
      <c r="E1368" s="7" t="s">
        <v>392</v>
      </c>
      <c r="F1368" s="8">
        <v>900</v>
      </c>
      <c r="G1368" s="8">
        <v>1100</v>
      </c>
      <c r="H1368" s="9">
        <f>IF(OR(F1368="",F1368=0),"",MAX(F1368,IF(ISNUMBER('Нормы и нормо-часы'!K1369),ROUNDUP('Нормы и нормо-часы'!K1369/(1-$F$3),0),0)))</f>
        <v>900</v>
      </c>
      <c r="I1368" s="9">
        <f>IF(OR(G1368="",G1368=0),"",MAX(G1368,IF(ISNUMBER('Нормы и нормо-часы'!L1369),ROUNDUP('Нормы и нормо-часы'!L1369/(1-$F$3),0),0)))</f>
        <v>1100</v>
      </c>
      <c r="J1368" s="10">
        <f t="shared" si="360"/>
        <v>0</v>
      </c>
      <c r="K1368" s="10">
        <f t="shared" si="361"/>
        <v>0</v>
      </c>
      <c r="L1368" s="8">
        <v>560</v>
      </c>
      <c r="M1368" s="8">
        <v>680</v>
      </c>
      <c r="N1368" s="10">
        <f t="shared" si="362"/>
        <v>0.37777777777777777</v>
      </c>
      <c r="O1368" s="10">
        <f t="shared" si="363"/>
        <v>0.38181818181818183</v>
      </c>
      <c r="P1368" s="8">
        <f t="shared" si="364"/>
        <v>340</v>
      </c>
      <c r="Q1368" s="8">
        <f t="shared" si="365"/>
        <v>420</v>
      </c>
      <c r="R1368" s="8">
        <v>292.35000000000002</v>
      </c>
      <c r="S1368" s="8">
        <v>394.67</v>
      </c>
      <c r="T1368" s="11">
        <f t="shared" si="366"/>
        <v>0.43852222222222226</v>
      </c>
      <c r="U1368" s="7" t="s">
        <v>4079</v>
      </c>
      <c r="V1368" s="7" t="s">
        <v>4080</v>
      </c>
    </row>
    <row r="1369" spans="1:22" x14ac:dyDescent="0.25">
      <c r="A1369" s="7" t="s">
        <v>4081</v>
      </c>
      <c r="B1369" s="7" t="s">
        <v>4082</v>
      </c>
      <c r="C1369" s="7" t="s">
        <v>50</v>
      </c>
      <c r="D1369" s="7"/>
      <c r="E1369" s="7" t="s">
        <v>392</v>
      </c>
      <c r="F1369" s="8">
        <v>260</v>
      </c>
      <c r="G1369" s="8">
        <v>310</v>
      </c>
      <c r="H1369" s="9">
        <f>IF(OR(F1369="",F1369=0),"",MAX(F1369,IF(ISNUMBER('Нормы и нормо-часы'!K1370),ROUNDUP('Нормы и нормо-часы'!K1370/(1-$F$3),0),0)))</f>
        <v>260</v>
      </c>
      <c r="I1369" s="9">
        <f>IF(OR(G1369="",G1369=0),"",MAX(G1369,IF(ISNUMBER('Нормы и нормо-часы'!L1370),ROUNDUP('Нормы и нормо-часы'!L1370/(1-$F$3),0),0)))</f>
        <v>310</v>
      </c>
      <c r="J1369" s="10">
        <f t="shared" si="360"/>
        <v>0</v>
      </c>
      <c r="K1369" s="10">
        <f t="shared" si="361"/>
        <v>0</v>
      </c>
      <c r="L1369" s="8">
        <v>160</v>
      </c>
      <c r="M1369" s="8">
        <v>190</v>
      </c>
      <c r="N1369" s="10">
        <f t="shared" si="362"/>
        <v>0.38461538461538464</v>
      </c>
      <c r="O1369" s="10">
        <f t="shared" si="363"/>
        <v>0.38709677419354838</v>
      </c>
      <c r="P1369" s="8">
        <f t="shared" si="364"/>
        <v>100</v>
      </c>
      <c r="Q1369" s="8">
        <f t="shared" si="365"/>
        <v>120</v>
      </c>
      <c r="R1369" s="8">
        <v>183.21</v>
      </c>
      <c r="S1369" s="8">
        <v>247.33</v>
      </c>
      <c r="T1369" s="11">
        <f t="shared" si="366"/>
        <v>0.95126923076923087</v>
      </c>
      <c r="U1369" s="7" t="s">
        <v>4083</v>
      </c>
      <c r="V1369" s="7" t="s">
        <v>4084</v>
      </c>
    </row>
    <row r="1370" spans="1:22" x14ac:dyDescent="0.25">
      <c r="A1370" s="7" t="s">
        <v>4085</v>
      </c>
      <c r="B1370" s="7" t="s">
        <v>4086</v>
      </c>
      <c r="C1370" s="7" t="s">
        <v>50</v>
      </c>
      <c r="D1370" s="7"/>
      <c r="E1370" s="7" t="s">
        <v>392</v>
      </c>
      <c r="F1370" s="8">
        <v>1300</v>
      </c>
      <c r="G1370" s="8">
        <v>1550</v>
      </c>
      <c r="H1370" s="9">
        <f>IF(OR(F1370="",F1370=0),"",MAX(F1370,IF(ISNUMBER('Нормы и нормо-часы'!K1371),ROUNDUP('Нормы и нормо-часы'!K1371/(1-$F$3),0),0)))</f>
        <v>1300</v>
      </c>
      <c r="I1370" s="9">
        <f>IF(OR(G1370="",G1370=0),"",MAX(G1370,IF(ISNUMBER('Нормы и нормо-часы'!L1371),ROUNDUP('Нормы и нормо-часы'!L1371/(1-$F$3),0),0)))</f>
        <v>1550</v>
      </c>
      <c r="J1370" s="10">
        <f t="shared" si="360"/>
        <v>0</v>
      </c>
      <c r="K1370" s="10">
        <f t="shared" si="361"/>
        <v>0</v>
      </c>
      <c r="L1370" s="8">
        <v>800</v>
      </c>
      <c r="M1370" s="8">
        <v>950</v>
      </c>
      <c r="N1370" s="10">
        <f t="shared" si="362"/>
        <v>0.38461538461538464</v>
      </c>
      <c r="O1370" s="10">
        <f t="shared" si="363"/>
        <v>0.38709677419354838</v>
      </c>
      <c r="P1370" s="8">
        <f t="shared" si="364"/>
        <v>500</v>
      </c>
      <c r="Q1370" s="8">
        <f t="shared" si="365"/>
        <v>600</v>
      </c>
      <c r="R1370" s="8">
        <v>449.13</v>
      </c>
      <c r="S1370" s="8">
        <v>606.33000000000004</v>
      </c>
      <c r="T1370" s="11">
        <f t="shared" si="366"/>
        <v>0.46640769230769236</v>
      </c>
      <c r="U1370" s="7" t="s">
        <v>4087</v>
      </c>
      <c r="V1370" s="7" t="s">
        <v>4088</v>
      </c>
    </row>
    <row r="1371" spans="1:22" x14ac:dyDescent="0.25">
      <c r="A1371" s="7" t="s">
        <v>4089</v>
      </c>
      <c r="B1371" s="7" t="s">
        <v>4090</v>
      </c>
      <c r="C1371" s="7" t="s">
        <v>50</v>
      </c>
      <c r="D1371" s="7"/>
      <c r="E1371" s="7" t="s">
        <v>392</v>
      </c>
      <c r="F1371" s="8">
        <v>130</v>
      </c>
      <c r="G1371" s="8">
        <v>150</v>
      </c>
      <c r="H1371" s="9">
        <f>IF(OR(F1371="",F1371=0),"",MAX(F1371,IF(ISNUMBER('Нормы и нормо-часы'!K1372),ROUNDUP('Нормы и нормо-часы'!K1372/(1-$F$3),0),0)))</f>
        <v>130</v>
      </c>
      <c r="I1371" s="9">
        <f>IF(OR(G1371="",G1371=0),"",MAX(G1371,IF(ISNUMBER('Нормы и нормо-часы'!L1372),ROUNDUP('Нормы и нормо-часы'!L1372/(1-$F$3),0),0)))</f>
        <v>150</v>
      </c>
      <c r="J1371" s="10">
        <f t="shared" si="360"/>
        <v>0</v>
      </c>
      <c r="K1371" s="10">
        <f t="shared" si="361"/>
        <v>0</v>
      </c>
      <c r="L1371" s="8">
        <v>80</v>
      </c>
      <c r="M1371" s="8">
        <v>95</v>
      </c>
      <c r="N1371" s="10">
        <f t="shared" si="362"/>
        <v>0.38461538461538464</v>
      </c>
      <c r="O1371" s="10">
        <f t="shared" si="363"/>
        <v>0.36666666666666664</v>
      </c>
      <c r="P1371" s="8">
        <f t="shared" si="364"/>
        <v>50</v>
      </c>
      <c r="Q1371" s="8">
        <f t="shared" si="365"/>
        <v>55</v>
      </c>
      <c r="R1371" s="8">
        <v>142.81</v>
      </c>
      <c r="S1371" s="8">
        <v>192.79</v>
      </c>
      <c r="T1371" s="11">
        <f t="shared" si="366"/>
        <v>1.4829999999999999</v>
      </c>
      <c r="U1371" s="7" t="s">
        <v>4091</v>
      </c>
      <c r="V1371" s="7"/>
    </row>
    <row r="1372" spans="1:22" x14ac:dyDescent="0.25">
      <c r="A1372" s="7" t="s">
        <v>4092</v>
      </c>
      <c r="B1372" s="7" t="s">
        <v>4093</v>
      </c>
      <c r="C1372" s="7" t="s">
        <v>50</v>
      </c>
      <c r="D1372" s="7"/>
      <c r="E1372" s="7" t="s">
        <v>392</v>
      </c>
      <c r="F1372" s="8">
        <v>380</v>
      </c>
      <c r="G1372" s="8">
        <v>450</v>
      </c>
      <c r="H1372" s="9">
        <f>IF(OR(F1372="",F1372=0),"",MAX(F1372,IF(ISNUMBER('Нормы и нормо-часы'!K1373),ROUNDUP('Нормы и нормо-часы'!K1373/(1-$F$3),0),0)))</f>
        <v>380</v>
      </c>
      <c r="I1372" s="9">
        <f>IF(OR(G1372="",G1372=0),"",MAX(G1372,IF(ISNUMBER('Нормы и нормо-часы'!L1373),ROUNDUP('Нормы и нормо-часы'!L1373/(1-$F$3),0),0)))</f>
        <v>450</v>
      </c>
      <c r="J1372" s="10">
        <f t="shared" si="360"/>
        <v>0</v>
      </c>
      <c r="K1372" s="10">
        <f t="shared" si="361"/>
        <v>0</v>
      </c>
      <c r="L1372" s="8">
        <v>230</v>
      </c>
      <c r="M1372" s="8">
        <v>280</v>
      </c>
      <c r="N1372" s="10">
        <f t="shared" si="362"/>
        <v>0.39473684210526316</v>
      </c>
      <c r="O1372" s="10">
        <f t="shared" si="363"/>
        <v>0.37777777777777777</v>
      </c>
      <c r="P1372" s="8">
        <f t="shared" si="364"/>
        <v>150</v>
      </c>
      <c r="Q1372" s="8">
        <f t="shared" si="365"/>
        <v>170</v>
      </c>
      <c r="R1372" s="8">
        <v>183.21</v>
      </c>
      <c r="S1372" s="8">
        <v>247.33</v>
      </c>
      <c r="T1372" s="11">
        <f t="shared" si="366"/>
        <v>0.65086842105263165</v>
      </c>
      <c r="U1372" s="7" t="s">
        <v>4094</v>
      </c>
      <c r="V1372" s="7" t="s">
        <v>4095</v>
      </c>
    </row>
    <row r="1373" spans="1:22" x14ac:dyDescent="0.25">
      <c r="A1373" s="7" t="s">
        <v>4096</v>
      </c>
      <c r="B1373" s="7" t="s">
        <v>4097</v>
      </c>
      <c r="C1373" s="7" t="s">
        <v>50</v>
      </c>
      <c r="D1373" s="7"/>
      <c r="E1373" s="7" t="s">
        <v>392</v>
      </c>
      <c r="F1373" s="8">
        <v>420</v>
      </c>
      <c r="G1373" s="8">
        <v>500</v>
      </c>
      <c r="H1373" s="9">
        <f>IF(OR(F1373="",F1373=0),"",MAX(F1373,IF(ISNUMBER('Нормы и нормо-часы'!K1374),ROUNDUP('Нормы и нормо-часы'!K1374/(1-$F$3),0),0)))</f>
        <v>420</v>
      </c>
      <c r="I1373" s="9">
        <f>IF(OR(G1373="",G1373=0),"",MAX(G1373,IF(ISNUMBER('Нормы и нормо-часы'!L1374),ROUNDUP('Нормы и нормо-часы'!L1374/(1-$F$3),0),0)))</f>
        <v>500</v>
      </c>
      <c r="J1373" s="10">
        <f t="shared" si="360"/>
        <v>0</v>
      </c>
      <c r="K1373" s="10">
        <f t="shared" si="361"/>
        <v>0</v>
      </c>
      <c r="L1373" s="8">
        <v>260</v>
      </c>
      <c r="M1373" s="8">
        <v>310</v>
      </c>
      <c r="N1373" s="10">
        <f t="shared" si="362"/>
        <v>0.38095238095238093</v>
      </c>
      <c r="O1373" s="10">
        <f t="shared" si="363"/>
        <v>0.38</v>
      </c>
      <c r="P1373" s="8">
        <f t="shared" si="364"/>
        <v>160</v>
      </c>
      <c r="Q1373" s="8">
        <f t="shared" si="365"/>
        <v>190</v>
      </c>
      <c r="R1373" s="8">
        <v>289.55</v>
      </c>
      <c r="S1373" s="8">
        <v>390.89</v>
      </c>
      <c r="T1373" s="11">
        <f t="shared" si="366"/>
        <v>0.93069047619047618</v>
      </c>
      <c r="U1373" s="7" t="s">
        <v>4098</v>
      </c>
      <c r="V1373" s="7"/>
    </row>
    <row r="1374" spans="1:22" x14ac:dyDescent="0.25">
      <c r="A1374" s="7" t="s">
        <v>4099</v>
      </c>
      <c r="B1374" s="7" t="s">
        <v>4100</v>
      </c>
      <c r="C1374" s="7" t="s">
        <v>50</v>
      </c>
      <c r="D1374" s="7"/>
      <c r="E1374" s="7" t="s">
        <v>392</v>
      </c>
      <c r="F1374" s="8">
        <v>220</v>
      </c>
      <c r="G1374" s="8">
        <v>260</v>
      </c>
      <c r="H1374" s="9">
        <f>IF(OR(F1374="",F1374=0),"",MAX(F1374,IF(ISNUMBER('Нормы и нормо-часы'!K1375),ROUNDUP('Нормы и нормо-часы'!K1375/(1-$F$3),0),0)))</f>
        <v>220</v>
      </c>
      <c r="I1374" s="9">
        <f>IF(OR(G1374="",G1374=0),"",MAX(G1374,IF(ISNUMBER('Нормы и нормо-часы'!L1375),ROUNDUP('Нормы и нормо-часы'!L1375/(1-$F$3),0),0)))</f>
        <v>260</v>
      </c>
      <c r="J1374" s="10">
        <f t="shared" si="360"/>
        <v>0</v>
      </c>
      <c r="K1374" s="10">
        <f t="shared" si="361"/>
        <v>0</v>
      </c>
      <c r="L1374" s="8">
        <v>135</v>
      </c>
      <c r="M1374" s="8">
        <v>160</v>
      </c>
      <c r="N1374" s="10">
        <f t="shared" si="362"/>
        <v>0.38636363636363635</v>
      </c>
      <c r="O1374" s="10">
        <f t="shared" si="363"/>
        <v>0.38461538461538464</v>
      </c>
      <c r="P1374" s="8">
        <f t="shared" si="364"/>
        <v>85</v>
      </c>
      <c r="Q1374" s="8">
        <f t="shared" si="365"/>
        <v>100</v>
      </c>
      <c r="R1374" s="8">
        <v>237.37</v>
      </c>
      <c r="S1374" s="8">
        <v>320.45</v>
      </c>
      <c r="T1374" s="11">
        <f t="shared" si="366"/>
        <v>1.456590909090909</v>
      </c>
      <c r="U1374" s="7" t="s">
        <v>4101</v>
      </c>
      <c r="V1374" s="7"/>
    </row>
    <row r="1375" spans="1:22" x14ac:dyDescent="0.25">
      <c r="A1375" s="7" t="s">
        <v>4102</v>
      </c>
      <c r="B1375" s="7" t="s">
        <v>4103</v>
      </c>
      <c r="C1375" s="7" t="s">
        <v>50</v>
      </c>
      <c r="D1375" s="7"/>
      <c r="E1375" s="7" t="s">
        <v>392</v>
      </c>
      <c r="F1375" s="8">
        <v>280</v>
      </c>
      <c r="G1375" s="8">
        <v>330</v>
      </c>
      <c r="H1375" s="9">
        <f>IF(OR(F1375="",F1375=0),"",MAX(F1375,IF(ISNUMBER('Нормы и нормо-часы'!K1376),ROUNDUP('Нормы и нормо-часы'!K1376/(1-$F$3),0),0)))</f>
        <v>280</v>
      </c>
      <c r="I1375" s="9">
        <f>IF(OR(G1375="",G1375=0),"",MAX(G1375,IF(ISNUMBER('Нормы и нормо-часы'!L1376),ROUNDUP('Нормы и нормо-часы'!L1376/(1-$F$3),0),0)))</f>
        <v>330</v>
      </c>
      <c r="J1375" s="10">
        <f t="shared" si="360"/>
        <v>0</v>
      </c>
      <c r="K1375" s="10">
        <f t="shared" si="361"/>
        <v>0</v>
      </c>
      <c r="L1375" s="8">
        <v>170</v>
      </c>
      <c r="M1375" s="8">
        <v>200</v>
      </c>
      <c r="N1375" s="10">
        <f t="shared" si="362"/>
        <v>0.39285714285714285</v>
      </c>
      <c r="O1375" s="10">
        <f t="shared" si="363"/>
        <v>0.39393939393939392</v>
      </c>
      <c r="P1375" s="8">
        <f t="shared" si="364"/>
        <v>110</v>
      </c>
      <c r="Q1375" s="8">
        <f t="shared" si="365"/>
        <v>130</v>
      </c>
      <c r="R1375" s="8">
        <v>263.24</v>
      </c>
      <c r="S1375" s="8">
        <v>355.37</v>
      </c>
      <c r="T1375" s="11">
        <f t="shared" si="366"/>
        <v>1.2691785714285715</v>
      </c>
      <c r="U1375" s="7" t="s">
        <v>4104</v>
      </c>
      <c r="V1375" s="7"/>
    </row>
    <row r="1376" spans="1:22" x14ac:dyDescent="0.25">
      <c r="A1376" s="7" t="s">
        <v>4105</v>
      </c>
      <c r="B1376" s="7" t="s">
        <v>4106</v>
      </c>
      <c r="C1376" s="7" t="s">
        <v>177</v>
      </c>
      <c r="D1376" s="7"/>
      <c r="E1376" s="7" t="s">
        <v>392</v>
      </c>
      <c r="F1376" s="8">
        <v>550</v>
      </c>
      <c r="G1376" s="8">
        <v>650</v>
      </c>
      <c r="H1376" s="9">
        <f>IF(OR(F1376="",F1376=0),"",MAX(F1376,IF(ISNUMBER('Нормы и нормо-часы'!K1377),ROUNDUP('Нормы и нормо-часы'!K1377/(1-$F$3),0),0)))</f>
        <v>567</v>
      </c>
      <c r="I1376" s="9">
        <f>IF(OR(G1376="",G1376=0),"",MAX(G1376,IF(ISNUMBER('Нормы и нормо-часы'!L1377),ROUNDUP('Нормы и нормо-часы'!L1377/(1-$F$3),0),0)))</f>
        <v>680</v>
      </c>
      <c r="J1376" s="10">
        <f t="shared" si="360"/>
        <v>3.0909090909090997E-2</v>
      </c>
      <c r="K1376" s="10">
        <f t="shared" si="361"/>
        <v>4.6153846153846212E-2</v>
      </c>
      <c r="L1376" s="8">
        <v>340</v>
      </c>
      <c r="M1376" s="8">
        <v>400</v>
      </c>
      <c r="N1376" s="10">
        <f t="shared" si="362"/>
        <v>0.400352733686067</v>
      </c>
      <c r="O1376" s="10">
        <f t="shared" si="363"/>
        <v>0.41176470588235292</v>
      </c>
      <c r="P1376" s="8">
        <f t="shared" si="364"/>
        <v>227</v>
      </c>
      <c r="Q1376" s="8">
        <f t="shared" si="365"/>
        <v>280</v>
      </c>
      <c r="R1376" s="8">
        <v>309.42</v>
      </c>
      <c r="S1376" s="8">
        <v>417.72</v>
      </c>
      <c r="T1376" s="11">
        <f t="shared" si="366"/>
        <v>0.75949090909090911</v>
      </c>
      <c r="U1376" s="7" t="s">
        <v>4107</v>
      </c>
      <c r="V1376" s="7" t="s">
        <v>4108</v>
      </c>
    </row>
    <row r="1377" spans="1:22" x14ac:dyDescent="0.25">
      <c r="A1377" s="7" t="s">
        <v>4109</v>
      </c>
      <c r="B1377" s="7" t="s">
        <v>4110</v>
      </c>
      <c r="C1377" s="7" t="s">
        <v>177</v>
      </c>
      <c r="D1377" s="7"/>
      <c r="E1377" s="7" t="s">
        <v>392</v>
      </c>
      <c r="F1377" s="8">
        <v>130</v>
      </c>
      <c r="G1377" s="8">
        <v>150</v>
      </c>
      <c r="H1377" s="9">
        <f>IF(OR(F1377="",F1377=0),"",MAX(F1377,IF(ISNUMBER('Нормы и нормо-часы'!K1378),ROUNDUP('Нормы и нормо-часы'!K1378/(1-$F$3),0),0)))</f>
        <v>136</v>
      </c>
      <c r="I1377" s="9">
        <f>IF(OR(G1377="",G1377=0),"",MAX(G1377,IF(ISNUMBER('Нормы и нормо-часы'!L1378),ROUNDUP('Нормы и нормо-часы'!L1378/(1-$F$3),0),0)))</f>
        <v>163</v>
      </c>
      <c r="J1377" s="10">
        <f t="shared" si="360"/>
        <v>4.6153846153846212E-2</v>
      </c>
      <c r="K1377" s="10">
        <f t="shared" si="361"/>
        <v>8.666666666666667E-2</v>
      </c>
      <c r="L1377" s="8">
        <v>80</v>
      </c>
      <c r="M1377" s="8">
        <v>95</v>
      </c>
      <c r="N1377" s="10">
        <f t="shared" si="362"/>
        <v>0.41176470588235292</v>
      </c>
      <c r="O1377" s="10">
        <f t="shared" si="363"/>
        <v>0.41717791411042943</v>
      </c>
      <c r="P1377" s="8">
        <f t="shared" si="364"/>
        <v>56</v>
      </c>
      <c r="Q1377" s="8">
        <f t="shared" si="365"/>
        <v>68</v>
      </c>
      <c r="R1377" s="8">
        <v>163.30000000000001</v>
      </c>
      <c r="S1377" s="8">
        <v>220.46</v>
      </c>
      <c r="T1377" s="11">
        <f t="shared" si="366"/>
        <v>1.695846153846154</v>
      </c>
      <c r="U1377" s="7" t="s">
        <v>4111</v>
      </c>
      <c r="V1377" s="7"/>
    </row>
    <row r="1378" spans="1:22" x14ac:dyDescent="0.25">
      <c r="A1378" s="7" t="s">
        <v>4112</v>
      </c>
      <c r="B1378" s="7" t="s">
        <v>4113</v>
      </c>
      <c r="C1378" s="7" t="s">
        <v>177</v>
      </c>
      <c r="D1378" s="7"/>
      <c r="E1378" s="7" t="s">
        <v>392</v>
      </c>
      <c r="F1378" s="8">
        <v>60</v>
      </c>
      <c r="G1378" s="8">
        <v>70</v>
      </c>
      <c r="H1378" s="9">
        <f>IF(OR(F1378="",F1378=0),"",MAX(F1378,IF(ISNUMBER('Нормы и нормо-часы'!K1379),ROUNDUP('Нормы и нормо-часы'!K1379/(1-$F$3),0),0)))</f>
        <v>60</v>
      </c>
      <c r="I1378" s="9">
        <f>IF(OR(G1378="",G1378=0),"",MAX(G1378,IF(ISNUMBER('Нормы и нормо-часы'!L1379),ROUNDUP('Нормы и нормо-часы'!L1379/(1-$F$3),0),0)))</f>
        <v>70</v>
      </c>
      <c r="J1378" s="10">
        <f t="shared" si="360"/>
        <v>0</v>
      </c>
      <c r="K1378" s="10">
        <f t="shared" si="361"/>
        <v>0</v>
      </c>
      <c r="L1378" s="8">
        <v>35</v>
      </c>
      <c r="M1378" s="8">
        <v>42</v>
      </c>
      <c r="N1378" s="10">
        <f t="shared" si="362"/>
        <v>0.41666666666666669</v>
      </c>
      <c r="O1378" s="10">
        <f t="shared" si="363"/>
        <v>0.4</v>
      </c>
      <c r="P1378" s="8">
        <f t="shared" si="364"/>
        <v>25</v>
      </c>
      <c r="Q1378" s="8">
        <f t="shared" si="365"/>
        <v>28</v>
      </c>
      <c r="R1378" s="8">
        <v>129.97</v>
      </c>
      <c r="S1378" s="8">
        <v>175.46</v>
      </c>
      <c r="T1378" s="11">
        <f t="shared" si="366"/>
        <v>2.9243333333333337</v>
      </c>
      <c r="U1378" s="7" t="s">
        <v>4114</v>
      </c>
      <c r="V1378" s="7" t="s">
        <v>4115</v>
      </c>
    </row>
    <row r="1379" spans="1:22" x14ac:dyDescent="0.25">
      <c r="A1379" s="7" t="s">
        <v>4116</v>
      </c>
      <c r="B1379" s="7" t="s">
        <v>4117</v>
      </c>
      <c r="C1379" s="7" t="s">
        <v>177</v>
      </c>
      <c r="D1379" s="7"/>
      <c r="E1379" s="7" t="s">
        <v>392</v>
      </c>
      <c r="F1379" s="8">
        <v>220</v>
      </c>
      <c r="G1379" s="8">
        <v>260</v>
      </c>
      <c r="H1379" s="9">
        <f>IF(OR(F1379="",F1379=0),"",MAX(F1379,IF(ISNUMBER('Нормы и нормо-часы'!K1380),ROUNDUP('Нормы и нормо-часы'!K1380/(1-$F$3),0),0)))</f>
        <v>227</v>
      </c>
      <c r="I1379" s="9">
        <f>IF(OR(G1379="",G1379=0),"",MAX(G1379,IF(ISNUMBER('Нормы и нормо-часы'!L1380),ROUNDUP('Нормы и нормо-часы'!L1380/(1-$F$3),0),0)))</f>
        <v>272</v>
      </c>
      <c r="J1379" s="10">
        <f t="shared" si="360"/>
        <v>3.1818181818181746E-2</v>
      </c>
      <c r="K1379" s="10">
        <f t="shared" si="361"/>
        <v>4.6153846153846212E-2</v>
      </c>
      <c r="L1379" s="8">
        <v>135</v>
      </c>
      <c r="M1379" s="8">
        <v>160</v>
      </c>
      <c r="N1379" s="10">
        <f t="shared" si="362"/>
        <v>0.40528634361233479</v>
      </c>
      <c r="O1379" s="10">
        <f t="shared" si="363"/>
        <v>0.41176470588235292</v>
      </c>
      <c r="P1379" s="8">
        <f t="shared" si="364"/>
        <v>92</v>
      </c>
      <c r="Q1379" s="8">
        <f t="shared" si="365"/>
        <v>112</v>
      </c>
      <c r="R1379" s="8">
        <v>184.77</v>
      </c>
      <c r="S1379" s="8">
        <v>249.44</v>
      </c>
      <c r="T1379" s="11">
        <f t="shared" si="366"/>
        <v>1.1338181818181818</v>
      </c>
      <c r="U1379" s="7" t="s">
        <v>4118</v>
      </c>
      <c r="V1379" s="7"/>
    </row>
    <row r="1380" spans="1:22" x14ac:dyDescent="0.25">
      <c r="A1380" s="7" t="s">
        <v>4119</v>
      </c>
      <c r="B1380" s="7" t="s">
        <v>4120</v>
      </c>
      <c r="C1380" s="7" t="s">
        <v>177</v>
      </c>
      <c r="D1380" s="7"/>
      <c r="E1380" s="7" t="s">
        <v>392</v>
      </c>
      <c r="F1380" s="8">
        <v>80</v>
      </c>
      <c r="G1380" s="8">
        <v>95</v>
      </c>
      <c r="H1380" s="9">
        <f>IF(OR(F1380="",F1380=0),"",MAX(F1380,IF(ISNUMBER('Нормы и нормо-часы'!K1381),ROUNDUP('Нормы и нормо-часы'!K1381/(1-$F$3),0),0)))</f>
        <v>80</v>
      </c>
      <c r="I1380" s="9">
        <f>IF(OR(G1380="",G1380=0),"",MAX(G1380,IF(ISNUMBER('Нормы и нормо-часы'!L1381),ROUNDUP('Нормы и нормо-часы'!L1381/(1-$F$3),0),0)))</f>
        <v>95</v>
      </c>
      <c r="J1380" s="10">
        <f t="shared" si="360"/>
        <v>0</v>
      </c>
      <c r="K1380" s="10">
        <f t="shared" si="361"/>
        <v>0</v>
      </c>
      <c r="L1380" s="8">
        <v>50</v>
      </c>
      <c r="M1380" s="8">
        <v>58</v>
      </c>
      <c r="N1380" s="10">
        <f t="shared" si="362"/>
        <v>0.375</v>
      </c>
      <c r="O1380" s="10">
        <f t="shared" si="363"/>
        <v>0.38947368421052631</v>
      </c>
      <c r="P1380" s="8">
        <f t="shared" si="364"/>
        <v>30</v>
      </c>
      <c r="Q1380" s="8">
        <f t="shared" si="365"/>
        <v>37</v>
      </c>
      <c r="R1380" s="8">
        <v>139.11000000000001</v>
      </c>
      <c r="S1380" s="8">
        <v>187.8</v>
      </c>
      <c r="T1380" s="11">
        <f t="shared" si="366"/>
        <v>2.3475000000000001</v>
      </c>
      <c r="U1380" s="7" t="s">
        <v>4121</v>
      </c>
      <c r="V1380" s="7"/>
    </row>
    <row r="1381" spans="1:22" x14ac:dyDescent="0.25">
      <c r="A1381" s="7" t="s">
        <v>4122</v>
      </c>
      <c r="B1381" s="7" t="s">
        <v>4123</v>
      </c>
      <c r="C1381" s="7" t="s">
        <v>177</v>
      </c>
      <c r="D1381" s="7"/>
      <c r="E1381" s="7" t="s">
        <v>392</v>
      </c>
      <c r="F1381" s="8">
        <v>330</v>
      </c>
      <c r="G1381" s="8">
        <v>390</v>
      </c>
      <c r="H1381" s="9">
        <f>IF(OR(F1381="",F1381=0),"",MAX(F1381,IF(ISNUMBER('Нормы и нормо-часы'!K1382),ROUNDUP('Нормы и нормо-часы'!K1382/(1-$F$3),0),0)))</f>
        <v>340</v>
      </c>
      <c r="I1381" s="9">
        <f>IF(OR(G1381="",G1381=0),"",MAX(G1381,IF(ISNUMBER('Нормы и нормо-часы'!L1382),ROUNDUP('Нормы и нормо-часы'!L1382/(1-$F$3),0),0)))</f>
        <v>408</v>
      </c>
      <c r="J1381" s="10">
        <f t="shared" si="360"/>
        <v>3.0303030303030276E-2</v>
      </c>
      <c r="K1381" s="10">
        <f t="shared" si="361"/>
        <v>4.6153846153846212E-2</v>
      </c>
      <c r="L1381" s="8">
        <v>200</v>
      </c>
      <c r="M1381" s="8">
        <v>240</v>
      </c>
      <c r="N1381" s="10">
        <f t="shared" si="362"/>
        <v>0.41176470588235292</v>
      </c>
      <c r="O1381" s="10">
        <f t="shared" si="363"/>
        <v>0.41176470588235292</v>
      </c>
      <c r="P1381" s="8">
        <f t="shared" si="364"/>
        <v>140</v>
      </c>
      <c r="Q1381" s="8">
        <f t="shared" si="365"/>
        <v>168</v>
      </c>
      <c r="R1381" s="8">
        <v>205.33</v>
      </c>
      <c r="S1381" s="8">
        <v>277.2</v>
      </c>
      <c r="T1381" s="11">
        <f t="shared" si="366"/>
        <v>0.84</v>
      </c>
      <c r="U1381" s="7" t="s">
        <v>4118</v>
      </c>
      <c r="V1381" s="7"/>
    </row>
    <row r="1382" spans="1:22" x14ac:dyDescent="0.25">
      <c r="A1382" s="7" t="s">
        <v>4124</v>
      </c>
      <c r="B1382" s="7" t="s">
        <v>4125</v>
      </c>
      <c r="C1382" s="7" t="s">
        <v>177</v>
      </c>
      <c r="D1382" s="7"/>
      <c r="E1382" s="7" t="s">
        <v>392</v>
      </c>
      <c r="F1382" s="8">
        <v>250</v>
      </c>
      <c r="G1382" s="8">
        <v>300</v>
      </c>
      <c r="H1382" s="9">
        <f>IF(OR(F1382="",F1382=0),"",MAX(F1382,IF(ISNUMBER('Нормы и нормо-часы'!K1383),ROUNDUP('Нормы и нормо-часы'!K1383/(1-$F$3),0),0)))</f>
        <v>284</v>
      </c>
      <c r="I1382" s="9">
        <f>IF(OR(G1382="",G1382=0),"",MAX(G1382,IF(ISNUMBER('Нормы и нормо-часы'!L1383),ROUNDUP('Нормы и нормо-часы'!L1383/(1-$F$3),0),0)))</f>
        <v>340</v>
      </c>
      <c r="J1382" s="10">
        <f t="shared" si="360"/>
        <v>0.1359999999999999</v>
      </c>
      <c r="K1382" s="10">
        <f t="shared" si="361"/>
        <v>0.1333333333333333</v>
      </c>
      <c r="L1382" s="8">
        <v>155</v>
      </c>
      <c r="M1382" s="8">
        <v>185</v>
      </c>
      <c r="N1382" s="10">
        <f t="shared" si="362"/>
        <v>0.45422535211267606</v>
      </c>
      <c r="O1382" s="10">
        <f t="shared" si="363"/>
        <v>0.45588235294117646</v>
      </c>
      <c r="P1382" s="8">
        <f t="shared" si="364"/>
        <v>129</v>
      </c>
      <c r="Q1382" s="8">
        <f t="shared" si="365"/>
        <v>155</v>
      </c>
      <c r="R1382" s="8">
        <v>164.43</v>
      </c>
      <c r="S1382" s="8">
        <v>221.98</v>
      </c>
      <c r="T1382" s="11">
        <f t="shared" si="366"/>
        <v>0.88791999999999993</v>
      </c>
      <c r="U1382" s="7" t="s">
        <v>4126</v>
      </c>
      <c r="V1382" s="7"/>
    </row>
    <row r="1383" spans="1:22" x14ac:dyDescent="0.25">
      <c r="A1383" s="7" t="s">
        <v>4127</v>
      </c>
      <c r="B1383" s="7" t="s">
        <v>4128</v>
      </c>
      <c r="C1383" s="7" t="s">
        <v>177</v>
      </c>
      <c r="D1383" s="7"/>
      <c r="E1383" s="7" t="s">
        <v>392</v>
      </c>
      <c r="F1383" s="8">
        <v>450</v>
      </c>
      <c r="G1383" s="8">
        <v>530</v>
      </c>
      <c r="H1383" s="9">
        <f>IF(OR(F1383="",F1383=0),"",MAX(F1383,IF(ISNUMBER('Нормы и нормо-часы'!K1384),ROUNDUP('Нормы и нормо-часы'!K1384/(1-$F$3),0),0)))</f>
        <v>454</v>
      </c>
      <c r="I1383" s="9">
        <f>IF(OR(G1383="",G1383=0),"",MAX(G1383,IF(ISNUMBER('Нормы и нормо-часы'!L1384),ROUNDUP('Нормы и нормо-часы'!L1384/(1-$F$3),0),0)))</f>
        <v>544</v>
      </c>
      <c r="J1383" s="10">
        <f t="shared" si="360"/>
        <v>8.8888888888889461E-3</v>
      </c>
      <c r="K1383" s="10">
        <f t="shared" si="361"/>
        <v>2.6415094339622636E-2</v>
      </c>
      <c r="L1383" s="8">
        <v>280</v>
      </c>
      <c r="M1383" s="8">
        <v>330</v>
      </c>
      <c r="N1383" s="10">
        <f t="shared" si="362"/>
        <v>0.38325991189427311</v>
      </c>
      <c r="O1383" s="10">
        <f t="shared" si="363"/>
        <v>0.39338235294117646</v>
      </c>
      <c r="P1383" s="8">
        <f t="shared" si="364"/>
        <v>174</v>
      </c>
      <c r="Q1383" s="8">
        <f t="shared" si="365"/>
        <v>214</v>
      </c>
      <c r="R1383" s="8">
        <v>293.51</v>
      </c>
      <c r="S1383" s="8">
        <v>396.24</v>
      </c>
      <c r="T1383" s="11">
        <f t="shared" si="366"/>
        <v>0.88053333333333339</v>
      </c>
      <c r="U1383" s="7" t="s">
        <v>4129</v>
      </c>
      <c r="V1383" s="7" t="s">
        <v>4130</v>
      </c>
    </row>
    <row r="1384" spans="1:22" x14ac:dyDescent="0.25">
      <c r="A1384" s="7" t="s">
        <v>4131</v>
      </c>
      <c r="B1384" s="7" t="s">
        <v>4132</v>
      </c>
      <c r="C1384" s="7" t="s">
        <v>177</v>
      </c>
      <c r="D1384" s="7"/>
      <c r="E1384" s="7" t="s">
        <v>392</v>
      </c>
      <c r="F1384" s="8">
        <v>300</v>
      </c>
      <c r="G1384" s="8">
        <v>350</v>
      </c>
      <c r="H1384" s="9">
        <f>IF(OR(F1384="",F1384=0),"",MAX(F1384,IF(ISNUMBER('Нормы и нормо-часы'!K1385),ROUNDUP('Нормы и нормо-часы'!K1385/(1-$F$3),0),0)))</f>
        <v>300</v>
      </c>
      <c r="I1384" s="9">
        <f>IF(OR(G1384="",G1384=0),"",MAX(G1384,IF(ISNUMBER('Нормы и нормо-часы'!L1385),ROUNDUP('Нормы и нормо-часы'!L1385/(1-$F$3),0),0)))</f>
        <v>350</v>
      </c>
      <c r="J1384" s="10">
        <f t="shared" si="360"/>
        <v>0</v>
      </c>
      <c r="K1384" s="10">
        <f t="shared" si="361"/>
        <v>0</v>
      </c>
      <c r="L1384" s="8">
        <v>185</v>
      </c>
      <c r="M1384" s="8">
        <v>220</v>
      </c>
      <c r="N1384" s="10">
        <f t="shared" si="362"/>
        <v>0.38333333333333336</v>
      </c>
      <c r="O1384" s="10">
        <f t="shared" si="363"/>
        <v>0.37142857142857144</v>
      </c>
      <c r="P1384" s="8">
        <f t="shared" si="364"/>
        <v>115</v>
      </c>
      <c r="Q1384" s="8">
        <f t="shared" si="365"/>
        <v>130</v>
      </c>
      <c r="R1384" s="8">
        <v>247.96</v>
      </c>
      <c r="S1384" s="8">
        <v>334.75</v>
      </c>
      <c r="T1384" s="11">
        <f t="shared" si="366"/>
        <v>1.1158333333333332</v>
      </c>
      <c r="U1384" s="7" t="s">
        <v>4133</v>
      </c>
      <c r="V1384" s="7"/>
    </row>
    <row r="1385" spans="1:22" x14ac:dyDescent="0.25">
      <c r="A1385" s="7" t="s">
        <v>4134</v>
      </c>
      <c r="B1385" s="7" t="s">
        <v>4135</v>
      </c>
      <c r="C1385" s="7" t="s">
        <v>50</v>
      </c>
      <c r="D1385" s="7"/>
      <c r="E1385" s="7" t="s">
        <v>392</v>
      </c>
      <c r="F1385" s="8">
        <v>450</v>
      </c>
      <c r="G1385" s="8">
        <v>520</v>
      </c>
      <c r="H1385" s="9">
        <f>IF(OR(F1385="",F1385=0),"",MAX(F1385,IF(ISNUMBER('Нормы и нормо-часы'!K1386),ROUNDUP('Нормы и нормо-часы'!K1386/(1-$F$3),0),0)))</f>
        <v>450</v>
      </c>
      <c r="I1385" s="9">
        <f>IF(OR(G1385="",G1385=0),"",MAX(G1385,IF(ISNUMBER('Нормы и нормо-часы'!L1386),ROUNDUP('Нормы и нормо-часы'!L1386/(1-$F$3),0),0)))</f>
        <v>520</v>
      </c>
      <c r="J1385" s="10">
        <f t="shared" si="360"/>
        <v>0</v>
      </c>
      <c r="K1385" s="10">
        <f t="shared" si="361"/>
        <v>0</v>
      </c>
      <c r="L1385" s="8">
        <v>280</v>
      </c>
      <c r="M1385" s="8">
        <v>320</v>
      </c>
      <c r="N1385" s="10">
        <f t="shared" si="362"/>
        <v>0.37777777777777777</v>
      </c>
      <c r="O1385" s="10">
        <f t="shared" si="363"/>
        <v>0.38461538461538464</v>
      </c>
      <c r="P1385" s="8">
        <f t="shared" si="364"/>
        <v>170</v>
      </c>
      <c r="Q1385" s="8">
        <f t="shared" si="365"/>
        <v>200</v>
      </c>
      <c r="R1385" s="8">
        <v>239.09</v>
      </c>
      <c r="S1385" s="8">
        <v>322.77</v>
      </c>
      <c r="T1385" s="11">
        <f t="shared" si="366"/>
        <v>0.71726666666666661</v>
      </c>
      <c r="U1385" s="7" t="s">
        <v>4136</v>
      </c>
      <c r="V1385" s="7" t="s">
        <v>4137</v>
      </c>
    </row>
    <row r="1386" spans="1:22" x14ac:dyDescent="0.25">
      <c r="A1386" s="7" t="s">
        <v>4138</v>
      </c>
      <c r="B1386" s="7" t="s">
        <v>4139</v>
      </c>
      <c r="C1386" s="7" t="s">
        <v>50</v>
      </c>
      <c r="D1386" s="7"/>
      <c r="E1386" s="7" t="s">
        <v>392</v>
      </c>
      <c r="F1386" s="8">
        <v>500</v>
      </c>
      <c r="G1386" s="8">
        <v>600</v>
      </c>
      <c r="H1386" s="9">
        <f>IF(OR(F1386="",F1386=0),"",MAX(F1386,IF(ISNUMBER('Нормы и нормо-часы'!K1387),ROUNDUP('Нормы и нормо-часы'!K1387/(1-$F$3),0),0)))</f>
        <v>500</v>
      </c>
      <c r="I1386" s="9">
        <f>IF(OR(G1386="",G1386=0),"",MAX(G1386,IF(ISNUMBER('Нормы и нормо-часы'!L1387),ROUNDUP('Нормы и нормо-часы'!L1387/(1-$F$3),0),0)))</f>
        <v>600</v>
      </c>
      <c r="J1386" s="10">
        <f t="shared" si="360"/>
        <v>0</v>
      </c>
      <c r="K1386" s="10">
        <f t="shared" si="361"/>
        <v>0</v>
      </c>
      <c r="L1386" s="8">
        <v>310</v>
      </c>
      <c r="M1386" s="8">
        <v>370</v>
      </c>
      <c r="N1386" s="10">
        <f t="shared" si="362"/>
        <v>0.38</v>
      </c>
      <c r="O1386" s="10">
        <f t="shared" si="363"/>
        <v>0.38333333333333336</v>
      </c>
      <c r="P1386" s="8">
        <f t="shared" si="364"/>
        <v>190</v>
      </c>
      <c r="Q1386" s="8">
        <f t="shared" si="365"/>
        <v>230</v>
      </c>
      <c r="R1386" s="8">
        <v>343.66</v>
      </c>
      <c r="S1386" s="8">
        <v>463.94</v>
      </c>
      <c r="T1386" s="11">
        <f t="shared" si="366"/>
        <v>0.92788000000000004</v>
      </c>
      <c r="U1386" s="7" t="s">
        <v>4140</v>
      </c>
      <c r="V1386" s="7" t="s">
        <v>4141</v>
      </c>
    </row>
    <row r="1387" spans="1:22" x14ac:dyDescent="0.25">
      <c r="A1387" s="7" t="s">
        <v>4142</v>
      </c>
      <c r="B1387" s="7" t="s">
        <v>4143</v>
      </c>
      <c r="C1387" s="7" t="s">
        <v>50</v>
      </c>
      <c r="D1387" s="7"/>
      <c r="E1387" s="7" t="s">
        <v>392</v>
      </c>
      <c r="F1387" s="8">
        <v>700</v>
      </c>
      <c r="G1387" s="8">
        <v>850</v>
      </c>
      <c r="H1387" s="9">
        <f>IF(OR(F1387="",F1387=0),"",MAX(F1387,IF(ISNUMBER('Нормы и нормо-часы'!K1388),ROUNDUP('Нормы и нормо-часы'!K1388/(1-$F$3),0),0)))</f>
        <v>700</v>
      </c>
      <c r="I1387" s="9">
        <f>IF(OR(G1387="",G1387=0),"",MAX(G1387,IF(ISNUMBER('Нормы и нормо-часы'!L1388),ROUNDUP('Нормы и нормо-часы'!L1388/(1-$F$3),0),0)))</f>
        <v>850</v>
      </c>
      <c r="J1387" s="10">
        <f t="shared" si="360"/>
        <v>0</v>
      </c>
      <c r="K1387" s="10">
        <f t="shared" si="361"/>
        <v>0</v>
      </c>
      <c r="L1387" s="8">
        <v>430</v>
      </c>
      <c r="M1387" s="8">
        <v>520</v>
      </c>
      <c r="N1387" s="10">
        <f t="shared" si="362"/>
        <v>0.38571428571428573</v>
      </c>
      <c r="O1387" s="10">
        <f t="shared" si="363"/>
        <v>0.38823529411764707</v>
      </c>
      <c r="P1387" s="8">
        <f t="shared" si="364"/>
        <v>270</v>
      </c>
      <c r="Q1387" s="8">
        <f t="shared" si="365"/>
        <v>330</v>
      </c>
      <c r="R1387" s="8">
        <v>496.17</v>
      </c>
      <c r="S1387" s="8">
        <v>669.83</v>
      </c>
      <c r="T1387" s="11">
        <f t="shared" si="366"/>
        <v>0.95690000000000008</v>
      </c>
      <c r="U1387" s="7" t="s">
        <v>4144</v>
      </c>
      <c r="V1387" s="7"/>
    </row>
    <row r="1388" spans="1:22" x14ac:dyDescent="0.25">
      <c r="A1388" s="7" t="s">
        <v>4145</v>
      </c>
      <c r="B1388" s="7" t="s">
        <v>4146</v>
      </c>
      <c r="C1388" s="7" t="s">
        <v>177</v>
      </c>
      <c r="D1388" s="7"/>
      <c r="E1388" s="7" t="s">
        <v>392</v>
      </c>
      <c r="F1388" s="8">
        <v>150</v>
      </c>
      <c r="G1388" s="8">
        <v>180</v>
      </c>
      <c r="H1388" s="9">
        <f>IF(OR(F1388="",F1388=0),"",MAX(F1388,IF(ISNUMBER('Нормы и нормо-часы'!K1389),ROUNDUP('Нормы и нормо-часы'!K1389/(1-$F$3),0),0)))</f>
        <v>150</v>
      </c>
      <c r="I1388" s="9">
        <f>IF(OR(G1388="",G1388=0),"",MAX(G1388,IF(ISNUMBER('Нормы и нормо-часы'!L1389),ROUNDUP('Нормы и нормо-часы'!L1389/(1-$F$3),0),0)))</f>
        <v>180</v>
      </c>
      <c r="J1388" s="10">
        <f t="shared" si="360"/>
        <v>0</v>
      </c>
      <c r="K1388" s="10">
        <f t="shared" si="361"/>
        <v>0</v>
      </c>
      <c r="L1388" s="8">
        <v>90</v>
      </c>
      <c r="M1388" s="8">
        <v>110</v>
      </c>
      <c r="N1388" s="10">
        <f t="shared" si="362"/>
        <v>0.4</v>
      </c>
      <c r="O1388" s="10">
        <f t="shared" si="363"/>
        <v>0.3888888888888889</v>
      </c>
      <c r="P1388" s="8">
        <f t="shared" si="364"/>
        <v>60</v>
      </c>
      <c r="Q1388" s="8">
        <f t="shared" si="365"/>
        <v>70</v>
      </c>
      <c r="R1388" s="8">
        <v>161.52000000000001</v>
      </c>
      <c r="S1388" s="8">
        <v>218.05</v>
      </c>
      <c r="T1388" s="11">
        <f t="shared" si="366"/>
        <v>1.4536666666666667</v>
      </c>
      <c r="U1388" s="7" t="s">
        <v>4147</v>
      </c>
      <c r="V1388" s="7" t="s">
        <v>4148</v>
      </c>
    </row>
    <row r="1389" spans="1:22" x14ac:dyDescent="0.25">
      <c r="A1389" s="7" t="s">
        <v>4149</v>
      </c>
      <c r="B1389" s="7" t="s">
        <v>4150</v>
      </c>
      <c r="C1389" s="7" t="s">
        <v>50</v>
      </c>
      <c r="D1389" s="7"/>
      <c r="E1389" s="7" t="s">
        <v>392</v>
      </c>
      <c r="F1389" s="8">
        <v>700</v>
      </c>
      <c r="G1389" s="8">
        <v>820</v>
      </c>
      <c r="H1389" s="9">
        <f>IF(OR(F1389="",F1389=0),"",MAX(F1389,IF(ISNUMBER('Нормы и нормо-часы'!K1390),ROUNDUP('Нормы и нормо-часы'!K1390/(1-$F$3),0),0)))</f>
        <v>700</v>
      </c>
      <c r="I1389" s="9">
        <f>IF(OR(G1389="",G1389=0),"",MAX(G1389,IF(ISNUMBER('Нормы и нормо-часы'!L1390),ROUNDUP('Нормы и нормо-часы'!L1390/(1-$F$3),0),0)))</f>
        <v>820</v>
      </c>
      <c r="J1389" s="10">
        <f t="shared" si="360"/>
        <v>0</v>
      </c>
      <c r="K1389" s="10">
        <f t="shared" si="361"/>
        <v>0</v>
      </c>
      <c r="L1389" s="8">
        <v>430</v>
      </c>
      <c r="M1389" s="8">
        <v>510</v>
      </c>
      <c r="N1389" s="10">
        <f t="shared" si="362"/>
        <v>0.38571428571428573</v>
      </c>
      <c r="O1389" s="10">
        <f t="shared" si="363"/>
        <v>0.37804878048780488</v>
      </c>
      <c r="P1389" s="8">
        <f t="shared" si="364"/>
        <v>270</v>
      </c>
      <c r="Q1389" s="8">
        <f t="shared" si="365"/>
        <v>310</v>
      </c>
      <c r="R1389" s="8">
        <v>573.95000000000005</v>
      </c>
      <c r="S1389" s="8">
        <v>774.83</v>
      </c>
      <c r="T1389" s="11">
        <f t="shared" si="366"/>
        <v>1.1069</v>
      </c>
      <c r="U1389" s="7" t="s">
        <v>4151</v>
      </c>
      <c r="V1389" s="7"/>
    </row>
    <row r="1390" spans="1:22" x14ac:dyDescent="0.25">
      <c r="A1390" s="7" t="s">
        <v>4152</v>
      </c>
      <c r="B1390" s="7" t="s">
        <v>4153</v>
      </c>
      <c r="C1390" s="7" t="s">
        <v>50</v>
      </c>
      <c r="D1390" s="7"/>
      <c r="E1390" s="7" t="s">
        <v>392</v>
      </c>
      <c r="F1390" s="8">
        <v>400</v>
      </c>
      <c r="G1390" s="8">
        <v>470</v>
      </c>
      <c r="H1390" s="9">
        <f>IF(OR(F1390="",F1390=0),"",MAX(F1390,IF(ISNUMBER('Нормы и нормо-часы'!K1391),ROUNDUP('Нормы и нормо-часы'!K1391/(1-$F$3),0),0)))</f>
        <v>400</v>
      </c>
      <c r="I1390" s="9">
        <f>IF(OR(G1390="",G1390=0),"",MAX(G1390,IF(ISNUMBER('Нормы и нормо-часы'!L1391),ROUNDUP('Нормы и нормо-часы'!L1391/(1-$F$3),0),0)))</f>
        <v>470</v>
      </c>
      <c r="J1390" s="10">
        <f t="shared" si="360"/>
        <v>0</v>
      </c>
      <c r="K1390" s="10">
        <f t="shared" si="361"/>
        <v>0</v>
      </c>
      <c r="L1390" s="8">
        <v>250</v>
      </c>
      <c r="M1390" s="8">
        <v>290</v>
      </c>
      <c r="N1390" s="10">
        <f t="shared" si="362"/>
        <v>0.375</v>
      </c>
      <c r="O1390" s="10">
        <f t="shared" si="363"/>
        <v>0.38297872340425532</v>
      </c>
      <c r="P1390" s="8">
        <f t="shared" si="364"/>
        <v>150</v>
      </c>
      <c r="Q1390" s="8">
        <f t="shared" si="365"/>
        <v>180</v>
      </c>
      <c r="R1390" s="8">
        <v>278.3</v>
      </c>
      <c r="S1390" s="8">
        <v>375.71</v>
      </c>
      <c r="T1390" s="11">
        <f t="shared" si="366"/>
        <v>0.93927499999999997</v>
      </c>
      <c r="U1390" s="7" t="s">
        <v>4154</v>
      </c>
      <c r="V1390" s="7"/>
    </row>
    <row r="1391" spans="1:22" x14ac:dyDescent="0.25">
      <c r="A1391" s="7" t="s">
        <v>4155</v>
      </c>
      <c r="B1391" s="7" t="s">
        <v>4156</v>
      </c>
      <c r="C1391" s="7" t="s">
        <v>50</v>
      </c>
      <c r="D1391" s="7"/>
      <c r="E1391" s="7" t="s">
        <v>392</v>
      </c>
      <c r="F1391" s="8">
        <v>280</v>
      </c>
      <c r="G1391" s="8">
        <v>330</v>
      </c>
      <c r="H1391" s="9">
        <f>IF(OR(F1391="",F1391=0),"",MAX(F1391,IF(ISNUMBER('Нормы и нормо-часы'!K1392),ROUNDUP('Нормы и нормо-часы'!K1392/(1-$F$3),0),0)))</f>
        <v>280</v>
      </c>
      <c r="I1391" s="9">
        <f>IF(OR(G1391="",G1391=0),"",MAX(G1391,IF(ISNUMBER('Нормы и нормо-часы'!L1392),ROUNDUP('Нормы и нормо-часы'!L1392/(1-$F$3),0),0)))</f>
        <v>330</v>
      </c>
      <c r="J1391" s="10">
        <f t="shared" si="360"/>
        <v>0</v>
      </c>
      <c r="K1391" s="10">
        <f t="shared" si="361"/>
        <v>0</v>
      </c>
      <c r="L1391" s="8">
        <v>175</v>
      </c>
      <c r="M1391" s="8">
        <v>205</v>
      </c>
      <c r="N1391" s="10">
        <f t="shared" si="362"/>
        <v>0.375</v>
      </c>
      <c r="O1391" s="10">
        <f t="shared" si="363"/>
        <v>0.37878787878787878</v>
      </c>
      <c r="P1391" s="8">
        <f t="shared" si="364"/>
        <v>105</v>
      </c>
      <c r="Q1391" s="8">
        <f t="shared" si="365"/>
        <v>125</v>
      </c>
      <c r="R1391" s="8">
        <v>477.55</v>
      </c>
      <c r="S1391" s="8">
        <v>644.69000000000005</v>
      </c>
      <c r="T1391" s="11">
        <f t="shared" si="366"/>
        <v>2.3024642857142861</v>
      </c>
      <c r="U1391" s="7" t="s">
        <v>4157</v>
      </c>
      <c r="V1391" s="7" t="s">
        <v>4158</v>
      </c>
    </row>
    <row r="1392" spans="1:22" x14ac:dyDescent="0.25">
      <c r="A1392" s="7" t="s">
        <v>4159</v>
      </c>
      <c r="B1392" s="7" t="s">
        <v>4160</v>
      </c>
      <c r="C1392" s="7" t="s">
        <v>50</v>
      </c>
      <c r="D1392" s="7"/>
      <c r="E1392" s="7" t="s">
        <v>392</v>
      </c>
      <c r="F1392" s="8">
        <v>330</v>
      </c>
      <c r="G1392" s="8">
        <v>390</v>
      </c>
      <c r="H1392" s="9">
        <f>IF(OR(F1392="",F1392=0),"",MAX(F1392,IF(ISNUMBER('Нормы и нормо-часы'!K1393),ROUNDUP('Нормы и нормо-часы'!K1393/(1-$F$3),0),0)))</f>
        <v>330</v>
      </c>
      <c r="I1392" s="9">
        <f>IF(OR(G1392="",G1392=0),"",MAX(G1392,IF(ISNUMBER('Нормы и нормо-часы'!L1393),ROUNDUP('Нормы и нормо-часы'!L1393/(1-$F$3),0),0)))</f>
        <v>390</v>
      </c>
      <c r="J1392" s="10">
        <f t="shared" si="360"/>
        <v>0</v>
      </c>
      <c r="K1392" s="10">
        <f t="shared" si="361"/>
        <v>0</v>
      </c>
      <c r="L1392" s="8">
        <v>205</v>
      </c>
      <c r="M1392" s="8">
        <v>240</v>
      </c>
      <c r="N1392" s="10">
        <f t="shared" si="362"/>
        <v>0.37878787878787878</v>
      </c>
      <c r="O1392" s="10">
        <f t="shared" si="363"/>
        <v>0.38461538461538464</v>
      </c>
      <c r="P1392" s="8">
        <f t="shared" si="364"/>
        <v>125</v>
      </c>
      <c r="Q1392" s="8">
        <f t="shared" si="365"/>
        <v>150</v>
      </c>
      <c r="R1392" s="8">
        <v>501.7</v>
      </c>
      <c r="S1392" s="8">
        <v>677.3</v>
      </c>
      <c r="T1392" s="11">
        <f t="shared" si="366"/>
        <v>2.0524242424242423</v>
      </c>
      <c r="U1392" s="7" t="s">
        <v>4161</v>
      </c>
      <c r="V1392" s="7" t="s">
        <v>4162</v>
      </c>
    </row>
    <row r="1393" spans="1:22" x14ac:dyDescent="0.25">
      <c r="A1393" s="7" t="s">
        <v>4163</v>
      </c>
      <c r="B1393" s="7" t="s">
        <v>4164</v>
      </c>
      <c r="C1393" s="7" t="s">
        <v>50</v>
      </c>
      <c r="D1393" s="7"/>
      <c r="E1393" s="7" t="s">
        <v>392</v>
      </c>
      <c r="F1393" s="8">
        <v>400</v>
      </c>
      <c r="G1393" s="8">
        <v>470</v>
      </c>
      <c r="H1393" s="9">
        <f>IF(OR(F1393="",F1393=0),"",MAX(F1393,IF(ISNUMBER('Нормы и нормо-часы'!K1394),ROUNDUP('Нормы и нормо-часы'!K1394/(1-$F$3),0),0)))</f>
        <v>400</v>
      </c>
      <c r="I1393" s="9">
        <f>IF(OR(G1393="",G1393=0),"",MAX(G1393,IF(ISNUMBER('Нормы и нормо-часы'!L1394),ROUNDUP('Нормы и нормо-часы'!L1394/(1-$F$3),0),0)))</f>
        <v>470</v>
      </c>
      <c r="J1393" s="10">
        <f t="shared" si="360"/>
        <v>0</v>
      </c>
      <c r="K1393" s="10">
        <f t="shared" si="361"/>
        <v>0</v>
      </c>
      <c r="L1393" s="8">
        <v>250</v>
      </c>
      <c r="M1393" s="8">
        <v>290</v>
      </c>
      <c r="N1393" s="10">
        <f t="shared" si="362"/>
        <v>0.375</v>
      </c>
      <c r="O1393" s="10">
        <f t="shared" si="363"/>
        <v>0.38297872340425532</v>
      </c>
      <c r="P1393" s="8">
        <f t="shared" si="364"/>
        <v>150</v>
      </c>
      <c r="Q1393" s="8">
        <f t="shared" si="365"/>
        <v>180</v>
      </c>
      <c r="R1393" s="8">
        <v>494.88</v>
      </c>
      <c r="S1393" s="8">
        <v>668.09</v>
      </c>
      <c r="T1393" s="11">
        <f t="shared" si="366"/>
        <v>1.6702250000000001</v>
      </c>
      <c r="U1393" s="7" t="s">
        <v>4161</v>
      </c>
      <c r="V1393" s="7" t="s">
        <v>4165</v>
      </c>
    </row>
    <row r="1394" spans="1:22" x14ac:dyDescent="0.25">
      <c r="A1394" s="7" t="s">
        <v>4166</v>
      </c>
      <c r="B1394" s="7" t="s">
        <v>4167</v>
      </c>
      <c r="C1394" s="7" t="s">
        <v>50</v>
      </c>
      <c r="D1394" s="7"/>
      <c r="E1394" s="7" t="s">
        <v>392</v>
      </c>
      <c r="F1394" s="8">
        <v>200</v>
      </c>
      <c r="G1394" s="8">
        <v>240</v>
      </c>
      <c r="H1394" s="9">
        <f>IF(OR(F1394="",F1394=0),"",MAX(F1394,IF(ISNUMBER('Нормы и нормо-часы'!K1395),ROUNDUP('Нормы и нормо-часы'!K1395/(1-$F$3),0),0)))</f>
        <v>204</v>
      </c>
      <c r="I1394" s="9">
        <f>IF(OR(G1394="",G1394=0),"",MAX(G1394,IF(ISNUMBER('Нормы и нормо-часы'!L1395),ROUNDUP('Нормы и нормо-часы'!L1395/(1-$F$3),0),0)))</f>
        <v>246</v>
      </c>
      <c r="J1394" s="10">
        <f t="shared" si="360"/>
        <v>2.0000000000000018E-2</v>
      </c>
      <c r="K1394" s="10">
        <f t="shared" si="361"/>
        <v>2.4999999999999911E-2</v>
      </c>
      <c r="L1394" s="8">
        <v>125</v>
      </c>
      <c r="M1394" s="8">
        <v>150</v>
      </c>
      <c r="N1394" s="10">
        <f t="shared" si="362"/>
        <v>0.38725490196078433</v>
      </c>
      <c r="O1394" s="10">
        <f t="shared" si="363"/>
        <v>0.3902439024390244</v>
      </c>
      <c r="P1394" s="8">
        <f t="shared" si="364"/>
        <v>79</v>
      </c>
      <c r="Q1394" s="8">
        <f t="shared" si="365"/>
        <v>96</v>
      </c>
      <c r="R1394" s="8">
        <v>273.77999999999997</v>
      </c>
      <c r="S1394" s="8">
        <v>369.6</v>
      </c>
      <c r="T1394" s="11">
        <f t="shared" si="366"/>
        <v>1.8480000000000001</v>
      </c>
      <c r="U1394" s="7" t="s">
        <v>4168</v>
      </c>
      <c r="V1394" s="7"/>
    </row>
    <row r="1395" spans="1:22" x14ac:dyDescent="0.25">
      <c r="A1395" s="7" t="s">
        <v>4169</v>
      </c>
      <c r="B1395" s="7" t="s">
        <v>4170</v>
      </c>
      <c r="C1395" s="7" t="s">
        <v>50</v>
      </c>
      <c r="D1395" s="7"/>
      <c r="E1395" s="7" t="s">
        <v>392</v>
      </c>
      <c r="F1395" s="8">
        <v>290</v>
      </c>
      <c r="G1395" s="8">
        <v>340</v>
      </c>
      <c r="H1395" s="9">
        <f>IF(OR(F1395="",F1395=0),"",MAX(F1395,IF(ISNUMBER('Нормы и нормо-часы'!K1396),ROUNDUP('Нормы и нормо-часы'!K1396/(1-$F$3),0),0)))</f>
        <v>290</v>
      </c>
      <c r="I1395" s="9">
        <f>IF(OR(G1395="",G1395=0),"",MAX(G1395,IF(ISNUMBER('Нормы и нормо-часы'!L1396),ROUNDUP('Нормы и нормо-часы'!L1396/(1-$F$3),0),0)))</f>
        <v>340</v>
      </c>
      <c r="J1395" s="10">
        <f t="shared" si="360"/>
        <v>0</v>
      </c>
      <c r="K1395" s="10">
        <f t="shared" si="361"/>
        <v>0</v>
      </c>
      <c r="L1395" s="8">
        <v>180</v>
      </c>
      <c r="M1395" s="8">
        <v>210</v>
      </c>
      <c r="N1395" s="10">
        <f t="shared" si="362"/>
        <v>0.37931034482758619</v>
      </c>
      <c r="O1395" s="10">
        <f t="shared" si="363"/>
        <v>0.38235294117647056</v>
      </c>
      <c r="P1395" s="8">
        <f t="shared" si="364"/>
        <v>110</v>
      </c>
      <c r="Q1395" s="8">
        <f t="shared" si="365"/>
        <v>130</v>
      </c>
      <c r="R1395" s="8">
        <v>402.23</v>
      </c>
      <c r="S1395" s="8">
        <v>543.01</v>
      </c>
      <c r="T1395" s="11">
        <f t="shared" si="366"/>
        <v>1.8724482758620689</v>
      </c>
      <c r="U1395" s="7" t="s">
        <v>4171</v>
      </c>
      <c r="V1395" s="7"/>
    </row>
    <row r="1396" spans="1:22" x14ac:dyDescent="0.25">
      <c r="A1396" s="7" t="s">
        <v>4172</v>
      </c>
      <c r="B1396" s="7" t="s">
        <v>4173</v>
      </c>
      <c r="C1396" s="7" t="s">
        <v>50</v>
      </c>
      <c r="D1396" s="7"/>
      <c r="E1396" s="7" t="s">
        <v>392</v>
      </c>
      <c r="F1396" s="8">
        <v>350</v>
      </c>
      <c r="G1396" s="8">
        <v>410</v>
      </c>
      <c r="H1396" s="9">
        <f>IF(OR(F1396="",F1396=0),"",MAX(F1396,IF(ISNUMBER('Нормы и нормо-часы'!K1397),ROUNDUP('Нормы и нормо-часы'!K1397/(1-$F$3),0),0)))</f>
        <v>350</v>
      </c>
      <c r="I1396" s="9">
        <f>IF(OR(G1396="",G1396=0),"",MAX(G1396,IF(ISNUMBER('Нормы и нормо-часы'!L1397),ROUNDUP('Нормы и нормо-часы'!L1397/(1-$F$3),0),0)))</f>
        <v>410</v>
      </c>
      <c r="J1396" s="10">
        <f t="shared" si="360"/>
        <v>0</v>
      </c>
      <c r="K1396" s="10">
        <f t="shared" si="361"/>
        <v>0</v>
      </c>
      <c r="L1396" s="8">
        <v>215</v>
      </c>
      <c r="M1396" s="8">
        <v>255</v>
      </c>
      <c r="N1396" s="10">
        <f t="shared" si="362"/>
        <v>0.38571428571428573</v>
      </c>
      <c r="O1396" s="10">
        <f t="shared" si="363"/>
        <v>0.37804878048780488</v>
      </c>
      <c r="P1396" s="8">
        <f t="shared" si="364"/>
        <v>135</v>
      </c>
      <c r="Q1396" s="8">
        <f t="shared" si="365"/>
        <v>155</v>
      </c>
      <c r="R1396" s="8">
        <v>460.49</v>
      </c>
      <c r="S1396" s="8">
        <v>621.66</v>
      </c>
      <c r="T1396" s="11">
        <f t="shared" si="366"/>
        <v>1.7761714285714285</v>
      </c>
      <c r="U1396" s="7" t="s">
        <v>4174</v>
      </c>
      <c r="V1396" s="7"/>
    </row>
    <row r="1397" spans="1:22" x14ac:dyDescent="0.25">
      <c r="A1397" s="7" t="s">
        <v>4175</v>
      </c>
      <c r="B1397" s="7" t="s">
        <v>4176</v>
      </c>
      <c r="C1397" s="7" t="s">
        <v>50</v>
      </c>
      <c r="D1397" s="7"/>
      <c r="E1397" s="7" t="s">
        <v>392</v>
      </c>
      <c r="F1397" s="8">
        <v>120</v>
      </c>
      <c r="G1397" s="8">
        <v>140</v>
      </c>
      <c r="H1397" s="9">
        <f>IF(OR(F1397="",F1397=0),"",MAX(F1397,IF(ISNUMBER('Нормы и нормо-часы'!K1398),ROUNDUP('Нормы и нормо-часы'!K1398/(1-$F$3),0),0)))</f>
        <v>120</v>
      </c>
      <c r="I1397" s="9">
        <f>IF(OR(G1397="",G1397=0),"",MAX(G1397,IF(ISNUMBER('Нормы и нормо-часы'!L1398),ROUNDUP('Нормы и нормо-часы'!L1398/(1-$F$3),0),0)))</f>
        <v>140</v>
      </c>
      <c r="J1397" s="10">
        <f t="shared" si="360"/>
        <v>0</v>
      </c>
      <c r="K1397" s="10">
        <f t="shared" si="361"/>
        <v>0</v>
      </c>
      <c r="L1397" s="8">
        <v>75</v>
      </c>
      <c r="M1397" s="8">
        <v>88</v>
      </c>
      <c r="N1397" s="10">
        <f t="shared" si="362"/>
        <v>0.375</v>
      </c>
      <c r="O1397" s="10">
        <f t="shared" si="363"/>
        <v>0.37142857142857144</v>
      </c>
      <c r="P1397" s="8">
        <f t="shared" si="364"/>
        <v>45</v>
      </c>
      <c r="Q1397" s="8">
        <f t="shared" si="365"/>
        <v>52</v>
      </c>
      <c r="R1397" s="8">
        <v>202.95</v>
      </c>
      <c r="S1397" s="8">
        <v>273.98</v>
      </c>
      <c r="T1397" s="11">
        <f t="shared" si="366"/>
        <v>2.2831666666666668</v>
      </c>
      <c r="U1397" s="7" t="s">
        <v>4177</v>
      </c>
      <c r="V1397" s="7" t="s">
        <v>4158</v>
      </c>
    </row>
    <row r="1398" spans="1:22" x14ac:dyDescent="0.25">
      <c r="A1398" s="12" t="s">
        <v>4178</v>
      </c>
      <c r="B1398" s="12" t="s">
        <v>4179</v>
      </c>
      <c r="C1398" s="12" t="s">
        <v>50</v>
      </c>
      <c r="D1398" s="12" t="s">
        <v>58</v>
      </c>
      <c r="E1398" s="7" t="s">
        <v>392</v>
      </c>
      <c r="F1398" s="8">
        <v>70</v>
      </c>
      <c r="G1398" s="8">
        <v>80</v>
      </c>
      <c r="H1398" s="9">
        <f>IF(OR(F1398="",F1398=0),"",MAX(F1398,IF(ISNUMBER('Нормы и нормо-часы'!K1399),ROUNDUP('Нормы и нормо-часы'!K1399/(1-$F$3),0),0)))</f>
        <v>70</v>
      </c>
      <c r="I1398" s="9">
        <f>IF(OR(G1398="",G1398=0),"",MAX(G1398,IF(ISNUMBER('Нормы и нормо-часы'!L1399),ROUNDUP('Нормы и нормо-часы'!L1399/(1-$F$3),0),0)))</f>
        <v>80</v>
      </c>
      <c r="J1398" s="10">
        <f t="shared" si="360"/>
        <v>0</v>
      </c>
      <c r="K1398" s="10">
        <f t="shared" si="361"/>
        <v>0</v>
      </c>
      <c r="L1398" s="8">
        <v>42</v>
      </c>
      <c r="M1398" s="8">
        <v>50</v>
      </c>
      <c r="N1398" s="10">
        <f t="shared" si="362"/>
        <v>0.4</v>
      </c>
      <c r="O1398" s="10">
        <f t="shared" si="363"/>
        <v>0.375</v>
      </c>
      <c r="P1398" s="8">
        <f t="shared" si="364"/>
        <v>28</v>
      </c>
      <c r="Q1398" s="8">
        <f t="shared" si="365"/>
        <v>30</v>
      </c>
      <c r="R1398" s="8"/>
      <c r="S1398" s="8"/>
      <c r="T1398" s="11" t="str">
        <f t="shared" si="366"/>
        <v/>
      </c>
      <c r="U1398" s="7" t="s">
        <v>4180</v>
      </c>
      <c r="V1398" s="7"/>
    </row>
    <row r="1399" spans="1:22" x14ac:dyDescent="0.25">
      <c r="A1399" s="12" t="s">
        <v>4181</v>
      </c>
      <c r="B1399" s="12" t="s">
        <v>4182</v>
      </c>
      <c r="C1399" s="12" t="s">
        <v>50</v>
      </c>
      <c r="D1399" s="12" t="s">
        <v>58</v>
      </c>
      <c r="E1399" s="7" t="s">
        <v>392</v>
      </c>
      <c r="F1399" s="8">
        <v>140</v>
      </c>
      <c r="G1399" s="8">
        <v>165</v>
      </c>
      <c r="H1399" s="9">
        <f>IF(OR(F1399="",F1399=0),"",MAX(F1399,IF(ISNUMBER('Нормы и нормо-часы'!K1400),ROUNDUP('Нормы и нормо-часы'!K1400/(1-$F$3),0),0)))</f>
        <v>140</v>
      </c>
      <c r="I1399" s="9">
        <f>IF(OR(G1399="",G1399=0),"",MAX(G1399,IF(ISNUMBER('Нормы и нормо-часы'!L1400),ROUNDUP('Нормы и нормо-часы'!L1400/(1-$F$3),0),0)))</f>
        <v>165</v>
      </c>
      <c r="J1399" s="10">
        <f t="shared" si="360"/>
        <v>0</v>
      </c>
      <c r="K1399" s="10">
        <f t="shared" si="361"/>
        <v>0</v>
      </c>
      <c r="L1399" s="8">
        <v>85</v>
      </c>
      <c r="M1399" s="8">
        <v>100</v>
      </c>
      <c r="N1399" s="10">
        <f t="shared" si="362"/>
        <v>0.39285714285714285</v>
      </c>
      <c r="O1399" s="10">
        <f t="shared" si="363"/>
        <v>0.39393939393939392</v>
      </c>
      <c r="P1399" s="8">
        <f t="shared" si="364"/>
        <v>55</v>
      </c>
      <c r="Q1399" s="8">
        <f t="shared" si="365"/>
        <v>65</v>
      </c>
      <c r="R1399" s="8"/>
      <c r="S1399" s="8"/>
      <c r="T1399" s="11" t="str">
        <f t="shared" si="366"/>
        <v/>
      </c>
      <c r="U1399" s="7" t="s">
        <v>4183</v>
      </c>
      <c r="V1399" s="7"/>
    </row>
    <row r="1400" spans="1:22" x14ac:dyDescent="0.25">
      <c r="A1400" s="12" t="s">
        <v>4184</v>
      </c>
      <c r="B1400" s="12" t="s">
        <v>4185</v>
      </c>
      <c r="C1400" s="12" t="s">
        <v>50</v>
      </c>
      <c r="D1400" s="12" t="s">
        <v>58</v>
      </c>
      <c r="E1400" s="7" t="s">
        <v>392</v>
      </c>
      <c r="F1400" s="8">
        <v>220</v>
      </c>
      <c r="G1400" s="8">
        <v>260</v>
      </c>
      <c r="H1400" s="9">
        <f>IF(OR(F1400="",F1400=0),"",MAX(F1400,IF(ISNUMBER('Нормы и нормо-часы'!K1401),ROUNDUP('Нормы и нормо-часы'!K1401/(1-$F$3),0),0)))</f>
        <v>220</v>
      </c>
      <c r="I1400" s="9">
        <f>IF(OR(G1400="",G1400=0),"",MAX(G1400,IF(ISNUMBER('Нормы и нормо-часы'!L1401),ROUNDUP('Нормы и нормо-часы'!L1401/(1-$F$3),0),0)))</f>
        <v>260</v>
      </c>
      <c r="J1400" s="10">
        <f t="shared" si="360"/>
        <v>0</v>
      </c>
      <c r="K1400" s="10">
        <f t="shared" si="361"/>
        <v>0</v>
      </c>
      <c r="L1400" s="8">
        <v>135</v>
      </c>
      <c r="M1400" s="8">
        <v>160</v>
      </c>
      <c r="N1400" s="10">
        <f t="shared" si="362"/>
        <v>0.38636363636363635</v>
      </c>
      <c r="O1400" s="10">
        <f t="shared" si="363"/>
        <v>0.38461538461538464</v>
      </c>
      <c r="P1400" s="8">
        <f t="shared" si="364"/>
        <v>85</v>
      </c>
      <c r="Q1400" s="8">
        <f t="shared" si="365"/>
        <v>100</v>
      </c>
      <c r="R1400" s="8"/>
      <c r="S1400" s="8"/>
      <c r="T1400" s="11" t="str">
        <f t="shared" si="366"/>
        <v/>
      </c>
      <c r="U1400" s="7" t="s">
        <v>4186</v>
      </c>
      <c r="V1400" s="7"/>
    </row>
    <row r="1401" spans="1:22" x14ac:dyDescent="0.25">
      <c r="A1401" s="12" t="s">
        <v>4187</v>
      </c>
      <c r="B1401" s="12" t="s">
        <v>4188</v>
      </c>
      <c r="C1401" s="12" t="s">
        <v>177</v>
      </c>
      <c r="D1401" s="12" t="s">
        <v>58</v>
      </c>
      <c r="E1401" s="7" t="s">
        <v>392</v>
      </c>
      <c r="F1401" s="8">
        <v>400</v>
      </c>
      <c r="G1401" s="8">
        <v>470</v>
      </c>
      <c r="H1401" s="9">
        <f>IF(OR(F1401="",F1401=0),"",MAX(F1401,IF(ISNUMBER('Нормы и нормо-часы'!K1402),ROUNDUP('Нормы и нормо-часы'!K1402/(1-$F$3),0),0)))</f>
        <v>400</v>
      </c>
      <c r="I1401" s="9">
        <f>IF(OR(G1401="",G1401=0),"",MAX(G1401,IF(ISNUMBER('Нормы и нормо-часы'!L1402),ROUNDUP('Нормы и нормо-часы'!L1402/(1-$F$3),0),0)))</f>
        <v>470</v>
      </c>
      <c r="J1401" s="10">
        <f t="shared" si="360"/>
        <v>0</v>
      </c>
      <c r="K1401" s="10">
        <f t="shared" si="361"/>
        <v>0</v>
      </c>
      <c r="L1401" s="8">
        <v>250</v>
      </c>
      <c r="M1401" s="8">
        <v>290</v>
      </c>
      <c r="N1401" s="10">
        <f t="shared" si="362"/>
        <v>0.375</v>
      </c>
      <c r="O1401" s="10">
        <f t="shared" si="363"/>
        <v>0.38297872340425532</v>
      </c>
      <c r="P1401" s="8">
        <f t="shared" si="364"/>
        <v>150</v>
      </c>
      <c r="Q1401" s="8">
        <f t="shared" si="365"/>
        <v>180</v>
      </c>
      <c r="R1401" s="8"/>
      <c r="S1401" s="8"/>
      <c r="T1401" s="11" t="str">
        <f t="shared" si="366"/>
        <v/>
      </c>
      <c r="U1401" s="7" t="s">
        <v>4189</v>
      </c>
      <c r="V1401" s="7"/>
    </row>
    <row r="1402" spans="1:22" x14ac:dyDescent="0.25">
      <c r="A1402" s="12" t="s">
        <v>4190</v>
      </c>
      <c r="B1402" s="12" t="s">
        <v>4191</v>
      </c>
      <c r="C1402" s="12" t="s">
        <v>50</v>
      </c>
      <c r="D1402" s="12" t="s">
        <v>58</v>
      </c>
      <c r="E1402" s="7" t="s">
        <v>392</v>
      </c>
      <c r="F1402" s="8">
        <v>180</v>
      </c>
      <c r="G1402" s="8">
        <v>210</v>
      </c>
      <c r="H1402" s="9">
        <f>IF(OR(F1402="",F1402=0),"",MAX(F1402,IF(ISNUMBER('Нормы и нормо-часы'!K1403),ROUNDUP('Нормы и нормо-часы'!K1403/(1-$F$3),0),0)))</f>
        <v>180</v>
      </c>
      <c r="I1402" s="9">
        <f>IF(OR(G1402="",G1402=0),"",MAX(G1402,IF(ISNUMBER('Нормы и нормо-часы'!L1403),ROUNDUP('Нормы и нормо-часы'!L1403/(1-$F$3),0),0)))</f>
        <v>210</v>
      </c>
      <c r="J1402" s="10">
        <f t="shared" si="360"/>
        <v>0</v>
      </c>
      <c r="K1402" s="10">
        <f t="shared" si="361"/>
        <v>0</v>
      </c>
      <c r="L1402" s="8">
        <v>110</v>
      </c>
      <c r="M1402" s="8">
        <v>130</v>
      </c>
      <c r="N1402" s="10">
        <f t="shared" si="362"/>
        <v>0.3888888888888889</v>
      </c>
      <c r="O1402" s="10">
        <f t="shared" si="363"/>
        <v>0.38095238095238093</v>
      </c>
      <c r="P1402" s="8">
        <f t="shared" si="364"/>
        <v>70</v>
      </c>
      <c r="Q1402" s="8">
        <f t="shared" si="365"/>
        <v>80</v>
      </c>
      <c r="R1402" s="8"/>
      <c r="S1402" s="8"/>
      <c r="T1402" s="11" t="str">
        <f t="shared" si="366"/>
        <v/>
      </c>
      <c r="U1402" s="7" t="s">
        <v>4192</v>
      </c>
      <c r="V1402" s="7"/>
    </row>
    <row r="1403" spans="1:22" x14ac:dyDescent="0.25">
      <c r="A1403" s="12" t="s">
        <v>4193</v>
      </c>
      <c r="B1403" s="12" t="s">
        <v>4194</v>
      </c>
      <c r="C1403" s="12" t="s">
        <v>177</v>
      </c>
      <c r="D1403" s="12" t="s">
        <v>58</v>
      </c>
      <c r="E1403" s="7" t="s">
        <v>392</v>
      </c>
      <c r="F1403" s="8">
        <v>700</v>
      </c>
      <c r="G1403" s="8">
        <v>820</v>
      </c>
      <c r="H1403" s="9">
        <f>IF(OR(F1403="",F1403=0),"",MAX(F1403,IF(ISNUMBER('Нормы и нормо-часы'!K1404),ROUNDUP('Нормы и нормо-часы'!K1404/(1-$F$3),0),0)))</f>
        <v>700</v>
      </c>
      <c r="I1403" s="9">
        <f>IF(OR(G1403="",G1403=0),"",MAX(G1403,IF(ISNUMBER('Нормы и нормо-часы'!L1404),ROUNDUP('Нормы и нормо-часы'!L1404/(1-$F$3),0),0)))</f>
        <v>820</v>
      </c>
      <c r="J1403" s="10">
        <f t="shared" si="360"/>
        <v>0</v>
      </c>
      <c r="K1403" s="10">
        <f t="shared" si="361"/>
        <v>0</v>
      </c>
      <c r="L1403" s="8">
        <v>430</v>
      </c>
      <c r="M1403" s="8">
        <v>500</v>
      </c>
      <c r="N1403" s="10">
        <f t="shared" si="362"/>
        <v>0.38571428571428573</v>
      </c>
      <c r="O1403" s="10">
        <f t="shared" si="363"/>
        <v>0.3902439024390244</v>
      </c>
      <c r="P1403" s="8">
        <f t="shared" si="364"/>
        <v>270</v>
      </c>
      <c r="Q1403" s="8">
        <f t="shared" si="365"/>
        <v>320</v>
      </c>
      <c r="R1403" s="8"/>
      <c r="S1403" s="8"/>
      <c r="T1403" s="11" t="str">
        <f t="shared" si="366"/>
        <v/>
      </c>
      <c r="U1403" s="7" t="s">
        <v>4195</v>
      </c>
      <c r="V1403" s="7"/>
    </row>
    <row r="1404" spans="1:22" x14ac:dyDescent="0.25">
      <c r="A1404" s="12" t="s">
        <v>4196</v>
      </c>
      <c r="B1404" s="12" t="s">
        <v>4197</v>
      </c>
      <c r="C1404" s="12" t="s">
        <v>177</v>
      </c>
      <c r="D1404" s="12" t="s">
        <v>58</v>
      </c>
      <c r="E1404" s="7" t="s">
        <v>392</v>
      </c>
      <c r="F1404" s="8">
        <v>900</v>
      </c>
      <c r="G1404" s="8">
        <v>1050</v>
      </c>
      <c r="H1404" s="9">
        <f>IF(OR(F1404="",F1404=0),"",MAX(F1404,IF(ISNUMBER('Нормы и нормо-часы'!K1405),ROUNDUP('Нормы и нормо-часы'!K1405/(1-$F$3),0),0)))</f>
        <v>900</v>
      </c>
      <c r="I1404" s="9">
        <f>IF(OR(G1404="",G1404=0),"",MAX(G1404,IF(ISNUMBER('Нормы и нормо-часы'!L1405),ROUNDUP('Нормы и нормо-часы'!L1405/(1-$F$3),0),0)))</f>
        <v>1050</v>
      </c>
      <c r="J1404" s="10">
        <f t="shared" si="360"/>
        <v>0</v>
      </c>
      <c r="K1404" s="10">
        <f t="shared" si="361"/>
        <v>0</v>
      </c>
      <c r="L1404" s="8">
        <v>540</v>
      </c>
      <c r="M1404" s="8">
        <v>630</v>
      </c>
      <c r="N1404" s="10">
        <f t="shared" si="362"/>
        <v>0.4</v>
      </c>
      <c r="O1404" s="10">
        <f t="shared" si="363"/>
        <v>0.4</v>
      </c>
      <c r="P1404" s="8">
        <f t="shared" si="364"/>
        <v>360</v>
      </c>
      <c r="Q1404" s="8">
        <f t="shared" si="365"/>
        <v>420</v>
      </c>
      <c r="R1404" s="8"/>
      <c r="S1404" s="8"/>
      <c r="T1404" s="11" t="str">
        <f t="shared" si="366"/>
        <v/>
      </c>
      <c r="U1404" s="7" t="s">
        <v>100</v>
      </c>
      <c r="V1404" s="7" t="s">
        <v>4198</v>
      </c>
    </row>
    <row r="1405" spans="1:22" x14ac:dyDescent="0.25">
      <c r="A1405" s="12" t="s">
        <v>4199</v>
      </c>
      <c r="B1405" s="12" t="s">
        <v>4200</v>
      </c>
      <c r="C1405" s="12" t="s">
        <v>50</v>
      </c>
      <c r="D1405" s="12" t="s">
        <v>58</v>
      </c>
      <c r="E1405" s="7" t="s">
        <v>392</v>
      </c>
      <c r="F1405" s="8">
        <v>50</v>
      </c>
      <c r="G1405" s="8">
        <v>60</v>
      </c>
      <c r="H1405" s="9">
        <f>IF(OR(F1405="",F1405=0),"",MAX(F1405,IF(ISNUMBER('Нормы и нормо-часы'!K1406),ROUNDUP('Нормы и нормо-часы'!K1406/(1-$F$3),0),0)))</f>
        <v>50</v>
      </c>
      <c r="I1405" s="9">
        <f>IF(OR(G1405="",G1405=0),"",MAX(G1405,IF(ISNUMBER('Нормы и нормо-часы'!L1406),ROUNDUP('Нормы и нормо-часы'!L1406/(1-$F$3),0),0)))</f>
        <v>60</v>
      </c>
      <c r="J1405" s="10">
        <f t="shared" si="360"/>
        <v>0</v>
      </c>
      <c r="K1405" s="10">
        <f t="shared" si="361"/>
        <v>0</v>
      </c>
      <c r="L1405" s="8">
        <v>30</v>
      </c>
      <c r="M1405" s="8">
        <v>36</v>
      </c>
      <c r="N1405" s="10">
        <f t="shared" si="362"/>
        <v>0.4</v>
      </c>
      <c r="O1405" s="10">
        <f t="shared" si="363"/>
        <v>0.4</v>
      </c>
      <c r="P1405" s="8">
        <f t="shared" si="364"/>
        <v>20</v>
      </c>
      <c r="Q1405" s="8">
        <f t="shared" si="365"/>
        <v>24</v>
      </c>
      <c r="R1405" s="8"/>
      <c r="S1405" s="8"/>
      <c r="T1405" s="11" t="str">
        <f t="shared" si="366"/>
        <v/>
      </c>
      <c r="U1405" s="7" t="s">
        <v>4201</v>
      </c>
      <c r="V1405" s="7"/>
    </row>
    <row r="1406" spans="1:22" x14ac:dyDescent="0.25">
      <c r="A1406" s="12" t="s">
        <v>4202</v>
      </c>
      <c r="B1406" s="12" t="s">
        <v>4203</v>
      </c>
      <c r="C1406" s="12" t="s">
        <v>177</v>
      </c>
      <c r="D1406" s="12" t="s">
        <v>58</v>
      </c>
      <c r="E1406" s="7" t="s">
        <v>392</v>
      </c>
      <c r="F1406" s="8">
        <v>450</v>
      </c>
      <c r="G1406" s="8">
        <v>530</v>
      </c>
      <c r="H1406" s="9">
        <f>IF(OR(F1406="",F1406=0),"",MAX(F1406,IF(ISNUMBER('Нормы и нормо-часы'!K1407),ROUNDUP('Нормы и нормо-часы'!K1407/(1-$F$3),0),0)))</f>
        <v>454</v>
      </c>
      <c r="I1406" s="9">
        <f>IF(OR(G1406="",G1406=0),"",MAX(G1406,IF(ISNUMBER('Нормы и нормо-часы'!L1407),ROUNDUP('Нормы и нормо-часы'!L1407/(1-$F$3),0),0)))</f>
        <v>544</v>
      </c>
      <c r="J1406" s="10">
        <f t="shared" si="360"/>
        <v>8.8888888888889461E-3</v>
      </c>
      <c r="K1406" s="10">
        <f t="shared" si="361"/>
        <v>2.6415094339622636E-2</v>
      </c>
      <c r="L1406" s="8">
        <v>280</v>
      </c>
      <c r="M1406" s="8">
        <v>330</v>
      </c>
      <c r="N1406" s="10">
        <f t="shared" si="362"/>
        <v>0.38325991189427311</v>
      </c>
      <c r="O1406" s="10">
        <f t="shared" si="363"/>
        <v>0.39338235294117646</v>
      </c>
      <c r="P1406" s="8">
        <f t="shared" si="364"/>
        <v>174</v>
      </c>
      <c r="Q1406" s="8">
        <f t="shared" si="365"/>
        <v>214</v>
      </c>
      <c r="R1406" s="8"/>
      <c r="S1406" s="8"/>
      <c r="T1406" s="11" t="str">
        <f t="shared" si="366"/>
        <v/>
      </c>
      <c r="U1406" s="7" t="s">
        <v>4204</v>
      </c>
      <c r="V1406" s="7"/>
    </row>
    <row r="1407" spans="1:22" x14ac:dyDescent="0.25">
      <c r="A1407" s="12" t="s">
        <v>4205</v>
      </c>
      <c r="B1407" s="12" t="s">
        <v>4206</v>
      </c>
      <c r="C1407" s="12" t="s">
        <v>177</v>
      </c>
      <c r="D1407" s="12" t="s">
        <v>58</v>
      </c>
      <c r="E1407" s="7" t="s">
        <v>392</v>
      </c>
      <c r="F1407" s="8">
        <v>50</v>
      </c>
      <c r="G1407" s="8">
        <v>60</v>
      </c>
      <c r="H1407" s="9">
        <f>IF(OR(F1407="",F1407=0),"",MAX(F1407,IF(ISNUMBER('Нормы и нормо-часы'!K1408),ROUNDUP('Нормы и нормо-часы'!K1408/(1-$F$3),0),0)))</f>
        <v>58</v>
      </c>
      <c r="I1407" s="9">
        <f>IF(OR(G1407="",G1407=0),"",MAX(G1407,IF(ISNUMBER('Нормы и нормо-часы'!L1408),ROUNDUP('Нормы и нормо-часы'!L1408/(1-$F$3),0),0)))</f>
        <v>68</v>
      </c>
      <c r="J1407" s="10">
        <f t="shared" si="360"/>
        <v>0.15999999999999992</v>
      </c>
      <c r="K1407" s="10">
        <f t="shared" si="361"/>
        <v>0.1333333333333333</v>
      </c>
      <c r="L1407" s="8">
        <v>30</v>
      </c>
      <c r="M1407" s="8">
        <v>35</v>
      </c>
      <c r="N1407" s="10">
        <f t="shared" si="362"/>
        <v>0.48275862068965519</v>
      </c>
      <c r="O1407" s="10">
        <f t="shared" si="363"/>
        <v>0.48529411764705882</v>
      </c>
      <c r="P1407" s="8">
        <f t="shared" si="364"/>
        <v>28</v>
      </c>
      <c r="Q1407" s="8">
        <f t="shared" si="365"/>
        <v>33</v>
      </c>
      <c r="R1407" s="8"/>
      <c r="S1407" s="8"/>
      <c r="T1407" s="11" t="str">
        <f t="shared" si="366"/>
        <v/>
      </c>
      <c r="U1407" s="7" t="s">
        <v>100</v>
      </c>
      <c r="V1407" s="7"/>
    </row>
    <row r="1408" spans="1:22" x14ac:dyDescent="0.25">
      <c r="A1408" s="5" t="s">
        <v>4207</v>
      </c>
      <c r="B1408" s="6"/>
      <c r="C1408" s="6"/>
      <c r="D1408" s="6"/>
      <c r="E1408" s="6"/>
      <c r="F1408" s="6"/>
      <c r="G1408" s="6"/>
      <c r="H1408" s="6"/>
      <c r="I1408" s="6"/>
      <c r="J1408" s="6"/>
      <c r="K1408" s="6"/>
      <c r="L1408" s="6"/>
      <c r="M1408" s="6"/>
      <c r="N1408" s="6"/>
      <c r="O1408" s="6"/>
      <c r="P1408" s="6"/>
      <c r="Q1408" s="6"/>
      <c r="R1408" s="6"/>
      <c r="S1408" s="6"/>
      <c r="T1408" s="6"/>
      <c r="U1408" s="6"/>
      <c r="V1408" s="6"/>
    </row>
    <row r="1409" spans="1:22" x14ac:dyDescent="0.25">
      <c r="A1409" s="7" t="s">
        <v>4208</v>
      </c>
      <c r="B1409" s="7" t="s">
        <v>4209</v>
      </c>
      <c r="C1409" s="7" t="s">
        <v>177</v>
      </c>
      <c r="D1409" s="7"/>
      <c r="E1409" s="7" t="s">
        <v>3886</v>
      </c>
      <c r="F1409" s="8">
        <v>2500</v>
      </c>
      <c r="G1409" s="8">
        <v>2900</v>
      </c>
      <c r="H1409" s="9">
        <f>IF(OR(F1409="",F1409=0),"",MAX(F1409,IF(ISNUMBER('Нормы и нормо-часы'!K1410),ROUNDUP('Нормы и нормо-часы'!K1410/(1-$F$3),0),0)))</f>
        <v>2500</v>
      </c>
      <c r="I1409" s="9">
        <f>IF(OR(G1409="",G1409=0),"",MAX(G1409,IF(ISNUMBER('Нормы и нормо-часы'!L1410),ROUNDUP('Нормы и нормо-часы'!L1410/(1-$F$3),0),0)))</f>
        <v>2900</v>
      </c>
      <c r="J1409" s="10">
        <f t="shared" ref="J1409:J1440" si="367">IF(OR(F1409="",F1409=0),"",H1409/F1409-1)</f>
        <v>0</v>
      </c>
      <c r="K1409" s="10">
        <f t="shared" ref="K1409:K1440" si="368">IF(OR(G1409="",G1409=0),"",I1409/G1409-1)</f>
        <v>0</v>
      </c>
      <c r="L1409" s="8">
        <v>1500</v>
      </c>
      <c r="M1409" s="8">
        <v>1750</v>
      </c>
      <c r="N1409" s="10">
        <f t="shared" ref="N1409:N1440" si="369">IF(OR(H1409="",H1409=0),"",(H1409-L1409)/H1409)</f>
        <v>0.4</v>
      </c>
      <c r="O1409" s="10">
        <f t="shared" ref="O1409:O1440" si="370">IF(OR(I1409="",I1409=0),"",(I1409-M1409)/I1409)</f>
        <v>0.39655172413793105</v>
      </c>
      <c r="P1409" s="8">
        <f t="shared" ref="P1409:P1440" si="371">IF(H1409="","",H1409-L1409)</f>
        <v>1000</v>
      </c>
      <c r="Q1409" s="8">
        <f t="shared" ref="Q1409:Q1440" si="372">IF(I1409="","",I1409-M1409)</f>
        <v>1150</v>
      </c>
      <c r="R1409" s="8">
        <v>2057.85</v>
      </c>
      <c r="S1409" s="8">
        <v>2778.1</v>
      </c>
      <c r="T1409" s="11">
        <f t="shared" ref="T1409:T1440" si="373">IF(OR(S1409="",F1409="",F1409=0),"",S1409/F1409)</f>
        <v>1.11124</v>
      </c>
      <c r="U1409" s="7" t="s">
        <v>100</v>
      </c>
      <c r="V1409" s="7"/>
    </row>
    <row r="1410" spans="1:22" x14ac:dyDescent="0.25">
      <c r="A1410" s="7" t="s">
        <v>4210</v>
      </c>
      <c r="B1410" s="7" t="s">
        <v>4211</v>
      </c>
      <c r="C1410" s="7" t="s">
        <v>177</v>
      </c>
      <c r="D1410" s="7"/>
      <c r="E1410" s="7" t="s">
        <v>3886</v>
      </c>
      <c r="F1410" s="8">
        <v>2500</v>
      </c>
      <c r="G1410" s="8">
        <v>2900</v>
      </c>
      <c r="H1410" s="9">
        <f>IF(OR(F1410="",F1410=0),"",MAX(F1410,IF(ISNUMBER('Нормы и нормо-часы'!K1411),ROUNDUP('Нормы и нормо-часы'!K1411/(1-$F$3),0),0)))</f>
        <v>2500</v>
      </c>
      <c r="I1410" s="9">
        <f>IF(OR(G1410="",G1410=0),"",MAX(G1410,IF(ISNUMBER('Нормы и нормо-часы'!L1411),ROUNDUP('Нормы и нормо-часы'!L1411/(1-$F$3),0),0)))</f>
        <v>2900</v>
      </c>
      <c r="J1410" s="10">
        <f t="shared" si="367"/>
        <v>0</v>
      </c>
      <c r="K1410" s="10">
        <f t="shared" si="368"/>
        <v>0</v>
      </c>
      <c r="L1410" s="8">
        <v>1500</v>
      </c>
      <c r="M1410" s="8">
        <v>1750</v>
      </c>
      <c r="N1410" s="10">
        <f t="shared" si="369"/>
        <v>0.4</v>
      </c>
      <c r="O1410" s="10">
        <f t="shared" si="370"/>
        <v>0.39655172413793105</v>
      </c>
      <c r="P1410" s="8">
        <f t="shared" si="371"/>
        <v>1000</v>
      </c>
      <c r="Q1410" s="8">
        <f t="shared" si="372"/>
        <v>1150</v>
      </c>
      <c r="R1410" s="8">
        <v>2057.85</v>
      </c>
      <c r="S1410" s="8">
        <v>2778.1</v>
      </c>
      <c r="T1410" s="11">
        <f t="shared" si="373"/>
        <v>1.11124</v>
      </c>
      <c r="U1410" s="7" t="s">
        <v>100</v>
      </c>
      <c r="V1410" s="7"/>
    </row>
    <row r="1411" spans="1:22" x14ac:dyDescent="0.25">
      <c r="A1411" s="7" t="s">
        <v>4212</v>
      </c>
      <c r="B1411" s="7" t="s">
        <v>4213</v>
      </c>
      <c r="C1411" s="7" t="s">
        <v>177</v>
      </c>
      <c r="D1411" s="7"/>
      <c r="E1411" s="7" t="s">
        <v>3886</v>
      </c>
      <c r="F1411" s="8">
        <v>5000</v>
      </c>
      <c r="G1411" s="8">
        <v>5800</v>
      </c>
      <c r="H1411" s="9">
        <f>IF(OR(F1411="",F1411=0),"",MAX(F1411,IF(ISNUMBER('Нормы и нормо-часы'!K1412),ROUNDUP('Нормы и нормо-часы'!K1412/(1-$F$3),0),0)))</f>
        <v>5000</v>
      </c>
      <c r="I1411" s="9">
        <f>IF(OR(G1411="",G1411=0),"",MAX(G1411,IF(ISNUMBER('Нормы и нормо-часы'!L1412),ROUNDUP('Нормы и нормо-часы'!L1412/(1-$F$3),0),0)))</f>
        <v>5800</v>
      </c>
      <c r="J1411" s="10">
        <f t="shared" si="367"/>
        <v>0</v>
      </c>
      <c r="K1411" s="10">
        <f t="shared" si="368"/>
        <v>0</v>
      </c>
      <c r="L1411" s="8">
        <v>3000</v>
      </c>
      <c r="M1411" s="8">
        <v>3500</v>
      </c>
      <c r="N1411" s="10">
        <f t="shared" si="369"/>
        <v>0.4</v>
      </c>
      <c r="O1411" s="10">
        <f t="shared" si="370"/>
        <v>0.39655172413793105</v>
      </c>
      <c r="P1411" s="8">
        <f t="shared" si="371"/>
        <v>2000</v>
      </c>
      <c r="Q1411" s="8">
        <f t="shared" si="372"/>
        <v>2300</v>
      </c>
      <c r="R1411" s="8">
        <v>4758</v>
      </c>
      <c r="S1411" s="8">
        <v>6423.3</v>
      </c>
      <c r="T1411" s="11">
        <f t="shared" si="373"/>
        <v>1.2846600000000001</v>
      </c>
      <c r="U1411" s="7" t="s">
        <v>100</v>
      </c>
      <c r="V1411" s="7"/>
    </row>
    <row r="1412" spans="1:22" x14ac:dyDescent="0.25">
      <c r="A1412" s="7" t="s">
        <v>4214</v>
      </c>
      <c r="B1412" s="7" t="s">
        <v>4215</v>
      </c>
      <c r="C1412" s="7" t="s">
        <v>177</v>
      </c>
      <c r="D1412" s="7"/>
      <c r="E1412" s="7" t="s">
        <v>392</v>
      </c>
      <c r="F1412" s="8">
        <v>1500</v>
      </c>
      <c r="G1412" s="8">
        <v>1750</v>
      </c>
      <c r="H1412" s="9">
        <f>IF(OR(F1412="",F1412=0),"",MAX(F1412,IF(ISNUMBER('Нормы и нормо-часы'!K1413),ROUNDUP('Нормы и нормо-часы'!K1413/(1-$F$3),0),0)))</f>
        <v>1500</v>
      </c>
      <c r="I1412" s="9">
        <f>IF(OR(G1412="",G1412=0),"",MAX(G1412,IF(ISNUMBER('Нормы и нормо-часы'!L1413),ROUNDUP('Нормы и нормо-часы'!L1413/(1-$F$3),0),0)))</f>
        <v>1750</v>
      </c>
      <c r="J1412" s="10">
        <f t="shared" si="367"/>
        <v>0</v>
      </c>
      <c r="K1412" s="10">
        <f t="shared" si="368"/>
        <v>0</v>
      </c>
      <c r="L1412" s="8">
        <v>900</v>
      </c>
      <c r="M1412" s="8">
        <v>1050</v>
      </c>
      <c r="N1412" s="10">
        <f t="shared" si="369"/>
        <v>0.4</v>
      </c>
      <c r="O1412" s="10">
        <f t="shared" si="370"/>
        <v>0.4</v>
      </c>
      <c r="P1412" s="8">
        <f t="shared" si="371"/>
        <v>600</v>
      </c>
      <c r="Q1412" s="8">
        <f t="shared" si="372"/>
        <v>700</v>
      </c>
      <c r="R1412" s="8">
        <v>1592.38</v>
      </c>
      <c r="S1412" s="8">
        <v>2149.71</v>
      </c>
      <c r="T1412" s="11">
        <f t="shared" si="373"/>
        <v>1.4331400000000001</v>
      </c>
      <c r="U1412" s="7" t="s">
        <v>4216</v>
      </c>
      <c r="V1412" s="7"/>
    </row>
    <row r="1413" spans="1:22" x14ac:dyDescent="0.25">
      <c r="A1413" s="7" t="s">
        <v>4217</v>
      </c>
      <c r="B1413" s="7" t="s">
        <v>4218</v>
      </c>
      <c r="C1413" s="7" t="s">
        <v>177</v>
      </c>
      <c r="D1413" s="7"/>
      <c r="E1413" s="7" t="s">
        <v>392</v>
      </c>
      <c r="F1413" s="8">
        <v>700</v>
      </c>
      <c r="G1413" s="8">
        <v>820</v>
      </c>
      <c r="H1413" s="9">
        <f>IF(OR(F1413="",F1413=0),"",MAX(F1413,IF(ISNUMBER('Нормы и нормо-часы'!K1414),ROUNDUP('Нормы и нормо-часы'!K1414/(1-$F$3),0),0)))</f>
        <v>700</v>
      </c>
      <c r="I1413" s="9">
        <f>IF(OR(G1413="",G1413=0),"",MAX(G1413,IF(ISNUMBER('Нормы и нормо-часы'!L1414),ROUNDUP('Нормы и нормо-часы'!L1414/(1-$F$3),0),0)))</f>
        <v>820</v>
      </c>
      <c r="J1413" s="10">
        <f t="shared" si="367"/>
        <v>0</v>
      </c>
      <c r="K1413" s="10">
        <f t="shared" si="368"/>
        <v>0</v>
      </c>
      <c r="L1413" s="8">
        <v>420</v>
      </c>
      <c r="M1413" s="8">
        <v>500</v>
      </c>
      <c r="N1413" s="10">
        <f t="shared" si="369"/>
        <v>0.4</v>
      </c>
      <c r="O1413" s="10">
        <f t="shared" si="370"/>
        <v>0.3902439024390244</v>
      </c>
      <c r="P1413" s="8">
        <f t="shared" si="371"/>
        <v>280</v>
      </c>
      <c r="Q1413" s="8">
        <f t="shared" si="372"/>
        <v>320</v>
      </c>
      <c r="R1413" s="8">
        <v>706.29</v>
      </c>
      <c r="S1413" s="8">
        <v>953.49</v>
      </c>
      <c r="T1413" s="11">
        <f t="shared" si="373"/>
        <v>1.3621285714285714</v>
      </c>
      <c r="U1413" s="7" t="s">
        <v>4219</v>
      </c>
      <c r="V1413" s="7"/>
    </row>
    <row r="1414" spans="1:22" x14ac:dyDescent="0.25">
      <c r="A1414" s="7" t="s">
        <v>4220</v>
      </c>
      <c r="B1414" s="7" t="s">
        <v>4221</v>
      </c>
      <c r="C1414" s="7" t="s">
        <v>177</v>
      </c>
      <c r="D1414" s="7"/>
      <c r="E1414" s="7" t="s">
        <v>392</v>
      </c>
      <c r="F1414" s="8">
        <v>800</v>
      </c>
      <c r="G1414" s="8">
        <v>950</v>
      </c>
      <c r="H1414" s="9">
        <f>IF(OR(F1414="",F1414=0),"",MAX(F1414,IF(ISNUMBER('Нормы и нормо-часы'!K1415),ROUNDUP('Нормы и нормо-часы'!K1415/(1-$F$3),0),0)))</f>
        <v>800</v>
      </c>
      <c r="I1414" s="9">
        <f>IF(OR(G1414="",G1414=0),"",MAX(G1414,IF(ISNUMBER('Нормы и нормо-часы'!L1415),ROUNDUP('Нормы и нормо-часы'!L1415/(1-$F$3),0),0)))</f>
        <v>950</v>
      </c>
      <c r="J1414" s="10">
        <f t="shared" si="367"/>
        <v>0</v>
      </c>
      <c r="K1414" s="10">
        <f t="shared" si="368"/>
        <v>0</v>
      </c>
      <c r="L1414" s="8">
        <v>500</v>
      </c>
      <c r="M1414" s="8">
        <v>580</v>
      </c>
      <c r="N1414" s="10">
        <f t="shared" si="369"/>
        <v>0.375</v>
      </c>
      <c r="O1414" s="10">
        <f t="shared" si="370"/>
        <v>0.38947368421052631</v>
      </c>
      <c r="P1414" s="8">
        <f t="shared" si="371"/>
        <v>300</v>
      </c>
      <c r="Q1414" s="8">
        <f t="shared" si="372"/>
        <v>370</v>
      </c>
      <c r="R1414" s="8">
        <v>801.35</v>
      </c>
      <c r="S1414" s="8">
        <v>1081.82</v>
      </c>
      <c r="T1414" s="11">
        <f t="shared" si="373"/>
        <v>1.3522749999999999</v>
      </c>
      <c r="U1414" s="7" t="s">
        <v>4222</v>
      </c>
      <c r="V1414" s="7"/>
    </row>
    <row r="1415" spans="1:22" x14ac:dyDescent="0.25">
      <c r="A1415" s="7" t="s">
        <v>4223</v>
      </c>
      <c r="B1415" s="7" t="s">
        <v>4224</v>
      </c>
      <c r="C1415" s="7" t="s">
        <v>177</v>
      </c>
      <c r="D1415" s="7"/>
      <c r="E1415" s="7" t="s">
        <v>392</v>
      </c>
      <c r="F1415" s="8">
        <v>700</v>
      </c>
      <c r="G1415" s="8">
        <v>820</v>
      </c>
      <c r="H1415" s="9">
        <f>IF(OR(F1415="",F1415=0),"",MAX(F1415,IF(ISNUMBER('Нормы и нормо-часы'!K1416),ROUNDUP('Нормы и нормо-часы'!K1416/(1-$F$3),0),0)))</f>
        <v>700</v>
      </c>
      <c r="I1415" s="9">
        <f>IF(OR(G1415="",G1415=0),"",MAX(G1415,IF(ISNUMBER('Нормы и нормо-часы'!L1416),ROUNDUP('Нормы и нормо-часы'!L1416/(1-$F$3),0),0)))</f>
        <v>820</v>
      </c>
      <c r="J1415" s="10">
        <f t="shared" si="367"/>
        <v>0</v>
      </c>
      <c r="K1415" s="10">
        <f t="shared" si="368"/>
        <v>0</v>
      </c>
      <c r="L1415" s="8">
        <v>430</v>
      </c>
      <c r="M1415" s="8">
        <v>500</v>
      </c>
      <c r="N1415" s="10">
        <f t="shared" si="369"/>
        <v>0.38571428571428573</v>
      </c>
      <c r="O1415" s="10">
        <f t="shared" si="370"/>
        <v>0.3902439024390244</v>
      </c>
      <c r="P1415" s="8">
        <f t="shared" si="371"/>
        <v>270</v>
      </c>
      <c r="Q1415" s="8">
        <f t="shared" si="372"/>
        <v>320</v>
      </c>
      <c r="R1415" s="8">
        <v>834.74</v>
      </c>
      <c r="S1415" s="8">
        <v>1126.9000000000001</v>
      </c>
      <c r="T1415" s="11">
        <f t="shared" si="373"/>
        <v>1.6098571428571431</v>
      </c>
      <c r="U1415" s="7" t="s">
        <v>4225</v>
      </c>
      <c r="V1415" s="7"/>
    </row>
    <row r="1416" spans="1:22" x14ac:dyDescent="0.25">
      <c r="A1416" s="7" t="s">
        <v>4226</v>
      </c>
      <c r="B1416" s="7" t="s">
        <v>4227</v>
      </c>
      <c r="C1416" s="7" t="s">
        <v>177</v>
      </c>
      <c r="D1416" s="7"/>
      <c r="E1416" s="7" t="s">
        <v>392</v>
      </c>
      <c r="F1416" s="8">
        <v>420</v>
      </c>
      <c r="G1416" s="8">
        <v>500</v>
      </c>
      <c r="H1416" s="9">
        <f>IF(OR(F1416="",F1416=0),"",MAX(F1416,IF(ISNUMBER('Нормы и нормо-часы'!K1417),ROUNDUP('Нормы и нормо-часы'!K1417/(1-$F$3),0),0)))</f>
        <v>420</v>
      </c>
      <c r="I1416" s="9">
        <f>IF(OR(G1416="",G1416=0),"",MAX(G1416,IF(ISNUMBER('Нормы и нормо-часы'!L1417),ROUNDUP('Нормы и нормо-часы'!L1417/(1-$F$3),0),0)))</f>
        <v>500</v>
      </c>
      <c r="J1416" s="10">
        <f t="shared" si="367"/>
        <v>0</v>
      </c>
      <c r="K1416" s="10">
        <f t="shared" si="368"/>
        <v>0</v>
      </c>
      <c r="L1416" s="8">
        <v>260</v>
      </c>
      <c r="M1416" s="8">
        <v>310</v>
      </c>
      <c r="N1416" s="10">
        <f t="shared" si="369"/>
        <v>0.38095238095238093</v>
      </c>
      <c r="O1416" s="10">
        <f t="shared" si="370"/>
        <v>0.38</v>
      </c>
      <c r="P1416" s="8">
        <f t="shared" si="371"/>
        <v>160</v>
      </c>
      <c r="Q1416" s="8">
        <f t="shared" si="372"/>
        <v>190</v>
      </c>
      <c r="R1416" s="8">
        <v>386.33</v>
      </c>
      <c r="S1416" s="8">
        <v>521.54999999999995</v>
      </c>
      <c r="T1416" s="11">
        <f t="shared" si="373"/>
        <v>1.2417857142857143</v>
      </c>
      <c r="U1416" s="7" t="s">
        <v>4228</v>
      </c>
      <c r="V1416" s="7"/>
    </row>
    <row r="1417" spans="1:22" x14ac:dyDescent="0.25">
      <c r="A1417" s="7" t="s">
        <v>4229</v>
      </c>
      <c r="B1417" s="7" t="s">
        <v>4230</v>
      </c>
      <c r="C1417" s="7" t="s">
        <v>177</v>
      </c>
      <c r="D1417" s="7"/>
      <c r="E1417" s="7" t="s">
        <v>392</v>
      </c>
      <c r="F1417" s="8">
        <v>450</v>
      </c>
      <c r="G1417" s="8">
        <v>530</v>
      </c>
      <c r="H1417" s="9">
        <f>IF(OR(F1417="",F1417=0),"",MAX(F1417,IF(ISNUMBER('Нормы и нормо-часы'!K1418),ROUNDUP('Нормы и нормо-часы'!K1418/(1-$F$3),0),0)))</f>
        <v>454</v>
      </c>
      <c r="I1417" s="9">
        <f>IF(OR(G1417="",G1417=0),"",MAX(G1417,IF(ISNUMBER('Нормы и нормо-часы'!L1418),ROUNDUP('Нормы и нормо-часы'!L1418/(1-$F$3),0),0)))</f>
        <v>544</v>
      </c>
      <c r="J1417" s="10">
        <f t="shared" si="367"/>
        <v>8.8888888888889461E-3</v>
      </c>
      <c r="K1417" s="10">
        <f t="shared" si="368"/>
        <v>2.6415094339622636E-2</v>
      </c>
      <c r="L1417" s="8">
        <v>280</v>
      </c>
      <c r="M1417" s="8">
        <v>330</v>
      </c>
      <c r="N1417" s="10">
        <f t="shared" si="369"/>
        <v>0.38325991189427311</v>
      </c>
      <c r="O1417" s="10">
        <f t="shared" si="370"/>
        <v>0.39338235294117646</v>
      </c>
      <c r="P1417" s="8">
        <f t="shared" si="371"/>
        <v>174</v>
      </c>
      <c r="Q1417" s="8">
        <f t="shared" si="372"/>
        <v>214</v>
      </c>
      <c r="R1417" s="8">
        <v>534.07000000000005</v>
      </c>
      <c r="S1417" s="8">
        <v>720.99</v>
      </c>
      <c r="T1417" s="11">
        <f t="shared" si="373"/>
        <v>1.6022000000000001</v>
      </c>
      <c r="U1417" s="7" t="s">
        <v>4231</v>
      </c>
      <c r="V1417" s="7"/>
    </row>
    <row r="1418" spans="1:22" x14ac:dyDescent="0.25">
      <c r="A1418" s="7" t="s">
        <v>4232</v>
      </c>
      <c r="B1418" s="7" t="s">
        <v>4233</v>
      </c>
      <c r="C1418" s="7" t="s">
        <v>177</v>
      </c>
      <c r="D1418" s="7"/>
      <c r="E1418" s="7" t="s">
        <v>392</v>
      </c>
      <c r="F1418" s="8">
        <v>420</v>
      </c>
      <c r="G1418" s="8">
        <v>500</v>
      </c>
      <c r="H1418" s="9">
        <f>IF(OR(F1418="",F1418=0),"",MAX(F1418,IF(ISNUMBER('Нормы и нормо-часы'!K1419),ROUNDUP('Нормы и нормо-часы'!K1419/(1-$F$3),0),0)))</f>
        <v>420</v>
      </c>
      <c r="I1418" s="9">
        <f>IF(OR(G1418="",G1418=0),"",MAX(G1418,IF(ISNUMBER('Нормы и нормо-часы'!L1419),ROUNDUP('Нормы и нормо-часы'!L1419/(1-$F$3),0),0)))</f>
        <v>500</v>
      </c>
      <c r="J1418" s="10">
        <f t="shared" si="367"/>
        <v>0</v>
      </c>
      <c r="K1418" s="10">
        <f t="shared" si="368"/>
        <v>0</v>
      </c>
      <c r="L1418" s="8">
        <v>260</v>
      </c>
      <c r="M1418" s="8">
        <v>310</v>
      </c>
      <c r="N1418" s="10">
        <f t="shared" si="369"/>
        <v>0.38095238095238093</v>
      </c>
      <c r="O1418" s="10">
        <f t="shared" si="370"/>
        <v>0.38</v>
      </c>
      <c r="P1418" s="8">
        <f t="shared" si="371"/>
        <v>160</v>
      </c>
      <c r="Q1418" s="8">
        <f t="shared" si="372"/>
        <v>190</v>
      </c>
      <c r="R1418" s="8">
        <v>386.33</v>
      </c>
      <c r="S1418" s="8">
        <v>521.54999999999995</v>
      </c>
      <c r="T1418" s="11">
        <f t="shared" si="373"/>
        <v>1.2417857142857143</v>
      </c>
      <c r="U1418" s="7" t="s">
        <v>4234</v>
      </c>
      <c r="V1418" s="7" t="s">
        <v>4235</v>
      </c>
    </row>
    <row r="1419" spans="1:22" x14ac:dyDescent="0.25">
      <c r="A1419" s="7" t="s">
        <v>4236</v>
      </c>
      <c r="B1419" s="7" t="s">
        <v>4237</v>
      </c>
      <c r="C1419" s="7" t="s">
        <v>177</v>
      </c>
      <c r="D1419" s="7"/>
      <c r="E1419" s="7" t="s">
        <v>392</v>
      </c>
      <c r="F1419" s="8">
        <v>380</v>
      </c>
      <c r="G1419" s="8">
        <v>450</v>
      </c>
      <c r="H1419" s="9">
        <f>IF(OR(F1419="",F1419=0),"",MAX(F1419,IF(ISNUMBER('Нормы и нормо-часы'!K1420),ROUNDUP('Нормы и нормо-часы'!K1420/(1-$F$3),0),0)))</f>
        <v>380</v>
      </c>
      <c r="I1419" s="9">
        <f>IF(OR(G1419="",G1419=0),"",MAX(G1419,IF(ISNUMBER('Нормы и нормо-часы'!L1420),ROUNDUP('Нормы и нормо-часы'!L1420/(1-$F$3),0),0)))</f>
        <v>450</v>
      </c>
      <c r="J1419" s="10">
        <f t="shared" si="367"/>
        <v>0</v>
      </c>
      <c r="K1419" s="10">
        <f t="shared" si="368"/>
        <v>0</v>
      </c>
      <c r="L1419" s="8">
        <v>240</v>
      </c>
      <c r="M1419" s="8">
        <v>280</v>
      </c>
      <c r="N1419" s="10">
        <f t="shared" si="369"/>
        <v>0.36842105263157893</v>
      </c>
      <c r="O1419" s="10">
        <f t="shared" si="370"/>
        <v>0.37777777777777777</v>
      </c>
      <c r="P1419" s="8">
        <f t="shared" si="371"/>
        <v>140</v>
      </c>
      <c r="Q1419" s="8">
        <f t="shared" si="372"/>
        <v>170</v>
      </c>
      <c r="R1419" s="8">
        <v>379.43</v>
      </c>
      <c r="S1419" s="8">
        <v>512.23</v>
      </c>
      <c r="T1419" s="11">
        <f t="shared" si="373"/>
        <v>1.3479736842105263</v>
      </c>
      <c r="U1419" s="7" t="s">
        <v>4238</v>
      </c>
      <c r="V1419" s="7"/>
    </row>
    <row r="1420" spans="1:22" x14ac:dyDescent="0.25">
      <c r="A1420" s="7" t="s">
        <v>4239</v>
      </c>
      <c r="B1420" s="7" t="s">
        <v>4240</v>
      </c>
      <c r="C1420" s="7" t="s">
        <v>177</v>
      </c>
      <c r="D1420" s="7"/>
      <c r="E1420" s="7" t="s">
        <v>392</v>
      </c>
      <c r="F1420" s="8">
        <v>420</v>
      </c>
      <c r="G1420" s="8">
        <v>500</v>
      </c>
      <c r="H1420" s="9">
        <f>IF(OR(F1420="",F1420=0),"",MAX(F1420,IF(ISNUMBER('Нормы и нормо-часы'!K1421),ROUNDUP('Нормы и нормо-часы'!K1421/(1-$F$3),0),0)))</f>
        <v>420</v>
      </c>
      <c r="I1420" s="9">
        <f>IF(OR(G1420="",G1420=0),"",MAX(G1420,IF(ISNUMBER('Нормы и нормо-часы'!L1421),ROUNDUP('Нормы и нормо-часы'!L1421/(1-$F$3),0),0)))</f>
        <v>500</v>
      </c>
      <c r="J1420" s="10">
        <f t="shared" si="367"/>
        <v>0</v>
      </c>
      <c r="K1420" s="10">
        <f t="shared" si="368"/>
        <v>0</v>
      </c>
      <c r="L1420" s="8">
        <v>260</v>
      </c>
      <c r="M1420" s="8">
        <v>310</v>
      </c>
      <c r="N1420" s="10">
        <f t="shared" si="369"/>
        <v>0.38095238095238093</v>
      </c>
      <c r="O1420" s="10">
        <f t="shared" si="370"/>
        <v>0.38</v>
      </c>
      <c r="P1420" s="8">
        <f t="shared" si="371"/>
        <v>160</v>
      </c>
      <c r="Q1420" s="8">
        <f t="shared" si="372"/>
        <v>190</v>
      </c>
      <c r="R1420" s="8">
        <v>461.14</v>
      </c>
      <c r="S1420" s="8">
        <v>622.54</v>
      </c>
      <c r="T1420" s="11">
        <f t="shared" si="373"/>
        <v>1.4822380952380951</v>
      </c>
      <c r="U1420" s="7" t="s">
        <v>4231</v>
      </c>
      <c r="V1420" s="7" t="s">
        <v>4241</v>
      </c>
    </row>
    <row r="1421" spans="1:22" x14ac:dyDescent="0.25">
      <c r="A1421" s="7" t="s">
        <v>4242</v>
      </c>
      <c r="B1421" s="7" t="s">
        <v>4243</v>
      </c>
      <c r="C1421" s="7" t="s">
        <v>177</v>
      </c>
      <c r="D1421" s="7"/>
      <c r="E1421" s="7" t="s">
        <v>392</v>
      </c>
      <c r="F1421" s="8">
        <v>400</v>
      </c>
      <c r="G1421" s="8">
        <v>470</v>
      </c>
      <c r="H1421" s="9">
        <f>IF(OR(F1421="",F1421=0),"",MAX(F1421,IF(ISNUMBER('Нормы и нормо-часы'!K1422),ROUNDUP('Нормы и нормо-часы'!K1422/(1-$F$3),0),0)))</f>
        <v>400</v>
      </c>
      <c r="I1421" s="9">
        <f>IF(OR(G1421="",G1421=0),"",MAX(G1421,IF(ISNUMBER('Нормы и нормо-часы'!L1422),ROUNDUP('Нормы и нормо-часы'!L1422/(1-$F$3),0),0)))</f>
        <v>470</v>
      </c>
      <c r="J1421" s="10">
        <f t="shared" si="367"/>
        <v>0</v>
      </c>
      <c r="K1421" s="10">
        <f t="shared" si="368"/>
        <v>0</v>
      </c>
      <c r="L1421" s="8">
        <v>250</v>
      </c>
      <c r="M1421" s="8">
        <v>290</v>
      </c>
      <c r="N1421" s="10">
        <f t="shared" si="369"/>
        <v>0.375</v>
      </c>
      <c r="O1421" s="10">
        <f t="shared" si="370"/>
        <v>0.38297872340425532</v>
      </c>
      <c r="P1421" s="8">
        <f t="shared" si="371"/>
        <v>150</v>
      </c>
      <c r="Q1421" s="8">
        <f t="shared" si="372"/>
        <v>180</v>
      </c>
      <c r="R1421" s="8">
        <v>379.43</v>
      </c>
      <c r="S1421" s="8">
        <v>512.23</v>
      </c>
      <c r="T1421" s="11">
        <f t="shared" si="373"/>
        <v>1.280575</v>
      </c>
      <c r="U1421" s="7" t="s">
        <v>4234</v>
      </c>
      <c r="V1421" s="7" t="s">
        <v>4244</v>
      </c>
    </row>
    <row r="1422" spans="1:22" x14ac:dyDescent="0.25">
      <c r="A1422" s="7" t="s">
        <v>4245</v>
      </c>
      <c r="B1422" s="7" t="s">
        <v>4246</v>
      </c>
      <c r="C1422" s="7" t="s">
        <v>177</v>
      </c>
      <c r="D1422" s="7"/>
      <c r="E1422" s="7" t="s">
        <v>392</v>
      </c>
      <c r="F1422" s="8">
        <v>500</v>
      </c>
      <c r="G1422" s="8">
        <v>600</v>
      </c>
      <c r="H1422" s="9">
        <f>IF(OR(F1422="",F1422=0),"",MAX(F1422,IF(ISNUMBER('Нормы и нормо-часы'!K1423),ROUNDUP('Нормы и нормо-часы'!K1423/(1-$F$3),0),0)))</f>
        <v>500</v>
      </c>
      <c r="I1422" s="9">
        <f>IF(OR(G1422="",G1422=0),"",MAX(G1422,IF(ISNUMBER('Нормы и нормо-часы'!L1423),ROUNDUP('Нормы и нормо-часы'!L1423/(1-$F$3),0),0)))</f>
        <v>600</v>
      </c>
      <c r="J1422" s="10">
        <f t="shared" si="367"/>
        <v>0</v>
      </c>
      <c r="K1422" s="10">
        <f t="shared" si="368"/>
        <v>0</v>
      </c>
      <c r="L1422" s="8">
        <v>300</v>
      </c>
      <c r="M1422" s="8">
        <v>360</v>
      </c>
      <c r="N1422" s="10">
        <f t="shared" si="369"/>
        <v>0.4</v>
      </c>
      <c r="O1422" s="10">
        <f t="shared" si="370"/>
        <v>0.4</v>
      </c>
      <c r="P1422" s="8">
        <f t="shared" si="371"/>
        <v>200</v>
      </c>
      <c r="Q1422" s="8">
        <f t="shared" si="372"/>
        <v>240</v>
      </c>
      <c r="R1422" s="8">
        <v>909.94</v>
      </c>
      <c r="S1422" s="8">
        <v>1228.42</v>
      </c>
      <c r="T1422" s="11">
        <f t="shared" si="373"/>
        <v>2.4568400000000001</v>
      </c>
      <c r="U1422" s="7" t="s">
        <v>4247</v>
      </c>
      <c r="V1422" s="7" t="s">
        <v>4248</v>
      </c>
    </row>
    <row r="1423" spans="1:22" x14ac:dyDescent="0.25">
      <c r="A1423" s="7" t="s">
        <v>4249</v>
      </c>
      <c r="B1423" s="7" t="s">
        <v>4250</v>
      </c>
      <c r="C1423" s="7" t="s">
        <v>177</v>
      </c>
      <c r="D1423" s="7"/>
      <c r="E1423" s="7" t="s">
        <v>392</v>
      </c>
      <c r="F1423" s="8">
        <v>900</v>
      </c>
      <c r="G1423" s="8">
        <v>1050</v>
      </c>
      <c r="H1423" s="9">
        <f>IF(OR(F1423="",F1423=0),"",MAX(F1423,IF(ISNUMBER('Нормы и нормо-часы'!K1424),ROUNDUP('Нормы и нормо-часы'!K1424/(1-$F$3),0),0)))</f>
        <v>900</v>
      </c>
      <c r="I1423" s="9">
        <f>IF(OR(G1423="",G1423=0),"",MAX(G1423,IF(ISNUMBER('Нормы и нормо-часы'!L1424),ROUNDUP('Нормы и нормо-часы'!L1424/(1-$F$3),0),0)))</f>
        <v>1050</v>
      </c>
      <c r="J1423" s="10">
        <f t="shared" si="367"/>
        <v>0</v>
      </c>
      <c r="K1423" s="10">
        <f t="shared" si="368"/>
        <v>0</v>
      </c>
      <c r="L1423" s="8">
        <v>560</v>
      </c>
      <c r="M1423" s="8">
        <v>650</v>
      </c>
      <c r="N1423" s="10">
        <f t="shared" si="369"/>
        <v>0.37777777777777777</v>
      </c>
      <c r="O1423" s="10">
        <f t="shared" si="370"/>
        <v>0.38095238095238093</v>
      </c>
      <c r="P1423" s="8">
        <f t="shared" si="371"/>
        <v>340</v>
      </c>
      <c r="Q1423" s="8">
        <f t="shared" si="372"/>
        <v>400</v>
      </c>
      <c r="R1423" s="8">
        <v>909.94</v>
      </c>
      <c r="S1423" s="8">
        <v>1228.42</v>
      </c>
      <c r="T1423" s="11">
        <f t="shared" si="373"/>
        <v>1.3649111111111112</v>
      </c>
      <c r="U1423" s="7" t="s">
        <v>4251</v>
      </c>
      <c r="V1423" s="7"/>
    </row>
    <row r="1424" spans="1:22" x14ac:dyDescent="0.25">
      <c r="A1424" s="7" t="s">
        <v>4252</v>
      </c>
      <c r="B1424" s="7" t="s">
        <v>4253</v>
      </c>
      <c r="C1424" s="7" t="s">
        <v>177</v>
      </c>
      <c r="D1424" s="7"/>
      <c r="E1424" s="7" t="s">
        <v>392</v>
      </c>
      <c r="F1424" s="8">
        <v>400</v>
      </c>
      <c r="G1424" s="8">
        <v>470</v>
      </c>
      <c r="H1424" s="9">
        <f>IF(OR(F1424="",F1424=0),"",MAX(F1424,IF(ISNUMBER('Нормы и нормо-часы'!K1425),ROUNDUP('Нормы и нормо-часы'!K1425/(1-$F$3),0),0)))</f>
        <v>400</v>
      </c>
      <c r="I1424" s="9">
        <f>IF(OR(G1424="",G1424=0),"",MAX(G1424,IF(ISNUMBER('Нормы и нормо-часы'!L1425),ROUNDUP('Нормы и нормо-часы'!L1425/(1-$F$3),0),0)))</f>
        <v>470</v>
      </c>
      <c r="J1424" s="10">
        <f t="shared" si="367"/>
        <v>0</v>
      </c>
      <c r="K1424" s="10">
        <f t="shared" si="368"/>
        <v>0</v>
      </c>
      <c r="L1424" s="8">
        <v>250</v>
      </c>
      <c r="M1424" s="8">
        <v>290</v>
      </c>
      <c r="N1424" s="10">
        <f t="shared" si="369"/>
        <v>0.375</v>
      </c>
      <c r="O1424" s="10">
        <f t="shared" si="370"/>
        <v>0.38297872340425532</v>
      </c>
      <c r="P1424" s="8">
        <f t="shared" si="371"/>
        <v>150</v>
      </c>
      <c r="Q1424" s="8">
        <f t="shared" si="372"/>
        <v>180</v>
      </c>
      <c r="R1424" s="8">
        <v>352.41</v>
      </c>
      <c r="S1424" s="8">
        <v>475.75</v>
      </c>
      <c r="T1424" s="11">
        <f t="shared" si="373"/>
        <v>1.1893750000000001</v>
      </c>
      <c r="U1424" s="7" t="s">
        <v>4254</v>
      </c>
      <c r="V1424" s="7"/>
    </row>
    <row r="1425" spans="1:22" x14ac:dyDescent="0.25">
      <c r="A1425" s="7" t="s">
        <v>4255</v>
      </c>
      <c r="B1425" s="7" t="s">
        <v>4256</v>
      </c>
      <c r="C1425" s="7" t="s">
        <v>177</v>
      </c>
      <c r="D1425" s="7"/>
      <c r="E1425" s="7" t="s">
        <v>392</v>
      </c>
      <c r="F1425" s="8">
        <v>900</v>
      </c>
      <c r="G1425" s="8">
        <v>1050</v>
      </c>
      <c r="H1425" s="9">
        <f>IF(OR(F1425="",F1425=0),"",MAX(F1425,IF(ISNUMBER('Нормы и нормо-часы'!K1426),ROUNDUP('Нормы и нормо-часы'!K1426/(1-$F$3),0),0)))</f>
        <v>900</v>
      </c>
      <c r="I1425" s="9">
        <f>IF(OR(G1425="",G1425=0),"",MAX(G1425,IF(ISNUMBER('Нормы и нормо-часы'!L1426),ROUNDUP('Нормы и нормо-часы'!L1426/(1-$F$3),0),0)))</f>
        <v>1050</v>
      </c>
      <c r="J1425" s="10">
        <f t="shared" si="367"/>
        <v>0</v>
      </c>
      <c r="K1425" s="10">
        <f t="shared" si="368"/>
        <v>0</v>
      </c>
      <c r="L1425" s="8">
        <v>560</v>
      </c>
      <c r="M1425" s="8">
        <v>650</v>
      </c>
      <c r="N1425" s="10">
        <f t="shared" si="369"/>
        <v>0.37777777777777777</v>
      </c>
      <c r="O1425" s="10">
        <f t="shared" si="370"/>
        <v>0.38095238095238093</v>
      </c>
      <c r="P1425" s="8">
        <f t="shared" si="371"/>
        <v>340</v>
      </c>
      <c r="Q1425" s="8">
        <f t="shared" si="372"/>
        <v>400</v>
      </c>
      <c r="R1425" s="8">
        <v>830.06</v>
      </c>
      <c r="S1425" s="8">
        <v>1120.58</v>
      </c>
      <c r="T1425" s="11">
        <f t="shared" si="373"/>
        <v>1.2450888888888889</v>
      </c>
      <c r="U1425" s="7" t="s">
        <v>4257</v>
      </c>
      <c r="V1425" s="7"/>
    </row>
    <row r="1426" spans="1:22" x14ac:dyDescent="0.25">
      <c r="A1426" s="7" t="s">
        <v>4258</v>
      </c>
      <c r="B1426" s="7" t="s">
        <v>4259</v>
      </c>
      <c r="C1426" s="7" t="s">
        <v>177</v>
      </c>
      <c r="D1426" s="7"/>
      <c r="E1426" s="7" t="s">
        <v>392</v>
      </c>
      <c r="F1426" s="8">
        <v>550</v>
      </c>
      <c r="G1426" s="8">
        <v>650</v>
      </c>
      <c r="H1426" s="9">
        <f>IF(OR(F1426="",F1426=0),"",MAX(F1426,IF(ISNUMBER('Нормы и нормо-часы'!K1427),ROUNDUP('Нормы и нормо-часы'!K1427/(1-$F$3),0),0)))</f>
        <v>550</v>
      </c>
      <c r="I1426" s="9">
        <f>IF(OR(G1426="",G1426=0),"",MAX(G1426,IF(ISNUMBER('Нормы и нормо-часы'!L1427),ROUNDUP('Нормы и нормо-часы'!L1427/(1-$F$3),0),0)))</f>
        <v>650</v>
      </c>
      <c r="J1426" s="10">
        <f t="shared" si="367"/>
        <v>0</v>
      </c>
      <c r="K1426" s="10">
        <f t="shared" si="368"/>
        <v>0</v>
      </c>
      <c r="L1426" s="8">
        <v>340</v>
      </c>
      <c r="M1426" s="8">
        <v>400</v>
      </c>
      <c r="N1426" s="10">
        <f t="shared" si="369"/>
        <v>0.38181818181818183</v>
      </c>
      <c r="O1426" s="10">
        <f t="shared" si="370"/>
        <v>0.38461538461538464</v>
      </c>
      <c r="P1426" s="8">
        <f t="shared" si="371"/>
        <v>210</v>
      </c>
      <c r="Q1426" s="8">
        <f t="shared" si="372"/>
        <v>250</v>
      </c>
      <c r="R1426" s="8">
        <v>876.85</v>
      </c>
      <c r="S1426" s="8">
        <v>1183.75</v>
      </c>
      <c r="T1426" s="11">
        <f t="shared" si="373"/>
        <v>2.1522727272727273</v>
      </c>
      <c r="U1426" s="7" t="s">
        <v>4260</v>
      </c>
      <c r="V1426" s="7"/>
    </row>
    <row r="1427" spans="1:22" x14ac:dyDescent="0.25">
      <c r="A1427" s="7" t="s">
        <v>4261</v>
      </c>
      <c r="B1427" s="7" t="s">
        <v>4262</v>
      </c>
      <c r="C1427" s="7" t="s">
        <v>177</v>
      </c>
      <c r="D1427" s="7"/>
      <c r="E1427" s="7" t="s">
        <v>392</v>
      </c>
      <c r="F1427" s="8">
        <v>450</v>
      </c>
      <c r="G1427" s="8">
        <v>530</v>
      </c>
      <c r="H1427" s="9">
        <f>IF(OR(F1427="",F1427=0),"",MAX(F1427,IF(ISNUMBER('Нормы и нормо-часы'!K1428),ROUNDUP('Нормы и нормо-часы'!K1428/(1-$F$3),0),0)))</f>
        <v>454</v>
      </c>
      <c r="I1427" s="9">
        <f>IF(OR(G1427="",G1427=0),"",MAX(G1427,IF(ISNUMBER('Нормы и нормо-часы'!L1428),ROUNDUP('Нормы и нормо-часы'!L1428/(1-$F$3),0),0)))</f>
        <v>544</v>
      </c>
      <c r="J1427" s="10">
        <f t="shared" si="367"/>
        <v>8.8888888888889461E-3</v>
      </c>
      <c r="K1427" s="10">
        <f t="shared" si="368"/>
        <v>2.6415094339622636E-2</v>
      </c>
      <c r="L1427" s="8">
        <v>280</v>
      </c>
      <c r="M1427" s="8">
        <v>330</v>
      </c>
      <c r="N1427" s="10">
        <f t="shared" si="369"/>
        <v>0.38325991189427311</v>
      </c>
      <c r="O1427" s="10">
        <f t="shared" si="370"/>
        <v>0.39338235294117646</v>
      </c>
      <c r="P1427" s="8">
        <f t="shared" si="371"/>
        <v>174</v>
      </c>
      <c r="Q1427" s="8">
        <f t="shared" si="372"/>
        <v>214</v>
      </c>
      <c r="R1427" s="8">
        <v>512.74</v>
      </c>
      <c r="S1427" s="8">
        <v>692.2</v>
      </c>
      <c r="T1427" s="11">
        <f t="shared" si="373"/>
        <v>1.5382222222222224</v>
      </c>
      <c r="U1427" s="7" t="s">
        <v>4263</v>
      </c>
      <c r="V1427" s="7"/>
    </row>
    <row r="1428" spans="1:22" x14ac:dyDescent="0.25">
      <c r="A1428" s="7" t="s">
        <v>4264</v>
      </c>
      <c r="B1428" s="7" t="s">
        <v>4265</v>
      </c>
      <c r="C1428" s="7" t="s">
        <v>177</v>
      </c>
      <c r="D1428" s="7"/>
      <c r="E1428" s="7" t="s">
        <v>392</v>
      </c>
      <c r="F1428" s="8">
        <v>400</v>
      </c>
      <c r="G1428" s="8">
        <v>470</v>
      </c>
      <c r="H1428" s="9">
        <f>IF(OR(F1428="",F1428=0),"",MAX(F1428,IF(ISNUMBER('Нормы и нормо-часы'!K1429),ROUNDUP('Нормы и нормо-часы'!K1429/(1-$F$3),0),0)))</f>
        <v>400</v>
      </c>
      <c r="I1428" s="9">
        <f>IF(OR(G1428="",G1428=0),"",MAX(G1428,IF(ISNUMBER('Нормы и нормо-часы'!L1429),ROUNDUP('Нормы и нормо-часы'!L1429/(1-$F$3),0),0)))</f>
        <v>476</v>
      </c>
      <c r="J1428" s="10">
        <f t="shared" si="367"/>
        <v>0</v>
      </c>
      <c r="K1428" s="10">
        <f t="shared" si="368"/>
        <v>1.2765957446808418E-2</v>
      </c>
      <c r="L1428" s="8">
        <v>250</v>
      </c>
      <c r="M1428" s="8">
        <v>290</v>
      </c>
      <c r="N1428" s="10">
        <f t="shared" si="369"/>
        <v>0.375</v>
      </c>
      <c r="O1428" s="10">
        <f t="shared" si="370"/>
        <v>0.3907563025210084</v>
      </c>
      <c r="P1428" s="8">
        <f t="shared" si="371"/>
        <v>150</v>
      </c>
      <c r="Q1428" s="8">
        <f t="shared" si="372"/>
        <v>186</v>
      </c>
      <c r="R1428" s="8">
        <v>451.64</v>
      </c>
      <c r="S1428" s="8">
        <v>609.71</v>
      </c>
      <c r="T1428" s="11">
        <f t="shared" si="373"/>
        <v>1.524275</v>
      </c>
      <c r="U1428" s="7" t="s">
        <v>4266</v>
      </c>
      <c r="V1428" s="7"/>
    </row>
    <row r="1429" spans="1:22" x14ac:dyDescent="0.25">
      <c r="A1429" s="7" t="s">
        <v>4267</v>
      </c>
      <c r="B1429" s="7" t="s">
        <v>4268</v>
      </c>
      <c r="C1429" s="7" t="s">
        <v>177</v>
      </c>
      <c r="D1429" s="7"/>
      <c r="E1429" s="7" t="s">
        <v>392</v>
      </c>
      <c r="F1429" s="8">
        <v>2200</v>
      </c>
      <c r="G1429" s="8">
        <v>2600</v>
      </c>
      <c r="H1429" s="9">
        <f>IF(OR(F1429="",F1429=0),"",MAX(F1429,IF(ISNUMBER('Нормы и нормо-часы'!K1430),ROUNDUP('Нормы и нормо-часы'!K1430/(1-$F$3),0),0)))</f>
        <v>2200</v>
      </c>
      <c r="I1429" s="9">
        <f>IF(OR(G1429="",G1429=0),"",MAX(G1429,IF(ISNUMBER('Нормы и нормо-часы'!L1430),ROUNDUP('Нормы и нормо-часы'!L1430/(1-$F$3),0),0)))</f>
        <v>2600</v>
      </c>
      <c r="J1429" s="10">
        <f t="shared" si="367"/>
        <v>0</v>
      </c>
      <c r="K1429" s="10">
        <f t="shared" si="368"/>
        <v>0</v>
      </c>
      <c r="L1429" s="8">
        <v>1350</v>
      </c>
      <c r="M1429" s="8">
        <v>1600</v>
      </c>
      <c r="N1429" s="10">
        <f t="shared" si="369"/>
        <v>0.38636363636363635</v>
      </c>
      <c r="O1429" s="10">
        <f t="shared" si="370"/>
        <v>0.38461538461538464</v>
      </c>
      <c r="P1429" s="8">
        <f t="shared" si="371"/>
        <v>850</v>
      </c>
      <c r="Q1429" s="8">
        <f t="shared" si="372"/>
        <v>1000</v>
      </c>
      <c r="R1429" s="8">
        <v>1064.17</v>
      </c>
      <c r="S1429" s="8">
        <v>1436.63</v>
      </c>
      <c r="T1429" s="11">
        <f t="shared" si="373"/>
        <v>0.65301363636363641</v>
      </c>
      <c r="U1429" s="7" t="s">
        <v>4269</v>
      </c>
      <c r="V1429" s="7" t="s">
        <v>4270</v>
      </c>
    </row>
    <row r="1430" spans="1:22" x14ac:dyDescent="0.25">
      <c r="A1430" s="7" t="s">
        <v>4271</v>
      </c>
      <c r="B1430" s="7" t="s">
        <v>4272</v>
      </c>
      <c r="C1430" s="7" t="s">
        <v>177</v>
      </c>
      <c r="D1430" s="7"/>
      <c r="E1430" s="7" t="s">
        <v>392</v>
      </c>
      <c r="F1430" s="8">
        <v>900</v>
      </c>
      <c r="G1430" s="8">
        <v>1100</v>
      </c>
      <c r="H1430" s="9">
        <f>IF(OR(F1430="",F1430=0),"",MAX(F1430,IF(ISNUMBER('Нормы и нормо-часы'!K1431),ROUNDUP('Нормы и нормо-часы'!K1431/(1-$F$3),0),0)))</f>
        <v>900</v>
      </c>
      <c r="I1430" s="9">
        <f>IF(OR(G1430="",G1430=0),"",MAX(G1430,IF(ISNUMBER('Нормы и нормо-часы'!L1431),ROUNDUP('Нормы и нормо-часы'!L1431/(1-$F$3),0),0)))</f>
        <v>1100</v>
      </c>
      <c r="J1430" s="10">
        <f t="shared" si="367"/>
        <v>0</v>
      </c>
      <c r="K1430" s="10">
        <f t="shared" si="368"/>
        <v>0</v>
      </c>
      <c r="L1430" s="8">
        <v>550</v>
      </c>
      <c r="M1430" s="8">
        <v>680</v>
      </c>
      <c r="N1430" s="10">
        <f t="shared" si="369"/>
        <v>0.3888888888888889</v>
      </c>
      <c r="O1430" s="10">
        <f t="shared" si="370"/>
        <v>0.38181818181818183</v>
      </c>
      <c r="P1430" s="8">
        <f t="shared" si="371"/>
        <v>350</v>
      </c>
      <c r="Q1430" s="8">
        <f t="shared" si="372"/>
        <v>420</v>
      </c>
      <c r="R1430" s="8">
        <v>708.4</v>
      </c>
      <c r="S1430" s="8">
        <v>956.34</v>
      </c>
      <c r="T1430" s="11">
        <f t="shared" si="373"/>
        <v>1.0626</v>
      </c>
      <c r="U1430" s="7" t="s">
        <v>4273</v>
      </c>
      <c r="V1430" s="7"/>
    </row>
    <row r="1431" spans="1:22" x14ac:dyDescent="0.25">
      <c r="A1431" s="7" t="s">
        <v>4274</v>
      </c>
      <c r="B1431" s="7" t="s">
        <v>4275</v>
      </c>
      <c r="C1431" s="7" t="s">
        <v>1214</v>
      </c>
      <c r="D1431" s="7"/>
      <c r="E1431" s="7" t="s">
        <v>392</v>
      </c>
      <c r="F1431" s="8">
        <v>4000</v>
      </c>
      <c r="G1431" s="8">
        <v>4700</v>
      </c>
      <c r="H1431" s="9">
        <f>IF(OR(F1431="",F1431=0),"",MAX(F1431,IF(ISNUMBER('Нормы и нормо-часы'!K1432),ROUNDUP('Нормы и нормо-часы'!K1432/(1-$F$3),0),0)))</f>
        <v>4000</v>
      </c>
      <c r="I1431" s="9">
        <f>IF(OR(G1431="",G1431=0),"",MAX(G1431,IF(ISNUMBER('Нормы и нормо-часы'!L1432),ROUNDUP('Нормы и нормо-часы'!L1432/(1-$F$3),0),0)))</f>
        <v>4700</v>
      </c>
      <c r="J1431" s="10">
        <f t="shared" si="367"/>
        <v>0</v>
      </c>
      <c r="K1431" s="10">
        <f t="shared" si="368"/>
        <v>0</v>
      </c>
      <c r="L1431" s="8">
        <v>2500</v>
      </c>
      <c r="M1431" s="8">
        <v>2900</v>
      </c>
      <c r="N1431" s="10">
        <f t="shared" si="369"/>
        <v>0.375</v>
      </c>
      <c r="O1431" s="10">
        <f t="shared" si="370"/>
        <v>0.38297872340425532</v>
      </c>
      <c r="P1431" s="8">
        <f t="shared" si="371"/>
        <v>1500</v>
      </c>
      <c r="Q1431" s="8">
        <f t="shared" si="372"/>
        <v>1800</v>
      </c>
      <c r="R1431" s="8">
        <v>3189.07</v>
      </c>
      <c r="S1431" s="8">
        <v>4305.24</v>
      </c>
      <c r="T1431" s="11">
        <f t="shared" si="373"/>
        <v>1.0763099999999999</v>
      </c>
      <c r="U1431" s="7" t="s">
        <v>4276</v>
      </c>
      <c r="V1431" s="7"/>
    </row>
    <row r="1432" spans="1:22" x14ac:dyDescent="0.25">
      <c r="A1432" s="7" t="s">
        <v>4277</v>
      </c>
      <c r="B1432" s="7" t="s">
        <v>4278</v>
      </c>
      <c r="C1432" s="7" t="s">
        <v>177</v>
      </c>
      <c r="D1432" s="7"/>
      <c r="E1432" s="7" t="s">
        <v>392</v>
      </c>
      <c r="F1432" s="8">
        <v>8000</v>
      </c>
      <c r="G1432" s="8">
        <v>9300</v>
      </c>
      <c r="H1432" s="9">
        <f>IF(OR(F1432="",F1432=0),"",MAX(F1432,IF(ISNUMBER('Нормы и нормо-часы'!K1433),ROUNDUP('Нормы и нормо-часы'!K1433/(1-$F$3),0),0)))</f>
        <v>8000</v>
      </c>
      <c r="I1432" s="9">
        <f>IF(OR(G1432="",G1432=0),"",MAX(G1432,IF(ISNUMBER('Нормы и нормо-часы'!L1433),ROUNDUP('Нормы и нормо-часы'!L1433/(1-$F$3),0),0)))</f>
        <v>9300</v>
      </c>
      <c r="J1432" s="10">
        <f t="shared" si="367"/>
        <v>0</v>
      </c>
      <c r="K1432" s="10">
        <f t="shared" si="368"/>
        <v>0</v>
      </c>
      <c r="L1432" s="8">
        <v>4800</v>
      </c>
      <c r="M1432" s="8">
        <v>5600</v>
      </c>
      <c r="N1432" s="10">
        <f t="shared" si="369"/>
        <v>0.4</v>
      </c>
      <c r="O1432" s="10">
        <f t="shared" si="370"/>
        <v>0.39784946236559138</v>
      </c>
      <c r="P1432" s="8">
        <f t="shared" si="371"/>
        <v>3200</v>
      </c>
      <c r="Q1432" s="8">
        <f t="shared" si="372"/>
        <v>3700</v>
      </c>
      <c r="R1432" s="8">
        <v>25216.51</v>
      </c>
      <c r="S1432" s="8">
        <v>34042.29</v>
      </c>
      <c r="T1432" s="11">
        <f t="shared" si="373"/>
        <v>4.2552862500000002</v>
      </c>
      <c r="U1432" s="7" t="s">
        <v>100</v>
      </c>
      <c r="V1432" s="7" t="s">
        <v>4279</v>
      </c>
    </row>
    <row r="1433" spans="1:22" x14ac:dyDescent="0.25">
      <c r="A1433" s="7" t="s">
        <v>4280</v>
      </c>
      <c r="B1433" s="7" t="s">
        <v>4281</v>
      </c>
      <c r="C1433" s="7" t="s">
        <v>177</v>
      </c>
      <c r="D1433" s="7"/>
      <c r="E1433" s="7" t="s">
        <v>392</v>
      </c>
      <c r="F1433" s="8">
        <v>9500</v>
      </c>
      <c r="G1433" s="8">
        <v>11000</v>
      </c>
      <c r="H1433" s="9">
        <f>IF(OR(F1433="",F1433=0),"",MAX(F1433,IF(ISNUMBER('Нормы и нормо-часы'!K1434),ROUNDUP('Нормы и нормо-часы'!K1434/(1-$F$3),0),0)))</f>
        <v>9500</v>
      </c>
      <c r="I1433" s="9">
        <f>IF(OR(G1433="",G1433=0),"",MAX(G1433,IF(ISNUMBER('Нормы и нормо-часы'!L1434),ROUNDUP('Нормы и нормо-часы'!L1434/(1-$F$3),0),0)))</f>
        <v>11000</v>
      </c>
      <c r="J1433" s="10">
        <f t="shared" si="367"/>
        <v>0</v>
      </c>
      <c r="K1433" s="10">
        <f t="shared" si="368"/>
        <v>0</v>
      </c>
      <c r="L1433" s="8">
        <v>5700</v>
      </c>
      <c r="M1433" s="8">
        <v>6600</v>
      </c>
      <c r="N1433" s="10">
        <f t="shared" si="369"/>
        <v>0.4</v>
      </c>
      <c r="O1433" s="10">
        <f t="shared" si="370"/>
        <v>0.4</v>
      </c>
      <c r="P1433" s="8">
        <f t="shared" si="371"/>
        <v>3800</v>
      </c>
      <c r="Q1433" s="8">
        <f t="shared" si="372"/>
        <v>4400</v>
      </c>
      <c r="R1433" s="8">
        <v>29072.23</v>
      </c>
      <c r="S1433" s="8">
        <v>39247.51</v>
      </c>
      <c r="T1433" s="11">
        <f t="shared" si="373"/>
        <v>4.1313168421052637</v>
      </c>
      <c r="U1433" s="7" t="s">
        <v>100</v>
      </c>
      <c r="V1433" s="7" t="s">
        <v>4279</v>
      </c>
    </row>
    <row r="1434" spans="1:22" x14ac:dyDescent="0.25">
      <c r="A1434" s="7" t="s">
        <v>4282</v>
      </c>
      <c r="B1434" s="7" t="s">
        <v>4283</v>
      </c>
      <c r="C1434" s="7" t="s">
        <v>177</v>
      </c>
      <c r="D1434" s="7"/>
      <c r="E1434" s="7" t="s">
        <v>392</v>
      </c>
      <c r="F1434" s="8">
        <v>8000</v>
      </c>
      <c r="G1434" s="8">
        <v>9300</v>
      </c>
      <c r="H1434" s="9">
        <f>IF(OR(F1434="",F1434=0),"",MAX(F1434,IF(ISNUMBER('Нормы и нормо-часы'!K1435),ROUNDUP('Нормы и нормо-часы'!K1435/(1-$F$3),0),0)))</f>
        <v>8000</v>
      </c>
      <c r="I1434" s="9">
        <f>IF(OR(G1434="",G1434=0),"",MAX(G1434,IF(ISNUMBER('Нормы и нормо-часы'!L1435),ROUNDUP('Нормы и нормо-часы'!L1435/(1-$F$3),0),0)))</f>
        <v>9300</v>
      </c>
      <c r="J1434" s="10">
        <f t="shared" si="367"/>
        <v>0</v>
      </c>
      <c r="K1434" s="10">
        <f t="shared" si="368"/>
        <v>0</v>
      </c>
      <c r="L1434" s="8">
        <v>4800</v>
      </c>
      <c r="M1434" s="8">
        <v>5600</v>
      </c>
      <c r="N1434" s="10">
        <f t="shared" si="369"/>
        <v>0.4</v>
      </c>
      <c r="O1434" s="10">
        <f t="shared" si="370"/>
        <v>0.39784946236559138</v>
      </c>
      <c r="P1434" s="8">
        <f t="shared" si="371"/>
        <v>3200</v>
      </c>
      <c r="Q1434" s="8">
        <f t="shared" si="372"/>
        <v>3700</v>
      </c>
      <c r="R1434" s="8">
        <v>25216.51</v>
      </c>
      <c r="S1434" s="8">
        <v>34042.29</v>
      </c>
      <c r="T1434" s="11">
        <f t="shared" si="373"/>
        <v>4.2552862500000002</v>
      </c>
      <c r="U1434" s="7" t="s">
        <v>100</v>
      </c>
      <c r="V1434" s="7" t="s">
        <v>4279</v>
      </c>
    </row>
    <row r="1435" spans="1:22" x14ac:dyDescent="0.25">
      <c r="A1435" s="7" t="s">
        <v>4284</v>
      </c>
      <c r="B1435" s="7" t="s">
        <v>4285</v>
      </c>
      <c r="C1435" s="7" t="s">
        <v>177</v>
      </c>
      <c r="D1435" s="7"/>
      <c r="E1435" s="7" t="s">
        <v>392</v>
      </c>
      <c r="F1435" s="8">
        <v>3500</v>
      </c>
      <c r="G1435" s="8">
        <v>4100</v>
      </c>
      <c r="H1435" s="9">
        <f>IF(OR(F1435="",F1435=0),"",MAX(F1435,IF(ISNUMBER('Нормы и нормо-часы'!K1436),ROUNDUP('Нормы и нормо-часы'!K1436/(1-$F$3),0),0)))</f>
        <v>3500</v>
      </c>
      <c r="I1435" s="9">
        <f>IF(OR(G1435="",G1435=0),"",MAX(G1435,IF(ISNUMBER('Нормы и нормо-часы'!L1436),ROUNDUP('Нормы и нормо-часы'!L1436/(1-$F$3),0),0)))</f>
        <v>4100</v>
      </c>
      <c r="J1435" s="10">
        <f t="shared" si="367"/>
        <v>0</v>
      </c>
      <c r="K1435" s="10">
        <f t="shared" si="368"/>
        <v>0</v>
      </c>
      <c r="L1435" s="8">
        <v>2100</v>
      </c>
      <c r="M1435" s="8">
        <v>2450</v>
      </c>
      <c r="N1435" s="10">
        <f t="shared" si="369"/>
        <v>0.4</v>
      </c>
      <c r="O1435" s="10">
        <f t="shared" si="370"/>
        <v>0.40243902439024393</v>
      </c>
      <c r="P1435" s="8">
        <f t="shared" si="371"/>
        <v>1400</v>
      </c>
      <c r="Q1435" s="8">
        <f t="shared" si="372"/>
        <v>1650</v>
      </c>
      <c r="R1435" s="8">
        <v>6852.09</v>
      </c>
      <c r="S1435" s="8">
        <v>9250.32</v>
      </c>
      <c r="T1435" s="11">
        <f t="shared" si="373"/>
        <v>2.6429485714285712</v>
      </c>
      <c r="U1435" s="7" t="s">
        <v>100</v>
      </c>
      <c r="V1435" s="7"/>
    </row>
    <row r="1436" spans="1:22" x14ac:dyDescent="0.25">
      <c r="A1436" s="7" t="s">
        <v>4286</v>
      </c>
      <c r="B1436" s="7" t="s">
        <v>4287</v>
      </c>
      <c r="C1436" s="7" t="s">
        <v>177</v>
      </c>
      <c r="D1436" s="7"/>
      <c r="E1436" s="7" t="s">
        <v>392</v>
      </c>
      <c r="F1436" s="8">
        <v>4000</v>
      </c>
      <c r="G1436" s="8">
        <v>4700</v>
      </c>
      <c r="H1436" s="9">
        <f>IF(OR(F1436="",F1436=0),"",MAX(F1436,IF(ISNUMBER('Нормы и нормо-часы'!K1437),ROUNDUP('Нормы и нормо-часы'!K1437/(1-$F$3),0),0)))</f>
        <v>4000</v>
      </c>
      <c r="I1436" s="9">
        <f>IF(OR(G1436="",G1436=0),"",MAX(G1436,IF(ISNUMBER('Нормы и нормо-часы'!L1437),ROUNDUP('Нормы и нормо-часы'!L1437/(1-$F$3),0),0)))</f>
        <v>4700</v>
      </c>
      <c r="J1436" s="10">
        <f t="shared" si="367"/>
        <v>0</v>
      </c>
      <c r="K1436" s="10">
        <f t="shared" si="368"/>
        <v>0</v>
      </c>
      <c r="L1436" s="8">
        <v>2400</v>
      </c>
      <c r="M1436" s="8">
        <v>2800</v>
      </c>
      <c r="N1436" s="10">
        <f t="shared" si="369"/>
        <v>0.4</v>
      </c>
      <c r="O1436" s="10">
        <f t="shared" si="370"/>
        <v>0.40425531914893614</v>
      </c>
      <c r="P1436" s="8">
        <f t="shared" si="371"/>
        <v>1600</v>
      </c>
      <c r="Q1436" s="8">
        <f t="shared" si="372"/>
        <v>1900</v>
      </c>
      <c r="R1436" s="8">
        <v>12017.5</v>
      </c>
      <c r="S1436" s="8">
        <v>16223.63</v>
      </c>
      <c r="T1436" s="11">
        <f t="shared" si="373"/>
        <v>4.0559075</v>
      </c>
      <c r="U1436" s="7" t="s">
        <v>100</v>
      </c>
      <c r="V1436" s="7" t="s">
        <v>4288</v>
      </c>
    </row>
    <row r="1437" spans="1:22" x14ac:dyDescent="0.25">
      <c r="A1437" s="7" t="s">
        <v>4289</v>
      </c>
      <c r="B1437" s="7" t="s">
        <v>4290</v>
      </c>
      <c r="C1437" s="7" t="s">
        <v>177</v>
      </c>
      <c r="D1437" s="7"/>
      <c r="E1437" s="7" t="s">
        <v>3886</v>
      </c>
      <c r="F1437" s="8">
        <v>18000</v>
      </c>
      <c r="G1437" s="8">
        <v>21000</v>
      </c>
      <c r="H1437" s="9">
        <f>IF(OR(F1437="",F1437=0),"",MAX(F1437,IF(ISNUMBER('Нормы и нормо-часы'!K1438),ROUNDUP('Нормы и нормо-часы'!K1438/(1-$F$3),0),0)))</f>
        <v>18667</v>
      </c>
      <c r="I1437" s="9">
        <f>IF(OR(G1437="",G1437=0),"",MAX(G1437,IF(ISNUMBER('Нормы и нормо-часы'!L1438),ROUNDUP('Нормы и нормо-часы'!L1438/(1-$F$3),0),0)))</f>
        <v>22400</v>
      </c>
      <c r="J1437" s="10">
        <f t="shared" si="367"/>
        <v>3.7055555555555619E-2</v>
      </c>
      <c r="K1437" s="10">
        <f t="shared" si="368"/>
        <v>6.6666666666666652E-2</v>
      </c>
      <c r="L1437" s="8">
        <v>11000</v>
      </c>
      <c r="M1437" s="8">
        <v>12800</v>
      </c>
      <c r="N1437" s="10">
        <f t="shared" si="369"/>
        <v>0.41072480848556275</v>
      </c>
      <c r="O1437" s="10">
        <f t="shared" si="370"/>
        <v>0.42857142857142855</v>
      </c>
      <c r="P1437" s="8">
        <f t="shared" si="371"/>
        <v>7667</v>
      </c>
      <c r="Q1437" s="8">
        <f t="shared" si="372"/>
        <v>9600</v>
      </c>
      <c r="R1437" s="8">
        <v>25300</v>
      </c>
      <c r="S1437" s="8">
        <v>34155</v>
      </c>
      <c r="T1437" s="11">
        <f t="shared" si="373"/>
        <v>1.8975</v>
      </c>
      <c r="U1437" s="7" t="s">
        <v>100</v>
      </c>
      <c r="V1437" s="7" t="s">
        <v>4291</v>
      </c>
    </row>
    <row r="1438" spans="1:22" x14ac:dyDescent="0.25">
      <c r="A1438" s="7" t="s">
        <v>4292</v>
      </c>
      <c r="B1438" s="7" t="s">
        <v>4293</v>
      </c>
      <c r="C1438" s="7" t="s">
        <v>177</v>
      </c>
      <c r="D1438" s="7"/>
      <c r="E1438" s="7" t="s">
        <v>3886</v>
      </c>
      <c r="F1438" s="8">
        <v>12000</v>
      </c>
      <c r="G1438" s="8">
        <v>14000</v>
      </c>
      <c r="H1438" s="9">
        <f>IF(OR(F1438="",F1438=0),"",MAX(F1438,IF(ISNUMBER('Нормы и нормо-часы'!K1439),ROUNDUP('Нормы и нормо-часы'!K1439/(1-$F$3),0),0)))</f>
        <v>14934</v>
      </c>
      <c r="I1438" s="9">
        <f>IF(OR(G1438="",G1438=0),"",MAX(G1438,IF(ISNUMBER('Нормы и нормо-часы'!L1439),ROUNDUP('Нормы и нормо-часы'!L1439/(1-$F$3),0),0)))</f>
        <v>17920</v>
      </c>
      <c r="J1438" s="10">
        <f t="shared" si="367"/>
        <v>0.24449999999999994</v>
      </c>
      <c r="K1438" s="10">
        <f t="shared" si="368"/>
        <v>0.28000000000000003</v>
      </c>
      <c r="L1438" s="8">
        <v>7200</v>
      </c>
      <c r="M1438" s="8">
        <v>8400</v>
      </c>
      <c r="N1438" s="10">
        <f t="shared" si="369"/>
        <v>0.51787866613097633</v>
      </c>
      <c r="O1438" s="10">
        <f t="shared" si="370"/>
        <v>0.53125</v>
      </c>
      <c r="P1438" s="8">
        <f t="shared" si="371"/>
        <v>7734</v>
      </c>
      <c r="Q1438" s="8">
        <f t="shared" si="372"/>
        <v>9520</v>
      </c>
      <c r="R1438" s="8">
        <v>18975</v>
      </c>
      <c r="S1438" s="8">
        <v>25616.25</v>
      </c>
      <c r="T1438" s="11">
        <f t="shared" si="373"/>
        <v>2.1346875000000001</v>
      </c>
      <c r="U1438" s="7" t="s">
        <v>100</v>
      </c>
      <c r="V1438" s="7" t="s">
        <v>4294</v>
      </c>
    </row>
    <row r="1439" spans="1:22" x14ac:dyDescent="0.25">
      <c r="A1439" s="7" t="s">
        <v>4295</v>
      </c>
      <c r="B1439" s="7" t="s">
        <v>4296</v>
      </c>
      <c r="C1439" s="7" t="s">
        <v>177</v>
      </c>
      <c r="D1439" s="7"/>
      <c r="E1439" s="7" t="s">
        <v>426</v>
      </c>
      <c r="F1439" s="8">
        <v>6000</v>
      </c>
      <c r="G1439" s="8">
        <v>7000</v>
      </c>
      <c r="H1439" s="9">
        <f>IF(OR(F1439="",F1439=0),"",MAX(F1439,IF(ISNUMBER('Нормы и нормо-часы'!K1440),ROUNDUP('Нормы и нормо-часы'!K1440/(1-$F$3),0),0)))</f>
        <v>6000</v>
      </c>
      <c r="I1439" s="9">
        <f>IF(OR(G1439="",G1439=0),"",MAX(G1439,IF(ISNUMBER('Нормы и нормо-часы'!L1440),ROUNDUP('Нормы и нормо-часы'!L1440/(1-$F$3),0),0)))</f>
        <v>7000</v>
      </c>
      <c r="J1439" s="10">
        <f t="shared" si="367"/>
        <v>0</v>
      </c>
      <c r="K1439" s="10">
        <f t="shared" si="368"/>
        <v>0</v>
      </c>
      <c r="L1439" s="8">
        <v>3600</v>
      </c>
      <c r="M1439" s="8">
        <v>4200</v>
      </c>
      <c r="N1439" s="10">
        <f t="shared" si="369"/>
        <v>0.4</v>
      </c>
      <c r="O1439" s="10">
        <f t="shared" si="370"/>
        <v>0.4</v>
      </c>
      <c r="P1439" s="8">
        <f t="shared" si="371"/>
        <v>2400</v>
      </c>
      <c r="Q1439" s="8">
        <f t="shared" si="372"/>
        <v>2800</v>
      </c>
      <c r="R1439" s="8">
        <v>13054.8</v>
      </c>
      <c r="S1439" s="8">
        <v>17623.98</v>
      </c>
      <c r="T1439" s="11">
        <f t="shared" si="373"/>
        <v>2.9373299999999998</v>
      </c>
      <c r="U1439" s="7" t="s">
        <v>100</v>
      </c>
      <c r="V1439" s="7" t="s">
        <v>4279</v>
      </c>
    </row>
    <row r="1440" spans="1:22" x14ac:dyDescent="0.25">
      <c r="A1440" s="7" t="s">
        <v>4297</v>
      </c>
      <c r="B1440" s="7" t="s">
        <v>4298</v>
      </c>
      <c r="C1440" s="7" t="s">
        <v>177</v>
      </c>
      <c r="D1440" s="7"/>
      <c r="E1440" s="7" t="s">
        <v>392</v>
      </c>
      <c r="F1440" s="8">
        <v>2000</v>
      </c>
      <c r="G1440" s="8">
        <v>2300</v>
      </c>
      <c r="H1440" s="9">
        <f>IF(OR(F1440="",F1440=0),"",MAX(F1440,IF(ISNUMBER('Нормы и нормо-часы'!K1441),ROUNDUP('Нормы и нормо-часы'!K1441/(1-$F$3),0),0)))</f>
        <v>2000</v>
      </c>
      <c r="I1440" s="9">
        <f>IF(OR(G1440="",G1440=0),"",MAX(G1440,IF(ISNUMBER('Нормы и нормо-часы'!L1441),ROUNDUP('Нормы и нормо-часы'!L1441/(1-$F$3),0),0)))</f>
        <v>2300</v>
      </c>
      <c r="J1440" s="10">
        <f t="shared" si="367"/>
        <v>0</v>
      </c>
      <c r="K1440" s="10">
        <f t="shared" si="368"/>
        <v>0</v>
      </c>
      <c r="L1440" s="8">
        <v>1200</v>
      </c>
      <c r="M1440" s="8">
        <v>1400</v>
      </c>
      <c r="N1440" s="10">
        <f t="shared" si="369"/>
        <v>0.4</v>
      </c>
      <c r="O1440" s="10">
        <f t="shared" si="370"/>
        <v>0.39130434782608697</v>
      </c>
      <c r="P1440" s="8">
        <f t="shared" si="371"/>
        <v>800</v>
      </c>
      <c r="Q1440" s="8">
        <f t="shared" si="372"/>
        <v>900</v>
      </c>
      <c r="R1440" s="8">
        <v>7571.03</v>
      </c>
      <c r="S1440" s="8">
        <v>10220.89</v>
      </c>
      <c r="T1440" s="11">
        <f t="shared" si="373"/>
        <v>5.1104449999999995</v>
      </c>
      <c r="U1440" s="7" t="s">
        <v>100</v>
      </c>
      <c r="V1440" s="7" t="s">
        <v>4299</v>
      </c>
    </row>
    <row r="1441" spans="1:22" x14ac:dyDescent="0.25">
      <c r="A1441" s="7" t="s">
        <v>4300</v>
      </c>
      <c r="B1441" s="7" t="s">
        <v>4301</v>
      </c>
      <c r="C1441" s="7" t="s">
        <v>177</v>
      </c>
      <c r="D1441" s="7"/>
      <c r="E1441" s="7" t="s">
        <v>3886</v>
      </c>
      <c r="F1441" s="8">
        <v>3000</v>
      </c>
      <c r="G1441" s="8">
        <v>3500</v>
      </c>
      <c r="H1441" s="9">
        <f>IF(OR(F1441="",F1441=0),"",MAX(F1441,IF(ISNUMBER('Нормы и нормо-часы'!K1442),ROUNDUP('Нормы и нормо-часы'!K1442/(1-$F$3),0),0)))</f>
        <v>3000</v>
      </c>
      <c r="I1441" s="9">
        <f>IF(OR(G1441="",G1441=0),"",MAX(G1441,IF(ISNUMBER('Нормы и нормо-часы'!L1442),ROUNDUP('Нормы и нормо-часы'!L1442/(1-$F$3),0),0)))</f>
        <v>3500</v>
      </c>
      <c r="J1441" s="10">
        <f t="shared" ref="J1441:J1457" si="374">IF(OR(F1441="",F1441=0),"",H1441/F1441-1)</f>
        <v>0</v>
      </c>
      <c r="K1441" s="10">
        <f t="shared" ref="K1441:K1457" si="375">IF(OR(G1441="",G1441=0),"",I1441/G1441-1)</f>
        <v>0</v>
      </c>
      <c r="L1441" s="8">
        <v>1800</v>
      </c>
      <c r="M1441" s="8">
        <v>2100</v>
      </c>
      <c r="N1441" s="10">
        <f t="shared" ref="N1441:N1457" si="376">IF(OR(H1441="",H1441=0),"",(H1441-L1441)/H1441)</f>
        <v>0.4</v>
      </c>
      <c r="O1441" s="10">
        <f t="shared" ref="O1441:O1457" si="377">IF(OR(I1441="",I1441=0),"",(I1441-M1441)/I1441)</f>
        <v>0.4</v>
      </c>
      <c r="P1441" s="8">
        <f t="shared" ref="P1441:P1457" si="378">IF(H1441="","",H1441-L1441)</f>
        <v>1200</v>
      </c>
      <c r="Q1441" s="8">
        <f t="shared" ref="Q1441:Q1457" si="379">IF(I1441="","",I1441-M1441)</f>
        <v>1400</v>
      </c>
      <c r="R1441" s="8">
        <v>3162.5</v>
      </c>
      <c r="S1441" s="8">
        <v>4269.38</v>
      </c>
      <c r="T1441" s="11">
        <f t="shared" ref="T1441:T1472" si="380">IF(OR(S1441="",F1441="",F1441=0),"",S1441/F1441)</f>
        <v>1.4231266666666667</v>
      </c>
      <c r="U1441" s="7" t="s">
        <v>100</v>
      </c>
      <c r="V1441" s="7"/>
    </row>
    <row r="1442" spans="1:22" x14ac:dyDescent="0.25">
      <c r="A1442" s="7" t="s">
        <v>4302</v>
      </c>
      <c r="B1442" s="7" t="s">
        <v>4303</v>
      </c>
      <c r="C1442" s="7" t="s">
        <v>177</v>
      </c>
      <c r="D1442" s="7"/>
      <c r="E1442" s="7" t="s">
        <v>392</v>
      </c>
      <c r="F1442" s="8">
        <v>7000</v>
      </c>
      <c r="G1442" s="8">
        <v>8200</v>
      </c>
      <c r="H1442" s="9">
        <f>IF(OR(F1442="",F1442=0),"",MAX(F1442,IF(ISNUMBER('Нормы и нормо-часы'!K1443),ROUNDUP('Нормы и нормо-часы'!K1443/(1-$F$3),0),0)))</f>
        <v>7000</v>
      </c>
      <c r="I1442" s="9">
        <f>IF(OR(G1442="",G1442=0),"",MAX(G1442,IF(ISNUMBER('Нормы и нормо-часы'!L1443),ROUNDUP('Нормы и нормо-часы'!L1443/(1-$F$3),0),0)))</f>
        <v>8200</v>
      </c>
      <c r="J1442" s="10">
        <f t="shared" si="374"/>
        <v>0</v>
      </c>
      <c r="K1442" s="10">
        <f t="shared" si="375"/>
        <v>0</v>
      </c>
      <c r="L1442" s="8">
        <v>4200</v>
      </c>
      <c r="M1442" s="8">
        <v>4900</v>
      </c>
      <c r="N1442" s="10">
        <f t="shared" si="376"/>
        <v>0.4</v>
      </c>
      <c r="O1442" s="10">
        <f t="shared" si="377"/>
        <v>0.40243902439024393</v>
      </c>
      <c r="P1442" s="8">
        <f t="shared" si="378"/>
        <v>2800</v>
      </c>
      <c r="Q1442" s="8">
        <f t="shared" si="379"/>
        <v>3300</v>
      </c>
      <c r="R1442" s="8">
        <v>12650</v>
      </c>
      <c r="S1442" s="8">
        <v>17077.5</v>
      </c>
      <c r="T1442" s="11">
        <f t="shared" si="380"/>
        <v>2.4396428571428572</v>
      </c>
      <c r="U1442" s="7" t="s">
        <v>100</v>
      </c>
      <c r="V1442" s="7" t="s">
        <v>4304</v>
      </c>
    </row>
    <row r="1443" spans="1:22" x14ac:dyDescent="0.25">
      <c r="A1443" s="7" t="s">
        <v>4305</v>
      </c>
      <c r="B1443" s="7" t="s">
        <v>4306</v>
      </c>
      <c r="C1443" s="7" t="s">
        <v>177</v>
      </c>
      <c r="D1443" s="7"/>
      <c r="E1443" s="7" t="s">
        <v>3886</v>
      </c>
      <c r="F1443" s="8">
        <v>3000</v>
      </c>
      <c r="G1443" s="8">
        <v>3500</v>
      </c>
      <c r="H1443" s="9">
        <f>IF(OR(F1443="",F1443=0),"",MAX(F1443,IF(ISNUMBER('Нормы и нормо-часы'!K1444),ROUNDUP('Нормы и нормо-часы'!K1444/(1-$F$3),0),0)))</f>
        <v>3000</v>
      </c>
      <c r="I1443" s="9">
        <f>IF(OR(G1443="",G1443=0),"",MAX(G1443,IF(ISNUMBER('Нормы и нормо-часы'!L1444),ROUNDUP('Нормы и нормо-часы'!L1444/(1-$F$3),0),0)))</f>
        <v>3500</v>
      </c>
      <c r="J1443" s="10">
        <f t="shared" si="374"/>
        <v>0</v>
      </c>
      <c r="K1443" s="10">
        <f t="shared" si="375"/>
        <v>0</v>
      </c>
      <c r="L1443" s="8">
        <v>1800</v>
      </c>
      <c r="M1443" s="8">
        <v>2100</v>
      </c>
      <c r="N1443" s="10">
        <f t="shared" si="376"/>
        <v>0.4</v>
      </c>
      <c r="O1443" s="10">
        <f t="shared" si="377"/>
        <v>0.4</v>
      </c>
      <c r="P1443" s="8">
        <f t="shared" si="378"/>
        <v>1200</v>
      </c>
      <c r="Q1443" s="8">
        <f t="shared" si="379"/>
        <v>1400</v>
      </c>
      <c r="R1443" s="8">
        <v>3162.5</v>
      </c>
      <c r="S1443" s="8">
        <v>4269.38</v>
      </c>
      <c r="T1443" s="11">
        <f t="shared" si="380"/>
        <v>1.4231266666666667</v>
      </c>
      <c r="U1443" s="7" t="s">
        <v>100</v>
      </c>
      <c r="V1443" s="7"/>
    </row>
    <row r="1444" spans="1:22" x14ac:dyDescent="0.25">
      <c r="A1444" s="7" t="s">
        <v>4307</v>
      </c>
      <c r="B1444" s="7" t="s">
        <v>4308</v>
      </c>
      <c r="C1444" s="7" t="s">
        <v>177</v>
      </c>
      <c r="D1444" s="7"/>
      <c r="E1444" s="7" t="s">
        <v>392</v>
      </c>
      <c r="F1444" s="8">
        <v>5500</v>
      </c>
      <c r="G1444" s="8">
        <v>6400</v>
      </c>
      <c r="H1444" s="9">
        <f>IF(OR(F1444="",F1444=0),"",MAX(F1444,IF(ISNUMBER('Нормы и нормо-часы'!K1445),ROUNDUP('Нормы и нормо-часы'!K1445/(1-$F$3),0),0)))</f>
        <v>5500</v>
      </c>
      <c r="I1444" s="9">
        <f>IF(OR(G1444="",G1444=0),"",MAX(G1444,IF(ISNUMBER('Нормы и нормо-часы'!L1445),ROUNDUP('Нормы и нормо-часы'!L1445/(1-$F$3),0),0)))</f>
        <v>6400</v>
      </c>
      <c r="J1444" s="10">
        <f t="shared" si="374"/>
        <v>0</v>
      </c>
      <c r="K1444" s="10">
        <f t="shared" si="375"/>
        <v>0</v>
      </c>
      <c r="L1444" s="8">
        <v>3300</v>
      </c>
      <c r="M1444" s="8">
        <v>3850</v>
      </c>
      <c r="N1444" s="10">
        <f t="shared" si="376"/>
        <v>0.4</v>
      </c>
      <c r="O1444" s="10">
        <f t="shared" si="377"/>
        <v>0.3984375</v>
      </c>
      <c r="P1444" s="8">
        <f t="shared" si="378"/>
        <v>2200</v>
      </c>
      <c r="Q1444" s="8">
        <f t="shared" si="379"/>
        <v>2550</v>
      </c>
      <c r="R1444" s="8">
        <v>12650</v>
      </c>
      <c r="S1444" s="8">
        <v>17077.5</v>
      </c>
      <c r="T1444" s="11">
        <f t="shared" si="380"/>
        <v>3.105</v>
      </c>
      <c r="U1444" s="7" t="s">
        <v>4309</v>
      </c>
      <c r="V1444" s="7" t="s">
        <v>4310</v>
      </c>
    </row>
    <row r="1445" spans="1:22" x14ac:dyDescent="0.25">
      <c r="A1445" s="7" t="s">
        <v>4311</v>
      </c>
      <c r="B1445" s="7" t="s">
        <v>4312</v>
      </c>
      <c r="C1445" s="7" t="s">
        <v>177</v>
      </c>
      <c r="D1445" s="7"/>
      <c r="E1445" s="7" t="s">
        <v>3886</v>
      </c>
      <c r="F1445" s="8">
        <v>3000</v>
      </c>
      <c r="G1445" s="8">
        <v>3500</v>
      </c>
      <c r="H1445" s="9">
        <f>IF(OR(F1445="",F1445=0),"",MAX(F1445,IF(ISNUMBER('Нормы и нормо-часы'!K1446),ROUNDUP('Нормы и нормо-часы'!K1446/(1-$F$3),0),0)))</f>
        <v>3000</v>
      </c>
      <c r="I1445" s="9">
        <f>IF(OR(G1445="",G1445=0),"",MAX(G1445,IF(ISNUMBER('Нормы и нормо-часы'!L1446),ROUNDUP('Нормы и нормо-часы'!L1446/(1-$F$3),0),0)))</f>
        <v>3500</v>
      </c>
      <c r="J1445" s="10">
        <f t="shared" si="374"/>
        <v>0</v>
      </c>
      <c r="K1445" s="10">
        <f t="shared" si="375"/>
        <v>0</v>
      </c>
      <c r="L1445" s="8">
        <v>1800</v>
      </c>
      <c r="M1445" s="8">
        <v>2100</v>
      </c>
      <c r="N1445" s="10">
        <f t="shared" si="376"/>
        <v>0.4</v>
      </c>
      <c r="O1445" s="10">
        <f t="shared" si="377"/>
        <v>0.4</v>
      </c>
      <c r="P1445" s="8">
        <f t="shared" si="378"/>
        <v>1200</v>
      </c>
      <c r="Q1445" s="8">
        <f t="shared" si="379"/>
        <v>1400</v>
      </c>
      <c r="R1445" s="8">
        <v>3162.5</v>
      </c>
      <c r="S1445" s="8">
        <v>4269.38</v>
      </c>
      <c r="T1445" s="11">
        <f t="shared" si="380"/>
        <v>1.4231266666666667</v>
      </c>
      <c r="U1445" s="7" t="s">
        <v>100</v>
      </c>
      <c r="V1445" s="7"/>
    </row>
    <row r="1446" spans="1:22" x14ac:dyDescent="0.25">
      <c r="A1446" s="7" t="s">
        <v>4313</v>
      </c>
      <c r="B1446" s="7" t="s">
        <v>4314</v>
      </c>
      <c r="C1446" s="7" t="s">
        <v>1214</v>
      </c>
      <c r="D1446" s="7"/>
      <c r="E1446" s="7" t="s">
        <v>3886</v>
      </c>
      <c r="F1446" s="8">
        <v>38000</v>
      </c>
      <c r="G1446" s="8">
        <v>32000</v>
      </c>
      <c r="H1446" s="9">
        <f>IF(OR(F1446="",F1446=0),"",MAX(F1446,IF(ISNUMBER('Нормы и нормо-часы'!K1447),ROUNDUP('Нормы и нормо-часы'!K1447/(1-$F$3),0),0)))</f>
        <v>38000</v>
      </c>
      <c r="I1446" s="9">
        <f>IF(OR(G1446="",G1446=0),"",MAX(G1446,IF(ISNUMBER('Нормы и нормо-часы'!L1447),ROUNDUP('Нормы и нормо-часы'!L1447/(1-$F$3),0),0)))</f>
        <v>32000</v>
      </c>
      <c r="J1446" s="10">
        <f t="shared" si="374"/>
        <v>0</v>
      </c>
      <c r="K1446" s="10">
        <f t="shared" si="375"/>
        <v>0</v>
      </c>
      <c r="L1446" s="8">
        <v>30000</v>
      </c>
      <c r="M1446" s="8">
        <v>25000</v>
      </c>
      <c r="N1446" s="10">
        <f t="shared" si="376"/>
        <v>0.21052631578947367</v>
      </c>
      <c r="O1446" s="10">
        <f t="shared" si="377"/>
        <v>0.21875</v>
      </c>
      <c r="P1446" s="8">
        <f t="shared" si="378"/>
        <v>8000</v>
      </c>
      <c r="Q1446" s="8">
        <f t="shared" si="379"/>
        <v>7000</v>
      </c>
      <c r="R1446" s="8">
        <v>27830</v>
      </c>
      <c r="S1446" s="8">
        <v>37570.5</v>
      </c>
      <c r="T1446" s="11">
        <f t="shared" si="380"/>
        <v>0.9886973684210526</v>
      </c>
      <c r="U1446" s="7" t="s">
        <v>100</v>
      </c>
      <c r="V1446" s="7" t="s">
        <v>4315</v>
      </c>
    </row>
    <row r="1447" spans="1:22" x14ac:dyDescent="0.25">
      <c r="A1447" s="7" t="s">
        <v>4316</v>
      </c>
      <c r="B1447" s="7" t="s">
        <v>4317</v>
      </c>
      <c r="C1447" s="7" t="s">
        <v>1214</v>
      </c>
      <c r="D1447" s="7"/>
      <c r="E1447" s="7" t="s">
        <v>3886</v>
      </c>
      <c r="F1447" s="8">
        <v>32000</v>
      </c>
      <c r="G1447" s="8">
        <v>25000</v>
      </c>
      <c r="H1447" s="9">
        <f>IF(OR(F1447="",F1447=0),"",MAX(F1447,IF(ISNUMBER('Нормы и нормо-часы'!K1448),ROUNDUP('Нормы и нормо-часы'!K1448/(1-$F$3),0),0)))</f>
        <v>32000</v>
      </c>
      <c r="I1447" s="9">
        <f>IF(OR(G1447="",G1447=0),"",MAX(G1447,IF(ISNUMBER('Нормы и нормо-часы'!L1448),ROUNDUP('Нормы и нормо-часы'!L1448/(1-$F$3),0),0)))</f>
        <v>25000</v>
      </c>
      <c r="J1447" s="10">
        <f t="shared" si="374"/>
        <v>0</v>
      </c>
      <c r="K1447" s="10">
        <f t="shared" si="375"/>
        <v>0</v>
      </c>
      <c r="L1447" s="8">
        <v>25000</v>
      </c>
      <c r="M1447" s="8">
        <v>20000</v>
      </c>
      <c r="N1447" s="10">
        <f t="shared" si="376"/>
        <v>0.21875</v>
      </c>
      <c r="O1447" s="10">
        <f t="shared" si="377"/>
        <v>0.2</v>
      </c>
      <c r="P1447" s="8">
        <f t="shared" si="378"/>
        <v>7000</v>
      </c>
      <c r="Q1447" s="8">
        <f t="shared" si="379"/>
        <v>5000</v>
      </c>
      <c r="R1447" s="8">
        <v>20240</v>
      </c>
      <c r="S1447" s="8">
        <v>27324</v>
      </c>
      <c r="T1447" s="11">
        <f t="shared" si="380"/>
        <v>0.85387500000000005</v>
      </c>
      <c r="U1447" s="7" t="s">
        <v>100</v>
      </c>
      <c r="V1447" s="7" t="s">
        <v>4318</v>
      </c>
    </row>
    <row r="1448" spans="1:22" x14ac:dyDescent="0.25">
      <c r="A1448" s="7" t="s">
        <v>4319</v>
      </c>
      <c r="B1448" s="7" t="s">
        <v>4320</v>
      </c>
      <c r="C1448" s="7" t="s">
        <v>1214</v>
      </c>
      <c r="D1448" s="7"/>
      <c r="E1448" s="7" t="s">
        <v>3886</v>
      </c>
      <c r="F1448" s="8">
        <v>22000</v>
      </c>
      <c r="G1448" s="8">
        <v>18000</v>
      </c>
      <c r="H1448" s="9">
        <f>IF(OR(F1448="",F1448=0),"",MAX(F1448,IF(ISNUMBER('Нормы и нормо-часы'!K1449),ROUNDUP('Нормы и нормо-часы'!K1449/(1-$F$3),0),0)))</f>
        <v>22000</v>
      </c>
      <c r="I1448" s="9">
        <f>IF(OR(G1448="",G1448=0),"",MAX(G1448,IF(ISNUMBER('Нормы и нормо-часы'!L1449),ROUNDUP('Нормы и нормо-часы'!L1449/(1-$F$3),0),0)))</f>
        <v>18000</v>
      </c>
      <c r="J1448" s="10">
        <f t="shared" si="374"/>
        <v>0</v>
      </c>
      <c r="K1448" s="10">
        <f t="shared" si="375"/>
        <v>0</v>
      </c>
      <c r="L1448" s="8">
        <v>17000</v>
      </c>
      <c r="M1448" s="8">
        <v>14000</v>
      </c>
      <c r="N1448" s="10">
        <f t="shared" si="376"/>
        <v>0.22727272727272727</v>
      </c>
      <c r="O1448" s="10">
        <f t="shared" si="377"/>
        <v>0.22222222222222221</v>
      </c>
      <c r="P1448" s="8">
        <f t="shared" si="378"/>
        <v>5000</v>
      </c>
      <c r="Q1448" s="8">
        <f t="shared" si="379"/>
        <v>4000</v>
      </c>
      <c r="R1448" s="8">
        <v>14231.25</v>
      </c>
      <c r="S1448" s="8">
        <v>19212.189999999999</v>
      </c>
      <c r="T1448" s="11">
        <f t="shared" si="380"/>
        <v>0.87328136363636355</v>
      </c>
      <c r="U1448" s="7" t="s">
        <v>100</v>
      </c>
      <c r="V1448" s="7" t="s">
        <v>4321</v>
      </c>
    </row>
    <row r="1449" spans="1:22" x14ac:dyDescent="0.25">
      <c r="A1449" s="7" t="s">
        <v>4322</v>
      </c>
      <c r="B1449" s="7" t="s">
        <v>4323</v>
      </c>
      <c r="C1449" s="7" t="s">
        <v>1214</v>
      </c>
      <c r="D1449" s="7"/>
      <c r="E1449" s="7" t="s">
        <v>3886</v>
      </c>
      <c r="F1449" s="8">
        <v>22000</v>
      </c>
      <c r="G1449" s="8">
        <v>14000</v>
      </c>
      <c r="H1449" s="9">
        <f>IF(OR(F1449="",F1449=0),"",MAX(F1449,IF(ISNUMBER('Нормы и нормо-часы'!K1450),ROUNDUP('Нормы и нормо-часы'!K1450/(1-$F$3),0),0)))</f>
        <v>22000</v>
      </c>
      <c r="I1449" s="9">
        <f>IF(OR(G1449="",G1449=0),"",MAX(G1449,IF(ISNUMBER('Нормы и нормо-часы'!L1450),ROUNDUP('Нормы и нормо-часы'!L1450/(1-$F$3),0),0)))</f>
        <v>14000</v>
      </c>
      <c r="J1449" s="10">
        <f t="shared" si="374"/>
        <v>0</v>
      </c>
      <c r="K1449" s="10">
        <f t="shared" si="375"/>
        <v>0</v>
      </c>
      <c r="L1449" s="8">
        <v>17000</v>
      </c>
      <c r="M1449" s="8">
        <v>11000</v>
      </c>
      <c r="N1449" s="10">
        <f t="shared" si="376"/>
        <v>0.22727272727272727</v>
      </c>
      <c r="O1449" s="10">
        <f t="shared" si="377"/>
        <v>0.21428571428571427</v>
      </c>
      <c r="P1449" s="8">
        <f t="shared" si="378"/>
        <v>5000</v>
      </c>
      <c r="Q1449" s="8">
        <f t="shared" si="379"/>
        <v>3000</v>
      </c>
      <c r="R1449" s="8">
        <v>14231.25</v>
      </c>
      <c r="S1449" s="8">
        <v>19212.189999999999</v>
      </c>
      <c r="T1449" s="11">
        <f t="shared" si="380"/>
        <v>0.87328136363636355</v>
      </c>
      <c r="U1449" s="7" t="s">
        <v>100</v>
      </c>
      <c r="V1449" s="7" t="s">
        <v>4324</v>
      </c>
    </row>
    <row r="1450" spans="1:22" x14ac:dyDescent="0.25">
      <c r="A1450" s="7" t="s">
        <v>4325</v>
      </c>
      <c r="B1450" s="7" t="s">
        <v>4326</v>
      </c>
      <c r="C1450" s="7" t="s">
        <v>1214</v>
      </c>
      <c r="D1450" s="7"/>
      <c r="E1450" s="7" t="s">
        <v>3886</v>
      </c>
      <c r="F1450" s="8">
        <v>28000</v>
      </c>
      <c r="G1450" s="8">
        <v>20000</v>
      </c>
      <c r="H1450" s="9">
        <f>IF(OR(F1450="",F1450=0),"",MAX(F1450,IF(ISNUMBER('Нормы и нормо-часы'!K1451),ROUNDUP('Нормы и нормо-часы'!K1451/(1-$F$3),0),0)))</f>
        <v>28000</v>
      </c>
      <c r="I1450" s="9">
        <f>IF(OR(G1450="",G1450=0),"",MAX(G1450,IF(ISNUMBER('Нормы и нормо-часы'!L1451),ROUNDUP('Нормы и нормо-часы'!L1451/(1-$F$3),0),0)))</f>
        <v>20000</v>
      </c>
      <c r="J1450" s="10">
        <f t="shared" si="374"/>
        <v>0</v>
      </c>
      <c r="K1450" s="10">
        <f t="shared" si="375"/>
        <v>0</v>
      </c>
      <c r="L1450" s="8">
        <v>22000</v>
      </c>
      <c r="M1450" s="8">
        <v>16000</v>
      </c>
      <c r="N1450" s="10">
        <f t="shared" si="376"/>
        <v>0.21428571428571427</v>
      </c>
      <c r="O1450" s="10">
        <f t="shared" si="377"/>
        <v>0.2</v>
      </c>
      <c r="P1450" s="8">
        <f t="shared" si="378"/>
        <v>6000</v>
      </c>
      <c r="Q1450" s="8">
        <f t="shared" si="379"/>
        <v>4000</v>
      </c>
      <c r="R1450" s="8">
        <v>20240</v>
      </c>
      <c r="S1450" s="8">
        <v>27324</v>
      </c>
      <c r="T1450" s="11">
        <f t="shared" si="380"/>
        <v>0.97585714285714287</v>
      </c>
      <c r="U1450" s="7" t="s">
        <v>100</v>
      </c>
      <c r="V1450" s="7" t="s">
        <v>4318</v>
      </c>
    </row>
    <row r="1451" spans="1:22" x14ac:dyDescent="0.25">
      <c r="A1451" s="7" t="s">
        <v>4327</v>
      </c>
      <c r="B1451" s="7" t="s">
        <v>4328</v>
      </c>
      <c r="C1451" s="7" t="s">
        <v>1214</v>
      </c>
      <c r="D1451" s="7"/>
      <c r="E1451" s="7" t="s">
        <v>3886</v>
      </c>
      <c r="F1451" s="8">
        <v>38000</v>
      </c>
      <c r="G1451" s="8">
        <v>30000</v>
      </c>
      <c r="H1451" s="9">
        <f>IF(OR(F1451="",F1451=0),"",MAX(F1451,IF(ISNUMBER('Нормы и нормо-часы'!K1452),ROUNDUP('Нормы и нормо-часы'!K1452/(1-$F$3),0),0)))</f>
        <v>38000</v>
      </c>
      <c r="I1451" s="9">
        <f>IF(OR(G1451="",G1451=0),"",MAX(G1451,IF(ISNUMBER('Нормы и нормо-часы'!L1452),ROUNDUP('Нормы и нормо-часы'!L1452/(1-$F$3),0),0)))</f>
        <v>30000</v>
      </c>
      <c r="J1451" s="10">
        <f t="shared" si="374"/>
        <v>0</v>
      </c>
      <c r="K1451" s="10">
        <f t="shared" si="375"/>
        <v>0</v>
      </c>
      <c r="L1451" s="8">
        <v>30000</v>
      </c>
      <c r="M1451" s="8">
        <v>24000</v>
      </c>
      <c r="N1451" s="10">
        <f t="shared" si="376"/>
        <v>0.21052631578947367</v>
      </c>
      <c r="O1451" s="10">
        <f t="shared" si="377"/>
        <v>0.2</v>
      </c>
      <c r="P1451" s="8">
        <f t="shared" si="378"/>
        <v>8000</v>
      </c>
      <c r="Q1451" s="8">
        <f t="shared" si="379"/>
        <v>6000</v>
      </c>
      <c r="R1451" s="8">
        <v>27830</v>
      </c>
      <c r="S1451" s="8">
        <v>37570.5</v>
      </c>
      <c r="T1451" s="11">
        <f t="shared" si="380"/>
        <v>0.9886973684210526</v>
      </c>
      <c r="U1451" s="7" t="s">
        <v>100</v>
      </c>
      <c r="V1451" s="7" t="s">
        <v>4318</v>
      </c>
    </row>
    <row r="1452" spans="1:22" x14ac:dyDescent="0.25">
      <c r="A1452" s="7" t="s">
        <v>4329</v>
      </c>
      <c r="B1452" s="7" t="s">
        <v>4330</v>
      </c>
      <c r="C1452" s="7" t="s">
        <v>1050</v>
      </c>
      <c r="D1452" s="7"/>
      <c r="E1452" s="7" t="s">
        <v>426</v>
      </c>
      <c r="F1452" s="8">
        <v>9000</v>
      </c>
      <c r="G1452" s="8">
        <v>10500</v>
      </c>
      <c r="H1452" s="9">
        <f>IF(OR(F1452="",F1452=0),"",MAX(F1452,IF(ISNUMBER('Нормы и нормо-часы'!K1453),ROUNDUP('Нормы и нормо-часы'!K1453/(1-$F$3),0),0)))</f>
        <v>9000</v>
      </c>
      <c r="I1452" s="9">
        <f>IF(OR(G1452="",G1452=0),"",MAX(G1452,IF(ISNUMBER('Нормы и нормо-часы'!L1453),ROUNDUP('Нормы и нормо-часы'!L1453/(1-$F$3),0),0)))</f>
        <v>10500</v>
      </c>
      <c r="J1452" s="10">
        <f t="shared" si="374"/>
        <v>0</v>
      </c>
      <c r="K1452" s="10">
        <f t="shared" si="375"/>
        <v>0</v>
      </c>
      <c r="L1452" s="8">
        <v>5400</v>
      </c>
      <c r="M1452" s="8">
        <v>6300</v>
      </c>
      <c r="N1452" s="10">
        <f t="shared" si="376"/>
        <v>0.4</v>
      </c>
      <c r="O1452" s="10">
        <f t="shared" si="377"/>
        <v>0.4</v>
      </c>
      <c r="P1452" s="8">
        <f t="shared" si="378"/>
        <v>3600</v>
      </c>
      <c r="Q1452" s="8">
        <f t="shared" si="379"/>
        <v>4200</v>
      </c>
      <c r="R1452" s="8">
        <v>37317.5</v>
      </c>
      <c r="S1452" s="8">
        <v>50378.63</v>
      </c>
      <c r="T1452" s="11">
        <f t="shared" si="380"/>
        <v>5.5976255555555552</v>
      </c>
      <c r="U1452" s="7" t="s">
        <v>100</v>
      </c>
      <c r="V1452" s="7" t="s">
        <v>4331</v>
      </c>
    </row>
    <row r="1453" spans="1:22" x14ac:dyDescent="0.25">
      <c r="A1453" s="12" t="s">
        <v>4332</v>
      </c>
      <c r="B1453" s="12" t="s">
        <v>4333</v>
      </c>
      <c r="C1453" s="12" t="s">
        <v>177</v>
      </c>
      <c r="D1453" s="12" t="s">
        <v>58</v>
      </c>
      <c r="E1453" s="7" t="s">
        <v>392</v>
      </c>
      <c r="F1453" s="8">
        <v>150</v>
      </c>
      <c r="G1453" s="8">
        <v>180</v>
      </c>
      <c r="H1453" s="9">
        <f>IF(OR(F1453="",F1453=0),"",MAX(F1453,IF(ISNUMBER('Нормы и нормо-часы'!K1454),ROUNDUP('Нормы и нормо-часы'!K1454/(1-$F$3),0),0)))</f>
        <v>150</v>
      </c>
      <c r="I1453" s="9">
        <f>IF(OR(G1453="",G1453=0),"",MAX(G1453,IF(ISNUMBER('Нормы и нормо-часы'!L1454),ROUNDUP('Нормы и нормо-часы'!L1454/(1-$F$3),0),0)))</f>
        <v>180</v>
      </c>
      <c r="J1453" s="10">
        <f t="shared" si="374"/>
        <v>0</v>
      </c>
      <c r="K1453" s="10">
        <f t="shared" si="375"/>
        <v>0</v>
      </c>
      <c r="L1453" s="8">
        <v>90</v>
      </c>
      <c r="M1453" s="8">
        <v>110</v>
      </c>
      <c r="N1453" s="10">
        <f t="shared" si="376"/>
        <v>0.4</v>
      </c>
      <c r="O1453" s="10">
        <f t="shared" si="377"/>
        <v>0.3888888888888889</v>
      </c>
      <c r="P1453" s="8">
        <f t="shared" si="378"/>
        <v>60</v>
      </c>
      <c r="Q1453" s="8">
        <f t="shared" si="379"/>
        <v>70</v>
      </c>
      <c r="R1453" s="8"/>
      <c r="S1453" s="8"/>
      <c r="T1453" s="11" t="str">
        <f t="shared" si="380"/>
        <v/>
      </c>
      <c r="U1453" s="7" t="s">
        <v>4334</v>
      </c>
      <c r="V1453" s="7"/>
    </row>
    <row r="1454" spans="1:22" x14ac:dyDescent="0.25">
      <c r="A1454" s="12" t="s">
        <v>4335</v>
      </c>
      <c r="B1454" s="12" t="s">
        <v>4336</v>
      </c>
      <c r="C1454" s="12" t="s">
        <v>177</v>
      </c>
      <c r="D1454" s="12" t="s">
        <v>58</v>
      </c>
      <c r="E1454" s="7" t="s">
        <v>392</v>
      </c>
      <c r="F1454" s="8">
        <v>2800</v>
      </c>
      <c r="G1454" s="8">
        <v>3300</v>
      </c>
      <c r="H1454" s="9">
        <f>IF(OR(F1454="",F1454=0),"",MAX(F1454,IF(ISNUMBER('Нормы и нормо-часы'!K1455),ROUNDUP('Нормы и нормо-часы'!K1455/(1-$F$3),0),0)))</f>
        <v>2800</v>
      </c>
      <c r="I1454" s="9">
        <f>IF(OR(G1454="",G1454=0),"",MAX(G1454,IF(ISNUMBER('Нормы и нормо-часы'!L1455),ROUNDUP('Нормы и нормо-часы'!L1455/(1-$F$3),0),0)))</f>
        <v>3300</v>
      </c>
      <c r="J1454" s="10">
        <f t="shared" si="374"/>
        <v>0</v>
      </c>
      <c r="K1454" s="10">
        <f t="shared" si="375"/>
        <v>0</v>
      </c>
      <c r="L1454" s="8">
        <v>1700</v>
      </c>
      <c r="M1454" s="8">
        <v>2000</v>
      </c>
      <c r="N1454" s="10">
        <f t="shared" si="376"/>
        <v>0.39285714285714285</v>
      </c>
      <c r="O1454" s="10">
        <f t="shared" si="377"/>
        <v>0.39393939393939392</v>
      </c>
      <c r="P1454" s="8">
        <f t="shared" si="378"/>
        <v>1100</v>
      </c>
      <c r="Q1454" s="8">
        <f t="shared" si="379"/>
        <v>1300</v>
      </c>
      <c r="R1454" s="8"/>
      <c r="S1454" s="8"/>
      <c r="T1454" s="11" t="str">
        <f t="shared" si="380"/>
        <v/>
      </c>
      <c r="U1454" s="7" t="s">
        <v>4337</v>
      </c>
      <c r="V1454" s="7"/>
    </row>
    <row r="1455" spans="1:22" x14ac:dyDescent="0.25">
      <c r="A1455" s="12" t="s">
        <v>4338</v>
      </c>
      <c r="B1455" s="12" t="s">
        <v>4339</v>
      </c>
      <c r="C1455" s="12" t="s">
        <v>177</v>
      </c>
      <c r="D1455" s="12" t="s">
        <v>58</v>
      </c>
      <c r="E1455" s="7" t="s">
        <v>392</v>
      </c>
      <c r="F1455" s="8">
        <v>700</v>
      </c>
      <c r="G1455" s="8">
        <v>820</v>
      </c>
      <c r="H1455" s="9">
        <f>IF(OR(F1455="",F1455=0),"",MAX(F1455,IF(ISNUMBER('Нормы и нормо-часы'!K1456),ROUNDUP('Нормы и нормо-часы'!K1456/(1-$F$3),0),0)))</f>
        <v>700</v>
      </c>
      <c r="I1455" s="9">
        <f>IF(OR(G1455="",G1455=0),"",MAX(G1455,IF(ISNUMBER('Нормы и нормо-часы'!L1456),ROUNDUP('Нормы и нормо-часы'!L1456/(1-$F$3),0),0)))</f>
        <v>820</v>
      </c>
      <c r="J1455" s="10">
        <f t="shared" si="374"/>
        <v>0</v>
      </c>
      <c r="K1455" s="10">
        <f t="shared" si="375"/>
        <v>0</v>
      </c>
      <c r="L1455" s="8">
        <v>420</v>
      </c>
      <c r="M1455" s="8">
        <v>500</v>
      </c>
      <c r="N1455" s="10">
        <f t="shared" si="376"/>
        <v>0.4</v>
      </c>
      <c r="O1455" s="10">
        <f t="shared" si="377"/>
        <v>0.3902439024390244</v>
      </c>
      <c r="P1455" s="8">
        <f t="shared" si="378"/>
        <v>280</v>
      </c>
      <c r="Q1455" s="8">
        <f t="shared" si="379"/>
        <v>320</v>
      </c>
      <c r="R1455" s="8"/>
      <c r="S1455" s="8"/>
      <c r="T1455" s="11" t="str">
        <f t="shared" si="380"/>
        <v/>
      </c>
      <c r="U1455" s="7" t="s">
        <v>4340</v>
      </c>
      <c r="V1455" s="7"/>
    </row>
    <row r="1456" spans="1:22" x14ac:dyDescent="0.25">
      <c r="A1456" s="12" t="s">
        <v>4341</v>
      </c>
      <c r="B1456" s="12" t="s">
        <v>4342</v>
      </c>
      <c r="C1456" s="12" t="s">
        <v>177</v>
      </c>
      <c r="D1456" s="12" t="s">
        <v>58</v>
      </c>
      <c r="E1456" s="7" t="s">
        <v>392</v>
      </c>
      <c r="F1456" s="8">
        <v>500</v>
      </c>
      <c r="G1456" s="8">
        <v>600</v>
      </c>
      <c r="H1456" s="9">
        <f>IF(OR(F1456="",F1456=0),"",MAX(F1456,IF(ISNUMBER('Нормы и нормо-часы'!K1457),ROUNDUP('Нормы и нормо-часы'!K1457/(1-$F$3),0),0)))</f>
        <v>500</v>
      </c>
      <c r="I1456" s="9">
        <f>IF(OR(G1456="",G1456=0),"",MAX(G1456,IF(ISNUMBER('Нормы и нормо-часы'!L1457),ROUNDUP('Нормы и нормо-часы'!L1457/(1-$F$3),0),0)))</f>
        <v>600</v>
      </c>
      <c r="J1456" s="10">
        <f t="shared" si="374"/>
        <v>0</v>
      </c>
      <c r="K1456" s="10">
        <f t="shared" si="375"/>
        <v>0</v>
      </c>
      <c r="L1456" s="8">
        <v>300</v>
      </c>
      <c r="M1456" s="8">
        <v>360</v>
      </c>
      <c r="N1456" s="10">
        <f t="shared" si="376"/>
        <v>0.4</v>
      </c>
      <c r="O1456" s="10">
        <f t="shared" si="377"/>
        <v>0.4</v>
      </c>
      <c r="P1456" s="8">
        <f t="shared" si="378"/>
        <v>200</v>
      </c>
      <c r="Q1456" s="8">
        <f t="shared" si="379"/>
        <v>240</v>
      </c>
      <c r="R1456" s="8"/>
      <c r="S1456" s="8"/>
      <c r="T1456" s="11" t="str">
        <f t="shared" si="380"/>
        <v/>
      </c>
      <c r="U1456" s="7" t="s">
        <v>4343</v>
      </c>
      <c r="V1456" s="7"/>
    </row>
    <row r="1457" spans="1:22" x14ac:dyDescent="0.25">
      <c r="A1457" s="12" t="s">
        <v>4344</v>
      </c>
      <c r="B1457" s="12" t="s">
        <v>4345</v>
      </c>
      <c r="C1457" s="12" t="s">
        <v>177</v>
      </c>
      <c r="D1457" s="12" t="s">
        <v>58</v>
      </c>
      <c r="E1457" s="7" t="s">
        <v>392</v>
      </c>
      <c r="F1457" s="8">
        <v>1000</v>
      </c>
      <c r="G1457" s="8">
        <v>1200</v>
      </c>
      <c r="H1457" s="9">
        <f>IF(OR(F1457="",F1457=0),"",MAX(F1457,IF(ISNUMBER('Нормы и нормо-часы'!K1458),ROUNDUP('Нормы и нормо-часы'!K1458/(1-$F$3),0),0)))</f>
        <v>1000</v>
      </c>
      <c r="I1457" s="9">
        <f>IF(OR(G1457="",G1457=0),"",MAX(G1457,IF(ISNUMBER('Нормы и нормо-часы'!L1458),ROUNDUP('Нормы и нормо-часы'!L1458/(1-$F$3),0),0)))</f>
        <v>1200</v>
      </c>
      <c r="J1457" s="10">
        <f t="shared" si="374"/>
        <v>0</v>
      </c>
      <c r="K1457" s="10">
        <f t="shared" si="375"/>
        <v>0</v>
      </c>
      <c r="L1457" s="8">
        <v>600</v>
      </c>
      <c r="M1457" s="8">
        <v>720</v>
      </c>
      <c r="N1457" s="10">
        <f t="shared" si="376"/>
        <v>0.4</v>
      </c>
      <c r="O1457" s="10">
        <f t="shared" si="377"/>
        <v>0.4</v>
      </c>
      <c r="P1457" s="8">
        <f t="shared" si="378"/>
        <v>400</v>
      </c>
      <c r="Q1457" s="8">
        <f t="shared" si="379"/>
        <v>480</v>
      </c>
      <c r="R1457" s="8"/>
      <c r="S1457" s="8"/>
      <c r="T1457" s="11" t="str">
        <f t="shared" si="380"/>
        <v/>
      </c>
      <c r="U1457" s="7" t="s">
        <v>4346</v>
      </c>
      <c r="V1457" s="7"/>
    </row>
    <row r="1458" spans="1:22" x14ac:dyDescent="0.25">
      <c r="A1458" s="5" t="s">
        <v>4347</v>
      </c>
      <c r="B1458" s="6"/>
      <c r="C1458" s="6"/>
      <c r="D1458" s="6"/>
      <c r="E1458" s="6"/>
      <c r="F1458" s="6"/>
      <c r="G1458" s="6"/>
      <c r="H1458" s="6"/>
      <c r="I1458" s="6"/>
      <c r="J1458" s="6"/>
      <c r="K1458" s="6"/>
      <c r="L1458" s="6"/>
      <c r="M1458" s="6"/>
      <c r="N1458" s="6"/>
      <c r="O1458" s="6"/>
      <c r="P1458" s="6"/>
      <c r="Q1458" s="6"/>
      <c r="R1458" s="6"/>
      <c r="S1458" s="6"/>
      <c r="T1458" s="6"/>
      <c r="U1458" s="6"/>
      <c r="V1458" s="6"/>
    </row>
    <row r="1459" spans="1:22" x14ac:dyDescent="0.25">
      <c r="A1459" s="7" t="s">
        <v>4348</v>
      </c>
      <c r="B1459" s="7" t="s">
        <v>4349</v>
      </c>
      <c r="C1459" s="7" t="s">
        <v>668</v>
      </c>
      <c r="D1459" s="7"/>
      <c r="E1459" s="7" t="s">
        <v>392</v>
      </c>
      <c r="F1459" s="8">
        <v>750</v>
      </c>
      <c r="G1459" s="8">
        <v>880</v>
      </c>
      <c r="H1459" s="9">
        <f>IF(OR(F1459="",F1459=0),"",MAX(F1459,IF(ISNUMBER('Нормы и нормо-часы'!K1460),ROUNDUP('Нормы и нормо-часы'!K1460/(1-$F$3),0),0)))</f>
        <v>750</v>
      </c>
      <c r="I1459" s="9">
        <f>IF(OR(G1459="",G1459=0),"",MAX(G1459,IF(ISNUMBER('Нормы и нормо-часы'!L1460),ROUNDUP('Нормы и нормо-часы'!L1460/(1-$F$3),0),0)))</f>
        <v>880</v>
      </c>
      <c r="J1459" s="10">
        <f t="shared" ref="J1459:J1488" si="381">IF(OR(F1459="",F1459=0),"",H1459/F1459-1)</f>
        <v>0</v>
      </c>
      <c r="K1459" s="10">
        <f t="shared" ref="K1459:K1488" si="382">IF(OR(G1459="",G1459=0),"",I1459/G1459-1)</f>
        <v>0</v>
      </c>
      <c r="L1459" s="8">
        <v>450</v>
      </c>
      <c r="M1459" s="8">
        <v>530</v>
      </c>
      <c r="N1459" s="10">
        <f t="shared" ref="N1459:N1488" si="383">IF(OR(H1459="",H1459=0),"",(H1459-L1459)/H1459)</f>
        <v>0.4</v>
      </c>
      <c r="O1459" s="10">
        <f t="shared" ref="O1459:O1488" si="384">IF(OR(I1459="",I1459=0),"",(I1459-M1459)/I1459)</f>
        <v>0.39772727272727271</v>
      </c>
      <c r="P1459" s="8">
        <f t="shared" ref="P1459:P1488" si="385">IF(H1459="","",H1459-L1459)</f>
        <v>300</v>
      </c>
      <c r="Q1459" s="8">
        <f t="shared" ref="Q1459:Q1488" si="386">IF(I1459="","",I1459-M1459)</f>
        <v>350</v>
      </c>
      <c r="R1459" s="8">
        <v>1006.43</v>
      </c>
      <c r="S1459" s="8">
        <v>1358.68</v>
      </c>
      <c r="T1459" s="11">
        <f t="shared" ref="T1459:T1488" si="387">IF(OR(S1459="",F1459="",F1459=0),"",S1459/F1459)</f>
        <v>1.8115733333333335</v>
      </c>
      <c r="U1459" s="7" t="s">
        <v>4222</v>
      </c>
      <c r="V1459" s="7"/>
    </row>
    <row r="1460" spans="1:22" x14ac:dyDescent="0.25">
      <c r="A1460" s="7" t="s">
        <v>4350</v>
      </c>
      <c r="B1460" s="7" t="s">
        <v>4351</v>
      </c>
      <c r="C1460" s="7" t="s">
        <v>668</v>
      </c>
      <c r="D1460" s="7"/>
      <c r="E1460" s="7" t="s">
        <v>392</v>
      </c>
      <c r="F1460" s="8">
        <v>1100</v>
      </c>
      <c r="G1460" s="8">
        <v>1300</v>
      </c>
      <c r="H1460" s="9">
        <f>IF(OR(F1460="",F1460=0),"",MAX(F1460,IF(ISNUMBER('Нормы и нормо-часы'!K1461),ROUNDUP('Нормы и нормо-часы'!K1461/(1-$F$3),0),0)))</f>
        <v>1100</v>
      </c>
      <c r="I1460" s="9">
        <f>IF(OR(G1460="",G1460=0),"",MAX(G1460,IF(ISNUMBER('Нормы и нормо-часы'!L1461),ROUNDUP('Нормы и нормо-часы'!L1461/(1-$F$3),0),0)))</f>
        <v>1300</v>
      </c>
      <c r="J1460" s="10">
        <f t="shared" si="381"/>
        <v>0</v>
      </c>
      <c r="K1460" s="10">
        <f t="shared" si="382"/>
        <v>0</v>
      </c>
      <c r="L1460" s="8">
        <v>650</v>
      </c>
      <c r="M1460" s="8">
        <v>780</v>
      </c>
      <c r="N1460" s="10">
        <f t="shared" si="383"/>
        <v>0.40909090909090912</v>
      </c>
      <c r="O1460" s="10">
        <f t="shared" si="384"/>
        <v>0.4</v>
      </c>
      <c r="P1460" s="8">
        <f t="shared" si="385"/>
        <v>450</v>
      </c>
      <c r="Q1460" s="8">
        <f t="shared" si="386"/>
        <v>520</v>
      </c>
      <c r="R1460" s="8">
        <v>1471.49</v>
      </c>
      <c r="S1460" s="8">
        <v>1986.51</v>
      </c>
      <c r="T1460" s="11">
        <f t="shared" si="387"/>
        <v>1.8059181818181818</v>
      </c>
      <c r="U1460" s="7" t="s">
        <v>4352</v>
      </c>
      <c r="V1460" s="7"/>
    </row>
    <row r="1461" spans="1:22" x14ac:dyDescent="0.25">
      <c r="A1461" s="7" t="s">
        <v>4353</v>
      </c>
      <c r="B1461" s="7" t="s">
        <v>4354</v>
      </c>
      <c r="C1461" s="7" t="s">
        <v>668</v>
      </c>
      <c r="D1461" s="7"/>
      <c r="E1461" s="7" t="s">
        <v>392</v>
      </c>
      <c r="F1461" s="8">
        <v>120</v>
      </c>
      <c r="G1461" s="8">
        <v>140</v>
      </c>
      <c r="H1461" s="9">
        <f>IF(OR(F1461="",F1461=0),"",MAX(F1461,IF(ISNUMBER('Нормы и нормо-часы'!K1462),ROUNDUP('Нормы и нормо-часы'!K1462/(1-$F$3),0),0)))</f>
        <v>120</v>
      </c>
      <c r="I1461" s="9">
        <f>IF(OR(G1461="",G1461=0),"",MAX(G1461,IF(ISNUMBER('Нормы и нормо-часы'!L1462),ROUNDUP('Нормы и нормо-часы'!L1462/(1-$F$3),0),0)))</f>
        <v>140</v>
      </c>
      <c r="J1461" s="10">
        <f t="shared" si="381"/>
        <v>0</v>
      </c>
      <c r="K1461" s="10">
        <f t="shared" si="382"/>
        <v>0</v>
      </c>
      <c r="L1461" s="8">
        <v>70</v>
      </c>
      <c r="M1461" s="8">
        <v>85</v>
      </c>
      <c r="N1461" s="10">
        <f t="shared" si="383"/>
        <v>0.41666666666666669</v>
      </c>
      <c r="O1461" s="10">
        <f t="shared" si="384"/>
        <v>0.39285714285714285</v>
      </c>
      <c r="P1461" s="8">
        <f t="shared" si="385"/>
        <v>50</v>
      </c>
      <c r="Q1461" s="8">
        <f t="shared" si="386"/>
        <v>55</v>
      </c>
      <c r="R1461" s="8">
        <v>80.06</v>
      </c>
      <c r="S1461" s="8">
        <v>108.08</v>
      </c>
      <c r="T1461" s="11">
        <f t="shared" si="387"/>
        <v>0.90066666666666662</v>
      </c>
      <c r="U1461" s="7" t="s">
        <v>4355</v>
      </c>
      <c r="V1461" s="7" t="s">
        <v>4356</v>
      </c>
    </row>
    <row r="1462" spans="1:22" x14ac:dyDescent="0.25">
      <c r="A1462" s="7" t="s">
        <v>4357</v>
      </c>
      <c r="B1462" s="7" t="s">
        <v>4358</v>
      </c>
      <c r="C1462" s="7" t="s">
        <v>50</v>
      </c>
      <c r="D1462" s="7"/>
      <c r="E1462" s="7" t="s">
        <v>392</v>
      </c>
      <c r="F1462" s="8">
        <v>650</v>
      </c>
      <c r="G1462" s="8">
        <v>750</v>
      </c>
      <c r="H1462" s="9">
        <f>IF(OR(F1462="",F1462=0),"",MAX(F1462,IF(ISNUMBER('Нормы и нормо-часы'!K1463),ROUNDUP('Нормы и нормо-часы'!K1463/(1-$F$3),0),0)))</f>
        <v>650</v>
      </c>
      <c r="I1462" s="9">
        <f>IF(OR(G1462="",G1462=0),"",MAX(G1462,IF(ISNUMBER('Нормы и нормо-часы'!L1463),ROUNDUP('Нормы и нормо-часы'!L1463/(1-$F$3),0),0)))</f>
        <v>750</v>
      </c>
      <c r="J1462" s="10">
        <f t="shared" si="381"/>
        <v>0</v>
      </c>
      <c r="K1462" s="10">
        <f t="shared" si="382"/>
        <v>0</v>
      </c>
      <c r="L1462" s="8">
        <v>400</v>
      </c>
      <c r="M1462" s="8">
        <v>460</v>
      </c>
      <c r="N1462" s="10">
        <f t="shared" si="383"/>
        <v>0.38461538461538464</v>
      </c>
      <c r="O1462" s="10">
        <f t="shared" si="384"/>
        <v>0.38666666666666666</v>
      </c>
      <c r="P1462" s="8">
        <f t="shared" si="385"/>
        <v>250</v>
      </c>
      <c r="Q1462" s="8">
        <f t="shared" si="386"/>
        <v>290</v>
      </c>
      <c r="R1462" s="8">
        <v>657.95</v>
      </c>
      <c r="S1462" s="8">
        <v>888.23</v>
      </c>
      <c r="T1462" s="11">
        <f t="shared" si="387"/>
        <v>1.3665076923076924</v>
      </c>
      <c r="U1462" s="7" t="s">
        <v>4359</v>
      </c>
      <c r="V1462" s="7"/>
    </row>
    <row r="1463" spans="1:22" x14ac:dyDescent="0.25">
      <c r="A1463" s="7" t="s">
        <v>4360</v>
      </c>
      <c r="B1463" s="7" t="s">
        <v>4361</v>
      </c>
      <c r="C1463" s="7" t="s">
        <v>668</v>
      </c>
      <c r="D1463" s="7"/>
      <c r="E1463" s="7" t="s">
        <v>392</v>
      </c>
      <c r="F1463" s="8">
        <v>1600</v>
      </c>
      <c r="G1463" s="8">
        <v>1900</v>
      </c>
      <c r="H1463" s="9">
        <f>IF(OR(F1463="",F1463=0),"",MAX(F1463,IF(ISNUMBER('Нормы и нормо-часы'!K1464),ROUNDUP('Нормы и нормо-часы'!K1464/(1-$F$3),0),0)))</f>
        <v>1600</v>
      </c>
      <c r="I1463" s="9">
        <f>IF(OR(G1463="",G1463=0),"",MAX(G1463,IF(ISNUMBER('Нормы и нормо-часы'!L1464),ROUNDUP('Нормы и нормо-часы'!L1464/(1-$F$3),0),0)))</f>
        <v>1900</v>
      </c>
      <c r="J1463" s="10">
        <f t="shared" si="381"/>
        <v>0</v>
      </c>
      <c r="K1463" s="10">
        <f t="shared" si="382"/>
        <v>0</v>
      </c>
      <c r="L1463" s="8">
        <v>950</v>
      </c>
      <c r="M1463" s="8">
        <v>1150</v>
      </c>
      <c r="N1463" s="10">
        <f t="shared" si="383"/>
        <v>0.40625</v>
      </c>
      <c r="O1463" s="10">
        <f t="shared" si="384"/>
        <v>0.39473684210526316</v>
      </c>
      <c r="P1463" s="8">
        <f t="shared" si="385"/>
        <v>650</v>
      </c>
      <c r="Q1463" s="8">
        <f t="shared" si="386"/>
        <v>750</v>
      </c>
      <c r="R1463" s="8">
        <v>794.06</v>
      </c>
      <c r="S1463" s="8">
        <v>1071.98</v>
      </c>
      <c r="T1463" s="11">
        <f t="shared" si="387"/>
        <v>0.66998749999999996</v>
      </c>
      <c r="U1463" s="7" t="s">
        <v>4362</v>
      </c>
      <c r="V1463" s="7"/>
    </row>
    <row r="1464" spans="1:22" x14ac:dyDescent="0.25">
      <c r="A1464" s="7" t="s">
        <v>4363</v>
      </c>
      <c r="B1464" s="7" t="s">
        <v>4364</v>
      </c>
      <c r="C1464" s="7" t="s">
        <v>668</v>
      </c>
      <c r="D1464" s="7"/>
      <c r="E1464" s="7" t="s">
        <v>392</v>
      </c>
      <c r="F1464" s="8">
        <v>700</v>
      </c>
      <c r="G1464" s="8">
        <v>820</v>
      </c>
      <c r="H1464" s="9">
        <f>IF(OR(F1464="",F1464=0),"",MAX(F1464,IF(ISNUMBER('Нормы и нормо-часы'!K1465),ROUNDUP('Нормы и нормо-часы'!K1465/(1-$F$3),0),0)))</f>
        <v>700</v>
      </c>
      <c r="I1464" s="9">
        <f>IF(OR(G1464="",G1464=0),"",MAX(G1464,IF(ISNUMBER('Нормы и нормо-часы'!L1465),ROUNDUP('Нормы и нормо-часы'!L1465/(1-$F$3),0),0)))</f>
        <v>820</v>
      </c>
      <c r="J1464" s="10">
        <f t="shared" si="381"/>
        <v>0</v>
      </c>
      <c r="K1464" s="10">
        <f t="shared" si="382"/>
        <v>0</v>
      </c>
      <c r="L1464" s="8">
        <v>420</v>
      </c>
      <c r="M1464" s="8">
        <v>500</v>
      </c>
      <c r="N1464" s="10">
        <f t="shared" si="383"/>
        <v>0.4</v>
      </c>
      <c r="O1464" s="10">
        <f t="shared" si="384"/>
        <v>0.3902439024390244</v>
      </c>
      <c r="P1464" s="8">
        <f t="shared" si="385"/>
        <v>280</v>
      </c>
      <c r="Q1464" s="8">
        <f t="shared" si="386"/>
        <v>320</v>
      </c>
      <c r="R1464" s="8">
        <v>1042.72</v>
      </c>
      <c r="S1464" s="8">
        <v>1407.67</v>
      </c>
      <c r="T1464" s="11">
        <f t="shared" si="387"/>
        <v>2.0109571428571429</v>
      </c>
      <c r="U1464" s="7" t="s">
        <v>4365</v>
      </c>
      <c r="V1464" s="7" t="s">
        <v>4366</v>
      </c>
    </row>
    <row r="1465" spans="1:22" x14ac:dyDescent="0.25">
      <c r="A1465" s="7" t="s">
        <v>4367</v>
      </c>
      <c r="B1465" s="7" t="s">
        <v>4368</v>
      </c>
      <c r="C1465" s="7" t="s">
        <v>668</v>
      </c>
      <c r="D1465" s="7"/>
      <c r="E1465" s="7" t="s">
        <v>392</v>
      </c>
      <c r="F1465" s="8">
        <v>6000</v>
      </c>
      <c r="G1465" s="8">
        <v>7000</v>
      </c>
      <c r="H1465" s="9">
        <f>IF(OR(F1465="",F1465=0),"",MAX(F1465,IF(ISNUMBER('Нормы и нормо-часы'!K1466),ROUNDUP('Нормы и нормо-часы'!K1466/(1-$F$3),0),0)))</f>
        <v>6000</v>
      </c>
      <c r="I1465" s="9">
        <f>IF(OR(G1465="",G1465=0),"",MAX(G1465,IF(ISNUMBER('Нормы и нормо-часы'!L1466),ROUNDUP('Нормы и нормо-часы'!L1466/(1-$F$3),0),0)))</f>
        <v>7000</v>
      </c>
      <c r="J1465" s="10">
        <f t="shared" si="381"/>
        <v>0</v>
      </c>
      <c r="K1465" s="10">
        <f t="shared" si="382"/>
        <v>0</v>
      </c>
      <c r="L1465" s="8">
        <v>3600</v>
      </c>
      <c r="M1465" s="8">
        <v>4200</v>
      </c>
      <c r="N1465" s="10">
        <f t="shared" si="383"/>
        <v>0.4</v>
      </c>
      <c r="O1465" s="10">
        <f t="shared" si="384"/>
        <v>0.4</v>
      </c>
      <c r="P1465" s="8">
        <f t="shared" si="385"/>
        <v>2400</v>
      </c>
      <c r="Q1465" s="8">
        <f t="shared" si="386"/>
        <v>2800</v>
      </c>
      <c r="R1465" s="8">
        <v>5143.95</v>
      </c>
      <c r="S1465" s="8">
        <v>6944.33</v>
      </c>
      <c r="T1465" s="11">
        <f t="shared" si="387"/>
        <v>1.1573883333333332</v>
      </c>
      <c r="U1465" s="7" t="s">
        <v>4369</v>
      </c>
      <c r="V1465" s="7" t="s">
        <v>4370</v>
      </c>
    </row>
    <row r="1466" spans="1:22" x14ac:dyDescent="0.25">
      <c r="A1466" s="7" t="s">
        <v>4371</v>
      </c>
      <c r="B1466" s="7" t="s">
        <v>4372</v>
      </c>
      <c r="C1466" s="7" t="s">
        <v>668</v>
      </c>
      <c r="D1466" s="7"/>
      <c r="E1466" s="7" t="s">
        <v>392</v>
      </c>
      <c r="F1466" s="8">
        <v>650</v>
      </c>
      <c r="G1466" s="8">
        <v>760</v>
      </c>
      <c r="H1466" s="9">
        <f>IF(OR(F1466="",F1466=0),"",MAX(F1466,IF(ISNUMBER('Нормы и нормо-часы'!K1467),ROUNDUP('Нормы и нормо-часы'!K1467/(1-$F$3),0),0)))</f>
        <v>650</v>
      </c>
      <c r="I1466" s="9">
        <f>IF(OR(G1466="",G1466=0),"",MAX(G1466,IF(ISNUMBER('Нормы и нормо-часы'!L1467),ROUNDUP('Нормы и нормо-часы'!L1467/(1-$F$3),0),0)))</f>
        <v>760</v>
      </c>
      <c r="J1466" s="10">
        <f t="shared" si="381"/>
        <v>0</v>
      </c>
      <c r="K1466" s="10">
        <f t="shared" si="382"/>
        <v>0</v>
      </c>
      <c r="L1466" s="8">
        <v>390</v>
      </c>
      <c r="M1466" s="8">
        <v>460</v>
      </c>
      <c r="N1466" s="10">
        <f t="shared" si="383"/>
        <v>0.4</v>
      </c>
      <c r="O1466" s="10">
        <f t="shared" si="384"/>
        <v>0.39473684210526316</v>
      </c>
      <c r="P1466" s="8">
        <f t="shared" si="385"/>
        <v>260</v>
      </c>
      <c r="Q1466" s="8">
        <f t="shared" si="386"/>
        <v>300</v>
      </c>
      <c r="R1466" s="8">
        <v>1032.6600000000001</v>
      </c>
      <c r="S1466" s="8">
        <v>1394.09</v>
      </c>
      <c r="T1466" s="11">
        <f t="shared" si="387"/>
        <v>2.1447538461538462</v>
      </c>
      <c r="U1466" s="7" t="s">
        <v>4373</v>
      </c>
      <c r="V1466" s="7" t="s">
        <v>4374</v>
      </c>
    </row>
    <row r="1467" spans="1:22" x14ac:dyDescent="0.25">
      <c r="A1467" s="7" t="s">
        <v>4375</v>
      </c>
      <c r="B1467" s="7" t="s">
        <v>4376</v>
      </c>
      <c r="C1467" s="7" t="s">
        <v>668</v>
      </c>
      <c r="D1467" s="7"/>
      <c r="E1467" s="7" t="s">
        <v>392</v>
      </c>
      <c r="F1467" s="8">
        <v>700</v>
      </c>
      <c r="G1467" s="8">
        <v>820</v>
      </c>
      <c r="H1467" s="9">
        <f>IF(OR(F1467="",F1467=0),"",MAX(F1467,IF(ISNUMBER('Нормы и нормо-часы'!K1468),ROUNDUP('Нормы и нормо-часы'!K1468/(1-$F$3),0),0)))</f>
        <v>700</v>
      </c>
      <c r="I1467" s="9">
        <f>IF(OR(G1467="",G1467=0),"",MAX(G1467,IF(ISNUMBER('Нормы и нормо-часы'!L1468),ROUNDUP('Нормы и нормо-часы'!L1468/(1-$F$3),0),0)))</f>
        <v>820</v>
      </c>
      <c r="J1467" s="10">
        <f t="shared" si="381"/>
        <v>0</v>
      </c>
      <c r="K1467" s="10">
        <f t="shared" si="382"/>
        <v>0</v>
      </c>
      <c r="L1467" s="8">
        <v>420</v>
      </c>
      <c r="M1467" s="8">
        <v>500</v>
      </c>
      <c r="N1467" s="10">
        <f t="shared" si="383"/>
        <v>0.4</v>
      </c>
      <c r="O1467" s="10">
        <f t="shared" si="384"/>
        <v>0.3902439024390244</v>
      </c>
      <c r="P1467" s="8">
        <f t="shared" si="385"/>
        <v>280</v>
      </c>
      <c r="Q1467" s="8">
        <f t="shared" si="386"/>
        <v>320</v>
      </c>
      <c r="R1467" s="8">
        <v>1056.81</v>
      </c>
      <c r="S1467" s="8">
        <v>1426.69</v>
      </c>
      <c r="T1467" s="11">
        <f t="shared" si="387"/>
        <v>2.0381285714285715</v>
      </c>
      <c r="U1467" s="7" t="s">
        <v>4377</v>
      </c>
      <c r="V1467" s="7" t="s">
        <v>4366</v>
      </c>
    </row>
    <row r="1468" spans="1:22" x14ac:dyDescent="0.25">
      <c r="A1468" s="7" t="s">
        <v>4378</v>
      </c>
      <c r="B1468" s="7" t="s">
        <v>4379</v>
      </c>
      <c r="C1468" s="7" t="s">
        <v>668</v>
      </c>
      <c r="D1468" s="7"/>
      <c r="E1468" s="7" t="s">
        <v>392</v>
      </c>
      <c r="F1468" s="8">
        <v>2500</v>
      </c>
      <c r="G1468" s="8">
        <v>2950</v>
      </c>
      <c r="H1468" s="9">
        <f>IF(OR(F1468="",F1468=0),"",MAX(F1468,IF(ISNUMBER('Нормы и нормо-часы'!K1469),ROUNDUP('Нормы и нормо-часы'!K1469/(1-$F$3),0),0)))</f>
        <v>2500</v>
      </c>
      <c r="I1468" s="9">
        <f>IF(OR(G1468="",G1468=0),"",MAX(G1468,IF(ISNUMBER('Нормы и нормо-часы'!L1469),ROUNDUP('Нормы и нормо-часы'!L1469/(1-$F$3),0),0)))</f>
        <v>2950</v>
      </c>
      <c r="J1468" s="10">
        <f t="shared" si="381"/>
        <v>0</v>
      </c>
      <c r="K1468" s="10">
        <f t="shared" si="382"/>
        <v>0</v>
      </c>
      <c r="L1468" s="8">
        <v>1500</v>
      </c>
      <c r="M1468" s="8">
        <v>1750</v>
      </c>
      <c r="N1468" s="10">
        <f t="shared" si="383"/>
        <v>0.4</v>
      </c>
      <c r="O1468" s="10">
        <f t="shared" si="384"/>
        <v>0.40677966101694918</v>
      </c>
      <c r="P1468" s="8">
        <f t="shared" si="385"/>
        <v>1000</v>
      </c>
      <c r="Q1468" s="8">
        <f t="shared" si="386"/>
        <v>1200</v>
      </c>
      <c r="R1468" s="8">
        <v>2275</v>
      </c>
      <c r="S1468" s="8">
        <v>3071.25</v>
      </c>
      <c r="T1468" s="11">
        <f t="shared" si="387"/>
        <v>1.2284999999999999</v>
      </c>
      <c r="U1468" s="7" t="s">
        <v>4380</v>
      </c>
      <c r="V1468" s="7" t="s">
        <v>4381</v>
      </c>
    </row>
    <row r="1469" spans="1:22" x14ac:dyDescent="0.25">
      <c r="A1469" s="7" t="s">
        <v>4382</v>
      </c>
      <c r="B1469" s="7" t="s">
        <v>4383</v>
      </c>
      <c r="C1469" s="7" t="s">
        <v>177</v>
      </c>
      <c r="D1469" s="7"/>
      <c r="E1469" s="7" t="s">
        <v>392</v>
      </c>
      <c r="F1469" s="8">
        <v>700</v>
      </c>
      <c r="G1469" s="8">
        <v>820</v>
      </c>
      <c r="H1469" s="9">
        <f>IF(OR(F1469="",F1469=0),"",MAX(F1469,IF(ISNUMBER('Нормы и нормо-часы'!K1470),ROUNDUP('Нормы и нормо-часы'!K1470/(1-$F$3),0),0)))</f>
        <v>700</v>
      </c>
      <c r="I1469" s="9">
        <f>IF(OR(G1469="",G1469=0),"",MAX(G1469,IF(ISNUMBER('Нормы и нормо-часы'!L1470),ROUNDUP('Нормы и нормо-часы'!L1470/(1-$F$3),0),0)))</f>
        <v>820</v>
      </c>
      <c r="J1469" s="10">
        <f t="shared" si="381"/>
        <v>0</v>
      </c>
      <c r="K1469" s="10">
        <f t="shared" si="382"/>
        <v>0</v>
      </c>
      <c r="L1469" s="8">
        <v>420</v>
      </c>
      <c r="M1469" s="8">
        <v>500</v>
      </c>
      <c r="N1469" s="10">
        <f t="shared" si="383"/>
        <v>0.4</v>
      </c>
      <c r="O1469" s="10">
        <f t="shared" si="384"/>
        <v>0.3902439024390244</v>
      </c>
      <c r="P1469" s="8">
        <f t="shared" si="385"/>
        <v>280</v>
      </c>
      <c r="Q1469" s="8">
        <f t="shared" si="386"/>
        <v>320</v>
      </c>
      <c r="R1469" s="8">
        <v>1400.27</v>
      </c>
      <c r="S1469" s="8">
        <v>1890.36</v>
      </c>
      <c r="T1469" s="11">
        <f t="shared" si="387"/>
        <v>2.7005142857142856</v>
      </c>
      <c r="U1469" s="7" t="s">
        <v>4384</v>
      </c>
      <c r="V1469" s="7" t="s">
        <v>4385</v>
      </c>
    </row>
    <row r="1470" spans="1:22" x14ac:dyDescent="0.25">
      <c r="A1470" s="7" t="s">
        <v>4386</v>
      </c>
      <c r="B1470" s="7" t="s">
        <v>4387</v>
      </c>
      <c r="C1470" s="7" t="s">
        <v>668</v>
      </c>
      <c r="D1470" s="7"/>
      <c r="E1470" s="7" t="s">
        <v>392</v>
      </c>
      <c r="F1470" s="8">
        <v>900</v>
      </c>
      <c r="G1470" s="8">
        <v>1050</v>
      </c>
      <c r="H1470" s="9">
        <f>IF(OR(F1470="",F1470=0),"",MAX(F1470,IF(ISNUMBER('Нормы и нормо-часы'!K1471),ROUNDUP('Нормы и нормо-часы'!K1471/(1-$F$3),0),0)))</f>
        <v>900</v>
      </c>
      <c r="I1470" s="9">
        <f>IF(OR(G1470="",G1470=0),"",MAX(G1470,IF(ISNUMBER('Нормы и нормо-часы'!L1471),ROUNDUP('Нормы и нормо-часы'!L1471/(1-$F$3),0),0)))</f>
        <v>1050</v>
      </c>
      <c r="J1470" s="10">
        <f t="shared" si="381"/>
        <v>0</v>
      </c>
      <c r="K1470" s="10">
        <f t="shared" si="382"/>
        <v>0</v>
      </c>
      <c r="L1470" s="8">
        <v>540</v>
      </c>
      <c r="M1470" s="8">
        <v>630</v>
      </c>
      <c r="N1470" s="10">
        <f t="shared" si="383"/>
        <v>0.4</v>
      </c>
      <c r="O1470" s="10">
        <f t="shared" si="384"/>
        <v>0.4</v>
      </c>
      <c r="P1470" s="8">
        <f t="shared" si="385"/>
        <v>360</v>
      </c>
      <c r="Q1470" s="8">
        <f t="shared" si="386"/>
        <v>420</v>
      </c>
      <c r="R1470" s="8">
        <v>1874.39</v>
      </c>
      <c r="S1470" s="8">
        <v>2530.4299999999998</v>
      </c>
      <c r="T1470" s="11">
        <f t="shared" si="387"/>
        <v>2.8115888888888887</v>
      </c>
      <c r="U1470" s="7" t="s">
        <v>4362</v>
      </c>
      <c r="V1470" s="7"/>
    </row>
    <row r="1471" spans="1:22" x14ac:dyDescent="0.25">
      <c r="A1471" s="7" t="s">
        <v>4388</v>
      </c>
      <c r="B1471" s="7" t="s">
        <v>4389</v>
      </c>
      <c r="C1471" s="7" t="s">
        <v>668</v>
      </c>
      <c r="D1471" s="7"/>
      <c r="E1471" s="7" t="s">
        <v>392</v>
      </c>
      <c r="F1471" s="8">
        <v>400</v>
      </c>
      <c r="G1471" s="8">
        <v>470</v>
      </c>
      <c r="H1471" s="9">
        <f>IF(OR(F1471="",F1471=0),"",MAX(F1471,IF(ISNUMBER('Нормы и нормо-часы'!K1472),ROUNDUP('Нормы и нормо-часы'!K1472/(1-$F$3),0),0)))</f>
        <v>400</v>
      </c>
      <c r="I1471" s="9">
        <f>IF(OR(G1471="",G1471=0),"",MAX(G1471,IF(ISNUMBER('Нормы и нормо-часы'!L1472),ROUNDUP('Нормы и нормо-часы'!L1472/(1-$F$3),0),0)))</f>
        <v>476</v>
      </c>
      <c r="J1471" s="10">
        <f t="shared" si="381"/>
        <v>0</v>
      </c>
      <c r="K1471" s="10">
        <f t="shared" si="382"/>
        <v>1.2765957446808418E-2</v>
      </c>
      <c r="L1471" s="8">
        <v>240</v>
      </c>
      <c r="M1471" s="8">
        <v>280</v>
      </c>
      <c r="N1471" s="10">
        <f t="shared" si="383"/>
        <v>0.4</v>
      </c>
      <c r="O1471" s="10">
        <f t="shared" si="384"/>
        <v>0.41176470588235292</v>
      </c>
      <c r="P1471" s="8">
        <f t="shared" si="385"/>
        <v>160</v>
      </c>
      <c r="Q1471" s="8">
        <f t="shared" si="386"/>
        <v>196</v>
      </c>
      <c r="R1471" s="8">
        <v>748.65</v>
      </c>
      <c r="S1471" s="8">
        <v>1010.68</v>
      </c>
      <c r="T1471" s="11">
        <f t="shared" si="387"/>
        <v>2.5266999999999999</v>
      </c>
      <c r="U1471" s="7" t="s">
        <v>4390</v>
      </c>
      <c r="V1471" s="7" t="s">
        <v>4391</v>
      </c>
    </row>
    <row r="1472" spans="1:22" x14ac:dyDescent="0.25">
      <c r="A1472" s="7" t="s">
        <v>4392</v>
      </c>
      <c r="B1472" s="7" t="s">
        <v>4393</v>
      </c>
      <c r="C1472" s="7" t="s">
        <v>668</v>
      </c>
      <c r="D1472" s="7"/>
      <c r="E1472" s="7" t="s">
        <v>392</v>
      </c>
      <c r="F1472" s="8">
        <v>900</v>
      </c>
      <c r="G1472" s="8">
        <v>1050</v>
      </c>
      <c r="H1472" s="9">
        <f>IF(OR(F1472="",F1472=0),"",MAX(F1472,IF(ISNUMBER('Нормы и нормо-часы'!K1473),ROUNDUP('Нормы и нормо-часы'!K1473/(1-$F$3),0),0)))</f>
        <v>900</v>
      </c>
      <c r="I1472" s="9">
        <f>IF(OR(G1472="",G1472=0),"",MAX(G1472,IF(ISNUMBER('Нормы и нормо-часы'!L1473),ROUNDUP('Нормы и нормо-часы'!L1473/(1-$F$3),0),0)))</f>
        <v>1050</v>
      </c>
      <c r="J1472" s="10">
        <f t="shared" si="381"/>
        <v>0</v>
      </c>
      <c r="K1472" s="10">
        <f t="shared" si="382"/>
        <v>0</v>
      </c>
      <c r="L1472" s="8">
        <v>540</v>
      </c>
      <c r="M1472" s="8">
        <v>630</v>
      </c>
      <c r="N1472" s="10">
        <f t="shared" si="383"/>
        <v>0.4</v>
      </c>
      <c r="O1472" s="10">
        <f t="shared" si="384"/>
        <v>0.4</v>
      </c>
      <c r="P1472" s="8">
        <f t="shared" si="385"/>
        <v>360</v>
      </c>
      <c r="Q1472" s="8">
        <f t="shared" si="386"/>
        <v>420</v>
      </c>
      <c r="R1472" s="8">
        <v>1874.39</v>
      </c>
      <c r="S1472" s="8">
        <v>2530.4299999999998</v>
      </c>
      <c r="T1472" s="11">
        <f t="shared" si="387"/>
        <v>2.8115888888888887</v>
      </c>
      <c r="U1472" s="7" t="s">
        <v>4394</v>
      </c>
      <c r="V1472" s="7"/>
    </row>
    <row r="1473" spans="1:22" x14ac:dyDescent="0.25">
      <c r="A1473" s="7" t="s">
        <v>4395</v>
      </c>
      <c r="B1473" s="7" t="s">
        <v>4396</v>
      </c>
      <c r="C1473" s="7" t="s">
        <v>668</v>
      </c>
      <c r="D1473" s="7"/>
      <c r="E1473" s="7" t="s">
        <v>392</v>
      </c>
      <c r="F1473" s="8">
        <v>750</v>
      </c>
      <c r="G1473" s="8">
        <v>880</v>
      </c>
      <c r="H1473" s="9">
        <f>IF(OR(F1473="",F1473=0),"",MAX(F1473,IF(ISNUMBER('Нормы и нормо-часы'!K1474),ROUNDUP('Нормы и нормо-часы'!K1474/(1-$F$3),0),0)))</f>
        <v>750</v>
      </c>
      <c r="I1473" s="9">
        <f>IF(OR(G1473="",G1473=0),"",MAX(G1473,IF(ISNUMBER('Нормы и нормо-часы'!L1474),ROUNDUP('Нормы и нормо-часы'!L1474/(1-$F$3),0),0)))</f>
        <v>880</v>
      </c>
      <c r="J1473" s="10">
        <f t="shared" si="381"/>
        <v>0</v>
      </c>
      <c r="K1473" s="10">
        <f t="shared" si="382"/>
        <v>0</v>
      </c>
      <c r="L1473" s="8">
        <v>450</v>
      </c>
      <c r="M1473" s="8">
        <v>530</v>
      </c>
      <c r="N1473" s="10">
        <f t="shared" si="383"/>
        <v>0.4</v>
      </c>
      <c r="O1473" s="10">
        <f t="shared" si="384"/>
        <v>0.39772727272727271</v>
      </c>
      <c r="P1473" s="8">
        <f t="shared" si="385"/>
        <v>300</v>
      </c>
      <c r="Q1473" s="8">
        <f t="shared" si="386"/>
        <v>350</v>
      </c>
      <c r="R1473" s="8">
        <v>1642.2</v>
      </c>
      <c r="S1473" s="8">
        <v>2216.9699999999998</v>
      </c>
      <c r="T1473" s="11">
        <f t="shared" si="387"/>
        <v>2.9559599999999997</v>
      </c>
      <c r="U1473" s="7" t="s">
        <v>4397</v>
      </c>
      <c r="V1473" s="7"/>
    </row>
    <row r="1474" spans="1:22" x14ac:dyDescent="0.25">
      <c r="A1474" s="7" t="s">
        <v>4398</v>
      </c>
      <c r="B1474" s="7" t="s">
        <v>4399</v>
      </c>
      <c r="C1474" s="7" t="s">
        <v>668</v>
      </c>
      <c r="D1474" s="7"/>
      <c r="E1474" s="7" t="s">
        <v>392</v>
      </c>
      <c r="F1474" s="8">
        <v>800</v>
      </c>
      <c r="G1474" s="8">
        <v>940</v>
      </c>
      <c r="H1474" s="9">
        <f>IF(OR(F1474="",F1474=0),"",MAX(F1474,IF(ISNUMBER('Нормы и нормо-часы'!K1475),ROUNDUP('Нормы и нормо-часы'!K1475/(1-$F$3),0),0)))</f>
        <v>800</v>
      </c>
      <c r="I1474" s="9">
        <f>IF(OR(G1474="",G1474=0),"",MAX(G1474,IF(ISNUMBER('Нормы и нормо-часы'!L1475),ROUNDUP('Нормы и нормо-часы'!L1475/(1-$F$3),0),0)))</f>
        <v>952</v>
      </c>
      <c r="J1474" s="10">
        <f t="shared" si="381"/>
        <v>0</v>
      </c>
      <c r="K1474" s="10">
        <f t="shared" si="382"/>
        <v>1.2765957446808418E-2</v>
      </c>
      <c r="L1474" s="8">
        <v>480</v>
      </c>
      <c r="M1474" s="8">
        <v>560</v>
      </c>
      <c r="N1474" s="10">
        <f t="shared" si="383"/>
        <v>0.4</v>
      </c>
      <c r="O1474" s="10">
        <f t="shared" si="384"/>
        <v>0.41176470588235292</v>
      </c>
      <c r="P1474" s="8">
        <f t="shared" si="385"/>
        <v>320</v>
      </c>
      <c r="Q1474" s="8">
        <f t="shared" si="386"/>
        <v>392</v>
      </c>
      <c r="R1474" s="8">
        <v>1042.72</v>
      </c>
      <c r="S1474" s="8">
        <v>1407.67</v>
      </c>
      <c r="T1474" s="11">
        <f t="shared" si="387"/>
        <v>1.7595875000000001</v>
      </c>
      <c r="U1474" s="7" t="s">
        <v>4377</v>
      </c>
      <c r="V1474" s="7"/>
    </row>
    <row r="1475" spans="1:22" x14ac:dyDescent="0.25">
      <c r="A1475" s="7" t="s">
        <v>4400</v>
      </c>
      <c r="B1475" s="7" t="s">
        <v>4401</v>
      </c>
      <c r="C1475" s="7" t="s">
        <v>668</v>
      </c>
      <c r="D1475" s="7"/>
      <c r="E1475" s="7" t="s">
        <v>392</v>
      </c>
      <c r="F1475" s="8">
        <v>1100</v>
      </c>
      <c r="G1475" s="8">
        <v>1300</v>
      </c>
      <c r="H1475" s="9">
        <f>IF(OR(F1475="",F1475=0),"",MAX(F1475,IF(ISNUMBER('Нормы и нормо-часы'!K1476),ROUNDUP('Нормы и нормо-часы'!K1476/(1-$F$3),0),0)))</f>
        <v>1100</v>
      </c>
      <c r="I1475" s="9">
        <f>IF(OR(G1475="",G1475=0),"",MAX(G1475,IF(ISNUMBER('Нормы и нормо-часы'!L1476),ROUNDUP('Нормы и нормо-часы'!L1476/(1-$F$3),0),0)))</f>
        <v>1300</v>
      </c>
      <c r="J1475" s="10">
        <f t="shared" si="381"/>
        <v>0</v>
      </c>
      <c r="K1475" s="10">
        <f t="shared" si="382"/>
        <v>0</v>
      </c>
      <c r="L1475" s="8">
        <v>660</v>
      </c>
      <c r="M1475" s="8">
        <v>780</v>
      </c>
      <c r="N1475" s="10">
        <f t="shared" si="383"/>
        <v>0.4</v>
      </c>
      <c r="O1475" s="10">
        <f t="shared" si="384"/>
        <v>0.4</v>
      </c>
      <c r="P1475" s="8">
        <f t="shared" si="385"/>
        <v>440</v>
      </c>
      <c r="Q1475" s="8">
        <f t="shared" si="386"/>
        <v>520</v>
      </c>
      <c r="R1475" s="8">
        <v>1461.08</v>
      </c>
      <c r="S1475" s="8">
        <v>1972.46</v>
      </c>
      <c r="T1475" s="11">
        <f t="shared" si="387"/>
        <v>1.7931454545454546</v>
      </c>
      <c r="U1475" s="7" t="s">
        <v>4402</v>
      </c>
      <c r="V1475" s="7"/>
    </row>
    <row r="1476" spans="1:22" x14ac:dyDescent="0.25">
      <c r="A1476" s="7" t="s">
        <v>4403</v>
      </c>
      <c r="B1476" s="7" t="s">
        <v>4404</v>
      </c>
      <c r="C1476" s="7" t="s">
        <v>668</v>
      </c>
      <c r="D1476" s="7"/>
      <c r="E1476" s="7" t="s">
        <v>392</v>
      </c>
      <c r="F1476" s="8">
        <v>1100</v>
      </c>
      <c r="G1476" s="8">
        <v>1300</v>
      </c>
      <c r="H1476" s="9">
        <f>IF(OR(F1476="",F1476=0),"",MAX(F1476,IF(ISNUMBER('Нормы и нормо-часы'!K1477),ROUNDUP('Нормы и нормо-часы'!K1477/(1-$F$3),0),0)))</f>
        <v>1100</v>
      </c>
      <c r="I1476" s="9">
        <f>IF(OR(G1476="",G1476=0),"",MAX(G1476,IF(ISNUMBER('Нормы и нормо-часы'!L1477),ROUNDUP('Нормы и нормо-часы'!L1477/(1-$F$3),0),0)))</f>
        <v>1300</v>
      </c>
      <c r="J1476" s="10">
        <f t="shared" si="381"/>
        <v>0</v>
      </c>
      <c r="K1476" s="10">
        <f t="shared" si="382"/>
        <v>0</v>
      </c>
      <c r="L1476" s="8">
        <v>660</v>
      </c>
      <c r="M1476" s="8">
        <v>780</v>
      </c>
      <c r="N1476" s="10">
        <f t="shared" si="383"/>
        <v>0.4</v>
      </c>
      <c r="O1476" s="10">
        <f t="shared" si="384"/>
        <v>0.4</v>
      </c>
      <c r="P1476" s="8">
        <f t="shared" si="385"/>
        <v>440</v>
      </c>
      <c r="Q1476" s="8">
        <f t="shared" si="386"/>
        <v>520</v>
      </c>
      <c r="R1476" s="8">
        <v>1274.1600000000001</v>
      </c>
      <c r="S1476" s="8">
        <v>1720.12</v>
      </c>
      <c r="T1476" s="11">
        <f t="shared" si="387"/>
        <v>1.5637454545454545</v>
      </c>
      <c r="U1476" s="7" t="s">
        <v>4362</v>
      </c>
      <c r="V1476" s="7"/>
    </row>
    <row r="1477" spans="1:22" x14ac:dyDescent="0.25">
      <c r="A1477" s="7" t="s">
        <v>4405</v>
      </c>
      <c r="B1477" s="7" t="s">
        <v>4406</v>
      </c>
      <c r="C1477" s="7" t="s">
        <v>668</v>
      </c>
      <c r="D1477" s="7"/>
      <c r="E1477" s="7" t="s">
        <v>392</v>
      </c>
      <c r="F1477" s="8">
        <v>1200</v>
      </c>
      <c r="G1477" s="8">
        <v>1400</v>
      </c>
      <c r="H1477" s="9">
        <f>IF(OR(F1477="",F1477=0),"",MAX(F1477,IF(ISNUMBER('Нормы и нормо-часы'!K1478),ROUNDUP('Нормы и нормо-часы'!K1478/(1-$F$3),0),0)))</f>
        <v>1200</v>
      </c>
      <c r="I1477" s="9">
        <f>IF(OR(G1477="",G1477=0),"",MAX(G1477,IF(ISNUMBER('Нормы и нормо-часы'!L1478),ROUNDUP('Нормы и нормо-часы'!L1478/(1-$F$3),0),0)))</f>
        <v>1400</v>
      </c>
      <c r="J1477" s="10">
        <f t="shared" si="381"/>
        <v>0</v>
      </c>
      <c r="K1477" s="10">
        <f t="shared" si="382"/>
        <v>0</v>
      </c>
      <c r="L1477" s="8">
        <v>720</v>
      </c>
      <c r="M1477" s="8">
        <v>840</v>
      </c>
      <c r="N1477" s="10">
        <f t="shared" si="383"/>
        <v>0.4</v>
      </c>
      <c r="O1477" s="10">
        <f t="shared" si="384"/>
        <v>0.4</v>
      </c>
      <c r="P1477" s="8">
        <f t="shared" si="385"/>
        <v>480</v>
      </c>
      <c r="Q1477" s="8">
        <f t="shared" si="386"/>
        <v>560</v>
      </c>
      <c r="R1477" s="8">
        <v>1593.9</v>
      </c>
      <c r="S1477" s="8">
        <v>2151.77</v>
      </c>
      <c r="T1477" s="11">
        <f t="shared" si="387"/>
        <v>1.7931416666666666</v>
      </c>
      <c r="U1477" s="7" t="s">
        <v>4362</v>
      </c>
      <c r="V1477" s="7"/>
    </row>
    <row r="1478" spans="1:22" x14ac:dyDescent="0.25">
      <c r="A1478" s="7" t="s">
        <v>4407</v>
      </c>
      <c r="B1478" s="7" t="s">
        <v>4408</v>
      </c>
      <c r="C1478" s="7" t="s">
        <v>668</v>
      </c>
      <c r="D1478" s="7"/>
      <c r="E1478" s="7" t="s">
        <v>392</v>
      </c>
      <c r="F1478" s="8">
        <v>550</v>
      </c>
      <c r="G1478" s="8">
        <v>650</v>
      </c>
      <c r="H1478" s="9">
        <f>IF(OR(F1478="",F1478=0),"",MAX(F1478,IF(ISNUMBER('Нормы и нормо-часы'!K1479),ROUNDUP('Нормы и нормо-часы'!K1479/(1-$F$3),0),0)))</f>
        <v>550</v>
      </c>
      <c r="I1478" s="9">
        <f>IF(OR(G1478="",G1478=0),"",MAX(G1478,IF(ISNUMBER('Нормы и нормо-часы'!L1479),ROUNDUP('Нормы и нормо-часы'!L1479/(1-$F$3),0),0)))</f>
        <v>650</v>
      </c>
      <c r="J1478" s="10">
        <f t="shared" si="381"/>
        <v>0</v>
      </c>
      <c r="K1478" s="10">
        <f t="shared" si="382"/>
        <v>0</v>
      </c>
      <c r="L1478" s="8">
        <v>330</v>
      </c>
      <c r="M1478" s="8">
        <v>390</v>
      </c>
      <c r="N1478" s="10">
        <f t="shared" si="383"/>
        <v>0.4</v>
      </c>
      <c r="O1478" s="10">
        <f t="shared" si="384"/>
        <v>0.4</v>
      </c>
      <c r="P1478" s="8">
        <f t="shared" si="385"/>
        <v>220</v>
      </c>
      <c r="Q1478" s="8">
        <f t="shared" si="386"/>
        <v>260</v>
      </c>
      <c r="R1478" s="8">
        <v>615.83000000000004</v>
      </c>
      <c r="S1478" s="8">
        <v>831.37</v>
      </c>
      <c r="T1478" s="11">
        <f t="shared" si="387"/>
        <v>1.5115818181818181</v>
      </c>
      <c r="U1478" s="7" t="s">
        <v>4409</v>
      </c>
      <c r="V1478" s="7"/>
    </row>
    <row r="1479" spans="1:22" x14ac:dyDescent="0.25">
      <c r="A1479" s="7" t="s">
        <v>4410</v>
      </c>
      <c r="B1479" s="7" t="s">
        <v>4411</v>
      </c>
      <c r="C1479" s="7" t="s">
        <v>50</v>
      </c>
      <c r="D1479" s="7"/>
      <c r="E1479" s="7" t="s">
        <v>392</v>
      </c>
      <c r="F1479" s="8">
        <v>400</v>
      </c>
      <c r="G1479" s="8">
        <v>470</v>
      </c>
      <c r="H1479" s="9">
        <f>IF(OR(F1479="",F1479=0),"",MAX(F1479,IF(ISNUMBER('Нормы и нормо-часы'!K1480),ROUNDUP('Нормы и нормо-часы'!K1480/(1-$F$3),0),0)))</f>
        <v>400</v>
      </c>
      <c r="I1479" s="9">
        <f>IF(OR(G1479="",G1479=0),"",MAX(G1479,IF(ISNUMBER('Нормы и нормо-часы'!L1480),ROUNDUP('Нормы и нормо-часы'!L1480/(1-$F$3),0),0)))</f>
        <v>470</v>
      </c>
      <c r="J1479" s="10">
        <f t="shared" si="381"/>
        <v>0</v>
      </c>
      <c r="K1479" s="10">
        <f t="shared" si="382"/>
        <v>0</v>
      </c>
      <c r="L1479" s="8">
        <v>240</v>
      </c>
      <c r="M1479" s="8">
        <v>280</v>
      </c>
      <c r="N1479" s="10">
        <f t="shared" si="383"/>
        <v>0.4</v>
      </c>
      <c r="O1479" s="10">
        <f t="shared" si="384"/>
        <v>0.40425531914893614</v>
      </c>
      <c r="P1479" s="8">
        <f t="shared" si="385"/>
        <v>160</v>
      </c>
      <c r="Q1479" s="8">
        <f t="shared" si="386"/>
        <v>190</v>
      </c>
      <c r="R1479" s="8">
        <v>544.4</v>
      </c>
      <c r="S1479" s="8">
        <v>734.94</v>
      </c>
      <c r="T1479" s="11">
        <f t="shared" si="387"/>
        <v>1.83735</v>
      </c>
      <c r="U1479" s="7" t="s">
        <v>4412</v>
      </c>
      <c r="V1479" s="7"/>
    </row>
    <row r="1480" spans="1:22" x14ac:dyDescent="0.25">
      <c r="A1480" s="7" t="s">
        <v>4413</v>
      </c>
      <c r="B1480" s="7" t="s">
        <v>4414</v>
      </c>
      <c r="C1480" s="7" t="s">
        <v>668</v>
      </c>
      <c r="D1480" s="7"/>
      <c r="E1480" s="7" t="s">
        <v>392</v>
      </c>
      <c r="F1480" s="8">
        <v>450</v>
      </c>
      <c r="G1480" s="8">
        <v>530</v>
      </c>
      <c r="H1480" s="9">
        <f>IF(OR(F1480="",F1480=0),"",MAX(F1480,IF(ISNUMBER('Нормы и нормо-часы'!K1481),ROUNDUP('Нормы и нормо-часы'!K1481/(1-$F$3),0),0)))</f>
        <v>450</v>
      </c>
      <c r="I1480" s="9">
        <f>IF(OR(G1480="",G1480=0),"",MAX(G1480,IF(ISNUMBER('Нормы и нормо-часы'!L1481),ROUNDUP('Нормы и нормо-часы'!L1481/(1-$F$3),0),0)))</f>
        <v>530</v>
      </c>
      <c r="J1480" s="10">
        <f t="shared" si="381"/>
        <v>0</v>
      </c>
      <c r="K1480" s="10">
        <f t="shared" si="382"/>
        <v>0</v>
      </c>
      <c r="L1480" s="8">
        <v>270</v>
      </c>
      <c r="M1480" s="8">
        <v>320</v>
      </c>
      <c r="N1480" s="10">
        <f t="shared" si="383"/>
        <v>0.4</v>
      </c>
      <c r="O1480" s="10">
        <f t="shared" si="384"/>
        <v>0.39622641509433965</v>
      </c>
      <c r="P1480" s="8">
        <f t="shared" si="385"/>
        <v>180</v>
      </c>
      <c r="Q1480" s="8">
        <f t="shared" si="386"/>
        <v>210</v>
      </c>
      <c r="R1480" s="8">
        <v>1046.29</v>
      </c>
      <c r="S1480" s="8">
        <v>1412.49</v>
      </c>
      <c r="T1480" s="11">
        <f t="shared" si="387"/>
        <v>3.1388666666666665</v>
      </c>
      <c r="U1480" s="7" t="s">
        <v>4415</v>
      </c>
      <c r="V1480" s="7" t="s">
        <v>4416</v>
      </c>
    </row>
    <row r="1481" spans="1:22" x14ac:dyDescent="0.25">
      <c r="A1481" s="12" t="s">
        <v>4417</v>
      </c>
      <c r="B1481" s="12" t="s">
        <v>4418</v>
      </c>
      <c r="C1481" s="12" t="s">
        <v>177</v>
      </c>
      <c r="D1481" s="12" t="s">
        <v>58</v>
      </c>
      <c r="E1481" s="7" t="s">
        <v>392</v>
      </c>
      <c r="F1481" s="8">
        <v>250</v>
      </c>
      <c r="G1481" s="8">
        <v>300</v>
      </c>
      <c r="H1481" s="9">
        <f>IF(OR(F1481="",F1481=0),"",MAX(F1481,IF(ISNUMBER('Нормы и нормо-часы'!K1482),ROUNDUP('Нормы и нормо-часы'!K1482/(1-$F$3),0),0)))</f>
        <v>284</v>
      </c>
      <c r="I1481" s="9">
        <f>IF(OR(G1481="",G1481=0),"",MAX(G1481,IF(ISNUMBER('Нормы и нормо-часы'!L1482),ROUNDUP('Нормы и нормо-часы'!L1482/(1-$F$3),0),0)))</f>
        <v>340</v>
      </c>
      <c r="J1481" s="10">
        <f t="shared" si="381"/>
        <v>0.1359999999999999</v>
      </c>
      <c r="K1481" s="10">
        <f t="shared" si="382"/>
        <v>0.1333333333333333</v>
      </c>
      <c r="L1481" s="8">
        <v>155</v>
      </c>
      <c r="M1481" s="8">
        <v>185</v>
      </c>
      <c r="N1481" s="10">
        <f t="shared" si="383"/>
        <v>0.45422535211267606</v>
      </c>
      <c r="O1481" s="10">
        <f t="shared" si="384"/>
        <v>0.45588235294117646</v>
      </c>
      <c r="P1481" s="8">
        <f t="shared" si="385"/>
        <v>129</v>
      </c>
      <c r="Q1481" s="8">
        <f t="shared" si="386"/>
        <v>155</v>
      </c>
      <c r="R1481" s="8"/>
      <c r="S1481" s="8"/>
      <c r="T1481" s="11" t="str">
        <f t="shared" si="387"/>
        <v/>
      </c>
      <c r="U1481" s="7" t="s">
        <v>4419</v>
      </c>
      <c r="V1481" s="7"/>
    </row>
    <row r="1482" spans="1:22" x14ac:dyDescent="0.25">
      <c r="A1482" s="12" t="s">
        <v>4420</v>
      </c>
      <c r="B1482" s="12" t="s">
        <v>4421</v>
      </c>
      <c r="C1482" s="12" t="s">
        <v>177</v>
      </c>
      <c r="D1482" s="12" t="s">
        <v>58</v>
      </c>
      <c r="E1482" s="7" t="s">
        <v>392</v>
      </c>
      <c r="F1482" s="8">
        <v>900</v>
      </c>
      <c r="G1482" s="8">
        <v>1050</v>
      </c>
      <c r="H1482" s="9">
        <f>IF(OR(F1482="",F1482=0),"",MAX(F1482,IF(ISNUMBER('Нормы и нормо-часы'!K1483),ROUNDUP('Нормы и нормо-часы'!K1483/(1-$F$3),0),0)))</f>
        <v>907</v>
      </c>
      <c r="I1482" s="9">
        <f>IF(OR(G1482="",G1482=0),"",MAX(G1482,IF(ISNUMBER('Нормы и нормо-часы'!L1483),ROUNDUP('Нормы и нормо-часы'!L1483/(1-$F$3),0),0)))</f>
        <v>1088</v>
      </c>
      <c r="J1482" s="10">
        <f t="shared" si="381"/>
        <v>7.7777777777778834E-3</v>
      </c>
      <c r="K1482" s="10">
        <f t="shared" si="382"/>
        <v>3.6190476190476106E-2</v>
      </c>
      <c r="L1482" s="8">
        <v>540</v>
      </c>
      <c r="M1482" s="8">
        <v>630</v>
      </c>
      <c r="N1482" s="10">
        <f t="shared" si="383"/>
        <v>0.40463065049614111</v>
      </c>
      <c r="O1482" s="10">
        <f t="shared" si="384"/>
        <v>0.42095588235294118</v>
      </c>
      <c r="P1482" s="8">
        <f t="shared" si="385"/>
        <v>367</v>
      </c>
      <c r="Q1482" s="8">
        <f t="shared" si="386"/>
        <v>458</v>
      </c>
      <c r="R1482" s="8"/>
      <c r="S1482" s="8"/>
      <c r="T1482" s="11" t="str">
        <f t="shared" si="387"/>
        <v/>
      </c>
      <c r="U1482" s="7" t="s">
        <v>4422</v>
      </c>
      <c r="V1482" s="7"/>
    </row>
    <row r="1483" spans="1:22" x14ac:dyDescent="0.25">
      <c r="A1483" s="12" t="s">
        <v>4423</v>
      </c>
      <c r="B1483" s="12" t="s">
        <v>4424</v>
      </c>
      <c r="C1483" s="12" t="s">
        <v>177</v>
      </c>
      <c r="D1483" s="12" t="s">
        <v>58</v>
      </c>
      <c r="E1483" s="7" t="s">
        <v>392</v>
      </c>
      <c r="F1483" s="8">
        <v>1000</v>
      </c>
      <c r="G1483" s="8">
        <v>1200</v>
      </c>
      <c r="H1483" s="9">
        <f>IF(OR(F1483="",F1483=0),"",MAX(F1483,IF(ISNUMBER('Нормы и нормо-часы'!K1484),ROUNDUP('Нормы и нормо-часы'!K1484/(1-$F$3),0),0)))</f>
        <v>1000</v>
      </c>
      <c r="I1483" s="9">
        <f>IF(OR(G1483="",G1483=0),"",MAX(G1483,IF(ISNUMBER('Нормы и нормо-часы'!L1484),ROUNDUP('Нормы и нормо-часы'!L1484/(1-$F$3),0),0)))</f>
        <v>1200</v>
      </c>
      <c r="J1483" s="10">
        <f t="shared" si="381"/>
        <v>0</v>
      </c>
      <c r="K1483" s="10">
        <f t="shared" si="382"/>
        <v>0</v>
      </c>
      <c r="L1483" s="8">
        <v>600</v>
      </c>
      <c r="M1483" s="8">
        <v>720</v>
      </c>
      <c r="N1483" s="10">
        <f t="shared" si="383"/>
        <v>0.4</v>
      </c>
      <c r="O1483" s="10">
        <f t="shared" si="384"/>
        <v>0.4</v>
      </c>
      <c r="P1483" s="8">
        <f t="shared" si="385"/>
        <v>400</v>
      </c>
      <c r="Q1483" s="8">
        <f t="shared" si="386"/>
        <v>480</v>
      </c>
      <c r="R1483" s="8"/>
      <c r="S1483" s="8"/>
      <c r="T1483" s="11" t="str">
        <f t="shared" si="387"/>
        <v/>
      </c>
      <c r="U1483" s="7" t="s">
        <v>4425</v>
      </c>
      <c r="V1483" s="7"/>
    </row>
    <row r="1484" spans="1:22" x14ac:dyDescent="0.25">
      <c r="A1484" s="12" t="s">
        <v>4426</v>
      </c>
      <c r="B1484" s="12" t="s">
        <v>4427</v>
      </c>
      <c r="C1484" s="12" t="s">
        <v>177</v>
      </c>
      <c r="D1484" s="12" t="s">
        <v>58</v>
      </c>
      <c r="E1484" s="7" t="s">
        <v>392</v>
      </c>
      <c r="F1484" s="8">
        <v>900</v>
      </c>
      <c r="G1484" s="8">
        <v>1050</v>
      </c>
      <c r="H1484" s="9">
        <f>IF(OR(F1484="",F1484=0),"",MAX(F1484,IF(ISNUMBER('Нормы и нормо-часы'!K1485),ROUNDUP('Нормы и нормо-часы'!K1485/(1-$F$3),0),0)))</f>
        <v>900</v>
      </c>
      <c r="I1484" s="9">
        <f>IF(OR(G1484="",G1484=0),"",MAX(G1484,IF(ISNUMBER('Нормы и нормо-часы'!L1485),ROUNDUP('Нормы и нормо-часы'!L1485/(1-$F$3),0),0)))</f>
        <v>1050</v>
      </c>
      <c r="J1484" s="10">
        <f t="shared" si="381"/>
        <v>0</v>
      </c>
      <c r="K1484" s="10">
        <f t="shared" si="382"/>
        <v>0</v>
      </c>
      <c r="L1484" s="8">
        <v>540</v>
      </c>
      <c r="M1484" s="8">
        <v>630</v>
      </c>
      <c r="N1484" s="10">
        <f t="shared" si="383"/>
        <v>0.4</v>
      </c>
      <c r="O1484" s="10">
        <f t="shared" si="384"/>
        <v>0.4</v>
      </c>
      <c r="P1484" s="8">
        <f t="shared" si="385"/>
        <v>360</v>
      </c>
      <c r="Q1484" s="8">
        <f t="shared" si="386"/>
        <v>420</v>
      </c>
      <c r="R1484" s="8"/>
      <c r="S1484" s="8"/>
      <c r="T1484" s="11" t="str">
        <f t="shared" si="387"/>
        <v/>
      </c>
      <c r="U1484" s="7" t="s">
        <v>4428</v>
      </c>
      <c r="V1484" s="7"/>
    </row>
    <row r="1485" spans="1:22" x14ac:dyDescent="0.25">
      <c r="A1485" s="12" t="s">
        <v>4429</v>
      </c>
      <c r="B1485" s="12" t="s">
        <v>4430</v>
      </c>
      <c r="C1485" s="12" t="s">
        <v>177</v>
      </c>
      <c r="D1485" s="12" t="s">
        <v>58</v>
      </c>
      <c r="E1485" s="7" t="s">
        <v>392</v>
      </c>
      <c r="F1485" s="8">
        <v>2500</v>
      </c>
      <c r="G1485" s="8">
        <v>2950</v>
      </c>
      <c r="H1485" s="9">
        <f>IF(OR(F1485="",F1485=0),"",MAX(F1485,IF(ISNUMBER('Нормы и нормо-часы'!K1486),ROUNDUP('Нормы и нормо-часы'!K1486/(1-$F$3),0),0)))</f>
        <v>2500</v>
      </c>
      <c r="I1485" s="9">
        <f>IF(OR(G1485="",G1485=0),"",MAX(G1485,IF(ISNUMBER('Нормы и нормо-часы'!L1486),ROUNDUP('Нормы и нормо-часы'!L1486/(1-$F$3),0),0)))</f>
        <v>2950</v>
      </c>
      <c r="J1485" s="10">
        <f t="shared" si="381"/>
        <v>0</v>
      </c>
      <c r="K1485" s="10">
        <f t="shared" si="382"/>
        <v>0</v>
      </c>
      <c r="L1485" s="8">
        <v>1500</v>
      </c>
      <c r="M1485" s="8">
        <v>1750</v>
      </c>
      <c r="N1485" s="10">
        <f t="shared" si="383"/>
        <v>0.4</v>
      </c>
      <c r="O1485" s="10">
        <f t="shared" si="384"/>
        <v>0.40677966101694918</v>
      </c>
      <c r="P1485" s="8">
        <f t="shared" si="385"/>
        <v>1000</v>
      </c>
      <c r="Q1485" s="8">
        <f t="shared" si="386"/>
        <v>1200</v>
      </c>
      <c r="R1485" s="8"/>
      <c r="S1485" s="8"/>
      <c r="T1485" s="11" t="str">
        <f t="shared" si="387"/>
        <v/>
      </c>
      <c r="U1485" s="7" t="s">
        <v>4431</v>
      </c>
      <c r="V1485" s="7" t="s">
        <v>4432</v>
      </c>
    </row>
    <row r="1486" spans="1:22" x14ac:dyDescent="0.25">
      <c r="A1486" s="12" t="s">
        <v>4433</v>
      </c>
      <c r="B1486" s="12" t="s">
        <v>4434</v>
      </c>
      <c r="C1486" s="12" t="s">
        <v>177</v>
      </c>
      <c r="D1486" s="12" t="s">
        <v>58</v>
      </c>
      <c r="E1486" s="7" t="s">
        <v>392</v>
      </c>
      <c r="F1486" s="8">
        <v>2500</v>
      </c>
      <c r="G1486" s="8">
        <v>2950</v>
      </c>
      <c r="H1486" s="9">
        <f>IF(OR(F1486="",F1486=0),"",MAX(F1486,IF(ISNUMBER('Нормы и нормо-часы'!K1487),ROUNDUP('Нормы и нормо-часы'!K1487/(1-$F$3),0),0)))</f>
        <v>2500</v>
      </c>
      <c r="I1486" s="9">
        <f>IF(OR(G1486="",G1486=0),"",MAX(G1486,IF(ISNUMBER('Нормы и нормо-часы'!L1487),ROUNDUP('Нормы и нормо-часы'!L1487/(1-$F$3),0),0)))</f>
        <v>2950</v>
      </c>
      <c r="J1486" s="10">
        <f t="shared" si="381"/>
        <v>0</v>
      </c>
      <c r="K1486" s="10">
        <f t="shared" si="382"/>
        <v>0</v>
      </c>
      <c r="L1486" s="8">
        <v>1500</v>
      </c>
      <c r="M1486" s="8">
        <v>1750</v>
      </c>
      <c r="N1486" s="10">
        <f t="shared" si="383"/>
        <v>0.4</v>
      </c>
      <c r="O1486" s="10">
        <f t="shared" si="384"/>
        <v>0.40677966101694918</v>
      </c>
      <c r="P1486" s="8">
        <f t="shared" si="385"/>
        <v>1000</v>
      </c>
      <c r="Q1486" s="8">
        <f t="shared" si="386"/>
        <v>1200</v>
      </c>
      <c r="R1486" s="8"/>
      <c r="S1486" s="8"/>
      <c r="T1486" s="11" t="str">
        <f t="shared" si="387"/>
        <v/>
      </c>
      <c r="U1486" s="7" t="s">
        <v>4431</v>
      </c>
      <c r="V1486" s="7" t="s">
        <v>4435</v>
      </c>
    </row>
    <row r="1487" spans="1:22" x14ac:dyDescent="0.25">
      <c r="A1487" s="12" t="s">
        <v>4436</v>
      </c>
      <c r="B1487" s="12" t="s">
        <v>4437</v>
      </c>
      <c r="C1487" s="12" t="s">
        <v>50</v>
      </c>
      <c r="D1487" s="12" t="s">
        <v>58</v>
      </c>
      <c r="E1487" s="7" t="s">
        <v>392</v>
      </c>
      <c r="F1487" s="8">
        <v>450</v>
      </c>
      <c r="G1487" s="8">
        <v>530</v>
      </c>
      <c r="H1487" s="9">
        <f>IF(OR(F1487="",F1487=0),"",MAX(F1487,IF(ISNUMBER('Нормы и нормо-часы'!K1488),ROUNDUP('Нормы и нормо-часы'!K1488/(1-$F$3),0),0)))</f>
        <v>450</v>
      </c>
      <c r="I1487" s="9">
        <f>IF(OR(G1487="",G1487=0),"",MAX(G1487,IF(ISNUMBER('Нормы и нормо-часы'!L1488),ROUNDUP('Нормы и нормо-часы'!L1488/(1-$F$3),0),0)))</f>
        <v>530</v>
      </c>
      <c r="J1487" s="10">
        <f t="shared" si="381"/>
        <v>0</v>
      </c>
      <c r="K1487" s="10">
        <f t="shared" si="382"/>
        <v>0</v>
      </c>
      <c r="L1487" s="8">
        <v>270</v>
      </c>
      <c r="M1487" s="8">
        <v>320</v>
      </c>
      <c r="N1487" s="10">
        <f t="shared" si="383"/>
        <v>0.4</v>
      </c>
      <c r="O1487" s="10">
        <f t="shared" si="384"/>
        <v>0.39622641509433965</v>
      </c>
      <c r="P1487" s="8">
        <f t="shared" si="385"/>
        <v>180</v>
      </c>
      <c r="Q1487" s="8">
        <f t="shared" si="386"/>
        <v>210</v>
      </c>
      <c r="R1487" s="8"/>
      <c r="S1487" s="8"/>
      <c r="T1487" s="11" t="str">
        <f t="shared" si="387"/>
        <v/>
      </c>
      <c r="U1487" s="7" t="s">
        <v>4438</v>
      </c>
      <c r="V1487" s="7"/>
    </row>
    <row r="1488" spans="1:22" x14ac:dyDescent="0.25">
      <c r="A1488" s="12" t="s">
        <v>4439</v>
      </c>
      <c r="B1488" s="12" t="s">
        <v>4440</v>
      </c>
      <c r="C1488" s="12" t="s">
        <v>177</v>
      </c>
      <c r="D1488" s="12" t="s">
        <v>58</v>
      </c>
      <c r="E1488" s="7" t="s">
        <v>392</v>
      </c>
      <c r="F1488" s="8">
        <v>800</v>
      </c>
      <c r="G1488" s="8">
        <v>950</v>
      </c>
      <c r="H1488" s="9">
        <f>IF(OR(F1488="",F1488=0),"",MAX(F1488,IF(ISNUMBER('Нормы и нормо-часы'!K1489),ROUNDUP('Нормы и нормо-часы'!K1489/(1-$F$3),0),0)))</f>
        <v>800</v>
      </c>
      <c r="I1488" s="9">
        <f>IF(OR(G1488="",G1488=0),"",MAX(G1488,IF(ISNUMBER('Нормы и нормо-часы'!L1489),ROUNDUP('Нормы и нормо-часы'!L1489/(1-$F$3),0),0)))</f>
        <v>950</v>
      </c>
      <c r="J1488" s="10">
        <f t="shared" si="381"/>
        <v>0</v>
      </c>
      <c r="K1488" s="10">
        <f t="shared" si="382"/>
        <v>0</v>
      </c>
      <c r="L1488" s="8">
        <v>480</v>
      </c>
      <c r="M1488" s="8">
        <v>560</v>
      </c>
      <c r="N1488" s="10">
        <f t="shared" si="383"/>
        <v>0.4</v>
      </c>
      <c r="O1488" s="10">
        <f t="shared" si="384"/>
        <v>0.41052631578947368</v>
      </c>
      <c r="P1488" s="8">
        <f t="shared" si="385"/>
        <v>320</v>
      </c>
      <c r="Q1488" s="8">
        <f t="shared" si="386"/>
        <v>390</v>
      </c>
      <c r="R1488" s="8"/>
      <c r="S1488" s="8"/>
      <c r="T1488" s="11" t="str">
        <f t="shared" si="387"/>
        <v/>
      </c>
      <c r="U1488" s="7" t="s">
        <v>4441</v>
      </c>
      <c r="V1488" s="7"/>
    </row>
    <row r="1489" spans="1:22" x14ac:dyDescent="0.25">
      <c r="A1489" s="5" t="s">
        <v>4442</v>
      </c>
      <c r="B1489" s="6"/>
      <c r="C1489" s="6"/>
      <c r="D1489" s="6"/>
      <c r="E1489" s="6"/>
      <c r="F1489" s="6"/>
      <c r="G1489" s="6"/>
      <c r="H1489" s="6"/>
      <c r="I1489" s="6"/>
      <c r="J1489" s="6"/>
      <c r="K1489" s="6"/>
      <c r="L1489" s="6"/>
      <c r="M1489" s="6"/>
      <c r="N1489" s="6"/>
      <c r="O1489" s="6"/>
      <c r="P1489" s="6"/>
      <c r="Q1489" s="6"/>
      <c r="R1489" s="6"/>
      <c r="S1489" s="6"/>
      <c r="T1489" s="6"/>
      <c r="U1489" s="6"/>
      <c r="V1489" s="6"/>
    </row>
    <row r="1490" spans="1:22" x14ac:dyDescent="0.25">
      <c r="A1490" s="7" t="s">
        <v>4443</v>
      </c>
      <c r="B1490" s="7" t="s">
        <v>4444</v>
      </c>
      <c r="C1490" s="7" t="s">
        <v>177</v>
      </c>
      <c r="D1490" s="7"/>
      <c r="E1490" s="7" t="s">
        <v>392</v>
      </c>
      <c r="F1490" s="8">
        <v>70</v>
      </c>
      <c r="G1490" s="8">
        <v>80</v>
      </c>
      <c r="H1490" s="9">
        <f>IF(OR(F1490="",F1490=0),"",MAX(F1490,IF(ISNUMBER('Нормы и нормо-часы'!K1491),ROUNDUP('Нормы и нормо-часы'!K1491/(1-$F$3),0),0)))</f>
        <v>70</v>
      </c>
      <c r="I1490" s="9">
        <f>IF(OR(G1490="",G1490=0),"",MAX(G1490,IF(ISNUMBER('Нормы и нормо-часы'!L1491),ROUNDUP('Нормы и нормо-часы'!L1491/(1-$F$3),0),0)))</f>
        <v>80</v>
      </c>
      <c r="J1490" s="10">
        <f t="shared" ref="J1490:J1502" si="388">IF(OR(F1490="",F1490=0),"",H1490/F1490-1)</f>
        <v>0</v>
      </c>
      <c r="K1490" s="10">
        <f t="shared" ref="K1490:K1502" si="389">IF(OR(G1490="",G1490=0),"",I1490/G1490-1)</f>
        <v>0</v>
      </c>
      <c r="L1490" s="8">
        <v>42</v>
      </c>
      <c r="M1490" s="8">
        <v>48</v>
      </c>
      <c r="N1490" s="10">
        <f t="shared" ref="N1490:N1502" si="390">IF(OR(H1490="",H1490=0),"",(H1490-L1490)/H1490)</f>
        <v>0.4</v>
      </c>
      <c r="O1490" s="10">
        <f t="shared" ref="O1490:O1502" si="391">IF(OR(I1490="",I1490=0),"",(I1490-M1490)/I1490)</f>
        <v>0.4</v>
      </c>
      <c r="P1490" s="8">
        <f t="shared" ref="P1490:P1502" si="392">IF(H1490="","",H1490-L1490)</f>
        <v>28</v>
      </c>
      <c r="Q1490" s="8">
        <f t="shared" ref="Q1490:Q1502" si="393">IF(I1490="","",I1490-M1490)</f>
        <v>32</v>
      </c>
      <c r="R1490" s="8">
        <v>69</v>
      </c>
      <c r="S1490" s="8">
        <v>93.15</v>
      </c>
      <c r="T1490" s="11">
        <f t="shared" ref="T1490:T1502" si="394">IF(OR(S1490="",F1490="",F1490=0),"",S1490/F1490)</f>
        <v>1.3307142857142857</v>
      </c>
      <c r="U1490" s="7" t="s">
        <v>100</v>
      </c>
      <c r="V1490" s="7" t="s">
        <v>4445</v>
      </c>
    </row>
    <row r="1491" spans="1:22" x14ac:dyDescent="0.25">
      <c r="A1491" s="7" t="s">
        <v>4446</v>
      </c>
      <c r="B1491" s="7" t="s">
        <v>4447</v>
      </c>
      <c r="C1491" s="7" t="s">
        <v>177</v>
      </c>
      <c r="D1491" s="7"/>
      <c r="E1491" s="7" t="s">
        <v>392</v>
      </c>
      <c r="F1491" s="8">
        <v>100</v>
      </c>
      <c r="G1491" s="8">
        <v>115</v>
      </c>
      <c r="H1491" s="9">
        <f>IF(OR(F1491="",F1491=0),"",MAX(F1491,IF(ISNUMBER('Нормы и нормо-часы'!K1492),ROUNDUP('Нормы и нормо-часы'!K1492/(1-$F$3),0),0)))</f>
        <v>100</v>
      </c>
      <c r="I1491" s="9">
        <f>IF(OR(G1491="",G1491=0),"",MAX(G1491,IF(ISNUMBER('Нормы и нормо-часы'!L1492),ROUNDUP('Нормы и нормо-часы'!L1492/(1-$F$3),0),0)))</f>
        <v>115</v>
      </c>
      <c r="J1491" s="10">
        <f t="shared" si="388"/>
        <v>0</v>
      </c>
      <c r="K1491" s="10">
        <f t="shared" si="389"/>
        <v>0</v>
      </c>
      <c r="L1491" s="8">
        <v>60</v>
      </c>
      <c r="M1491" s="8">
        <v>69</v>
      </c>
      <c r="N1491" s="10">
        <f t="shared" si="390"/>
        <v>0.4</v>
      </c>
      <c r="O1491" s="10">
        <f t="shared" si="391"/>
        <v>0.4</v>
      </c>
      <c r="P1491" s="8">
        <f t="shared" si="392"/>
        <v>40</v>
      </c>
      <c r="Q1491" s="8">
        <f t="shared" si="393"/>
        <v>46</v>
      </c>
      <c r="R1491" s="8">
        <v>69</v>
      </c>
      <c r="S1491" s="8">
        <v>93.15</v>
      </c>
      <c r="T1491" s="11">
        <f t="shared" si="394"/>
        <v>0.93150000000000011</v>
      </c>
      <c r="U1491" s="7" t="s">
        <v>100</v>
      </c>
      <c r="V1491" s="7" t="s">
        <v>4445</v>
      </c>
    </row>
    <row r="1492" spans="1:22" x14ac:dyDescent="0.25">
      <c r="A1492" s="7" t="s">
        <v>4448</v>
      </c>
      <c r="B1492" s="7" t="s">
        <v>4449</v>
      </c>
      <c r="C1492" s="7" t="s">
        <v>177</v>
      </c>
      <c r="D1492" s="7"/>
      <c r="E1492" s="7" t="s">
        <v>392</v>
      </c>
      <c r="F1492" s="8">
        <v>40</v>
      </c>
      <c r="G1492" s="8">
        <v>45</v>
      </c>
      <c r="H1492" s="9">
        <f>IF(OR(F1492="",F1492=0),"",MAX(F1492,IF(ISNUMBER('Нормы и нормо-часы'!K1493),ROUNDUP('Нормы и нормо-часы'!K1493/(1-$F$3),0),0)))</f>
        <v>40</v>
      </c>
      <c r="I1492" s="9">
        <f>IF(OR(G1492="",G1492=0),"",MAX(G1492,IF(ISNUMBER('Нормы и нормо-часы'!L1493),ROUNDUP('Нормы и нормо-часы'!L1493/(1-$F$3),0),0)))</f>
        <v>45</v>
      </c>
      <c r="J1492" s="10">
        <f t="shared" si="388"/>
        <v>0</v>
      </c>
      <c r="K1492" s="10">
        <f t="shared" si="389"/>
        <v>0</v>
      </c>
      <c r="L1492" s="8">
        <v>25</v>
      </c>
      <c r="M1492" s="8">
        <v>28.5</v>
      </c>
      <c r="N1492" s="10">
        <f t="shared" si="390"/>
        <v>0.375</v>
      </c>
      <c r="O1492" s="10">
        <f t="shared" si="391"/>
        <v>0.36666666666666664</v>
      </c>
      <c r="P1492" s="8">
        <f t="shared" si="392"/>
        <v>15</v>
      </c>
      <c r="Q1492" s="8">
        <f t="shared" si="393"/>
        <v>16.5</v>
      </c>
      <c r="R1492" s="8">
        <v>23</v>
      </c>
      <c r="S1492" s="8">
        <v>31.05</v>
      </c>
      <c r="T1492" s="11">
        <f t="shared" si="394"/>
        <v>0.77625</v>
      </c>
      <c r="U1492" s="7" t="s">
        <v>100</v>
      </c>
      <c r="V1492" s="7" t="s">
        <v>4445</v>
      </c>
    </row>
    <row r="1493" spans="1:22" x14ac:dyDescent="0.25">
      <c r="A1493" s="7" t="s">
        <v>4450</v>
      </c>
      <c r="B1493" s="7" t="s">
        <v>4451</v>
      </c>
      <c r="C1493" s="7" t="s">
        <v>177</v>
      </c>
      <c r="D1493" s="7"/>
      <c r="E1493" s="7" t="s">
        <v>392</v>
      </c>
      <c r="F1493" s="8">
        <v>40</v>
      </c>
      <c r="G1493" s="8">
        <v>45</v>
      </c>
      <c r="H1493" s="9">
        <f>IF(OR(F1493="",F1493=0),"",MAX(F1493,IF(ISNUMBER('Нормы и нормо-часы'!K1494),ROUNDUP('Нормы и нормо-часы'!K1494/(1-$F$3),0),0)))</f>
        <v>40</v>
      </c>
      <c r="I1493" s="9">
        <f>IF(OR(G1493="",G1493=0),"",MAX(G1493,IF(ISNUMBER('Нормы и нормо-часы'!L1494),ROUNDUP('Нормы и нормо-часы'!L1494/(1-$F$3),0),0)))</f>
        <v>45</v>
      </c>
      <c r="J1493" s="10">
        <f t="shared" si="388"/>
        <v>0</v>
      </c>
      <c r="K1493" s="10">
        <f t="shared" si="389"/>
        <v>0</v>
      </c>
      <c r="L1493" s="8">
        <v>25</v>
      </c>
      <c r="M1493" s="8">
        <v>28.5</v>
      </c>
      <c r="N1493" s="10">
        <f t="shared" si="390"/>
        <v>0.375</v>
      </c>
      <c r="O1493" s="10">
        <f t="shared" si="391"/>
        <v>0.36666666666666664</v>
      </c>
      <c r="P1493" s="8">
        <f t="shared" si="392"/>
        <v>15</v>
      </c>
      <c r="Q1493" s="8">
        <f t="shared" si="393"/>
        <v>16.5</v>
      </c>
      <c r="R1493" s="8">
        <v>23</v>
      </c>
      <c r="S1493" s="8">
        <v>31.05</v>
      </c>
      <c r="T1493" s="11">
        <f t="shared" si="394"/>
        <v>0.77625</v>
      </c>
      <c r="U1493" s="7" t="s">
        <v>100</v>
      </c>
      <c r="V1493" s="7" t="s">
        <v>4445</v>
      </c>
    </row>
    <row r="1494" spans="1:22" x14ac:dyDescent="0.25">
      <c r="A1494" s="7" t="s">
        <v>4452</v>
      </c>
      <c r="B1494" s="7" t="s">
        <v>4453</v>
      </c>
      <c r="C1494" s="7" t="s">
        <v>177</v>
      </c>
      <c r="D1494" s="7"/>
      <c r="E1494" s="7" t="s">
        <v>392</v>
      </c>
      <c r="F1494" s="8">
        <v>70</v>
      </c>
      <c r="G1494" s="8">
        <v>80</v>
      </c>
      <c r="H1494" s="9">
        <f>IF(OR(F1494="",F1494=0),"",MAX(F1494,IF(ISNUMBER('Нормы и нормо-часы'!K1495),ROUNDUP('Нормы и нормо-часы'!K1495/(1-$F$3),0),0)))</f>
        <v>70</v>
      </c>
      <c r="I1494" s="9">
        <f>IF(OR(G1494="",G1494=0),"",MAX(G1494,IF(ISNUMBER('Нормы и нормо-часы'!L1495),ROUNDUP('Нормы и нормо-часы'!L1495/(1-$F$3),0),0)))</f>
        <v>80</v>
      </c>
      <c r="J1494" s="10">
        <f t="shared" si="388"/>
        <v>0</v>
      </c>
      <c r="K1494" s="10">
        <f t="shared" si="389"/>
        <v>0</v>
      </c>
      <c r="L1494" s="8">
        <v>42</v>
      </c>
      <c r="M1494" s="8">
        <v>48</v>
      </c>
      <c r="N1494" s="10">
        <f t="shared" si="390"/>
        <v>0.4</v>
      </c>
      <c r="O1494" s="10">
        <f t="shared" si="391"/>
        <v>0.4</v>
      </c>
      <c r="P1494" s="8">
        <f t="shared" si="392"/>
        <v>28</v>
      </c>
      <c r="Q1494" s="8">
        <f t="shared" si="393"/>
        <v>32</v>
      </c>
      <c r="R1494" s="8">
        <v>69</v>
      </c>
      <c r="S1494" s="8">
        <v>93.15</v>
      </c>
      <c r="T1494" s="11">
        <f t="shared" si="394"/>
        <v>1.3307142857142857</v>
      </c>
      <c r="U1494" s="7" t="s">
        <v>100</v>
      </c>
      <c r="V1494" s="7" t="s">
        <v>4445</v>
      </c>
    </row>
    <row r="1495" spans="1:22" x14ac:dyDescent="0.25">
      <c r="A1495" s="7" t="s">
        <v>4454</v>
      </c>
      <c r="B1495" s="7" t="s">
        <v>4455</v>
      </c>
      <c r="C1495" s="7" t="s">
        <v>177</v>
      </c>
      <c r="D1495" s="7"/>
      <c r="E1495" s="7" t="s">
        <v>392</v>
      </c>
      <c r="F1495" s="8">
        <v>100</v>
      </c>
      <c r="G1495" s="8">
        <v>115</v>
      </c>
      <c r="H1495" s="9">
        <f>IF(OR(F1495="",F1495=0),"",MAX(F1495,IF(ISNUMBER('Нормы и нормо-часы'!K1496),ROUNDUP('Нормы и нормо-часы'!K1496/(1-$F$3),0),0)))</f>
        <v>100</v>
      </c>
      <c r="I1495" s="9">
        <f>IF(OR(G1495="",G1495=0),"",MAX(G1495,IF(ISNUMBER('Нормы и нормо-часы'!L1496),ROUNDUP('Нормы и нормо-часы'!L1496/(1-$F$3),0),0)))</f>
        <v>115</v>
      </c>
      <c r="J1495" s="10">
        <f t="shared" si="388"/>
        <v>0</v>
      </c>
      <c r="K1495" s="10">
        <f t="shared" si="389"/>
        <v>0</v>
      </c>
      <c r="L1495" s="8">
        <v>60</v>
      </c>
      <c r="M1495" s="8">
        <v>69</v>
      </c>
      <c r="N1495" s="10">
        <f t="shared" si="390"/>
        <v>0.4</v>
      </c>
      <c r="O1495" s="10">
        <f t="shared" si="391"/>
        <v>0.4</v>
      </c>
      <c r="P1495" s="8">
        <f t="shared" si="392"/>
        <v>40</v>
      </c>
      <c r="Q1495" s="8">
        <f t="shared" si="393"/>
        <v>46</v>
      </c>
      <c r="R1495" s="8">
        <v>69</v>
      </c>
      <c r="S1495" s="8">
        <v>93.15</v>
      </c>
      <c r="T1495" s="11">
        <f t="shared" si="394"/>
        <v>0.93150000000000011</v>
      </c>
      <c r="U1495" s="7" t="s">
        <v>100</v>
      </c>
      <c r="V1495" s="7" t="s">
        <v>4445</v>
      </c>
    </row>
    <row r="1496" spans="1:22" x14ac:dyDescent="0.25">
      <c r="A1496" s="7" t="s">
        <v>4456</v>
      </c>
      <c r="B1496" s="7" t="s">
        <v>4457</v>
      </c>
      <c r="C1496" s="7" t="s">
        <v>177</v>
      </c>
      <c r="D1496" s="7"/>
      <c r="E1496" s="7" t="s">
        <v>392</v>
      </c>
      <c r="F1496" s="8">
        <v>100</v>
      </c>
      <c r="G1496" s="8">
        <v>115</v>
      </c>
      <c r="H1496" s="9">
        <f>IF(OR(F1496="",F1496=0),"",MAX(F1496,IF(ISNUMBER('Нормы и нормо-часы'!K1497),ROUNDUP('Нормы и нормо-часы'!K1497/(1-$F$3),0),0)))</f>
        <v>100</v>
      </c>
      <c r="I1496" s="9">
        <f>IF(OR(G1496="",G1496=0),"",MAX(G1496,IF(ISNUMBER('Нормы и нормо-часы'!L1497),ROUNDUP('Нормы и нормо-часы'!L1497/(1-$F$3),0),0)))</f>
        <v>115</v>
      </c>
      <c r="J1496" s="10">
        <f t="shared" si="388"/>
        <v>0</v>
      </c>
      <c r="K1496" s="10">
        <f t="shared" si="389"/>
        <v>0</v>
      </c>
      <c r="L1496" s="8">
        <v>60</v>
      </c>
      <c r="M1496" s="8">
        <v>69</v>
      </c>
      <c r="N1496" s="10">
        <f t="shared" si="390"/>
        <v>0.4</v>
      </c>
      <c r="O1496" s="10">
        <f t="shared" si="391"/>
        <v>0.4</v>
      </c>
      <c r="P1496" s="8">
        <f t="shared" si="392"/>
        <v>40</v>
      </c>
      <c r="Q1496" s="8">
        <f t="shared" si="393"/>
        <v>46</v>
      </c>
      <c r="R1496" s="8">
        <v>69</v>
      </c>
      <c r="S1496" s="8">
        <v>93.15</v>
      </c>
      <c r="T1496" s="11">
        <f t="shared" si="394"/>
        <v>0.93150000000000011</v>
      </c>
      <c r="U1496" s="7" t="s">
        <v>100</v>
      </c>
      <c r="V1496" s="7" t="s">
        <v>4445</v>
      </c>
    </row>
    <row r="1497" spans="1:22" x14ac:dyDescent="0.25">
      <c r="A1497" s="7" t="s">
        <v>4458</v>
      </c>
      <c r="B1497" s="7" t="s">
        <v>4459</v>
      </c>
      <c r="C1497" s="7" t="s">
        <v>177</v>
      </c>
      <c r="D1497" s="7"/>
      <c r="E1497" s="7" t="s">
        <v>392</v>
      </c>
      <c r="F1497" s="8">
        <v>100</v>
      </c>
      <c r="G1497" s="8">
        <v>115</v>
      </c>
      <c r="H1497" s="9">
        <f>IF(OR(F1497="",F1497=0),"",MAX(F1497,IF(ISNUMBER('Нормы и нормо-часы'!K1498),ROUNDUP('Нормы и нормо-часы'!K1498/(1-$F$3),0),0)))</f>
        <v>100</v>
      </c>
      <c r="I1497" s="9">
        <f>IF(OR(G1497="",G1497=0),"",MAX(G1497,IF(ISNUMBER('Нормы и нормо-часы'!L1498),ROUNDUP('Нормы и нормо-часы'!L1498/(1-$F$3),0),0)))</f>
        <v>115</v>
      </c>
      <c r="J1497" s="10">
        <f t="shared" si="388"/>
        <v>0</v>
      </c>
      <c r="K1497" s="10">
        <f t="shared" si="389"/>
        <v>0</v>
      </c>
      <c r="L1497" s="8">
        <v>60</v>
      </c>
      <c r="M1497" s="8">
        <v>69</v>
      </c>
      <c r="N1497" s="10">
        <f t="shared" si="390"/>
        <v>0.4</v>
      </c>
      <c r="O1497" s="10">
        <f t="shared" si="391"/>
        <v>0.4</v>
      </c>
      <c r="P1497" s="8">
        <f t="shared" si="392"/>
        <v>40</v>
      </c>
      <c r="Q1497" s="8">
        <f t="shared" si="393"/>
        <v>46</v>
      </c>
      <c r="R1497" s="8">
        <v>69</v>
      </c>
      <c r="S1497" s="8">
        <v>93.15</v>
      </c>
      <c r="T1497" s="11">
        <f t="shared" si="394"/>
        <v>0.93150000000000011</v>
      </c>
      <c r="U1497" s="7" t="s">
        <v>100</v>
      </c>
      <c r="V1497" s="7" t="s">
        <v>4445</v>
      </c>
    </row>
    <row r="1498" spans="1:22" x14ac:dyDescent="0.25">
      <c r="A1498" s="7" t="s">
        <v>4460</v>
      </c>
      <c r="B1498" s="7" t="s">
        <v>4461</v>
      </c>
      <c r="C1498" s="7" t="s">
        <v>177</v>
      </c>
      <c r="D1498" s="7"/>
      <c r="E1498" s="7" t="s">
        <v>392</v>
      </c>
      <c r="F1498" s="8">
        <v>70</v>
      </c>
      <c r="G1498" s="8">
        <v>80</v>
      </c>
      <c r="H1498" s="9">
        <f>IF(OR(F1498="",F1498=0),"",MAX(F1498,IF(ISNUMBER('Нормы и нормо-часы'!K1499),ROUNDUP('Нормы и нормо-часы'!K1499/(1-$F$3),0),0)))</f>
        <v>70</v>
      </c>
      <c r="I1498" s="9">
        <f>IF(OR(G1498="",G1498=0),"",MAX(G1498,IF(ISNUMBER('Нормы и нормо-часы'!L1499),ROUNDUP('Нормы и нормо-часы'!L1499/(1-$F$3),0),0)))</f>
        <v>80</v>
      </c>
      <c r="J1498" s="10">
        <f t="shared" si="388"/>
        <v>0</v>
      </c>
      <c r="K1498" s="10">
        <f t="shared" si="389"/>
        <v>0</v>
      </c>
      <c r="L1498" s="8">
        <v>42</v>
      </c>
      <c r="M1498" s="8">
        <v>48</v>
      </c>
      <c r="N1498" s="10">
        <f t="shared" si="390"/>
        <v>0.4</v>
      </c>
      <c r="O1498" s="10">
        <f t="shared" si="391"/>
        <v>0.4</v>
      </c>
      <c r="P1498" s="8">
        <f t="shared" si="392"/>
        <v>28</v>
      </c>
      <c r="Q1498" s="8">
        <f t="shared" si="393"/>
        <v>32</v>
      </c>
      <c r="R1498" s="8">
        <v>69</v>
      </c>
      <c r="S1498" s="8">
        <v>93.15</v>
      </c>
      <c r="T1498" s="11">
        <f t="shared" si="394"/>
        <v>1.3307142857142857</v>
      </c>
      <c r="U1498" s="7" t="s">
        <v>100</v>
      </c>
      <c r="V1498" s="7" t="s">
        <v>4445</v>
      </c>
    </row>
    <row r="1499" spans="1:22" x14ac:dyDescent="0.25">
      <c r="A1499" s="7" t="s">
        <v>4462</v>
      </c>
      <c r="B1499" s="7" t="s">
        <v>4463</v>
      </c>
      <c r="C1499" s="7" t="s">
        <v>177</v>
      </c>
      <c r="D1499" s="7"/>
      <c r="E1499" s="7" t="s">
        <v>392</v>
      </c>
      <c r="F1499" s="8">
        <v>70</v>
      </c>
      <c r="G1499" s="8">
        <v>80</v>
      </c>
      <c r="H1499" s="9">
        <f>IF(OR(F1499="",F1499=0),"",MAX(F1499,IF(ISNUMBER('Нормы и нормо-часы'!K1500),ROUNDUP('Нормы и нормо-часы'!K1500/(1-$F$3),0),0)))</f>
        <v>70</v>
      </c>
      <c r="I1499" s="9">
        <f>IF(OR(G1499="",G1499=0),"",MAX(G1499,IF(ISNUMBER('Нормы и нормо-часы'!L1500),ROUNDUP('Нормы и нормо-часы'!L1500/(1-$F$3),0),0)))</f>
        <v>80</v>
      </c>
      <c r="J1499" s="10">
        <f t="shared" si="388"/>
        <v>0</v>
      </c>
      <c r="K1499" s="10">
        <f t="shared" si="389"/>
        <v>0</v>
      </c>
      <c r="L1499" s="8">
        <v>42</v>
      </c>
      <c r="M1499" s="8">
        <v>48</v>
      </c>
      <c r="N1499" s="10">
        <f t="shared" si="390"/>
        <v>0.4</v>
      </c>
      <c r="O1499" s="10">
        <f t="shared" si="391"/>
        <v>0.4</v>
      </c>
      <c r="P1499" s="8">
        <f t="shared" si="392"/>
        <v>28</v>
      </c>
      <c r="Q1499" s="8">
        <f t="shared" si="393"/>
        <v>32</v>
      </c>
      <c r="R1499" s="8">
        <v>69</v>
      </c>
      <c r="S1499" s="8">
        <v>93.15</v>
      </c>
      <c r="T1499" s="11">
        <f t="shared" si="394"/>
        <v>1.3307142857142857</v>
      </c>
      <c r="U1499" s="7" t="s">
        <v>100</v>
      </c>
      <c r="V1499" s="7" t="s">
        <v>4445</v>
      </c>
    </row>
    <row r="1500" spans="1:22" x14ac:dyDescent="0.25">
      <c r="A1500" s="7" t="s">
        <v>4464</v>
      </c>
      <c r="B1500" s="7" t="s">
        <v>4465</v>
      </c>
      <c r="C1500" s="7" t="s">
        <v>177</v>
      </c>
      <c r="D1500" s="7"/>
      <c r="E1500" s="7" t="s">
        <v>392</v>
      </c>
      <c r="F1500" s="8">
        <v>70</v>
      </c>
      <c r="G1500" s="8">
        <v>80</v>
      </c>
      <c r="H1500" s="9">
        <f>IF(OR(F1500="",F1500=0),"",MAX(F1500,IF(ISNUMBER('Нормы и нормо-часы'!K1501),ROUNDUP('Нормы и нормо-часы'!K1501/(1-$F$3),0),0)))</f>
        <v>70</v>
      </c>
      <c r="I1500" s="9">
        <f>IF(OR(G1500="",G1500=0),"",MAX(G1500,IF(ISNUMBER('Нормы и нормо-часы'!L1501),ROUNDUP('Нормы и нормо-часы'!L1501/(1-$F$3),0),0)))</f>
        <v>80</v>
      </c>
      <c r="J1500" s="10">
        <f t="shared" si="388"/>
        <v>0</v>
      </c>
      <c r="K1500" s="10">
        <f t="shared" si="389"/>
        <v>0</v>
      </c>
      <c r="L1500" s="8">
        <v>42</v>
      </c>
      <c r="M1500" s="8">
        <v>48</v>
      </c>
      <c r="N1500" s="10">
        <f t="shared" si="390"/>
        <v>0.4</v>
      </c>
      <c r="O1500" s="10">
        <f t="shared" si="391"/>
        <v>0.4</v>
      </c>
      <c r="P1500" s="8">
        <f t="shared" si="392"/>
        <v>28</v>
      </c>
      <c r="Q1500" s="8">
        <f t="shared" si="393"/>
        <v>32</v>
      </c>
      <c r="R1500" s="8">
        <v>69</v>
      </c>
      <c r="S1500" s="8">
        <v>93.15</v>
      </c>
      <c r="T1500" s="11">
        <f t="shared" si="394"/>
        <v>1.3307142857142857</v>
      </c>
      <c r="U1500" s="7" t="s">
        <v>100</v>
      </c>
      <c r="V1500" s="7" t="s">
        <v>4445</v>
      </c>
    </row>
    <row r="1501" spans="1:22" x14ac:dyDescent="0.25">
      <c r="A1501" s="7" t="s">
        <v>4466</v>
      </c>
      <c r="B1501" s="7" t="s">
        <v>4467</v>
      </c>
      <c r="C1501" s="7" t="s">
        <v>177</v>
      </c>
      <c r="D1501" s="7"/>
      <c r="E1501" s="7" t="s">
        <v>392</v>
      </c>
      <c r="F1501" s="8">
        <v>70</v>
      </c>
      <c r="G1501" s="8">
        <v>80</v>
      </c>
      <c r="H1501" s="9">
        <f>IF(OR(F1501="",F1501=0),"",MAX(F1501,IF(ISNUMBER('Нормы и нормо-часы'!K1502),ROUNDUP('Нормы и нормо-часы'!K1502/(1-$F$3),0),0)))</f>
        <v>70</v>
      </c>
      <c r="I1501" s="9">
        <f>IF(OR(G1501="",G1501=0),"",MAX(G1501,IF(ISNUMBER('Нормы и нормо-часы'!L1502),ROUNDUP('Нормы и нормо-часы'!L1502/(1-$F$3),0),0)))</f>
        <v>80</v>
      </c>
      <c r="J1501" s="10">
        <f t="shared" si="388"/>
        <v>0</v>
      </c>
      <c r="K1501" s="10">
        <f t="shared" si="389"/>
        <v>0</v>
      </c>
      <c r="L1501" s="8">
        <v>42</v>
      </c>
      <c r="M1501" s="8">
        <v>48</v>
      </c>
      <c r="N1501" s="10">
        <f t="shared" si="390"/>
        <v>0.4</v>
      </c>
      <c r="O1501" s="10">
        <f t="shared" si="391"/>
        <v>0.4</v>
      </c>
      <c r="P1501" s="8">
        <f t="shared" si="392"/>
        <v>28</v>
      </c>
      <c r="Q1501" s="8">
        <f t="shared" si="393"/>
        <v>32</v>
      </c>
      <c r="R1501" s="8">
        <v>69</v>
      </c>
      <c r="S1501" s="8">
        <v>93.15</v>
      </c>
      <c r="T1501" s="11">
        <f t="shared" si="394"/>
        <v>1.3307142857142857</v>
      </c>
      <c r="U1501" s="7" t="s">
        <v>100</v>
      </c>
      <c r="V1501" s="7" t="s">
        <v>4445</v>
      </c>
    </row>
    <row r="1502" spans="1:22" x14ac:dyDescent="0.25">
      <c r="A1502" s="12" t="s">
        <v>4468</v>
      </c>
      <c r="B1502" s="12" t="s">
        <v>4469</v>
      </c>
      <c r="C1502" s="12" t="s">
        <v>1050</v>
      </c>
      <c r="D1502" s="12" t="s">
        <v>58</v>
      </c>
      <c r="E1502" s="7" t="s">
        <v>392</v>
      </c>
      <c r="F1502" s="8">
        <v>1500</v>
      </c>
      <c r="G1502" s="8">
        <v>1750</v>
      </c>
      <c r="H1502" s="9">
        <f>IF(OR(F1502="",F1502=0),"",MAX(F1502,IF(ISNUMBER('Нормы и нормо-часы'!K1503),ROUNDUP('Нормы и нормо-часы'!K1503/(1-$F$3),0),0)))</f>
        <v>1500</v>
      </c>
      <c r="I1502" s="9">
        <f>IF(OR(G1502="",G1502=0),"",MAX(G1502,IF(ISNUMBER('Нормы и нормо-часы'!L1503),ROUNDUP('Нормы и нормо-часы'!L1503/(1-$F$3),0),0)))</f>
        <v>1750</v>
      </c>
      <c r="J1502" s="10">
        <f t="shared" si="388"/>
        <v>0</v>
      </c>
      <c r="K1502" s="10">
        <f t="shared" si="389"/>
        <v>0</v>
      </c>
      <c r="L1502" s="8">
        <v>900</v>
      </c>
      <c r="M1502" s="8">
        <v>1050</v>
      </c>
      <c r="N1502" s="10">
        <f t="shared" si="390"/>
        <v>0.4</v>
      </c>
      <c r="O1502" s="10">
        <f t="shared" si="391"/>
        <v>0.4</v>
      </c>
      <c r="P1502" s="8">
        <f t="shared" si="392"/>
        <v>600</v>
      </c>
      <c r="Q1502" s="8">
        <f t="shared" si="393"/>
        <v>700</v>
      </c>
      <c r="R1502" s="8"/>
      <c r="S1502" s="8"/>
      <c r="T1502" s="11" t="str">
        <f t="shared" si="394"/>
        <v/>
      </c>
      <c r="U1502" s="7" t="s">
        <v>100</v>
      </c>
      <c r="V1502" s="7"/>
    </row>
    <row r="1503" spans="1:22" x14ac:dyDescent="0.25">
      <c r="A1503" s="5" t="s">
        <v>4470</v>
      </c>
      <c r="B1503" s="6"/>
      <c r="C1503" s="6"/>
      <c r="D1503" s="6"/>
      <c r="E1503" s="6"/>
      <c r="F1503" s="6"/>
      <c r="G1503" s="6"/>
      <c r="H1503" s="6"/>
      <c r="I1503" s="6"/>
      <c r="J1503" s="6"/>
      <c r="K1503" s="6"/>
      <c r="L1503" s="6"/>
      <c r="M1503" s="6"/>
      <c r="N1503" s="6"/>
      <c r="O1503" s="6"/>
      <c r="P1503" s="6"/>
      <c r="Q1503" s="6"/>
      <c r="R1503" s="6"/>
      <c r="S1503" s="6"/>
      <c r="T1503" s="6"/>
      <c r="U1503" s="6"/>
      <c r="V1503" s="6"/>
    </row>
    <row r="1504" spans="1:22" x14ac:dyDescent="0.25">
      <c r="A1504" s="7" t="s">
        <v>4471</v>
      </c>
      <c r="B1504" s="7" t="s">
        <v>4472</v>
      </c>
      <c r="C1504" s="7" t="s">
        <v>1214</v>
      </c>
      <c r="D1504" s="7"/>
      <c r="E1504" s="7" t="s">
        <v>1166</v>
      </c>
      <c r="F1504" s="8">
        <v>30000</v>
      </c>
      <c r="G1504" s="8">
        <v>35000</v>
      </c>
      <c r="H1504" s="9">
        <f>IF(OR(F1504="",F1504=0),"",MAX(F1504,IF(ISNUMBER('Нормы и нормо-часы'!K1505),ROUNDUP('Нормы и нормо-часы'!K1505/(1-$F$3),0),0)))</f>
        <v>30000</v>
      </c>
      <c r="I1504" s="9">
        <f>IF(OR(G1504="",G1504=0),"",MAX(G1504,IF(ISNUMBER('Нормы и нормо-часы'!L1505),ROUNDUP('Нормы и нормо-часы'!L1505/(1-$F$3),0),0)))</f>
        <v>35000</v>
      </c>
      <c r="J1504" s="10">
        <f t="shared" ref="J1504:J1531" si="395">IF(OR(F1504="",F1504=0),"",H1504/F1504-1)</f>
        <v>0</v>
      </c>
      <c r="K1504" s="10">
        <f t="shared" ref="K1504:K1531" si="396">IF(OR(G1504="",G1504=0),"",I1504/G1504-1)</f>
        <v>0</v>
      </c>
      <c r="L1504" s="8">
        <v>23000</v>
      </c>
      <c r="M1504" s="8">
        <v>27000</v>
      </c>
      <c r="N1504" s="10">
        <f t="shared" ref="N1504:N1531" si="397">IF(OR(H1504="",H1504=0),"",(H1504-L1504)/H1504)</f>
        <v>0.23333333333333334</v>
      </c>
      <c r="O1504" s="10">
        <f t="shared" ref="O1504:O1531" si="398">IF(OR(I1504="",I1504=0),"",(I1504-M1504)/I1504)</f>
        <v>0.22857142857142856</v>
      </c>
      <c r="P1504" s="8">
        <f t="shared" ref="P1504:P1531" si="399">IF(H1504="","",H1504-L1504)</f>
        <v>7000</v>
      </c>
      <c r="Q1504" s="8">
        <f t="shared" ref="Q1504:Q1531" si="400">IF(I1504="","",I1504-M1504)</f>
        <v>8000</v>
      </c>
      <c r="R1504" s="8">
        <v>19747.8</v>
      </c>
      <c r="S1504" s="8">
        <v>26659.53</v>
      </c>
      <c r="T1504" s="11">
        <f t="shared" ref="T1504:T1531" si="401">IF(OR(S1504="",F1504="",F1504=0),"",S1504/F1504)</f>
        <v>0.88865099999999997</v>
      </c>
      <c r="U1504" s="7" t="s">
        <v>4473</v>
      </c>
      <c r="V1504" s="7" t="s">
        <v>4474</v>
      </c>
    </row>
    <row r="1505" spans="1:22" x14ac:dyDescent="0.25">
      <c r="A1505" s="7" t="s">
        <v>4475</v>
      </c>
      <c r="B1505" s="7" t="s">
        <v>4476</v>
      </c>
      <c r="C1505" s="7" t="s">
        <v>1214</v>
      </c>
      <c r="D1505" s="7"/>
      <c r="E1505" s="7" t="s">
        <v>1166</v>
      </c>
      <c r="F1505" s="8">
        <v>40000</v>
      </c>
      <c r="G1505" s="8">
        <v>46000</v>
      </c>
      <c r="H1505" s="9">
        <f>IF(OR(F1505="",F1505=0),"",MAX(F1505,IF(ISNUMBER('Нормы и нормо-часы'!K1506),ROUNDUP('Нормы и нормо-часы'!K1506/(1-$F$3),0),0)))</f>
        <v>40000</v>
      </c>
      <c r="I1505" s="9">
        <f>IF(OR(G1505="",G1505=0),"",MAX(G1505,IF(ISNUMBER('Нормы и нормо-часы'!L1506),ROUNDUP('Нормы и нормо-часы'!L1506/(1-$F$3),0),0)))</f>
        <v>46000</v>
      </c>
      <c r="J1505" s="10">
        <f t="shared" si="395"/>
        <v>0</v>
      </c>
      <c r="K1505" s="10">
        <f t="shared" si="396"/>
        <v>0</v>
      </c>
      <c r="L1505" s="8">
        <v>30000</v>
      </c>
      <c r="M1505" s="8">
        <v>35000</v>
      </c>
      <c r="N1505" s="10">
        <f t="shared" si="397"/>
        <v>0.25</v>
      </c>
      <c r="O1505" s="10">
        <f t="shared" si="398"/>
        <v>0.2391304347826087</v>
      </c>
      <c r="P1505" s="8">
        <f t="shared" si="399"/>
        <v>10000</v>
      </c>
      <c r="Q1505" s="8">
        <f t="shared" si="400"/>
        <v>11000</v>
      </c>
      <c r="R1505" s="8">
        <v>22332.080000000002</v>
      </c>
      <c r="S1505" s="8">
        <v>30148.31</v>
      </c>
      <c r="T1505" s="11">
        <f t="shared" si="401"/>
        <v>0.75370775000000001</v>
      </c>
      <c r="U1505" s="7" t="s">
        <v>4477</v>
      </c>
      <c r="V1505" s="7" t="s">
        <v>4474</v>
      </c>
    </row>
    <row r="1506" spans="1:22" x14ac:dyDescent="0.25">
      <c r="A1506" s="7" t="s">
        <v>4478</v>
      </c>
      <c r="B1506" s="7" t="s">
        <v>4479</v>
      </c>
      <c r="C1506" s="7" t="s">
        <v>1214</v>
      </c>
      <c r="D1506" s="7"/>
      <c r="E1506" s="7" t="s">
        <v>1166</v>
      </c>
      <c r="F1506" s="8">
        <v>46000</v>
      </c>
      <c r="G1506" s="8">
        <v>53000</v>
      </c>
      <c r="H1506" s="9">
        <f>IF(OR(F1506="",F1506=0),"",MAX(F1506,IF(ISNUMBER('Нормы и нормо-часы'!K1507),ROUNDUP('Нормы и нормо-часы'!K1507/(1-$F$3),0),0)))</f>
        <v>46000</v>
      </c>
      <c r="I1506" s="9">
        <f>IF(OR(G1506="",G1506=0),"",MAX(G1506,IF(ISNUMBER('Нормы и нормо-часы'!L1507),ROUNDUP('Нормы и нормо-часы'!L1507/(1-$F$3),0),0)))</f>
        <v>53000</v>
      </c>
      <c r="J1506" s="10">
        <f t="shared" si="395"/>
        <v>0</v>
      </c>
      <c r="K1506" s="10">
        <f t="shared" si="396"/>
        <v>0</v>
      </c>
      <c r="L1506" s="8">
        <v>35000</v>
      </c>
      <c r="M1506" s="8">
        <v>40000</v>
      </c>
      <c r="N1506" s="10">
        <f t="shared" si="397"/>
        <v>0.2391304347826087</v>
      </c>
      <c r="O1506" s="10">
        <f t="shared" si="398"/>
        <v>0.24528301886792453</v>
      </c>
      <c r="P1506" s="8">
        <f t="shared" si="399"/>
        <v>11000</v>
      </c>
      <c r="Q1506" s="8">
        <f t="shared" si="400"/>
        <v>13000</v>
      </c>
      <c r="R1506" s="8">
        <v>24908.23</v>
      </c>
      <c r="S1506" s="8">
        <v>33626.11</v>
      </c>
      <c r="T1506" s="11">
        <f t="shared" si="401"/>
        <v>0.73100239130434785</v>
      </c>
      <c r="U1506" s="7" t="s">
        <v>4480</v>
      </c>
      <c r="V1506" s="7" t="s">
        <v>4474</v>
      </c>
    </row>
    <row r="1507" spans="1:22" x14ac:dyDescent="0.25">
      <c r="A1507" s="7" t="s">
        <v>4481</v>
      </c>
      <c r="B1507" s="7" t="s">
        <v>4482</v>
      </c>
      <c r="C1507" s="7" t="s">
        <v>1214</v>
      </c>
      <c r="D1507" s="7"/>
      <c r="E1507" s="7" t="s">
        <v>3886</v>
      </c>
      <c r="F1507" s="8">
        <v>5000</v>
      </c>
      <c r="G1507" s="8">
        <v>6000</v>
      </c>
      <c r="H1507" s="9">
        <f>IF(OR(F1507="",F1507=0),"",MAX(F1507,IF(ISNUMBER('Нормы и нормо-часы'!K1508),ROUNDUP('Нормы и нормо-часы'!K1508/(1-$F$3),0),0)))</f>
        <v>5600</v>
      </c>
      <c r="I1507" s="9">
        <f>IF(OR(G1507="",G1507=0),"",MAX(G1507,IF(ISNUMBER('Нормы и нормо-часы'!L1508),ROUNDUP('Нормы и нормо-часы'!L1508/(1-$F$3),0),0)))</f>
        <v>6720</v>
      </c>
      <c r="J1507" s="10">
        <f t="shared" si="395"/>
        <v>0.12000000000000011</v>
      </c>
      <c r="K1507" s="10">
        <f t="shared" si="396"/>
        <v>0.12000000000000011</v>
      </c>
      <c r="L1507" s="8">
        <v>3000</v>
      </c>
      <c r="M1507" s="8">
        <v>3600</v>
      </c>
      <c r="N1507" s="10">
        <f t="shared" si="397"/>
        <v>0.4642857142857143</v>
      </c>
      <c r="O1507" s="10">
        <f t="shared" si="398"/>
        <v>0.4642857142857143</v>
      </c>
      <c r="P1507" s="8">
        <f t="shared" si="399"/>
        <v>2600</v>
      </c>
      <c r="Q1507" s="8">
        <f t="shared" si="400"/>
        <v>3120</v>
      </c>
      <c r="R1507" s="8">
        <v>3657</v>
      </c>
      <c r="S1507" s="8">
        <v>4936.95</v>
      </c>
      <c r="T1507" s="11">
        <f t="shared" si="401"/>
        <v>0.98738999999999999</v>
      </c>
      <c r="U1507" s="7" t="s">
        <v>4483</v>
      </c>
      <c r="V1507" s="7"/>
    </row>
    <row r="1508" spans="1:22" x14ac:dyDescent="0.25">
      <c r="A1508" s="7" t="s">
        <v>4484</v>
      </c>
      <c r="B1508" s="7" t="s">
        <v>4485</v>
      </c>
      <c r="C1508" s="7" t="s">
        <v>1214</v>
      </c>
      <c r="D1508" s="7"/>
      <c r="E1508" s="7" t="s">
        <v>3886</v>
      </c>
      <c r="F1508" s="8">
        <v>30000</v>
      </c>
      <c r="G1508" s="8">
        <v>36000</v>
      </c>
      <c r="H1508" s="9">
        <f>IF(OR(F1508="",F1508=0),"",MAX(F1508,IF(ISNUMBER('Нормы и нормо-часы'!K1509),ROUNDUP('Нормы и нормо-часы'!K1509/(1-$F$3),0),0)))</f>
        <v>44800</v>
      </c>
      <c r="I1508" s="9">
        <f>IF(OR(G1508="",G1508=0),"",MAX(G1508,IF(ISNUMBER('Нормы и нормо-часы'!L1509),ROUNDUP('Нормы и нормо-часы'!L1509/(1-$F$3),0),0)))</f>
        <v>53760</v>
      </c>
      <c r="J1508" s="10">
        <f t="shared" si="395"/>
        <v>0.4933333333333334</v>
      </c>
      <c r="K1508" s="10">
        <f t="shared" si="396"/>
        <v>0.4933333333333334</v>
      </c>
      <c r="L1508" s="8">
        <v>18000</v>
      </c>
      <c r="M1508" s="8">
        <v>21500</v>
      </c>
      <c r="N1508" s="10">
        <f t="shared" si="397"/>
        <v>0.5982142857142857</v>
      </c>
      <c r="O1508" s="10">
        <f t="shared" si="398"/>
        <v>0.60007440476190477</v>
      </c>
      <c r="P1508" s="8">
        <f t="shared" si="399"/>
        <v>26800</v>
      </c>
      <c r="Q1508" s="8">
        <f t="shared" si="400"/>
        <v>32260</v>
      </c>
      <c r="R1508" s="8">
        <v>12131.46</v>
      </c>
      <c r="S1508" s="8">
        <v>16377.47</v>
      </c>
      <c r="T1508" s="11">
        <f t="shared" si="401"/>
        <v>0.54591566666666669</v>
      </c>
      <c r="U1508" s="7" t="s">
        <v>4486</v>
      </c>
      <c r="V1508" s="7" t="s">
        <v>4487</v>
      </c>
    </row>
    <row r="1509" spans="1:22" x14ac:dyDescent="0.25">
      <c r="A1509" s="7" t="s">
        <v>4488</v>
      </c>
      <c r="B1509" s="7" t="s">
        <v>4489</v>
      </c>
      <c r="C1509" s="7" t="s">
        <v>177</v>
      </c>
      <c r="D1509" s="7"/>
      <c r="E1509" s="7" t="s">
        <v>3886</v>
      </c>
      <c r="F1509" s="8">
        <v>42000</v>
      </c>
      <c r="G1509" s="8">
        <v>50000</v>
      </c>
      <c r="H1509" s="9">
        <f>IF(OR(F1509="",F1509=0),"",MAX(F1509,IF(ISNUMBER('Нормы и нормо-часы'!K1510),ROUNDUP('Нормы и нормо-часы'!K1510/(1-$F$3),0),0)))</f>
        <v>59734</v>
      </c>
      <c r="I1509" s="9">
        <f>IF(OR(G1509="",G1509=0),"",MAX(G1509,IF(ISNUMBER('Нормы и нормо-часы'!L1510),ROUNDUP('Нормы и нормо-часы'!L1510/(1-$F$3),0),0)))</f>
        <v>71680</v>
      </c>
      <c r="J1509" s="10">
        <f t="shared" si="395"/>
        <v>0.4222380952380953</v>
      </c>
      <c r="K1509" s="10">
        <f t="shared" si="396"/>
        <v>0.43359999999999999</v>
      </c>
      <c r="L1509" s="8">
        <v>25000</v>
      </c>
      <c r="M1509" s="8">
        <v>30000</v>
      </c>
      <c r="N1509" s="10">
        <f t="shared" si="397"/>
        <v>0.58147788529145883</v>
      </c>
      <c r="O1509" s="10">
        <f t="shared" si="398"/>
        <v>0.5814732142857143</v>
      </c>
      <c r="P1509" s="8">
        <f t="shared" si="399"/>
        <v>34734</v>
      </c>
      <c r="Q1509" s="8">
        <f t="shared" si="400"/>
        <v>41680</v>
      </c>
      <c r="R1509" s="8">
        <v>19434.57</v>
      </c>
      <c r="S1509" s="8">
        <v>26236.67</v>
      </c>
      <c r="T1509" s="11">
        <f t="shared" si="401"/>
        <v>0.62468261904761901</v>
      </c>
      <c r="U1509" s="7" t="s">
        <v>4490</v>
      </c>
      <c r="V1509" s="7" t="s">
        <v>4491</v>
      </c>
    </row>
    <row r="1510" spans="1:22" x14ac:dyDescent="0.25">
      <c r="A1510" s="7" t="s">
        <v>4492</v>
      </c>
      <c r="B1510" s="7" t="s">
        <v>4493</v>
      </c>
      <c r="C1510" s="7" t="s">
        <v>177</v>
      </c>
      <c r="D1510" s="7"/>
      <c r="E1510" s="7" t="s">
        <v>3886</v>
      </c>
      <c r="F1510" s="8">
        <v>450</v>
      </c>
      <c r="G1510" s="8">
        <v>550</v>
      </c>
      <c r="H1510" s="9">
        <f>IF(OR(F1510="",F1510=0),"",MAX(F1510,IF(ISNUMBER('Нормы и нормо-часы'!K1511),ROUNDUP('Нормы и нормо-часы'!K1511/(1-$F$3),0),0)))</f>
        <v>934</v>
      </c>
      <c r="I1510" s="9">
        <f>IF(OR(G1510="",G1510=0),"",MAX(G1510,IF(ISNUMBER('Нормы и нормо-часы'!L1511),ROUNDUP('Нормы и нормо-часы'!L1511/(1-$F$3),0),0)))</f>
        <v>1120</v>
      </c>
      <c r="J1510" s="10">
        <f t="shared" si="395"/>
        <v>1.0755555555555554</v>
      </c>
      <c r="K1510" s="10">
        <f t="shared" si="396"/>
        <v>1.0363636363636362</v>
      </c>
      <c r="L1510" s="8">
        <v>270</v>
      </c>
      <c r="M1510" s="8">
        <v>330</v>
      </c>
      <c r="N1510" s="10">
        <f t="shared" si="397"/>
        <v>0.71092077087794436</v>
      </c>
      <c r="O1510" s="10">
        <f t="shared" si="398"/>
        <v>0.7053571428571429</v>
      </c>
      <c r="P1510" s="8">
        <f t="shared" si="399"/>
        <v>664</v>
      </c>
      <c r="Q1510" s="8">
        <f t="shared" si="400"/>
        <v>790</v>
      </c>
      <c r="R1510" s="8">
        <v>1502.22</v>
      </c>
      <c r="S1510" s="8">
        <v>2028</v>
      </c>
      <c r="T1510" s="11">
        <f t="shared" si="401"/>
        <v>4.5066666666666668</v>
      </c>
      <c r="U1510" s="7" t="s">
        <v>4494</v>
      </c>
      <c r="V1510" s="7" t="s">
        <v>4495</v>
      </c>
    </row>
    <row r="1511" spans="1:22" x14ac:dyDescent="0.25">
      <c r="A1511" s="7" t="s">
        <v>4496</v>
      </c>
      <c r="B1511" s="7" t="s">
        <v>4497</v>
      </c>
      <c r="C1511" s="7" t="s">
        <v>50</v>
      </c>
      <c r="D1511" s="7"/>
      <c r="E1511" s="7" t="s">
        <v>3886</v>
      </c>
      <c r="F1511" s="8">
        <v>20</v>
      </c>
      <c r="G1511" s="8">
        <v>24</v>
      </c>
      <c r="H1511" s="9">
        <f>IF(OR(F1511="",F1511=0),"",MAX(F1511,IF(ISNUMBER('Нормы и нормо-часы'!K1512),ROUNDUP('Нормы и нормо-часы'!K1512/(1-$F$3),0),0)))</f>
        <v>20</v>
      </c>
      <c r="I1511" s="9">
        <f>IF(OR(G1511="",G1511=0),"",MAX(G1511,IF(ISNUMBER('Нормы и нормо-часы'!L1512),ROUNDUP('Нормы и нормо-часы'!L1512/(1-$F$3),0),0)))</f>
        <v>24</v>
      </c>
      <c r="J1511" s="10">
        <f t="shared" si="395"/>
        <v>0</v>
      </c>
      <c r="K1511" s="10">
        <f t="shared" si="396"/>
        <v>0</v>
      </c>
      <c r="L1511" s="8">
        <v>12</v>
      </c>
      <c r="M1511" s="8">
        <v>14.5</v>
      </c>
      <c r="N1511" s="10">
        <f t="shared" si="397"/>
        <v>0.4</v>
      </c>
      <c r="O1511" s="10">
        <f t="shared" si="398"/>
        <v>0.39583333333333331</v>
      </c>
      <c r="P1511" s="8">
        <f t="shared" si="399"/>
        <v>8</v>
      </c>
      <c r="Q1511" s="8">
        <f t="shared" si="400"/>
        <v>9.5</v>
      </c>
      <c r="R1511" s="8">
        <v>12.77</v>
      </c>
      <c r="S1511" s="8">
        <v>17.239999999999998</v>
      </c>
      <c r="T1511" s="11">
        <f t="shared" si="401"/>
        <v>0.86199999999999988</v>
      </c>
      <c r="U1511" s="7" t="s">
        <v>4498</v>
      </c>
      <c r="V1511" s="7" t="s">
        <v>4499</v>
      </c>
    </row>
    <row r="1512" spans="1:22" x14ac:dyDescent="0.25">
      <c r="A1512" s="7" t="s">
        <v>4500</v>
      </c>
      <c r="B1512" s="7" t="s">
        <v>4501</v>
      </c>
      <c r="C1512" s="7" t="s">
        <v>1214</v>
      </c>
      <c r="D1512" s="7"/>
      <c r="E1512" s="7" t="s">
        <v>3886</v>
      </c>
      <c r="F1512" s="8">
        <v>6000</v>
      </c>
      <c r="G1512" s="8">
        <v>7000</v>
      </c>
      <c r="H1512" s="9">
        <f>IF(OR(F1512="",F1512=0),"",MAX(F1512,IF(ISNUMBER('Нормы и нормо-часы'!K1513),ROUNDUP('Нормы и нормо-часы'!K1513/(1-$F$3),0),0)))</f>
        <v>7467</v>
      </c>
      <c r="I1512" s="9">
        <f>IF(OR(G1512="",G1512=0),"",MAX(G1512,IF(ISNUMBER('Нормы и нормо-часы'!L1513),ROUNDUP('Нормы и нормо-часы'!L1513/(1-$F$3),0),0)))</f>
        <v>8960</v>
      </c>
      <c r="J1512" s="10">
        <f t="shared" si="395"/>
        <v>0.24449999999999994</v>
      </c>
      <c r="K1512" s="10">
        <f t="shared" si="396"/>
        <v>0.28000000000000003</v>
      </c>
      <c r="L1512" s="8">
        <v>3600</v>
      </c>
      <c r="M1512" s="8">
        <v>4200</v>
      </c>
      <c r="N1512" s="10">
        <f t="shared" si="397"/>
        <v>0.51787866613097633</v>
      </c>
      <c r="O1512" s="10">
        <f t="shared" si="398"/>
        <v>0.53125</v>
      </c>
      <c r="P1512" s="8">
        <f t="shared" si="399"/>
        <v>3867</v>
      </c>
      <c r="Q1512" s="8">
        <f t="shared" si="400"/>
        <v>4760</v>
      </c>
      <c r="R1512" s="8">
        <v>4266.5</v>
      </c>
      <c r="S1512" s="8">
        <v>5759.78</v>
      </c>
      <c r="T1512" s="11">
        <f t="shared" si="401"/>
        <v>0.95996333333333328</v>
      </c>
      <c r="U1512" s="7" t="s">
        <v>100</v>
      </c>
      <c r="V1512" s="7" t="s">
        <v>4502</v>
      </c>
    </row>
    <row r="1513" spans="1:22" x14ac:dyDescent="0.25">
      <c r="A1513" s="7" t="s">
        <v>4503</v>
      </c>
      <c r="B1513" s="7" t="s">
        <v>4504</v>
      </c>
      <c r="C1513" s="7" t="s">
        <v>1214</v>
      </c>
      <c r="D1513" s="7"/>
      <c r="E1513" s="7" t="s">
        <v>3886</v>
      </c>
      <c r="F1513" s="8">
        <v>8000</v>
      </c>
      <c r="G1513" s="8">
        <v>9500</v>
      </c>
      <c r="H1513" s="9">
        <f>IF(OR(F1513="",F1513=0),"",MAX(F1513,IF(ISNUMBER('Нормы и нормо-часы'!K1514),ROUNDUP('Нормы и нормо-часы'!K1514/(1-$F$3),0),0)))</f>
        <v>8000</v>
      </c>
      <c r="I1513" s="9">
        <f>IF(OR(G1513="",G1513=0),"",MAX(G1513,IF(ISNUMBER('Нормы и нормо-часы'!L1514),ROUNDUP('Нормы и нормо-часы'!L1514/(1-$F$3),0),0)))</f>
        <v>9500</v>
      </c>
      <c r="J1513" s="10">
        <f t="shared" si="395"/>
        <v>0</v>
      </c>
      <c r="K1513" s="10">
        <f t="shared" si="396"/>
        <v>0</v>
      </c>
      <c r="L1513" s="8">
        <v>4800</v>
      </c>
      <c r="M1513" s="8">
        <v>5700</v>
      </c>
      <c r="N1513" s="10">
        <f t="shared" si="397"/>
        <v>0.4</v>
      </c>
      <c r="O1513" s="10">
        <f t="shared" si="398"/>
        <v>0.4</v>
      </c>
      <c r="P1513" s="8">
        <f t="shared" si="399"/>
        <v>3200</v>
      </c>
      <c r="Q1513" s="8">
        <f t="shared" si="400"/>
        <v>3800</v>
      </c>
      <c r="R1513" s="8">
        <v>10483.4</v>
      </c>
      <c r="S1513" s="8">
        <v>14152.59</v>
      </c>
      <c r="T1513" s="11">
        <f t="shared" si="401"/>
        <v>1.76907375</v>
      </c>
      <c r="U1513" s="7" t="s">
        <v>100</v>
      </c>
      <c r="V1513" s="7" t="s">
        <v>4505</v>
      </c>
    </row>
    <row r="1514" spans="1:22" x14ac:dyDescent="0.25">
      <c r="A1514" s="7" t="s">
        <v>4506</v>
      </c>
      <c r="B1514" s="7" t="s">
        <v>4507</v>
      </c>
      <c r="C1514" s="7" t="s">
        <v>177</v>
      </c>
      <c r="D1514" s="7"/>
      <c r="E1514" s="7" t="s">
        <v>3886</v>
      </c>
      <c r="F1514" s="8">
        <v>8000</v>
      </c>
      <c r="G1514" s="8">
        <v>9500</v>
      </c>
      <c r="H1514" s="9">
        <f>IF(OR(F1514="",F1514=0),"",MAX(F1514,IF(ISNUMBER('Нормы и нормо-часы'!K1515),ROUNDUP('Нормы и нормо-часы'!K1515/(1-$F$3),0),0)))</f>
        <v>11200</v>
      </c>
      <c r="I1514" s="9">
        <f>IF(OR(G1514="",G1514=0),"",MAX(G1514,IF(ISNUMBER('Нормы и нормо-часы'!L1515),ROUNDUP('Нормы и нормо-часы'!L1515/(1-$F$3),0),0)))</f>
        <v>13440</v>
      </c>
      <c r="J1514" s="10">
        <f t="shared" si="395"/>
        <v>0.39999999999999991</v>
      </c>
      <c r="K1514" s="10">
        <f t="shared" si="396"/>
        <v>0.41473684210526307</v>
      </c>
      <c r="L1514" s="8">
        <v>4800</v>
      </c>
      <c r="M1514" s="8">
        <v>5700</v>
      </c>
      <c r="N1514" s="10">
        <f t="shared" si="397"/>
        <v>0.5714285714285714</v>
      </c>
      <c r="O1514" s="10">
        <f t="shared" si="398"/>
        <v>0.5758928571428571</v>
      </c>
      <c r="P1514" s="8">
        <f t="shared" si="399"/>
        <v>6400</v>
      </c>
      <c r="Q1514" s="8">
        <f t="shared" si="400"/>
        <v>7740</v>
      </c>
      <c r="R1514" s="8">
        <v>15752.14</v>
      </c>
      <c r="S1514" s="8">
        <v>21265.39</v>
      </c>
      <c r="T1514" s="11">
        <f t="shared" si="401"/>
        <v>2.65817375</v>
      </c>
      <c r="U1514" s="7" t="s">
        <v>4508</v>
      </c>
      <c r="V1514" s="7" t="s">
        <v>4509</v>
      </c>
    </row>
    <row r="1515" spans="1:22" x14ac:dyDescent="0.25">
      <c r="A1515" s="7" t="s">
        <v>4510</v>
      </c>
      <c r="B1515" s="7" t="s">
        <v>4511</v>
      </c>
      <c r="C1515" s="7" t="s">
        <v>1214</v>
      </c>
      <c r="D1515" s="7"/>
      <c r="E1515" s="7" t="s">
        <v>392</v>
      </c>
      <c r="F1515" s="8">
        <v>8000</v>
      </c>
      <c r="G1515" s="8">
        <v>9500</v>
      </c>
      <c r="H1515" s="9">
        <f>IF(OR(F1515="",F1515=0),"",MAX(F1515,IF(ISNUMBER('Нормы и нормо-часы'!K1516),ROUNDUP('Нормы и нормо-часы'!K1516/(1-$F$3),0),0)))</f>
        <v>8000</v>
      </c>
      <c r="I1515" s="9">
        <f>IF(OR(G1515="",G1515=0),"",MAX(G1515,IF(ISNUMBER('Нормы и нормо-часы'!L1516),ROUNDUP('Нормы и нормо-часы'!L1516/(1-$F$3),0),0)))</f>
        <v>9500</v>
      </c>
      <c r="J1515" s="10">
        <f t="shared" si="395"/>
        <v>0</v>
      </c>
      <c r="K1515" s="10">
        <f t="shared" si="396"/>
        <v>0</v>
      </c>
      <c r="L1515" s="8">
        <v>4800</v>
      </c>
      <c r="M1515" s="8">
        <v>5700</v>
      </c>
      <c r="N1515" s="10">
        <f t="shared" si="397"/>
        <v>0.4</v>
      </c>
      <c r="O1515" s="10">
        <f t="shared" si="398"/>
        <v>0.4</v>
      </c>
      <c r="P1515" s="8">
        <f t="shared" si="399"/>
        <v>3200</v>
      </c>
      <c r="Q1515" s="8">
        <f t="shared" si="400"/>
        <v>3800</v>
      </c>
      <c r="R1515" s="8">
        <v>9752</v>
      </c>
      <c r="S1515" s="8">
        <v>13165.2</v>
      </c>
      <c r="T1515" s="11">
        <f t="shared" si="401"/>
        <v>1.6456500000000001</v>
      </c>
      <c r="U1515" s="7" t="s">
        <v>100</v>
      </c>
      <c r="V1515" s="7"/>
    </row>
    <row r="1516" spans="1:22" x14ac:dyDescent="0.25">
      <c r="A1516" s="7" t="s">
        <v>4512</v>
      </c>
      <c r="B1516" s="7" t="s">
        <v>4513</v>
      </c>
      <c r="C1516" s="7" t="s">
        <v>177</v>
      </c>
      <c r="D1516" s="7"/>
      <c r="E1516" s="7" t="s">
        <v>3886</v>
      </c>
      <c r="F1516" s="8">
        <v>1200</v>
      </c>
      <c r="G1516" s="8">
        <v>1400</v>
      </c>
      <c r="H1516" s="9">
        <f>IF(OR(F1516="",F1516=0),"",MAX(F1516,IF(ISNUMBER('Нормы и нормо-часы'!K1517),ROUNDUP('Нормы и нормо-часы'!K1517/(1-$F$3),0),0)))</f>
        <v>1867</v>
      </c>
      <c r="I1516" s="9">
        <f>IF(OR(G1516="",G1516=0),"",MAX(G1516,IF(ISNUMBER('Нормы и нормо-часы'!L1517),ROUNDUP('Нормы и нормо-часы'!L1517/(1-$F$3),0),0)))</f>
        <v>2240</v>
      </c>
      <c r="J1516" s="10">
        <f t="shared" si="395"/>
        <v>0.5558333333333334</v>
      </c>
      <c r="K1516" s="10">
        <f t="shared" si="396"/>
        <v>0.60000000000000009</v>
      </c>
      <c r="L1516" s="8">
        <v>700</v>
      </c>
      <c r="M1516" s="8">
        <v>850</v>
      </c>
      <c r="N1516" s="10">
        <f t="shared" si="397"/>
        <v>0.62506695232994103</v>
      </c>
      <c r="O1516" s="10">
        <f t="shared" si="398"/>
        <v>0.6205357142857143</v>
      </c>
      <c r="P1516" s="8">
        <f t="shared" si="399"/>
        <v>1167</v>
      </c>
      <c r="Q1516" s="8">
        <f t="shared" si="400"/>
        <v>1390</v>
      </c>
      <c r="R1516" s="8">
        <v>1967.02</v>
      </c>
      <c r="S1516" s="8">
        <v>2655.48</v>
      </c>
      <c r="T1516" s="11">
        <f t="shared" si="401"/>
        <v>2.2128999999999999</v>
      </c>
      <c r="U1516" s="7" t="s">
        <v>100</v>
      </c>
      <c r="V1516" s="7" t="s">
        <v>4514</v>
      </c>
    </row>
    <row r="1517" spans="1:22" x14ac:dyDescent="0.25">
      <c r="A1517" s="7" t="s">
        <v>4515</v>
      </c>
      <c r="B1517" s="7" t="s">
        <v>4516</v>
      </c>
      <c r="C1517" s="7" t="s">
        <v>177</v>
      </c>
      <c r="D1517" s="7"/>
      <c r="E1517" s="7" t="s">
        <v>3886</v>
      </c>
      <c r="F1517" s="8">
        <v>40</v>
      </c>
      <c r="G1517" s="8">
        <v>50</v>
      </c>
      <c r="H1517" s="9">
        <f>IF(OR(F1517="",F1517=0),"",MAX(F1517,IF(ISNUMBER('Нормы и нормо-часы'!K1518),ROUNDUP('Нормы и нормо-часы'!K1518/(1-$F$3),0),0)))</f>
        <v>94</v>
      </c>
      <c r="I1517" s="9">
        <f>IF(OR(G1517="",G1517=0),"",MAX(G1517,IF(ISNUMBER('Нормы и нормо-часы'!L1518),ROUNDUP('Нормы и нормо-часы'!L1518/(1-$F$3),0),0)))</f>
        <v>112</v>
      </c>
      <c r="J1517" s="10">
        <f t="shared" si="395"/>
        <v>1.35</v>
      </c>
      <c r="K1517" s="10">
        <f t="shared" si="396"/>
        <v>1.2400000000000002</v>
      </c>
      <c r="L1517" s="8">
        <v>24</v>
      </c>
      <c r="M1517" s="8">
        <v>30</v>
      </c>
      <c r="N1517" s="10">
        <f t="shared" si="397"/>
        <v>0.74468085106382975</v>
      </c>
      <c r="O1517" s="10">
        <f t="shared" si="398"/>
        <v>0.7321428571428571</v>
      </c>
      <c r="P1517" s="8">
        <f t="shared" si="399"/>
        <v>70</v>
      </c>
      <c r="Q1517" s="8">
        <f t="shared" si="400"/>
        <v>82</v>
      </c>
      <c r="R1517" s="8">
        <v>180.58</v>
      </c>
      <c r="S1517" s="8">
        <v>243.78</v>
      </c>
      <c r="T1517" s="11">
        <f t="shared" si="401"/>
        <v>6.0945</v>
      </c>
      <c r="U1517" s="7" t="s">
        <v>4517</v>
      </c>
      <c r="V1517" s="7" t="s">
        <v>4518</v>
      </c>
    </row>
    <row r="1518" spans="1:22" x14ac:dyDescent="0.25">
      <c r="A1518" s="7" t="s">
        <v>4519</v>
      </c>
      <c r="B1518" s="7" t="s">
        <v>4520</v>
      </c>
      <c r="C1518" s="7" t="s">
        <v>50</v>
      </c>
      <c r="D1518" s="7"/>
      <c r="E1518" s="7" t="s">
        <v>3886</v>
      </c>
      <c r="F1518" s="8">
        <v>150</v>
      </c>
      <c r="G1518" s="8">
        <v>180</v>
      </c>
      <c r="H1518" s="9">
        <f>IF(OR(F1518="",F1518=0),"",MAX(F1518,IF(ISNUMBER('Нормы и нормо-часы'!K1519),ROUNDUP('Нормы и нормо-часы'!K1519/(1-$F$3),0),0)))</f>
        <v>280</v>
      </c>
      <c r="I1518" s="9">
        <f>IF(OR(G1518="",G1518=0),"",MAX(G1518,IF(ISNUMBER('Нормы и нормо-часы'!L1519),ROUNDUP('Нормы и нормо-часы'!L1519/(1-$F$3),0),0)))</f>
        <v>336</v>
      </c>
      <c r="J1518" s="10">
        <f t="shared" si="395"/>
        <v>0.8666666666666667</v>
      </c>
      <c r="K1518" s="10">
        <f t="shared" si="396"/>
        <v>0.8666666666666667</v>
      </c>
      <c r="L1518" s="8">
        <v>90</v>
      </c>
      <c r="M1518" s="8">
        <v>110</v>
      </c>
      <c r="N1518" s="10">
        <f t="shared" si="397"/>
        <v>0.6785714285714286</v>
      </c>
      <c r="O1518" s="10">
        <f t="shared" si="398"/>
        <v>0.67261904761904767</v>
      </c>
      <c r="P1518" s="8">
        <f t="shared" si="399"/>
        <v>190</v>
      </c>
      <c r="Q1518" s="8">
        <f t="shared" si="400"/>
        <v>226</v>
      </c>
      <c r="R1518" s="8">
        <v>479.18</v>
      </c>
      <c r="S1518" s="8">
        <v>646.89</v>
      </c>
      <c r="T1518" s="11">
        <f t="shared" si="401"/>
        <v>4.3125999999999998</v>
      </c>
      <c r="U1518" s="7" t="s">
        <v>4521</v>
      </c>
      <c r="V1518" s="7" t="s">
        <v>4522</v>
      </c>
    </row>
    <row r="1519" spans="1:22" x14ac:dyDescent="0.25">
      <c r="A1519" s="7" t="s">
        <v>4523</v>
      </c>
      <c r="B1519" s="7" t="s">
        <v>4524</v>
      </c>
      <c r="C1519" s="7" t="s">
        <v>50</v>
      </c>
      <c r="D1519" s="7"/>
      <c r="E1519" s="7" t="s">
        <v>3886</v>
      </c>
      <c r="F1519" s="8">
        <v>150</v>
      </c>
      <c r="G1519" s="8">
        <v>180</v>
      </c>
      <c r="H1519" s="9">
        <f>IF(OR(F1519="",F1519=0),"",MAX(F1519,IF(ISNUMBER('Нормы и нормо-часы'!K1520),ROUNDUP('Нормы и нормо-часы'!K1520/(1-$F$3),0),0)))</f>
        <v>280</v>
      </c>
      <c r="I1519" s="9">
        <f>IF(OR(G1519="",G1519=0),"",MAX(G1519,IF(ISNUMBER('Нормы и нормо-часы'!L1520),ROUNDUP('Нормы и нормо-часы'!L1520/(1-$F$3),0),0)))</f>
        <v>336</v>
      </c>
      <c r="J1519" s="10">
        <f t="shared" si="395"/>
        <v>0.8666666666666667</v>
      </c>
      <c r="K1519" s="10">
        <f t="shared" si="396"/>
        <v>0.8666666666666667</v>
      </c>
      <c r="L1519" s="8">
        <v>90</v>
      </c>
      <c r="M1519" s="8">
        <v>110</v>
      </c>
      <c r="N1519" s="10">
        <f t="shared" si="397"/>
        <v>0.6785714285714286</v>
      </c>
      <c r="O1519" s="10">
        <f t="shared" si="398"/>
        <v>0.67261904761904767</v>
      </c>
      <c r="P1519" s="8">
        <f t="shared" si="399"/>
        <v>190</v>
      </c>
      <c r="Q1519" s="8">
        <f t="shared" si="400"/>
        <v>226</v>
      </c>
      <c r="R1519" s="8">
        <v>1501.41</v>
      </c>
      <c r="S1519" s="8">
        <v>2026.9</v>
      </c>
      <c r="T1519" s="11">
        <f t="shared" si="401"/>
        <v>13.512666666666668</v>
      </c>
      <c r="U1519" s="7" t="s">
        <v>4525</v>
      </c>
      <c r="V1519" s="7" t="s">
        <v>4526</v>
      </c>
    </row>
    <row r="1520" spans="1:22" x14ac:dyDescent="0.25">
      <c r="A1520" s="7" t="s">
        <v>4527</v>
      </c>
      <c r="B1520" s="7" t="s">
        <v>4528</v>
      </c>
      <c r="C1520" s="7" t="s">
        <v>1214</v>
      </c>
      <c r="D1520" s="7"/>
      <c r="E1520" s="7" t="s">
        <v>392</v>
      </c>
      <c r="F1520" s="8">
        <v>600</v>
      </c>
      <c r="G1520" s="8">
        <v>700</v>
      </c>
      <c r="H1520" s="9">
        <f>IF(OR(F1520="",F1520=0),"",MAX(F1520,IF(ISNUMBER('Нормы и нормо-часы'!K1521),ROUNDUP('Нормы и нормо-часы'!K1521/(1-$F$3),0),0)))</f>
        <v>600</v>
      </c>
      <c r="I1520" s="9">
        <f>IF(OR(G1520="",G1520=0),"",MAX(G1520,IF(ISNUMBER('Нормы и нормо-часы'!L1521),ROUNDUP('Нормы и нормо-часы'!L1521/(1-$F$3),0),0)))</f>
        <v>700</v>
      </c>
      <c r="J1520" s="10">
        <f t="shared" si="395"/>
        <v>0</v>
      </c>
      <c r="K1520" s="10">
        <f t="shared" si="396"/>
        <v>0</v>
      </c>
      <c r="L1520" s="8">
        <v>360</v>
      </c>
      <c r="M1520" s="8">
        <v>420</v>
      </c>
      <c r="N1520" s="10">
        <f t="shared" si="397"/>
        <v>0.4</v>
      </c>
      <c r="O1520" s="10">
        <f t="shared" si="398"/>
        <v>0.4</v>
      </c>
      <c r="P1520" s="8">
        <f t="shared" si="399"/>
        <v>240</v>
      </c>
      <c r="Q1520" s="8">
        <f t="shared" si="400"/>
        <v>280</v>
      </c>
      <c r="R1520" s="8">
        <v>756.34</v>
      </c>
      <c r="S1520" s="8">
        <v>1021.06</v>
      </c>
      <c r="T1520" s="11">
        <f t="shared" si="401"/>
        <v>1.7017666666666666</v>
      </c>
      <c r="U1520" s="7" t="s">
        <v>4216</v>
      </c>
      <c r="V1520" s="7" t="s">
        <v>4076</v>
      </c>
    </row>
    <row r="1521" spans="1:22" x14ac:dyDescent="0.25">
      <c r="A1521" s="7" t="s">
        <v>4529</v>
      </c>
      <c r="B1521" s="7" t="s">
        <v>4530</v>
      </c>
      <c r="C1521" s="7" t="s">
        <v>1214</v>
      </c>
      <c r="D1521" s="7"/>
      <c r="E1521" s="7" t="s">
        <v>392</v>
      </c>
      <c r="F1521" s="8">
        <v>400</v>
      </c>
      <c r="G1521" s="8">
        <v>470</v>
      </c>
      <c r="H1521" s="9">
        <f>IF(OR(F1521="",F1521=0),"",MAX(F1521,IF(ISNUMBER('Нормы и нормо-часы'!K1522),ROUNDUP('Нормы и нормо-часы'!K1522/(1-$F$3),0),0)))</f>
        <v>400</v>
      </c>
      <c r="I1521" s="9">
        <f>IF(OR(G1521="",G1521=0),"",MAX(G1521,IF(ISNUMBER('Нормы и нормо-часы'!L1522),ROUNDUP('Нормы и нормо-часы'!L1522/(1-$F$3),0),0)))</f>
        <v>470</v>
      </c>
      <c r="J1521" s="10">
        <f t="shared" si="395"/>
        <v>0</v>
      </c>
      <c r="K1521" s="10">
        <f t="shared" si="396"/>
        <v>0</v>
      </c>
      <c r="L1521" s="8">
        <v>240</v>
      </c>
      <c r="M1521" s="8">
        <v>280</v>
      </c>
      <c r="N1521" s="10">
        <f t="shared" si="397"/>
        <v>0.4</v>
      </c>
      <c r="O1521" s="10">
        <f t="shared" si="398"/>
        <v>0.40425531914893614</v>
      </c>
      <c r="P1521" s="8">
        <f t="shared" si="399"/>
        <v>160</v>
      </c>
      <c r="Q1521" s="8">
        <f t="shared" si="400"/>
        <v>190</v>
      </c>
      <c r="R1521" s="8">
        <v>756.34</v>
      </c>
      <c r="S1521" s="8">
        <v>1021.06</v>
      </c>
      <c r="T1521" s="11">
        <f t="shared" si="401"/>
        <v>2.5526499999999999</v>
      </c>
      <c r="U1521" s="7" t="s">
        <v>4531</v>
      </c>
      <c r="V1521" s="7" t="s">
        <v>4391</v>
      </c>
    </row>
    <row r="1522" spans="1:22" x14ac:dyDescent="0.25">
      <c r="A1522" s="7" t="s">
        <v>4532</v>
      </c>
      <c r="B1522" s="7" t="s">
        <v>4533</v>
      </c>
      <c r="C1522" s="7" t="s">
        <v>50</v>
      </c>
      <c r="D1522" s="7"/>
      <c r="E1522" s="7" t="s">
        <v>3886</v>
      </c>
      <c r="F1522" s="8">
        <v>80</v>
      </c>
      <c r="G1522" s="8">
        <v>95</v>
      </c>
      <c r="H1522" s="9">
        <f>IF(OR(F1522="",F1522=0),"",MAX(F1522,IF(ISNUMBER('Нормы и нормо-часы'!K1523),ROUNDUP('Нормы и нормо-часы'!K1523/(1-$F$3),0),0)))</f>
        <v>80</v>
      </c>
      <c r="I1522" s="9">
        <f>IF(OR(G1522="",G1522=0),"",MAX(G1522,IF(ISNUMBER('Нормы и нормо-часы'!L1523),ROUNDUP('Нормы и нормо-часы'!L1523/(1-$F$3),0),0)))</f>
        <v>95</v>
      </c>
      <c r="J1522" s="10">
        <f t="shared" si="395"/>
        <v>0</v>
      </c>
      <c r="K1522" s="10">
        <f t="shared" si="396"/>
        <v>0</v>
      </c>
      <c r="L1522" s="8">
        <v>48</v>
      </c>
      <c r="M1522" s="8">
        <v>57</v>
      </c>
      <c r="N1522" s="10">
        <f t="shared" si="397"/>
        <v>0.4</v>
      </c>
      <c r="O1522" s="10">
        <f t="shared" si="398"/>
        <v>0.4</v>
      </c>
      <c r="P1522" s="8">
        <f t="shared" si="399"/>
        <v>32</v>
      </c>
      <c r="Q1522" s="8">
        <f t="shared" si="400"/>
        <v>38</v>
      </c>
      <c r="R1522" s="8">
        <v>60.84</v>
      </c>
      <c r="S1522" s="8">
        <v>82.13</v>
      </c>
      <c r="T1522" s="11">
        <f t="shared" si="401"/>
        <v>1.0266249999999999</v>
      </c>
      <c r="U1522" s="7" t="s">
        <v>4534</v>
      </c>
      <c r="V1522" s="7" t="s">
        <v>4535</v>
      </c>
    </row>
    <row r="1523" spans="1:22" x14ac:dyDescent="0.25">
      <c r="A1523" s="7" t="s">
        <v>4536</v>
      </c>
      <c r="B1523" s="7" t="s">
        <v>4537</v>
      </c>
      <c r="C1523" s="7" t="s">
        <v>1214</v>
      </c>
      <c r="D1523" s="7"/>
      <c r="E1523" s="7" t="s">
        <v>3886</v>
      </c>
      <c r="F1523" s="8">
        <v>5000</v>
      </c>
      <c r="G1523" s="8">
        <v>6000</v>
      </c>
      <c r="H1523" s="9">
        <f>IF(OR(F1523="",F1523=0),"",MAX(F1523,IF(ISNUMBER('Нормы и нормо-часы'!K1524),ROUNDUP('Нормы и нормо-часы'!K1524/(1-$F$3),0),0)))</f>
        <v>5000</v>
      </c>
      <c r="I1523" s="9">
        <f>IF(OR(G1523="",G1523=0),"",MAX(G1523,IF(ISNUMBER('Нормы и нормо-часы'!L1524),ROUNDUP('Нормы и нормо-часы'!L1524/(1-$F$3),0),0)))</f>
        <v>6000</v>
      </c>
      <c r="J1523" s="10">
        <f t="shared" si="395"/>
        <v>0</v>
      </c>
      <c r="K1523" s="10">
        <f t="shared" si="396"/>
        <v>0</v>
      </c>
      <c r="L1523" s="8">
        <v>3000</v>
      </c>
      <c r="M1523" s="8">
        <v>3600</v>
      </c>
      <c r="N1523" s="10">
        <f t="shared" si="397"/>
        <v>0.4</v>
      </c>
      <c r="O1523" s="10">
        <f t="shared" si="398"/>
        <v>0.4</v>
      </c>
      <c r="P1523" s="8">
        <f t="shared" si="399"/>
        <v>2000</v>
      </c>
      <c r="Q1523" s="8">
        <f t="shared" si="400"/>
        <v>2400</v>
      </c>
      <c r="R1523" s="8">
        <v>5079.17</v>
      </c>
      <c r="S1523" s="8">
        <v>6856.88</v>
      </c>
      <c r="T1523" s="11">
        <f t="shared" si="401"/>
        <v>1.3713759999999999</v>
      </c>
      <c r="U1523" s="7" t="s">
        <v>100</v>
      </c>
      <c r="V1523" s="7"/>
    </row>
    <row r="1524" spans="1:22" x14ac:dyDescent="0.25">
      <c r="A1524" s="7" t="s">
        <v>4538</v>
      </c>
      <c r="B1524" s="7" t="s">
        <v>4539</v>
      </c>
      <c r="C1524" s="7" t="s">
        <v>1214</v>
      </c>
      <c r="D1524" s="7"/>
      <c r="E1524" s="7" t="s">
        <v>392</v>
      </c>
      <c r="F1524" s="8">
        <v>1800</v>
      </c>
      <c r="G1524" s="8">
        <v>2100</v>
      </c>
      <c r="H1524" s="9">
        <f>IF(OR(F1524="",F1524=0),"",MAX(F1524,IF(ISNUMBER('Нормы и нормо-часы'!K1525),ROUNDUP('Нормы и нормо-часы'!K1525/(1-$F$3),0),0)))</f>
        <v>1800</v>
      </c>
      <c r="I1524" s="9">
        <f>IF(OR(G1524="",G1524=0),"",MAX(G1524,IF(ISNUMBER('Нормы и нормо-часы'!L1525),ROUNDUP('Нормы и нормо-часы'!L1525/(1-$F$3),0),0)))</f>
        <v>2100</v>
      </c>
      <c r="J1524" s="10">
        <f t="shared" si="395"/>
        <v>0</v>
      </c>
      <c r="K1524" s="10">
        <f t="shared" si="396"/>
        <v>0</v>
      </c>
      <c r="L1524" s="8">
        <v>1100</v>
      </c>
      <c r="M1524" s="8">
        <v>1300</v>
      </c>
      <c r="N1524" s="10">
        <f t="shared" si="397"/>
        <v>0.3888888888888889</v>
      </c>
      <c r="O1524" s="10">
        <f t="shared" si="398"/>
        <v>0.38095238095238093</v>
      </c>
      <c r="P1524" s="8">
        <f t="shared" si="399"/>
        <v>700</v>
      </c>
      <c r="Q1524" s="8">
        <f t="shared" si="400"/>
        <v>800</v>
      </c>
      <c r="R1524" s="8">
        <v>390.08</v>
      </c>
      <c r="S1524" s="8">
        <v>526.61</v>
      </c>
      <c r="T1524" s="11">
        <f t="shared" si="401"/>
        <v>0.29256111111111111</v>
      </c>
      <c r="U1524" s="7" t="s">
        <v>100</v>
      </c>
      <c r="V1524" s="7" t="s">
        <v>4540</v>
      </c>
    </row>
    <row r="1525" spans="1:22" x14ac:dyDescent="0.25">
      <c r="A1525" s="7" t="s">
        <v>4541</v>
      </c>
      <c r="B1525" s="7" t="s">
        <v>4542</v>
      </c>
      <c r="C1525" s="7" t="s">
        <v>177</v>
      </c>
      <c r="D1525" s="7"/>
      <c r="E1525" s="7" t="s">
        <v>3886</v>
      </c>
      <c r="F1525" s="8">
        <v>1200</v>
      </c>
      <c r="G1525" s="8">
        <v>1400</v>
      </c>
      <c r="H1525" s="9">
        <f>IF(OR(F1525="",F1525=0),"",MAX(F1525,IF(ISNUMBER('Нормы и нормо-часы'!K1526),ROUNDUP('Нормы и нормо-часы'!K1526/(1-$F$3),0),0)))</f>
        <v>1200</v>
      </c>
      <c r="I1525" s="9">
        <f>IF(OR(G1525="",G1525=0),"",MAX(G1525,IF(ISNUMBER('Нормы и нормо-часы'!L1526),ROUNDUP('Нормы и нормо-часы'!L1526/(1-$F$3),0),0)))</f>
        <v>1400</v>
      </c>
      <c r="J1525" s="10">
        <f t="shared" si="395"/>
        <v>0</v>
      </c>
      <c r="K1525" s="10">
        <f t="shared" si="396"/>
        <v>0</v>
      </c>
      <c r="L1525" s="8">
        <v>720</v>
      </c>
      <c r="M1525" s="8">
        <v>850</v>
      </c>
      <c r="N1525" s="10">
        <f t="shared" si="397"/>
        <v>0.4</v>
      </c>
      <c r="O1525" s="10">
        <f t="shared" si="398"/>
        <v>0.39285714285714285</v>
      </c>
      <c r="P1525" s="8">
        <f t="shared" si="399"/>
        <v>480</v>
      </c>
      <c r="Q1525" s="8">
        <f t="shared" si="400"/>
        <v>550</v>
      </c>
      <c r="R1525" s="8">
        <v>3595.73</v>
      </c>
      <c r="S1525" s="8">
        <v>4854.24</v>
      </c>
      <c r="T1525" s="11">
        <f t="shared" si="401"/>
        <v>4.0451999999999995</v>
      </c>
      <c r="U1525" s="7" t="s">
        <v>4543</v>
      </c>
      <c r="V1525" s="7" t="s">
        <v>4544</v>
      </c>
    </row>
    <row r="1526" spans="1:22" x14ac:dyDescent="0.25">
      <c r="A1526" s="12" t="s">
        <v>4545</v>
      </c>
      <c r="B1526" s="12" t="s">
        <v>4546</v>
      </c>
      <c r="C1526" s="12" t="s">
        <v>177</v>
      </c>
      <c r="D1526" s="12" t="s">
        <v>58</v>
      </c>
      <c r="E1526" s="7" t="s">
        <v>3886</v>
      </c>
      <c r="F1526" s="8">
        <v>150</v>
      </c>
      <c r="G1526" s="8">
        <v>180</v>
      </c>
      <c r="H1526" s="9">
        <f>IF(OR(F1526="",F1526=0),"",MAX(F1526,IF(ISNUMBER('Нормы и нормо-часы'!K1527),ROUNDUP('Нормы и нормо-часы'!K1527/(1-$F$3),0),0)))</f>
        <v>280</v>
      </c>
      <c r="I1526" s="9">
        <f>IF(OR(G1526="",G1526=0),"",MAX(G1526,IF(ISNUMBER('Нормы и нормо-часы'!L1527),ROUNDUP('Нормы и нормо-часы'!L1527/(1-$F$3),0),0)))</f>
        <v>336</v>
      </c>
      <c r="J1526" s="10">
        <f t="shared" si="395"/>
        <v>0.8666666666666667</v>
      </c>
      <c r="K1526" s="10">
        <f t="shared" si="396"/>
        <v>0.8666666666666667</v>
      </c>
      <c r="L1526" s="8">
        <v>90</v>
      </c>
      <c r="M1526" s="8">
        <v>110</v>
      </c>
      <c r="N1526" s="10">
        <f t="shared" si="397"/>
        <v>0.6785714285714286</v>
      </c>
      <c r="O1526" s="10">
        <f t="shared" si="398"/>
        <v>0.67261904761904767</v>
      </c>
      <c r="P1526" s="8">
        <f t="shared" si="399"/>
        <v>190</v>
      </c>
      <c r="Q1526" s="8">
        <f t="shared" si="400"/>
        <v>226</v>
      </c>
      <c r="R1526" s="8"/>
      <c r="S1526" s="8"/>
      <c r="T1526" s="11" t="str">
        <f t="shared" si="401"/>
        <v/>
      </c>
      <c r="U1526" s="7" t="s">
        <v>4547</v>
      </c>
      <c r="V1526" s="7"/>
    </row>
    <row r="1527" spans="1:22" x14ac:dyDescent="0.25">
      <c r="A1527" s="12" t="s">
        <v>4548</v>
      </c>
      <c r="B1527" s="12" t="s">
        <v>4549</v>
      </c>
      <c r="C1527" s="12" t="s">
        <v>177</v>
      </c>
      <c r="D1527" s="12" t="s">
        <v>58</v>
      </c>
      <c r="E1527" s="7" t="s">
        <v>3886</v>
      </c>
      <c r="F1527" s="8">
        <v>900</v>
      </c>
      <c r="G1527" s="8">
        <v>1100</v>
      </c>
      <c r="H1527" s="9">
        <f>IF(OR(F1527="",F1527=0),"",MAX(F1527,IF(ISNUMBER('Нормы и нормо-часы'!K1528),ROUNDUP('Нормы и нормо-часы'!K1528/(1-$F$3),0),0)))</f>
        <v>934</v>
      </c>
      <c r="I1527" s="9">
        <f>IF(OR(G1527="",G1527=0),"",MAX(G1527,IF(ISNUMBER('Нормы и нормо-часы'!L1528),ROUNDUP('Нормы и нормо-часы'!L1528/(1-$F$3),0),0)))</f>
        <v>1120</v>
      </c>
      <c r="J1527" s="10">
        <f t="shared" si="395"/>
        <v>3.7777777777777688E-2</v>
      </c>
      <c r="K1527" s="10">
        <f t="shared" si="396"/>
        <v>1.8181818181818077E-2</v>
      </c>
      <c r="L1527" s="8">
        <v>540</v>
      </c>
      <c r="M1527" s="8">
        <v>650</v>
      </c>
      <c r="N1527" s="10">
        <f t="shared" si="397"/>
        <v>0.42184154175588867</v>
      </c>
      <c r="O1527" s="10">
        <f t="shared" si="398"/>
        <v>0.41964285714285715</v>
      </c>
      <c r="P1527" s="8">
        <f t="shared" si="399"/>
        <v>394</v>
      </c>
      <c r="Q1527" s="8">
        <f t="shared" si="400"/>
        <v>470</v>
      </c>
      <c r="R1527" s="8"/>
      <c r="S1527" s="8"/>
      <c r="T1527" s="11" t="str">
        <f t="shared" si="401"/>
        <v/>
      </c>
      <c r="U1527" s="7" t="s">
        <v>4550</v>
      </c>
      <c r="V1527" s="7"/>
    </row>
    <row r="1528" spans="1:22" x14ac:dyDescent="0.25">
      <c r="A1528" s="12" t="s">
        <v>4551</v>
      </c>
      <c r="B1528" s="12" t="s">
        <v>4552</v>
      </c>
      <c r="C1528" s="12" t="s">
        <v>177</v>
      </c>
      <c r="D1528" s="12" t="s">
        <v>58</v>
      </c>
      <c r="E1528" s="7" t="s">
        <v>3886</v>
      </c>
      <c r="F1528" s="8">
        <v>3500</v>
      </c>
      <c r="G1528" s="8">
        <v>4100</v>
      </c>
      <c r="H1528" s="9">
        <f>IF(OR(F1528="",F1528=0),"",MAX(F1528,IF(ISNUMBER('Нормы и нормо-часы'!K1529),ROUNDUP('Нормы и нормо-часы'!K1529/(1-$F$3),0),0)))</f>
        <v>3500</v>
      </c>
      <c r="I1528" s="9">
        <f>IF(OR(G1528="",G1528=0),"",MAX(G1528,IF(ISNUMBER('Нормы и нормо-часы'!L1529),ROUNDUP('Нормы и нормо-часы'!L1529/(1-$F$3),0),0)))</f>
        <v>4100</v>
      </c>
      <c r="J1528" s="10">
        <f t="shared" si="395"/>
        <v>0</v>
      </c>
      <c r="K1528" s="10">
        <f t="shared" si="396"/>
        <v>0</v>
      </c>
      <c r="L1528" s="8">
        <v>2100</v>
      </c>
      <c r="M1528" s="8">
        <v>2450</v>
      </c>
      <c r="N1528" s="10">
        <f t="shared" si="397"/>
        <v>0.4</v>
      </c>
      <c r="O1528" s="10">
        <f t="shared" si="398"/>
        <v>0.40243902439024393</v>
      </c>
      <c r="P1528" s="8">
        <f t="shared" si="399"/>
        <v>1400</v>
      </c>
      <c r="Q1528" s="8">
        <f t="shared" si="400"/>
        <v>1650</v>
      </c>
      <c r="R1528" s="8"/>
      <c r="S1528" s="8"/>
      <c r="T1528" s="11" t="str">
        <f t="shared" si="401"/>
        <v/>
      </c>
      <c r="U1528" s="7" t="s">
        <v>4553</v>
      </c>
      <c r="V1528" s="7"/>
    </row>
    <row r="1529" spans="1:22" x14ac:dyDescent="0.25">
      <c r="A1529" s="12" t="s">
        <v>4554</v>
      </c>
      <c r="B1529" s="12" t="s">
        <v>4555</v>
      </c>
      <c r="C1529" s="12" t="s">
        <v>4045</v>
      </c>
      <c r="D1529" s="12" t="s">
        <v>58</v>
      </c>
      <c r="E1529" s="7" t="s">
        <v>3886</v>
      </c>
      <c r="F1529" s="8">
        <v>4000</v>
      </c>
      <c r="G1529" s="8">
        <v>4700</v>
      </c>
      <c r="H1529" s="9">
        <f>IF(OR(F1529="",F1529=0),"",MAX(F1529,IF(ISNUMBER('Нормы и нормо-часы'!K1530),ROUNDUP('Нормы и нормо-часы'!K1530/(1-$F$3),0),0)))</f>
        <v>5600</v>
      </c>
      <c r="I1529" s="9">
        <f>IF(OR(G1529="",G1529=0),"",MAX(G1529,IF(ISNUMBER('Нормы и нормо-часы'!L1530),ROUNDUP('Нормы и нормо-часы'!L1530/(1-$F$3),0),0)))</f>
        <v>6720</v>
      </c>
      <c r="J1529" s="10">
        <f t="shared" si="395"/>
        <v>0.39999999999999991</v>
      </c>
      <c r="K1529" s="10">
        <f t="shared" si="396"/>
        <v>0.42978723404255326</v>
      </c>
      <c r="L1529" s="8">
        <v>2400</v>
      </c>
      <c r="M1529" s="8">
        <v>2800</v>
      </c>
      <c r="N1529" s="10">
        <f t="shared" si="397"/>
        <v>0.5714285714285714</v>
      </c>
      <c r="O1529" s="10">
        <f t="shared" si="398"/>
        <v>0.58333333333333337</v>
      </c>
      <c r="P1529" s="8">
        <f t="shared" si="399"/>
        <v>3200</v>
      </c>
      <c r="Q1529" s="8">
        <f t="shared" si="400"/>
        <v>3920</v>
      </c>
      <c r="R1529" s="8"/>
      <c r="S1529" s="8"/>
      <c r="T1529" s="11" t="str">
        <f t="shared" si="401"/>
        <v/>
      </c>
      <c r="U1529" s="7" t="s">
        <v>100</v>
      </c>
      <c r="V1529" s="7"/>
    </row>
    <row r="1530" spans="1:22" x14ac:dyDescent="0.25">
      <c r="A1530" s="12" t="s">
        <v>4556</v>
      </c>
      <c r="B1530" s="12" t="s">
        <v>4557</v>
      </c>
      <c r="C1530" s="12" t="s">
        <v>4558</v>
      </c>
      <c r="D1530" s="12" t="s">
        <v>58</v>
      </c>
      <c r="E1530" s="7" t="s">
        <v>3886</v>
      </c>
      <c r="F1530" s="8">
        <v>300</v>
      </c>
      <c r="G1530" s="8">
        <v>350</v>
      </c>
      <c r="H1530" s="9">
        <f>IF(OR(F1530="",F1530=0),"",MAX(F1530,IF(ISNUMBER('Нормы и нормо-часы'!K1531),ROUNDUP('Нормы и нормо-часы'!K1531/(1-$F$3),0),0)))</f>
        <v>467</v>
      </c>
      <c r="I1530" s="9">
        <f>IF(OR(G1530="",G1530=0),"",MAX(G1530,IF(ISNUMBER('Нормы и нормо-часы'!L1531),ROUNDUP('Нормы и нормо-часы'!L1531/(1-$F$3),0),0)))</f>
        <v>560</v>
      </c>
      <c r="J1530" s="10">
        <f t="shared" si="395"/>
        <v>0.55666666666666664</v>
      </c>
      <c r="K1530" s="10">
        <f t="shared" si="396"/>
        <v>0.60000000000000009</v>
      </c>
      <c r="L1530" s="8">
        <v>180</v>
      </c>
      <c r="M1530" s="8">
        <v>210</v>
      </c>
      <c r="N1530" s="10">
        <f t="shared" si="397"/>
        <v>0.61456102783725908</v>
      </c>
      <c r="O1530" s="10">
        <f t="shared" si="398"/>
        <v>0.625</v>
      </c>
      <c r="P1530" s="8">
        <f t="shared" si="399"/>
        <v>287</v>
      </c>
      <c r="Q1530" s="8">
        <f t="shared" si="400"/>
        <v>350</v>
      </c>
      <c r="R1530" s="8"/>
      <c r="S1530" s="8"/>
      <c r="T1530" s="11" t="str">
        <f t="shared" si="401"/>
        <v/>
      </c>
      <c r="U1530" s="7" t="s">
        <v>100</v>
      </c>
      <c r="V1530" s="7"/>
    </row>
    <row r="1531" spans="1:22" x14ac:dyDescent="0.25">
      <c r="A1531" s="12" t="s">
        <v>4559</v>
      </c>
      <c r="B1531" s="12" t="s">
        <v>4560</v>
      </c>
      <c r="C1531" s="12" t="s">
        <v>177</v>
      </c>
      <c r="D1531" s="12" t="s">
        <v>58</v>
      </c>
      <c r="E1531" s="7" t="s">
        <v>3886</v>
      </c>
      <c r="F1531" s="8">
        <v>3000</v>
      </c>
      <c r="G1531" s="8">
        <v>3500</v>
      </c>
      <c r="H1531" s="9">
        <f>IF(OR(F1531="",F1531=0),"",MAX(F1531,IF(ISNUMBER('Нормы и нормо-часы'!K1532),ROUNDUP('Нормы и нормо-часы'!K1532/(1-$F$3),0),0)))</f>
        <v>3734</v>
      </c>
      <c r="I1531" s="9">
        <f>IF(OR(G1531="",G1531=0),"",MAX(G1531,IF(ISNUMBER('Нормы и нормо-часы'!L1532),ROUNDUP('Нормы и нормо-часы'!L1532/(1-$F$3),0),0)))</f>
        <v>4480</v>
      </c>
      <c r="J1531" s="10">
        <f t="shared" si="395"/>
        <v>0.24466666666666659</v>
      </c>
      <c r="K1531" s="10">
        <f t="shared" si="396"/>
        <v>0.28000000000000003</v>
      </c>
      <c r="L1531" s="8">
        <v>1800</v>
      </c>
      <c r="M1531" s="8">
        <v>2100</v>
      </c>
      <c r="N1531" s="10">
        <f t="shared" si="397"/>
        <v>0.51794322442420992</v>
      </c>
      <c r="O1531" s="10">
        <f t="shared" si="398"/>
        <v>0.53125</v>
      </c>
      <c r="P1531" s="8">
        <f t="shared" si="399"/>
        <v>1934</v>
      </c>
      <c r="Q1531" s="8">
        <f t="shared" si="400"/>
        <v>2380</v>
      </c>
      <c r="R1531" s="8"/>
      <c r="S1531" s="8"/>
      <c r="T1531" s="11" t="str">
        <f t="shared" si="401"/>
        <v/>
      </c>
      <c r="U1531" s="7" t="s">
        <v>100</v>
      </c>
      <c r="V1531" s="7"/>
    </row>
    <row r="1532" spans="1:22" x14ac:dyDescent="0.25">
      <c r="A1532" s="5" t="s">
        <v>4561</v>
      </c>
      <c r="B1532" s="6"/>
      <c r="C1532" s="6"/>
      <c r="D1532" s="6"/>
      <c r="E1532" s="6"/>
      <c r="F1532" s="6"/>
      <c r="G1532" s="6"/>
      <c r="H1532" s="6"/>
      <c r="I1532" s="6"/>
      <c r="J1532" s="6"/>
      <c r="K1532" s="6"/>
      <c r="L1532" s="6"/>
      <c r="M1532" s="6"/>
      <c r="N1532" s="6"/>
      <c r="O1532" s="6"/>
      <c r="P1532" s="6"/>
      <c r="Q1532" s="6"/>
      <c r="R1532" s="6"/>
      <c r="S1532" s="6"/>
      <c r="T1532" s="6"/>
      <c r="U1532" s="6"/>
      <c r="V1532" s="6"/>
    </row>
    <row r="1533" spans="1:22" x14ac:dyDescent="0.25">
      <c r="A1533" s="7" t="s">
        <v>4562</v>
      </c>
      <c r="B1533" s="7" t="s">
        <v>4563</v>
      </c>
      <c r="C1533" s="7" t="s">
        <v>28</v>
      </c>
      <c r="D1533" s="7"/>
      <c r="E1533" s="7" t="s">
        <v>4564</v>
      </c>
      <c r="F1533" s="8">
        <v>800</v>
      </c>
      <c r="G1533" s="8">
        <v>920</v>
      </c>
      <c r="H1533" s="9">
        <f>IF(OR(F1533="",F1533=0),"",MAX(F1533,IF(ISNUMBER('Нормы и нормо-часы'!K1534),ROUNDUP('Нормы и нормо-часы'!K1534/(1-$F$3),0),0)))</f>
        <v>1360</v>
      </c>
      <c r="I1533" s="9">
        <f>IF(OR(G1533="",G1533=0),"",MAX(G1533,IF(ISNUMBER('Нормы и нормо-часы'!L1534),ROUNDUP('Нормы и нормо-часы'!L1534/(1-$F$3),0),0)))</f>
        <v>1632</v>
      </c>
      <c r="J1533" s="10">
        <f t="shared" ref="J1533:J1567" si="402">IF(OR(F1533="",F1533=0),"",H1533/F1533-1)</f>
        <v>0.7</v>
      </c>
      <c r="K1533" s="10">
        <f t="shared" ref="K1533:K1567" si="403">IF(OR(G1533="",G1533=0),"",I1533/G1533-1)</f>
        <v>0.77391304347826084</v>
      </c>
      <c r="L1533" s="8">
        <v>500</v>
      </c>
      <c r="M1533" s="8">
        <v>575</v>
      </c>
      <c r="N1533" s="10">
        <f t="shared" ref="N1533:N1567" si="404">IF(OR(H1533="",H1533=0),"",(H1533-L1533)/H1533)</f>
        <v>0.63235294117647056</v>
      </c>
      <c r="O1533" s="10">
        <f t="shared" ref="O1533:O1567" si="405">IF(OR(I1533="",I1533=0),"",(I1533-M1533)/I1533)</f>
        <v>0.64767156862745101</v>
      </c>
      <c r="P1533" s="8">
        <f t="shared" ref="P1533:P1567" si="406">IF(H1533="","",H1533-L1533)</f>
        <v>860</v>
      </c>
      <c r="Q1533" s="8">
        <f t="shared" ref="Q1533:Q1567" si="407">IF(I1533="","",I1533-M1533)</f>
        <v>1057</v>
      </c>
      <c r="R1533" s="8">
        <v>1484.9</v>
      </c>
      <c r="S1533" s="8">
        <v>2004.62</v>
      </c>
      <c r="T1533" s="11">
        <f t="shared" ref="T1533:T1567" si="408">IF(OR(S1533="",F1533="",F1533=0),"",S1533/F1533)</f>
        <v>2.5057749999999999</v>
      </c>
      <c r="U1533" s="7" t="s">
        <v>4565</v>
      </c>
      <c r="V1533" s="7"/>
    </row>
    <row r="1534" spans="1:22" x14ac:dyDescent="0.25">
      <c r="A1534" s="7" t="s">
        <v>4566</v>
      </c>
      <c r="B1534" s="7" t="s">
        <v>4567</v>
      </c>
      <c r="C1534" s="7" t="s">
        <v>28</v>
      </c>
      <c r="D1534" s="7"/>
      <c r="E1534" s="7" t="s">
        <v>4564</v>
      </c>
      <c r="F1534" s="8">
        <v>950</v>
      </c>
      <c r="G1534" s="8">
        <v>1092</v>
      </c>
      <c r="H1534" s="9">
        <f>IF(OR(F1534="",F1534=0),"",MAX(F1534,IF(ISNUMBER('Нормы и нормо-часы'!K1535),ROUNDUP('Нормы и нормо-часы'!K1535/(1-$F$3),0),0)))</f>
        <v>1700</v>
      </c>
      <c r="I1534" s="9">
        <f>IF(OR(G1534="",G1534=0),"",MAX(G1534,IF(ISNUMBER('Нормы и нормо-часы'!L1535),ROUNDUP('Нормы и нормо-часы'!L1535/(1-$F$3),0),0)))</f>
        <v>2040</v>
      </c>
      <c r="J1534" s="10">
        <f t="shared" si="402"/>
        <v>0.78947368421052633</v>
      </c>
      <c r="K1534" s="10">
        <f t="shared" si="403"/>
        <v>0.86813186813186816</v>
      </c>
      <c r="L1534" s="8">
        <v>600</v>
      </c>
      <c r="M1534" s="8">
        <v>690</v>
      </c>
      <c r="N1534" s="10">
        <f t="shared" si="404"/>
        <v>0.6470588235294118</v>
      </c>
      <c r="O1534" s="10">
        <f t="shared" si="405"/>
        <v>0.66176470588235292</v>
      </c>
      <c r="P1534" s="8">
        <f t="shared" si="406"/>
        <v>1100</v>
      </c>
      <c r="Q1534" s="8">
        <f t="shared" si="407"/>
        <v>1350</v>
      </c>
      <c r="R1534" s="8">
        <v>1543.67</v>
      </c>
      <c r="S1534" s="8">
        <v>2083.9499999999998</v>
      </c>
      <c r="T1534" s="11">
        <f t="shared" si="408"/>
        <v>2.1936315789473682</v>
      </c>
      <c r="U1534" s="7" t="s">
        <v>4568</v>
      </c>
      <c r="V1534" s="7"/>
    </row>
    <row r="1535" spans="1:22" x14ac:dyDescent="0.25">
      <c r="A1535" s="7" t="s">
        <v>4569</v>
      </c>
      <c r="B1535" s="7" t="s">
        <v>4570</v>
      </c>
      <c r="C1535" s="7" t="s">
        <v>28</v>
      </c>
      <c r="D1535" s="7"/>
      <c r="E1535" s="7" t="s">
        <v>203</v>
      </c>
      <c r="F1535" s="8">
        <v>3200</v>
      </c>
      <c r="G1535" s="8">
        <v>3680</v>
      </c>
      <c r="H1535" s="9">
        <f>IF(OR(F1535="",F1535=0),"",MAX(F1535,IF(ISNUMBER('Нормы и нормо-часы'!K1536),ROUNDUP('Нормы и нормо-часы'!K1536/(1-$F$3),0),0)))</f>
        <v>4267</v>
      </c>
      <c r="I1535" s="9">
        <f>IF(OR(G1535="",G1535=0),"",MAX(G1535,IF(ISNUMBER('Нормы и нормо-часы'!L1536),ROUNDUP('Нормы и нормо-часы'!L1536/(1-$F$3),0),0)))</f>
        <v>5067</v>
      </c>
      <c r="J1535" s="10">
        <f t="shared" si="402"/>
        <v>0.33343750000000005</v>
      </c>
      <c r="K1535" s="10">
        <f t="shared" si="403"/>
        <v>0.37690217391304337</v>
      </c>
      <c r="L1535" s="8">
        <v>2000</v>
      </c>
      <c r="M1535" s="8">
        <v>2300</v>
      </c>
      <c r="N1535" s="10">
        <f t="shared" si="404"/>
        <v>0.53128661823295054</v>
      </c>
      <c r="O1535" s="10">
        <f t="shared" si="405"/>
        <v>0.54608249457272551</v>
      </c>
      <c r="P1535" s="8">
        <f t="shared" si="406"/>
        <v>2267</v>
      </c>
      <c r="Q1535" s="8">
        <f t="shared" si="407"/>
        <v>2767</v>
      </c>
      <c r="R1535" s="8">
        <v>4192.93</v>
      </c>
      <c r="S1535" s="8">
        <v>5660.46</v>
      </c>
      <c r="T1535" s="11">
        <f t="shared" si="408"/>
        <v>1.7688937499999999</v>
      </c>
      <c r="U1535" s="7" t="s">
        <v>100</v>
      </c>
      <c r="V1535" s="7"/>
    </row>
    <row r="1536" spans="1:22" x14ac:dyDescent="0.25">
      <c r="A1536" s="7" t="s">
        <v>4571</v>
      </c>
      <c r="B1536" s="7" t="s">
        <v>4572</v>
      </c>
      <c r="C1536" s="7" t="s">
        <v>4573</v>
      </c>
      <c r="D1536" s="7"/>
      <c r="E1536" s="7" t="s">
        <v>35</v>
      </c>
      <c r="F1536" s="8">
        <v>450</v>
      </c>
      <c r="G1536" s="8">
        <v>518</v>
      </c>
      <c r="H1536" s="9">
        <f>IF(OR(F1536="",F1536=0),"",MAX(F1536,IF(ISNUMBER('Нормы и нормо-часы'!K1537),ROUNDUP('Нормы и нормо-часы'!K1537/(1-$F$3),0),0)))</f>
        <v>450</v>
      </c>
      <c r="I1536" s="9">
        <f>IF(OR(G1536="",G1536=0),"",MAX(G1536,IF(ISNUMBER('Нормы и нормо-часы'!L1537),ROUNDUP('Нормы и нормо-часы'!L1537/(1-$F$3),0),0)))</f>
        <v>518</v>
      </c>
      <c r="J1536" s="10">
        <f t="shared" si="402"/>
        <v>0</v>
      </c>
      <c r="K1536" s="10">
        <f t="shared" si="403"/>
        <v>0</v>
      </c>
      <c r="L1536" s="8">
        <v>280</v>
      </c>
      <c r="M1536" s="8">
        <v>322</v>
      </c>
      <c r="N1536" s="10">
        <f t="shared" si="404"/>
        <v>0.37777777777777777</v>
      </c>
      <c r="O1536" s="10">
        <f t="shared" si="405"/>
        <v>0.3783783783783784</v>
      </c>
      <c r="P1536" s="8">
        <f t="shared" si="406"/>
        <v>170</v>
      </c>
      <c r="Q1536" s="8">
        <f t="shared" si="407"/>
        <v>196</v>
      </c>
      <c r="R1536" s="8">
        <v>1834.31</v>
      </c>
      <c r="S1536" s="8">
        <v>2476.3200000000002</v>
      </c>
      <c r="T1536" s="11">
        <f t="shared" si="408"/>
        <v>5.5029333333333339</v>
      </c>
      <c r="U1536" s="7" t="s">
        <v>100</v>
      </c>
      <c r="V1536" s="7" t="s">
        <v>4574</v>
      </c>
    </row>
    <row r="1537" spans="1:22" x14ac:dyDescent="0.25">
      <c r="A1537" s="7" t="s">
        <v>4575</v>
      </c>
      <c r="B1537" s="7" t="s">
        <v>4576</v>
      </c>
      <c r="C1537" s="7" t="s">
        <v>50</v>
      </c>
      <c r="D1537" s="7"/>
      <c r="E1537" s="7" t="s">
        <v>35</v>
      </c>
      <c r="F1537" s="8">
        <v>300</v>
      </c>
      <c r="G1537" s="8">
        <v>345</v>
      </c>
      <c r="H1537" s="9">
        <f>IF(OR(F1537="",F1537=0),"",MAX(F1537,IF(ISNUMBER('Нормы и нормо-часы'!K1538),ROUNDUP('Нормы и нормо-часы'!K1538/(1-$F$3),0),0)))</f>
        <v>300</v>
      </c>
      <c r="I1537" s="9">
        <f>IF(OR(G1537="",G1537=0),"",MAX(G1537,IF(ISNUMBER('Нормы и нормо-часы'!L1538),ROUNDUP('Нормы и нормо-часы'!L1538/(1-$F$3),0),0)))</f>
        <v>345</v>
      </c>
      <c r="J1537" s="10">
        <f t="shared" si="402"/>
        <v>0</v>
      </c>
      <c r="K1537" s="10">
        <f t="shared" si="403"/>
        <v>0</v>
      </c>
      <c r="L1537" s="8">
        <v>190</v>
      </c>
      <c r="M1537" s="8">
        <v>218</v>
      </c>
      <c r="N1537" s="10">
        <f t="shared" si="404"/>
        <v>0.36666666666666664</v>
      </c>
      <c r="O1537" s="10">
        <f t="shared" si="405"/>
        <v>0.36811594202898551</v>
      </c>
      <c r="P1537" s="8">
        <f t="shared" si="406"/>
        <v>110</v>
      </c>
      <c r="Q1537" s="8">
        <f t="shared" si="407"/>
        <v>127</v>
      </c>
      <c r="R1537" s="8">
        <v>1384.44</v>
      </c>
      <c r="S1537" s="8">
        <v>1868.99</v>
      </c>
      <c r="T1537" s="11">
        <f t="shared" si="408"/>
        <v>6.2299666666666669</v>
      </c>
      <c r="U1537" s="7" t="s">
        <v>100</v>
      </c>
      <c r="V1537" s="7"/>
    </row>
    <row r="1538" spans="1:22" x14ac:dyDescent="0.25">
      <c r="A1538" s="7" t="s">
        <v>4577</v>
      </c>
      <c r="B1538" s="7" t="s">
        <v>4578</v>
      </c>
      <c r="C1538" s="7" t="s">
        <v>28</v>
      </c>
      <c r="D1538" s="7"/>
      <c r="E1538" s="7" t="s">
        <v>203</v>
      </c>
      <c r="F1538" s="8">
        <v>14000</v>
      </c>
      <c r="G1538" s="8">
        <v>16100</v>
      </c>
      <c r="H1538" s="9">
        <f>IF(OR(F1538="",F1538=0),"",MAX(F1538,IF(ISNUMBER('Нормы и нормо-часы'!K1539),ROUNDUP('Нормы и нормо-часы'!K1539/(1-$F$3),0),0)))</f>
        <v>14934</v>
      </c>
      <c r="I1538" s="9">
        <f>IF(OR(G1538="",G1538=0),"",MAX(G1538,IF(ISNUMBER('Нормы и нормо-часы'!L1539),ROUNDUP('Нормы и нормо-часы'!L1539/(1-$F$3),0),0)))</f>
        <v>17734</v>
      </c>
      <c r="J1538" s="10">
        <f t="shared" si="402"/>
        <v>6.6714285714285726E-2</v>
      </c>
      <c r="K1538" s="10">
        <f t="shared" si="403"/>
        <v>0.10149068322981369</v>
      </c>
      <c r="L1538" s="8">
        <v>9000</v>
      </c>
      <c r="M1538" s="8">
        <v>10350</v>
      </c>
      <c r="N1538" s="10">
        <f t="shared" si="404"/>
        <v>0.39734833266372038</v>
      </c>
      <c r="O1538" s="10">
        <f t="shared" si="405"/>
        <v>0.41637532423593099</v>
      </c>
      <c r="P1538" s="8">
        <f t="shared" si="406"/>
        <v>5934</v>
      </c>
      <c r="Q1538" s="8">
        <f t="shared" si="407"/>
        <v>7384</v>
      </c>
      <c r="R1538" s="8">
        <v>14551.28</v>
      </c>
      <c r="S1538" s="8">
        <v>19644.23</v>
      </c>
      <c r="T1538" s="11">
        <f t="shared" si="408"/>
        <v>1.4031592857142856</v>
      </c>
      <c r="U1538" s="7" t="s">
        <v>100</v>
      </c>
      <c r="V1538" s="7"/>
    </row>
    <row r="1539" spans="1:22" x14ac:dyDescent="0.25">
      <c r="A1539" s="7" t="s">
        <v>4579</v>
      </c>
      <c r="B1539" s="7" t="s">
        <v>4580</v>
      </c>
      <c r="C1539" s="7" t="s">
        <v>28</v>
      </c>
      <c r="D1539" s="7"/>
      <c r="E1539" s="7" t="s">
        <v>203</v>
      </c>
      <c r="F1539" s="8">
        <v>38000</v>
      </c>
      <c r="G1539" s="8">
        <v>43700</v>
      </c>
      <c r="H1539" s="9">
        <f>IF(OR(F1539="",F1539=0),"",MAX(F1539,IF(ISNUMBER('Нормы и нормо-часы'!K1540),ROUNDUP('Нормы и нормо-часы'!K1540/(1-$F$3),0),0)))</f>
        <v>42667</v>
      </c>
      <c r="I1539" s="9">
        <f>IF(OR(G1539="",G1539=0),"",MAX(G1539,IF(ISNUMBER('Нормы и нормо-часы'!L1540),ROUNDUP('Нормы и нормо-часы'!L1540/(1-$F$3),0),0)))</f>
        <v>50667</v>
      </c>
      <c r="J1539" s="10">
        <f t="shared" si="402"/>
        <v>0.1228157894736841</v>
      </c>
      <c r="K1539" s="10">
        <f t="shared" si="403"/>
        <v>0.15942791762013719</v>
      </c>
      <c r="L1539" s="8">
        <v>24000</v>
      </c>
      <c r="M1539" s="8">
        <v>27600</v>
      </c>
      <c r="N1539" s="10">
        <f t="shared" si="404"/>
        <v>0.43750439449691797</v>
      </c>
      <c r="O1539" s="10">
        <f t="shared" si="405"/>
        <v>0.45526674166617326</v>
      </c>
      <c r="P1539" s="8">
        <f t="shared" si="406"/>
        <v>18667</v>
      </c>
      <c r="Q1539" s="8">
        <f t="shared" si="407"/>
        <v>23067</v>
      </c>
      <c r="R1539" s="8">
        <v>30826.18</v>
      </c>
      <c r="S1539" s="8">
        <v>41615.339999999997</v>
      </c>
      <c r="T1539" s="11">
        <f t="shared" si="408"/>
        <v>1.0951405263157894</v>
      </c>
      <c r="U1539" s="7" t="s">
        <v>100</v>
      </c>
      <c r="V1539" s="7" t="s">
        <v>4581</v>
      </c>
    </row>
    <row r="1540" spans="1:22" x14ac:dyDescent="0.25">
      <c r="A1540" s="7" t="s">
        <v>4582</v>
      </c>
      <c r="B1540" s="7" t="s">
        <v>4583</v>
      </c>
      <c r="C1540" s="7" t="s">
        <v>186</v>
      </c>
      <c r="D1540" s="7"/>
      <c r="E1540" s="7" t="s">
        <v>41</v>
      </c>
      <c r="F1540" s="8">
        <v>110000</v>
      </c>
      <c r="G1540" s="8">
        <v>125400</v>
      </c>
      <c r="H1540" s="9">
        <f>IF(OR(F1540="",F1540=0),"",MAX(F1540,IF(ISNUMBER('Нормы и нормо-часы'!K1541),ROUNDUP('Нормы и нормо-часы'!K1541/(1-$F$3),0),0)))</f>
        <v>110000</v>
      </c>
      <c r="I1540" s="9">
        <f>IF(OR(G1540="",G1540=0),"",MAX(G1540,IF(ISNUMBER('Нормы и нормо-часы'!L1541),ROUNDUP('Нормы и нормо-часы'!L1541/(1-$F$3),0),0)))</f>
        <v>125400</v>
      </c>
      <c r="J1540" s="10">
        <f t="shared" si="402"/>
        <v>0</v>
      </c>
      <c r="K1540" s="10">
        <f t="shared" si="403"/>
        <v>0</v>
      </c>
      <c r="L1540" s="8">
        <v>70000</v>
      </c>
      <c r="M1540" s="8">
        <v>79800</v>
      </c>
      <c r="N1540" s="10">
        <f t="shared" si="404"/>
        <v>0.36363636363636365</v>
      </c>
      <c r="O1540" s="10">
        <f t="shared" si="405"/>
        <v>0.36363636363636365</v>
      </c>
      <c r="P1540" s="8">
        <f t="shared" si="406"/>
        <v>40000</v>
      </c>
      <c r="Q1540" s="8">
        <f t="shared" si="407"/>
        <v>45600</v>
      </c>
      <c r="R1540" s="8">
        <v>105829.15</v>
      </c>
      <c r="S1540" s="8">
        <v>142869.35</v>
      </c>
      <c r="T1540" s="11">
        <f t="shared" si="408"/>
        <v>1.2988122727272728</v>
      </c>
      <c r="U1540" s="7" t="s">
        <v>4584</v>
      </c>
      <c r="V1540" s="7"/>
    </row>
    <row r="1541" spans="1:22" x14ac:dyDescent="0.25">
      <c r="A1541" s="7" t="s">
        <v>4585</v>
      </c>
      <c r="B1541" s="7" t="s">
        <v>4586</v>
      </c>
      <c r="C1541" s="7" t="s">
        <v>177</v>
      </c>
      <c r="D1541" s="7"/>
      <c r="E1541" s="7" t="s">
        <v>4564</v>
      </c>
      <c r="F1541" s="8">
        <v>4500</v>
      </c>
      <c r="G1541" s="8">
        <v>5175</v>
      </c>
      <c r="H1541" s="9">
        <f>IF(OR(F1541="",F1541=0),"",MAX(F1541,IF(ISNUMBER('Нормы и нормо-часы'!K1542),ROUNDUP('Нормы и нормо-часы'!K1542/(1-$F$3),0),0)))</f>
        <v>4500</v>
      </c>
      <c r="I1541" s="9">
        <f>IF(OR(G1541="",G1541=0),"",MAX(G1541,IF(ISNUMBER('Нормы и нормо-часы'!L1542),ROUNDUP('Нормы и нормо-часы'!L1542/(1-$F$3),0),0)))</f>
        <v>5175</v>
      </c>
      <c r="J1541" s="10">
        <f t="shared" si="402"/>
        <v>0</v>
      </c>
      <c r="K1541" s="10">
        <f t="shared" si="403"/>
        <v>0</v>
      </c>
      <c r="L1541" s="8">
        <v>2800</v>
      </c>
      <c r="M1541" s="8">
        <v>3220</v>
      </c>
      <c r="N1541" s="10">
        <f t="shared" si="404"/>
        <v>0.37777777777777777</v>
      </c>
      <c r="O1541" s="10">
        <f t="shared" si="405"/>
        <v>0.37777777777777777</v>
      </c>
      <c r="P1541" s="8">
        <f t="shared" si="406"/>
        <v>1700</v>
      </c>
      <c r="Q1541" s="8">
        <f t="shared" si="407"/>
        <v>1955</v>
      </c>
      <c r="R1541" s="8">
        <v>2391.9699999999998</v>
      </c>
      <c r="S1541" s="8">
        <v>3229.16</v>
      </c>
      <c r="T1541" s="11">
        <f t="shared" si="408"/>
        <v>0.71759111111111107</v>
      </c>
      <c r="U1541" s="7" t="s">
        <v>100</v>
      </c>
      <c r="V1541" s="7" t="s">
        <v>4587</v>
      </c>
    </row>
    <row r="1542" spans="1:22" x14ac:dyDescent="0.25">
      <c r="A1542" s="7" t="s">
        <v>4588</v>
      </c>
      <c r="B1542" s="7" t="s">
        <v>4589</v>
      </c>
      <c r="C1542" s="7" t="s">
        <v>177</v>
      </c>
      <c r="D1542" s="7"/>
      <c r="E1542" s="7" t="s">
        <v>41</v>
      </c>
      <c r="F1542" s="8">
        <v>12000</v>
      </c>
      <c r="G1542" s="8">
        <v>13800</v>
      </c>
      <c r="H1542" s="9">
        <f>IF(OR(F1542="",F1542=0),"",MAX(F1542,IF(ISNUMBER('Нормы и нормо-часы'!K1543),ROUNDUP('Нормы и нормо-часы'!K1543/(1-$F$3),0),0)))</f>
        <v>12000</v>
      </c>
      <c r="I1542" s="9">
        <f>IF(OR(G1542="",G1542=0),"",MAX(G1542,IF(ISNUMBER('Нормы и нормо-часы'!L1543),ROUNDUP('Нормы и нормо-часы'!L1543/(1-$F$3),0),0)))</f>
        <v>13800</v>
      </c>
      <c r="J1542" s="10">
        <f t="shared" si="402"/>
        <v>0</v>
      </c>
      <c r="K1542" s="10">
        <f t="shared" si="403"/>
        <v>0</v>
      </c>
      <c r="L1542" s="8">
        <v>7500</v>
      </c>
      <c r="M1542" s="8">
        <v>8625</v>
      </c>
      <c r="N1542" s="10">
        <f t="shared" si="404"/>
        <v>0.375</v>
      </c>
      <c r="O1542" s="10">
        <f t="shared" si="405"/>
        <v>0.375</v>
      </c>
      <c r="P1542" s="8">
        <f t="shared" si="406"/>
        <v>4500</v>
      </c>
      <c r="Q1542" s="8">
        <f t="shared" si="407"/>
        <v>5175</v>
      </c>
      <c r="R1542" s="8">
        <v>11440.33</v>
      </c>
      <c r="S1542" s="8">
        <v>15444.45</v>
      </c>
      <c r="T1542" s="11">
        <f t="shared" si="408"/>
        <v>1.2870375000000001</v>
      </c>
      <c r="U1542" s="7" t="s">
        <v>100</v>
      </c>
      <c r="V1542" s="7"/>
    </row>
    <row r="1543" spans="1:22" x14ac:dyDescent="0.25">
      <c r="A1543" s="7" t="s">
        <v>4590</v>
      </c>
      <c r="B1543" s="7" t="s">
        <v>4591</v>
      </c>
      <c r="C1543" s="7" t="s">
        <v>177</v>
      </c>
      <c r="D1543" s="7"/>
      <c r="E1543" s="7" t="s">
        <v>41</v>
      </c>
      <c r="F1543" s="8">
        <v>8000</v>
      </c>
      <c r="G1543" s="8">
        <v>9200</v>
      </c>
      <c r="H1543" s="9">
        <f>IF(OR(F1543="",F1543=0),"",MAX(F1543,IF(ISNUMBER('Нормы и нормо-часы'!K1544),ROUNDUP('Нормы и нормо-часы'!K1544/(1-$F$3),0),0)))</f>
        <v>8000</v>
      </c>
      <c r="I1543" s="9">
        <f>IF(OR(G1543="",G1543=0),"",MAX(G1543,IF(ISNUMBER('Нормы и нормо-часы'!L1544),ROUNDUP('Нормы и нормо-часы'!L1544/(1-$F$3),0),0)))</f>
        <v>9200</v>
      </c>
      <c r="J1543" s="10">
        <f t="shared" si="402"/>
        <v>0</v>
      </c>
      <c r="K1543" s="10">
        <f t="shared" si="403"/>
        <v>0</v>
      </c>
      <c r="L1543" s="8">
        <v>5000</v>
      </c>
      <c r="M1543" s="8">
        <v>5750</v>
      </c>
      <c r="N1543" s="10">
        <f t="shared" si="404"/>
        <v>0.375</v>
      </c>
      <c r="O1543" s="10">
        <f t="shared" si="405"/>
        <v>0.375</v>
      </c>
      <c r="P1543" s="8">
        <f t="shared" si="406"/>
        <v>3000</v>
      </c>
      <c r="Q1543" s="8">
        <f t="shared" si="407"/>
        <v>3450</v>
      </c>
      <c r="R1543" s="8">
        <v>12364.93</v>
      </c>
      <c r="S1543" s="8">
        <v>16692.66</v>
      </c>
      <c r="T1543" s="11">
        <f t="shared" si="408"/>
        <v>2.0865825</v>
      </c>
      <c r="U1543" s="7" t="s">
        <v>100</v>
      </c>
      <c r="V1543" s="7" t="s">
        <v>4592</v>
      </c>
    </row>
    <row r="1544" spans="1:22" x14ac:dyDescent="0.25">
      <c r="A1544" s="7" t="s">
        <v>4593</v>
      </c>
      <c r="B1544" s="7" t="s">
        <v>4594</v>
      </c>
      <c r="C1544" s="7" t="s">
        <v>54</v>
      </c>
      <c r="D1544" s="7"/>
      <c r="E1544" s="7" t="s">
        <v>4564</v>
      </c>
      <c r="F1544" s="8">
        <v>450</v>
      </c>
      <c r="G1544" s="8">
        <v>518</v>
      </c>
      <c r="H1544" s="9">
        <f>IF(OR(F1544="",F1544=0),"",MAX(F1544,IF(ISNUMBER('Нормы и нормо-часы'!K1545),ROUNDUP('Нормы и нормо-часы'!K1545/(1-$F$3),0),0)))</f>
        <v>450</v>
      </c>
      <c r="I1544" s="9">
        <f>IF(OR(G1544="",G1544=0),"",MAX(G1544,IF(ISNUMBER('Нормы и нормо-часы'!L1545),ROUNDUP('Нормы и нормо-часы'!L1545/(1-$F$3),0),0)))</f>
        <v>518</v>
      </c>
      <c r="J1544" s="10">
        <f t="shared" si="402"/>
        <v>0</v>
      </c>
      <c r="K1544" s="10">
        <f t="shared" si="403"/>
        <v>0</v>
      </c>
      <c r="L1544" s="8">
        <v>280</v>
      </c>
      <c r="M1544" s="8">
        <v>322</v>
      </c>
      <c r="N1544" s="10">
        <f t="shared" si="404"/>
        <v>0.37777777777777777</v>
      </c>
      <c r="O1544" s="10">
        <f t="shared" si="405"/>
        <v>0.3783783783783784</v>
      </c>
      <c r="P1544" s="8">
        <f t="shared" si="406"/>
        <v>170</v>
      </c>
      <c r="Q1544" s="8">
        <f t="shared" si="407"/>
        <v>196</v>
      </c>
      <c r="R1544" s="8">
        <v>796.13</v>
      </c>
      <c r="S1544" s="8">
        <v>1074.78</v>
      </c>
      <c r="T1544" s="11">
        <f t="shared" si="408"/>
        <v>2.3883999999999999</v>
      </c>
      <c r="U1544" s="7" t="s">
        <v>100</v>
      </c>
      <c r="V1544" s="7"/>
    </row>
    <row r="1545" spans="1:22" x14ac:dyDescent="0.25">
      <c r="A1545" s="7" t="s">
        <v>4595</v>
      </c>
      <c r="B1545" s="7" t="s">
        <v>4596</v>
      </c>
      <c r="C1545" s="7" t="s">
        <v>177</v>
      </c>
      <c r="D1545" s="7"/>
      <c r="E1545" s="7" t="s">
        <v>468</v>
      </c>
      <c r="F1545" s="8">
        <v>12000</v>
      </c>
      <c r="G1545" s="8">
        <v>13800</v>
      </c>
      <c r="H1545" s="9">
        <f>IF(OR(F1545="",F1545=0),"",MAX(F1545,IF(ISNUMBER('Нормы и нормо-часы'!K1546),ROUNDUP('Нормы и нормо-часы'!K1546/(1-$F$3),0),0)))</f>
        <v>12000</v>
      </c>
      <c r="I1545" s="9">
        <f>IF(OR(G1545="",G1545=0),"",MAX(G1545,IF(ISNUMBER('Нормы и нормо-часы'!L1546),ROUNDUP('Нормы и нормо-часы'!L1546/(1-$F$3),0),0)))</f>
        <v>13800</v>
      </c>
      <c r="J1545" s="10">
        <f t="shared" si="402"/>
        <v>0</v>
      </c>
      <c r="K1545" s="10">
        <f t="shared" si="403"/>
        <v>0</v>
      </c>
      <c r="L1545" s="8">
        <v>7500</v>
      </c>
      <c r="M1545" s="8">
        <v>8625</v>
      </c>
      <c r="N1545" s="10">
        <f t="shared" si="404"/>
        <v>0.375</v>
      </c>
      <c r="O1545" s="10">
        <f t="shared" si="405"/>
        <v>0.375</v>
      </c>
      <c r="P1545" s="8">
        <f t="shared" si="406"/>
        <v>4500</v>
      </c>
      <c r="Q1545" s="8">
        <f t="shared" si="407"/>
        <v>5175</v>
      </c>
      <c r="R1545" s="8">
        <v>11500.25</v>
      </c>
      <c r="S1545" s="8">
        <v>15525.34</v>
      </c>
      <c r="T1545" s="11">
        <f t="shared" si="408"/>
        <v>1.2937783333333333</v>
      </c>
      <c r="U1545" s="7" t="s">
        <v>4597</v>
      </c>
      <c r="V1545" s="7"/>
    </row>
    <row r="1546" spans="1:22" x14ac:dyDescent="0.25">
      <c r="A1546" s="7" t="s">
        <v>4598</v>
      </c>
      <c r="B1546" s="7" t="s">
        <v>4599</v>
      </c>
      <c r="C1546" s="7" t="s">
        <v>177</v>
      </c>
      <c r="D1546" s="7"/>
      <c r="E1546" s="7" t="s">
        <v>468</v>
      </c>
      <c r="F1546" s="8">
        <v>13500</v>
      </c>
      <c r="G1546" s="8">
        <v>15525</v>
      </c>
      <c r="H1546" s="9">
        <f>IF(OR(F1546="",F1546=0),"",MAX(F1546,IF(ISNUMBER('Нормы и нормо-часы'!K1547),ROUNDUP('Нормы и нормо-часы'!K1547/(1-$F$3),0),0)))</f>
        <v>13500</v>
      </c>
      <c r="I1546" s="9">
        <f>IF(OR(G1546="",G1546=0),"",MAX(G1546,IF(ISNUMBER('Нормы и нормо-часы'!L1547),ROUNDUP('Нормы и нормо-часы'!L1547/(1-$F$3),0),0)))</f>
        <v>15525</v>
      </c>
      <c r="J1546" s="10">
        <f t="shared" si="402"/>
        <v>0</v>
      </c>
      <c r="K1546" s="10">
        <f t="shared" si="403"/>
        <v>0</v>
      </c>
      <c r="L1546" s="8">
        <v>8500</v>
      </c>
      <c r="M1546" s="8">
        <v>9775</v>
      </c>
      <c r="N1546" s="10">
        <f t="shared" si="404"/>
        <v>0.37037037037037035</v>
      </c>
      <c r="O1546" s="10">
        <f t="shared" si="405"/>
        <v>0.37037037037037035</v>
      </c>
      <c r="P1546" s="8">
        <f t="shared" si="406"/>
        <v>5000</v>
      </c>
      <c r="Q1546" s="8">
        <f t="shared" si="407"/>
        <v>5750</v>
      </c>
      <c r="R1546" s="8">
        <v>11747.58</v>
      </c>
      <c r="S1546" s="8">
        <v>15859.23</v>
      </c>
      <c r="T1546" s="11">
        <f t="shared" si="408"/>
        <v>1.1747577777777778</v>
      </c>
      <c r="U1546" s="7" t="s">
        <v>4600</v>
      </c>
      <c r="V1546" s="7"/>
    </row>
    <row r="1547" spans="1:22" x14ac:dyDescent="0.25">
      <c r="A1547" s="7" t="s">
        <v>4601</v>
      </c>
      <c r="B1547" s="7" t="s">
        <v>4602</v>
      </c>
      <c r="C1547" s="7" t="s">
        <v>177</v>
      </c>
      <c r="D1547" s="7"/>
      <c r="E1547" s="7" t="s">
        <v>468</v>
      </c>
      <c r="F1547" s="8">
        <v>16000</v>
      </c>
      <c r="G1547" s="8">
        <v>18400</v>
      </c>
      <c r="H1547" s="9">
        <f>IF(OR(F1547="",F1547=0),"",MAX(F1547,IF(ISNUMBER('Нормы и нормо-часы'!K1548),ROUNDUP('Нормы и нормо-часы'!K1548/(1-$F$3),0),0)))</f>
        <v>16000</v>
      </c>
      <c r="I1547" s="9">
        <f>IF(OR(G1547="",G1547=0),"",MAX(G1547,IF(ISNUMBER('Нормы и нормо-часы'!L1548),ROUNDUP('Нормы и нормо-часы'!L1548/(1-$F$3),0),0)))</f>
        <v>18400</v>
      </c>
      <c r="J1547" s="10">
        <f t="shared" si="402"/>
        <v>0</v>
      </c>
      <c r="K1547" s="10">
        <f t="shared" si="403"/>
        <v>0</v>
      </c>
      <c r="L1547" s="8">
        <v>10000</v>
      </c>
      <c r="M1547" s="8">
        <v>11500</v>
      </c>
      <c r="N1547" s="10">
        <f t="shared" si="404"/>
        <v>0.375</v>
      </c>
      <c r="O1547" s="10">
        <f t="shared" si="405"/>
        <v>0.375</v>
      </c>
      <c r="P1547" s="8">
        <f t="shared" si="406"/>
        <v>6000</v>
      </c>
      <c r="Q1547" s="8">
        <f t="shared" si="407"/>
        <v>6900</v>
      </c>
      <c r="R1547" s="8">
        <v>14650.33</v>
      </c>
      <c r="S1547" s="8">
        <v>19777.95</v>
      </c>
      <c r="T1547" s="11">
        <f t="shared" si="408"/>
        <v>1.236121875</v>
      </c>
      <c r="U1547" s="7" t="s">
        <v>4600</v>
      </c>
      <c r="V1547" s="7"/>
    </row>
    <row r="1548" spans="1:22" x14ac:dyDescent="0.25">
      <c r="A1548" s="7" t="s">
        <v>4603</v>
      </c>
      <c r="B1548" s="7" t="s">
        <v>4604</v>
      </c>
      <c r="C1548" s="7" t="s">
        <v>177</v>
      </c>
      <c r="D1548" s="7"/>
      <c r="E1548" s="7" t="s">
        <v>468</v>
      </c>
      <c r="F1548" s="8">
        <v>18000</v>
      </c>
      <c r="G1548" s="8">
        <v>20700</v>
      </c>
      <c r="H1548" s="9">
        <f>IF(OR(F1548="",F1548=0),"",MAX(F1548,IF(ISNUMBER('Нормы и нормо-часы'!K1549),ROUNDUP('Нормы и нормо-часы'!K1549/(1-$F$3),0),0)))</f>
        <v>18000</v>
      </c>
      <c r="I1548" s="9">
        <f>IF(OR(G1548="",G1548=0),"",MAX(G1548,IF(ISNUMBER('Нормы и нормо-часы'!L1549),ROUNDUP('Нормы и нормо-часы'!L1549/(1-$F$3),0),0)))</f>
        <v>20700</v>
      </c>
      <c r="J1548" s="10">
        <f t="shared" si="402"/>
        <v>0</v>
      </c>
      <c r="K1548" s="10">
        <f t="shared" si="403"/>
        <v>0</v>
      </c>
      <c r="L1548" s="8">
        <v>11500</v>
      </c>
      <c r="M1548" s="8">
        <v>13225</v>
      </c>
      <c r="N1548" s="10">
        <f t="shared" si="404"/>
        <v>0.3611111111111111</v>
      </c>
      <c r="O1548" s="10">
        <f t="shared" si="405"/>
        <v>0.3611111111111111</v>
      </c>
      <c r="P1548" s="8">
        <f t="shared" si="406"/>
        <v>6500</v>
      </c>
      <c r="Q1548" s="8">
        <f t="shared" si="407"/>
        <v>7475</v>
      </c>
      <c r="R1548" s="8">
        <v>15210.83</v>
      </c>
      <c r="S1548" s="8">
        <v>20534.62</v>
      </c>
      <c r="T1548" s="11">
        <f t="shared" si="408"/>
        <v>1.1408122222222221</v>
      </c>
      <c r="U1548" s="7" t="s">
        <v>4600</v>
      </c>
      <c r="V1548" s="7"/>
    </row>
    <row r="1549" spans="1:22" x14ac:dyDescent="0.25">
      <c r="A1549" s="7" t="s">
        <v>4605</v>
      </c>
      <c r="B1549" s="7" t="s">
        <v>4606</v>
      </c>
      <c r="C1549" s="7" t="s">
        <v>28</v>
      </c>
      <c r="D1549" s="7"/>
      <c r="E1549" s="7" t="s">
        <v>4564</v>
      </c>
      <c r="F1549" s="8">
        <v>7000</v>
      </c>
      <c r="G1549" s="8">
        <v>8050</v>
      </c>
      <c r="H1549" s="9">
        <f>IF(OR(F1549="",F1549=0),"",MAX(F1549,IF(ISNUMBER('Нормы и нормо-часы'!K1550),ROUNDUP('Нормы и нормо-часы'!K1550/(1-$F$3),0),0)))</f>
        <v>7934</v>
      </c>
      <c r="I1549" s="9">
        <f>IF(OR(G1549="",G1549=0),"",MAX(G1549,IF(ISNUMBER('Нормы и нормо-часы'!L1550),ROUNDUP('Нормы и нормо-часы'!L1550/(1-$F$3),0),0)))</f>
        <v>9520</v>
      </c>
      <c r="J1549" s="10">
        <f t="shared" si="402"/>
        <v>0.13342857142857145</v>
      </c>
      <c r="K1549" s="10">
        <f t="shared" si="403"/>
        <v>0.18260869565217397</v>
      </c>
      <c r="L1549" s="8">
        <v>4300</v>
      </c>
      <c r="M1549" s="8">
        <v>4945</v>
      </c>
      <c r="N1549" s="10">
        <f t="shared" si="404"/>
        <v>0.45802873708091757</v>
      </c>
      <c r="O1549" s="10">
        <f t="shared" si="405"/>
        <v>0.48056722689075632</v>
      </c>
      <c r="P1549" s="8">
        <f t="shared" si="406"/>
        <v>3634</v>
      </c>
      <c r="Q1549" s="8">
        <f t="shared" si="407"/>
        <v>4575</v>
      </c>
      <c r="R1549" s="8">
        <v>5238.8599999999997</v>
      </c>
      <c r="S1549" s="8">
        <v>7072.46</v>
      </c>
      <c r="T1549" s="11">
        <f t="shared" si="408"/>
        <v>1.0103514285714286</v>
      </c>
      <c r="U1549" s="7" t="s">
        <v>100</v>
      </c>
      <c r="V1549" s="7" t="s">
        <v>4607</v>
      </c>
    </row>
    <row r="1550" spans="1:22" x14ac:dyDescent="0.25">
      <c r="A1550" s="7" t="s">
        <v>4608</v>
      </c>
      <c r="B1550" s="7" t="s">
        <v>4609</v>
      </c>
      <c r="C1550" s="7" t="s">
        <v>28</v>
      </c>
      <c r="D1550" s="7"/>
      <c r="E1550" s="7" t="s">
        <v>4564</v>
      </c>
      <c r="F1550" s="8">
        <v>5500</v>
      </c>
      <c r="G1550" s="8">
        <v>6325</v>
      </c>
      <c r="H1550" s="9">
        <f>IF(OR(F1550="",F1550=0),"",MAX(F1550,IF(ISNUMBER('Нормы и нормо-часы'!K1551),ROUNDUP('Нормы и нормо-часы'!K1551/(1-$F$3),0),0)))</f>
        <v>6234</v>
      </c>
      <c r="I1550" s="9">
        <f>IF(OR(G1550="",G1550=0),"",MAX(G1550,IF(ISNUMBER('Нормы и нормо-часы'!L1551),ROUNDUP('Нормы и нормо-часы'!L1551/(1-$F$3),0),0)))</f>
        <v>7480</v>
      </c>
      <c r="J1550" s="10">
        <f t="shared" si="402"/>
        <v>0.13345454545454549</v>
      </c>
      <c r="K1550" s="10">
        <f t="shared" si="403"/>
        <v>0.18260869565217397</v>
      </c>
      <c r="L1550" s="8">
        <v>3400</v>
      </c>
      <c r="M1550" s="8">
        <v>3910</v>
      </c>
      <c r="N1550" s="10">
        <f t="shared" si="404"/>
        <v>0.45460378569136989</v>
      </c>
      <c r="O1550" s="10">
        <f t="shared" si="405"/>
        <v>0.47727272727272729</v>
      </c>
      <c r="P1550" s="8">
        <f t="shared" si="406"/>
        <v>2834</v>
      </c>
      <c r="Q1550" s="8">
        <f t="shared" si="407"/>
        <v>3570</v>
      </c>
      <c r="R1550" s="8">
        <v>4370.43</v>
      </c>
      <c r="S1550" s="8">
        <v>5900.08</v>
      </c>
      <c r="T1550" s="11">
        <f t="shared" si="408"/>
        <v>1.0727418181818182</v>
      </c>
      <c r="U1550" s="7" t="s">
        <v>100</v>
      </c>
      <c r="V1550" s="7"/>
    </row>
    <row r="1551" spans="1:22" x14ac:dyDescent="0.25">
      <c r="A1551" s="7" t="s">
        <v>4610</v>
      </c>
      <c r="B1551" s="7" t="s">
        <v>4611</v>
      </c>
      <c r="C1551" s="7" t="s">
        <v>28</v>
      </c>
      <c r="D1551" s="7"/>
      <c r="E1551" s="7" t="s">
        <v>4564</v>
      </c>
      <c r="F1551" s="8">
        <v>9500</v>
      </c>
      <c r="G1551" s="8">
        <v>10925</v>
      </c>
      <c r="H1551" s="9">
        <f>IF(OR(F1551="",F1551=0),"",MAX(F1551,IF(ISNUMBER('Нормы и нормо-часы'!K1552),ROUNDUP('Нормы и нормо-часы'!K1552/(1-$F$3),0),0)))</f>
        <v>10767</v>
      </c>
      <c r="I1551" s="9">
        <f>IF(OR(G1551="",G1551=0),"",MAX(G1551,IF(ISNUMBER('Нормы и нормо-часы'!L1552),ROUNDUP('Нормы и нормо-часы'!L1552/(1-$F$3),0),0)))</f>
        <v>12920</v>
      </c>
      <c r="J1551" s="10">
        <f t="shared" si="402"/>
        <v>0.13336842105263158</v>
      </c>
      <c r="K1551" s="10">
        <f t="shared" si="403"/>
        <v>0.18260869565217397</v>
      </c>
      <c r="L1551" s="8">
        <v>5900</v>
      </c>
      <c r="M1551" s="8">
        <v>6785</v>
      </c>
      <c r="N1551" s="10">
        <f t="shared" si="404"/>
        <v>0.45202934893656543</v>
      </c>
      <c r="O1551" s="10">
        <f t="shared" si="405"/>
        <v>0.47484520123839008</v>
      </c>
      <c r="P1551" s="8">
        <f t="shared" si="406"/>
        <v>4867</v>
      </c>
      <c r="Q1551" s="8">
        <f t="shared" si="407"/>
        <v>6135</v>
      </c>
      <c r="R1551" s="8">
        <v>5995.62</v>
      </c>
      <c r="S1551" s="8">
        <v>8094.09</v>
      </c>
      <c r="T1551" s="11">
        <f t="shared" si="408"/>
        <v>0.85200947368421054</v>
      </c>
      <c r="U1551" s="7" t="s">
        <v>100</v>
      </c>
      <c r="V1551" s="7"/>
    </row>
    <row r="1552" spans="1:22" x14ac:dyDescent="0.25">
      <c r="A1552" s="7" t="s">
        <v>4612</v>
      </c>
      <c r="B1552" s="7" t="s">
        <v>4613</v>
      </c>
      <c r="C1552" s="7" t="s">
        <v>28</v>
      </c>
      <c r="D1552" s="7"/>
      <c r="E1552" s="7" t="s">
        <v>4564</v>
      </c>
      <c r="F1552" s="8">
        <v>9000</v>
      </c>
      <c r="G1552" s="8">
        <v>10350</v>
      </c>
      <c r="H1552" s="9">
        <f>IF(OR(F1552="",F1552=0),"",MAX(F1552,IF(ISNUMBER('Нормы и нормо-часы'!K1553),ROUNDUP('Нормы и нормо-часы'!K1553/(1-$F$3),0),0)))</f>
        <v>10200</v>
      </c>
      <c r="I1552" s="9">
        <f>IF(OR(G1552="",G1552=0),"",MAX(G1552,IF(ISNUMBER('Нормы и нормо-часы'!L1553),ROUNDUP('Нормы и нормо-часы'!L1553/(1-$F$3),0),0)))</f>
        <v>12240</v>
      </c>
      <c r="J1552" s="10">
        <f t="shared" si="402"/>
        <v>0.1333333333333333</v>
      </c>
      <c r="K1552" s="10">
        <f t="shared" si="403"/>
        <v>0.18260869565217397</v>
      </c>
      <c r="L1552" s="8">
        <v>5600</v>
      </c>
      <c r="M1552" s="8">
        <v>6440</v>
      </c>
      <c r="N1552" s="10">
        <f t="shared" si="404"/>
        <v>0.45098039215686275</v>
      </c>
      <c r="O1552" s="10">
        <f t="shared" si="405"/>
        <v>0.47385620915032678</v>
      </c>
      <c r="P1552" s="8">
        <f t="shared" si="406"/>
        <v>4600</v>
      </c>
      <c r="Q1552" s="8">
        <f t="shared" si="407"/>
        <v>5800</v>
      </c>
      <c r="R1552" s="8">
        <v>6143.68</v>
      </c>
      <c r="S1552" s="8">
        <v>8293.9699999999993</v>
      </c>
      <c r="T1552" s="11">
        <f t="shared" si="408"/>
        <v>0.92155222222222211</v>
      </c>
      <c r="U1552" s="7" t="s">
        <v>100</v>
      </c>
      <c r="V1552" s="7"/>
    </row>
    <row r="1553" spans="1:22" x14ac:dyDescent="0.25">
      <c r="A1553" s="7" t="s">
        <v>4614</v>
      </c>
      <c r="B1553" s="7" t="s">
        <v>4615</v>
      </c>
      <c r="C1553" s="7" t="s">
        <v>28</v>
      </c>
      <c r="D1553" s="7"/>
      <c r="E1553" s="7" t="s">
        <v>4564</v>
      </c>
      <c r="F1553" s="8">
        <v>12000</v>
      </c>
      <c r="G1553" s="8">
        <v>13800</v>
      </c>
      <c r="H1553" s="9">
        <f>IF(OR(F1553="",F1553=0),"",MAX(F1553,IF(ISNUMBER('Нормы и нормо-часы'!K1554),ROUNDUP('Нормы и нормо-часы'!K1554/(1-$F$3),0),0)))</f>
        <v>13600</v>
      </c>
      <c r="I1553" s="9">
        <f>IF(OR(G1553="",G1553=0),"",MAX(G1553,IF(ISNUMBER('Нормы и нормо-часы'!L1554),ROUNDUP('Нормы и нормо-часы'!L1554/(1-$F$3),0),0)))</f>
        <v>16320</v>
      </c>
      <c r="J1553" s="10">
        <f t="shared" si="402"/>
        <v>0.1333333333333333</v>
      </c>
      <c r="K1553" s="10">
        <f t="shared" si="403"/>
        <v>0.18260869565217397</v>
      </c>
      <c r="L1553" s="8">
        <v>7400</v>
      </c>
      <c r="M1553" s="8">
        <v>8510</v>
      </c>
      <c r="N1553" s="10">
        <f t="shared" si="404"/>
        <v>0.45588235294117646</v>
      </c>
      <c r="O1553" s="10">
        <f t="shared" si="405"/>
        <v>0.47855392156862747</v>
      </c>
      <c r="P1553" s="8">
        <f t="shared" si="406"/>
        <v>6200</v>
      </c>
      <c r="Q1553" s="8">
        <f t="shared" si="407"/>
        <v>7810</v>
      </c>
      <c r="R1553" s="8">
        <v>8152.68</v>
      </c>
      <c r="S1553" s="8">
        <v>11006.12</v>
      </c>
      <c r="T1553" s="11">
        <f t="shared" si="408"/>
        <v>0.91717666666666675</v>
      </c>
      <c r="U1553" s="7" t="s">
        <v>100</v>
      </c>
      <c r="V1553" s="7"/>
    </row>
    <row r="1554" spans="1:22" x14ac:dyDescent="0.25">
      <c r="A1554" s="7" t="s">
        <v>4616</v>
      </c>
      <c r="B1554" s="7" t="s">
        <v>4617</v>
      </c>
      <c r="C1554" s="7" t="s">
        <v>28</v>
      </c>
      <c r="D1554" s="7"/>
      <c r="E1554" s="7" t="s">
        <v>4564</v>
      </c>
      <c r="F1554" s="8">
        <v>7000</v>
      </c>
      <c r="G1554" s="8">
        <v>8050</v>
      </c>
      <c r="H1554" s="9">
        <f>IF(OR(F1554="",F1554=0),"",MAX(F1554,IF(ISNUMBER('Нормы и нормо-часы'!K1555),ROUNDUP('Нормы и нормо-часы'!K1555/(1-$F$3),0),0)))</f>
        <v>7934</v>
      </c>
      <c r="I1554" s="9">
        <f>IF(OR(G1554="",G1554=0),"",MAX(G1554,IF(ISNUMBER('Нормы и нормо-часы'!L1555),ROUNDUP('Нормы и нормо-часы'!L1555/(1-$F$3),0),0)))</f>
        <v>9520</v>
      </c>
      <c r="J1554" s="10">
        <f t="shared" si="402"/>
        <v>0.13342857142857145</v>
      </c>
      <c r="K1554" s="10">
        <f t="shared" si="403"/>
        <v>0.18260869565217397</v>
      </c>
      <c r="L1554" s="8">
        <v>4300</v>
      </c>
      <c r="M1554" s="8">
        <v>4945</v>
      </c>
      <c r="N1554" s="10">
        <f t="shared" si="404"/>
        <v>0.45802873708091757</v>
      </c>
      <c r="O1554" s="10">
        <f t="shared" si="405"/>
        <v>0.48056722689075632</v>
      </c>
      <c r="P1554" s="8">
        <f t="shared" si="406"/>
        <v>3634</v>
      </c>
      <c r="Q1554" s="8">
        <f t="shared" si="407"/>
        <v>4575</v>
      </c>
      <c r="R1554" s="8">
        <v>5544.63</v>
      </c>
      <c r="S1554" s="8">
        <v>7485.25</v>
      </c>
      <c r="T1554" s="11">
        <f t="shared" si="408"/>
        <v>1.0693214285714285</v>
      </c>
      <c r="U1554" s="7" t="s">
        <v>100</v>
      </c>
      <c r="V1554" s="7"/>
    </row>
    <row r="1555" spans="1:22" x14ac:dyDescent="0.25">
      <c r="A1555" s="7" t="s">
        <v>4618</v>
      </c>
      <c r="B1555" s="7" t="s">
        <v>4619</v>
      </c>
      <c r="C1555" s="7" t="s">
        <v>28</v>
      </c>
      <c r="D1555" s="7"/>
      <c r="E1555" s="7" t="s">
        <v>4564</v>
      </c>
      <c r="F1555" s="8">
        <v>8000</v>
      </c>
      <c r="G1555" s="8">
        <v>9200</v>
      </c>
      <c r="H1555" s="9">
        <f>IF(OR(F1555="",F1555=0),"",MAX(F1555,IF(ISNUMBER('Нормы и нормо-часы'!K1556),ROUNDUP('Нормы и нормо-часы'!K1556/(1-$F$3),0),0)))</f>
        <v>9067</v>
      </c>
      <c r="I1555" s="9">
        <f>IF(OR(G1555="",G1555=0),"",MAX(G1555,IF(ISNUMBER('Нормы и нормо-часы'!L1556),ROUNDUP('Нормы и нормо-часы'!L1556/(1-$F$3),0),0)))</f>
        <v>10880</v>
      </c>
      <c r="J1555" s="10">
        <f t="shared" si="402"/>
        <v>0.13337500000000002</v>
      </c>
      <c r="K1555" s="10">
        <f t="shared" si="403"/>
        <v>0.18260869565217397</v>
      </c>
      <c r="L1555" s="8">
        <v>5000</v>
      </c>
      <c r="M1555" s="8">
        <v>5750</v>
      </c>
      <c r="N1555" s="10">
        <f t="shared" si="404"/>
        <v>0.44854968567332082</v>
      </c>
      <c r="O1555" s="10">
        <f t="shared" si="405"/>
        <v>0.47150735294117646</v>
      </c>
      <c r="P1555" s="8">
        <f t="shared" si="406"/>
        <v>4067</v>
      </c>
      <c r="Q1555" s="8">
        <f t="shared" si="407"/>
        <v>5130</v>
      </c>
      <c r="R1555" s="8">
        <v>4600.43</v>
      </c>
      <c r="S1555" s="8">
        <v>6210.58</v>
      </c>
      <c r="T1555" s="11">
        <f t="shared" si="408"/>
        <v>0.77632250000000003</v>
      </c>
      <c r="U1555" s="7" t="s">
        <v>100</v>
      </c>
      <c r="V1555" s="7"/>
    </row>
    <row r="1556" spans="1:22" x14ac:dyDescent="0.25">
      <c r="A1556" s="7" t="s">
        <v>4620</v>
      </c>
      <c r="B1556" s="7" t="s">
        <v>4621</v>
      </c>
      <c r="C1556" s="7" t="s">
        <v>28</v>
      </c>
      <c r="D1556" s="7"/>
      <c r="E1556" s="7" t="s">
        <v>4564</v>
      </c>
      <c r="F1556" s="8">
        <v>11000</v>
      </c>
      <c r="G1556" s="8">
        <v>12650</v>
      </c>
      <c r="H1556" s="9">
        <f>IF(OR(F1556="",F1556=0),"",MAX(F1556,IF(ISNUMBER('Нормы и нормо-часы'!K1557),ROUNDUP('Нормы и нормо-часы'!K1557/(1-$F$3),0),0)))</f>
        <v>12467</v>
      </c>
      <c r="I1556" s="9">
        <f>IF(OR(G1556="",G1556=0),"",MAX(G1556,IF(ISNUMBER('Нормы и нормо-часы'!L1557),ROUNDUP('Нормы и нормо-часы'!L1557/(1-$F$3),0),0)))</f>
        <v>14960</v>
      </c>
      <c r="J1556" s="10">
        <f t="shared" si="402"/>
        <v>0.13336363636363635</v>
      </c>
      <c r="K1556" s="10">
        <f t="shared" si="403"/>
        <v>0.18260869565217397</v>
      </c>
      <c r="L1556" s="8">
        <v>6800</v>
      </c>
      <c r="M1556" s="8">
        <v>7820</v>
      </c>
      <c r="N1556" s="10">
        <f t="shared" si="404"/>
        <v>0.45456003850164434</v>
      </c>
      <c r="O1556" s="10">
        <f t="shared" si="405"/>
        <v>0.47727272727272729</v>
      </c>
      <c r="P1556" s="8">
        <f t="shared" si="406"/>
        <v>5667</v>
      </c>
      <c r="Q1556" s="8">
        <f t="shared" si="407"/>
        <v>7140</v>
      </c>
      <c r="R1556" s="8">
        <v>8037.94</v>
      </c>
      <c r="S1556" s="8">
        <v>10851.22</v>
      </c>
      <c r="T1556" s="11">
        <f t="shared" si="408"/>
        <v>0.98647454545454538</v>
      </c>
      <c r="U1556" s="7" t="s">
        <v>100</v>
      </c>
      <c r="V1556" s="7"/>
    </row>
    <row r="1557" spans="1:22" x14ac:dyDescent="0.25">
      <c r="A1557" s="7" t="s">
        <v>4622</v>
      </c>
      <c r="B1557" s="7" t="s">
        <v>4623</v>
      </c>
      <c r="C1557" s="7" t="s">
        <v>28</v>
      </c>
      <c r="D1557" s="7"/>
      <c r="E1557" s="7" t="s">
        <v>468</v>
      </c>
      <c r="F1557" s="8">
        <v>22000</v>
      </c>
      <c r="G1557" s="8">
        <v>25300</v>
      </c>
      <c r="H1557" s="9">
        <f>IF(OR(F1557="",F1557=0),"",MAX(F1557,IF(ISNUMBER('Нормы и нормо-часы'!K1558),ROUNDUP('Нормы и нормо-часы'!K1558/(1-$F$3),0),0)))</f>
        <v>31734</v>
      </c>
      <c r="I1557" s="9">
        <f>IF(OR(G1557="",G1557=0),"",MAX(G1557,IF(ISNUMBER('Нормы и нормо-часы'!L1558),ROUNDUP('Нормы и нормо-часы'!L1558/(1-$F$3),0),0)))</f>
        <v>38080</v>
      </c>
      <c r="J1557" s="10">
        <f t="shared" si="402"/>
        <v>0.44245454545454543</v>
      </c>
      <c r="K1557" s="10">
        <f t="shared" si="403"/>
        <v>0.50513833992094859</v>
      </c>
      <c r="L1557" s="8">
        <v>14000</v>
      </c>
      <c r="M1557" s="8">
        <v>16100</v>
      </c>
      <c r="N1557" s="10">
        <f t="shared" si="404"/>
        <v>0.55883279763030191</v>
      </c>
      <c r="O1557" s="10">
        <f t="shared" si="405"/>
        <v>0.57720588235294112</v>
      </c>
      <c r="P1557" s="8">
        <f t="shared" si="406"/>
        <v>17734</v>
      </c>
      <c r="Q1557" s="8">
        <f t="shared" si="407"/>
        <v>21980</v>
      </c>
      <c r="R1557" s="8">
        <v>37096.800000000003</v>
      </c>
      <c r="S1557" s="8">
        <v>50080.68</v>
      </c>
      <c r="T1557" s="11">
        <f t="shared" si="408"/>
        <v>2.2763945454545453</v>
      </c>
      <c r="U1557" s="7" t="s">
        <v>100</v>
      </c>
      <c r="V1557" s="7" t="s">
        <v>4624</v>
      </c>
    </row>
    <row r="1558" spans="1:22" x14ac:dyDescent="0.25">
      <c r="A1558" s="7" t="s">
        <v>4625</v>
      </c>
      <c r="B1558" s="7" t="s">
        <v>4626</v>
      </c>
      <c r="C1558" s="7" t="s">
        <v>28</v>
      </c>
      <c r="D1558" s="7"/>
      <c r="E1558" s="7" t="s">
        <v>468</v>
      </c>
      <c r="F1558" s="8">
        <v>12000</v>
      </c>
      <c r="G1558" s="8">
        <v>13800</v>
      </c>
      <c r="H1558" s="9">
        <f>IF(OR(F1558="",F1558=0),"",MAX(F1558,IF(ISNUMBER('Нормы и нормо-часы'!K1559),ROUNDUP('Нормы и нормо-часы'!K1559/(1-$F$3),0),0)))</f>
        <v>15867</v>
      </c>
      <c r="I1558" s="9">
        <f>IF(OR(G1558="",G1558=0),"",MAX(G1558,IF(ISNUMBER('Нормы и нормо-часы'!L1559),ROUNDUP('Нормы и нормо-часы'!L1559/(1-$F$3),0),0)))</f>
        <v>19040</v>
      </c>
      <c r="J1558" s="10">
        <f t="shared" si="402"/>
        <v>0.32224999999999993</v>
      </c>
      <c r="K1558" s="10">
        <f t="shared" si="403"/>
        <v>0.37971014492753619</v>
      </c>
      <c r="L1558" s="8">
        <v>7500</v>
      </c>
      <c r="M1558" s="8">
        <v>8625</v>
      </c>
      <c r="N1558" s="10">
        <f t="shared" si="404"/>
        <v>0.52732085460389488</v>
      </c>
      <c r="O1558" s="10">
        <f t="shared" si="405"/>
        <v>0.54700630252100846</v>
      </c>
      <c r="P1558" s="8">
        <f t="shared" si="406"/>
        <v>8367</v>
      </c>
      <c r="Q1558" s="8">
        <f t="shared" si="407"/>
        <v>10415</v>
      </c>
      <c r="R1558" s="8">
        <v>212.29</v>
      </c>
      <c r="S1558" s="8">
        <v>286.58999999999997</v>
      </c>
      <c r="T1558" s="11">
        <f t="shared" si="408"/>
        <v>2.3882499999999997E-2</v>
      </c>
      <c r="U1558" s="7" t="s">
        <v>100</v>
      </c>
      <c r="V1558" s="7" t="s">
        <v>4627</v>
      </c>
    </row>
    <row r="1559" spans="1:22" x14ac:dyDescent="0.25">
      <c r="A1559" s="7" t="s">
        <v>4628</v>
      </c>
      <c r="B1559" s="7" t="s">
        <v>4629</v>
      </c>
      <c r="C1559" s="7" t="s">
        <v>177</v>
      </c>
      <c r="D1559" s="7"/>
      <c r="E1559" s="7" t="s">
        <v>4564</v>
      </c>
      <c r="F1559" s="8">
        <v>2500</v>
      </c>
      <c r="G1559" s="8">
        <v>2875</v>
      </c>
      <c r="H1559" s="9">
        <f>IF(OR(F1559="",F1559=0),"",MAX(F1559,IF(ISNUMBER('Нормы и нормо-часы'!K1560),ROUNDUP('Нормы и нормо-часы'!K1560/(1-$F$3),0),0)))</f>
        <v>2500</v>
      </c>
      <c r="I1559" s="9">
        <f>IF(OR(G1559="",G1559=0),"",MAX(G1559,IF(ISNUMBER('Нормы и нормо-часы'!L1560),ROUNDUP('Нормы и нормо-часы'!L1560/(1-$F$3),0),0)))</f>
        <v>2875</v>
      </c>
      <c r="J1559" s="10">
        <f t="shared" si="402"/>
        <v>0</v>
      </c>
      <c r="K1559" s="10">
        <f t="shared" si="403"/>
        <v>0</v>
      </c>
      <c r="L1559" s="8">
        <v>1600</v>
      </c>
      <c r="M1559" s="8">
        <v>1840</v>
      </c>
      <c r="N1559" s="10">
        <f t="shared" si="404"/>
        <v>0.36</v>
      </c>
      <c r="O1559" s="10">
        <f t="shared" si="405"/>
        <v>0.36</v>
      </c>
      <c r="P1559" s="8">
        <f t="shared" si="406"/>
        <v>900</v>
      </c>
      <c r="Q1559" s="8">
        <f t="shared" si="407"/>
        <v>1035</v>
      </c>
      <c r="R1559" s="8">
        <v>3949.59</v>
      </c>
      <c r="S1559" s="8">
        <v>5331.95</v>
      </c>
      <c r="T1559" s="11">
        <f t="shared" si="408"/>
        <v>2.1327799999999999</v>
      </c>
      <c r="U1559" s="7" t="s">
        <v>4630</v>
      </c>
      <c r="V1559" s="7" t="s">
        <v>4631</v>
      </c>
    </row>
    <row r="1560" spans="1:22" x14ac:dyDescent="0.25">
      <c r="A1560" s="7" t="s">
        <v>4632</v>
      </c>
      <c r="B1560" s="7" t="s">
        <v>4633</v>
      </c>
      <c r="C1560" s="7" t="s">
        <v>177</v>
      </c>
      <c r="D1560" s="7"/>
      <c r="E1560" s="7" t="s">
        <v>4564</v>
      </c>
      <c r="F1560" s="8">
        <v>4000</v>
      </c>
      <c r="G1560" s="8">
        <v>4600</v>
      </c>
      <c r="H1560" s="9">
        <f>IF(OR(F1560="",F1560=0),"",MAX(F1560,IF(ISNUMBER('Нормы и нормо-часы'!K1561),ROUNDUP('Нормы и нормо-часы'!K1561/(1-$F$3),0),0)))</f>
        <v>4000</v>
      </c>
      <c r="I1560" s="9">
        <f>IF(OR(G1560="",G1560=0),"",MAX(G1560,IF(ISNUMBER('Нормы и нормо-часы'!L1561),ROUNDUP('Нормы и нормо-часы'!L1561/(1-$F$3),0),0)))</f>
        <v>4600</v>
      </c>
      <c r="J1560" s="10">
        <f t="shared" si="402"/>
        <v>0</v>
      </c>
      <c r="K1560" s="10">
        <f t="shared" si="403"/>
        <v>0</v>
      </c>
      <c r="L1560" s="8">
        <v>2500</v>
      </c>
      <c r="M1560" s="8">
        <v>2875</v>
      </c>
      <c r="N1560" s="10">
        <f t="shared" si="404"/>
        <v>0.375</v>
      </c>
      <c r="O1560" s="10">
        <f t="shared" si="405"/>
        <v>0.375</v>
      </c>
      <c r="P1560" s="8">
        <f t="shared" si="406"/>
        <v>1500</v>
      </c>
      <c r="Q1560" s="8">
        <f t="shared" si="407"/>
        <v>1725</v>
      </c>
      <c r="R1560" s="8">
        <v>4502.2</v>
      </c>
      <c r="S1560" s="8">
        <v>6077.97</v>
      </c>
      <c r="T1560" s="11">
        <f t="shared" si="408"/>
        <v>1.5194925000000001</v>
      </c>
      <c r="U1560" s="7" t="s">
        <v>100</v>
      </c>
      <c r="V1560" s="7"/>
    </row>
    <row r="1561" spans="1:22" x14ac:dyDescent="0.25">
      <c r="A1561" s="7" t="s">
        <v>4634</v>
      </c>
      <c r="B1561" s="7" t="s">
        <v>4635</v>
      </c>
      <c r="C1561" s="7" t="s">
        <v>177</v>
      </c>
      <c r="D1561" s="7"/>
      <c r="E1561" s="7" t="s">
        <v>355</v>
      </c>
      <c r="F1561" s="8">
        <v>9500</v>
      </c>
      <c r="G1561" s="8">
        <v>10925</v>
      </c>
      <c r="H1561" s="9">
        <f>IF(OR(F1561="",F1561=0),"",MAX(F1561,IF(ISNUMBER('Нормы и нормо-часы'!K1562),ROUNDUP('Нормы и нормо-часы'!K1562/(1-$F$3),0),0)))</f>
        <v>9500</v>
      </c>
      <c r="I1561" s="9">
        <f>IF(OR(G1561="",G1561=0),"",MAX(G1561,IF(ISNUMBER('Нормы и нормо-часы'!L1562),ROUNDUP('Нормы и нормо-часы'!L1562/(1-$F$3),0),0)))</f>
        <v>10925</v>
      </c>
      <c r="J1561" s="10">
        <f t="shared" si="402"/>
        <v>0</v>
      </c>
      <c r="K1561" s="10">
        <f t="shared" si="403"/>
        <v>0</v>
      </c>
      <c r="L1561" s="8">
        <v>6000</v>
      </c>
      <c r="M1561" s="8">
        <v>6900</v>
      </c>
      <c r="N1561" s="10">
        <f t="shared" si="404"/>
        <v>0.36842105263157893</v>
      </c>
      <c r="O1561" s="10">
        <f t="shared" si="405"/>
        <v>0.36842105263157893</v>
      </c>
      <c r="P1561" s="8">
        <f t="shared" si="406"/>
        <v>3500</v>
      </c>
      <c r="Q1561" s="8">
        <f t="shared" si="407"/>
        <v>4025</v>
      </c>
      <c r="R1561" s="8">
        <v>6102.36</v>
      </c>
      <c r="S1561" s="8">
        <v>8238.19</v>
      </c>
      <c r="T1561" s="11">
        <f t="shared" si="408"/>
        <v>0.86717789473684215</v>
      </c>
      <c r="U1561" s="7" t="s">
        <v>100</v>
      </c>
      <c r="V1561" s="7"/>
    </row>
    <row r="1562" spans="1:22" x14ac:dyDescent="0.25">
      <c r="A1562" s="12" t="s">
        <v>4636</v>
      </c>
      <c r="B1562" s="12" t="s">
        <v>4637</v>
      </c>
      <c r="C1562" s="12" t="s">
        <v>177</v>
      </c>
      <c r="D1562" s="12" t="s">
        <v>58</v>
      </c>
      <c r="E1562" s="7" t="s">
        <v>1318</v>
      </c>
      <c r="F1562" s="8">
        <v>4500</v>
      </c>
      <c r="G1562" s="8">
        <v>5175</v>
      </c>
      <c r="H1562" s="9">
        <f>IF(OR(F1562="",F1562=0),"",MAX(F1562,IF(ISNUMBER('Нормы и нормо-часы'!K1563),ROUNDUP('Нормы и нормо-часы'!K1563/(1-$F$3),0),0)))</f>
        <v>4500</v>
      </c>
      <c r="I1562" s="9">
        <f>IF(OR(G1562="",G1562=0),"",MAX(G1562,IF(ISNUMBER('Нормы и нормо-часы'!L1563),ROUNDUP('Нормы и нормо-часы'!L1563/(1-$F$3),0),0)))</f>
        <v>5175</v>
      </c>
      <c r="J1562" s="10">
        <f t="shared" si="402"/>
        <v>0</v>
      </c>
      <c r="K1562" s="10">
        <f t="shared" si="403"/>
        <v>0</v>
      </c>
      <c r="L1562" s="8">
        <v>2800</v>
      </c>
      <c r="M1562" s="8">
        <v>3220</v>
      </c>
      <c r="N1562" s="10">
        <f t="shared" si="404"/>
        <v>0.37777777777777777</v>
      </c>
      <c r="O1562" s="10">
        <f t="shared" si="405"/>
        <v>0.37777777777777777</v>
      </c>
      <c r="P1562" s="8">
        <f t="shared" si="406"/>
        <v>1700</v>
      </c>
      <c r="Q1562" s="8">
        <f t="shared" si="407"/>
        <v>1955</v>
      </c>
      <c r="R1562" s="8"/>
      <c r="S1562" s="8"/>
      <c r="T1562" s="11" t="str">
        <f t="shared" si="408"/>
        <v/>
      </c>
      <c r="U1562" s="7" t="s">
        <v>100</v>
      </c>
      <c r="V1562" s="7"/>
    </row>
    <row r="1563" spans="1:22" x14ac:dyDescent="0.25">
      <c r="A1563" s="12" t="s">
        <v>4638</v>
      </c>
      <c r="B1563" s="12" t="s">
        <v>4639</v>
      </c>
      <c r="C1563" s="12" t="s">
        <v>28</v>
      </c>
      <c r="D1563" s="12" t="s">
        <v>58</v>
      </c>
      <c r="E1563" s="7" t="s">
        <v>35</v>
      </c>
      <c r="F1563" s="8">
        <v>150</v>
      </c>
      <c r="G1563" s="8">
        <v>172</v>
      </c>
      <c r="H1563" s="9">
        <f>IF(OR(F1563="",F1563=0),"",MAX(F1563,IF(ISNUMBER('Нормы и нормо-часы'!K1564),ROUNDUP('Нормы и нормо-часы'!K1564/(1-$F$3),0),0)))</f>
        <v>150</v>
      </c>
      <c r="I1563" s="9">
        <f>IF(OR(G1563="",G1563=0),"",MAX(G1563,IF(ISNUMBER('Нормы и нормо-часы'!L1564),ROUNDUP('Нормы и нормо-часы'!L1564/(1-$F$3),0),0)))</f>
        <v>172</v>
      </c>
      <c r="J1563" s="10">
        <f t="shared" si="402"/>
        <v>0</v>
      </c>
      <c r="K1563" s="10">
        <f t="shared" si="403"/>
        <v>0</v>
      </c>
      <c r="L1563" s="8">
        <v>90</v>
      </c>
      <c r="M1563" s="8">
        <v>103</v>
      </c>
      <c r="N1563" s="10">
        <f t="shared" si="404"/>
        <v>0.4</v>
      </c>
      <c r="O1563" s="10">
        <f t="shared" si="405"/>
        <v>0.40116279069767441</v>
      </c>
      <c r="P1563" s="8">
        <f t="shared" si="406"/>
        <v>60</v>
      </c>
      <c r="Q1563" s="8">
        <f t="shared" si="407"/>
        <v>69</v>
      </c>
      <c r="R1563" s="8"/>
      <c r="S1563" s="8"/>
      <c r="T1563" s="11" t="str">
        <f t="shared" si="408"/>
        <v/>
      </c>
      <c r="U1563" s="7" t="s">
        <v>4640</v>
      </c>
      <c r="V1563" s="7"/>
    </row>
    <row r="1564" spans="1:22" x14ac:dyDescent="0.25">
      <c r="A1564" s="12" t="s">
        <v>4641</v>
      </c>
      <c r="B1564" s="12" t="s">
        <v>4642</v>
      </c>
      <c r="C1564" s="12" t="s">
        <v>1214</v>
      </c>
      <c r="D1564" s="12" t="s">
        <v>58</v>
      </c>
      <c r="E1564" s="7" t="s">
        <v>468</v>
      </c>
      <c r="F1564" s="8">
        <v>8000</v>
      </c>
      <c r="G1564" s="8">
        <v>9200</v>
      </c>
      <c r="H1564" s="9">
        <f>IF(OR(F1564="",F1564=0),"",MAX(F1564,IF(ISNUMBER('Нормы и нормо-часы'!K1565),ROUNDUP('Нормы и нормо-часы'!K1565/(1-$F$3),0),0)))</f>
        <v>8000</v>
      </c>
      <c r="I1564" s="9">
        <f>IF(OR(G1564="",G1564=0),"",MAX(G1564,IF(ISNUMBER('Нормы и нормо-часы'!L1565),ROUNDUP('Нормы и нормо-часы'!L1565/(1-$F$3),0),0)))</f>
        <v>9200</v>
      </c>
      <c r="J1564" s="10">
        <f t="shared" si="402"/>
        <v>0</v>
      </c>
      <c r="K1564" s="10">
        <f t="shared" si="403"/>
        <v>0</v>
      </c>
      <c r="L1564" s="8">
        <v>5000</v>
      </c>
      <c r="M1564" s="8">
        <v>5750</v>
      </c>
      <c r="N1564" s="10">
        <f t="shared" si="404"/>
        <v>0.375</v>
      </c>
      <c r="O1564" s="10">
        <f t="shared" si="405"/>
        <v>0.375</v>
      </c>
      <c r="P1564" s="8">
        <f t="shared" si="406"/>
        <v>3000</v>
      </c>
      <c r="Q1564" s="8">
        <f t="shared" si="407"/>
        <v>3450</v>
      </c>
      <c r="R1564" s="8"/>
      <c r="S1564" s="8"/>
      <c r="T1564" s="11" t="str">
        <f t="shared" si="408"/>
        <v/>
      </c>
      <c r="U1564" s="7" t="s">
        <v>100</v>
      </c>
      <c r="V1564" s="7"/>
    </row>
    <row r="1565" spans="1:22" x14ac:dyDescent="0.25">
      <c r="A1565" s="12" t="s">
        <v>4643</v>
      </c>
      <c r="B1565" s="12" t="s">
        <v>4644</v>
      </c>
      <c r="C1565" s="12" t="s">
        <v>1214</v>
      </c>
      <c r="D1565" s="12" t="s">
        <v>58</v>
      </c>
      <c r="E1565" s="7" t="s">
        <v>468</v>
      </c>
      <c r="F1565" s="8">
        <v>9000</v>
      </c>
      <c r="G1565" s="8">
        <v>10350</v>
      </c>
      <c r="H1565" s="9">
        <f>IF(OR(F1565="",F1565=0),"",MAX(F1565,IF(ISNUMBER('Нормы и нормо-часы'!K1566),ROUNDUP('Нормы и нормо-часы'!K1566/(1-$F$3),0),0)))</f>
        <v>9000</v>
      </c>
      <c r="I1565" s="9">
        <f>IF(OR(G1565="",G1565=0),"",MAX(G1565,IF(ISNUMBER('Нормы и нормо-часы'!L1566),ROUNDUP('Нормы и нормо-часы'!L1566/(1-$F$3),0),0)))</f>
        <v>10350</v>
      </c>
      <c r="J1565" s="10">
        <f t="shared" si="402"/>
        <v>0</v>
      </c>
      <c r="K1565" s="10">
        <f t="shared" si="403"/>
        <v>0</v>
      </c>
      <c r="L1565" s="8">
        <v>5500</v>
      </c>
      <c r="M1565" s="8">
        <v>6325</v>
      </c>
      <c r="N1565" s="10">
        <f t="shared" si="404"/>
        <v>0.3888888888888889</v>
      </c>
      <c r="O1565" s="10">
        <f t="shared" si="405"/>
        <v>0.3888888888888889</v>
      </c>
      <c r="P1565" s="8">
        <f t="shared" si="406"/>
        <v>3500</v>
      </c>
      <c r="Q1565" s="8">
        <f t="shared" si="407"/>
        <v>4025</v>
      </c>
      <c r="R1565" s="8"/>
      <c r="S1565" s="8"/>
      <c r="T1565" s="11" t="str">
        <f t="shared" si="408"/>
        <v/>
      </c>
      <c r="U1565" s="7" t="s">
        <v>100</v>
      </c>
      <c r="V1565" s="7"/>
    </row>
    <row r="1566" spans="1:22" x14ac:dyDescent="0.25">
      <c r="A1566" s="12" t="s">
        <v>4645</v>
      </c>
      <c r="B1566" s="12" t="s">
        <v>4646</v>
      </c>
      <c r="C1566" s="12" t="s">
        <v>54</v>
      </c>
      <c r="D1566" s="12" t="s">
        <v>58</v>
      </c>
      <c r="E1566" s="7" t="s">
        <v>1318</v>
      </c>
      <c r="F1566" s="8">
        <v>350</v>
      </c>
      <c r="G1566" s="8">
        <v>402</v>
      </c>
      <c r="H1566" s="9">
        <f>IF(OR(F1566="",F1566=0),"",MAX(F1566,IF(ISNUMBER('Нормы и нормо-часы'!K1567),ROUNDUP('Нормы и нормо-часы'!K1567/(1-$F$3),0),0)))</f>
        <v>350</v>
      </c>
      <c r="I1566" s="9">
        <f>IF(OR(G1566="",G1566=0),"",MAX(G1566,IF(ISNUMBER('Нормы и нормо-часы'!L1567),ROUNDUP('Нормы и нормо-часы'!L1567/(1-$F$3),0),0)))</f>
        <v>402</v>
      </c>
      <c r="J1566" s="10">
        <f t="shared" si="402"/>
        <v>0</v>
      </c>
      <c r="K1566" s="10">
        <f t="shared" si="403"/>
        <v>0</v>
      </c>
      <c r="L1566" s="8">
        <v>220</v>
      </c>
      <c r="M1566" s="8">
        <v>253</v>
      </c>
      <c r="N1566" s="10">
        <f t="shared" si="404"/>
        <v>0.37142857142857144</v>
      </c>
      <c r="O1566" s="10">
        <f t="shared" si="405"/>
        <v>0.37064676616915421</v>
      </c>
      <c r="P1566" s="8">
        <f t="shared" si="406"/>
        <v>130</v>
      </c>
      <c r="Q1566" s="8">
        <f t="shared" si="407"/>
        <v>149</v>
      </c>
      <c r="R1566" s="8"/>
      <c r="S1566" s="8"/>
      <c r="T1566" s="11" t="str">
        <f t="shared" si="408"/>
        <v/>
      </c>
      <c r="U1566" s="7" t="s">
        <v>100</v>
      </c>
      <c r="V1566" s="7"/>
    </row>
    <row r="1567" spans="1:22" x14ac:dyDescent="0.25">
      <c r="A1567" s="12" t="s">
        <v>4647</v>
      </c>
      <c r="B1567" s="12" t="s">
        <v>4648</v>
      </c>
      <c r="C1567" s="12" t="s">
        <v>4649</v>
      </c>
      <c r="D1567" s="12" t="s">
        <v>58</v>
      </c>
      <c r="E1567" s="7" t="s">
        <v>355</v>
      </c>
      <c r="F1567" s="8">
        <v>900</v>
      </c>
      <c r="G1567" s="8">
        <v>1035</v>
      </c>
      <c r="H1567" s="9">
        <f>IF(OR(F1567="",F1567=0),"",MAX(F1567,IF(ISNUMBER('Нормы и нормо-часы'!K1568),ROUNDUP('Нормы и нормо-часы'!K1568/(1-$F$3),0),0)))</f>
        <v>900</v>
      </c>
      <c r="I1567" s="9">
        <f>IF(OR(G1567="",G1567=0),"",MAX(G1567,IF(ISNUMBER('Нормы и нормо-часы'!L1568),ROUNDUP('Нормы и нормо-часы'!L1568/(1-$F$3),0),0)))</f>
        <v>1035</v>
      </c>
      <c r="J1567" s="10">
        <f t="shared" si="402"/>
        <v>0</v>
      </c>
      <c r="K1567" s="10">
        <f t="shared" si="403"/>
        <v>0</v>
      </c>
      <c r="L1567" s="8">
        <v>550</v>
      </c>
      <c r="M1567" s="8">
        <v>632</v>
      </c>
      <c r="N1567" s="10">
        <f t="shared" si="404"/>
        <v>0.3888888888888889</v>
      </c>
      <c r="O1567" s="10">
        <f t="shared" si="405"/>
        <v>0.3893719806763285</v>
      </c>
      <c r="P1567" s="8">
        <f t="shared" si="406"/>
        <v>350</v>
      </c>
      <c r="Q1567" s="8">
        <f t="shared" si="407"/>
        <v>403</v>
      </c>
      <c r="R1567" s="8"/>
      <c r="S1567" s="8"/>
      <c r="T1567" s="11" t="str">
        <f t="shared" si="408"/>
        <v/>
      </c>
      <c r="U1567" s="7" t="s">
        <v>100</v>
      </c>
      <c r="V1567" s="7"/>
    </row>
    <row r="1568" spans="1:22" x14ac:dyDescent="0.25">
      <c r="A1568" s="5" t="s">
        <v>4650</v>
      </c>
      <c r="B1568" s="6"/>
      <c r="C1568" s="6"/>
      <c r="D1568" s="6"/>
      <c r="E1568" s="6"/>
      <c r="F1568" s="6"/>
      <c r="G1568" s="6"/>
      <c r="H1568" s="6"/>
      <c r="I1568" s="6"/>
      <c r="J1568" s="6"/>
      <c r="K1568" s="6"/>
      <c r="L1568" s="6"/>
      <c r="M1568" s="6"/>
      <c r="N1568" s="6"/>
      <c r="O1568" s="6"/>
      <c r="P1568" s="6"/>
      <c r="Q1568" s="6"/>
      <c r="R1568" s="6"/>
      <c r="S1568" s="6"/>
      <c r="T1568" s="6"/>
      <c r="U1568" s="6"/>
      <c r="V1568" s="6"/>
    </row>
    <row r="1569" spans="1:22" x14ac:dyDescent="0.25">
      <c r="A1569" s="7" t="s">
        <v>4651</v>
      </c>
      <c r="B1569" s="7" t="s">
        <v>4652</v>
      </c>
      <c r="C1569" s="7" t="s">
        <v>177</v>
      </c>
      <c r="D1569" s="7"/>
      <c r="E1569" s="7" t="s">
        <v>4564</v>
      </c>
      <c r="F1569" s="8">
        <v>4000</v>
      </c>
      <c r="G1569" s="8">
        <v>4600</v>
      </c>
      <c r="H1569" s="9">
        <f>IF(OR(F1569="",F1569=0),"",MAX(F1569,IF(ISNUMBER('Нормы и нормо-часы'!K1570),ROUNDUP('Нормы и нормо-часы'!K1570/(1-$F$3),0),0)))</f>
        <v>4000</v>
      </c>
      <c r="I1569" s="9">
        <f>IF(OR(G1569="",G1569=0),"",MAX(G1569,IF(ISNUMBER('Нормы и нормо-часы'!L1570),ROUNDUP('Нормы и нормо-часы'!L1570/(1-$F$3),0),0)))</f>
        <v>4600</v>
      </c>
      <c r="J1569" s="10">
        <f t="shared" ref="J1569:J1612" si="409">IF(OR(F1569="",F1569=0),"",H1569/F1569-1)</f>
        <v>0</v>
      </c>
      <c r="K1569" s="10">
        <f t="shared" ref="K1569:K1612" si="410">IF(OR(G1569="",G1569=0),"",I1569/G1569-1)</f>
        <v>0</v>
      </c>
      <c r="L1569" s="8">
        <v>2500</v>
      </c>
      <c r="M1569" s="8">
        <v>2875</v>
      </c>
      <c r="N1569" s="10">
        <f t="shared" ref="N1569:N1612" si="411">IF(OR(H1569="",H1569=0),"",(H1569-L1569)/H1569)</f>
        <v>0.375</v>
      </c>
      <c r="O1569" s="10">
        <f t="shared" ref="O1569:O1612" si="412">IF(OR(I1569="",I1569=0),"",(I1569-M1569)/I1569)</f>
        <v>0.375</v>
      </c>
      <c r="P1569" s="8">
        <f t="shared" ref="P1569:P1612" si="413">IF(H1569="","",H1569-L1569)</f>
        <v>1500</v>
      </c>
      <c r="Q1569" s="8">
        <f t="shared" ref="Q1569:Q1612" si="414">IF(I1569="","",I1569-M1569)</f>
        <v>1725</v>
      </c>
      <c r="R1569" s="8">
        <v>6540.11</v>
      </c>
      <c r="S1569" s="8">
        <v>8829.15</v>
      </c>
      <c r="T1569" s="11">
        <f t="shared" ref="T1569:T1612" si="415">IF(OR(S1569="",F1569="",F1569=0),"",S1569/F1569)</f>
        <v>2.2072875000000001</v>
      </c>
      <c r="U1569" s="7" t="s">
        <v>4630</v>
      </c>
      <c r="V1569" s="7" t="s">
        <v>4653</v>
      </c>
    </row>
    <row r="1570" spans="1:22" x14ac:dyDescent="0.25">
      <c r="A1570" s="7" t="s">
        <v>4654</v>
      </c>
      <c r="B1570" s="7" t="s">
        <v>4655</v>
      </c>
      <c r="C1570" s="7" t="s">
        <v>177</v>
      </c>
      <c r="D1570" s="7"/>
      <c r="E1570" s="7" t="s">
        <v>4564</v>
      </c>
      <c r="F1570" s="8">
        <v>6000</v>
      </c>
      <c r="G1570" s="8">
        <v>6900</v>
      </c>
      <c r="H1570" s="9">
        <f>IF(OR(F1570="",F1570=0),"",MAX(F1570,IF(ISNUMBER('Нормы и нормо-часы'!K1571),ROUNDUP('Нормы и нормо-часы'!K1571/(1-$F$3),0),0)))</f>
        <v>6000</v>
      </c>
      <c r="I1570" s="9">
        <f>IF(OR(G1570="",G1570=0),"",MAX(G1570,IF(ISNUMBER('Нормы и нормо-часы'!L1571),ROUNDUP('Нормы и нормо-часы'!L1571/(1-$F$3),0),0)))</f>
        <v>6900</v>
      </c>
      <c r="J1570" s="10">
        <f t="shared" si="409"/>
        <v>0</v>
      </c>
      <c r="K1570" s="10">
        <f t="shared" si="410"/>
        <v>0</v>
      </c>
      <c r="L1570" s="8">
        <v>3800</v>
      </c>
      <c r="M1570" s="8">
        <v>4370</v>
      </c>
      <c r="N1570" s="10">
        <f t="shared" si="411"/>
        <v>0.36666666666666664</v>
      </c>
      <c r="O1570" s="10">
        <f t="shared" si="412"/>
        <v>0.36666666666666664</v>
      </c>
      <c r="P1570" s="8">
        <f t="shared" si="413"/>
        <v>2200</v>
      </c>
      <c r="Q1570" s="8">
        <f t="shared" si="414"/>
        <v>2530</v>
      </c>
      <c r="R1570" s="8">
        <v>7848.13</v>
      </c>
      <c r="S1570" s="8">
        <v>10594.98</v>
      </c>
      <c r="T1570" s="11">
        <f t="shared" si="415"/>
        <v>1.76583</v>
      </c>
      <c r="U1570" s="7" t="s">
        <v>4656</v>
      </c>
      <c r="V1570" s="7"/>
    </row>
    <row r="1571" spans="1:22" x14ac:dyDescent="0.25">
      <c r="A1571" s="7" t="s">
        <v>4657</v>
      </c>
      <c r="B1571" s="7" t="s">
        <v>4658</v>
      </c>
      <c r="C1571" s="7" t="s">
        <v>177</v>
      </c>
      <c r="D1571" s="7"/>
      <c r="E1571" s="7" t="s">
        <v>4564</v>
      </c>
      <c r="F1571" s="8">
        <v>8500</v>
      </c>
      <c r="G1571" s="8">
        <v>9775</v>
      </c>
      <c r="H1571" s="9">
        <f>IF(OR(F1571="",F1571=0),"",MAX(F1571,IF(ISNUMBER('Нормы и нормо-часы'!K1572),ROUNDUP('Нормы и нормо-часы'!K1572/(1-$F$3),0),0)))</f>
        <v>8500</v>
      </c>
      <c r="I1571" s="9">
        <f>IF(OR(G1571="",G1571=0),"",MAX(G1571,IF(ISNUMBER('Нормы и нормо-часы'!L1572),ROUNDUP('Нормы и нормо-часы'!L1572/(1-$F$3),0),0)))</f>
        <v>9775</v>
      </c>
      <c r="J1571" s="10">
        <f t="shared" si="409"/>
        <v>0</v>
      </c>
      <c r="K1571" s="10">
        <f t="shared" si="410"/>
        <v>0</v>
      </c>
      <c r="L1571" s="8">
        <v>5300</v>
      </c>
      <c r="M1571" s="8">
        <v>6095</v>
      </c>
      <c r="N1571" s="10">
        <f t="shared" si="411"/>
        <v>0.37647058823529411</v>
      </c>
      <c r="O1571" s="10">
        <f t="shared" si="412"/>
        <v>0.37647058823529411</v>
      </c>
      <c r="P1571" s="8">
        <f t="shared" si="413"/>
        <v>3200</v>
      </c>
      <c r="Q1571" s="8">
        <f t="shared" si="414"/>
        <v>3680</v>
      </c>
      <c r="R1571" s="8">
        <v>9416.83</v>
      </c>
      <c r="S1571" s="8">
        <v>12712.72</v>
      </c>
      <c r="T1571" s="11">
        <f t="shared" si="415"/>
        <v>1.4956141176470588</v>
      </c>
      <c r="U1571" s="7" t="s">
        <v>4656</v>
      </c>
      <c r="V1571" s="7"/>
    </row>
    <row r="1572" spans="1:22" x14ac:dyDescent="0.25">
      <c r="A1572" s="7" t="s">
        <v>4659</v>
      </c>
      <c r="B1572" s="7" t="s">
        <v>4660</v>
      </c>
      <c r="C1572" s="7" t="s">
        <v>177</v>
      </c>
      <c r="D1572" s="7"/>
      <c r="E1572" s="7" t="s">
        <v>4564</v>
      </c>
      <c r="F1572" s="8">
        <v>11000</v>
      </c>
      <c r="G1572" s="8">
        <v>12650</v>
      </c>
      <c r="H1572" s="9">
        <f>IF(OR(F1572="",F1572=0),"",MAX(F1572,IF(ISNUMBER('Нормы и нормо-часы'!K1573),ROUNDUP('Нормы и нормо-часы'!K1573/(1-$F$3),0),0)))</f>
        <v>11000</v>
      </c>
      <c r="I1572" s="9">
        <f>IF(OR(G1572="",G1572=0),"",MAX(G1572,IF(ISNUMBER('Нормы и нормо-часы'!L1573),ROUNDUP('Нормы и нормо-часы'!L1573/(1-$F$3),0),0)))</f>
        <v>12650</v>
      </c>
      <c r="J1572" s="10">
        <f t="shared" si="409"/>
        <v>0</v>
      </c>
      <c r="K1572" s="10">
        <f t="shared" si="410"/>
        <v>0</v>
      </c>
      <c r="L1572" s="8">
        <v>6800</v>
      </c>
      <c r="M1572" s="8">
        <v>7820</v>
      </c>
      <c r="N1572" s="10">
        <f t="shared" si="411"/>
        <v>0.38181818181818183</v>
      </c>
      <c r="O1572" s="10">
        <f t="shared" si="412"/>
        <v>0.38181818181818183</v>
      </c>
      <c r="P1572" s="8">
        <f t="shared" si="413"/>
        <v>4200</v>
      </c>
      <c r="Q1572" s="8">
        <f t="shared" si="414"/>
        <v>4830</v>
      </c>
      <c r="R1572" s="8">
        <v>11301.31</v>
      </c>
      <c r="S1572" s="8">
        <v>15256.77</v>
      </c>
      <c r="T1572" s="11">
        <f t="shared" si="415"/>
        <v>1.3869790909090909</v>
      </c>
      <c r="U1572" s="7" t="s">
        <v>4656</v>
      </c>
      <c r="V1572" s="7"/>
    </row>
    <row r="1573" spans="1:22" x14ac:dyDescent="0.25">
      <c r="A1573" s="7" t="s">
        <v>4661</v>
      </c>
      <c r="B1573" s="7" t="s">
        <v>4662</v>
      </c>
      <c r="C1573" s="7" t="s">
        <v>177</v>
      </c>
      <c r="D1573" s="7"/>
      <c r="E1573" s="7" t="s">
        <v>4564</v>
      </c>
      <c r="F1573" s="8">
        <v>13500</v>
      </c>
      <c r="G1573" s="8">
        <v>15525</v>
      </c>
      <c r="H1573" s="9">
        <f>IF(OR(F1573="",F1573=0),"",MAX(F1573,IF(ISNUMBER('Нормы и нормо-часы'!K1574),ROUNDUP('Нормы и нормо-часы'!K1574/(1-$F$3),0),0)))</f>
        <v>13500</v>
      </c>
      <c r="I1573" s="9">
        <f>IF(OR(G1573="",G1573=0),"",MAX(G1573,IF(ISNUMBER('Нормы и нормо-часы'!L1574),ROUNDUP('Нормы и нормо-часы'!L1574/(1-$F$3),0),0)))</f>
        <v>15525</v>
      </c>
      <c r="J1573" s="10">
        <f t="shared" si="409"/>
        <v>0</v>
      </c>
      <c r="K1573" s="10">
        <f t="shared" si="410"/>
        <v>0</v>
      </c>
      <c r="L1573" s="8">
        <v>8400</v>
      </c>
      <c r="M1573" s="8">
        <v>9660</v>
      </c>
      <c r="N1573" s="10">
        <f t="shared" si="411"/>
        <v>0.37777777777777777</v>
      </c>
      <c r="O1573" s="10">
        <f t="shared" si="412"/>
        <v>0.37777777777777777</v>
      </c>
      <c r="P1573" s="8">
        <f t="shared" si="413"/>
        <v>5100</v>
      </c>
      <c r="Q1573" s="8">
        <f t="shared" si="414"/>
        <v>5865</v>
      </c>
      <c r="R1573" s="8">
        <v>13555.1</v>
      </c>
      <c r="S1573" s="8">
        <v>18299.39</v>
      </c>
      <c r="T1573" s="11">
        <f t="shared" si="415"/>
        <v>1.3555103703703704</v>
      </c>
      <c r="U1573" s="7" t="s">
        <v>4656</v>
      </c>
      <c r="V1573" s="7"/>
    </row>
    <row r="1574" spans="1:22" x14ac:dyDescent="0.25">
      <c r="A1574" s="7" t="s">
        <v>4663</v>
      </c>
      <c r="B1574" s="7" t="s">
        <v>4664</v>
      </c>
      <c r="C1574" s="7" t="s">
        <v>177</v>
      </c>
      <c r="D1574" s="7"/>
      <c r="E1574" s="7" t="s">
        <v>4564</v>
      </c>
      <c r="F1574" s="8">
        <v>28000</v>
      </c>
      <c r="G1574" s="8">
        <v>32200</v>
      </c>
      <c r="H1574" s="9">
        <f>IF(OR(F1574="",F1574=0),"",MAX(F1574,IF(ISNUMBER('Нормы и нормо-часы'!K1575),ROUNDUP('Нормы и нормо-часы'!K1575/(1-$F$3),0),0)))</f>
        <v>28000</v>
      </c>
      <c r="I1574" s="9">
        <f>IF(OR(G1574="",G1574=0),"",MAX(G1574,IF(ISNUMBER('Нормы и нормо-часы'!L1575),ROUNDUP('Нормы и нормо-часы'!L1575/(1-$F$3),0),0)))</f>
        <v>32200</v>
      </c>
      <c r="J1574" s="10">
        <f t="shared" si="409"/>
        <v>0</v>
      </c>
      <c r="K1574" s="10">
        <f t="shared" si="410"/>
        <v>0</v>
      </c>
      <c r="L1574" s="8">
        <v>17500</v>
      </c>
      <c r="M1574" s="8">
        <v>20125</v>
      </c>
      <c r="N1574" s="10">
        <f t="shared" si="411"/>
        <v>0.375</v>
      </c>
      <c r="O1574" s="10">
        <f t="shared" si="412"/>
        <v>0.375</v>
      </c>
      <c r="P1574" s="8">
        <f t="shared" si="413"/>
        <v>10500</v>
      </c>
      <c r="Q1574" s="8">
        <f t="shared" si="414"/>
        <v>12075</v>
      </c>
      <c r="R1574" s="8">
        <v>32386.76</v>
      </c>
      <c r="S1574" s="8">
        <v>43722.13</v>
      </c>
      <c r="T1574" s="11">
        <f t="shared" si="415"/>
        <v>1.5615046428571429</v>
      </c>
      <c r="U1574" s="7" t="s">
        <v>4656</v>
      </c>
      <c r="V1574" s="7" t="s">
        <v>4665</v>
      </c>
    </row>
    <row r="1575" spans="1:22" x14ac:dyDescent="0.25">
      <c r="A1575" s="7" t="s">
        <v>4666</v>
      </c>
      <c r="B1575" s="7" t="s">
        <v>4667</v>
      </c>
      <c r="C1575" s="7" t="s">
        <v>28</v>
      </c>
      <c r="D1575" s="7"/>
      <c r="E1575" s="7" t="s">
        <v>4564</v>
      </c>
      <c r="F1575" s="8">
        <v>7500</v>
      </c>
      <c r="G1575" s="8">
        <v>8625</v>
      </c>
      <c r="H1575" s="9">
        <f>IF(OR(F1575="",F1575=0),"",MAX(F1575,IF(ISNUMBER('Нормы и нормо-часы'!K1576),ROUNDUP('Нормы и нормо-часы'!K1576/(1-$F$3),0),0)))</f>
        <v>9067</v>
      </c>
      <c r="I1575" s="9">
        <f>IF(OR(G1575="",G1575=0),"",MAX(G1575,IF(ISNUMBER('Нормы и нормо-часы'!L1576),ROUNDUP('Нормы и нормо-часы'!L1576/(1-$F$3),0),0)))</f>
        <v>10880</v>
      </c>
      <c r="J1575" s="10">
        <f t="shared" si="409"/>
        <v>0.20893333333333342</v>
      </c>
      <c r="K1575" s="10">
        <f t="shared" si="410"/>
        <v>0.26144927536231877</v>
      </c>
      <c r="L1575" s="8">
        <v>4700</v>
      </c>
      <c r="M1575" s="8">
        <v>5405</v>
      </c>
      <c r="N1575" s="10">
        <f t="shared" si="411"/>
        <v>0.48163670453292157</v>
      </c>
      <c r="O1575" s="10">
        <f t="shared" si="412"/>
        <v>0.50321691176470584</v>
      </c>
      <c r="P1575" s="8">
        <f t="shared" si="413"/>
        <v>4367</v>
      </c>
      <c r="Q1575" s="8">
        <f t="shared" si="414"/>
        <v>5475</v>
      </c>
      <c r="R1575" s="8">
        <v>6940.02</v>
      </c>
      <c r="S1575" s="8">
        <v>9369.0300000000007</v>
      </c>
      <c r="T1575" s="11">
        <f t="shared" si="415"/>
        <v>1.249204</v>
      </c>
      <c r="U1575" s="7" t="s">
        <v>100</v>
      </c>
      <c r="V1575" s="7"/>
    </row>
    <row r="1576" spans="1:22" x14ac:dyDescent="0.25">
      <c r="A1576" s="7" t="s">
        <v>4668</v>
      </c>
      <c r="B1576" s="7" t="s">
        <v>4669</v>
      </c>
      <c r="C1576" s="7" t="s">
        <v>28</v>
      </c>
      <c r="D1576" s="7"/>
      <c r="E1576" s="7" t="s">
        <v>4564</v>
      </c>
      <c r="F1576" s="8">
        <v>250</v>
      </c>
      <c r="G1576" s="8">
        <v>288</v>
      </c>
      <c r="H1576" s="9">
        <f>IF(OR(F1576="",F1576=0),"",MAX(F1576,IF(ISNUMBER('Нормы и нормо-часы'!K1577),ROUNDUP('Нормы и нормо-часы'!K1577/(1-$F$3),0),0)))</f>
        <v>250</v>
      </c>
      <c r="I1576" s="9">
        <f>IF(OR(G1576="",G1576=0),"",MAX(G1576,IF(ISNUMBER('Нормы и нормо-часы'!L1577),ROUNDUP('Нормы и нормо-часы'!L1577/(1-$F$3),0),0)))</f>
        <v>288</v>
      </c>
      <c r="J1576" s="10">
        <f t="shared" si="409"/>
        <v>0</v>
      </c>
      <c r="K1576" s="10">
        <f t="shared" si="410"/>
        <v>0</v>
      </c>
      <c r="L1576" s="8">
        <v>150</v>
      </c>
      <c r="M1576" s="8">
        <v>172</v>
      </c>
      <c r="N1576" s="10">
        <f t="shared" si="411"/>
        <v>0.4</v>
      </c>
      <c r="O1576" s="10">
        <f t="shared" si="412"/>
        <v>0.40277777777777779</v>
      </c>
      <c r="P1576" s="8">
        <f t="shared" si="413"/>
        <v>100</v>
      </c>
      <c r="Q1576" s="8">
        <f t="shared" si="414"/>
        <v>116</v>
      </c>
      <c r="R1576" s="8">
        <v>72.599999999999994</v>
      </c>
      <c r="S1576" s="8">
        <v>98.01</v>
      </c>
      <c r="T1576" s="11">
        <f t="shared" si="415"/>
        <v>0.39204</v>
      </c>
      <c r="U1576" s="7" t="s">
        <v>100</v>
      </c>
      <c r="V1576" s="7" t="s">
        <v>4670</v>
      </c>
    </row>
    <row r="1577" spans="1:22" x14ac:dyDescent="0.25">
      <c r="A1577" s="7" t="s">
        <v>4671</v>
      </c>
      <c r="B1577" s="7" t="s">
        <v>4672</v>
      </c>
      <c r="C1577" s="7" t="s">
        <v>28</v>
      </c>
      <c r="D1577" s="7"/>
      <c r="E1577" s="7" t="s">
        <v>4564</v>
      </c>
      <c r="F1577" s="8">
        <v>3200</v>
      </c>
      <c r="G1577" s="8">
        <v>3840</v>
      </c>
      <c r="H1577" s="9">
        <f>IF(OR(F1577="",F1577=0),"",MAX(F1577,IF(ISNUMBER('Нормы и нормо-часы'!K1578),ROUNDUP('Нормы и нормо-часы'!K1578/(1-$F$3),0),0)))</f>
        <v>3200</v>
      </c>
      <c r="I1577" s="9">
        <f>IF(OR(G1577="",G1577=0),"",MAX(G1577,IF(ISNUMBER('Нормы и нормо-часы'!L1578),ROUNDUP('Нормы и нормо-часы'!L1578/(1-$F$3),0),0)))</f>
        <v>3840</v>
      </c>
      <c r="J1577" s="10">
        <f t="shared" si="409"/>
        <v>0</v>
      </c>
      <c r="K1577" s="10">
        <f t="shared" si="410"/>
        <v>0</v>
      </c>
      <c r="L1577" s="8">
        <v>2200</v>
      </c>
      <c r="M1577" s="8">
        <v>2640</v>
      </c>
      <c r="N1577" s="10">
        <f t="shared" si="411"/>
        <v>0.3125</v>
      </c>
      <c r="O1577" s="10">
        <f t="shared" si="412"/>
        <v>0.3125</v>
      </c>
      <c r="P1577" s="8">
        <f t="shared" si="413"/>
        <v>1000</v>
      </c>
      <c r="Q1577" s="8">
        <f t="shared" si="414"/>
        <v>1200</v>
      </c>
      <c r="R1577" s="8">
        <v>2214.9</v>
      </c>
      <c r="S1577" s="8">
        <v>2990.12</v>
      </c>
      <c r="T1577" s="11">
        <f t="shared" si="415"/>
        <v>0.93441249999999998</v>
      </c>
      <c r="U1577" s="7" t="s">
        <v>4673</v>
      </c>
      <c r="V1577" s="7" t="s">
        <v>4674</v>
      </c>
    </row>
    <row r="1578" spans="1:22" x14ac:dyDescent="0.25">
      <c r="A1578" s="7" t="s">
        <v>4675</v>
      </c>
      <c r="B1578" s="7" t="s">
        <v>4676</v>
      </c>
      <c r="C1578" s="7" t="s">
        <v>50</v>
      </c>
      <c r="D1578" s="7"/>
      <c r="E1578" s="7" t="s">
        <v>4564</v>
      </c>
      <c r="F1578" s="8">
        <v>200</v>
      </c>
      <c r="G1578" s="8">
        <v>240</v>
      </c>
      <c r="H1578" s="9">
        <f>IF(OR(F1578="",F1578=0),"",MAX(F1578,IF(ISNUMBER('Нормы и нормо-часы'!K1579),ROUNDUP('Нормы и нормо-часы'!K1579/(1-$F$3),0),0)))</f>
        <v>200</v>
      </c>
      <c r="I1578" s="9">
        <f>IF(OR(G1578="",G1578=0),"",MAX(G1578,IF(ISNUMBER('Нормы и нормо-часы'!L1579),ROUNDUP('Нормы и нормо-часы'!L1579/(1-$F$3),0),0)))</f>
        <v>240</v>
      </c>
      <c r="J1578" s="10">
        <f t="shared" si="409"/>
        <v>0</v>
      </c>
      <c r="K1578" s="10">
        <f t="shared" si="410"/>
        <v>0</v>
      </c>
      <c r="L1578" s="8">
        <v>130</v>
      </c>
      <c r="M1578" s="8">
        <v>156</v>
      </c>
      <c r="N1578" s="10">
        <f t="shared" si="411"/>
        <v>0.35</v>
      </c>
      <c r="O1578" s="10">
        <f t="shared" si="412"/>
        <v>0.35</v>
      </c>
      <c r="P1578" s="8">
        <f t="shared" si="413"/>
        <v>70</v>
      </c>
      <c r="Q1578" s="8">
        <f t="shared" si="414"/>
        <v>84</v>
      </c>
      <c r="R1578" s="8">
        <v>936.1</v>
      </c>
      <c r="S1578" s="8">
        <v>1263.74</v>
      </c>
      <c r="T1578" s="11">
        <f t="shared" si="415"/>
        <v>6.3186999999999998</v>
      </c>
      <c r="U1578" s="7" t="s">
        <v>4677</v>
      </c>
      <c r="V1578" s="7" t="s">
        <v>4678</v>
      </c>
    </row>
    <row r="1579" spans="1:22" x14ac:dyDescent="0.25">
      <c r="A1579" s="7" t="s">
        <v>4679</v>
      </c>
      <c r="B1579" s="7" t="s">
        <v>4680</v>
      </c>
      <c r="C1579" s="7" t="s">
        <v>50</v>
      </c>
      <c r="D1579" s="7"/>
      <c r="E1579" s="7" t="s">
        <v>4564</v>
      </c>
      <c r="F1579" s="8">
        <v>260</v>
      </c>
      <c r="G1579" s="8">
        <v>312</v>
      </c>
      <c r="H1579" s="9">
        <f>IF(OR(F1579="",F1579=0),"",MAX(F1579,IF(ISNUMBER('Нормы и нормо-часы'!K1580),ROUNDUP('Нормы и нормо-часы'!K1580/(1-$F$3),0),0)))</f>
        <v>260</v>
      </c>
      <c r="I1579" s="9">
        <f>IF(OR(G1579="",G1579=0),"",MAX(G1579,IF(ISNUMBER('Нормы и нормо-часы'!L1580),ROUNDUP('Нормы и нормо-часы'!L1580/(1-$F$3),0),0)))</f>
        <v>312</v>
      </c>
      <c r="J1579" s="10">
        <f t="shared" si="409"/>
        <v>0</v>
      </c>
      <c r="K1579" s="10">
        <f t="shared" si="410"/>
        <v>0</v>
      </c>
      <c r="L1579" s="8">
        <v>170</v>
      </c>
      <c r="M1579" s="8">
        <v>204</v>
      </c>
      <c r="N1579" s="10">
        <f t="shared" si="411"/>
        <v>0.34615384615384615</v>
      </c>
      <c r="O1579" s="10">
        <f t="shared" si="412"/>
        <v>0.34615384615384615</v>
      </c>
      <c r="P1579" s="8">
        <f t="shared" si="413"/>
        <v>90</v>
      </c>
      <c r="Q1579" s="8">
        <f t="shared" si="414"/>
        <v>108</v>
      </c>
      <c r="R1579" s="8">
        <v>2661.57</v>
      </c>
      <c r="S1579" s="8">
        <v>3593.12</v>
      </c>
      <c r="T1579" s="11">
        <f t="shared" si="415"/>
        <v>13.819692307692307</v>
      </c>
      <c r="U1579" s="7" t="s">
        <v>4681</v>
      </c>
      <c r="V1579" s="7" t="s">
        <v>4682</v>
      </c>
    </row>
    <row r="1580" spans="1:22" x14ac:dyDescent="0.25">
      <c r="A1580" s="7" t="s">
        <v>4683</v>
      </c>
      <c r="B1580" s="7" t="s">
        <v>4684</v>
      </c>
      <c r="C1580" s="7" t="s">
        <v>50</v>
      </c>
      <c r="D1580" s="7"/>
      <c r="E1580" s="7" t="s">
        <v>4564</v>
      </c>
      <c r="F1580" s="8">
        <v>300</v>
      </c>
      <c r="G1580" s="8">
        <v>360</v>
      </c>
      <c r="H1580" s="9">
        <f>IF(OR(F1580="",F1580=0),"",MAX(F1580,IF(ISNUMBER('Нормы и нормо-часы'!K1581),ROUNDUP('Нормы и нормо-часы'!K1581/(1-$F$3),0),0)))</f>
        <v>300</v>
      </c>
      <c r="I1580" s="9">
        <f>IF(OR(G1580="",G1580=0),"",MAX(G1580,IF(ISNUMBER('Нормы и нормо-часы'!L1581),ROUNDUP('Нормы и нормо-часы'!L1581/(1-$F$3),0),0)))</f>
        <v>360</v>
      </c>
      <c r="J1580" s="10">
        <f t="shared" si="409"/>
        <v>0</v>
      </c>
      <c r="K1580" s="10">
        <f t="shared" si="410"/>
        <v>0</v>
      </c>
      <c r="L1580" s="8">
        <v>200</v>
      </c>
      <c r="M1580" s="8">
        <v>240</v>
      </c>
      <c r="N1580" s="10">
        <f t="shared" si="411"/>
        <v>0.33333333333333331</v>
      </c>
      <c r="O1580" s="10">
        <f t="shared" si="412"/>
        <v>0.33333333333333331</v>
      </c>
      <c r="P1580" s="8">
        <f t="shared" si="413"/>
        <v>100</v>
      </c>
      <c r="Q1580" s="8">
        <f t="shared" si="414"/>
        <v>120</v>
      </c>
      <c r="R1580" s="8">
        <v>3591.52</v>
      </c>
      <c r="S1580" s="8">
        <v>4848.55</v>
      </c>
      <c r="T1580" s="11">
        <f t="shared" si="415"/>
        <v>16.161833333333334</v>
      </c>
      <c r="U1580" s="7" t="s">
        <v>4681</v>
      </c>
      <c r="V1580" s="7" t="s">
        <v>4685</v>
      </c>
    </row>
    <row r="1581" spans="1:22" x14ac:dyDescent="0.25">
      <c r="A1581" s="7" t="s">
        <v>4686</v>
      </c>
      <c r="B1581" s="7" t="s">
        <v>4687</v>
      </c>
      <c r="C1581" s="7" t="s">
        <v>1214</v>
      </c>
      <c r="D1581" s="7"/>
      <c r="E1581" s="7" t="s">
        <v>4564</v>
      </c>
      <c r="F1581" s="8">
        <v>15000</v>
      </c>
      <c r="G1581" s="8">
        <v>17250</v>
      </c>
      <c r="H1581" s="9">
        <f>IF(OR(F1581="",F1581=0),"",MAX(F1581,IF(ISNUMBER('Нормы и нормо-часы'!K1582),ROUNDUP('Нормы и нормо-часы'!K1582/(1-$F$3),0),0)))</f>
        <v>15000</v>
      </c>
      <c r="I1581" s="9">
        <f>IF(OR(G1581="",G1581=0),"",MAX(G1581,IF(ISNUMBER('Нормы и нормо-часы'!L1582),ROUNDUP('Нормы и нормо-часы'!L1582/(1-$F$3),0),0)))</f>
        <v>17250</v>
      </c>
      <c r="J1581" s="10">
        <f t="shared" si="409"/>
        <v>0</v>
      </c>
      <c r="K1581" s="10">
        <f t="shared" si="410"/>
        <v>0</v>
      </c>
      <c r="L1581" s="8">
        <v>10000</v>
      </c>
      <c r="M1581" s="8">
        <v>11500</v>
      </c>
      <c r="N1581" s="10">
        <f t="shared" si="411"/>
        <v>0.33333333333333331</v>
      </c>
      <c r="O1581" s="10">
        <f t="shared" si="412"/>
        <v>0.33333333333333331</v>
      </c>
      <c r="P1581" s="8">
        <f t="shared" si="413"/>
        <v>5000</v>
      </c>
      <c r="Q1581" s="8">
        <f t="shared" si="414"/>
        <v>5750</v>
      </c>
      <c r="R1581" s="8">
        <v>5704.6</v>
      </c>
      <c r="S1581" s="8">
        <v>7701.21</v>
      </c>
      <c r="T1581" s="11">
        <f t="shared" si="415"/>
        <v>0.51341400000000004</v>
      </c>
      <c r="U1581" s="7" t="s">
        <v>4681</v>
      </c>
      <c r="V1581" s="7"/>
    </row>
    <row r="1582" spans="1:22" x14ac:dyDescent="0.25">
      <c r="A1582" s="7" t="s">
        <v>4688</v>
      </c>
      <c r="B1582" s="7" t="s">
        <v>4689</v>
      </c>
      <c r="C1582" s="7" t="s">
        <v>1214</v>
      </c>
      <c r="D1582" s="7"/>
      <c r="E1582" s="7" t="s">
        <v>4564</v>
      </c>
      <c r="F1582" s="8">
        <v>22000</v>
      </c>
      <c r="G1582" s="8">
        <v>25300</v>
      </c>
      <c r="H1582" s="9">
        <f>IF(OR(F1582="",F1582=0),"",MAX(F1582,IF(ISNUMBER('Нормы и нормо-часы'!K1583),ROUNDUP('Нормы и нормо-часы'!K1583/(1-$F$3),0),0)))</f>
        <v>22000</v>
      </c>
      <c r="I1582" s="9">
        <f>IF(OR(G1582="",G1582=0),"",MAX(G1582,IF(ISNUMBER('Нормы и нормо-часы'!L1583),ROUNDUP('Нормы и нормо-часы'!L1583/(1-$F$3),0),0)))</f>
        <v>25300</v>
      </c>
      <c r="J1582" s="10">
        <f t="shared" si="409"/>
        <v>0</v>
      </c>
      <c r="K1582" s="10">
        <f t="shared" si="410"/>
        <v>0</v>
      </c>
      <c r="L1582" s="8">
        <v>14000</v>
      </c>
      <c r="M1582" s="8">
        <v>16100</v>
      </c>
      <c r="N1582" s="10">
        <f t="shared" si="411"/>
        <v>0.36363636363636365</v>
      </c>
      <c r="O1582" s="10">
        <f t="shared" si="412"/>
        <v>0.36363636363636365</v>
      </c>
      <c r="P1582" s="8">
        <f t="shared" si="413"/>
        <v>8000</v>
      </c>
      <c r="Q1582" s="8">
        <f t="shared" si="414"/>
        <v>9200</v>
      </c>
      <c r="R1582" s="8">
        <v>10213.15</v>
      </c>
      <c r="S1582" s="8">
        <v>13787.75</v>
      </c>
      <c r="T1582" s="11">
        <f t="shared" si="415"/>
        <v>0.62671590909090913</v>
      </c>
      <c r="U1582" s="7" t="s">
        <v>4690</v>
      </c>
      <c r="V1582" s="7" t="s">
        <v>4691</v>
      </c>
    </row>
    <row r="1583" spans="1:22" x14ac:dyDescent="0.25">
      <c r="A1583" s="7" t="s">
        <v>4692</v>
      </c>
      <c r="B1583" s="7" t="s">
        <v>4693</v>
      </c>
      <c r="C1583" s="7" t="s">
        <v>177</v>
      </c>
      <c r="D1583" s="7"/>
      <c r="E1583" s="7" t="s">
        <v>4564</v>
      </c>
      <c r="F1583" s="8">
        <v>3700</v>
      </c>
      <c r="G1583" s="8">
        <v>4255</v>
      </c>
      <c r="H1583" s="9">
        <f>IF(OR(F1583="",F1583=0),"",MAX(F1583,IF(ISNUMBER('Нормы и нормо-часы'!K1584),ROUNDUP('Нормы и нормо-часы'!K1584/(1-$F$3),0),0)))</f>
        <v>3700</v>
      </c>
      <c r="I1583" s="9">
        <f>IF(OR(G1583="",G1583=0),"",MAX(G1583,IF(ISNUMBER('Нормы и нормо-часы'!L1584),ROUNDUP('Нормы и нормо-часы'!L1584/(1-$F$3),0),0)))</f>
        <v>4255</v>
      </c>
      <c r="J1583" s="10">
        <f t="shared" si="409"/>
        <v>0</v>
      </c>
      <c r="K1583" s="10">
        <f t="shared" si="410"/>
        <v>0</v>
      </c>
      <c r="L1583" s="8">
        <v>2300</v>
      </c>
      <c r="M1583" s="8">
        <v>2645</v>
      </c>
      <c r="N1583" s="10">
        <f t="shared" si="411"/>
        <v>0.3783783783783784</v>
      </c>
      <c r="O1583" s="10">
        <f t="shared" si="412"/>
        <v>0.3783783783783784</v>
      </c>
      <c r="P1583" s="8">
        <f t="shared" si="413"/>
        <v>1400</v>
      </c>
      <c r="Q1583" s="8">
        <f t="shared" si="414"/>
        <v>1610</v>
      </c>
      <c r="R1583" s="8">
        <v>4429.8</v>
      </c>
      <c r="S1583" s="8">
        <v>5980.23</v>
      </c>
      <c r="T1583" s="11">
        <f t="shared" si="415"/>
        <v>1.6162783783783783</v>
      </c>
      <c r="U1583" s="7" t="s">
        <v>4681</v>
      </c>
      <c r="V1583" s="7"/>
    </row>
    <row r="1584" spans="1:22" x14ac:dyDescent="0.25">
      <c r="A1584" s="7" t="s">
        <v>4694</v>
      </c>
      <c r="B1584" s="7" t="s">
        <v>4695</v>
      </c>
      <c r="C1584" s="7" t="s">
        <v>177</v>
      </c>
      <c r="D1584" s="7"/>
      <c r="E1584" s="7" t="s">
        <v>4564</v>
      </c>
      <c r="F1584" s="8">
        <v>14000</v>
      </c>
      <c r="G1584" s="8">
        <v>16100</v>
      </c>
      <c r="H1584" s="9">
        <f>IF(OR(F1584="",F1584=0),"",MAX(F1584,IF(ISNUMBER('Нормы и нормо-часы'!K1585),ROUNDUP('Нормы и нормо-часы'!K1585/(1-$F$3),0),0)))</f>
        <v>14000</v>
      </c>
      <c r="I1584" s="9">
        <f>IF(OR(G1584="",G1584=0),"",MAX(G1584,IF(ISNUMBER('Нормы и нормо-часы'!L1585),ROUNDUP('Нормы и нормо-часы'!L1585/(1-$F$3),0),0)))</f>
        <v>16320</v>
      </c>
      <c r="J1584" s="10">
        <f t="shared" si="409"/>
        <v>0</v>
      </c>
      <c r="K1584" s="10">
        <f t="shared" si="410"/>
        <v>1.3664596273291973E-2</v>
      </c>
      <c r="L1584" s="8">
        <v>9000</v>
      </c>
      <c r="M1584" s="8">
        <v>10350</v>
      </c>
      <c r="N1584" s="10">
        <f t="shared" si="411"/>
        <v>0.35714285714285715</v>
      </c>
      <c r="O1584" s="10">
        <f t="shared" si="412"/>
        <v>0.36580882352941174</v>
      </c>
      <c r="P1584" s="8">
        <f t="shared" si="413"/>
        <v>5000</v>
      </c>
      <c r="Q1584" s="8">
        <f t="shared" si="414"/>
        <v>5970</v>
      </c>
      <c r="R1584" s="8">
        <v>1324.02</v>
      </c>
      <c r="S1584" s="8">
        <v>1787.43</v>
      </c>
      <c r="T1584" s="11">
        <f t="shared" si="415"/>
        <v>0.12767357142857144</v>
      </c>
      <c r="U1584" s="7" t="s">
        <v>4696</v>
      </c>
      <c r="V1584" s="7" t="s">
        <v>4697</v>
      </c>
    </row>
    <row r="1585" spans="1:22" x14ac:dyDescent="0.25">
      <c r="A1585" s="7" t="s">
        <v>4698</v>
      </c>
      <c r="B1585" s="7" t="s">
        <v>4699</v>
      </c>
      <c r="C1585" s="7" t="s">
        <v>177</v>
      </c>
      <c r="D1585" s="7"/>
      <c r="E1585" s="7" t="s">
        <v>4564</v>
      </c>
      <c r="F1585" s="8">
        <v>18000</v>
      </c>
      <c r="G1585" s="8">
        <v>20700</v>
      </c>
      <c r="H1585" s="9">
        <f>IF(OR(F1585="",F1585=0),"",MAX(F1585,IF(ISNUMBER('Нормы и нормо-часы'!K1586),ROUNDUP('Нормы и нормо-часы'!K1586/(1-$F$3),0),0)))</f>
        <v>18000</v>
      </c>
      <c r="I1585" s="9">
        <f>IF(OR(G1585="",G1585=0),"",MAX(G1585,IF(ISNUMBER('Нормы и нормо-часы'!L1586),ROUNDUP('Нормы и нормо-часы'!L1586/(1-$F$3),0),0)))</f>
        <v>20700</v>
      </c>
      <c r="J1585" s="10">
        <f t="shared" si="409"/>
        <v>0</v>
      </c>
      <c r="K1585" s="10">
        <f t="shared" si="410"/>
        <v>0</v>
      </c>
      <c r="L1585" s="8">
        <v>11500</v>
      </c>
      <c r="M1585" s="8">
        <v>13225</v>
      </c>
      <c r="N1585" s="10">
        <f t="shared" si="411"/>
        <v>0.3611111111111111</v>
      </c>
      <c r="O1585" s="10">
        <f t="shared" si="412"/>
        <v>0.3611111111111111</v>
      </c>
      <c r="P1585" s="8">
        <f t="shared" si="413"/>
        <v>6500</v>
      </c>
      <c r="Q1585" s="8">
        <f t="shared" si="414"/>
        <v>7475</v>
      </c>
      <c r="R1585" s="8">
        <v>1696.86</v>
      </c>
      <c r="S1585" s="8">
        <v>2290.7600000000002</v>
      </c>
      <c r="T1585" s="11">
        <f t="shared" si="415"/>
        <v>0.12726444444444446</v>
      </c>
      <c r="U1585" s="7" t="s">
        <v>4700</v>
      </c>
      <c r="V1585" s="7" t="s">
        <v>4701</v>
      </c>
    </row>
    <row r="1586" spans="1:22" x14ac:dyDescent="0.25">
      <c r="A1586" s="7" t="s">
        <v>4702</v>
      </c>
      <c r="B1586" s="7" t="s">
        <v>4703</v>
      </c>
      <c r="C1586" s="7" t="s">
        <v>177</v>
      </c>
      <c r="D1586" s="7"/>
      <c r="E1586" s="7" t="s">
        <v>4564</v>
      </c>
      <c r="F1586" s="8">
        <v>15000</v>
      </c>
      <c r="G1586" s="8">
        <v>17250</v>
      </c>
      <c r="H1586" s="9">
        <f>IF(OR(F1586="",F1586=0),"",MAX(F1586,IF(ISNUMBER('Нормы и нормо-часы'!K1587),ROUNDUP('Нормы и нормо-часы'!K1587/(1-$F$3),0),0)))</f>
        <v>15000</v>
      </c>
      <c r="I1586" s="9">
        <f>IF(OR(G1586="",G1586=0),"",MAX(G1586,IF(ISNUMBER('Нормы и нормо-часы'!L1587),ROUNDUP('Нормы и нормо-часы'!L1587/(1-$F$3),0),0)))</f>
        <v>17680</v>
      </c>
      <c r="J1586" s="10">
        <f t="shared" si="409"/>
        <v>0</v>
      </c>
      <c r="K1586" s="10">
        <f t="shared" si="410"/>
        <v>2.4927536231884151E-2</v>
      </c>
      <c r="L1586" s="8">
        <v>9500</v>
      </c>
      <c r="M1586" s="8">
        <v>10925</v>
      </c>
      <c r="N1586" s="10">
        <f t="shared" si="411"/>
        <v>0.36666666666666664</v>
      </c>
      <c r="O1586" s="10">
        <f t="shared" si="412"/>
        <v>0.38207013574660631</v>
      </c>
      <c r="P1586" s="8">
        <f t="shared" si="413"/>
        <v>5500</v>
      </c>
      <c r="Q1586" s="8">
        <f t="shared" si="414"/>
        <v>6755</v>
      </c>
      <c r="R1586" s="8">
        <v>1324.02</v>
      </c>
      <c r="S1586" s="8">
        <v>1787.43</v>
      </c>
      <c r="T1586" s="11">
        <f t="shared" si="415"/>
        <v>0.119162</v>
      </c>
      <c r="U1586" s="7" t="s">
        <v>4700</v>
      </c>
      <c r="V1586" s="7" t="s">
        <v>4701</v>
      </c>
    </row>
    <row r="1587" spans="1:22" x14ac:dyDescent="0.25">
      <c r="A1587" s="7" t="s">
        <v>4704</v>
      </c>
      <c r="B1587" s="7" t="s">
        <v>4705</v>
      </c>
      <c r="C1587" s="7" t="s">
        <v>177</v>
      </c>
      <c r="D1587" s="7"/>
      <c r="E1587" s="7" t="s">
        <v>4564</v>
      </c>
      <c r="F1587" s="8">
        <v>19000</v>
      </c>
      <c r="G1587" s="8">
        <v>21850</v>
      </c>
      <c r="H1587" s="9">
        <f>IF(OR(F1587="",F1587=0),"",MAX(F1587,IF(ISNUMBER('Нормы и нормо-часы'!K1588),ROUNDUP('Нормы и нормо-часы'!K1588/(1-$F$3),0),0)))</f>
        <v>19000</v>
      </c>
      <c r="I1587" s="9">
        <f>IF(OR(G1587="",G1587=0),"",MAX(G1587,IF(ISNUMBER('Нормы и нормо-часы'!L1588),ROUNDUP('Нормы и нормо-часы'!L1588/(1-$F$3),0),0)))</f>
        <v>21850</v>
      </c>
      <c r="J1587" s="10">
        <f t="shared" si="409"/>
        <v>0</v>
      </c>
      <c r="K1587" s="10">
        <f t="shared" si="410"/>
        <v>0</v>
      </c>
      <c r="L1587" s="8">
        <v>12000</v>
      </c>
      <c r="M1587" s="8">
        <v>13800</v>
      </c>
      <c r="N1587" s="10">
        <f t="shared" si="411"/>
        <v>0.36842105263157893</v>
      </c>
      <c r="O1587" s="10">
        <f t="shared" si="412"/>
        <v>0.36842105263157893</v>
      </c>
      <c r="P1587" s="8">
        <f t="shared" si="413"/>
        <v>7000</v>
      </c>
      <c r="Q1587" s="8">
        <f t="shared" si="414"/>
        <v>8050</v>
      </c>
      <c r="R1587" s="8">
        <v>1696.86</v>
      </c>
      <c r="S1587" s="8">
        <v>2290.7600000000002</v>
      </c>
      <c r="T1587" s="11">
        <f t="shared" si="415"/>
        <v>0.1205663157894737</v>
      </c>
      <c r="U1587" s="7" t="s">
        <v>4700</v>
      </c>
      <c r="V1587" s="7" t="s">
        <v>4706</v>
      </c>
    </row>
    <row r="1588" spans="1:22" x14ac:dyDescent="0.25">
      <c r="A1588" s="7" t="s">
        <v>4707</v>
      </c>
      <c r="B1588" s="7" t="s">
        <v>4708</v>
      </c>
      <c r="C1588" s="7" t="s">
        <v>177</v>
      </c>
      <c r="D1588" s="7"/>
      <c r="E1588" s="7" t="s">
        <v>4564</v>
      </c>
      <c r="F1588" s="8">
        <v>7000</v>
      </c>
      <c r="G1588" s="8">
        <v>8050</v>
      </c>
      <c r="H1588" s="9">
        <f>IF(OR(F1588="",F1588=0),"",MAX(F1588,IF(ISNUMBER('Нормы и нормо-часы'!K1589),ROUNDUP('Нормы и нормо-часы'!K1589/(1-$F$3),0),0)))</f>
        <v>7000</v>
      </c>
      <c r="I1588" s="9">
        <f>IF(OR(G1588="",G1588=0),"",MAX(G1588,IF(ISNUMBER('Нормы и нормо-часы'!L1589),ROUNDUP('Нормы и нормо-часы'!L1589/(1-$F$3),0),0)))</f>
        <v>8160</v>
      </c>
      <c r="J1588" s="10">
        <f t="shared" si="409"/>
        <v>0</v>
      </c>
      <c r="K1588" s="10">
        <f t="shared" si="410"/>
        <v>1.3664596273291973E-2</v>
      </c>
      <c r="L1588" s="8">
        <v>4500</v>
      </c>
      <c r="M1588" s="8">
        <v>5175</v>
      </c>
      <c r="N1588" s="10">
        <f t="shared" si="411"/>
        <v>0.35714285714285715</v>
      </c>
      <c r="O1588" s="10">
        <f t="shared" si="412"/>
        <v>0.36580882352941174</v>
      </c>
      <c r="P1588" s="8">
        <f t="shared" si="413"/>
        <v>2500</v>
      </c>
      <c r="Q1588" s="8">
        <f t="shared" si="414"/>
        <v>2985</v>
      </c>
      <c r="R1588" s="8">
        <v>2335.4899999999998</v>
      </c>
      <c r="S1588" s="8">
        <v>3152.91</v>
      </c>
      <c r="T1588" s="11">
        <f t="shared" si="415"/>
        <v>0.45041571428571425</v>
      </c>
      <c r="U1588" s="7" t="s">
        <v>100</v>
      </c>
      <c r="V1588" s="7"/>
    </row>
    <row r="1589" spans="1:22" x14ac:dyDescent="0.25">
      <c r="A1589" s="7" t="s">
        <v>4709</v>
      </c>
      <c r="B1589" s="7" t="s">
        <v>4710</v>
      </c>
      <c r="C1589" s="7" t="s">
        <v>50</v>
      </c>
      <c r="D1589" s="7"/>
      <c r="E1589" s="7" t="s">
        <v>4564</v>
      </c>
      <c r="F1589" s="8">
        <v>450</v>
      </c>
      <c r="G1589" s="8">
        <v>518</v>
      </c>
      <c r="H1589" s="9">
        <f>IF(OR(F1589="",F1589=0),"",MAX(F1589,IF(ISNUMBER('Нормы и нормо-часы'!K1590),ROUNDUP('Нормы и нормо-часы'!K1590/(1-$F$3),0),0)))</f>
        <v>450</v>
      </c>
      <c r="I1589" s="9">
        <f>IF(OR(G1589="",G1589=0),"",MAX(G1589,IF(ISNUMBER('Нормы и нормо-часы'!L1590),ROUNDUP('Нормы и нормо-часы'!L1590/(1-$F$3),0),0)))</f>
        <v>518</v>
      </c>
      <c r="J1589" s="10">
        <f t="shared" si="409"/>
        <v>0</v>
      </c>
      <c r="K1589" s="10">
        <f t="shared" si="410"/>
        <v>0</v>
      </c>
      <c r="L1589" s="8">
        <v>290</v>
      </c>
      <c r="M1589" s="8">
        <v>334</v>
      </c>
      <c r="N1589" s="10">
        <f t="shared" si="411"/>
        <v>0.35555555555555557</v>
      </c>
      <c r="O1589" s="10">
        <f t="shared" si="412"/>
        <v>0.35521235521235522</v>
      </c>
      <c r="P1589" s="8">
        <f t="shared" si="413"/>
        <v>160</v>
      </c>
      <c r="Q1589" s="8">
        <f t="shared" si="414"/>
        <v>184</v>
      </c>
      <c r="R1589" s="8">
        <v>643.54999999999995</v>
      </c>
      <c r="S1589" s="8">
        <v>868.79</v>
      </c>
      <c r="T1589" s="11">
        <f t="shared" si="415"/>
        <v>1.9306444444444444</v>
      </c>
      <c r="U1589" s="7" t="s">
        <v>4711</v>
      </c>
      <c r="V1589" s="7" t="s">
        <v>4712</v>
      </c>
    </row>
    <row r="1590" spans="1:22" x14ac:dyDescent="0.25">
      <c r="A1590" s="7" t="s">
        <v>4713</v>
      </c>
      <c r="B1590" s="7" t="s">
        <v>4714</v>
      </c>
      <c r="C1590" s="7" t="s">
        <v>50</v>
      </c>
      <c r="D1590" s="7"/>
      <c r="E1590" s="7" t="s">
        <v>4564</v>
      </c>
      <c r="F1590" s="8">
        <v>700</v>
      </c>
      <c r="G1590" s="8">
        <v>805</v>
      </c>
      <c r="H1590" s="9">
        <f>IF(OR(F1590="",F1590=0),"",MAX(F1590,IF(ISNUMBER('Нормы и нормо-часы'!K1591),ROUNDUP('Нормы и нормо-часы'!K1591/(1-$F$3),0),0)))</f>
        <v>700</v>
      </c>
      <c r="I1590" s="9">
        <f>IF(OR(G1590="",G1590=0),"",MAX(G1590,IF(ISNUMBER('Нормы и нормо-часы'!L1591),ROUNDUP('Нормы и нормо-часы'!L1591/(1-$F$3),0),0)))</f>
        <v>805</v>
      </c>
      <c r="J1590" s="10">
        <f t="shared" si="409"/>
        <v>0</v>
      </c>
      <c r="K1590" s="10">
        <f t="shared" si="410"/>
        <v>0</v>
      </c>
      <c r="L1590" s="8">
        <v>440</v>
      </c>
      <c r="M1590" s="8">
        <v>506</v>
      </c>
      <c r="N1590" s="10">
        <f t="shared" si="411"/>
        <v>0.37142857142857144</v>
      </c>
      <c r="O1590" s="10">
        <f t="shared" si="412"/>
        <v>0.37142857142857144</v>
      </c>
      <c r="P1590" s="8">
        <f t="shared" si="413"/>
        <v>260</v>
      </c>
      <c r="Q1590" s="8">
        <f t="shared" si="414"/>
        <v>299</v>
      </c>
      <c r="R1590" s="8">
        <v>849.97</v>
      </c>
      <c r="S1590" s="8">
        <v>1147.46</v>
      </c>
      <c r="T1590" s="11">
        <f t="shared" si="415"/>
        <v>1.6392285714285715</v>
      </c>
      <c r="U1590" s="7" t="s">
        <v>4711</v>
      </c>
      <c r="V1590" s="7"/>
    </row>
    <row r="1591" spans="1:22" x14ac:dyDescent="0.25">
      <c r="A1591" s="7" t="s">
        <v>4715</v>
      </c>
      <c r="B1591" s="7" t="s">
        <v>4716</v>
      </c>
      <c r="C1591" s="7" t="s">
        <v>50</v>
      </c>
      <c r="D1591" s="7"/>
      <c r="E1591" s="7" t="s">
        <v>4564</v>
      </c>
      <c r="F1591" s="8">
        <v>950</v>
      </c>
      <c r="G1591" s="8">
        <v>1092</v>
      </c>
      <c r="H1591" s="9">
        <f>IF(OR(F1591="",F1591=0),"",MAX(F1591,IF(ISNUMBER('Нормы и нормо-часы'!K1592),ROUNDUP('Нормы и нормо-часы'!K1592/(1-$F$3),0),0)))</f>
        <v>950</v>
      </c>
      <c r="I1591" s="9">
        <f>IF(OR(G1591="",G1591=0),"",MAX(G1591,IF(ISNUMBER('Нормы и нормо-часы'!L1592),ROUNDUP('Нормы и нормо-часы'!L1592/(1-$F$3),0),0)))</f>
        <v>1092</v>
      </c>
      <c r="J1591" s="10">
        <f t="shared" si="409"/>
        <v>0</v>
      </c>
      <c r="K1591" s="10">
        <f t="shared" si="410"/>
        <v>0</v>
      </c>
      <c r="L1591" s="8">
        <v>600</v>
      </c>
      <c r="M1591" s="8">
        <v>690</v>
      </c>
      <c r="N1591" s="10">
        <f t="shared" si="411"/>
        <v>0.36842105263157893</v>
      </c>
      <c r="O1591" s="10">
        <f t="shared" si="412"/>
        <v>0.36813186813186816</v>
      </c>
      <c r="P1591" s="8">
        <f t="shared" si="413"/>
        <v>350</v>
      </c>
      <c r="Q1591" s="8">
        <f t="shared" si="414"/>
        <v>402</v>
      </c>
      <c r="R1591" s="8">
        <v>1239.01</v>
      </c>
      <c r="S1591" s="8">
        <v>1672.66</v>
      </c>
      <c r="T1591" s="11">
        <f t="shared" si="415"/>
        <v>1.7606947368421053</v>
      </c>
      <c r="U1591" s="7" t="s">
        <v>4711</v>
      </c>
      <c r="V1591" s="7"/>
    </row>
    <row r="1592" spans="1:22" x14ac:dyDescent="0.25">
      <c r="A1592" s="7" t="s">
        <v>4717</v>
      </c>
      <c r="B1592" s="7" t="s">
        <v>4718</v>
      </c>
      <c r="C1592" s="7" t="s">
        <v>28</v>
      </c>
      <c r="D1592" s="7"/>
      <c r="E1592" s="7" t="s">
        <v>4564</v>
      </c>
      <c r="F1592" s="8">
        <v>6500</v>
      </c>
      <c r="G1592" s="8">
        <v>7475</v>
      </c>
      <c r="H1592" s="9">
        <f>IF(OR(F1592="",F1592=0),"",MAX(F1592,IF(ISNUMBER('Нормы и нормо-часы'!K1593),ROUNDUP('Нормы и нормо-часы'!K1593/(1-$F$3),0),0)))</f>
        <v>6800</v>
      </c>
      <c r="I1592" s="9">
        <f>IF(OR(G1592="",G1592=0),"",MAX(G1592,IF(ISNUMBER('Нормы и нормо-часы'!L1593),ROUNDUP('Нормы и нормо-часы'!L1593/(1-$F$3),0),0)))</f>
        <v>8160</v>
      </c>
      <c r="J1592" s="10">
        <f t="shared" si="409"/>
        <v>4.6153846153846212E-2</v>
      </c>
      <c r="K1592" s="10">
        <f t="shared" si="410"/>
        <v>9.1638795986622057E-2</v>
      </c>
      <c r="L1592" s="8">
        <v>4000</v>
      </c>
      <c r="M1592" s="8">
        <v>4600</v>
      </c>
      <c r="N1592" s="10">
        <f t="shared" si="411"/>
        <v>0.41176470588235292</v>
      </c>
      <c r="O1592" s="10">
        <f t="shared" si="412"/>
        <v>0.43627450980392157</v>
      </c>
      <c r="P1592" s="8">
        <f t="shared" si="413"/>
        <v>2800</v>
      </c>
      <c r="Q1592" s="8">
        <f t="shared" si="414"/>
        <v>3560</v>
      </c>
      <c r="R1592" s="8">
        <v>12373.3</v>
      </c>
      <c r="S1592" s="8">
        <v>16703.96</v>
      </c>
      <c r="T1592" s="11">
        <f t="shared" si="415"/>
        <v>2.5698399999999997</v>
      </c>
      <c r="U1592" s="7" t="s">
        <v>100</v>
      </c>
      <c r="V1592" s="7" t="s">
        <v>4719</v>
      </c>
    </row>
    <row r="1593" spans="1:22" x14ac:dyDescent="0.25">
      <c r="A1593" s="7" t="s">
        <v>4720</v>
      </c>
      <c r="B1593" s="7" t="s">
        <v>4721</v>
      </c>
      <c r="C1593" s="7" t="s">
        <v>50</v>
      </c>
      <c r="D1593" s="7"/>
      <c r="E1593" s="7" t="s">
        <v>4564</v>
      </c>
      <c r="F1593" s="8">
        <v>500</v>
      </c>
      <c r="G1593" s="8">
        <v>575</v>
      </c>
      <c r="H1593" s="9">
        <f>IF(OR(F1593="",F1593=0),"",MAX(F1593,IF(ISNUMBER('Нормы и нормо-часы'!K1594),ROUNDUP('Нормы и нормо-часы'!K1594/(1-$F$3),0),0)))</f>
        <v>500</v>
      </c>
      <c r="I1593" s="9">
        <f>IF(OR(G1593="",G1593=0),"",MAX(G1593,IF(ISNUMBER('Нормы и нормо-часы'!L1594),ROUNDUP('Нормы и нормо-часы'!L1594/(1-$F$3),0),0)))</f>
        <v>575</v>
      </c>
      <c r="J1593" s="10">
        <f t="shared" si="409"/>
        <v>0</v>
      </c>
      <c r="K1593" s="10">
        <f t="shared" si="410"/>
        <v>0</v>
      </c>
      <c r="L1593" s="8">
        <v>320</v>
      </c>
      <c r="M1593" s="8">
        <v>368</v>
      </c>
      <c r="N1593" s="10">
        <f t="shared" si="411"/>
        <v>0.36</v>
      </c>
      <c r="O1593" s="10">
        <f t="shared" si="412"/>
        <v>0.36</v>
      </c>
      <c r="P1593" s="8">
        <f t="shared" si="413"/>
        <v>180</v>
      </c>
      <c r="Q1593" s="8">
        <f t="shared" si="414"/>
        <v>207</v>
      </c>
      <c r="R1593" s="8">
        <v>347.31</v>
      </c>
      <c r="S1593" s="8">
        <v>468.87</v>
      </c>
      <c r="T1593" s="11">
        <f t="shared" si="415"/>
        <v>0.93774000000000002</v>
      </c>
      <c r="U1593" s="7" t="s">
        <v>4722</v>
      </c>
      <c r="V1593" s="7"/>
    </row>
    <row r="1594" spans="1:22" x14ac:dyDescent="0.25">
      <c r="A1594" s="7" t="s">
        <v>4723</v>
      </c>
      <c r="B1594" s="7" t="s">
        <v>4724</v>
      </c>
      <c r="C1594" s="7" t="s">
        <v>50</v>
      </c>
      <c r="D1594" s="7"/>
      <c r="E1594" s="7" t="s">
        <v>4564</v>
      </c>
      <c r="F1594" s="8">
        <v>580</v>
      </c>
      <c r="G1594" s="8">
        <v>667</v>
      </c>
      <c r="H1594" s="9">
        <f>IF(OR(F1594="",F1594=0),"",MAX(F1594,IF(ISNUMBER('Нормы и нормо-часы'!K1595),ROUNDUP('Нормы и нормо-часы'!K1595/(1-$F$3),0),0)))</f>
        <v>580</v>
      </c>
      <c r="I1594" s="9">
        <f>IF(OR(G1594="",G1594=0),"",MAX(G1594,IF(ISNUMBER('Нормы и нормо-часы'!L1595),ROUNDUP('Нормы и нормо-часы'!L1595/(1-$F$3),0),0)))</f>
        <v>667</v>
      </c>
      <c r="J1594" s="10">
        <f t="shared" si="409"/>
        <v>0</v>
      </c>
      <c r="K1594" s="10">
        <f t="shared" si="410"/>
        <v>0</v>
      </c>
      <c r="L1594" s="8">
        <v>370</v>
      </c>
      <c r="M1594" s="8">
        <v>425</v>
      </c>
      <c r="N1594" s="10">
        <f t="shared" si="411"/>
        <v>0.36206896551724138</v>
      </c>
      <c r="O1594" s="10">
        <f t="shared" si="412"/>
        <v>0.36281859070464767</v>
      </c>
      <c r="P1594" s="8">
        <f t="shared" si="413"/>
        <v>210</v>
      </c>
      <c r="Q1594" s="8">
        <f t="shared" si="414"/>
        <v>242</v>
      </c>
      <c r="R1594" s="8">
        <v>376.53</v>
      </c>
      <c r="S1594" s="8">
        <v>508.32</v>
      </c>
      <c r="T1594" s="11">
        <f t="shared" si="415"/>
        <v>0.87641379310344825</v>
      </c>
      <c r="U1594" s="7" t="s">
        <v>4725</v>
      </c>
      <c r="V1594" s="7"/>
    </row>
    <row r="1595" spans="1:22" x14ac:dyDescent="0.25">
      <c r="A1595" s="7" t="s">
        <v>4726</v>
      </c>
      <c r="B1595" s="7" t="s">
        <v>4727</v>
      </c>
      <c r="C1595" s="7" t="s">
        <v>50</v>
      </c>
      <c r="D1595" s="7"/>
      <c r="E1595" s="7" t="s">
        <v>4564</v>
      </c>
      <c r="F1595" s="8">
        <v>700</v>
      </c>
      <c r="G1595" s="8">
        <v>805</v>
      </c>
      <c r="H1595" s="9">
        <f>IF(OR(F1595="",F1595=0),"",MAX(F1595,IF(ISNUMBER('Нормы и нормо-часы'!K1596),ROUNDUP('Нормы и нормо-часы'!K1596/(1-$F$3),0),0)))</f>
        <v>700</v>
      </c>
      <c r="I1595" s="9">
        <f>IF(OR(G1595="",G1595=0),"",MAX(G1595,IF(ISNUMBER('Нормы и нормо-часы'!L1596),ROUNDUP('Нормы и нормо-часы'!L1596/(1-$F$3),0),0)))</f>
        <v>805</v>
      </c>
      <c r="J1595" s="10">
        <f t="shared" si="409"/>
        <v>0</v>
      </c>
      <c r="K1595" s="10">
        <f t="shared" si="410"/>
        <v>0</v>
      </c>
      <c r="L1595" s="8">
        <v>440</v>
      </c>
      <c r="M1595" s="8">
        <v>506</v>
      </c>
      <c r="N1595" s="10">
        <f t="shared" si="411"/>
        <v>0.37142857142857144</v>
      </c>
      <c r="O1595" s="10">
        <f t="shared" si="412"/>
        <v>0.37142857142857144</v>
      </c>
      <c r="P1595" s="8">
        <f t="shared" si="413"/>
        <v>260</v>
      </c>
      <c r="Q1595" s="8">
        <f t="shared" si="414"/>
        <v>299</v>
      </c>
      <c r="R1595" s="8">
        <v>558.34</v>
      </c>
      <c r="S1595" s="8">
        <v>753.76</v>
      </c>
      <c r="T1595" s="11">
        <f t="shared" si="415"/>
        <v>1.0768</v>
      </c>
      <c r="U1595" s="7" t="s">
        <v>4725</v>
      </c>
      <c r="V1595" s="7"/>
    </row>
    <row r="1596" spans="1:22" x14ac:dyDescent="0.25">
      <c r="A1596" s="7" t="s">
        <v>4728</v>
      </c>
      <c r="B1596" s="7" t="s">
        <v>4729</v>
      </c>
      <c r="C1596" s="7" t="s">
        <v>50</v>
      </c>
      <c r="D1596" s="7"/>
      <c r="E1596" s="7" t="s">
        <v>4564</v>
      </c>
      <c r="F1596" s="8">
        <v>800</v>
      </c>
      <c r="G1596" s="8">
        <v>920</v>
      </c>
      <c r="H1596" s="9">
        <f>IF(OR(F1596="",F1596=0),"",MAX(F1596,IF(ISNUMBER('Нормы и нормо-часы'!K1597),ROUNDUP('Нормы и нормо-часы'!K1597/(1-$F$3),0),0)))</f>
        <v>800</v>
      </c>
      <c r="I1596" s="9">
        <f>IF(OR(G1596="",G1596=0),"",MAX(G1596,IF(ISNUMBER('Нормы и нормо-часы'!L1597),ROUNDUP('Нормы и нормо-часы'!L1597/(1-$F$3),0),0)))</f>
        <v>920</v>
      </c>
      <c r="J1596" s="10">
        <f t="shared" si="409"/>
        <v>0</v>
      </c>
      <c r="K1596" s="10">
        <f t="shared" si="410"/>
        <v>0</v>
      </c>
      <c r="L1596" s="8">
        <v>500</v>
      </c>
      <c r="M1596" s="8">
        <v>575</v>
      </c>
      <c r="N1596" s="10">
        <f t="shared" si="411"/>
        <v>0.375</v>
      </c>
      <c r="O1596" s="10">
        <f t="shared" si="412"/>
        <v>0.375</v>
      </c>
      <c r="P1596" s="8">
        <f t="shared" si="413"/>
        <v>300</v>
      </c>
      <c r="Q1596" s="8">
        <f t="shared" si="414"/>
        <v>345</v>
      </c>
      <c r="R1596" s="8">
        <v>609.41</v>
      </c>
      <c r="S1596" s="8">
        <v>822.7</v>
      </c>
      <c r="T1596" s="11">
        <f t="shared" si="415"/>
        <v>1.028375</v>
      </c>
      <c r="U1596" s="7" t="s">
        <v>4725</v>
      </c>
      <c r="V1596" s="7"/>
    </row>
    <row r="1597" spans="1:22" x14ac:dyDescent="0.25">
      <c r="A1597" s="7" t="s">
        <v>4730</v>
      </c>
      <c r="B1597" s="7" t="s">
        <v>4731</v>
      </c>
      <c r="C1597" s="7" t="s">
        <v>28</v>
      </c>
      <c r="D1597" s="7"/>
      <c r="E1597" s="7" t="s">
        <v>4564</v>
      </c>
      <c r="F1597" s="8">
        <v>9000</v>
      </c>
      <c r="G1597" s="8">
        <v>10350</v>
      </c>
      <c r="H1597" s="9">
        <f>IF(OR(F1597="",F1597=0),"",MAX(F1597,IF(ISNUMBER('Нормы и нормо-часы'!K1598),ROUNDUP('Нормы и нормо-часы'!K1598/(1-$F$3),0),0)))</f>
        <v>11334</v>
      </c>
      <c r="I1597" s="9">
        <f>IF(OR(G1597="",G1597=0),"",MAX(G1597,IF(ISNUMBER('Нормы и нормо-часы'!L1598),ROUNDUP('Нормы и нормо-часы'!L1598/(1-$F$3),0),0)))</f>
        <v>13600</v>
      </c>
      <c r="J1597" s="10">
        <f t="shared" si="409"/>
        <v>0.25933333333333342</v>
      </c>
      <c r="K1597" s="10">
        <f t="shared" si="410"/>
        <v>0.31400966183574885</v>
      </c>
      <c r="L1597" s="8">
        <v>5700</v>
      </c>
      <c r="M1597" s="8">
        <v>6555</v>
      </c>
      <c r="N1597" s="10">
        <f t="shared" si="411"/>
        <v>0.49708840656431974</v>
      </c>
      <c r="O1597" s="10">
        <f t="shared" si="412"/>
        <v>0.51801470588235299</v>
      </c>
      <c r="P1597" s="8">
        <f t="shared" si="413"/>
        <v>5634</v>
      </c>
      <c r="Q1597" s="8">
        <f t="shared" si="414"/>
        <v>7045</v>
      </c>
      <c r="R1597" s="8">
        <v>27675.49</v>
      </c>
      <c r="S1597" s="8">
        <v>37361.910000000003</v>
      </c>
      <c r="T1597" s="11">
        <f t="shared" si="415"/>
        <v>4.1513233333333339</v>
      </c>
      <c r="U1597" s="7" t="s">
        <v>4732</v>
      </c>
      <c r="V1597" s="7" t="s">
        <v>4733</v>
      </c>
    </row>
    <row r="1598" spans="1:22" x14ac:dyDescent="0.25">
      <c r="A1598" s="7" t="s">
        <v>4734</v>
      </c>
      <c r="B1598" s="7" t="s">
        <v>4735</v>
      </c>
      <c r="C1598" s="7" t="s">
        <v>28</v>
      </c>
      <c r="D1598" s="7"/>
      <c r="E1598" s="7" t="s">
        <v>4564</v>
      </c>
      <c r="F1598" s="8">
        <v>11000</v>
      </c>
      <c r="G1598" s="8">
        <v>12650</v>
      </c>
      <c r="H1598" s="9">
        <f>IF(OR(F1598="",F1598=0),"",MAX(F1598,IF(ISNUMBER('Нормы и нормо-часы'!K1599),ROUNDUP('Нормы и нормо-часы'!K1599/(1-$F$3),0),0)))</f>
        <v>13600</v>
      </c>
      <c r="I1598" s="9">
        <f>IF(OR(G1598="",G1598=0),"",MAX(G1598,IF(ISNUMBER('Нормы и нормо-часы'!L1599),ROUNDUP('Нормы и нормо-часы'!L1599/(1-$F$3),0),0)))</f>
        <v>16320</v>
      </c>
      <c r="J1598" s="10">
        <f t="shared" si="409"/>
        <v>0.23636363636363633</v>
      </c>
      <c r="K1598" s="10">
        <f t="shared" si="410"/>
        <v>0.29011857707509892</v>
      </c>
      <c r="L1598" s="8">
        <v>7000</v>
      </c>
      <c r="M1598" s="8">
        <v>8050</v>
      </c>
      <c r="N1598" s="10">
        <f t="shared" si="411"/>
        <v>0.48529411764705882</v>
      </c>
      <c r="O1598" s="10">
        <f t="shared" si="412"/>
        <v>0.50674019607843135</v>
      </c>
      <c r="P1598" s="8">
        <f t="shared" si="413"/>
        <v>6600</v>
      </c>
      <c r="Q1598" s="8">
        <f t="shared" si="414"/>
        <v>8270</v>
      </c>
      <c r="R1598" s="8">
        <v>30968.3</v>
      </c>
      <c r="S1598" s="8">
        <v>41807.21</v>
      </c>
      <c r="T1598" s="11">
        <f t="shared" si="415"/>
        <v>3.8006554545454545</v>
      </c>
      <c r="U1598" s="7" t="s">
        <v>4736</v>
      </c>
      <c r="V1598" s="7" t="s">
        <v>4737</v>
      </c>
    </row>
    <row r="1599" spans="1:22" x14ac:dyDescent="0.25">
      <c r="A1599" s="7" t="s">
        <v>4738</v>
      </c>
      <c r="B1599" s="7" t="s">
        <v>4739</v>
      </c>
      <c r="C1599" s="7" t="s">
        <v>177</v>
      </c>
      <c r="D1599" s="7"/>
      <c r="E1599" s="7" t="s">
        <v>355</v>
      </c>
      <c r="F1599" s="8">
        <v>4500</v>
      </c>
      <c r="G1599" s="8">
        <v>5175</v>
      </c>
      <c r="H1599" s="9">
        <f>IF(OR(F1599="",F1599=0),"",MAX(F1599,IF(ISNUMBER('Нормы и нормо-часы'!K1600),ROUNDUP('Нормы и нормо-часы'!K1600/(1-$F$3),0),0)))</f>
        <v>4500</v>
      </c>
      <c r="I1599" s="9">
        <f>IF(OR(G1599="",G1599=0),"",MAX(G1599,IF(ISNUMBER('Нормы и нормо-часы'!L1600),ROUNDUP('Нормы и нормо-часы'!L1600/(1-$F$3),0),0)))</f>
        <v>5175</v>
      </c>
      <c r="J1599" s="10">
        <f t="shared" si="409"/>
        <v>0</v>
      </c>
      <c r="K1599" s="10">
        <f t="shared" si="410"/>
        <v>0</v>
      </c>
      <c r="L1599" s="8">
        <v>2800</v>
      </c>
      <c r="M1599" s="8">
        <v>3220</v>
      </c>
      <c r="N1599" s="10">
        <f t="shared" si="411"/>
        <v>0.37777777777777777</v>
      </c>
      <c r="O1599" s="10">
        <f t="shared" si="412"/>
        <v>0.37777777777777777</v>
      </c>
      <c r="P1599" s="8">
        <f t="shared" si="413"/>
        <v>1700</v>
      </c>
      <c r="Q1599" s="8">
        <f t="shared" si="414"/>
        <v>1955</v>
      </c>
      <c r="R1599" s="8">
        <v>7833.36</v>
      </c>
      <c r="S1599" s="8">
        <v>10575.04</v>
      </c>
      <c r="T1599" s="11">
        <f t="shared" si="415"/>
        <v>2.350008888888889</v>
      </c>
      <c r="U1599" s="7" t="s">
        <v>100</v>
      </c>
      <c r="V1599" s="7"/>
    </row>
    <row r="1600" spans="1:22" x14ac:dyDescent="0.25">
      <c r="A1600" s="7" t="s">
        <v>4740</v>
      </c>
      <c r="B1600" s="7" t="s">
        <v>4741</v>
      </c>
      <c r="C1600" s="7" t="s">
        <v>50</v>
      </c>
      <c r="D1600" s="7"/>
      <c r="E1600" s="7" t="s">
        <v>4564</v>
      </c>
      <c r="F1600" s="8">
        <v>420</v>
      </c>
      <c r="G1600" s="8">
        <v>483</v>
      </c>
      <c r="H1600" s="9">
        <f>IF(OR(F1600="",F1600=0),"",MAX(F1600,IF(ISNUMBER('Нормы и нормо-часы'!K1601),ROUNDUP('Нормы и нормо-часы'!K1601/(1-$F$3),0),0)))</f>
        <v>420</v>
      </c>
      <c r="I1600" s="9">
        <f>IF(OR(G1600="",G1600=0),"",MAX(G1600,IF(ISNUMBER('Нормы и нормо-часы'!L1601),ROUNDUP('Нормы и нормо-часы'!L1601/(1-$F$3),0),0)))</f>
        <v>483</v>
      </c>
      <c r="J1600" s="10">
        <f t="shared" si="409"/>
        <v>0</v>
      </c>
      <c r="K1600" s="10">
        <f t="shared" si="410"/>
        <v>0</v>
      </c>
      <c r="L1600" s="8">
        <v>270</v>
      </c>
      <c r="M1600" s="8">
        <v>310</v>
      </c>
      <c r="N1600" s="10">
        <f t="shared" si="411"/>
        <v>0.35714285714285715</v>
      </c>
      <c r="O1600" s="10">
        <f t="shared" si="412"/>
        <v>0.35817805383022772</v>
      </c>
      <c r="P1600" s="8">
        <f t="shared" si="413"/>
        <v>150</v>
      </c>
      <c r="Q1600" s="8">
        <f t="shared" si="414"/>
        <v>173</v>
      </c>
      <c r="R1600" s="8">
        <v>490.97</v>
      </c>
      <c r="S1600" s="8">
        <v>662.81</v>
      </c>
      <c r="T1600" s="11">
        <f t="shared" si="415"/>
        <v>1.5781190476190474</v>
      </c>
      <c r="U1600" s="7" t="s">
        <v>4742</v>
      </c>
      <c r="V1600" s="7"/>
    </row>
    <row r="1601" spans="1:22" x14ac:dyDescent="0.25">
      <c r="A1601" s="7" t="s">
        <v>4743</v>
      </c>
      <c r="B1601" s="7" t="s">
        <v>4744</v>
      </c>
      <c r="C1601" s="7" t="s">
        <v>50</v>
      </c>
      <c r="D1601" s="7"/>
      <c r="E1601" s="7" t="s">
        <v>4564</v>
      </c>
      <c r="F1601" s="8">
        <v>650</v>
      </c>
      <c r="G1601" s="8">
        <v>747</v>
      </c>
      <c r="H1601" s="9">
        <f>IF(OR(F1601="",F1601=0),"",MAX(F1601,IF(ISNUMBER('Нормы и нормо-часы'!K1602),ROUNDUP('Нормы и нормо-часы'!K1602/(1-$F$3),0),0)))</f>
        <v>650</v>
      </c>
      <c r="I1601" s="9">
        <f>IF(OR(G1601="",G1601=0),"",MAX(G1601,IF(ISNUMBER('Нормы и нормо-часы'!L1602),ROUNDUP('Нормы и нормо-часы'!L1602/(1-$F$3),0),0)))</f>
        <v>747</v>
      </c>
      <c r="J1601" s="10">
        <f t="shared" si="409"/>
        <v>0</v>
      </c>
      <c r="K1601" s="10">
        <f t="shared" si="410"/>
        <v>0</v>
      </c>
      <c r="L1601" s="8">
        <v>410</v>
      </c>
      <c r="M1601" s="8">
        <v>471</v>
      </c>
      <c r="N1601" s="10">
        <f t="shared" si="411"/>
        <v>0.36923076923076925</v>
      </c>
      <c r="O1601" s="10">
        <f t="shared" si="412"/>
        <v>0.36947791164658633</v>
      </c>
      <c r="P1601" s="8">
        <f t="shared" si="413"/>
        <v>240</v>
      </c>
      <c r="Q1601" s="8">
        <f t="shared" si="414"/>
        <v>276</v>
      </c>
      <c r="R1601" s="8">
        <v>659.55</v>
      </c>
      <c r="S1601" s="8">
        <v>890.39</v>
      </c>
      <c r="T1601" s="11">
        <f t="shared" si="415"/>
        <v>1.3698307692307692</v>
      </c>
      <c r="U1601" s="7" t="s">
        <v>4745</v>
      </c>
      <c r="V1601" s="7"/>
    </row>
    <row r="1602" spans="1:22" x14ac:dyDescent="0.25">
      <c r="A1602" s="7" t="s">
        <v>4746</v>
      </c>
      <c r="B1602" s="7" t="s">
        <v>4747</v>
      </c>
      <c r="C1602" s="7" t="s">
        <v>50</v>
      </c>
      <c r="D1602" s="7"/>
      <c r="E1602" s="7" t="s">
        <v>4564</v>
      </c>
      <c r="F1602" s="8">
        <v>900</v>
      </c>
      <c r="G1602" s="8">
        <v>1035</v>
      </c>
      <c r="H1602" s="9">
        <f>IF(OR(F1602="",F1602=0),"",MAX(F1602,IF(ISNUMBER('Нормы и нормо-часы'!K1603),ROUNDUP('Нормы и нормо-часы'!K1603/(1-$F$3),0),0)))</f>
        <v>900</v>
      </c>
      <c r="I1602" s="9">
        <f>IF(OR(G1602="",G1602=0),"",MAX(G1602,IF(ISNUMBER('Нормы и нормо-часы'!L1603),ROUNDUP('Нормы и нормо-часы'!L1603/(1-$F$3),0),0)))</f>
        <v>1035</v>
      </c>
      <c r="J1602" s="10">
        <f t="shared" si="409"/>
        <v>0</v>
      </c>
      <c r="K1602" s="10">
        <f t="shared" si="410"/>
        <v>0</v>
      </c>
      <c r="L1602" s="8">
        <v>570</v>
      </c>
      <c r="M1602" s="8">
        <v>656</v>
      </c>
      <c r="N1602" s="10">
        <f t="shared" si="411"/>
        <v>0.36666666666666664</v>
      </c>
      <c r="O1602" s="10">
        <f t="shared" si="412"/>
        <v>0.36618357487922704</v>
      </c>
      <c r="P1602" s="8">
        <f t="shared" si="413"/>
        <v>330</v>
      </c>
      <c r="Q1602" s="8">
        <f t="shared" si="414"/>
        <v>379</v>
      </c>
      <c r="R1602" s="8">
        <v>942.56</v>
      </c>
      <c r="S1602" s="8">
        <v>1272.46</v>
      </c>
      <c r="T1602" s="11">
        <f t="shared" si="415"/>
        <v>1.4138444444444445</v>
      </c>
      <c r="U1602" s="7" t="s">
        <v>4748</v>
      </c>
      <c r="V1602" s="7"/>
    </row>
    <row r="1603" spans="1:22" x14ac:dyDescent="0.25">
      <c r="A1603" s="7" t="s">
        <v>4749</v>
      </c>
      <c r="B1603" s="7" t="s">
        <v>4750</v>
      </c>
      <c r="C1603" s="7" t="s">
        <v>177</v>
      </c>
      <c r="D1603" s="7"/>
      <c r="E1603" s="7" t="s">
        <v>4564</v>
      </c>
      <c r="F1603" s="8">
        <v>20000</v>
      </c>
      <c r="G1603" s="8">
        <v>23000</v>
      </c>
      <c r="H1603" s="9">
        <f>IF(OR(F1603="",F1603=0),"",MAX(F1603,IF(ISNUMBER('Нормы и нормо-часы'!K1604),ROUNDUP('Нормы и нормо-часы'!K1604/(1-$F$3),0),0)))</f>
        <v>20000</v>
      </c>
      <c r="I1603" s="9">
        <f>IF(OR(G1603="",G1603=0),"",MAX(G1603,IF(ISNUMBER('Нормы и нормо-часы'!L1604),ROUNDUP('Нормы и нормо-часы'!L1604/(1-$F$3),0),0)))</f>
        <v>23000</v>
      </c>
      <c r="J1603" s="10">
        <f t="shared" si="409"/>
        <v>0</v>
      </c>
      <c r="K1603" s="10">
        <f t="shared" si="410"/>
        <v>0</v>
      </c>
      <c r="L1603" s="8">
        <v>12500</v>
      </c>
      <c r="M1603" s="8">
        <v>14375</v>
      </c>
      <c r="N1603" s="10">
        <f t="shared" si="411"/>
        <v>0.375</v>
      </c>
      <c r="O1603" s="10">
        <f t="shared" si="412"/>
        <v>0.375</v>
      </c>
      <c r="P1603" s="8">
        <f t="shared" si="413"/>
        <v>7500</v>
      </c>
      <c r="Q1603" s="8">
        <f t="shared" si="414"/>
        <v>8625</v>
      </c>
      <c r="R1603" s="8">
        <v>25376.91</v>
      </c>
      <c r="S1603" s="8">
        <v>34258.83</v>
      </c>
      <c r="T1603" s="11">
        <f t="shared" si="415"/>
        <v>1.7129415000000001</v>
      </c>
      <c r="U1603" s="7" t="s">
        <v>100</v>
      </c>
      <c r="V1603" s="7" t="s">
        <v>4751</v>
      </c>
    </row>
    <row r="1604" spans="1:22" x14ac:dyDescent="0.25">
      <c r="A1604" s="7" t="s">
        <v>4752</v>
      </c>
      <c r="B1604" s="7" t="s">
        <v>4753</v>
      </c>
      <c r="C1604" s="7" t="s">
        <v>177</v>
      </c>
      <c r="D1604" s="7"/>
      <c r="E1604" s="7" t="s">
        <v>4564</v>
      </c>
      <c r="F1604" s="8">
        <v>24000</v>
      </c>
      <c r="G1604" s="8">
        <v>27600</v>
      </c>
      <c r="H1604" s="9">
        <f>IF(OR(F1604="",F1604=0),"",MAX(F1604,IF(ISNUMBER('Нормы и нормо-часы'!K1605),ROUNDUP('Нормы и нормо-часы'!K1605/(1-$F$3),0),0)))</f>
        <v>24000</v>
      </c>
      <c r="I1604" s="9">
        <f>IF(OR(G1604="",G1604=0),"",MAX(G1604,IF(ISNUMBER('Нормы и нормо-часы'!L1605),ROUNDUP('Нормы и нормо-часы'!L1605/(1-$F$3),0),0)))</f>
        <v>27600</v>
      </c>
      <c r="J1604" s="10">
        <f t="shared" si="409"/>
        <v>0</v>
      </c>
      <c r="K1604" s="10">
        <f t="shared" si="410"/>
        <v>0</v>
      </c>
      <c r="L1604" s="8">
        <v>15000</v>
      </c>
      <c r="M1604" s="8">
        <v>17250</v>
      </c>
      <c r="N1604" s="10">
        <f t="shared" si="411"/>
        <v>0.375</v>
      </c>
      <c r="O1604" s="10">
        <f t="shared" si="412"/>
        <v>0.375</v>
      </c>
      <c r="P1604" s="8">
        <f t="shared" si="413"/>
        <v>9000</v>
      </c>
      <c r="Q1604" s="8">
        <f t="shared" si="414"/>
        <v>10350</v>
      </c>
      <c r="R1604" s="8">
        <v>26048.14</v>
      </c>
      <c r="S1604" s="8">
        <v>35164.99</v>
      </c>
      <c r="T1604" s="11">
        <f t="shared" si="415"/>
        <v>1.4652079166666665</v>
      </c>
      <c r="U1604" s="7" t="s">
        <v>100</v>
      </c>
      <c r="V1604" s="7" t="s">
        <v>4751</v>
      </c>
    </row>
    <row r="1605" spans="1:22" x14ac:dyDescent="0.25">
      <c r="A1605" s="12" t="s">
        <v>4754</v>
      </c>
      <c r="B1605" s="12" t="s">
        <v>4755</v>
      </c>
      <c r="C1605" s="12" t="s">
        <v>50</v>
      </c>
      <c r="D1605" s="12" t="s">
        <v>58</v>
      </c>
      <c r="E1605" s="7" t="s">
        <v>468</v>
      </c>
      <c r="F1605" s="8">
        <v>250</v>
      </c>
      <c r="G1605" s="8">
        <v>288</v>
      </c>
      <c r="H1605" s="9">
        <f>IF(OR(F1605="",F1605=0),"",MAX(F1605,IF(ISNUMBER('Нормы и нормо-часы'!K1606),ROUNDUP('Нормы и нормо-часы'!K1606/(1-$F$3),0),0)))</f>
        <v>250</v>
      </c>
      <c r="I1605" s="9">
        <f>IF(OR(G1605="",G1605=0),"",MAX(G1605,IF(ISNUMBER('Нормы и нормо-часы'!L1606),ROUNDUP('Нормы и нормо-часы'!L1606/(1-$F$3),0),0)))</f>
        <v>288</v>
      </c>
      <c r="J1605" s="10">
        <f t="shared" si="409"/>
        <v>0</v>
      </c>
      <c r="K1605" s="10">
        <f t="shared" si="410"/>
        <v>0</v>
      </c>
      <c r="L1605" s="8">
        <v>150</v>
      </c>
      <c r="M1605" s="8">
        <v>172</v>
      </c>
      <c r="N1605" s="10">
        <f t="shared" si="411"/>
        <v>0.4</v>
      </c>
      <c r="O1605" s="10">
        <f t="shared" si="412"/>
        <v>0.40277777777777779</v>
      </c>
      <c r="P1605" s="8">
        <f t="shared" si="413"/>
        <v>100</v>
      </c>
      <c r="Q1605" s="8">
        <f t="shared" si="414"/>
        <v>116</v>
      </c>
      <c r="R1605" s="8"/>
      <c r="S1605" s="8"/>
      <c r="T1605" s="11" t="str">
        <f t="shared" si="415"/>
        <v/>
      </c>
      <c r="U1605" s="7" t="s">
        <v>4756</v>
      </c>
      <c r="V1605" s="7"/>
    </row>
    <row r="1606" spans="1:22" x14ac:dyDescent="0.25">
      <c r="A1606" s="12" t="s">
        <v>4757</v>
      </c>
      <c r="B1606" s="12" t="s">
        <v>4758</v>
      </c>
      <c r="C1606" s="12" t="s">
        <v>28</v>
      </c>
      <c r="D1606" s="12" t="s">
        <v>58</v>
      </c>
      <c r="E1606" s="7" t="s">
        <v>1166</v>
      </c>
      <c r="F1606" s="8">
        <v>1800</v>
      </c>
      <c r="G1606" s="8">
        <v>2070</v>
      </c>
      <c r="H1606" s="9">
        <f>IF(OR(F1606="",F1606=0),"",MAX(F1606,IF(ISNUMBER('Нормы и нормо-часы'!K1607),ROUNDUP('Нормы и нормо-часы'!K1607/(1-$F$3),0),0)))</f>
        <v>1800</v>
      </c>
      <c r="I1606" s="9">
        <f>IF(OR(G1606="",G1606=0),"",MAX(G1606,IF(ISNUMBER('Нормы и нормо-часы'!L1607),ROUNDUP('Нормы и нормо-часы'!L1607/(1-$F$3),0),0)))</f>
        <v>2070</v>
      </c>
      <c r="J1606" s="10">
        <f t="shared" si="409"/>
        <v>0</v>
      </c>
      <c r="K1606" s="10">
        <f t="shared" si="410"/>
        <v>0</v>
      </c>
      <c r="L1606" s="8">
        <v>1200</v>
      </c>
      <c r="M1606" s="8">
        <v>1380</v>
      </c>
      <c r="N1606" s="10">
        <f t="shared" si="411"/>
        <v>0.33333333333333331</v>
      </c>
      <c r="O1606" s="10">
        <f t="shared" si="412"/>
        <v>0.33333333333333331</v>
      </c>
      <c r="P1606" s="8">
        <f t="shared" si="413"/>
        <v>600</v>
      </c>
      <c r="Q1606" s="8">
        <f t="shared" si="414"/>
        <v>690</v>
      </c>
      <c r="R1606" s="8"/>
      <c r="S1606" s="8"/>
      <c r="T1606" s="11" t="str">
        <f t="shared" si="415"/>
        <v/>
      </c>
      <c r="U1606" s="7" t="s">
        <v>4759</v>
      </c>
      <c r="V1606" s="7" t="s">
        <v>1335</v>
      </c>
    </row>
    <row r="1607" spans="1:22" x14ac:dyDescent="0.25">
      <c r="A1607" s="12" t="s">
        <v>4760</v>
      </c>
      <c r="B1607" s="12" t="s">
        <v>4761</v>
      </c>
      <c r="C1607" s="12" t="s">
        <v>177</v>
      </c>
      <c r="D1607" s="12" t="s">
        <v>58</v>
      </c>
      <c r="E1607" s="7" t="s">
        <v>355</v>
      </c>
      <c r="F1607" s="8">
        <v>5000</v>
      </c>
      <c r="G1607" s="8">
        <v>5750</v>
      </c>
      <c r="H1607" s="9">
        <f>IF(OR(F1607="",F1607=0),"",MAX(F1607,IF(ISNUMBER('Нормы и нормо-часы'!K1608),ROUNDUP('Нормы и нормо-часы'!K1608/(1-$F$3),0),0)))</f>
        <v>5000</v>
      </c>
      <c r="I1607" s="9">
        <f>IF(OR(G1607="",G1607=0),"",MAX(G1607,IF(ISNUMBER('Нормы и нормо-часы'!L1608),ROUNDUP('Нормы и нормо-часы'!L1608/(1-$F$3),0),0)))</f>
        <v>5750</v>
      </c>
      <c r="J1607" s="10">
        <f t="shared" si="409"/>
        <v>0</v>
      </c>
      <c r="K1607" s="10">
        <f t="shared" si="410"/>
        <v>0</v>
      </c>
      <c r="L1607" s="8">
        <v>3100</v>
      </c>
      <c r="M1607" s="8">
        <v>3565</v>
      </c>
      <c r="N1607" s="10">
        <f t="shared" si="411"/>
        <v>0.38</v>
      </c>
      <c r="O1607" s="10">
        <f t="shared" si="412"/>
        <v>0.38</v>
      </c>
      <c r="P1607" s="8">
        <f t="shared" si="413"/>
        <v>1900</v>
      </c>
      <c r="Q1607" s="8">
        <f t="shared" si="414"/>
        <v>2185</v>
      </c>
      <c r="R1607" s="8"/>
      <c r="S1607" s="8"/>
      <c r="T1607" s="11" t="str">
        <f t="shared" si="415"/>
        <v/>
      </c>
      <c r="U1607" s="7" t="s">
        <v>100</v>
      </c>
      <c r="V1607" s="7"/>
    </row>
    <row r="1608" spans="1:22" x14ac:dyDescent="0.25">
      <c r="A1608" s="12" t="s">
        <v>4762</v>
      </c>
      <c r="B1608" s="12" t="s">
        <v>4763</v>
      </c>
      <c r="C1608" s="12" t="s">
        <v>177</v>
      </c>
      <c r="D1608" s="12" t="s">
        <v>58</v>
      </c>
      <c r="E1608" s="7" t="s">
        <v>4564</v>
      </c>
      <c r="F1608" s="8">
        <v>5000</v>
      </c>
      <c r="G1608" s="8">
        <v>5750</v>
      </c>
      <c r="H1608" s="9">
        <f>IF(OR(F1608="",F1608=0),"",MAX(F1608,IF(ISNUMBER('Нормы и нормо-часы'!K1609),ROUNDUP('Нормы и нормо-часы'!K1609/(1-$F$3),0),0)))</f>
        <v>5000</v>
      </c>
      <c r="I1608" s="9">
        <f>IF(OR(G1608="",G1608=0),"",MAX(G1608,IF(ISNUMBER('Нормы и нормо-часы'!L1609),ROUNDUP('Нормы и нормо-часы'!L1609/(1-$F$3),0),0)))</f>
        <v>5750</v>
      </c>
      <c r="J1608" s="10">
        <f t="shared" si="409"/>
        <v>0</v>
      </c>
      <c r="K1608" s="10">
        <f t="shared" si="410"/>
        <v>0</v>
      </c>
      <c r="L1608" s="8">
        <v>3100</v>
      </c>
      <c r="M1608" s="8">
        <v>3565</v>
      </c>
      <c r="N1608" s="10">
        <f t="shared" si="411"/>
        <v>0.38</v>
      </c>
      <c r="O1608" s="10">
        <f t="shared" si="412"/>
        <v>0.38</v>
      </c>
      <c r="P1608" s="8">
        <f t="shared" si="413"/>
        <v>1900</v>
      </c>
      <c r="Q1608" s="8">
        <f t="shared" si="414"/>
        <v>2185</v>
      </c>
      <c r="R1608" s="8"/>
      <c r="S1608" s="8"/>
      <c r="T1608" s="11" t="str">
        <f t="shared" si="415"/>
        <v/>
      </c>
      <c r="U1608" s="7" t="s">
        <v>100</v>
      </c>
      <c r="V1608" s="7"/>
    </row>
    <row r="1609" spans="1:22" x14ac:dyDescent="0.25">
      <c r="A1609" s="12" t="s">
        <v>4764</v>
      </c>
      <c r="B1609" s="12" t="s">
        <v>4765</v>
      </c>
      <c r="C1609" s="12" t="s">
        <v>50</v>
      </c>
      <c r="D1609" s="12" t="s">
        <v>58</v>
      </c>
      <c r="E1609" s="7" t="s">
        <v>29</v>
      </c>
      <c r="F1609" s="8">
        <v>1200</v>
      </c>
      <c r="G1609" s="8">
        <v>1380</v>
      </c>
      <c r="H1609" s="9">
        <f>IF(OR(F1609="",F1609=0),"",MAX(F1609,IF(ISNUMBER('Нормы и нормо-часы'!K1610),ROUNDUP('Нормы и нормо-часы'!K1610/(1-$F$3),0),0)))</f>
        <v>1200</v>
      </c>
      <c r="I1609" s="9">
        <f>IF(OR(G1609="",G1609=0),"",MAX(G1609,IF(ISNUMBER('Нормы и нормо-часы'!L1610),ROUNDUP('Нормы и нормо-часы'!L1610/(1-$F$3),0),0)))</f>
        <v>1380</v>
      </c>
      <c r="J1609" s="10">
        <f t="shared" si="409"/>
        <v>0</v>
      </c>
      <c r="K1609" s="10">
        <f t="shared" si="410"/>
        <v>0</v>
      </c>
      <c r="L1609" s="8">
        <v>750</v>
      </c>
      <c r="M1609" s="8">
        <v>862</v>
      </c>
      <c r="N1609" s="10">
        <f t="shared" si="411"/>
        <v>0.375</v>
      </c>
      <c r="O1609" s="10">
        <f t="shared" si="412"/>
        <v>0.37536231884057969</v>
      </c>
      <c r="P1609" s="8">
        <f t="shared" si="413"/>
        <v>450</v>
      </c>
      <c r="Q1609" s="8">
        <f t="shared" si="414"/>
        <v>518</v>
      </c>
      <c r="R1609" s="8"/>
      <c r="S1609" s="8"/>
      <c r="T1609" s="11" t="str">
        <f t="shared" si="415"/>
        <v/>
      </c>
      <c r="U1609" s="7" t="s">
        <v>100</v>
      </c>
      <c r="V1609" s="7"/>
    </row>
    <row r="1610" spans="1:22" x14ac:dyDescent="0.25">
      <c r="A1610" s="12" t="s">
        <v>4766</v>
      </c>
      <c r="B1610" s="12" t="s">
        <v>4767</v>
      </c>
      <c r="C1610" s="12" t="s">
        <v>1214</v>
      </c>
      <c r="D1610" s="12" t="s">
        <v>58</v>
      </c>
      <c r="E1610" s="7" t="s">
        <v>4564</v>
      </c>
      <c r="F1610" s="8">
        <v>7000</v>
      </c>
      <c r="G1610" s="8">
        <v>8050</v>
      </c>
      <c r="H1610" s="9">
        <f>IF(OR(F1610="",F1610=0),"",MAX(F1610,IF(ISNUMBER('Нормы и нормо-часы'!K1611),ROUNDUP('Нормы и нормо-часы'!K1611/(1-$F$3),0),0)))</f>
        <v>7000</v>
      </c>
      <c r="I1610" s="9">
        <f>IF(OR(G1610="",G1610=0),"",MAX(G1610,IF(ISNUMBER('Нормы и нормо-часы'!L1611),ROUNDUP('Нормы и нормо-часы'!L1611/(1-$F$3),0),0)))</f>
        <v>8050</v>
      </c>
      <c r="J1610" s="10">
        <f t="shared" si="409"/>
        <v>0</v>
      </c>
      <c r="K1610" s="10">
        <f t="shared" si="410"/>
        <v>0</v>
      </c>
      <c r="L1610" s="8">
        <v>4300</v>
      </c>
      <c r="M1610" s="8">
        <v>4945</v>
      </c>
      <c r="N1610" s="10">
        <f t="shared" si="411"/>
        <v>0.38571428571428573</v>
      </c>
      <c r="O1610" s="10">
        <f t="shared" si="412"/>
        <v>0.38571428571428573</v>
      </c>
      <c r="P1610" s="8">
        <f t="shared" si="413"/>
        <v>2700</v>
      </c>
      <c r="Q1610" s="8">
        <f t="shared" si="414"/>
        <v>3105</v>
      </c>
      <c r="R1610" s="8"/>
      <c r="S1610" s="8"/>
      <c r="T1610" s="11" t="str">
        <f t="shared" si="415"/>
        <v/>
      </c>
      <c r="U1610" s="7" t="s">
        <v>100</v>
      </c>
      <c r="V1610" s="7" t="s">
        <v>4768</v>
      </c>
    </row>
    <row r="1611" spans="1:22" x14ac:dyDescent="0.25">
      <c r="A1611" s="12" t="s">
        <v>4769</v>
      </c>
      <c r="B1611" s="12" t="s">
        <v>4770</v>
      </c>
      <c r="C1611" s="12" t="s">
        <v>177</v>
      </c>
      <c r="D1611" s="12" t="s">
        <v>58</v>
      </c>
      <c r="E1611" s="7" t="s">
        <v>468</v>
      </c>
      <c r="F1611" s="8">
        <v>3500</v>
      </c>
      <c r="G1611" s="8">
        <v>4025</v>
      </c>
      <c r="H1611" s="9">
        <f>IF(OR(F1611="",F1611=0),"",MAX(F1611,IF(ISNUMBER('Нормы и нормо-часы'!K1612),ROUNDUP('Нормы и нормо-часы'!K1612/(1-$F$3),0),0)))</f>
        <v>3500</v>
      </c>
      <c r="I1611" s="9">
        <f>IF(OR(G1611="",G1611=0),"",MAX(G1611,IF(ISNUMBER('Нормы и нормо-часы'!L1612),ROUNDUP('Нормы и нормо-часы'!L1612/(1-$F$3),0),0)))</f>
        <v>4025</v>
      </c>
      <c r="J1611" s="10">
        <f t="shared" si="409"/>
        <v>0</v>
      </c>
      <c r="K1611" s="10">
        <f t="shared" si="410"/>
        <v>0</v>
      </c>
      <c r="L1611" s="8">
        <v>2200</v>
      </c>
      <c r="M1611" s="8">
        <v>2530</v>
      </c>
      <c r="N1611" s="10">
        <f t="shared" si="411"/>
        <v>0.37142857142857144</v>
      </c>
      <c r="O1611" s="10">
        <f t="shared" si="412"/>
        <v>0.37142857142857144</v>
      </c>
      <c r="P1611" s="8">
        <f t="shared" si="413"/>
        <v>1300</v>
      </c>
      <c r="Q1611" s="8">
        <f t="shared" si="414"/>
        <v>1495</v>
      </c>
      <c r="R1611" s="8"/>
      <c r="S1611" s="8"/>
      <c r="T1611" s="11" t="str">
        <f t="shared" si="415"/>
        <v/>
      </c>
      <c r="U1611" s="7" t="s">
        <v>100</v>
      </c>
      <c r="V1611" s="7"/>
    </row>
    <row r="1612" spans="1:22" x14ac:dyDescent="0.25">
      <c r="A1612" s="12" t="s">
        <v>4771</v>
      </c>
      <c r="B1612" s="12" t="s">
        <v>4772</v>
      </c>
      <c r="C1612" s="12" t="s">
        <v>177</v>
      </c>
      <c r="D1612" s="12" t="s">
        <v>58</v>
      </c>
      <c r="E1612" s="7" t="s">
        <v>355</v>
      </c>
      <c r="F1612" s="8">
        <v>2000</v>
      </c>
      <c r="G1612" s="8">
        <v>2300</v>
      </c>
      <c r="H1612" s="9">
        <f>IF(OR(F1612="",F1612=0),"",MAX(F1612,IF(ISNUMBER('Нормы и нормо-часы'!K1613),ROUNDUP('Нормы и нормо-часы'!K1613/(1-$F$3),0),0)))</f>
        <v>2000</v>
      </c>
      <c r="I1612" s="9">
        <f>IF(OR(G1612="",G1612=0),"",MAX(G1612,IF(ISNUMBER('Нормы и нормо-часы'!L1613),ROUNDUP('Нормы и нормо-часы'!L1613/(1-$F$3),0),0)))</f>
        <v>2300</v>
      </c>
      <c r="J1612" s="10">
        <f t="shared" si="409"/>
        <v>0</v>
      </c>
      <c r="K1612" s="10">
        <f t="shared" si="410"/>
        <v>0</v>
      </c>
      <c r="L1612" s="8">
        <v>1250</v>
      </c>
      <c r="M1612" s="8">
        <v>1438</v>
      </c>
      <c r="N1612" s="10">
        <f t="shared" si="411"/>
        <v>0.375</v>
      </c>
      <c r="O1612" s="10">
        <f t="shared" si="412"/>
        <v>0.37478260869565216</v>
      </c>
      <c r="P1612" s="8">
        <f t="shared" si="413"/>
        <v>750</v>
      </c>
      <c r="Q1612" s="8">
        <f t="shared" si="414"/>
        <v>862</v>
      </c>
      <c r="R1612" s="8"/>
      <c r="S1612" s="8"/>
      <c r="T1612" s="11" t="str">
        <f t="shared" si="415"/>
        <v/>
      </c>
      <c r="U1612" s="7" t="s">
        <v>100</v>
      </c>
      <c r="V1612" s="7"/>
    </row>
    <row r="1613" spans="1:22" x14ac:dyDescent="0.25">
      <c r="A1613" s="5" t="s">
        <v>4773</v>
      </c>
      <c r="B1613" s="6"/>
      <c r="C1613" s="6"/>
      <c r="D1613" s="6"/>
      <c r="E1613" s="6"/>
      <c r="F1613" s="6"/>
      <c r="G1613" s="6"/>
      <c r="H1613" s="6"/>
      <c r="I1613" s="6"/>
      <c r="J1613" s="6"/>
      <c r="K1613" s="6"/>
      <c r="L1613" s="6"/>
      <c r="M1613" s="6"/>
      <c r="N1613" s="6"/>
      <c r="O1613" s="6"/>
      <c r="P1613" s="6"/>
      <c r="Q1613" s="6"/>
      <c r="R1613" s="6"/>
      <c r="S1613" s="6"/>
      <c r="T1613" s="6"/>
      <c r="U1613" s="6"/>
      <c r="V1613" s="6"/>
    </row>
    <row r="1614" spans="1:22" x14ac:dyDescent="0.25">
      <c r="A1614" s="7" t="s">
        <v>4774</v>
      </c>
      <c r="B1614" s="7" t="s">
        <v>4775</v>
      </c>
      <c r="C1614" s="7" t="s">
        <v>50</v>
      </c>
      <c r="D1614" s="7"/>
      <c r="E1614" s="7" t="s">
        <v>468</v>
      </c>
      <c r="F1614" s="8">
        <v>600</v>
      </c>
      <c r="G1614" s="8">
        <v>690</v>
      </c>
      <c r="H1614" s="9">
        <f>IF(OR(F1614="",F1614=0),"",MAX(F1614,IF(ISNUMBER('Нормы и нормо-часы'!K1615),ROUNDUP('Нормы и нормо-часы'!K1615/(1-$F$3),0),0)))</f>
        <v>600</v>
      </c>
      <c r="I1614" s="9">
        <f>IF(OR(G1614="",G1614=0),"",MAX(G1614,IF(ISNUMBER('Нормы и нормо-часы'!L1615),ROUNDUP('Нормы и нормо-часы'!L1615/(1-$F$3),0),0)))</f>
        <v>690</v>
      </c>
      <c r="J1614" s="10">
        <f t="shared" ref="J1614:J1642" si="416">IF(OR(F1614="",F1614=0),"",H1614/F1614-1)</f>
        <v>0</v>
      </c>
      <c r="K1614" s="10">
        <f t="shared" ref="K1614:K1642" si="417">IF(OR(G1614="",G1614=0),"",I1614/G1614-1)</f>
        <v>0</v>
      </c>
      <c r="L1614" s="8">
        <v>380</v>
      </c>
      <c r="M1614" s="8">
        <v>437</v>
      </c>
      <c r="N1614" s="10">
        <f t="shared" ref="N1614:N1642" si="418">IF(OR(H1614="",H1614=0),"",(H1614-L1614)/H1614)</f>
        <v>0.36666666666666664</v>
      </c>
      <c r="O1614" s="10">
        <f t="shared" ref="O1614:O1642" si="419">IF(OR(I1614="",I1614=0),"",(I1614-M1614)/I1614)</f>
        <v>0.36666666666666664</v>
      </c>
      <c r="P1614" s="8">
        <f t="shared" ref="P1614:P1642" si="420">IF(H1614="","",H1614-L1614)</f>
        <v>220</v>
      </c>
      <c r="Q1614" s="8">
        <f t="shared" ref="Q1614:Q1642" si="421">IF(I1614="","",I1614-M1614)</f>
        <v>253</v>
      </c>
      <c r="R1614" s="8">
        <v>557.41999999999996</v>
      </c>
      <c r="S1614" s="8">
        <v>752.52</v>
      </c>
      <c r="T1614" s="11">
        <f t="shared" ref="T1614:T1642" si="422">IF(OR(S1614="",F1614="",F1614=0),"",S1614/F1614)</f>
        <v>1.2542</v>
      </c>
      <c r="U1614" s="7" t="s">
        <v>100</v>
      </c>
      <c r="V1614" s="7" t="s">
        <v>4776</v>
      </c>
    </row>
    <row r="1615" spans="1:22" x14ac:dyDescent="0.25">
      <c r="A1615" s="7" t="s">
        <v>4777</v>
      </c>
      <c r="B1615" s="7" t="s">
        <v>4778</v>
      </c>
      <c r="C1615" s="7" t="s">
        <v>50</v>
      </c>
      <c r="D1615" s="7"/>
      <c r="E1615" s="7" t="s">
        <v>468</v>
      </c>
      <c r="F1615" s="8">
        <v>700</v>
      </c>
      <c r="G1615" s="8">
        <v>805</v>
      </c>
      <c r="H1615" s="9">
        <f>IF(OR(F1615="",F1615=0),"",MAX(F1615,IF(ISNUMBER('Нормы и нормо-часы'!K1616),ROUNDUP('Нормы и нормо-часы'!K1616/(1-$F$3),0),0)))</f>
        <v>700</v>
      </c>
      <c r="I1615" s="9">
        <f>IF(OR(G1615="",G1615=0),"",MAX(G1615,IF(ISNUMBER('Нормы и нормо-часы'!L1616),ROUNDUP('Нормы и нормо-часы'!L1616/(1-$F$3),0),0)))</f>
        <v>805</v>
      </c>
      <c r="J1615" s="10">
        <f t="shared" si="416"/>
        <v>0</v>
      </c>
      <c r="K1615" s="10">
        <f t="shared" si="417"/>
        <v>0</v>
      </c>
      <c r="L1615" s="8">
        <v>440</v>
      </c>
      <c r="M1615" s="8">
        <v>506</v>
      </c>
      <c r="N1615" s="10">
        <f t="shared" si="418"/>
        <v>0.37142857142857144</v>
      </c>
      <c r="O1615" s="10">
        <f t="shared" si="419"/>
        <v>0.37142857142857144</v>
      </c>
      <c r="P1615" s="8">
        <f t="shared" si="420"/>
        <v>260</v>
      </c>
      <c r="Q1615" s="8">
        <f t="shared" si="421"/>
        <v>299</v>
      </c>
      <c r="R1615" s="8">
        <v>580.19000000000005</v>
      </c>
      <c r="S1615" s="8">
        <v>783.26</v>
      </c>
      <c r="T1615" s="11">
        <f t="shared" si="422"/>
        <v>1.1189428571428572</v>
      </c>
      <c r="U1615" s="7" t="s">
        <v>100</v>
      </c>
      <c r="V1615" s="7"/>
    </row>
    <row r="1616" spans="1:22" x14ac:dyDescent="0.25">
      <c r="A1616" s="7" t="s">
        <v>4779</v>
      </c>
      <c r="B1616" s="7" t="s">
        <v>4780</v>
      </c>
      <c r="C1616" s="7" t="s">
        <v>50</v>
      </c>
      <c r="D1616" s="7"/>
      <c r="E1616" s="7" t="s">
        <v>468</v>
      </c>
      <c r="F1616" s="8">
        <v>850</v>
      </c>
      <c r="G1616" s="8">
        <v>977</v>
      </c>
      <c r="H1616" s="9">
        <f>IF(OR(F1616="",F1616=0),"",MAX(F1616,IF(ISNUMBER('Нормы и нормо-часы'!K1617),ROUNDUP('Нормы и нормо-часы'!K1617/(1-$F$3),0),0)))</f>
        <v>850</v>
      </c>
      <c r="I1616" s="9">
        <f>IF(OR(G1616="",G1616=0),"",MAX(G1616,IF(ISNUMBER('Нормы и нормо-часы'!L1617),ROUNDUP('Нормы и нормо-часы'!L1617/(1-$F$3),0),0)))</f>
        <v>977</v>
      </c>
      <c r="J1616" s="10">
        <f t="shared" si="416"/>
        <v>0</v>
      </c>
      <c r="K1616" s="10">
        <f t="shared" si="417"/>
        <v>0</v>
      </c>
      <c r="L1616" s="8">
        <v>530</v>
      </c>
      <c r="M1616" s="8">
        <v>610</v>
      </c>
      <c r="N1616" s="10">
        <f t="shared" si="418"/>
        <v>0.37647058823529411</v>
      </c>
      <c r="O1616" s="10">
        <f t="shared" si="419"/>
        <v>0.37563971340839303</v>
      </c>
      <c r="P1616" s="8">
        <f t="shared" si="420"/>
        <v>320</v>
      </c>
      <c r="Q1616" s="8">
        <f t="shared" si="421"/>
        <v>367</v>
      </c>
      <c r="R1616" s="8">
        <v>707.85</v>
      </c>
      <c r="S1616" s="8">
        <v>955.6</v>
      </c>
      <c r="T1616" s="11">
        <f t="shared" si="422"/>
        <v>1.124235294117647</v>
      </c>
      <c r="U1616" s="7" t="s">
        <v>100</v>
      </c>
      <c r="V1616" s="7"/>
    </row>
    <row r="1617" spans="1:22" x14ac:dyDescent="0.25">
      <c r="A1617" s="7" t="s">
        <v>4781</v>
      </c>
      <c r="B1617" s="7" t="s">
        <v>4782</v>
      </c>
      <c r="C1617" s="7" t="s">
        <v>50</v>
      </c>
      <c r="D1617" s="7"/>
      <c r="E1617" s="7" t="s">
        <v>468</v>
      </c>
      <c r="F1617" s="8">
        <v>750</v>
      </c>
      <c r="G1617" s="8">
        <v>862</v>
      </c>
      <c r="H1617" s="9">
        <f>IF(OR(F1617="",F1617=0),"",MAX(F1617,IF(ISNUMBER('Нормы и нормо-часы'!K1618),ROUNDUP('Нормы и нормо-часы'!K1618/(1-$F$3),0),0)))</f>
        <v>750</v>
      </c>
      <c r="I1617" s="9">
        <f>IF(OR(G1617="",G1617=0),"",MAX(G1617,IF(ISNUMBER('Нормы и нормо-часы'!L1618),ROUNDUP('Нормы и нормо-часы'!L1618/(1-$F$3),0),0)))</f>
        <v>862</v>
      </c>
      <c r="J1617" s="10">
        <f t="shared" si="416"/>
        <v>0</v>
      </c>
      <c r="K1617" s="10">
        <f t="shared" si="417"/>
        <v>0</v>
      </c>
      <c r="L1617" s="8">
        <v>470</v>
      </c>
      <c r="M1617" s="8">
        <v>540</v>
      </c>
      <c r="N1617" s="10">
        <f t="shared" si="418"/>
        <v>0.37333333333333335</v>
      </c>
      <c r="O1617" s="10">
        <f t="shared" si="419"/>
        <v>0.37354988399071926</v>
      </c>
      <c r="P1617" s="8">
        <f t="shared" si="420"/>
        <v>280</v>
      </c>
      <c r="Q1617" s="8">
        <f t="shared" si="421"/>
        <v>322</v>
      </c>
      <c r="R1617" s="8">
        <v>544.19000000000005</v>
      </c>
      <c r="S1617" s="8">
        <v>734.66</v>
      </c>
      <c r="T1617" s="11">
        <f t="shared" si="422"/>
        <v>0.97954666666666668</v>
      </c>
      <c r="U1617" s="7" t="s">
        <v>100</v>
      </c>
      <c r="V1617" s="7"/>
    </row>
    <row r="1618" spans="1:22" x14ac:dyDescent="0.25">
      <c r="A1618" s="7" t="s">
        <v>4783</v>
      </c>
      <c r="B1618" s="7" t="s">
        <v>4784</v>
      </c>
      <c r="C1618" s="7" t="s">
        <v>50</v>
      </c>
      <c r="D1618" s="7"/>
      <c r="E1618" s="7" t="s">
        <v>468</v>
      </c>
      <c r="F1618" s="8">
        <v>900</v>
      </c>
      <c r="G1618" s="8">
        <v>1035</v>
      </c>
      <c r="H1618" s="9">
        <f>IF(OR(F1618="",F1618=0),"",MAX(F1618,IF(ISNUMBER('Нормы и нормо-часы'!K1619),ROUNDUP('Нормы и нормо-часы'!K1619/(1-$F$3),0),0)))</f>
        <v>900</v>
      </c>
      <c r="I1618" s="9">
        <f>IF(OR(G1618="",G1618=0),"",MAX(G1618,IF(ISNUMBER('Нормы и нормо-часы'!L1619),ROUNDUP('Нормы и нормо-часы'!L1619/(1-$F$3),0),0)))</f>
        <v>1035</v>
      </c>
      <c r="J1618" s="10">
        <f t="shared" si="416"/>
        <v>0</v>
      </c>
      <c r="K1618" s="10">
        <f t="shared" si="417"/>
        <v>0</v>
      </c>
      <c r="L1618" s="8">
        <v>570</v>
      </c>
      <c r="M1618" s="8">
        <v>656</v>
      </c>
      <c r="N1618" s="10">
        <f t="shared" si="418"/>
        <v>0.36666666666666664</v>
      </c>
      <c r="O1618" s="10">
        <f t="shared" si="419"/>
        <v>0.36618357487922704</v>
      </c>
      <c r="P1618" s="8">
        <f t="shared" si="420"/>
        <v>330</v>
      </c>
      <c r="Q1618" s="8">
        <f t="shared" si="421"/>
        <v>379</v>
      </c>
      <c r="R1618" s="8">
        <v>670.62</v>
      </c>
      <c r="S1618" s="8">
        <v>905.34</v>
      </c>
      <c r="T1618" s="11">
        <f t="shared" si="422"/>
        <v>1.0059333333333333</v>
      </c>
      <c r="U1618" s="7" t="s">
        <v>100</v>
      </c>
      <c r="V1618" s="7"/>
    </row>
    <row r="1619" spans="1:22" x14ac:dyDescent="0.25">
      <c r="A1619" s="7" t="s">
        <v>4785</v>
      </c>
      <c r="B1619" s="7" t="s">
        <v>4786</v>
      </c>
      <c r="C1619" s="7" t="s">
        <v>50</v>
      </c>
      <c r="D1619" s="7"/>
      <c r="E1619" s="7" t="s">
        <v>468</v>
      </c>
      <c r="F1619" s="8">
        <v>1100</v>
      </c>
      <c r="G1619" s="8">
        <v>1265</v>
      </c>
      <c r="H1619" s="9">
        <f>IF(OR(F1619="",F1619=0),"",MAX(F1619,IF(ISNUMBER('Нормы и нормо-часы'!K1620),ROUNDUP('Нормы и нормо-часы'!K1620/(1-$F$3),0),0)))</f>
        <v>1100</v>
      </c>
      <c r="I1619" s="9">
        <f>IF(OR(G1619="",G1619=0),"",MAX(G1619,IF(ISNUMBER('Нормы и нормо-часы'!L1620),ROUNDUP('Нормы и нормо-часы'!L1620/(1-$F$3),0),0)))</f>
        <v>1265</v>
      </c>
      <c r="J1619" s="10">
        <f t="shared" si="416"/>
        <v>0</v>
      </c>
      <c r="K1619" s="10">
        <f t="shared" si="417"/>
        <v>0</v>
      </c>
      <c r="L1619" s="8">
        <v>690</v>
      </c>
      <c r="M1619" s="8">
        <v>793</v>
      </c>
      <c r="N1619" s="10">
        <f t="shared" si="418"/>
        <v>0.37272727272727274</v>
      </c>
      <c r="O1619" s="10">
        <f t="shared" si="419"/>
        <v>0.37312252964426879</v>
      </c>
      <c r="P1619" s="8">
        <f t="shared" si="420"/>
        <v>410</v>
      </c>
      <c r="Q1619" s="8">
        <f t="shared" si="421"/>
        <v>472</v>
      </c>
      <c r="R1619" s="8">
        <v>793.67</v>
      </c>
      <c r="S1619" s="8">
        <v>1071.45</v>
      </c>
      <c r="T1619" s="11">
        <f t="shared" si="422"/>
        <v>0.97404545454545455</v>
      </c>
      <c r="U1619" s="7" t="s">
        <v>100</v>
      </c>
      <c r="V1619" s="7"/>
    </row>
    <row r="1620" spans="1:22" x14ac:dyDescent="0.25">
      <c r="A1620" s="7" t="s">
        <v>4787</v>
      </c>
      <c r="B1620" s="7" t="s">
        <v>4788</v>
      </c>
      <c r="C1620" s="7" t="s">
        <v>50</v>
      </c>
      <c r="D1620" s="7"/>
      <c r="E1620" s="7" t="s">
        <v>468</v>
      </c>
      <c r="F1620" s="8">
        <v>350</v>
      </c>
      <c r="G1620" s="8">
        <v>402</v>
      </c>
      <c r="H1620" s="9">
        <f>IF(OR(F1620="",F1620=0),"",MAX(F1620,IF(ISNUMBER('Нормы и нормо-часы'!K1621),ROUNDUP('Нормы и нормо-часы'!K1621/(1-$F$3),0),0)))</f>
        <v>350</v>
      </c>
      <c r="I1620" s="9">
        <f>IF(OR(G1620="",G1620=0),"",MAX(G1620,IF(ISNUMBER('Нормы и нормо-часы'!L1621),ROUNDUP('Нормы и нормо-часы'!L1621/(1-$F$3),0),0)))</f>
        <v>402</v>
      </c>
      <c r="J1620" s="10">
        <f t="shared" si="416"/>
        <v>0</v>
      </c>
      <c r="K1620" s="10">
        <f t="shared" si="417"/>
        <v>0</v>
      </c>
      <c r="L1620" s="8">
        <v>220</v>
      </c>
      <c r="M1620" s="8">
        <v>253</v>
      </c>
      <c r="N1620" s="10">
        <f t="shared" si="418"/>
        <v>0.37142857142857144</v>
      </c>
      <c r="O1620" s="10">
        <f t="shared" si="419"/>
        <v>0.37064676616915421</v>
      </c>
      <c r="P1620" s="8">
        <f t="shared" si="420"/>
        <v>130</v>
      </c>
      <c r="Q1620" s="8">
        <f t="shared" si="421"/>
        <v>149</v>
      </c>
      <c r="R1620" s="8">
        <v>407.18</v>
      </c>
      <c r="S1620" s="8">
        <v>549.69000000000005</v>
      </c>
      <c r="T1620" s="11">
        <f t="shared" si="422"/>
        <v>1.5705428571428572</v>
      </c>
      <c r="U1620" s="7" t="s">
        <v>4711</v>
      </c>
      <c r="V1620" s="7"/>
    </row>
    <row r="1621" spans="1:22" x14ac:dyDescent="0.25">
      <c r="A1621" s="7" t="s">
        <v>4789</v>
      </c>
      <c r="B1621" s="7" t="s">
        <v>4790</v>
      </c>
      <c r="C1621" s="7" t="s">
        <v>50</v>
      </c>
      <c r="D1621" s="7"/>
      <c r="E1621" s="7" t="s">
        <v>468</v>
      </c>
      <c r="F1621" s="8">
        <v>450</v>
      </c>
      <c r="G1621" s="8">
        <v>518</v>
      </c>
      <c r="H1621" s="9">
        <f>IF(OR(F1621="",F1621=0),"",MAX(F1621,IF(ISNUMBER('Нормы и нормо-часы'!K1622),ROUNDUP('Нормы и нормо-часы'!K1622/(1-$F$3),0),0)))</f>
        <v>450</v>
      </c>
      <c r="I1621" s="9">
        <f>IF(OR(G1621="",G1621=0),"",MAX(G1621,IF(ISNUMBER('Нормы и нормо-часы'!L1622),ROUNDUP('Нормы и нормо-часы'!L1622/(1-$F$3),0),0)))</f>
        <v>518</v>
      </c>
      <c r="J1621" s="10">
        <f t="shared" si="416"/>
        <v>0</v>
      </c>
      <c r="K1621" s="10">
        <f t="shared" si="417"/>
        <v>0</v>
      </c>
      <c r="L1621" s="8">
        <v>280</v>
      </c>
      <c r="M1621" s="8">
        <v>322</v>
      </c>
      <c r="N1621" s="10">
        <f t="shared" si="418"/>
        <v>0.37777777777777777</v>
      </c>
      <c r="O1621" s="10">
        <f t="shared" si="419"/>
        <v>0.3783783783783784</v>
      </c>
      <c r="P1621" s="8">
        <f t="shared" si="420"/>
        <v>170</v>
      </c>
      <c r="Q1621" s="8">
        <f t="shared" si="421"/>
        <v>196</v>
      </c>
      <c r="R1621" s="8">
        <v>433.45</v>
      </c>
      <c r="S1621" s="8">
        <v>585.16</v>
      </c>
      <c r="T1621" s="11">
        <f t="shared" si="422"/>
        <v>1.3003555555555555</v>
      </c>
      <c r="U1621" s="7" t="s">
        <v>4711</v>
      </c>
      <c r="V1621" s="7"/>
    </row>
    <row r="1622" spans="1:22" x14ac:dyDescent="0.25">
      <c r="A1622" s="7" t="s">
        <v>4791</v>
      </c>
      <c r="B1622" s="7" t="s">
        <v>4792</v>
      </c>
      <c r="C1622" s="7" t="s">
        <v>50</v>
      </c>
      <c r="D1622" s="7"/>
      <c r="E1622" s="7" t="s">
        <v>468</v>
      </c>
      <c r="F1622" s="8">
        <v>550</v>
      </c>
      <c r="G1622" s="8">
        <v>632</v>
      </c>
      <c r="H1622" s="9">
        <f>IF(OR(F1622="",F1622=0),"",MAX(F1622,IF(ISNUMBER('Нормы и нормо-часы'!K1623),ROUNDUP('Нормы и нормо-часы'!K1623/(1-$F$3),0),0)))</f>
        <v>550</v>
      </c>
      <c r="I1622" s="9">
        <f>IF(OR(G1622="",G1622=0),"",MAX(G1622,IF(ISNUMBER('Нормы и нормо-часы'!L1623),ROUNDUP('Нормы и нормо-часы'!L1623/(1-$F$3),0),0)))</f>
        <v>632</v>
      </c>
      <c r="J1622" s="10">
        <f t="shared" si="416"/>
        <v>0</v>
      </c>
      <c r="K1622" s="10">
        <f t="shared" si="417"/>
        <v>0</v>
      </c>
      <c r="L1622" s="8">
        <v>350</v>
      </c>
      <c r="M1622" s="8">
        <v>402</v>
      </c>
      <c r="N1622" s="10">
        <f t="shared" si="418"/>
        <v>0.36363636363636365</v>
      </c>
      <c r="O1622" s="10">
        <f t="shared" si="419"/>
        <v>0.36392405063291139</v>
      </c>
      <c r="P1622" s="8">
        <f t="shared" si="420"/>
        <v>200</v>
      </c>
      <c r="Q1622" s="8">
        <f t="shared" si="421"/>
        <v>230</v>
      </c>
      <c r="R1622" s="8">
        <v>523.27</v>
      </c>
      <c r="S1622" s="8">
        <v>706.41</v>
      </c>
      <c r="T1622" s="11">
        <f t="shared" si="422"/>
        <v>1.2843818181818181</v>
      </c>
      <c r="U1622" s="7" t="s">
        <v>4711</v>
      </c>
      <c r="V1622" s="7"/>
    </row>
    <row r="1623" spans="1:22" x14ac:dyDescent="0.25">
      <c r="A1623" s="7" t="s">
        <v>4793</v>
      </c>
      <c r="B1623" s="7" t="s">
        <v>4794</v>
      </c>
      <c r="C1623" s="7" t="s">
        <v>50</v>
      </c>
      <c r="D1623" s="7"/>
      <c r="E1623" s="7" t="s">
        <v>468</v>
      </c>
      <c r="F1623" s="8">
        <v>650</v>
      </c>
      <c r="G1623" s="8">
        <v>747</v>
      </c>
      <c r="H1623" s="9">
        <f>IF(OR(F1623="",F1623=0),"",MAX(F1623,IF(ISNUMBER('Нормы и нормо-часы'!K1624),ROUNDUP('Нормы и нормо-часы'!K1624/(1-$F$3),0),0)))</f>
        <v>650</v>
      </c>
      <c r="I1623" s="9">
        <f>IF(OR(G1623="",G1623=0),"",MAX(G1623,IF(ISNUMBER('Нормы и нормо-часы'!L1624),ROUNDUP('Нормы и нормо-часы'!L1624/(1-$F$3),0),0)))</f>
        <v>747</v>
      </c>
      <c r="J1623" s="10">
        <f t="shared" si="416"/>
        <v>0</v>
      </c>
      <c r="K1623" s="10">
        <f t="shared" si="417"/>
        <v>0</v>
      </c>
      <c r="L1623" s="8">
        <v>410</v>
      </c>
      <c r="M1623" s="8">
        <v>471</v>
      </c>
      <c r="N1623" s="10">
        <f t="shared" si="418"/>
        <v>0.36923076923076925</v>
      </c>
      <c r="O1623" s="10">
        <f t="shared" si="419"/>
        <v>0.36947791164658633</v>
      </c>
      <c r="P1623" s="8">
        <f t="shared" si="420"/>
        <v>240</v>
      </c>
      <c r="Q1623" s="8">
        <f t="shared" si="421"/>
        <v>276</v>
      </c>
      <c r="R1623" s="8">
        <v>556.5</v>
      </c>
      <c r="S1623" s="8">
        <v>751.28</v>
      </c>
      <c r="T1623" s="11">
        <f t="shared" si="422"/>
        <v>1.1558153846153845</v>
      </c>
      <c r="U1623" s="7" t="s">
        <v>4711</v>
      </c>
      <c r="V1623" s="7"/>
    </row>
    <row r="1624" spans="1:22" x14ac:dyDescent="0.25">
      <c r="A1624" s="7" t="s">
        <v>4795</v>
      </c>
      <c r="B1624" s="7" t="s">
        <v>4796</v>
      </c>
      <c r="C1624" s="7" t="s">
        <v>50</v>
      </c>
      <c r="D1624" s="7"/>
      <c r="E1624" s="7" t="s">
        <v>468</v>
      </c>
      <c r="F1624" s="8">
        <v>280</v>
      </c>
      <c r="G1624" s="8">
        <v>322</v>
      </c>
      <c r="H1624" s="9">
        <f>IF(OR(F1624="",F1624=0),"",MAX(F1624,IF(ISNUMBER('Нормы и нормо-часы'!K1625),ROUNDUP('Нормы и нормо-часы'!K1625/(1-$F$3),0),0)))</f>
        <v>284</v>
      </c>
      <c r="I1624" s="9">
        <f>IF(OR(G1624="",G1624=0),"",MAX(G1624,IF(ISNUMBER('Нормы и нормо-часы'!L1625),ROUNDUP('Нормы и нормо-часы'!L1625/(1-$F$3),0),0)))</f>
        <v>340</v>
      </c>
      <c r="J1624" s="10">
        <f t="shared" si="416"/>
        <v>1.4285714285714235E-2</v>
      </c>
      <c r="K1624" s="10">
        <f t="shared" si="417"/>
        <v>5.5900621118012417E-2</v>
      </c>
      <c r="L1624" s="8">
        <v>175</v>
      </c>
      <c r="M1624" s="8">
        <v>201</v>
      </c>
      <c r="N1624" s="10">
        <f t="shared" si="418"/>
        <v>0.38380281690140844</v>
      </c>
      <c r="O1624" s="10">
        <f t="shared" si="419"/>
        <v>0.4088235294117647</v>
      </c>
      <c r="P1624" s="8">
        <f t="shared" si="420"/>
        <v>109</v>
      </c>
      <c r="Q1624" s="8">
        <f t="shared" si="421"/>
        <v>139</v>
      </c>
      <c r="R1624" s="8">
        <v>273.17</v>
      </c>
      <c r="S1624" s="8">
        <v>368.78</v>
      </c>
      <c r="T1624" s="11">
        <f t="shared" si="422"/>
        <v>1.3170714285714284</v>
      </c>
      <c r="U1624" s="7" t="s">
        <v>100</v>
      </c>
      <c r="V1624" s="7"/>
    </row>
    <row r="1625" spans="1:22" x14ac:dyDescent="0.25">
      <c r="A1625" s="7" t="s">
        <v>4797</v>
      </c>
      <c r="B1625" s="7" t="s">
        <v>4798</v>
      </c>
      <c r="C1625" s="7" t="s">
        <v>50</v>
      </c>
      <c r="D1625" s="7"/>
      <c r="E1625" s="7" t="s">
        <v>468</v>
      </c>
      <c r="F1625" s="8">
        <v>320</v>
      </c>
      <c r="G1625" s="8">
        <v>368</v>
      </c>
      <c r="H1625" s="9">
        <f>IF(OR(F1625="",F1625=0),"",MAX(F1625,IF(ISNUMBER('Нормы и нормо-часы'!K1626),ROUNDUP('Нормы и нормо-часы'!K1626/(1-$F$3),0),0)))</f>
        <v>340</v>
      </c>
      <c r="I1625" s="9">
        <f>IF(OR(G1625="",G1625=0),"",MAX(G1625,IF(ISNUMBER('Нормы и нормо-часы'!L1626),ROUNDUP('Нормы и нормо-часы'!L1626/(1-$F$3),0),0)))</f>
        <v>408</v>
      </c>
      <c r="J1625" s="10">
        <f t="shared" si="416"/>
        <v>6.25E-2</v>
      </c>
      <c r="K1625" s="10">
        <f t="shared" si="417"/>
        <v>0.10869565217391308</v>
      </c>
      <c r="L1625" s="8">
        <v>200</v>
      </c>
      <c r="M1625" s="8">
        <v>230</v>
      </c>
      <c r="N1625" s="10">
        <f t="shared" si="418"/>
        <v>0.41176470588235292</v>
      </c>
      <c r="O1625" s="10">
        <f t="shared" si="419"/>
        <v>0.43627450980392157</v>
      </c>
      <c r="P1625" s="8">
        <f t="shared" si="420"/>
        <v>140</v>
      </c>
      <c r="Q1625" s="8">
        <f t="shared" si="421"/>
        <v>178</v>
      </c>
      <c r="R1625" s="8">
        <v>289.48</v>
      </c>
      <c r="S1625" s="8">
        <v>390.8</v>
      </c>
      <c r="T1625" s="11">
        <f t="shared" si="422"/>
        <v>1.2212499999999999</v>
      </c>
      <c r="U1625" s="7" t="s">
        <v>100</v>
      </c>
      <c r="V1625" s="7"/>
    </row>
    <row r="1626" spans="1:22" x14ac:dyDescent="0.25">
      <c r="A1626" s="7" t="s">
        <v>4799</v>
      </c>
      <c r="B1626" s="7" t="s">
        <v>4800</v>
      </c>
      <c r="C1626" s="7" t="s">
        <v>177</v>
      </c>
      <c r="D1626" s="7"/>
      <c r="E1626" s="7" t="s">
        <v>468</v>
      </c>
      <c r="F1626" s="8">
        <v>1200</v>
      </c>
      <c r="G1626" s="8">
        <v>1380</v>
      </c>
      <c r="H1626" s="9">
        <f>IF(OR(F1626="",F1626=0),"",MAX(F1626,IF(ISNUMBER('Нормы и нормо-часы'!K1627),ROUNDUP('Нормы и нормо-часы'!K1627/(1-$F$3),0),0)))</f>
        <v>1200</v>
      </c>
      <c r="I1626" s="9">
        <f>IF(OR(G1626="",G1626=0),"",MAX(G1626,IF(ISNUMBER('Нормы и нормо-часы'!L1627),ROUNDUP('Нормы и нормо-часы'!L1627/(1-$F$3),0),0)))</f>
        <v>1380</v>
      </c>
      <c r="J1626" s="10">
        <f t="shared" si="416"/>
        <v>0</v>
      </c>
      <c r="K1626" s="10">
        <f t="shared" si="417"/>
        <v>0</v>
      </c>
      <c r="L1626" s="8">
        <v>750</v>
      </c>
      <c r="M1626" s="8">
        <v>862</v>
      </c>
      <c r="N1626" s="10">
        <f t="shared" si="418"/>
        <v>0.375</v>
      </c>
      <c r="O1626" s="10">
        <f t="shared" si="419"/>
        <v>0.37536231884057969</v>
      </c>
      <c r="P1626" s="8">
        <f t="shared" si="420"/>
        <v>450</v>
      </c>
      <c r="Q1626" s="8">
        <f t="shared" si="421"/>
        <v>518</v>
      </c>
      <c r="R1626" s="8">
        <v>65905.58</v>
      </c>
      <c r="S1626" s="8">
        <v>88972.53</v>
      </c>
      <c r="T1626" s="11">
        <f t="shared" si="422"/>
        <v>74.143775000000005</v>
      </c>
      <c r="U1626" s="7" t="s">
        <v>100</v>
      </c>
      <c r="V1626" s="7" t="s">
        <v>4801</v>
      </c>
    </row>
    <row r="1627" spans="1:22" x14ac:dyDescent="0.25">
      <c r="A1627" s="7" t="s">
        <v>4802</v>
      </c>
      <c r="B1627" s="7" t="s">
        <v>4803</v>
      </c>
      <c r="C1627" s="7" t="s">
        <v>177</v>
      </c>
      <c r="D1627" s="7"/>
      <c r="E1627" s="7" t="s">
        <v>468</v>
      </c>
      <c r="F1627" s="8">
        <v>2000</v>
      </c>
      <c r="G1627" s="8">
        <v>2300</v>
      </c>
      <c r="H1627" s="9">
        <f>IF(OR(F1627="",F1627=0),"",MAX(F1627,IF(ISNUMBER('Нормы и нормо-часы'!K1628),ROUNDUP('Нормы и нормо-часы'!K1628/(1-$F$3),0),0)))</f>
        <v>2000</v>
      </c>
      <c r="I1627" s="9">
        <f>IF(OR(G1627="",G1627=0),"",MAX(G1627,IF(ISNUMBER('Нормы и нормо-часы'!L1628),ROUNDUP('Нормы и нормо-часы'!L1628/(1-$F$3),0),0)))</f>
        <v>2300</v>
      </c>
      <c r="J1627" s="10">
        <f t="shared" si="416"/>
        <v>0</v>
      </c>
      <c r="K1627" s="10">
        <f t="shared" si="417"/>
        <v>0</v>
      </c>
      <c r="L1627" s="8">
        <v>1250</v>
      </c>
      <c r="M1627" s="8">
        <v>1438</v>
      </c>
      <c r="N1627" s="10">
        <f t="shared" si="418"/>
        <v>0.375</v>
      </c>
      <c r="O1627" s="10">
        <f t="shared" si="419"/>
        <v>0.37478260869565216</v>
      </c>
      <c r="P1627" s="8">
        <f t="shared" si="420"/>
        <v>750</v>
      </c>
      <c r="Q1627" s="8">
        <f t="shared" si="421"/>
        <v>862</v>
      </c>
      <c r="R1627" s="8">
        <v>54271.41</v>
      </c>
      <c r="S1627" s="8">
        <v>73266.399999999994</v>
      </c>
      <c r="T1627" s="11">
        <f t="shared" si="422"/>
        <v>36.633199999999995</v>
      </c>
      <c r="U1627" s="7" t="s">
        <v>100</v>
      </c>
      <c r="V1627" s="7" t="s">
        <v>4804</v>
      </c>
    </row>
    <row r="1628" spans="1:22" x14ac:dyDescent="0.25">
      <c r="A1628" s="7" t="s">
        <v>4805</v>
      </c>
      <c r="B1628" s="7" t="s">
        <v>4806</v>
      </c>
      <c r="C1628" s="7" t="s">
        <v>177</v>
      </c>
      <c r="D1628" s="7"/>
      <c r="E1628" s="7" t="s">
        <v>468</v>
      </c>
      <c r="F1628" s="8">
        <v>800</v>
      </c>
      <c r="G1628" s="8">
        <v>920</v>
      </c>
      <c r="H1628" s="9">
        <f>IF(OR(F1628="",F1628=0),"",MAX(F1628,IF(ISNUMBER('Нормы и нормо-часы'!K1629),ROUNDUP('Нормы и нормо-часы'!K1629/(1-$F$3),0),0)))</f>
        <v>800</v>
      </c>
      <c r="I1628" s="9">
        <f>IF(OR(G1628="",G1628=0),"",MAX(G1628,IF(ISNUMBER('Нормы и нормо-часы'!L1629),ROUNDUP('Нормы и нормо-часы'!L1629/(1-$F$3),0),0)))</f>
        <v>920</v>
      </c>
      <c r="J1628" s="10">
        <f t="shared" si="416"/>
        <v>0</v>
      </c>
      <c r="K1628" s="10">
        <f t="shared" si="417"/>
        <v>0</v>
      </c>
      <c r="L1628" s="8">
        <v>500</v>
      </c>
      <c r="M1628" s="8">
        <v>575</v>
      </c>
      <c r="N1628" s="10">
        <f t="shared" si="418"/>
        <v>0.375</v>
      </c>
      <c r="O1628" s="10">
        <f t="shared" si="419"/>
        <v>0.375</v>
      </c>
      <c r="P1628" s="8">
        <f t="shared" si="420"/>
        <v>300</v>
      </c>
      <c r="Q1628" s="8">
        <f t="shared" si="421"/>
        <v>345</v>
      </c>
      <c r="R1628" s="8">
        <v>1275.72</v>
      </c>
      <c r="S1628" s="8">
        <v>1722.22</v>
      </c>
      <c r="T1628" s="11">
        <f t="shared" si="422"/>
        <v>2.1527750000000001</v>
      </c>
      <c r="U1628" s="7" t="s">
        <v>100</v>
      </c>
      <c r="V1628" s="7"/>
    </row>
    <row r="1629" spans="1:22" x14ac:dyDescent="0.25">
      <c r="A1629" s="7" t="s">
        <v>4807</v>
      </c>
      <c r="B1629" s="7" t="s">
        <v>4808</v>
      </c>
      <c r="C1629" s="7" t="s">
        <v>177</v>
      </c>
      <c r="D1629" s="7"/>
      <c r="E1629" s="7" t="s">
        <v>468</v>
      </c>
      <c r="F1629" s="8">
        <v>3500</v>
      </c>
      <c r="G1629" s="8">
        <v>4025</v>
      </c>
      <c r="H1629" s="9">
        <f>IF(OR(F1629="",F1629=0),"",MAX(F1629,IF(ISNUMBER('Нормы и нормо-часы'!K1630),ROUNDUP('Нормы и нормо-часы'!K1630/(1-$F$3),0),0)))</f>
        <v>3500</v>
      </c>
      <c r="I1629" s="9">
        <f>IF(OR(G1629="",G1629=0),"",MAX(G1629,IF(ISNUMBER('Нормы и нормо-часы'!L1630),ROUNDUP('Нормы и нормо-часы'!L1630/(1-$F$3),0),0)))</f>
        <v>4025</v>
      </c>
      <c r="J1629" s="10">
        <f t="shared" si="416"/>
        <v>0</v>
      </c>
      <c r="K1629" s="10">
        <f t="shared" si="417"/>
        <v>0</v>
      </c>
      <c r="L1629" s="8">
        <v>2200</v>
      </c>
      <c r="M1629" s="8">
        <v>2530</v>
      </c>
      <c r="N1629" s="10">
        <f t="shared" si="418"/>
        <v>0.37142857142857144</v>
      </c>
      <c r="O1629" s="10">
        <f t="shared" si="419"/>
        <v>0.37142857142857144</v>
      </c>
      <c r="P1629" s="8">
        <f t="shared" si="420"/>
        <v>1300</v>
      </c>
      <c r="Q1629" s="8">
        <f t="shared" si="421"/>
        <v>1495</v>
      </c>
      <c r="R1629" s="8">
        <v>3317.22</v>
      </c>
      <c r="S1629" s="8">
        <v>4478.25</v>
      </c>
      <c r="T1629" s="11">
        <f t="shared" si="422"/>
        <v>1.2795000000000001</v>
      </c>
      <c r="U1629" s="7" t="s">
        <v>100</v>
      </c>
      <c r="V1629" s="7" t="s">
        <v>4809</v>
      </c>
    </row>
    <row r="1630" spans="1:22" x14ac:dyDescent="0.25">
      <c r="A1630" s="7" t="s">
        <v>4810</v>
      </c>
      <c r="B1630" s="7" t="s">
        <v>4811</v>
      </c>
      <c r="C1630" s="7" t="s">
        <v>177</v>
      </c>
      <c r="D1630" s="7"/>
      <c r="E1630" s="7" t="s">
        <v>468</v>
      </c>
      <c r="F1630" s="8">
        <v>2000</v>
      </c>
      <c r="G1630" s="8">
        <v>2300</v>
      </c>
      <c r="H1630" s="9">
        <f>IF(OR(F1630="",F1630=0),"",MAX(F1630,IF(ISNUMBER('Нормы и нормо-часы'!K1631),ROUNDUP('Нормы и нормо-часы'!K1631/(1-$F$3),0),0)))</f>
        <v>2000</v>
      </c>
      <c r="I1630" s="9">
        <f>IF(OR(G1630="",G1630=0),"",MAX(G1630,IF(ISNUMBER('Нормы и нормо-часы'!L1631),ROUNDUP('Нормы и нормо-часы'!L1631/(1-$F$3),0),0)))</f>
        <v>2300</v>
      </c>
      <c r="J1630" s="10">
        <f t="shared" si="416"/>
        <v>0</v>
      </c>
      <c r="K1630" s="10">
        <f t="shared" si="417"/>
        <v>0</v>
      </c>
      <c r="L1630" s="8">
        <v>1250</v>
      </c>
      <c r="M1630" s="8">
        <v>1438</v>
      </c>
      <c r="N1630" s="10">
        <f t="shared" si="418"/>
        <v>0.375</v>
      </c>
      <c r="O1630" s="10">
        <f t="shared" si="419"/>
        <v>0.37478260869565216</v>
      </c>
      <c r="P1630" s="8">
        <f t="shared" si="420"/>
        <v>750</v>
      </c>
      <c r="Q1630" s="8">
        <f t="shared" si="421"/>
        <v>862</v>
      </c>
      <c r="R1630" s="8">
        <v>1394.16</v>
      </c>
      <c r="S1630" s="8">
        <v>1882.12</v>
      </c>
      <c r="T1630" s="11">
        <f t="shared" si="422"/>
        <v>0.9410599999999999</v>
      </c>
      <c r="U1630" s="7" t="s">
        <v>100</v>
      </c>
      <c r="V1630" s="7"/>
    </row>
    <row r="1631" spans="1:22" x14ac:dyDescent="0.25">
      <c r="A1631" s="7" t="s">
        <v>4812</v>
      </c>
      <c r="B1631" s="7" t="s">
        <v>4813</v>
      </c>
      <c r="C1631" s="7" t="s">
        <v>177</v>
      </c>
      <c r="D1631" s="7"/>
      <c r="E1631" s="7" t="s">
        <v>468</v>
      </c>
      <c r="F1631" s="8">
        <v>3200</v>
      </c>
      <c r="G1631" s="8">
        <v>3680</v>
      </c>
      <c r="H1631" s="9">
        <f>IF(OR(F1631="",F1631=0),"",MAX(F1631,IF(ISNUMBER('Нормы и нормо-часы'!K1632),ROUNDUP('Нормы и нормо-часы'!K1632/(1-$F$3),0),0)))</f>
        <v>3200</v>
      </c>
      <c r="I1631" s="9">
        <f>IF(OR(G1631="",G1631=0),"",MAX(G1631,IF(ISNUMBER('Нормы и нормо-часы'!L1632),ROUNDUP('Нормы и нормо-часы'!L1632/(1-$F$3),0),0)))</f>
        <v>3680</v>
      </c>
      <c r="J1631" s="10">
        <f t="shared" si="416"/>
        <v>0</v>
      </c>
      <c r="K1631" s="10">
        <f t="shared" si="417"/>
        <v>0</v>
      </c>
      <c r="L1631" s="8">
        <v>2000</v>
      </c>
      <c r="M1631" s="8">
        <v>2300</v>
      </c>
      <c r="N1631" s="10">
        <f t="shared" si="418"/>
        <v>0.375</v>
      </c>
      <c r="O1631" s="10">
        <f t="shared" si="419"/>
        <v>0.375</v>
      </c>
      <c r="P1631" s="8">
        <f t="shared" si="420"/>
        <v>1200</v>
      </c>
      <c r="Q1631" s="8">
        <f t="shared" si="421"/>
        <v>1380</v>
      </c>
      <c r="R1631" s="8">
        <v>2279.1999999999998</v>
      </c>
      <c r="S1631" s="8">
        <v>3076.92</v>
      </c>
      <c r="T1631" s="11">
        <f t="shared" si="422"/>
        <v>0.96153750000000004</v>
      </c>
      <c r="U1631" s="7" t="s">
        <v>100</v>
      </c>
      <c r="V1631" s="7"/>
    </row>
    <row r="1632" spans="1:22" x14ac:dyDescent="0.25">
      <c r="A1632" s="7" t="s">
        <v>4814</v>
      </c>
      <c r="B1632" s="7" t="s">
        <v>4815</v>
      </c>
      <c r="C1632" s="7" t="s">
        <v>177</v>
      </c>
      <c r="D1632" s="7"/>
      <c r="E1632" s="7" t="s">
        <v>468</v>
      </c>
      <c r="F1632" s="8">
        <v>4500</v>
      </c>
      <c r="G1632" s="8">
        <v>5175</v>
      </c>
      <c r="H1632" s="9">
        <f>IF(OR(F1632="",F1632=0),"",MAX(F1632,IF(ISNUMBER('Нормы и нормо-часы'!K1633),ROUNDUP('Нормы и нормо-часы'!K1633/(1-$F$3),0),0)))</f>
        <v>4500</v>
      </c>
      <c r="I1632" s="9">
        <f>IF(OR(G1632="",G1632=0),"",MAX(G1632,IF(ISNUMBER('Нормы и нормо-часы'!L1633),ROUNDUP('Нормы и нормо-часы'!L1633/(1-$F$3),0),0)))</f>
        <v>5175</v>
      </c>
      <c r="J1632" s="10">
        <f t="shared" si="416"/>
        <v>0</v>
      </c>
      <c r="K1632" s="10">
        <f t="shared" si="417"/>
        <v>0</v>
      </c>
      <c r="L1632" s="8">
        <v>2800</v>
      </c>
      <c r="M1632" s="8">
        <v>3220</v>
      </c>
      <c r="N1632" s="10">
        <f t="shared" si="418"/>
        <v>0.37777777777777777</v>
      </c>
      <c r="O1632" s="10">
        <f t="shared" si="419"/>
        <v>0.37777777777777777</v>
      </c>
      <c r="P1632" s="8">
        <f t="shared" si="420"/>
        <v>1700</v>
      </c>
      <c r="Q1632" s="8">
        <f t="shared" si="421"/>
        <v>1955</v>
      </c>
      <c r="R1632" s="8">
        <v>3237.14</v>
      </c>
      <c r="S1632" s="8">
        <v>4370.1400000000003</v>
      </c>
      <c r="T1632" s="11">
        <f t="shared" si="422"/>
        <v>0.97114222222222224</v>
      </c>
      <c r="U1632" s="7" t="s">
        <v>100</v>
      </c>
      <c r="V1632" s="7"/>
    </row>
    <row r="1633" spans="1:22" x14ac:dyDescent="0.25">
      <c r="A1633" s="7" t="s">
        <v>4816</v>
      </c>
      <c r="B1633" s="7" t="s">
        <v>4817</v>
      </c>
      <c r="C1633" s="7" t="s">
        <v>177</v>
      </c>
      <c r="D1633" s="7"/>
      <c r="E1633" s="7" t="s">
        <v>468</v>
      </c>
      <c r="F1633" s="8">
        <v>2300</v>
      </c>
      <c r="G1633" s="8">
        <v>2645</v>
      </c>
      <c r="H1633" s="9">
        <f>IF(OR(F1633="",F1633=0),"",MAX(F1633,IF(ISNUMBER('Нормы и нормо-часы'!K1634),ROUNDUP('Нормы и нормо-часы'!K1634/(1-$F$3),0),0)))</f>
        <v>2300</v>
      </c>
      <c r="I1633" s="9">
        <f>IF(OR(G1633="",G1633=0),"",MAX(G1633,IF(ISNUMBER('Нормы и нормо-часы'!L1634),ROUNDUP('Нормы и нормо-часы'!L1634/(1-$F$3),0),0)))</f>
        <v>2645</v>
      </c>
      <c r="J1633" s="10">
        <f t="shared" si="416"/>
        <v>0</v>
      </c>
      <c r="K1633" s="10">
        <f t="shared" si="417"/>
        <v>0</v>
      </c>
      <c r="L1633" s="8">
        <v>1450</v>
      </c>
      <c r="M1633" s="8">
        <v>1667</v>
      </c>
      <c r="N1633" s="10">
        <f t="shared" si="418"/>
        <v>0.36956521739130432</v>
      </c>
      <c r="O1633" s="10">
        <f t="shared" si="419"/>
        <v>0.36975425330812856</v>
      </c>
      <c r="P1633" s="8">
        <f t="shared" si="420"/>
        <v>850</v>
      </c>
      <c r="Q1633" s="8">
        <f t="shared" si="421"/>
        <v>978</v>
      </c>
      <c r="R1633" s="8">
        <v>1760.54</v>
      </c>
      <c r="S1633" s="8">
        <v>2376.73</v>
      </c>
      <c r="T1633" s="11">
        <f t="shared" si="422"/>
        <v>1.0333608695652174</v>
      </c>
      <c r="U1633" s="7" t="s">
        <v>100</v>
      </c>
      <c r="V1633" s="7"/>
    </row>
    <row r="1634" spans="1:22" x14ac:dyDescent="0.25">
      <c r="A1634" s="7" t="s">
        <v>4818</v>
      </c>
      <c r="B1634" s="7" t="s">
        <v>4819</v>
      </c>
      <c r="C1634" s="7" t="s">
        <v>177</v>
      </c>
      <c r="D1634" s="7"/>
      <c r="E1634" s="7" t="s">
        <v>468</v>
      </c>
      <c r="F1634" s="8">
        <v>3700</v>
      </c>
      <c r="G1634" s="8">
        <v>4255</v>
      </c>
      <c r="H1634" s="9">
        <f>IF(OR(F1634="",F1634=0),"",MAX(F1634,IF(ISNUMBER('Нормы и нормо-часы'!K1635),ROUNDUP('Нормы и нормо-часы'!K1635/(1-$F$3),0),0)))</f>
        <v>3700</v>
      </c>
      <c r="I1634" s="9">
        <f>IF(OR(G1634="",G1634=0),"",MAX(G1634,IF(ISNUMBER('Нормы и нормо-часы'!L1635),ROUNDUP('Нормы и нормо-часы'!L1635/(1-$F$3),0),0)))</f>
        <v>4255</v>
      </c>
      <c r="J1634" s="10">
        <f t="shared" si="416"/>
        <v>0</v>
      </c>
      <c r="K1634" s="10">
        <f t="shared" si="417"/>
        <v>0</v>
      </c>
      <c r="L1634" s="8">
        <v>2300</v>
      </c>
      <c r="M1634" s="8">
        <v>2645</v>
      </c>
      <c r="N1634" s="10">
        <f t="shared" si="418"/>
        <v>0.3783783783783784</v>
      </c>
      <c r="O1634" s="10">
        <f t="shared" si="419"/>
        <v>0.3783783783783784</v>
      </c>
      <c r="P1634" s="8">
        <f t="shared" si="420"/>
        <v>1400</v>
      </c>
      <c r="Q1634" s="8">
        <f t="shared" si="421"/>
        <v>1610</v>
      </c>
      <c r="R1634" s="8">
        <v>3341.73</v>
      </c>
      <c r="S1634" s="8">
        <v>4511.34</v>
      </c>
      <c r="T1634" s="11">
        <f t="shared" si="422"/>
        <v>1.219281081081081</v>
      </c>
      <c r="U1634" s="7" t="s">
        <v>100</v>
      </c>
      <c r="V1634" s="7"/>
    </row>
    <row r="1635" spans="1:22" x14ac:dyDescent="0.25">
      <c r="A1635" s="7" t="s">
        <v>4820</v>
      </c>
      <c r="B1635" s="7" t="s">
        <v>4821</v>
      </c>
      <c r="C1635" s="7" t="s">
        <v>177</v>
      </c>
      <c r="D1635" s="7"/>
      <c r="E1635" s="7" t="s">
        <v>468</v>
      </c>
      <c r="F1635" s="8">
        <v>5200</v>
      </c>
      <c r="G1635" s="8">
        <v>5980</v>
      </c>
      <c r="H1635" s="9">
        <f>IF(OR(F1635="",F1635=0),"",MAX(F1635,IF(ISNUMBER('Нормы и нормо-часы'!K1636),ROUNDUP('Нормы и нормо-часы'!K1636/(1-$F$3),0),0)))</f>
        <v>5200</v>
      </c>
      <c r="I1635" s="9">
        <f>IF(OR(G1635="",G1635=0),"",MAX(G1635,IF(ISNUMBER('Нормы и нормо-часы'!L1636),ROUNDUP('Нормы и нормо-часы'!L1636/(1-$F$3),0),0)))</f>
        <v>5980</v>
      </c>
      <c r="J1635" s="10">
        <f t="shared" si="416"/>
        <v>0</v>
      </c>
      <c r="K1635" s="10">
        <f t="shared" si="417"/>
        <v>0</v>
      </c>
      <c r="L1635" s="8">
        <v>3250</v>
      </c>
      <c r="M1635" s="8">
        <v>3737</v>
      </c>
      <c r="N1635" s="10">
        <f t="shared" si="418"/>
        <v>0.375</v>
      </c>
      <c r="O1635" s="10">
        <f t="shared" si="419"/>
        <v>0.3750836120401338</v>
      </c>
      <c r="P1635" s="8">
        <f t="shared" si="420"/>
        <v>1950</v>
      </c>
      <c r="Q1635" s="8">
        <f t="shared" si="421"/>
        <v>2243</v>
      </c>
      <c r="R1635" s="8">
        <v>4837.72</v>
      </c>
      <c r="S1635" s="8">
        <v>6530.92</v>
      </c>
      <c r="T1635" s="11">
        <f t="shared" si="422"/>
        <v>1.2559461538461538</v>
      </c>
      <c r="U1635" s="7" t="s">
        <v>100</v>
      </c>
      <c r="V1635" s="7"/>
    </row>
    <row r="1636" spans="1:22" x14ac:dyDescent="0.25">
      <c r="A1636" s="7" t="s">
        <v>4822</v>
      </c>
      <c r="B1636" s="7" t="s">
        <v>4823</v>
      </c>
      <c r="C1636" s="7" t="s">
        <v>177</v>
      </c>
      <c r="D1636" s="7"/>
      <c r="E1636" s="7" t="s">
        <v>41</v>
      </c>
      <c r="F1636" s="8">
        <v>700</v>
      </c>
      <c r="G1636" s="8">
        <v>805</v>
      </c>
      <c r="H1636" s="9">
        <f>IF(OR(F1636="",F1636=0),"",MAX(F1636,IF(ISNUMBER('Нормы и нормо-часы'!K1637),ROUNDUP('Нормы и нормо-часы'!K1637/(1-$F$3),0),0)))</f>
        <v>720</v>
      </c>
      <c r="I1636" s="9">
        <f>IF(OR(G1636="",G1636=0),"",MAX(G1636,IF(ISNUMBER('Нормы и нормо-часы'!L1637),ROUNDUP('Нормы и нормо-часы'!L1637/(1-$F$3),0),0)))</f>
        <v>864</v>
      </c>
      <c r="J1636" s="10">
        <f t="shared" si="416"/>
        <v>2.857142857142847E-2</v>
      </c>
      <c r="K1636" s="10">
        <f t="shared" si="417"/>
        <v>7.3291925465838403E-2</v>
      </c>
      <c r="L1636" s="8">
        <v>440</v>
      </c>
      <c r="M1636" s="8">
        <v>506</v>
      </c>
      <c r="N1636" s="10">
        <f t="shared" si="418"/>
        <v>0.3888888888888889</v>
      </c>
      <c r="O1636" s="10">
        <f t="shared" si="419"/>
        <v>0.41435185185185186</v>
      </c>
      <c r="P1636" s="8">
        <f t="shared" si="420"/>
        <v>280</v>
      </c>
      <c r="Q1636" s="8">
        <f t="shared" si="421"/>
        <v>358</v>
      </c>
      <c r="R1636" s="8">
        <v>1154.21</v>
      </c>
      <c r="S1636" s="8">
        <v>1558.18</v>
      </c>
      <c r="T1636" s="11">
        <f t="shared" si="422"/>
        <v>2.2259714285714285</v>
      </c>
      <c r="U1636" s="7" t="s">
        <v>100</v>
      </c>
      <c r="V1636" s="7" t="s">
        <v>4824</v>
      </c>
    </row>
    <row r="1637" spans="1:22" x14ac:dyDescent="0.25">
      <c r="A1637" s="7" t="s">
        <v>4825</v>
      </c>
      <c r="B1637" s="7" t="s">
        <v>4826</v>
      </c>
      <c r="C1637" s="7" t="s">
        <v>177</v>
      </c>
      <c r="D1637" s="7"/>
      <c r="E1637" s="7" t="s">
        <v>41</v>
      </c>
      <c r="F1637" s="8">
        <v>1100</v>
      </c>
      <c r="G1637" s="8">
        <v>1265</v>
      </c>
      <c r="H1637" s="9">
        <f>IF(OR(F1637="",F1637=0),"",MAX(F1637,IF(ISNUMBER('Нормы и нормо-часы'!K1638),ROUNDUP('Нормы и нормо-часы'!K1638/(1-$F$3),0),0)))</f>
        <v>1200</v>
      </c>
      <c r="I1637" s="9">
        <f>IF(OR(G1637="",G1637=0),"",MAX(G1637,IF(ISNUMBER('Нормы и нормо-часы'!L1638),ROUNDUP('Нормы и нормо-часы'!L1638/(1-$F$3),0),0)))</f>
        <v>1440</v>
      </c>
      <c r="J1637" s="10">
        <f t="shared" si="416"/>
        <v>9.0909090909090828E-2</v>
      </c>
      <c r="K1637" s="10">
        <f t="shared" si="417"/>
        <v>0.13833992094861669</v>
      </c>
      <c r="L1637" s="8">
        <v>690</v>
      </c>
      <c r="M1637" s="8">
        <v>793</v>
      </c>
      <c r="N1637" s="10">
        <f t="shared" si="418"/>
        <v>0.42499999999999999</v>
      </c>
      <c r="O1637" s="10">
        <f t="shared" si="419"/>
        <v>0.44930555555555557</v>
      </c>
      <c r="P1637" s="8">
        <f t="shared" si="420"/>
        <v>510</v>
      </c>
      <c r="Q1637" s="8">
        <f t="shared" si="421"/>
        <v>647</v>
      </c>
      <c r="R1637" s="8">
        <v>2244.4299999999998</v>
      </c>
      <c r="S1637" s="8">
        <v>3029.98</v>
      </c>
      <c r="T1637" s="11">
        <f t="shared" si="422"/>
        <v>2.7545272727272727</v>
      </c>
      <c r="U1637" s="7" t="s">
        <v>100</v>
      </c>
      <c r="V1637" s="7" t="s">
        <v>4827</v>
      </c>
    </row>
    <row r="1638" spans="1:22" x14ac:dyDescent="0.25">
      <c r="A1638" s="7" t="s">
        <v>4828</v>
      </c>
      <c r="B1638" s="7" t="s">
        <v>4829</v>
      </c>
      <c r="C1638" s="7" t="s">
        <v>177</v>
      </c>
      <c r="D1638" s="7"/>
      <c r="E1638" s="7" t="s">
        <v>41</v>
      </c>
      <c r="F1638" s="8">
        <v>1500</v>
      </c>
      <c r="G1638" s="8">
        <v>1725</v>
      </c>
      <c r="H1638" s="9">
        <f>IF(OR(F1638="",F1638=0),"",MAX(F1638,IF(ISNUMBER('Нормы и нормо-часы'!K1639),ROUNDUP('Нормы и нормо-часы'!K1639/(1-$F$3),0),0)))</f>
        <v>1680</v>
      </c>
      <c r="I1638" s="9">
        <f>IF(OR(G1638="",G1638=0),"",MAX(G1638,IF(ISNUMBER('Нормы и нормо-часы'!L1639),ROUNDUP('Нормы и нормо-часы'!L1639/(1-$F$3),0),0)))</f>
        <v>2016</v>
      </c>
      <c r="J1638" s="10">
        <f t="shared" si="416"/>
        <v>0.12000000000000011</v>
      </c>
      <c r="K1638" s="10">
        <f t="shared" si="417"/>
        <v>0.16869565217391314</v>
      </c>
      <c r="L1638" s="8">
        <v>940</v>
      </c>
      <c r="M1638" s="8">
        <v>1081</v>
      </c>
      <c r="N1638" s="10">
        <f t="shared" si="418"/>
        <v>0.44047619047619047</v>
      </c>
      <c r="O1638" s="10">
        <f t="shared" si="419"/>
        <v>0.46378968253968256</v>
      </c>
      <c r="P1638" s="8">
        <f t="shared" si="420"/>
        <v>740</v>
      </c>
      <c r="Q1638" s="8">
        <f t="shared" si="421"/>
        <v>935</v>
      </c>
      <c r="R1638" s="8">
        <v>3281.43</v>
      </c>
      <c r="S1638" s="8">
        <v>4429.93</v>
      </c>
      <c r="T1638" s="11">
        <f t="shared" si="422"/>
        <v>2.9532866666666671</v>
      </c>
      <c r="U1638" s="7" t="s">
        <v>100</v>
      </c>
      <c r="V1638" s="7" t="s">
        <v>4830</v>
      </c>
    </row>
    <row r="1639" spans="1:22" x14ac:dyDescent="0.25">
      <c r="A1639" s="12" t="s">
        <v>4831</v>
      </c>
      <c r="B1639" s="12" t="s">
        <v>4832</v>
      </c>
      <c r="C1639" s="12" t="s">
        <v>177</v>
      </c>
      <c r="D1639" s="12" t="s">
        <v>58</v>
      </c>
      <c r="E1639" s="7" t="s">
        <v>468</v>
      </c>
      <c r="F1639" s="8">
        <v>3500</v>
      </c>
      <c r="G1639" s="8">
        <v>4025</v>
      </c>
      <c r="H1639" s="9">
        <f>IF(OR(F1639="",F1639=0),"",MAX(F1639,IF(ISNUMBER('Нормы и нормо-часы'!K1640),ROUNDUP('Нормы и нормо-часы'!K1640/(1-$F$3),0),0)))</f>
        <v>3500</v>
      </c>
      <c r="I1639" s="9">
        <f>IF(OR(G1639="",G1639=0),"",MAX(G1639,IF(ISNUMBER('Нормы и нормо-часы'!L1640),ROUNDUP('Нормы и нормо-часы'!L1640/(1-$F$3),0),0)))</f>
        <v>4025</v>
      </c>
      <c r="J1639" s="10">
        <f t="shared" si="416"/>
        <v>0</v>
      </c>
      <c r="K1639" s="10">
        <f t="shared" si="417"/>
        <v>0</v>
      </c>
      <c r="L1639" s="8">
        <v>2200</v>
      </c>
      <c r="M1639" s="8">
        <v>2530</v>
      </c>
      <c r="N1639" s="10">
        <f t="shared" si="418"/>
        <v>0.37142857142857144</v>
      </c>
      <c r="O1639" s="10">
        <f t="shared" si="419"/>
        <v>0.37142857142857144</v>
      </c>
      <c r="P1639" s="8">
        <f t="shared" si="420"/>
        <v>1300</v>
      </c>
      <c r="Q1639" s="8">
        <f t="shared" si="421"/>
        <v>1495</v>
      </c>
      <c r="R1639" s="8"/>
      <c r="S1639" s="8"/>
      <c r="T1639" s="11" t="str">
        <f t="shared" si="422"/>
        <v/>
      </c>
      <c r="U1639" s="7" t="s">
        <v>100</v>
      </c>
      <c r="V1639" s="7"/>
    </row>
    <row r="1640" spans="1:22" x14ac:dyDescent="0.25">
      <c r="A1640" s="12" t="s">
        <v>4833</v>
      </c>
      <c r="B1640" s="12" t="s">
        <v>4834</v>
      </c>
      <c r="C1640" s="12" t="s">
        <v>177</v>
      </c>
      <c r="D1640" s="12" t="s">
        <v>58</v>
      </c>
      <c r="E1640" s="7" t="s">
        <v>468</v>
      </c>
      <c r="F1640" s="8">
        <v>12000</v>
      </c>
      <c r="G1640" s="8">
        <v>13800</v>
      </c>
      <c r="H1640" s="9">
        <f>IF(OR(F1640="",F1640=0),"",MAX(F1640,IF(ISNUMBER('Нормы и нормо-часы'!K1641),ROUNDUP('Нормы и нормо-часы'!K1641/(1-$F$3),0),0)))</f>
        <v>12000</v>
      </c>
      <c r="I1640" s="9">
        <f>IF(OR(G1640="",G1640=0),"",MAX(G1640,IF(ISNUMBER('Нормы и нормо-часы'!L1641),ROUNDUP('Нормы и нормо-часы'!L1641/(1-$F$3),0),0)))</f>
        <v>13800</v>
      </c>
      <c r="J1640" s="10">
        <f t="shared" si="416"/>
        <v>0</v>
      </c>
      <c r="K1640" s="10">
        <f t="shared" si="417"/>
        <v>0</v>
      </c>
      <c r="L1640" s="8">
        <v>7500</v>
      </c>
      <c r="M1640" s="8">
        <v>8625</v>
      </c>
      <c r="N1640" s="10">
        <f t="shared" si="418"/>
        <v>0.375</v>
      </c>
      <c r="O1640" s="10">
        <f t="shared" si="419"/>
        <v>0.375</v>
      </c>
      <c r="P1640" s="8">
        <f t="shared" si="420"/>
        <v>4500</v>
      </c>
      <c r="Q1640" s="8">
        <f t="shared" si="421"/>
        <v>5175</v>
      </c>
      <c r="R1640" s="8"/>
      <c r="S1640" s="8"/>
      <c r="T1640" s="11" t="str">
        <f t="shared" si="422"/>
        <v/>
      </c>
      <c r="U1640" s="7" t="s">
        <v>100</v>
      </c>
      <c r="V1640" s="7"/>
    </row>
    <row r="1641" spans="1:22" x14ac:dyDescent="0.25">
      <c r="A1641" s="12" t="s">
        <v>4835</v>
      </c>
      <c r="B1641" s="12" t="s">
        <v>4836</v>
      </c>
      <c r="C1641" s="12" t="s">
        <v>177</v>
      </c>
      <c r="D1641" s="12" t="s">
        <v>58</v>
      </c>
      <c r="E1641" s="7" t="s">
        <v>468</v>
      </c>
      <c r="F1641" s="8">
        <v>4000</v>
      </c>
      <c r="G1641" s="8">
        <v>4600</v>
      </c>
      <c r="H1641" s="9">
        <f>IF(OR(F1641="",F1641=0),"",MAX(F1641,IF(ISNUMBER('Нормы и нормо-часы'!K1642),ROUNDUP('Нормы и нормо-часы'!K1642/(1-$F$3),0),0)))</f>
        <v>4000</v>
      </c>
      <c r="I1641" s="9">
        <f>IF(OR(G1641="",G1641=0),"",MAX(G1641,IF(ISNUMBER('Нормы и нормо-часы'!L1642),ROUNDUP('Нормы и нормо-часы'!L1642/(1-$F$3),0),0)))</f>
        <v>4600</v>
      </c>
      <c r="J1641" s="10">
        <f t="shared" si="416"/>
        <v>0</v>
      </c>
      <c r="K1641" s="10">
        <f t="shared" si="417"/>
        <v>0</v>
      </c>
      <c r="L1641" s="8">
        <v>2500</v>
      </c>
      <c r="M1641" s="8">
        <v>2875</v>
      </c>
      <c r="N1641" s="10">
        <f t="shared" si="418"/>
        <v>0.375</v>
      </c>
      <c r="O1641" s="10">
        <f t="shared" si="419"/>
        <v>0.375</v>
      </c>
      <c r="P1641" s="8">
        <f t="shared" si="420"/>
        <v>1500</v>
      </c>
      <c r="Q1641" s="8">
        <f t="shared" si="421"/>
        <v>1725</v>
      </c>
      <c r="R1641" s="8"/>
      <c r="S1641" s="8"/>
      <c r="T1641" s="11" t="str">
        <f t="shared" si="422"/>
        <v/>
      </c>
      <c r="U1641" s="7" t="s">
        <v>100</v>
      </c>
      <c r="V1641" s="7"/>
    </row>
    <row r="1642" spans="1:22" x14ac:dyDescent="0.25">
      <c r="A1642" s="12" t="s">
        <v>4837</v>
      </c>
      <c r="B1642" s="12" t="s">
        <v>4838</v>
      </c>
      <c r="C1642" s="12" t="s">
        <v>177</v>
      </c>
      <c r="D1642" s="12" t="s">
        <v>58</v>
      </c>
      <c r="E1642" s="7" t="s">
        <v>468</v>
      </c>
      <c r="F1642" s="8">
        <v>15000</v>
      </c>
      <c r="G1642" s="8">
        <v>17250</v>
      </c>
      <c r="H1642" s="9">
        <f>IF(OR(F1642="",F1642=0),"",MAX(F1642,IF(ISNUMBER('Нормы и нормо-часы'!K1643),ROUNDUP('Нормы и нормо-часы'!K1643/(1-$F$3),0),0)))</f>
        <v>15000</v>
      </c>
      <c r="I1642" s="9">
        <f>IF(OR(G1642="",G1642=0),"",MAX(G1642,IF(ISNUMBER('Нормы и нормо-часы'!L1643),ROUNDUP('Нормы и нормо-часы'!L1643/(1-$F$3),0),0)))</f>
        <v>17250</v>
      </c>
      <c r="J1642" s="10">
        <f t="shared" si="416"/>
        <v>0</v>
      </c>
      <c r="K1642" s="10">
        <f t="shared" si="417"/>
        <v>0</v>
      </c>
      <c r="L1642" s="8">
        <v>9500</v>
      </c>
      <c r="M1642" s="8">
        <v>10925</v>
      </c>
      <c r="N1642" s="10">
        <f t="shared" si="418"/>
        <v>0.36666666666666664</v>
      </c>
      <c r="O1642" s="10">
        <f t="shared" si="419"/>
        <v>0.36666666666666664</v>
      </c>
      <c r="P1642" s="8">
        <f t="shared" si="420"/>
        <v>5500</v>
      </c>
      <c r="Q1642" s="8">
        <f t="shared" si="421"/>
        <v>6325</v>
      </c>
      <c r="R1642" s="8"/>
      <c r="S1642" s="8"/>
      <c r="T1642" s="11" t="str">
        <f t="shared" si="422"/>
        <v/>
      </c>
      <c r="U1642" s="7" t="s">
        <v>100</v>
      </c>
      <c r="V1642" s="7"/>
    </row>
    <row r="1643" spans="1:22" x14ac:dyDescent="0.25">
      <c r="A1643" s="5" t="s">
        <v>4839</v>
      </c>
      <c r="B1643" s="6"/>
      <c r="C1643" s="6"/>
      <c r="D1643" s="6"/>
      <c r="E1643" s="6"/>
      <c r="F1643" s="6"/>
      <c r="G1643" s="6"/>
      <c r="H1643" s="6"/>
      <c r="I1643" s="6"/>
      <c r="J1643" s="6"/>
      <c r="K1643" s="6"/>
      <c r="L1643" s="6"/>
      <c r="M1643" s="6"/>
      <c r="N1643" s="6"/>
      <c r="O1643" s="6"/>
      <c r="P1643" s="6"/>
      <c r="Q1643" s="6"/>
      <c r="R1643" s="6"/>
      <c r="S1643" s="6"/>
      <c r="T1643" s="6"/>
      <c r="U1643" s="6"/>
      <c r="V1643" s="6"/>
    </row>
    <row r="1644" spans="1:22" x14ac:dyDescent="0.25">
      <c r="A1644" s="7" t="s">
        <v>4840</v>
      </c>
      <c r="B1644" s="7" t="s">
        <v>4841</v>
      </c>
      <c r="C1644" s="7" t="s">
        <v>50</v>
      </c>
      <c r="D1644" s="7"/>
      <c r="E1644" s="7" t="s">
        <v>468</v>
      </c>
      <c r="F1644" s="8">
        <v>950</v>
      </c>
      <c r="G1644" s="8">
        <v>1092</v>
      </c>
      <c r="H1644" s="9">
        <f>IF(OR(F1644="",F1644=0),"",MAX(F1644,IF(ISNUMBER('Нормы и нормо-часы'!K1645),ROUNDUP('Нормы и нормо-часы'!K1645/(1-$F$3),0),0)))</f>
        <v>950</v>
      </c>
      <c r="I1644" s="9">
        <f>IF(OR(G1644="",G1644=0),"",MAX(G1644,IF(ISNUMBER('Нормы и нормо-часы'!L1645),ROUNDUP('Нормы и нормо-часы'!L1645/(1-$F$3),0),0)))</f>
        <v>1092</v>
      </c>
      <c r="J1644" s="10">
        <f t="shared" ref="J1644:J1668" si="423">IF(OR(F1644="",F1644=0),"",H1644/F1644-1)</f>
        <v>0</v>
      </c>
      <c r="K1644" s="10">
        <f t="shared" ref="K1644:K1668" si="424">IF(OR(G1644="",G1644=0),"",I1644/G1644-1)</f>
        <v>0</v>
      </c>
      <c r="L1644" s="8">
        <v>600</v>
      </c>
      <c r="M1644" s="8">
        <v>690</v>
      </c>
      <c r="N1644" s="10">
        <f t="shared" ref="N1644:N1668" si="425">IF(OR(H1644="",H1644=0),"",(H1644-L1644)/H1644)</f>
        <v>0.36842105263157893</v>
      </c>
      <c r="O1644" s="10">
        <f t="shared" ref="O1644:O1668" si="426">IF(OR(I1644="",I1644=0),"",(I1644-M1644)/I1644)</f>
        <v>0.36813186813186816</v>
      </c>
      <c r="P1644" s="8">
        <f t="shared" ref="P1644:P1668" si="427">IF(H1644="","",H1644-L1644)</f>
        <v>350</v>
      </c>
      <c r="Q1644" s="8">
        <f t="shared" ref="Q1644:Q1668" si="428">IF(I1644="","",I1644-M1644)</f>
        <v>402</v>
      </c>
      <c r="R1644" s="8">
        <v>869.56</v>
      </c>
      <c r="S1644" s="8">
        <v>1173.9100000000001</v>
      </c>
      <c r="T1644" s="11">
        <f t="shared" ref="T1644:T1668" si="429">IF(OR(S1644="",F1644="",F1644=0),"",S1644/F1644)</f>
        <v>1.2356947368421054</v>
      </c>
      <c r="U1644" s="7" t="s">
        <v>100</v>
      </c>
      <c r="V1644" s="7"/>
    </row>
    <row r="1645" spans="1:22" x14ac:dyDescent="0.25">
      <c r="A1645" s="7" t="s">
        <v>4842</v>
      </c>
      <c r="B1645" s="7" t="s">
        <v>4843</v>
      </c>
      <c r="C1645" s="7" t="s">
        <v>50</v>
      </c>
      <c r="D1645" s="7"/>
      <c r="E1645" s="7" t="s">
        <v>468</v>
      </c>
      <c r="F1645" s="8">
        <v>1150</v>
      </c>
      <c r="G1645" s="8">
        <v>1322</v>
      </c>
      <c r="H1645" s="9">
        <f>IF(OR(F1645="",F1645=0),"",MAX(F1645,IF(ISNUMBER('Нормы и нормо-часы'!K1646),ROUNDUP('Нормы и нормо-часы'!K1646/(1-$F$3),0),0)))</f>
        <v>1150</v>
      </c>
      <c r="I1645" s="9">
        <f>IF(OR(G1645="",G1645=0),"",MAX(G1645,IF(ISNUMBER('Нормы и нормо-часы'!L1646),ROUNDUP('Нормы и нормо-часы'!L1646/(1-$F$3),0),0)))</f>
        <v>1322</v>
      </c>
      <c r="J1645" s="10">
        <f t="shared" si="423"/>
        <v>0</v>
      </c>
      <c r="K1645" s="10">
        <f t="shared" si="424"/>
        <v>0</v>
      </c>
      <c r="L1645" s="8">
        <v>720</v>
      </c>
      <c r="M1645" s="8">
        <v>828</v>
      </c>
      <c r="N1645" s="10">
        <f t="shared" si="425"/>
        <v>0.37391304347826088</v>
      </c>
      <c r="O1645" s="10">
        <f t="shared" si="426"/>
        <v>0.37367624810892586</v>
      </c>
      <c r="P1645" s="8">
        <f t="shared" si="427"/>
        <v>430</v>
      </c>
      <c r="Q1645" s="8">
        <f t="shared" si="428"/>
        <v>494</v>
      </c>
      <c r="R1645" s="8">
        <v>983.17</v>
      </c>
      <c r="S1645" s="8">
        <v>1327.28</v>
      </c>
      <c r="T1645" s="11">
        <f t="shared" si="429"/>
        <v>1.1541565217391303</v>
      </c>
      <c r="U1645" s="7" t="s">
        <v>100</v>
      </c>
      <c r="V1645" s="7"/>
    </row>
    <row r="1646" spans="1:22" x14ac:dyDescent="0.25">
      <c r="A1646" s="7" t="s">
        <v>4844</v>
      </c>
      <c r="B1646" s="7" t="s">
        <v>4845</v>
      </c>
      <c r="C1646" s="7" t="s">
        <v>50</v>
      </c>
      <c r="D1646" s="7"/>
      <c r="E1646" s="7" t="s">
        <v>468</v>
      </c>
      <c r="F1646" s="8">
        <v>1350</v>
      </c>
      <c r="G1646" s="8">
        <v>1552</v>
      </c>
      <c r="H1646" s="9">
        <f>IF(OR(F1646="",F1646=0),"",MAX(F1646,IF(ISNUMBER('Нормы и нормо-часы'!K1647),ROUNDUP('Нормы и нормо-часы'!K1647/(1-$F$3),0),0)))</f>
        <v>1350</v>
      </c>
      <c r="I1646" s="9">
        <f>IF(OR(G1646="",G1646=0),"",MAX(G1646,IF(ISNUMBER('Нормы и нормо-часы'!L1647),ROUNDUP('Нормы и нормо-часы'!L1647/(1-$F$3),0),0)))</f>
        <v>1552</v>
      </c>
      <c r="J1646" s="10">
        <f t="shared" si="423"/>
        <v>0</v>
      </c>
      <c r="K1646" s="10">
        <f t="shared" si="424"/>
        <v>0</v>
      </c>
      <c r="L1646" s="8">
        <v>850</v>
      </c>
      <c r="M1646" s="8">
        <v>977</v>
      </c>
      <c r="N1646" s="10">
        <f t="shared" si="425"/>
        <v>0.37037037037037035</v>
      </c>
      <c r="O1646" s="10">
        <f t="shared" si="426"/>
        <v>0.3704896907216495</v>
      </c>
      <c r="P1646" s="8">
        <f t="shared" si="427"/>
        <v>500</v>
      </c>
      <c r="Q1646" s="8">
        <f t="shared" si="428"/>
        <v>575</v>
      </c>
      <c r="R1646" s="8">
        <v>1182.0999999999999</v>
      </c>
      <c r="S1646" s="8">
        <v>1595.84</v>
      </c>
      <c r="T1646" s="11">
        <f t="shared" si="429"/>
        <v>1.1821037037037037</v>
      </c>
      <c r="U1646" s="7" t="s">
        <v>100</v>
      </c>
      <c r="V1646" s="7"/>
    </row>
    <row r="1647" spans="1:22" x14ac:dyDescent="0.25">
      <c r="A1647" s="7" t="s">
        <v>4846</v>
      </c>
      <c r="B1647" s="7" t="s">
        <v>4847</v>
      </c>
      <c r="C1647" s="7" t="s">
        <v>50</v>
      </c>
      <c r="D1647" s="7"/>
      <c r="E1647" s="7" t="s">
        <v>468</v>
      </c>
      <c r="F1647" s="8">
        <v>1550</v>
      </c>
      <c r="G1647" s="8">
        <v>1782</v>
      </c>
      <c r="H1647" s="9">
        <f>IF(OR(F1647="",F1647=0),"",MAX(F1647,IF(ISNUMBER('Нормы и нормо-часы'!K1648),ROUNDUP('Нормы и нормо-часы'!K1648/(1-$F$3),0),0)))</f>
        <v>1550</v>
      </c>
      <c r="I1647" s="9">
        <f>IF(OR(G1647="",G1647=0),"",MAX(G1647,IF(ISNUMBER('Нормы и нормо-часы'!L1648),ROUNDUP('Нормы и нормо-часы'!L1648/(1-$F$3),0),0)))</f>
        <v>1782</v>
      </c>
      <c r="J1647" s="10">
        <f t="shared" si="423"/>
        <v>0</v>
      </c>
      <c r="K1647" s="10">
        <f t="shared" si="424"/>
        <v>0</v>
      </c>
      <c r="L1647" s="8">
        <v>970</v>
      </c>
      <c r="M1647" s="8">
        <v>1116</v>
      </c>
      <c r="N1647" s="10">
        <f t="shared" si="425"/>
        <v>0.37419354838709679</v>
      </c>
      <c r="O1647" s="10">
        <f t="shared" si="426"/>
        <v>0.37373737373737376</v>
      </c>
      <c r="P1647" s="8">
        <f t="shared" si="427"/>
        <v>580</v>
      </c>
      <c r="Q1647" s="8">
        <f t="shared" si="428"/>
        <v>666</v>
      </c>
      <c r="R1647" s="8">
        <v>1310.89</v>
      </c>
      <c r="S1647" s="8">
        <v>1769.7</v>
      </c>
      <c r="T1647" s="11">
        <f t="shared" si="429"/>
        <v>1.1417419354838709</v>
      </c>
      <c r="U1647" s="7" t="s">
        <v>100</v>
      </c>
      <c r="V1647" s="7"/>
    </row>
    <row r="1648" spans="1:22" x14ac:dyDescent="0.25">
      <c r="A1648" s="7" t="s">
        <v>4848</v>
      </c>
      <c r="B1648" s="7" t="s">
        <v>4849</v>
      </c>
      <c r="C1648" s="7" t="s">
        <v>50</v>
      </c>
      <c r="D1648" s="7"/>
      <c r="E1648" s="7" t="s">
        <v>468</v>
      </c>
      <c r="F1648" s="8">
        <v>1100</v>
      </c>
      <c r="G1648" s="8">
        <v>1265</v>
      </c>
      <c r="H1648" s="9">
        <f>IF(OR(F1648="",F1648=0),"",MAX(F1648,IF(ISNUMBER('Нормы и нормо-часы'!K1649),ROUNDUP('Нормы и нормо-часы'!K1649/(1-$F$3),0),0)))</f>
        <v>1100</v>
      </c>
      <c r="I1648" s="9">
        <f>IF(OR(G1648="",G1648=0),"",MAX(G1648,IF(ISNUMBER('Нормы и нормо-часы'!L1649),ROUNDUP('Нормы и нормо-часы'!L1649/(1-$F$3),0),0)))</f>
        <v>1265</v>
      </c>
      <c r="J1648" s="10">
        <f t="shared" si="423"/>
        <v>0</v>
      </c>
      <c r="K1648" s="10">
        <f t="shared" si="424"/>
        <v>0</v>
      </c>
      <c r="L1648" s="8">
        <v>690</v>
      </c>
      <c r="M1648" s="8">
        <v>793</v>
      </c>
      <c r="N1648" s="10">
        <f t="shared" si="425"/>
        <v>0.37272727272727274</v>
      </c>
      <c r="O1648" s="10">
        <f t="shared" si="426"/>
        <v>0.37312252964426879</v>
      </c>
      <c r="P1648" s="8">
        <f t="shared" si="427"/>
        <v>410</v>
      </c>
      <c r="Q1648" s="8">
        <f t="shared" si="428"/>
        <v>472</v>
      </c>
      <c r="R1648" s="8">
        <v>915.49</v>
      </c>
      <c r="S1648" s="8">
        <v>1235.9100000000001</v>
      </c>
      <c r="T1648" s="11">
        <f t="shared" si="429"/>
        <v>1.1235545454545455</v>
      </c>
      <c r="U1648" s="7" t="s">
        <v>100</v>
      </c>
      <c r="V1648" s="7"/>
    </row>
    <row r="1649" spans="1:22" x14ac:dyDescent="0.25">
      <c r="A1649" s="7" t="s">
        <v>4850</v>
      </c>
      <c r="B1649" s="7" t="s">
        <v>4851</v>
      </c>
      <c r="C1649" s="7" t="s">
        <v>50</v>
      </c>
      <c r="D1649" s="7"/>
      <c r="E1649" s="7" t="s">
        <v>468</v>
      </c>
      <c r="F1649" s="8">
        <v>1300</v>
      </c>
      <c r="G1649" s="8">
        <v>1495</v>
      </c>
      <c r="H1649" s="9">
        <f>IF(OR(F1649="",F1649=0),"",MAX(F1649,IF(ISNUMBER('Нормы и нормо-часы'!K1650),ROUNDUP('Нормы и нормо-часы'!K1650/(1-$F$3),0),0)))</f>
        <v>1300</v>
      </c>
      <c r="I1649" s="9">
        <f>IF(OR(G1649="",G1649=0),"",MAX(G1649,IF(ISNUMBER('Нормы и нормо-часы'!L1650),ROUNDUP('Нормы и нормо-часы'!L1650/(1-$F$3),0),0)))</f>
        <v>1495</v>
      </c>
      <c r="J1649" s="10">
        <f t="shared" si="423"/>
        <v>0</v>
      </c>
      <c r="K1649" s="10">
        <f t="shared" si="424"/>
        <v>0</v>
      </c>
      <c r="L1649" s="8">
        <v>820</v>
      </c>
      <c r="M1649" s="8">
        <v>943</v>
      </c>
      <c r="N1649" s="10">
        <f t="shared" si="425"/>
        <v>0.36923076923076925</v>
      </c>
      <c r="O1649" s="10">
        <f t="shared" si="426"/>
        <v>0.36923076923076925</v>
      </c>
      <c r="P1649" s="8">
        <f t="shared" si="427"/>
        <v>480</v>
      </c>
      <c r="Q1649" s="8">
        <f t="shared" si="428"/>
        <v>552</v>
      </c>
      <c r="R1649" s="8">
        <v>1110.73</v>
      </c>
      <c r="S1649" s="8">
        <v>1499.49</v>
      </c>
      <c r="T1649" s="11">
        <f t="shared" si="429"/>
        <v>1.1534538461538462</v>
      </c>
      <c r="U1649" s="7" t="s">
        <v>100</v>
      </c>
      <c r="V1649" s="7"/>
    </row>
    <row r="1650" spans="1:22" x14ac:dyDescent="0.25">
      <c r="A1650" s="7" t="s">
        <v>4852</v>
      </c>
      <c r="B1650" s="7" t="s">
        <v>4853</v>
      </c>
      <c r="C1650" s="7" t="s">
        <v>50</v>
      </c>
      <c r="D1650" s="7"/>
      <c r="E1650" s="7" t="s">
        <v>468</v>
      </c>
      <c r="F1650" s="8">
        <v>1500</v>
      </c>
      <c r="G1650" s="8">
        <v>1725</v>
      </c>
      <c r="H1650" s="9">
        <f>IF(OR(F1650="",F1650=0),"",MAX(F1650,IF(ISNUMBER('Нормы и нормо-часы'!K1651),ROUNDUP('Нормы и нормо-часы'!K1651/(1-$F$3),0),0)))</f>
        <v>1500</v>
      </c>
      <c r="I1650" s="9">
        <f>IF(OR(G1650="",G1650=0),"",MAX(G1650,IF(ISNUMBER('Нормы и нормо-часы'!L1651),ROUNDUP('Нормы и нормо-часы'!L1651/(1-$F$3),0),0)))</f>
        <v>1725</v>
      </c>
      <c r="J1650" s="10">
        <f t="shared" si="423"/>
        <v>0</v>
      </c>
      <c r="K1650" s="10">
        <f t="shared" si="424"/>
        <v>0</v>
      </c>
      <c r="L1650" s="8">
        <v>950</v>
      </c>
      <c r="M1650" s="8">
        <v>1092</v>
      </c>
      <c r="N1650" s="10">
        <f t="shared" si="425"/>
        <v>0.36666666666666664</v>
      </c>
      <c r="O1650" s="10">
        <f t="shared" si="426"/>
        <v>0.36695652173913046</v>
      </c>
      <c r="P1650" s="8">
        <f t="shared" si="427"/>
        <v>550</v>
      </c>
      <c r="Q1650" s="8">
        <f t="shared" si="428"/>
        <v>633</v>
      </c>
      <c r="R1650" s="8">
        <v>1215.73</v>
      </c>
      <c r="S1650" s="8">
        <v>1641.24</v>
      </c>
      <c r="T1650" s="11">
        <f t="shared" si="429"/>
        <v>1.09416</v>
      </c>
      <c r="U1650" s="7" t="s">
        <v>100</v>
      </c>
      <c r="V1650" s="7"/>
    </row>
    <row r="1651" spans="1:22" x14ac:dyDescent="0.25">
      <c r="A1651" s="7" t="s">
        <v>4854</v>
      </c>
      <c r="B1651" s="7" t="s">
        <v>4855</v>
      </c>
      <c r="C1651" s="7" t="s">
        <v>50</v>
      </c>
      <c r="D1651" s="7"/>
      <c r="E1651" s="7" t="s">
        <v>468</v>
      </c>
      <c r="F1651" s="8">
        <v>1750</v>
      </c>
      <c r="G1651" s="8">
        <v>2012</v>
      </c>
      <c r="H1651" s="9">
        <f>IF(OR(F1651="",F1651=0),"",MAX(F1651,IF(ISNUMBER('Нормы и нормо-часы'!K1652),ROUNDUP('Нормы и нормо-часы'!K1652/(1-$F$3),0),0)))</f>
        <v>1750</v>
      </c>
      <c r="I1651" s="9">
        <f>IF(OR(G1651="",G1651=0),"",MAX(G1651,IF(ISNUMBER('Нормы и нормо-часы'!L1652),ROUNDUP('Нормы и нормо-часы'!L1652/(1-$F$3),0),0)))</f>
        <v>2012</v>
      </c>
      <c r="J1651" s="10">
        <f t="shared" si="423"/>
        <v>0</v>
      </c>
      <c r="K1651" s="10">
        <f t="shared" si="424"/>
        <v>0</v>
      </c>
      <c r="L1651" s="8">
        <v>1100</v>
      </c>
      <c r="M1651" s="8">
        <v>1265</v>
      </c>
      <c r="N1651" s="10">
        <f t="shared" si="425"/>
        <v>0.37142857142857144</v>
      </c>
      <c r="O1651" s="10">
        <f t="shared" si="426"/>
        <v>0.37127236580516898</v>
      </c>
      <c r="P1651" s="8">
        <f t="shared" si="427"/>
        <v>650</v>
      </c>
      <c r="Q1651" s="8">
        <f t="shared" si="428"/>
        <v>747</v>
      </c>
      <c r="R1651" s="8">
        <v>1452.81</v>
      </c>
      <c r="S1651" s="8">
        <v>1961.29</v>
      </c>
      <c r="T1651" s="11">
        <f t="shared" si="429"/>
        <v>1.1207371428571429</v>
      </c>
      <c r="U1651" s="7" t="s">
        <v>100</v>
      </c>
      <c r="V1651" s="7"/>
    </row>
    <row r="1652" spans="1:22" x14ac:dyDescent="0.25">
      <c r="A1652" s="7" t="s">
        <v>4856</v>
      </c>
      <c r="B1652" s="7" t="s">
        <v>4857</v>
      </c>
      <c r="C1652" s="7" t="s">
        <v>50</v>
      </c>
      <c r="D1652" s="7"/>
      <c r="E1652" s="7" t="s">
        <v>468</v>
      </c>
      <c r="F1652" s="8">
        <v>1400</v>
      </c>
      <c r="G1652" s="8">
        <v>1610</v>
      </c>
      <c r="H1652" s="9">
        <f>IF(OR(F1652="",F1652=0),"",MAX(F1652,IF(ISNUMBER('Нормы и нормо-часы'!K1653),ROUNDUP('Нормы и нормо-часы'!K1653/(1-$F$3),0),0)))</f>
        <v>1400</v>
      </c>
      <c r="I1652" s="9">
        <f>IF(OR(G1652="",G1652=0),"",MAX(G1652,IF(ISNUMBER('Нормы и нормо-часы'!L1653),ROUNDUP('Нормы и нормо-часы'!L1653/(1-$F$3),0),0)))</f>
        <v>1610</v>
      </c>
      <c r="J1652" s="10">
        <f t="shared" si="423"/>
        <v>0</v>
      </c>
      <c r="K1652" s="10">
        <f t="shared" si="424"/>
        <v>0</v>
      </c>
      <c r="L1652" s="8">
        <v>880</v>
      </c>
      <c r="M1652" s="8">
        <v>1012</v>
      </c>
      <c r="N1652" s="10">
        <f t="shared" si="425"/>
        <v>0.37142857142857144</v>
      </c>
      <c r="O1652" s="10">
        <f t="shared" si="426"/>
        <v>0.37142857142857144</v>
      </c>
      <c r="P1652" s="8">
        <f t="shared" si="427"/>
        <v>520</v>
      </c>
      <c r="Q1652" s="8">
        <f t="shared" si="428"/>
        <v>598</v>
      </c>
      <c r="R1652" s="8">
        <v>1230.5</v>
      </c>
      <c r="S1652" s="8">
        <v>1661.18</v>
      </c>
      <c r="T1652" s="11">
        <f t="shared" si="429"/>
        <v>1.1865571428571429</v>
      </c>
      <c r="U1652" s="7" t="s">
        <v>4858</v>
      </c>
      <c r="V1652" s="7"/>
    </row>
    <row r="1653" spans="1:22" x14ac:dyDescent="0.25">
      <c r="A1653" s="7" t="s">
        <v>4859</v>
      </c>
      <c r="B1653" s="7" t="s">
        <v>4860</v>
      </c>
      <c r="C1653" s="7" t="s">
        <v>50</v>
      </c>
      <c r="D1653" s="7"/>
      <c r="E1653" s="7" t="s">
        <v>468</v>
      </c>
      <c r="F1653" s="8">
        <v>1650</v>
      </c>
      <c r="G1653" s="8">
        <v>1897</v>
      </c>
      <c r="H1653" s="9">
        <f>IF(OR(F1653="",F1653=0),"",MAX(F1653,IF(ISNUMBER('Нормы и нормо-часы'!K1654),ROUNDUP('Нормы и нормо-часы'!K1654/(1-$F$3),0),0)))</f>
        <v>1650</v>
      </c>
      <c r="I1653" s="9">
        <f>IF(OR(G1653="",G1653=0),"",MAX(G1653,IF(ISNUMBER('Нормы и нормо-часы'!L1654),ROUNDUP('Нормы и нормо-часы'!L1654/(1-$F$3),0),0)))</f>
        <v>1897</v>
      </c>
      <c r="J1653" s="10">
        <f t="shared" si="423"/>
        <v>0</v>
      </c>
      <c r="K1653" s="10">
        <f t="shared" si="424"/>
        <v>0</v>
      </c>
      <c r="L1653" s="8">
        <v>1040</v>
      </c>
      <c r="M1653" s="8">
        <v>1196</v>
      </c>
      <c r="N1653" s="10">
        <f t="shared" si="425"/>
        <v>0.36969696969696969</v>
      </c>
      <c r="O1653" s="10">
        <f t="shared" si="426"/>
        <v>0.36953083816552451</v>
      </c>
      <c r="P1653" s="8">
        <f t="shared" si="427"/>
        <v>610</v>
      </c>
      <c r="Q1653" s="8">
        <f t="shared" si="428"/>
        <v>701</v>
      </c>
      <c r="R1653" s="8">
        <v>1533.2</v>
      </c>
      <c r="S1653" s="8">
        <v>2069.8200000000002</v>
      </c>
      <c r="T1653" s="11">
        <f t="shared" si="429"/>
        <v>1.2544363636363638</v>
      </c>
      <c r="U1653" s="7" t="s">
        <v>100</v>
      </c>
      <c r="V1653" s="7"/>
    </row>
    <row r="1654" spans="1:22" x14ac:dyDescent="0.25">
      <c r="A1654" s="7" t="s">
        <v>4861</v>
      </c>
      <c r="B1654" s="7" t="s">
        <v>4862</v>
      </c>
      <c r="C1654" s="7" t="s">
        <v>50</v>
      </c>
      <c r="D1654" s="7"/>
      <c r="E1654" s="7" t="s">
        <v>468</v>
      </c>
      <c r="F1654" s="8">
        <v>2100</v>
      </c>
      <c r="G1654" s="8">
        <v>2415</v>
      </c>
      <c r="H1654" s="9">
        <f>IF(OR(F1654="",F1654=0),"",MAX(F1654,IF(ISNUMBER('Нормы и нормо-часы'!K1655),ROUNDUP('Нормы и нормо-часы'!K1655/(1-$F$3),0),0)))</f>
        <v>2100</v>
      </c>
      <c r="I1654" s="9">
        <f>IF(OR(G1654="",G1654=0),"",MAX(G1654,IF(ISNUMBER('Нормы и нормо-часы'!L1655),ROUNDUP('Нормы и нормо-часы'!L1655/(1-$F$3),0),0)))</f>
        <v>2415</v>
      </c>
      <c r="J1654" s="10">
        <f t="shared" si="423"/>
        <v>0</v>
      </c>
      <c r="K1654" s="10">
        <f t="shared" si="424"/>
        <v>0</v>
      </c>
      <c r="L1654" s="8">
        <v>1320</v>
      </c>
      <c r="M1654" s="8">
        <v>1518</v>
      </c>
      <c r="N1654" s="10">
        <f t="shared" si="425"/>
        <v>0.37142857142857144</v>
      </c>
      <c r="O1654" s="10">
        <f t="shared" si="426"/>
        <v>0.37142857142857144</v>
      </c>
      <c r="P1654" s="8">
        <f t="shared" si="427"/>
        <v>780</v>
      </c>
      <c r="Q1654" s="8">
        <f t="shared" si="428"/>
        <v>897</v>
      </c>
      <c r="R1654" s="8">
        <v>1890.87</v>
      </c>
      <c r="S1654" s="8">
        <v>2552.67</v>
      </c>
      <c r="T1654" s="11">
        <f t="shared" si="429"/>
        <v>1.215557142857143</v>
      </c>
      <c r="U1654" s="7" t="s">
        <v>100</v>
      </c>
      <c r="V1654" s="7"/>
    </row>
    <row r="1655" spans="1:22" x14ac:dyDescent="0.25">
      <c r="A1655" s="7" t="s">
        <v>4863</v>
      </c>
      <c r="B1655" s="7" t="s">
        <v>4864</v>
      </c>
      <c r="C1655" s="7" t="s">
        <v>50</v>
      </c>
      <c r="D1655" s="7"/>
      <c r="E1655" s="7" t="s">
        <v>468</v>
      </c>
      <c r="F1655" s="8">
        <v>3000</v>
      </c>
      <c r="G1655" s="8">
        <v>3450</v>
      </c>
      <c r="H1655" s="9">
        <f>IF(OR(F1655="",F1655=0),"",MAX(F1655,IF(ISNUMBER('Нормы и нормо-часы'!K1656),ROUNDUP('Нормы и нормо-часы'!K1656/(1-$F$3),0),0)))</f>
        <v>3000</v>
      </c>
      <c r="I1655" s="9">
        <f>IF(OR(G1655="",G1655=0),"",MAX(G1655,IF(ISNUMBER('Нормы и нормо-часы'!L1656),ROUNDUP('Нормы и нормо-часы'!L1656/(1-$F$3),0),0)))</f>
        <v>3450</v>
      </c>
      <c r="J1655" s="10">
        <f t="shared" si="423"/>
        <v>0</v>
      </c>
      <c r="K1655" s="10">
        <f t="shared" si="424"/>
        <v>0</v>
      </c>
      <c r="L1655" s="8">
        <v>1900</v>
      </c>
      <c r="M1655" s="8">
        <v>2185</v>
      </c>
      <c r="N1655" s="10">
        <f t="shared" si="425"/>
        <v>0.36666666666666664</v>
      </c>
      <c r="O1655" s="10">
        <f t="shared" si="426"/>
        <v>0.36666666666666664</v>
      </c>
      <c r="P1655" s="8">
        <f t="shared" si="427"/>
        <v>1100</v>
      </c>
      <c r="Q1655" s="8">
        <f t="shared" si="428"/>
        <v>1265</v>
      </c>
      <c r="R1655" s="8">
        <v>3833.41</v>
      </c>
      <c r="S1655" s="8">
        <v>5175.1000000000004</v>
      </c>
      <c r="T1655" s="11">
        <f t="shared" si="429"/>
        <v>1.7250333333333334</v>
      </c>
      <c r="U1655" s="7" t="s">
        <v>100</v>
      </c>
      <c r="V1655" s="7" t="s">
        <v>4865</v>
      </c>
    </row>
    <row r="1656" spans="1:22" x14ac:dyDescent="0.25">
      <c r="A1656" s="7" t="s">
        <v>4866</v>
      </c>
      <c r="B1656" s="7" t="s">
        <v>4867</v>
      </c>
      <c r="C1656" s="7" t="s">
        <v>50</v>
      </c>
      <c r="D1656" s="7"/>
      <c r="E1656" s="7" t="s">
        <v>468</v>
      </c>
      <c r="F1656" s="8">
        <v>3400</v>
      </c>
      <c r="G1656" s="8">
        <v>3910</v>
      </c>
      <c r="H1656" s="9">
        <f>IF(OR(F1656="",F1656=0),"",MAX(F1656,IF(ISNUMBER('Нормы и нормо-часы'!K1657),ROUNDUP('Нормы и нормо-часы'!K1657/(1-$F$3),0),0)))</f>
        <v>3400</v>
      </c>
      <c r="I1656" s="9">
        <f>IF(OR(G1656="",G1656=0),"",MAX(G1656,IF(ISNUMBER('Нормы и нормо-часы'!L1657),ROUNDUP('Нормы и нормо-часы'!L1657/(1-$F$3),0),0)))</f>
        <v>3910</v>
      </c>
      <c r="J1656" s="10">
        <f t="shared" si="423"/>
        <v>0</v>
      </c>
      <c r="K1656" s="10">
        <f t="shared" si="424"/>
        <v>0</v>
      </c>
      <c r="L1656" s="8">
        <v>2150</v>
      </c>
      <c r="M1656" s="8">
        <v>2472</v>
      </c>
      <c r="N1656" s="10">
        <f t="shared" si="425"/>
        <v>0.36764705882352944</v>
      </c>
      <c r="O1656" s="10">
        <f t="shared" si="426"/>
        <v>0.36777493606138106</v>
      </c>
      <c r="P1656" s="8">
        <f t="shared" si="427"/>
        <v>1250</v>
      </c>
      <c r="Q1656" s="8">
        <f t="shared" si="428"/>
        <v>1438</v>
      </c>
      <c r="R1656" s="8">
        <v>4233.74</v>
      </c>
      <c r="S1656" s="8">
        <v>5715.55</v>
      </c>
      <c r="T1656" s="11">
        <f t="shared" si="429"/>
        <v>1.681044117647059</v>
      </c>
      <c r="U1656" s="7" t="s">
        <v>100</v>
      </c>
      <c r="V1656" s="7"/>
    </row>
    <row r="1657" spans="1:22" x14ac:dyDescent="0.25">
      <c r="A1657" s="7" t="s">
        <v>4868</v>
      </c>
      <c r="B1657" s="7" t="s">
        <v>4869</v>
      </c>
      <c r="C1657" s="7" t="s">
        <v>50</v>
      </c>
      <c r="D1657" s="7"/>
      <c r="E1657" s="7" t="s">
        <v>468</v>
      </c>
      <c r="F1657" s="8">
        <v>4100</v>
      </c>
      <c r="G1657" s="8">
        <v>4715</v>
      </c>
      <c r="H1657" s="9">
        <f>IF(OR(F1657="",F1657=0),"",MAX(F1657,IF(ISNUMBER('Нормы и нормо-часы'!K1658),ROUNDUP('Нормы и нормо-часы'!K1658/(1-$F$3),0),0)))</f>
        <v>4100</v>
      </c>
      <c r="I1657" s="9">
        <f>IF(OR(G1657="",G1657=0),"",MAX(G1657,IF(ISNUMBER('Нормы и нормо-часы'!L1658),ROUNDUP('Нормы и нормо-часы'!L1658/(1-$F$3),0),0)))</f>
        <v>4715</v>
      </c>
      <c r="J1657" s="10">
        <f t="shared" si="423"/>
        <v>0</v>
      </c>
      <c r="K1657" s="10">
        <f t="shared" si="424"/>
        <v>0</v>
      </c>
      <c r="L1657" s="8">
        <v>2600</v>
      </c>
      <c r="M1657" s="8">
        <v>2990</v>
      </c>
      <c r="N1657" s="10">
        <f t="shared" si="425"/>
        <v>0.36585365853658536</v>
      </c>
      <c r="O1657" s="10">
        <f t="shared" si="426"/>
        <v>0.36585365853658536</v>
      </c>
      <c r="P1657" s="8">
        <f t="shared" si="427"/>
        <v>1500</v>
      </c>
      <c r="Q1657" s="8">
        <f t="shared" si="428"/>
        <v>1725</v>
      </c>
      <c r="R1657" s="8">
        <v>4878.53</v>
      </c>
      <c r="S1657" s="8">
        <v>6586.02</v>
      </c>
      <c r="T1657" s="11">
        <f t="shared" si="429"/>
        <v>1.6063463414634147</v>
      </c>
      <c r="U1657" s="7" t="s">
        <v>100</v>
      </c>
      <c r="V1657" s="7"/>
    </row>
    <row r="1658" spans="1:22" x14ac:dyDescent="0.25">
      <c r="A1658" s="7" t="s">
        <v>4870</v>
      </c>
      <c r="B1658" s="7" t="s">
        <v>4871</v>
      </c>
      <c r="C1658" s="7" t="s">
        <v>177</v>
      </c>
      <c r="D1658" s="7"/>
      <c r="E1658" s="7" t="s">
        <v>468</v>
      </c>
      <c r="F1658" s="8">
        <v>4500</v>
      </c>
      <c r="G1658" s="8">
        <v>5175</v>
      </c>
      <c r="H1658" s="9">
        <f>IF(OR(F1658="",F1658=0),"",MAX(F1658,IF(ISNUMBER('Нормы и нормо-часы'!K1659),ROUNDUP('Нормы и нормо-часы'!K1659/(1-$F$3),0),0)))</f>
        <v>4500</v>
      </c>
      <c r="I1658" s="9">
        <f>IF(OR(G1658="",G1658=0),"",MAX(G1658,IF(ISNUMBER('Нормы и нормо-часы'!L1659),ROUNDUP('Нормы и нормо-часы'!L1659/(1-$F$3),0),0)))</f>
        <v>5175</v>
      </c>
      <c r="J1658" s="10">
        <f t="shared" si="423"/>
        <v>0</v>
      </c>
      <c r="K1658" s="10">
        <f t="shared" si="424"/>
        <v>0</v>
      </c>
      <c r="L1658" s="8">
        <v>2800</v>
      </c>
      <c r="M1658" s="8">
        <v>3220</v>
      </c>
      <c r="N1658" s="10">
        <f t="shared" si="425"/>
        <v>0.37777777777777777</v>
      </c>
      <c r="O1658" s="10">
        <f t="shared" si="426"/>
        <v>0.37777777777777777</v>
      </c>
      <c r="P1658" s="8">
        <f t="shared" si="427"/>
        <v>1700</v>
      </c>
      <c r="Q1658" s="8">
        <f t="shared" si="428"/>
        <v>1955</v>
      </c>
      <c r="R1658" s="8">
        <v>6586.46</v>
      </c>
      <c r="S1658" s="8">
        <v>8891.7199999999993</v>
      </c>
      <c r="T1658" s="11">
        <f t="shared" si="429"/>
        <v>1.9759377777777776</v>
      </c>
      <c r="U1658" s="7" t="s">
        <v>100</v>
      </c>
      <c r="V1658" s="7"/>
    </row>
    <row r="1659" spans="1:22" x14ac:dyDescent="0.25">
      <c r="A1659" s="7" t="s">
        <v>4872</v>
      </c>
      <c r="B1659" s="7" t="s">
        <v>4873</v>
      </c>
      <c r="C1659" s="7" t="s">
        <v>177</v>
      </c>
      <c r="D1659" s="7"/>
      <c r="E1659" s="7" t="s">
        <v>468</v>
      </c>
      <c r="F1659" s="8">
        <v>5300</v>
      </c>
      <c r="G1659" s="8">
        <v>6095</v>
      </c>
      <c r="H1659" s="9">
        <f>IF(OR(F1659="",F1659=0),"",MAX(F1659,IF(ISNUMBER('Нормы и нормо-часы'!K1660),ROUNDUP('Нормы и нормо-часы'!K1660/(1-$F$3),0),0)))</f>
        <v>5300</v>
      </c>
      <c r="I1659" s="9">
        <f>IF(OR(G1659="",G1659=0),"",MAX(G1659,IF(ISNUMBER('Нормы и нормо-часы'!L1660),ROUNDUP('Нормы и нормо-часы'!L1660/(1-$F$3),0),0)))</f>
        <v>6095</v>
      </c>
      <c r="J1659" s="10">
        <f t="shared" si="423"/>
        <v>0</v>
      </c>
      <c r="K1659" s="10">
        <f t="shared" si="424"/>
        <v>0</v>
      </c>
      <c r="L1659" s="8">
        <v>3300</v>
      </c>
      <c r="M1659" s="8">
        <v>3795</v>
      </c>
      <c r="N1659" s="10">
        <f t="shared" si="425"/>
        <v>0.37735849056603776</v>
      </c>
      <c r="O1659" s="10">
        <f t="shared" si="426"/>
        <v>0.37735849056603776</v>
      </c>
      <c r="P1659" s="8">
        <f t="shared" si="427"/>
        <v>2000</v>
      </c>
      <c r="Q1659" s="8">
        <f t="shared" si="428"/>
        <v>2300</v>
      </c>
      <c r="R1659" s="8">
        <v>7094.24</v>
      </c>
      <c r="S1659" s="8">
        <v>9577.2199999999993</v>
      </c>
      <c r="T1659" s="11">
        <f t="shared" si="429"/>
        <v>1.8070226415094339</v>
      </c>
      <c r="U1659" s="7" t="s">
        <v>100</v>
      </c>
      <c r="V1659" s="7"/>
    </row>
    <row r="1660" spans="1:22" x14ac:dyDescent="0.25">
      <c r="A1660" s="7" t="s">
        <v>4874</v>
      </c>
      <c r="B1660" s="7" t="s">
        <v>4875</v>
      </c>
      <c r="C1660" s="7" t="s">
        <v>177</v>
      </c>
      <c r="D1660" s="7"/>
      <c r="E1660" s="7" t="s">
        <v>468</v>
      </c>
      <c r="F1660" s="8">
        <v>7500</v>
      </c>
      <c r="G1660" s="8">
        <v>8625</v>
      </c>
      <c r="H1660" s="9">
        <f>IF(OR(F1660="",F1660=0),"",MAX(F1660,IF(ISNUMBER('Нормы и нормо-часы'!K1661),ROUNDUP('Нормы и нормо-часы'!K1661/(1-$F$3),0),0)))</f>
        <v>7500</v>
      </c>
      <c r="I1660" s="9">
        <f>IF(OR(G1660="",G1660=0),"",MAX(G1660,IF(ISNUMBER('Нормы и нормо-часы'!L1661),ROUNDUP('Нормы и нормо-часы'!L1661/(1-$F$3),0),0)))</f>
        <v>8625</v>
      </c>
      <c r="J1660" s="10">
        <f t="shared" si="423"/>
        <v>0</v>
      </c>
      <c r="K1660" s="10">
        <f t="shared" si="424"/>
        <v>0</v>
      </c>
      <c r="L1660" s="8">
        <v>4700</v>
      </c>
      <c r="M1660" s="8">
        <v>5405</v>
      </c>
      <c r="N1660" s="10">
        <f t="shared" si="425"/>
        <v>0.37333333333333335</v>
      </c>
      <c r="O1660" s="10">
        <f t="shared" si="426"/>
        <v>0.37333333333333335</v>
      </c>
      <c r="P1660" s="8">
        <f t="shared" si="427"/>
        <v>2800</v>
      </c>
      <c r="Q1660" s="8">
        <f t="shared" si="428"/>
        <v>3220</v>
      </c>
      <c r="R1660" s="8">
        <v>11391.97</v>
      </c>
      <c r="S1660" s="8">
        <v>15379.16</v>
      </c>
      <c r="T1660" s="11">
        <f t="shared" si="429"/>
        <v>2.0505546666666667</v>
      </c>
      <c r="U1660" s="7" t="s">
        <v>100</v>
      </c>
      <c r="V1660" s="7" t="s">
        <v>4824</v>
      </c>
    </row>
    <row r="1661" spans="1:22" x14ac:dyDescent="0.25">
      <c r="A1661" s="7" t="s">
        <v>4876</v>
      </c>
      <c r="B1661" s="7" t="s">
        <v>4877</v>
      </c>
      <c r="C1661" s="7" t="s">
        <v>177</v>
      </c>
      <c r="D1661" s="7"/>
      <c r="E1661" s="7" t="s">
        <v>468</v>
      </c>
      <c r="F1661" s="8">
        <v>1000</v>
      </c>
      <c r="G1661" s="8">
        <v>1150</v>
      </c>
      <c r="H1661" s="9">
        <f>IF(OR(F1661="",F1661=0),"",MAX(F1661,IF(ISNUMBER('Нормы и нормо-часы'!K1662),ROUNDUP('Нормы и нормо-часы'!K1662/(1-$F$3),0),0)))</f>
        <v>1000</v>
      </c>
      <c r="I1661" s="9">
        <f>IF(OR(G1661="",G1661=0),"",MAX(G1661,IF(ISNUMBER('Нормы и нормо-часы'!L1662),ROUNDUP('Нормы и нормо-часы'!L1662/(1-$F$3),0),0)))</f>
        <v>1150</v>
      </c>
      <c r="J1661" s="10">
        <f t="shared" si="423"/>
        <v>0</v>
      </c>
      <c r="K1661" s="10">
        <f t="shared" si="424"/>
        <v>0</v>
      </c>
      <c r="L1661" s="8">
        <v>630</v>
      </c>
      <c r="M1661" s="8">
        <v>724</v>
      </c>
      <c r="N1661" s="10">
        <f t="shared" si="425"/>
        <v>0.37</v>
      </c>
      <c r="O1661" s="10">
        <f t="shared" si="426"/>
        <v>0.37043478260869567</v>
      </c>
      <c r="P1661" s="8">
        <f t="shared" si="427"/>
        <v>370</v>
      </c>
      <c r="Q1661" s="8">
        <f t="shared" si="428"/>
        <v>426</v>
      </c>
      <c r="R1661" s="8">
        <v>2070.9299999999998</v>
      </c>
      <c r="S1661" s="8">
        <v>2795.76</v>
      </c>
      <c r="T1661" s="11">
        <f t="shared" si="429"/>
        <v>2.79576</v>
      </c>
      <c r="U1661" s="7" t="s">
        <v>100</v>
      </c>
      <c r="V1661" s="7" t="s">
        <v>4878</v>
      </c>
    </row>
    <row r="1662" spans="1:22" x14ac:dyDescent="0.25">
      <c r="A1662" s="7" t="s">
        <v>4879</v>
      </c>
      <c r="B1662" s="7" t="s">
        <v>4880</v>
      </c>
      <c r="C1662" s="7" t="s">
        <v>177</v>
      </c>
      <c r="D1662" s="7"/>
      <c r="E1662" s="7" t="s">
        <v>468</v>
      </c>
      <c r="F1662" s="8">
        <v>7000</v>
      </c>
      <c r="G1662" s="8">
        <v>8050</v>
      </c>
      <c r="H1662" s="9">
        <f>IF(OR(F1662="",F1662=0),"",MAX(F1662,IF(ISNUMBER('Нормы и нормо-часы'!K1663),ROUNDUP('Нормы и нормо-часы'!K1663/(1-$F$3),0),0)))</f>
        <v>7000</v>
      </c>
      <c r="I1662" s="9">
        <f>IF(OR(G1662="",G1662=0),"",MAX(G1662,IF(ISNUMBER('Нормы и нормо-часы'!L1663),ROUNDUP('Нормы и нормо-часы'!L1663/(1-$F$3),0),0)))</f>
        <v>8050</v>
      </c>
      <c r="J1662" s="10">
        <f t="shared" si="423"/>
        <v>0</v>
      </c>
      <c r="K1662" s="10">
        <f t="shared" si="424"/>
        <v>0</v>
      </c>
      <c r="L1662" s="8">
        <v>4400</v>
      </c>
      <c r="M1662" s="8">
        <v>5060</v>
      </c>
      <c r="N1662" s="10">
        <f t="shared" si="425"/>
        <v>0.37142857142857144</v>
      </c>
      <c r="O1662" s="10">
        <f t="shared" si="426"/>
        <v>0.37142857142857144</v>
      </c>
      <c r="P1662" s="8">
        <f t="shared" si="427"/>
        <v>2600</v>
      </c>
      <c r="Q1662" s="8">
        <f t="shared" si="428"/>
        <v>2990</v>
      </c>
      <c r="R1662" s="8">
        <v>7451.08</v>
      </c>
      <c r="S1662" s="8">
        <v>10058.959999999999</v>
      </c>
      <c r="T1662" s="11">
        <f t="shared" si="429"/>
        <v>1.4369942857142857</v>
      </c>
      <c r="U1662" s="7" t="s">
        <v>100</v>
      </c>
      <c r="V1662" s="7"/>
    </row>
    <row r="1663" spans="1:22" x14ac:dyDescent="0.25">
      <c r="A1663" s="7" t="s">
        <v>4881</v>
      </c>
      <c r="B1663" s="7" t="s">
        <v>4882</v>
      </c>
      <c r="C1663" s="7" t="s">
        <v>177</v>
      </c>
      <c r="D1663" s="7"/>
      <c r="E1663" s="7" t="s">
        <v>41</v>
      </c>
      <c r="F1663" s="8">
        <v>700</v>
      </c>
      <c r="G1663" s="8">
        <v>805</v>
      </c>
      <c r="H1663" s="9">
        <f>IF(OR(F1663="",F1663=0),"",MAX(F1663,IF(ISNUMBER('Нормы и нормо-часы'!K1664),ROUNDUP('Нормы и нормо-часы'!K1664/(1-$F$3),0),0)))</f>
        <v>720</v>
      </c>
      <c r="I1663" s="9">
        <f>IF(OR(G1663="",G1663=0),"",MAX(G1663,IF(ISNUMBER('Нормы и нормо-часы'!L1664),ROUNDUP('Нормы и нормо-часы'!L1664/(1-$F$3),0),0)))</f>
        <v>864</v>
      </c>
      <c r="J1663" s="10">
        <f t="shared" si="423"/>
        <v>2.857142857142847E-2</v>
      </c>
      <c r="K1663" s="10">
        <f t="shared" si="424"/>
        <v>7.3291925465838403E-2</v>
      </c>
      <c r="L1663" s="8">
        <v>440</v>
      </c>
      <c r="M1663" s="8">
        <v>506</v>
      </c>
      <c r="N1663" s="10">
        <f t="shared" si="425"/>
        <v>0.3888888888888889</v>
      </c>
      <c r="O1663" s="10">
        <f t="shared" si="426"/>
        <v>0.41435185185185186</v>
      </c>
      <c r="P1663" s="8">
        <f t="shared" si="427"/>
        <v>280</v>
      </c>
      <c r="Q1663" s="8">
        <f t="shared" si="428"/>
        <v>358</v>
      </c>
      <c r="R1663" s="8">
        <v>1150.92</v>
      </c>
      <c r="S1663" s="8">
        <v>1553.74</v>
      </c>
      <c r="T1663" s="11">
        <f t="shared" si="429"/>
        <v>2.2196285714285713</v>
      </c>
      <c r="U1663" s="7" t="s">
        <v>4883</v>
      </c>
      <c r="V1663" s="7" t="s">
        <v>4884</v>
      </c>
    </row>
    <row r="1664" spans="1:22" x14ac:dyDescent="0.25">
      <c r="A1664" s="7" t="s">
        <v>4885</v>
      </c>
      <c r="B1664" s="7" t="s">
        <v>4886</v>
      </c>
      <c r="C1664" s="7" t="s">
        <v>177</v>
      </c>
      <c r="D1664" s="7"/>
      <c r="E1664" s="7" t="s">
        <v>41</v>
      </c>
      <c r="F1664" s="8">
        <v>1100</v>
      </c>
      <c r="G1664" s="8">
        <v>1265</v>
      </c>
      <c r="H1664" s="9">
        <f>IF(OR(F1664="",F1664=0),"",MAX(F1664,IF(ISNUMBER('Нормы и нормо-часы'!K1665),ROUNDUP('Нормы и нормо-часы'!K1665/(1-$F$3),0),0)))</f>
        <v>1200</v>
      </c>
      <c r="I1664" s="9">
        <f>IF(OR(G1664="",G1664=0),"",MAX(G1664,IF(ISNUMBER('Нормы и нормо-часы'!L1665),ROUNDUP('Нормы и нормо-часы'!L1665/(1-$F$3),0),0)))</f>
        <v>1440</v>
      </c>
      <c r="J1664" s="10">
        <f t="shared" si="423"/>
        <v>9.0909090909090828E-2</v>
      </c>
      <c r="K1664" s="10">
        <f t="shared" si="424"/>
        <v>0.13833992094861669</v>
      </c>
      <c r="L1664" s="8">
        <v>690</v>
      </c>
      <c r="M1664" s="8">
        <v>793</v>
      </c>
      <c r="N1664" s="10">
        <f t="shared" si="425"/>
        <v>0.42499999999999999</v>
      </c>
      <c r="O1664" s="10">
        <f t="shared" si="426"/>
        <v>0.44930555555555557</v>
      </c>
      <c r="P1664" s="8">
        <f t="shared" si="427"/>
        <v>510</v>
      </c>
      <c r="Q1664" s="8">
        <f t="shared" si="428"/>
        <v>647</v>
      </c>
      <c r="R1664" s="8">
        <v>2241.15</v>
      </c>
      <c r="S1664" s="8">
        <v>3025.55</v>
      </c>
      <c r="T1664" s="11">
        <f t="shared" si="429"/>
        <v>2.7505000000000002</v>
      </c>
      <c r="U1664" s="7" t="s">
        <v>4887</v>
      </c>
      <c r="V1664" s="7" t="s">
        <v>4888</v>
      </c>
    </row>
    <row r="1665" spans="1:22" x14ac:dyDescent="0.25">
      <c r="A1665" s="7" t="s">
        <v>4889</v>
      </c>
      <c r="B1665" s="7" t="s">
        <v>4890</v>
      </c>
      <c r="C1665" s="7" t="s">
        <v>177</v>
      </c>
      <c r="D1665" s="7"/>
      <c r="E1665" s="7" t="s">
        <v>468</v>
      </c>
      <c r="F1665" s="8">
        <v>650</v>
      </c>
      <c r="G1665" s="8">
        <v>747</v>
      </c>
      <c r="H1665" s="9">
        <f>IF(OR(F1665="",F1665=0),"",MAX(F1665,IF(ISNUMBER('Нормы и нормо-часы'!K1666),ROUNDUP('Нормы и нормо-часы'!K1666/(1-$F$3),0),0)))</f>
        <v>680</v>
      </c>
      <c r="I1665" s="9">
        <f>IF(OR(G1665="",G1665=0),"",MAX(G1665,IF(ISNUMBER('Нормы и нормо-часы'!L1666),ROUNDUP('Нормы и нормо-часы'!L1666/(1-$F$3),0),0)))</f>
        <v>816</v>
      </c>
      <c r="J1665" s="10">
        <f t="shared" si="423"/>
        <v>4.6153846153846212E-2</v>
      </c>
      <c r="K1665" s="10">
        <f t="shared" si="424"/>
        <v>9.2369477911646625E-2</v>
      </c>
      <c r="L1665" s="8">
        <v>400</v>
      </c>
      <c r="M1665" s="8">
        <v>460</v>
      </c>
      <c r="N1665" s="10">
        <f t="shared" si="425"/>
        <v>0.41176470588235292</v>
      </c>
      <c r="O1665" s="10">
        <f t="shared" si="426"/>
        <v>0.43627450980392157</v>
      </c>
      <c r="P1665" s="8">
        <f t="shared" si="427"/>
        <v>280</v>
      </c>
      <c r="Q1665" s="8">
        <f t="shared" si="428"/>
        <v>356</v>
      </c>
      <c r="R1665" s="8">
        <v>500.41</v>
      </c>
      <c r="S1665" s="8">
        <v>675.55</v>
      </c>
      <c r="T1665" s="11">
        <f t="shared" si="429"/>
        <v>1.0393076923076923</v>
      </c>
      <c r="U1665" s="7" t="s">
        <v>100</v>
      </c>
      <c r="V1665" s="7"/>
    </row>
    <row r="1666" spans="1:22" x14ac:dyDescent="0.25">
      <c r="A1666" s="12" t="s">
        <v>4891</v>
      </c>
      <c r="B1666" s="12" t="s">
        <v>4892</v>
      </c>
      <c r="C1666" s="12" t="s">
        <v>4649</v>
      </c>
      <c r="D1666" s="12" t="s">
        <v>58</v>
      </c>
      <c r="E1666" s="7" t="s">
        <v>468</v>
      </c>
      <c r="F1666" s="8">
        <v>2800</v>
      </c>
      <c r="G1666" s="8">
        <v>3220</v>
      </c>
      <c r="H1666" s="9">
        <f>IF(OR(F1666="",F1666=0),"",MAX(F1666,IF(ISNUMBER('Нормы и нормо-часы'!K1667),ROUNDUP('Нормы и нормо-часы'!K1667/(1-$F$3),0),0)))</f>
        <v>2800</v>
      </c>
      <c r="I1666" s="9">
        <f>IF(OR(G1666="",G1666=0),"",MAX(G1666,IF(ISNUMBER('Нормы и нормо-часы'!L1667),ROUNDUP('Нормы и нормо-часы'!L1667/(1-$F$3),0),0)))</f>
        <v>3220</v>
      </c>
      <c r="J1666" s="10">
        <f t="shared" si="423"/>
        <v>0</v>
      </c>
      <c r="K1666" s="10">
        <f t="shared" si="424"/>
        <v>0</v>
      </c>
      <c r="L1666" s="8">
        <v>1750</v>
      </c>
      <c r="M1666" s="8">
        <v>2012</v>
      </c>
      <c r="N1666" s="10">
        <f t="shared" si="425"/>
        <v>0.375</v>
      </c>
      <c r="O1666" s="10">
        <f t="shared" si="426"/>
        <v>0.37515527950310557</v>
      </c>
      <c r="P1666" s="8">
        <f t="shared" si="427"/>
        <v>1050</v>
      </c>
      <c r="Q1666" s="8">
        <f t="shared" si="428"/>
        <v>1208</v>
      </c>
      <c r="R1666" s="8"/>
      <c r="S1666" s="8"/>
      <c r="T1666" s="11" t="str">
        <f t="shared" si="429"/>
        <v/>
      </c>
      <c r="U1666" s="7" t="s">
        <v>100</v>
      </c>
      <c r="V1666" s="7"/>
    </row>
    <row r="1667" spans="1:22" x14ac:dyDescent="0.25">
      <c r="A1667" s="12" t="s">
        <v>4893</v>
      </c>
      <c r="B1667" s="12" t="s">
        <v>4894</v>
      </c>
      <c r="C1667" s="12" t="s">
        <v>54</v>
      </c>
      <c r="D1667" s="12" t="s">
        <v>58</v>
      </c>
      <c r="E1667" s="7" t="s">
        <v>468</v>
      </c>
      <c r="F1667" s="8">
        <v>900</v>
      </c>
      <c r="G1667" s="8">
        <v>1035</v>
      </c>
      <c r="H1667" s="9">
        <f>IF(OR(F1667="",F1667=0),"",MAX(F1667,IF(ISNUMBER('Нормы и нормо-часы'!K1668),ROUNDUP('Нормы и нормо-часы'!K1668/(1-$F$3),0),0)))</f>
        <v>907</v>
      </c>
      <c r="I1667" s="9">
        <f>IF(OR(G1667="",G1667=0),"",MAX(G1667,IF(ISNUMBER('Нормы и нормо-часы'!L1668),ROUNDUP('Нормы и нормо-часы'!L1668/(1-$F$3),0),0)))</f>
        <v>1088</v>
      </c>
      <c r="J1667" s="10">
        <f t="shared" si="423"/>
        <v>7.7777777777778834E-3</v>
      </c>
      <c r="K1667" s="10">
        <f t="shared" si="424"/>
        <v>5.1207729468599084E-2</v>
      </c>
      <c r="L1667" s="8">
        <v>560</v>
      </c>
      <c r="M1667" s="8">
        <v>644</v>
      </c>
      <c r="N1667" s="10">
        <f t="shared" si="425"/>
        <v>0.38257993384785005</v>
      </c>
      <c r="O1667" s="10">
        <f t="shared" si="426"/>
        <v>0.40808823529411764</v>
      </c>
      <c r="P1667" s="8">
        <f t="shared" si="427"/>
        <v>347</v>
      </c>
      <c r="Q1667" s="8">
        <f t="shared" si="428"/>
        <v>444</v>
      </c>
      <c r="R1667" s="8"/>
      <c r="S1667" s="8"/>
      <c r="T1667" s="11" t="str">
        <f t="shared" si="429"/>
        <v/>
      </c>
      <c r="U1667" s="7" t="s">
        <v>100</v>
      </c>
      <c r="V1667" s="7"/>
    </row>
    <row r="1668" spans="1:22" x14ac:dyDescent="0.25">
      <c r="A1668" s="12" t="s">
        <v>4895</v>
      </c>
      <c r="B1668" s="12" t="s">
        <v>4896</v>
      </c>
      <c r="C1668" s="12" t="s">
        <v>1214</v>
      </c>
      <c r="D1668" s="12" t="s">
        <v>58</v>
      </c>
      <c r="E1668" s="7" t="s">
        <v>468</v>
      </c>
      <c r="F1668" s="8">
        <v>9000</v>
      </c>
      <c r="G1668" s="8">
        <v>10350</v>
      </c>
      <c r="H1668" s="9">
        <f>IF(OR(F1668="",F1668=0),"",MAX(F1668,IF(ISNUMBER('Нормы и нормо-часы'!K1669),ROUNDUP('Нормы и нормо-часы'!K1669/(1-$F$3),0),0)))</f>
        <v>9000</v>
      </c>
      <c r="I1668" s="9">
        <f>IF(OR(G1668="",G1668=0),"",MAX(G1668,IF(ISNUMBER('Нормы и нормо-часы'!L1669),ROUNDUP('Нормы и нормо-часы'!L1669/(1-$F$3),0),0)))</f>
        <v>10350</v>
      </c>
      <c r="J1668" s="10">
        <f t="shared" si="423"/>
        <v>0</v>
      </c>
      <c r="K1668" s="10">
        <f t="shared" si="424"/>
        <v>0</v>
      </c>
      <c r="L1668" s="8">
        <v>5500</v>
      </c>
      <c r="M1668" s="8">
        <v>6325</v>
      </c>
      <c r="N1668" s="10">
        <f t="shared" si="425"/>
        <v>0.3888888888888889</v>
      </c>
      <c r="O1668" s="10">
        <f t="shared" si="426"/>
        <v>0.3888888888888889</v>
      </c>
      <c r="P1668" s="8">
        <f t="shared" si="427"/>
        <v>3500</v>
      </c>
      <c r="Q1668" s="8">
        <f t="shared" si="428"/>
        <v>4025</v>
      </c>
      <c r="R1668" s="8"/>
      <c r="S1668" s="8"/>
      <c r="T1668" s="11" t="str">
        <f t="shared" si="429"/>
        <v/>
      </c>
      <c r="U1668" s="7" t="s">
        <v>100</v>
      </c>
      <c r="V1668" s="7"/>
    </row>
    <row r="1669" spans="1:22" x14ac:dyDescent="0.25">
      <c r="A1669" s="5" t="s">
        <v>4897</v>
      </c>
      <c r="B1669" s="6"/>
      <c r="C1669" s="6"/>
      <c r="D1669" s="6"/>
      <c r="E1669" s="6"/>
      <c r="F1669" s="6"/>
      <c r="G1669" s="6"/>
      <c r="H1669" s="6"/>
      <c r="I1669" s="6"/>
      <c r="J1669" s="6"/>
      <c r="K1669" s="6"/>
      <c r="L1669" s="6"/>
      <c r="M1669" s="6"/>
      <c r="N1669" s="6"/>
      <c r="O1669" s="6"/>
      <c r="P1669" s="6"/>
      <c r="Q1669" s="6"/>
      <c r="R1669" s="6"/>
      <c r="S1669" s="6"/>
      <c r="T1669" s="6"/>
      <c r="U1669" s="6"/>
      <c r="V1669" s="6"/>
    </row>
    <row r="1670" spans="1:22" x14ac:dyDescent="0.25">
      <c r="A1670" s="7" t="s">
        <v>4898</v>
      </c>
      <c r="B1670" s="7" t="s">
        <v>4899</v>
      </c>
      <c r="C1670" s="7" t="s">
        <v>54</v>
      </c>
      <c r="D1670" s="7"/>
      <c r="E1670" s="7" t="s">
        <v>29</v>
      </c>
      <c r="F1670" s="8">
        <v>8</v>
      </c>
      <c r="G1670" s="8">
        <v>9</v>
      </c>
      <c r="H1670" s="9">
        <f>IF(OR(F1670="",F1670=0),"",MAX(F1670,IF(ISNUMBER('Нормы и нормо-часы'!K1671),ROUNDUP('Нормы и нормо-часы'!K1671/(1-$F$3),0),0)))</f>
        <v>8</v>
      </c>
      <c r="I1670" s="9">
        <f>IF(OR(G1670="",G1670=0),"",MAX(G1670,IF(ISNUMBER('Нормы и нормо-часы'!L1671),ROUNDUP('Нормы и нормо-часы'!L1671/(1-$F$3),0),0)))</f>
        <v>9</v>
      </c>
      <c r="J1670" s="10">
        <f t="shared" ref="J1670:J1701" si="430">IF(OR(F1670="",F1670=0),"",H1670/F1670-1)</f>
        <v>0</v>
      </c>
      <c r="K1670" s="10">
        <f t="shared" ref="K1670:K1701" si="431">IF(OR(G1670="",G1670=0),"",I1670/G1670-1)</f>
        <v>0</v>
      </c>
      <c r="L1670" s="8">
        <v>5</v>
      </c>
      <c r="M1670" s="8">
        <v>6</v>
      </c>
      <c r="N1670" s="10">
        <f t="shared" ref="N1670:N1701" si="432">IF(OR(H1670="",H1670=0),"",(H1670-L1670)/H1670)</f>
        <v>0.375</v>
      </c>
      <c r="O1670" s="10">
        <f t="shared" ref="O1670:O1701" si="433">IF(OR(I1670="",I1670=0),"",(I1670-M1670)/I1670)</f>
        <v>0.33333333333333331</v>
      </c>
      <c r="P1670" s="8">
        <f t="shared" ref="P1670:P1701" si="434">IF(H1670="","",H1670-L1670)</f>
        <v>3</v>
      </c>
      <c r="Q1670" s="8">
        <f t="shared" ref="Q1670:Q1701" si="435">IF(I1670="","",I1670-M1670)</f>
        <v>3</v>
      </c>
      <c r="R1670" s="8">
        <v>15.18</v>
      </c>
      <c r="S1670" s="8">
        <v>20.49</v>
      </c>
      <c r="T1670" s="11">
        <f t="shared" ref="T1670:T1701" si="436">IF(OR(S1670="",F1670="",F1670=0),"",S1670/F1670)</f>
        <v>2.5612499999999998</v>
      </c>
      <c r="U1670" s="7" t="s">
        <v>4900</v>
      </c>
      <c r="V1670" s="7" t="s">
        <v>4901</v>
      </c>
    </row>
    <row r="1671" spans="1:22" x14ac:dyDescent="0.25">
      <c r="A1671" s="7" t="s">
        <v>4902</v>
      </c>
      <c r="B1671" s="7" t="s">
        <v>1317</v>
      </c>
      <c r="C1671" s="7" t="s">
        <v>28</v>
      </c>
      <c r="D1671" s="7"/>
      <c r="E1671" s="7" t="s">
        <v>1318</v>
      </c>
      <c r="F1671" s="8">
        <v>800</v>
      </c>
      <c r="G1671" s="8">
        <v>920</v>
      </c>
      <c r="H1671" s="9">
        <f>IF(OR(F1671="",F1671=0),"",MAX(F1671,IF(ISNUMBER('Нормы и нормо-часы'!K1672),ROUNDUP('Нормы и нормо-часы'!K1672/(1-$F$3),0),0)))</f>
        <v>800</v>
      </c>
      <c r="I1671" s="9">
        <f>IF(OR(G1671="",G1671=0),"",MAX(G1671,IF(ISNUMBER('Нормы и нормо-часы'!L1672),ROUNDUP('Нормы и нормо-часы'!L1672/(1-$F$3),0),0)))</f>
        <v>920</v>
      </c>
      <c r="J1671" s="10">
        <f t="shared" si="430"/>
        <v>0</v>
      </c>
      <c r="K1671" s="10">
        <f t="shared" si="431"/>
        <v>0</v>
      </c>
      <c r="L1671" s="8">
        <v>500</v>
      </c>
      <c r="M1671" s="8">
        <v>575</v>
      </c>
      <c r="N1671" s="10">
        <f t="shared" si="432"/>
        <v>0.375</v>
      </c>
      <c r="O1671" s="10">
        <f t="shared" si="433"/>
        <v>0.375</v>
      </c>
      <c r="P1671" s="8">
        <f t="shared" si="434"/>
        <v>300</v>
      </c>
      <c r="Q1671" s="8">
        <f t="shared" si="435"/>
        <v>345</v>
      </c>
      <c r="R1671" s="8">
        <v>1055.7</v>
      </c>
      <c r="S1671" s="8">
        <v>1425.2</v>
      </c>
      <c r="T1671" s="11">
        <f t="shared" si="436"/>
        <v>1.7815000000000001</v>
      </c>
      <c r="U1671" s="7" t="s">
        <v>100</v>
      </c>
      <c r="V1671" s="7"/>
    </row>
    <row r="1672" spans="1:22" x14ac:dyDescent="0.25">
      <c r="A1672" s="7" t="s">
        <v>4903</v>
      </c>
      <c r="B1672" s="7" t="s">
        <v>4904</v>
      </c>
      <c r="C1672" s="7" t="s">
        <v>177</v>
      </c>
      <c r="D1672" s="7"/>
      <c r="E1672" s="7" t="s">
        <v>1318</v>
      </c>
      <c r="F1672" s="8">
        <v>70</v>
      </c>
      <c r="G1672" s="8">
        <v>80.5</v>
      </c>
      <c r="H1672" s="9">
        <f>IF(OR(F1672="",F1672=0),"",MAX(F1672,IF(ISNUMBER('Нормы и нормо-часы'!K1673),ROUNDUP('Нормы и нормо-часы'!K1673/(1-$F$3),0),0)))</f>
        <v>70</v>
      </c>
      <c r="I1672" s="9">
        <f>IF(OR(G1672="",G1672=0),"",MAX(G1672,IF(ISNUMBER('Нормы и нормо-часы'!L1673),ROUNDUP('Нормы и нормо-часы'!L1673/(1-$F$3),0),0)))</f>
        <v>80.5</v>
      </c>
      <c r="J1672" s="10">
        <f t="shared" si="430"/>
        <v>0</v>
      </c>
      <c r="K1672" s="10">
        <f t="shared" si="431"/>
        <v>0</v>
      </c>
      <c r="L1672" s="8">
        <v>45</v>
      </c>
      <c r="M1672" s="8">
        <v>51.5</v>
      </c>
      <c r="N1672" s="10">
        <f t="shared" si="432"/>
        <v>0.35714285714285715</v>
      </c>
      <c r="O1672" s="10">
        <f t="shared" si="433"/>
        <v>0.36024844720496896</v>
      </c>
      <c r="P1672" s="8">
        <f t="shared" si="434"/>
        <v>25</v>
      </c>
      <c r="Q1672" s="8">
        <f t="shared" si="435"/>
        <v>29</v>
      </c>
      <c r="R1672" s="8">
        <v>26.22</v>
      </c>
      <c r="S1672" s="8">
        <v>35.4</v>
      </c>
      <c r="T1672" s="11">
        <f t="shared" si="436"/>
        <v>0.50571428571428567</v>
      </c>
      <c r="U1672" s="7" t="s">
        <v>100</v>
      </c>
      <c r="V1672" s="7"/>
    </row>
    <row r="1673" spans="1:22" x14ac:dyDescent="0.25">
      <c r="A1673" s="7" t="s">
        <v>4905</v>
      </c>
      <c r="B1673" s="7" t="s">
        <v>4906</v>
      </c>
      <c r="C1673" s="7" t="s">
        <v>177</v>
      </c>
      <c r="D1673" s="7"/>
      <c r="E1673" s="7" t="s">
        <v>1318</v>
      </c>
      <c r="F1673" s="8">
        <v>450</v>
      </c>
      <c r="G1673" s="8">
        <v>518</v>
      </c>
      <c r="H1673" s="9">
        <f>IF(OR(F1673="",F1673=0),"",MAX(F1673,IF(ISNUMBER('Нормы и нормо-часы'!K1674),ROUNDUP('Нормы и нормо-часы'!K1674/(1-$F$3),0),0)))</f>
        <v>450</v>
      </c>
      <c r="I1673" s="9">
        <f>IF(OR(G1673="",G1673=0),"",MAX(G1673,IF(ISNUMBER('Нормы и нормо-часы'!L1674),ROUNDUP('Нормы и нормо-часы'!L1674/(1-$F$3),0),0)))</f>
        <v>518</v>
      </c>
      <c r="J1673" s="10">
        <f t="shared" si="430"/>
        <v>0</v>
      </c>
      <c r="K1673" s="10">
        <f t="shared" si="431"/>
        <v>0</v>
      </c>
      <c r="L1673" s="8">
        <v>280</v>
      </c>
      <c r="M1673" s="8">
        <v>322</v>
      </c>
      <c r="N1673" s="10">
        <f t="shared" si="432"/>
        <v>0.37777777777777777</v>
      </c>
      <c r="O1673" s="10">
        <f t="shared" si="433"/>
        <v>0.3783783783783784</v>
      </c>
      <c r="P1673" s="8">
        <f t="shared" si="434"/>
        <v>170</v>
      </c>
      <c r="Q1673" s="8">
        <f t="shared" si="435"/>
        <v>196</v>
      </c>
      <c r="R1673" s="8">
        <v>184.92</v>
      </c>
      <c r="S1673" s="8">
        <v>249.64</v>
      </c>
      <c r="T1673" s="11">
        <f t="shared" si="436"/>
        <v>0.55475555555555556</v>
      </c>
      <c r="U1673" s="7" t="s">
        <v>100</v>
      </c>
      <c r="V1673" s="7"/>
    </row>
    <row r="1674" spans="1:22" x14ac:dyDescent="0.25">
      <c r="A1674" s="7" t="s">
        <v>4907</v>
      </c>
      <c r="B1674" s="7" t="s">
        <v>4908</v>
      </c>
      <c r="C1674" s="7" t="s">
        <v>177</v>
      </c>
      <c r="D1674" s="7"/>
      <c r="E1674" s="7" t="s">
        <v>1318</v>
      </c>
      <c r="F1674" s="8">
        <v>650</v>
      </c>
      <c r="G1674" s="8">
        <v>747</v>
      </c>
      <c r="H1674" s="9">
        <f>IF(OR(F1674="",F1674=0),"",MAX(F1674,IF(ISNUMBER('Нормы и нормо-часы'!K1675),ROUNDUP('Нормы и нормо-часы'!K1675/(1-$F$3),0),0)))</f>
        <v>650</v>
      </c>
      <c r="I1674" s="9">
        <f>IF(OR(G1674="",G1674=0),"",MAX(G1674,IF(ISNUMBER('Нормы и нормо-часы'!L1675),ROUNDUP('Нормы и нормо-часы'!L1675/(1-$F$3),0),0)))</f>
        <v>747</v>
      </c>
      <c r="J1674" s="10">
        <f t="shared" si="430"/>
        <v>0</v>
      </c>
      <c r="K1674" s="10">
        <f t="shared" si="431"/>
        <v>0</v>
      </c>
      <c r="L1674" s="8">
        <v>400</v>
      </c>
      <c r="M1674" s="8">
        <v>460</v>
      </c>
      <c r="N1674" s="10">
        <f t="shared" si="432"/>
        <v>0.38461538461538464</v>
      </c>
      <c r="O1674" s="10">
        <f t="shared" si="433"/>
        <v>0.38420348058902276</v>
      </c>
      <c r="P1674" s="8">
        <f t="shared" si="434"/>
        <v>250</v>
      </c>
      <c r="Q1674" s="8">
        <f t="shared" si="435"/>
        <v>287</v>
      </c>
      <c r="R1674" s="8">
        <v>331.2</v>
      </c>
      <c r="S1674" s="8">
        <v>447.12</v>
      </c>
      <c r="T1674" s="11">
        <f t="shared" si="436"/>
        <v>0.68787692307692305</v>
      </c>
      <c r="U1674" s="7" t="s">
        <v>100</v>
      </c>
      <c r="V1674" s="7"/>
    </row>
    <row r="1675" spans="1:22" x14ac:dyDescent="0.25">
      <c r="A1675" s="7" t="s">
        <v>4909</v>
      </c>
      <c r="B1675" s="7" t="s">
        <v>4910</v>
      </c>
      <c r="C1675" s="7" t="s">
        <v>50</v>
      </c>
      <c r="D1675" s="7"/>
      <c r="E1675" s="7" t="s">
        <v>29</v>
      </c>
      <c r="F1675" s="8">
        <v>1000</v>
      </c>
      <c r="G1675" s="8">
        <v>1150</v>
      </c>
      <c r="H1675" s="9">
        <f>IF(OR(F1675="",F1675=0),"",MAX(F1675,IF(ISNUMBER('Нормы и нормо-часы'!K1676),ROUNDUP('Нормы и нормо-часы'!K1676/(1-$F$3),0),0)))</f>
        <v>1000</v>
      </c>
      <c r="I1675" s="9">
        <f>IF(OR(G1675="",G1675=0),"",MAX(G1675,IF(ISNUMBER('Нормы и нормо-часы'!L1676),ROUNDUP('Нормы и нормо-часы'!L1676/(1-$F$3),0),0)))</f>
        <v>1150</v>
      </c>
      <c r="J1675" s="10">
        <f t="shared" si="430"/>
        <v>0</v>
      </c>
      <c r="K1675" s="10">
        <f t="shared" si="431"/>
        <v>0</v>
      </c>
      <c r="L1675" s="8">
        <v>650</v>
      </c>
      <c r="M1675" s="8">
        <v>747</v>
      </c>
      <c r="N1675" s="10">
        <f t="shared" si="432"/>
        <v>0.35</v>
      </c>
      <c r="O1675" s="10">
        <f t="shared" si="433"/>
        <v>0.35043478260869565</v>
      </c>
      <c r="P1675" s="8">
        <f t="shared" si="434"/>
        <v>350</v>
      </c>
      <c r="Q1675" s="8">
        <f t="shared" si="435"/>
        <v>403</v>
      </c>
      <c r="R1675" s="8">
        <v>3245.76</v>
      </c>
      <c r="S1675" s="8">
        <v>4381.78</v>
      </c>
      <c r="T1675" s="11">
        <f t="shared" si="436"/>
        <v>4.38178</v>
      </c>
      <c r="U1675" s="7" t="s">
        <v>4911</v>
      </c>
      <c r="V1675" s="7"/>
    </row>
    <row r="1676" spans="1:22" x14ac:dyDescent="0.25">
      <c r="A1676" s="7" t="s">
        <v>4912</v>
      </c>
      <c r="B1676" s="7" t="s">
        <v>4913</v>
      </c>
      <c r="C1676" s="7" t="s">
        <v>50</v>
      </c>
      <c r="D1676" s="7"/>
      <c r="E1676" s="7" t="s">
        <v>29</v>
      </c>
      <c r="F1676" s="8">
        <v>2600</v>
      </c>
      <c r="G1676" s="8">
        <v>2990</v>
      </c>
      <c r="H1676" s="9">
        <f>IF(OR(F1676="",F1676=0),"",MAX(F1676,IF(ISNUMBER('Нормы и нормо-часы'!K1677),ROUNDUP('Нормы и нормо-часы'!K1677/(1-$F$3),0),0)))</f>
        <v>2600</v>
      </c>
      <c r="I1676" s="9">
        <f>IF(OR(G1676="",G1676=0),"",MAX(G1676,IF(ISNUMBER('Нормы и нормо-часы'!L1677),ROUNDUP('Нормы и нормо-часы'!L1677/(1-$F$3),0),0)))</f>
        <v>2990</v>
      </c>
      <c r="J1676" s="10">
        <f t="shared" si="430"/>
        <v>0</v>
      </c>
      <c r="K1676" s="10">
        <f t="shared" si="431"/>
        <v>0</v>
      </c>
      <c r="L1676" s="8">
        <v>1700</v>
      </c>
      <c r="M1676" s="8">
        <v>1955</v>
      </c>
      <c r="N1676" s="10">
        <f t="shared" si="432"/>
        <v>0.34615384615384615</v>
      </c>
      <c r="O1676" s="10">
        <f t="shared" si="433"/>
        <v>0.34615384615384615</v>
      </c>
      <c r="P1676" s="8">
        <f t="shared" si="434"/>
        <v>900</v>
      </c>
      <c r="Q1676" s="8">
        <f t="shared" si="435"/>
        <v>1035</v>
      </c>
      <c r="R1676" s="8">
        <v>5577.96</v>
      </c>
      <c r="S1676" s="8">
        <v>7530.25</v>
      </c>
      <c r="T1676" s="11">
        <f t="shared" si="436"/>
        <v>2.8962500000000002</v>
      </c>
      <c r="U1676" s="7" t="s">
        <v>4911</v>
      </c>
      <c r="V1676" s="7" t="s">
        <v>4914</v>
      </c>
    </row>
    <row r="1677" spans="1:22" x14ac:dyDescent="0.25">
      <c r="A1677" s="7" t="s">
        <v>4915</v>
      </c>
      <c r="B1677" s="7" t="s">
        <v>4916</v>
      </c>
      <c r="C1677" s="7" t="s">
        <v>186</v>
      </c>
      <c r="D1677" s="7"/>
      <c r="E1677" s="7" t="s">
        <v>41</v>
      </c>
      <c r="F1677" s="8">
        <v>95000</v>
      </c>
      <c r="G1677" s="8">
        <v>109250</v>
      </c>
      <c r="H1677" s="9">
        <f>IF(OR(F1677="",F1677=0),"",MAX(F1677,IF(ISNUMBER('Нормы и нормо-часы'!K1678),ROUNDUP('Нормы и нормо-часы'!K1678/(1-$F$3),0),0)))</f>
        <v>96000</v>
      </c>
      <c r="I1677" s="9">
        <f>IF(OR(G1677="",G1677=0),"",MAX(G1677,IF(ISNUMBER('Нормы и нормо-часы'!L1678),ROUNDUP('Нормы и нормо-часы'!L1678/(1-$F$3),0),0)))</f>
        <v>115200</v>
      </c>
      <c r="J1677" s="10">
        <f t="shared" si="430"/>
        <v>1.0526315789473717E-2</v>
      </c>
      <c r="K1677" s="10">
        <f t="shared" si="431"/>
        <v>5.4462242562929086E-2</v>
      </c>
      <c r="L1677" s="8">
        <v>60000</v>
      </c>
      <c r="M1677" s="8">
        <v>69000</v>
      </c>
      <c r="N1677" s="10">
        <f t="shared" si="432"/>
        <v>0.375</v>
      </c>
      <c r="O1677" s="10">
        <f t="shared" si="433"/>
        <v>0.40104166666666669</v>
      </c>
      <c r="P1677" s="8">
        <f t="shared" si="434"/>
        <v>36000</v>
      </c>
      <c r="Q1677" s="8">
        <f t="shared" si="435"/>
        <v>46200</v>
      </c>
      <c r="R1677" s="8">
        <v>87352.16</v>
      </c>
      <c r="S1677" s="8">
        <v>117925.42</v>
      </c>
      <c r="T1677" s="11">
        <f t="shared" si="436"/>
        <v>1.2413202105263157</v>
      </c>
      <c r="U1677" s="7" t="s">
        <v>4584</v>
      </c>
      <c r="V1677" s="7"/>
    </row>
    <row r="1678" spans="1:22" x14ac:dyDescent="0.25">
      <c r="A1678" s="7" t="s">
        <v>4917</v>
      </c>
      <c r="B1678" s="7" t="s">
        <v>4918</v>
      </c>
      <c r="C1678" s="7" t="s">
        <v>54</v>
      </c>
      <c r="D1678" s="7"/>
      <c r="E1678" s="7" t="s">
        <v>29</v>
      </c>
      <c r="F1678" s="8">
        <v>3600</v>
      </c>
      <c r="G1678" s="8">
        <v>4140</v>
      </c>
      <c r="H1678" s="9">
        <f>IF(OR(F1678="",F1678=0),"",MAX(F1678,IF(ISNUMBER('Нормы и нормо-часы'!K1679),ROUNDUP('Нормы и нормо-часы'!K1679/(1-$F$3),0),0)))</f>
        <v>3600</v>
      </c>
      <c r="I1678" s="9">
        <f>IF(OR(G1678="",G1678=0),"",MAX(G1678,IF(ISNUMBER('Нормы и нормо-часы'!L1679),ROUNDUP('Нормы и нормо-часы'!L1679/(1-$F$3),0),0)))</f>
        <v>4140</v>
      </c>
      <c r="J1678" s="10">
        <f t="shared" si="430"/>
        <v>0</v>
      </c>
      <c r="K1678" s="10">
        <f t="shared" si="431"/>
        <v>0</v>
      </c>
      <c r="L1678" s="8">
        <v>2200</v>
      </c>
      <c r="M1678" s="8">
        <v>2530</v>
      </c>
      <c r="N1678" s="10">
        <f t="shared" si="432"/>
        <v>0.3888888888888889</v>
      </c>
      <c r="O1678" s="10">
        <f t="shared" si="433"/>
        <v>0.3888888888888889</v>
      </c>
      <c r="P1678" s="8">
        <f t="shared" si="434"/>
        <v>1400</v>
      </c>
      <c r="Q1678" s="8">
        <f t="shared" si="435"/>
        <v>1610</v>
      </c>
      <c r="R1678" s="8">
        <v>21580.44</v>
      </c>
      <c r="S1678" s="8">
        <v>29133.59</v>
      </c>
      <c r="T1678" s="11">
        <f t="shared" si="436"/>
        <v>8.0926638888888895</v>
      </c>
      <c r="U1678" s="7" t="s">
        <v>4919</v>
      </c>
      <c r="V1678" s="7" t="s">
        <v>4920</v>
      </c>
    </row>
    <row r="1679" spans="1:22" x14ac:dyDescent="0.25">
      <c r="A1679" s="7" t="s">
        <v>4921</v>
      </c>
      <c r="B1679" s="7" t="s">
        <v>4922</v>
      </c>
      <c r="C1679" s="7" t="s">
        <v>54</v>
      </c>
      <c r="D1679" s="7"/>
      <c r="E1679" s="7" t="s">
        <v>29</v>
      </c>
      <c r="F1679" s="8">
        <v>25</v>
      </c>
      <c r="G1679" s="8">
        <v>28.5</v>
      </c>
      <c r="H1679" s="9">
        <f>IF(OR(F1679="",F1679=0),"",MAX(F1679,IF(ISNUMBER('Нормы и нормо-часы'!K1680),ROUNDUP('Нормы и нормо-часы'!K1680/(1-$F$3),0),0)))</f>
        <v>25</v>
      </c>
      <c r="I1679" s="9">
        <f>IF(OR(G1679="",G1679=0),"",MAX(G1679,IF(ISNUMBER('Нормы и нормо-часы'!L1680),ROUNDUP('Нормы и нормо-часы'!L1680/(1-$F$3),0),0)))</f>
        <v>28.5</v>
      </c>
      <c r="J1679" s="10">
        <f t="shared" si="430"/>
        <v>0</v>
      </c>
      <c r="K1679" s="10">
        <f t="shared" si="431"/>
        <v>0</v>
      </c>
      <c r="L1679" s="8">
        <v>15</v>
      </c>
      <c r="M1679" s="8">
        <v>17</v>
      </c>
      <c r="N1679" s="10">
        <f t="shared" si="432"/>
        <v>0.4</v>
      </c>
      <c r="O1679" s="10">
        <f t="shared" si="433"/>
        <v>0.40350877192982454</v>
      </c>
      <c r="P1679" s="8">
        <f t="shared" si="434"/>
        <v>10</v>
      </c>
      <c r="Q1679" s="8">
        <f t="shared" si="435"/>
        <v>11.5</v>
      </c>
      <c r="R1679" s="8">
        <v>22.08</v>
      </c>
      <c r="S1679" s="8">
        <v>29.81</v>
      </c>
      <c r="T1679" s="11">
        <f t="shared" si="436"/>
        <v>1.1923999999999999</v>
      </c>
      <c r="U1679" s="7" t="s">
        <v>4923</v>
      </c>
      <c r="V1679" s="7"/>
    </row>
    <row r="1680" spans="1:22" x14ac:dyDescent="0.25">
      <c r="A1680" s="7" t="s">
        <v>4924</v>
      </c>
      <c r="B1680" s="7" t="s">
        <v>4925</v>
      </c>
      <c r="C1680" s="7" t="s">
        <v>54</v>
      </c>
      <c r="D1680" s="7"/>
      <c r="E1680" s="7" t="s">
        <v>29</v>
      </c>
      <c r="F1680" s="8">
        <v>22</v>
      </c>
      <c r="G1680" s="8">
        <v>25.5</v>
      </c>
      <c r="H1680" s="9">
        <f>IF(OR(F1680="",F1680=0),"",MAX(F1680,IF(ISNUMBER('Нормы и нормо-часы'!K1681),ROUNDUP('Нормы и нормо-часы'!K1681/(1-$F$3),0),0)))</f>
        <v>22</v>
      </c>
      <c r="I1680" s="9">
        <f>IF(OR(G1680="",G1680=0),"",MAX(G1680,IF(ISNUMBER('Нормы и нормо-часы'!L1681),ROUNDUP('Нормы и нормо-часы'!L1681/(1-$F$3),0),0)))</f>
        <v>25.5</v>
      </c>
      <c r="J1680" s="10">
        <f t="shared" si="430"/>
        <v>0</v>
      </c>
      <c r="K1680" s="10">
        <f t="shared" si="431"/>
        <v>0</v>
      </c>
      <c r="L1680" s="8">
        <v>14</v>
      </c>
      <c r="M1680" s="8">
        <v>16</v>
      </c>
      <c r="N1680" s="10">
        <f t="shared" si="432"/>
        <v>0.36363636363636365</v>
      </c>
      <c r="O1680" s="10">
        <f t="shared" si="433"/>
        <v>0.37254901960784315</v>
      </c>
      <c r="P1680" s="8">
        <f t="shared" si="434"/>
        <v>8</v>
      </c>
      <c r="Q1680" s="8">
        <f t="shared" si="435"/>
        <v>9.5</v>
      </c>
      <c r="R1680" s="8">
        <v>14.5</v>
      </c>
      <c r="S1680" s="8">
        <v>19.579999999999998</v>
      </c>
      <c r="T1680" s="11">
        <f t="shared" si="436"/>
        <v>0.8899999999999999</v>
      </c>
      <c r="U1680" s="7" t="s">
        <v>4923</v>
      </c>
      <c r="V1680" s="7"/>
    </row>
    <row r="1681" spans="1:22" x14ac:dyDescent="0.25">
      <c r="A1681" s="7" t="s">
        <v>4926</v>
      </c>
      <c r="B1681" s="7" t="s">
        <v>4927</v>
      </c>
      <c r="C1681" s="7" t="s">
        <v>54</v>
      </c>
      <c r="D1681" s="7"/>
      <c r="E1681" s="7" t="s">
        <v>29</v>
      </c>
      <c r="F1681" s="8">
        <v>60</v>
      </c>
      <c r="G1681" s="8">
        <v>69</v>
      </c>
      <c r="H1681" s="9">
        <f>IF(OR(F1681="",F1681=0),"",MAX(F1681,IF(ISNUMBER('Нормы и нормо-часы'!K1682),ROUNDUP('Нормы и нормо-часы'!K1682/(1-$F$3),0),0)))</f>
        <v>60</v>
      </c>
      <c r="I1681" s="9">
        <f>IF(OR(G1681="",G1681=0),"",MAX(G1681,IF(ISNUMBER('Нормы и нормо-часы'!L1682),ROUNDUP('Нормы и нормо-часы'!L1682/(1-$F$3),0),0)))</f>
        <v>69</v>
      </c>
      <c r="J1681" s="10">
        <f t="shared" si="430"/>
        <v>0</v>
      </c>
      <c r="K1681" s="10">
        <f t="shared" si="431"/>
        <v>0</v>
      </c>
      <c r="L1681" s="8">
        <v>38</v>
      </c>
      <c r="M1681" s="8">
        <v>43.5</v>
      </c>
      <c r="N1681" s="10">
        <f t="shared" si="432"/>
        <v>0.36666666666666664</v>
      </c>
      <c r="O1681" s="10">
        <f t="shared" si="433"/>
        <v>0.36956521739130432</v>
      </c>
      <c r="P1681" s="8">
        <f t="shared" si="434"/>
        <v>22</v>
      </c>
      <c r="Q1681" s="8">
        <f t="shared" si="435"/>
        <v>25.5</v>
      </c>
      <c r="R1681" s="8">
        <v>55.2</v>
      </c>
      <c r="S1681" s="8">
        <v>74.52</v>
      </c>
      <c r="T1681" s="11">
        <f t="shared" si="436"/>
        <v>1.242</v>
      </c>
      <c r="U1681" s="7" t="s">
        <v>100</v>
      </c>
      <c r="V1681" s="7"/>
    </row>
    <row r="1682" spans="1:22" x14ac:dyDescent="0.25">
      <c r="A1682" s="7" t="s">
        <v>4928</v>
      </c>
      <c r="B1682" s="7" t="s">
        <v>4929</v>
      </c>
      <c r="C1682" s="7" t="s">
        <v>54</v>
      </c>
      <c r="D1682" s="7"/>
      <c r="E1682" s="7" t="s">
        <v>29</v>
      </c>
      <c r="F1682" s="8">
        <v>20</v>
      </c>
      <c r="G1682" s="8">
        <v>23</v>
      </c>
      <c r="H1682" s="9">
        <f>IF(OR(F1682="",F1682=0),"",MAX(F1682,IF(ISNUMBER('Нормы и нормо-часы'!K1683),ROUNDUP('Нормы и нормо-часы'!K1683/(1-$F$3),0),0)))</f>
        <v>20</v>
      </c>
      <c r="I1682" s="9">
        <f>IF(OR(G1682="",G1682=0),"",MAX(G1682,IF(ISNUMBER('Нормы и нормо-часы'!L1683),ROUNDUP('Нормы и нормо-часы'!L1683/(1-$F$3),0),0)))</f>
        <v>23</v>
      </c>
      <c r="J1682" s="10">
        <f t="shared" si="430"/>
        <v>0</v>
      </c>
      <c r="K1682" s="10">
        <f t="shared" si="431"/>
        <v>0</v>
      </c>
      <c r="L1682" s="8">
        <v>12</v>
      </c>
      <c r="M1682" s="8">
        <v>14</v>
      </c>
      <c r="N1682" s="10">
        <f t="shared" si="432"/>
        <v>0.4</v>
      </c>
      <c r="O1682" s="10">
        <f t="shared" si="433"/>
        <v>0.39130434782608697</v>
      </c>
      <c r="P1682" s="8">
        <f t="shared" si="434"/>
        <v>8</v>
      </c>
      <c r="Q1682" s="8">
        <f t="shared" si="435"/>
        <v>9</v>
      </c>
      <c r="R1682" s="8">
        <v>27.6</v>
      </c>
      <c r="S1682" s="8">
        <v>37.26</v>
      </c>
      <c r="T1682" s="11">
        <f t="shared" si="436"/>
        <v>1.863</v>
      </c>
      <c r="U1682" s="7" t="s">
        <v>100</v>
      </c>
      <c r="V1682" s="7"/>
    </row>
    <row r="1683" spans="1:22" x14ac:dyDescent="0.25">
      <c r="A1683" s="7" t="s">
        <v>4930</v>
      </c>
      <c r="B1683" s="7" t="s">
        <v>4931</v>
      </c>
      <c r="C1683" s="7" t="s">
        <v>54</v>
      </c>
      <c r="D1683" s="7"/>
      <c r="E1683" s="7" t="s">
        <v>29</v>
      </c>
      <c r="F1683" s="8">
        <v>250</v>
      </c>
      <c r="G1683" s="8">
        <v>288</v>
      </c>
      <c r="H1683" s="9">
        <f>IF(OR(F1683="",F1683=0),"",MAX(F1683,IF(ISNUMBER('Нормы и нормо-часы'!K1684),ROUNDUP('Нормы и нормо-часы'!K1684/(1-$F$3),0),0)))</f>
        <v>250</v>
      </c>
      <c r="I1683" s="9">
        <f>IF(OR(G1683="",G1683=0),"",MAX(G1683,IF(ISNUMBER('Нормы и нормо-часы'!L1684),ROUNDUP('Нормы и нормо-часы'!L1684/(1-$F$3),0),0)))</f>
        <v>288</v>
      </c>
      <c r="J1683" s="10">
        <f t="shared" si="430"/>
        <v>0</v>
      </c>
      <c r="K1683" s="10">
        <f t="shared" si="431"/>
        <v>0</v>
      </c>
      <c r="L1683" s="8">
        <v>150</v>
      </c>
      <c r="M1683" s="8">
        <v>172</v>
      </c>
      <c r="N1683" s="10">
        <f t="shared" si="432"/>
        <v>0.4</v>
      </c>
      <c r="O1683" s="10">
        <f t="shared" si="433"/>
        <v>0.40277777777777779</v>
      </c>
      <c r="P1683" s="8">
        <f t="shared" si="434"/>
        <v>100</v>
      </c>
      <c r="Q1683" s="8">
        <f t="shared" si="435"/>
        <v>116</v>
      </c>
      <c r="R1683" s="8">
        <v>128.34</v>
      </c>
      <c r="S1683" s="8">
        <v>173.26</v>
      </c>
      <c r="T1683" s="11">
        <f t="shared" si="436"/>
        <v>0.69303999999999999</v>
      </c>
      <c r="U1683" s="7" t="s">
        <v>4932</v>
      </c>
      <c r="V1683" s="7"/>
    </row>
    <row r="1684" spans="1:22" x14ac:dyDescent="0.25">
      <c r="A1684" s="7" t="s">
        <v>4933</v>
      </c>
      <c r="B1684" s="7" t="s">
        <v>4934</v>
      </c>
      <c r="C1684" s="7" t="s">
        <v>54</v>
      </c>
      <c r="D1684" s="7"/>
      <c r="E1684" s="7" t="s">
        <v>29</v>
      </c>
      <c r="F1684" s="8">
        <v>600</v>
      </c>
      <c r="G1684" s="8">
        <v>690</v>
      </c>
      <c r="H1684" s="9">
        <f>IF(OR(F1684="",F1684=0),"",MAX(F1684,IF(ISNUMBER('Нормы и нормо-часы'!K1685),ROUNDUP('Нормы и нормо-часы'!K1685/(1-$F$3),0),0)))</f>
        <v>694</v>
      </c>
      <c r="I1684" s="9">
        <f>IF(OR(G1684="",G1684=0),"",MAX(G1684,IF(ISNUMBER('Нормы и нормо-часы'!L1685),ROUNDUP('Нормы и нормо-часы'!L1685/(1-$F$3),0),0)))</f>
        <v>832</v>
      </c>
      <c r="J1684" s="10">
        <f t="shared" si="430"/>
        <v>0.15666666666666673</v>
      </c>
      <c r="K1684" s="10">
        <f t="shared" si="431"/>
        <v>0.20579710144927543</v>
      </c>
      <c r="L1684" s="8">
        <v>380</v>
      </c>
      <c r="M1684" s="8">
        <v>437</v>
      </c>
      <c r="N1684" s="10">
        <f t="shared" si="432"/>
        <v>0.45244956772334294</v>
      </c>
      <c r="O1684" s="10">
        <f t="shared" si="433"/>
        <v>0.47475961538461536</v>
      </c>
      <c r="P1684" s="8">
        <f t="shared" si="434"/>
        <v>314</v>
      </c>
      <c r="Q1684" s="8">
        <f t="shared" si="435"/>
        <v>395</v>
      </c>
      <c r="R1684" s="8">
        <v>1294.44</v>
      </c>
      <c r="S1684" s="8">
        <v>1747.49</v>
      </c>
      <c r="T1684" s="11">
        <f t="shared" si="436"/>
        <v>2.9124833333333333</v>
      </c>
      <c r="U1684" s="7" t="s">
        <v>4935</v>
      </c>
      <c r="V1684" s="7" t="s">
        <v>4936</v>
      </c>
    </row>
    <row r="1685" spans="1:22" x14ac:dyDescent="0.25">
      <c r="A1685" s="7" t="s">
        <v>4937</v>
      </c>
      <c r="B1685" s="7" t="s">
        <v>4938</v>
      </c>
      <c r="C1685" s="7" t="s">
        <v>50</v>
      </c>
      <c r="D1685" s="7"/>
      <c r="E1685" s="7" t="s">
        <v>29</v>
      </c>
      <c r="F1685" s="8">
        <v>200</v>
      </c>
      <c r="G1685" s="8">
        <v>230</v>
      </c>
      <c r="H1685" s="9">
        <f>IF(OR(F1685="",F1685=0),"",MAX(F1685,IF(ISNUMBER('Нормы и нормо-часы'!K1686),ROUNDUP('Нормы и нормо-часы'!K1686/(1-$F$3),0),0)))</f>
        <v>200</v>
      </c>
      <c r="I1685" s="9">
        <f>IF(OR(G1685="",G1685=0),"",MAX(G1685,IF(ISNUMBER('Нормы и нормо-часы'!L1686),ROUNDUP('Нормы и нормо-часы'!L1686/(1-$F$3),0),0)))</f>
        <v>230</v>
      </c>
      <c r="J1685" s="10">
        <f t="shared" si="430"/>
        <v>0</v>
      </c>
      <c r="K1685" s="10">
        <f t="shared" si="431"/>
        <v>0</v>
      </c>
      <c r="L1685" s="8">
        <v>120</v>
      </c>
      <c r="M1685" s="8">
        <v>138</v>
      </c>
      <c r="N1685" s="10">
        <f t="shared" si="432"/>
        <v>0.4</v>
      </c>
      <c r="O1685" s="10">
        <f t="shared" si="433"/>
        <v>0.4</v>
      </c>
      <c r="P1685" s="8">
        <f t="shared" si="434"/>
        <v>80</v>
      </c>
      <c r="Q1685" s="8">
        <f t="shared" si="435"/>
        <v>92</v>
      </c>
      <c r="R1685" s="8">
        <v>977.04</v>
      </c>
      <c r="S1685" s="8">
        <v>1319</v>
      </c>
      <c r="T1685" s="11">
        <f t="shared" si="436"/>
        <v>6.5949999999999998</v>
      </c>
      <c r="U1685" s="7" t="s">
        <v>100</v>
      </c>
      <c r="V1685" s="7" t="s">
        <v>4939</v>
      </c>
    </row>
    <row r="1686" spans="1:22" x14ac:dyDescent="0.25">
      <c r="A1686" s="7" t="s">
        <v>4940</v>
      </c>
      <c r="B1686" s="7" t="s">
        <v>4941</v>
      </c>
      <c r="C1686" s="7" t="s">
        <v>54</v>
      </c>
      <c r="D1686" s="7"/>
      <c r="E1686" s="7" t="s">
        <v>279</v>
      </c>
      <c r="F1686" s="8">
        <v>280</v>
      </c>
      <c r="G1686" s="8">
        <v>322</v>
      </c>
      <c r="H1686" s="9">
        <f>IF(OR(F1686="",F1686=0),"",MAX(F1686,IF(ISNUMBER('Нормы и нормо-часы'!K1687),ROUNDUP('Нормы и нормо-часы'!K1687/(1-$F$3),0),0)))</f>
        <v>280</v>
      </c>
      <c r="I1686" s="9">
        <f>IF(OR(G1686="",G1686=0),"",MAX(G1686,IF(ISNUMBER('Нормы и нормо-часы'!L1687),ROUNDUP('Нормы и нормо-часы'!L1687/(1-$F$3),0),0)))</f>
        <v>322</v>
      </c>
      <c r="J1686" s="10">
        <f t="shared" si="430"/>
        <v>0</v>
      </c>
      <c r="K1686" s="10">
        <f t="shared" si="431"/>
        <v>0</v>
      </c>
      <c r="L1686" s="8">
        <v>170</v>
      </c>
      <c r="M1686" s="8">
        <v>195</v>
      </c>
      <c r="N1686" s="10">
        <f t="shared" si="432"/>
        <v>0.39285714285714285</v>
      </c>
      <c r="O1686" s="10">
        <f t="shared" si="433"/>
        <v>0.39440993788819878</v>
      </c>
      <c r="P1686" s="8">
        <f t="shared" si="434"/>
        <v>110</v>
      </c>
      <c r="Q1686" s="8">
        <f t="shared" si="435"/>
        <v>127</v>
      </c>
      <c r="R1686" s="8">
        <v>565.79999999999995</v>
      </c>
      <c r="S1686" s="8">
        <v>763.83</v>
      </c>
      <c r="T1686" s="11">
        <f t="shared" si="436"/>
        <v>2.7279642857142861</v>
      </c>
      <c r="U1686" s="7" t="s">
        <v>100</v>
      </c>
      <c r="V1686" s="7" t="s">
        <v>4942</v>
      </c>
    </row>
    <row r="1687" spans="1:22" x14ac:dyDescent="0.25">
      <c r="A1687" s="7" t="s">
        <v>4943</v>
      </c>
      <c r="B1687" s="7" t="s">
        <v>4944</v>
      </c>
      <c r="C1687" s="7" t="s">
        <v>54</v>
      </c>
      <c r="D1687" s="7"/>
      <c r="E1687" s="7" t="s">
        <v>279</v>
      </c>
      <c r="F1687" s="8">
        <v>380</v>
      </c>
      <c r="G1687" s="8">
        <v>437</v>
      </c>
      <c r="H1687" s="9">
        <f>IF(OR(F1687="",F1687=0),"",MAX(F1687,IF(ISNUMBER('Нормы и нормо-часы'!K1688),ROUNDUP('Нормы и нормо-часы'!K1688/(1-$F$3),0),0)))</f>
        <v>380</v>
      </c>
      <c r="I1687" s="9">
        <f>IF(OR(G1687="",G1687=0),"",MAX(G1687,IF(ISNUMBER('Нормы и нормо-часы'!L1688),ROUNDUP('Нормы и нормо-часы'!L1688/(1-$F$3),0),0)))</f>
        <v>437</v>
      </c>
      <c r="J1687" s="10">
        <f t="shared" si="430"/>
        <v>0</v>
      </c>
      <c r="K1687" s="10">
        <f t="shared" si="431"/>
        <v>0</v>
      </c>
      <c r="L1687" s="8">
        <v>230</v>
      </c>
      <c r="M1687" s="8">
        <v>264</v>
      </c>
      <c r="N1687" s="10">
        <f t="shared" si="432"/>
        <v>0.39473684210526316</v>
      </c>
      <c r="O1687" s="10">
        <f t="shared" si="433"/>
        <v>0.39588100686498856</v>
      </c>
      <c r="P1687" s="8">
        <f t="shared" si="434"/>
        <v>150</v>
      </c>
      <c r="Q1687" s="8">
        <f t="shared" si="435"/>
        <v>173</v>
      </c>
      <c r="R1687" s="8">
        <v>961.86</v>
      </c>
      <c r="S1687" s="8">
        <v>1298.51</v>
      </c>
      <c r="T1687" s="11">
        <f t="shared" si="436"/>
        <v>3.4171315789473682</v>
      </c>
      <c r="U1687" s="7" t="s">
        <v>100</v>
      </c>
      <c r="V1687" s="7" t="s">
        <v>4945</v>
      </c>
    </row>
    <row r="1688" spans="1:22" x14ac:dyDescent="0.25">
      <c r="A1688" s="7" t="s">
        <v>4946</v>
      </c>
      <c r="B1688" s="7" t="s">
        <v>4947</v>
      </c>
      <c r="C1688" s="7" t="s">
        <v>54</v>
      </c>
      <c r="D1688" s="7"/>
      <c r="E1688" s="7" t="s">
        <v>35</v>
      </c>
      <c r="F1688" s="8">
        <v>30</v>
      </c>
      <c r="G1688" s="8">
        <v>34.5</v>
      </c>
      <c r="H1688" s="9">
        <f>IF(OR(F1688="",F1688=0),"",MAX(F1688,IF(ISNUMBER('Нормы и нормо-часы'!K1689),ROUNDUP('Нормы и нормо-часы'!K1689/(1-$F$3),0),0)))</f>
        <v>30</v>
      </c>
      <c r="I1688" s="9">
        <f>IF(OR(G1688="",G1688=0),"",MAX(G1688,IF(ISNUMBER('Нормы и нормо-часы'!L1689),ROUNDUP('Нормы и нормо-часы'!L1689/(1-$F$3),0),0)))</f>
        <v>34.5</v>
      </c>
      <c r="J1688" s="10">
        <f t="shared" si="430"/>
        <v>0</v>
      </c>
      <c r="K1688" s="10">
        <f t="shared" si="431"/>
        <v>0</v>
      </c>
      <c r="L1688" s="8">
        <v>18</v>
      </c>
      <c r="M1688" s="8">
        <v>20.5</v>
      </c>
      <c r="N1688" s="10">
        <f t="shared" si="432"/>
        <v>0.4</v>
      </c>
      <c r="O1688" s="10">
        <f t="shared" si="433"/>
        <v>0.40579710144927539</v>
      </c>
      <c r="P1688" s="8">
        <f t="shared" si="434"/>
        <v>12</v>
      </c>
      <c r="Q1688" s="8">
        <f t="shared" si="435"/>
        <v>14</v>
      </c>
      <c r="R1688" s="8">
        <v>60.72</v>
      </c>
      <c r="S1688" s="8">
        <v>81.97</v>
      </c>
      <c r="T1688" s="11">
        <f t="shared" si="436"/>
        <v>2.7323333333333335</v>
      </c>
      <c r="U1688" s="7" t="s">
        <v>100</v>
      </c>
      <c r="V1688" s="7" t="s">
        <v>4942</v>
      </c>
    </row>
    <row r="1689" spans="1:22" x14ac:dyDescent="0.25">
      <c r="A1689" s="7" t="s">
        <v>4948</v>
      </c>
      <c r="B1689" s="7" t="s">
        <v>4949</v>
      </c>
      <c r="C1689" s="7" t="s">
        <v>54</v>
      </c>
      <c r="D1689" s="7"/>
      <c r="E1689" s="7" t="s">
        <v>1318</v>
      </c>
      <c r="F1689" s="8">
        <v>70</v>
      </c>
      <c r="G1689" s="8">
        <v>80.5</v>
      </c>
      <c r="H1689" s="9">
        <f>IF(OR(F1689="",F1689=0),"",MAX(F1689,IF(ISNUMBER('Нормы и нормо-часы'!K1690),ROUNDUP('Нормы и нормо-часы'!K1690/(1-$F$3),0),0)))</f>
        <v>70</v>
      </c>
      <c r="I1689" s="9">
        <f>IF(OR(G1689="",G1689=0),"",MAX(G1689,IF(ISNUMBER('Нормы и нормо-часы'!L1690),ROUNDUP('Нормы и нормо-часы'!L1690/(1-$F$3),0),0)))</f>
        <v>80.5</v>
      </c>
      <c r="J1689" s="10">
        <f t="shared" si="430"/>
        <v>0</v>
      </c>
      <c r="K1689" s="10">
        <f t="shared" si="431"/>
        <v>0</v>
      </c>
      <c r="L1689" s="8">
        <v>45</v>
      </c>
      <c r="M1689" s="8">
        <v>51.5</v>
      </c>
      <c r="N1689" s="10">
        <f t="shared" si="432"/>
        <v>0.35714285714285715</v>
      </c>
      <c r="O1689" s="10">
        <f t="shared" si="433"/>
        <v>0.36024844720496896</v>
      </c>
      <c r="P1689" s="8">
        <f t="shared" si="434"/>
        <v>25</v>
      </c>
      <c r="Q1689" s="8">
        <f t="shared" si="435"/>
        <v>29</v>
      </c>
      <c r="R1689" s="8">
        <v>136.62</v>
      </c>
      <c r="S1689" s="8">
        <v>184.44</v>
      </c>
      <c r="T1689" s="11">
        <f t="shared" si="436"/>
        <v>2.6348571428571428</v>
      </c>
      <c r="U1689" s="7" t="s">
        <v>100</v>
      </c>
      <c r="V1689" s="7" t="s">
        <v>4950</v>
      </c>
    </row>
    <row r="1690" spans="1:22" x14ac:dyDescent="0.25">
      <c r="A1690" s="7" t="s">
        <v>4951</v>
      </c>
      <c r="B1690" s="7" t="s">
        <v>4952</v>
      </c>
      <c r="C1690" s="7" t="s">
        <v>54</v>
      </c>
      <c r="D1690" s="7"/>
      <c r="E1690" s="7" t="s">
        <v>29</v>
      </c>
      <c r="F1690" s="8">
        <v>550</v>
      </c>
      <c r="G1690" s="8">
        <v>632</v>
      </c>
      <c r="H1690" s="9">
        <f>IF(OR(F1690="",F1690=0),"",MAX(F1690,IF(ISNUMBER('Нормы и нормо-часы'!K1691),ROUNDUP('Нормы и нормо-часы'!K1691/(1-$F$3),0),0)))</f>
        <v>550</v>
      </c>
      <c r="I1690" s="9">
        <f>IF(OR(G1690="",G1690=0),"",MAX(G1690,IF(ISNUMBER('Нормы и нормо-часы'!L1691),ROUNDUP('Нормы и нормо-часы'!L1691/(1-$F$3),0),0)))</f>
        <v>632</v>
      </c>
      <c r="J1690" s="10">
        <f t="shared" si="430"/>
        <v>0</v>
      </c>
      <c r="K1690" s="10">
        <f t="shared" si="431"/>
        <v>0</v>
      </c>
      <c r="L1690" s="8">
        <v>350</v>
      </c>
      <c r="M1690" s="8">
        <v>402</v>
      </c>
      <c r="N1690" s="10">
        <f t="shared" si="432"/>
        <v>0.36363636363636365</v>
      </c>
      <c r="O1690" s="10">
        <f t="shared" si="433"/>
        <v>0.36392405063291139</v>
      </c>
      <c r="P1690" s="8">
        <f t="shared" si="434"/>
        <v>200</v>
      </c>
      <c r="Q1690" s="8">
        <f t="shared" si="435"/>
        <v>230</v>
      </c>
      <c r="R1690" s="8">
        <v>917.7</v>
      </c>
      <c r="S1690" s="8">
        <v>1238.9000000000001</v>
      </c>
      <c r="T1690" s="11">
        <f t="shared" si="436"/>
        <v>2.2525454545454546</v>
      </c>
      <c r="U1690" s="7" t="s">
        <v>4923</v>
      </c>
      <c r="V1690" s="7"/>
    </row>
    <row r="1691" spans="1:22" x14ac:dyDescent="0.25">
      <c r="A1691" s="7" t="s">
        <v>4953</v>
      </c>
      <c r="B1691" s="7" t="s">
        <v>4954</v>
      </c>
      <c r="C1691" s="7" t="s">
        <v>54</v>
      </c>
      <c r="D1691" s="7"/>
      <c r="E1691" s="7" t="s">
        <v>1318</v>
      </c>
      <c r="F1691" s="8">
        <v>110</v>
      </c>
      <c r="G1691" s="8">
        <v>126</v>
      </c>
      <c r="H1691" s="9">
        <f>IF(OR(F1691="",F1691=0),"",MAX(F1691,IF(ISNUMBER('Нормы и нормо-часы'!K1692),ROUNDUP('Нормы и нормо-часы'!K1692/(1-$F$3),0),0)))</f>
        <v>110</v>
      </c>
      <c r="I1691" s="9">
        <f>IF(OR(G1691="",G1691=0),"",MAX(G1691,IF(ISNUMBER('Нормы и нормо-часы'!L1692),ROUNDUP('Нормы и нормо-часы'!L1692/(1-$F$3),0),0)))</f>
        <v>126</v>
      </c>
      <c r="J1691" s="10">
        <f t="shared" si="430"/>
        <v>0</v>
      </c>
      <c r="K1691" s="10">
        <f t="shared" si="431"/>
        <v>0</v>
      </c>
      <c r="L1691" s="8">
        <v>70</v>
      </c>
      <c r="M1691" s="8">
        <v>80.5</v>
      </c>
      <c r="N1691" s="10">
        <f t="shared" si="432"/>
        <v>0.36363636363636365</v>
      </c>
      <c r="O1691" s="10">
        <f t="shared" si="433"/>
        <v>0.3611111111111111</v>
      </c>
      <c r="P1691" s="8">
        <f t="shared" si="434"/>
        <v>40</v>
      </c>
      <c r="Q1691" s="8">
        <f t="shared" si="435"/>
        <v>45.5</v>
      </c>
      <c r="R1691" s="8">
        <v>103.5</v>
      </c>
      <c r="S1691" s="8">
        <v>139.72999999999999</v>
      </c>
      <c r="T1691" s="11">
        <f t="shared" si="436"/>
        <v>1.2702727272727272</v>
      </c>
      <c r="U1691" s="7" t="s">
        <v>100</v>
      </c>
      <c r="V1691" s="7"/>
    </row>
    <row r="1692" spans="1:22" x14ac:dyDescent="0.25">
      <c r="A1692" s="7" t="s">
        <v>4955</v>
      </c>
      <c r="B1692" s="7" t="s">
        <v>4956</v>
      </c>
      <c r="C1692" s="7" t="s">
        <v>54</v>
      </c>
      <c r="D1692" s="7"/>
      <c r="E1692" s="7" t="s">
        <v>29</v>
      </c>
      <c r="F1692" s="8">
        <v>350</v>
      </c>
      <c r="G1692" s="8">
        <v>402</v>
      </c>
      <c r="H1692" s="9">
        <f>IF(OR(F1692="",F1692=0),"",MAX(F1692,IF(ISNUMBER('Нормы и нормо-часы'!K1693),ROUNDUP('Нормы и нормо-часы'!K1693/(1-$F$3),0),0)))</f>
        <v>350</v>
      </c>
      <c r="I1692" s="9">
        <f>IF(OR(G1692="",G1692=0),"",MAX(G1692,IF(ISNUMBER('Нормы и нормо-часы'!L1693),ROUNDUP('Нормы и нормо-часы'!L1693/(1-$F$3),0),0)))</f>
        <v>416</v>
      </c>
      <c r="J1692" s="10">
        <f t="shared" si="430"/>
        <v>0</v>
      </c>
      <c r="K1692" s="10">
        <f t="shared" si="431"/>
        <v>3.4825870646766122E-2</v>
      </c>
      <c r="L1692" s="8">
        <v>220</v>
      </c>
      <c r="M1692" s="8">
        <v>253</v>
      </c>
      <c r="N1692" s="10">
        <f t="shared" si="432"/>
        <v>0.37142857142857144</v>
      </c>
      <c r="O1692" s="10">
        <f t="shared" si="433"/>
        <v>0.39182692307692307</v>
      </c>
      <c r="P1692" s="8">
        <f t="shared" si="434"/>
        <v>130</v>
      </c>
      <c r="Q1692" s="8">
        <f t="shared" si="435"/>
        <v>163</v>
      </c>
      <c r="R1692" s="8">
        <v>1129.76</v>
      </c>
      <c r="S1692" s="8">
        <v>1525.18</v>
      </c>
      <c r="T1692" s="11">
        <f t="shared" si="436"/>
        <v>4.3576571428571427</v>
      </c>
      <c r="U1692" s="7" t="s">
        <v>100</v>
      </c>
      <c r="V1692" s="7" t="s">
        <v>4957</v>
      </c>
    </row>
    <row r="1693" spans="1:22" x14ac:dyDescent="0.25">
      <c r="A1693" s="7" t="s">
        <v>4958</v>
      </c>
      <c r="B1693" s="7" t="s">
        <v>4959</v>
      </c>
      <c r="C1693" s="7" t="s">
        <v>54</v>
      </c>
      <c r="D1693" s="7"/>
      <c r="E1693" s="7" t="s">
        <v>29</v>
      </c>
      <c r="F1693" s="8">
        <v>35</v>
      </c>
      <c r="G1693" s="8">
        <v>40</v>
      </c>
      <c r="H1693" s="9">
        <f>IF(OR(F1693="",F1693=0),"",MAX(F1693,IF(ISNUMBER('Нормы и нормо-часы'!K1694),ROUNDUP('Нормы и нормо-часы'!K1694/(1-$F$3),0),0)))</f>
        <v>35</v>
      </c>
      <c r="I1693" s="9">
        <f>IF(OR(G1693="",G1693=0),"",MAX(G1693,IF(ISNUMBER('Нормы и нормо-часы'!L1694),ROUNDUP('Нормы и нормо-часы'!L1694/(1-$F$3),0),0)))</f>
        <v>40</v>
      </c>
      <c r="J1693" s="10">
        <f t="shared" si="430"/>
        <v>0</v>
      </c>
      <c r="K1693" s="10">
        <f t="shared" si="431"/>
        <v>0</v>
      </c>
      <c r="L1693" s="8">
        <v>22</v>
      </c>
      <c r="M1693" s="8">
        <v>25.5</v>
      </c>
      <c r="N1693" s="10">
        <f t="shared" si="432"/>
        <v>0.37142857142857144</v>
      </c>
      <c r="O1693" s="10">
        <f t="shared" si="433"/>
        <v>0.36249999999999999</v>
      </c>
      <c r="P1693" s="8">
        <f t="shared" si="434"/>
        <v>13</v>
      </c>
      <c r="Q1693" s="8">
        <f t="shared" si="435"/>
        <v>14.5</v>
      </c>
      <c r="R1693" s="8">
        <v>51.98</v>
      </c>
      <c r="S1693" s="8">
        <v>70.17</v>
      </c>
      <c r="T1693" s="11">
        <f t="shared" si="436"/>
        <v>2.0048571428571429</v>
      </c>
      <c r="U1693" s="7" t="s">
        <v>4960</v>
      </c>
      <c r="V1693" s="7"/>
    </row>
    <row r="1694" spans="1:22" x14ac:dyDescent="0.25">
      <c r="A1694" s="7" t="s">
        <v>4961</v>
      </c>
      <c r="B1694" s="7" t="s">
        <v>4962</v>
      </c>
      <c r="C1694" s="7" t="s">
        <v>54</v>
      </c>
      <c r="D1694" s="7"/>
      <c r="E1694" s="7" t="s">
        <v>29</v>
      </c>
      <c r="F1694" s="8">
        <v>100</v>
      </c>
      <c r="G1694" s="8">
        <v>115</v>
      </c>
      <c r="H1694" s="9">
        <f>IF(OR(F1694="",F1694=0),"",MAX(F1694,IF(ISNUMBER('Нормы и нормо-часы'!K1695),ROUNDUP('Нормы и нормо-часы'!K1695/(1-$F$3),0),0)))</f>
        <v>104</v>
      </c>
      <c r="I1694" s="9">
        <f>IF(OR(G1694="",G1694=0),"",MAX(G1694,IF(ISNUMBER('Нормы и нормо-часы'!L1695),ROUNDUP('Нормы и нормо-часы'!L1695/(1-$F$3),0),0)))</f>
        <v>126</v>
      </c>
      <c r="J1694" s="10">
        <f t="shared" si="430"/>
        <v>4.0000000000000036E-2</v>
      </c>
      <c r="K1694" s="10">
        <f t="shared" si="431"/>
        <v>9.565217391304337E-2</v>
      </c>
      <c r="L1694" s="8">
        <v>60</v>
      </c>
      <c r="M1694" s="8">
        <v>69</v>
      </c>
      <c r="N1694" s="10">
        <f t="shared" si="432"/>
        <v>0.42307692307692307</v>
      </c>
      <c r="O1694" s="10">
        <f t="shared" si="433"/>
        <v>0.45238095238095238</v>
      </c>
      <c r="P1694" s="8">
        <f t="shared" si="434"/>
        <v>44</v>
      </c>
      <c r="Q1694" s="8">
        <f t="shared" si="435"/>
        <v>57</v>
      </c>
      <c r="R1694" s="8">
        <v>235.52</v>
      </c>
      <c r="S1694" s="8">
        <v>317.95</v>
      </c>
      <c r="T1694" s="11">
        <f t="shared" si="436"/>
        <v>3.1795</v>
      </c>
      <c r="U1694" s="7" t="s">
        <v>4960</v>
      </c>
      <c r="V1694" s="7" t="s">
        <v>4963</v>
      </c>
    </row>
    <row r="1695" spans="1:22" x14ac:dyDescent="0.25">
      <c r="A1695" s="7" t="s">
        <v>4964</v>
      </c>
      <c r="B1695" s="7" t="s">
        <v>4965</v>
      </c>
      <c r="C1695" s="7" t="s">
        <v>54</v>
      </c>
      <c r="D1695" s="7"/>
      <c r="E1695" s="7" t="s">
        <v>29</v>
      </c>
      <c r="F1695" s="8">
        <v>300</v>
      </c>
      <c r="G1695" s="8">
        <v>345</v>
      </c>
      <c r="H1695" s="9">
        <f>IF(OR(F1695="",F1695=0),"",MAX(F1695,IF(ISNUMBER('Нормы и нормо-часы'!K1696),ROUNDUP('Нормы и нормо-часы'!K1696/(1-$F$3),0),0)))</f>
        <v>391</v>
      </c>
      <c r="I1695" s="9">
        <f>IF(OR(G1695="",G1695=0),"",MAX(G1695,IF(ISNUMBER('Нормы и нормо-часы'!L1696),ROUNDUP('Нормы и нормо-часы'!L1696/(1-$F$3),0),0)))</f>
        <v>468</v>
      </c>
      <c r="J1695" s="10">
        <f t="shared" si="430"/>
        <v>0.30333333333333323</v>
      </c>
      <c r="K1695" s="10">
        <f t="shared" si="431"/>
        <v>0.35652173913043472</v>
      </c>
      <c r="L1695" s="8">
        <v>190</v>
      </c>
      <c r="M1695" s="8">
        <v>218</v>
      </c>
      <c r="N1695" s="10">
        <f t="shared" si="432"/>
        <v>0.51406649616368283</v>
      </c>
      <c r="O1695" s="10">
        <f t="shared" si="433"/>
        <v>0.53418803418803418</v>
      </c>
      <c r="P1695" s="8">
        <f t="shared" si="434"/>
        <v>201</v>
      </c>
      <c r="Q1695" s="8">
        <f t="shared" si="435"/>
        <v>250</v>
      </c>
      <c r="R1695" s="8">
        <v>927.36</v>
      </c>
      <c r="S1695" s="8">
        <v>1251.94</v>
      </c>
      <c r="T1695" s="11">
        <f t="shared" si="436"/>
        <v>4.1731333333333334</v>
      </c>
      <c r="U1695" s="7" t="s">
        <v>4960</v>
      </c>
      <c r="V1695" s="7" t="s">
        <v>4966</v>
      </c>
    </row>
    <row r="1696" spans="1:22" x14ac:dyDescent="0.25">
      <c r="A1696" s="7" t="s">
        <v>4967</v>
      </c>
      <c r="B1696" s="7" t="s">
        <v>4968</v>
      </c>
      <c r="C1696" s="7" t="s">
        <v>54</v>
      </c>
      <c r="D1696" s="7"/>
      <c r="E1696" s="7" t="s">
        <v>29</v>
      </c>
      <c r="F1696" s="8">
        <v>150</v>
      </c>
      <c r="G1696" s="8">
        <v>172</v>
      </c>
      <c r="H1696" s="9">
        <f>IF(OR(F1696="",F1696=0),"",MAX(F1696,IF(ISNUMBER('Нормы и нормо-часы'!K1697),ROUNDUP('Нормы и нормо-часы'!K1697/(1-$F$3),0),0)))</f>
        <v>150</v>
      </c>
      <c r="I1696" s="9">
        <f>IF(OR(G1696="",G1696=0),"",MAX(G1696,IF(ISNUMBER('Нормы и нормо-часы'!L1697),ROUNDUP('Нормы и нормо-часы'!L1697/(1-$F$3),0),0)))</f>
        <v>172</v>
      </c>
      <c r="J1696" s="10">
        <f t="shared" si="430"/>
        <v>0</v>
      </c>
      <c r="K1696" s="10">
        <f t="shared" si="431"/>
        <v>0</v>
      </c>
      <c r="L1696" s="8">
        <v>95</v>
      </c>
      <c r="M1696" s="8">
        <v>109</v>
      </c>
      <c r="N1696" s="10">
        <f t="shared" si="432"/>
        <v>0.36666666666666664</v>
      </c>
      <c r="O1696" s="10">
        <f t="shared" si="433"/>
        <v>0.36627906976744184</v>
      </c>
      <c r="P1696" s="8">
        <f t="shared" si="434"/>
        <v>55</v>
      </c>
      <c r="Q1696" s="8">
        <f t="shared" si="435"/>
        <v>63</v>
      </c>
      <c r="R1696" s="8">
        <v>747.96</v>
      </c>
      <c r="S1696" s="8">
        <v>1009.75</v>
      </c>
      <c r="T1696" s="11">
        <f t="shared" si="436"/>
        <v>6.7316666666666665</v>
      </c>
      <c r="U1696" s="7" t="s">
        <v>4960</v>
      </c>
      <c r="V1696" s="7" t="s">
        <v>4969</v>
      </c>
    </row>
    <row r="1697" spans="1:22" x14ac:dyDescent="0.25">
      <c r="A1697" s="7" t="s">
        <v>4970</v>
      </c>
      <c r="B1697" s="7" t="s">
        <v>4971</v>
      </c>
      <c r="C1697" s="7" t="s">
        <v>177</v>
      </c>
      <c r="D1697" s="7"/>
      <c r="E1697" s="7" t="s">
        <v>29</v>
      </c>
      <c r="F1697" s="8">
        <v>200</v>
      </c>
      <c r="G1697" s="8">
        <v>230</v>
      </c>
      <c r="H1697" s="9">
        <f>IF(OR(F1697="",F1697=0),"",MAX(F1697,IF(ISNUMBER('Нормы и нормо-часы'!K1698),ROUNDUP('Нормы и нормо-часы'!K1698/(1-$F$3),0),0)))</f>
        <v>218</v>
      </c>
      <c r="I1697" s="9">
        <f>IF(OR(G1697="",G1697=0),"",MAX(G1697,IF(ISNUMBER('Нормы и нормо-часы'!L1698),ROUNDUP('Нормы и нормо-часы'!L1698/(1-$F$3),0),0)))</f>
        <v>260</v>
      </c>
      <c r="J1697" s="10">
        <f t="shared" si="430"/>
        <v>9.000000000000008E-2</v>
      </c>
      <c r="K1697" s="10">
        <f t="shared" si="431"/>
        <v>0.13043478260869557</v>
      </c>
      <c r="L1697" s="8">
        <v>120</v>
      </c>
      <c r="M1697" s="8">
        <v>138</v>
      </c>
      <c r="N1697" s="10">
        <f t="shared" si="432"/>
        <v>0.44954128440366975</v>
      </c>
      <c r="O1697" s="10">
        <f t="shared" si="433"/>
        <v>0.46923076923076923</v>
      </c>
      <c r="P1697" s="8">
        <f t="shared" si="434"/>
        <v>98</v>
      </c>
      <c r="Q1697" s="8">
        <f t="shared" si="435"/>
        <v>122</v>
      </c>
      <c r="R1697" s="8">
        <v>830.76</v>
      </c>
      <c r="S1697" s="8">
        <v>1121.53</v>
      </c>
      <c r="T1697" s="11">
        <f t="shared" si="436"/>
        <v>5.6076499999999996</v>
      </c>
      <c r="U1697" s="7" t="s">
        <v>4972</v>
      </c>
      <c r="V1697" s="7" t="s">
        <v>4973</v>
      </c>
    </row>
    <row r="1698" spans="1:22" x14ac:dyDescent="0.25">
      <c r="A1698" s="7" t="s">
        <v>4974</v>
      </c>
      <c r="B1698" s="7" t="s">
        <v>4975</v>
      </c>
      <c r="C1698" s="7" t="s">
        <v>177</v>
      </c>
      <c r="D1698" s="7"/>
      <c r="E1698" s="7" t="s">
        <v>29</v>
      </c>
      <c r="F1698" s="8">
        <v>900</v>
      </c>
      <c r="G1698" s="8">
        <v>1035</v>
      </c>
      <c r="H1698" s="9">
        <f>IF(OR(F1698="",F1698=0),"",MAX(F1698,IF(ISNUMBER('Нормы и нормо-часы'!K1699),ROUNDUP('Нормы и нормо-часы'!K1699/(1-$F$3),0),0)))</f>
        <v>1300</v>
      </c>
      <c r="I1698" s="9">
        <f>IF(OR(G1698="",G1698=0),"",MAX(G1698,IF(ISNUMBER('Нормы и нормо-часы'!L1699),ROUNDUP('Нормы и нормо-часы'!L1699/(1-$F$3),0),0)))</f>
        <v>1560</v>
      </c>
      <c r="J1698" s="10">
        <f t="shared" si="430"/>
        <v>0.44444444444444442</v>
      </c>
      <c r="K1698" s="10">
        <f t="shared" si="431"/>
        <v>0.50724637681159424</v>
      </c>
      <c r="L1698" s="8">
        <v>550</v>
      </c>
      <c r="M1698" s="8">
        <v>632</v>
      </c>
      <c r="N1698" s="10">
        <f t="shared" si="432"/>
        <v>0.57692307692307687</v>
      </c>
      <c r="O1698" s="10">
        <f t="shared" si="433"/>
        <v>0.59487179487179487</v>
      </c>
      <c r="P1698" s="8">
        <f t="shared" si="434"/>
        <v>750</v>
      </c>
      <c r="Q1698" s="8">
        <f t="shared" si="435"/>
        <v>928</v>
      </c>
      <c r="R1698" s="8">
        <v>448.04</v>
      </c>
      <c r="S1698" s="8">
        <v>604.85</v>
      </c>
      <c r="T1698" s="11">
        <f t="shared" si="436"/>
        <v>0.67205555555555563</v>
      </c>
      <c r="U1698" s="7" t="s">
        <v>4972</v>
      </c>
      <c r="V1698" s="7"/>
    </row>
    <row r="1699" spans="1:22" x14ac:dyDescent="0.25">
      <c r="A1699" s="7" t="s">
        <v>4976</v>
      </c>
      <c r="B1699" s="7" t="s">
        <v>4977</v>
      </c>
      <c r="C1699" s="7" t="s">
        <v>177</v>
      </c>
      <c r="D1699" s="7"/>
      <c r="E1699" s="7" t="s">
        <v>29</v>
      </c>
      <c r="F1699" s="8">
        <v>1300</v>
      </c>
      <c r="G1699" s="8">
        <v>1495</v>
      </c>
      <c r="H1699" s="9">
        <f>IF(OR(F1699="",F1699=0),"",MAX(F1699,IF(ISNUMBER('Нормы и нормо-часы'!K1700),ROUNDUP('Нормы и нормо-часы'!K1700/(1-$F$3),0),0)))</f>
        <v>1907</v>
      </c>
      <c r="I1699" s="9">
        <f>IF(OR(G1699="",G1699=0),"",MAX(G1699,IF(ISNUMBER('Нормы и нормо-часы'!L1700),ROUNDUP('Нормы и нормо-часы'!L1700/(1-$F$3),0),0)))</f>
        <v>2288</v>
      </c>
      <c r="J1699" s="10">
        <f t="shared" si="430"/>
        <v>0.466923076923077</v>
      </c>
      <c r="K1699" s="10">
        <f t="shared" si="431"/>
        <v>0.5304347826086957</v>
      </c>
      <c r="L1699" s="8">
        <v>800</v>
      </c>
      <c r="M1699" s="8">
        <v>920</v>
      </c>
      <c r="N1699" s="10">
        <f t="shared" si="432"/>
        <v>0.58049292081803883</v>
      </c>
      <c r="O1699" s="10">
        <f t="shared" si="433"/>
        <v>0.59790209790209792</v>
      </c>
      <c r="P1699" s="8">
        <f t="shared" si="434"/>
        <v>1107</v>
      </c>
      <c r="Q1699" s="8">
        <f t="shared" si="435"/>
        <v>1368</v>
      </c>
      <c r="R1699" s="8">
        <v>1602.64</v>
      </c>
      <c r="S1699" s="8">
        <v>2163.56</v>
      </c>
      <c r="T1699" s="11">
        <f t="shared" si="436"/>
        <v>1.664276923076923</v>
      </c>
      <c r="U1699" s="7" t="s">
        <v>4972</v>
      </c>
      <c r="V1699" s="7" t="s">
        <v>4978</v>
      </c>
    </row>
    <row r="1700" spans="1:22" x14ac:dyDescent="0.25">
      <c r="A1700" s="7" t="s">
        <v>4979</v>
      </c>
      <c r="B1700" s="7" t="s">
        <v>4980</v>
      </c>
      <c r="C1700" s="7" t="s">
        <v>177</v>
      </c>
      <c r="D1700" s="7"/>
      <c r="E1700" s="7" t="s">
        <v>29</v>
      </c>
      <c r="F1700" s="8">
        <v>250</v>
      </c>
      <c r="G1700" s="8">
        <v>288</v>
      </c>
      <c r="H1700" s="9">
        <f>IF(OR(F1700="",F1700=0),"",MAX(F1700,IF(ISNUMBER('Нормы и нормо-часы'!K1701),ROUNDUP('Нормы и нормо-часы'!K1701/(1-$F$3),0),0)))</f>
        <v>260</v>
      </c>
      <c r="I1700" s="9">
        <f>IF(OR(G1700="",G1700=0),"",MAX(G1700,IF(ISNUMBER('Нормы и нормо-часы'!L1701),ROUNDUP('Нормы и нормо-часы'!L1701/(1-$F$3),0),0)))</f>
        <v>312</v>
      </c>
      <c r="J1700" s="10">
        <f t="shared" si="430"/>
        <v>4.0000000000000036E-2</v>
      </c>
      <c r="K1700" s="10">
        <f t="shared" si="431"/>
        <v>8.3333333333333259E-2</v>
      </c>
      <c r="L1700" s="8">
        <v>150</v>
      </c>
      <c r="M1700" s="8">
        <v>172</v>
      </c>
      <c r="N1700" s="10">
        <f t="shared" si="432"/>
        <v>0.42307692307692307</v>
      </c>
      <c r="O1700" s="10">
        <f t="shared" si="433"/>
        <v>0.44871794871794873</v>
      </c>
      <c r="P1700" s="8">
        <f t="shared" si="434"/>
        <v>110</v>
      </c>
      <c r="Q1700" s="8">
        <f t="shared" si="435"/>
        <v>140</v>
      </c>
      <c r="R1700" s="8">
        <v>331.2</v>
      </c>
      <c r="S1700" s="8">
        <v>447.12</v>
      </c>
      <c r="T1700" s="11">
        <f t="shared" si="436"/>
        <v>1.7884800000000001</v>
      </c>
      <c r="U1700" s="7" t="s">
        <v>4972</v>
      </c>
      <c r="V1700" s="7"/>
    </row>
    <row r="1701" spans="1:22" x14ac:dyDescent="0.25">
      <c r="A1701" s="7" t="s">
        <v>4981</v>
      </c>
      <c r="B1701" s="7" t="s">
        <v>4982</v>
      </c>
      <c r="C1701" s="7" t="s">
        <v>54</v>
      </c>
      <c r="D1701" s="7"/>
      <c r="E1701" s="7" t="s">
        <v>29</v>
      </c>
      <c r="F1701" s="8">
        <v>300</v>
      </c>
      <c r="G1701" s="8">
        <v>345</v>
      </c>
      <c r="H1701" s="9">
        <f>IF(OR(F1701="",F1701=0),"",MAX(F1701,IF(ISNUMBER('Нормы и нормо-часы'!K1702),ROUNDUP('Нормы и нормо-часы'!K1702/(1-$F$3),0),0)))</f>
        <v>304</v>
      </c>
      <c r="I1701" s="9">
        <f>IF(OR(G1701="",G1701=0),"",MAX(G1701,IF(ISNUMBER('Нормы и нормо-часы'!L1702),ROUNDUP('Нормы и нормо-часы'!L1702/(1-$F$3),0),0)))</f>
        <v>364</v>
      </c>
      <c r="J1701" s="10">
        <f t="shared" si="430"/>
        <v>1.3333333333333419E-2</v>
      </c>
      <c r="K1701" s="10">
        <f t="shared" si="431"/>
        <v>5.507246376811592E-2</v>
      </c>
      <c r="L1701" s="8">
        <v>190</v>
      </c>
      <c r="M1701" s="8">
        <v>218</v>
      </c>
      <c r="N1701" s="10">
        <f t="shared" si="432"/>
        <v>0.375</v>
      </c>
      <c r="O1701" s="10">
        <f t="shared" si="433"/>
        <v>0.40109890109890112</v>
      </c>
      <c r="P1701" s="8">
        <f t="shared" si="434"/>
        <v>114</v>
      </c>
      <c r="Q1701" s="8">
        <f t="shared" si="435"/>
        <v>146</v>
      </c>
      <c r="R1701" s="8">
        <v>503.02</v>
      </c>
      <c r="S1701" s="8">
        <v>679.08</v>
      </c>
      <c r="T1701" s="11">
        <f t="shared" si="436"/>
        <v>2.2636000000000003</v>
      </c>
      <c r="U1701" s="7" t="s">
        <v>4923</v>
      </c>
      <c r="V1701" s="7"/>
    </row>
    <row r="1702" spans="1:22" x14ac:dyDescent="0.25">
      <c r="A1702" s="7" t="s">
        <v>4983</v>
      </c>
      <c r="B1702" s="7" t="s">
        <v>4984</v>
      </c>
      <c r="C1702" s="7" t="s">
        <v>54</v>
      </c>
      <c r="D1702" s="7"/>
      <c r="E1702" s="7" t="s">
        <v>279</v>
      </c>
      <c r="F1702" s="8">
        <v>350</v>
      </c>
      <c r="G1702" s="8">
        <v>402</v>
      </c>
      <c r="H1702" s="9">
        <f>IF(OR(F1702="",F1702=0),"",MAX(F1702,IF(ISNUMBER('Нормы и нормо-часы'!K1703),ROUNDUP('Нормы и нормо-часы'!K1703/(1-$F$3),0),0)))</f>
        <v>351</v>
      </c>
      <c r="I1702" s="9">
        <f>IF(OR(G1702="",G1702=0),"",MAX(G1702,IF(ISNUMBER('Нормы и нормо-часы'!L1703),ROUNDUP('Нормы и нормо-часы'!L1703/(1-$F$3),0),0)))</f>
        <v>420</v>
      </c>
      <c r="J1702" s="10">
        <f t="shared" ref="J1702:J1733" si="437">IF(OR(F1702="",F1702=0),"",H1702/F1702-1)</f>
        <v>2.8571428571428914E-3</v>
      </c>
      <c r="K1702" s="10">
        <f t="shared" ref="K1702:K1733" si="438">IF(OR(G1702="",G1702=0),"",I1702/G1702-1)</f>
        <v>4.4776119402984982E-2</v>
      </c>
      <c r="L1702" s="8">
        <v>210</v>
      </c>
      <c r="M1702" s="8">
        <v>241</v>
      </c>
      <c r="N1702" s="10">
        <f t="shared" ref="N1702:N1733" si="439">IF(OR(H1702="",H1702=0),"",(H1702-L1702)/H1702)</f>
        <v>0.40170940170940173</v>
      </c>
      <c r="O1702" s="10">
        <f t="shared" ref="O1702:O1733" si="440">IF(OR(I1702="",I1702=0),"",(I1702-M1702)/I1702)</f>
        <v>0.42619047619047618</v>
      </c>
      <c r="P1702" s="8">
        <f t="shared" ref="P1702:P1733" si="441">IF(H1702="","",H1702-L1702)</f>
        <v>141</v>
      </c>
      <c r="Q1702" s="8">
        <f t="shared" ref="Q1702:Q1733" si="442">IF(I1702="","",I1702-M1702)</f>
        <v>179</v>
      </c>
      <c r="R1702" s="8">
        <v>451.72</v>
      </c>
      <c r="S1702" s="8">
        <v>609.82000000000005</v>
      </c>
      <c r="T1702" s="11">
        <f t="shared" ref="T1702:T1733" si="443">IF(OR(S1702="",F1702="",F1702=0),"",S1702/F1702)</f>
        <v>1.7423428571428572</v>
      </c>
      <c r="U1702" s="7" t="s">
        <v>100</v>
      </c>
      <c r="V1702" s="7"/>
    </row>
    <row r="1703" spans="1:22" x14ac:dyDescent="0.25">
      <c r="A1703" s="7" t="s">
        <v>4985</v>
      </c>
      <c r="B1703" s="7" t="s">
        <v>4986</v>
      </c>
      <c r="C1703" s="7" t="s">
        <v>177</v>
      </c>
      <c r="D1703" s="7"/>
      <c r="E1703" s="7" t="s">
        <v>29</v>
      </c>
      <c r="F1703" s="8">
        <v>800</v>
      </c>
      <c r="G1703" s="8">
        <v>920</v>
      </c>
      <c r="H1703" s="9">
        <f>IF(OR(F1703="",F1703=0),"",MAX(F1703,IF(ISNUMBER('Нормы и нормо-часы'!K1704),ROUNDUP('Нормы и нормо-часы'!K1704/(1-$F$3),0),0)))</f>
        <v>800</v>
      </c>
      <c r="I1703" s="9">
        <f>IF(OR(G1703="",G1703=0),"",MAX(G1703,IF(ISNUMBER('Нормы и нормо-часы'!L1704),ROUNDUP('Нормы и нормо-часы'!L1704/(1-$F$3),0),0)))</f>
        <v>920</v>
      </c>
      <c r="J1703" s="10">
        <f t="shared" si="437"/>
        <v>0</v>
      </c>
      <c r="K1703" s="10">
        <f t="shared" si="438"/>
        <v>0</v>
      </c>
      <c r="L1703" s="8">
        <v>500</v>
      </c>
      <c r="M1703" s="8">
        <v>575</v>
      </c>
      <c r="N1703" s="10">
        <f t="shared" si="439"/>
        <v>0.375</v>
      </c>
      <c r="O1703" s="10">
        <f t="shared" si="440"/>
        <v>0.375</v>
      </c>
      <c r="P1703" s="8">
        <f t="shared" si="441"/>
        <v>300</v>
      </c>
      <c r="Q1703" s="8">
        <f t="shared" si="442"/>
        <v>345</v>
      </c>
      <c r="R1703" s="8">
        <v>957.72</v>
      </c>
      <c r="S1703" s="8">
        <v>1292.92</v>
      </c>
      <c r="T1703" s="11">
        <f t="shared" si="443"/>
        <v>1.6161500000000002</v>
      </c>
      <c r="U1703" s="7" t="s">
        <v>4987</v>
      </c>
      <c r="V1703" s="7"/>
    </row>
    <row r="1704" spans="1:22" x14ac:dyDescent="0.25">
      <c r="A1704" s="7" t="s">
        <v>4988</v>
      </c>
      <c r="B1704" s="7" t="s">
        <v>4989</v>
      </c>
      <c r="C1704" s="7" t="s">
        <v>177</v>
      </c>
      <c r="D1704" s="7"/>
      <c r="E1704" s="7" t="s">
        <v>29</v>
      </c>
      <c r="F1704" s="8">
        <v>650</v>
      </c>
      <c r="G1704" s="8">
        <v>747</v>
      </c>
      <c r="H1704" s="9">
        <f>IF(OR(F1704="",F1704=0),"",MAX(F1704,IF(ISNUMBER('Нормы и нормо-часы'!K1705),ROUNDUP('Нормы и нормо-часы'!K1705/(1-$F$3),0),0)))</f>
        <v>650</v>
      </c>
      <c r="I1704" s="9">
        <f>IF(OR(G1704="",G1704=0),"",MAX(G1704,IF(ISNUMBER('Нормы и нормо-часы'!L1705),ROUNDUP('Нормы и нормо-часы'!L1705/(1-$F$3),0),0)))</f>
        <v>747</v>
      </c>
      <c r="J1704" s="10">
        <f t="shared" si="437"/>
        <v>0</v>
      </c>
      <c r="K1704" s="10">
        <f t="shared" si="438"/>
        <v>0</v>
      </c>
      <c r="L1704" s="8">
        <v>400</v>
      </c>
      <c r="M1704" s="8">
        <v>460</v>
      </c>
      <c r="N1704" s="10">
        <f t="shared" si="439"/>
        <v>0.38461538461538464</v>
      </c>
      <c r="O1704" s="10">
        <f t="shared" si="440"/>
        <v>0.38420348058902276</v>
      </c>
      <c r="P1704" s="8">
        <f t="shared" si="441"/>
        <v>250</v>
      </c>
      <c r="Q1704" s="8">
        <f t="shared" si="442"/>
        <v>287</v>
      </c>
      <c r="R1704" s="8">
        <v>1646.8</v>
      </c>
      <c r="S1704" s="8">
        <v>2223.1799999999998</v>
      </c>
      <c r="T1704" s="11">
        <f t="shared" si="443"/>
        <v>3.4202769230769228</v>
      </c>
      <c r="U1704" s="7" t="s">
        <v>4987</v>
      </c>
      <c r="V1704" s="7" t="s">
        <v>4990</v>
      </c>
    </row>
    <row r="1705" spans="1:22" x14ac:dyDescent="0.25">
      <c r="A1705" s="7" t="s">
        <v>4991</v>
      </c>
      <c r="B1705" s="7" t="s">
        <v>4992</v>
      </c>
      <c r="C1705" s="7" t="s">
        <v>177</v>
      </c>
      <c r="D1705" s="7"/>
      <c r="E1705" s="7" t="s">
        <v>29</v>
      </c>
      <c r="F1705" s="8">
        <v>15</v>
      </c>
      <c r="G1705" s="8">
        <v>17</v>
      </c>
      <c r="H1705" s="9">
        <f>IF(OR(F1705="",F1705=0),"",MAX(F1705,IF(ISNUMBER('Нормы и нормо-часы'!K1706),ROUNDUP('Нормы и нормо-часы'!K1706/(1-$F$3),0),0)))</f>
        <v>15</v>
      </c>
      <c r="I1705" s="9">
        <f>IF(OR(G1705="",G1705=0),"",MAX(G1705,IF(ISNUMBER('Нормы и нормо-часы'!L1706),ROUNDUP('Нормы и нормо-часы'!L1706/(1-$F$3),0),0)))</f>
        <v>17</v>
      </c>
      <c r="J1705" s="10">
        <f t="shared" si="437"/>
        <v>0</v>
      </c>
      <c r="K1705" s="10">
        <f t="shared" si="438"/>
        <v>0</v>
      </c>
      <c r="L1705" s="8">
        <v>9</v>
      </c>
      <c r="M1705" s="8">
        <v>10.5</v>
      </c>
      <c r="N1705" s="10">
        <f t="shared" si="439"/>
        <v>0.4</v>
      </c>
      <c r="O1705" s="10">
        <f t="shared" si="440"/>
        <v>0.38235294117647056</v>
      </c>
      <c r="P1705" s="8">
        <f t="shared" si="441"/>
        <v>6</v>
      </c>
      <c r="Q1705" s="8">
        <f t="shared" si="442"/>
        <v>6.5</v>
      </c>
      <c r="R1705" s="8">
        <v>11.04</v>
      </c>
      <c r="S1705" s="8">
        <v>14.9</v>
      </c>
      <c r="T1705" s="11">
        <f t="shared" si="443"/>
        <v>0.9933333333333334</v>
      </c>
      <c r="U1705" s="7" t="s">
        <v>100</v>
      </c>
      <c r="V1705" s="7"/>
    </row>
    <row r="1706" spans="1:22" x14ac:dyDescent="0.25">
      <c r="A1706" s="7" t="s">
        <v>4993</v>
      </c>
      <c r="B1706" s="7" t="s">
        <v>4994</v>
      </c>
      <c r="C1706" s="7" t="s">
        <v>177</v>
      </c>
      <c r="D1706" s="7"/>
      <c r="E1706" s="7" t="s">
        <v>29</v>
      </c>
      <c r="F1706" s="8">
        <v>35</v>
      </c>
      <c r="G1706" s="8">
        <v>40</v>
      </c>
      <c r="H1706" s="9">
        <f>IF(OR(F1706="",F1706=0),"",MAX(F1706,IF(ISNUMBER('Нормы и нормо-часы'!K1707),ROUNDUP('Нормы и нормо-часы'!K1707/(1-$F$3),0),0)))</f>
        <v>35</v>
      </c>
      <c r="I1706" s="9">
        <f>IF(OR(G1706="",G1706=0),"",MAX(G1706,IF(ISNUMBER('Нормы и нормо-часы'!L1707),ROUNDUP('Нормы и нормо-часы'!L1707/(1-$F$3),0),0)))</f>
        <v>40</v>
      </c>
      <c r="J1706" s="10">
        <f t="shared" si="437"/>
        <v>0</v>
      </c>
      <c r="K1706" s="10">
        <f t="shared" si="438"/>
        <v>0</v>
      </c>
      <c r="L1706" s="8">
        <v>22</v>
      </c>
      <c r="M1706" s="8">
        <v>25.5</v>
      </c>
      <c r="N1706" s="10">
        <f t="shared" si="439"/>
        <v>0.37142857142857144</v>
      </c>
      <c r="O1706" s="10">
        <f t="shared" si="440"/>
        <v>0.36249999999999999</v>
      </c>
      <c r="P1706" s="8">
        <f t="shared" si="441"/>
        <v>13</v>
      </c>
      <c r="Q1706" s="8">
        <f t="shared" si="442"/>
        <v>14.5</v>
      </c>
      <c r="R1706" s="8">
        <v>29.44</v>
      </c>
      <c r="S1706" s="8">
        <v>39.74</v>
      </c>
      <c r="T1706" s="11">
        <f t="shared" si="443"/>
        <v>1.1354285714285715</v>
      </c>
      <c r="U1706" s="7" t="s">
        <v>100</v>
      </c>
      <c r="V1706" s="7"/>
    </row>
    <row r="1707" spans="1:22" x14ac:dyDescent="0.25">
      <c r="A1707" s="7" t="s">
        <v>4995</v>
      </c>
      <c r="B1707" s="7" t="s">
        <v>4996</v>
      </c>
      <c r="C1707" s="7" t="s">
        <v>54</v>
      </c>
      <c r="D1707" s="7"/>
      <c r="E1707" s="7" t="s">
        <v>29</v>
      </c>
      <c r="F1707" s="8">
        <v>70</v>
      </c>
      <c r="G1707" s="8">
        <v>80.5</v>
      </c>
      <c r="H1707" s="9">
        <f>IF(OR(F1707="",F1707=0),"",MAX(F1707,IF(ISNUMBER('Нормы и нормо-часы'!K1708),ROUNDUP('Нормы и нормо-часы'!K1708/(1-$F$3),0),0)))</f>
        <v>70</v>
      </c>
      <c r="I1707" s="9">
        <f>IF(OR(G1707="",G1707=0),"",MAX(G1707,IF(ISNUMBER('Нормы и нормо-часы'!L1708),ROUNDUP('Нормы и нормо-часы'!L1708/(1-$F$3),0),0)))</f>
        <v>80.5</v>
      </c>
      <c r="J1707" s="10">
        <f t="shared" si="437"/>
        <v>0</v>
      </c>
      <c r="K1707" s="10">
        <f t="shared" si="438"/>
        <v>0</v>
      </c>
      <c r="L1707" s="8">
        <v>40</v>
      </c>
      <c r="M1707" s="8">
        <v>46</v>
      </c>
      <c r="N1707" s="10">
        <f t="shared" si="439"/>
        <v>0.42857142857142855</v>
      </c>
      <c r="O1707" s="10">
        <f t="shared" si="440"/>
        <v>0.42857142857142855</v>
      </c>
      <c r="P1707" s="8">
        <f t="shared" si="441"/>
        <v>30</v>
      </c>
      <c r="Q1707" s="8">
        <f t="shared" si="442"/>
        <v>34.5</v>
      </c>
      <c r="R1707" s="8">
        <v>172.96</v>
      </c>
      <c r="S1707" s="8">
        <v>233.5</v>
      </c>
      <c r="T1707" s="11">
        <f t="shared" si="443"/>
        <v>3.3357142857142859</v>
      </c>
      <c r="U1707" s="7" t="s">
        <v>4997</v>
      </c>
      <c r="V1707" s="7" t="s">
        <v>4998</v>
      </c>
    </row>
    <row r="1708" spans="1:22" x14ac:dyDescent="0.25">
      <c r="A1708" s="7" t="s">
        <v>4999</v>
      </c>
      <c r="B1708" s="7" t="s">
        <v>5000</v>
      </c>
      <c r="C1708" s="7" t="s">
        <v>54</v>
      </c>
      <c r="D1708" s="7"/>
      <c r="E1708" s="7" t="s">
        <v>29</v>
      </c>
      <c r="F1708" s="8">
        <v>15</v>
      </c>
      <c r="G1708" s="8">
        <v>17</v>
      </c>
      <c r="H1708" s="9">
        <f>IF(OR(F1708="",F1708=0),"",MAX(F1708,IF(ISNUMBER('Нормы и нормо-часы'!K1709),ROUNDUP('Нормы и нормо-часы'!K1709/(1-$F$3),0),0)))</f>
        <v>15</v>
      </c>
      <c r="I1708" s="9">
        <f>IF(OR(G1708="",G1708=0),"",MAX(G1708,IF(ISNUMBER('Нормы и нормо-часы'!L1709),ROUNDUP('Нормы и нормо-часы'!L1709/(1-$F$3),0),0)))</f>
        <v>17</v>
      </c>
      <c r="J1708" s="10">
        <f t="shared" si="437"/>
        <v>0</v>
      </c>
      <c r="K1708" s="10">
        <f t="shared" si="438"/>
        <v>0</v>
      </c>
      <c r="L1708" s="8">
        <v>9</v>
      </c>
      <c r="M1708" s="8">
        <v>10.5</v>
      </c>
      <c r="N1708" s="10">
        <f t="shared" si="439"/>
        <v>0.4</v>
      </c>
      <c r="O1708" s="10">
        <f t="shared" si="440"/>
        <v>0.38235294117647056</v>
      </c>
      <c r="P1708" s="8">
        <f t="shared" si="441"/>
        <v>6</v>
      </c>
      <c r="Q1708" s="8">
        <f t="shared" si="442"/>
        <v>6.5</v>
      </c>
      <c r="R1708" s="8">
        <v>113.16</v>
      </c>
      <c r="S1708" s="8">
        <v>152.77000000000001</v>
      </c>
      <c r="T1708" s="11">
        <f t="shared" si="443"/>
        <v>10.184666666666667</v>
      </c>
      <c r="U1708" s="7" t="s">
        <v>100</v>
      </c>
      <c r="V1708" s="7" t="s">
        <v>5001</v>
      </c>
    </row>
    <row r="1709" spans="1:22" x14ac:dyDescent="0.25">
      <c r="A1709" s="7" t="s">
        <v>5002</v>
      </c>
      <c r="B1709" s="7" t="s">
        <v>5003</v>
      </c>
      <c r="C1709" s="7" t="s">
        <v>28</v>
      </c>
      <c r="D1709" s="7"/>
      <c r="E1709" s="7" t="s">
        <v>35</v>
      </c>
      <c r="F1709" s="8">
        <v>3500</v>
      </c>
      <c r="G1709" s="8">
        <v>4025</v>
      </c>
      <c r="H1709" s="9">
        <f>IF(OR(F1709="",F1709=0),"",MAX(F1709,IF(ISNUMBER('Нормы и нормо-часы'!K1710),ROUNDUP('Нормы и нормо-часы'!K1710/(1-$F$3),0),0)))</f>
        <v>3667</v>
      </c>
      <c r="I1709" s="9">
        <f>IF(OR(G1709="",G1709=0),"",MAX(G1709,IF(ISNUMBER('Нормы и нормо-часы'!L1710),ROUNDUP('Нормы и нормо-часы'!L1710/(1-$F$3),0),0)))</f>
        <v>4400</v>
      </c>
      <c r="J1709" s="10">
        <f t="shared" si="437"/>
        <v>4.771428571428582E-2</v>
      </c>
      <c r="K1709" s="10">
        <f t="shared" si="438"/>
        <v>9.3167701863354102E-2</v>
      </c>
      <c r="L1709" s="8">
        <v>2200</v>
      </c>
      <c r="M1709" s="8">
        <v>2530</v>
      </c>
      <c r="N1709" s="10">
        <f t="shared" si="439"/>
        <v>0.4000545404963185</v>
      </c>
      <c r="O1709" s="10">
        <f t="shared" si="440"/>
        <v>0.42499999999999999</v>
      </c>
      <c r="P1709" s="8">
        <f t="shared" si="441"/>
        <v>1467</v>
      </c>
      <c r="Q1709" s="8">
        <f t="shared" si="442"/>
        <v>1870</v>
      </c>
      <c r="R1709" s="8">
        <v>1536.76</v>
      </c>
      <c r="S1709" s="8">
        <v>2074.63</v>
      </c>
      <c r="T1709" s="11">
        <f t="shared" si="443"/>
        <v>0.5927514285714286</v>
      </c>
      <c r="U1709" s="7" t="s">
        <v>100</v>
      </c>
      <c r="V1709" s="7" t="s">
        <v>5004</v>
      </c>
    </row>
    <row r="1710" spans="1:22" x14ac:dyDescent="0.25">
      <c r="A1710" s="7" t="s">
        <v>5005</v>
      </c>
      <c r="B1710" s="7" t="s">
        <v>5006</v>
      </c>
      <c r="C1710" s="7" t="s">
        <v>54</v>
      </c>
      <c r="D1710" s="7"/>
      <c r="E1710" s="7" t="s">
        <v>29</v>
      </c>
      <c r="F1710" s="8">
        <v>350</v>
      </c>
      <c r="G1710" s="8">
        <v>402</v>
      </c>
      <c r="H1710" s="9">
        <f>IF(OR(F1710="",F1710=0),"",MAX(F1710,IF(ISNUMBER('Нормы и нормо-часы'!K1711),ROUNDUP('Нормы и нормо-часы'!K1711/(1-$F$3),0),0)))</f>
        <v>350</v>
      </c>
      <c r="I1710" s="9">
        <f>IF(OR(G1710="",G1710=0),"",MAX(G1710,IF(ISNUMBER('Нормы и нормо-часы'!L1711),ROUNDUP('Нормы и нормо-часы'!L1711/(1-$F$3),0),0)))</f>
        <v>416</v>
      </c>
      <c r="J1710" s="10">
        <f t="shared" si="437"/>
        <v>0</v>
      </c>
      <c r="K1710" s="10">
        <f t="shared" si="438"/>
        <v>3.4825870646766122E-2</v>
      </c>
      <c r="L1710" s="8">
        <v>220</v>
      </c>
      <c r="M1710" s="8">
        <v>253</v>
      </c>
      <c r="N1710" s="10">
        <f t="shared" si="439"/>
        <v>0.37142857142857144</v>
      </c>
      <c r="O1710" s="10">
        <f t="shared" si="440"/>
        <v>0.39182692307692307</v>
      </c>
      <c r="P1710" s="8">
        <f t="shared" si="441"/>
        <v>130</v>
      </c>
      <c r="Q1710" s="8">
        <f t="shared" si="442"/>
        <v>163</v>
      </c>
      <c r="R1710" s="8">
        <v>1322.04</v>
      </c>
      <c r="S1710" s="8">
        <v>1784.75</v>
      </c>
      <c r="T1710" s="11">
        <f t="shared" si="443"/>
        <v>5.0992857142857142</v>
      </c>
      <c r="U1710" s="7" t="s">
        <v>5007</v>
      </c>
      <c r="V1710" s="7" t="s">
        <v>5008</v>
      </c>
    </row>
    <row r="1711" spans="1:22" x14ac:dyDescent="0.25">
      <c r="A1711" s="7" t="s">
        <v>5009</v>
      </c>
      <c r="B1711" s="7" t="s">
        <v>5010</v>
      </c>
      <c r="C1711" s="7" t="s">
        <v>54</v>
      </c>
      <c r="D1711" s="7"/>
      <c r="E1711" s="7" t="s">
        <v>29</v>
      </c>
      <c r="F1711" s="8">
        <v>250</v>
      </c>
      <c r="G1711" s="8">
        <v>288</v>
      </c>
      <c r="H1711" s="9">
        <f>IF(OR(F1711="",F1711=0),"",MAX(F1711,IF(ISNUMBER('Нормы и нормо-часы'!K1712),ROUNDUP('Нормы и нормо-часы'!K1712/(1-$F$3),0),0)))</f>
        <v>250</v>
      </c>
      <c r="I1711" s="9">
        <f>IF(OR(G1711="",G1711=0),"",MAX(G1711,IF(ISNUMBER('Нормы и нормо-часы'!L1712),ROUNDUP('Нормы и нормо-часы'!L1712/(1-$F$3),0),0)))</f>
        <v>288</v>
      </c>
      <c r="J1711" s="10">
        <f t="shared" si="437"/>
        <v>0</v>
      </c>
      <c r="K1711" s="10">
        <f t="shared" si="438"/>
        <v>0</v>
      </c>
      <c r="L1711" s="8">
        <v>160</v>
      </c>
      <c r="M1711" s="8">
        <v>184</v>
      </c>
      <c r="N1711" s="10">
        <f t="shared" si="439"/>
        <v>0.36</v>
      </c>
      <c r="O1711" s="10">
        <f t="shared" si="440"/>
        <v>0.3611111111111111</v>
      </c>
      <c r="P1711" s="8">
        <f t="shared" si="441"/>
        <v>90</v>
      </c>
      <c r="Q1711" s="8">
        <f t="shared" si="442"/>
        <v>104</v>
      </c>
      <c r="R1711" s="8">
        <v>1368.04</v>
      </c>
      <c r="S1711" s="8">
        <v>1846.85</v>
      </c>
      <c r="T1711" s="11">
        <f t="shared" si="443"/>
        <v>7.3873999999999995</v>
      </c>
      <c r="U1711" s="7" t="s">
        <v>4935</v>
      </c>
      <c r="V1711" s="7" t="s">
        <v>5011</v>
      </c>
    </row>
    <row r="1712" spans="1:22" x14ac:dyDescent="0.25">
      <c r="A1712" s="7" t="s">
        <v>5012</v>
      </c>
      <c r="B1712" s="7" t="s">
        <v>5013</v>
      </c>
      <c r="C1712" s="7" t="s">
        <v>5014</v>
      </c>
      <c r="D1712" s="7"/>
      <c r="E1712" s="7" t="s">
        <v>29</v>
      </c>
      <c r="F1712" s="8">
        <v>12000</v>
      </c>
      <c r="G1712" s="8">
        <v>13800</v>
      </c>
      <c r="H1712" s="9">
        <f>IF(OR(F1712="",F1712=0),"",MAX(F1712,IF(ISNUMBER('Нормы и нормо-часы'!K1713),ROUNDUP('Нормы и нормо-часы'!K1713/(1-$F$3),0),0)))</f>
        <v>12000</v>
      </c>
      <c r="I1712" s="9">
        <f>IF(OR(G1712="",G1712=0),"",MAX(G1712,IF(ISNUMBER('Нормы и нормо-часы'!L1713),ROUNDUP('Нормы и нормо-часы'!L1713/(1-$F$3),0),0)))</f>
        <v>13800</v>
      </c>
      <c r="J1712" s="10">
        <f t="shared" si="437"/>
        <v>0</v>
      </c>
      <c r="K1712" s="10">
        <f t="shared" si="438"/>
        <v>0</v>
      </c>
      <c r="L1712" s="8">
        <v>7500</v>
      </c>
      <c r="M1712" s="8">
        <v>8625</v>
      </c>
      <c r="N1712" s="10">
        <f t="shared" si="439"/>
        <v>0.375</v>
      </c>
      <c r="O1712" s="10">
        <f t="shared" si="440"/>
        <v>0.375</v>
      </c>
      <c r="P1712" s="8">
        <f t="shared" si="441"/>
        <v>4500</v>
      </c>
      <c r="Q1712" s="8">
        <f t="shared" si="442"/>
        <v>5175</v>
      </c>
      <c r="R1712" s="8">
        <v>13577.14</v>
      </c>
      <c r="S1712" s="8">
        <v>18329.14</v>
      </c>
      <c r="T1712" s="11">
        <f t="shared" si="443"/>
        <v>1.5274283333333334</v>
      </c>
      <c r="U1712" s="7" t="s">
        <v>5015</v>
      </c>
      <c r="V1712" s="7"/>
    </row>
    <row r="1713" spans="1:22" x14ac:dyDescent="0.25">
      <c r="A1713" s="7" t="s">
        <v>5016</v>
      </c>
      <c r="B1713" s="7" t="s">
        <v>5017</v>
      </c>
      <c r="C1713" s="7" t="s">
        <v>5014</v>
      </c>
      <c r="D1713" s="7"/>
      <c r="E1713" s="7" t="s">
        <v>29</v>
      </c>
      <c r="F1713" s="8">
        <v>60000</v>
      </c>
      <c r="G1713" s="8">
        <v>69000</v>
      </c>
      <c r="H1713" s="9">
        <f>IF(OR(F1713="",F1713=0),"",MAX(F1713,IF(ISNUMBER('Нормы и нормо-часы'!K1714),ROUNDUP('Нормы и нормо-часы'!K1714/(1-$F$3),0),0)))</f>
        <v>60000</v>
      </c>
      <c r="I1713" s="9">
        <f>IF(OR(G1713="",G1713=0),"",MAX(G1713,IF(ISNUMBER('Нормы и нормо-часы'!L1714),ROUNDUP('Нормы и нормо-часы'!L1714/(1-$F$3),0),0)))</f>
        <v>69000</v>
      </c>
      <c r="J1713" s="10">
        <f t="shared" si="437"/>
        <v>0</v>
      </c>
      <c r="K1713" s="10">
        <f t="shared" si="438"/>
        <v>0</v>
      </c>
      <c r="L1713" s="8">
        <v>38000</v>
      </c>
      <c r="M1713" s="8">
        <v>43700</v>
      </c>
      <c r="N1713" s="10">
        <f t="shared" si="439"/>
        <v>0.36666666666666664</v>
      </c>
      <c r="O1713" s="10">
        <f t="shared" si="440"/>
        <v>0.36666666666666664</v>
      </c>
      <c r="P1713" s="8">
        <f t="shared" si="441"/>
        <v>22000</v>
      </c>
      <c r="Q1713" s="8">
        <f t="shared" si="442"/>
        <v>25300</v>
      </c>
      <c r="R1713" s="8">
        <v>87682.44</v>
      </c>
      <c r="S1713" s="8">
        <v>118371.29</v>
      </c>
      <c r="T1713" s="11">
        <f t="shared" si="443"/>
        <v>1.9728548333333333</v>
      </c>
      <c r="U1713" s="7" t="s">
        <v>5018</v>
      </c>
      <c r="V1713" s="7" t="s">
        <v>5019</v>
      </c>
    </row>
    <row r="1714" spans="1:22" x14ac:dyDescent="0.25">
      <c r="A1714" s="7" t="s">
        <v>5020</v>
      </c>
      <c r="B1714" s="7" t="s">
        <v>5021</v>
      </c>
      <c r="C1714" s="7" t="s">
        <v>28</v>
      </c>
      <c r="D1714" s="7"/>
      <c r="E1714" s="7" t="s">
        <v>1166</v>
      </c>
      <c r="F1714" s="8">
        <v>180</v>
      </c>
      <c r="G1714" s="8">
        <v>207</v>
      </c>
      <c r="H1714" s="9">
        <f>IF(OR(F1714="",F1714=0),"",MAX(F1714,IF(ISNUMBER('Нормы и нормо-часы'!K1715),ROUNDUP('Нормы и нормо-часы'!K1715/(1-$F$3),0),0)))</f>
        <v>180</v>
      </c>
      <c r="I1714" s="9">
        <f>IF(OR(G1714="",G1714=0),"",MAX(G1714,IF(ISNUMBER('Нормы и нормо-часы'!L1715),ROUNDUP('Нормы и нормо-часы'!L1715/(1-$F$3),0),0)))</f>
        <v>207</v>
      </c>
      <c r="J1714" s="10">
        <f t="shared" si="437"/>
        <v>0</v>
      </c>
      <c r="K1714" s="10">
        <f t="shared" si="438"/>
        <v>0</v>
      </c>
      <c r="L1714" s="8">
        <v>120</v>
      </c>
      <c r="M1714" s="8">
        <v>138</v>
      </c>
      <c r="N1714" s="10">
        <f t="shared" si="439"/>
        <v>0.33333333333333331</v>
      </c>
      <c r="O1714" s="10">
        <f t="shared" si="440"/>
        <v>0.33333333333333331</v>
      </c>
      <c r="P1714" s="8">
        <f t="shared" si="441"/>
        <v>60</v>
      </c>
      <c r="Q1714" s="8">
        <f t="shared" si="442"/>
        <v>69</v>
      </c>
      <c r="R1714" s="8">
        <v>157.32</v>
      </c>
      <c r="S1714" s="8">
        <v>212.38</v>
      </c>
      <c r="T1714" s="11">
        <f t="shared" si="443"/>
        <v>1.1798888888888888</v>
      </c>
      <c r="U1714" s="7" t="s">
        <v>5022</v>
      </c>
      <c r="V1714" s="7"/>
    </row>
    <row r="1715" spans="1:22" x14ac:dyDescent="0.25">
      <c r="A1715" s="7" t="s">
        <v>5023</v>
      </c>
      <c r="B1715" s="7" t="s">
        <v>1337</v>
      </c>
      <c r="C1715" s="7" t="s">
        <v>28</v>
      </c>
      <c r="D1715" s="7"/>
      <c r="E1715" s="7" t="s">
        <v>1318</v>
      </c>
      <c r="F1715" s="8">
        <v>1400</v>
      </c>
      <c r="G1715" s="8">
        <v>1610</v>
      </c>
      <c r="H1715" s="9">
        <f>IF(OR(F1715="",F1715=0),"",MAX(F1715,IF(ISNUMBER('Нормы и нормо-часы'!K1716),ROUNDUP('Нормы и нормо-часы'!K1716/(1-$F$3),0),0)))</f>
        <v>1467</v>
      </c>
      <c r="I1715" s="9">
        <f>IF(OR(G1715="",G1715=0),"",MAX(G1715,IF(ISNUMBER('Нормы и нормо-часы'!L1716),ROUNDUP('Нормы и нормо-часы'!L1716/(1-$F$3),0),0)))</f>
        <v>1760</v>
      </c>
      <c r="J1715" s="10">
        <f t="shared" si="437"/>
        <v>4.785714285714282E-2</v>
      </c>
      <c r="K1715" s="10">
        <f t="shared" si="438"/>
        <v>9.3167701863354102E-2</v>
      </c>
      <c r="L1715" s="8">
        <v>900</v>
      </c>
      <c r="M1715" s="8">
        <v>1035</v>
      </c>
      <c r="N1715" s="10">
        <f t="shared" si="439"/>
        <v>0.38650306748466257</v>
      </c>
      <c r="O1715" s="10">
        <f t="shared" si="440"/>
        <v>0.41193181818181818</v>
      </c>
      <c r="P1715" s="8">
        <f t="shared" si="441"/>
        <v>567</v>
      </c>
      <c r="Q1715" s="8">
        <f t="shared" si="442"/>
        <v>725</v>
      </c>
      <c r="R1715" s="8">
        <v>1516.62</v>
      </c>
      <c r="S1715" s="8">
        <v>2047.44</v>
      </c>
      <c r="T1715" s="11">
        <f t="shared" si="443"/>
        <v>1.4624571428571429</v>
      </c>
      <c r="U1715" s="7" t="s">
        <v>100</v>
      </c>
      <c r="V1715" s="7"/>
    </row>
    <row r="1716" spans="1:22" x14ac:dyDescent="0.25">
      <c r="A1716" s="7" t="s">
        <v>5024</v>
      </c>
      <c r="B1716" s="7" t="s">
        <v>5025</v>
      </c>
      <c r="C1716" s="7" t="s">
        <v>50</v>
      </c>
      <c r="D1716" s="7"/>
      <c r="E1716" s="7" t="s">
        <v>29</v>
      </c>
      <c r="F1716" s="8">
        <v>200</v>
      </c>
      <c r="G1716" s="8">
        <v>230</v>
      </c>
      <c r="H1716" s="9">
        <f>IF(OR(F1716="",F1716=0),"",MAX(F1716,IF(ISNUMBER('Нормы и нормо-часы'!K1717),ROUNDUP('Нормы и нормо-часы'!K1717/(1-$F$3),0),0)))</f>
        <v>200</v>
      </c>
      <c r="I1716" s="9">
        <f>IF(OR(G1716="",G1716=0),"",MAX(G1716,IF(ISNUMBER('Нормы и нормо-часы'!L1717),ROUNDUP('Нормы и нормо-часы'!L1717/(1-$F$3),0),0)))</f>
        <v>230</v>
      </c>
      <c r="J1716" s="10">
        <f t="shared" si="437"/>
        <v>0</v>
      </c>
      <c r="K1716" s="10">
        <f t="shared" si="438"/>
        <v>0</v>
      </c>
      <c r="L1716" s="8">
        <v>120</v>
      </c>
      <c r="M1716" s="8">
        <v>138</v>
      </c>
      <c r="N1716" s="10">
        <f t="shared" si="439"/>
        <v>0.4</v>
      </c>
      <c r="O1716" s="10">
        <f t="shared" si="440"/>
        <v>0.4</v>
      </c>
      <c r="P1716" s="8">
        <f t="shared" si="441"/>
        <v>80</v>
      </c>
      <c r="Q1716" s="8">
        <f t="shared" si="442"/>
        <v>92</v>
      </c>
      <c r="R1716" s="8">
        <v>3520.84</v>
      </c>
      <c r="S1716" s="8">
        <v>4753.13</v>
      </c>
      <c r="T1716" s="11">
        <f t="shared" si="443"/>
        <v>23.765650000000001</v>
      </c>
      <c r="U1716" s="7" t="s">
        <v>100</v>
      </c>
      <c r="V1716" s="7" t="s">
        <v>5026</v>
      </c>
    </row>
    <row r="1717" spans="1:22" x14ac:dyDescent="0.25">
      <c r="A1717" s="7" t="s">
        <v>5027</v>
      </c>
      <c r="B1717" s="7" t="s">
        <v>5028</v>
      </c>
      <c r="C1717" s="7" t="s">
        <v>54</v>
      </c>
      <c r="D1717" s="7"/>
      <c r="E1717" s="7" t="s">
        <v>29</v>
      </c>
      <c r="F1717" s="8">
        <v>700</v>
      </c>
      <c r="G1717" s="8">
        <v>805</v>
      </c>
      <c r="H1717" s="9">
        <f>IF(OR(F1717="",F1717=0),"",MAX(F1717,IF(ISNUMBER('Нормы и нормо-часы'!K1718),ROUNDUP('Нормы и нормо-часы'!K1718/(1-$F$3),0),0)))</f>
        <v>700</v>
      </c>
      <c r="I1717" s="9">
        <f>IF(OR(G1717="",G1717=0),"",MAX(G1717,IF(ISNUMBER('Нормы и нормо-часы'!L1718),ROUNDUP('Нормы и нормо-часы'!L1718/(1-$F$3),0),0)))</f>
        <v>805</v>
      </c>
      <c r="J1717" s="10">
        <f t="shared" si="437"/>
        <v>0</v>
      </c>
      <c r="K1717" s="10">
        <f t="shared" si="438"/>
        <v>0</v>
      </c>
      <c r="L1717" s="8">
        <v>450</v>
      </c>
      <c r="M1717" s="8">
        <v>518</v>
      </c>
      <c r="N1717" s="10">
        <f t="shared" si="439"/>
        <v>0.35714285714285715</v>
      </c>
      <c r="O1717" s="10">
        <f t="shared" si="440"/>
        <v>0.35652173913043478</v>
      </c>
      <c r="P1717" s="8">
        <f t="shared" si="441"/>
        <v>250</v>
      </c>
      <c r="Q1717" s="8">
        <f t="shared" si="442"/>
        <v>287</v>
      </c>
      <c r="R1717" s="8">
        <v>1941.2</v>
      </c>
      <c r="S1717" s="8">
        <v>2620.62</v>
      </c>
      <c r="T1717" s="11">
        <f t="shared" si="443"/>
        <v>3.7437428571428568</v>
      </c>
      <c r="U1717" s="7" t="s">
        <v>5029</v>
      </c>
      <c r="V1717" s="7" t="s">
        <v>5030</v>
      </c>
    </row>
    <row r="1718" spans="1:22" x14ac:dyDescent="0.25">
      <c r="A1718" s="7" t="s">
        <v>5031</v>
      </c>
      <c r="B1718" s="7" t="s">
        <v>5032</v>
      </c>
      <c r="C1718" s="7" t="s">
        <v>54</v>
      </c>
      <c r="D1718" s="7"/>
      <c r="E1718" s="7" t="s">
        <v>29</v>
      </c>
      <c r="F1718" s="8">
        <v>500</v>
      </c>
      <c r="G1718" s="8">
        <v>575</v>
      </c>
      <c r="H1718" s="9">
        <f>IF(OR(F1718="",F1718=0),"",MAX(F1718,IF(ISNUMBER('Нормы и нормо-часы'!K1719),ROUNDUP('Нормы и нормо-часы'!K1719/(1-$F$3),0),0)))</f>
        <v>500</v>
      </c>
      <c r="I1718" s="9">
        <f>IF(OR(G1718="",G1718=0),"",MAX(G1718,IF(ISNUMBER('Нормы и нормо-часы'!L1719),ROUNDUP('Нормы и нормо-часы'!L1719/(1-$F$3),0),0)))</f>
        <v>575</v>
      </c>
      <c r="J1718" s="10">
        <f t="shared" si="437"/>
        <v>0</v>
      </c>
      <c r="K1718" s="10">
        <f t="shared" si="438"/>
        <v>0</v>
      </c>
      <c r="L1718" s="8">
        <v>320</v>
      </c>
      <c r="M1718" s="8">
        <v>368</v>
      </c>
      <c r="N1718" s="10">
        <f t="shared" si="439"/>
        <v>0.36</v>
      </c>
      <c r="O1718" s="10">
        <f t="shared" si="440"/>
        <v>0.36</v>
      </c>
      <c r="P1718" s="8">
        <f t="shared" si="441"/>
        <v>180</v>
      </c>
      <c r="Q1718" s="8">
        <f t="shared" si="442"/>
        <v>207</v>
      </c>
      <c r="R1718" s="8">
        <v>1519.84</v>
      </c>
      <c r="S1718" s="8">
        <v>2051.7800000000002</v>
      </c>
      <c r="T1718" s="11">
        <f t="shared" si="443"/>
        <v>4.1035600000000008</v>
      </c>
      <c r="U1718" s="7" t="s">
        <v>5033</v>
      </c>
      <c r="V1718" s="7" t="s">
        <v>5034</v>
      </c>
    </row>
    <row r="1719" spans="1:22" x14ac:dyDescent="0.25">
      <c r="A1719" s="7" t="s">
        <v>5035</v>
      </c>
      <c r="B1719" s="7" t="s">
        <v>5036</v>
      </c>
      <c r="C1719" s="7" t="s">
        <v>50</v>
      </c>
      <c r="D1719" s="7"/>
      <c r="E1719" s="7" t="s">
        <v>41</v>
      </c>
      <c r="F1719" s="8">
        <v>1600</v>
      </c>
      <c r="G1719" s="8">
        <v>1840</v>
      </c>
      <c r="H1719" s="9">
        <f>IF(OR(F1719="",F1719=0),"",MAX(F1719,IF(ISNUMBER('Нормы и нормо-часы'!K1720),ROUNDUP('Нормы и нормо-часы'!K1720/(1-$F$3),0),0)))</f>
        <v>1800</v>
      </c>
      <c r="I1719" s="9">
        <f>IF(OR(G1719="",G1719=0),"",MAX(G1719,IF(ISNUMBER('Нормы и нормо-часы'!L1720),ROUNDUP('Нормы и нормо-часы'!L1720/(1-$F$3),0),0)))</f>
        <v>2160</v>
      </c>
      <c r="J1719" s="10">
        <f t="shared" si="437"/>
        <v>0.125</v>
      </c>
      <c r="K1719" s="10">
        <f t="shared" si="438"/>
        <v>0.17391304347826098</v>
      </c>
      <c r="L1719" s="8">
        <v>1000</v>
      </c>
      <c r="M1719" s="8">
        <v>1150</v>
      </c>
      <c r="N1719" s="10">
        <f t="shared" si="439"/>
        <v>0.44444444444444442</v>
      </c>
      <c r="O1719" s="10">
        <f t="shared" si="440"/>
        <v>0.46759259259259262</v>
      </c>
      <c r="P1719" s="8">
        <f t="shared" si="441"/>
        <v>800</v>
      </c>
      <c r="Q1719" s="8">
        <f t="shared" si="442"/>
        <v>1010</v>
      </c>
      <c r="R1719" s="8">
        <v>3452.76</v>
      </c>
      <c r="S1719" s="8">
        <v>4661.2299999999996</v>
      </c>
      <c r="T1719" s="11">
        <f t="shared" si="443"/>
        <v>2.9132687499999999</v>
      </c>
      <c r="U1719" s="7" t="s">
        <v>100</v>
      </c>
      <c r="V1719" s="7" t="s">
        <v>5037</v>
      </c>
    </row>
    <row r="1720" spans="1:22" x14ac:dyDescent="0.25">
      <c r="A1720" s="7" t="s">
        <v>5038</v>
      </c>
      <c r="B1720" s="7" t="s">
        <v>5039</v>
      </c>
      <c r="C1720" s="7" t="s">
        <v>186</v>
      </c>
      <c r="D1720" s="7"/>
      <c r="E1720" s="7" t="s">
        <v>29</v>
      </c>
      <c r="F1720" s="8">
        <v>3500</v>
      </c>
      <c r="G1720" s="8">
        <v>4025</v>
      </c>
      <c r="H1720" s="9">
        <f>IF(OR(F1720="",F1720=0),"",MAX(F1720,IF(ISNUMBER('Нормы и нормо-часы'!K1721),ROUNDUP('Нормы и нормо-часы'!K1721/(1-$F$3),0),0)))</f>
        <v>5200</v>
      </c>
      <c r="I1720" s="9">
        <f>IF(OR(G1720="",G1720=0),"",MAX(G1720,IF(ISNUMBER('Нормы и нормо-часы'!L1721),ROUNDUP('Нормы и нормо-часы'!L1721/(1-$F$3),0),0)))</f>
        <v>6240</v>
      </c>
      <c r="J1720" s="10">
        <f t="shared" si="437"/>
        <v>0.48571428571428577</v>
      </c>
      <c r="K1720" s="10">
        <f t="shared" si="438"/>
        <v>0.55031055900621118</v>
      </c>
      <c r="L1720" s="8">
        <v>2200</v>
      </c>
      <c r="M1720" s="8">
        <v>2530</v>
      </c>
      <c r="N1720" s="10">
        <f t="shared" si="439"/>
        <v>0.57692307692307687</v>
      </c>
      <c r="O1720" s="10">
        <f t="shared" si="440"/>
        <v>0.59455128205128205</v>
      </c>
      <c r="P1720" s="8">
        <f t="shared" si="441"/>
        <v>3000</v>
      </c>
      <c r="Q1720" s="8">
        <f t="shared" si="442"/>
        <v>3710</v>
      </c>
      <c r="R1720" s="8">
        <v>1865.76</v>
      </c>
      <c r="S1720" s="8">
        <v>2518.7800000000002</v>
      </c>
      <c r="T1720" s="11">
        <f t="shared" si="443"/>
        <v>0.71965142857142861</v>
      </c>
      <c r="U1720" s="7" t="s">
        <v>100</v>
      </c>
      <c r="V1720" s="7"/>
    </row>
    <row r="1721" spans="1:22" x14ac:dyDescent="0.25">
      <c r="A1721" s="7" t="s">
        <v>5040</v>
      </c>
      <c r="B1721" s="7" t="s">
        <v>5041</v>
      </c>
      <c r="C1721" s="7" t="s">
        <v>54</v>
      </c>
      <c r="D1721" s="7"/>
      <c r="E1721" s="7" t="s">
        <v>29</v>
      </c>
      <c r="F1721" s="8">
        <v>6</v>
      </c>
      <c r="G1721" s="8">
        <v>7</v>
      </c>
      <c r="H1721" s="9">
        <f>IF(OR(F1721="",F1721=0),"",MAX(F1721,IF(ISNUMBER('Нормы и нормо-часы'!K1722),ROUNDUP('Нормы и нормо-часы'!K1722/(1-$F$3),0),0)))</f>
        <v>6</v>
      </c>
      <c r="I1721" s="9">
        <f>IF(OR(G1721="",G1721=0),"",MAX(G1721,IF(ISNUMBER('Нормы и нормо-часы'!L1722),ROUNDUP('Нормы и нормо-часы'!L1722/(1-$F$3),0),0)))</f>
        <v>7</v>
      </c>
      <c r="J1721" s="10">
        <f t="shared" si="437"/>
        <v>0</v>
      </c>
      <c r="K1721" s="10">
        <f t="shared" si="438"/>
        <v>0</v>
      </c>
      <c r="L1721" s="8">
        <v>4</v>
      </c>
      <c r="M1721" s="8">
        <v>4.5</v>
      </c>
      <c r="N1721" s="10">
        <f t="shared" si="439"/>
        <v>0.33333333333333331</v>
      </c>
      <c r="O1721" s="10">
        <f t="shared" si="440"/>
        <v>0.35714285714285715</v>
      </c>
      <c r="P1721" s="8">
        <f t="shared" si="441"/>
        <v>2</v>
      </c>
      <c r="Q1721" s="8">
        <f t="shared" si="442"/>
        <v>2.5</v>
      </c>
      <c r="R1721" s="8">
        <v>5.8</v>
      </c>
      <c r="S1721" s="8">
        <v>7.83</v>
      </c>
      <c r="T1721" s="11">
        <f t="shared" si="443"/>
        <v>1.3049999999999999</v>
      </c>
      <c r="U1721" s="7" t="s">
        <v>100</v>
      </c>
      <c r="V1721" s="7"/>
    </row>
    <row r="1722" spans="1:22" x14ac:dyDescent="0.25">
      <c r="A1722" s="7" t="s">
        <v>5042</v>
      </c>
      <c r="B1722" s="7" t="s">
        <v>5043</v>
      </c>
      <c r="C1722" s="7" t="s">
        <v>50</v>
      </c>
      <c r="D1722" s="7"/>
      <c r="E1722" s="7" t="s">
        <v>41</v>
      </c>
      <c r="F1722" s="8">
        <v>650</v>
      </c>
      <c r="G1722" s="8">
        <v>747</v>
      </c>
      <c r="H1722" s="9">
        <f>IF(OR(F1722="",F1722=0),"",MAX(F1722,IF(ISNUMBER('Нормы и нормо-часы'!K1723),ROUNDUP('Нормы и нормо-часы'!K1723/(1-$F$3),0),0)))</f>
        <v>720</v>
      </c>
      <c r="I1722" s="9">
        <f>IF(OR(G1722="",G1722=0),"",MAX(G1722,IF(ISNUMBER('Нормы и нормо-часы'!L1723),ROUNDUP('Нормы и нормо-часы'!L1723/(1-$F$3),0),0)))</f>
        <v>864</v>
      </c>
      <c r="J1722" s="10">
        <f t="shared" si="437"/>
        <v>0.10769230769230775</v>
      </c>
      <c r="K1722" s="10">
        <f t="shared" si="438"/>
        <v>0.15662650602409633</v>
      </c>
      <c r="L1722" s="8">
        <v>400</v>
      </c>
      <c r="M1722" s="8">
        <v>460</v>
      </c>
      <c r="N1722" s="10">
        <f t="shared" si="439"/>
        <v>0.44444444444444442</v>
      </c>
      <c r="O1722" s="10">
        <f t="shared" si="440"/>
        <v>0.46759259259259262</v>
      </c>
      <c r="P1722" s="8">
        <f t="shared" si="441"/>
        <v>320</v>
      </c>
      <c r="Q1722" s="8">
        <f t="shared" si="442"/>
        <v>404</v>
      </c>
      <c r="R1722" s="8">
        <v>695.52</v>
      </c>
      <c r="S1722" s="8">
        <v>938.95</v>
      </c>
      <c r="T1722" s="11">
        <f t="shared" si="443"/>
        <v>1.4445384615384615</v>
      </c>
      <c r="U1722" s="7" t="s">
        <v>100</v>
      </c>
      <c r="V1722" s="7"/>
    </row>
    <row r="1723" spans="1:22" x14ac:dyDescent="0.25">
      <c r="A1723" s="7" t="s">
        <v>5044</v>
      </c>
      <c r="B1723" s="7" t="s">
        <v>5045</v>
      </c>
      <c r="C1723" s="7" t="s">
        <v>54</v>
      </c>
      <c r="D1723" s="7"/>
      <c r="E1723" s="7" t="s">
        <v>29</v>
      </c>
      <c r="F1723" s="8">
        <v>45</v>
      </c>
      <c r="G1723" s="8">
        <v>51.5</v>
      </c>
      <c r="H1723" s="9">
        <f>IF(OR(F1723="",F1723=0),"",MAX(F1723,IF(ISNUMBER('Нормы и нормо-часы'!K1724),ROUNDUP('Нормы и нормо-часы'!K1724/(1-$F$3),0),0)))</f>
        <v>45</v>
      </c>
      <c r="I1723" s="9">
        <f>IF(OR(G1723="",G1723=0),"",MAX(G1723,IF(ISNUMBER('Нормы и нормо-часы'!L1724),ROUNDUP('Нормы и нормо-часы'!L1724/(1-$F$3),0),0)))</f>
        <v>51.5</v>
      </c>
      <c r="J1723" s="10">
        <f t="shared" si="437"/>
        <v>0</v>
      </c>
      <c r="K1723" s="10">
        <f t="shared" si="438"/>
        <v>0</v>
      </c>
      <c r="L1723" s="8">
        <v>28</v>
      </c>
      <c r="M1723" s="8">
        <v>32</v>
      </c>
      <c r="N1723" s="10">
        <f t="shared" si="439"/>
        <v>0.37777777777777777</v>
      </c>
      <c r="O1723" s="10">
        <f t="shared" si="440"/>
        <v>0.37864077669902912</v>
      </c>
      <c r="P1723" s="8">
        <f t="shared" si="441"/>
        <v>17</v>
      </c>
      <c r="Q1723" s="8">
        <f t="shared" si="442"/>
        <v>19.5</v>
      </c>
      <c r="R1723" s="8">
        <v>27.6</v>
      </c>
      <c r="S1723" s="8">
        <v>37.26</v>
      </c>
      <c r="T1723" s="11">
        <f t="shared" si="443"/>
        <v>0.82799999999999996</v>
      </c>
      <c r="U1723" s="7" t="s">
        <v>100</v>
      </c>
      <c r="V1723" s="7"/>
    </row>
    <row r="1724" spans="1:22" x14ac:dyDescent="0.25">
      <c r="A1724" s="7" t="s">
        <v>5046</v>
      </c>
      <c r="B1724" s="7" t="s">
        <v>5047</v>
      </c>
      <c r="C1724" s="7" t="s">
        <v>54</v>
      </c>
      <c r="D1724" s="7"/>
      <c r="E1724" s="7" t="s">
        <v>269</v>
      </c>
      <c r="F1724" s="8">
        <v>1500</v>
      </c>
      <c r="G1724" s="8">
        <v>1725</v>
      </c>
      <c r="H1724" s="9">
        <f>IF(OR(F1724="",F1724=0),"",MAX(F1724,IF(ISNUMBER('Нормы и нормо-часы'!K1725),ROUNDUP('Нормы и нормо-часы'!K1725/(1-$F$3),0),0)))</f>
        <v>1500</v>
      </c>
      <c r="I1724" s="9">
        <f>IF(OR(G1724="",G1724=0),"",MAX(G1724,IF(ISNUMBER('Нормы и нормо-часы'!L1725),ROUNDUP('Нормы и нормо-часы'!L1725/(1-$F$3),0),0)))</f>
        <v>1728</v>
      </c>
      <c r="J1724" s="10">
        <f t="shared" si="437"/>
        <v>0</v>
      </c>
      <c r="K1724" s="10">
        <f t="shared" si="438"/>
        <v>1.7391304347826875E-3</v>
      </c>
      <c r="L1724" s="8">
        <v>950</v>
      </c>
      <c r="M1724" s="8">
        <v>1092</v>
      </c>
      <c r="N1724" s="10">
        <f t="shared" si="439"/>
        <v>0.36666666666666664</v>
      </c>
      <c r="O1724" s="10">
        <f t="shared" si="440"/>
        <v>0.36805555555555558</v>
      </c>
      <c r="P1724" s="8">
        <f t="shared" si="441"/>
        <v>550</v>
      </c>
      <c r="Q1724" s="8">
        <f t="shared" si="442"/>
        <v>636</v>
      </c>
      <c r="R1724" s="8">
        <v>1861.62</v>
      </c>
      <c r="S1724" s="8">
        <v>2513.19</v>
      </c>
      <c r="T1724" s="11">
        <f t="shared" si="443"/>
        <v>1.6754599999999999</v>
      </c>
      <c r="U1724" s="7" t="s">
        <v>5048</v>
      </c>
      <c r="V1724" s="7"/>
    </row>
    <row r="1725" spans="1:22" x14ac:dyDescent="0.25">
      <c r="A1725" s="7" t="s">
        <v>5049</v>
      </c>
      <c r="B1725" s="7" t="s">
        <v>1342</v>
      </c>
      <c r="C1725" s="7" t="s">
        <v>28</v>
      </c>
      <c r="D1725" s="7"/>
      <c r="E1725" s="7" t="s">
        <v>1318</v>
      </c>
      <c r="F1725" s="8">
        <v>180</v>
      </c>
      <c r="G1725" s="8">
        <v>207</v>
      </c>
      <c r="H1725" s="9">
        <f>IF(OR(F1725="",F1725=0),"",MAX(F1725,IF(ISNUMBER('Нормы и нормо-часы'!K1726),ROUNDUP('Нормы и нормо-часы'!K1726/(1-$F$3),0),0)))</f>
        <v>184</v>
      </c>
      <c r="I1725" s="9">
        <f>IF(OR(G1725="",G1725=0),"",MAX(G1725,IF(ISNUMBER('Нормы и нормо-часы'!L1726),ROUNDUP('Нормы и нормо-часы'!L1726/(1-$F$3),0),0)))</f>
        <v>220</v>
      </c>
      <c r="J1725" s="10">
        <f t="shared" si="437"/>
        <v>2.2222222222222143E-2</v>
      </c>
      <c r="K1725" s="10">
        <f t="shared" si="438"/>
        <v>6.2801932367149815E-2</v>
      </c>
      <c r="L1725" s="8">
        <v>110</v>
      </c>
      <c r="M1725" s="8">
        <v>126</v>
      </c>
      <c r="N1725" s="10">
        <f t="shared" si="439"/>
        <v>0.40217391304347827</v>
      </c>
      <c r="O1725" s="10">
        <f t="shared" si="440"/>
        <v>0.42727272727272725</v>
      </c>
      <c r="P1725" s="8">
        <f t="shared" si="441"/>
        <v>74</v>
      </c>
      <c r="Q1725" s="8">
        <f t="shared" si="442"/>
        <v>94</v>
      </c>
      <c r="R1725" s="8">
        <v>212.52</v>
      </c>
      <c r="S1725" s="8">
        <v>286.89999999999998</v>
      </c>
      <c r="T1725" s="11">
        <f t="shared" si="443"/>
        <v>1.5938888888888887</v>
      </c>
      <c r="U1725" s="7" t="s">
        <v>100</v>
      </c>
      <c r="V1725" s="7"/>
    </row>
    <row r="1726" spans="1:22" x14ac:dyDescent="0.25">
      <c r="A1726" s="7" t="s">
        <v>5050</v>
      </c>
      <c r="B1726" s="7" t="s">
        <v>5051</v>
      </c>
      <c r="C1726" s="7" t="s">
        <v>28</v>
      </c>
      <c r="D1726" s="7"/>
      <c r="E1726" s="7" t="s">
        <v>1166</v>
      </c>
      <c r="F1726" s="8">
        <v>70</v>
      </c>
      <c r="G1726" s="8">
        <v>80.5</v>
      </c>
      <c r="H1726" s="9">
        <f>IF(OR(F1726="",F1726=0),"",MAX(F1726,IF(ISNUMBER('Нормы и нормо-часы'!K1727),ROUNDUP('Нормы и нормо-часы'!K1727/(1-$F$3),0),0)))</f>
        <v>70</v>
      </c>
      <c r="I1726" s="9">
        <f>IF(OR(G1726="",G1726=0),"",MAX(G1726,IF(ISNUMBER('Нормы и нормо-часы'!L1727),ROUNDUP('Нормы и нормо-часы'!L1727/(1-$F$3),0),0)))</f>
        <v>80.5</v>
      </c>
      <c r="J1726" s="10">
        <f t="shared" si="437"/>
        <v>0</v>
      </c>
      <c r="K1726" s="10">
        <f t="shared" si="438"/>
        <v>0</v>
      </c>
      <c r="L1726" s="8">
        <v>45</v>
      </c>
      <c r="M1726" s="8">
        <v>51.5</v>
      </c>
      <c r="N1726" s="10">
        <f t="shared" si="439"/>
        <v>0.35714285714285715</v>
      </c>
      <c r="O1726" s="10">
        <f t="shared" si="440"/>
        <v>0.36024844720496896</v>
      </c>
      <c r="P1726" s="8">
        <f t="shared" si="441"/>
        <v>25</v>
      </c>
      <c r="Q1726" s="8">
        <f t="shared" si="442"/>
        <v>29</v>
      </c>
      <c r="R1726" s="8">
        <v>80.040000000000006</v>
      </c>
      <c r="S1726" s="8">
        <v>108.05</v>
      </c>
      <c r="T1726" s="11">
        <f t="shared" si="443"/>
        <v>1.5435714285714286</v>
      </c>
      <c r="U1726" s="7" t="s">
        <v>5052</v>
      </c>
      <c r="V1726" s="7"/>
    </row>
    <row r="1727" spans="1:22" x14ac:dyDescent="0.25">
      <c r="A1727" s="7" t="s">
        <v>5053</v>
      </c>
      <c r="B1727" s="7" t="s">
        <v>5054</v>
      </c>
      <c r="C1727" s="7" t="s">
        <v>50</v>
      </c>
      <c r="D1727" s="7"/>
      <c r="E1727" s="7" t="s">
        <v>29</v>
      </c>
      <c r="F1727" s="8">
        <v>550</v>
      </c>
      <c r="G1727" s="8">
        <v>632</v>
      </c>
      <c r="H1727" s="9">
        <f>IF(OR(F1727="",F1727=0),"",MAX(F1727,IF(ISNUMBER('Нормы и нормо-часы'!K1728),ROUNDUP('Нормы и нормо-часы'!K1728/(1-$F$3),0),0)))</f>
        <v>550</v>
      </c>
      <c r="I1727" s="9">
        <f>IF(OR(G1727="",G1727=0),"",MAX(G1727,IF(ISNUMBER('Нормы и нормо-часы'!L1728),ROUNDUP('Нормы и нормо-часы'!L1728/(1-$F$3),0),0)))</f>
        <v>632</v>
      </c>
      <c r="J1727" s="10">
        <f t="shared" si="437"/>
        <v>0</v>
      </c>
      <c r="K1727" s="10">
        <f t="shared" si="438"/>
        <v>0</v>
      </c>
      <c r="L1727" s="8">
        <v>350</v>
      </c>
      <c r="M1727" s="8">
        <v>402</v>
      </c>
      <c r="N1727" s="10">
        <f t="shared" si="439"/>
        <v>0.36363636363636365</v>
      </c>
      <c r="O1727" s="10">
        <f t="shared" si="440"/>
        <v>0.36392405063291139</v>
      </c>
      <c r="P1727" s="8">
        <f t="shared" si="441"/>
        <v>200</v>
      </c>
      <c r="Q1727" s="8">
        <f t="shared" si="442"/>
        <v>230</v>
      </c>
      <c r="R1727" s="8">
        <v>1585.62</v>
      </c>
      <c r="S1727" s="8">
        <v>2140.59</v>
      </c>
      <c r="T1727" s="11">
        <f t="shared" si="443"/>
        <v>3.8919818181818187</v>
      </c>
      <c r="U1727" s="7" t="s">
        <v>5055</v>
      </c>
      <c r="V1727" s="7" t="s">
        <v>5056</v>
      </c>
    </row>
    <row r="1728" spans="1:22" x14ac:dyDescent="0.25">
      <c r="A1728" s="7" t="s">
        <v>5057</v>
      </c>
      <c r="B1728" s="7" t="s">
        <v>5058</v>
      </c>
      <c r="C1728" s="7" t="s">
        <v>177</v>
      </c>
      <c r="D1728" s="7"/>
      <c r="E1728" s="7" t="s">
        <v>29</v>
      </c>
      <c r="F1728" s="8">
        <v>3000</v>
      </c>
      <c r="G1728" s="8">
        <v>3450</v>
      </c>
      <c r="H1728" s="9">
        <f>IF(OR(F1728="",F1728=0),"",MAX(F1728,IF(ISNUMBER('Нормы и нормо-часы'!K1729),ROUNDUP('Нормы и нормо-часы'!K1729/(1-$F$3),0),0)))</f>
        <v>3000</v>
      </c>
      <c r="I1728" s="9">
        <f>IF(OR(G1728="",G1728=0),"",MAX(G1728,IF(ISNUMBER('Нормы и нормо-часы'!L1729),ROUNDUP('Нормы и нормо-часы'!L1729/(1-$F$3),0),0)))</f>
        <v>3450</v>
      </c>
      <c r="J1728" s="10">
        <f t="shared" si="437"/>
        <v>0</v>
      </c>
      <c r="K1728" s="10">
        <f t="shared" si="438"/>
        <v>0</v>
      </c>
      <c r="L1728" s="8">
        <v>1900</v>
      </c>
      <c r="M1728" s="8">
        <v>2185</v>
      </c>
      <c r="N1728" s="10">
        <f t="shared" si="439"/>
        <v>0.36666666666666664</v>
      </c>
      <c r="O1728" s="10">
        <f t="shared" si="440"/>
        <v>0.36666666666666664</v>
      </c>
      <c r="P1728" s="8">
        <f t="shared" si="441"/>
        <v>1100</v>
      </c>
      <c r="Q1728" s="8">
        <f t="shared" si="442"/>
        <v>1265</v>
      </c>
      <c r="R1728" s="8">
        <v>6688.86</v>
      </c>
      <c r="S1728" s="8">
        <v>9029.9599999999991</v>
      </c>
      <c r="T1728" s="11">
        <f t="shared" si="443"/>
        <v>3.0099866666666664</v>
      </c>
      <c r="U1728" s="7" t="s">
        <v>4919</v>
      </c>
      <c r="V1728" s="7" t="s">
        <v>4963</v>
      </c>
    </row>
    <row r="1729" spans="1:22" x14ac:dyDescent="0.25">
      <c r="A1729" s="7" t="s">
        <v>5059</v>
      </c>
      <c r="B1729" s="7" t="s">
        <v>5060</v>
      </c>
      <c r="C1729" s="7" t="s">
        <v>177</v>
      </c>
      <c r="D1729" s="7"/>
      <c r="E1729" s="7" t="s">
        <v>29</v>
      </c>
      <c r="F1729" s="8">
        <v>35000</v>
      </c>
      <c r="G1729" s="8">
        <v>40250</v>
      </c>
      <c r="H1729" s="9">
        <f>IF(OR(F1729="",F1729=0),"",MAX(F1729,IF(ISNUMBER('Нормы и нормо-часы'!K1730),ROUNDUP('Нормы и нормо-часы'!K1730/(1-$F$3),0),0)))</f>
        <v>35000</v>
      </c>
      <c r="I1729" s="9">
        <f>IF(OR(G1729="",G1729=0),"",MAX(G1729,IF(ISNUMBER('Нормы и нормо-часы'!L1730),ROUNDUP('Нормы и нормо-часы'!L1730/(1-$F$3),0),0)))</f>
        <v>40250</v>
      </c>
      <c r="J1729" s="10">
        <f t="shared" si="437"/>
        <v>0</v>
      </c>
      <c r="K1729" s="10">
        <f t="shared" si="438"/>
        <v>0</v>
      </c>
      <c r="L1729" s="8">
        <v>22000</v>
      </c>
      <c r="M1729" s="8">
        <v>25300</v>
      </c>
      <c r="N1729" s="10">
        <f t="shared" si="439"/>
        <v>0.37142857142857144</v>
      </c>
      <c r="O1729" s="10">
        <f t="shared" si="440"/>
        <v>0.37142857142857144</v>
      </c>
      <c r="P1729" s="8">
        <f t="shared" si="441"/>
        <v>13000</v>
      </c>
      <c r="Q1729" s="8">
        <f t="shared" si="442"/>
        <v>14950</v>
      </c>
      <c r="R1729" s="8">
        <v>18000</v>
      </c>
      <c r="S1729" s="8">
        <v>24300</v>
      </c>
      <c r="T1729" s="11">
        <f t="shared" si="443"/>
        <v>0.69428571428571428</v>
      </c>
      <c r="U1729" s="7" t="s">
        <v>5061</v>
      </c>
      <c r="V1729" s="7" t="s">
        <v>5062</v>
      </c>
    </row>
    <row r="1730" spans="1:22" x14ac:dyDescent="0.25">
      <c r="A1730" s="7" t="s">
        <v>5063</v>
      </c>
      <c r="B1730" s="7" t="s">
        <v>5064</v>
      </c>
      <c r="C1730" s="7" t="s">
        <v>177</v>
      </c>
      <c r="D1730" s="7"/>
      <c r="E1730" s="7" t="s">
        <v>29</v>
      </c>
      <c r="F1730" s="8">
        <v>25000</v>
      </c>
      <c r="G1730" s="8">
        <v>28750</v>
      </c>
      <c r="H1730" s="9">
        <f>IF(OR(F1730="",F1730=0),"",MAX(F1730,IF(ISNUMBER('Нормы и нормо-часы'!K1731),ROUNDUP('Нормы и нормо-часы'!K1731/(1-$F$3),0),0)))</f>
        <v>25000</v>
      </c>
      <c r="I1730" s="9">
        <f>IF(OR(G1730="",G1730=0),"",MAX(G1730,IF(ISNUMBER('Нормы и нормо-часы'!L1731),ROUNDUP('Нормы и нормо-часы'!L1731/(1-$F$3),0),0)))</f>
        <v>28750</v>
      </c>
      <c r="J1730" s="10">
        <f t="shared" si="437"/>
        <v>0</v>
      </c>
      <c r="K1730" s="10">
        <f t="shared" si="438"/>
        <v>0</v>
      </c>
      <c r="L1730" s="8">
        <v>16000</v>
      </c>
      <c r="M1730" s="8">
        <v>18400</v>
      </c>
      <c r="N1730" s="10">
        <f t="shared" si="439"/>
        <v>0.36</v>
      </c>
      <c r="O1730" s="10">
        <f t="shared" si="440"/>
        <v>0.36</v>
      </c>
      <c r="P1730" s="8">
        <f t="shared" si="441"/>
        <v>9000</v>
      </c>
      <c r="Q1730" s="8">
        <f t="shared" si="442"/>
        <v>10350</v>
      </c>
      <c r="R1730" s="8">
        <v>15000</v>
      </c>
      <c r="S1730" s="8">
        <v>20250</v>
      </c>
      <c r="T1730" s="11">
        <f t="shared" si="443"/>
        <v>0.81</v>
      </c>
      <c r="U1730" s="7" t="s">
        <v>5065</v>
      </c>
      <c r="V1730" s="7"/>
    </row>
    <row r="1731" spans="1:22" x14ac:dyDescent="0.25">
      <c r="A1731" s="7" t="s">
        <v>5066</v>
      </c>
      <c r="B1731" s="7" t="s">
        <v>5067</v>
      </c>
      <c r="C1731" s="7" t="s">
        <v>177</v>
      </c>
      <c r="D1731" s="7"/>
      <c r="E1731" s="7" t="s">
        <v>29</v>
      </c>
      <c r="F1731" s="8">
        <v>3500</v>
      </c>
      <c r="G1731" s="8">
        <v>4025</v>
      </c>
      <c r="H1731" s="9">
        <f>IF(OR(F1731="",F1731=0),"",MAX(F1731,IF(ISNUMBER('Нормы и нормо-часы'!K1732),ROUNDUP('Нормы и нормо-часы'!K1732/(1-$F$3),0),0)))</f>
        <v>3500</v>
      </c>
      <c r="I1731" s="9">
        <f>IF(OR(G1731="",G1731=0),"",MAX(G1731,IF(ISNUMBER('Нормы и нормо-часы'!L1732),ROUNDUP('Нормы и нормо-часы'!L1732/(1-$F$3),0),0)))</f>
        <v>4025</v>
      </c>
      <c r="J1731" s="10">
        <f t="shared" si="437"/>
        <v>0</v>
      </c>
      <c r="K1731" s="10">
        <f t="shared" si="438"/>
        <v>0</v>
      </c>
      <c r="L1731" s="8">
        <v>2200</v>
      </c>
      <c r="M1731" s="8">
        <v>2530</v>
      </c>
      <c r="N1731" s="10">
        <f t="shared" si="439"/>
        <v>0.37142857142857144</v>
      </c>
      <c r="O1731" s="10">
        <f t="shared" si="440"/>
        <v>0.37142857142857144</v>
      </c>
      <c r="P1731" s="8">
        <f t="shared" si="441"/>
        <v>1300</v>
      </c>
      <c r="Q1731" s="8">
        <f t="shared" si="442"/>
        <v>1495</v>
      </c>
      <c r="R1731" s="8">
        <v>1006.02</v>
      </c>
      <c r="S1731" s="8">
        <v>1358.13</v>
      </c>
      <c r="T1731" s="11">
        <f t="shared" si="443"/>
        <v>0.38803714285714291</v>
      </c>
      <c r="U1731" s="7" t="s">
        <v>5068</v>
      </c>
      <c r="V1731" s="7" t="s">
        <v>5069</v>
      </c>
    </row>
    <row r="1732" spans="1:22" x14ac:dyDescent="0.25">
      <c r="A1732" s="7" t="s">
        <v>5070</v>
      </c>
      <c r="B1732" s="7" t="s">
        <v>5071</v>
      </c>
      <c r="C1732" s="7" t="s">
        <v>177</v>
      </c>
      <c r="D1732" s="7"/>
      <c r="E1732" s="7" t="s">
        <v>29</v>
      </c>
      <c r="F1732" s="8">
        <v>4800</v>
      </c>
      <c r="G1732" s="8">
        <v>5520</v>
      </c>
      <c r="H1732" s="9">
        <f>IF(OR(F1732="",F1732=0),"",MAX(F1732,IF(ISNUMBER('Нормы и нормо-часы'!K1733),ROUNDUP('Нормы и нормо-часы'!K1733/(1-$F$3),0),0)))</f>
        <v>4800</v>
      </c>
      <c r="I1732" s="9">
        <f>IF(OR(G1732="",G1732=0),"",MAX(G1732,IF(ISNUMBER('Нормы и нормо-часы'!L1733),ROUNDUP('Нормы и нормо-часы'!L1733/(1-$F$3),0),0)))</f>
        <v>5520</v>
      </c>
      <c r="J1732" s="10">
        <f t="shared" si="437"/>
        <v>0</v>
      </c>
      <c r="K1732" s="10">
        <f t="shared" si="438"/>
        <v>0</v>
      </c>
      <c r="L1732" s="8">
        <v>3000</v>
      </c>
      <c r="M1732" s="8">
        <v>3450</v>
      </c>
      <c r="N1732" s="10">
        <f t="shared" si="439"/>
        <v>0.375</v>
      </c>
      <c r="O1732" s="10">
        <f t="shared" si="440"/>
        <v>0.375</v>
      </c>
      <c r="P1732" s="8">
        <f t="shared" si="441"/>
        <v>1800</v>
      </c>
      <c r="Q1732" s="8">
        <f t="shared" si="442"/>
        <v>2070</v>
      </c>
      <c r="R1732" s="8">
        <v>2008.36</v>
      </c>
      <c r="S1732" s="8">
        <v>2711.29</v>
      </c>
      <c r="T1732" s="11">
        <f t="shared" si="443"/>
        <v>0.56485208333333337</v>
      </c>
      <c r="U1732" s="7" t="s">
        <v>5072</v>
      </c>
      <c r="V1732" s="7" t="s">
        <v>5073</v>
      </c>
    </row>
    <row r="1733" spans="1:22" x14ac:dyDescent="0.25">
      <c r="A1733" s="7" t="s">
        <v>5074</v>
      </c>
      <c r="B1733" s="7" t="s">
        <v>5075</v>
      </c>
      <c r="C1733" s="7" t="s">
        <v>177</v>
      </c>
      <c r="D1733" s="7"/>
      <c r="E1733" s="7" t="s">
        <v>29</v>
      </c>
      <c r="F1733" s="8">
        <v>1200</v>
      </c>
      <c r="G1733" s="8">
        <v>1380</v>
      </c>
      <c r="H1733" s="9">
        <f>IF(OR(F1733="",F1733=0),"",MAX(F1733,IF(ISNUMBER('Нормы и нормо-часы'!K1734),ROUNDUP('Нормы и нормо-часы'!K1734/(1-$F$3),0),0)))</f>
        <v>1200</v>
      </c>
      <c r="I1733" s="9">
        <f>IF(OR(G1733="",G1733=0),"",MAX(G1733,IF(ISNUMBER('Нормы и нормо-часы'!L1734),ROUNDUP('Нормы и нормо-часы'!L1734/(1-$F$3),0),0)))</f>
        <v>1380</v>
      </c>
      <c r="J1733" s="10">
        <f t="shared" si="437"/>
        <v>0</v>
      </c>
      <c r="K1733" s="10">
        <f t="shared" si="438"/>
        <v>0</v>
      </c>
      <c r="L1733" s="8">
        <v>750</v>
      </c>
      <c r="M1733" s="8">
        <v>862</v>
      </c>
      <c r="N1733" s="10">
        <f t="shared" si="439"/>
        <v>0.375</v>
      </c>
      <c r="O1733" s="10">
        <f t="shared" si="440"/>
        <v>0.37536231884057969</v>
      </c>
      <c r="P1733" s="8">
        <f t="shared" si="441"/>
        <v>450</v>
      </c>
      <c r="Q1733" s="8">
        <f t="shared" si="442"/>
        <v>518</v>
      </c>
      <c r="R1733" s="8">
        <v>2550.2399999999998</v>
      </c>
      <c r="S1733" s="8">
        <v>3442.82</v>
      </c>
      <c r="T1733" s="11">
        <f t="shared" si="443"/>
        <v>2.869016666666667</v>
      </c>
      <c r="U1733" s="7" t="s">
        <v>5076</v>
      </c>
      <c r="V1733" s="7" t="s">
        <v>5077</v>
      </c>
    </row>
    <row r="1734" spans="1:22" x14ac:dyDescent="0.25">
      <c r="A1734" s="7" t="s">
        <v>5078</v>
      </c>
      <c r="B1734" s="7" t="s">
        <v>5079</v>
      </c>
      <c r="C1734" s="7" t="s">
        <v>177</v>
      </c>
      <c r="D1734" s="7"/>
      <c r="E1734" s="7" t="s">
        <v>29</v>
      </c>
      <c r="F1734" s="8">
        <v>2500</v>
      </c>
      <c r="G1734" s="8">
        <v>2875</v>
      </c>
      <c r="H1734" s="9">
        <f>IF(OR(F1734="",F1734=0),"",MAX(F1734,IF(ISNUMBER('Нормы и нормо-часы'!K1735),ROUNDUP('Нормы и нормо-часы'!K1735/(1-$F$3),0),0)))</f>
        <v>2500</v>
      </c>
      <c r="I1734" s="9">
        <f>IF(OR(G1734="",G1734=0),"",MAX(G1734,IF(ISNUMBER('Нормы и нормо-часы'!L1735),ROUNDUP('Нормы и нормо-часы'!L1735/(1-$F$3),0),0)))</f>
        <v>2875</v>
      </c>
      <c r="J1734" s="10">
        <f t="shared" ref="J1734:J1765" si="444">IF(OR(F1734="",F1734=0),"",H1734/F1734-1)</f>
        <v>0</v>
      </c>
      <c r="K1734" s="10">
        <f t="shared" ref="K1734:K1765" si="445">IF(OR(G1734="",G1734=0),"",I1734/G1734-1)</f>
        <v>0</v>
      </c>
      <c r="L1734" s="8">
        <v>1600</v>
      </c>
      <c r="M1734" s="8">
        <v>1840</v>
      </c>
      <c r="N1734" s="10">
        <f t="shared" ref="N1734:N1765" si="446">IF(OR(H1734="",H1734=0),"",(H1734-L1734)/H1734)</f>
        <v>0.36</v>
      </c>
      <c r="O1734" s="10">
        <f t="shared" ref="O1734:O1765" si="447">IF(OR(I1734="",I1734=0),"",(I1734-M1734)/I1734)</f>
        <v>0.36</v>
      </c>
      <c r="P1734" s="8">
        <f t="shared" ref="P1734:P1765" si="448">IF(H1734="","",H1734-L1734)</f>
        <v>900</v>
      </c>
      <c r="Q1734" s="8">
        <f t="shared" ref="Q1734:Q1765" si="449">IF(I1734="","",I1734-M1734)</f>
        <v>1035</v>
      </c>
      <c r="R1734" s="8">
        <v>6201.72</v>
      </c>
      <c r="S1734" s="8">
        <v>8372.32</v>
      </c>
      <c r="T1734" s="11">
        <f t="shared" ref="T1734:T1765" si="450">IF(OR(S1734="",F1734="",F1734=0),"",S1734/F1734)</f>
        <v>3.3489279999999999</v>
      </c>
      <c r="U1734" s="7" t="s">
        <v>5080</v>
      </c>
      <c r="V1734" s="7" t="s">
        <v>4998</v>
      </c>
    </row>
    <row r="1735" spans="1:22" x14ac:dyDescent="0.25">
      <c r="A1735" s="7" t="s">
        <v>5081</v>
      </c>
      <c r="B1735" s="7" t="s">
        <v>5082</v>
      </c>
      <c r="C1735" s="7" t="s">
        <v>50</v>
      </c>
      <c r="D1735" s="7"/>
      <c r="E1735" s="7" t="s">
        <v>29</v>
      </c>
      <c r="F1735" s="8">
        <v>350</v>
      </c>
      <c r="G1735" s="8">
        <v>402</v>
      </c>
      <c r="H1735" s="9">
        <f>IF(OR(F1735="",F1735=0),"",MAX(F1735,IF(ISNUMBER('Нормы и нормо-часы'!K1736),ROUNDUP('Нормы и нормо-часы'!K1736/(1-$F$3),0),0)))</f>
        <v>350</v>
      </c>
      <c r="I1735" s="9">
        <f>IF(OR(G1735="",G1735=0),"",MAX(G1735,IF(ISNUMBER('Нормы и нормо-часы'!L1736),ROUNDUP('Нормы и нормо-часы'!L1736/(1-$F$3),0),0)))</f>
        <v>402</v>
      </c>
      <c r="J1735" s="10">
        <f t="shared" si="444"/>
        <v>0</v>
      </c>
      <c r="K1735" s="10">
        <f t="shared" si="445"/>
        <v>0</v>
      </c>
      <c r="L1735" s="8">
        <v>220</v>
      </c>
      <c r="M1735" s="8">
        <v>253</v>
      </c>
      <c r="N1735" s="10">
        <f t="shared" si="446"/>
        <v>0.37142857142857144</v>
      </c>
      <c r="O1735" s="10">
        <f t="shared" si="447"/>
        <v>0.37064676616915421</v>
      </c>
      <c r="P1735" s="8">
        <f t="shared" si="448"/>
        <v>130</v>
      </c>
      <c r="Q1735" s="8">
        <f t="shared" si="449"/>
        <v>149</v>
      </c>
      <c r="R1735" s="8">
        <v>2132.1</v>
      </c>
      <c r="S1735" s="8">
        <v>2878.34</v>
      </c>
      <c r="T1735" s="11">
        <f t="shared" si="450"/>
        <v>8.2238285714285713</v>
      </c>
      <c r="U1735" s="7" t="s">
        <v>5055</v>
      </c>
      <c r="V1735" s="7" t="s">
        <v>5083</v>
      </c>
    </row>
    <row r="1736" spans="1:22" x14ac:dyDescent="0.25">
      <c r="A1736" s="7" t="s">
        <v>5084</v>
      </c>
      <c r="B1736" s="7" t="s">
        <v>5085</v>
      </c>
      <c r="C1736" s="7" t="s">
        <v>177</v>
      </c>
      <c r="D1736" s="7"/>
      <c r="E1736" s="7" t="s">
        <v>29</v>
      </c>
      <c r="F1736" s="8">
        <v>2500</v>
      </c>
      <c r="G1736" s="8">
        <v>2875</v>
      </c>
      <c r="H1736" s="9">
        <f>IF(OR(F1736="",F1736=0),"",MAX(F1736,IF(ISNUMBER('Нормы и нормо-часы'!K1737),ROUNDUP('Нормы и нормо-часы'!K1737/(1-$F$3),0),0)))</f>
        <v>2500</v>
      </c>
      <c r="I1736" s="9">
        <f>IF(OR(G1736="",G1736=0),"",MAX(G1736,IF(ISNUMBER('Нормы и нормо-часы'!L1737),ROUNDUP('Нормы и нормо-часы'!L1737/(1-$F$3),0),0)))</f>
        <v>2875</v>
      </c>
      <c r="J1736" s="10">
        <f t="shared" si="444"/>
        <v>0</v>
      </c>
      <c r="K1736" s="10">
        <f t="shared" si="445"/>
        <v>0</v>
      </c>
      <c r="L1736" s="8">
        <v>1600</v>
      </c>
      <c r="M1736" s="8">
        <v>1840</v>
      </c>
      <c r="N1736" s="10">
        <f t="shared" si="446"/>
        <v>0.36</v>
      </c>
      <c r="O1736" s="10">
        <f t="shared" si="447"/>
        <v>0.36</v>
      </c>
      <c r="P1736" s="8">
        <f t="shared" si="448"/>
        <v>900</v>
      </c>
      <c r="Q1736" s="8">
        <f t="shared" si="449"/>
        <v>1035</v>
      </c>
      <c r="R1736" s="8">
        <v>1956.84</v>
      </c>
      <c r="S1736" s="8">
        <v>2641.73</v>
      </c>
      <c r="T1736" s="11">
        <f t="shared" si="450"/>
        <v>1.056692</v>
      </c>
      <c r="U1736" s="7" t="s">
        <v>100</v>
      </c>
      <c r="V1736" s="7"/>
    </row>
    <row r="1737" spans="1:22" x14ac:dyDescent="0.25">
      <c r="A1737" s="7" t="s">
        <v>5086</v>
      </c>
      <c r="B1737" s="7" t="s">
        <v>5087</v>
      </c>
      <c r="C1737" s="7" t="s">
        <v>177</v>
      </c>
      <c r="D1737" s="7"/>
      <c r="E1737" s="7" t="s">
        <v>29</v>
      </c>
      <c r="F1737" s="8">
        <v>3500</v>
      </c>
      <c r="G1737" s="8">
        <v>4025</v>
      </c>
      <c r="H1737" s="9">
        <f>IF(OR(F1737="",F1737=0),"",MAX(F1737,IF(ISNUMBER('Нормы и нормо-часы'!K1738),ROUNDUP('Нормы и нормо-часы'!K1738/(1-$F$3),0),0)))</f>
        <v>3500</v>
      </c>
      <c r="I1737" s="9">
        <f>IF(OR(G1737="",G1737=0),"",MAX(G1737,IF(ISNUMBER('Нормы и нормо-часы'!L1738),ROUNDUP('Нормы и нормо-часы'!L1738/(1-$F$3),0),0)))</f>
        <v>4025</v>
      </c>
      <c r="J1737" s="10">
        <f t="shared" si="444"/>
        <v>0</v>
      </c>
      <c r="K1737" s="10">
        <f t="shared" si="445"/>
        <v>0</v>
      </c>
      <c r="L1737" s="8">
        <v>2200</v>
      </c>
      <c r="M1737" s="8">
        <v>2530</v>
      </c>
      <c r="N1737" s="10">
        <f t="shared" si="446"/>
        <v>0.37142857142857144</v>
      </c>
      <c r="O1737" s="10">
        <f t="shared" si="447"/>
        <v>0.37142857142857144</v>
      </c>
      <c r="P1737" s="8">
        <f t="shared" si="448"/>
        <v>1300</v>
      </c>
      <c r="Q1737" s="8">
        <f t="shared" si="449"/>
        <v>1495</v>
      </c>
      <c r="R1737" s="8">
        <v>7956.16</v>
      </c>
      <c r="S1737" s="8">
        <v>10740.82</v>
      </c>
      <c r="T1737" s="11">
        <f t="shared" si="450"/>
        <v>3.0688057142857144</v>
      </c>
      <c r="U1737" s="7" t="s">
        <v>100</v>
      </c>
      <c r="V1737" s="7" t="s">
        <v>4963</v>
      </c>
    </row>
    <row r="1738" spans="1:22" x14ac:dyDescent="0.25">
      <c r="A1738" s="7" t="s">
        <v>5088</v>
      </c>
      <c r="B1738" s="7" t="s">
        <v>5089</v>
      </c>
      <c r="C1738" s="7" t="s">
        <v>177</v>
      </c>
      <c r="D1738" s="7"/>
      <c r="E1738" s="7" t="s">
        <v>29</v>
      </c>
      <c r="F1738" s="8">
        <v>1000</v>
      </c>
      <c r="G1738" s="8">
        <v>1150</v>
      </c>
      <c r="H1738" s="9">
        <f>IF(OR(F1738="",F1738=0),"",MAX(F1738,IF(ISNUMBER('Нормы и нормо-часы'!K1739),ROUNDUP('Нормы и нормо-часы'!K1739/(1-$F$3),0),0)))</f>
        <v>1000</v>
      </c>
      <c r="I1738" s="9">
        <f>IF(OR(G1738="",G1738=0),"",MAX(G1738,IF(ISNUMBER('Нормы и нормо-часы'!L1739),ROUNDUP('Нормы и нормо-часы'!L1739/(1-$F$3),0),0)))</f>
        <v>1150</v>
      </c>
      <c r="J1738" s="10">
        <f t="shared" si="444"/>
        <v>0</v>
      </c>
      <c r="K1738" s="10">
        <f t="shared" si="445"/>
        <v>0</v>
      </c>
      <c r="L1738" s="8">
        <v>600</v>
      </c>
      <c r="M1738" s="8">
        <v>690</v>
      </c>
      <c r="N1738" s="10">
        <f t="shared" si="446"/>
        <v>0.4</v>
      </c>
      <c r="O1738" s="10">
        <f t="shared" si="447"/>
        <v>0.4</v>
      </c>
      <c r="P1738" s="8">
        <f t="shared" si="448"/>
        <v>400</v>
      </c>
      <c r="Q1738" s="8">
        <f t="shared" si="449"/>
        <v>460</v>
      </c>
      <c r="R1738" s="8">
        <v>1322.04</v>
      </c>
      <c r="S1738" s="8">
        <v>1784.75</v>
      </c>
      <c r="T1738" s="11">
        <f t="shared" si="450"/>
        <v>1.7847500000000001</v>
      </c>
      <c r="U1738" s="7" t="s">
        <v>100</v>
      </c>
      <c r="V1738" s="7"/>
    </row>
    <row r="1739" spans="1:22" x14ac:dyDescent="0.25">
      <c r="A1739" s="7" t="s">
        <v>5090</v>
      </c>
      <c r="B1739" s="7" t="s">
        <v>5091</v>
      </c>
      <c r="C1739" s="7" t="s">
        <v>177</v>
      </c>
      <c r="D1739" s="7"/>
      <c r="E1739" s="7" t="s">
        <v>29</v>
      </c>
      <c r="F1739" s="8">
        <v>1000</v>
      </c>
      <c r="G1739" s="8">
        <v>1150</v>
      </c>
      <c r="H1739" s="9">
        <f>IF(OR(F1739="",F1739=0),"",MAX(F1739,IF(ISNUMBER('Нормы и нормо-часы'!K1740),ROUNDUP('Нормы и нормо-часы'!K1740/(1-$F$3),0),0)))</f>
        <v>1000</v>
      </c>
      <c r="I1739" s="9">
        <f>IF(OR(G1739="",G1739=0),"",MAX(G1739,IF(ISNUMBER('Нормы и нормо-часы'!L1740),ROUNDUP('Нормы и нормо-часы'!L1740/(1-$F$3),0),0)))</f>
        <v>1150</v>
      </c>
      <c r="J1739" s="10">
        <f t="shared" si="444"/>
        <v>0</v>
      </c>
      <c r="K1739" s="10">
        <f t="shared" si="445"/>
        <v>0</v>
      </c>
      <c r="L1739" s="8">
        <v>650</v>
      </c>
      <c r="M1739" s="8">
        <v>747</v>
      </c>
      <c r="N1739" s="10">
        <f t="shared" si="446"/>
        <v>0.35</v>
      </c>
      <c r="O1739" s="10">
        <f t="shared" si="447"/>
        <v>0.35043478260869565</v>
      </c>
      <c r="P1739" s="8">
        <f t="shared" si="448"/>
        <v>350</v>
      </c>
      <c r="Q1739" s="8">
        <f t="shared" si="449"/>
        <v>403</v>
      </c>
      <c r="R1739" s="8">
        <v>481.62</v>
      </c>
      <c r="S1739" s="8">
        <v>650.19000000000005</v>
      </c>
      <c r="T1739" s="11">
        <f t="shared" si="450"/>
        <v>0.65019000000000005</v>
      </c>
      <c r="U1739" s="7" t="s">
        <v>100</v>
      </c>
      <c r="V1739" s="7"/>
    </row>
    <row r="1740" spans="1:22" x14ac:dyDescent="0.25">
      <c r="A1740" s="7" t="s">
        <v>5092</v>
      </c>
      <c r="B1740" s="7" t="s">
        <v>5093</v>
      </c>
      <c r="C1740" s="7" t="s">
        <v>177</v>
      </c>
      <c r="D1740" s="7"/>
      <c r="E1740" s="7" t="s">
        <v>29</v>
      </c>
      <c r="F1740" s="8">
        <v>1500</v>
      </c>
      <c r="G1740" s="8">
        <v>1725</v>
      </c>
      <c r="H1740" s="9">
        <f>IF(OR(F1740="",F1740=0),"",MAX(F1740,IF(ISNUMBER('Нормы и нормо-часы'!K1741),ROUNDUP('Нормы и нормо-часы'!K1741/(1-$F$3),0),0)))</f>
        <v>1500</v>
      </c>
      <c r="I1740" s="9">
        <f>IF(OR(G1740="",G1740=0),"",MAX(G1740,IF(ISNUMBER('Нормы и нормо-часы'!L1741),ROUNDUP('Нормы и нормо-часы'!L1741/(1-$F$3),0),0)))</f>
        <v>1725</v>
      </c>
      <c r="J1740" s="10">
        <f t="shared" si="444"/>
        <v>0</v>
      </c>
      <c r="K1740" s="10">
        <f t="shared" si="445"/>
        <v>0</v>
      </c>
      <c r="L1740" s="8">
        <v>950</v>
      </c>
      <c r="M1740" s="8">
        <v>1092</v>
      </c>
      <c r="N1740" s="10">
        <f t="shared" si="446"/>
        <v>0.36666666666666664</v>
      </c>
      <c r="O1740" s="10">
        <f t="shared" si="447"/>
        <v>0.36695652173913046</v>
      </c>
      <c r="P1740" s="8">
        <f t="shared" si="448"/>
        <v>550</v>
      </c>
      <c r="Q1740" s="8">
        <f t="shared" si="449"/>
        <v>633</v>
      </c>
      <c r="R1740" s="8">
        <v>1948.56</v>
      </c>
      <c r="S1740" s="8">
        <v>2630.56</v>
      </c>
      <c r="T1740" s="11">
        <f t="shared" si="450"/>
        <v>1.7537066666666665</v>
      </c>
      <c r="U1740" s="7" t="s">
        <v>100</v>
      </c>
      <c r="V1740" s="7"/>
    </row>
    <row r="1741" spans="1:22" x14ac:dyDescent="0.25">
      <c r="A1741" s="7" t="s">
        <v>5094</v>
      </c>
      <c r="B1741" s="7" t="s">
        <v>5095</v>
      </c>
      <c r="C1741" s="7" t="s">
        <v>54</v>
      </c>
      <c r="D1741" s="7"/>
      <c r="E1741" s="7" t="s">
        <v>29</v>
      </c>
      <c r="F1741" s="8">
        <v>450</v>
      </c>
      <c r="G1741" s="8">
        <v>518</v>
      </c>
      <c r="H1741" s="9">
        <f>IF(OR(F1741="",F1741=0),"",MAX(F1741,IF(ISNUMBER('Нормы и нормо-часы'!K1742),ROUNDUP('Нормы и нормо-часы'!K1742/(1-$F$3),0),0)))</f>
        <v>450</v>
      </c>
      <c r="I1741" s="9">
        <f>IF(OR(G1741="",G1741=0),"",MAX(G1741,IF(ISNUMBER('Нормы и нормо-часы'!L1742),ROUNDUP('Нормы и нормо-часы'!L1742/(1-$F$3),0),0)))</f>
        <v>518</v>
      </c>
      <c r="J1741" s="10">
        <f t="shared" si="444"/>
        <v>0</v>
      </c>
      <c r="K1741" s="10">
        <f t="shared" si="445"/>
        <v>0</v>
      </c>
      <c r="L1741" s="8">
        <v>280</v>
      </c>
      <c r="M1741" s="8">
        <v>322</v>
      </c>
      <c r="N1741" s="10">
        <f t="shared" si="446"/>
        <v>0.37777777777777777</v>
      </c>
      <c r="O1741" s="10">
        <f t="shared" si="447"/>
        <v>0.3783783783783784</v>
      </c>
      <c r="P1741" s="8">
        <f t="shared" si="448"/>
        <v>170</v>
      </c>
      <c r="Q1741" s="8">
        <f t="shared" si="449"/>
        <v>196</v>
      </c>
      <c r="R1741" s="8">
        <v>386.4</v>
      </c>
      <c r="S1741" s="8">
        <v>521.64</v>
      </c>
      <c r="T1741" s="11">
        <f t="shared" si="450"/>
        <v>1.1592</v>
      </c>
      <c r="U1741" s="7" t="s">
        <v>4923</v>
      </c>
      <c r="V1741" s="7"/>
    </row>
    <row r="1742" spans="1:22" x14ac:dyDescent="0.25">
      <c r="A1742" s="7" t="s">
        <v>5096</v>
      </c>
      <c r="B1742" s="7" t="s">
        <v>5097</v>
      </c>
      <c r="C1742" s="7" t="s">
        <v>54</v>
      </c>
      <c r="D1742" s="7"/>
      <c r="E1742" s="7" t="s">
        <v>29</v>
      </c>
      <c r="F1742" s="8">
        <v>300</v>
      </c>
      <c r="G1742" s="8">
        <v>345</v>
      </c>
      <c r="H1742" s="9">
        <f>IF(OR(F1742="",F1742=0),"",MAX(F1742,IF(ISNUMBER('Нормы и нормо-часы'!K1743),ROUNDUP('Нормы и нормо-часы'!K1743/(1-$F$3),0),0)))</f>
        <v>300</v>
      </c>
      <c r="I1742" s="9">
        <f>IF(OR(G1742="",G1742=0),"",MAX(G1742,IF(ISNUMBER('Нормы и нормо-часы'!L1743),ROUNDUP('Нормы и нормо-часы'!L1743/(1-$F$3),0),0)))</f>
        <v>345</v>
      </c>
      <c r="J1742" s="10">
        <f t="shared" si="444"/>
        <v>0</v>
      </c>
      <c r="K1742" s="10">
        <f t="shared" si="445"/>
        <v>0</v>
      </c>
      <c r="L1742" s="8">
        <v>190</v>
      </c>
      <c r="M1742" s="8">
        <v>218</v>
      </c>
      <c r="N1742" s="10">
        <f t="shared" si="446"/>
        <v>0.36666666666666664</v>
      </c>
      <c r="O1742" s="10">
        <f t="shared" si="447"/>
        <v>0.36811594202898551</v>
      </c>
      <c r="P1742" s="8">
        <f t="shared" si="448"/>
        <v>110</v>
      </c>
      <c r="Q1742" s="8">
        <f t="shared" si="449"/>
        <v>127</v>
      </c>
      <c r="R1742" s="8">
        <v>320.16000000000003</v>
      </c>
      <c r="S1742" s="8">
        <v>432.22</v>
      </c>
      <c r="T1742" s="11">
        <f t="shared" si="450"/>
        <v>1.4407333333333334</v>
      </c>
      <c r="U1742" s="7" t="s">
        <v>4923</v>
      </c>
      <c r="V1742" s="7"/>
    </row>
    <row r="1743" spans="1:22" x14ac:dyDescent="0.25">
      <c r="A1743" s="7" t="s">
        <v>5098</v>
      </c>
      <c r="B1743" s="7" t="s">
        <v>5099</v>
      </c>
      <c r="C1743" s="7" t="s">
        <v>54</v>
      </c>
      <c r="D1743" s="7"/>
      <c r="E1743" s="7" t="s">
        <v>29</v>
      </c>
      <c r="F1743" s="8">
        <v>150</v>
      </c>
      <c r="G1743" s="8">
        <v>172</v>
      </c>
      <c r="H1743" s="9">
        <f>IF(OR(F1743="",F1743=0),"",MAX(F1743,IF(ISNUMBER('Нормы и нормо-часы'!K1744),ROUNDUP('Нормы и нормо-часы'!K1744/(1-$F$3),0),0)))</f>
        <v>150</v>
      </c>
      <c r="I1743" s="9">
        <f>IF(OR(G1743="",G1743=0),"",MAX(G1743,IF(ISNUMBER('Нормы и нормо-часы'!L1744),ROUNDUP('Нормы и нормо-часы'!L1744/(1-$F$3),0),0)))</f>
        <v>172</v>
      </c>
      <c r="J1743" s="10">
        <f t="shared" si="444"/>
        <v>0</v>
      </c>
      <c r="K1743" s="10">
        <f t="shared" si="445"/>
        <v>0</v>
      </c>
      <c r="L1743" s="8">
        <v>90</v>
      </c>
      <c r="M1743" s="8">
        <v>103</v>
      </c>
      <c r="N1743" s="10">
        <f t="shared" si="446"/>
        <v>0.4</v>
      </c>
      <c r="O1743" s="10">
        <f t="shared" si="447"/>
        <v>0.40116279069767441</v>
      </c>
      <c r="P1743" s="8">
        <f t="shared" si="448"/>
        <v>60</v>
      </c>
      <c r="Q1743" s="8">
        <f t="shared" si="449"/>
        <v>69</v>
      </c>
      <c r="R1743" s="8">
        <v>752.1</v>
      </c>
      <c r="S1743" s="8">
        <v>1015.34</v>
      </c>
      <c r="T1743" s="11">
        <f t="shared" si="450"/>
        <v>6.7689333333333339</v>
      </c>
      <c r="U1743" s="7" t="s">
        <v>4997</v>
      </c>
      <c r="V1743" s="7" t="s">
        <v>5100</v>
      </c>
    </row>
    <row r="1744" spans="1:22" x14ac:dyDescent="0.25">
      <c r="A1744" s="7" t="s">
        <v>5101</v>
      </c>
      <c r="B1744" s="7" t="s">
        <v>5102</v>
      </c>
      <c r="C1744" s="7" t="s">
        <v>50</v>
      </c>
      <c r="D1744" s="7"/>
      <c r="E1744" s="7" t="s">
        <v>29</v>
      </c>
      <c r="F1744" s="8">
        <v>1100</v>
      </c>
      <c r="G1744" s="8">
        <v>1265</v>
      </c>
      <c r="H1744" s="9">
        <f>IF(OR(F1744="",F1744=0),"",MAX(F1744,IF(ISNUMBER('Нормы и нормо-часы'!K1745),ROUNDUP('Нормы и нормо-часы'!K1745/(1-$F$3),0),0)))</f>
        <v>1100</v>
      </c>
      <c r="I1744" s="9">
        <f>IF(OR(G1744="",G1744=0),"",MAX(G1744,IF(ISNUMBER('Нормы и нормо-часы'!L1745),ROUNDUP('Нормы и нормо-часы'!L1745/(1-$F$3),0),0)))</f>
        <v>1265</v>
      </c>
      <c r="J1744" s="10">
        <f t="shared" si="444"/>
        <v>0</v>
      </c>
      <c r="K1744" s="10">
        <f t="shared" si="445"/>
        <v>0</v>
      </c>
      <c r="L1744" s="8">
        <v>700</v>
      </c>
      <c r="M1744" s="8">
        <v>805</v>
      </c>
      <c r="N1744" s="10">
        <f t="shared" si="446"/>
        <v>0.36363636363636365</v>
      </c>
      <c r="O1744" s="10">
        <f t="shared" si="447"/>
        <v>0.36363636363636365</v>
      </c>
      <c r="P1744" s="8">
        <f t="shared" si="448"/>
        <v>400</v>
      </c>
      <c r="Q1744" s="8">
        <f t="shared" si="449"/>
        <v>460</v>
      </c>
      <c r="R1744" s="8">
        <v>992.22</v>
      </c>
      <c r="S1744" s="8">
        <v>1339.5</v>
      </c>
      <c r="T1744" s="11">
        <f t="shared" si="450"/>
        <v>1.2177272727272728</v>
      </c>
      <c r="U1744" s="7" t="s">
        <v>100</v>
      </c>
      <c r="V1744" s="7"/>
    </row>
    <row r="1745" spans="1:22" x14ac:dyDescent="0.25">
      <c r="A1745" s="7" t="s">
        <v>5103</v>
      </c>
      <c r="B1745" s="7" t="s">
        <v>5104</v>
      </c>
      <c r="C1745" s="7" t="s">
        <v>54</v>
      </c>
      <c r="D1745" s="7"/>
      <c r="E1745" s="7" t="s">
        <v>29</v>
      </c>
      <c r="F1745" s="8">
        <v>320</v>
      </c>
      <c r="G1745" s="8">
        <v>368</v>
      </c>
      <c r="H1745" s="9">
        <f>IF(OR(F1745="",F1745=0),"",MAX(F1745,IF(ISNUMBER('Нормы и нормо-часы'!K1746),ROUNDUP('Нормы и нормо-часы'!K1746/(1-$F$3),0),0)))</f>
        <v>320</v>
      </c>
      <c r="I1745" s="9">
        <f>IF(OR(G1745="",G1745=0),"",MAX(G1745,IF(ISNUMBER('Нормы и нормо-часы'!L1746),ROUNDUP('Нормы и нормо-часы'!L1746/(1-$F$3),0),0)))</f>
        <v>368</v>
      </c>
      <c r="J1745" s="10">
        <f t="shared" si="444"/>
        <v>0</v>
      </c>
      <c r="K1745" s="10">
        <f t="shared" si="445"/>
        <v>0</v>
      </c>
      <c r="L1745" s="8">
        <v>200</v>
      </c>
      <c r="M1745" s="8">
        <v>230</v>
      </c>
      <c r="N1745" s="10">
        <f t="shared" si="446"/>
        <v>0.375</v>
      </c>
      <c r="O1745" s="10">
        <f t="shared" si="447"/>
        <v>0.375</v>
      </c>
      <c r="P1745" s="8">
        <f t="shared" si="448"/>
        <v>120</v>
      </c>
      <c r="Q1745" s="8">
        <f t="shared" si="449"/>
        <v>138</v>
      </c>
      <c r="R1745" s="8">
        <v>289.8</v>
      </c>
      <c r="S1745" s="8">
        <v>391.23</v>
      </c>
      <c r="T1745" s="11">
        <f t="shared" si="450"/>
        <v>1.2225937500000001</v>
      </c>
      <c r="U1745" s="7" t="s">
        <v>4923</v>
      </c>
      <c r="V1745" s="7"/>
    </row>
    <row r="1746" spans="1:22" x14ac:dyDescent="0.25">
      <c r="A1746" s="7" t="s">
        <v>5105</v>
      </c>
      <c r="B1746" s="7" t="s">
        <v>5106</v>
      </c>
      <c r="C1746" s="7" t="s">
        <v>54</v>
      </c>
      <c r="D1746" s="7"/>
      <c r="E1746" s="7" t="s">
        <v>29</v>
      </c>
      <c r="F1746" s="8">
        <v>250</v>
      </c>
      <c r="G1746" s="8">
        <v>288</v>
      </c>
      <c r="H1746" s="9">
        <f>IF(OR(F1746="",F1746=0),"",MAX(F1746,IF(ISNUMBER('Нормы и нормо-часы'!K1747),ROUNDUP('Нормы и нормо-часы'!K1747/(1-$F$3),0),0)))</f>
        <v>250</v>
      </c>
      <c r="I1746" s="9">
        <f>IF(OR(G1746="",G1746=0),"",MAX(G1746,IF(ISNUMBER('Нормы и нормо-часы'!L1747),ROUNDUP('Нормы и нормо-часы'!L1747/(1-$F$3),0),0)))</f>
        <v>288</v>
      </c>
      <c r="J1746" s="10">
        <f t="shared" si="444"/>
        <v>0</v>
      </c>
      <c r="K1746" s="10">
        <f t="shared" si="445"/>
        <v>0</v>
      </c>
      <c r="L1746" s="8">
        <v>160</v>
      </c>
      <c r="M1746" s="8">
        <v>184</v>
      </c>
      <c r="N1746" s="10">
        <f t="shared" si="446"/>
        <v>0.36</v>
      </c>
      <c r="O1746" s="10">
        <f t="shared" si="447"/>
        <v>0.3611111111111111</v>
      </c>
      <c r="P1746" s="8">
        <f t="shared" si="448"/>
        <v>90</v>
      </c>
      <c r="Q1746" s="8">
        <f t="shared" si="449"/>
        <v>104</v>
      </c>
      <c r="R1746" s="8">
        <v>705.64</v>
      </c>
      <c r="S1746" s="8">
        <v>952.61</v>
      </c>
      <c r="T1746" s="11">
        <f t="shared" si="450"/>
        <v>3.8104400000000003</v>
      </c>
      <c r="U1746" s="7" t="s">
        <v>5055</v>
      </c>
      <c r="V1746" s="7" t="s">
        <v>5107</v>
      </c>
    </row>
    <row r="1747" spans="1:22" x14ac:dyDescent="0.25">
      <c r="A1747" s="7" t="s">
        <v>5108</v>
      </c>
      <c r="B1747" s="7" t="s">
        <v>5109</v>
      </c>
      <c r="C1747" s="7" t="s">
        <v>28</v>
      </c>
      <c r="D1747" s="7"/>
      <c r="E1747" s="7" t="s">
        <v>29</v>
      </c>
      <c r="F1747" s="8">
        <v>650</v>
      </c>
      <c r="G1747" s="8">
        <v>747</v>
      </c>
      <c r="H1747" s="9">
        <f>IF(OR(F1747="",F1747=0),"",MAX(F1747,IF(ISNUMBER('Нормы и нормо-часы'!K1748),ROUNDUP('Нормы и нормо-часы'!K1748/(1-$F$3),0),0)))</f>
        <v>694</v>
      </c>
      <c r="I1747" s="9">
        <f>IF(OR(G1747="",G1747=0),"",MAX(G1747,IF(ISNUMBER('Нормы и нормо-часы'!L1748),ROUNDUP('Нормы и нормо-часы'!L1748/(1-$F$3),0),0)))</f>
        <v>832</v>
      </c>
      <c r="J1747" s="10">
        <f t="shared" si="444"/>
        <v>6.7692307692307718E-2</v>
      </c>
      <c r="K1747" s="10">
        <f t="shared" si="445"/>
        <v>0.11378848728246327</v>
      </c>
      <c r="L1747" s="8">
        <v>400</v>
      </c>
      <c r="M1747" s="8">
        <v>460</v>
      </c>
      <c r="N1747" s="10">
        <f t="shared" si="446"/>
        <v>0.42363112391930835</v>
      </c>
      <c r="O1747" s="10">
        <f t="shared" si="447"/>
        <v>0.44711538461538464</v>
      </c>
      <c r="P1747" s="8">
        <f t="shared" si="448"/>
        <v>294</v>
      </c>
      <c r="Q1747" s="8">
        <f t="shared" si="449"/>
        <v>372</v>
      </c>
      <c r="R1747" s="8">
        <v>1046.04</v>
      </c>
      <c r="S1747" s="8">
        <v>1412.15</v>
      </c>
      <c r="T1747" s="11">
        <f t="shared" si="450"/>
        <v>2.1725384615384615</v>
      </c>
      <c r="U1747" s="7" t="s">
        <v>4923</v>
      </c>
      <c r="V1747" s="7"/>
    </row>
    <row r="1748" spans="1:22" x14ac:dyDescent="0.25">
      <c r="A1748" s="7" t="s">
        <v>5110</v>
      </c>
      <c r="B1748" s="7" t="s">
        <v>5111</v>
      </c>
      <c r="C1748" s="7" t="s">
        <v>28</v>
      </c>
      <c r="D1748" s="7"/>
      <c r="E1748" s="7" t="s">
        <v>29</v>
      </c>
      <c r="F1748" s="8">
        <v>550</v>
      </c>
      <c r="G1748" s="8">
        <v>632</v>
      </c>
      <c r="H1748" s="9">
        <f>IF(OR(F1748="",F1748=0),"",MAX(F1748,IF(ISNUMBER('Нормы и нормо-часы'!K1749),ROUNDUP('Нормы и нормо-часы'!K1749/(1-$F$3),0),0)))</f>
        <v>607</v>
      </c>
      <c r="I1748" s="9">
        <f>IF(OR(G1748="",G1748=0),"",MAX(G1748,IF(ISNUMBER('Нормы и нормо-часы'!L1749),ROUNDUP('Нормы и нормо-часы'!L1749/(1-$F$3),0),0)))</f>
        <v>728</v>
      </c>
      <c r="J1748" s="10">
        <f t="shared" si="444"/>
        <v>0.10363636363636353</v>
      </c>
      <c r="K1748" s="10">
        <f t="shared" si="445"/>
        <v>0.15189873417721511</v>
      </c>
      <c r="L1748" s="8">
        <v>350</v>
      </c>
      <c r="M1748" s="8">
        <v>402</v>
      </c>
      <c r="N1748" s="10">
        <f t="shared" si="446"/>
        <v>0.42339373970345962</v>
      </c>
      <c r="O1748" s="10">
        <f t="shared" si="447"/>
        <v>0.44780219780219782</v>
      </c>
      <c r="P1748" s="8">
        <f t="shared" si="448"/>
        <v>257</v>
      </c>
      <c r="Q1748" s="8">
        <f t="shared" si="449"/>
        <v>326</v>
      </c>
      <c r="R1748" s="8">
        <v>1003.26</v>
      </c>
      <c r="S1748" s="8">
        <v>1354.4</v>
      </c>
      <c r="T1748" s="11">
        <f t="shared" si="450"/>
        <v>2.4625454545454546</v>
      </c>
      <c r="U1748" s="7" t="s">
        <v>4923</v>
      </c>
      <c r="V1748" s="7"/>
    </row>
    <row r="1749" spans="1:22" x14ac:dyDescent="0.25">
      <c r="A1749" s="7" t="s">
        <v>5112</v>
      </c>
      <c r="B1749" s="7" t="s">
        <v>5113</v>
      </c>
      <c r="C1749" s="7" t="s">
        <v>28</v>
      </c>
      <c r="D1749" s="7"/>
      <c r="E1749" s="7" t="s">
        <v>29</v>
      </c>
      <c r="F1749" s="8">
        <v>750</v>
      </c>
      <c r="G1749" s="8">
        <v>862</v>
      </c>
      <c r="H1749" s="9">
        <f>IF(OR(F1749="",F1749=0),"",MAX(F1749,IF(ISNUMBER('Нормы и нормо-часы'!K1750),ROUNDUP('Нормы и нормо-часы'!K1750/(1-$F$3),0),0)))</f>
        <v>780</v>
      </c>
      <c r="I1749" s="9">
        <f>IF(OR(G1749="",G1749=0),"",MAX(G1749,IF(ISNUMBER('Нормы и нормо-часы'!L1750),ROUNDUP('Нормы и нормо-часы'!L1750/(1-$F$3),0),0)))</f>
        <v>936</v>
      </c>
      <c r="J1749" s="10">
        <f t="shared" si="444"/>
        <v>4.0000000000000036E-2</v>
      </c>
      <c r="K1749" s="10">
        <f t="shared" si="445"/>
        <v>8.5846867749419964E-2</v>
      </c>
      <c r="L1749" s="8">
        <v>470</v>
      </c>
      <c r="M1749" s="8">
        <v>540</v>
      </c>
      <c r="N1749" s="10">
        <f t="shared" si="446"/>
        <v>0.39743589743589741</v>
      </c>
      <c r="O1749" s="10">
        <f t="shared" si="447"/>
        <v>0.42307692307692307</v>
      </c>
      <c r="P1749" s="8">
        <f t="shared" si="448"/>
        <v>310</v>
      </c>
      <c r="Q1749" s="8">
        <f t="shared" si="449"/>
        <v>396</v>
      </c>
      <c r="R1749" s="8">
        <v>1518</v>
      </c>
      <c r="S1749" s="8">
        <v>2049.3000000000002</v>
      </c>
      <c r="T1749" s="11">
        <f t="shared" si="450"/>
        <v>2.7324000000000002</v>
      </c>
      <c r="U1749" s="7" t="s">
        <v>4923</v>
      </c>
      <c r="V1749" s="7" t="s">
        <v>4942</v>
      </c>
    </row>
    <row r="1750" spans="1:22" x14ac:dyDescent="0.25">
      <c r="A1750" s="7" t="s">
        <v>5114</v>
      </c>
      <c r="B1750" s="7" t="s">
        <v>5115</v>
      </c>
      <c r="C1750" s="7" t="s">
        <v>54</v>
      </c>
      <c r="D1750" s="7"/>
      <c r="E1750" s="7" t="s">
        <v>203</v>
      </c>
      <c r="F1750" s="8">
        <v>380</v>
      </c>
      <c r="G1750" s="8">
        <v>437</v>
      </c>
      <c r="H1750" s="9">
        <f>IF(OR(F1750="",F1750=0),"",MAX(F1750,IF(ISNUMBER('Нормы и нормо-часы'!K1751),ROUNDUP('Нормы и нормо-часы'!K1751/(1-$F$3),0),0)))</f>
        <v>380</v>
      </c>
      <c r="I1750" s="9">
        <f>IF(OR(G1750="",G1750=0),"",MAX(G1750,IF(ISNUMBER('Нормы и нормо-часы'!L1751),ROUNDUP('Нормы и нормо-часы'!L1751/(1-$F$3),0),0)))</f>
        <v>437</v>
      </c>
      <c r="J1750" s="10">
        <f t="shared" si="444"/>
        <v>0</v>
      </c>
      <c r="K1750" s="10">
        <f t="shared" si="445"/>
        <v>0</v>
      </c>
      <c r="L1750" s="8">
        <v>240</v>
      </c>
      <c r="M1750" s="8">
        <v>276</v>
      </c>
      <c r="N1750" s="10">
        <f t="shared" si="446"/>
        <v>0.36842105263157893</v>
      </c>
      <c r="O1750" s="10">
        <f t="shared" si="447"/>
        <v>0.36842105263157893</v>
      </c>
      <c r="P1750" s="8">
        <f t="shared" si="448"/>
        <v>140</v>
      </c>
      <c r="Q1750" s="8">
        <f t="shared" si="449"/>
        <v>161</v>
      </c>
      <c r="R1750" s="8">
        <v>622.38</v>
      </c>
      <c r="S1750" s="8">
        <v>840.21</v>
      </c>
      <c r="T1750" s="11">
        <f t="shared" si="450"/>
        <v>2.2110789473684211</v>
      </c>
      <c r="U1750" s="7" t="s">
        <v>100</v>
      </c>
      <c r="V1750" s="7" t="s">
        <v>5116</v>
      </c>
    </row>
    <row r="1751" spans="1:22" x14ac:dyDescent="0.25">
      <c r="A1751" s="7" t="s">
        <v>5117</v>
      </c>
      <c r="B1751" s="7" t="s">
        <v>5118</v>
      </c>
      <c r="C1751" s="7" t="s">
        <v>54</v>
      </c>
      <c r="D1751" s="7"/>
      <c r="E1751" s="7" t="s">
        <v>269</v>
      </c>
      <c r="F1751" s="8">
        <v>2200</v>
      </c>
      <c r="G1751" s="8">
        <v>2530</v>
      </c>
      <c r="H1751" s="9">
        <f>IF(OR(F1751="",F1751=0),"",MAX(F1751,IF(ISNUMBER('Нормы и нормо-часы'!K1752),ROUNDUP('Нормы и нормо-часы'!K1752/(1-$F$3),0),0)))</f>
        <v>2200</v>
      </c>
      <c r="I1751" s="9">
        <f>IF(OR(G1751="",G1751=0),"",MAX(G1751,IF(ISNUMBER('Нормы и нормо-часы'!L1752),ROUNDUP('Нормы и нормо-часы'!L1752/(1-$F$3),0),0)))</f>
        <v>2592</v>
      </c>
      <c r="J1751" s="10">
        <f t="shared" si="444"/>
        <v>0</v>
      </c>
      <c r="K1751" s="10">
        <f t="shared" si="445"/>
        <v>2.4505928853755021E-2</v>
      </c>
      <c r="L1751" s="8">
        <v>1400</v>
      </c>
      <c r="M1751" s="8">
        <v>1610</v>
      </c>
      <c r="N1751" s="10">
        <f t="shared" si="446"/>
        <v>0.36363636363636365</v>
      </c>
      <c r="O1751" s="10">
        <f t="shared" si="447"/>
        <v>0.37885802469135804</v>
      </c>
      <c r="P1751" s="8">
        <f t="shared" si="448"/>
        <v>800</v>
      </c>
      <c r="Q1751" s="8">
        <f t="shared" si="449"/>
        <v>982</v>
      </c>
      <c r="R1751" s="8">
        <v>2941.48</v>
      </c>
      <c r="S1751" s="8">
        <v>3971</v>
      </c>
      <c r="T1751" s="11">
        <f t="shared" si="450"/>
        <v>1.8049999999999999</v>
      </c>
      <c r="U1751" s="7" t="s">
        <v>5048</v>
      </c>
      <c r="V1751" s="7"/>
    </row>
    <row r="1752" spans="1:22" x14ac:dyDescent="0.25">
      <c r="A1752" s="7" t="s">
        <v>5119</v>
      </c>
      <c r="B1752" s="7" t="s">
        <v>5120</v>
      </c>
      <c r="C1752" s="7" t="s">
        <v>54</v>
      </c>
      <c r="D1752" s="7"/>
      <c r="E1752" s="7" t="s">
        <v>269</v>
      </c>
      <c r="F1752" s="8">
        <v>1900</v>
      </c>
      <c r="G1752" s="8">
        <v>2185</v>
      </c>
      <c r="H1752" s="9">
        <f>IF(OR(F1752="",F1752=0),"",MAX(F1752,IF(ISNUMBER('Нормы и нормо-часы'!K1753),ROUNDUP('Нормы и нормо-часы'!K1753/(1-$F$3),0),0)))</f>
        <v>1920</v>
      </c>
      <c r="I1752" s="9">
        <f>IF(OR(G1752="",G1752=0),"",MAX(G1752,IF(ISNUMBER('Нормы и нормо-часы'!L1753),ROUNDUP('Нормы и нормо-часы'!L1753/(1-$F$3),0),0)))</f>
        <v>2304</v>
      </c>
      <c r="J1752" s="10">
        <f t="shared" si="444"/>
        <v>1.0526315789473717E-2</v>
      </c>
      <c r="K1752" s="10">
        <f t="shared" si="445"/>
        <v>5.4462242562929086E-2</v>
      </c>
      <c r="L1752" s="8">
        <v>1200</v>
      </c>
      <c r="M1752" s="8">
        <v>1380</v>
      </c>
      <c r="N1752" s="10">
        <f t="shared" si="446"/>
        <v>0.375</v>
      </c>
      <c r="O1752" s="10">
        <f t="shared" si="447"/>
        <v>0.40104166666666669</v>
      </c>
      <c r="P1752" s="8">
        <f t="shared" si="448"/>
        <v>720</v>
      </c>
      <c r="Q1752" s="8">
        <f t="shared" si="449"/>
        <v>924</v>
      </c>
      <c r="R1752" s="8">
        <v>2753.56</v>
      </c>
      <c r="S1752" s="8">
        <v>3717.31</v>
      </c>
      <c r="T1752" s="11">
        <f t="shared" si="450"/>
        <v>1.956478947368421</v>
      </c>
      <c r="U1752" s="7" t="s">
        <v>5048</v>
      </c>
      <c r="V1752" s="7"/>
    </row>
    <row r="1753" spans="1:22" x14ac:dyDescent="0.25">
      <c r="A1753" s="7" t="s">
        <v>5121</v>
      </c>
      <c r="B1753" s="7" t="s">
        <v>5122</v>
      </c>
      <c r="C1753" s="7" t="s">
        <v>54</v>
      </c>
      <c r="D1753" s="7"/>
      <c r="E1753" s="7" t="s">
        <v>269</v>
      </c>
      <c r="F1753" s="8">
        <v>1600</v>
      </c>
      <c r="G1753" s="8">
        <v>1840</v>
      </c>
      <c r="H1753" s="9">
        <f>IF(OR(F1753="",F1753=0),"",MAX(F1753,IF(ISNUMBER('Нормы и нормо-часы'!K1754),ROUNDUP('Нормы и нормо-часы'!K1754/(1-$F$3),0),0)))</f>
        <v>1680</v>
      </c>
      <c r="I1753" s="9">
        <f>IF(OR(G1753="",G1753=0),"",MAX(G1753,IF(ISNUMBER('Нормы и нормо-часы'!L1754),ROUNDUP('Нормы и нормо-часы'!L1754/(1-$F$3),0),0)))</f>
        <v>2016</v>
      </c>
      <c r="J1753" s="10">
        <f t="shared" si="444"/>
        <v>5.0000000000000044E-2</v>
      </c>
      <c r="K1753" s="10">
        <f t="shared" si="445"/>
        <v>9.565217391304337E-2</v>
      </c>
      <c r="L1753" s="8">
        <v>1000</v>
      </c>
      <c r="M1753" s="8">
        <v>1150</v>
      </c>
      <c r="N1753" s="10">
        <f t="shared" si="446"/>
        <v>0.40476190476190477</v>
      </c>
      <c r="O1753" s="10">
        <f t="shared" si="447"/>
        <v>0.42956349206349204</v>
      </c>
      <c r="P1753" s="8">
        <f t="shared" si="448"/>
        <v>680</v>
      </c>
      <c r="Q1753" s="8">
        <f t="shared" si="449"/>
        <v>866</v>
      </c>
      <c r="R1753" s="8">
        <v>2352.44</v>
      </c>
      <c r="S1753" s="8">
        <v>3175.79</v>
      </c>
      <c r="T1753" s="11">
        <f t="shared" si="450"/>
        <v>1.98486875</v>
      </c>
      <c r="U1753" s="7" t="s">
        <v>5048</v>
      </c>
      <c r="V1753" s="7"/>
    </row>
    <row r="1754" spans="1:22" x14ac:dyDescent="0.25">
      <c r="A1754" s="7" t="s">
        <v>5123</v>
      </c>
      <c r="B1754" s="7" t="s">
        <v>5124</v>
      </c>
      <c r="C1754" s="7" t="s">
        <v>54</v>
      </c>
      <c r="D1754" s="7"/>
      <c r="E1754" s="7" t="s">
        <v>269</v>
      </c>
      <c r="F1754" s="8">
        <v>1100</v>
      </c>
      <c r="G1754" s="8">
        <v>1265</v>
      </c>
      <c r="H1754" s="9">
        <f>IF(OR(F1754="",F1754=0),"",MAX(F1754,IF(ISNUMBER('Нормы и нормо-часы'!K1755),ROUNDUP('Нормы и нормо-часы'!K1755/(1-$F$3),0),0)))</f>
        <v>1200</v>
      </c>
      <c r="I1754" s="9">
        <f>IF(OR(G1754="",G1754=0),"",MAX(G1754,IF(ISNUMBER('Нормы и нормо-часы'!L1755),ROUNDUP('Нормы и нормо-часы'!L1755/(1-$F$3),0),0)))</f>
        <v>1440</v>
      </c>
      <c r="J1754" s="10">
        <f t="shared" si="444"/>
        <v>9.0909090909090828E-2</v>
      </c>
      <c r="K1754" s="10">
        <f t="shared" si="445"/>
        <v>0.13833992094861669</v>
      </c>
      <c r="L1754" s="8">
        <v>700</v>
      </c>
      <c r="M1754" s="8">
        <v>805</v>
      </c>
      <c r="N1754" s="10">
        <f t="shared" si="446"/>
        <v>0.41666666666666669</v>
      </c>
      <c r="O1754" s="10">
        <f t="shared" si="447"/>
        <v>0.44097222222222221</v>
      </c>
      <c r="P1754" s="8">
        <f t="shared" si="448"/>
        <v>500</v>
      </c>
      <c r="Q1754" s="8">
        <f t="shared" si="449"/>
        <v>635</v>
      </c>
      <c r="R1754" s="8">
        <v>2307.36</v>
      </c>
      <c r="S1754" s="8">
        <v>3114.94</v>
      </c>
      <c r="T1754" s="11">
        <f t="shared" si="450"/>
        <v>2.8317636363636365</v>
      </c>
      <c r="U1754" s="7" t="s">
        <v>5125</v>
      </c>
      <c r="V1754" s="7" t="s">
        <v>5126</v>
      </c>
    </row>
    <row r="1755" spans="1:22" x14ac:dyDescent="0.25">
      <c r="A1755" s="7" t="s">
        <v>5127</v>
      </c>
      <c r="B1755" s="7" t="s">
        <v>5128</v>
      </c>
      <c r="C1755" s="7" t="s">
        <v>54</v>
      </c>
      <c r="D1755" s="7"/>
      <c r="E1755" s="7" t="s">
        <v>29</v>
      </c>
      <c r="F1755" s="8">
        <v>220</v>
      </c>
      <c r="G1755" s="8">
        <v>253</v>
      </c>
      <c r="H1755" s="9">
        <f>IF(OR(F1755="",F1755=0),"",MAX(F1755,IF(ISNUMBER('Нормы и нормо-часы'!K1756),ROUNDUP('Нормы и нормо-часы'!K1756/(1-$F$3),0),0)))</f>
        <v>220</v>
      </c>
      <c r="I1755" s="9">
        <f>IF(OR(G1755="",G1755=0),"",MAX(G1755,IF(ISNUMBER('Нормы и нормо-часы'!L1756),ROUNDUP('Нормы и нормо-часы'!L1756/(1-$F$3),0),0)))</f>
        <v>253</v>
      </c>
      <c r="J1755" s="10">
        <f t="shared" si="444"/>
        <v>0</v>
      </c>
      <c r="K1755" s="10">
        <f t="shared" si="445"/>
        <v>0</v>
      </c>
      <c r="L1755" s="8">
        <v>140</v>
      </c>
      <c r="M1755" s="8">
        <v>161</v>
      </c>
      <c r="N1755" s="10">
        <f t="shared" si="446"/>
        <v>0.36363636363636365</v>
      </c>
      <c r="O1755" s="10">
        <f t="shared" si="447"/>
        <v>0.36363636363636365</v>
      </c>
      <c r="P1755" s="8">
        <f t="shared" si="448"/>
        <v>80</v>
      </c>
      <c r="Q1755" s="8">
        <f t="shared" si="449"/>
        <v>92</v>
      </c>
      <c r="R1755" s="8">
        <v>140.76</v>
      </c>
      <c r="S1755" s="8">
        <v>190.03</v>
      </c>
      <c r="T1755" s="11">
        <f t="shared" si="450"/>
        <v>0.86377272727272725</v>
      </c>
      <c r="U1755" s="7" t="s">
        <v>4923</v>
      </c>
      <c r="V1755" s="7"/>
    </row>
    <row r="1756" spans="1:22" x14ac:dyDescent="0.25">
      <c r="A1756" s="7" t="s">
        <v>5129</v>
      </c>
      <c r="B1756" s="7" t="s">
        <v>5130</v>
      </c>
      <c r="C1756" s="7" t="s">
        <v>54</v>
      </c>
      <c r="D1756" s="7"/>
      <c r="E1756" s="7" t="s">
        <v>29</v>
      </c>
      <c r="F1756" s="8">
        <v>350</v>
      </c>
      <c r="G1756" s="8">
        <v>402</v>
      </c>
      <c r="H1756" s="9">
        <f>IF(OR(F1756="",F1756=0),"",MAX(F1756,IF(ISNUMBER('Нормы и нормо-часы'!K1757),ROUNDUP('Нормы и нормо-часы'!K1757/(1-$F$3),0),0)))</f>
        <v>350</v>
      </c>
      <c r="I1756" s="9">
        <f>IF(OR(G1756="",G1756=0),"",MAX(G1756,IF(ISNUMBER('Нормы и нормо-часы'!L1757),ROUNDUP('Нормы и нормо-часы'!L1757/(1-$F$3),0),0)))</f>
        <v>402</v>
      </c>
      <c r="J1756" s="10">
        <f t="shared" si="444"/>
        <v>0</v>
      </c>
      <c r="K1756" s="10">
        <f t="shared" si="445"/>
        <v>0</v>
      </c>
      <c r="L1756" s="8">
        <v>220</v>
      </c>
      <c r="M1756" s="8">
        <v>253</v>
      </c>
      <c r="N1756" s="10">
        <f t="shared" si="446"/>
        <v>0.37142857142857144</v>
      </c>
      <c r="O1756" s="10">
        <f t="shared" si="447"/>
        <v>0.37064676616915421</v>
      </c>
      <c r="P1756" s="8">
        <f t="shared" si="448"/>
        <v>130</v>
      </c>
      <c r="Q1756" s="8">
        <f t="shared" si="449"/>
        <v>149</v>
      </c>
      <c r="R1756" s="8">
        <v>441.6</v>
      </c>
      <c r="S1756" s="8">
        <v>596.16</v>
      </c>
      <c r="T1756" s="11">
        <f t="shared" si="450"/>
        <v>1.7033142857142856</v>
      </c>
      <c r="U1756" s="7" t="s">
        <v>5055</v>
      </c>
      <c r="V1756" s="7"/>
    </row>
    <row r="1757" spans="1:22" x14ac:dyDescent="0.25">
      <c r="A1757" s="7" t="s">
        <v>5131</v>
      </c>
      <c r="B1757" s="7" t="s">
        <v>5132</v>
      </c>
      <c r="C1757" s="7" t="s">
        <v>54</v>
      </c>
      <c r="D1757" s="7"/>
      <c r="E1757" s="7" t="s">
        <v>29</v>
      </c>
      <c r="F1757" s="8">
        <v>340</v>
      </c>
      <c r="G1757" s="8">
        <v>391</v>
      </c>
      <c r="H1757" s="9">
        <f>IF(OR(F1757="",F1757=0),"",MAX(F1757,IF(ISNUMBER('Нормы и нормо-часы'!K1758),ROUNDUP('Нормы и нормо-часы'!K1758/(1-$F$3),0),0)))</f>
        <v>340</v>
      </c>
      <c r="I1757" s="9">
        <f>IF(OR(G1757="",G1757=0),"",MAX(G1757,IF(ISNUMBER('Нормы и нормо-часы'!L1758),ROUNDUP('Нормы и нормо-часы'!L1758/(1-$F$3),0),0)))</f>
        <v>391</v>
      </c>
      <c r="J1757" s="10">
        <f t="shared" si="444"/>
        <v>0</v>
      </c>
      <c r="K1757" s="10">
        <f t="shared" si="445"/>
        <v>0</v>
      </c>
      <c r="L1757" s="8">
        <v>210</v>
      </c>
      <c r="M1757" s="8">
        <v>241</v>
      </c>
      <c r="N1757" s="10">
        <f t="shared" si="446"/>
        <v>0.38235294117647056</v>
      </c>
      <c r="O1757" s="10">
        <f t="shared" si="447"/>
        <v>0.38363171355498721</v>
      </c>
      <c r="P1757" s="8">
        <f t="shared" si="448"/>
        <v>130</v>
      </c>
      <c r="Q1757" s="8">
        <f t="shared" si="449"/>
        <v>150</v>
      </c>
      <c r="R1757" s="8">
        <v>398.82</v>
      </c>
      <c r="S1757" s="8">
        <v>538.41</v>
      </c>
      <c r="T1757" s="11">
        <f t="shared" si="450"/>
        <v>1.5835588235294116</v>
      </c>
      <c r="U1757" s="7" t="s">
        <v>5055</v>
      </c>
      <c r="V1757" s="7"/>
    </row>
    <row r="1758" spans="1:22" x14ac:dyDescent="0.25">
      <c r="A1758" s="7" t="s">
        <v>5133</v>
      </c>
      <c r="B1758" s="7" t="s">
        <v>5134</v>
      </c>
      <c r="C1758" s="7" t="s">
        <v>54</v>
      </c>
      <c r="D1758" s="7"/>
      <c r="E1758" s="7" t="s">
        <v>29</v>
      </c>
      <c r="F1758" s="8">
        <v>45</v>
      </c>
      <c r="G1758" s="8">
        <v>51.5</v>
      </c>
      <c r="H1758" s="9">
        <f>IF(OR(F1758="",F1758=0),"",MAX(F1758,IF(ISNUMBER('Нормы и нормо-часы'!K1759),ROUNDUP('Нормы и нормо-часы'!K1759/(1-$F$3),0),0)))</f>
        <v>45</v>
      </c>
      <c r="I1758" s="9">
        <f>IF(OR(G1758="",G1758=0),"",MAX(G1758,IF(ISNUMBER('Нормы и нормо-часы'!L1759),ROUNDUP('Нормы и нормо-часы'!L1759/(1-$F$3),0),0)))</f>
        <v>51.5</v>
      </c>
      <c r="J1758" s="10">
        <f t="shared" si="444"/>
        <v>0</v>
      </c>
      <c r="K1758" s="10">
        <f t="shared" si="445"/>
        <v>0</v>
      </c>
      <c r="L1758" s="8">
        <v>28</v>
      </c>
      <c r="M1758" s="8">
        <v>32</v>
      </c>
      <c r="N1758" s="10">
        <f t="shared" si="446"/>
        <v>0.37777777777777777</v>
      </c>
      <c r="O1758" s="10">
        <f t="shared" si="447"/>
        <v>0.37864077669902912</v>
      </c>
      <c r="P1758" s="8">
        <f t="shared" si="448"/>
        <v>17</v>
      </c>
      <c r="Q1758" s="8">
        <f t="shared" si="449"/>
        <v>19.5</v>
      </c>
      <c r="R1758" s="8">
        <v>63.48</v>
      </c>
      <c r="S1758" s="8">
        <v>85.7</v>
      </c>
      <c r="T1758" s="11">
        <f t="shared" si="450"/>
        <v>1.9044444444444446</v>
      </c>
      <c r="U1758" s="7" t="s">
        <v>5055</v>
      </c>
      <c r="V1758" s="7"/>
    </row>
    <row r="1759" spans="1:22" x14ac:dyDescent="0.25">
      <c r="A1759" s="7" t="s">
        <v>5135</v>
      </c>
      <c r="B1759" s="7" t="s">
        <v>5136</v>
      </c>
      <c r="C1759" s="7" t="s">
        <v>54</v>
      </c>
      <c r="D1759" s="7"/>
      <c r="E1759" s="7" t="s">
        <v>29</v>
      </c>
      <c r="F1759" s="8">
        <v>850</v>
      </c>
      <c r="G1759" s="8">
        <v>977</v>
      </c>
      <c r="H1759" s="9">
        <f>IF(OR(F1759="",F1759=0),"",MAX(F1759,IF(ISNUMBER('Нормы и нормо-часы'!K1760),ROUNDUP('Нормы и нормо-часы'!K1760/(1-$F$3),0),0)))</f>
        <v>867</v>
      </c>
      <c r="I1759" s="9">
        <f>IF(OR(G1759="",G1759=0),"",MAX(G1759,IF(ISNUMBER('Нормы и нормо-часы'!L1760),ROUNDUP('Нормы и нормо-часы'!L1760/(1-$F$3),0),0)))</f>
        <v>1040</v>
      </c>
      <c r="J1759" s="10">
        <f t="shared" si="444"/>
        <v>2.0000000000000018E-2</v>
      </c>
      <c r="K1759" s="10">
        <f t="shared" si="445"/>
        <v>6.4483111566018492E-2</v>
      </c>
      <c r="L1759" s="8">
        <v>550</v>
      </c>
      <c r="M1759" s="8">
        <v>632</v>
      </c>
      <c r="N1759" s="10">
        <f t="shared" si="446"/>
        <v>0.36562860438292966</v>
      </c>
      <c r="O1759" s="10">
        <f t="shared" si="447"/>
        <v>0.3923076923076923</v>
      </c>
      <c r="P1759" s="8">
        <f t="shared" si="448"/>
        <v>317</v>
      </c>
      <c r="Q1759" s="8">
        <f t="shared" si="449"/>
        <v>408</v>
      </c>
      <c r="R1759" s="8">
        <v>1739.72</v>
      </c>
      <c r="S1759" s="8">
        <v>2348.62</v>
      </c>
      <c r="T1759" s="11">
        <f t="shared" si="450"/>
        <v>2.7630823529411765</v>
      </c>
      <c r="U1759" s="7" t="s">
        <v>5137</v>
      </c>
      <c r="V1759" s="7" t="s">
        <v>5138</v>
      </c>
    </row>
    <row r="1760" spans="1:22" x14ac:dyDescent="0.25">
      <c r="A1760" s="12" t="s">
        <v>5139</v>
      </c>
      <c r="B1760" s="12" t="s">
        <v>5140</v>
      </c>
      <c r="C1760" s="12" t="s">
        <v>54</v>
      </c>
      <c r="D1760" s="12" t="s">
        <v>58</v>
      </c>
      <c r="E1760" s="7" t="s">
        <v>29</v>
      </c>
      <c r="F1760" s="8">
        <v>250</v>
      </c>
      <c r="G1760" s="8">
        <v>288</v>
      </c>
      <c r="H1760" s="9">
        <f>IF(OR(F1760="",F1760=0),"",MAX(F1760,IF(ISNUMBER('Нормы и нормо-часы'!K1761),ROUNDUP('Нормы и нормо-часы'!K1761/(1-$F$3),0),0)))</f>
        <v>260</v>
      </c>
      <c r="I1760" s="9">
        <f>IF(OR(G1760="",G1760=0),"",MAX(G1760,IF(ISNUMBER('Нормы и нормо-часы'!L1761),ROUNDUP('Нормы и нормо-часы'!L1761/(1-$F$3),0),0)))</f>
        <v>312</v>
      </c>
      <c r="J1760" s="10">
        <f t="shared" si="444"/>
        <v>4.0000000000000036E-2</v>
      </c>
      <c r="K1760" s="10">
        <f t="shared" si="445"/>
        <v>8.3333333333333259E-2</v>
      </c>
      <c r="L1760" s="8">
        <v>160</v>
      </c>
      <c r="M1760" s="8">
        <v>184</v>
      </c>
      <c r="N1760" s="10">
        <f t="shared" si="446"/>
        <v>0.38461538461538464</v>
      </c>
      <c r="O1760" s="10">
        <f t="shared" si="447"/>
        <v>0.41025641025641024</v>
      </c>
      <c r="P1760" s="8">
        <f t="shared" si="448"/>
        <v>100</v>
      </c>
      <c r="Q1760" s="8">
        <f t="shared" si="449"/>
        <v>128</v>
      </c>
      <c r="R1760" s="8"/>
      <c r="S1760" s="8"/>
      <c r="T1760" s="11" t="str">
        <f t="shared" si="450"/>
        <v/>
      </c>
      <c r="U1760" s="7" t="s">
        <v>100</v>
      </c>
      <c r="V1760" s="7"/>
    </row>
    <row r="1761" spans="1:22" x14ac:dyDescent="0.25">
      <c r="A1761" s="12" t="s">
        <v>5141</v>
      </c>
      <c r="B1761" s="12" t="s">
        <v>5142</v>
      </c>
      <c r="C1761" s="12" t="s">
        <v>54</v>
      </c>
      <c r="D1761" s="12" t="s">
        <v>58</v>
      </c>
      <c r="E1761" s="7" t="s">
        <v>1166</v>
      </c>
      <c r="F1761" s="8">
        <v>150</v>
      </c>
      <c r="G1761" s="8">
        <v>172</v>
      </c>
      <c r="H1761" s="9">
        <f>IF(OR(F1761="",F1761=0),"",MAX(F1761,IF(ISNUMBER('Нормы и нормо-часы'!K1762),ROUNDUP('Нормы и нормо-часы'!K1762/(1-$F$3),0),0)))</f>
        <v>150</v>
      </c>
      <c r="I1761" s="9">
        <f>IF(OR(G1761="",G1761=0),"",MAX(G1761,IF(ISNUMBER('Нормы и нормо-часы'!L1762),ROUNDUP('Нормы и нормо-часы'!L1762/(1-$F$3),0),0)))</f>
        <v>172</v>
      </c>
      <c r="J1761" s="10">
        <f t="shared" si="444"/>
        <v>0</v>
      </c>
      <c r="K1761" s="10">
        <f t="shared" si="445"/>
        <v>0</v>
      </c>
      <c r="L1761" s="8">
        <v>100</v>
      </c>
      <c r="M1761" s="8">
        <v>115</v>
      </c>
      <c r="N1761" s="10">
        <f t="shared" si="446"/>
        <v>0.33333333333333331</v>
      </c>
      <c r="O1761" s="10">
        <f t="shared" si="447"/>
        <v>0.33139534883720928</v>
      </c>
      <c r="P1761" s="8">
        <f t="shared" si="448"/>
        <v>50</v>
      </c>
      <c r="Q1761" s="8">
        <f t="shared" si="449"/>
        <v>57</v>
      </c>
      <c r="R1761" s="8"/>
      <c r="S1761" s="8"/>
      <c r="T1761" s="11" t="str">
        <f t="shared" si="450"/>
        <v/>
      </c>
      <c r="U1761" s="7" t="s">
        <v>100</v>
      </c>
      <c r="V1761" s="7"/>
    </row>
    <row r="1762" spans="1:22" x14ac:dyDescent="0.25">
      <c r="A1762" s="12" t="s">
        <v>5143</v>
      </c>
      <c r="B1762" s="12" t="s">
        <v>5144</v>
      </c>
      <c r="C1762" s="12" t="s">
        <v>50</v>
      </c>
      <c r="D1762" s="12" t="s">
        <v>58</v>
      </c>
      <c r="E1762" s="7" t="s">
        <v>29</v>
      </c>
      <c r="F1762" s="8">
        <v>180</v>
      </c>
      <c r="G1762" s="8">
        <v>207</v>
      </c>
      <c r="H1762" s="9">
        <f>IF(OR(F1762="",F1762=0),"",MAX(F1762,IF(ISNUMBER('Нормы и нормо-часы'!K1763),ROUNDUP('Нормы и нормо-часы'!K1763/(1-$F$3),0),0)))</f>
        <v>218</v>
      </c>
      <c r="I1762" s="9">
        <f>IF(OR(G1762="",G1762=0),"",MAX(G1762,IF(ISNUMBER('Нормы и нормо-часы'!L1763),ROUNDUP('Нормы и нормо-часы'!L1763/(1-$F$3),0),0)))</f>
        <v>260</v>
      </c>
      <c r="J1762" s="10">
        <f t="shared" si="444"/>
        <v>0.21111111111111103</v>
      </c>
      <c r="K1762" s="10">
        <f t="shared" si="445"/>
        <v>0.2560386473429952</v>
      </c>
      <c r="L1762" s="8">
        <v>110</v>
      </c>
      <c r="M1762" s="8">
        <v>126</v>
      </c>
      <c r="N1762" s="10">
        <f t="shared" si="446"/>
        <v>0.49541284403669728</v>
      </c>
      <c r="O1762" s="10">
        <f t="shared" si="447"/>
        <v>0.51538461538461533</v>
      </c>
      <c r="P1762" s="8">
        <f t="shared" si="448"/>
        <v>108</v>
      </c>
      <c r="Q1762" s="8">
        <f t="shared" si="449"/>
        <v>134</v>
      </c>
      <c r="R1762" s="8"/>
      <c r="S1762" s="8"/>
      <c r="T1762" s="11" t="str">
        <f t="shared" si="450"/>
        <v/>
      </c>
      <c r="U1762" s="7" t="s">
        <v>5055</v>
      </c>
      <c r="V1762" s="7"/>
    </row>
    <row r="1763" spans="1:22" x14ac:dyDescent="0.25">
      <c r="A1763" s="12" t="s">
        <v>5145</v>
      </c>
      <c r="B1763" s="12" t="s">
        <v>5146</v>
      </c>
      <c r="C1763" s="12" t="s">
        <v>54</v>
      </c>
      <c r="D1763" s="12" t="s">
        <v>58</v>
      </c>
      <c r="E1763" s="7" t="s">
        <v>269</v>
      </c>
      <c r="F1763" s="8">
        <v>350</v>
      </c>
      <c r="G1763" s="8">
        <v>402</v>
      </c>
      <c r="H1763" s="9">
        <f>IF(OR(F1763="",F1763=0),"",MAX(F1763,IF(ISNUMBER('Нормы и нормо-часы'!K1764),ROUNDUP('Нормы и нормо-часы'!K1764/(1-$F$3),0),0)))</f>
        <v>420</v>
      </c>
      <c r="I1763" s="9">
        <f>IF(OR(G1763="",G1763=0),"",MAX(G1763,IF(ISNUMBER('Нормы и нормо-часы'!L1764),ROUNDUP('Нормы и нормо-часы'!L1764/(1-$F$3),0),0)))</f>
        <v>504</v>
      </c>
      <c r="J1763" s="10">
        <f t="shared" si="444"/>
        <v>0.19999999999999996</v>
      </c>
      <c r="K1763" s="10">
        <f t="shared" si="445"/>
        <v>0.25373134328358216</v>
      </c>
      <c r="L1763" s="8">
        <v>220</v>
      </c>
      <c r="M1763" s="8">
        <v>253</v>
      </c>
      <c r="N1763" s="10">
        <f t="shared" si="446"/>
        <v>0.47619047619047616</v>
      </c>
      <c r="O1763" s="10">
        <f t="shared" si="447"/>
        <v>0.49801587301587302</v>
      </c>
      <c r="P1763" s="8">
        <f t="shared" si="448"/>
        <v>200</v>
      </c>
      <c r="Q1763" s="8">
        <f t="shared" si="449"/>
        <v>251</v>
      </c>
      <c r="R1763" s="8"/>
      <c r="S1763" s="8"/>
      <c r="T1763" s="11" t="str">
        <f t="shared" si="450"/>
        <v/>
      </c>
      <c r="U1763" s="7" t="s">
        <v>100</v>
      </c>
      <c r="V1763" s="7"/>
    </row>
    <row r="1764" spans="1:22" x14ac:dyDescent="0.25">
      <c r="A1764" s="12" t="s">
        <v>5147</v>
      </c>
      <c r="B1764" s="12" t="s">
        <v>5148</v>
      </c>
      <c r="C1764" s="12" t="s">
        <v>54</v>
      </c>
      <c r="D1764" s="12" t="s">
        <v>58</v>
      </c>
      <c r="E1764" s="7" t="s">
        <v>269</v>
      </c>
      <c r="F1764" s="8">
        <v>1600</v>
      </c>
      <c r="G1764" s="8">
        <v>1840</v>
      </c>
      <c r="H1764" s="9">
        <f>IF(OR(F1764="",F1764=0),"",MAX(F1764,IF(ISNUMBER('Нормы и нормо-часы'!K1765),ROUNDUP('Нормы и нормо-часы'!K1765/(1-$F$3),0),0)))</f>
        <v>1680</v>
      </c>
      <c r="I1764" s="9">
        <f>IF(OR(G1764="",G1764=0),"",MAX(G1764,IF(ISNUMBER('Нормы и нормо-часы'!L1765),ROUNDUP('Нормы и нормо-часы'!L1765/(1-$F$3),0),0)))</f>
        <v>2016</v>
      </c>
      <c r="J1764" s="10">
        <f t="shared" si="444"/>
        <v>5.0000000000000044E-2</v>
      </c>
      <c r="K1764" s="10">
        <f t="shared" si="445"/>
        <v>9.565217391304337E-2</v>
      </c>
      <c r="L1764" s="8">
        <v>1000</v>
      </c>
      <c r="M1764" s="8">
        <v>1150</v>
      </c>
      <c r="N1764" s="10">
        <f t="shared" si="446"/>
        <v>0.40476190476190477</v>
      </c>
      <c r="O1764" s="10">
        <f t="shared" si="447"/>
        <v>0.42956349206349204</v>
      </c>
      <c r="P1764" s="8">
        <f t="shared" si="448"/>
        <v>680</v>
      </c>
      <c r="Q1764" s="8">
        <f t="shared" si="449"/>
        <v>866</v>
      </c>
      <c r="R1764" s="8"/>
      <c r="S1764" s="8"/>
      <c r="T1764" s="11" t="str">
        <f t="shared" si="450"/>
        <v/>
      </c>
      <c r="U1764" s="7" t="s">
        <v>5048</v>
      </c>
      <c r="V1764" s="7"/>
    </row>
    <row r="1765" spans="1:22" x14ac:dyDescent="0.25">
      <c r="A1765" s="12" t="s">
        <v>5149</v>
      </c>
      <c r="B1765" s="12" t="s">
        <v>5150</v>
      </c>
      <c r="C1765" s="12" t="s">
        <v>50</v>
      </c>
      <c r="D1765" s="12" t="s">
        <v>58</v>
      </c>
      <c r="E1765" s="7" t="s">
        <v>29</v>
      </c>
      <c r="F1765" s="8">
        <v>90</v>
      </c>
      <c r="G1765" s="8">
        <v>103</v>
      </c>
      <c r="H1765" s="9">
        <f>IF(OR(F1765="",F1765=0),"",MAX(F1765,IF(ISNUMBER('Нормы и нормо-часы'!K1766),ROUNDUP('Нормы и нормо-часы'!K1766/(1-$F$3),0),0)))</f>
        <v>90</v>
      </c>
      <c r="I1765" s="9">
        <f>IF(OR(G1765="",G1765=0),"",MAX(G1765,IF(ISNUMBER('Нормы и нормо-часы'!L1766),ROUNDUP('Нормы и нормо-часы'!L1766/(1-$F$3),0),0)))</f>
        <v>103</v>
      </c>
      <c r="J1765" s="10">
        <f t="shared" si="444"/>
        <v>0</v>
      </c>
      <c r="K1765" s="10">
        <f t="shared" si="445"/>
        <v>0</v>
      </c>
      <c r="L1765" s="8">
        <v>55</v>
      </c>
      <c r="M1765" s="8">
        <v>63</v>
      </c>
      <c r="N1765" s="10">
        <f t="shared" si="446"/>
        <v>0.3888888888888889</v>
      </c>
      <c r="O1765" s="10">
        <f t="shared" si="447"/>
        <v>0.38834951456310679</v>
      </c>
      <c r="P1765" s="8">
        <f t="shared" si="448"/>
        <v>35</v>
      </c>
      <c r="Q1765" s="8">
        <f t="shared" si="449"/>
        <v>40</v>
      </c>
      <c r="R1765" s="8"/>
      <c r="S1765" s="8"/>
      <c r="T1765" s="11" t="str">
        <f t="shared" si="450"/>
        <v/>
      </c>
      <c r="U1765" s="7" t="s">
        <v>5055</v>
      </c>
      <c r="V1765" s="7"/>
    </row>
    <row r="1766" spans="1:22" x14ac:dyDescent="0.25">
      <c r="A1766" s="12" t="s">
        <v>5151</v>
      </c>
      <c r="B1766" s="12" t="s">
        <v>5152</v>
      </c>
      <c r="C1766" s="12" t="s">
        <v>177</v>
      </c>
      <c r="D1766" s="12" t="s">
        <v>58</v>
      </c>
      <c r="E1766" s="7" t="s">
        <v>29</v>
      </c>
      <c r="F1766" s="8">
        <v>600</v>
      </c>
      <c r="G1766" s="8">
        <v>690</v>
      </c>
      <c r="H1766" s="9">
        <f>IF(OR(F1766="",F1766=0),"",MAX(F1766,IF(ISNUMBER('Нормы и нормо-часы'!K1767),ROUNDUP('Нормы и нормо-часы'!K1767/(1-$F$3),0),0)))</f>
        <v>600</v>
      </c>
      <c r="I1766" s="9">
        <f>IF(OR(G1766="",G1766=0),"",MAX(G1766,IF(ISNUMBER('Нормы и нормо-часы'!L1767),ROUNDUP('Нормы и нормо-часы'!L1767/(1-$F$3),0),0)))</f>
        <v>690</v>
      </c>
      <c r="J1766" s="10">
        <f t="shared" ref="J1766:J1775" si="451">IF(OR(F1766="",F1766=0),"",H1766/F1766-1)</f>
        <v>0</v>
      </c>
      <c r="K1766" s="10">
        <f t="shared" ref="K1766:K1775" si="452">IF(OR(G1766="",G1766=0),"",I1766/G1766-1)</f>
        <v>0</v>
      </c>
      <c r="L1766" s="8">
        <v>380</v>
      </c>
      <c r="M1766" s="8">
        <v>437</v>
      </c>
      <c r="N1766" s="10">
        <f t="shared" ref="N1766:N1775" si="453">IF(OR(H1766="",H1766=0),"",(H1766-L1766)/H1766)</f>
        <v>0.36666666666666664</v>
      </c>
      <c r="O1766" s="10">
        <f t="shared" ref="O1766:O1775" si="454">IF(OR(I1766="",I1766=0),"",(I1766-M1766)/I1766)</f>
        <v>0.36666666666666664</v>
      </c>
      <c r="P1766" s="8">
        <f t="shared" ref="P1766:P1775" si="455">IF(H1766="","",H1766-L1766)</f>
        <v>220</v>
      </c>
      <c r="Q1766" s="8">
        <f t="shared" ref="Q1766:Q1775" si="456">IF(I1766="","",I1766-M1766)</f>
        <v>253</v>
      </c>
      <c r="R1766" s="8"/>
      <c r="S1766" s="8"/>
      <c r="T1766" s="11" t="str">
        <f t="shared" ref="T1766:T1797" si="457">IF(OR(S1766="",F1766="",F1766=0),"",S1766/F1766)</f>
        <v/>
      </c>
      <c r="U1766" s="7" t="s">
        <v>5153</v>
      </c>
      <c r="V1766" s="7"/>
    </row>
    <row r="1767" spans="1:22" x14ac:dyDescent="0.25">
      <c r="A1767" s="12" t="s">
        <v>5154</v>
      </c>
      <c r="B1767" s="12" t="s">
        <v>5155</v>
      </c>
      <c r="C1767" s="12" t="s">
        <v>177</v>
      </c>
      <c r="D1767" s="12" t="s">
        <v>58</v>
      </c>
      <c r="E1767" s="7" t="s">
        <v>29</v>
      </c>
      <c r="F1767" s="8">
        <v>750</v>
      </c>
      <c r="G1767" s="8">
        <v>862</v>
      </c>
      <c r="H1767" s="9">
        <f>IF(OR(F1767="",F1767=0),"",MAX(F1767,IF(ISNUMBER('Нормы и нормо-часы'!K1768),ROUNDUP('Нормы и нормо-часы'!K1768/(1-$F$3),0),0)))</f>
        <v>750</v>
      </c>
      <c r="I1767" s="9">
        <f>IF(OR(G1767="",G1767=0),"",MAX(G1767,IF(ISNUMBER('Нормы и нормо-часы'!L1768),ROUNDUP('Нормы и нормо-часы'!L1768/(1-$F$3),0),0)))</f>
        <v>862</v>
      </c>
      <c r="J1767" s="10">
        <f t="shared" si="451"/>
        <v>0</v>
      </c>
      <c r="K1767" s="10">
        <f t="shared" si="452"/>
        <v>0</v>
      </c>
      <c r="L1767" s="8">
        <v>470</v>
      </c>
      <c r="M1767" s="8">
        <v>540</v>
      </c>
      <c r="N1767" s="10">
        <f t="shared" si="453"/>
        <v>0.37333333333333335</v>
      </c>
      <c r="O1767" s="10">
        <f t="shared" si="454"/>
        <v>0.37354988399071926</v>
      </c>
      <c r="P1767" s="8">
        <f t="shared" si="455"/>
        <v>280</v>
      </c>
      <c r="Q1767" s="8">
        <f t="shared" si="456"/>
        <v>322</v>
      </c>
      <c r="R1767" s="8"/>
      <c r="S1767" s="8"/>
      <c r="T1767" s="11" t="str">
        <f t="shared" si="457"/>
        <v/>
      </c>
      <c r="U1767" s="7" t="s">
        <v>5156</v>
      </c>
      <c r="V1767" s="7"/>
    </row>
    <row r="1768" spans="1:22" x14ac:dyDescent="0.25">
      <c r="A1768" s="12" t="s">
        <v>5157</v>
      </c>
      <c r="B1768" s="12" t="s">
        <v>5158</v>
      </c>
      <c r="C1768" s="12" t="s">
        <v>54</v>
      </c>
      <c r="D1768" s="12" t="s">
        <v>58</v>
      </c>
      <c r="E1768" s="7" t="s">
        <v>29</v>
      </c>
      <c r="F1768" s="8">
        <v>600</v>
      </c>
      <c r="G1768" s="8">
        <v>690</v>
      </c>
      <c r="H1768" s="9">
        <f>IF(OR(F1768="",F1768=0),"",MAX(F1768,IF(ISNUMBER('Нормы и нормо-часы'!K1769),ROUNDUP('Нормы и нормо-часы'!K1769/(1-$F$3),0),0)))</f>
        <v>600</v>
      </c>
      <c r="I1768" s="9">
        <f>IF(OR(G1768="",G1768=0),"",MAX(G1768,IF(ISNUMBER('Нормы и нормо-часы'!L1769),ROUNDUP('Нормы и нормо-часы'!L1769/(1-$F$3),0),0)))</f>
        <v>690</v>
      </c>
      <c r="J1768" s="10">
        <f t="shared" si="451"/>
        <v>0</v>
      </c>
      <c r="K1768" s="10">
        <f t="shared" si="452"/>
        <v>0</v>
      </c>
      <c r="L1768" s="8">
        <v>380</v>
      </c>
      <c r="M1768" s="8">
        <v>437</v>
      </c>
      <c r="N1768" s="10">
        <f t="shared" si="453"/>
        <v>0.36666666666666664</v>
      </c>
      <c r="O1768" s="10">
        <f t="shared" si="454"/>
        <v>0.36666666666666664</v>
      </c>
      <c r="P1768" s="8">
        <f t="shared" si="455"/>
        <v>220</v>
      </c>
      <c r="Q1768" s="8">
        <f t="shared" si="456"/>
        <v>253</v>
      </c>
      <c r="R1768" s="8"/>
      <c r="S1768" s="8"/>
      <c r="T1768" s="11" t="str">
        <f t="shared" si="457"/>
        <v/>
      </c>
      <c r="U1768" s="7" t="s">
        <v>5159</v>
      </c>
      <c r="V1768" s="7"/>
    </row>
    <row r="1769" spans="1:22" x14ac:dyDescent="0.25">
      <c r="A1769" s="12" t="s">
        <v>5160</v>
      </c>
      <c r="B1769" s="12" t="s">
        <v>5161</v>
      </c>
      <c r="C1769" s="12" t="s">
        <v>1715</v>
      </c>
      <c r="D1769" s="12" t="s">
        <v>58</v>
      </c>
      <c r="E1769" s="7" t="s">
        <v>29</v>
      </c>
      <c r="F1769" s="8">
        <v>350</v>
      </c>
      <c r="G1769" s="8">
        <v>402</v>
      </c>
      <c r="H1769" s="9">
        <f>IF(OR(F1769="",F1769=0),"",MAX(F1769,IF(ISNUMBER('Нормы и нормо-часы'!K1770),ROUNDUP('Нормы и нормо-часы'!K1770/(1-$F$3),0),0)))</f>
        <v>350</v>
      </c>
      <c r="I1769" s="9">
        <f>IF(OR(G1769="",G1769=0),"",MAX(G1769,IF(ISNUMBER('Нормы и нормо-часы'!L1770),ROUNDUP('Нормы и нормо-часы'!L1770/(1-$F$3),0),0)))</f>
        <v>402</v>
      </c>
      <c r="J1769" s="10">
        <f t="shared" si="451"/>
        <v>0</v>
      </c>
      <c r="K1769" s="10">
        <f t="shared" si="452"/>
        <v>0</v>
      </c>
      <c r="L1769" s="8">
        <v>220</v>
      </c>
      <c r="M1769" s="8">
        <v>253</v>
      </c>
      <c r="N1769" s="10">
        <f t="shared" si="453"/>
        <v>0.37142857142857144</v>
      </c>
      <c r="O1769" s="10">
        <f t="shared" si="454"/>
        <v>0.37064676616915421</v>
      </c>
      <c r="P1769" s="8">
        <f t="shared" si="455"/>
        <v>130</v>
      </c>
      <c r="Q1769" s="8">
        <f t="shared" si="456"/>
        <v>149</v>
      </c>
      <c r="R1769" s="8"/>
      <c r="S1769" s="8"/>
      <c r="T1769" s="11" t="str">
        <f t="shared" si="457"/>
        <v/>
      </c>
      <c r="U1769" s="7" t="s">
        <v>5162</v>
      </c>
      <c r="V1769" s="7"/>
    </row>
    <row r="1770" spans="1:22" x14ac:dyDescent="0.25">
      <c r="A1770" s="12" t="s">
        <v>5163</v>
      </c>
      <c r="B1770" s="12" t="s">
        <v>5164</v>
      </c>
      <c r="C1770" s="12" t="s">
        <v>50</v>
      </c>
      <c r="D1770" s="12" t="s">
        <v>58</v>
      </c>
      <c r="E1770" s="7" t="s">
        <v>29</v>
      </c>
      <c r="F1770" s="8">
        <v>100</v>
      </c>
      <c r="G1770" s="8">
        <v>115</v>
      </c>
      <c r="H1770" s="9">
        <f>IF(OR(F1770="",F1770=0),"",MAX(F1770,IF(ISNUMBER('Нормы и нормо-часы'!K1771),ROUNDUP('Нормы и нормо-часы'!K1771/(1-$F$3),0),0)))</f>
        <v>100</v>
      </c>
      <c r="I1770" s="9">
        <f>IF(OR(G1770="",G1770=0),"",MAX(G1770,IF(ISNUMBER('Нормы и нормо-часы'!L1771),ROUNDUP('Нормы и нормо-часы'!L1771/(1-$F$3),0),0)))</f>
        <v>115</v>
      </c>
      <c r="J1770" s="10">
        <f t="shared" si="451"/>
        <v>0</v>
      </c>
      <c r="K1770" s="10">
        <f t="shared" si="452"/>
        <v>0</v>
      </c>
      <c r="L1770" s="8">
        <v>60</v>
      </c>
      <c r="M1770" s="8">
        <v>69</v>
      </c>
      <c r="N1770" s="10">
        <f t="shared" si="453"/>
        <v>0.4</v>
      </c>
      <c r="O1770" s="10">
        <f t="shared" si="454"/>
        <v>0.4</v>
      </c>
      <c r="P1770" s="8">
        <f t="shared" si="455"/>
        <v>40</v>
      </c>
      <c r="Q1770" s="8">
        <f t="shared" si="456"/>
        <v>46</v>
      </c>
      <c r="R1770" s="8"/>
      <c r="S1770" s="8"/>
      <c r="T1770" s="11" t="str">
        <f t="shared" si="457"/>
        <v/>
      </c>
      <c r="U1770" s="7" t="s">
        <v>5165</v>
      </c>
      <c r="V1770" s="7"/>
    </row>
    <row r="1771" spans="1:22" x14ac:dyDescent="0.25">
      <c r="A1771" s="12" t="s">
        <v>5166</v>
      </c>
      <c r="B1771" s="12" t="s">
        <v>5167</v>
      </c>
      <c r="C1771" s="12" t="s">
        <v>28</v>
      </c>
      <c r="D1771" s="12" t="s">
        <v>58</v>
      </c>
      <c r="E1771" s="7" t="s">
        <v>29</v>
      </c>
      <c r="F1771" s="8">
        <v>900</v>
      </c>
      <c r="G1771" s="8">
        <v>1035</v>
      </c>
      <c r="H1771" s="9">
        <f>IF(OR(F1771="",F1771=0),"",MAX(F1771,IF(ISNUMBER('Нормы и нормо-часы'!K1772),ROUNDUP('Нормы и нормо-часы'!K1772/(1-$F$3),0),0)))</f>
        <v>1040</v>
      </c>
      <c r="I1771" s="9">
        <f>IF(OR(G1771="",G1771=0),"",MAX(G1771,IF(ISNUMBER('Нормы и нормо-часы'!L1772),ROUNDUP('Нормы и нормо-часы'!L1772/(1-$F$3),0),0)))</f>
        <v>1248</v>
      </c>
      <c r="J1771" s="10">
        <f t="shared" si="451"/>
        <v>0.15555555555555545</v>
      </c>
      <c r="K1771" s="10">
        <f t="shared" si="452"/>
        <v>0.20579710144927543</v>
      </c>
      <c r="L1771" s="8">
        <v>560</v>
      </c>
      <c r="M1771" s="8">
        <v>644</v>
      </c>
      <c r="N1771" s="10">
        <f t="shared" si="453"/>
        <v>0.46153846153846156</v>
      </c>
      <c r="O1771" s="10">
        <f t="shared" si="454"/>
        <v>0.48397435897435898</v>
      </c>
      <c r="P1771" s="8">
        <f t="shared" si="455"/>
        <v>480</v>
      </c>
      <c r="Q1771" s="8">
        <f t="shared" si="456"/>
        <v>604</v>
      </c>
      <c r="R1771" s="8"/>
      <c r="S1771" s="8"/>
      <c r="T1771" s="11" t="str">
        <f t="shared" si="457"/>
        <v/>
      </c>
      <c r="U1771" s="7" t="s">
        <v>100</v>
      </c>
      <c r="V1771" s="7"/>
    </row>
    <row r="1772" spans="1:22" x14ac:dyDescent="0.25">
      <c r="A1772" s="12" t="s">
        <v>5168</v>
      </c>
      <c r="B1772" s="12" t="s">
        <v>5169</v>
      </c>
      <c r="C1772" s="12" t="s">
        <v>28</v>
      </c>
      <c r="D1772" s="12" t="s">
        <v>58</v>
      </c>
      <c r="E1772" s="7" t="s">
        <v>1166</v>
      </c>
      <c r="F1772" s="8">
        <v>550</v>
      </c>
      <c r="G1772" s="8">
        <v>632</v>
      </c>
      <c r="H1772" s="9">
        <f>IF(OR(F1772="",F1772=0),"",MAX(F1772,IF(ISNUMBER('Нормы и нормо-часы'!K1773),ROUNDUP('Нормы и нормо-часы'!K1773/(1-$F$3),0),0)))</f>
        <v>550</v>
      </c>
      <c r="I1772" s="9">
        <f>IF(OR(G1772="",G1772=0),"",MAX(G1772,IF(ISNUMBER('Нормы и нормо-часы'!L1773),ROUNDUP('Нормы и нормо-часы'!L1773/(1-$F$3),0),0)))</f>
        <v>632</v>
      </c>
      <c r="J1772" s="10">
        <f t="shared" si="451"/>
        <v>0</v>
      </c>
      <c r="K1772" s="10">
        <f t="shared" si="452"/>
        <v>0</v>
      </c>
      <c r="L1772" s="8">
        <v>400</v>
      </c>
      <c r="M1772" s="8">
        <v>460</v>
      </c>
      <c r="N1772" s="10">
        <f t="shared" si="453"/>
        <v>0.27272727272727271</v>
      </c>
      <c r="O1772" s="10">
        <f t="shared" si="454"/>
        <v>0.27215189873417722</v>
      </c>
      <c r="P1772" s="8">
        <f t="shared" si="455"/>
        <v>150</v>
      </c>
      <c r="Q1772" s="8">
        <f t="shared" si="456"/>
        <v>172</v>
      </c>
      <c r="R1772" s="8"/>
      <c r="S1772" s="8"/>
      <c r="T1772" s="11" t="str">
        <f t="shared" si="457"/>
        <v/>
      </c>
      <c r="U1772" s="7" t="s">
        <v>5170</v>
      </c>
      <c r="V1772" s="7"/>
    </row>
    <row r="1773" spans="1:22" x14ac:dyDescent="0.25">
      <c r="A1773" s="12" t="s">
        <v>5171</v>
      </c>
      <c r="B1773" s="12" t="s">
        <v>5172</v>
      </c>
      <c r="C1773" s="12" t="s">
        <v>5173</v>
      </c>
      <c r="D1773" s="12" t="s">
        <v>58</v>
      </c>
      <c r="E1773" s="7" t="s">
        <v>1166</v>
      </c>
      <c r="F1773" s="8">
        <v>3000</v>
      </c>
      <c r="G1773" s="8">
        <v>3450</v>
      </c>
      <c r="H1773" s="9">
        <f>IF(OR(F1773="",F1773=0),"",MAX(F1773,IF(ISNUMBER('Нормы и нормо-часы'!K1774),ROUNDUP('Нормы и нормо-часы'!K1774/(1-$F$3),0),0)))</f>
        <v>3000</v>
      </c>
      <c r="I1773" s="9">
        <f>IF(OR(G1773="",G1773=0),"",MAX(G1773,IF(ISNUMBER('Нормы и нормо-часы'!L1774),ROUNDUP('Нормы и нормо-часы'!L1774/(1-$F$3),0),0)))</f>
        <v>3450</v>
      </c>
      <c r="J1773" s="10">
        <f t="shared" si="451"/>
        <v>0</v>
      </c>
      <c r="K1773" s="10">
        <f t="shared" si="452"/>
        <v>0</v>
      </c>
      <c r="L1773" s="8">
        <v>2300</v>
      </c>
      <c r="M1773" s="8">
        <v>2645</v>
      </c>
      <c r="N1773" s="10">
        <f t="shared" si="453"/>
        <v>0.23333333333333334</v>
      </c>
      <c r="O1773" s="10">
        <f t="shared" si="454"/>
        <v>0.23333333333333334</v>
      </c>
      <c r="P1773" s="8">
        <f t="shared" si="455"/>
        <v>700</v>
      </c>
      <c r="Q1773" s="8">
        <f t="shared" si="456"/>
        <v>805</v>
      </c>
      <c r="R1773" s="8"/>
      <c r="S1773" s="8"/>
      <c r="T1773" s="11" t="str">
        <f t="shared" si="457"/>
        <v/>
      </c>
      <c r="U1773" s="7" t="s">
        <v>5174</v>
      </c>
      <c r="V1773" s="7"/>
    </row>
    <row r="1774" spans="1:22" x14ac:dyDescent="0.25">
      <c r="A1774" s="12" t="s">
        <v>5175</v>
      </c>
      <c r="B1774" s="12" t="s">
        <v>5176</v>
      </c>
      <c r="C1774" s="12" t="s">
        <v>5173</v>
      </c>
      <c r="D1774" s="12" t="s">
        <v>58</v>
      </c>
      <c r="E1774" s="7" t="s">
        <v>1166</v>
      </c>
      <c r="F1774" s="8">
        <v>2500</v>
      </c>
      <c r="G1774" s="8">
        <v>2875</v>
      </c>
      <c r="H1774" s="9">
        <f>IF(OR(F1774="",F1774=0),"",MAX(F1774,IF(ISNUMBER('Нормы и нормо-часы'!K1775),ROUNDUP('Нормы и нормо-часы'!K1775/(1-$F$3),0),0)))</f>
        <v>2500</v>
      </c>
      <c r="I1774" s="9">
        <f>IF(OR(G1774="",G1774=0),"",MAX(G1774,IF(ISNUMBER('Нормы и нормо-часы'!L1775),ROUNDUP('Нормы и нормо-часы'!L1775/(1-$F$3),0),0)))</f>
        <v>2875</v>
      </c>
      <c r="J1774" s="10">
        <f t="shared" si="451"/>
        <v>0</v>
      </c>
      <c r="K1774" s="10">
        <f t="shared" si="452"/>
        <v>0</v>
      </c>
      <c r="L1774" s="8">
        <v>1900</v>
      </c>
      <c r="M1774" s="8">
        <v>2185</v>
      </c>
      <c r="N1774" s="10">
        <f t="shared" si="453"/>
        <v>0.24</v>
      </c>
      <c r="O1774" s="10">
        <f t="shared" si="454"/>
        <v>0.24</v>
      </c>
      <c r="P1774" s="8">
        <f t="shared" si="455"/>
        <v>600</v>
      </c>
      <c r="Q1774" s="8">
        <f t="shared" si="456"/>
        <v>690</v>
      </c>
      <c r="R1774" s="8"/>
      <c r="S1774" s="8"/>
      <c r="T1774" s="11" t="str">
        <f t="shared" si="457"/>
        <v/>
      </c>
      <c r="U1774" s="7" t="s">
        <v>100</v>
      </c>
      <c r="V1774" s="7"/>
    </row>
    <row r="1775" spans="1:22" x14ac:dyDescent="0.25">
      <c r="A1775" s="12" t="s">
        <v>5177</v>
      </c>
      <c r="B1775" s="12" t="s">
        <v>5178</v>
      </c>
      <c r="C1775" s="12" t="s">
        <v>177</v>
      </c>
      <c r="D1775" s="12" t="s">
        <v>58</v>
      </c>
      <c r="E1775" s="7" t="s">
        <v>29</v>
      </c>
      <c r="F1775" s="8">
        <v>900</v>
      </c>
      <c r="G1775" s="8">
        <v>1035</v>
      </c>
      <c r="H1775" s="9">
        <f>IF(OR(F1775="",F1775=0),"",MAX(F1775,IF(ISNUMBER('Нормы и нормо-часы'!K1776),ROUNDUP('Нормы и нормо-часы'!K1776/(1-$F$3),0),0)))</f>
        <v>900</v>
      </c>
      <c r="I1775" s="9">
        <f>IF(OR(G1775="",G1775=0),"",MAX(G1775,IF(ISNUMBER('Нормы и нормо-часы'!L1776),ROUNDUP('Нормы и нормо-часы'!L1776/(1-$F$3),0),0)))</f>
        <v>1035</v>
      </c>
      <c r="J1775" s="10">
        <f t="shared" si="451"/>
        <v>0</v>
      </c>
      <c r="K1775" s="10">
        <f t="shared" si="452"/>
        <v>0</v>
      </c>
      <c r="L1775" s="8">
        <v>550</v>
      </c>
      <c r="M1775" s="8">
        <v>632</v>
      </c>
      <c r="N1775" s="10">
        <f t="shared" si="453"/>
        <v>0.3888888888888889</v>
      </c>
      <c r="O1775" s="10">
        <f t="shared" si="454"/>
        <v>0.3893719806763285</v>
      </c>
      <c r="P1775" s="8">
        <f t="shared" si="455"/>
        <v>350</v>
      </c>
      <c r="Q1775" s="8">
        <f t="shared" si="456"/>
        <v>403</v>
      </c>
      <c r="R1775" s="8"/>
      <c r="S1775" s="8"/>
      <c r="T1775" s="11" t="str">
        <f t="shared" si="457"/>
        <v/>
      </c>
      <c r="U1775" s="7" t="s">
        <v>4911</v>
      </c>
      <c r="V1775" s="7"/>
    </row>
    <row r="1776" spans="1:22" x14ac:dyDescent="0.25">
      <c r="A1776" s="5" t="s">
        <v>5179</v>
      </c>
      <c r="B1776" s="6"/>
      <c r="C1776" s="6"/>
      <c r="D1776" s="6"/>
      <c r="E1776" s="6"/>
      <c r="F1776" s="6"/>
      <c r="G1776" s="6"/>
      <c r="H1776" s="6"/>
      <c r="I1776" s="6"/>
      <c r="J1776" s="6"/>
      <c r="K1776" s="6"/>
      <c r="L1776" s="6"/>
      <c r="M1776" s="6"/>
      <c r="N1776" s="6"/>
      <c r="O1776" s="6"/>
      <c r="P1776" s="6"/>
      <c r="Q1776" s="6"/>
      <c r="R1776" s="6"/>
      <c r="S1776" s="6"/>
      <c r="T1776" s="6"/>
      <c r="U1776" s="6"/>
      <c r="V1776" s="6"/>
    </row>
    <row r="1777" spans="1:22" x14ac:dyDescent="0.25">
      <c r="A1777" s="7" t="s">
        <v>5180</v>
      </c>
      <c r="B1777" s="7" t="s">
        <v>5181</v>
      </c>
      <c r="C1777" s="7" t="s">
        <v>186</v>
      </c>
      <c r="D1777" s="7"/>
      <c r="E1777" s="7" t="s">
        <v>41</v>
      </c>
      <c r="F1777" s="8">
        <v>90000</v>
      </c>
      <c r="G1777" s="8">
        <v>103500</v>
      </c>
      <c r="H1777" s="9">
        <f>IF(OR(F1777="",F1777=0),"",MAX(F1777,IF(ISNUMBER('Нормы и нормо-часы'!K1778),ROUNDUP('Нормы и нормо-часы'!K1778/(1-$F$3),0),0)))</f>
        <v>90000</v>
      </c>
      <c r="I1777" s="9">
        <f>IF(OR(G1777="",G1777=0),"",MAX(G1777,IF(ISNUMBER('Нормы и нормо-часы'!L1778),ROUNDUP('Нормы и нормо-часы'!L1778/(1-$F$3),0),0)))</f>
        <v>108000</v>
      </c>
      <c r="J1777" s="10">
        <f t="shared" ref="J1777:J1793" si="458">IF(OR(F1777="",F1777=0),"",H1777/F1777-1)</f>
        <v>0</v>
      </c>
      <c r="K1777" s="10">
        <f t="shared" ref="K1777:K1793" si="459">IF(OR(G1777="",G1777=0),"",I1777/G1777-1)</f>
        <v>4.3478260869565188E-2</v>
      </c>
      <c r="L1777" s="8">
        <v>58000</v>
      </c>
      <c r="M1777" s="8">
        <v>66700</v>
      </c>
      <c r="N1777" s="10">
        <f t="shared" ref="N1777:N1793" si="460">IF(OR(H1777="",H1777=0),"",(H1777-L1777)/H1777)</f>
        <v>0.35555555555555557</v>
      </c>
      <c r="O1777" s="10">
        <f t="shared" ref="O1777:O1793" si="461">IF(OR(I1777="",I1777=0),"",(I1777-M1777)/I1777)</f>
        <v>0.38240740740740742</v>
      </c>
      <c r="P1777" s="8">
        <f t="shared" ref="P1777:P1793" si="462">IF(H1777="","",H1777-L1777)</f>
        <v>32000</v>
      </c>
      <c r="Q1777" s="8">
        <f t="shared" ref="Q1777:Q1793" si="463">IF(I1777="","",I1777-M1777)</f>
        <v>41300</v>
      </c>
      <c r="R1777" s="8">
        <v>71566.11</v>
      </c>
      <c r="S1777" s="8">
        <v>96614.25</v>
      </c>
      <c r="T1777" s="11">
        <f t="shared" ref="T1777:T1793" si="464">IF(OR(S1777="",F1777="",F1777=0),"",S1777/F1777)</f>
        <v>1.0734916666666667</v>
      </c>
      <c r="U1777" s="7" t="s">
        <v>4584</v>
      </c>
      <c r="V1777" s="7"/>
    </row>
    <row r="1778" spans="1:22" x14ac:dyDescent="0.25">
      <c r="A1778" s="7" t="s">
        <v>5182</v>
      </c>
      <c r="B1778" s="7" t="s">
        <v>5183</v>
      </c>
      <c r="C1778" s="7" t="s">
        <v>177</v>
      </c>
      <c r="D1778" s="7"/>
      <c r="E1778" s="7" t="s">
        <v>29</v>
      </c>
      <c r="F1778" s="8">
        <v>120</v>
      </c>
      <c r="G1778" s="8">
        <v>138</v>
      </c>
      <c r="H1778" s="9">
        <f>IF(OR(F1778="",F1778=0),"",MAX(F1778,IF(ISNUMBER('Нормы и нормо-часы'!K1779),ROUNDUP('Нормы и нормо-часы'!K1779/(1-$F$3),0),0)))</f>
        <v>120</v>
      </c>
      <c r="I1778" s="9">
        <f>IF(OR(G1778="",G1778=0),"",MAX(G1778,IF(ISNUMBER('Нормы и нормо-часы'!L1779),ROUNDUP('Нормы и нормо-часы'!L1779/(1-$F$3),0),0)))</f>
        <v>138</v>
      </c>
      <c r="J1778" s="10">
        <f t="shared" si="458"/>
        <v>0</v>
      </c>
      <c r="K1778" s="10">
        <f t="shared" si="459"/>
        <v>0</v>
      </c>
      <c r="L1778" s="8">
        <v>75</v>
      </c>
      <c r="M1778" s="8">
        <v>86</v>
      </c>
      <c r="N1778" s="10">
        <f t="shared" si="460"/>
        <v>0.375</v>
      </c>
      <c r="O1778" s="10">
        <f t="shared" si="461"/>
        <v>0.37681159420289856</v>
      </c>
      <c r="P1778" s="8">
        <f t="shared" si="462"/>
        <v>45</v>
      </c>
      <c r="Q1778" s="8">
        <f t="shared" si="463"/>
        <v>52</v>
      </c>
      <c r="R1778" s="8">
        <v>583.16999999999996</v>
      </c>
      <c r="S1778" s="8">
        <v>787.28</v>
      </c>
      <c r="T1778" s="11">
        <f t="shared" si="464"/>
        <v>6.5606666666666662</v>
      </c>
      <c r="U1778" s="7" t="s">
        <v>100</v>
      </c>
      <c r="V1778" s="7" t="s">
        <v>5184</v>
      </c>
    </row>
    <row r="1779" spans="1:22" x14ac:dyDescent="0.25">
      <c r="A1779" s="7" t="s">
        <v>5185</v>
      </c>
      <c r="B1779" s="7" t="s">
        <v>5186</v>
      </c>
      <c r="C1779" s="7" t="s">
        <v>54</v>
      </c>
      <c r="D1779" s="7"/>
      <c r="E1779" s="7" t="s">
        <v>279</v>
      </c>
      <c r="F1779" s="8">
        <v>50</v>
      </c>
      <c r="G1779" s="8">
        <v>57.5</v>
      </c>
      <c r="H1779" s="9">
        <f>IF(OR(F1779="",F1779=0),"",MAX(F1779,IF(ISNUMBER('Нормы и нормо-часы'!K1780),ROUNDUP('Нормы и нормо-часы'!K1780/(1-$F$3),0),0)))</f>
        <v>51</v>
      </c>
      <c r="I1779" s="9">
        <f>IF(OR(G1779="",G1779=0),"",MAX(G1779,IF(ISNUMBER('Нормы и нормо-часы'!L1780),ROUNDUP('Нормы и нормо-часы'!L1780/(1-$F$3),0),0)))</f>
        <v>60</v>
      </c>
      <c r="J1779" s="10">
        <f t="shared" si="458"/>
        <v>2.0000000000000018E-2</v>
      </c>
      <c r="K1779" s="10">
        <f t="shared" si="459"/>
        <v>4.3478260869565188E-2</v>
      </c>
      <c r="L1779" s="8">
        <v>30</v>
      </c>
      <c r="M1779" s="8">
        <v>34.5</v>
      </c>
      <c r="N1779" s="10">
        <f t="shared" si="460"/>
        <v>0.41176470588235292</v>
      </c>
      <c r="O1779" s="10">
        <f t="shared" si="461"/>
        <v>0.42499999999999999</v>
      </c>
      <c r="P1779" s="8">
        <f t="shared" si="462"/>
        <v>21</v>
      </c>
      <c r="Q1779" s="8">
        <f t="shared" si="463"/>
        <v>25.5</v>
      </c>
      <c r="R1779" s="8">
        <v>104.83</v>
      </c>
      <c r="S1779" s="8">
        <v>141.52000000000001</v>
      </c>
      <c r="T1779" s="11">
        <f t="shared" si="464"/>
        <v>2.8304</v>
      </c>
      <c r="U1779" s="7" t="s">
        <v>100</v>
      </c>
      <c r="V1779" s="7"/>
    </row>
    <row r="1780" spans="1:22" x14ac:dyDescent="0.25">
      <c r="A1780" s="7" t="s">
        <v>5187</v>
      </c>
      <c r="B1780" s="7" t="s">
        <v>5188</v>
      </c>
      <c r="C1780" s="7" t="s">
        <v>54</v>
      </c>
      <c r="D1780" s="7"/>
      <c r="E1780" s="7" t="s">
        <v>41</v>
      </c>
      <c r="F1780" s="8">
        <v>550</v>
      </c>
      <c r="G1780" s="8">
        <v>632</v>
      </c>
      <c r="H1780" s="9">
        <f>IF(OR(F1780="",F1780=0),"",MAX(F1780,IF(ISNUMBER('Нормы и нормо-часы'!K1781),ROUNDUP('Нормы и нормо-часы'!K1781/(1-$F$3),0),0)))</f>
        <v>600</v>
      </c>
      <c r="I1780" s="9">
        <f>IF(OR(G1780="",G1780=0),"",MAX(G1780,IF(ISNUMBER('Нормы и нормо-часы'!L1781),ROUNDUP('Нормы и нормо-часы'!L1781/(1-$F$3),0),0)))</f>
        <v>720</v>
      </c>
      <c r="J1780" s="10">
        <f t="shared" si="458"/>
        <v>9.0909090909090828E-2</v>
      </c>
      <c r="K1780" s="10">
        <f t="shared" si="459"/>
        <v>0.139240506329114</v>
      </c>
      <c r="L1780" s="8">
        <v>350</v>
      </c>
      <c r="M1780" s="8">
        <v>402</v>
      </c>
      <c r="N1780" s="10">
        <f t="shared" si="460"/>
        <v>0.41666666666666669</v>
      </c>
      <c r="O1780" s="10">
        <f t="shared" si="461"/>
        <v>0.44166666666666665</v>
      </c>
      <c r="P1780" s="8">
        <f t="shared" si="462"/>
        <v>250</v>
      </c>
      <c r="Q1780" s="8">
        <f t="shared" si="463"/>
        <v>318</v>
      </c>
      <c r="R1780" s="8">
        <v>440.22</v>
      </c>
      <c r="S1780" s="8">
        <v>594.29999999999995</v>
      </c>
      <c r="T1780" s="11">
        <f t="shared" si="464"/>
        <v>1.0805454545454545</v>
      </c>
      <c r="U1780" s="7" t="s">
        <v>100</v>
      </c>
      <c r="V1780" s="7"/>
    </row>
    <row r="1781" spans="1:22" x14ac:dyDescent="0.25">
      <c r="A1781" s="7" t="s">
        <v>5189</v>
      </c>
      <c r="B1781" s="7" t="s">
        <v>1595</v>
      </c>
      <c r="C1781" s="7" t="s">
        <v>54</v>
      </c>
      <c r="D1781" s="7"/>
      <c r="E1781" s="7" t="s">
        <v>80</v>
      </c>
      <c r="F1781" s="8">
        <v>350</v>
      </c>
      <c r="G1781" s="8">
        <v>402</v>
      </c>
      <c r="H1781" s="9">
        <f>IF(OR(F1781="",F1781=0),"",MAX(F1781,IF(ISNUMBER('Нормы и нормо-часы'!K1782),ROUNDUP('Нормы и нормо-часы'!K1782/(1-$F$3),0),0)))</f>
        <v>350</v>
      </c>
      <c r="I1781" s="9">
        <f>IF(OR(G1781="",G1781=0),"",MAX(G1781,IF(ISNUMBER('Нормы и нормо-часы'!L1782),ROUNDUP('Нормы и нормо-часы'!L1782/(1-$F$3),0),0)))</f>
        <v>402</v>
      </c>
      <c r="J1781" s="10">
        <f t="shared" si="458"/>
        <v>0</v>
      </c>
      <c r="K1781" s="10">
        <f t="shared" si="459"/>
        <v>0</v>
      </c>
      <c r="L1781" s="8">
        <v>220</v>
      </c>
      <c r="M1781" s="8">
        <v>253</v>
      </c>
      <c r="N1781" s="10">
        <f t="shared" si="460"/>
        <v>0.37142857142857144</v>
      </c>
      <c r="O1781" s="10">
        <f t="shared" si="461"/>
        <v>0.37064676616915421</v>
      </c>
      <c r="P1781" s="8">
        <f t="shared" si="462"/>
        <v>130</v>
      </c>
      <c r="Q1781" s="8">
        <f t="shared" si="463"/>
        <v>149</v>
      </c>
      <c r="R1781" s="8">
        <v>399.74</v>
      </c>
      <c r="S1781" s="8">
        <v>539.65</v>
      </c>
      <c r="T1781" s="11">
        <f t="shared" si="464"/>
        <v>1.5418571428571428</v>
      </c>
      <c r="U1781" s="7" t="s">
        <v>100</v>
      </c>
      <c r="V1781" s="7"/>
    </row>
    <row r="1782" spans="1:22" x14ac:dyDescent="0.25">
      <c r="A1782" s="7" t="s">
        <v>5190</v>
      </c>
      <c r="B1782" s="7" t="s">
        <v>5191</v>
      </c>
      <c r="C1782" s="7" t="s">
        <v>54</v>
      </c>
      <c r="D1782" s="7"/>
      <c r="E1782" s="7" t="s">
        <v>279</v>
      </c>
      <c r="F1782" s="8">
        <v>80</v>
      </c>
      <c r="G1782" s="8">
        <v>92</v>
      </c>
      <c r="H1782" s="9">
        <f>IF(OR(F1782="",F1782=0),"",MAX(F1782,IF(ISNUMBER('Нормы и нормо-часы'!K1783),ROUNDUP('Нормы и нормо-часы'!K1783/(1-$F$3),0),0)))</f>
        <v>80</v>
      </c>
      <c r="I1782" s="9">
        <f>IF(OR(G1782="",G1782=0),"",MAX(G1782,IF(ISNUMBER('Нормы и нормо-часы'!L1783),ROUNDUP('Нормы и нормо-часы'!L1783/(1-$F$3),0),0)))</f>
        <v>96</v>
      </c>
      <c r="J1782" s="10">
        <f t="shared" si="458"/>
        <v>0</v>
      </c>
      <c r="K1782" s="10">
        <f t="shared" si="459"/>
        <v>4.3478260869565188E-2</v>
      </c>
      <c r="L1782" s="8">
        <v>50</v>
      </c>
      <c r="M1782" s="8">
        <v>57.5</v>
      </c>
      <c r="N1782" s="10">
        <f t="shared" si="460"/>
        <v>0.375</v>
      </c>
      <c r="O1782" s="10">
        <f t="shared" si="461"/>
        <v>0.40104166666666669</v>
      </c>
      <c r="P1782" s="8">
        <f t="shared" si="462"/>
        <v>30</v>
      </c>
      <c r="Q1782" s="8">
        <f t="shared" si="463"/>
        <v>38.5</v>
      </c>
      <c r="R1782" s="8">
        <v>75.37</v>
      </c>
      <c r="S1782" s="8">
        <v>101.75</v>
      </c>
      <c r="T1782" s="11">
        <f t="shared" si="464"/>
        <v>1.2718750000000001</v>
      </c>
      <c r="U1782" s="7" t="s">
        <v>100</v>
      </c>
      <c r="V1782" s="7"/>
    </row>
    <row r="1783" spans="1:22" x14ac:dyDescent="0.25">
      <c r="A1783" s="7" t="s">
        <v>5192</v>
      </c>
      <c r="B1783" s="7" t="s">
        <v>5193</v>
      </c>
      <c r="C1783" s="7" t="s">
        <v>54</v>
      </c>
      <c r="D1783" s="7"/>
      <c r="E1783" s="7" t="s">
        <v>279</v>
      </c>
      <c r="F1783" s="8">
        <v>150</v>
      </c>
      <c r="G1783" s="8">
        <v>172</v>
      </c>
      <c r="H1783" s="9">
        <f>IF(OR(F1783="",F1783=0),"",MAX(F1783,IF(ISNUMBER('Нормы и нормо-часы'!K1784),ROUNDUP('Нормы и нормо-часы'!K1784/(1-$F$3),0),0)))</f>
        <v>151</v>
      </c>
      <c r="I1783" s="9">
        <f>IF(OR(G1783="",G1783=0),"",MAX(G1783,IF(ISNUMBER('Нормы и нормо-часы'!L1784),ROUNDUP('Нормы и нормо-часы'!L1784/(1-$F$3),0),0)))</f>
        <v>180</v>
      </c>
      <c r="J1783" s="10">
        <f t="shared" si="458"/>
        <v>6.6666666666665986E-3</v>
      </c>
      <c r="K1783" s="10">
        <f t="shared" si="459"/>
        <v>4.6511627906976827E-2</v>
      </c>
      <c r="L1783" s="8">
        <v>95</v>
      </c>
      <c r="M1783" s="8">
        <v>109</v>
      </c>
      <c r="N1783" s="10">
        <f t="shared" si="460"/>
        <v>0.37086092715231789</v>
      </c>
      <c r="O1783" s="10">
        <f t="shared" si="461"/>
        <v>0.39444444444444443</v>
      </c>
      <c r="P1783" s="8">
        <f t="shared" si="462"/>
        <v>56</v>
      </c>
      <c r="Q1783" s="8">
        <f t="shared" si="463"/>
        <v>71</v>
      </c>
      <c r="R1783" s="8">
        <v>108.79</v>
      </c>
      <c r="S1783" s="8">
        <v>146.87</v>
      </c>
      <c r="T1783" s="11">
        <f t="shared" si="464"/>
        <v>0.97913333333333341</v>
      </c>
      <c r="U1783" s="7" t="s">
        <v>100</v>
      </c>
      <c r="V1783" s="7"/>
    </row>
    <row r="1784" spans="1:22" x14ac:dyDescent="0.25">
      <c r="A1784" s="7" t="s">
        <v>5194</v>
      </c>
      <c r="B1784" s="7" t="s">
        <v>1518</v>
      </c>
      <c r="C1784" s="7" t="s">
        <v>54</v>
      </c>
      <c r="D1784" s="7"/>
      <c r="E1784" s="7" t="s">
        <v>279</v>
      </c>
      <c r="F1784" s="8">
        <v>150</v>
      </c>
      <c r="G1784" s="8">
        <v>172</v>
      </c>
      <c r="H1784" s="9">
        <f>IF(OR(F1784="",F1784=0),"",MAX(F1784,IF(ISNUMBER('Нормы и нормо-часы'!K1785),ROUNDUP('Нормы и нормо-часы'!K1785/(1-$F$3),0),0)))</f>
        <v>200</v>
      </c>
      <c r="I1784" s="9">
        <f>IF(OR(G1784="",G1784=0),"",MAX(G1784,IF(ISNUMBER('Нормы и нормо-часы'!L1785),ROUNDUP('Нормы и нормо-часы'!L1785/(1-$F$3),0),0)))</f>
        <v>240</v>
      </c>
      <c r="J1784" s="10">
        <f t="shared" si="458"/>
        <v>0.33333333333333326</v>
      </c>
      <c r="K1784" s="10">
        <f t="shared" si="459"/>
        <v>0.39534883720930236</v>
      </c>
      <c r="L1784" s="8">
        <v>95</v>
      </c>
      <c r="M1784" s="8">
        <v>109</v>
      </c>
      <c r="N1784" s="10">
        <f t="shared" si="460"/>
        <v>0.52500000000000002</v>
      </c>
      <c r="O1784" s="10">
        <f t="shared" si="461"/>
        <v>0.54583333333333328</v>
      </c>
      <c r="P1784" s="8">
        <f t="shared" si="462"/>
        <v>105</v>
      </c>
      <c r="Q1784" s="8">
        <f t="shared" si="463"/>
        <v>131</v>
      </c>
      <c r="R1784" s="8">
        <v>404.8</v>
      </c>
      <c r="S1784" s="8">
        <v>546.48</v>
      </c>
      <c r="T1784" s="11">
        <f t="shared" si="464"/>
        <v>3.6432000000000002</v>
      </c>
      <c r="U1784" s="7" t="s">
        <v>100</v>
      </c>
      <c r="V1784" s="7" t="s">
        <v>5195</v>
      </c>
    </row>
    <row r="1785" spans="1:22" x14ac:dyDescent="0.25">
      <c r="A1785" s="7" t="s">
        <v>5196</v>
      </c>
      <c r="B1785" s="7" t="s">
        <v>5197</v>
      </c>
      <c r="C1785" s="7" t="s">
        <v>177</v>
      </c>
      <c r="D1785" s="7"/>
      <c r="E1785" s="7" t="s">
        <v>35</v>
      </c>
      <c r="F1785" s="8">
        <v>1000</v>
      </c>
      <c r="G1785" s="8">
        <v>1150</v>
      </c>
      <c r="H1785" s="9">
        <f>IF(OR(F1785="",F1785=0),"",MAX(F1785,IF(ISNUMBER('Нормы и нормо-часы'!K1786),ROUNDUP('Нормы и нормо-часы'!K1786/(1-$F$3),0),0)))</f>
        <v>1000</v>
      </c>
      <c r="I1785" s="9">
        <f>IF(OR(G1785="",G1785=0),"",MAX(G1785,IF(ISNUMBER('Нормы и нормо-часы'!L1786),ROUNDUP('Нормы и нормо-часы'!L1786/(1-$F$3),0),0)))</f>
        <v>1150</v>
      </c>
      <c r="J1785" s="10">
        <f t="shared" si="458"/>
        <v>0</v>
      </c>
      <c r="K1785" s="10">
        <f t="shared" si="459"/>
        <v>0</v>
      </c>
      <c r="L1785" s="8">
        <v>600</v>
      </c>
      <c r="M1785" s="8">
        <v>690</v>
      </c>
      <c r="N1785" s="10">
        <f t="shared" si="460"/>
        <v>0.4</v>
      </c>
      <c r="O1785" s="10">
        <f t="shared" si="461"/>
        <v>0.4</v>
      </c>
      <c r="P1785" s="8">
        <f t="shared" si="462"/>
        <v>400</v>
      </c>
      <c r="Q1785" s="8">
        <f t="shared" si="463"/>
        <v>460</v>
      </c>
      <c r="R1785" s="8">
        <v>645.15</v>
      </c>
      <c r="S1785" s="8">
        <v>870.95</v>
      </c>
      <c r="T1785" s="11">
        <f t="shared" si="464"/>
        <v>0.87095</v>
      </c>
      <c r="U1785" s="7" t="s">
        <v>100</v>
      </c>
      <c r="V1785" s="7"/>
    </row>
    <row r="1786" spans="1:22" x14ac:dyDescent="0.25">
      <c r="A1786" s="7" t="s">
        <v>5198</v>
      </c>
      <c r="B1786" s="7" t="s">
        <v>5199</v>
      </c>
      <c r="C1786" s="7" t="s">
        <v>50</v>
      </c>
      <c r="D1786" s="7"/>
      <c r="E1786" s="7" t="s">
        <v>41</v>
      </c>
      <c r="F1786" s="8">
        <v>100</v>
      </c>
      <c r="G1786" s="8">
        <v>115</v>
      </c>
      <c r="H1786" s="9">
        <f>IF(OR(F1786="",F1786=0),"",MAX(F1786,IF(ISNUMBER('Нормы и нормо-часы'!K1787),ROUNDUP('Нормы и нормо-часы'!K1787/(1-$F$3),0),0)))</f>
        <v>100</v>
      </c>
      <c r="I1786" s="9">
        <f>IF(OR(G1786="",G1786=0),"",MAX(G1786,IF(ISNUMBER('Нормы и нормо-часы'!L1787),ROUNDUP('Нормы и нормо-часы'!L1787/(1-$F$3),0),0)))</f>
        <v>115</v>
      </c>
      <c r="J1786" s="10">
        <f t="shared" si="458"/>
        <v>0</v>
      </c>
      <c r="K1786" s="10">
        <f t="shared" si="459"/>
        <v>0</v>
      </c>
      <c r="L1786" s="8">
        <v>60</v>
      </c>
      <c r="M1786" s="8">
        <v>69</v>
      </c>
      <c r="N1786" s="10">
        <f t="shared" si="460"/>
        <v>0.4</v>
      </c>
      <c r="O1786" s="10">
        <f t="shared" si="461"/>
        <v>0.4</v>
      </c>
      <c r="P1786" s="8">
        <f t="shared" si="462"/>
        <v>40</v>
      </c>
      <c r="Q1786" s="8">
        <f t="shared" si="463"/>
        <v>46</v>
      </c>
      <c r="R1786" s="8">
        <v>416.47</v>
      </c>
      <c r="S1786" s="8">
        <v>562.23</v>
      </c>
      <c r="T1786" s="11">
        <f t="shared" si="464"/>
        <v>5.6223000000000001</v>
      </c>
      <c r="U1786" s="7" t="s">
        <v>100</v>
      </c>
      <c r="V1786" s="7" t="s">
        <v>5200</v>
      </c>
    </row>
    <row r="1787" spans="1:22" x14ac:dyDescent="0.25">
      <c r="A1787" s="7" t="s">
        <v>5201</v>
      </c>
      <c r="B1787" s="7" t="s">
        <v>5202</v>
      </c>
      <c r="C1787" s="7" t="s">
        <v>1490</v>
      </c>
      <c r="D1787" s="7"/>
      <c r="E1787" s="7" t="s">
        <v>41</v>
      </c>
      <c r="F1787" s="8">
        <v>1700</v>
      </c>
      <c r="G1787" s="8">
        <v>1955</v>
      </c>
      <c r="H1787" s="9">
        <f>IF(OR(F1787="",F1787=0),"",MAX(F1787,IF(ISNUMBER('Нормы и нормо-часы'!K1788),ROUNDUP('Нормы и нормо-часы'!K1788/(1-$F$3),0),0)))</f>
        <v>1700</v>
      </c>
      <c r="I1787" s="9">
        <f>IF(OR(G1787="",G1787=0),"",MAX(G1787,IF(ISNUMBER('Нормы и нормо-часы'!L1788),ROUNDUP('Нормы и нормо-часы'!L1788/(1-$F$3),0),0)))</f>
        <v>1955</v>
      </c>
      <c r="J1787" s="10">
        <f t="shared" si="458"/>
        <v>0</v>
      </c>
      <c r="K1787" s="10">
        <f t="shared" si="459"/>
        <v>0</v>
      </c>
      <c r="L1787" s="8">
        <v>1050</v>
      </c>
      <c r="M1787" s="8">
        <v>1208</v>
      </c>
      <c r="N1787" s="10">
        <f t="shared" si="460"/>
        <v>0.38235294117647056</v>
      </c>
      <c r="O1787" s="10">
        <f t="shared" si="461"/>
        <v>0.38209718670076726</v>
      </c>
      <c r="P1787" s="8">
        <f t="shared" si="462"/>
        <v>650</v>
      </c>
      <c r="Q1787" s="8">
        <f t="shared" si="463"/>
        <v>747</v>
      </c>
      <c r="R1787" s="8">
        <v>2751.38</v>
      </c>
      <c r="S1787" s="8">
        <v>3714.36</v>
      </c>
      <c r="T1787" s="11">
        <f t="shared" si="464"/>
        <v>2.1849176470588234</v>
      </c>
      <c r="U1787" s="7" t="s">
        <v>5203</v>
      </c>
      <c r="V1787" s="7" t="s">
        <v>5204</v>
      </c>
    </row>
    <row r="1788" spans="1:22" x14ac:dyDescent="0.25">
      <c r="A1788" s="7" t="s">
        <v>5205</v>
      </c>
      <c r="B1788" s="7" t="s">
        <v>5206</v>
      </c>
      <c r="C1788" s="7" t="s">
        <v>177</v>
      </c>
      <c r="D1788" s="7"/>
      <c r="E1788" s="7" t="s">
        <v>41</v>
      </c>
      <c r="F1788" s="8">
        <v>600</v>
      </c>
      <c r="G1788" s="8">
        <v>690</v>
      </c>
      <c r="H1788" s="9">
        <f>IF(OR(F1788="",F1788=0),"",MAX(F1788,IF(ISNUMBER('Нормы и нормо-часы'!K1789),ROUNDUP('Нормы и нормо-часы'!K1789/(1-$F$3),0),0)))</f>
        <v>600</v>
      </c>
      <c r="I1788" s="9">
        <f>IF(OR(G1788="",G1788=0),"",MAX(G1788,IF(ISNUMBER('Нормы и нормо-часы'!L1789),ROUNDUP('Нормы и нормо-часы'!L1789/(1-$F$3),0),0)))</f>
        <v>720</v>
      </c>
      <c r="J1788" s="10">
        <f t="shared" si="458"/>
        <v>0</v>
      </c>
      <c r="K1788" s="10">
        <f t="shared" si="459"/>
        <v>4.3478260869565188E-2</v>
      </c>
      <c r="L1788" s="8">
        <v>380</v>
      </c>
      <c r="M1788" s="8">
        <v>437</v>
      </c>
      <c r="N1788" s="10">
        <f t="shared" si="460"/>
        <v>0.36666666666666664</v>
      </c>
      <c r="O1788" s="10">
        <f t="shared" si="461"/>
        <v>0.39305555555555555</v>
      </c>
      <c r="P1788" s="8">
        <f t="shared" si="462"/>
        <v>220</v>
      </c>
      <c r="Q1788" s="8">
        <f t="shared" si="463"/>
        <v>283</v>
      </c>
      <c r="R1788" s="8">
        <v>602.99</v>
      </c>
      <c r="S1788" s="8">
        <v>814.04</v>
      </c>
      <c r="T1788" s="11">
        <f t="shared" si="464"/>
        <v>1.3567333333333333</v>
      </c>
      <c r="U1788" s="7" t="s">
        <v>100</v>
      </c>
      <c r="V1788" s="7"/>
    </row>
    <row r="1789" spans="1:22" x14ac:dyDescent="0.25">
      <c r="A1789" s="7" t="s">
        <v>5207</v>
      </c>
      <c r="B1789" s="7" t="s">
        <v>5208</v>
      </c>
      <c r="C1789" s="7" t="s">
        <v>177</v>
      </c>
      <c r="D1789" s="7"/>
      <c r="E1789" s="7" t="s">
        <v>41</v>
      </c>
      <c r="F1789" s="8">
        <v>600</v>
      </c>
      <c r="G1789" s="8">
        <v>690</v>
      </c>
      <c r="H1789" s="9">
        <f>IF(OR(F1789="",F1789=0),"",MAX(F1789,IF(ISNUMBER('Нормы и нормо-часы'!K1790),ROUNDUP('Нормы и нормо-часы'!K1790/(1-$F$3),0),0)))</f>
        <v>600</v>
      </c>
      <c r="I1789" s="9">
        <f>IF(OR(G1789="",G1789=0),"",MAX(G1789,IF(ISNUMBER('Нормы и нормо-часы'!L1790),ROUNDUP('Нормы и нормо-часы'!L1790/(1-$F$3),0),0)))</f>
        <v>720</v>
      </c>
      <c r="J1789" s="10">
        <f t="shared" si="458"/>
        <v>0</v>
      </c>
      <c r="K1789" s="10">
        <f t="shared" si="459"/>
        <v>4.3478260869565188E-2</v>
      </c>
      <c r="L1789" s="8">
        <v>380</v>
      </c>
      <c r="M1789" s="8">
        <v>437</v>
      </c>
      <c r="N1789" s="10">
        <f t="shared" si="460"/>
        <v>0.36666666666666664</v>
      </c>
      <c r="O1789" s="10">
        <f t="shared" si="461"/>
        <v>0.39305555555555555</v>
      </c>
      <c r="P1789" s="8">
        <f t="shared" si="462"/>
        <v>220</v>
      </c>
      <c r="Q1789" s="8">
        <f t="shared" si="463"/>
        <v>283</v>
      </c>
      <c r="R1789" s="8">
        <v>645.15</v>
      </c>
      <c r="S1789" s="8">
        <v>870.95</v>
      </c>
      <c r="T1789" s="11">
        <f t="shared" si="464"/>
        <v>1.4515833333333334</v>
      </c>
      <c r="U1789" s="7" t="s">
        <v>100</v>
      </c>
      <c r="V1789" s="7"/>
    </row>
    <row r="1790" spans="1:22" x14ac:dyDescent="0.25">
      <c r="A1790" s="7" t="s">
        <v>5209</v>
      </c>
      <c r="B1790" s="7" t="s">
        <v>5210</v>
      </c>
      <c r="C1790" s="7" t="s">
        <v>177</v>
      </c>
      <c r="D1790" s="7"/>
      <c r="E1790" s="7" t="s">
        <v>41</v>
      </c>
      <c r="F1790" s="8">
        <v>700</v>
      </c>
      <c r="G1790" s="8">
        <v>805</v>
      </c>
      <c r="H1790" s="9">
        <f>IF(OR(F1790="",F1790=0),"",MAX(F1790,IF(ISNUMBER('Нормы и нормо-часы'!K1791),ROUNDUP('Нормы и нормо-часы'!K1791/(1-$F$3),0),0)))</f>
        <v>720</v>
      </c>
      <c r="I1790" s="9">
        <f>IF(OR(G1790="",G1790=0),"",MAX(G1790,IF(ISNUMBER('Нормы и нормо-часы'!L1791),ROUNDUP('Нормы и нормо-часы'!L1791/(1-$F$3),0),0)))</f>
        <v>864</v>
      </c>
      <c r="J1790" s="10">
        <f t="shared" si="458"/>
        <v>2.857142857142847E-2</v>
      </c>
      <c r="K1790" s="10">
        <f t="shared" si="459"/>
        <v>7.3291925465838403E-2</v>
      </c>
      <c r="L1790" s="8">
        <v>440</v>
      </c>
      <c r="M1790" s="8">
        <v>506</v>
      </c>
      <c r="N1790" s="10">
        <f t="shared" si="460"/>
        <v>0.3888888888888889</v>
      </c>
      <c r="O1790" s="10">
        <f t="shared" si="461"/>
        <v>0.41435185185185186</v>
      </c>
      <c r="P1790" s="8">
        <f t="shared" si="462"/>
        <v>280</v>
      </c>
      <c r="Q1790" s="8">
        <f t="shared" si="463"/>
        <v>358</v>
      </c>
      <c r="R1790" s="8">
        <v>733.7</v>
      </c>
      <c r="S1790" s="8">
        <v>990.5</v>
      </c>
      <c r="T1790" s="11">
        <f t="shared" si="464"/>
        <v>1.415</v>
      </c>
      <c r="U1790" s="7" t="s">
        <v>100</v>
      </c>
      <c r="V1790" s="7"/>
    </row>
    <row r="1791" spans="1:22" x14ac:dyDescent="0.25">
      <c r="A1791" s="12" t="s">
        <v>5211</v>
      </c>
      <c r="B1791" s="12" t="s">
        <v>5212</v>
      </c>
      <c r="C1791" s="12" t="s">
        <v>54</v>
      </c>
      <c r="D1791" s="12" t="s">
        <v>58</v>
      </c>
      <c r="E1791" s="7" t="s">
        <v>203</v>
      </c>
      <c r="F1791" s="8">
        <v>900</v>
      </c>
      <c r="G1791" s="8">
        <v>1035</v>
      </c>
      <c r="H1791" s="9">
        <f>IF(OR(F1791="",F1791=0),"",MAX(F1791,IF(ISNUMBER('Нормы и нормо-часы'!K1792),ROUNDUP('Нормы и нормо-часы'!K1792/(1-$F$3),0),0)))</f>
        <v>960</v>
      </c>
      <c r="I1791" s="9">
        <f>IF(OR(G1791="",G1791=0),"",MAX(G1791,IF(ISNUMBER('Нормы и нормо-часы'!L1792),ROUNDUP('Нормы и нормо-часы'!L1792/(1-$F$3),0),0)))</f>
        <v>1140</v>
      </c>
      <c r="J1791" s="10">
        <f t="shared" si="458"/>
        <v>6.6666666666666652E-2</v>
      </c>
      <c r="K1791" s="10">
        <f t="shared" si="459"/>
        <v>0.10144927536231885</v>
      </c>
      <c r="L1791" s="8">
        <v>560</v>
      </c>
      <c r="M1791" s="8">
        <v>644</v>
      </c>
      <c r="N1791" s="10">
        <f t="shared" si="460"/>
        <v>0.41666666666666669</v>
      </c>
      <c r="O1791" s="10">
        <f t="shared" si="461"/>
        <v>0.43508771929824563</v>
      </c>
      <c r="P1791" s="8">
        <f t="shared" si="462"/>
        <v>400</v>
      </c>
      <c r="Q1791" s="8">
        <f t="shared" si="463"/>
        <v>496</v>
      </c>
      <c r="R1791" s="8"/>
      <c r="S1791" s="8"/>
      <c r="T1791" s="11" t="str">
        <f t="shared" si="464"/>
        <v/>
      </c>
      <c r="U1791" s="7" t="s">
        <v>100</v>
      </c>
      <c r="V1791" s="7"/>
    </row>
    <row r="1792" spans="1:22" x14ac:dyDescent="0.25">
      <c r="A1792" s="12" t="s">
        <v>5213</v>
      </c>
      <c r="B1792" s="12" t="s">
        <v>5214</v>
      </c>
      <c r="C1792" s="12" t="s">
        <v>40</v>
      </c>
      <c r="D1792" s="12" t="s">
        <v>58</v>
      </c>
      <c r="E1792" s="7" t="s">
        <v>41</v>
      </c>
      <c r="F1792" s="8">
        <v>18000</v>
      </c>
      <c r="G1792" s="8">
        <v>20700</v>
      </c>
      <c r="H1792" s="9">
        <f>IF(OR(F1792="",F1792=0),"",MAX(F1792,IF(ISNUMBER('Нормы и нормо-часы'!K1793),ROUNDUP('Нормы и нормо-часы'!K1793/(1-$F$3),0),0)))</f>
        <v>30000</v>
      </c>
      <c r="I1792" s="9">
        <f>IF(OR(G1792="",G1792=0),"",MAX(G1792,IF(ISNUMBER('Нормы и нормо-часы'!L1793),ROUNDUP('Нормы и нормо-часы'!L1793/(1-$F$3),0),0)))</f>
        <v>36000</v>
      </c>
      <c r="J1792" s="10">
        <f t="shared" si="458"/>
        <v>0.66666666666666674</v>
      </c>
      <c r="K1792" s="10">
        <f t="shared" si="459"/>
        <v>0.73913043478260865</v>
      </c>
      <c r="L1792" s="8">
        <v>11000</v>
      </c>
      <c r="M1792" s="8">
        <v>12650</v>
      </c>
      <c r="N1792" s="10">
        <f t="shared" si="460"/>
        <v>0.6333333333333333</v>
      </c>
      <c r="O1792" s="10">
        <f t="shared" si="461"/>
        <v>0.64861111111111114</v>
      </c>
      <c r="P1792" s="8">
        <f t="shared" si="462"/>
        <v>19000</v>
      </c>
      <c r="Q1792" s="8">
        <f t="shared" si="463"/>
        <v>23350</v>
      </c>
      <c r="R1792" s="8"/>
      <c r="S1792" s="8"/>
      <c r="T1792" s="11" t="str">
        <f t="shared" si="464"/>
        <v/>
      </c>
      <c r="U1792" s="7" t="s">
        <v>100</v>
      </c>
      <c r="V1792" s="7"/>
    </row>
    <row r="1793" spans="1:22" x14ac:dyDescent="0.25">
      <c r="A1793" s="12" t="s">
        <v>5215</v>
      </c>
      <c r="B1793" s="12" t="s">
        <v>5216</v>
      </c>
      <c r="C1793" s="12" t="s">
        <v>177</v>
      </c>
      <c r="D1793" s="12" t="s">
        <v>58</v>
      </c>
      <c r="E1793" s="7" t="s">
        <v>41</v>
      </c>
      <c r="F1793" s="8">
        <v>1200</v>
      </c>
      <c r="G1793" s="8">
        <v>1380</v>
      </c>
      <c r="H1793" s="9">
        <f>IF(OR(F1793="",F1793=0),"",MAX(F1793,IF(ISNUMBER('Нормы и нормо-часы'!K1794),ROUNDUP('Нормы и нормо-часы'!K1794/(1-$F$3),0),0)))</f>
        <v>1200</v>
      </c>
      <c r="I1793" s="9">
        <f>IF(OR(G1793="",G1793=0),"",MAX(G1793,IF(ISNUMBER('Нормы и нормо-часы'!L1794),ROUNDUP('Нормы и нормо-часы'!L1794/(1-$F$3),0),0)))</f>
        <v>1440</v>
      </c>
      <c r="J1793" s="10">
        <f t="shared" si="458"/>
        <v>0</v>
      </c>
      <c r="K1793" s="10">
        <f t="shared" si="459"/>
        <v>4.3478260869565188E-2</v>
      </c>
      <c r="L1793" s="8">
        <v>750</v>
      </c>
      <c r="M1793" s="8">
        <v>862</v>
      </c>
      <c r="N1793" s="10">
        <f t="shared" si="460"/>
        <v>0.375</v>
      </c>
      <c r="O1793" s="10">
        <f t="shared" si="461"/>
        <v>0.40138888888888891</v>
      </c>
      <c r="P1793" s="8">
        <f t="shared" si="462"/>
        <v>450</v>
      </c>
      <c r="Q1793" s="8">
        <f t="shared" si="463"/>
        <v>578</v>
      </c>
      <c r="R1793" s="8"/>
      <c r="S1793" s="8"/>
      <c r="T1793" s="11" t="str">
        <f t="shared" si="464"/>
        <v/>
      </c>
      <c r="U1793" s="7" t="s">
        <v>100</v>
      </c>
      <c r="V1793" s="7"/>
    </row>
    <row r="1794" spans="1:22" x14ac:dyDescent="0.25">
      <c r="A1794" s="5" t="s">
        <v>5217</v>
      </c>
      <c r="B1794" s="6"/>
      <c r="C1794" s="6"/>
      <c r="D1794" s="6"/>
      <c r="E1794" s="6"/>
      <c r="F1794" s="6"/>
      <c r="G1794" s="6"/>
      <c r="H1794" s="6"/>
      <c r="I1794" s="6"/>
      <c r="J1794" s="6"/>
      <c r="K1794" s="6"/>
      <c r="L1794" s="6"/>
      <c r="M1794" s="6"/>
      <c r="N1794" s="6"/>
      <c r="O1794" s="6"/>
      <c r="P1794" s="6"/>
      <c r="Q1794" s="6"/>
      <c r="R1794" s="6"/>
      <c r="S1794" s="6"/>
      <c r="T1794" s="6"/>
      <c r="U1794" s="6"/>
      <c r="V1794" s="6"/>
    </row>
    <row r="1795" spans="1:22" x14ac:dyDescent="0.25">
      <c r="A1795" s="7" t="s">
        <v>5218</v>
      </c>
      <c r="B1795" s="7" t="s">
        <v>5219</v>
      </c>
      <c r="C1795" s="7" t="s">
        <v>177</v>
      </c>
      <c r="D1795" s="7"/>
      <c r="E1795" s="7" t="s">
        <v>392</v>
      </c>
      <c r="F1795" s="8">
        <v>3000</v>
      </c>
      <c r="G1795" s="8">
        <v>3450</v>
      </c>
      <c r="H1795" s="9">
        <f>IF(OR(F1795="",F1795=0),"",MAX(F1795,IF(ISNUMBER('Нормы и нормо-часы'!K1796),ROUNDUP('Нормы и нормо-часы'!K1796/(1-$F$3),0),0)))</f>
        <v>3000</v>
      </c>
      <c r="I1795" s="9">
        <f>IF(OR(G1795="",G1795=0),"",MAX(G1795,IF(ISNUMBER('Нормы и нормо-часы'!L1796),ROUNDUP('Нормы и нормо-часы'!L1796/(1-$F$3),0),0)))</f>
        <v>3450</v>
      </c>
      <c r="J1795" s="10">
        <f t="shared" ref="J1795:J1807" si="465">IF(OR(F1795="",F1795=0),"",H1795/F1795-1)</f>
        <v>0</v>
      </c>
      <c r="K1795" s="10">
        <f t="shared" ref="K1795:K1807" si="466">IF(OR(G1795="",G1795=0),"",I1795/G1795-1)</f>
        <v>0</v>
      </c>
      <c r="L1795" s="8">
        <v>1900</v>
      </c>
      <c r="M1795" s="8">
        <v>2185</v>
      </c>
      <c r="N1795" s="10">
        <f t="shared" ref="N1795:N1807" si="467">IF(OR(H1795="",H1795=0),"",(H1795-L1795)/H1795)</f>
        <v>0.36666666666666664</v>
      </c>
      <c r="O1795" s="10">
        <f t="shared" ref="O1795:O1807" si="468">IF(OR(I1795="",I1795=0),"",(I1795-M1795)/I1795)</f>
        <v>0.36666666666666664</v>
      </c>
      <c r="P1795" s="8">
        <f t="shared" ref="P1795:P1807" si="469">IF(H1795="","",H1795-L1795)</f>
        <v>1100</v>
      </c>
      <c r="Q1795" s="8">
        <f t="shared" ref="Q1795:Q1807" si="470">IF(I1795="","",I1795-M1795)</f>
        <v>1265</v>
      </c>
      <c r="R1795" s="8">
        <v>3306.25</v>
      </c>
      <c r="S1795" s="8">
        <v>4463.4399999999996</v>
      </c>
      <c r="T1795" s="11">
        <f t="shared" ref="T1795:T1807" si="471">IF(OR(S1795="",F1795="",F1795=0),"",S1795/F1795)</f>
        <v>1.4878133333333332</v>
      </c>
      <c r="U1795" s="7" t="s">
        <v>5220</v>
      </c>
      <c r="V1795" s="7"/>
    </row>
    <row r="1796" spans="1:22" x14ac:dyDescent="0.25">
      <c r="A1796" s="7" t="s">
        <v>5221</v>
      </c>
      <c r="B1796" s="7" t="s">
        <v>5222</v>
      </c>
      <c r="C1796" s="7" t="s">
        <v>177</v>
      </c>
      <c r="D1796" s="7"/>
      <c r="E1796" s="7" t="s">
        <v>392</v>
      </c>
      <c r="F1796" s="8">
        <v>800</v>
      </c>
      <c r="G1796" s="8">
        <v>920</v>
      </c>
      <c r="H1796" s="9">
        <f>IF(OR(F1796="",F1796=0),"",MAX(F1796,IF(ISNUMBER('Нормы и нормо-часы'!K1797),ROUNDUP('Нормы и нормо-часы'!K1797/(1-$F$3),0),0)))</f>
        <v>800</v>
      </c>
      <c r="I1796" s="9">
        <f>IF(OR(G1796="",G1796=0),"",MAX(G1796,IF(ISNUMBER('Нормы и нормо-часы'!L1797),ROUNDUP('Нормы и нормо-часы'!L1797/(1-$F$3),0),0)))</f>
        <v>920</v>
      </c>
      <c r="J1796" s="10">
        <f t="shared" si="465"/>
        <v>0</v>
      </c>
      <c r="K1796" s="10">
        <f t="shared" si="466"/>
        <v>0</v>
      </c>
      <c r="L1796" s="8">
        <v>500</v>
      </c>
      <c r="M1796" s="8">
        <v>575</v>
      </c>
      <c r="N1796" s="10">
        <f t="shared" si="467"/>
        <v>0.375</v>
      </c>
      <c r="O1796" s="10">
        <f t="shared" si="468"/>
        <v>0.375</v>
      </c>
      <c r="P1796" s="8">
        <f t="shared" si="469"/>
        <v>300</v>
      </c>
      <c r="Q1796" s="8">
        <f t="shared" si="470"/>
        <v>345</v>
      </c>
      <c r="R1796" s="8">
        <v>952.2</v>
      </c>
      <c r="S1796" s="8">
        <v>1285.47</v>
      </c>
      <c r="T1796" s="11">
        <f t="shared" si="471"/>
        <v>1.6068375000000001</v>
      </c>
      <c r="U1796" s="7" t="s">
        <v>5220</v>
      </c>
      <c r="V1796" s="7"/>
    </row>
    <row r="1797" spans="1:22" x14ac:dyDescent="0.25">
      <c r="A1797" s="7" t="s">
        <v>5223</v>
      </c>
      <c r="B1797" s="7" t="s">
        <v>5224</v>
      </c>
      <c r="C1797" s="7" t="s">
        <v>177</v>
      </c>
      <c r="D1797" s="7"/>
      <c r="E1797" s="7" t="s">
        <v>392</v>
      </c>
      <c r="F1797" s="8">
        <v>1800</v>
      </c>
      <c r="G1797" s="8">
        <v>2070</v>
      </c>
      <c r="H1797" s="9">
        <f>IF(OR(F1797="",F1797=0),"",MAX(F1797,IF(ISNUMBER('Нормы и нормо-часы'!K1798),ROUNDUP('Нормы и нормо-часы'!K1798/(1-$F$3),0),0)))</f>
        <v>1800</v>
      </c>
      <c r="I1797" s="9">
        <f>IF(OR(G1797="",G1797=0),"",MAX(G1797,IF(ISNUMBER('Нормы и нормо-часы'!L1798),ROUNDUP('Нормы и нормо-часы'!L1798/(1-$F$3),0),0)))</f>
        <v>2070</v>
      </c>
      <c r="J1797" s="10">
        <f t="shared" si="465"/>
        <v>0</v>
      </c>
      <c r="K1797" s="10">
        <f t="shared" si="466"/>
        <v>0</v>
      </c>
      <c r="L1797" s="8">
        <v>1100</v>
      </c>
      <c r="M1797" s="8">
        <v>1265</v>
      </c>
      <c r="N1797" s="10">
        <f t="shared" si="467"/>
        <v>0.3888888888888889</v>
      </c>
      <c r="O1797" s="10">
        <f t="shared" si="468"/>
        <v>0.3888888888888889</v>
      </c>
      <c r="P1797" s="8">
        <f t="shared" si="469"/>
        <v>700</v>
      </c>
      <c r="Q1797" s="8">
        <f t="shared" si="470"/>
        <v>805</v>
      </c>
      <c r="R1797" s="8">
        <v>1745.7</v>
      </c>
      <c r="S1797" s="8">
        <v>2356.6999999999998</v>
      </c>
      <c r="T1797" s="11">
        <f t="shared" si="471"/>
        <v>1.3092777777777778</v>
      </c>
      <c r="U1797" s="7" t="s">
        <v>5220</v>
      </c>
      <c r="V1797" s="7"/>
    </row>
    <row r="1798" spans="1:22" x14ac:dyDescent="0.25">
      <c r="A1798" s="7" t="s">
        <v>5225</v>
      </c>
      <c r="B1798" s="7" t="s">
        <v>5226</v>
      </c>
      <c r="C1798" s="7" t="s">
        <v>5227</v>
      </c>
      <c r="D1798" s="7"/>
      <c r="E1798" s="7" t="s">
        <v>3886</v>
      </c>
      <c r="F1798" s="8">
        <v>45000</v>
      </c>
      <c r="G1798" s="8">
        <v>54000</v>
      </c>
      <c r="H1798" s="9">
        <f>IF(OR(F1798="",F1798=0),"",MAX(F1798,IF(ISNUMBER('Нормы и нормо-часы'!K1799),ROUNDUP('Нормы и нормо-часы'!K1799/(1-$F$3),0),0)))</f>
        <v>45000</v>
      </c>
      <c r="I1798" s="9">
        <f>IF(OR(G1798="",G1798=0),"",MAX(G1798,IF(ISNUMBER('Нормы и нормо-часы'!L1799),ROUNDUP('Нормы и нормо-часы'!L1799/(1-$F$3),0),0)))</f>
        <v>54000</v>
      </c>
      <c r="J1798" s="10">
        <f t="shared" si="465"/>
        <v>0</v>
      </c>
      <c r="K1798" s="10">
        <f t="shared" si="466"/>
        <v>0</v>
      </c>
      <c r="L1798" s="8">
        <v>25000</v>
      </c>
      <c r="M1798" s="8">
        <v>30000</v>
      </c>
      <c r="N1798" s="10">
        <f t="shared" si="467"/>
        <v>0.44444444444444442</v>
      </c>
      <c r="O1798" s="10">
        <f t="shared" si="468"/>
        <v>0.44444444444444442</v>
      </c>
      <c r="P1798" s="8">
        <f t="shared" si="469"/>
        <v>20000</v>
      </c>
      <c r="Q1798" s="8">
        <f t="shared" si="470"/>
        <v>24000</v>
      </c>
      <c r="R1798" s="8">
        <v>60570.5</v>
      </c>
      <c r="S1798" s="8">
        <v>81770.179999999993</v>
      </c>
      <c r="T1798" s="11">
        <f t="shared" si="471"/>
        <v>1.817115111111111</v>
      </c>
      <c r="U1798" s="7" t="s">
        <v>5228</v>
      </c>
      <c r="V1798" s="7"/>
    </row>
    <row r="1799" spans="1:22" x14ac:dyDescent="0.25">
      <c r="A1799" s="7" t="s">
        <v>5229</v>
      </c>
      <c r="B1799" s="7" t="s">
        <v>5230</v>
      </c>
      <c r="C1799" s="7" t="s">
        <v>50</v>
      </c>
      <c r="D1799" s="7"/>
      <c r="E1799" s="7" t="s">
        <v>392</v>
      </c>
      <c r="F1799" s="8">
        <v>90</v>
      </c>
      <c r="G1799" s="8">
        <v>103</v>
      </c>
      <c r="H1799" s="9">
        <f>IF(OR(F1799="",F1799=0),"",MAX(F1799,IF(ISNUMBER('Нормы и нормо-часы'!K1800),ROUNDUP('Нормы и нормо-часы'!K1800/(1-$F$3),0),0)))</f>
        <v>90</v>
      </c>
      <c r="I1799" s="9">
        <f>IF(OR(G1799="",G1799=0),"",MAX(G1799,IF(ISNUMBER('Нормы и нормо-часы'!L1800),ROUNDUP('Нормы и нормо-часы'!L1800/(1-$F$3),0),0)))</f>
        <v>103</v>
      </c>
      <c r="J1799" s="10">
        <f t="shared" si="465"/>
        <v>0</v>
      </c>
      <c r="K1799" s="10">
        <f t="shared" si="466"/>
        <v>0</v>
      </c>
      <c r="L1799" s="8">
        <v>55</v>
      </c>
      <c r="M1799" s="8">
        <v>63</v>
      </c>
      <c r="N1799" s="10">
        <f t="shared" si="467"/>
        <v>0.3888888888888889</v>
      </c>
      <c r="O1799" s="10">
        <f t="shared" si="468"/>
        <v>0.38834951456310679</v>
      </c>
      <c r="P1799" s="8">
        <f t="shared" si="469"/>
        <v>35</v>
      </c>
      <c r="Q1799" s="8">
        <f t="shared" si="470"/>
        <v>40</v>
      </c>
      <c r="R1799" s="8">
        <v>113.74</v>
      </c>
      <c r="S1799" s="8">
        <v>153.55000000000001</v>
      </c>
      <c r="T1799" s="11">
        <f t="shared" si="471"/>
        <v>1.7061111111111111</v>
      </c>
      <c r="U1799" s="7" t="s">
        <v>100</v>
      </c>
      <c r="V1799" s="7"/>
    </row>
    <row r="1800" spans="1:22" x14ac:dyDescent="0.25">
      <c r="A1800" s="7" t="s">
        <v>5231</v>
      </c>
      <c r="B1800" s="7" t="s">
        <v>5232</v>
      </c>
      <c r="C1800" s="7" t="s">
        <v>1490</v>
      </c>
      <c r="D1800" s="7"/>
      <c r="E1800" s="7" t="s">
        <v>392</v>
      </c>
      <c r="F1800" s="8">
        <v>1500</v>
      </c>
      <c r="G1800" s="8">
        <v>1725</v>
      </c>
      <c r="H1800" s="9">
        <f>IF(OR(F1800="",F1800=0),"",MAX(F1800,IF(ISNUMBER('Нормы и нормо-часы'!K1801),ROUNDUP('Нормы и нормо-часы'!K1801/(1-$F$3),0),0)))</f>
        <v>1500</v>
      </c>
      <c r="I1800" s="9">
        <f>IF(OR(G1800="",G1800=0),"",MAX(G1800,IF(ISNUMBER('Нормы и нормо-часы'!L1801),ROUNDUP('Нормы и нормо-часы'!L1801/(1-$F$3),0),0)))</f>
        <v>1725</v>
      </c>
      <c r="J1800" s="10">
        <f t="shared" si="465"/>
        <v>0</v>
      </c>
      <c r="K1800" s="10">
        <f t="shared" si="466"/>
        <v>0</v>
      </c>
      <c r="L1800" s="8">
        <v>950</v>
      </c>
      <c r="M1800" s="8">
        <v>1092</v>
      </c>
      <c r="N1800" s="10">
        <f t="shared" si="467"/>
        <v>0.36666666666666664</v>
      </c>
      <c r="O1800" s="10">
        <f t="shared" si="468"/>
        <v>0.36695652173913046</v>
      </c>
      <c r="P1800" s="8">
        <f t="shared" si="469"/>
        <v>550</v>
      </c>
      <c r="Q1800" s="8">
        <f t="shared" si="470"/>
        <v>633</v>
      </c>
      <c r="R1800" s="8">
        <v>2733.17</v>
      </c>
      <c r="S1800" s="8">
        <v>3689.78</v>
      </c>
      <c r="T1800" s="11">
        <f t="shared" si="471"/>
        <v>2.4598533333333337</v>
      </c>
      <c r="U1800" s="7" t="s">
        <v>5220</v>
      </c>
      <c r="V1800" s="7" t="s">
        <v>5233</v>
      </c>
    </row>
    <row r="1801" spans="1:22" x14ac:dyDescent="0.25">
      <c r="A1801" s="7" t="s">
        <v>5234</v>
      </c>
      <c r="B1801" s="7" t="s">
        <v>5235</v>
      </c>
      <c r="C1801" s="7" t="s">
        <v>177</v>
      </c>
      <c r="D1801" s="7"/>
      <c r="E1801" s="7" t="s">
        <v>392</v>
      </c>
      <c r="F1801" s="8">
        <v>550</v>
      </c>
      <c r="G1801" s="8">
        <v>632</v>
      </c>
      <c r="H1801" s="9">
        <f>IF(OR(F1801="",F1801=0),"",MAX(F1801,IF(ISNUMBER('Нормы и нормо-часы'!K1802),ROUNDUP('Нормы и нормо-часы'!K1802/(1-$F$3),0),0)))</f>
        <v>550</v>
      </c>
      <c r="I1801" s="9">
        <f>IF(OR(G1801="",G1801=0),"",MAX(G1801,IF(ISNUMBER('Нормы и нормо-часы'!L1802),ROUNDUP('Нормы и нормо-часы'!L1802/(1-$F$3),0),0)))</f>
        <v>632</v>
      </c>
      <c r="J1801" s="10">
        <f t="shared" si="465"/>
        <v>0</v>
      </c>
      <c r="K1801" s="10">
        <f t="shared" si="466"/>
        <v>0</v>
      </c>
      <c r="L1801" s="8">
        <v>350</v>
      </c>
      <c r="M1801" s="8">
        <v>402</v>
      </c>
      <c r="N1801" s="10">
        <f t="shared" si="467"/>
        <v>0.36363636363636365</v>
      </c>
      <c r="O1801" s="10">
        <f t="shared" si="468"/>
        <v>0.36392405063291139</v>
      </c>
      <c r="P1801" s="8">
        <f t="shared" si="469"/>
        <v>200</v>
      </c>
      <c r="Q1801" s="8">
        <f t="shared" si="470"/>
        <v>230</v>
      </c>
      <c r="R1801" s="8">
        <v>1124.1300000000001</v>
      </c>
      <c r="S1801" s="8">
        <v>1517.58</v>
      </c>
      <c r="T1801" s="11">
        <f t="shared" si="471"/>
        <v>2.7592363636363637</v>
      </c>
      <c r="U1801" s="7" t="s">
        <v>100</v>
      </c>
      <c r="V1801" s="7" t="s">
        <v>5236</v>
      </c>
    </row>
    <row r="1802" spans="1:22" x14ac:dyDescent="0.25">
      <c r="A1802" s="7" t="s">
        <v>5237</v>
      </c>
      <c r="B1802" s="7" t="s">
        <v>5238</v>
      </c>
      <c r="C1802" s="7" t="s">
        <v>177</v>
      </c>
      <c r="D1802" s="7"/>
      <c r="E1802" s="7" t="s">
        <v>392</v>
      </c>
      <c r="F1802" s="8">
        <v>30</v>
      </c>
      <c r="G1802" s="8">
        <v>34.5</v>
      </c>
      <c r="H1802" s="9">
        <f>IF(OR(F1802="",F1802=0),"",MAX(F1802,IF(ISNUMBER('Нормы и нормо-часы'!K1803),ROUNDUP('Нормы и нормо-часы'!K1803/(1-$F$3),0),0)))</f>
        <v>35</v>
      </c>
      <c r="I1802" s="9">
        <f>IF(OR(G1802="",G1802=0),"",MAX(G1802,IF(ISNUMBER('Нормы и нормо-часы'!L1803),ROUNDUP('Нормы и нормо-часы'!L1803/(1-$F$3),0),0)))</f>
        <v>42</v>
      </c>
      <c r="J1802" s="10">
        <f t="shared" si="465"/>
        <v>0.16666666666666674</v>
      </c>
      <c r="K1802" s="10">
        <f t="shared" si="466"/>
        <v>0.21739130434782616</v>
      </c>
      <c r="L1802" s="8">
        <v>18</v>
      </c>
      <c r="M1802" s="8">
        <v>20.5</v>
      </c>
      <c r="N1802" s="10">
        <f t="shared" si="467"/>
        <v>0.48571428571428571</v>
      </c>
      <c r="O1802" s="10">
        <f t="shared" si="468"/>
        <v>0.51190476190476186</v>
      </c>
      <c r="P1802" s="8">
        <f t="shared" si="469"/>
        <v>17</v>
      </c>
      <c r="Q1802" s="8">
        <f t="shared" si="470"/>
        <v>21.5</v>
      </c>
      <c r="R1802" s="8">
        <v>79.349999999999994</v>
      </c>
      <c r="S1802" s="8">
        <v>107.12</v>
      </c>
      <c r="T1802" s="11">
        <f t="shared" si="471"/>
        <v>3.5706666666666669</v>
      </c>
      <c r="U1802" s="7" t="s">
        <v>100</v>
      </c>
      <c r="V1802" s="7"/>
    </row>
    <row r="1803" spans="1:22" x14ac:dyDescent="0.25">
      <c r="A1803" s="7" t="s">
        <v>5239</v>
      </c>
      <c r="B1803" s="7" t="s">
        <v>5240</v>
      </c>
      <c r="C1803" s="7" t="s">
        <v>54</v>
      </c>
      <c r="D1803" s="7"/>
      <c r="E1803" s="7" t="s">
        <v>3921</v>
      </c>
      <c r="F1803" s="8">
        <v>25</v>
      </c>
      <c r="G1803" s="8">
        <v>27.5</v>
      </c>
      <c r="H1803" s="9">
        <f>IF(OR(F1803="",F1803=0),"",MAX(F1803,IF(ISNUMBER('Нормы и нормо-часы'!K1804),ROUNDUP('Нормы и нормо-часы'!K1804/(1-$F$3),0),0)))</f>
        <v>25</v>
      </c>
      <c r="I1803" s="9">
        <f>IF(OR(G1803="",G1803=0),"",MAX(G1803,IF(ISNUMBER('Нормы и нормо-часы'!L1804),ROUNDUP('Нормы и нормо-часы'!L1804/(1-$F$3),0),0)))</f>
        <v>27.5</v>
      </c>
      <c r="J1803" s="10">
        <f t="shared" si="465"/>
        <v>0</v>
      </c>
      <c r="K1803" s="10">
        <f t="shared" si="466"/>
        <v>0</v>
      </c>
      <c r="L1803" s="8">
        <v>15</v>
      </c>
      <c r="M1803" s="8">
        <v>16.5</v>
      </c>
      <c r="N1803" s="10">
        <f t="shared" si="467"/>
        <v>0.4</v>
      </c>
      <c r="O1803" s="10">
        <f t="shared" si="468"/>
        <v>0.4</v>
      </c>
      <c r="P1803" s="8">
        <f t="shared" si="469"/>
        <v>10</v>
      </c>
      <c r="Q1803" s="8">
        <f t="shared" si="470"/>
        <v>11</v>
      </c>
      <c r="R1803" s="8">
        <v>60.84</v>
      </c>
      <c r="S1803" s="8">
        <v>82.13</v>
      </c>
      <c r="T1803" s="11">
        <f t="shared" si="471"/>
        <v>3.2851999999999997</v>
      </c>
      <c r="U1803" s="7" t="s">
        <v>5241</v>
      </c>
      <c r="V1803" s="7" t="s">
        <v>5242</v>
      </c>
    </row>
    <row r="1804" spans="1:22" x14ac:dyDescent="0.25">
      <c r="A1804" s="12" t="s">
        <v>5243</v>
      </c>
      <c r="B1804" s="12" t="s">
        <v>5244</v>
      </c>
      <c r="C1804" s="12" t="s">
        <v>3039</v>
      </c>
      <c r="D1804" s="12" t="s">
        <v>58</v>
      </c>
      <c r="E1804" s="7" t="s">
        <v>3886</v>
      </c>
      <c r="F1804" s="8">
        <v>9000</v>
      </c>
      <c r="G1804" s="8">
        <v>10350</v>
      </c>
      <c r="H1804" s="9">
        <f>IF(OR(F1804="",F1804=0),"",MAX(F1804,IF(ISNUMBER('Нормы и нормо-часы'!K1805),ROUNDUP('Нормы и нормо-часы'!K1805/(1-$F$3),0),0)))</f>
        <v>11200</v>
      </c>
      <c r="I1804" s="9">
        <f>IF(OR(G1804="",G1804=0),"",MAX(G1804,IF(ISNUMBER('Нормы и нормо-часы'!L1805),ROUNDUP('Нормы и нормо-часы'!L1805/(1-$F$3),0),0)))</f>
        <v>13440</v>
      </c>
      <c r="J1804" s="10">
        <f t="shared" si="465"/>
        <v>0.24444444444444446</v>
      </c>
      <c r="K1804" s="10">
        <f t="shared" si="466"/>
        <v>0.29855072463768106</v>
      </c>
      <c r="L1804" s="8">
        <v>5500</v>
      </c>
      <c r="M1804" s="8">
        <v>6325</v>
      </c>
      <c r="N1804" s="10">
        <f t="shared" si="467"/>
        <v>0.5089285714285714</v>
      </c>
      <c r="O1804" s="10">
        <f t="shared" si="468"/>
        <v>0.52938988095238093</v>
      </c>
      <c r="P1804" s="8">
        <f t="shared" si="469"/>
        <v>5700</v>
      </c>
      <c r="Q1804" s="8">
        <f t="shared" si="470"/>
        <v>7115</v>
      </c>
      <c r="R1804" s="8"/>
      <c r="S1804" s="8"/>
      <c r="T1804" s="11" t="str">
        <f t="shared" si="471"/>
        <v/>
      </c>
      <c r="U1804" s="7" t="s">
        <v>100</v>
      </c>
      <c r="V1804" s="7"/>
    </row>
    <row r="1805" spans="1:22" x14ac:dyDescent="0.25">
      <c r="A1805" s="12" t="s">
        <v>5245</v>
      </c>
      <c r="B1805" s="12" t="s">
        <v>5246</v>
      </c>
      <c r="C1805" s="12" t="s">
        <v>50</v>
      </c>
      <c r="D1805" s="12" t="s">
        <v>58</v>
      </c>
      <c r="E1805" s="7" t="s">
        <v>392</v>
      </c>
      <c r="F1805" s="8">
        <v>40</v>
      </c>
      <c r="G1805" s="8">
        <v>46</v>
      </c>
      <c r="H1805" s="9">
        <f>IF(OR(F1805="",F1805=0),"",MAX(F1805,IF(ISNUMBER('Нормы и нормо-часы'!K1806),ROUNDUP('Нормы и нормо-часы'!K1806/(1-$F$3),0),0)))</f>
        <v>40</v>
      </c>
      <c r="I1805" s="9">
        <f>IF(OR(G1805="",G1805=0),"",MAX(G1805,IF(ISNUMBER('Нормы и нормо-часы'!L1806),ROUNDUP('Нормы и нормо-часы'!L1806/(1-$F$3),0),0)))</f>
        <v>46</v>
      </c>
      <c r="J1805" s="10">
        <f t="shared" si="465"/>
        <v>0</v>
      </c>
      <c r="K1805" s="10">
        <f t="shared" si="466"/>
        <v>0</v>
      </c>
      <c r="L1805" s="8">
        <v>25</v>
      </c>
      <c r="M1805" s="8">
        <v>28.5</v>
      </c>
      <c r="N1805" s="10">
        <f t="shared" si="467"/>
        <v>0.375</v>
      </c>
      <c r="O1805" s="10">
        <f t="shared" si="468"/>
        <v>0.38043478260869568</v>
      </c>
      <c r="P1805" s="8">
        <f t="shared" si="469"/>
        <v>15</v>
      </c>
      <c r="Q1805" s="8">
        <f t="shared" si="470"/>
        <v>17.5</v>
      </c>
      <c r="R1805" s="8"/>
      <c r="S1805" s="8"/>
      <c r="T1805" s="11" t="str">
        <f t="shared" si="471"/>
        <v/>
      </c>
      <c r="U1805" s="7" t="s">
        <v>100</v>
      </c>
      <c r="V1805" s="7"/>
    </row>
    <row r="1806" spans="1:22" x14ac:dyDescent="0.25">
      <c r="A1806" s="12" t="s">
        <v>5247</v>
      </c>
      <c r="B1806" s="12" t="s">
        <v>5248</v>
      </c>
      <c r="C1806" s="12" t="s">
        <v>177</v>
      </c>
      <c r="D1806" s="12" t="s">
        <v>58</v>
      </c>
      <c r="E1806" s="7" t="s">
        <v>3921</v>
      </c>
      <c r="F1806" s="8">
        <v>250</v>
      </c>
      <c r="G1806" s="8">
        <v>288</v>
      </c>
      <c r="H1806" s="9">
        <f>IF(OR(F1806="",F1806=0),"",MAX(F1806,IF(ISNUMBER('Нормы и нормо-часы'!K1807),ROUNDUP('Нормы и нормо-часы'!K1807/(1-$F$3),0),0)))</f>
        <v>250</v>
      </c>
      <c r="I1806" s="9">
        <f>IF(OR(G1806="",G1806=0),"",MAX(G1806,IF(ISNUMBER('Нормы и нормо-часы'!L1807),ROUNDUP('Нормы и нормо-часы'!L1807/(1-$F$3),0),0)))</f>
        <v>288</v>
      </c>
      <c r="J1806" s="10">
        <f t="shared" si="465"/>
        <v>0</v>
      </c>
      <c r="K1806" s="10">
        <f t="shared" si="466"/>
        <v>0</v>
      </c>
      <c r="L1806" s="8">
        <v>150</v>
      </c>
      <c r="M1806" s="8">
        <v>172</v>
      </c>
      <c r="N1806" s="10">
        <f t="shared" si="467"/>
        <v>0.4</v>
      </c>
      <c r="O1806" s="10">
        <f t="shared" si="468"/>
        <v>0.40277777777777779</v>
      </c>
      <c r="P1806" s="8">
        <f t="shared" si="469"/>
        <v>100</v>
      </c>
      <c r="Q1806" s="8">
        <f t="shared" si="470"/>
        <v>116</v>
      </c>
      <c r="R1806" s="8"/>
      <c r="S1806" s="8"/>
      <c r="T1806" s="11" t="str">
        <f t="shared" si="471"/>
        <v/>
      </c>
      <c r="U1806" s="7" t="s">
        <v>5249</v>
      </c>
      <c r="V1806" s="7"/>
    </row>
    <row r="1807" spans="1:22" x14ac:dyDescent="0.25">
      <c r="A1807" s="12" t="s">
        <v>5250</v>
      </c>
      <c r="B1807" s="12" t="s">
        <v>5251</v>
      </c>
      <c r="C1807" s="12" t="s">
        <v>177</v>
      </c>
      <c r="D1807" s="12" t="s">
        <v>58</v>
      </c>
      <c r="E1807" s="7" t="s">
        <v>3921</v>
      </c>
      <c r="F1807" s="8">
        <v>150</v>
      </c>
      <c r="G1807" s="8">
        <v>172</v>
      </c>
      <c r="H1807" s="9">
        <f>IF(OR(F1807="",F1807=0),"",MAX(F1807,IF(ISNUMBER('Нормы и нормо-часы'!K1808),ROUNDUP('Нормы и нормо-часы'!K1808/(1-$F$3),0),0)))</f>
        <v>150</v>
      </c>
      <c r="I1807" s="9">
        <f>IF(OR(G1807="",G1807=0),"",MAX(G1807,IF(ISNUMBER('Нормы и нормо-часы'!L1808),ROUNDUP('Нормы и нормо-часы'!L1808/(1-$F$3),0),0)))</f>
        <v>172</v>
      </c>
      <c r="J1807" s="10">
        <f t="shared" si="465"/>
        <v>0</v>
      </c>
      <c r="K1807" s="10">
        <f t="shared" si="466"/>
        <v>0</v>
      </c>
      <c r="L1807" s="8">
        <v>90</v>
      </c>
      <c r="M1807" s="8">
        <v>103</v>
      </c>
      <c r="N1807" s="10">
        <f t="shared" si="467"/>
        <v>0.4</v>
      </c>
      <c r="O1807" s="10">
        <f t="shared" si="468"/>
        <v>0.40116279069767441</v>
      </c>
      <c r="P1807" s="8">
        <f t="shared" si="469"/>
        <v>60</v>
      </c>
      <c r="Q1807" s="8">
        <f t="shared" si="470"/>
        <v>69</v>
      </c>
      <c r="R1807" s="8"/>
      <c r="S1807" s="8"/>
      <c r="T1807" s="11" t="str">
        <f t="shared" si="471"/>
        <v/>
      </c>
      <c r="U1807" s="7" t="s">
        <v>5249</v>
      </c>
      <c r="V1807" s="7" t="s">
        <v>5252</v>
      </c>
    </row>
    <row r="1808" spans="1:22" x14ac:dyDescent="0.25">
      <c r="A1808" s="5" t="s">
        <v>5253</v>
      </c>
      <c r="B1808" s="6"/>
      <c r="C1808" s="6"/>
      <c r="D1808" s="6"/>
      <c r="E1808" s="6"/>
      <c r="F1808" s="6"/>
      <c r="G1808" s="6"/>
      <c r="H1808" s="6"/>
      <c r="I1808" s="6"/>
      <c r="J1808" s="6"/>
      <c r="K1808" s="6"/>
      <c r="L1808" s="6"/>
      <c r="M1808" s="6"/>
      <c r="N1808" s="6"/>
      <c r="O1808" s="6"/>
      <c r="P1808" s="6"/>
      <c r="Q1808" s="6"/>
      <c r="R1808" s="6"/>
      <c r="S1808" s="6"/>
      <c r="T1808" s="6"/>
      <c r="U1808" s="6"/>
      <c r="V1808" s="6"/>
    </row>
    <row r="1809" spans="1:22" x14ac:dyDescent="0.25">
      <c r="A1809" s="7" t="s">
        <v>5254</v>
      </c>
      <c r="B1809" s="7" t="s">
        <v>5255</v>
      </c>
      <c r="C1809" s="7" t="s">
        <v>177</v>
      </c>
      <c r="D1809" s="7"/>
      <c r="E1809" s="7" t="s">
        <v>396</v>
      </c>
      <c r="F1809" s="8">
        <v>1500</v>
      </c>
      <c r="G1809" s="8">
        <v>1725</v>
      </c>
      <c r="H1809" s="9">
        <f>IF(OR(F1809="",F1809=0),"",MAX(F1809,IF(ISNUMBER('Нормы и нормо-часы'!K1810),ROUNDUP('Нормы и нормо-часы'!K1810/(1-$F$3),0),0)))</f>
        <v>1500</v>
      </c>
      <c r="I1809" s="9">
        <f>IF(OR(G1809="",G1809=0),"",MAX(G1809,IF(ISNUMBER('Нормы и нормо-часы'!L1810),ROUNDUP('Нормы и нормо-часы'!L1810/(1-$F$3),0),0)))</f>
        <v>1725</v>
      </c>
      <c r="J1809" s="10">
        <f t="shared" ref="J1809:J1840" si="472">IF(OR(F1809="",F1809=0),"",H1809/F1809-1)</f>
        <v>0</v>
      </c>
      <c r="K1809" s="10">
        <f t="shared" ref="K1809:K1840" si="473">IF(OR(G1809="",G1809=0),"",I1809/G1809-1)</f>
        <v>0</v>
      </c>
      <c r="L1809" s="8">
        <v>930</v>
      </c>
      <c r="M1809" s="8">
        <v>1069</v>
      </c>
      <c r="N1809" s="10">
        <f t="shared" ref="N1809:N1840" si="474">IF(OR(H1809="",H1809=0),"",(H1809-L1809)/H1809)</f>
        <v>0.38</v>
      </c>
      <c r="O1809" s="10">
        <f t="shared" ref="O1809:O1840" si="475">IF(OR(I1809="",I1809=0),"",(I1809-M1809)/I1809)</f>
        <v>0.38028985507246377</v>
      </c>
      <c r="P1809" s="8">
        <f t="shared" ref="P1809:P1840" si="476">IF(H1809="","",H1809-L1809)</f>
        <v>570</v>
      </c>
      <c r="Q1809" s="8">
        <f t="shared" ref="Q1809:Q1840" si="477">IF(I1809="","",I1809-M1809)</f>
        <v>656</v>
      </c>
      <c r="R1809" s="8">
        <v>753.83</v>
      </c>
      <c r="S1809" s="8">
        <v>1017.67</v>
      </c>
      <c r="T1809" s="11">
        <f t="shared" ref="T1809:T1840" si="478">IF(OR(S1809="",F1809="",F1809=0),"",S1809/F1809)</f>
        <v>0.67844666666666664</v>
      </c>
      <c r="U1809" s="7" t="s">
        <v>5256</v>
      </c>
      <c r="V1809" s="7"/>
    </row>
    <row r="1810" spans="1:22" x14ac:dyDescent="0.25">
      <c r="A1810" s="7" t="s">
        <v>5257</v>
      </c>
      <c r="B1810" s="7" t="s">
        <v>5258</v>
      </c>
      <c r="C1810" s="7" t="s">
        <v>177</v>
      </c>
      <c r="D1810" s="7"/>
      <c r="E1810" s="7" t="s">
        <v>396</v>
      </c>
      <c r="F1810" s="8">
        <v>1700</v>
      </c>
      <c r="G1810" s="8">
        <v>1955</v>
      </c>
      <c r="H1810" s="9">
        <f>IF(OR(F1810="",F1810=0),"",MAX(F1810,IF(ISNUMBER('Нормы и нормо-часы'!K1811),ROUNDUP('Нормы и нормо-часы'!K1811/(1-$F$3),0),0)))</f>
        <v>1700</v>
      </c>
      <c r="I1810" s="9">
        <f>IF(OR(G1810="",G1810=0),"",MAX(G1810,IF(ISNUMBER('Нормы и нормо-часы'!L1811),ROUNDUP('Нормы и нормо-часы'!L1811/(1-$F$3),0),0)))</f>
        <v>1955</v>
      </c>
      <c r="J1810" s="10">
        <f t="shared" si="472"/>
        <v>0</v>
      </c>
      <c r="K1810" s="10">
        <f t="shared" si="473"/>
        <v>0</v>
      </c>
      <c r="L1810" s="8">
        <v>1054</v>
      </c>
      <c r="M1810" s="8">
        <v>1212</v>
      </c>
      <c r="N1810" s="10">
        <f t="shared" si="474"/>
        <v>0.38</v>
      </c>
      <c r="O1810" s="10">
        <f t="shared" si="475"/>
        <v>0.38005115089514069</v>
      </c>
      <c r="P1810" s="8">
        <f t="shared" si="476"/>
        <v>646</v>
      </c>
      <c r="Q1810" s="8">
        <f t="shared" si="477"/>
        <v>743</v>
      </c>
      <c r="R1810" s="8">
        <v>819.95</v>
      </c>
      <c r="S1810" s="8">
        <v>1106.93</v>
      </c>
      <c r="T1810" s="11">
        <f t="shared" si="478"/>
        <v>0.65113529411764715</v>
      </c>
      <c r="U1810" s="7" t="s">
        <v>5256</v>
      </c>
      <c r="V1810" s="7"/>
    </row>
    <row r="1811" spans="1:22" x14ac:dyDescent="0.25">
      <c r="A1811" s="7" t="s">
        <v>5259</v>
      </c>
      <c r="B1811" s="7" t="s">
        <v>5260</v>
      </c>
      <c r="C1811" s="7" t="s">
        <v>177</v>
      </c>
      <c r="D1811" s="7"/>
      <c r="E1811" s="7" t="s">
        <v>799</v>
      </c>
      <c r="F1811" s="8">
        <v>4500</v>
      </c>
      <c r="G1811" s="8">
        <v>5175</v>
      </c>
      <c r="H1811" s="9">
        <f>IF(OR(F1811="",F1811=0),"",MAX(F1811,IF(ISNUMBER('Нормы и нормо-часы'!K1812),ROUNDUP('Нормы и нормо-часы'!K1812/(1-$F$3),0),0)))</f>
        <v>4500</v>
      </c>
      <c r="I1811" s="9">
        <f>IF(OR(G1811="",G1811=0),"",MAX(G1811,IF(ISNUMBER('Нормы и нормо-часы'!L1812),ROUNDUP('Нормы и нормо-часы'!L1812/(1-$F$3),0),0)))</f>
        <v>5175</v>
      </c>
      <c r="J1811" s="10">
        <f t="shared" si="472"/>
        <v>0</v>
      </c>
      <c r="K1811" s="10">
        <f t="shared" si="473"/>
        <v>0</v>
      </c>
      <c r="L1811" s="8">
        <v>2700</v>
      </c>
      <c r="M1811" s="8">
        <v>3105</v>
      </c>
      <c r="N1811" s="10">
        <f t="shared" si="474"/>
        <v>0.4</v>
      </c>
      <c r="O1811" s="10">
        <f t="shared" si="475"/>
        <v>0.4</v>
      </c>
      <c r="P1811" s="8">
        <f t="shared" si="476"/>
        <v>1800</v>
      </c>
      <c r="Q1811" s="8">
        <f t="shared" si="477"/>
        <v>2070</v>
      </c>
      <c r="R1811" s="8">
        <v>3577.91</v>
      </c>
      <c r="S1811" s="8">
        <v>4830.18</v>
      </c>
      <c r="T1811" s="11">
        <f t="shared" si="478"/>
        <v>1.0733733333333333</v>
      </c>
      <c r="U1811" s="7" t="s">
        <v>5261</v>
      </c>
      <c r="V1811" s="7" t="s">
        <v>5262</v>
      </c>
    </row>
    <row r="1812" spans="1:22" x14ac:dyDescent="0.25">
      <c r="A1812" s="7" t="s">
        <v>5263</v>
      </c>
      <c r="B1812" s="7" t="s">
        <v>5264</v>
      </c>
      <c r="C1812" s="7" t="s">
        <v>54</v>
      </c>
      <c r="D1812" s="7"/>
      <c r="E1812" s="7" t="s">
        <v>396</v>
      </c>
      <c r="F1812" s="8">
        <v>4000</v>
      </c>
      <c r="G1812" s="8">
        <v>4600</v>
      </c>
      <c r="H1812" s="9">
        <f>IF(OR(F1812="",F1812=0),"",MAX(F1812,IF(ISNUMBER('Нормы и нормо-часы'!K1813),ROUNDUP('Нормы и нормо-часы'!K1813/(1-$F$3),0),0)))</f>
        <v>4000</v>
      </c>
      <c r="I1812" s="9">
        <f>IF(OR(G1812="",G1812=0),"",MAX(G1812,IF(ISNUMBER('Нормы и нормо-часы'!L1813),ROUNDUP('Нормы и нормо-часы'!L1813/(1-$F$3),0),0)))</f>
        <v>4600</v>
      </c>
      <c r="J1812" s="10">
        <f t="shared" si="472"/>
        <v>0</v>
      </c>
      <c r="K1812" s="10">
        <f t="shared" si="473"/>
        <v>0</v>
      </c>
      <c r="L1812" s="8">
        <v>2480</v>
      </c>
      <c r="M1812" s="8">
        <v>2852</v>
      </c>
      <c r="N1812" s="10">
        <f t="shared" si="474"/>
        <v>0.38</v>
      </c>
      <c r="O1812" s="10">
        <f t="shared" si="475"/>
        <v>0.38</v>
      </c>
      <c r="P1812" s="8">
        <f t="shared" si="476"/>
        <v>1520</v>
      </c>
      <c r="Q1812" s="8">
        <f t="shared" si="477"/>
        <v>1748</v>
      </c>
      <c r="R1812" s="8">
        <v>3385.6</v>
      </c>
      <c r="S1812" s="8">
        <v>4570.5600000000004</v>
      </c>
      <c r="T1812" s="11">
        <f t="shared" si="478"/>
        <v>1.1426400000000001</v>
      </c>
      <c r="U1812" s="7" t="s">
        <v>5261</v>
      </c>
      <c r="V1812" s="7" t="s">
        <v>5265</v>
      </c>
    </row>
    <row r="1813" spans="1:22" x14ac:dyDescent="0.25">
      <c r="A1813" s="7" t="s">
        <v>5266</v>
      </c>
      <c r="B1813" s="7" t="s">
        <v>5267</v>
      </c>
      <c r="C1813" s="7" t="s">
        <v>177</v>
      </c>
      <c r="D1813" s="7"/>
      <c r="E1813" s="7" t="s">
        <v>396</v>
      </c>
      <c r="F1813" s="8">
        <v>2000</v>
      </c>
      <c r="G1813" s="8">
        <v>2300</v>
      </c>
      <c r="H1813" s="9">
        <f>IF(OR(F1813="",F1813=0),"",MAX(F1813,IF(ISNUMBER('Нормы и нормо-часы'!K1814),ROUNDUP('Нормы и нормо-часы'!K1814/(1-$F$3),0),0)))</f>
        <v>2000</v>
      </c>
      <c r="I1813" s="9">
        <f>IF(OR(G1813="",G1813=0),"",MAX(G1813,IF(ISNUMBER('Нормы и нормо-часы'!L1814),ROUNDUP('Нормы и нормо-часы'!L1814/(1-$F$3),0),0)))</f>
        <v>2300</v>
      </c>
      <c r="J1813" s="10">
        <f t="shared" si="472"/>
        <v>0</v>
      </c>
      <c r="K1813" s="10">
        <f t="shared" si="473"/>
        <v>0</v>
      </c>
      <c r="L1813" s="8">
        <v>1240</v>
      </c>
      <c r="M1813" s="8">
        <v>1426</v>
      </c>
      <c r="N1813" s="10">
        <f t="shared" si="474"/>
        <v>0.38</v>
      </c>
      <c r="O1813" s="10">
        <f t="shared" si="475"/>
        <v>0.38</v>
      </c>
      <c r="P1813" s="8">
        <f t="shared" si="476"/>
        <v>760</v>
      </c>
      <c r="Q1813" s="8">
        <f t="shared" si="477"/>
        <v>874</v>
      </c>
      <c r="R1813" s="8">
        <v>1137.3499999999999</v>
      </c>
      <c r="S1813" s="8">
        <v>1535.42</v>
      </c>
      <c r="T1813" s="11">
        <f t="shared" si="478"/>
        <v>0.76771</v>
      </c>
      <c r="U1813" s="7" t="s">
        <v>5256</v>
      </c>
      <c r="V1813" s="7"/>
    </row>
    <row r="1814" spans="1:22" x14ac:dyDescent="0.25">
      <c r="A1814" s="7" t="s">
        <v>5268</v>
      </c>
      <c r="B1814" s="7" t="s">
        <v>5269</v>
      </c>
      <c r="C1814" s="7" t="s">
        <v>177</v>
      </c>
      <c r="D1814" s="7"/>
      <c r="E1814" s="7" t="s">
        <v>799</v>
      </c>
      <c r="F1814" s="8">
        <v>3500</v>
      </c>
      <c r="G1814" s="8">
        <v>4025</v>
      </c>
      <c r="H1814" s="9">
        <f>IF(OR(F1814="",F1814=0),"",MAX(F1814,IF(ISNUMBER('Нормы и нормо-часы'!K1815),ROUNDUP('Нормы и нормо-часы'!K1815/(1-$F$3),0),0)))</f>
        <v>3500</v>
      </c>
      <c r="I1814" s="9">
        <f>IF(OR(G1814="",G1814=0),"",MAX(G1814,IF(ISNUMBER('Нормы и нормо-часы'!L1815),ROUNDUP('Нормы и нормо-часы'!L1815/(1-$F$3),0),0)))</f>
        <v>4025</v>
      </c>
      <c r="J1814" s="10">
        <f t="shared" si="472"/>
        <v>0</v>
      </c>
      <c r="K1814" s="10">
        <f t="shared" si="473"/>
        <v>0</v>
      </c>
      <c r="L1814" s="8">
        <v>2100</v>
      </c>
      <c r="M1814" s="8">
        <v>2415</v>
      </c>
      <c r="N1814" s="10">
        <f t="shared" si="474"/>
        <v>0.4</v>
      </c>
      <c r="O1814" s="10">
        <f t="shared" si="475"/>
        <v>0.4</v>
      </c>
      <c r="P1814" s="8">
        <f t="shared" si="476"/>
        <v>1400</v>
      </c>
      <c r="Q1814" s="8">
        <f t="shared" si="477"/>
        <v>1610</v>
      </c>
      <c r="R1814" s="8">
        <v>1748.63</v>
      </c>
      <c r="S1814" s="8">
        <v>2360.65</v>
      </c>
      <c r="T1814" s="11">
        <f t="shared" si="478"/>
        <v>0.67447142857142861</v>
      </c>
      <c r="U1814" s="7" t="s">
        <v>5270</v>
      </c>
      <c r="V1814" s="7"/>
    </row>
    <row r="1815" spans="1:22" x14ac:dyDescent="0.25">
      <c r="A1815" s="7" t="s">
        <v>5271</v>
      </c>
      <c r="B1815" s="7" t="s">
        <v>5272</v>
      </c>
      <c r="C1815" s="7" t="s">
        <v>177</v>
      </c>
      <c r="D1815" s="7"/>
      <c r="E1815" s="7" t="s">
        <v>799</v>
      </c>
      <c r="F1815" s="8">
        <v>2500</v>
      </c>
      <c r="G1815" s="8">
        <v>2875</v>
      </c>
      <c r="H1815" s="9">
        <f>IF(OR(F1815="",F1815=0),"",MAX(F1815,IF(ISNUMBER('Нормы и нормо-часы'!K1816),ROUNDUP('Нормы и нормо-часы'!K1816/(1-$F$3),0),0)))</f>
        <v>2500</v>
      </c>
      <c r="I1815" s="9">
        <f>IF(OR(G1815="",G1815=0),"",MAX(G1815,IF(ISNUMBER('Нормы и нормо-часы'!L1816),ROUNDUP('Нормы и нормо-часы'!L1816/(1-$F$3),0),0)))</f>
        <v>2875</v>
      </c>
      <c r="J1815" s="10">
        <f t="shared" si="472"/>
        <v>0</v>
      </c>
      <c r="K1815" s="10">
        <f t="shared" si="473"/>
        <v>0</v>
      </c>
      <c r="L1815" s="8">
        <v>1500</v>
      </c>
      <c r="M1815" s="8">
        <v>1725</v>
      </c>
      <c r="N1815" s="10">
        <f t="shared" si="474"/>
        <v>0.4</v>
      </c>
      <c r="O1815" s="10">
        <f t="shared" si="475"/>
        <v>0.4</v>
      </c>
      <c r="P1815" s="8">
        <f t="shared" si="476"/>
        <v>1000</v>
      </c>
      <c r="Q1815" s="8">
        <f t="shared" si="477"/>
        <v>1150</v>
      </c>
      <c r="R1815" s="8">
        <v>1322.5</v>
      </c>
      <c r="S1815" s="8">
        <v>1785.38</v>
      </c>
      <c r="T1815" s="11">
        <f t="shared" si="478"/>
        <v>0.71415200000000001</v>
      </c>
      <c r="U1815" s="7" t="s">
        <v>5261</v>
      </c>
      <c r="V1815" s="7"/>
    </row>
    <row r="1816" spans="1:22" x14ac:dyDescent="0.25">
      <c r="A1816" s="7" t="s">
        <v>5273</v>
      </c>
      <c r="B1816" s="7" t="s">
        <v>5274</v>
      </c>
      <c r="C1816" s="7" t="s">
        <v>177</v>
      </c>
      <c r="D1816" s="7"/>
      <c r="E1816" s="7" t="s">
        <v>799</v>
      </c>
      <c r="F1816" s="8">
        <v>1600</v>
      </c>
      <c r="G1816" s="8">
        <v>1840</v>
      </c>
      <c r="H1816" s="9">
        <f>IF(OR(F1816="",F1816=0),"",MAX(F1816,IF(ISNUMBER('Нормы и нормо-часы'!K1817),ROUNDUP('Нормы и нормо-часы'!K1817/(1-$F$3),0),0)))</f>
        <v>1600</v>
      </c>
      <c r="I1816" s="9">
        <f>IF(OR(G1816="",G1816=0),"",MAX(G1816,IF(ISNUMBER('Нормы и нормо-часы'!L1817),ROUNDUP('Нормы и нормо-часы'!L1817/(1-$F$3),0),0)))</f>
        <v>1840</v>
      </c>
      <c r="J1816" s="10">
        <f t="shared" si="472"/>
        <v>0</v>
      </c>
      <c r="K1816" s="10">
        <f t="shared" si="473"/>
        <v>0</v>
      </c>
      <c r="L1816" s="8">
        <v>960</v>
      </c>
      <c r="M1816" s="8">
        <v>1104</v>
      </c>
      <c r="N1816" s="10">
        <f t="shared" si="474"/>
        <v>0.4</v>
      </c>
      <c r="O1816" s="10">
        <f t="shared" si="475"/>
        <v>0.4</v>
      </c>
      <c r="P1816" s="8">
        <f t="shared" si="476"/>
        <v>640</v>
      </c>
      <c r="Q1816" s="8">
        <f t="shared" si="477"/>
        <v>736</v>
      </c>
      <c r="R1816" s="8">
        <v>819.95</v>
      </c>
      <c r="S1816" s="8">
        <v>1106.93</v>
      </c>
      <c r="T1816" s="11">
        <f t="shared" si="478"/>
        <v>0.69183125000000001</v>
      </c>
      <c r="U1816" s="7" t="s">
        <v>5275</v>
      </c>
      <c r="V1816" s="7"/>
    </row>
    <row r="1817" spans="1:22" x14ac:dyDescent="0.25">
      <c r="A1817" s="7" t="s">
        <v>5276</v>
      </c>
      <c r="B1817" s="7" t="s">
        <v>5277</v>
      </c>
      <c r="C1817" s="7" t="s">
        <v>177</v>
      </c>
      <c r="D1817" s="7"/>
      <c r="E1817" s="7" t="s">
        <v>799</v>
      </c>
      <c r="F1817" s="8">
        <v>1800</v>
      </c>
      <c r="G1817" s="8">
        <v>2070</v>
      </c>
      <c r="H1817" s="9">
        <f>IF(OR(F1817="",F1817=0),"",MAX(F1817,IF(ISNUMBER('Нормы и нормо-часы'!K1818),ROUNDUP('Нормы и нормо-часы'!K1818/(1-$F$3),0),0)))</f>
        <v>1800</v>
      </c>
      <c r="I1817" s="9">
        <f>IF(OR(G1817="",G1817=0),"",MAX(G1817,IF(ISNUMBER('Нормы и нормо-часы'!L1818),ROUNDUP('Нормы и нормо-часы'!L1818/(1-$F$3),0),0)))</f>
        <v>2070</v>
      </c>
      <c r="J1817" s="10">
        <f t="shared" si="472"/>
        <v>0</v>
      </c>
      <c r="K1817" s="10">
        <f t="shared" si="473"/>
        <v>0</v>
      </c>
      <c r="L1817" s="8">
        <v>1080</v>
      </c>
      <c r="M1817" s="8">
        <v>1242</v>
      </c>
      <c r="N1817" s="10">
        <f t="shared" si="474"/>
        <v>0.4</v>
      </c>
      <c r="O1817" s="10">
        <f t="shared" si="475"/>
        <v>0.4</v>
      </c>
      <c r="P1817" s="8">
        <f t="shared" si="476"/>
        <v>720</v>
      </c>
      <c r="Q1817" s="8">
        <f t="shared" si="477"/>
        <v>828</v>
      </c>
      <c r="R1817" s="8">
        <v>2406.9499999999998</v>
      </c>
      <c r="S1817" s="8">
        <v>3249.38</v>
      </c>
      <c r="T1817" s="11">
        <f t="shared" si="478"/>
        <v>1.8052111111111111</v>
      </c>
      <c r="U1817" s="7" t="s">
        <v>5278</v>
      </c>
      <c r="V1817" s="7" t="s">
        <v>5279</v>
      </c>
    </row>
    <row r="1818" spans="1:22" x14ac:dyDescent="0.25">
      <c r="A1818" s="7" t="s">
        <v>5280</v>
      </c>
      <c r="B1818" s="7" t="s">
        <v>5281</v>
      </c>
      <c r="C1818" s="7" t="s">
        <v>177</v>
      </c>
      <c r="D1818" s="7"/>
      <c r="E1818" s="7" t="s">
        <v>396</v>
      </c>
      <c r="F1818" s="8">
        <v>500</v>
      </c>
      <c r="G1818" s="8">
        <v>575</v>
      </c>
      <c r="H1818" s="9">
        <f>IF(OR(F1818="",F1818=0),"",MAX(F1818,IF(ISNUMBER('Нормы и нормо-часы'!K1819),ROUNDUP('Нормы и нормо-часы'!K1819/(1-$F$3),0),0)))</f>
        <v>500</v>
      </c>
      <c r="I1818" s="9">
        <f>IF(OR(G1818="",G1818=0),"",MAX(G1818,IF(ISNUMBER('Нормы и нормо-часы'!L1819),ROUNDUP('Нормы и нормо-часы'!L1819/(1-$F$3),0),0)))</f>
        <v>575</v>
      </c>
      <c r="J1818" s="10">
        <f t="shared" si="472"/>
        <v>0</v>
      </c>
      <c r="K1818" s="10">
        <f t="shared" si="473"/>
        <v>0</v>
      </c>
      <c r="L1818" s="8">
        <v>310</v>
      </c>
      <c r="M1818" s="8">
        <v>356</v>
      </c>
      <c r="N1818" s="10">
        <f t="shared" si="474"/>
        <v>0.38</v>
      </c>
      <c r="O1818" s="10">
        <f t="shared" si="475"/>
        <v>0.38086956521739129</v>
      </c>
      <c r="P1818" s="8">
        <f t="shared" si="476"/>
        <v>190</v>
      </c>
      <c r="Q1818" s="8">
        <f t="shared" si="477"/>
        <v>219</v>
      </c>
      <c r="R1818" s="8">
        <v>198.38</v>
      </c>
      <c r="S1818" s="8">
        <v>267.81</v>
      </c>
      <c r="T1818" s="11">
        <f t="shared" si="478"/>
        <v>0.53561999999999999</v>
      </c>
      <c r="U1818" s="7" t="s">
        <v>5256</v>
      </c>
      <c r="V1818" s="7" t="s">
        <v>5282</v>
      </c>
    </row>
    <row r="1819" spans="1:22" x14ac:dyDescent="0.25">
      <c r="A1819" s="7" t="s">
        <v>5283</v>
      </c>
      <c r="B1819" s="7" t="s">
        <v>5284</v>
      </c>
      <c r="C1819" s="7" t="s">
        <v>177</v>
      </c>
      <c r="D1819" s="7"/>
      <c r="E1819" s="7" t="s">
        <v>799</v>
      </c>
      <c r="F1819" s="8">
        <v>2500</v>
      </c>
      <c r="G1819" s="8">
        <v>2875</v>
      </c>
      <c r="H1819" s="9">
        <f>IF(OR(F1819="",F1819=0),"",MAX(F1819,IF(ISNUMBER('Нормы и нормо-часы'!K1820),ROUNDUP('Нормы и нормо-часы'!K1820/(1-$F$3),0),0)))</f>
        <v>2500</v>
      </c>
      <c r="I1819" s="9">
        <f>IF(OR(G1819="",G1819=0),"",MAX(G1819,IF(ISNUMBER('Нормы и нормо-часы'!L1820),ROUNDUP('Нормы и нормо-часы'!L1820/(1-$F$3),0),0)))</f>
        <v>2875</v>
      </c>
      <c r="J1819" s="10">
        <f t="shared" si="472"/>
        <v>0</v>
      </c>
      <c r="K1819" s="10">
        <f t="shared" si="473"/>
        <v>0</v>
      </c>
      <c r="L1819" s="8">
        <v>1500</v>
      </c>
      <c r="M1819" s="8">
        <v>1725</v>
      </c>
      <c r="N1819" s="10">
        <f t="shared" si="474"/>
        <v>0.4</v>
      </c>
      <c r="O1819" s="10">
        <f t="shared" si="475"/>
        <v>0.4</v>
      </c>
      <c r="P1819" s="8">
        <f t="shared" si="476"/>
        <v>1000</v>
      </c>
      <c r="Q1819" s="8">
        <f t="shared" si="477"/>
        <v>1150</v>
      </c>
      <c r="R1819" s="8">
        <v>1066.82</v>
      </c>
      <c r="S1819" s="8">
        <v>1440.21</v>
      </c>
      <c r="T1819" s="11">
        <f t="shared" si="478"/>
        <v>0.57608400000000004</v>
      </c>
      <c r="U1819" s="7" t="s">
        <v>5261</v>
      </c>
      <c r="V1819" s="7"/>
    </row>
    <row r="1820" spans="1:22" x14ac:dyDescent="0.25">
      <c r="A1820" s="7" t="s">
        <v>5285</v>
      </c>
      <c r="B1820" s="7" t="s">
        <v>5286</v>
      </c>
      <c r="C1820" s="7" t="s">
        <v>177</v>
      </c>
      <c r="D1820" s="7"/>
      <c r="E1820" s="7" t="s">
        <v>799</v>
      </c>
      <c r="F1820" s="8">
        <v>5500</v>
      </c>
      <c r="G1820" s="8">
        <v>6325</v>
      </c>
      <c r="H1820" s="9">
        <f>IF(OR(F1820="",F1820=0),"",MAX(F1820,IF(ISNUMBER('Нормы и нормо-часы'!K1821),ROUNDUP('Нормы и нормо-часы'!K1821/(1-$F$3),0),0)))</f>
        <v>5500</v>
      </c>
      <c r="I1820" s="9">
        <f>IF(OR(G1820="",G1820=0),"",MAX(G1820,IF(ISNUMBER('Нормы и нормо-часы'!L1821),ROUNDUP('Нормы и нормо-часы'!L1821/(1-$F$3),0),0)))</f>
        <v>6325</v>
      </c>
      <c r="J1820" s="10">
        <f t="shared" si="472"/>
        <v>0</v>
      </c>
      <c r="K1820" s="10">
        <f t="shared" si="473"/>
        <v>0</v>
      </c>
      <c r="L1820" s="8">
        <v>3300</v>
      </c>
      <c r="M1820" s="8">
        <v>3795</v>
      </c>
      <c r="N1820" s="10">
        <f t="shared" si="474"/>
        <v>0.4</v>
      </c>
      <c r="O1820" s="10">
        <f t="shared" si="475"/>
        <v>0.4</v>
      </c>
      <c r="P1820" s="8">
        <f t="shared" si="476"/>
        <v>2200</v>
      </c>
      <c r="Q1820" s="8">
        <f t="shared" si="477"/>
        <v>2530</v>
      </c>
      <c r="R1820" s="8">
        <v>3791.17</v>
      </c>
      <c r="S1820" s="8">
        <v>5118.08</v>
      </c>
      <c r="T1820" s="11">
        <f t="shared" si="478"/>
        <v>0.93055999999999994</v>
      </c>
      <c r="U1820" s="7" t="s">
        <v>5287</v>
      </c>
      <c r="V1820" s="7"/>
    </row>
    <row r="1821" spans="1:22" x14ac:dyDescent="0.25">
      <c r="A1821" s="7" t="s">
        <v>5288</v>
      </c>
      <c r="B1821" s="7" t="s">
        <v>5289</v>
      </c>
      <c r="C1821" s="7" t="s">
        <v>177</v>
      </c>
      <c r="D1821" s="7"/>
      <c r="E1821" s="7" t="s">
        <v>799</v>
      </c>
      <c r="F1821" s="8">
        <v>2800</v>
      </c>
      <c r="G1821" s="8">
        <v>3220</v>
      </c>
      <c r="H1821" s="9">
        <f>IF(OR(F1821="",F1821=0),"",MAX(F1821,IF(ISNUMBER('Нормы и нормо-часы'!K1822),ROUNDUP('Нормы и нормо-часы'!K1822/(1-$F$3),0),0)))</f>
        <v>2800</v>
      </c>
      <c r="I1821" s="9">
        <f>IF(OR(G1821="",G1821=0),"",MAX(G1821,IF(ISNUMBER('Нормы и нормо-часы'!L1822),ROUNDUP('Нормы и нормо-часы'!L1822/(1-$F$3),0),0)))</f>
        <v>3220</v>
      </c>
      <c r="J1821" s="10">
        <f t="shared" si="472"/>
        <v>0</v>
      </c>
      <c r="K1821" s="10">
        <f t="shared" si="473"/>
        <v>0</v>
      </c>
      <c r="L1821" s="8">
        <v>1680</v>
      </c>
      <c r="M1821" s="8">
        <v>1932</v>
      </c>
      <c r="N1821" s="10">
        <f t="shared" si="474"/>
        <v>0.4</v>
      </c>
      <c r="O1821" s="10">
        <f t="shared" si="475"/>
        <v>0.4</v>
      </c>
      <c r="P1821" s="8">
        <f t="shared" si="476"/>
        <v>1120</v>
      </c>
      <c r="Q1821" s="8">
        <f t="shared" si="477"/>
        <v>1288</v>
      </c>
      <c r="R1821" s="8">
        <v>2398.13</v>
      </c>
      <c r="S1821" s="8">
        <v>3237.48</v>
      </c>
      <c r="T1821" s="11">
        <f t="shared" si="478"/>
        <v>1.1562428571428571</v>
      </c>
      <c r="U1821" s="7" t="s">
        <v>5261</v>
      </c>
      <c r="V1821" s="7"/>
    </row>
    <row r="1822" spans="1:22" x14ac:dyDescent="0.25">
      <c r="A1822" s="7" t="s">
        <v>5290</v>
      </c>
      <c r="B1822" s="7" t="s">
        <v>5291</v>
      </c>
      <c r="C1822" s="7" t="s">
        <v>177</v>
      </c>
      <c r="D1822" s="7"/>
      <c r="E1822" s="7" t="s">
        <v>799</v>
      </c>
      <c r="F1822" s="8">
        <v>2800</v>
      </c>
      <c r="G1822" s="8">
        <v>3220</v>
      </c>
      <c r="H1822" s="9">
        <f>IF(OR(F1822="",F1822=0),"",MAX(F1822,IF(ISNUMBER('Нормы и нормо-часы'!K1823),ROUNDUP('Нормы и нормо-часы'!K1823/(1-$F$3),0),0)))</f>
        <v>2800</v>
      </c>
      <c r="I1822" s="9">
        <f>IF(OR(G1822="",G1822=0),"",MAX(G1822,IF(ISNUMBER('Нормы и нормо-часы'!L1823),ROUNDUP('Нормы и нормо-часы'!L1823/(1-$F$3),0),0)))</f>
        <v>3220</v>
      </c>
      <c r="J1822" s="10">
        <f t="shared" si="472"/>
        <v>0</v>
      </c>
      <c r="K1822" s="10">
        <f t="shared" si="473"/>
        <v>0</v>
      </c>
      <c r="L1822" s="8">
        <v>1680</v>
      </c>
      <c r="M1822" s="8">
        <v>1932</v>
      </c>
      <c r="N1822" s="10">
        <f t="shared" si="474"/>
        <v>0.4</v>
      </c>
      <c r="O1822" s="10">
        <f t="shared" si="475"/>
        <v>0.4</v>
      </c>
      <c r="P1822" s="8">
        <f t="shared" si="476"/>
        <v>1120</v>
      </c>
      <c r="Q1822" s="8">
        <f t="shared" si="477"/>
        <v>1288</v>
      </c>
      <c r="R1822" s="8">
        <v>1865.61</v>
      </c>
      <c r="S1822" s="8">
        <v>2518.5700000000002</v>
      </c>
      <c r="T1822" s="11">
        <f t="shared" si="478"/>
        <v>0.89948928571428577</v>
      </c>
      <c r="U1822" s="7" t="s">
        <v>5261</v>
      </c>
      <c r="V1822" s="7"/>
    </row>
    <row r="1823" spans="1:22" x14ac:dyDescent="0.25">
      <c r="A1823" s="7" t="s">
        <v>5292</v>
      </c>
      <c r="B1823" s="7" t="s">
        <v>5293</v>
      </c>
      <c r="C1823" s="7" t="s">
        <v>50</v>
      </c>
      <c r="D1823" s="7"/>
      <c r="E1823" s="7" t="s">
        <v>396</v>
      </c>
      <c r="F1823" s="8">
        <v>600</v>
      </c>
      <c r="G1823" s="8">
        <v>690</v>
      </c>
      <c r="H1823" s="9">
        <f>IF(OR(F1823="",F1823=0),"",MAX(F1823,IF(ISNUMBER('Нормы и нормо-часы'!K1824),ROUNDUP('Нормы и нормо-часы'!K1824/(1-$F$3),0),0)))</f>
        <v>600</v>
      </c>
      <c r="I1823" s="9">
        <f>IF(OR(G1823="",G1823=0),"",MAX(G1823,IF(ISNUMBER('Нормы и нормо-часы'!L1824),ROUNDUP('Нормы и нормо-часы'!L1824/(1-$F$3),0),0)))</f>
        <v>690</v>
      </c>
      <c r="J1823" s="10">
        <f t="shared" si="472"/>
        <v>0</v>
      </c>
      <c r="K1823" s="10">
        <f t="shared" si="473"/>
        <v>0</v>
      </c>
      <c r="L1823" s="8">
        <v>372</v>
      </c>
      <c r="M1823" s="8">
        <v>428</v>
      </c>
      <c r="N1823" s="10">
        <f t="shared" si="474"/>
        <v>0.38</v>
      </c>
      <c r="O1823" s="10">
        <f t="shared" si="475"/>
        <v>0.37971014492753624</v>
      </c>
      <c r="P1823" s="8">
        <f t="shared" si="476"/>
        <v>228</v>
      </c>
      <c r="Q1823" s="8">
        <f t="shared" si="477"/>
        <v>262</v>
      </c>
      <c r="R1823" s="8">
        <v>555.45000000000005</v>
      </c>
      <c r="S1823" s="8">
        <v>749.86</v>
      </c>
      <c r="T1823" s="11">
        <f t="shared" si="478"/>
        <v>1.2497666666666667</v>
      </c>
      <c r="U1823" s="7" t="s">
        <v>5294</v>
      </c>
      <c r="V1823" s="7"/>
    </row>
    <row r="1824" spans="1:22" x14ac:dyDescent="0.25">
      <c r="A1824" s="7" t="s">
        <v>5295</v>
      </c>
      <c r="B1824" s="7" t="s">
        <v>5296</v>
      </c>
      <c r="C1824" s="7" t="s">
        <v>50</v>
      </c>
      <c r="D1824" s="7"/>
      <c r="E1824" s="7" t="s">
        <v>396</v>
      </c>
      <c r="F1824" s="8">
        <v>600</v>
      </c>
      <c r="G1824" s="8">
        <v>690</v>
      </c>
      <c r="H1824" s="9">
        <f>IF(OR(F1824="",F1824=0),"",MAX(F1824,IF(ISNUMBER('Нормы и нормо-часы'!K1825),ROUNDUP('Нормы и нормо-часы'!K1825/(1-$F$3),0),0)))</f>
        <v>600</v>
      </c>
      <c r="I1824" s="9">
        <f>IF(OR(G1824="",G1824=0),"",MAX(G1824,IF(ISNUMBER('Нормы и нормо-часы'!L1825),ROUNDUP('Нормы и нормо-часы'!L1825/(1-$F$3),0),0)))</f>
        <v>690</v>
      </c>
      <c r="J1824" s="10">
        <f t="shared" si="472"/>
        <v>0</v>
      </c>
      <c r="K1824" s="10">
        <f t="shared" si="473"/>
        <v>0</v>
      </c>
      <c r="L1824" s="8">
        <v>372</v>
      </c>
      <c r="M1824" s="8">
        <v>428</v>
      </c>
      <c r="N1824" s="10">
        <f t="shared" si="474"/>
        <v>0.38</v>
      </c>
      <c r="O1824" s="10">
        <f t="shared" si="475"/>
        <v>0.37971014492753624</v>
      </c>
      <c r="P1824" s="8">
        <f t="shared" si="476"/>
        <v>228</v>
      </c>
      <c r="Q1824" s="8">
        <f t="shared" si="477"/>
        <v>262</v>
      </c>
      <c r="R1824" s="8">
        <v>489.33</v>
      </c>
      <c r="S1824" s="8">
        <v>660.6</v>
      </c>
      <c r="T1824" s="11">
        <f t="shared" si="478"/>
        <v>1.101</v>
      </c>
      <c r="U1824" s="7" t="s">
        <v>5297</v>
      </c>
      <c r="V1824" s="7"/>
    </row>
    <row r="1825" spans="1:22" x14ac:dyDescent="0.25">
      <c r="A1825" s="7" t="s">
        <v>5298</v>
      </c>
      <c r="B1825" s="7" t="s">
        <v>5299</v>
      </c>
      <c r="C1825" s="7" t="s">
        <v>177</v>
      </c>
      <c r="D1825" s="7"/>
      <c r="E1825" s="7" t="s">
        <v>799</v>
      </c>
      <c r="F1825" s="8">
        <v>3000</v>
      </c>
      <c r="G1825" s="8">
        <v>3450</v>
      </c>
      <c r="H1825" s="9">
        <f>IF(OR(F1825="",F1825=0),"",MAX(F1825,IF(ISNUMBER('Нормы и нормо-часы'!K1826),ROUNDUP('Нормы и нормо-часы'!K1826/(1-$F$3),0),0)))</f>
        <v>3200</v>
      </c>
      <c r="I1825" s="9">
        <f>IF(OR(G1825="",G1825=0),"",MAX(G1825,IF(ISNUMBER('Нормы и нормо-часы'!L1826),ROUNDUP('Нормы и нормо-часы'!L1826/(1-$F$3),0),0)))</f>
        <v>3840</v>
      </c>
      <c r="J1825" s="10">
        <f t="shared" si="472"/>
        <v>6.6666666666666652E-2</v>
      </c>
      <c r="K1825" s="10">
        <f t="shared" si="473"/>
        <v>0.11304347826086958</v>
      </c>
      <c r="L1825" s="8">
        <v>1800</v>
      </c>
      <c r="M1825" s="8">
        <v>2070</v>
      </c>
      <c r="N1825" s="10">
        <f t="shared" si="474"/>
        <v>0.4375</v>
      </c>
      <c r="O1825" s="10">
        <f t="shared" si="475"/>
        <v>0.4609375</v>
      </c>
      <c r="P1825" s="8">
        <f t="shared" si="476"/>
        <v>1400</v>
      </c>
      <c r="Q1825" s="8">
        <f t="shared" si="477"/>
        <v>1770</v>
      </c>
      <c r="R1825" s="8">
        <v>943.38</v>
      </c>
      <c r="S1825" s="8">
        <v>1273.56</v>
      </c>
      <c r="T1825" s="11">
        <f t="shared" si="478"/>
        <v>0.42452000000000001</v>
      </c>
      <c r="U1825" s="7" t="s">
        <v>5300</v>
      </c>
      <c r="V1825" s="7" t="s">
        <v>5301</v>
      </c>
    </row>
    <row r="1826" spans="1:22" x14ac:dyDescent="0.25">
      <c r="A1826" s="7" t="s">
        <v>5302</v>
      </c>
      <c r="B1826" s="7" t="s">
        <v>5303</v>
      </c>
      <c r="C1826" s="7" t="s">
        <v>177</v>
      </c>
      <c r="D1826" s="7"/>
      <c r="E1826" s="7" t="s">
        <v>799</v>
      </c>
      <c r="F1826" s="8">
        <v>24000</v>
      </c>
      <c r="G1826" s="8">
        <v>27600</v>
      </c>
      <c r="H1826" s="9">
        <f>IF(OR(F1826="",F1826=0),"",MAX(F1826,IF(ISNUMBER('Нормы и нормо-часы'!K1827),ROUNDUP('Нормы и нормо-часы'!K1827/(1-$F$3),0),0)))</f>
        <v>24000</v>
      </c>
      <c r="I1826" s="9">
        <f>IF(OR(G1826="",G1826=0),"",MAX(G1826,IF(ISNUMBER('Нормы и нормо-часы'!L1827),ROUNDUP('Нормы и нормо-часы'!L1827/(1-$F$3),0),0)))</f>
        <v>27600</v>
      </c>
      <c r="J1826" s="10">
        <f t="shared" si="472"/>
        <v>0</v>
      </c>
      <c r="K1826" s="10">
        <f t="shared" si="473"/>
        <v>0</v>
      </c>
      <c r="L1826" s="8">
        <v>14400</v>
      </c>
      <c r="M1826" s="8">
        <v>16560</v>
      </c>
      <c r="N1826" s="10">
        <f t="shared" si="474"/>
        <v>0.4</v>
      </c>
      <c r="O1826" s="10">
        <f t="shared" si="475"/>
        <v>0.4</v>
      </c>
      <c r="P1826" s="8">
        <f t="shared" si="476"/>
        <v>9600</v>
      </c>
      <c r="Q1826" s="8">
        <f t="shared" si="477"/>
        <v>11040</v>
      </c>
      <c r="R1826" s="8">
        <v>21777.17</v>
      </c>
      <c r="S1826" s="8">
        <v>29399.18</v>
      </c>
      <c r="T1826" s="11">
        <f t="shared" si="478"/>
        <v>1.2249658333333333</v>
      </c>
      <c r="U1826" s="7" t="s">
        <v>5304</v>
      </c>
      <c r="V1826" s="7"/>
    </row>
    <row r="1827" spans="1:22" x14ac:dyDescent="0.25">
      <c r="A1827" s="7" t="s">
        <v>5305</v>
      </c>
      <c r="B1827" s="7" t="s">
        <v>5306</v>
      </c>
      <c r="C1827" s="7" t="s">
        <v>177</v>
      </c>
      <c r="D1827" s="7"/>
      <c r="E1827" s="7" t="s">
        <v>799</v>
      </c>
      <c r="F1827" s="8">
        <v>2500</v>
      </c>
      <c r="G1827" s="8">
        <v>2875</v>
      </c>
      <c r="H1827" s="9">
        <f>IF(OR(F1827="",F1827=0),"",MAX(F1827,IF(ISNUMBER('Нормы и нормо-часы'!K1828),ROUNDUP('Нормы и нормо-часы'!K1828/(1-$F$3),0),0)))</f>
        <v>2500</v>
      </c>
      <c r="I1827" s="9">
        <f>IF(OR(G1827="",G1827=0),"",MAX(G1827,IF(ISNUMBER('Нормы и нормо-часы'!L1828),ROUNDUP('Нормы и нормо-часы'!L1828/(1-$F$3),0),0)))</f>
        <v>2875</v>
      </c>
      <c r="J1827" s="10">
        <f t="shared" si="472"/>
        <v>0</v>
      </c>
      <c r="K1827" s="10">
        <f t="shared" si="473"/>
        <v>0</v>
      </c>
      <c r="L1827" s="8">
        <v>1500</v>
      </c>
      <c r="M1827" s="8">
        <v>1725</v>
      </c>
      <c r="N1827" s="10">
        <f t="shared" si="474"/>
        <v>0.4</v>
      </c>
      <c r="O1827" s="10">
        <f t="shared" si="475"/>
        <v>0.4</v>
      </c>
      <c r="P1827" s="8">
        <f t="shared" si="476"/>
        <v>1000</v>
      </c>
      <c r="Q1827" s="8">
        <f t="shared" si="477"/>
        <v>1150</v>
      </c>
      <c r="R1827" s="8">
        <v>1207.8800000000001</v>
      </c>
      <c r="S1827" s="8">
        <v>1630.64</v>
      </c>
      <c r="T1827" s="11">
        <f t="shared" si="478"/>
        <v>0.65225600000000006</v>
      </c>
      <c r="U1827" s="7" t="s">
        <v>5261</v>
      </c>
      <c r="V1827" s="7"/>
    </row>
    <row r="1828" spans="1:22" x14ac:dyDescent="0.25">
      <c r="A1828" s="7" t="s">
        <v>5307</v>
      </c>
      <c r="B1828" s="7" t="s">
        <v>5308</v>
      </c>
      <c r="C1828" s="7" t="s">
        <v>177</v>
      </c>
      <c r="D1828" s="7"/>
      <c r="E1828" s="7" t="s">
        <v>799</v>
      </c>
      <c r="F1828" s="8">
        <v>3000</v>
      </c>
      <c r="G1828" s="8">
        <v>3450</v>
      </c>
      <c r="H1828" s="9">
        <f>IF(OR(F1828="",F1828=0),"",MAX(F1828,IF(ISNUMBER('Нормы и нормо-часы'!K1829),ROUNDUP('Нормы и нормо-часы'!K1829/(1-$F$3),0),0)))</f>
        <v>3000</v>
      </c>
      <c r="I1828" s="9">
        <f>IF(OR(G1828="",G1828=0),"",MAX(G1828,IF(ISNUMBER('Нормы и нормо-часы'!L1829),ROUNDUP('Нормы и нормо-часы'!L1829/(1-$F$3),0),0)))</f>
        <v>3450</v>
      </c>
      <c r="J1828" s="10">
        <f t="shared" si="472"/>
        <v>0</v>
      </c>
      <c r="K1828" s="10">
        <f t="shared" si="473"/>
        <v>0</v>
      </c>
      <c r="L1828" s="8">
        <v>1800</v>
      </c>
      <c r="M1828" s="8">
        <v>2070</v>
      </c>
      <c r="N1828" s="10">
        <f t="shared" si="474"/>
        <v>0.4</v>
      </c>
      <c r="O1828" s="10">
        <f t="shared" si="475"/>
        <v>0.4</v>
      </c>
      <c r="P1828" s="8">
        <f t="shared" si="476"/>
        <v>1200</v>
      </c>
      <c r="Q1828" s="8">
        <f t="shared" si="477"/>
        <v>1380</v>
      </c>
      <c r="R1828" s="8">
        <v>2001.38</v>
      </c>
      <c r="S1828" s="8">
        <v>2701.86</v>
      </c>
      <c r="T1828" s="11">
        <f t="shared" si="478"/>
        <v>0.90062000000000009</v>
      </c>
      <c r="U1828" s="7" t="s">
        <v>5261</v>
      </c>
      <c r="V1828" s="7"/>
    </row>
    <row r="1829" spans="1:22" x14ac:dyDescent="0.25">
      <c r="A1829" s="7" t="s">
        <v>5309</v>
      </c>
      <c r="B1829" s="7" t="s">
        <v>5310</v>
      </c>
      <c r="C1829" s="7" t="s">
        <v>177</v>
      </c>
      <c r="D1829" s="7"/>
      <c r="E1829" s="7" t="s">
        <v>396</v>
      </c>
      <c r="F1829" s="8">
        <v>1500</v>
      </c>
      <c r="G1829" s="8">
        <v>1725</v>
      </c>
      <c r="H1829" s="9">
        <f>IF(OR(F1829="",F1829=0),"",MAX(F1829,IF(ISNUMBER('Нормы и нормо-часы'!K1830),ROUNDUP('Нормы и нормо-часы'!K1830/(1-$F$3),0),0)))</f>
        <v>1500</v>
      </c>
      <c r="I1829" s="9">
        <f>IF(OR(G1829="",G1829=0),"",MAX(G1829,IF(ISNUMBER('Нормы и нормо-часы'!L1830),ROUNDUP('Нормы и нормо-часы'!L1830/(1-$F$3),0),0)))</f>
        <v>1725</v>
      </c>
      <c r="J1829" s="10">
        <f t="shared" si="472"/>
        <v>0</v>
      </c>
      <c r="K1829" s="10">
        <f t="shared" si="473"/>
        <v>0</v>
      </c>
      <c r="L1829" s="8">
        <v>930</v>
      </c>
      <c r="M1829" s="8">
        <v>1069</v>
      </c>
      <c r="N1829" s="10">
        <f t="shared" si="474"/>
        <v>0.38</v>
      </c>
      <c r="O1829" s="10">
        <f t="shared" si="475"/>
        <v>0.38028985507246377</v>
      </c>
      <c r="P1829" s="8">
        <f t="shared" si="476"/>
        <v>570</v>
      </c>
      <c r="Q1829" s="8">
        <f t="shared" si="477"/>
        <v>656</v>
      </c>
      <c r="R1829" s="8">
        <v>846.4</v>
      </c>
      <c r="S1829" s="8">
        <v>1142.6400000000001</v>
      </c>
      <c r="T1829" s="11">
        <f t="shared" si="478"/>
        <v>0.7617600000000001</v>
      </c>
      <c r="U1829" s="7" t="s">
        <v>5256</v>
      </c>
      <c r="V1829" s="7"/>
    </row>
    <row r="1830" spans="1:22" x14ac:dyDescent="0.25">
      <c r="A1830" s="7" t="s">
        <v>5311</v>
      </c>
      <c r="B1830" s="7" t="s">
        <v>5312</v>
      </c>
      <c r="C1830" s="7" t="s">
        <v>177</v>
      </c>
      <c r="D1830" s="7"/>
      <c r="E1830" s="7" t="s">
        <v>799</v>
      </c>
      <c r="F1830" s="8">
        <v>4000</v>
      </c>
      <c r="G1830" s="8">
        <v>4600</v>
      </c>
      <c r="H1830" s="9">
        <f>IF(OR(F1830="",F1830=0),"",MAX(F1830,IF(ISNUMBER('Нормы и нормо-часы'!K1831),ROUNDUP('Нормы и нормо-часы'!K1831/(1-$F$3),0),0)))</f>
        <v>4000</v>
      </c>
      <c r="I1830" s="9">
        <f>IF(OR(G1830="",G1830=0),"",MAX(G1830,IF(ISNUMBER('Нормы и нормо-часы'!L1831),ROUNDUP('Нормы и нормо-часы'!L1831/(1-$F$3),0),0)))</f>
        <v>4600</v>
      </c>
      <c r="J1830" s="10">
        <f t="shared" si="472"/>
        <v>0</v>
      </c>
      <c r="K1830" s="10">
        <f t="shared" si="473"/>
        <v>0</v>
      </c>
      <c r="L1830" s="8">
        <v>2400</v>
      </c>
      <c r="M1830" s="8">
        <v>2760</v>
      </c>
      <c r="N1830" s="10">
        <f t="shared" si="474"/>
        <v>0.4</v>
      </c>
      <c r="O1830" s="10">
        <f t="shared" si="475"/>
        <v>0.4</v>
      </c>
      <c r="P1830" s="8">
        <f t="shared" si="476"/>
        <v>1600</v>
      </c>
      <c r="Q1830" s="8">
        <f t="shared" si="477"/>
        <v>1840</v>
      </c>
      <c r="R1830" s="8">
        <v>3041.75</v>
      </c>
      <c r="S1830" s="8">
        <v>4106.3599999999997</v>
      </c>
      <c r="T1830" s="11">
        <f t="shared" si="478"/>
        <v>1.0265899999999999</v>
      </c>
      <c r="U1830" s="7" t="s">
        <v>5313</v>
      </c>
      <c r="V1830" s="7"/>
    </row>
    <row r="1831" spans="1:22" x14ac:dyDescent="0.25">
      <c r="A1831" s="7" t="s">
        <v>5314</v>
      </c>
      <c r="B1831" s="7" t="s">
        <v>5315</v>
      </c>
      <c r="C1831" s="7" t="s">
        <v>177</v>
      </c>
      <c r="D1831" s="7"/>
      <c r="E1831" s="7" t="s">
        <v>799</v>
      </c>
      <c r="F1831" s="8">
        <v>1500</v>
      </c>
      <c r="G1831" s="8">
        <v>1725</v>
      </c>
      <c r="H1831" s="9">
        <f>IF(OR(F1831="",F1831=0),"",MAX(F1831,IF(ISNUMBER('Нормы и нормо-часы'!K1832),ROUNDUP('Нормы и нормо-часы'!K1832/(1-$F$3),0),0)))</f>
        <v>1500</v>
      </c>
      <c r="I1831" s="9">
        <f>IF(OR(G1831="",G1831=0),"",MAX(G1831,IF(ISNUMBER('Нормы и нормо-часы'!L1832),ROUNDUP('Нормы и нормо-часы'!L1832/(1-$F$3),0),0)))</f>
        <v>1725</v>
      </c>
      <c r="J1831" s="10">
        <f t="shared" si="472"/>
        <v>0</v>
      </c>
      <c r="K1831" s="10">
        <f t="shared" si="473"/>
        <v>0</v>
      </c>
      <c r="L1831" s="8">
        <v>900</v>
      </c>
      <c r="M1831" s="8">
        <v>1035</v>
      </c>
      <c r="N1831" s="10">
        <f t="shared" si="474"/>
        <v>0.4</v>
      </c>
      <c r="O1831" s="10">
        <f t="shared" si="475"/>
        <v>0.4</v>
      </c>
      <c r="P1831" s="8">
        <f t="shared" si="476"/>
        <v>600</v>
      </c>
      <c r="Q1831" s="8">
        <f t="shared" si="477"/>
        <v>690</v>
      </c>
      <c r="R1831" s="8">
        <v>1137.3499999999999</v>
      </c>
      <c r="S1831" s="8">
        <v>1535.42</v>
      </c>
      <c r="T1831" s="11">
        <f t="shared" si="478"/>
        <v>1.0236133333333335</v>
      </c>
      <c r="U1831" s="7" t="s">
        <v>5261</v>
      </c>
      <c r="V1831" s="7"/>
    </row>
    <row r="1832" spans="1:22" x14ac:dyDescent="0.25">
      <c r="A1832" s="7" t="s">
        <v>5316</v>
      </c>
      <c r="B1832" s="7" t="s">
        <v>5317</v>
      </c>
      <c r="C1832" s="7" t="s">
        <v>177</v>
      </c>
      <c r="D1832" s="7"/>
      <c r="E1832" s="7" t="s">
        <v>396</v>
      </c>
      <c r="F1832" s="8">
        <v>1200</v>
      </c>
      <c r="G1832" s="8">
        <v>1380</v>
      </c>
      <c r="H1832" s="9">
        <f>IF(OR(F1832="",F1832=0),"",MAX(F1832,IF(ISNUMBER('Нормы и нормо-часы'!K1833),ROUNDUP('Нормы и нормо-часы'!K1833/(1-$F$3),0),0)))</f>
        <v>1200</v>
      </c>
      <c r="I1832" s="9">
        <f>IF(OR(G1832="",G1832=0),"",MAX(G1832,IF(ISNUMBER('Нормы и нормо-часы'!L1833),ROUNDUP('Нормы и нормо-часы'!L1833/(1-$F$3),0),0)))</f>
        <v>1380</v>
      </c>
      <c r="J1832" s="10">
        <f t="shared" si="472"/>
        <v>0</v>
      </c>
      <c r="K1832" s="10">
        <f t="shared" si="473"/>
        <v>0</v>
      </c>
      <c r="L1832" s="8">
        <v>744</v>
      </c>
      <c r="M1832" s="8">
        <v>856</v>
      </c>
      <c r="N1832" s="10">
        <f t="shared" si="474"/>
        <v>0.38</v>
      </c>
      <c r="O1832" s="10">
        <f t="shared" si="475"/>
        <v>0.37971014492753624</v>
      </c>
      <c r="P1832" s="8">
        <f t="shared" si="476"/>
        <v>456</v>
      </c>
      <c r="Q1832" s="8">
        <f t="shared" si="477"/>
        <v>524</v>
      </c>
      <c r="R1832" s="8">
        <v>700.93</v>
      </c>
      <c r="S1832" s="8">
        <v>946.26</v>
      </c>
      <c r="T1832" s="11">
        <f t="shared" si="478"/>
        <v>0.78854999999999997</v>
      </c>
      <c r="U1832" s="7" t="s">
        <v>5256</v>
      </c>
      <c r="V1832" s="7"/>
    </row>
    <row r="1833" spans="1:22" x14ac:dyDescent="0.25">
      <c r="A1833" s="7" t="s">
        <v>5318</v>
      </c>
      <c r="B1833" s="7" t="s">
        <v>5319</v>
      </c>
      <c r="C1833" s="7" t="s">
        <v>177</v>
      </c>
      <c r="D1833" s="7"/>
      <c r="E1833" s="7" t="s">
        <v>799</v>
      </c>
      <c r="F1833" s="8">
        <v>3500</v>
      </c>
      <c r="G1833" s="8">
        <v>4025</v>
      </c>
      <c r="H1833" s="9">
        <f>IF(OR(F1833="",F1833=0),"",MAX(F1833,IF(ISNUMBER('Нормы и нормо-часы'!K1834),ROUNDUP('Нормы и нормо-часы'!K1834/(1-$F$3),0),0)))</f>
        <v>3500</v>
      </c>
      <c r="I1833" s="9">
        <f>IF(OR(G1833="",G1833=0),"",MAX(G1833,IF(ISNUMBER('Нормы и нормо-часы'!L1834),ROUNDUP('Нормы и нормо-часы'!L1834/(1-$F$3),0),0)))</f>
        <v>4025</v>
      </c>
      <c r="J1833" s="10">
        <f t="shared" si="472"/>
        <v>0</v>
      </c>
      <c r="K1833" s="10">
        <f t="shared" si="473"/>
        <v>0</v>
      </c>
      <c r="L1833" s="8">
        <v>2100</v>
      </c>
      <c r="M1833" s="8">
        <v>2415</v>
      </c>
      <c r="N1833" s="10">
        <f t="shared" si="474"/>
        <v>0.4</v>
      </c>
      <c r="O1833" s="10">
        <f t="shared" si="475"/>
        <v>0.4</v>
      </c>
      <c r="P1833" s="8">
        <f t="shared" si="476"/>
        <v>1400</v>
      </c>
      <c r="Q1833" s="8">
        <f t="shared" si="477"/>
        <v>1610</v>
      </c>
      <c r="R1833" s="8">
        <v>2248.25</v>
      </c>
      <c r="S1833" s="8">
        <v>3035.14</v>
      </c>
      <c r="T1833" s="11">
        <f t="shared" si="478"/>
        <v>0.86718285714285714</v>
      </c>
      <c r="U1833" s="7" t="s">
        <v>5320</v>
      </c>
      <c r="V1833" s="7"/>
    </row>
    <row r="1834" spans="1:22" x14ac:dyDescent="0.25">
      <c r="A1834" s="7" t="s">
        <v>5321</v>
      </c>
      <c r="B1834" s="7" t="s">
        <v>5322</v>
      </c>
      <c r="C1834" s="7" t="s">
        <v>177</v>
      </c>
      <c r="D1834" s="7"/>
      <c r="E1834" s="7" t="s">
        <v>799</v>
      </c>
      <c r="F1834" s="8">
        <v>3000</v>
      </c>
      <c r="G1834" s="8">
        <v>3450</v>
      </c>
      <c r="H1834" s="9">
        <f>IF(OR(F1834="",F1834=0),"",MAX(F1834,IF(ISNUMBER('Нормы и нормо-часы'!K1835),ROUNDUP('Нормы и нормо-часы'!K1835/(1-$F$3),0),0)))</f>
        <v>3000</v>
      </c>
      <c r="I1834" s="9">
        <f>IF(OR(G1834="",G1834=0),"",MAX(G1834,IF(ISNUMBER('Нормы и нормо-часы'!L1835),ROUNDUP('Нормы и нормо-часы'!L1835/(1-$F$3),0),0)))</f>
        <v>3450</v>
      </c>
      <c r="J1834" s="10">
        <f t="shared" si="472"/>
        <v>0</v>
      </c>
      <c r="K1834" s="10">
        <f t="shared" si="473"/>
        <v>0</v>
      </c>
      <c r="L1834" s="8">
        <v>1800</v>
      </c>
      <c r="M1834" s="8">
        <v>2070</v>
      </c>
      <c r="N1834" s="10">
        <f t="shared" si="474"/>
        <v>0.4</v>
      </c>
      <c r="O1834" s="10">
        <f t="shared" si="475"/>
        <v>0.4</v>
      </c>
      <c r="P1834" s="8">
        <f t="shared" si="476"/>
        <v>1200</v>
      </c>
      <c r="Q1834" s="8">
        <f t="shared" si="477"/>
        <v>1380</v>
      </c>
      <c r="R1834" s="8">
        <v>2056.92</v>
      </c>
      <c r="S1834" s="8">
        <v>2776.84</v>
      </c>
      <c r="T1834" s="11">
        <f t="shared" si="478"/>
        <v>0.9256133333333334</v>
      </c>
      <c r="U1834" s="7" t="s">
        <v>5261</v>
      </c>
      <c r="V1834" s="7"/>
    </row>
    <row r="1835" spans="1:22" x14ac:dyDescent="0.25">
      <c r="A1835" s="7" t="s">
        <v>5323</v>
      </c>
      <c r="B1835" s="7" t="s">
        <v>5324</v>
      </c>
      <c r="C1835" s="7" t="s">
        <v>177</v>
      </c>
      <c r="D1835" s="7"/>
      <c r="E1835" s="7" t="s">
        <v>799</v>
      </c>
      <c r="F1835" s="8">
        <v>4000</v>
      </c>
      <c r="G1835" s="8">
        <v>4600</v>
      </c>
      <c r="H1835" s="9">
        <f>IF(OR(F1835="",F1835=0),"",MAX(F1835,IF(ISNUMBER('Нормы и нормо-часы'!K1836),ROUNDUP('Нормы и нормо-часы'!K1836/(1-$F$3),0),0)))</f>
        <v>4000</v>
      </c>
      <c r="I1835" s="9">
        <f>IF(OR(G1835="",G1835=0),"",MAX(G1835,IF(ISNUMBER('Нормы и нормо-часы'!L1836),ROUNDUP('Нормы и нормо-часы'!L1836/(1-$F$3),0),0)))</f>
        <v>4600</v>
      </c>
      <c r="J1835" s="10">
        <f t="shared" si="472"/>
        <v>0</v>
      </c>
      <c r="K1835" s="10">
        <f t="shared" si="473"/>
        <v>0</v>
      </c>
      <c r="L1835" s="8">
        <v>2400</v>
      </c>
      <c r="M1835" s="8">
        <v>2760</v>
      </c>
      <c r="N1835" s="10">
        <f t="shared" si="474"/>
        <v>0.4</v>
      </c>
      <c r="O1835" s="10">
        <f t="shared" si="475"/>
        <v>0.4</v>
      </c>
      <c r="P1835" s="8">
        <f t="shared" si="476"/>
        <v>1600</v>
      </c>
      <c r="Q1835" s="8">
        <f t="shared" si="477"/>
        <v>1840</v>
      </c>
      <c r="R1835" s="8">
        <v>2455.4499999999998</v>
      </c>
      <c r="S1835" s="8">
        <v>3314.86</v>
      </c>
      <c r="T1835" s="11">
        <f t="shared" si="478"/>
        <v>0.82871499999999998</v>
      </c>
      <c r="U1835" s="7" t="s">
        <v>5325</v>
      </c>
      <c r="V1835" s="7"/>
    </row>
    <row r="1836" spans="1:22" x14ac:dyDescent="0.25">
      <c r="A1836" s="7" t="s">
        <v>5326</v>
      </c>
      <c r="B1836" s="7" t="s">
        <v>5327</v>
      </c>
      <c r="C1836" s="7" t="s">
        <v>177</v>
      </c>
      <c r="D1836" s="7"/>
      <c r="E1836" s="7" t="s">
        <v>799</v>
      </c>
      <c r="F1836" s="8">
        <v>2500</v>
      </c>
      <c r="G1836" s="8">
        <v>2875</v>
      </c>
      <c r="H1836" s="9">
        <f>IF(OR(F1836="",F1836=0),"",MAX(F1836,IF(ISNUMBER('Нормы и нормо-часы'!K1837),ROUNDUP('Нормы и нормо-часы'!K1837/(1-$F$3),0),0)))</f>
        <v>2500</v>
      </c>
      <c r="I1836" s="9">
        <f>IF(OR(G1836="",G1836=0),"",MAX(G1836,IF(ISNUMBER('Нормы и нормо-часы'!L1837),ROUNDUP('Нормы и нормо-часы'!L1837/(1-$F$3),0),0)))</f>
        <v>2875</v>
      </c>
      <c r="J1836" s="10">
        <f t="shared" si="472"/>
        <v>0</v>
      </c>
      <c r="K1836" s="10">
        <f t="shared" si="473"/>
        <v>0</v>
      </c>
      <c r="L1836" s="8">
        <v>1500</v>
      </c>
      <c r="M1836" s="8">
        <v>1725</v>
      </c>
      <c r="N1836" s="10">
        <f t="shared" si="474"/>
        <v>0.4</v>
      </c>
      <c r="O1836" s="10">
        <f t="shared" si="475"/>
        <v>0.4</v>
      </c>
      <c r="P1836" s="8">
        <f t="shared" si="476"/>
        <v>1000</v>
      </c>
      <c r="Q1836" s="8">
        <f t="shared" si="477"/>
        <v>1150</v>
      </c>
      <c r="R1836" s="8">
        <v>1322.5</v>
      </c>
      <c r="S1836" s="8">
        <v>1785.38</v>
      </c>
      <c r="T1836" s="11">
        <f t="shared" si="478"/>
        <v>0.71415200000000001</v>
      </c>
      <c r="U1836" s="7" t="s">
        <v>5328</v>
      </c>
      <c r="V1836" s="7"/>
    </row>
    <row r="1837" spans="1:22" x14ac:dyDescent="0.25">
      <c r="A1837" s="7" t="s">
        <v>5329</v>
      </c>
      <c r="B1837" s="7" t="s">
        <v>5330</v>
      </c>
      <c r="C1837" s="7" t="s">
        <v>54</v>
      </c>
      <c r="D1837" s="7"/>
      <c r="E1837" s="7" t="s">
        <v>396</v>
      </c>
      <c r="F1837" s="8">
        <v>2000</v>
      </c>
      <c r="G1837" s="8">
        <v>2300</v>
      </c>
      <c r="H1837" s="9">
        <f>IF(OR(F1837="",F1837=0),"",MAX(F1837,IF(ISNUMBER('Нормы и нормо-часы'!K1838),ROUNDUP('Нормы и нормо-часы'!K1838/(1-$F$3),0),0)))</f>
        <v>2000</v>
      </c>
      <c r="I1837" s="9">
        <f>IF(OR(G1837="",G1837=0),"",MAX(G1837,IF(ISNUMBER('Нормы и нормо-часы'!L1838),ROUNDUP('Нормы и нормо-часы'!L1838/(1-$F$3),0),0)))</f>
        <v>2300</v>
      </c>
      <c r="J1837" s="10">
        <f t="shared" si="472"/>
        <v>0</v>
      </c>
      <c r="K1837" s="10">
        <f t="shared" si="473"/>
        <v>0</v>
      </c>
      <c r="L1837" s="8">
        <v>1240</v>
      </c>
      <c r="M1837" s="8">
        <v>1426</v>
      </c>
      <c r="N1837" s="10">
        <f t="shared" si="474"/>
        <v>0.38</v>
      </c>
      <c r="O1837" s="10">
        <f t="shared" si="475"/>
        <v>0.38</v>
      </c>
      <c r="P1837" s="8">
        <f t="shared" si="476"/>
        <v>760</v>
      </c>
      <c r="Q1837" s="8">
        <f t="shared" si="477"/>
        <v>874</v>
      </c>
      <c r="R1837" s="8">
        <v>1137.3499999999999</v>
      </c>
      <c r="S1837" s="8">
        <v>1535.42</v>
      </c>
      <c r="T1837" s="11">
        <f t="shared" si="478"/>
        <v>0.76771</v>
      </c>
      <c r="U1837" s="7" t="s">
        <v>5331</v>
      </c>
      <c r="V1837" s="7"/>
    </row>
    <row r="1838" spans="1:22" x14ac:dyDescent="0.25">
      <c r="A1838" s="7" t="s">
        <v>5332</v>
      </c>
      <c r="B1838" s="7" t="s">
        <v>5333</v>
      </c>
      <c r="C1838" s="7" t="s">
        <v>54</v>
      </c>
      <c r="D1838" s="7"/>
      <c r="E1838" s="7" t="s">
        <v>396</v>
      </c>
      <c r="F1838" s="8">
        <v>2200</v>
      </c>
      <c r="G1838" s="8">
        <v>2530</v>
      </c>
      <c r="H1838" s="9">
        <f>IF(OR(F1838="",F1838=0),"",MAX(F1838,IF(ISNUMBER('Нормы и нормо-часы'!K1839),ROUNDUP('Нормы и нормо-часы'!K1839/(1-$F$3),0),0)))</f>
        <v>2200</v>
      </c>
      <c r="I1838" s="9">
        <f>IF(OR(G1838="",G1838=0),"",MAX(G1838,IF(ISNUMBER('Нормы и нормо-часы'!L1839),ROUNDUP('Нормы и нормо-часы'!L1839/(1-$F$3),0),0)))</f>
        <v>2530</v>
      </c>
      <c r="J1838" s="10">
        <f t="shared" si="472"/>
        <v>0</v>
      </c>
      <c r="K1838" s="10">
        <f t="shared" si="473"/>
        <v>0</v>
      </c>
      <c r="L1838" s="8">
        <v>1364</v>
      </c>
      <c r="M1838" s="8">
        <v>1569</v>
      </c>
      <c r="N1838" s="10">
        <f t="shared" si="474"/>
        <v>0.38</v>
      </c>
      <c r="O1838" s="10">
        <f t="shared" si="475"/>
        <v>0.37984189723320161</v>
      </c>
      <c r="P1838" s="8">
        <f t="shared" si="476"/>
        <v>836</v>
      </c>
      <c r="Q1838" s="8">
        <f t="shared" si="477"/>
        <v>961</v>
      </c>
      <c r="R1838" s="8">
        <v>1137.3499999999999</v>
      </c>
      <c r="S1838" s="8">
        <v>1535.42</v>
      </c>
      <c r="T1838" s="11">
        <f t="shared" si="478"/>
        <v>0.69791818181818188</v>
      </c>
      <c r="U1838" s="7" t="s">
        <v>5334</v>
      </c>
      <c r="V1838" s="7"/>
    </row>
    <row r="1839" spans="1:22" x14ac:dyDescent="0.25">
      <c r="A1839" s="7" t="s">
        <v>5335</v>
      </c>
      <c r="B1839" s="7" t="s">
        <v>5336</v>
      </c>
      <c r="C1839" s="7" t="s">
        <v>177</v>
      </c>
      <c r="D1839" s="7"/>
      <c r="E1839" s="7" t="s">
        <v>799</v>
      </c>
      <c r="F1839" s="8">
        <v>3500</v>
      </c>
      <c r="G1839" s="8">
        <v>4025</v>
      </c>
      <c r="H1839" s="9">
        <f>IF(OR(F1839="",F1839=0),"",MAX(F1839,IF(ISNUMBER('Нормы и нормо-часы'!K1840),ROUNDUP('Нормы и нормо-часы'!K1840/(1-$F$3),0),0)))</f>
        <v>3500</v>
      </c>
      <c r="I1839" s="9">
        <f>IF(OR(G1839="",G1839=0),"",MAX(G1839,IF(ISNUMBER('Нормы и нормо-часы'!L1840),ROUNDUP('Нормы и нормо-часы'!L1840/(1-$F$3),0),0)))</f>
        <v>4025</v>
      </c>
      <c r="J1839" s="10">
        <f t="shared" si="472"/>
        <v>0</v>
      </c>
      <c r="K1839" s="10">
        <f t="shared" si="473"/>
        <v>0</v>
      </c>
      <c r="L1839" s="8">
        <v>2100</v>
      </c>
      <c r="M1839" s="8">
        <v>2415</v>
      </c>
      <c r="N1839" s="10">
        <f t="shared" si="474"/>
        <v>0.4</v>
      </c>
      <c r="O1839" s="10">
        <f t="shared" si="475"/>
        <v>0.4</v>
      </c>
      <c r="P1839" s="8">
        <f t="shared" si="476"/>
        <v>1400</v>
      </c>
      <c r="Q1839" s="8">
        <f t="shared" si="477"/>
        <v>1610</v>
      </c>
      <c r="R1839" s="8">
        <v>2433.4</v>
      </c>
      <c r="S1839" s="8">
        <v>3285.09</v>
      </c>
      <c r="T1839" s="11">
        <f t="shared" si="478"/>
        <v>0.93859714285714291</v>
      </c>
      <c r="U1839" s="7" t="s">
        <v>5337</v>
      </c>
      <c r="V1839" s="7"/>
    </row>
    <row r="1840" spans="1:22" x14ac:dyDescent="0.25">
      <c r="A1840" s="7" t="s">
        <v>5338</v>
      </c>
      <c r="B1840" s="7" t="s">
        <v>5339</v>
      </c>
      <c r="C1840" s="7" t="s">
        <v>177</v>
      </c>
      <c r="D1840" s="7"/>
      <c r="E1840" s="7" t="s">
        <v>799</v>
      </c>
      <c r="F1840" s="8">
        <v>3000</v>
      </c>
      <c r="G1840" s="8">
        <v>3450</v>
      </c>
      <c r="H1840" s="9">
        <f>IF(OR(F1840="",F1840=0),"",MAX(F1840,IF(ISNUMBER('Нормы и нормо-часы'!K1841),ROUNDUP('Нормы и нормо-часы'!K1841/(1-$F$3),0),0)))</f>
        <v>3000</v>
      </c>
      <c r="I1840" s="9">
        <f>IF(OR(G1840="",G1840=0),"",MAX(G1840,IF(ISNUMBER('Нормы и нормо-часы'!L1841),ROUNDUP('Нормы и нормо-часы'!L1841/(1-$F$3),0),0)))</f>
        <v>3450</v>
      </c>
      <c r="J1840" s="10">
        <f t="shared" si="472"/>
        <v>0</v>
      </c>
      <c r="K1840" s="10">
        <f t="shared" si="473"/>
        <v>0</v>
      </c>
      <c r="L1840" s="8">
        <v>1800</v>
      </c>
      <c r="M1840" s="8">
        <v>2070</v>
      </c>
      <c r="N1840" s="10">
        <f t="shared" si="474"/>
        <v>0.4</v>
      </c>
      <c r="O1840" s="10">
        <f t="shared" si="475"/>
        <v>0.4</v>
      </c>
      <c r="P1840" s="8">
        <f t="shared" si="476"/>
        <v>1200</v>
      </c>
      <c r="Q1840" s="8">
        <f t="shared" si="477"/>
        <v>1380</v>
      </c>
      <c r="R1840" s="8">
        <v>2248.25</v>
      </c>
      <c r="S1840" s="8">
        <v>3035.14</v>
      </c>
      <c r="T1840" s="11">
        <f t="shared" si="478"/>
        <v>1.0117133333333332</v>
      </c>
      <c r="U1840" s="7" t="s">
        <v>5340</v>
      </c>
      <c r="V1840" s="7"/>
    </row>
    <row r="1841" spans="1:22" x14ac:dyDescent="0.25">
      <c r="A1841" s="7" t="s">
        <v>5341</v>
      </c>
      <c r="B1841" s="7" t="s">
        <v>5342</v>
      </c>
      <c r="C1841" s="7" t="s">
        <v>177</v>
      </c>
      <c r="D1841" s="7"/>
      <c r="E1841" s="7" t="s">
        <v>799</v>
      </c>
      <c r="F1841" s="8">
        <v>3500</v>
      </c>
      <c r="G1841" s="8">
        <v>4025</v>
      </c>
      <c r="H1841" s="9">
        <f>IF(OR(F1841="",F1841=0),"",MAX(F1841,IF(ISNUMBER('Нормы и нормо-часы'!K1842),ROUNDUP('Нормы и нормо-часы'!K1842/(1-$F$3),0),0)))</f>
        <v>3500</v>
      </c>
      <c r="I1841" s="9">
        <f>IF(OR(G1841="",G1841=0),"",MAX(G1841,IF(ISNUMBER('Нормы и нормо-часы'!L1842),ROUNDUP('Нормы и нормо-часы'!L1842/(1-$F$3),0),0)))</f>
        <v>4025</v>
      </c>
      <c r="J1841" s="10">
        <f t="shared" ref="J1841:J1872" si="479">IF(OR(F1841="",F1841=0),"",H1841/F1841-1)</f>
        <v>0</v>
      </c>
      <c r="K1841" s="10">
        <f t="shared" ref="K1841:K1872" si="480">IF(OR(G1841="",G1841=0),"",I1841/G1841-1)</f>
        <v>0</v>
      </c>
      <c r="L1841" s="8">
        <v>2100</v>
      </c>
      <c r="M1841" s="8">
        <v>2415</v>
      </c>
      <c r="N1841" s="10">
        <f t="shared" ref="N1841:N1872" si="481">IF(OR(H1841="",H1841=0),"",(H1841-L1841)/H1841)</f>
        <v>0.4</v>
      </c>
      <c r="O1841" s="10">
        <f t="shared" ref="O1841:O1872" si="482">IF(OR(I1841="",I1841=0),"",(I1841-M1841)/I1841)</f>
        <v>0.4</v>
      </c>
      <c r="P1841" s="8">
        <f t="shared" ref="P1841:P1872" si="483">IF(H1841="","",H1841-L1841)</f>
        <v>1400</v>
      </c>
      <c r="Q1841" s="8">
        <f t="shared" ref="Q1841:Q1872" si="484">IF(I1841="","",I1841-M1841)</f>
        <v>1610</v>
      </c>
      <c r="R1841" s="8">
        <v>2248.25</v>
      </c>
      <c r="S1841" s="8">
        <v>3035.14</v>
      </c>
      <c r="T1841" s="11">
        <f t="shared" ref="T1841:T1872" si="485">IF(OR(S1841="",F1841="",F1841=0),"",S1841/F1841)</f>
        <v>0.86718285714285714</v>
      </c>
      <c r="U1841" s="7" t="s">
        <v>5343</v>
      </c>
      <c r="V1841" s="7"/>
    </row>
    <row r="1842" spans="1:22" x14ac:dyDescent="0.25">
      <c r="A1842" s="7" t="s">
        <v>5344</v>
      </c>
      <c r="B1842" s="7" t="s">
        <v>5345</v>
      </c>
      <c r="C1842" s="7" t="s">
        <v>177</v>
      </c>
      <c r="D1842" s="7"/>
      <c r="E1842" s="7" t="s">
        <v>799</v>
      </c>
      <c r="F1842" s="8">
        <v>4000</v>
      </c>
      <c r="G1842" s="8">
        <v>4600</v>
      </c>
      <c r="H1842" s="9">
        <f>IF(OR(F1842="",F1842=0),"",MAX(F1842,IF(ISNUMBER('Нормы и нормо-часы'!K1843),ROUNDUP('Нормы и нормо-часы'!K1843/(1-$F$3),0),0)))</f>
        <v>4000</v>
      </c>
      <c r="I1842" s="9">
        <f>IF(OR(G1842="",G1842=0),"",MAX(G1842,IF(ISNUMBER('Нормы и нормо-часы'!L1843),ROUNDUP('Нормы и нормо-часы'!L1843/(1-$F$3),0),0)))</f>
        <v>4600</v>
      </c>
      <c r="J1842" s="10">
        <f t="shared" si="479"/>
        <v>0</v>
      </c>
      <c r="K1842" s="10">
        <f t="shared" si="480"/>
        <v>0</v>
      </c>
      <c r="L1842" s="8">
        <v>2400</v>
      </c>
      <c r="M1842" s="8">
        <v>2760</v>
      </c>
      <c r="N1842" s="10">
        <f t="shared" si="481"/>
        <v>0.4</v>
      </c>
      <c r="O1842" s="10">
        <f t="shared" si="482"/>
        <v>0.4</v>
      </c>
      <c r="P1842" s="8">
        <f t="shared" si="483"/>
        <v>1600</v>
      </c>
      <c r="Q1842" s="8">
        <f t="shared" si="484"/>
        <v>1840</v>
      </c>
      <c r="R1842" s="8">
        <v>2248.25</v>
      </c>
      <c r="S1842" s="8">
        <v>3035.14</v>
      </c>
      <c r="T1842" s="11">
        <f t="shared" si="485"/>
        <v>0.75878499999999993</v>
      </c>
      <c r="U1842" s="7" t="s">
        <v>5261</v>
      </c>
      <c r="V1842" s="7" t="s">
        <v>5346</v>
      </c>
    </row>
    <row r="1843" spans="1:22" x14ac:dyDescent="0.25">
      <c r="A1843" s="7" t="s">
        <v>5347</v>
      </c>
      <c r="B1843" s="7" t="s">
        <v>5348</v>
      </c>
      <c r="C1843" s="7" t="s">
        <v>177</v>
      </c>
      <c r="D1843" s="7"/>
      <c r="E1843" s="7" t="s">
        <v>799</v>
      </c>
      <c r="F1843" s="8">
        <v>3500</v>
      </c>
      <c r="G1843" s="8">
        <v>4025</v>
      </c>
      <c r="H1843" s="9">
        <f>IF(OR(F1843="",F1843=0),"",MAX(F1843,IF(ISNUMBER('Нормы и нормо-часы'!K1844),ROUNDUP('Нормы и нормо-часы'!K1844/(1-$F$3),0),0)))</f>
        <v>3500</v>
      </c>
      <c r="I1843" s="9">
        <f>IF(OR(G1843="",G1843=0),"",MAX(G1843,IF(ISNUMBER('Нормы и нормо-часы'!L1844),ROUNDUP('Нормы и нормо-часы'!L1844/(1-$F$3),0),0)))</f>
        <v>4025</v>
      </c>
      <c r="J1843" s="10">
        <f t="shared" si="479"/>
        <v>0</v>
      </c>
      <c r="K1843" s="10">
        <f t="shared" si="480"/>
        <v>0</v>
      </c>
      <c r="L1843" s="8">
        <v>2100</v>
      </c>
      <c r="M1843" s="8">
        <v>2415</v>
      </c>
      <c r="N1843" s="10">
        <f t="shared" si="481"/>
        <v>0.4</v>
      </c>
      <c r="O1843" s="10">
        <f t="shared" si="482"/>
        <v>0.4</v>
      </c>
      <c r="P1843" s="8">
        <f t="shared" si="483"/>
        <v>1400</v>
      </c>
      <c r="Q1843" s="8">
        <f t="shared" si="484"/>
        <v>1610</v>
      </c>
      <c r="R1843" s="8">
        <v>4143.83</v>
      </c>
      <c r="S1843" s="8">
        <v>5594.17</v>
      </c>
      <c r="T1843" s="11">
        <f t="shared" si="485"/>
        <v>1.5983342857142857</v>
      </c>
      <c r="U1843" s="7" t="s">
        <v>5349</v>
      </c>
      <c r="V1843" s="7" t="s">
        <v>5350</v>
      </c>
    </row>
    <row r="1844" spans="1:22" x14ac:dyDescent="0.25">
      <c r="A1844" s="7" t="s">
        <v>5351</v>
      </c>
      <c r="B1844" s="7" t="s">
        <v>5352</v>
      </c>
      <c r="C1844" s="7" t="s">
        <v>177</v>
      </c>
      <c r="D1844" s="7"/>
      <c r="E1844" s="7" t="s">
        <v>799</v>
      </c>
      <c r="F1844" s="8">
        <v>32000</v>
      </c>
      <c r="G1844" s="8">
        <v>36800</v>
      </c>
      <c r="H1844" s="9">
        <f>IF(OR(F1844="",F1844=0),"",MAX(F1844,IF(ISNUMBER('Нормы и нормо-часы'!K1845),ROUNDUP('Нормы и нормо-часы'!K1845/(1-$F$3),0),0)))</f>
        <v>32000</v>
      </c>
      <c r="I1844" s="9">
        <f>IF(OR(G1844="",G1844=0),"",MAX(G1844,IF(ISNUMBER('Нормы и нормо-часы'!L1845),ROUNDUP('Нормы и нормо-часы'!L1845/(1-$F$3),0),0)))</f>
        <v>36800</v>
      </c>
      <c r="J1844" s="10">
        <f t="shared" si="479"/>
        <v>0</v>
      </c>
      <c r="K1844" s="10">
        <f t="shared" si="480"/>
        <v>0</v>
      </c>
      <c r="L1844" s="8">
        <v>19200</v>
      </c>
      <c r="M1844" s="8">
        <v>22080</v>
      </c>
      <c r="N1844" s="10">
        <f t="shared" si="481"/>
        <v>0.4</v>
      </c>
      <c r="O1844" s="10">
        <f t="shared" si="482"/>
        <v>0.4</v>
      </c>
      <c r="P1844" s="8">
        <f t="shared" si="483"/>
        <v>12800</v>
      </c>
      <c r="Q1844" s="8">
        <f t="shared" si="484"/>
        <v>14720</v>
      </c>
      <c r="R1844" s="8">
        <v>26350.81</v>
      </c>
      <c r="S1844" s="8">
        <v>35573.589999999997</v>
      </c>
      <c r="T1844" s="11">
        <f t="shared" si="485"/>
        <v>1.1116746874999999</v>
      </c>
      <c r="U1844" s="7" t="s">
        <v>5353</v>
      </c>
      <c r="V1844" s="7" t="s">
        <v>5354</v>
      </c>
    </row>
    <row r="1845" spans="1:22" x14ac:dyDescent="0.25">
      <c r="A1845" s="7" t="s">
        <v>5355</v>
      </c>
      <c r="B1845" s="7" t="s">
        <v>5356</v>
      </c>
      <c r="C1845" s="7" t="s">
        <v>177</v>
      </c>
      <c r="D1845" s="7"/>
      <c r="E1845" s="7" t="s">
        <v>799</v>
      </c>
      <c r="F1845" s="8">
        <v>34000</v>
      </c>
      <c r="G1845" s="8">
        <v>39100</v>
      </c>
      <c r="H1845" s="9">
        <f>IF(OR(F1845="",F1845=0),"",MAX(F1845,IF(ISNUMBER('Нормы и нормо-часы'!K1846),ROUNDUP('Нормы и нормо-часы'!K1846/(1-$F$3),0),0)))</f>
        <v>34000</v>
      </c>
      <c r="I1845" s="9">
        <f>IF(OR(G1845="",G1845=0),"",MAX(G1845,IF(ISNUMBER('Нормы и нормо-часы'!L1846),ROUNDUP('Нормы и нормо-часы'!L1846/(1-$F$3),0),0)))</f>
        <v>39100</v>
      </c>
      <c r="J1845" s="10">
        <f t="shared" si="479"/>
        <v>0</v>
      </c>
      <c r="K1845" s="10">
        <f t="shared" si="480"/>
        <v>0</v>
      </c>
      <c r="L1845" s="8">
        <v>20400</v>
      </c>
      <c r="M1845" s="8">
        <v>23460</v>
      </c>
      <c r="N1845" s="10">
        <f t="shared" si="481"/>
        <v>0.4</v>
      </c>
      <c r="O1845" s="10">
        <f t="shared" si="482"/>
        <v>0.4</v>
      </c>
      <c r="P1845" s="8">
        <f t="shared" si="483"/>
        <v>13600</v>
      </c>
      <c r="Q1845" s="8">
        <f t="shared" si="484"/>
        <v>15640</v>
      </c>
      <c r="R1845" s="8">
        <v>30770.17</v>
      </c>
      <c r="S1845" s="8">
        <v>41539.730000000003</v>
      </c>
      <c r="T1845" s="11">
        <f t="shared" si="485"/>
        <v>1.2217567647058825</v>
      </c>
      <c r="U1845" s="7" t="s">
        <v>5357</v>
      </c>
      <c r="V1845" s="7" t="s">
        <v>5358</v>
      </c>
    </row>
    <row r="1846" spans="1:22" x14ac:dyDescent="0.25">
      <c r="A1846" s="7" t="s">
        <v>5359</v>
      </c>
      <c r="B1846" s="7" t="s">
        <v>5360</v>
      </c>
      <c r="C1846" s="7" t="s">
        <v>177</v>
      </c>
      <c r="D1846" s="7"/>
      <c r="E1846" s="7" t="s">
        <v>799</v>
      </c>
      <c r="F1846" s="8">
        <v>30000</v>
      </c>
      <c r="G1846" s="8">
        <v>34500</v>
      </c>
      <c r="H1846" s="9">
        <f>IF(OR(F1846="",F1846=0),"",MAX(F1846,IF(ISNUMBER('Нормы и нормо-часы'!K1847),ROUNDUP('Нормы и нормо-часы'!K1847/(1-$F$3),0),0)))</f>
        <v>30000</v>
      </c>
      <c r="I1846" s="9">
        <f>IF(OR(G1846="",G1846=0),"",MAX(G1846,IF(ISNUMBER('Нормы и нормо-часы'!L1847),ROUNDUP('Нормы и нормо-часы'!L1847/(1-$F$3),0),0)))</f>
        <v>34500</v>
      </c>
      <c r="J1846" s="10">
        <f t="shared" si="479"/>
        <v>0</v>
      </c>
      <c r="K1846" s="10">
        <f t="shared" si="480"/>
        <v>0</v>
      </c>
      <c r="L1846" s="8">
        <v>18000</v>
      </c>
      <c r="M1846" s="8">
        <v>20700</v>
      </c>
      <c r="N1846" s="10">
        <f t="shared" si="481"/>
        <v>0.4</v>
      </c>
      <c r="O1846" s="10">
        <f t="shared" si="482"/>
        <v>0.4</v>
      </c>
      <c r="P1846" s="8">
        <f t="shared" si="483"/>
        <v>12000</v>
      </c>
      <c r="Q1846" s="8">
        <f t="shared" si="484"/>
        <v>13800</v>
      </c>
      <c r="R1846" s="8">
        <v>24102.560000000001</v>
      </c>
      <c r="S1846" s="8">
        <v>32538.46</v>
      </c>
      <c r="T1846" s="11">
        <f t="shared" si="485"/>
        <v>1.0846153333333333</v>
      </c>
      <c r="U1846" s="7" t="s">
        <v>5357</v>
      </c>
      <c r="V1846" s="7" t="s">
        <v>5358</v>
      </c>
    </row>
    <row r="1847" spans="1:22" x14ac:dyDescent="0.25">
      <c r="A1847" s="7" t="s">
        <v>5361</v>
      </c>
      <c r="B1847" s="7" t="s">
        <v>5362</v>
      </c>
      <c r="C1847" s="7" t="s">
        <v>177</v>
      </c>
      <c r="D1847" s="7"/>
      <c r="E1847" s="7" t="s">
        <v>799</v>
      </c>
      <c r="F1847" s="8">
        <v>27000</v>
      </c>
      <c r="G1847" s="8">
        <v>31050</v>
      </c>
      <c r="H1847" s="9">
        <f>IF(OR(F1847="",F1847=0),"",MAX(F1847,IF(ISNUMBER('Нормы и нормо-часы'!K1848),ROUNDUP('Нормы и нормо-часы'!K1848/(1-$F$3),0),0)))</f>
        <v>27000</v>
      </c>
      <c r="I1847" s="9">
        <f>IF(OR(G1847="",G1847=0),"",MAX(G1847,IF(ISNUMBER('Нормы и нормо-часы'!L1848),ROUNDUP('Нормы и нормо-часы'!L1848/(1-$F$3),0),0)))</f>
        <v>31050</v>
      </c>
      <c r="J1847" s="10">
        <f t="shared" si="479"/>
        <v>0</v>
      </c>
      <c r="K1847" s="10">
        <f t="shared" si="480"/>
        <v>0</v>
      </c>
      <c r="L1847" s="8">
        <v>16200</v>
      </c>
      <c r="M1847" s="8">
        <v>18630</v>
      </c>
      <c r="N1847" s="10">
        <f t="shared" si="481"/>
        <v>0.4</v>
      </c>
      <c r="O1847" s="10">
        <f t="shared" si="482"/>
        <v>0.4</v>
      </c>
      <c r="P1847" s="8">
        <f t="shared" si="483"/>
        <v>10800</v>
      </c>
      <c r="Q1847" s="8">
        <f t="shared" si="484"/>
        <v>12420</v>
      </c>
      <c r="R1847" s="8">
        <v>22383.31</v>
      </c>
      <c r="S1847" s="8">
        <v>30217.47</v>
      </c>
      <c r="T1847" s="11">
        <f t="shared" si="485"/>
        <v>1.1191655555555555</v>
      </c>
      <c r="U1847" s="7" t="s">
        <v>5357</v>
      </c>
      <c r="V1847" s="7" t="s">
        <v>5358</v>
      </c>
    </row>
    <row r="1848" spans="1:22" x14ac:dyDescent="0.25">
      <c r="A1848" s="7" t="s">
        <v>5363</v>
      </c>
      <c r="B1848" s="7" t="s">
        <v>5364</v>
      </c>
      <c r="C1848" s="7" t="s">
        <v>177</v>
      </c>
      <c r="D1848" s="7"/>
      <c r="E1848" s="7" t="s">
        <v>799</v>
      </c>
      <c r="F1848" s="8">
        <v>38000</v>
      </c>
      <c r="G1848" s="8">
        <v>43700</v>
      </c>
      <c r="H1848" s="9">
        <f>IF(OR(F1848="",F1848=0),"",MAX(F1848,IF(ISNUMBER('Нормы и нормо-часы'!K1849),ROUNDUP('Нормы и нормо-часы'!K1849/(1-$F$3),0),0)))</f>
        <v>38000</v>
      </c>
      <c r="I1848" s="9">
        <f>IF(OR(G1848="",G1848=0),"",MAX(G1848,IF(ISNUMBER('Нормы и нормо-часы'!L1849),ROUNDUP('Нормы и нормо-часы'!L1849/(1-$F$3),0),0)))</f>
        <v>43700</v>
      </c>
      <c r="J1848" s="10">
        <f t="shared" si="479"/>
        <v>0</v>
      </c>
      <c r="K1848" s="10">
        <f t="shared" si="480"/>
        <v>0</v>
      </c>
      <c r="L1848" s="8">
        <v>22800</v>
      </c>
      <c r="M1848" s="8">
        <v>26220</v>
      </c>
      <c r="N1848" s="10">
        <f t="shared" si="481"/>
        <v>0.4</v>
      </c>
      <c r="O1848" s="10">
        <f t="shared" si="482"/>
        <v>0.4</v>
      </c>
      <c r="P1848" s="8">
        <f t="shared" si="483"/>
        <v>15200</v>
      </c>
      <c r="Q1848" s="8">
        <f t="shared" si="484"/>
        <v>17480</v>
      </c>
      <c r="R1848" s="8">
        <v>29624</v>
      </c>
      <c r="S1848" s="8">
        <v>39992.400000000001</v>
      </c>
      <c r="T1848" s="11">
        <f t="shared" si="485"/>
        <v>1.0524315789473684</v>
      </c>
      <c r="U1848" s="7" t="s">
        <v>5357</v>
      </c>
      <c r="V1848" s="7" t="s">
        <v>5358</v>
      </c>
    </row>
    <row r="1849" spans="1:22" x14ac:dyDescent="0.25">
      <c r="A1849" s="7" t="s">
        <v>5365</v>
      </c>
      <c r="B1849" s="7" t="s">
        <v>5366</v>
      </c>
      <c r="C1849" s="7" t="s">
        <v>177</v>
      </c>
      <c r="D1849" s="7"/>
      <c r="E1849" s="7" t="s">
        <v>799</v>
      </c>
      <c r="F1849" s="8">
        <v>42000</v>
      </c>
      <c r="G1849" s="8">
        <v>48300</v>
      </c>
      <c r="H1849" s="9">
        <f>IF(OR(F1849="",F1849=0),"",MAX(F1849,IF(ISNUMBER('Нормы и нормо-часы'!K1850),ROUNDUP('Нормы и нормо-часы'!K1850/(1-$F$3),0),0)))</f>
        <v>42000</v>
      </c>
      <c r="I1849" s="9">
        <f>IF(OR(G1849="",G1849=0),"",MAX(G1849,IF(ISNUMBER('Нормы и нормо-часы'!L1850),ROUNDUP('Нормы и нормо-часы'!L1850/(1-$F$3),0),0)))</f>
        <v>48300</v>
      </c>
      <c r="J1849" s="10">
        <f t="shared" si="479"/>
        <v>0</v>
      </c>
      <c r="K1849" s="10">
        <f t="shared" si="480"/>
        <v>0</v>
      </c>
      <c r="L1849" s="8">
        <v>25200</v>
      </c>
      <c r="M1849" s="8">
        <v>28980</v>
      </c>
      <c r="N1849" s="10">
        <f t="shared" si="481"/>
        <v>0.4</v>
      </c>
      <c r="O1849" s="10">
        <f t="shared" si="482"/>
        <v>0.4</v>
      </c>
      <c r="P1849" s="8">
        <f t="shared" si="483"/>
        <v>16800</v>
      </c>
      <c r="Q1849" s="8">
        <f t="shared" si="484"/>
        <v>19320</v>
      </c>
      <c r="R1849" s="8">
        <v>33767.83</v>
      </c>
      <c r="S1849" s="8">
        <v>45586.57</v>
      </c>
      <c r="T1849" s="11">
        <f t="shared" si="485"/>
        <v>1.0853945238095237</v>
      </c>
      <c r="U1849" s="7" t="s">
        <v>5357</v>
      </c>
      <c r="V1849" s="7" t="s">
        <v>5358</v>
      </c>
    </row>
    <row r="1850" spans="1:22" x14ac:dyDescent="0.25">
      <c r="A1850" s="7" t="s">
        <v>5367</v>
      </c>
      <c r="B1850" s="7" t="s">
        <v>5368</v>
      </c>
      <c r="C1850" s="7" t="s">
        <v>54</v>
      </c>
      <c r="D1850" s="7"/>
      <c r="E1850" s="7" t="s">
        <v>396</v>
      </c>
      <c r="F1850" s="8">
        <v>3200</v>
      </c>
      <c r="G1850" s="8">
        <v>3680</v>
      </c>
      <c r="H1850" s="9">
        <f>IF(OR(F1850="",F1850=0),"",MAX(F1850,IF(ISNUMBER('Нормы и нормо-часы'!K1851),ROUNDUP('Нормы и нормо-часы'!K1851/(1-$F$3),0),0)))</f>
        <v>3200</v>
      </c>
      <c r="I1850" s="9">
        <f>IF(OR(G1850="",G1850=0),"",MAX(G1850,IF(ISNUMBER('Нормы и нормо-часы'!L1851),ROUNDUP('Нормы и нормо-часы'!L1851/(1-$F$3),0),0)))</f>
        <v>3800</v>
      </c>
      <c r="J1850" s="10">
        <f t="shared" si="479"/>
        <v>0</v>
      </c>
      <c r="K1850" s="10">
        <f t="shared" si="480"/>
        <v>3.2608695652173836E-2</v>
      </c>
      <c r="L1850" s="8">
        <v>1984</v>
      </c>
      <c r="M1850" s="8">
        <v>2282</v>
      </c>
      <c r="N1850" s="10">
        <f t="shared" si="481"/>
        <v>0.38</v>
      </c>
      <c r="O1850" s="10">
        <f t="shared" si="482"/>
        <v>0.39947368421052631</v>
      </c>
      <c r="P1850" s="8">
        <f t="shared" si="483"/>
        <v>1216</v>
      </c>
      <c r="Q1850" s="8">
        <f t="shared" si="484"/>
        <v>1518</v>
      </c>
      <c r="R1850" s="8">
        <v>6138.42</v>
      </c>
      <c r="S1850" s="8">
        <v>8286.8700000000008</v>
      </c>
      <c r="T1850" s="11">
        <f t="shared" si="485"/>
        <v>2.5896468750000001</v>
      </c>
      <c r="U1850" s="7" t="s">
        <v>5369</v>
      </c>
      <c r="V1850" s="7" t="s">
        <v>5370</v>
      </c>
    </row>
    <row r="1851" spans="1:22" x14ac:dyDescent="0.25">
      <c r="A1851" s="7" t="s">
        <v>5371</v>
      </c>
      <c r="B1851" s="7" t="s">
        <v>5372</v>
      </c>
      <c r="C1851" s="7" t="s">
        <v>177</v>
      </c>
      <c r="D1851" s="7"/>
      <c r="E1851" s="7" t="s">
        <v>396</v>
      </c>
      <c r="F1851" s="8">
        <v>2000</v>
      </c>
      <c r="G1851" s="8">
        <v>2300</v>
      </c>
      <c r="H1851" s="9">
        <f>IF(OR(F1851="",F1851=0),"",MAX(F1851,IF(ISNUMBER('Нормы и нормо-часы'!K1852),ROUNDUP('Нормы и нормо-часы'!K1852/(1-$F$3),0),0)))</f>
        <v>2000</v>
      </c>
      <c r="I1851" s="9">
        <f>IF(OR(G1851="",G1851=0),"",MAX(G1851,IF(ISNUMBER('Нормы и нормо-часы'!L1852),ROUNDUP('Нормы и нормо-часы'!L1852/(1-$F$3),0),0)))</f>
        <v>2300</v>
      </c>
      <c r="J1851" s="10">
        <f t="shared" si="479"/>
        <v>0</v>
      </c>
      <c r="K1851" s="10">
        <f t="shared" si="480"/>
        <v>0</v>
      </c>
      <c r="L1851" s="8">
        <v>1240</v>
      </c>
      <c r="M1851" s="8">
        <v>1426</v>
      </c>
      <c r="N1851" s="10">
        <f t="shared" si="481"/>
        <v>0.38</v>
      </c>
      <c r="O1851" s="10">
        <f t="shared" si="482"/>
        <v>0.38</v>
      </c>
      <c r="P1851" s="8">
        <f t="shared" si="483"/>
        <v>760</v>
      </c>
      <c r="Q1851" s="8">
        <f t="shared" si="484"/>
        <v>874</v>
      </c>
      <c r="R1851" s="8">
        <v>3289.06</v>
      </c>
      <c r="S1851" s="8">
        <v>4440.2299999999996</v>
      </c>
      <c r="T1851" s="11">
        <f t="shared" si="485"/>
        <v>2.2201149999999998</v>
      </c>
      <c r="U1851" s="7" t="s">
        <v>5334</v>
      </c>
      <c r="V1851" s="7" t="s">
        <v>5373</v>
      </c>
    </row>
    <row r="1852" spans="1:22" x14ac:dyDescent="0.25">
      <c r="A1852" s="7" t="s">
        <v>5374</v>
      </c>
      <c r="B1852" s="7" t="s">
        <v>5375</v>
      </c>
      <c r="C1852" s="7" t="s">
        <v>54</v>
      </c>
      <c r="D1852" s="7"/>
      <c r="E1852" s="7" t="s">
        <v>396</v>
      </c>
      <c r="F1852" s="8">
        <v>3000</v>
      </c>
      <c r="G1852" s="8">
        <v>3450</v>
      </c>
      <c r="H1852" s="9">
        <f>IF(OR(F1852="",F1852=0),"",MAX(F1852,IF(ISNUMBER('Нормы и нормо-часы'!K1853),ROUNDUP('Нормы и нормо-часы'!K1853/(1-$F$3),0),0)))</f>
        <v>3200</v>
      </c>
      <c r="I1852" s="9">
        <f>IF(OR(G1852="",G1852=0),"",MAX(G1852,IF(ISNUMBER('Нормы и нормо-часы'!L1853),ROUNDUP('Нормы и нормо-часы'!L1853/(1-$F$3),0),0)))</f>
        <v>3800</v>
      </c>
      <c r="J1852" s="10">
        <f t="shared" si="479"/>
        <v>6.6666666666666652E-2</v>
      </c>
      <c r="K1852" s="10">
        <f t="shared" si="480"/>
        <v>0.10144927536231885</v>
      </c>
      <c r="L1852" s="8">
        <v>1860</v>
      </c>
      <c r="M1852" s="8">
        <v>2139</v>
      </c>
      <c r="N1852" s="10">
        <f t="shared" si="481"/>
        <v>0.41875000000000001</v>
      </c>
      <c r="O1852" s="10">
        <f t="shared" si="482"/>
        <v>0.43710526315789472</v>
      </c>
      <c r="P1852" s="8">
        <f t="shared" si="483"/>
        <v>1340</v>
      </c>
      <c r="Q1852" s="8">
        <f t="shared" si="484"/>
        <v>1661</v>
      </c>
      <c r="R1852" s="8">
        <v>5713.2</v>
      </c>
      <c r="S1852" s="8">
        <v>7712.82</v>
      </c>
      <c r="T1852" s="11">
        <f t="shared" si="485"/>
        <v>2.5709399999999998</v>
      </c>
      <c r="U1852" s="7" t="s">
        <v>5376</v>
      </c>
      <c r="V1852" s="7" t="s">
        <v>5377</v>
      </c>
    </row>
    <row r="1853" spans="1:22" x14ac:dyDescent="0.25">
      <c r="A1853" s="7" t="s">
        <v>5378</v>
      </c>
      <c r="B1853" s="7" t="s">
        <v>5379</v>
      </c>
      <c r="C1853" s="7" t="s">
        <v>177</v>
      </c>
      <c r="D1853" s="7"/>
      <c r="E1853" s="7" t="s">
        <v>799</v>
      </c>
      <c r="F1853" s="8">
        <v>2000</v>
      </c>
      <c r="G1853" s="8">
        <v>2300</v>
      </c>
      <c r="H1853" s="9">
        <f>IF(OR(F1853="",F1853=0),"",MAX(F1853,IF(ISNUMBER('Нормы и нормо-часы'!K1854),ROUNDUP('Нормы и нормо-часы'!K1854/(1-$F$3),0),0)))</f>
        <v>2000</v>
      </c>
      <c r="I1853" s="9">
        <f>IF(OR(G1853="",G1853=0),"",MAX(G1853,IF(ISNUMBER('Нормы и нормо-часы'!L1854),ROUNDUP('Нормы и нормо-часы'!L1854/(1-$F$3),0),0)))</f>
        <v>2300</v>
      </c>
      <c r="J1853" s="10">
        <f t="shared" si="479"/>
        <v>0</v>
      </c>
      <c r="K1853" s="10">
        <f t="shared" si="480"/>
        <v>0</v>
      </c>
      <c r="L1853" s="8">
        <v>1200</v>
      </c>
      <c r="M1853" s="8">
        <v>1380</v>
      </c>
      <c r="N1853" s="10">
        <f t="shared" si="481"/>
        <v>0.4</v>
      </c>
      <c r="O1853" s="10">
        <f t="shared" si="482"/>
        <v>0.4</v>
      </c>
      <c r="P1853" s="8">
        <f t="shared" si="483"/>
        <v>800</v>
      </c>
      <c r="Q1853" s="8">
        <f t="shared" si="484"/>
        <v>920</v>
      </c>
      <c r="R1853" s="8">
        <v>1851.5</v>
      </c>
      <c r="S1853" s="8">
        <v>2499.5300000000002</v>
      </c>
      <c r="T1853" s="11">
        <f t="shared" si="485"/>
        <v>1.249765</v>
      </c>
      <c r="U1853" s="7" t="s">
        <v>5261</v>
      </c>
      <c r="V1853" s="7"/>
    </row>
    <row r="1854" spans="1:22" x14ac:dyDescent="0.25">
      <c r="A1854" s="7" t="s">
        <v>5380</v>
      </c>
      <c r="B1854" s="7" t="s">
        <v>5381</v>
      </c>
      <c r="C1854" s="7" t="s">
        <v>177</v>
      </c>
      <c r="D1854" s="7"/>
      <c r="E1854" s="7" t="s">
        <v>799</v>
      </c>
      <c r="F1854" s="8">
        <v>2500</v>
      </c>
      <c r="G1854" s="8">
        <v>2875</v>
      </c>
      <c r="H1854" s="9">
        <f>IF(OR(F1854="",F1854=0),"",MAX(F1854,IF(ISNUMBER('Нормы и нормо-часы'!K1855),ROUNDUP('Нормы и нормо-часы'!K1855/(1-$F$3),0),0)))</f>
        <v>2500</v>
      </c>
      <c r="I1854" s="9">
        <f>IF(OR(G1854="",G1854=0),"",MAX(G1854,IF(ISNUMBER('Нормы и нормо-часы'!L1855),ROUNDUP('Нормы и нормо-часы'!L1855/(1-$F$3),0),0)))</f>
        <v>2875</v>
      </c>
      <c r="J1854" s="10">
        <f t="shared" si="479"/>
        <v>0</v>
      </c>
      <c r="K1854" s="10">
        <f t="shared" si="480"/>
        <v>0</v>
      </c>
      <c r="L1854" s="8">
        <v>1500</v>
      </c>
      <c r="M1854" s="8">
        <v>1725</v>
      </c>
      <c r="N1854" s="10">
        <f t="shared" si="481"/>
        <v>0.4</v>
      </c>
      <c r="O1854" s="10">
        <f t="shared" si="482"/>
        <v>0.4</v>
      </c>
      <c r="P1854" s="8">
        <f t="shared" si="483"/>
        <v>1000</v>
      </c>
      <c r="Q1854" s="8">
        <f t="shared" si="484"/>
        <v>1150</v>
      </c>
      <c r="R1854" s="8">
        <v>2248.25</v>
      </c>
      <c r="S1854" s="8">
        <v>3035.14</v>
      </c>
      <c r="T1854" s="11">
        <f t="shared" si="485"/>
        <v>1.214056</v>
      </c>
      <c r="U1854" s="7" t="s">
        <v>5261</v>
      </c>
      <c r="V1854" s="7"/>
    </row>
    <row r="1855" spans="1:22" x14ac:dyDescent="0.25">
      <c r="A1855" s="7" t="s">
        <v>5382</v>
      </c>
      <c r="B1855" s="7" t="s">
        <v>5383</v>
      </c>
      <c r="C1855" s="7" t="s">
        <v>54</v>
      </c>
      <c r="D1855" s="7"/>
      <c r="E1855" s="7" t="s">
        <v>279</v>
      </c>
      <c r="F1855" s="8">
        <v>900</v>
      </c>
      <c r="G1855" s="8">
        <v>1035</v>
      </c>
      <c r="H1855" s="9">
        <f>IF(OR(F1855="",F1855=0),"",MAX(F1855,IF(ISNUMBER('Нормы и нормо-часы'!K1856),ROUNDUP('Нормы и нормо-часы'!K1856/(1-$F$3),0),0)))</f>
        <v>900</v>
      </c>
      <c r="I1855" s="9">
        <f>IF(OR(G1855="",G1855=0),"",MAX(G1855,IF(ISNUMBER('Нормы и нормо-часы'!L1856),ROUNDUP('Нормы и нормо-часы'!L1856/(1-$F$3),0),0)))</f>
        <v>1035</v>
      </c>
      <c r="J1855" s="10">
        <f t="shared" si="479"/>
        <v>0</v>
      </c>
      <c r="K1855" s="10">
        <f t="shared" si="480"/>
        <v>0</v>
      </c>
      <c r="L1855" s="8">
        <v>567</v>
      </c>
      <c r="M1855" s="8">
        <v>652</v>
      </c>
      <c r="N1855" s="10">
        <f t="shared" si="481"/>
        <v>0.37</v>
      </c>
      <c r="O1855" s="10">
        <f t="shared" si="482"/>
        <v>0.37004830917874398</v>
      </c>
      <c r="P1855" s="8">
        <f t="shared" si="483"/>
        <v>333</v>
      </c>
      <c r="Q1855" s="8">
        <f t="shared" si="484"/>
        <v>383</v>
      </c>
      <c r="R1855" s="8">
        <v>819.95</v>
      </c>
      <c r="S1855" s="8">
        <v>1106.93</v>
      </c>
      <c r="T1855" s="11">
        <f t="shared" si="485"/>
        <v>1.2299222222222224</v>
      </c>
      <c r="U1855" s="7" t="s">
        <v>5384</v>
      </c>
      <c r="V1855" s="7" t="s">
        <v>5385</v>
      </c>
    </row>
    <row r="1856" spans="1:22" x14ac:dyDescent="0.25">
      <c r="A1856" s="7" t="s">
        <v>5386</v>
      </c>
      <c r="B1856" s="7" t="s">
        <v>5387</v>
      </c>
      <c r="C1856" s="7" t="s">
        <v>177</v>
      </c>
      <c r="D1856" s="7"/>
      <c r="E1856" s="7" t="s">
        <v>279</v>
      </c>
      <c r="F1856" s="8">
        <v>1000</v>
      </c>
      <c r="G1856" s="8">
        <v>1150</v>
      </c>
      <c r="H1856" s="9">
        <f>IF(OR(F1856="",F1856=0),"",MAX(F1856,IF(ISNUMBER('Нормы и нормо-часы'!K1857),ROUNDUP('Нормы и нормо-часы'!K1857/(1-$F$3),0),0)))</f>
        <v>1000</v>
      </c>
      <c r="I1856" s="9">
        <f>IF(OR(G1856="",G1856=0),"",MAX(G1856,IF(ISNUMBER('Нормы и нормо-часы'!L1857),ROUNDUP('Нормы и нормо-часы'!L1857/(1-$F$3),0),0)))</f>
        <v>1150</v>
      </c>
      <c r="J1856" s="10">
        <f t="shared" si="479"/>
        <v>0</v>
      </c>
      <c r="K1856" s="10">
        <f t="shared" si="480"/>
        <v>0</v>
      </c>
      <c r="L1856" s="8">
        <v>630</v>
      </c>
      <c r="M1856" s="8">
        <v>724</v>
      </c>
      <c r="N1856" s="10">
        <f t="shared" si="481"/>
        <v>0.37</v>
      </c>
      <c r="O1856" s="10">
        <f t="shared" si="482"/>
        <v>0.37043478260869567</v>
      </c>
      <c r="P1856" s="8">
        <f t="shared" si="483"/>
        <v>370</v>
      </c>
      <c r="Q1856" s="8">
        <f t="shared" si="484"/>
        <v>426</v>
      </c>
      <c r="R1856" s="8">
        <v>1587</v>
      </c>
      <c r="S1856" s="8">
        <v>2142.4499999999998</v>
      </c>
      <c r="T1856" s="11">
        <f t="shared" si="485"/>
        <v>2.1424499999999997</v>
      </c>
      <c r="U1856" s="7" t="s">
        <v>5388</v>
      </c>
      <c r="V1856" s="7" t="s">
        <v>5389</v>
      </c>
    </row>
    <row r="1857" spans="1:22" x14ac:dyDescent="0.25">
      <c r="A1857" s="7" t="s">
        <v>5390</v>
      </c>
      <c r="B1857" s="7" t="s">
        <v>5391</v>
      </c>
      <c r="C1857" s="7" t="s">
        <v>177</v>
      </c>
      <c r="D1857" s="7"/>
      <c r="E1857" s="7" t="s">
        <v>279</v>
      </c>
      <c r="F1857" s="8">
        <v>900</v>
      </c>
      <c r="G1857" s="8">
        <v>1035</v>
      </c>
      <c r="H1857" s="9">
        <f>IF(OR(F1857="",F1857=0),"",MAX(F1857,IF(ISNUMBER('Нормы и нормо-часы'!K1858),ROUNDUP('Нормы и нормо-часы'!K1858/(1-$F$3),0),0)))</f>
        <v>900</v>
      </c>
      <c r="I1857" s="9">
        <f>IF(OR(G1857="",G1857=0),"",MAX(G1857,IF(ISNUMBER('Нормы и нормо-часы'!L1858),ROUNDUP('Нормы и нормо-часы'!L1858/(1-$F$3),0),0)))</f>
        <v>1035</v>
      </c>
      <c r="J1857" s="10">
        <f t="shared" si="479"/>
        <v>0</v>
      </c>
      <c r="K1857" s="10">
        <f t="shared" si="480"/>
        <v>0</v>
      </c>
      <c r="L1857" s="8">
        <v>567</v>
      </c>
      <c r="M1857" s="8">
        <v>652</v>
      </c>
      <c r="N1857" s="10">
        <f t="shared" si="481"/>
        <v>0.37</v>
      </c>
      <c r="O1857" s="10">
        <f t="shared" si="482"/>
        <v>0.37004830917874398</v>
      </c>
      <c r="P1857" s="8">
        <f t="shared" si="483"/>
        <v>333</v>
      </c>
      <c r="Q1857" s="8">
        <f t="shared" si="484"/>
        <v>383</v>
      </c>
      <c r="R1857" s="8">
        <v>1137.3499999999999</v>
      </c>
      <c r="S1857" s="8">
        <v>1535.42</v>
      </c>
      <c r="T1857" s="11">
        <f t="shared" si="485"/>
        <v>1.7060222222222223</v>
      </c>
      <c r="U1857" s="7" t="s">
        <v>5388</v>
      </c>
      <c r="V1857" s="7"/>
    </row>
    <row r="1858" spans="1:22" x14ac:dyDescent="0.25">
      <c r="A1858" s="7" t="s">
        <v>5392</v>
      </c>
      <c r="B1858" s="7" t="s">
        <v>5393</v>
      </c>
      <c r="C1858" s="7" t="s">
        <v>177</v>
      </c>
      <c r="D1858" s="7"/>
      <c r="E1858" s="7" t="s">
        <v>396</v>
      </c>
      <c r="F1858" s="8">
        <v>1200</v>
      </c>
      <c r="G1858" s="8">
        <v>1380</v>
      </c>
      <c r="H1858" s="9">
        <f>IF(OR(F1858="",F1858=0),"",MAX(F1858,IF(ISNUMBER('Нормы и нормо-часы'!K1859),ROUNDUP('Нормы и нормо-часы'!K1859/(1-$F$3),0),0)))</f>
        <v>1200</v>
      </c>
      <c r="I1858" s="9">
        <f>IF(OR(G1858="",G1858=0),"",MAX(G1858,IF(ISNUMBER('Нормы и нормо-часы'!L1859),ROUNDUP('Нормы и нормо-часы'!L1859/(1-$F$3),0),0)))</f>
        <v>1380</v>
      </c>
      <c r="J1858" s="10">
        <f t="shared" si="479"/>
        <v>0</v>
      </c>
      <c r="K1858" s="10">
        <f t="shared" si="480"/>
        <v>0</v>
      </c>
      <c r="L1858" s="8">
        <v>744</v>
      </c>
      <c r="M1858" s="8">
        <v>856</v>
      </c>
      <c r="N1858" s="10">
        <f t="shared" si="481"/>
        <v>0.38</v>
      </c>
      <c r="O1858" s="10">
        <f t="shared" si="482"/>
        <v>0.37971014492753624</v>
      </c>
      <c r="P1858" s="8">
        <f t="shared" si="483"/>
        <v>456</v>
      </c>
      <c r="Q1858" s="8">
        <f t="shared" si="484"/>
        <v>524</v>
      </c>
      <c r="R1858" s="8">
        <v>753.83</v>
      </c>
      <c r="S1858" s="8">
        <v>1017.67</v>
      </c>
      <c r="T1858" s="11">
        <f t="shared" si="485"/>
        <v>0.84805833333333325</v>
      </c>
      <c r="U1858" s="7" t="s">
        <v>5394</v>
      </c>
      <c r="V1858" s="7"/>
    </row>
    <row r="1859" spans="1:22" x14ac:dyDescent="0.25">
      <c r="A1859" s="7" t="s">
        <v>5395</v>
      </c>
      <c r="B1859" s="7" t="s">
        <v>5396</v>
      </c>
      <c r="C1859" s="7" t="s">
        <v>177</v>
      </c>
      <c r="D1859" s="7"/>
      <c r="E1859" s="7" t="s">
        <v>799</v>
      </c>
      <c r="F1859" s="8">
        <v>4500</v>
      </c>
      <c r="G1859" s="8">
        <v>5175</v>
      </c>
      <c r="H1859" s="9">
        <f>IF(OR(F1859="",F1859=0),"",MAX(F1859,IF(ISNUMBER('Нормы и нормо-часы'!K1860),ROUNDUP('Нормы и нормо-часы'!K1860/(1-$F$3),0),0)))</f>
        <v>4500</v>
      </c>
      <c r="I1859" s="9">
        <f>IF(OR(G1859="",G1859=0),"",MAX(G1859,IF(ISNUMBER('Нормы и нормо-часы'!L1860),ROUNDUP('Нормы и нормо-часы'!L1860/(1-$F$3),0),0)))</f>
        <v>5175</v>
      </c>
      <c r="J1859" s="10">
        <f t="shared" si="479"/>
        <v>0</v>
      </c>
      <c r="K1859" s="10">
        <f t="shared" si="480"/>
        <v>0</v>
      </c>
      <c r="L1859" s="8">
        <v>2700</v>
      </c>
      <c r="M1859" s="8">
        <v>3105</v>
      </c>
      <c r="N1859" s="10">
        <f t="shared" si="481"/>
        <v>0.4</v>
      </c>
      <c r="O1859" s="10">
        <f t="shared" si="482"/>
        <v>0.4</v>
      </c>
      <c r="P1859" s="8">
        <f t="shared" si="483"/>
        <v>1800</v>
      </c>
      <c r="Q1859" s="8">
        <f t="shared" si="484"/>
        <v>2070</v>
      </c>
      <c r="R1859" s="8">
        <v>3570.75</v>
      </c>
      <c r="S1859" s="8">
        <v>4820.51</v>
      </c>
      <c r="T1859" s="11">
        <f t="shared" si="485"/>
        <v>1.0712244444444445</v>
      </c>
      <c r="U1859" s="7" t="s">
        <v>5397</v>
      </c>
      <c r="V1859" s="7" t="s">
        <v>5398</v>
      </c>
    </row>
    <row r="1860" spans="1:22" x14ac:dyDescent="0.25">
      <c r="A1860" s="7" t="s">
        <v>5399</v>
      </c>
      <c r="B1860" s="7" t="s">
        <v>5400</v>
      </c>
      <c r="C1860" s="7" t="s">
        <v>1214</v>
      </c>
      <c r="D1860" s="7"/>
      <c r="E1860" s="7" t="s">
        <v>799</v>
      </c>
      <c r="F1860" s="8">
        <v>6500</v>
      </c>
      <c r="G1860" s="8">
        <v>7475</v>
      </c>
      <c r="H1860" s="9">
        <f>IF(OR(F1860="",F1860=0),"",MAX(F1860,IF(ISNUMBER('Нормы и нормо-часы'!K1861),ROUNDUP('Нормы и нормо-часы'!K1861/(1-$F$3),0),0)))</f>
        <v>6500</v>
      </c>
      <c r="I1860" s="9">
        <f>IF(OR(G1860="",G1860=0),"",MAX(G1860,IF(ISNUMBER('Нормы и нормо-часы'!L1861),ROUNDUP('Нормы и нормо-часы'!L1861/(1-$F$3),0),0)))</f>
        <v>7475</v>
      </c>
      <c r="J1860" s="10">
        <f t="shared" si="479"/>
        <v>0</v>
      </c>
      <c r="K1860" s="10">
        <f t="shared" si="480"/>
        <v>0</v>
      </c>
      <c r="L1860" s="8">
        <v>3900</v>
      </c>
      <c r="M1860" s="8">
        <v>4485</v>
      </c>
      <c r="N1860" s="10">
        <f t="shared" si="481"/>
        <v>0.4</v>
      </c>
      <c r="O1860" s="10">
        <f t="shared" si="482"/>
        <v>0.4</v>
      </c>
      <c r="P1860" s="8">
        <f t="shared" si="483"/>
        <v>2600</v>
      </c>
      <c r="Q1860" s="8">
        <f t="shared" si="484"/>
        <v>2990</v>
      </c>
      <c r="R1860" s="8">
        <v>5554.5</v>
      </c>
      <c r="S1860" s="8">
        <v>7498.58</v>
      </c>
      <c r="T1860" s="11">
        <f t="shared" si="485"/>
        <v>1.1536276923076922</v>
      </c>
      <c r="U1860" s="7" t="s">
        <v>5401</v>
      </c>
      <c r="V1860" s="7"/>
    </row>
    <row r="1861" spans="1:22" x14ac:dyDescent="0.25">
      <c r="A1861" s="7" t="s">
        <v>5402</v>
      </c>
      <c r="B1861" s="7" t="s">
        <v>5403</v>
      </c>
      <c r="C1861" s="7" t="s">
        <v>177</v>
      </c>
      <c r="D1861" s="7"/>
      <c r="E1861" s="7" t="s">
        <v>799</v>
      </c>
      <c r="F1861" s="8">
        <v>3000</v>
      </c>
      <c r="G1861" s="8">
        <v>3450</v>
      </c>
      <c r="H1861" s="9">
        <f>IF(OR(F1861="",F1861=0),"",MAX(F1861,IF(ISNUMBER('Нормы и нормо-часы'!K1862),ROUNDUP('Нормы и нормо-часы'!K1862/(1-$F$3),0),0)))</f>
        <v>3000</v>
      </c>
      <c r="I1861" s="9">
        <f>IF(OR(G1861="",G1861=0),"",MAX(G1861,IF(ISNUMBER('Нормы и нормо-часы'!L1862),ROUNDUP('Нормы и нормо-часы'!L1862/(1-$F$3),0),0)))</f>
        <v>3450</v>
      </c>
      <c r="J1861" s="10">
        <f t="shared" si="479"/>
        <v>0</v>
      </c>
      <c r="K1861" s="10">
        <f t="shared" si="480"/>
        <v>0</v>
      </c>
      <c r="L1861" s="8">
        <v>1800</v>
      </c>
      <c r="M1861" s="8">
        <v>2070</v>
      </c>
      <c r="N1861" s="10">
        <f t="shared" si="481"/>
        <v>0.4</v>
      </c>
      <c r="O1861" s="10">
        <f t="shared" si="482"/>
        <v>0.4</v>
      </c>
      <c r="P1861" s="8">
        <f t="shared" si="483"/>
        <v>1200</v>
      </c>
      <c r="Q1861" s="8">
        <f t="shared" si="484"/>
        <v>1380</v>
      </c>
      <c r="R1861" s="8">
        <v>3835.25</v>
      </c>
      <c r="S1861" s="8">
        <v>5177.59</v>
      </c>
      <c r="T1861" s="11">
        <f t="shared" si="485"/>
        <v>1.7258633333333333</v>
      </c>
      <c r="U1861" s="7" t="s">
        <v>5404</v>
      </c>
      <c r="V1861" s="7"/>
    </row>
    <row r="1862" spans="1:22" x14ac:dyDescent="0.25">
      <c r="A1862" s="7" t="s">
        <v>5405</v>
      </c>
      <c r="B1862" s="7" t="s">
        <v>5406</v>
      </c>
      <c r="C1862" s="7" t="s">
        <v>177</v>
      </c>
      <c r="D1862" s="7"/>
      <c r="E1862" s="7" t="s">
        <v>396</v>
      </c>
      <c r="F1862" s="8">
        <v>1800</v>
      </c>
      <c r="G1862" s="8">
        <v>2070</v>
      </c>
      <c r="H1862" s="9">
        <f>IF(OR(F1862="",F1862=0),"",MAX(F1862,IF(ISNUMBER('Нормы и нормо-часы'!K1863),ROUNDUP('Нормы и нормо-часы'!K1863/(1-$F$3),0),0)))</f>
        <v>1800</v>
      </c>
      <c r="I1862" s="9">
        <f>IF(OR(G1862="",G1862=0),"",MAX(G1862,IF(ISNUMBER('Нормы и нормо-часы'!L1863),ROUNDUP('Нормы и нормо-часы'!L1863/(1-$F$3),0),0)))</f>
        <v>2070</v>
      </c>
      <c r="J1862" s="10">
        <f t="shared" si="479"/>
        <v>0</v>
      </c>
      <c r="K1862" s="10">
        <f t="shared" si="480"/>
        <v>0</v>
      </c>
      <c r="L1862" s="8">
        <v>1116</v>
      </c>
      <c r="M1862" s="8">
        <v>1283</v>
      </c>
      <c r="N1862" s="10">
        <f t="shared" si="481"/>
        <v>0.38</v>
      </c>
      <c r="O1862" s="10">
        <f t="shared" si="482"/>
        <v>0.38019323671497585</v>
      </c>
      <c r="P1862" s="8">
        <f t="shared" si="483"/>
        <v>684</v>
      </c>
      <c r="Q1862" s="8">
        <f t="shared" si="484"/>
        <v>787</v>
      </c>
      <c r="R1862" s="8">
        <v>687.7</v>
      </c>
      <c r="S1862" s="8">
        <v>928.4</v>
      </c>
      <c r="T1862" s="11">
        <f t="shared" si="485"/>
        <v>0.51577777777777778</v>
      </c>
      <c r="U1862" s="7" t="s">
        <v>5407</v>
      </c>
      <c r="V1862" s="7"/>
    </row>
    <row r="1863" spans="1:22" x14ac:dyDescent="0.25">
      <c r="A1863" s="7" t="s">
        <v>5408</v>
      </c>
      <c r="B1863" s="7" t="s">
        <v>5409</v>
      </c>
      <c r="C1863" s="7" t="s">
        <v>177</v>
      </c>
      <c r="D1863" s="7"/>
      <c r="E1863" s="7" t="s">
        <v>396</v>
      </c>
      <c r="F1863" s="8">
        <v>2200</v>
      </c>
      <c r="G1863" s="8">
        <v>2530</v>
      </c>
      <c r="H1863" s="9">
        <f>IF(OR(F1863="",F1863=0),"",MAX(F1863,IF(ISNUMBER('Нормы и нормо-часы'!K1864),ROUNDUP('Нормы и нормо-часы'!K1864/(1-$F$3),0),0)))</f>
        <v>2200</v>
      </c>
      <c r="I1863" s="9">
        <f>IF(OR(G1863="",G1863=0),"",MAX(G1863,IF(ISNUMBER('Нормы и нормо-часы'!L1864),ROUNDUP('Нормы и нормо-часы'!L1864/(1-$F$3),0),0)))</f>
        <v>2530</v>
      </c>
      <c r="J1863" s="10">
        <f t="shared" si="479"/>
        <v>0</v>
      </c>
      <c r="K1863" s="10">
        <f t="shared" si="480"/>
        <v>0</v>
      </c>
      <c r="L1863" s="8">
        <v>1364</v>
      </c>
      <c r="M1863" s="8">
        <v>1569</v>
      </c>
      <c r="N1863" s="10">
        <f t="shared" si="481"/>
        <v>0.38</v>
      </c>
      <c r="O1863" s="10">
        <f t="shared" si="482"/>
        <v>0.37984189723320161</v>
      </c>
      <c r="P1863" s="8">
        <f t="shared" si="483"/>
        <v>836</v>
      </c>
      <c r="Q1863" s="8">
        <f t="shared" si="484"/>
        <v>961</v>
      </c>
      <c r="R1863" s="8">
        <v>846.4</v>
      </c>
      <c r="S1863" s="8">
        <v>1142.6400000000001</v>
      </c>
      <c r="T1863" s="11">
        <f t="shared" si="485"/>
        <v>0.51938181818181828</v>
      </c>
      <c r="U1863" s="7" t="s">
        <v>5410</v>
      </c>
      <c r="V1863" s="7"/>
    </row>
    <row r="1864" spans="1:22" x14ac:dyDescent="0.25">
      <c r="A1864" s="7" t="s">
        <v>5411</v>
      </c>
      <c r="B1864" s="7" t="s">
        <v>5412</v>
      </c>
      <c r="C1864" s="7" t="s">
        <v>177</v>
      </c>
      <c r="D1864" s="7"/>
      <c r="E1864" s="7" t="s">
        <v>396</v>
      </c>
      <c r="F1864" s="8">
        <v>1500</v>
      </c>
      <c r="G1864" s="8">
        <v>1725</v>
      </c>
      <c r="H1864" s="9">
        <f>IF(OR(F1864="",F1864=0),"",MAX(F1864,IF(ISNUMBER('Нормы и нормо-часы'!K1865),ROUNDUP('Нормы и нормо-часы'!K1865/(1-$F$3),0),0)))</f>
        <v>1500</v>
      </c>
      <c r="I1864" s="9">
        <f>IF(OR(G1864="",G1864=0),"",MAX(G1864,IF(ISNUMBER('Нормы и нормо-часы'!L1865),ROUNDUP('Нормы и нормо-часы'!L1865/(1-$F$3),0),0)))</f>
        <v>1725</v>
      </c>
      <c r="J1864" s="10">
        <f t="shared" si="479"/>
        <v>0</v>
      </c>
      <c r="K1864" s="10">
        <f t="shared" si="480"/>
        <v>0</v>
      </c>
      <c r="L1864" s="8">
        <v>930</v>
      </c>
      <c r="M1864" s="8">
        <v>1069</v>
      </c>
      <c r="N1864" s="10">
        <f t="shared" si="481"/>
        <v>0.38</v>
      </c>
      <c r="O1864" s="10">
        <f t="shared" si="482"/>
        <v>0.38028985507246377</v>
      </c>
      <c r="P1864" s="8">
        <f t="shared" si="483"/>
        <v>570</v>
      </c>
      <c r="Q1864" s="8">
        <f t="shared" si="484"/>
        <v>656</v>
      </c>
      <c r="R1864" s="8">
        <v>1031.55</v>
      </c>
      <c r="S1864" s="8">
        <v>1392.59</v>
      </c>
      <c r="T1864" s="11">
        <f t="shared" si="485"/>
        <v>0.92839333333333329</v>
      </c>
      <c r="U1864" s="7" t="s">
        <v>5256</v>
      </c>
      <c r="V1864" s="7"/>
    </row>
    <row r="1865" spans="1:22" x14ac:dyDescent="0.25">
      <c r="A1865" s="7" t="s">
        <v>5413</v>
      </c>
      <c r="B1865" s="7" t="s">
        <v>5414</v>
      </c>
      <c r="C1865" s="7" t="s">
        <v>177</v>
      </c>
      <c r="D1865" s="7"/>
      <c r="E1865" s="7" t="s">
        <v>396</v>
      </c>
      <c r="F1865" s="8">
        <v>1000</v>
      </c>
      <c r="G1865" s="8">
        <v>1150</v>
      </c>
      <c r="H1865" s="9">
        <f>IF(OR(F1865="",F1865=0),"",MAX(F1865,IF(ISNUMBER('Нормы и нормо-часы'!K1866),ROUNDUP('Нормы и нормо-часы'!K1866/(1-$F$3),0),0)))</f>
        <v>1000</v>
      </c>
      <c r="I1865" s="9">
        <f>IF(OR(G1865="",G1865=0),"",MAX(G1865,IF(ISNUMBER('Нормы и нормо-часы'!L1866),ROUNDUP('Нормы и нормо-часы'!L1866/(1-$F$3),0),0)))</f>
        <v>1150</v>
      </c>
      <c r="J1865" s="10">
        <f t="shared" si="479"/>
        <v>0</v>
      </c>
      <c r="K1865" s="10">
        <f t="shared" si="480"/>
        <v>0</v>
      </c>
      <c r="L1865" s="8">
        <v>620</v>
      </c>
      <c r="M1865" s="8">
        <v>713</v>
      </c>
      <c r="N1865" s="10">
        <f t="shared" si="481"/>
        <v>0.38</v>
      </c>
      <c r="O1865" s="10">
        <f t="shared" si="482"/>
        <v>0.38</v>
      </c>
      <c r="P1865" s="8">
        <f t="shared" si="483"/>
        <v>380</v>
      </c>
      <c r="Q1865" s="8">
        <f t="shared" si="484"/>
        <v>437</v>
      </c>
      <c r="R1865" s="8">
        <v>409.98</v>
      </c>
      <c r="S1865" s="8">
        <v>553.47</v>
      </c>
      <c r="T1865" s="11">
        <f t="shared" si="485"/>
        <v>0.55347000000000002</v>
      </c>
      <c r="U1865" s="7" t="s">
        <v>5256</v>
      </c>
      <c r="V1865" s="7"/>
    </row>
    <row r="1866" spans="1:22" x14ac:dyDescent="0.25">
      <c r="A1866" s="7" t="s">
        <v>5415</v>
      </c>
      <c r="B1866" s="7" t="s">
        <v>5416</v>
      </c>
      <c r="C1866" s="7" t="s">
        <v>177</v>
      </c>
      <c r="D1866" s="7"/>
      <c r="E1866" s="7" t="s">
        <v>396</v>
      </c>
      <c r="F1866" s="8">
        <v>900</v>
      </c>
      <c r="G1866" s="8">
        <v>1035</v>
      </c>
      <c r="H1866" s="9">
        <f>IF(OR(F1866="",F1866=0),"",MAX(F1866,IF(ISNUMBER('Нормы и нормо-часы'!K1867),ROUNDUP('Нормы и нормо-часы'!K1867/(1-$F$3),0),0)))</f>
        <v>900</v>
      </c>
      <c r="I1866" s="9">
        <f>IF(OR(G1866="",G1866=0),"",MAX(G1866,IF(ISNUMBER('Нормы и нормо-часы'!L1867),ROUNDUP('Нормы и нормо-часы'!L1867/(1-$F$3),0),0)))</f>
        <v>1035</v>
      </c>
      <c r="J1866" s="10">
        <f t="shared" si="479"/>
        <v>0</v>
      </c>
      <c r="K1866" s="10">
        <f t="shared" si="480"/>
        <v>0</v>
      </c>
      <c r="L1866" s="8">
        <v>558</v>
      </c>
      <c r="M1866" s="8">
        <v>642</v>
      </c>
      <c r="N1866" s="10">
        <f t="shared" si="481"/>
        <v>0.38</v>
      </c>
      <c r="O1866" s="10">
        <f t="shared" si="482"/>
        <v>0.37971014492753624</v>
      </c>
      <c r="P1866" s="8">
        <f t="shared" si="483"/>
        <v>342</v>
      </c>
      <c r="Q1866" s="8">
        <f t="shared" si="484"/>
        <v>393</v>
      </c>
      <c r="R1866" s="8">
        <v>370.3</v>
      </c>
      <c r="S1866" s="8">
        <v>499.91</v>
      </c>
      <c r="T1866" s="11">
        <f t="shared" si="485"/>
        <v>0.55545555555555559</v>
      </c>
      <c r="U1866" s="7" t="s">
        <v>5417</v>
      </c>
      <c r="V1866" s="7"/>
    </row>
    <row r="1867" spans="1:22" x14ac:dyDescent="0.25">
      <c r="A1867" s="7" t="s">
        <v>5418</v>
      </c>
      <c r="B1867" s="7" t="s">
        <v>5419</v>
      </c>
      <c r="C1867" s="7" t="s">
        <v>177</v>
      </c>
      <c r="D1867" s="7"/>
      <c r="E1867" s="7" t="s">
        <v>396</v>
      </c>
      <c r="F1867" s="8">
        <v>800</v>
      </c>
      <c r="G1867" s="8">
        <v>920</v>
      </c>
      <c r="H1867" s="9">
        <f>IF(OR(F1867="",F1867=0),"",MAX(F1867,IF(ISNUMBER('Нормы и нормо-часы'!K1868),ROUNDUP('Нормы и нормо-часы'!K1868/(1-$F$3),0),0)))</f>
        <v>800</v>
      </c>
      <c r="I1867" s="9">
        <f>IF(OR(G1867="",G1867=0),"",MAX(G1867,IF(ISNUMBER('Нормы и нормо-часы'!L1868),ROUNDUP('Нормы и нормо-часы'!L1868/(1-$F$3),0),0)))</f>
        <v>920</v>
      </c>
      <c r="J1867" s="10">
        <f t="shared" si="479"/>
        <v>0</v>
      </c>
      <c r="K1867" s="10">
        <f t="shared" si="480"/>
        <v>0</v>
      </c>
      <c r="L1867" s="8">
        <v>496</v>
      </c>
      <c r="M1867" s="8">
        <v>570</v>
      </c>
      <c r="N1867" s="10">
        <f t="shared" si="481"/>
        <v>0.38</v>
      </c>
      <c r="O1867" s="10">
        <f t="shared" si="482"/>
        <v>0.38043478260869568</v>
      </c>
      <c r="P1867" s="8">
        <f t="shared" si="483"/>
        <v>304</v>
      </c>
      <c r="Q1867" s="8">
        <f t="shared" si="484"/>
        <v>350</v>
      </c>
      <c r="R1867" s="8">
        <v>370.3</v>
      </c>
      <c r="S1867" s="8">
        <v>499.91</v>
      </c>
      <c r="T1867" s="11">
        <f t="shared" si="485"/>
        <v>0.62488750000000004</v>
      </c>
      <c r="U1867" s="7" t="s">
        <v>5420</v>
      </c>
      <c r="V1867" s="7"/>
    </row>
    <row r="1868" spans="1:22" x14ac:dyDescent="0.25">
      <c r="A1868" s="7" t="s">
        <v>5421</v>
      </c>
      <c r="B1868" s="7" t="s">
        <v>5422</v>
      </c>
      <c r="C1868" s="7" t="s">
        <v>177</v>
      </c>
      <c r="D1868" s="7"/>
      <c r="E1868" s="7" t="s">
        <v>799</v>
      </c>
      <c r="F1868" s="8">
        <v>3500</v>
      </c>
      <c r="G1868" s="8">
        <v>4025</v>
      </c>
      <c r="H1868" s="9">
        <f>IF(OR(F1868="",F1868=0),"",MAX(F1868,IF(ISNUMBER('Нормы и нормо-часы'!K1869),ROUNDUP('Нормы и нормо-часы'!K1869/(1-$F$3),0),0)))</f>
        <v>3500</v>
      </c>
      <c r="I1868" s="9">
        <f>IF(OR(G1868="",G1868=0),"",MAX(G1868,IF(ISNUMBER('Нормы и нормо-часы'!L1869),ROUNDUP('Нормы и нормо-часы'!L1869/(1-$F$3),0),0)))</f>
        <v>4025</v>
      </c>
      <c r="J1868" s="10">
        <f t="shared" si="479"/>
        <v>0</v>
      </c>
      <c r="K1868" s="10">
        <f t="shared" si="480"/>
        <v>0</v>
      </c>
      <c r="L1868" s="8">
        <v>2100</v>
      </c>
      <c r="M1868" s="8">
        <v>2415</v>
      </c>
      <c r="N1868" s="10">
        <f t="shared" si="481"/>
        <v>0.4</v>
      </c>
      <c r="O1868" s="10">
        <f t="shared" si="482"/>
        <v>0.4</v>
      </c>
      <c r="P1868" s="8">
        <f t="shared" si="483"/>
        <v>1400</v>
      </c>
      <c r="Q1868" s="8">
        <f t="shared" si="484"/>
        <v>1610</v>
      </c>
      <c r="R1868" s="8">
        <v>2380.5</v>
      </c>
      <c r="S1868" s="8">
        <v>3213.68</v>
      </c>
      <c r="T1868" s="11">
        <f t="shared" si="485"/>
        <v>0.91819428571428563</v>
      </c>
      <c r="U1868" s="7" t="s">
        <v>5423</v>
      </c>
      <c r="V1868" s="7"/>
    </row>
    <row r="1869" spans="1:22" x14ac:dyDescent="0.25">
      <c r="A1869" s="7" t="s">
        <v>5424</v>
      </c>
      <c r="B1869" s="7" t="s">
        <v>5425</v>
      </c>
      <c r="C1869" s="7" t="s">
        <v>54</v>
      </c>
      <c r="D1869" s="7"/>
      <c r="E1869" s="7" t="s">
        <v>396</v>
      </c>
      <c r="F1869" s="8">
        <v>1800</v>
      </c>
      <c r="G1869" s="8">
        <v>2070</v>
      </c>
      <c r="H1869" s="9">
        <f>IF(OR(F1869="",F1869=0),"",MAX(F1869,IF(ISNUMBER('Нормы и нормо-часы'!K1870),ROUNDUP('Нормы и нормо-часы'!K1870/(1-$F$3),0),0)))</f>
        <v>1800</v>
      </c>
      <c r="I1869" s="9">
        <f>IF(OR(G1869="",G1869=0),"",MAX(G1869,IF(ISNUMBER('Нормы и нормо-часы'!L1870),ROUNDUP('Нормы и нормо-часы'!L1870/(1-$F$3),0),0)))</f>
        <v>2070</v>
      </c>
      <c r="J1869" s="10">
        <f t="shared" si="479"/>
        <v>0</v>
      </c>
      <c r="K1869" s="10">
        <f t="shared" si="480"/>
        <v>0</v>
      </c>
      <c r="L1869" s="8">
        <v>1116</v>
      </c>
      <c r="M1869" s="8">
        <v>1283</v>
      </c>
      <c r="N1869" s="10">
        <f t="shared" si="481"/>
        <v>0.38</v>
      </c>
      <c r="O1869" s="10">
        <f t="shared" si="482"/>
        <v>0.38019323671497585</v>
      </c>
      <c r="P1869" s="8">
        <f t="shared" si="483"/>
        <v>684</v>
      </c>
      <c r="Q1869" s="8">
        <f t="shared" si="484"/>
        <v>787</v>
      </c>
      <c r="R1869" s="8">
        <v>1137.3499999999999</v>
      </c>
      <c r="S1869" s="8">
        <v>1535.42</v>
      </c>
      <c r="T1869" s="11">
        <f t="shared" si="485"/>
        <v>0.85301111111111116</v>
      </c>
      <c r="U1869" s="7" t="s">
        <v>5426</v>
      </c>
      <c r="V1869" s="7" t="s">
        <v>5427</v>
      </c>
    </row>
    <row r="1870" spans="1:22" x14ac:dyDescent="0.25">
      <c r="A1870" s="7" t="s">
        <v>5428</v>
      </c>
      <c r="B1870" s="7" t="s">
        <v>5429</v>
      </c>
      <c r="C1870" s="7" t="s">
        <v>177</v>
      </c>
      <c r="D1870" s="7"/>
      <c r="E1870" s="7" t="s">
        <v>799</v>
      </c>
      <c r="F1870" s="8">
        <v>1500</v>
      </c>
      <c r="G1870" s="8">
        <v>1725</v>
      </c>
      <c r="H1870" s="9">
        <f>IF(OR(F1870="",F1870=0),"",MAX(F1870,IF(ISNUMBER('Нормы и нормо-часы'!K1871),ROUNDUP('Нормы и нормо-часы'!K1871/(1-$F$3),0),0)))</f>
        <v>1500</v>
      </c>
      <c r="I1870" s="9">
        <f>IF(OR(G1870="",G1870=0),"",MAX(G1870,IF(ISNUMBER('Нормы и нормо-часы'!L1871),ROUNDUP('Нормы и нормо-часы'!L1871/(1-$F$3),0),0)))</f>
        <v>1725</v>
      </c>
      <c r="J1870" s="10">
        <f t="shared" si="479"/>
        <v>0</v>
      </c>
      <c r="K1870" s="10">
        <f t="shared" si="480"/>
        <v>0</v>
      </c>
      <c r="L1870" s="8">
        <v>900</v>
      </c>
      <c r="M1870" s="8">
        <v>1035</v>
      </c>
      <c r="N1870" s="10">
        <f t="shared" si="481"/>
        <v>0.4</v>
      </c>
      <c r="O1870" s="10">
        <f t="shared" si="482"/>
        <v>0.4</v>
      </c>
      <c r="P1870" s="8">
        <f t="shared" si="483"/>
        <v>600</v>
      </c>
      <c r="Q1870" s="8">
        <f t="shared" si="484"/>
        <v>690</v>
      </c>
      <c r="R1870" s="8">
        <v>859.63</v>
      </c>
      <c r="S1870" s="8">
        <v>1160.5</v>
      </c>
      <c r="T1870" s="11">
        <f t="shared" si="485"/>
        <v>0.77366666666666661</v>
      </c>
      <c r="U1870" s="7" t="s">
        <v>5430</v>
      </c>
      <c r="V1870" s="7"/>
    </row>
    <row r="1871" spans="1:22" x14ac:dyDescent="0.25">
      <c r="A1871" s="7" t="s">
        <v>5431</v>
      </c>
      <c r="B1871" s="7" t="s">
        <v>5432</v>
      </c>
      <c r="C1871" s="7" t="s">
        <v>177</v>
      </c>
      <c r="D1871" s="7"/>
      <c r="E1871" s="7" t="s">
        <v>392</v>
      </c>
      <c r="F1871" s="8">
        <v>5500</v>
      </c>
      <c r="G1871" s="8">
        <v>6325</v>
      </c>
      <c r="H1871" s="9">
        <f>IF(OR(F1871="",F1871=0),"",MAX(F1871,IF(ISNUMBER('Нормы и нормо-часы'!K1872),ROUNDUP('Нормы и нормо-часы'!K1872/(1-$F$3),0),0)))</f>
        <v>5500</v>
      </c>
      <c r="I1871" s="9">
        <f>IF(OR(G1871="",G1871=0),"",MAX(G1871,IF(ISNUMBER('Нормы и нормо-часы'!L1872),ROUNDUP('Нормы и нормо-часы'!L1872/(1-$F$3),0),0)))</f>
        <v>6325</v>
      </c>
      <c r="J1871" s="10">
        <f t="shared" si="479"/>
        <v>0</v>
      </c>
      <c r="K1871" s="10">
        <f t="shared" si="480"/>
        <v>0</v>
      </c>
      <c r="L1871" s="8">
        <v>3410</v>
      </c>
      <c r="M1871" s="8">
        <v>3921</v>
      </c>
      <c r="N1871" s="10">
        <f t="shared" si="481"/>
        <v>0.38</v>
      </c>
      <c r="O1871" s="10">
        <f t="shared" si="482"/>
        <v>0.3800790513833992</v>
      </c>
      <c r="P1871" s="8">
        <f t="shared" si="483"/>
        <v>2090</v>
      </c>
      <c r="Q1871" s="8">
        <f t="shared" si="484"/>
        <v>2404</v>
      </c>
      <c r="R1871" s="8">
        <v>5620.63</v>
      </c>
      <c r="S1871" s="8">
        <v>7587.85</v>
      </c>
      <c r="T1871" s="11">
        <f t="shared" si="485"/>
        <v>1.379609090909091</v>
      </c>
      <c r="U1871" s="7" t="s">
        <v>5433</v>
      </c>
      <c r="V1871" s="7" t="s">
        <v>5434</v>
      </c>
    </row>
    <row r="1872" spans="1:22" x14ac:dyDescent="0.25">
      <c r="A1872" s="7" t="s">
        <v>5435</v>
      </c>
      <c r="B1872" s="7" t="s">
        <v>5436</v>
      </c>
      <c r="C1872" s="7" t="s">
        <v>177</v>
      </c>
      <c r="D1872" s="7"/>
      <c r="E1872" s="7" t="s">
        <v>799</v>
      </c>
      <c r="F1872" s="8">
        <v>5000</v>
      </c>
      <c r="G1872" s="8">
        <v>5750</v>
      </c>
      <c r="H1872" s="9">
        <f>IF(OR(F1872="",F1872=0),"",MAX(F1872,IF(ISNUMBER('Нормы и нормо-часы'!K1873),ROUNDUP('Нормы и нормо-часы'!K1873/(1-$F$3),0),0)))</f>
        <v>5000</v>
      </c>
      <c r="I1872" s="9">
        <f>IF(OR(G1872="",G1872=0),"",MAX(G1872,IF(ISNUMBER('Нормы и нормо-часы'!L1873),ROUNDUP('Нормы и нормо-часы'!L1873/(1-$F$3),0),0)))</f>
        <v>5760</v>
      </c>
      <c r="J1872" s="10">
        <f t="shared" si="479"/>
        <v>0</v>
      </c>
      <c r="K1872" s="10">
        <f t="shared" si="480"/>
        <v>1.7391304347826875E-3</v>
      </c>
      <c r="L1872" s="8">
        <v>3000</v>
      </c>
      <c r="M1872" s="8">
        <v>3450</v>
      </c>
      <c r="N1872" s="10">
        <f t="shared" si="481"/>
        <v>0.4</v>
      </c>
      <c r="O1872" s="10">
        <f t="shared" si="482"/>
        <v>0.40104166666666669</v>
      </c>
      <c r="P1872" s="8">
        <f t="shared" si="483"/>
        <v>2000</v>
      </c>
      <c r="Q1872" s="8">
        <f t="shared" si="484"/>
        <v>2310</v>
      </c>
      <c r="R1872" s="8">
        <v>1256.3800000000001</v>
      </c>
      <c r="S1872" s="8">
        <v>1696.11</v>
      </c>
      <c r="T1872" s="11">
        <f t="shared" si="485"/>
        <v>0.33922199999999997</v>
      </c>
      <c r="U1872" s="7" t="s">
        <v>5437</v>
      </c>
      <c r="V1872" s="7" t="s">
        <v>5438</v>
      </c>
    </row>
    <row r="1873" spans="1:22" x14ac:dyDescent="0.25">
      <c r="A1873" s="7" t="s">
        <v>5439</v>
      </c>
      <c r="B1873" s="7" t="s">
        <v>5440</v>
      </c>
      <c r="C1873" s="7" t="s">
        <v>177</v>
      </c>
      <c r="D1873" s="7"/>
      <c r="E1873" s="7" t="s">
        <v>799</v>
      </c>
      <c r="F1873" s="8">
        <v>4500</v>
      </c>
      <c r="G1873" s="8">
        <v>5175</v>
      </c>
      <c r="H1873" s="9">
        <f>IF(OR(F1873="",F1873=0),"",MAX(F1873,IF(ISNUMBER('Нормы и нормо-часы'!K1874),ROUNDUP('Нормы и нормо-часы'!K1874/(1-$F$3),0),0)))</f>
        <v>4800</v>
      </c>
      <c r="I1873" s="9">
        <f>IF(OR(G1873="",G1873=0),"",MAX(G1873,IF(ISNUMBER('Нормы и нормо-часы'!L1874),ROUNDUP('Нормы и нормо-часы'!L1874/(1-$F$3),0),0)))</f>
        <v>5760</v>
      </c>
      <c r="J1873" s="10">
        <f t="shared" ref="J1873:J1883" si="486">IF(OR(F1873="",F1873=0),"",H1873/F1873-1)</f>
        <v>6.6666666666666652E-2</v>
      </c>
      <c r="K1873" s="10">
        <f t="shared" ref="K1873:K1883" si="487">IF(OR(G1873="",G1873=0),"",I1873/G1873-1)</f>
        <v>0.11304347826086958</v>
      </c>
      <c r="L1873" s="8">
        <v>2700</v>
      </c>
      <c r="M1873" s="8">
        <v>3105</v>
      </c>
      <c r="N1873" s="10">
        <f t="shared" ref="N1873:N1883" si="488">IF(OR(H1873="",H1873=0),"",(H1873-L1873)/H1873)</f>
        <v>0.4375</v>
      </c>
      <c r="O1873" s="10">
        <f t="shared" ref="O1873:O1883" si="489">IF(OR(I1873="",I1873=0),"",(I1873-M1873)/I1873)</f>
        <v>0.4609375</v>
      </c>
      <c r="P1873" s="8">
        <f t="shared" ref="P1873:P1883" si="490">IF(H1873="","",H1873-L1873)</f>
        <v>2100</v>
      </c>
      <c r="Q1873" s="8">
        <f t="shared" ref="Q1873:Q1883" si="491">IF(I1873="","",I1873-M1873)</f>
        <v>2655</v>
      </c>
      <c r="R1873" s="8">
        <v>1322.5</v>
      </c>
      <c r="S1873" s="8">
        <v>1785.38</v>
      </c>
      <c r="T1873" s="11">
        <f t="shared" ref="T1873:T1904" si="492">IF(OR(S1873="",F1873="",F1873=0),"",S1873/F1873)</f>
        <v>0.39675111111111111</v>
      </c>
      <c r="U1873" s="7" t="s">
        <v>5441</v>
      </c>
      <c r="V1873" s="7" t="s">
        <v>5442</v>
      </c>
    </row>
    <row r="1874" spans="1:22" x14ac:dyDescent="0.25">
      <c r="A1874" s="7" t="s">
        <v>5443</v>
      </c>
      <c r="B1874" s="7" t="s">
        <v>5444</v>
      </c>
      <c r="C1874" s="7" t="s">
        <v>177</v>
      </c>
      <c r="D1874" s="7"/>
      <c r="E1874" s="7" t="s">
        <v>799</v>
      </c>
      <c r="F1874" s="8">
        <v>2500</v>
      </c>
      <c r="G1874" s="8">
        <v>2875</v>
      </c>
      <c r="H1874" s="9">
        <f>IF(OR(F1874="",F1874=0),"",MAX(F1874,IF(ISNUMBER('Нормы и нормо-часы'!K1875),ROUNDUP('Нормы и нормо-часы'!K1875/(1-$F$3),0),0)))</f>
        <v>2500</v>
      </c>
      <c r="I1874" s="9">
        <f>IF(OR(G1874="",G1874=0),"",MAX(G1874,IF(ISNUMBER('Нормы и нормо-часы'!L1875),ROUNDUP('Нормы и нормо-часы'!L1875/(1-$F$3),0),0)))</f>
        <v>2875</v>
      </c>
      <c r="J1874" s="10">
        <f t="shared" si="486"/>
        <v>0</v>
      </c>
      <c r="K1874" s="10">
        <f t="shared" si="487"/>
        <v>0</v>
      </c>
      <c r="L1874" s="8">
        <v>1500</v>
      </c>
      <c r="M1874" s="8">
        <v>1725</v>
      </c>
      <c r="N1874" s="10">
        <f t="shared" si="488"/>
        <v>0.4</v>
      </c>
      <c r="O1874" s="10">
        <f t="shared" si="489"/>
        <v>0.4</v>
      </c>
      <c r="P1874" s="8">
        <f t="shared" si="490"/>
        <v>1000</v>
      </c>
      <c r="Q1874" s="8">
        <f t="shared" si="491"/>
        <v>1150</v>
      </c>
      <c r="R1874" s="8">
        <v>2287.9299999999998</v>
      </c>
      <c r="S1874" s="8">
        <v>3088.71</v>
      </c>
      <c r="T1874" s="11">
        <f t="shared" si="492"/>
        <v>1.235484</v>
      </c>
      <c r="U1874" s="7" t="s">
        <v>5445</v>
      </c>
      <c r="V1874" s="7"/>
    </row>
    <row r="1875" spans="1:22" x14ac:dyDescent="0.25">
      <c r="A1875" s="7" t="s">
        <v>5446</v>
      </c>
      <c r="B1875" s="7" t="s">
        <v>5447</v>
      </c>
      <c r="C1875" s="7" t="s">
        <v>177</v>
      </c>
      <c r="D1875" s="7"/>
      <c r="E1875" s="7" t="s">
        <v>799</v>
      </c>
      <c r="F1875" s="8">
        <v>1800</v>
      </c>
      <c r="G1875" s="8">
        <v>2070</v>
      </c>
      <c r="H1875" s="9">
        <f>IF(OR(F1875="",F1875=0),"",MAX(F1875,IF(ISNUMBER('Нормы и нормо-часы'!K1876),ROUNDUP('Нормы и нормо-часы'!K1876/(1-$F$3),0),0)))</f>
        <v>1800</v>
      </c>
      <c r="I1875" s="9">
        <f>IF(OR(G1875="",G1875=0),"",MAX(G1875,IF(ISNUMBER('Нормы и нормо-часы'!L1876),ROUNDUP('Нормы и нормо-часы'!L1876/(1-$F$3),0),0)))</f>
        <v>2070</v>
      </c>
      <c r="J1875" s="10">
        <f t="shared" si="486"/>
        <v>0</v>
      </c>
      <c r="K1875" s="10">
        <f t="shared" si="487"/>
        <v>0</v>
      </c>
      <c r="L1875" s="8">
        <v>1080</v>
      </c>
      <c r="M1875" s="8">
        <v>1242</v>
      </c>
      <c r="N1875" s="10">
        <f t="shared" si="488"/>
        <v>0.4</v>
      </c>
      <c r="O1875" s="10">
        <f t="shared" si="489"/>
        <v>0.4</v>
      </c>
      <c r="P1875" s="8">
        <f t="shared" si="490"/>
        <v>720</v>
      </c>
      <c r="Q1875" s="8">
        <f t="shared" si="491"/>
        <v>828</v>
      </c>
      <c r="R1875" s="8">
        <v>1005.1</v>
      </c>
      <c r="S1875" s="8">
        <v>1356.89</v>
      </c>
      <c r="T1875" s="11">
        <f t="shared" si="492"/>
        <v>0.75382777777777787</v>
      </c>
      <c r="U1875" s="7" t="s">
        <v>5448</v>
      </c>
      <c r="V1875" s="7"/>
    </row>
    <row r="1876" spans="1:22" x14ac:dyDescent="0.25">
      <c r="A1876" s="7" t="s">
        <v>5449</v>
      </c>
      <c r="B1876" s="7" t="s">
        <v>5450</v>
      </c>
      <c r="C1876" s="7" t="s">
        <v>177</v>
      </c>
      <c r="D1876" s="7"/>
      <c r="E1876" s="7" t="s">
        <v>35</v>
      </c>
      <c r="F1876" s="8">
        <v>2500</v>
      </c>
      <c r="G1876" s="8">
        <v>2875</v>
      </c>
      <c r="H1876" s="9">
        <f>IF(OR(F1876="",F1876=0),"",MAX(F1876,IF(ISNUMBER('Нормы и нормо-часы'!K1877),ROUNDUP('Нормы и нормо-часы'!K1877/(1-$F$3),0),0)))</f>
        <v>2500</v>
      </c>
      <c r="I1876" s="9">
        <f>IF(OR(G1876="",G1876=0),"",MAX(G1876,IF(ISNUMBER('Нормы и нормо-часы'!L1877),ROUNDUP('Нормы и нормо-часы'!L1877/(1-$F$3),0),0)))</f>
        <v>2875</v>
      </c>
      <c r="J1876" s="10">
        <f t="shared" si="486"/>
        <v>0</v>
      </c>
      <c r="K1876" s="10">
        <f t="shared" si="487"/>
        <v>0</v>
      </c>
      <c r="L1876" s="8">
        <v>1625</v>
      </c>
      <c r="M1876" s="8">
        <v>1869</v>
      </c>
      <c r="N1876" s="10">
        <f t="shared" si="488"/>
        <v>0.35</v>
      </c>
      <c r="O1876" s="10">
        <f t="shared" si="489"/>
        <v>0.34991304347826085</v>
      </c>
      <c r="P1876" s="8">
        <f t="shared" si="490"/>
        <v>875</v>
      </c>
      <c r="Q1876" s="8">
        <f t="shared" si="491"/>
        <v>1006</v>
      </c>
      <c r="R1876" s="8">
        <v>1719.25</v>
      </c>
      <c r="S1876" s="8">
        <v>2320.9899999999998</v>
      </c>
      <c r="T1876" s="11">
        <f t="shared" si="492"/>
        <v>0.92839599999999989</v>
      </c>
      <c r="U1876" s="7" t="s">
        <v>5451</v>
      </c>
      <c r="V1876" s="7" t="s">
        <v>5452</v>
      </c>
    </row>
    <row r="1877" spans="1:22" x14ac:dyDescent="0.25">
      <c r="A1877" s="7" t="s">
        <v>5453</v>
      </c>
      <c r="B1877" s="7" t="s">
        <v>5454</v>
      </c>
      <c r="C1877" s="7" t="s">
        <v>177</v>
      </c>
      <c r="D1877" s="7"/>
      <c r="E1877" s="7" t="s">
        <v>35</v>
      </c>
      <c r="F1877" s="8">
        <v>2200</v>
      </c>
      <c r="G1877" s="8">
        <v>2530</v>
      </c>
      <c r="H1877" s="9">
        <f>IF(OR(F1877="",F1877=0),"",MAX(F1877,IF(ISNUMBER('Нормы и нормо-часы'!K1878),ROUNDUP('Нормы и нормо-часы'!K1878/(1-$F$3),0),0)))</f>
        <v>2200</v>
      </c>
      <c r="I1877" s="9">
        <f>IF(OR(G1877="",G1877=0),"",MAX(G1877,IF(ISNUMBER('Нормы и нормо-часы'!L1878),ROUNDUP('Нормы и нормо-часы'!L1878/(1-$F$3),0),0)))</f>
        <v>2530</v>
      </c>
      <c r="J1877" s="10">
        <f t="shared" si="486"/>
        <v>0</v>
      </c>
      <c r="K1877" s="10">
        <f t="shared" si="487"/>
        <v>0</v>
      </c>
      <c r="L1877" s="8">
        <v>1430</v>
      </c>
      <c r="M1877" s="8">
        <v>1644</v>
      </c>
      <c r="N1877" s="10">
        <f t="shared" si="488"/>
        <v>0.35</v>
      </c>
      <c r="O1877" s="10">
        <f t="shared" si="489"/>
        <v>0.350197628458498</v>
      </c>
      <c r="P1877" s="8">
        <f t="shared" si="490"/>
        <v>770</v>
      </c>
      <c r="Q1877" s="8">
        <f t="shared" si="491"/>
        <v>886</v>
      </c>
      <c r="R1877" s="8">
        <v>2036.65</v>
      </c>
      <c r="S1877" s="8">
        <v>2749.48</v>
      </c>
      <c r="T1877" s="11">
        <f t="shared" si="492"/>
        <v>1.2497636363636364</v>
      </c>
      <c r="U1877" s="7" t="s">
        <v>5455</v>
      </c>
      <c r="V1877" s="7" t="s">
        <v>5456</v>
      </c>
    </row>
    <row r="1878" spans="1:22" x14ac:dyDescent="0.25">
      <c r="A1878" s="12" t="s">
        <v>5457</v>
      </c>
      <c r="B1878" s="12" t="s">
        <v>5458</v>
      </c>
      <c r="C1878" s="12" t="s">
        <v>177</v>
      </c>
      <c r="D1878" s="12" t="s">
        <v>58</v>
      </c>
      <c r="E1878" s="7" t="s">
        <v>799</v>
      </c>
      <c r="F1878" s="8">
        <v>12000</v>
      </c>
      <c r="G1878" s="8">
        <v>13800</v>
      </c>
      <c r="H1878" s="9">
        <f>IF(OR(F1878="",F1878=0),"",MAX(F1878,IF(ISNUMBER('Нормы и нормо-часы'!K1879),ROUNDUP('Нормы и нормо-часы'!K1879/(1-$F$3),0),0)))</f>
        <v>12800</v>
      </c>
      <c r="I1878" s="9">
        <f>IF(OR(G1878="",G1878=0),"",MAX(G1878,IF(ISNUMBER('Нормы и нормо-часы'!L1879),ROUNDUP('Нормы и нормо-часы'!L1879/(1-$F$3),0),0)))</f>
        <v>15360</v>
      </c>
      <c r="J1878" s="10">
        <f t="shared" si="486"/>
        <v>6.6666666666666652E-2</v>
      </c>
      <c r="K1878" s="10">
        <f t="shared" si="487"/>
        <v>0.11304347826086958</v>
      </c>
      <c r="L1878" s="8">
        <v>7200</v>
      </c>
      <c r="M1878" s="8">
        <v>8280</v>
      </c>
      <c r="N1878" s="10">
        <f t="shared" si="488"/>
        <v>0.4375</v>
      </c>
      <c r="O1878" s="10">
        <f t="shared" si="489"/>
        <v>0.4609375</v>
      </c>
      <c r="P1878" s="8">
        <f t="shared" si="490"/>
        <v>5600</v>
      </c>
      <c r="Q1878" s="8">
        <f t="shared" si="491"/>
        <v>7080</v>
      </c>
      <c r="R1878" s="8"/>
      <c r="S1878" s="8"/>
      <c r="T1878" s="11" t="str">
        <f t="shared" si="492"/>
        <v/>
      </c>
      <c r="U1878" s="7" t="s">
        <v>5459</v>
      </c>
      <c r="V1878" s="7" t="s">
        <v>5460</v>
      </c>
    </row>
    <row r="1879" spans="1:22" x14ac:dyDescent="0.25">
      <c r="A1879" s="12" t="s">
        <v>5461</v>
      </c>
      <c r="B1879" s="12" t="s">
        <v>5462</v>
      </c>
      <c r="C1879" s="12" t="s">
        <v>1214</v>
      </c>
      <c r="D1879" s="12" t="s">
        <v>58</v>
      </c>
      <c r="E1879" s="7" t="s">
        <v>799</v>
      </c>
      <c r="F1879" s="8">
        <v>4500</v>
      </c>
      <c r="G1879" s="8">
        <v>5175</v>
      </c>
      <c r="H1879" s="9">
        <f>IF(OR(F1879="",F1879=0),"",MAX(F1879,IF(ISNUMBER('Нормы и нормо-часы'!K1880),ROUNDUP('Нормы и нормо-часы'!K1880/(1-$F$3),0),0)))</f>
        <v>4500</v>
      </c>
      <c r="I1879" s="9">
        <f>IF(OR(G1879="",G1879=0),"",MAX(G1879,IF(ISNUMBER('Нормы и нормо-часы'!L1880),ROUNDUP('Нормы и нормо-часы'!L1880/(1-$F$3),0),0)))</f>
        <v>5175</v>
      </c>
      <c r="J1879" s="10">
        <f t="shared" si="486"/>
        <v>0</v>
      </c>
      <c r="K1879" s="10">
        <f t="shared" si="487"/>
        <v>0</v>
      </c>
      <c r="L1879" s="8">
        <v>2700</v>
      </c>
      <c r="M1879" s="8">
        <v>3105</v>
      </c>
      <c r="N1879" s="10">
        <f t="shared" si="488"/>
        <v>0.4</v>
      </c>
      <c r="O1879" s="10">
        <f t="shared" si="489"/>
        <v>0.4</v>
      </c>
      <c r="P1879" s="8">
        <f t="shared" si="490"/>
        <v>1800</v>
      </c>
      <c r="Q1879" s="8">
        <f t="shared" si="491"/>
        <v>2070</v>
      </c>
      <c r="R1879" s="8"/>
      <c r="S1879" s="8"/>
      <c r="T1879" s="11" t="str">
        <f t="shared" si="492"/>
        <v/>
      </c>
      <c r="U1879" s="7" t="s">
        <v>5463</v>
      </c>
      <c r="V1879" s="7" t="s">
        <v>5464</v>
      </c>
    </row>
    <row r="1880" spans="1:22" x14ac:dyDescent="0.25">
      <c r="A1880" s="12" t="s">
        <v>5465</v>
      </c>
      <c r="B1880" s="12" t="s">
        <v>5466</v>
      </c>
      <c r="C1880" s="12" t="s">
        <v>177</v>
      </c>
      <c r="D1880" s="12" t="s">
        <v>58</v>
      </c>
      <c r="E1880" s="7" t="s">
        <v>799</v>
      </c>
      <c r="F1880" s="8">
        <v>1800</v>
      </c>
      <c r="G1880" s="8">
        <v>2070</v>
      </c>
      <c r="H1880" s="9">
        <f>IF(OR(F1880="",F1880=0),"",MAX(F1880,IF(ISNUMBER('Нормы и нормо-часы'!K1881),ROUNDUP('Нормы и нормо-часы'!K1881/(1-$F$3),0),0)))</f>
        <v>1800</v>
      </c>
      <c r="I1880" s="9">
        <f>IF(OR(G1880="",G1880=0),"",MAX(G1880,IF(ISNUMBER('Нормы и нормо-часы'!L1881),ROUNDUP('Нормы и нормо-часы'!L1881/(1-$F$3),0),0)))</f>
        <v>2070</v>
      </c>
      <c r="J1880" s="10">
        <f t="shared" si="486"/>
        <v>0</v>
      </c>
      <c r="K1880" s="10">
        <f t="shared" si="487"/>
        <v>0</v>
      </c>
      <c r="L1880" s="8">
        <v>1080</v>
      </c>
      <c r="M1880" s="8">
        <v>1242</v>
      </c>
      <c r="N1880" s="10">
        <f t="shared" si="488"/>
        <v>0.4</v>
      </c>
      <c r="O1880" s="10">
        <f t="shared" si="489"/>
        <v>0.4</v>
      </c>
      <c r="P1880" s="8">
        <f t="shared" si="490"/>
        <v>720</v>
      </c>
      <c r="Q1880" s="8">
        <f t="shared" si="491"/>
        <v>828</v>
      </c>
      <c r="R1880" s="8"/>
      <c r="S1880" s="8"/>
      <c r="T1880" s="11" t="str">
        <f t="shared" si="492"/>
        <v/>
      </c>
      <c r="U1880" s="7" t="s">
        <v>5467</v>
      </c>
      <c r="V1880" s="7"/>
    </row>
    <row r="1881" spans="1:22" x14ac:dyDescent="0.25">
      <c r="A1881" s="12" t="s">
        <v>5468</v>
      </c>
      <c r="B1881" s="12" t="s">
        <v>5469</v>
      </c>
      <c r="C1881" s="12" t="s">
        <v>50</v>
      </c>
      <c r="D1881" s="12" t="s">
        <v>58</v>
      </c>
      <c r="E1881" s="7" t="s">
        <v>396</v>
      </c>
      <c r="F1881" s="8">
        <v>250</v>
      </c>
      <c r="G1881" s="8">
        <v>288</v>
      </c>
      <c r="H1881" s="9">
        <f>IF(OR(F1881="",F1881=0),"",MAX(F1881,IF(ISNUMBER('Нормы и нормо-часы'!K1882),ROUNDUP('Нормы и нормо-часы'!K1882/(1-$F$3),0),0)))</f>
        <v>250</v>
      </c>
      <c r="I1881" s="9">
        <f>IF(OR(G1881="",G1881=0),"",MAX(G1881,IF(ISNUMBER('Нормы и нормо-часы'!L1882),ROUNDUP('Нормы и нормо-часы'!L1882/(1-$F$3),0),0)))</f>
        <v>288</v>
      </c>
      <c r="J1881" s="10">
        <f t="shared" si="486"/>
        <v>0</v>
      </c>
      <c r="K1881" s="10">
        <f t="shared" si="487"/>
        <v>0</v>
      </c>
      <c r="L1881" s="8">
        <v>155</v>
      </c>
      <c r="M1881" s="8">
        <v>178</v>
      </c>
      <c r="N1881" s="10">
        <f t="shared" si="488"/>
        <v>0.38</v>
      </c>
      <c r="O1881" s="10">
        <f t="shared" si="489"/>
        <v>0.38194444444444442</v>
      </c>
      <c r="P1881" s="8">
        <f t="shared" si="490"/>
        <v>95</v>
      </c>
      <c r="Q1881" s="8">
        <f t="shared" si="491"/>
        <v>110</v>
      </c>
      <c r="R1881" s="8"/>
      <c r="S1881" s="8"/>
      <c r="T1881" s="11" t="str">
        <f t="shared" si="492"/>
        <v/>
      </c>
      <c r="U1881" s="7" t="s">
        <v>5470</v>
      </c>
      <c r="V1881" s="7"/>
    </row>
    <row r="1882" spans="1:22" x14ac:dyDescent="0.25">
      <c r="A1882" s="12" t="s">
        <v>5471</v>
      </c>
      <c r="B1882" s="12" t="s">
        <v>5472</v>
      </c>
      <c r="C1882" s="12" t="s">
        <v>177</v>
      </c>
      <c r="D1882" s="12" t="s">
        <v>58</v>
      </c>
      <c r="E1882" s="7" t="s">
        <v>799</v>
      </c>
      <c r="F1882" s="8">
        <v>2500</v>
      </c>
      <c r="G1882" s="8">
        <v>2875</v>
      </c>
      <c r="H1882" s="9">
        <f>IF(OR(F1882="",F1882=0),"",MAX(F1882,IF(ISNUMBER('Нормы и нормо-часы'!K1883),ROUNDUP('Нормы и нормо-часы'!K1883/(1-$F$3),0),0)))</f>
        <v>2500</v>
      </c>
      <c r="I1882" s="9">
        <f>IF(OR(G1882="",G1882=0),"",MAX(G1882,IF(ISNUMBER('Нормы и нормо-часы'!L1883),ROUNDUP('Нормы и нормо-часы'!L1883/(1-$F$3),0),0)))</f>
        <v>2875</v>
      </c>
      <c r="J1882" s="10">
        <f t="shared" si="486"/>
        <v>0</v>
      </c>
      <c r="K1882" s="10">
        <f t="shared" si="487"/>
        <v>0</v>
      </c>
      <c r="L1882" s="8">
        <v>1500</v>
      </c>
      <c r="M1882" s="8">
        <v>1725</v>
      </c>
      <c r="N1882" s="10">
        <f t="shared" si="488"/>
        <v>0.4</v>
      </c>
      <c r="O1882" s="10">
        <f t="shared" si="489"/>
        <v>0.4</v>
      </c>
      <c r="P1882" s="8">
        <f t="shared" si="490"/>
        <v>1000</v>
      </c>
      <c r="Q1882" s="8">
        <f t="shared" si="491"/>
        <v>1150</v>
      </c>
      <c r="R1882" s="8"/>
      <c r="S1882" s="8"/>
      <c r="T1882" s="11" t="str">
        <f t="shared" si="492"/>
        <v/>
      </c>
      <c r="U1882" s="7" t="s">
        <v>5467</v>
      </c>
      <c r="V1882" s="7"/>
    </row>
    <row r="1883" spans="1:22" x14ac:dyDescent="0.25">
      <c r="A1883" s="12" t="s">
        <v>5473</v>
      </c>
      <c r="B1883" s="12" t="s">
        <v>5474</v>
      </c>
      <c r="C1883" s="12" t="s">
        <v>177</v>
      </c>
      <c r="D1883" s="12" t="s">
        <v>58</v>
      </c>
      <c r="E1883" s="7" t="s">
        <v>396</v>
      </c>
      <c r="F1883" s="8">
        <v>2000</v>
      </c>
      <c r="G1883" s="8">
        <v>2300</v>
      </c>
      <c r="H1883" s="9">
        <f>IF(OR(F1883="",F1883=0),"",MAX(F1883,IF(ISNUMBER('Нормы и нормо-часы'!K1884),ROUNDUP('Нормы и нормо-часы'!K1884/(1-$F$3),0),0)))</f>
        <v>2000</v>
      </c>
      <c r="I1883" s="9">
        <f>IF(OR(G1883="",G1883=0),"",MAX(G1883,IF(ISNUMBER('Нормы и нормо-часы'!L1884),ROUNDUP('Нормы и нормо-часы'!L1884/(1-$F$3),0),0)))</f>
        <v>2300</v>
      </c>
      <c r="J1883" s="10">
        <f t="shared" si="486"/>
        <v>0</v>
      </c>
      <c r="K1883" s="10">
        <f t="shared" si="487"/>
        <v>0</v>
      </c>
      <c r="L1883" s="8">
        <v>1240</v>
      </c>
      <c r="M1883" s="8">
        <v>1426</v>
      </c>
      <c r="N1883" s="10">
        <f t="shared" si="488"/>
        <v>0.38</v>
      </c>
      <c r="O1883" s="10">
        <f t="shared" si="489"/>
        <v>0.38</v>
      </c>
      <c r="P1883" s="8">
        <f t="shared" si="490"/>
        <v>760</v>
      </c>
      <c r="Q1883" s="8">
        <f t="shared" si="491"/>
        <v>874</v>
      </c>
      <c r="R1883" s="8"/>
      <c r="S1883" s="8"/>
      <c r="T1883" s="11" t="str">
        <f t="shared" si="492"/>
        <v/>
      </c>
      <c r="U1883" s="7" t="s">
        <v>5475</v>
      </c>
      <c r="V1883" s="7"/>
    </row>
    <row r="1884" spans="1:22" x14ac:dyDescent="0.25">
      <c r="A1884" s="5" t="s">
        <v>5476</v>
      </c>
      <c r="B1884" s="6"/>
      <c r="C1884" s="6"/>
      <c r="D1884" s="6"/>
      <c r="E1884" s="6"/>
      <c r="F1884" s="6"/>
      <c r="G1884" s="6"/>
      <c r="H1884" s="6"/>
      <c r="I1884" s="6"/>
      <c r="J1884" s="6"/>
      <c r="K1884" s="6"/>
      <c r="L1884" s="6"/>
      <c r="M1884" s="6"/>
      <c r="N1884" s="6"/>
      <c r="O1884" s="6"/>
      <c r="P1884" s="6"/>
      <c r="Q1884" s="6"/>
      <c r="R1884" s="6"/>
      <c r="S1884" s="6"/>
      <c r="T1884" s="6"/>
      <c r="U1884" s="6"/>
      <c r="V1884" s="6"/>
    </row>
    <row r="1885" spans="1:22" x14ac:dyDescent="0.25">
      <c r="A1885" s="7" t="s">
        <v>5477</v>
      </c>
      <c r="B1885" s="7" t="s">
        <v>5478</v>
      </c>
      <c r="C1885" s="7" t="s">
        <v>54</v>
      </c>
      <c r="D1885" s="7"/>
      <c r="E1885" s="7" t="s">
        <v>85</v>
      </c>
      <c r="F1885" s="8">
        <v>3500</v>
      </c>
      <c r="G1885" s="8">
        <v>4025</v>
      </c>
      <c r="H1885" s="9">
        <f>IF(OR(F1885="",F1885=0),"",MAX(F1885,IF(ISNUMBER('Нормы и нормо-часы'!K1886),ROUNDUP('Нормы и нормо-часы'!K1886/(1-$F$3),0),0)))</f>
        <v>5134</v>
      </c>
      <c r="I1885" s="9">
        <f>IF(OR(G1885="",G1885=0),"",MAX(G1885,IF(ISNUMBER('Нормы и нормо-часы'!L1886),ROUNDUP('Нормы и нормо-часы'!L1886/(1-$F$3),0),0)))</f>
        <v>6067</v>
      </c>
      <c r="J1885" s="10">
        <f t="shared" ref="J1885:J1917" si="493">IF(OR(F1885="",F1885=0),"",H1885/F1885-1)</f>
        <v>0.46685714285714286</v>
      </c>
      <c r="K1885" s="10">
        <f t="shared" ref="K1885:K1917" si="494">IF(OR(G1885="",G1885=0),"",I1885/G1885-1)</f>
        <v>0.50732919254658393</v>
      </c>
      <c r="L1885" s="8">
        <v>2170</v>
      </c>
      <c r="M1885" s="8">
        <v>2495</v>
      </c>
      <c r="N1885" s="10">
        <f t="shared" ref="N1885:N1917" si="495">IF(OR(H1885="",H1885=0),"",(H1885-L1885)/H1885)</f>
        <v>0.57732761978963776</v>
      </c>
      <c r="O1885" s="10">
        <f t="shared" ref="O1885:O1917" si="496">IF(OR(I1885="",I1885=0),"",(I1885-M1885)/I1885)</f>
        <v>0.5887588594033295</v>
      </c>
      <c r="P1885" s="8">
        <f t="shared" ref="P1885:P1917" si="497">IF(H1885="","",H1885-L1885)</f>
        <v>2964</v>
      </c>
      <c r="Q1885" s="8">
        <f t="shared" ref="Q1885:Q1917" si="498">IF(I1885="","",I1885-M1885)</f>
        <v>3572</v>
      </c>
      <c r="R1885" s="8">
        <v>5365.82</v>
      </c>
      <c r="S1885" s="8">
        <v>7243.86</v>
      </c>
      <c r="T1885" s="11">
        <f t="shared" ref="T1885:T1917" si="499">IF(OR(S1885="",F1885="",F1885=0),"",S1885/F1885)</f>
        <v>2.0696742857142856</v>
      </c>
      <c r="U1885" s="7" t="s">
        <v>5479</v>
      </c>
      <c r="V1885" s="7" t="s">
        <v>5480</v>
      </c>
    </row>
    <row r="1886" spans="1:22" x14ac:dyDescent="0.25">
      <c r="A1886" s="7" t="s">
        <v>5481</v>
      </c>
      <c r="B1886" s="7" t="s">
        <v>5482</v>
      </c>
      <c r="C1886" s="7" t="s">
        <v>54</v>
      </c>
      <c r="D1886" s="7"/>
      <c r="E1886" s="7" t="s">
        <v>396</v>
      </c>
      <c r="F1886" s="8">
        <v>2800</v>
      </c>
      <c r="G1886" s="8">
        <v>3220</v>
      </c>
      <c r="H1886" s="9">
        <f>IF(OR(F1886="",F1886=0),"",MAX(F1886,IF(ISNUMBER('Нормы и нормо-часы'!K1887),ROUNDUP('Нормы и нормо-часы'!K1887/(1-$F$3),0),0)))</f>
        <v>2987</v>
      </c>
      <c r="I1886" s="9">
        <f>IF(OR(G1886="",G1886=0),"",MAX(G1886,IF(ISNUMBER('Нормы и нормо-часы'!L1887),ROUNDUP('Нормы и нормо-часы'!L1887/(1-$F$3),0),0)))</f>
        <v>3547</v>
      </c>
      <c r="J1886" s="10">
        <f t="shared" si="493"/>
        <v>6.6785714285714226E-2</v>
      </c>
      <c r="K1886" s="10">
        <f t="shared" si="494"/>
        <v>0.10155279503105596</v>
      </c>
      <c r="L1886" s="8">
        <v>1736</v>
      </c>
      <c r="M1886" s="8">
        <v>1996</v>
      </c>
      <c r="N1886" s="10">
        <f t="shared" si="495"/>
        <v>0.41881486441245397</v>
      </c>
      <c r="O1886" s="10">
        <f t="shared" si="496"/>
        <v>0.4372709331829715</v>
      </c>
      <c r="P1886" s="8">
        <f t="shared" si="497"/>
        <v>1251</v>
      </c>
      <c r="Q1886" s="8">
        <f t="shared" si="498"/>
        <v>1551</v>
      </c>
      <c r="R1886" s="8">
        <v>6453.8</v>
      </c>
      <c r="S1886" s="8">
        <v>8712.6299999999992</v>
      </c>
      <c r="T1886" s="11">
        <f t="shared" si="499"/>
        <v>3.1116535714285711</v>
      </c>
      <c r="U1886" s="7" t="s">
        <v>5483</v>
      </c>
      <c r="V1886" s="7" t="s">
        <v>5484</v>
      </c>
    </row>
    <row r="1887" spans="1:22" x14ac:dyDescent="0.25">
      <c r="A1887" s="7" t="s">
        <v>5485</v>
      </c>
      <c r="B1887" s="7" t="s">
        <v>5486</v>
      </c>
      <c r="C1887" s="7" t="s">
        <v>54</v>
      </c>
      <c r="D1887" s="7"/>
      <c r="E1887" s="7" t="s">
        <v>396</v>
      </c>
      <c r="F1887" s="8">
        <v>3200</v>
      </c>
      <c r="G1887" s="8">
        <v>3680</v>
      </c>
      <c r="H1887" s="9">
        <f>IF(OR(F1887="",F1887=0),"",MAX(F1887,IF(ISNUMBER('Нормы и нормо-часы'!K1888),ROUNDUP('Нормы и нормо-часы'!K1888/(1-$F$3),0),0)))</f>
        <v>3200</v>
      </c>
      <c r="I1887" s="9">
        <f>IF(OR(G1887="",G1887=0),"",MAX(G1887,IF(ISNUMBER('Нормы и нормо-часы'!L1888),ROUNDUP('Нормы и нормо-часы'!L1888/(1-$F$3),0),0)))</f>
        <v>3800</v>
      </c>
      <c r="J1887" s="10">
        <f t="shared" si="493"/>
        <v>0</v>
      </c>
      <c r="K1887" s="10">
        <f t="shared" si="494"/>
        <v>3.2608695652173836E-2</v>
      </c>
      <c r="L1887" s="8">
        <v>1984</v>
      </c>
      <c r="M1887" s="8">
        <v>2282</v>
      </c>
      <c r="N1887" s="10">
        <f t="shared" si="495"/>
        <v>0.38</v>
      </c>
      <c r="O1887" s="10">
        <f t="shared" si="496"/>
        <v>0.39947368421052631</v>
      </c>
      <c r="P1887" s="8">
        <f t="shared" si="497"/>
        <v>1216</v>
      </c>
      <c r="Q1887" s="8">
        <f t="shared" si="498"/>
        <v>1518</v>
      </c>
      <c r="R1887" s="8">
        <v>7558.75</v>
      </c>
      <c r="S1887" s="8">
        <v>10204.31</v>
      </c>
      <c r="T1887" s="11">
        <f t="shared" si="499"/>
        <v>3.1888468749999999</v>
      </c>
      <c r="U1887" s="7" t="s">
        <v>5483</v>
      </c>
      <c r="V1887" s="7" t="s">
        <v>5487</v>
      </c>
    </row>
    <row r="1888" spans="1:22" x14ac:dyDescent="0.25">
      <c r="A1888" s="7" t="s">
        <v>5488</v>
      </c>
      <c r="B1888" s="7" t="s">
        <v>5489</v>
      </c>
      <c r="C1888" s="7" t="s">
        <v>54</v>
      </c>
      <c r="D1888" s="7"/>
      <c r="E1888" s="7" t="s">
        <v>396</v>
      </c>
      <c r="F1888" s="8">
        <v>3000</v>
      </c>
      <c r="G1888" s="8">
        <v>3450</v>
      </c>
      <c r="H1888" s="9">
        <f>IF(OR(F1888="",F1888=0),"",MAX(F1888,IF(ISNUMBER('Нормы и нормо-часы'!K1889),ROUNDUP('Нормы и нормо-часы'!K1889/(1-$F$3),0),0)))</f>
        <v>3414</v>
      </c>
      <c r="I1888" s="9">
        <f>IF(OR(G1888="",G1888=0),"",MAX(G1888,IF(ISNUMBER('Нормы и нормо-часы'!L1889),ROUNDUP('Нормы и нормо-часы'!L1889/(1-$F$3),0),0)))</f>
        <v>4054</v>
      </c>
      <c r="J1888" s="10">
        <f t="shared" si="493"/>
        <v>0.1379999999999999</v>
      </c>
      <c r="K1888" s="10">
        <f t="shared" si="494"/>
        <v>0.17507246376811603</v>
      </c>
      <c r="L1888" s="8">
        <v>1860</v>
      </c>
      <c r="M1888" s="8">
        <v>2139</v>
      </c>
      <c r="N1888" s="10">
        <f t="shared" si="495"/>
        <v>0.45518453427065025</v>
      </c>
      <c r="O1888" s="10">
        <f t="shared" si="496"/>
        <v>0.47237296497286629</v>
      </c>
      <c r="P1888" s="8">
        <f t="shared" si="497"/>
        <v>1554</v>
      </c>
      <c r="Q1888" s="8">
        <f t="shared" si="498"/>
        <v>1915</v>
      </c>
      <c r="R1888" s="8">
        <v>6480.25</v>
      </c>
      <c r="S1888" s="8">
        <v>8748.34</v>
      </c>
      <c r="T1888" s="11">
        <f t="shared" si="499"/>
        <v>2.9161133333333336</v>
      </c>
      <c r="U1888" s="7" t="s">
        <v>5490</v>
      </c>
      <c r="V1888" s="7" t="s">
        <v>5491</v>
      </c>
    </row>
    <row r="1889" spans="1:22" x14ac:dyDescent="0.25">
      <c r="A1889" s="7" t="s">
        <v>5492</v>
      </c>
      <c r="B1889" s="7" t="s">
        <v>5493</v>
      </c>
      <c r="C1889" s="7" t="s">
        <v>54</v>
      </c>
      <c r="D1889" s="7"/>
      <c r="E1889" s="7" t="s">
        <v>396</v>
      </c>
      <c r="F1889" s="8">
        <v>2900</v>
      </c>
      <c r="G1889" s="8">
        <v>3335</v>
      </c>
      <c r="H1889" s="9">
        <f>IF(OR(F1889="",F1889=0),"",MAX(F1889,IF(ISNUMBER('Нормы и нормо-часы'!K1890),ROUNDUP('Нормы и нормо-часы'!K1890/(1-$F$3),0),0)))</f>
        <v>3414</v>
      </c>
      <c r="I1889" s="9">
        <f>IF(OR(G1889="",G1889=0),"",MAX(G1889,IF(ISNUMBER('Нормы и нормо-часы'!L1890),ROUNDUP('Нормы и нормо-часы'!L1890/(1-$F$3),0),0)))</f>
        <v>4054</v>
      </c>
      <c r="J1889" s="10">
        <f t="shared" si="493"/>
        <v>0.17724137931034489</v>
      </c>
      <c r="K1889" s="10">
        <f t="shared" si="494"/>
        <v>0.21559220389805089</v>
      </c>
      <c r="L1889" s="8">
        <v>1798</v>
      </c>
      <c r="M1889" s="8">
        <v>2068</v>
      </c>
      <c r="N1889" s="10">
        <f t="shared" si="495"/>
        <v>0.47334504979496195</v>
      </c>
      <c r="O1889" s="10">
        <f t="shared" si="496"/>
        <v>0.4898865318204243</v>
      </c>
      <c r="P1889" s="8">
        <f t="shared" si="497"/>
        <v>1616</v>
      </c>
      <c r="Q1889" s="8">
        <f t="shared" si="498"/>
        <v>1986</v>
      </c>
      <c r="R1889" s="8">
        <v>5693.36</v>
      </c>
      <c r="S1889" s="8">
        <v>7686.04</v>
      </c>
      <c r="T1889" s="11">
        <f t="shared" si="499"/>
        <v>2.650358620689655</v>
      </c>
      <c r="U1889" s="7" t="s">
        <v>5494</v>
      </c>
      <c r="V1889" s="7" t="s">
        <v>5495</v>
      </c>
    </row>
    <row r="1890" spans="1:22" x14ac:dyDescent="0.25">
      <c r="A1890" s="7" t="s">
        <v>5496</v>
      </c>
      <c r="B1890" s="7" t="s">
        <v>5497</v>
      </c>
      <c r="C1890" s="7" t="s">
        <v>54</v>
      </c>
      <c r="D1890" s="7"/>
      <c r="E1890" s="7" t="s">
        <v>279</v>
      </c>
      <c r="F1890" s="8">
        <v>900</v>
      </c>
      <c r="G1890" s="8">
        <v>1035</v>
      </c>
      <c r="H1890" s="9">
        <f>IF(OR(F1890="",F1890=0),"",MAX(F1890,IF(ISNUMBER('Нормы и нормо-часы'!K1891),ROUNDUP('Нормы и нормо-часы'!K1891/(1-$F$3),0),0)))</f>
        <v>900</v>
      </c>
      <c r="I1890" s="9">
        <f>IF(OR(G1890="",G1890=0),"",MAX(G1890,IF(ISNUMBER('Нормы и нормо-часы'!L1891),ROUNDUP('Нормы и нормо-часы'!L1891/(1-$F$3),0),0)))</f>
        <v>1035</v>
      </c>
      <c r="J1890" s="10">
        <f t="shared" si="493"/>
        <v>0</v>
      </c>
      <c r="K1890" s="10">
        <f t="shared" si="494"/>
        <v>0</v>
      </c>
      <c r="L1890" s="8">
        <v>567</v>
      </c>
      <c r="M1890" s="8">
        <v>652</v>
      </c>
      <c r="N1890" s="10">
        <f t="shared" si="495"/>
        <v>0.37</v>
      </c>
      <c r="O1890" s="10">
        <f t="shared" si="496"/>
        <v>0.37004830917874398</v>
      </c>
      <c r="P1890" s="8">
        <f t="shared" si="497"/>
        <v>333</v>
      </c>
      <c r="Q1890" s="8">
        <f t="shared" si="498"/>
        <v>383</v>
      </c>
      <c r="R1890" s="8">
        <v>903.52</v>
      </c>
      <c r="S1890" s="8">
        <v>1219.75</v>
      </c>
      <c r="T1890" s="11">
        <f t="shared" si="499"/>
        <v>1.3552777777777778</v>
      </c>
      <c r="U1890" s="7" t="s">
        <v>5498</v>
      </c>
      <c r="V1890" s="7" t="s">
        <v>5499</v>
      </c>
    </row>
    <row r="1891" spans="1:22" x14ac:dyDescent="0.25">
      <c r="A1891" s="7" t="s">
        <v>5500</v>
      </c>
      <c r="B1891" s="7" t="s">
        <v>5501</v>
      </c>
      <c r="C1891" s="7" t="s">
        <v>54</v>
      </c>
      <c r="D1891" s="7"/>
      <c r="E1891" s="7" t="s">
        <v>279</v>
      </c>
      <c r="F1891" s="8">
        <v>850</v>
      </c>
      <c r="G1891" s="8">
        <v>977</v>
      </c>
      <c r="H1891" s="9">
        <f>IF(OR(F1891="",F1891=0),"",MAX(F1891,IF(ISNUMBER('Нормы и нормо-часы'!K1892),ROUNDUP('Нормы и нормо-часы'!K1892/(1-$F$3),0),0)))</f>
        <v>850</v>
      </c>
      <c r="I1891" s="9">
        <f>IF(OR(G1891="",G1891=0),"",MAX(G1891,IF(ISNUMBER('Нормы и нормо-часы'!L1892),ROUNDUP('Нормы и нормо-часы'!L1892/(1-$F$3),0),0)))</f>
        <v>977</v>
      </c>
      <c r="J1891" s="10">
        <f t="shared" si="493"/>
        <v>0</v>
      </c>
      <c r="K1891" s="10">
        <f t="shared" si="494"/>
        <v>0</v>
      </c>
      <c r="L1891" s="8">
        <v>536</v>
      </c>
      <c r="M1891" s="8">
        <v>616</v>
      </c>
      <c r="N1891" s="10">
        <f t="shared" si="495"/>
        <v>0.36941176470588233</v>
      </c>
      <c r="O1891" s="10">
        <f t="shared" si="496"/>
        <v>0.36949846468781988</v>
      </c>
      <c r="P1891" s="8">
        <f t="shared" si="497"/>
        <v>314</v>
      </c>
      <c r="Q1891" s="8">
        <f t="shared" si="498"/>
        <v>361</v>
      </c>
      <c r="R1891" s="8">
        <v>903.52</v>
      </c>
      <c r="S1891" s="8">
        <v>1219.75</v>
      </c>
      <c r="T1891" s="11">
        <f t="shared" si="499"/>
        <v>1.4350000000000001</v>
      </c>
      <c r="U1891" s="7" t="s">
        <v>5502</v>
      </c>
      <c r="V1891" s="7"/>
    </row>
    <row r="1892" spans="1:22" x14ac:dyDescent="0.25">
      <c r="A1892" s="7" t="s">
        <v>5503</v>
      </c>
      <c r="B1892" s="7" t="s">
        <v>5504</v>
      </c>
      <c r="C1892" s="7" t="s">
        <v>54</v>
      </c>
      <c r="D1892" s="7"/>
      <c r="E1892" s="7" t="s">
        <v>279</v>
      </c>
      <c r="F1892" s="8">
        <v>750</v>
      </c>
      <c r="G1892" s="8">
        <v>862</v>
      </c>
      <c r="H1892" s="9">
        <f>IF(OR(F1892="",F1892=0),"",MAX(F1892,IF(ISNUMBER('Нормы и нормо-часы'!K1893),ROUNDUP('Нормы и нормо-часы'!K1893/(1-$F$3),0),0)))</f>
        <v>750</v>
      </c>
      <c r="I1892" s="9">
        <f>IF(OR(G1892="",G1892=0),"",MAX(G1892,IF(ISNUMBER('Нормы и нормо-часы'!L1893),ROUNDUP('Нормы и нормо-часы'!L1893/(1-$F$3),0),0)))</f>
        <v>862</v>
      </c>
      <c r="J1892" s="10">
        <f t="shared" si="493"/>
        <v>0</v>
      </c>
      <c r="K1892" s="10">
        <f t="shared" si="494"/>
        <v>0</v>
      </c>
      <c r="L1892" s="8">
        <v>472</v>
      </c>
      <c r="M1892" s="8">
        <v>543</v>
      </c>
      <c r="N1892" s="10">
        <f t="shared" si="495"/>
        <v>0.37066666666666664</v>
      </c>
      <c r="O1892" s="10">
        <f t="shared" si="496"/>
        <v>0.37006960556844548</v>
      </c>
      <c r="P1892" s="8">
        <f t="shared" si="497"/>
        <v>278</v>
      </c>
      <c r="Q1892" s="8">
        <f t="shared" si="498"/>
        <v>319</v>
      </c>
      <c r="R1892" s="8">
        <v>903.52</v>
      </c>
      <c r="S1892" s="8">
        <v>1219.75</v>
      </c>
      <c r="T1892" s="11">
        <f t="shared" si="499"/>
        <v>1.6263333333333334</v>
      </c>
      <c r="U1892" s="7" t="s">
        <v>5505</v>
      </c>
      <c r="V1892" s="7"/>
    </row>
    <row r="1893" spans="1:22" x14ac:dyDescent="0.25">
      <c r="A1893" s="7" t="s">
        <v>5506</v>
      </c>
      <c r="B1893" s="7" t="s">
        <v>5507</v>
      </c>
      <c r="C1893" s="7" t="s">
        <v>54</v>
      </c>
      <c r="D1893" s="7"/>
      <c r="E1893" s="7" t="s">
        <v>396</v>
      </c>
      <c r="F1893" s="8">
        <v>2000</v>
      </c>
      <c r="G1893" s="8">
        <v>2300</v>
      </c>
      <c r="H1893" s="9">
        <f>IF(OR(F1893="",F1893=0),"",MAX(F1893,IF(ISNUMBER('Нормы и нормо-часы'!K1894),ROUNDUP('Нормы и нормо-часы'!K1894/(1-$F$3),0),0)))</f>
        <v>2000</v>
      </c>
      <c r="I1893" s="9">
        <f>IF(OR(G1893="",G1893=0),"",MAX(G1893,IF(ISNUMBER('Нормы и нормо-часы'!L1894),ROUNDUP('Нормы и нормо-часы'!L1894/(1-$F$3),0),0)))</f>
        <v>2300</v>
      </c>
      <c r="J1893" s="10">
        <f t="shared" si="493"/>
        <v>0</v>
      </c>
      <c r="K1893" s="10">
        <f t="shared" si="494"/>
        <v>0</v>
      </c>
      <c r="L1893" s="8">
        <v>1240</v>
      </c>
      <c r="M1893" s="8">
        <v>1426</v>
      </c>
      <c r="N1893" s="10">
        <f t="shared" si="495"/>
        <v>0.38</v>
      </c>
      <c r="O1893" s="10">
        <f t="shared" si="496"/>
        <v>0.38</v>
      </c>
      <c r="P1893" s="8">
        <f t="shared" si="497"/>
        <v>760</v>
      </c>
      <c r="Q1893" s="8">
        <f t="shared" si="498"/>
        <v>874</v>
      </c>
      <c r="R1893" s="8">
        <v>653.32000000000005</v>
      </c>
      <c r="S1893" s="8">
        <v>881.98</v>
      </c>
      <c r="T1893" s="11">
        <f t="shared" si="499"/>
        <v>0.44098999999999999</v>
      </c>
      <c r="U1893" s="7" t="s">
        <v>5508</v>
      </c>
      <c r="V1893" s="7" t="s">
        <v>5509</v>
      </c>
    </row>
    <row r="1894" spans="1:22" x14ac:dyDescent="0.25">
      <c r="A1894" s="7" t="s">
        <v>5510</v>
      </c>
      <c r="B1894" s="7" t="s">
        <v>5511</v>
      </c>
      <c r="C1894" s="7" t="s">
        <v>54</v>
      </c>
      <c r="D1894" s="7"/>
      <c r="E1894" s="7" t="s">
        <v>396</v>
      </c>
      <c r="F1894" s="8">
        <v>2500</v>
      </c>
      <c r="G1894" s="8">
        <v>2875</v>
      </c>
      <c r="H1894" s="9">
        <f>IF(OR(F1894="",F1894=0),"",MAX(F1894,IF(ISNUMBER('Нормы и нормо-часы'!K1895),ROUNDUP('Нормы и нормо-часы'!K1895/(1-$F$3),0),0)))</f>
        <v>2500</v>
      </c>
      <c r="I1894" s="9">
        <f>IF(OR(G1894="",G1894=0),"",MAX(G1894,IF(ISNUMBER('Нормы и нормо-часы'!L1895),ROUNDUP('Нормы и нормо-часы'!L1895/(1-$F$3),0),0)))</f>
        <v>2875</v>
      </c>
      <c r="J1894" s="10">
        <f t="shared" si="493"/>
        <v>0</v>
      </c>
      <c r="K1894" s="10">
        <f t="shared" si="494"/>
        <v>0</v>
      </c>
      <c r="L1894" s="8">
        <v>1550</v>
      </c>
      <c r="M1894" s="8">
        <v>1782</v>
      </c>
      <c r="N1894" s="10">
        <f t="shared" si="495"/>
        <v>0.38</v>
      </c>
      <c r="O1894" s="10">
        <f t="shared" si="496"/>
        <v>0.38017391304347825</v>
      </c>
      <c r="P1894" s="8">
        <f t="shared" si="497"/>
        <v>950</v>
      </c>
      <c r="Q1894" s="8">
        <f t="shared" si="498"/>
        <v>1093</v>
      </c>
      <c r="R1894" s="8">
        <v>2466.0300000000002</v>
      </c>
      <c r="S1894" s="8">
        <v>3329.14</v>
      </c>
      <c r="T1894" s="11">
        <f t="shared" si="499"/>
        <v>1.331656</v>
      </c>
      <c r="U1894" s="7" t="s">
        <v>5512</v>
      </c>
      <c r="V1894" s="7"/>
    </row>
    <row r="1895" spans="1:22" x14ac:dyDescent="0.25">
      <c r="A1895" s="7" t="s">
        <v>5513</v>
      </c>
      <c r="B1895" s="7" t="s">
        <v>5514</v>
      </c>
      <c r="C1895" s="7" t="s">
        <v>54</v>
      </c>
      <c r="D1895" s="7"/>
      <c r="E1895" s="7" t="s">
        <v>396</v>
      </c>
      <c r="F1895" s="8">
        <v>1500</v>
      </c>
      <c r="G1895" s="8">
        <v>1725</v>
      </c>
      <c r="H1895" s="9">
        <f>IF(OR(F1895="",F1895=0),"",MAX(F1895,IF(ISNUMBER('Нормы и нормо-часы'!K1896),ROUNDUP('Нормы и нормо-часы'!K1896/(1-$F$3),0),0)))</f>
        <v>1500</v>
      </c>
      <c r="I1895" s="9">
        <f>IF(OR(G1895="",G1895=0),"",MAX(G1895,IF(ISNUMBER('Нормы и нормо-часы'!L1896),ROUNDUP('Нормы и нормо-часы'!L1896/(1-$F$3),0),0)))</f>
        <v>1725</v>
      </c>
      <c r="J1895" s="10">
        <f t="shared" si="493"/>
        <v>0</v>
      </c>
      <c r="K1895" s="10">
        <f t="shared" si="494"/>
        <v>0</v>
      </c>
      <c r="L1895" s="8">
        <v>930</v>
      </c>
      <c r="M1895" s="8">
        <v>1069</v>
      </c>
      <c r="N1895" s="10">
        <f t="shared" si="495"/>
        <v>0.38</v>
      </c>
      <c r="O1895" s="10">
        <f t="shared" si="496"/>
        <v>0.38028985507246377</v>
      </c>
      <c r="P1895" s="8">
        <f t="shared" si="497"/>
        <v>570</v>
      </c>
      <c r="Q1895" s="8">
        <f t="shared" si="498"/>
        <v>656</v>
      </c>
      <c r="R1895" s="8">
        <v>1365.71</v>
      </c>
      <c r="S1895" s="8">
        <v>1843.71</v>
      </c>
      <c r="T1895" s="11">
        <f t="shared" si="499"/>
        <v>1.2291400000000001</v>
      </c>
      <c r="U1895" s="7" t="s">
        <v>5515</v>
      </c>
      <c r="V1895" s="7"/>
    </row>
    <row r="1896" spans="1:22" x14ac:dyDescent="0.25">
      <c r="A1896" s="7" t="s">
        <v>5516</v>
      </c>
      <c r="B1896" s="7" t="s">
        <v>5517</v>
      </c>
      <c r="C1896" s="7" t="s">
        <v>177</v>
      </c>
      <c r="D1896" s="7"/>
      <c r="E1896" s="7" t="s">
        <v>396</v>
      </c>
      <c r="F1896" s="8">
        <v>800</v>
      </c>
      <c r="G1896" s="8">
        <v>920</v>
      </c>
      <c r="H1896" s="9">
        <f>IF(OR(F1896="",F1896=0),"",MAX(F1896,IF(ISNUMBER('Нормы и нормо-часы'!K1897),ROUNDUP('Нормы и нормо-часы'!K1897/(1-$F$3),0),0)))</f>
        <v>800</v>
      </c>
      <c r="I1896" s="9">
        <f>IF(OR(G1896="",G1896=0),"",MAX(G1896,IF(ISNUMBER('Нормы и нормо-часы'!L1897),ROUNDUP('Нормы и нормо-часы'!L1897/(1-$F$3),0),0)))</f>
        <v>920</v>
      </c>
      <c r="J1896" s="10">
        <f t="shared" si="493"/>
        <v>0</v>
      </c>
      <c r="K1896" s="10">
        <f t="shared" si="494"/>
        <v>0</v>
      </c>
      <c r="L1896" s="8">
        <v>496</v>
      </c>
      <c r="M1896" s="8">
        <v>570</v>
      </c>
      <c r="N1896" s="10">
        <f t="shared" si="495"/>
        <v>0.38</v>
      </c>
      <c r="O1896" s="10">
        <f t="shared" si="496"/>
        <v>0.38043478260869568</v>
      </c>
      <c r="P1896" s="8">
        <f t="shared" si="497"/>
        <v>304</v>
      </c>
      <c r="Q1896" s="8">
        <f t="shared" si="498"/>
        <v>350</v>
      </c>
      <c r="R1896" s="8">
        <v>355.75</v>
      </c>
      <c r="S1896" s="8">
        <v>480.26</v>
      </c>
      <c r="T1896" s="11">
        <f t="shared" si="499"/>
        <v>0.600325</v>
      </c>
      <c r="U1896" s="7" t="s">
        <v>5518</v>
      </c>
      <c r="V1896" s="7"/>
    </row>
    <row r="1897" spans="1:22" x14ac:dyDescent="0.25">
      <c r="A1897" s="7" t="s">
        <v>5519</v>
      </c>
      <c r="B1897" s="7" t="s">
        <v>5520</v>
      </c>
      <c r="C1897" s="7" t="s">
        <v>54</v>
      </c>
      <c r="D1897" s="7"/>
      <c r="E1897" s="7" t="s">
        <v>396</v>
      </c>
      <c r="F1897" s="8">
        <v>1400</v>
      </c>
      <c r="G1897" s="8">
        <v>1610</v>
      </c>
      <c r="H1897" s="9">
        <f>IF(OR(F1897="",F1897=0),"",MAX(F1897,IF(ISNUMBER('Нормы и нормо-часы'!K1898),ROUNDUP('Нормы и нормо-часы'!K1898/(1-$F$3),0),0)))</f>
        <v>1494</v>
      </c>
      <c r="I1897" s="9">
        <f>IF(OR(G1897="",G1897=0),"",MAX(G1897,IF(ISNUMBER('Нормы и нормо-часы'!L1898),ROUNDUP('Нормы и нормо-часы'!L1898/(1-$F$3),0),0)))</f>
        <v>1774</v>
      </c>
      <c r="J1897" s="10">
        <f t="shared" si="493"/>
        <v>6.7142857142857171E-2</v>
      </c>
      <c r="K1897" s="10">
        <f t="shared" si="494"/>
        <v>0.1018633540372671</v>
      </c>
      <c r="L1897" s="8">
        <v>868</v>
      </c>
      <c r="M1897" s="8">
        <v>998</v>
      </c>
      <c r="N1897" s="10">
        <f t="shared" si="495"/>
        <v>0.41900937081659972</v>
      </c>
      <c r="O1897" s="10">
        <f t="shared" si="496"/>
        <v>0.4374295377677565</v>
      </c>
      <c r="P1897" s="8">
        <f t="shared" si="497"/>
        <v>626</v>
      </c>
      <c r="Q1897" s="8">
        <f t="shared" si="498"/>
        <v>776</v>
      </c>
      <c r="R1897" s="8">
        <v>1963.48</v>
      </c>
      <c r="S1897" s="8">
        <v>2650.7</v>
      </c>
      <c r="T1897" s="11">
        <f t="shared" si="499"/>
        <v>1.8933571428571427</v>
      </c>
      <c r="U1897" s="7" t="s">
        <v>5521</v>
      </c>
      <c r="V1897" s="7"/>
    </row>
    <row r="1898" spans="1:22" x14ac:dyDescent="0.25">
      <c r="A1898" s="7" t="s">
        <v>5522</v>
      </c>
      <c r="B1898" s="7" t="s">
        <v>5523</v>
      </c>
      <c r="C1898" s="7" t="s">
        <v>54</v>
      </c>
      <c r="D1898" s="7"/>
      <c r="E1898" s="7" t="s">
        <v>396</v>
      </c>
      <c r="F1898" s="8">
        <v>1900</v>
      </c>
      <c r="G1898" s="8">
        <v>2185</v>
      </c>
      <c r="H1898" s="9">
        <f>IF(OR(F1898="",F1898=0),"",MAX(F1898,IF(ISNUMBER('Нормы и нормо-часы'!K1899),ROUNDUP('Нормы и нормо-часы'!K1899/(1-$F$3),0),0)))</f>
        <v>1920</v>
      </c>
      <c r="I1898" s="9">
        <f>IF(OR(G1898="",G1898=0),"",MAX(G1898,IF(ISNUMBER('Нормы и нормо-часы'!L1899),ROUNDUP('Нормы и нормо-часы'!L1899/(1-$F$3),0),0)))</f>
        <v>2280</v>
      </c>
      <c r="J1898" s="10">
        <f t="shared" si="493"/>
        <v>1.0526315789473717E-2</v>
      </c>
      <c r="K1898" s="10">
        <f t="shared" si="494"/>
        <v>4.3478260869565188E-2</v>
      </c>
      <c r="L1898" s="8">
        <v>1178</v>
      </c>
      <c r="M1898" s="8">
        <v>1355</v>
      </c>
      <c r="N1898" s="10">
        <f t="shared" si="495"/>
        <v>0.38645833333333335</v>
      </c>
      <c r="O1898" s="10">
        <f t="shared" si="496"/>
        <v>0.4057017543859649</v>
      </c>
      <c r="P1898" s="8">
        <f t="shared" si="497"/>
        <v>742</v>
      </c>
      <c r="Q1898" s="8">
        <f t="shared" si="498"/>
        <v>925</v>
      </c>
      <c r="R1898" s="8">
        <v>2440.4499999999998</v>
      </c>
      <c r="S1898" s="8">
        <v>3294.61</v>
      </c>
      <c r="T1898" s="11">
        <f t="shared" si="499"/>
        <v>1.7340052631578948</v>
      </c>
      <c r="U1898" s="7" t="s">
        <v>5483</v>
      </c>
      <c r="V1898" s="7"/>
    </row>
    <row r="1899" spans="1:22" x14ac:dyDescent="0.25">
      <c r="A1899" s="7" t="s">
        <v>5524</v>
      </c>
      <c r="B1899" s="7" t="s">
        <v>5525</v>
      </c>
      <c r="C1899" s="7" t="s">
        <v>54</v>
      </c>
      <c r="D1899" s="7"/>
      <c r="E1899" s="7" t="s">
        <v>396</v>
      </c>
      <c r="F1899" s="8">
        <v>1700</v>
      </c>
      <c r="G1899" s="8">
        <v>1955</v>
      </c>
      <c r="H1899" s="9">
        <f>IF(OR(F1899="",F1899=0),"",MAX(F1899,IF(ISNUMBER('Нормы и нормо-часы'!K1900),ROUNDUP('Нормы и нормо-часы'!K1900/(1-$F$3),0),0)))</f>
        <v>1707</v>
      </c>
      <c r="I1899" s="9">
        <f>IF(OR(G1899="",G1899=0),"",MAX(G1899,IF(ISNUMBER('Нормы и нормо-часы'!L1900),ROUNDUP('Нормы и нормо-часы'!L1900/(1-$F$3),0),0)))</f>
        <v>2027</v>
      </c>
      <c r="J1899" s="10">
        <f t="shared" si="493"/>
        <v>4.1176470588235592E-3</v>
      </c>
      <c r="K1899" s="10">
        <f t="shared" si="494"/>
        <v>3.6828644501278873E-2</v>
      </c>
      <c r="L1899" s="8">
        <v>1054</v>
      </c>
      <c r="M1899" s="8">
        <v>1212</v>
      </c>
      <c r="N1899" s="10">
        <f t="shared" si="495"/>
        <v>0.38254247217340365</v>
      </c>
      <c r="O1899" s="10">
        <f t="shared" si="496"/>
        <v>0.40207202762703503</v>
      </c>
      <c r="P1899" s="8">
        <f t="shared" si="497"/>
        <v>653</v>
      </c>
      <c r="Q1899" s="8">
        <f t="shared" si="498"/>
        <v>815</v>
      </c>
      <c r="R1899" s="8">
        <v>2108.9499999999998</v>
      </c>
      <c r="S1899" s="8">
        <v>2847.08</v>
      </c>
      <c r="T1899" s="11">
        <f t="shared" si="499"/>
        <v>1.6747529411764706</v>
      </c>
      <c r="U1899" s="7" t="s">
        <v>5483</v>
      </c>
      <c r="V1899" s="7"/>
    </row>
    <row r="1900" spans="1:22" x14ac:dyDescent="0.25">
      <c r="A1900" s="7" t="s">
        <v>5526</v>
      </c>
      <c r="B1900" s="7" t="s">
        <v>5527</v>
      </c>
      <c r="C1900" s="7" t="s">
        <v>54</v>
      </c>
      <c r="D1900" s="7"/>
      <c r="E1900" s="7" t="s">
        <v>396</v>
      </c>
      <c r="F1900" s="8">
        <v>1800</v>
      </c>
      <c r="G1900" s="8">
        <v>2070</v>
      </c>
      <c r="H1900" s="9">
        <f>IF(OR(F1900="",F1900=0),"",MAX(F1900,IF(ISNUMBER('Нормы и нормо-часы'!K1901),ROUNDUP('Нормы и нормо-часы'!K1901/(1-$F$3),0),0)))</f>
        <v>1814</v>
      </c>
      <c r="I1900" s="9">
        <f>IF(OR(G1900="",G1900=0),"",MAX(G1900,IF(ISNUMBER('Нормы и нормо-часы'!L1901),ROUNDUP('Нормы и нормо-часы'!L1901/(1-$F$3),0),0)))</f>
        <v>2154</v>
      </c>
      <c r="J1900" s="10">
        <f t="shared" si="493"/>
        <v>7.7777777777778834E-3</v>
      </c>
      <c r="K1900" s="10">
        <f t="shared" si="494"/>
        <v>4.057971014492745E-2</v>
      </c>
      <c r="L1900" s="8">
        <v>1116</v>
      </c>
      <c r="M1900" s="8">
        <v>1283</v>
      </c>
      <c r="N1900" s="10">
        <f t="shared" si="495"/>
        <v>0.38478500551267913</v>
      </c>
      <c r="O1900" s="10">
        <f t="shared" si="496"/>
        <v>0.40436397400185703</v>
      </c>
      <c r="P1900" s="8">
        <f t="shared" si="497"/>
        <v>698</v>
      </c>
      <c r="Q1900" s="8">
        <f t="shared" si="498"/>
        <v>871</v>
      </c>
      <c r="R1900" s="8">
        <v>2304.6799999999998</v>
      </c>
      <c r="S1900" s="8">
        <v>3111.32</v>
      </c>
      <c r="T1900" s="11">
        <f t="shared" si="499"/>
        <v>1.7285111111111111</v>
      </c>
      <c r="U1900" s="7" t="s">
        <v>5483</v>
      </c>
      <c r="V1900" s="7"/>
    </row>
    <row r="1901" spans="1:22" x14ac:dyDescent="0.25">
      <c r="A1901" s="7" t="s">
        <v>5528</v>
      </c>
      <c r="B1901" s="7" t="s">
        <v>5529</v>
      </c>
      <c r="C1901" s="7" t="s">
        <v>54</v>
      </c>
      <c r="D1901" s="7"/>
      <c r="E1901" s="7" t="s">
        <v>396</v>
      </c>
      <c r="F1901" s="8">
        <v>1650</v>
      </c>
      <c r="G1901" s="8">
        <v>1897</v>
      </c>
      <c r="H1901" s="9">
        <f>IF(OR(F1901="",F1901=0),"",MAX(F1901,IF(ISNUMBER('Нормы и нормо-часы'!K1902),ROUNDUP('Нормы и нормо-часы'!K1902/(1-$F$3),0),0)))</f>
        <v>1650</v>
      </c>
      <c r="I1901" s="9">
        <f>IF(OR(G1901="",G1901=0),"",MAX(G1901,IF(ISNUMBER('Нормы и нормо-часы'!L1902),ROUNDUP('Нормы и нормо-часы'!L1902/(1-$F$3),0),0)))</f>
        <v>1900</v>
      </c>
      <c r="J1901" s="10">
        <f t="shared" si="493"/>
        <v>0</v>
      </c>
      <c r="K1901" s="10">
        <f t="shared" si="494"/>
        <v>1.581444385872377E-3</v>
      </c>
      <c r="L1901" s="8">
        <v>1023</v>
      </c>
      <c r="M1901" s="8">
        <v>1176</v>
      </c>
      <c r="N1901" s="10">
        <f t="shared" si="495"/>
        <v>0.38</v>
      </c>
      <c r="O1901" s="10">
        <f t="shared" si="496"/>
        <v>0.38105263157894737</v>
      </c>
      <c r="P1901" s="8">
        <f t="shared" si="497"/>
        <v>627</v>
      </c>
      <c r="Q1901" s="8">
        <f t="shared" si="498"/>
        <v>724</v>
      </c>
      <c r="R1901" s="8">
        <v>2106.31</v>
      </c>
      <c r="S1901" s="8">
        <v>2843.52</v>
      </c>
      <c r="T1901" s="11">
        <f t="shared" si="499"/>
        <v>1.7233454545454545</v>
      </c>
      <c r="U1901" s="7" t="s">
        <v>5483</v>
      </c>
      <c r="V1901" s="7"/>
    </row>
    <row r="1902" spans="1:22" x14ac:dyDescent="0.25">
      <c r="A1902" s="7" t="s">
        <v>5530</v>
      </c>
      <c r="B1902" s="7" t="s">
        <v>5531</v>
      </c>
      <c r="C1902" s="7" t="s">
        <v>54</v>
      </c>
      <c r="D1902" s="7"/>
      <c r="E1902" s="7" t="s">
        <v>396</v>
      </c>
      <c r="F1902" s="8">
        <v>2100</v>
      </c>
      <c r="G1902" s="8">
        <v>2415</v>
      </c>
      <c r="H1902" s="9">
        <f>IF(OR(F1902="",F1902=0),"",MAX(F1902,IF(ISNUMBER('Нормы и нормо-часы'!K1903),ROUNDUP('Нормы и нормо-часы'!K1903/(1-$F$3),0),0)))</f>
        <v>2134</v>
      </c>
      <c r="I1902" s="9">
        <f>IF(OR(G1902="",G1902=0),"",MAX(G1902,IF(ISNUMBER('Нормы и нормо-часы'!L1903),ROUNDUP('Нормы и нормо-часы'!L1903/(1-$F$3),0),0)))</f>
        <v>2534</v>
      </c>
      <c r="J1902" s="10">
        <f t="shared" si="493"/>
        <v>1.6190476190476089E-2</v>
      </c>
      <c r="K1902" s="10">
        <f t="shared" si="494"/>
        <v>4.9275362318840665E-2</v>
      </c>
      <c r="L1902" s="8">
        <v>1302</v>
      </c>
      <c r="M1902" s="8">
        <v>1497</v>
      </c>
      <c r="N1902" s="10">
        <f t="shared" si="495"/>
        <v>0.38987816307403939</v>
      </c>
      <c r="O1902" s="10">
        <f t="shared" si="496"/>
        <v>0.40923441199684296</v>
      </c>
      <c r="P1902" s="8">
        <f t="shared" si="497"/>
        <v>832</v>
      </c>
      <c r="Q1902" s="8">
        <f t="shared" si="498"/>
        <v>1037</v>
      </c>
      <c r="R1902" s="8">
        <v>2724.35</v>
      </c>
      <c r="S1902" s="8">
        <v>3677.87</v>
      </c>
      <c r="T1902" s="11">
        <f t="shared" si="499"/>
        <v>1.7513666666666665</v>
      </c>
      <c r="U1902" s="7" t="s">
        <v>5483</v>
      </c>
      <c r="V1902" s="7"/>
    </row>
    <row r="1903" spans="1:22" x14ac:dyDescent="0.25">
      <c r="A1903" s="7" t="s">
        <v>5532</v>
      </c>
      <c r="B1903" s="7" t="s">
        <v>5533</v>
      </c>
      <c r="C1903" s="7" t="s">
        <v>54</v>
      </c>
      <c r="D1903" s="7"/>
      <c r="E1903" s="7" t="s">
        <v>396</v>
      </c>
      <c r="F1903" s="8">
        <v>2300</v>
      </c>
      <c r="G1903" s="8">
        <v>2645</v>
      </c>
      <c r="H1903" s="9">
        <f>IF(OR(F1903="",F1903=0),"",MAX(F1903,IF(ISNUMBER('Нормы и нормо-часы'!K1904),ROUNDUP('Нормы и нормо-часы'!K1904/(1-$F$3),0),0)))</f>
        <v>2347</v>
      </c>
      <c r="I1903" s="9">
        <f>IF(OR(G1903="",G1903=0),"",MAX(G1903,IF(ISNUMBER('Нормы и нормо-часы'!L1904),ROUNDUP('Нормы и нормо-часы'!L1904/(1-$F$3),0),0)))</f>
        <v>2787</v>
      </c>
      <c r="J1903" s="10">
        <f t="shared" si="493"/>
        <v>2.043478260869569E-2</v>
      </c>
      <c r="K1903" s="10">
        <f t="shared" si="494"/>
        <v>5.3686200378071813E-2</v>
      </c>
      <c r="L1903" s="8">
        <v>1426</v>
      </c>
      <c r="M1903" s="8">
        <v>1640</v>
      </c>
      <c r="N1903" s="10">
        <f t="shared" si="495"/>
        <v>0.3924158500213038</v>
      </c>
      <c r="O1903" s="10">
        <f t="shared" si="496"/>
        <v>0.41155364190886257</v>
      </c>
      <c r="P1903" s="8">
        <f t="shared" si="497"/>
        <v>921</v>
      </c>
      <c r="Q1903" s="8">
        <f t="shared" si="498"/>
        <v>1147</v>
      </c>
      <c r="R1903" s="8">
        <v>3094.65</v>
      </c>
      <c r="S1903" s="8">
        <v>4177.78</v>
      </c>
      <c r="T1903" s="11">
        <f t="shared" si="499"/>
        <v>1.8164260869565216</v>
      </c>
      <c r="U1903" s="7" t="s">
        <v>5483</v>
      </c>
      <c r="V1903" s="7"/>
    </row>
    <row r="1904" spans="1:22" x14ac:dyDescent="0.25">
      <c r="A1904" s="7" t="s">
        <v>5534</v>
      </c>
      <c r="B1904" s="7" t="s">
        <v>5535</v>
      </c>
      <c r="C1904" s="7" t="s">
        <v>50</v>
      </c>
      <c r="D1904" s="7"/>
      <c r="E1904" s="7" t="s">
        <v>396</v>
      </c>
      <c r="F1904" s="8">
        <v>700</v>
      </c>
      <c r="G1904" s="8">
        <v>805</v>
      </c>
      <c r="H1904" s="9">
        <f>IF(OR(F1904="",F1904=0),"",MAX(F1904,IF(ISNUMBER('Нормы и нормо-часы'!K1905),ROUNDUP('Нормы и нормо-часы'!K1905/(1-$F$3),0),0)))</f>
        <v>700</v>
      </c>
      <c r="I1904" s="9">
        <f>IF(OR(G1904="",G1904=0),"",MAX(G1904,IF(ISNUMBER('Нормы и нормо-часы'!L1905),ROUNDUP('Нормы и нормо-часы'!L1905/(1-$F$3),0),0)))</f>
        <v>805</v>
      </c>
      <c r="J1904" s="10">
        <f t="shared" si="493"/>
        <v>0</v>
      </c>
      <c r="K1904" s="10">
        <f t="shared" si="494"/>
        <v>0</v>
      </c>
      <c r="L1904" s="8">
        <v>434</v>
      </c>
      <c r="M1904" s="8">
        <v>499</v>
      </c>
      <c r="N1904" s="10">
        <f t="shared" si="495"/>
        <v>0.38</v>
      </c>
      <c r="O1904" s="10">
        <f t="shared" si="496"/>
        <v>0.38012422360248449</v>
      </c>
      <c r="P1904" s="8">
        <f t="shared" si="497"/>
        <v>266</v>
      </c>
      <c r="Q1904" s="8">
        <f t="shared" si="498"/>
        <v>306</v>
      </c>
      <c r="R1904" s="8">
        <v>267.14999999999998</v>
      </c>
      <c r="S1904" s="8">
        <v>360.65</v>
      </c>
      <c r="T1904" s="11">
        <f t="shared" si="499"/>
        <v>0.51521428571428574</v>
      </c>
      <c r="U1904" s="7" t="s">
        <v>5536</v>
      </c>
      <c r="V1904" s="7" t="s">
        <v>5537</v>
      </c>
    </row>
    <row r="1905" spans="1:22" x14ac:dyDescent="0.25">
      <c r="A1905" s="7" t="s">
        <v>5538</v>
      </c>
      <c r="B1905" s="7" t="s">
        <v>5539</v>
      </c>
      <c r="C1905" s="7" t="s">
        <v>50</v>
      </c>
      <c r="D1905" s="7"/>
      <c r="E1905" s="7" t="s">
        <v>396</v>
      </c>
      <c r="F1905" s="8">
        <v>800</v>
      </c>
      <c r="G1905" s="8">
        <v>920</v>
      </c>
      <c r="H1905" s="9">
        <f>IF(OR(F1905="",F1905=0),"",MAX(F1905,IF(ISNUMBER('Нормы и нормо-часы'!K1906),ROUNDUP('Нормы и нормо-часы'!K1906/(1-$F$3),0),0)))</f>
        <v>800</v>
      </c>
      <c r="I1905" s="9">
        <f>IF(OR(G1905="",G1905=0),"",MAX(G1905,IF(ISNUMBER('Нормы и нормо-часы'!L1906),ROUNDUP('Нормы и нормо-часы'!L1906/(1-$F$3),0),0)))</f>
        <v>920</v>
      </c>
      <c r="J1905" s="10">
        <f t="shared" si="493"/>
        <v>0</v>
      </c>
      <c r="K1905" s="10">
        <f t="shared" si="494"/>
        <v>0</v>
      </c>
      <c r="L1905" s="8">
        <v>496</v>
      </c>
      <c r="M1905" s="8">
        <v>570</v>
      </c>
      <c r="N1905" s="10">
        <f t="shared" si="495"/>
        <v>0.38</v>
      </c>
      <c r="O1905" s="10">
        <f t="shared" si="496"/>
        <v>0.38043478260869568</v>
      </c>
      <c r="P1905" s="8">
        <f t="shared" si="497"/>
        <v>304</v>
      </c>
      <c r="Q1905" s="8">
        <f t="shared" si="498"/>
        <v>350</v>
      </c>
      <c r="R1905" s="8">
        <v>275.08</v>
      </c>
      <c r="S1905" s="8">
        <v>371.36</v>
      </c>
      <c r="T1905" s="11">
        <f t="shared" si="499"/>
        <v>0.4642</v>
      </c>
      <c r="U1905" s="7" t="s">
        <v>5540</v>
      </c>
      <c r="V1905" s="7" t="s">
        <v>5541</v>
      </c>
    </row>
    <row r="1906" spans="1:22" x14ac:dyDescent="0.25">
      <c r="A1906" s="7" t="s">
        <v>5542</v>
      </c>
      <c r="B1906" s="7" t="s">
        <v>5543</v>
      </c>
      <c r="C1906" s="7" t="s">
        <v>50</v>
      </c>
      <c r="D1906" s="7"/>
      <c r="E1906" s="7" t="s">
        <v>396</v>
      </c>
      <c r="F1906" s="8">
        <v>700</v>
      </c>
      <c r="G1906" s="8">
        <v>805</v>
      </c>
      <c r="H1906" s="9">
        <f>IF(OR(F1906="",F1906=0),"",MAX(F1906,IF(ISNUMBER('Нормы и нормо-часы'!K1907),ROUNDUP('Нормы и нормо-часы'!K1907/(1-$F$3),0),0)))</f>
        <v>700</v>
      </c>
      <c r="I1906" s="9">
        <f>IF(OR(G1906="",G1906=0),"",MAX(G1906,IF(ISNUMBER('Нормы и нормо-часы'!L1907),ROUNDUP('Нормы и нормо-часы'!L1907/(1-$F$3),0),0)))</f>
        <v>805</v>
      </c>
      <c r="J1906" s="10">
        <f t="shared" si="493"/>
        <v>0</v>
      </c>
      <c r="K1906" s="10">
        <f t="shared" si="494"/>
        <v>0</v>
      </c>
      <c r="L1906" s="8">
        <v>434</v>
      </c>
      <c r="M1906" s="8">
        <v>499</v>
      </c>
      <c r="N1906" s="10">
        <f t="shared" si="495"/>
        <v>0.38</v>
      </c>
      <c r="O1906" s="10">
        <f t="shared" si="496"/>
        <v>0.38012422360248449</v>
      </c>
      <c r="P1906" s="8">
        <f t="shared" si="497"/>
        <v>266</v>
      </c>
      <c r="Q1906" s="8">
        <f t="shared" si="498"/>
        <v>306</v>
      </c>
      <c r="R1906" s="8">
        <v>268.47000000000003</v>
      </c>
      <c r="S1906" s="8">
        <v>362.43</v>
      </c>
      <c r="T1906" s="11">
        <f t="shared" si="499"/>
        <v>0.51775714285714292</v>
      </c>
      <c r="U1906" s="7" t="s">
        <v>5540</v>
      </c>
      <c r="V1906" s="7" t="s">
        <v>5544</v>
      </c>
    </row>
    <row r="1907" spans="1:22" x14ac:dyDescent="0.25">
      <c r="A1907" s="7" t="s">
        <v>5545</v>
      </c>
      <c r="B1907" s="7" t="s">
        <v>5546</v>
      </c>
      <c r="C1907" s="7" t="s">
        <v>177</v>
      </c>
      <c r="D1907" s="7"/>
      <c r="E1907" s="7" t="s">
        <v>396</v>
      </c>
      <c r="F1907" s="8">
        <v>400</v>
      </c>
      <c r="G1907" s="8">
        <v>460</v>
      </c>
      <c r="H1907" s="9">
        <f>IF(OR(F1907="",F1907=0),"",MAX(F1907,IF(ISNUMBER('Нормы и нормо-часы'!K1908),ROUNDUP('Нормы и нормо-часы'!K1908/(1-$F$3),0),0)))</f>
        <v>400</v>
      </c>
      <c r="I1907" s="9">
        <f>IF(OR(G1907="",G1907=0),"",MAX(G1907,IF(ISNUMBER('Нормы и нормо-часы'!L1908),ROUNDUP('Нормы и нормо-часы'!L1908/(1-$F$3),0),0)))</f>
        <v>460</v>
      </c>
      <c r="J1907" s="10">
        <f t="shared" si="493"/>
        <v>0</v>
      </c>
      <c r="K1907" s="10">
        <f t="shared" si="494"/>
        <v>0</v>
      </c>
      <c r="L1907" s="8">
        <v>248</v>
      </c>
      <c r="M1907" s="8">
        <v>285</v>
      </c>
      <c r="N1907" s="10">
        <f t="shared" si="495"/>
        <v>0.38</v>
      </c>
      <c r="O1907" s="10">
        <f t="shared" si="496"/>
        <v>0.38043478260869568</v>
      </c>
      <c r="P1907" s="8">
        <f t="shared" si="497"/>
        <v>152</v>
      </c>
      <c r="Q1907" s="8">
        <f t="shared" si="498"/>
        <v>175</v>
      </c>
      <c r="R1907" s="8">
        <v>181.18</v>
      </c>
      <c r="S1907" s="8">
        <v>244.59</v>
      </c>
      <c r="T1907" s="11">
        <f t="shared" si="499"/>
        <v>0.61147499999999999</v>
      </c>
      <c r="U1907" s="7" t="s">
        <v>5547</v>
      </c>
      <c r="V1907" s="7"/>
    </row>
    <row r="1908" spans="1:22" x14ac:dyDescent="0.25">
      <c r="A1908" s="7" t="s">
        <v>5548</v>
      </c>
      <c r="B1908" s="7" t="s">
        <v>5549</v>
      </c>
      <c r="C1908" s="7" t="s">
        <v>50</v>
      </c>
      <c r="D1908" s="7"/>
      <c r="E1908" s="7" t="s">
        <v>396</v>
      </c>
      <c r="F1908" s="8">
        <v>150</v>
      </c>
      <c r="G1908" s="8">
        <v>172</v>
      </c>
      <c r="H1908" s="9">
        <f>IF(OR(F1908="",F1908=0),"",MAX(F1908,IF(ISNUMBER('Нормы и нормо-часы'!K1909),ROUNDUP('Нормы и нормо-часы'!K1909/(1-$F$3),0),0)))</f>
        <v>150</v>
      </c>
      <c r="I1908" s="9">
        <f>IF(OR(G1908="",G1908=0),"",MAX(G1908,IF(ISNUMBER('Нормы и нормо-часы'!L1909),ROUNDUP('Нормы и нормо-часы'!L1909/(1-$F$3),0),0)))</f>
        <v>172</v>
      </c>
      <c r="J1908" s="10">
        <f t="shared" si="493"/>
        <v>0</v>
      </c>
      <c r="K1908" s="10">
        <f t="shared" si="494"/>
        <v>0</v>
      </c>
      <c r="L1908" s="8">
        <v>93</v>
      </c>
      <c r="M1908" s="8">
        <v>107</v>
      </c>
      <c r="N1908" s="10">
        <f t="shared" si="495"/>
        <v>0.38</v>
      </c>
      <c r="O1908" s="10">
        <f t="shared" si="496"/>
        <v>0.37790697674418605</v>
      </c>
      <c r="P1908" s="8">
        <f t="shared" si="497"/>
        <v>57</v>
      </c>
      <c r="Q1908" s="8">
        <f t="shared" si="498"/>
        <v>65</v>
      </c>
      <c r="R1908" s="8">
        <v>96.07</v>
      </c>
      <c r="S1908" s="8">
        <v>129.69</v>
      </c>
      <c r="T1908" s="11">
        <f t="shared" si="499"/>
        <v>0.86460000000000004</v>
      </c>
      <c r="U1908" s="7" t="s">
        <v>5550</v>
      </c>
      <c r="V1908" s="7"/>
    </row>
    <row r="1909" spans="1:22" x14ac:dyDescent="0.25">
      <c r="A1909" s="7" t="s">
        <v>5551</v>
      </c>
      <c r="B1909" s="7" t="s">
        <v>5552</v>
      </c>
      <c r="C1909" s="7" t="s">
        <v>54</v>
      </c>
      <c r="D1909" s="7"/>
      <c r="E1909" s="7" t="s">
        <v>396</v>
      </c>
      <c r="F1909" s="8">
        <v>3200</v>
      </c>
      <c r="G1909" s="8">
        <v>3680</v>
      </c>
      <c r="H1909" s="9">
        <f>IF(OR(F1909="",F1909=0),"",MAX(F1909,IF(ISNUMBER('Нормы и нормо-часы'!K1910),ROUNDUP('Нормы и нормо-часы'!K1910/(1-$F$3),0),0)))</f>
        <v>3200</v>
      </c>
      <c r="I1909" s="9">
        <f>IF(OR(G1909="",G1909=0),"",MAX(G1909,IF(ISNUMBER('Нормы и нормо-часы'!L1910),ROUNDUP('Нормы и нормо-часы'!L1910/(1-$F$3),0),0)))</f>
        <v>3800</v>
      </c>
      <c r="J1909" s="10">
        <f t="shared" si="493"/>
        <v>0</v>
      </c>
      <c r="K1909" s="10">
        <f t="shared" si="494"/>
        <v>3.2608695652173836E-2</v>
      </c>
      <c r="L1909" s="8">
        <v>1984</v>
      </c>
      <c r="M1909" s="8">
        <v>2282</v>
      </c>
      <c r="N1909" s="10">
        <f t="shared" si="495"/>
        <v>0.38</v>
      </c>
      <c r="O1909" s="10">
        <f t="shared" si="496"/>
        <v>0.39947368421052631</v>
      </c>
      <c r="P1909" s="8">
        <f t="shared" si="497"/>
        <v>1216</v>
      </c>
      <c r="Q1909" s="8">
        <f t="shared" si="498"/>
        <v>1518</v>
      </c>
      <c r="R1909" s="8">
        <v>1745.7</v>
      </c>
      <c r="S1909" s="8">
        <v>2356.6999999999998</v>
      </c>
      <c r="T1909" s="11">
        <f t="shared" si="499"/>
        <v>0.73646874999999989</v>
      </c>
      <c r="U1909" s="7" t="s">
        <v>5553</v>
      </c>
      <c r="V1909" s="7" t="s">
        <v>5554</v>
      </c>
    </row>
    <row r="1910" spans="1:22" x14ac:dyDescent="0.25">
      <c r="A1910" s="7" t="s">
        <v>5555</v>
      </c>
      <c r="B1910" s="7" t="s">
        <v>5556</v>
      </c>
      <c r="C1910" s="7" t="s">
        <v>54</v>
      </c>
      <c r="D1910" s="7"/>
      <c r="E1910" s="7" t="s">
        <v>396</v>
      </c>
      <c r="F1910" s="8">
        <v>2200</v>
      </c>
      <c r="G1910" s="8">
        <v>2530</v>
      </c>
      <c r="H1910" s="9">
        <f>IF(OR(F1910="",F1910=0),"",MAX(F1910,IF(ISNUMBER('Нормы и нормо-часы'!K1911),ROUNDUP('Нормы и нормо-часы'!K1911/(1-$F$3),0),0)))</f>
        <v>2200</v>
      </c>
      <c r="I1910" s="9">
        <f>IF(OR(G1910="",G1910=0),"",MAX(G1910,IF(ISNUMBER('Нормы и нормо-часы'!L1911),ROUNDUP('Нормы и нормо-часы'!L1911/(1-$F$3),0),0)))</f>
        <v>2534</v>
      </c>
      <c r="J1910" s="10">
        <f t="shared" si="493"/>
        <v>0</v>
      </c>
      <c r="K1910" s="10">
        <f t="shared" si="494"/>
        <v>1.5810276679841806E-3</v>
      </c>
      <c r="L1910" s="8">
        <v>1364</v>
      </c>
      <c r="M1910" s="8">
        <v>1569</v>
      </c>
      <c r="N1910" s="10">
        <f t="shared" si="495"/>
        <v>0.38</v>
      </c>
      <c r="O1910" s="10">
        <f t="shared" si="496"/>
        <v>0.38082083662194161</v>
      </c>
      <c r="P1910" s="8">
        <f t="shared" si="497"/>
        <v>836</v>
      </c>
      <c r="Q1910" s="8">
        <f t="shared" si="498"/>
        <v>965</v>
      </c>
      <c r="R1910" s="8">
        <v>2328.4899999999998</v>
      </c>
      <c r="S1910" s="8">
        <v>3143.46</v>
      </c>
      <c r="T1910" s="11">
        <f t="shared" si="499"/>
        <v>1.4288454545454545</v>
      </c>
      <c r="U1910" s="7" t="s">
        <v>5553</v>
      </c>
      <c r="V1910" s="7"/>
    </row>
    <row r="1911" spans="1:22" x14ac:dyDescent="0.25">
      <c r="A1911" s="12" t="s">
        <v>5557</v>
      </c>
      <c r="B1911" s="12" t="s">
        <v>5558</v>
      </c>
      <c r="C1911" s="12" t="s">
        <v>54</v>
      </c>
      <c r="D1911" s="12" t="s">
        <v>58</v>
      </c>
      <c r="E1911" s="7" t="s">
        <v>35</v>
      </c>
      <c r="F1911" s="8">
        <v>600</v>
      </c>
      <c r="G1911" s="8">
        <v>690</v>
      </c>
      <c r="H1911" s="9">
        <f>IF(OR(F1911="",F1911=0),"",MAX(F1911,IF(ISNUMBER('Нормы и нормо-часы'!K1912),ROUNDUP('Нормы и нормо-часы'!K1912/(1-$F$3),0),0)))</f>
        <v>600</v>
      </c>
      <c r="I1911" s="9">
        <f>IF(OR(G1911="",G1911=0),"",MAX(G1911,IF(ISNUMBER('Нормы и нормо-часы'!L1912),ROUNDUP('Нормы и нормо-часы'!L1912/(1-$F$3),0),0)))</f>
        <v>690</v>
      </c>
      <c r="J1911" s="10">
        <f t="shared" si="493"/>
        <v>0</v>
      </c>
      <c r="K1911" s="10">
        <f t="shared" si="494"/>
        <v>0</v>
      </c>
      <c r="L1911" s="8">
        <v>390</v>
      </c>
      <c r="M1911" s="8">
        <v>448</v>
      </c>
      <c r="N1911" s="10">
        <f t="shared" si="495"/>
        <v>0.35</v>
      </c>
      <c r="O1911" s="10">
        <f t="shared" si="496"/>
        <v>0.35072463768115941</v>
      </c>
      <c r="P1911" s="8">
        <f t="shared" si="497"/>
        <v>210</v>
      </c>
      <c r="Q1911" s="8">
        <f t="shared" si="498"/>
        <v>242</v>
      </c>
      <c r="R1911" s="8"/>
      <c r="S1911" s="8"/>
      <c r="T1911" s="11" t="str">
        <f t="shared" si="499"/>
        <v/>
      </c>
      <c r="U1911" s="7" t="s">
        <v>5559</v>
      </c>
      <c r="V1911" s="7" t="s">
        <v>5460</v>
      </c>
    </row>
    <row r="1912" spans="1:22" x14ac:dyDescent="0.25">
      <c r="A1912" s="12" t="s">
        <v>5560</v>
      </c>
      <c r="B1912" s="12" t="s">
        <v>5561</v>
      </c>
      <c r="C1912" s="12" t="s">
        <v>177</v>
      </c>
      <c r="D1912" s="12" t="s">
        <v>58</v>
      </c>
      <c r="E1912" s="7" t="s">
        <v>396</v>
      </c>
      <c r="F1912" s="8">
        <v>500</v>
      </c>
      <c r="G1912" s="8">
        <v>575</v>
      </c>
      <c r="H1912" s="9">
        <f>IF(OR(F1912="",F1912=0),"",MAX(F1912,IF(ISNUMBER('Нормы и нормо-часы'!K1913),ROUNDUP('Нормы и нормо-часы'!K1913/(1-$F$3),0),0)))</f>
        <v>500</v>
      </c>
      <c r="I1912" s="9">
        <f>IF(OR(G1912="",G1912=0),"",MAX(G1912,IF(ISNUMBER('Нормы и нормо-часы'!L1913),ROUNDUP('Нормы и нормо-часы'!L1913/(1-$F$3),0),0)))</f>
        <v>575</v>
      </c>
      <c r="J1912" s="10">
        <f t="shared" si="493"/>
        <v>0</v>
      </c>
      <c r="K1912" s="10">
        <f t="shared" si="494"/>
        <v>0</v>
      </c>
      <c r="L1912" s="8">
        <v>310</v>
      </c>
      <c r="M1912" s="8">
        <v>356</v>
      </c>
      <c r="N1912" s="10">
        <f t="shared" si="495"/>
        <v>0.38</v>
      </c>
      <c r="O1912" s="10">
        <f t="shared" si="496"/>
        <v>0.38086956521739129</v>
      </c>
      <c r="P1912" s="8">
        <f t="shared" si="497"/>
        <v>190</v>
      </c>
      <c r="Q1912" s="8">
        <f t="shared" si="498"/>
        <v>219</v>
      </c>
      <c r="R1912" s="8"/>
      <c r="S1912" s="8"/>
      <c r="T1912" s="11" t="str">
        <f t="shared" si="499"/>
        <v/>
      </c>
      <c r="U1912" s="7" t="s">
        <v>5562</v>
      </c>
      <c r="V1912" s="7"/>
    </row>
    <row r="1913" spans="1:22" x14ac:dyDescent="0.25">
      <c r="A1913" s="12" t="s">
        <v>5563</v>
      </c>
      <c r="B1913" s="12" t="s">
        <v>5564</v>
      </c>
      <c r="C1913" s="12" t="s">
        <v>50</v>
      </c>
      <c r="D1913" s="12" t="s">
        <v>58</v>
      </c>
      <c r="E1913" s="7" t="s">
        <v>396</v>
      </c>
      <c r="F1913" s="8">
        <v>180</v>
      </c>
      <c r="G1913" s="8">
        <v>207</v>
      </c>
      <c r="H1913" s="9">
        <f>IF(OR(F1913="",F1913=0),"",MAX(F1913,IF(ISNUMBER('Нормы и нормо-часы'!K1914),ROUNDUP('Нормы и нормо-часы'!K1914/(1-$F$3),0),0)))</f>
        <v>180</v>
      </c>
      <c r="I1913" s="9">
        <f>IF(OR(G1913="",G1913=0),"",MAX(G1913,IF(ISNUMBER('Нормы и нормо-часы'!L1914),ROUNDUP('Нормы и нормо-часы'!L1914/(1-$F$3),0),0)))</f>
        <v>207</v>
      </c>
      <c r="J1913" s="10">
        <f t="shared" si="493"/>
        <v>0</v>
      </c>
      <c r="K1913" s="10">
        <f t="shared" si="494"/>
        <v>0</v>
      </c>
      <c r="L1913" s="8">
        <v>112</v>
      </c>
      <c r="M1913" s="8">
        <v>128</v>
      </c>
      <c r="N1913" s="10">
        <f t="shared" si="495"/>
        <v>0.37777777777777777</v>
      </c>
      <c r="O1913" s="10">
        <f t="shared" si="496"/>
        <v>0.38164251207729466</v>
      </c>
      <c r="P1913" s="8">
        <f t="shared" si="497"/>
        <v>68</v>
      </c>
      <c r="Q1913" s="8">
        <f t="shared" si="498"/>
        <v>79</v>
      </c>
      <c r="R1913" s="8"/>
      <c r="S1913" s="8"/>
      <c r="T1913" s="11" t="str">
        <f t="shared" si="499"/>
        <v/>
      </c>
      <c r="U1913" s="7" t="s">
        <v>5565</v>
      </c>
      <c r="V1913" s="7"/>
    </row>
    <row r="1914" spans="1:22" x14ac:dyDescent="0.25">
      <c r="A1914" s="12" t="s">
        <v>5566</v>
      </c>
      <c r="B1914" s="12" t="s">
        <v>5567</v>
      </c>
      <c r="C1914" s="12" t="s">
        <v>54</v>
      </c>
      <c r="D1914" s="12" t="s">
        <v>58</v>
      </c>
      <c r="E1914" s="7" t="s">
        <v>396</v>
      </c>
      <c r="F1914" s="8">
        <v>2200</v>
      </c>
      <c r="G1914" s="8">
        <v>2530</v>
      </c>
      <c r="H1914" s="9">
        <f>IF(OR(F1914="",F1914=0),"",MAX(F1914,IF(ISNUMBER('Нормы и нормо-часы'!K1915),ROUNDUP('Нормы и нормо-часы'!K1915/(1-$F$3),0),0)))</f>
        <v>2200</v>
      </c>
      <c r="I1914" s="9">
        <f>IF(OR(G1914="",G1914=0),"",MAX(G1914,IF(ISNUMBER('Нормы и нормо-часы'!L1915),ROUNDUP('Нормы и нормо-часы'!L1915/(1-$F$3),0),0)))</f>
        <v>2530</v>
      </c>
      <c r="J1914" s="10">
        <f t="shared" si="493"/>
        <v>0</v>
      </c>
      <c r="K1914" s="10">
        <f t="shared" si="494"/>
        <v>0</v>
      </c>
      <c r="L1914" s="8">
        <v>1364</v>
      </c>
      <c r="M1914" s="8">
        <v>1569</v>
      </c>
      <c r="N1914" s="10">
        <f t="shared" si="495"/>
        <v>0.38</v>
      </c>
      <c r="O1914" s="10">
        <f t="shared" si="496"/>
        <v>0.37984189723320161</v>
      </c>
      <c r="P1914" s="8">
        <f t="shared" si="497"/>
        <v>836</v>
      </c>
      <c r="Q1914" s="8">
        <f t="shared" si="498"/>
        <v>961</v>
      </c>
      <c r="R1914" s="8"/>
      <c r="S1914" s="8"/>
      <c r="T1914" s="11" t="str">
        <f t="shared" si="499"/>
        <v/>
      </c>
      <c r="U1914" s="7" t="s">
        <v>5568</v>
      </c>
      <c r="V1914" s="7"/>
    </row>
    <row r="1915" spans="1:22" x14ac:dyDescent="0.25">
      <c r="A1915" s="12" t="s">
        <v>5569</v>
      </c>
      <c r="B1915" s="12" t="s">
        <v>5570</v>
      </c>
      <c r="C1915" s="12" t="s">
        <v>50</v>
      </c>
      <c r="D1915" s="12" t="s">
        <v>58</v>
      </c>
      <c r="E1915" s="7" t="s">
        <v>396</v>
      </c>
      <c r="F1915" s="8">
        <v>900</v>
      </c>
      <c r="G1915" s="8">
        <v>1035</v>
      </c>
      <c r="H1915" s="9">
        <f>IF(OR(F1915="",F1915=0),"",MAX(F1915,IF(ISNUMBER('Нормы и нормо-часы'!K1916),ROUNDUP('Нормы и нормо-часы'!K1916/(1-$F$3),0),0)))</f>
        <v>900</v>
      </c>
      <c r="I1915" s="9">
        <f>IF(OR(G1915="",G1915=0),"",MAX(G1915,IF(ISNUMBER('Нормы и нормо-часы'!L1916),ROUNDUP('Нормы и нормо-часы'!L1916/(1-$F$3),0),0)))</f>
        <v>1035</v>
      </c>
      <c r="J1915" s="10">
        <f t="shared" si="493"/>
        <v>0</v>
      </c>
      <c r="K1915" s="10">
        <f t="shared" si="494"/>
        <v>0</v>
      </c>
      <c r="L1915" s="8">
        <v>558</v>
      </c>
      <c r="M1915" s="8">
        <v>642</v>
      </c>
      <c r="N1915" s="10">
        <f t="shared" si="495"/>
        <v>0.38</v>
      </c>
      <c r="O1915" s="10">
        <f t="shared" si="496"/>
        <v>0.37971014492753624</v>
      </c>
      <c r="P1915" s="8">
        <f t="shared" si="497"/>
        <v>342</v>
      </c>
      <c r="Q1915" s="8">
        <f t="shared" si="498"/>
        <v>393</v>
      </c>
      <c r="R1915" s="8"/>
      <c r="S1915" s="8"/>
      <c r="T1915" s="11" t="str">
        <f t="shared" si="499"/>
        <v/>
      </c>
      <c r="U1915" s="7" t="s">
        <v>5571</v>
      </c>
      <c r="V1915" s="7"/>
    </row>
    <row r="1916" spans="1:22" x14ac:dyDescent="0.25">
      <c r="A1916" s="12" t="s">
        <v>5572</v>
      </c>
      <c r="B1916" s="12" t="s">
        <v>5573</v>
      </c>
      <c r="C1916" s="12" t="s">
        <v>50</v>
      </c>
      <c r="D1916" s="12" t="s">
        <v>58</v>
      </c>
      <c r="E1916" s="7" t="s">
        <v>396</v>
      </c>
      <c r="F1916" s="8">
        <v>450</v>
      </c>
      <c r="G1916" s="8">
        <v>518</v>
      </c>
      <c r="H1916" s="9">
        <f>IF(OR(F1916="",F1916=0),"",MAX(F1916,IF(ISNUMBER('Нормы и нормо-часы'!K1917),ROUNDUP('Нормы и нормо-часы'!K1917/(1-$F$3),0),0)))</f>
        <v>450</v>
      </c>
      <c r="I1916" s="9">
        <f>IF(OR(G1916="",G1916=0),"",MAX(G1916,IF(ISNUMBER('Нормы и нормо-часы'!L1917),ROUNDUP('Нормы и нормо-часы'!L1917/(1-$F$3),0),0)))</f>
        <v>518</v>
      </c>
      <c r="J1916" s="10">
        <f t="shared" si="493"/>
        <v>0</v>
      </c>
      <c r="K1916" s="10">
        <f t="shared" si="494"/>
        <v>0</v>
      </c>
      <c r="L1916" s="8">
        <v>279</v>
      </c>
      <c r="M1916" s="8">
        <v>321</v>
      </c>
      <c r="N1916" s="10">
        <f t="shared" si="495"/>
        <v>0.38</v>
      </c>
      <c r="O1916" s="10">
        <f t="shared" si="496"/>
        <v>0.38030888030888033</v>
      </c>
      <c r="P1916" s="8">
        <f t="shared" si="497"/>
        <v>171</v>
      </c>
      <c r="Q1916" s="8">
        <f t="shared" si="498"/>
        <v>197</v>
      </c>
      <c r="R1916" s="8"/>
      <c r="S1916" s="8"/>
      <c r="T1916" s="11" t="str">
        <f t="shared" si="499"/>
        <v/>
      </c>
      <c r="U1916" s="7" t="s">
        <v>5574</v>
      </c>
      <c r="V1916" s="7"/>
    </row>
    <row r="1917" spans="1:22" x14ac:dyDescent="0.25">
      <c r="A1917" s="12" t="s">
        <v>5575</v>
      </c>
      <c r="B1917" s="12" t="s">
        <v>5576</v>
      </c>
      <c r="C1917" s="12" t="s">
        <v>54</v>
      </c>
      <c r="D1917" s="12" t="s">
        <v>58</v>
      </c>
      <c r="E1917" s="7" t="s">
        <v>279</v>
      </c>
      <c r="F1917" s="8">
        <v>600</v>
      </c>
      <c r="G1917" s="8">
        <v>690</v>
      </c>
      <c r="H1917" s="9">
        <f>IF(OR(F1917="",F1917=0),"",MAX(F1917,IF(ISNUMBER('Нормы и нормо-часы'!K1918),ROUNDUP('Нормы и нормо-часы'!K1918/(1-$F$3),0),0)))</f>
        <v>600</v>
      </c>
      <c r="I1917" s="9">
        <f>IF(OR(G1917="",G1917=0),"",MAX(G1917,IF(ISNUMBER('Нормы и нормо-часы'!L1918),ROUNDUP('Нормы и нормо-часы'!L1918/(1-$F$3),0),0)))</f>
        <v>690</v>
      </c>
      <c r="J1917" s="10">
        <f t="shared" si="493"/>
        <v>0</v>
      </c>
      <c r="K1917" s="10">
        <f t="shared" si="494"/>
        <v>0</v>
      </c>
      <c r="L1917" s="8">
        <v>378</v>
      </c>
      <c r="M1917" s="8">
        <v>435</v>
      </c>
      <c r="N1917" s="10">
        <f t="shared" si="495"/>
        <v>0.37</v>
      </c>
      <c r="O1917" s="10">
        <f t="shared" si="496"/>
        <v>0.36956521739130432</v>
      </c>
      <c r="P1917" s="8">
        <f t="shared" si="497"/>
        <v>222</v>
      </c>
      <c r="Q1917" s="8">
        <f t="shared" si="498"/>
        <v>255</v>
      </c>
      <c r="R1917" s="8"/>
      <c r="S1917" s="8"/>
      <c r="T1917" s="11" t="str">
        <f t="shared" si="499"/>
        <v/>
      </c>
      <c r="U1917" s="7" t="s">
        <v>5577</v>
      </c>
      <c r="V1917" s="7"/>
    </row>
    <row r="1918" spans="1:22" x14ac:dyDescent="0.25">
      <c r="A1918" s="5" t="s">
        <v>5578</v>
      </c>
      <c r="B1918" s="6"/>
      <c r="C1918" s="6"/>
      <c r="D1918" s="6"/>
      <c r="E1918" s="6"/>
      <c r="F1918" s="6"/>
      <c r="G1918" s="6"/>
      <c r="H1918" s="6"/>
      <c r="I1918" s="6"/>
      <c r="J1918" s="6"/>
      <c r="K1918" s="6"/>
      <c r="L1918" s="6"/>
      <c r="M1918" s="6"/>
      <c r="N1918" s="6"/>
      <c r="O1918" s="6"/>
      <c r="P1918" s="6"/>
      <c r="Q1918" s="6"/>
      <c r="R1918" s="6"/>
      <c r="S1918" s="6"/>
      <c r="T1918" s="6"/>
      <c r="U1918" s="6"/>
      <c r="V1918" s="6"/>
    </row>
    <row r="1919" spans="1:22" x14ac:dyDescent="0.25">
      <c r="A1919" s="7" t="s">
        <v>5579</v>
      </c>
      <c r="B1919" s="7" t="s">
        <v>5580</v>
      </c>
      <c r="C1919" s="7" t="s">
        <v>177</v>
      </c>
      <c r="D1919" s="7"/>
      <c r="E1919" s="7" t="s">
        <v>279</v>
      </c>
      <c r="F1919" s="8">
        <v>250</v>
      </c>
      <c r="G1919" s="8">
        <v>288</v>
      </c>
      <c r="H1919" s="9">
        <f>IF(OR(F1919="",F1919=0),"",MAX(F1919,IF(ISNUMBER('Нормы и нормо-часы'!K1920),ROUNDUP('Нормы и нормо-часы'!K1920/(1-$F$3),0),0)))</f>
        <v>250</v>
      </c>
      <c r="I1919" s="9">
        <f>IF(OR(G1919="",G1919=0),"",MAX(G1919,IF(ISNUMBER('Нормы и нормо-часы'!L1920),ROUNDUP('Нормы и нормо-часы'!L1920/(1-$F$3),0),0)))</f>
        <v>288</v>
      </c>
      <c r="J1919" s="10">
        <f t="shared" ref="J1919:J1956" si="500">IF(OR(F1919="",F1919=0),"",H1919/F1919-1)</f>
        <v>0</v>
      </c>
      <c r="K1919" s="10">
        <f t="shared" ref="K1919:K1956" si="501">IF(OR(G1919="",G1919=0),"",I1919/G1919-1)</f>
        <v>0</v>
      </c>
      <c r="L1919" s="8">
        <v>158</v>
      </c>
      <c r="M1919" s="8">
        <v>181</v>
      </c>
      <c r="N1919" s="10">
        <f t="shared" ref="N1919:N1956" si="502">IF(OR(H1919="",H1919=0),"",(H1919-L1919)/H1919)</f>
        <v>0.36799999999999999</v>
      </c>
      <c r="O1919" s="10">
        <f t="shared" ref="O1919:O1956" si="503">IF(OR(I1919="",I1919=0),"",(I1919-M1919)/I1919)</f>
        <v>0.37152777777777779</v>
      </c>
      <c r="P1919" s="8">
        <f t="shared" ref="P1919:P1956" si="504">IF(H1919="","",H1919-L1919)</f>
        <v>92</v>
      </c>
      <c r="Q1919" s="8">
        <f t="shared" ref="Q1919:Q1956" si="505">IF(I1919="","",I1919-M1919)</f>
        <v>107</v>
      </c>
      <c r="R1919" s="8">
        <v>922.51</v>
      </c>
      <c r="S1919" s="8">
        <v>1245.3900000000001</v>
      </c>
      <c r="T1919" s="11">
        <f t="shared" ref="T1919:T1956" si="506">IF(OR(S1919="",F1919="",F1919=0),"",S1919/F1919)</f>
        <v>4.98156</v>
      </c>
      <c r="U1919" s="7" t="s">
        <v>5581</v>
      </c>
      <c r="V1919" s="7" t="s">
        <v>5582</v>
      </c>
    </row>
    <row r="1920" spans="1:22" x14ac:dyDescent="0.25">
      <c r="A1920" s="7" t="s">
        <v>5583</v>
      </c>
      <c r="B1920" s="7" t="s">
        <v>5584</v>
      </c>
      <c r="C1920" s="7" t="s">
        <v>177</v>
      </c>
      <c r="D1920" s="7"/>
      <c r="E1920" s="7" t="s">
        <v>396</v>
      </c>
      <c r="F1920" s="8">
        <v>900</v>
      </c>
      <c r="G1920" s="8">
        <v>1035</v>
      </c>
      <c r="H1920" s="9">
        <f>IF(OR(F1920="",F1920=0),"",MAX(F1920,IF(ISNUMBER('Нормы и нормо-часы'!K1921),ROUNDUP('Нормы и нормо-часы'!K1921/(1-$F$3),0),0)))</f>
        <v>900</v>
      </c>
      <c r="I1920" s="9">
        <f>IF(OR(G1920="",G1920=0),"",MAX(G1920,IF(ISNUMBER('Нормы и нормо-часы'!L1921),ROUNDUP('Нормы и нормо-часы'!L1921/(1-$F$3),0),0)))</f>
        <v>1035</v>
      </c>
      <c r="J1920" s="10">
        <f t="shared" si="500"/>
        <v>0</v>
      </c>
      <c r="K1920" s="10">
        <f t="shared" si="501"/>
        <v>0</v>
      </c>
      <c r="L1920" s="8">
        <v>558</v>
      </c>
      <c r="M1920" s="8">
        <v>642</v>
      </c>
      <c r="N1920" s="10">
        <f t="shared" si="502"/>
        <v>0.38</v>
      </c>
      <c r="O1920" s="10">
        <f t="shared" si="503"/>
        <v>0.37971014492753624</v>
      </c>
      <c r="P1920" s="8">
        <f t="shared" si="504"/>
        <v>342</v>
      </c>
      <c r="Q1920" s="8">
        <f t="shared" si="505"/>
        <v>393</v>
      </c>
      <c r="R1920" s="8">
        <v>502.55</v>
      </c>
      <c r="S1920" s="8">
        <v>678.44</v>
      </c>
      <c r="T1920" s="11">
        <f t="shared" si="506"/>
        <v>0.75382222222222228</v>
      </c>
      <c r="U1920" s="7" t="s">
        <v>5585</v>
      </c>
      <c r="V1920" s="7"/>
    </row>
    <row r="1921" spans="1:22" x14ac:dyDescent="0.25">
      <c r="A1921" s="7" t="s">
        <v>5586</v>
      </c>
      <c r="B1921" s="7" t="s">
        <v>5587</v>
      </c>
      <c r="C1921" s="7" t="s">
        <v>177</v>
      </c>
      <c r="D1921" s="7"/>
      <c r="E1921" s="7" t="s">
        <v>396</v>
      </c>
      <c r="F1921" s="8">
        <v>1200</v>
      </c>
      <c r="G1921" s="8">
        <v>1380</v>
      </c>
      <c r="H1921" s="9">
        <f>IF(OR(F1921="",F1921=0),"",MAX(F1921,IF(ISNUMBER('Нормы и нормо-часы'!K1922),ROUNDUP('Нормы и нормо-часы'!K1922/(1-$F$3),0),0)))</f>
        <v>1200</v>
      </c>
      <c r="I1921" s="9">
        <f>IF(OR(G1921="",G1921=0),"",MAX(G1921,IF(ISNUMBER('Нормы и нормо-часы'!L1922),ROUNDUP('Нормы и нормо-часы'!L1922/(1-$F$3),0),0)))</f>
        <v>1380</v>
      </c>
      <c r="J1921" s="10">
        <f t="shared" si="500"/>
        <v>0</v>
      </c>
      <c r="K1921" s="10">
        <f t="shared" si="501"/>
        <v>0</v>
      </c>
      <c r="L1921" s="8">
        <v>744</v>
      </c>
      <c r="M1921" s="8">
        <v>856</v>
      </c>
      <c r="N1921" s="10">
        <f t="shared" si="502"/>
        <v>0.38</v>
      </c>
      <c r="O1921" s="10">
        <f t="shared" si="503"/>
        <v>0.37971014492753624</v>
      </c>
      <c r="P1921" s="8">
        <f t="shared" si="504"/>
        <v>456</v>
      </c>
      <c r="Q1921" s="8">
        <f t="shared" si="505"/>
        <v>524</v>
      </c>
      <c r="R1921" s="8">
        <v>423.2</v>
      </c>
      <c r="S1921" s="8">
        <v>571.32000000000005</v>
      </c>
      <c r="T1921" s="11">
        <f t="shared" si="506"/>
        <v>0.47610000000000002</v>
      </c>
      <c r="U1921" s="7" t="s">
        <v>5256</v>
      </c>
      <c r="V1921" s="7" t="s">
        <v>5588</v>
      </c>
    </row>
    <row r="1922" spans="1:22" x14ac:dyDescent="0.25">
      <c r="A1922" s="7" t="s">
        <v>5589</v>
      </c>
      <c r="B1922" s="7" t="s">
        <v>5590</v>
      </c>
      <c r="C1922" s="7" t="s">
        <v>177</v>
      </c>
      <c r="D1922" s="7"/>
      <c r="E1922" s="7" t="s">
        <v>41</v>
      </c>
      <c r="F1922" s="8">
        <v>2800</v>
      </c>
      <c r="G1922" s="8">
        <v>3220</v>
      </c>
      <c r="H1922" s="9">
        <f>IF(OR(F1922="",F1922=0),"",MAX(F1922,IF(ISNUMBER('Нормы и нормо-часы'!K1923),ROUNDUP('Нормы и нормо-часы'!K1923/(1-$F$3),0),0)))</f>
        <v>2800</v>
      </c>
      <c r="I1922" s="9">
        <f>IF(OR(G1922="",G1922=0),"",MAX(G1922,IF(ISNUMBER('Нормы и нормо-часы'!L1923),ROUNDUP('Нормы и нормо-часы'!L1923/(1-$F$3),0),0)))</f>
        <v>3220</v>
      </c>
      <c r="J1922" s="10">
        <f t="shared" si="500"/>
        <v>0</v>
      </c>
      <c r="K1922" s="10">
        <f t="shared" si="501"/>
        <v>0</v>
      </c>
      <c r="L1922" s="8">
        <v>1736</v>
      </c>
      <c r="M1922" s="8">
        <v>1996</v>
      </c>
      <c r="N1922" s="10">
        <f t="shared" si="502"/>
        <v>0.38</v>
      </c>
      <c r="O1922" s="10">
        <f t="shared" si="503"/>
        <v>0.38012422360248449</v>
      </c>
      <c r="P1922" s="8">
        <f t="shared" si="504"/>
        <v>1064</v>
      </c>
      <c r="Q1922" s="8">
        <f t="shared" si="505"/>
        <v>1224</v>
      </c>
      <c r="R1922" s="8">
        <v>1137.3499999999999</v>
      </c>
      <c r="S1922" s="8">
        <v>1535.42</v>
      </c>
      <c r="T1922" s="11">
        <f t="shared" si="506"/>
        <v>0.54836428571428575</v>
      </c>
      <c r="U1922" s="7" t="s">
        <v>5591</v>
      </c>
      <c r="V1922" s="7"/>
    </row>
    <row r="1923" spans="1:22" x14ac:dyDescent="0.25">
      <c r="A1923" s="7" t="s">
        <v>5592</v>
      </c>
      <c r="B1923" s="7" t="s">
        <v>5593</v>
      </c>
      <c r="C1923" s="7" t="s">
        <v>177</v>
      </c>
      <c r="D1923" s="7"/>
      <c r="E1923" s="7" t="s">
        <v>396</v>
      </c>
      <c r="F1923" s="8">
        <v>1300</v>
      </c>
      <c r="G1923" s="8">
        <v>1495</v>
      </c>
      <c r="H1923" s="9">
        <f>IF(OR(F1923="",F1923=0),"",MAX(F1923,IF(ISNUMBER('Нормы и нормо-часы'!K1924),ROUNDUP('Нормы и нормо-часы'!K1924/(1-$F$3),0),0)))</f>
        <v>1300</v>
      </c>
      <c r="I1923" s="9">
        <f>IF(OR(G1923="",G1923=0),"",MAX(G1923,IF(ISNUMBER('Нормы и нормо-часы'!L1924),ROUNDUP('Нормы и нормо-часы'!L1924/(1-$F$3),0),0)))</f>
        <v>1495</v>
      </c>
      <c r="J1923" s="10">
        <f t="shared" si="500"/>
        <v>0</v>
      </c>
      <c r="K1923" s="10">
        <f t="shared" si="501"/>
        <v>0</v>
      </c>
      <c r="L1923" s="8">
        <v>806</v>
      </c>
      <c r="M1923" s="8">
        <v>927</v>
      </c>
      <c r="N1923" s="10">
        <f t="shared" si="502"/>
        <v>0.38</v>
      </c>
      <c r="O1923" s="10">
        <f t="shared" si="503"/>
        <v>0.37993311036789296</v>
      </c>
      <c r="P1923" s="8">
        <f t="shared" si="504"/>
        <v>494</v>
      </c>
      <c r="Q1923" s="8">
        <f t="shared" si="505"/>
        <v>568</v>
      </c>
      <c r="R1923" s="8">
        <v>555.45000000000005</v>
      </c>
      <c r="S1923" s="8">
        <v>749.86</v>
      </c>
      <c r="T1923" s="11">
        <f t="shared" si="506"/>
        <v>0.57681538461538462</v>
      </c>
      <c r="U1923" s="7" t="s">
        <v>5256</v>
      </c>
      <c r="V1923" s="7"/>
    </row>
    <row r="1924" spans="1:22" x14ac:dyDescent="0.25">
      <c r="A1924" s="7" t="s">
        <v>5594</v>
      </c>
      <c r="B1924" s="7" t="s">
        <v>5595</v>
      </c>
      <c r="C1924" s="7" t="s">
        <v>177</v>
      </c>
      <c r="D1924" s="7"/>
      <c r="E1924" s="7" t="s">
        <v>396</v>
      </c>
      <c r="F1924" s="8">
        <v>800</v>
      </c>
      <c r="G1924" s="8">
        <v>920</v>
      </c>
      <c r="H1924" s="9">
        <f>IF(OR(F1924="",F1924=0),"",MAX(F1924,IF(ISNUMBER('Нормы и нормо-часы'!K1925),ROUNDUP('Нормы и нормо-часы'!K1925/(1-$F$3),0),0)))</f>
        <v>800</v>
      </c>
      <c r="I1924" s="9">
        <f>IF(OR(G1924="",G1924=0),"",MAX(G1924,IF(ISNUMBER('Нормы и нормо-часы'!L1925),ROUNDUP('Нормы и нормо-часы'!L1925/(1-$F$3),0),0)))</f>
        <v>920</v>
      </c>
      <c r="J1924" s="10">
        <f t="shared" si="500"/>
        <v>0</v>
      </c>
      <c r="K1924" s="10">
        <f t="shared" si="501"/>
        <v>0</v>
      </c>
      <c r="L1924" s="8">
        <v>496</v>
      </c>
      <c r="M1924" s="8">
        <v>570</v>
      </c>
      <c r="N1924" s="10">
        <f t="shared" si="502"/>
        <v>0.38</v>
      </c>
      <c r="O1924" s="10">
        <f t="shared" si="503"/>
        <v>0.38043478260869568</v>
      </c>
      <c r="P1924" s="8">
        <f t="shared" si="504"/>
        <v>304</v>
      </c>
      <c r="Q1924" s="8">
        <f t="shared" si="505"/>
        <v>350</v>
      </c>
      <c r="R1924" s="8">
        <v>370.3</v>
      </c>
      <c r="S1924" s="8">
        <v>499.91</v>
      </c>
      <c r="T1924" s="11">
        <f t="shared" si="506"/>
        <v>0.62488750000000004</v>
      </c>
      <c r="U1924" s="7" t="s">
        <v>5256</v>
      </c>
      <c r="V1924" s="7"/>
    </row>
    <row r="1925" spans="1:22" x14ac:dyDescent="0.25">
      <c r="A1925" s="7" t="s">
        <v>5596</v>
      </c>
      <c r="B1925" s="7" t="s">
        <v>5597</v>
      </c>
      <c r="C1925" s="7" t="s">
        <v>177</v>
      </c>
      <c r="D1925" s="7"/>
      <c r="E1925" s="7" t="s">
        <v>396</v>
      </c>
      <c r="F1925" s="8">
        <v>2000</v>
      </c>
      <c r="G1925" s="8">
        <v>2300</v>
      </c>
      <c r="H1925" s="9">
        <f>IF(OR(F1925="",F1925=0),"",MAX(F1925,IF(ISNUMBER('Нормы и нормо-часы'!K1926),ROUNDUP('Нормы и нормо-часы'!K1926/(1-$F$3),0),0)))</f>
        <v>2000</v>
      </c>
      <c r="I1925" s="9">
        <f>IF(OR(G1925="",G1925=0),"",MAX(G1925,IF(ISNUMBER('Нормы и нормо-часы'!L1926),ROUNDUP('Нормы и нормо-часы'!L1926/(1-$F$3),0),0)))</f>
        <v>2300</v>
      </c>
      <c r="J1925" s="10">
        <f t="shared" si="500"/>
        <v>0</v>
      </c>
      <c r="K1925" s="10">
        <f t="shared" si="501"/>
        <v>0</v>
      </c>
      <c r="L1925" s="8">
        <v>1240</v>
      </c>
      <c r="M1925" s="8">
        <v>1426</v>
      </c>
      <c r="N1925" s="10">
        <f t="shared" si="502"/>
        <v>0.38</v>
      </c>
      <c r="O1925" s="10">
        <f t="shared" si="503"/>
        <v>0.38</v>
      </c>
      <c r="P1925" s="8">
        <f t="shared" si="504"/>
        <v>760</v>
      </c>
      <c r="Q1925" s="8">
        <f t="shared" si="505"/>
        <v>874</v>
      </c>
      <c r="R1925" s="8">
        <v>1137.3499999999999</v>
      </c>
      <c r="S1925" s="8">
        <v>1535.42</v>
      </c>
      <c r="T1925" s="11">
        <f t="shared" si="506"/>
        <v>0.76771</v>
      </c>
      <c r="U1925" s="7" t="s">
        <v>5598</v>
      </c>
      <c r="V1925" s="7"/>
    </row>
    <row r="1926" spans="1:22" x14ac:dyDescent="0.25">
      <c r="A1926" s="7" t="s">
        <v>5599</v>
      </c>
      <c r="B1926" s="7" t="s">
        <v>5600</v>
      </c>
      <c r="C1926" s="7" t="s">
        <v>177</v>
      </c>
      <c r="D1926" s="7"/>
      <c r="E1926" s="7" t="s">
        <v>396</v>
      </c>
      <c r="F1926" s="8">
        <v>2000</v>
      </c>
      <c r="G1926" s="8">
        <v>2300</v>
      </c>
      <c r="H1926" s="9">
        <f>IF(OR(F1926="",F1926=0),"",MAX(F1926,IF(ISNUMBER('Нормы и нормо-часы'!K1927),ROUNDUP('Нормы и нормо-часы'!K1927/(1-$F$3),0),0)))</f>
        <v>2000</v>
      </c>
      <c r="I1926" s="9">
        <f>IF(OR(G1926="",G1926=0),"",MAX(G1926,IF(ISNUMBER('Нормы и нормо-часы'!L1927),ROUNDUP('Нормы и нормо-часы'!L1927/(1-$F$3),0),0)))</f>
        <v>2300</v>
      </c>
      <c r="J1926" s="10">
        <f t="shared" si="500"/>
        <v>0</v>
      </c>
      <c r="K1926" s="10">
        <f t="shared" si="501"/>
        <v>0</v>
      </c>
      <c r="L1926" s="8">
        <v>1240</v>
      </c>
      <c r="M1926" s="8">
        <v>1426</v>
      </c>
      <c r="N1926" s="10">
        <f t="shared" si="502"/>
        <v>0.38</v>
      </c>
      <c r="O1926" s="10">
        <f t="shared" si="503"/>
        <v>0.38</v>
      </c>
      <c r="P1926" s="8">
        <f t="shared" si="504"/>
        <v>760</v>
      </c>
      <c r="Q1926" s="8">
        <f t="shared" si="505"/>
        <v>874</v>
      </c>
      <c r="R1926" s="8">
        <v>542.23</v>
      </c>
      <c r="S1926" s="8">
        <v>732.01</v>
      </c>
      <c r="T1926" s="11">
        <f t="shared" si="506"/>
        <v>0.36600499999999997</v>
      </c>
      <c r="U1926" s="7" t="s">
        <v>5601</v>
      </c>
      <c r="V1926" s="7" t="s">
        <v>5602</v>
      </c>
    </row>
    <row r="1927" spans="1:22" x14ac:dyDescent="0.25">
      <c r="A1927" s="7" t="s">
        <v>5603</v>
      </c>
      <c r="B1927" s="7" t="s">
        <v>5604</v>
      </c>
      <c r="C1927" s="7" t="s">
        <v>177</v>
      </c>
      <c r="D1927" s="7"/>
      <c r="E1927" s="7" t="s">
        <v>396</v>
      </c>
      <c r="F1927" s="8">
        <v>700</v>
      </c>
      <c r="G1927" s="8">
        <v>805</v>
      </c>
      <c r="H1927" s="9">
        <f>IF(OR(F1927="",F1927=0),"",MAX(F1927,IF(ISNUMBER('Нормы и нормо-часы'!K1928),ROUNDUP('Нормы и нормо-часы'!K1928/(1-$F$3),0),0)))</f>
        <v>700</v>
      </c>
      <c r="I1927" s="9">
        <f>IF(OR(G1927="",G1927=0),"",MAX(G1927,IF(ISNUMBER('Нормы и нормо-часы'!L1928),ROUNDUP('Нормы и нормо-часы'!L1928/(1-$F$3),0),0)))</f>
        <v>805</v>
      </c>
      <c r="J1927" s="10">
        <f t="shared" si="500"/>
        <v>0</v>
      </c>
      <c r="K1927" s="10">
        <f t="shared" si="501"/>
        <v>0</v>
      </c>
      <c r="L1927" s="8">
        <v>434</v>
      </c>
      <c r="M1927" s="8">
        <v>499</v>
      </c>
      <c r="N1927" s="10">
        <f t="shared" si="502"/>
        <v>0.38</v>
      </c>
      <c r="O1927" s="10">
        <f t="shared" si="503"/>
        <v>0.38012422360248449</v>
      </c>
      <c r="P1927" s="8">
        <f t="shared" si="504"/>
        <v>266</v>
      </c>
      <c r="Q1927" s="8">
        <f t="shared" si="505"/>
        <v>306</v>
      </c>
      <c r="R1927" s="8">
        <v>370.3</v>
      </c>
      <c r="S1927" s="8">
        <v>499.91</v>
      </c>
      <c r="T1927" s="11">
        <f t="shared" si="506"/>
        <v>0.71415714285714293</v>
      </c>
      <c r="U1927" s="7" t="s">
        <v>5256</v>
      </c>
      <c r="V1927" s="7"/>
    </row>
    <row r="1928" spans="1:22" x14ac:dyDescent="0.25">
      <c r="A1928" s="7" t="s">
        <v>5605</v>
      </c>
      <c r="B1928" s="7" t="s">
        <v>5606</v>
      </c>
      <c r="C1928" s="7" t="s">
        <v>177</v>
      </c>
      <c r="D1928" s="7"/>
      <c r="E1928" s="7" t="s">
        <v>396</v>
      </c>
      <c r="F1928" s="8">
        <v>2500</v>
      </c>
      <c r="G1928" s="8">
        <v>2875</v>
      </c>
      <c r="H1928" s="9">
        <f>IF(OR(F1928="",F1928=0),"",MAX(F1928,IF(ISNUMBER('Нормы и нормо-часы'!K1929),ROUNDUP('Нормы и нормо-часы'!K1929/(1-$F$3),0),0)))</f>
        <v>2500</v>
      </c>
      <c r="I1928" s="9">
        <f>IF(OR(G1928="",G1928=0),"",MAX(G1928,IF(ISNUMBER('Нормы и нормо-часы'!L1929),ROUNDUP('Нормы и нормо-часы'!L1929/(1-$F$3),0),0)))</f>
        <v>2875</v>
      </c>
      <c r="J1928" s="10">
        <f t="shared" si="500"/>
        <v>0</v>
      </c>
      <c r="K1928" s="10">
        <f t="shared" si="501"/>
        <v>0</v>
      </c>
      <c r="L1928" s="8">
        <v>1550</v>
      </c>
      <c r="M1928" s="8">
        <v>1782</v>
      </c>
      <c r="N1928" s="10">
        <f t="shared" si="502"/>
        <v>0.38</v>
      </c>
      <c r="O1928" s="10">
        <f t="shared" si="503"/>
        <v>0.38017391304347825</v>
      </c>
      <c r="P1928" s="8">
        <f t="shared" si="504"/>
        <v>950</v>
      </c>
      <c r="Q1928" s="8">
        <f t="shared" si="505"/>
        <v>1093</v>
      </c>
      <c r="R1928" s="8">
        <v>1081.3699999999999</v>
      </c>
      <c r="S1928" s="8">
        <v>1459.85</v>
      </c>
      <c r="T1928" s="11">
        <f t="shared" si="506"/>
        <v>0.58394000000000001</v>
      </c>
      <c r="U1928" s="7" t="s">
        <v>5607</v>
      </c>
      <c r="V1928" s="7"/>
    </row>
    <row r="1929" spans="1:22" x14ac:dyDescent="0.25">
      <c r="A1929" s="7" t="s">
        <v>5608</v>
      </c>
      <c r="B1929" s="7" t="s">
        <v>5609</v>
      </c>
      <c r="C1929" s="7" t="s">
        <v>177</v>
      </c>
      <c r="D1929" s="7"/>
      <c r="E1929" s="7" t="s">
        <v>396</v>
      </c>
      <c r="F1929" s="8">
        <v>1800</v>
      </c>
      <c r="G1929" s="8">
        <v>2070</v>
      </c>
      <c r="H1929" s="9">
        <f>IF(OR(F1929="",F1929=0),"",MAX(F1929,IF(ISNUMBER('Нормы и нормо-часы'!K1930),ROUNDUP('Нормы и нормо-часы'!K1930/(1-$F$3),0),0)))</f>
        <v>1800</v>
      </c>
      <c r="I1929" s="9">
        <f>IF(OR(G1929="",G1929=0),"",MAX(G1929,IF(ISNUMBER('Нормы и нормо-часы'!L1930),ROUNDUP('Нормы и нормо-часы'!L1930/(1-$F$3),0),0)))</f>
        <v>2070</v>
      </c>
      <c r="J1929" s="10">
        <f t="shared" si="500"/>
        <v>0</v>
      </c>
      <c r="K1929" s="10">
        <f t="shared" si="501"/>
        <v>0</v>
      </c>
      <c r="L1929" s="8">
        <v>1116</v>
      </c>
      <c r="M1929" s="8">
        <v>1283</v>
      </c>
      <c r="N1929" s="10">
        <f t="shared" si="502"/>
        <v>0.38</v>
      </c>
      <c r="O1929" s="10">
        <f t="shared" si="503"/>
        <v>0.38019323671497585</v>
      </c>
      <c r="P1929" s="8">
        <f t="shared" si="504"/>
        <v>684</v>
      </c>
      <c r="Q1929" s="8">
        <f t="shared" si="505"/>
        <v>787</v>
      </c>
      <c r="R1929" s="8">
        <v>942.51</v>
      </c>
      <c r="S1929" s="8">
        <v>1272.3900000000001</v>
      </c>
      <c r="T1929" s="11">
        <f t="shared" si="506"/>
        <v>0.70688333333333342</v>
      </c>
      <c r="U1929" s="7" t="s">
        <v>5610</v>
      </c>
      <c r="V1929" s="7"/>
    </row>
    <row r="1930" spans="1:22" x14ac:dyDescent="0.25">
      <c r="A1930" s="7" t="s">
        <v>5611</v>
      </c>
      <c r="B1930" s="7" t="s">
        <v>5612</v>
      </c>
      <c r="C1930" s="7" t="s">
        <v>177</v>
      </c>
      <c r="D1930" s="7"/>
      <c r="E1930" s="7" t="s">
        <v>396</v>
      </c>
      <c r="F1930" s="8">
        <v>1800</v>
      </c>
      <c r="G1930" s="8">
        <v>2070</v>
      </c>
      <c r="H1930" s="9">
        <f>IF(OR(F1930="",F1930=0),"",MAX(F1930,IF(ISNUMBER('Нормы и нормо-часы'!K1931),ROUNDUP('Нормы и нормо-часы'!K1931/(1-$F$3),0),0)))</f>
        <v>1800</v>
      </c>
      <c r="I1930" s="9">
        <f>IF(OR(G1930="",G1930=0),"",MAX(G1930,IF(ISNUMBER('Нормы и нормо-часы'!L1931),ROUNDUP('Нормы и нормо-часы'!L1931/(1-$F$3),0),0)))</f>
        <v>2070</v>
      </c>
      <c r="J1930" s="10">
        <f t="shared" si="500"/>
        <v>0</v>
      </c>
      <c r="K1930" s="10">
        <f t="shared" si="501"/>
        <v>0</v>
      </c>
      <c r="L1930" s="8">
        <v>1116</v>
      </c>
      <c r="M1930" s="8">
        <v>1283</v>
      </c>
      <c r="N1930" s="10">
        <f t="shared" si="502"/>
        <v>0.38</v>
      </c>
      <c r="O1930" s="10">
        <f t="shared" si="503"/>
        <v>0.38019323671497585</v>
      </c>
      <c r="P1930" s="8">
        <f t="shared" si="504"/>
        <v>684</v>
      </c>
      <c r="Q1930" s="8">
        <f t="shared" si="505"/>
        <v>787</v>
      </c>
      <c r="R1930" s="8">
        <v>1595.82</v>
      </c>
      <c r="S1930" s="8">
        <v>2154.36</v>
      </c>
      <c r="T1930" s="11">
        <f t="shared" si="506"/>
        <v>1.1968666666666667</v>
      </c>
      <c r="U1930" s="7" t="s">
        <v>5613</v>
      </c>
      <c r="V1930" s="7"/>
    </row>
    <row r="1931" spans="1:22" x14ac:dyDescent="0.25">
      <c r="A1931" s="7" t="s">
        <v>5614</v>
      </c>
      <c r="B1931" s="7" t="s">
        <v>5615</v>
      </c>
      <c r="C1931" s="7" t="s">
        <v>177</v>
      </c>
      <c r="D1931" s="7"/>
      <c r="E1931" s="7" t="s">
        <v>396</v>
      </c>
      <c r="F1931" s="8">
        <v>700</v>
      </c>
      <c r="G1931" s="8">
        <v>805</v>
      </c>
      <c r="H1931" s="9">
        <f>IF(OR(F1931="",F1931=0),"",MAX(F1931,IF(ISNUMBER('Нормы и нормо-часы'!K1932),ROUNDUP('Нормы и нормо-часы'!K1932/(1-$F$3),0),0)))</f>
        <v>700</v>
      </c>
      <c r="I1931" s="9">
        <f>IF(OR(G1931="",G1931=0),"",MAX(G1931,IF(ISNUMBER('Нормы и нормо-часы'!L1932),ROUNDUP('Нормы и нормо-часы'!L1932/(1-$F$3),0),0)))</f>
        <v>805</v>
      </c>
      <c r="J1931" s="10">
        <f t="shared" si="500"/>
        <v>0</v>
      </c>
      <c r="K1931" s="10">
        <f t="shared" si="501"/>
        <v>0</v>
      </c>
      <c r="L1931" s="8">
        <v>434</v>
      </c>
      <c r="M1931" s="8">
        <v>499</v>
      </c>
      <c r="N1931" s="10">
        <f t="shared" si="502"/>
        <v>0.38</v>
      </c>
      <c r="O1931" s="10">
        <f t="shared" si="503"/>
        <v>0.38012422360248449</v>
      </c>
      <c r="P1931" s="8">
        <f t="shared" si="504"/>
        <v>266</v>
      </c>
      <c r="Q1931" s="8">
        <f t="shared" si="505"/>
        <v>306</v>
      </c>
      <c r="R1931" s="8">
        <v>423.2</v>
      </c>
      <c r="S1931" s="8">
        <v>571.32000000000005</v>
      </c>
      <c r="T1931" s="11">
        <f t="shared" si="506"/>
        <v>0.81617142857142866</v>
      </c>
      <c r="U1931" s="7" t="s">
        <v>5256</v>
      </c>
      <c r="V1931" s="7"/>
    </row>
    <row r="1932" spans="1:22" x14ac:dyDescent="0.25">
      <c r="A1932" s="7" t="s">
        <v>5616</v>
      </c>
      <c r="B1932" s="7" t="s">
        <v>5617</v>
      </c>
      <c r="C1932" s="7" t="s">
        <v>177</v>
      </c>
      <c r="D1932" s="7"/>
      <c r="E1932" s="7" t="s">
        <v>396</v>
      </c>
      <c r="F1932" s="8">
        <v>3000</v>
      </c>
      <c r="G1932" s="8">
        <v>3450</v>
      </c>
      <c r="H1932" s="9">
        <f>IF(OR(F1932="",F1932=0),"",MAX(F1932,IF(ISNUMBER('Нормы и нормо-часы'!K1933),ROUNDUP('Нормы и нормо-часы'!K1933/(1-$F$3),0),0)))</f>
        <v>3000</v>
      </c>
      <c r="I1932" s="9">
        <f>IF(OR(G1932="",G1932=0),"",MAX(G1932,IF(ISNUMBER('Нормы и нормо-часы'!L1933),ROUNDUP('Нормы и нормо-часы'!L1933/(1-$F$3),0),0)))</f>
        <v>3450</v>
      </c>
      <c r="J1932" s="10">
        <f t="shared" si="500"/>
        <v>0</v>
      </c>
      <c r="K1932" s="10">
        <f t="shared" si="501"/>
        <v>0</v>
      </c>
      <c r="L1932" s="8">
        <v>1860</v>
      </c>
      <c r="M1932" s="8">
        <v>2139</v>
      </c>
      <c r="N1932" s="10">
        <f t="shared" si="502"/>
        <v>0.38</v>
      </c>
      <c r="O1932" s="10">
        <f t="shared" si="503"/>
        <v>0.38</v>
      </c>
      <c r="P1932" s="8">
        <f t="shared" si="504"/>
        <v>1140</v>
      </c>
      <c r="Q1932" s="8">
        <f t="shared" si="505"/>
        <v>1311</v>
      </c>
      <c r="R1932" s="8">
        <v>859.63</v>
      </c>
      <c r="S1932" s="8">
        <v>1160.5</v>
      </c>
      <c r="T1932" s="11">
        <f t="shared" si="506"/>
        <v>0.38683333333333331</v>
      </c>
      <c r="U1932" s="7" t="s">
        <v>5618</v>
      </c>
      <c r="V1932" s="7" t="s">
        <v>5619</v>
      </c>
    </row>
    <row r="1933" spans="1:22" x14ac:dyDescent="0.25">
      <c r="A1933" s="7" t="s">
        <v>5620</v>
      </c>
      <c r="B1933" s="7" t="s">
        <v>5621</v>
      </c>
      <c r="C1933" s="7" t="s">
        <v>177</v>
      </c>
      <c r="D1933" s="7"/>
      <c r="E1933" s="7" t="s">
        <v>396</v>
      </c>
      <c r="F1933" s="8">
        <v>2000</v>
      </c>
      <c r="G1933" s="8">
        <v>2300</v>
      </c>
      <c r="H1933" s="9">
        <f>IF(OR(F1933="",F1933=0),"",MAX(F1933,IF(ISNUMBER('Нормы и нормо-часы'!K1934),ROUNDUP('Нормы и нормо-часы'!K1934/(1-$F$3),0),0)))</f>
        <v>2000</v>
      </c>
      <c r="I1933" s="9">
        <f>IF(OR(G1933="",G1933=0),"",MAX(G1933,IF(ISNUMBER('Нормы и нормо-часы'!L1934),ROUNDUP('Нормы и нормо-часы'!L1934/(1-$F$3),0),0)))</f>
        <v>2300</v>
      </c>
      <c r="J1933" s="10">
        <f t="shared" si="500"/>
        <v>0</v>
      </c>
      <c r="K1933" s="10">
        <f t="shared" si="501"/>
        <v>0</v>
      </c>
      <c r="L1933" s="8">
        <v>1240</v>
      </c>
      <c r="M1933" s="8">
        <v>1426</v>
      </c>
      <c r="N1933" s="10">
        <f t="shared" si="502"/>
        <v>0.38</v>
      </c>
      <c r="O1933" s="10">
        <f t="shared" si="503"/>
        <v>0.38</v>
      </c>
      <c r="P1933" s="8">
        <f t="shared" si="504"/>
        <v>760</v>
      </c>
      <c r="Q1933" s="8">
        <f t="shared" si="505"/>
        <v>874</v>
      </c>
      <c r="R1933" s="8">
        <v>737.3</v>
      </c>
      <c r="S1933" s="8">
        <v>995.36</v>
      </c>
      <c r="T1933" s="11">
        <f t="shared" si="506"/>
        <v>0.49768000000000001</v>
      </c>
      <c r="U1933" s="7" t="s">
        <v>5622</v>
      </c>
      <c r="V1933" s="7" t="s">
        <v>5623</v>
      </c>
    </row>
    <row r="1934" spans="1:22" x14ac:dyDescent="0.25">
      <c r="A1934" s="7" t="s">
        <v>5624</v>
      </c>
      <c r="B1934" s="7" t="s">
        <v>5625</v>
      </c>
      <c r="C1934" s="7" t="s">
        <v>177</v>
      </c>
      <c r="D1934" s="7"/>
      <c r="E1934" s="7" t="s">
        <v>396</v>
      </c>
      <c r="F1934" s="8">
        <v>900</v>
      </c>
      <c r="G1934" s="8">
        <v>1035</v>
      </c>
      <c r="H1934" s="9">
        <f>IF(OR(F1934="",F1934=0),"",MAX(F1934,IF(ISNUMBER('Нормы и нормо-часы'!K1935),ROUNDUP('Нормы и нормо-часы'!K1935/(1-$F$3),0),0)))</f>
        <v>900</v>
      </c>
      <c r="I1934" s="9">
        <f>IF(OR(G1934="",G1934=0),"",MAX(G1934,IF(ISNUMBER('Нормы и нормо-часы'!L1935),ROUNDUP('Нормы и нормо-часы'!L1935/(1-$F$3),0),0)))</f>
        <v>1035</v>
      </c>
      <c r="J1934" s="10">
        <f t="shared" si="500"/>
        <v>0</v>
      </c>
      <c r="K1934" s="10">
        <f t="shared" si="501"/>
        <v>0</v>
      </c>
      <c r="L1934" s="8">
        <v>558</v>
      </c>
      <c r="M1934" s="8">
        <v>642</v>
      </c>
      <c r="N1934" s="10">
        <f t="shared" si="502"/>
        <v>0.38</v>
      </c>
      <c r="O1934" s="10">
        <f t="shared" si="503"/>
        <v>0.37971014492753624</v>
      </c>
      <c r="P1934" s="8">
        <f t="shared" si="504"/>
        <v>342</v>
      </c>
      <c r="Q1934" s="8">
        <f t="shared" si="505"/>
        <v>393</v>
      </c>
      <c r="R1934" s="8">
        <v>634.79999999999995</v>
      </c>
      <c r="S1934" s="8">
        <v>856.98</v>
      </c>
      <c r="T1934" s="11">
        <f t="shared" si="506"/>
        <v>0.95220000000000005</v>
      </c>
      <c r="U1934" s="7" t="s">
        <v>5256</v>
      </c>
      <c r="V1934" s="7"/>
    </row>
    <row r="1935" spans="1:22" x14ac:dyDescent="0.25">
      <c r="A1935" s="7" t="s">
        <v>5626</v>
      </c>
      <c r="B1935" s="7" t="s">
        <v>5627</v>
      </c>
      <c r="C1935" s="7" t="s">
        <v>177</v>
      </c>
      <c r="D1935" s="7"/>
      <c r="E1935" s="7" t="s">
        <v>396</v>
      </c>
      <c r="F1935" s="8">
        <v>1800</v>
      </c>
      <c r="G1935" s="8">
        <v>2070</v>
      </c>
      <c r="H1935" s="9">
        <f>IF(OR(F1935="",F1935=0),"",MAX(F1935,IF(ISNUMBER('Нормы и нормо-часы'!K1936),ROUNDUP('Нормы и нормо-часы'!K1936/(1-$F$3),0),0)))</f>
        <v>1800</v>
      </c>
      <c r="I1935" s="9">
        <f>IF(OR(G1935="",G1935=0),"",MAX(G1935,IF(ISNUMBER('Нормы и нормо-часы'!L1936),ROUNDUP('Нормы и нормо-часы'!L1936/(1-$F$3),0),0)))</f>
        <v>2070</v>
      </c>
      <c r="J1935" s="10">
        <f t="shared" si="500"/>
        <v>0</v>
      </c>
      <c r="K1935" s="10">
        <f t="shared" si="501"/>
        <v>0</v>
      </c>
      <c r="L1935" s="8">
        <v>1116</v>
      </c>
      <c r="M1935" s="8">
        <v>1283</v>
      </c>
      <c r="N1935" s="10">
        <f t="shared" si="502"/>
        <v>0.38</v>
      </c>
      <c r="O1935" s="10">
        <f t="shared" si="503"/>
        <v>0.38019323671497585</v>
      </c>
      <c r="P1935" s="8">
        <f t="shared" si="504"/>
        <v>684</v>
      </c>
      <c r="Q1935" s="8">
        <f t="shared" si="505"/>
        <v>787</v>
      </c>
      <c r="R1935" s="8">
        <v>1269.5999999999999</v>
      </c>
      <c r="S1935" s="8">
        <v>1713.96</v>
      </c>
      <c r="T1935" s="11">
        <f t="shared" si="506"/>
        <v>0.95220000000000005</v>
      </c>
      <c r="U1935" s="7" t="s">
        <v>5628</v>
      </c>
      <c r="V1935" s="7"/>
    </row>
    <row r="1936" spans="1:22" x14ac:dyDescent="0.25">
      <c r="A1936" s="7" t="s">
        <v>5629</v>
      </c>
      <c r="B1936" s="7" t="s">
        <v>5630</v>
      </c>
      <c r="C1936" s="7" t="s">
        <v>177</v>
      </c>
      <c r="D1936" s="7"/>
      <c r="E1936" s="7" t="s">
        <v>396</v>
      </c>
      <c r="F1936" s="8">
        <v>900</v>
      </c>
      <c r="G1936" s="8">
        <v>1035</v>
      </c>
      <c r="H1936" s="9">
        <f>IF(OR(F1936="",F1936=0),"",MAX(F1936,IF(ISNUMBER('Нормы и нормо-часы'!K1937),ROUNDUP('Нормы и нормо-часы'!K1937/(1-$F$3),0),0)))</f>
        <v>900</v>
      </c>
      <c r="I1936" s="9">
        <f>IF(OR(G1936="",G1936=0),"",MAX(G1936,IF(ISNUMBER('Нормы и нормо-часы'!L1937),ROUNDUP('Нормы и нормо-часы'!L1937/(1-$F$3),0),0)))</f>
        <v>1035</v>
      </c>
      <c r="J1936" s="10">
        <f t="shared" si="500"/>
        <v>0</v>
      </c>
      <c r="K1936" s="10">
        <f t="shared" si="501"/>
        <v>0</v>
      </c>
      <c r="L1936" s="8">
        <v>558</v>
      </c>
      <c r="M1936" s="8">
        <v>642</v>
      </c>
      <c r="N1936" s="10">
        <f t="shared" si="502"/>
        <v>0.38</v>
      </c>
      <c r="O1936" s="10">
        <f t="shared" si="503"/>
        <v>0.37971014492753624</v>
      </c>
      <c r="P1936" s="8">
        <f t="shared" si="504"/>
        <v>342</v>
      </c>
      <c r="Q1936" s="8">
        <f t="shared" si="505"/>
        <v>393</v>
      </c>
      <c r="R1936" s="8">
        <v>634.79999999999995</v>
      </c>
      <c r="S1936" s="8">
        <v>856.98</v>
      </c>
      <c r="T1936" s="11">
        <f t="shared" si="506"/>
        <v>0.95220000000000005</v>
      </c>
      <c r="U1936" s="7" t="s">
        <v>5631</v>
      </c>
      <c r="V1936" s="7"/>
    </row>
    <row r="1937" spans="1:22" x14ac:dyDescent="0.25">
      <c r="A1937" s="7" t="s">
        <v>5632</v>
      </c>
      <c r="B1937" s="7" t="s">
        <v>5633</v>
      </c>
      <c r="C1937" s="7" t="s">
        <v>177</v>
      </c>
      <c r="D1937" s="7"/>
      <c r="E1937" s="7" t="s">
        <v>396</v>
      </c>
      <c r="F1937" s="8">
        <v>600</v>
      </c>
      <c r="G1937" s="8">
        <v>690</v>
      </c>
      <c r="H1937" s="9">
        <f>IF(OR(F1937="",F1937=0),"",MAX(F1937,IF(ISNUMBER('Нормы и нормо-часы'!K1938),ROUNDUP('Нормы и нормо-часы'!K1938/(1-$F$3),0),0)))</f>
        <v>600</v>
      </c>
      <c r="I1937" s="9">
        <f>IF(OR(G1937="",G1937=0),"",MAX(G1937,IF(ISNUMBER('Нормы и нормо-часы'!L1938),ROUNDUP('Нормы и нормо-часы'!L1938/(1-$F$3),0),0)))</f>
        <v>690</v>
      </c>
      <c r="J1937" s="10">
        <f t="shared" si="500"/>
        <v>0</v>
      </c>
      <c r="K1937" s="10">
        <f t="shared" si="501"/>
        <v>0</v>
      </c>
      <c r="L1937" s="8">
        <v>372</v>
      </c>
      <c r="M1937" s="8">
        <v>428</v>
      </c>
      <c r="N1937" s="10">
        <f t="shared" si="502"/>
        <v>0.38</v>
      </c>
      <c r="O1937" s="10">
        <f t="shared" si="503"/>
        <v>0.37971014492753624</v>
      </c>
      <c r="P1937" s="8">
        <f t="shared" si="504"/>
        <v>228</v>
      </c>
      <c r="Q1937" s="8">
        <f t="shared" si="505"/>
        <v>262</v>
      </c>
      <c r="R1937" s="8">
        <v>198.38</v>
      </c>
      <c r="S1937" s="8">
        <v>267.81</v>
      </c>
      <c r="T1937" s="11">
        <f t="shared" si="506"/>
        <v>0.44635000000000002</v>
      </c>
      <c r="U1937" s="7" t="s">
        <v>5634</v>
      </c>
      <c r="V1937" s="7" t="s">
        <v>5635</v>
      </c>
    </row>
    <row r="1938" spans="1:22" x14ac:dyDescent="0.25">
      <c r="A1938" s="7" t="s">
        <v>5636</v>
      </c>
      <c r="B1938" s="7" t="s">
        <v>5637</v>
      </c>
      <c r="C1938" s="7" t="s">
        <v>177</v>
      </c>
      <c r="D1938" s="7"/>
      <c r="E1938" s="7" t="s">
        <v>396</v>
      </c>
      <c r="F1938" s="8">
        <v>1800</v>
      </c>
      <c r="G1938" s="8">
        <v>2070</v>
      </c>
      <c r="H1938" s="9">
        <f>IF(OR(F1938="",F1938=0),"",MAX(F1938,IF(ISNUMBER('Нормы и нормо-часы'!K1939),ROUNDUP('Нормы и нормо-часы'!K1939/(1-$F$3),0),0)))</f>
        <v>1800</v>
      </c>
      <c r="I1938" s="9">
        <f>IF(OR(G1938="",G1938=0),"",MAX(G1938,IF(ISNUMBER('Нормы и нормо-часы'!L1939),ROUNDUP('Нормы и нормо-часы'!L1939/(1-$F$3),0),0)))</f>
        <v>2070</v>
      </c>
      <c r="J1938" s="10">
        <f t="shared" si="500"/>
        <v>0</v>
      </c>
      <c r="K1938" s="10">
        <f t="shared" si="501"/>
        <v>0</v>
      </c>
      <c r="L1938" s="8">
        <v>1116</v>
      </c>
      <c r="M1938" s="8">
        <v>1283</v>
      </c>
      <c r="N1938" s="10">
        <f t="shared" si="502"/>
        <v>0.38</v>
      </c>
      <c r="O1938" s="10">
        <f t="shared" si="503"/>
        <v>0.38019323671497585</v>
      </c>
      <c r="P1938" s="8">
        <f t="shared" si="504"/>
        <v>684</v>
      </c>
      <c r="Q1938" s="8">
        <f t="shared" si="505"/>
        <v>787</v>
      </c>
      <c r="R1938" s="8">
        <v>819.95</v>
      </c>
      <c r="S1938" s="8">
        <v>1106.93</v>
      </c>
      <c r="T1938" s="11">
        <f t="shared" si="506"/>
        <v>0.61496111111111118</v>
      </c>
      <c r="U1938" s="7" t="s">
        <v>5638</v>
      </c>
      <c r="V1938" s="7"/>
    </row>
    <row r="1939" spans="1:22" x14ac:dyDescent="0.25">
      <c r="A1939" s="7" t="s">
        <v>5639</v>
      </c>
      <c r="B1939" s="7" t="s">
        <v>5640</v>
      </c>
      <c r="C1939" s="7" t="s">
        <v>177</v>
      </c>
      <c r="D1939" s="7"/>
      <c r="E1939" s="7" t="s">
        <v>396</v>
      </c>
      <c r="F1939" s="8">
        <v>900</v>
      </c>
      <c r="G1939" s="8">
        <v>1035</v>
      </c>
      <c r="H1939" s="9">
        <f>IF(OR(F1939="",F1939=0),"",MAX(F1939,IF(ISNUMBER('Нормы и нормо-часы'!K1940),ROUNDUP('Нормы и нормо-часы'!K1940/(1-$F$3),0),0)))</f>
        <v>900</v>
      </c>
      <c r="I1939" s="9">
        <f>IF(OR(G1939="",G1939=0),"",MAX(G1939,IF(ISNUMBER('Нормы и нормо-часы'!L1940),ROUNDUP('Нормы и нормо-часы'!L1940/(1-$F$3),0),0)))</f>
        <v>1035</v>
      </c>
      <c r="J1939" s="10">
        <f t="shared" si="500"/>
        <v>0</v>
      </c>
      <c r="K1939" s="10">
        <f t="shared" si="501"/>
        <v>0</v>
      </c>
      <c r="L1939" s="8">
        <v>558</v>
      </c>
      <c r="M1939" s="8">
        <v>642</v>
      </c>
      <c r="N1939" s="10">
        <f t="shared" si="502"/>
        <v>0.38</v>
      </c>
      <c r="O1939" s="10">
        <f t="shared" si="503"/>
        <v>0.37971014492753624</v>
      </c>
      <c r="P1939" s="8">
        <f t="shared" si="504"/>
        <v>342</v>
      </c>
      <c r="Q1939" s="8">
        <f t="shared" si="505"/>
        <v>393</v>
      </c>
      <c r="R1939" s="8">
        <v>502.55</v>
      </c>
      <c r="S1939" s="8">
        <v>678.44</v>
      </c>
      <c r="T1939" s="11">
        <f t="shared" si="506"/>
        <v>0.75382222222222228</v>
      </c>
      <c r="U1939" s="7" t="s">
        <v>5631</v>
      </c>
      <c r="V1939" s="7"/>
    </row>
    <row r="1940" spans="1:22" x14ac:dyDescent="0.25">
      <c r="A1940" s="7" t="s">
        <v>5641</v>
      </c>
      <c r="B1940" s="7" t="s">
        <v>5642</v>
      </c>
      <c r="C1940" s="7" t="s">
        <v>177</v>
      </c>
      <c r="D1940" s="7"/>
      <c r="E1940" s="7" t="s">
        <v>396</v>
      </c>
      <c r="F1940" s="8">
        <v>1800</v>
      </c>
      <c r="G1940" s="8">
        <v>2070</v>
      </c>
      <c r="H1940" s="9">
        <f>IF(OR(F1940="",F1940=0),"",MAX(F1940,IF(ISNUMBER('Нормы и нормо-часы'!K1941),ROUNDUP('Нормы и нормо-часы'!K1941/(1-$F$3),0),0)))</f>
        <v>1800</v>
      </c>
      <c r="I1940" s="9">
        <f>IF(OR(G1940="",G1940=0),"",MAX(G1940,IF(ISNUMBER('Нормы и нормо-часы'!L1941),ROUNDUP('Нормы и нормо-часы'!L1941/(1-$F$3),0),0)))</f>
        <v>2070</v>
      </c>
      <c r="J1940" s="10">
        <f t="shared" si="500"/>
        <v>0</v>
      </c>
      <c r="K1940" s="10">
        <f t="shared" si="501"/>
        <v>0</v>
      </c>
      <c r="L1940" s="8">
        <v>1116</v>
      </c>
      <c r="M1940" s="8">
        <v>1283</v>
      </c>
      <c r="N1940" s="10">
        <f t="shared" si="502"/>
        <v>0.38</v>
      </c>
      <c r="O1940" s="10">
        <f t="shared" si="503"/>
        <v>0.38019323671497585</v>
      </c>
      <c r="P1940" s="8">
        <f t="shared" si="504"/>
        <v>684</v>
      </c>
      <c r="Q1940" s="8">
        <f t="shared" si="505"/>
        <v>787</v>
      </c>
      <c r="R1940" s="8">
        <v>1811.37</v>
      </c>
      <c r="S1940" s="8">
        <v>2445.35</v>
      </c>
      <c r="T1940" s="11">
        <f t="shared" si="506"/>
        <v>1.3585277777777778</v>
      </c>
      <c r="U1940" s="7" t="s">
        <v>5643</v>
      </c>
      <c r="V1940" s="7"/>
    </row>
    <row r="1941" spans="1:22" x14ac:dyDescent="0.25">
      <c r="A1941" s="7" t="s">
        <v>5644</v>
      </c>
      <c r="B1941" s="7" t="s">
        <v>5645</v>
      </c>
      <c r="C1941" s="7" t="s">
        <v>177</v>
      </c>
      <c r="D1941" s="7"/>
      <c r="E1941" s="7" t="s">
        <v>396</v>
      </c>
      <c r="F1941" s="8">
        <v>6500</v>
      </c>
      <c r="G1941" s="8">
        <v>7475</v>
      </c>
      <c r="H1941" s="9">
        <f>IF(OR(F1941="",F1941=0),"",MAX(F1941,IF(ISNUMBER('Нормы и нормо-часы'!K1942),ROUNDUP('Нормы и нормо-часы'!K1942/(1-$F$3),0),0)))</f>
        <v>6500</v>
      </c>
      <c r="I1941" s="9">
        <f>IF(OR(G1941="",G1941=0),"",MAX(G1941,IF(ISNUMBER('Нормы и нормо-часы'!L1942),ROUNDUP('Нормы и нормо-часы'!L1942/(1-$F$3),0),0)))</f>
        <v>7475</v>
      </c>
      <c r="J1941" s="10">
        <f t="shared" si="500"/>
        <v>0</v>
      </c>
      <c r="K1941" s="10">
        <f t="shared" si="501"/>
        <v>0</v>
      </c>
      <c r="L1941" s="8">
        <v>4030</v>
      </c>
      <c r="M1941" s="8">
        <v>4634</v>
      </c>
      <c r="N1941" s="10">
        <f t="shared" si="502"/>
        <v>0.38</v>
      </c>
      <c r="O1941" s="10">
        <f t="shared" si="503"/>
        <v>0.380066889632107</v>
      </c>
      <c r="P1941" s="8">
        <f t="shared" si="504"/>
        <v>2470</v>
      </c>
      <c r="Q1941" s="8">
        <f t="shared" si="505"/>
        <v>2841</v>
      </c>
      <c r="R1941" s="8">
        <v>2376.0700000000002</v>
      </c>
      <c r="S1941" s="8">
        <v>3207.69</v>
      </c>
      <c r="T1941" s="11">
        <f t="shared" si="506"/>
        <v>0.49349076923076923</v>
      </c>
      <c r="U1941" s="7" t="s">
        <v>5646</v>
      </c>
      <c r="V1941" s="7" t="s">
        <v>5647</v>
      </c>
    </row>
    <row r="1942" spans="1:22" x14ac:dyDescent="0.25">
      <c r="A1942" s="7" t="s">
        <v>5648</v>
      </c>
      <c r="B1942" s="7" t="s">
        <v>5649</v>
      </c>
      <c r="C1942" s="7" t="s">
        <v>54</v>
      </c>
      <c r="D1942" s="7"/>
      <c r="E1942" s="7" t="s">
        <v>396</v>
      </c>
      <c r="F1942" s="8">
        <v>3200</v>
      </c>
      <c r="G1942" s="8">
        <v>3680</v>
      </c>
      <c r="H1942" s="9">
        <f>IF(OR(F1942="",F1942=0),"",MAX(F1942,IF(ISNUMBER('Нормы и нормо-часы'!K1943),ROUNDUP('Нормы и нормо-часы'!K1943/(1-$F$3),0),0)))</f>
        <v>3200</v>
      </c>
      <c r="I1942" s="9">
        <f>IF(OR(G1942="",G1942=0),"",MAX(G1942,IF(ISNUMBER('Нормы и нормо-часы'!L1943),ROUNDUP('Нормы и нормо-часы'!L1943/(1-$F$3),0),0)))</f>
        <v>3680</v>
      </c>
      <c r="J1942" s="10">
        <f t="shared" si="500"/>
        <v>0</v>
      </c>
      <c r="K1942" s="10">
        <f t="shared" si="501"/>
        <v>0</v>
      </c>
      <c r="L1942" s="8">
        <v>1984</v>
      </c>
      <c r="M1942" s="8">
        <v>2282</v>
      </c>
      <c r="N1942" s="10">
        <f t="shared" si="502"/>
        <v>0.38</v>
      </c>
      <c r="O1942" s="10">
        <f t="shared" si="503"/>
        <v>0.37989130434782609</v>
      </c>
      <c r="P1942" s="8">
        <f t="shared" si="504"/>
        <v>1216</v>
      </c>
      <c r="Q1942" s="8">
        <f t="shared" si="505"/>
        <v>1398</v>
      </c>
      <c r="R1942" s="8">
        <v>7207.63</v>
      </c>
      <c r="S1942" s="8">
        <v>9730.2999999999993</v>
      </c>
      <c r="T1942" s="11">
        <f t="shared" si="506"/>
        <v>3.0407187499999999</v>
      </c>
      <c r="U1942" s="7" t="s">
        <v>5650</v>
      </c>
      <c r="V1942" s="7" t="s">
        <v>5651</v>
      </c>
    </row>
    <row r="1943" spans="1:22" x14ac:dyDescent="0.25">
      <c r="A1943" s="7" t="s">
        <v>5652</v>
      </c>
      <c r="B1943" s="7" t="s">
        <v>5653</v>
      </c>
      <c r="C1943" s="7" t="s">
        <v>177</v>
      </c>
      <c r="D1943" s="7"/>
      <c r="E1943" s="7" t="s">
        <v>396</v>
      </c>
      <c r="F1943" s="8">
        <v>13000</v>
      </c>
      <c r="G1943" s="8">
        <v>14950</v>
      </c>
      <c r="H1943" s="9">
        <f>IF(OR(F1943="",F1943=0),"",MAX(F1943,IF(ISNUMBER('Нормы и нормо-часы'!K1944),ROUNDUP('Нормы и нормо-часы'!K1944/(1-$F$3),0),0)))</f>
        <v>13000</v>
      </c>
      <c r="I1943" s="9">
        <f>IF(OR(G1943="",G1943=0),"",MAX(G1943,IF(ISNUMBER('Нормы и нормо-часы'!L1944),ROUNDUP('Нормы и нормо-часы'!L1944/(1-$F$3),0),0)))</f>
        <v>14950</v>
      </c>
      <c r="J1943" s="10">
        <f t="shared" si="500"/>
        <v>0</v>
      </c>
      <c r="K1943" s="10">
        <f t="shared" si="501"/>
        <v>0</v>
      </c>
      <c r="L1943" s="8">
        <v>8060</v>
      </c>
      <c r="M1943" s="8">
        <v>9269</v>
      </c>
      <c r="N1943" s="10">
        <f t="shared" si="502"/>
        <v>0.38</v>
      </c>
      <c r="O1943" s="10">
        <f t="shared" si="503"/>
        <v>0.38</v>
      </c>
      <c r="P1943" s="8">
        <f t="shared" si="504"/>
        <v>4940</v>
      </c>
      <c r="Q1943" s="8">
        <f t="shared" si="505"/>
        <v>5681</v>
      </c>
      <c r="R1943" s="8">
        <v>13527.22</v>
      </c>
      <c r="S1943" s="8">
        <v>18261.75</v>
      </c>
      <c r="T1943" s="11">
        <f t="shared" si="506"/>
        <v>1.4047499999999999</v>
      </c>
      <c r="U1943" s="7" t="s">
        <v>5654</v>
      </c>
      <c r="V1943" s="7"/>
    </row>
    <row r="1944" spans="1:22" x14ac:dyDescent="0.25">
      <c r="A1944" s="7" t="s">
        <v>5655</v>
      </c>
      <c r="B1944" s="7" t="s">
        <v>5656</v>
      </c>
      <c r="C1944" s="7" t="s">
        <v>177</v>
      </c>
      <c r="D1944" s="7"/>
      <c r="E1944" s="7" t="s">
        <v>396</v>
      </c>
      <c r="F1944" s="8">
        <v>9500</v>
      </c>
      <c r="G1944" s="8">
        <v>10925</v>
      </c>
      <c r="H1944" s="9">
        <f>IF(OR(F1944="",F1944=0),"",MAX(F1944,IF(ISNUMBER('Нормы и нормо-часы'!K1945),ROUNDUP('Нормы и нормо-часы'!K1945/(1-$F$3),0),0)))</f>
        <v>9500</v>
      </c>
      <c r="I1944" s="9">
        <f>IF(OR(G1944="",G1944=0),"",MAX(G1944,IF(ISNUMBER('Нормы и нормо-часы'!L1945),ROUNDUP('Нормы и нормо-часы'!L1945/(1-$F$3),0),0)))</f>
        <v>10925</v>
      </c>
      <c r="J1944" s="10">
        <f t="shared" si="500"/>
        <v>0</v>
      </c>
      <c r="K1944" s="10">
        <f t="shared" si="501"/>
        <v>0</v>
      </c>
      <c r="L1944" s="8">
        <v>5890</v>
      </c>
      <c r="M1944" s="8">
        <v>6774</v>
      </c>
      <c r="N1944" s="10">
        <f t="shared" si="502"/>
        <v>0.38</v>
      </c>
      <c r="O1944" s="10">
        <f t="shared" si="503"/>
        <v>0.37995423340961099</v>
      </c>
      <c r="P1944" s="8">
        <f t="shared" si="504"/>
        <v>3610</v>
      </c>
      <c r="Q1944" s="8">
        <f t="shared" si="505"/>
        <v>4151</v>
      </c>
      <c r="R1944" s="8">
        <v>9225.2900000000009</v>
      </c>
      <c r="S1944" s="8">
        <v>12454.14</v>
      </c>
      <c r="T1944" s="11">
        <f t="shared" si="506"/>
        <v>1.3109621052631579</v>
      </c>
      <c r="U1944" s="7" t="s">
        <v>5657</v>
      </c>
      <c r="V1944" s="7"/>
    </row>
    <row r="1945" spans="1:22" x14ac:dyDescent="0.25">
      <c r="A1945" s="7" t="s">
        <v>5658</v>
      </c>
      <c r="B1945" s="7" t="s">
        <v>5659</v>
      </c>
      <c r="C1945" s="7" t="s">
        <v>54</v>
      </c>
      <c r="D1945" s="7"/>
      <c r="E1945" s="7" t="s">
        <v>396</v>
      </c>
      <c r="F1945" s="8">
        <v>2500</v>
      </c>
      <c r="G1945" s="8">
        <v>2875</v>
      </c>
      <c r="H1945" s="9">
        <f>IF(OR(F1945="",F1945=0),"",MAX(F1945,IF(ISNUMBER('Нормы и нормо-часы'!K1946),ROUNDUP('Нормы и нормо-часы'!K1946/(1-$F$3),0),0)))</f>
        <v>2500</v>
      </c>
      <c r="I1945" s="9">
        <f>IF(OR(G1945="",G1945=0),"",MAX(G1945,IF(ISNUMBER('Нормы и нормо-часы'!L1946),ROUNDUP('Нормы и нормо-часы'!L1946/(1-$F$3),0),0)))</f>
        <v>2875</v>
      </c>
      <c r="J1945" s="10">
        <f t="shared" si="500"/>
        <v>0</v>
      </c>
      <c r="K1945" s="10">
        <f t="shared" si="501"/>
        <v>0</v>
      </c>
      <c r="L1945" s="8">
        <v>1550</v>
      </c>
      <c r="M1945" s="8">
        <v>1782</v>
      </c>
      <c r="N1945" s="10">
        <f t="shared" si="502"/>
        <v>0.38</v>
      </c>
      <c r="O1945" s="10">
        <f t="shared" si="503"/>
        <v>0.38017391304347825</v>
      </c>
      <c r="P1945" s="8">
        <f t="shared" si="504"/>
        <v>950</v>
      </c>
      <c r="Q1945" s="8">
        <f t="shared" si="505"/>
        <v>1093</v>
      </c>
      <c r="R1945" s="8">
        <v>3059.38</v>
      </c>
      <c r="S1945" s="8">
        <v>4130.16</v>
      </c>
      <c r="T1945" s="11">
        <f t="shared" si="506"/>
        <v>1.652064</v>
      </c>
      <c r="U1945" s="7" t="s">
        <v>5660</v>
      </c>
      <c r="V1945" s="7" t="s">
        <v>5661</v>
      </c>
    </row>
    <row r="1946" spans="1:22" x14ac:dyDescent="0.25">
      <c r="A1946" s="7" t="s">
        <v>5662</v>
      </c>
      <c r="B1946" s="7" t="s">
        <v>5663</v>
      </c>
      <c r="C1946" s="7" t="s">
        <v>54</v>
      </c>
      <c r="D1946" s="7"/>
      <c r="E1946" s="7" t="s">
        <v>41</v>
      </c>
      <c r="F1946" s="8">
        <v>3500</v>
      </c>
      <c r="G1946" s="8">
        <v>4025</v>
      </c>
      <c r="H1946" s="9">
        <f>IF(OR(F1946="",F1946=0),"",MAX(F1946,IF(ISNUMBER('Нормы и нормо-часы'!K1947),ROUNDUP('Нормы и нормо-часы'!K1947/(1-$F$3),0),0)))</f>
        <v>3500</v>
      </c>
      <c r="I1946" s="9">
        <f>IF(OR(G1946="",G1946=0),"",MAX(G1946,IF(ISNUMBER('Нормы и нормо-часы'!L1947),ROUNDUP('Нормы и нормо-часы'!L1947/(1-$F$3),0),0)))</f>
        <v>4025</v>
      </c>
      <c r="J1946" s="10">
        <f t="shared" si="500"/>
        <v>0</v>
      </c>
      <c r="K1946" s="10">
        <f t="shared" si="501"/>
        <v>0</v>
      </c>
      <c r="L1946" s="8">
        <v>2170</v>
      </c>
      <c r="M1946" s="8">
        <v>2495</v>
      </c>
      <c r="N1946" s="10">
        <f t="shared" si="502"/>
        <v>0.38</v>
      </c>
      <c r="O1946" s="10">
        <f t="shared" si="503"/>
        <v>0.38012422360248449</v>
      </c>
      <c r="P1946" s="8">
        <f t="shared" si="504"/>
        <v>1330</v>
      </c>
      <c r="Q1946" s="8">
        <f t="shared" si="505"/>
        <v>1530</v>
      </c>
      <c r="R1946" s="8">
        <v>4383.6499999999996</v>
      </c>
      <c r="S1946" s="8">
        <v>5917.93</v>
      </c>
      <c r="T1946" s="11">
        <f t="shared" si="506"/>
        <v>1.6908371428571429</v>
      </c>
      <c r="U1946" s="7" t="s">
        <v>5664</v>
      </c>
      <c r="V1946" s="7"/>
    </row>
    <row r="1947" spans="1:22" x14ac:dyDescent="0.25">
      <c r="A1947" s="7" t="s">
        <v>5665</v>
      </c>
      <c r="B1947" s="7" t="s">
        <v>5666</v>
      </c>
      <c r="C1947" s="7" t="s">
        <v>54</v>
      </c>
      <c r="D1947" s="7"/>
      <c r="E1947" s="7" t="s">
        <v>41</v>
      </c>
      <c r="F1947" s="8">
        <v>3700</v>
      </c>
      <c r="G1947" s="8">
        <v>4255</v>
      </c>
      <c r="H1947" s="9">
        <f>IF(OR(F1947="",F1947=0),"",MAX(F1947,IF(ISNUMBER('Нормы и нормо-часы'!K1948),ROUNDUP('Нормы и нормо-часы'!K1948/(1-$F$3),0),0)))</f>
        <v>3700</v>
      </c>
      <c r="I1947" s="9">
        <f>IF(OR(G1947="",G1947=0),"",MAX(G1947,IF(ISNUMBER('Нормы и нормо-часы'!L1948),ROUNDUP('Нормы и нормо-часы'!L1948/(1-$F$3),0),0)))</f>
        <v>4255</v>
      </c>
      <c r="J1947" s="10">
        <f t="shared" si="500"/>
        <v>0</v>
      </c>
      <c r="K1947" s="10">
        <f t="shared" si="501"/>
        <v>0</v>
      </c>
      <c r="L1947" s="8">
        <v>2294</v>
      </c>
      <c r="M1947" s="8">
        <v>2638</v>
      </c>
      <c r="N1947" s="10">
        <f t="shared" si="502"/>
        <v>0.38</v>
      </c>
      <c r="O1947" s="10">
        <f t="shared" si="503"/>
        <v>0.38002350176263222</v>
      </c>
      <c r="P1947" s="8">
        <f t="shared" si="504"/>
        <v>1406</v>
      </c>
      <c r="Q1947" s="8">
        <f t="shared" si="505"/>
        <v>1617</v>
      </c>
      <c r="R1947" s="8">
        <v>3730.34</v>
      </c>
      <c r="S1947" s="8">
        <v>5035.96</v>
      </c>
      <c r="T1947" s="11">
        <f t="shared" si="506"/>
        <v>1.3610702702702704</v>
      </c>
      <c r="U1947" s="7" t="s">
        <v>5667</v>
      </c>
      <c r="V1947" s="7" t="s">
        <v>5668</v>
      </c>
    </row>
    <row r="1948" spans="1:22" x14ac:dyDescent="0.25">
      <c r="A1948" s="7" t="s">
        <v>5669</v>
      </c>
      <c r="B1948" s="7" t="s">
        <v>5670</v>
      </c>
      <c r="C1948" s="7" t="s">
        <v>54</v>
      </c>
      <c r="D1948" s="7"/>
      <c r="E1948" s="7" t="s">
        <v>41</v>
      </c>
      <c r="F1948" s="8">
        <v>4300</v>
      </c>
      <c r="G1948" s="8">
        <v>4945</v>
      </c>
      <c r="H1948" s="9">
        <f>IF(OR(F1948="",F1948=0),"",MAX(F1948,IF(ISNUMBER('Нормы и нормо-часы'!K1949),ROUNDUP('Нормы и нормо-часы'!K1949/(1-$F$3),0),0)))</f>
        <v>4300</v>
      </c>
      <c r="I1948" s="9">
        <f>IF(OR(G1948="",G1948=0),"",MAX(G1948,IF(ISNUMBER('Нормы и нормо-часы'!L1949),ROUNDUP('Нормы и нормо-часы'!L1949/(1-$F$3),0),0)))</f>
        <v>4945</v>
      </c>
      <c r="J1948" s="10">
        <f t="shared" si="500"/>
        <v>0</v>
      </c>
      <c r="K1948" s="10">
        <f t="shared" si="501"/>
        <v>0</v>
      </c>
      <c r="L1948" s="8">
        <v>2666</v>
      </c>
      <c r="M1948" s="8">
        <v>3066</v>
      </c>
      <c r="N1948" s="10">
        <f t="shared" si="502"/>
        <v>0.38</v>
      </c>
      <c r="O1948" s="10">
        <f t="shared" si="503"/>
        <v>0.37997977755308393</v>
      </c>
      <c r="P1948" s="8">
        <f t="shared" si="504"/>
        <v>1634</v>
      </c>
      <c r="Q1948" s="8">
        <f t="shared" si="505"/>
        <v>1879</v>
      </c>
      <c r="R1948" s="8">
        <v>3335.35</v>
      </c>
      <c r="S1948" s="8">
        <v>4502.72</v>
      </c>
      <c r="T1948" s="11">
        <f t="shared" si="506"/>
        <v>1.0471441860465116</v>
      </c>
      <c r="U1948" s="7" t="s">
        <v>5671</v>
      </c>
      <c r="V1948" s="7"/>
    </row>
    <row r="1949" spans="1:22" x14ac:dyDescent="0.25">
      <c r="A1949" s="7" t="s">
        <v>5672</v>
      </c>
      <c r="B1949" s="7" t="s">
        <v>5673</v>
      </c>
      <c r="C1949" s="7" t="s">
        <v>54</v>
      </c>
      <c r="D1949" s="7"/>
      <c r="E1949" s="7" t="s">
        <v>41</v>
      </c>
      <c r="F1949" s="8">
        <v>4500</v>
      </c>
      <c r="G1949" s="8">
        <v>5175</v>
      </c>
      <c r="H1949" s="9">
        <f>IF(OR(F1949="",F1949=0),"",MAX(F1949,IF(ISNUMBER('Нормы и нормо-часы'!K1950),ROUNDUP('Нормы и нормо-часы'!K1950/(1-$F$3),0),0)))</f>
        <v>4500</v>
      </c>
      <c r="I1949" s="9">
        <f>IF(OR(G1949="",G1949=0),"",MAX(G1949,IF(ISNUMBER('Нормы и нормо-часы'!L1950),ROUNDUP('Нормы и нормо-часы'!L1950/(1-$F$3),0),0)))</f>
        <v>5175</v>
      </c>
      <c r="J1949" s="10">
        <f t="shared" si="500"/>
        <v>0</v>
      </c>
      <c r="K1949" s="10">
        <f t="shared" si="501"/>
        <v>0</v>
      </c>
      <c r="L1949" s="8">
        <v>2790</v>
      </c>
      <c r="M1949" s="8">
        <v>3208</v>
      </c>
      <c r="N1949" s="10">
        <f t="shared" si="502"/>
        <v>0.38</v>
      </c>
      <c r="O1949" s="10">
        <f t="shared" si="503"/>
        <v>0.38009661835748793</v>
      </c>
      <c r="P1949" s="8">
        <f t="shared" si="504"/>
        <v>1710</v>
      </c>
      <c r="Q1949" s="8">
        <f t="shared" si="505"/>
        <v>1967</v>
      </c>
      <c r="R1949" s="8">
        <v>3335.35</v>
      </c>
      <c r="S1949" s="8">
        <v>4502.72</v>
      </c>
      <c r="T1949" s="11">
        <f t="shared" si="506"/>
        <v>1.0006044444444444</v>
      </c>
      <c r="U1949" s="7" t="s">
        <v>5674</v>
      </c>
      <c r="V1949" s="7"/>
    </row>
    <row r="1950" spans="1:22" x14ac:dyDescent="0.25">
      <c r="A1950" s="12" t="s">
        <v>5675</v>
      </c>
      <c r="B1950" s="12" t="s">
        <v>5676</v>
      </c>
      <c r="C1950" s="12" t="s">
        <v>177</v>
      </c>
      <c r="D1950" s="12" t="s">
        <v>58</v>
      </c>
      <c r="E1950" s="7" t="s">
        <v>35</v>
      </c>
      <c r="F1950" s="8">
        <v>4000</v>
      </c>
      <c r="G1950" s="8">
        <v>4600</v>
      </c>
      <c r="H1950" s="9">
        <f>IF(OR(F1950="",F1950=0),"",MAX(F1950,IF(ISNUMBER('Нормы и нормо-часы'!K1951),ROUNDUP('Нормы и нормо-часы'!K1951/(1-$F$3),0),0)))</f>
        <v>4000</v>
      </c>
      <c r="I1950" s="9">
        <f>IF(OR(G1950="",G1950=0),"",MAX(G1950,IF(ISNUMBER('Нормы и нормо-часы'!L1951),ROUNDUP('Нормы и нормо-часы'!L1951/(1-$F$3),0),0)))</f>
        <v>4600</v>
      </c>
      <c r="J1950" s="10">
        <f t="shared" si="500"/>
        <v>0</v>
      </c>
      <c r="K1950" s="10">
        <f t="shared" si="501"/>
        <v>0</v>
      </c>
      <c r="L1950" s="8">
        <v>2600</v>
      </c>
      <c r="M1950" s="8">
        <v>2990</v>
      </c>
      <c r="N1950" s="10">
        <f t="shared" si="502"/>
        <v>0.35</v>
      </c>
      <c r="O1950" s="10">
        <f t="shared" si="503"/>
        <v>0.35</v>
      </c>
      <c r="P1950" s="8">
        <f t="shared" si="504"/>
        <v>1400</v>
      </c>
      <c r="Q1950" s="8">
        <f t="shared" si="505"/>
        <v>1610</v>
      </c>
      <c r="R1950" s="8"/>
      <c r="S1950" s="8"/>
      <c r="T1950" s="11" t="str">
        <f t="shared" si="506"/>
        <v/>
      </c>
      <c r="U1950" s="7" t="s">
        <v>5677</v>
      </c>
      <c r="V1950" s="7" t="s">
        <v>5460</v>
      </c>
    </row>
    <row r="1951" spans="1:22" x14ac:dyDescent="0.25">
      <c r="A1951" s="12" t="s">
        <v>5678</v>
      </c>
      <c r="B1951" s="12" t="s">
        <v>5679</v>
      </c>
      <c r="C1951" s="12" t="s">
        <v>50</v>
      </c>
      <c r="D1951" s="12" t="s">
        <v>58</v>
      </c>
      <c r="E1951" s="7" t="s">
        <v>396</v>
      </c>
      <c r="F1951" s="8">
        <v>250</v>
      </c>
      <c r="G1951" s="8">
        <v>288</v>
      </c>
      <c r="H1951" s="9">
        <f>IF(OR(F1951="",F1951=0),"",MAX(F1951,IF(ISNUMBER('Нормы и нормо-часы'!K1952),ROUNDUP('Нормы и нормо-часы'!K1952/(1-$F$3),0),0)))</f>
        <v>250</v>
      </c>
      <c r="I1951" s="9">
        <f>IF(OR(G1951="",G1951=0),"",MAX(G1951,IF(ISNUMBER('Нормы и нормо-часы'!L1952),ROUNDUP('Нормы и нормо-часы'!L1952/(1-$F$3),0),0)))</f>
        <v>288</v>
      </c>
      <c r="J1951" s="10">
        <f t="shared" si="500"/>
        <v>0</v>
      </c>
      <c r="K1951" s="10">
        <f t="shared" si="501"/>
        <v>0</v>
      </c>
      <c r="L1951" s="8">
        <v>155</v>
      </c>
      <c r="M1951" s="8">
        <v>178</v>
      </c>
      <c r="N1951" s="10">
        <f t="shared" si="502"/>
        <v>0.38</v>
      </c>
      <c r="O1951" s="10">
        <f t="shared" si="503"/>
        <v>0.38194444444444442</v>
      </c>
      <c r="P1951" s="8">
        <f t="shared" si="504"/>
        <v>95</v>
      </c>
      <c r="Q1951" s="8">
        <f t="shared" si="505"/>
        <v>110</v>
      </c>
      <c r="R1951" s="8"/>
      <c r="S1951" s="8"/>
      <c r="T1951" s="11" t="str">
        <f t="shared" si="506"/>
        <v/>
      </c>
      <c r="U1951" s="7" t="s">
        <v>5680</v>
      </c>
      <c r="V1951" s="7"/>
    </row>
    <row r="1952" spans="1:22" x14ac:dyDescent="0.25">
      <c r="A1952" s="12" t="s">
        <v>5681</v>
      </c>
      <c r="B1952" s="12" t="s">
        <v>5682</v>
      </c>
      <c r="C1952" s="12" t="s">
        <v>177</v>
      </c>
      <c r="D1952" s="12" t="s">
        <v>58</v>
      </c>
      <c r="E1952" s="7" t="s">
        <v>396</v>
      </c>
      <c r="F1952" s="8">
        <v>7500</v>
      </c>
      <c r="G1952" s="8">
        <v>8625</v>
      </c>
      <c r="H1952" s="9">
        <f>IF(OR(F1952="",F1952=0),"",MAX(F1952,IF(ISNUMBER('Нормы и нормо-часы'!K1953),ROUNDUP('Нормы и нормо-часы'!K1953/(1-$F$3),0),0)))</f>
        <v>7500</v>
      </c>
      <c r="I1952" s="9">
        <f>IF(OR(G1952="",G1952=0),"",MAX(G1952,IF(ISNUMBER('Нормы и нормо-часы'!L1953),ROUNDUP('Нормы и нормо-часы'!L1953/(1-$F$3),0),0)))</f>
        <v>8625</v>
      </c>
      <c r="J1952" s="10">
        <f t="shared" si="500"/>
        <v>0</v>
      </c>
      <c r="K1952" s="10">
        <f t="shared" si="501"/>
        <v>0</v>
      </c>
      <c r="L1952" s="8">
        <v>4650</v>
      </c>
      <c r="M1952" s="8">
        <v>5348</v>
      </c>
      <c r="N1952" s="10">
        <f t="shared" si="502"/>
        <v>0.38</v>
      </c>
      <c r="O1952" s="10">
        <f t="shared" si="503"/>
        <v>0.37994202898550727</v>
      </c>
      <c r="P1952" s="8">
        <f t="shared" si="504"/>
        <v>2850</v>
      </c>
      <c r="Q1952" s="8">
        <f t="shared" si="505"/>
        <v>3277</v>
      </c>
      <c r="R1952" s="8"/>
      <c r="S1952" s="8"/>
      <c r="T1952" s="11" t="str">
        <f t="shared" si="506"/>
        <v/>
      </c>
      <c r="U1952" s="7" t="s">
        <v>5683</v>
      </c>
      <c r="V1952" s="7"/>
    </row>
    <row r="1953" spans="1:22" x14ac:dyDescent="0.25">
      <c r="A1953" s="12" t="s">
        <v>5684</v>
      </c>
      <c r="B1953" s="12" t="s">
        <v>5685</v>
      </c>
      <c r="C1953" s="12" t="s">
        <v>177</v>
      </c>
      <c r="D1953" s="12" t="s">
        <v>58</v>
      </c>
      <c r="E1953" s="7" t="s">
        <v>392</v>
      </c>
      <c r="F1953" s="8">
        <v>2200</v>
      </c>
      <c r="G1953" s="8">
        <v>2530</v>
      </c>
      <c r="H1953" s="9">
        <f>IF(OR(F1953="",F1953=0),"",MAX(F1953,IF(ISNUMBER('Нормы и нормо-часы'!K1954),ROUNDUP('Нормы и нормо-часы'!K1954/(1-$F$3),0),0)))</f>
        <v>2200</v>
      </c>
      <c r="I1953" s="9">
        <f>IF(OR(G1953="",G1953=0),"",MAX(G1953,IF(ISNUMBER('Нормы и нормо-часы'!L1954),ROUNDUP('Нормы и нормо-часы'!L1954/(1-$F$3),0),0)))</f>
        <v>2530</v>
      </c>
      <c r="J1953" s="10">
        <f t="shared" si="500"/>
        <v>0</v>
      </c>
      <c r="K1953" s="10">
        <f t="shared" si="501"/>
        <v>0</v>
      </c>
      <c r="L1953" s="8">
        <v>1364</v>
      </c>
      <c r="M1953" s="8">
        <v>1569</v>
      </c>
      <c r="N1953" s="10">
        <f t="shared" si="502"/>
        <v>0.38</v>
      </c>
      <c r="O1953" s="10">
        <f t="shared" si="503"/>
        <v>0.37984189723320161</v>
      </c>
      <c r="P1953" s="8">
        <f t="shared" si="504"/>
        <v>836</v>
      </c>
      <c r="Q1953" s="8">
        <f t="shared" si="505"/>
        <v>961</v>
      </c>
      <c r="R1953" s="8"/>
      <c r="S1953" s="8"/>
      <c r="T1953" s="11" t="str">
        <f t="shared" si="506"/>
        <v/>
      </c>
      <c r="U1953" s="7" t="s">
        <v>5686</v>
      </c>
      <c r="V1953" s="7"/>
    </row>
    <row r="1954" spans="1:22" x14ac:dyDescent="0.25">
      <c r="A1954" s="12" t="s">
        <v>5687</v>
      </c>
      <c r="B1954" s="12" t="s">
        <v>5688</v>
      </c>
      <c r="C1954" s="12" t="s">
        <v>177</v>
      </c>
      <c r="D1954" s="12" t="s">
        <v>58</v>
      </c>
      <c r="E1954" s="7" t="s">
        <v>392</v>
      </c>
      <c r="F1954" s="8">
        <v>3500</v>
      </c>
      <c r="G1954" s="8">
        <v>4025</v>
      </c>
      <c r="H1954" s="9">
        <f>IF(OR(F1954="",F1954=0),"",MAX(F1954,IF(ISNUMBER('Нормы и нормо-часы'!K1955),ROUNDUP('Нормы и нормо-часы'!K1955/(1-$F$3),0),0)))</f>
        <v>3500</v>
      </c>
      <c r="I1954" s="9">
        <f>IF(OR(G1954="",G1954=0),"",MAX(G1954,IF(ISNUMBER('Нормы и нормо-часы'!L1955),ROUNDUP('Нормы и нормо-часы'!L1955/(1-$F$3),0),0)))</f>
        <v>4025</v>
      </c>
      <c r="J1954" s="10">
        <f t="shared" si="500"/>
        <v>0</v>
      </c>
      <c r="K1954" s="10">
        <f t="shared" si="501"/>
        <v>0</v>
      </c>
      <c r="L1954" s="8">
        <v>2170</v>
      </c>
      <c r="M1954" s="8">
        <v>2495</v>
      </c>
      <c r="N1954" s="10">
        <f t="shared" si="502"/>
        <v>0.38</v>
      </c>
      <c r="O1954" s="10">
        <f t="shared" si="503"/>
        <v>0.38012422360248449</v>
      </c>
      <c r="P1954" s="8">
        <f t="shared" si="504"/>
        <v>1330</v>
      </c>
      <c r="Q1954" s="8">
        <f t="shared" si="505"/>
        <v>1530</v>
      </c>
      <c r="R1954" s="8"/>
      <c r="S1954" s="8"/>
      <c r="T1954" s="11" t="str">
        <f t="shared" si="506"/>
        <v/>
      </c>
      <c r="U1954" s="7" t="s">
        <v>5689</v>
      </c>
      <c r="V1954" s="7"/>
    </row>
    <row r="1955" spans="1:22" x14ac:dyDescent="0.25">
      <c r="A1955" s="12" t="s">
        <v>5690</v>
      </c>
      <c r="B1955" s="12" t="s">
        <v>5691</v>
      </c>
      <c r="C1955" s="12" t="s">
        <v>50</v>
      </c>
      <c r="D1955" s="12" t="s">
        <v>58</v>
      </c>
      <c r="E1955" s="7" t="s">
        <v>396</v>
      </c>
      <c r="F1955" s="8">
        <v>400</v>
      </c>
      <c r="G1955" s="8">
        <v>460</v>
      </c>
      <c r="H1955" s="9">
        <f>IF(OR(F1955="",F1955=0),"",MAX(F1955,IF(ISNUMBER('Нормы и нормо-часы'!K1956),ROUNDUP('Нормы и нормо-часы'!K1956/(1-$F$3),0),0)))</f>
        <v>400</v>
      </c>
      <c r="I1955" s="9">
        <f>IF(OR(G1955="",G1955=0),"",MAX(G1955,IF(ISNUMBER('Нормы и нормо-часы'!L1956),ROUNDUP('Нормы и нормо-часы'!L1956/(1-$F$3),0),0)))</f>
        <v>460</v>
      </c>
      <c r="J1955" s="10">
        <f t="shared" si="500"/>
        <v>0</v>
      </c>
      <c r="K1955" s="10">
        <f t="shared" si="501"/>
        <v>0</v>
      </c>
      <c r="L1955" s="8">
        <v>248</v>
      </c>
      <c r="M1955" s="8">
        <v>285</v>
      </c>
      <c r="N1955" s="10">
        <f t="shared" si="502"/>
        <v>0.38</v>
      </c>
      <c r="O1955" s="10">
        <f t="shared" si="503"/>
        <v>0.38043478260869568</v>
      </c>
      <c r="P1955" s="8">
        <f t="shared" si="504"/>
        <v>152</v>
      </c>
      <c r="Q1955" s="8">
        <f t="shared" si="505"/>
        <v>175</v>
      </c>
      <c r="R1955" s="8"/>
      <c r="S1955" s="8"/>
      <c r="T1955" s="11" t="str">
        <f t="shared" si="506"/>
        <v/>
      </c>
      <c r="U1955" s="7" t="s">
        <v>5692</v>
      </c>
      <c r="V1955" s="7"/>
    </row>
    <row r="1956" spans="1:22" x14ac:dyDescent="0.25">
      <c r="A1956" s="12" t="s">
        <v>5693</v>
      </c>
      <c r="B1956" s="12" t="s">
        <v>5694</v>
      </c>
      <c r="C1956" s="12" t="s">
        <v>177</v>
      </c>
      <c r="D1956" s="12" t="s">
        <v>58</v>
      </c>
      <c r="E1956" s="7" t="s">
        <v>396</v>
      </c>
      <c r="F1956" s="8">
        <v>1500</v>
      </c>
      <c r="G1956" s="8">
        <v>1725</v>
      </c>
      <c r="H1956" s="9">
        <f>IF(OR(F1956="",F1956=0),"",MAX(F1956,IF(ISNUMBER('Нормы и нормо-часы'!K1957),ROUNDUP('Нормы и нормо-часы'!K1957/(1-$F$3),0),0)))</f>
        <v>1500</v>
      </c>
      <c r="I1956" s="9">
        <f>IF(OR(G1956="",G1956=0),"",MAX(G1956,IF(ISNUMBER('Нормы и нормо-часы'!L1957),ROUNDUP('Нормы и нормо-часы'!L1957/(1-$F$3),0),0)))</f>
        <v>1725</v>
      </c>
      <c r="J1956" s="10">
        <f t="shared" si="500"/>
        <v>0</v>
      </c>
      <c r="K1956" s="10">
        <f t="shared" si="501"/>
        <v>0</v>
      </c>
      <c r="L1956" s="8">
        <v>930</v>
      </c>
      <c r="M1956" s="8">
        <v>1069</v>
      </c>
      <c r="N1956" s="10">
        <f t="shared" si="502"/>
        <v>0.38</v>
      </c>
      <c r="O1956" s="10">
        <f t="shared" si="503"/>
        <v>0.38028985507246377</v>
      </c>
      <c r="P1956" s="8">
        <f t="shared" si="504"/>
        <v>570</v>
      </c>
      <c r="Q1956" s="8">
        <f t="shared" si="505"/>
        <v>656</v>
      </c>
      <c r="R1956" s="8"/>
      <c r="S1956" s="8"/>
      <c r="T1956" s="11" t="str">
        <f t="shared" si="506"/>
        <v/>
      </c>
      <c r="U1956" s="7" t="s">
        <v>5695</v>
      </c>
      <c r="V1956" s="7"/>
    </row>
    <row r="1957" spans="1:22" x14ac:dyDescent="0.25">
      <c r="A1957" s="5" t="s">
        <v>5696</v>
      </c>
      <c r="B1957" s="6"/>
      <c r="C1957" s="6"/>
      <c r="D1957" s="6"/>
      <c r="E1957" s="6"/>
      <c r="F1957" s="6"/>
      <c r="G1957" s="6"/>
      <c r="H1957" s="6"/>
      <c r="I1957" s="6"/>
      <c r="J1957" s="6"/>
      <c r="K1957" s="6"/>
      <c r="L1957" s="6"/>
      <c r="M1957" s="6"/>
      <c r="N1957" s="6"/>
      <c r="O1957" s="6"/>
      <c r="P1957" s="6"/>
      <c r="Q1957" s="6"/>
      <c r="R1957" s="6"/>
      <c r="S1957" s="6"/>
      <c r="T1957" s="6"/>
      <c r="U1957" s="6"/>
      <c r="V1957" s="6"/>
    </row>
    <row r="1958" spans="1:22" x14ac:dyDescent="0.25">
      <c r="A1958" s="7" t="s">
        <v>5697</v>
      </c>
      <c r="B1958" s="7" t="s">
        <v>1489</v>
      </c>
      <c r="C1958" s="7" t="s">
        <v>1490</v>
      </c>
      <c r="D1958" s="7"/>
      <c r="E1958" s="7" t="s">
        <v>41</v>
      </c>
      <c r="F1958" s="8">
        <v>1800</v>
      </c>
      <c r="G1958" s="8">
        <v>2070</v>
      </c>
      <c r="H1958" s="9">
        <f>IF(OR(F1958="",F1958=0),"",MAX(F1958,IF(ISNUMBER('Нормы и нормо-часы'!K1959),ROUNDUP('Нормы и нормо-часы'!K1959/(1-$F$3),0),0)))</f>
        <v>1800</v>
      </c>
      <c r="I1958" s="9">
        <f>IF(OR(G1958="",G1958=0),"",MAX(G1958,IF(ISNUMBER('Нормы и нормо-часы'!L1959),ROUNDUP('Нормы и нормо-часы'!L1959/(1-$F$3),0),0)))</f>
        <v>2070</v>
      </c>
      <c r="J1958" s="10">
        <f t="shared" ref="J1958:J1969" si="507">IF(OR(F1958="",F1958=0),"",H1958/F1958-1)</f>
        <v>0</v>
      </c>
      <c r="K1958" s="10">
        <f t="shared" ref="K1958:K1969" si="508">IF(OR(G1958="",G1958=0),"",I1958/G1958-1)</f>
        <v>0</v>
      </c>
      <c r="L1958" s="8">
        <v>1116</v>
      </c>
      <c r="M1958" s="8">
        <v>1283</v>
      </c>
      <c r="N1958" s="10">
        <f t="shared" ref="N1958:N1969" si="509">IF(OR(H1958="",H1958=0),"",(H1958-L1958)/H1958)</f>
        <v>0.38</v>
      </c>
      <c r="O1958" s="10">
        <f t="shared" ref="O1958:O1969" si="510">IF(OR(I1958="",I1958=0),"",(I1958-M1958)/I1958)</f>
        <v>0.38019323671497585</v>
      </c>
      <c r="P1958" s="8">
        <f t="shared" ref="P1958:P1969" si="511">IF(H1958="","",H1958-L1958)</f>
        <v>684</v>
      </c>
      <c r="Q1958" s="8">
        <f t="shared" ref="Q1958:Q1969" si="512">IF(I1958="","",I1958-M1958)</f>
        <v>787</v>
      </c>
      <c r="R1958" s="8">
        <v>2909.5</v>
      </c>
      <c r="S1958" s="8">
        <v>3927.83</v>
      </c>
      <c r="T1958" s="11">
        <f t="shared" ref="T1958:T1969" si="513">IF(OR(S1958="",F1958="",F1958=0),"",S1958/F1958)</f>
        <v>2.1821277777777777</v>
      </c>
      <c r="U1958" s="7" t="s">
        <v>5698</v>
      </c>
      <c r="V1958" s="7" t="s">
        <v>5699</v>
      </c>
    </row>
    <row r="1959" spans="1:22" x14ac:dyDescent="0.25">
      <c r="A1959" s="7" t="s">
        <v>5700</v>
      </c>
      <c r="B1959" s="7" t="s">
        <v>5701</v>
      </c>
      <c r="C1959" s="7" t="s">
        <v>54</v>
      </c>
      <c r="D1959" s="7"/>
      <c r="E1959" s="7" t="s">
        <v>41</v>
      </c>
      <c r="F1959" s="8">
        <v>1200</v>
      </c>
      <c r="G1959" s="8">
        <v>1380</v>
      </c>
      <c r="H1959" s="9">
        <f>IF(OR(F1959="",F1959=0),"",MAX(F1959,IF(ISNUMBER('Нормы и нормо-часы'!K1960),ROUNDUP('Нормы и нормо-часы'!K1960/(1-$F$3),0),0)))</f>
        <v>1200</v>
      </c>
      <c r="I1959" s="9">
        <f>IF(OR(G1959="",G1959=0),"",MAX(G1959,IF(ISNUMBER('Нормы и нормо-часы'!L1960),ROUNDUP('Нормы и нормо-часы'!L1960/(1-$F$3),0),0)))</f>
        <v>1440</v>
      </c>
      <c r="J1959" s="10">
        <f t="shared" si="507"/>
        <v>0</v>
      </c>
      <c r="K1959" s="10">
        <f t="shared" si="508"/>
        <v>4.3478260869565188E-2</v>
      </c>
      <c r="L1959" s="8">
        <v>744</v>
      </c>
      <c r="M1959" s="8">
        <v>856</v>
      </c>
      <c r="N1959" s="10">
        <f t="shared" si="509"/>
        <v>0.38</v>
      </c>
      <c r="O1959" s="10">
        <f t="shared" si="510"/>
        <v>0.40555555555555556</v>
      </c>
      <c r="P1959" s="8">
        <f t="shared" si="511"/>
        <v>456</v>
      </c>
      <c r="Q1959" s="8">
        <f t="shared" si="512"/>
        <v>584</v>
      </c>
      <c r="R1959" s="8">
        <v>542.23</v>
      </c>
      <c r="S1959" s="8">
        <v>732.01</v>
      </c>
      <c r="T1959" s="11">
        <f t="shared" si="513"/>
        <v>0.61000833333333337</v>
      </c>
      <c r="U1959" s="7" t="s">
        <v>5702</v>
      </c>
      <c r="V1959" s="7" t="s">
        <v>5602</v>
      </c>
    </row>
    <row r="1960" spans="1:22" x14ac:dyDescent="0.25">
      <c r="A1960" s="7" t="s">
        <v>5703</v>
      </c>
      <c r="B1960" s="7" t="s">
        <v>5704</v>
      </c>
      <c r="C1960" s="7" t="s">
        <v>177</v>
      </c>
      <c r="D1960" s="7"/>
      <c r="E1960" s="7" t="s">
        <v>41</v>
      </c>
      <c r="F1960" s="8">
        <v>1500</v>
      </c>
      <c r="G1960" s="8">
        <v>1725</v>
      </c>
      <c r="H1960" s="9">
        <f>IF(OR(F1960="",F1960=0),"",MAX(F1960,IF(ISNUMBER('Нормы и нормо-часы'!K1961),ROUNDUP('Нормы и нормо-часы'!K1961/(1-$F$3),0),0)))</f>
        <v>1500</v>
      </c>
      <c r="I1960" s="9">
        <f>IF(OR(G1960="",G1960=0),"",MAX(G1960,IF(ISNUMBER('Нормы и нормо-часы'!L1961),ROUNDUP('Нормы и нормо-часы'!L1961/(1-$F$3),0),0)))</f>
        <v>1725</v>
      </c>
      <c r="J1960" s="10">
        <f t="shared" si="507"/>
        <v>0</v>
      </c>
      <c r="K1960" s="10">
        <f t="shared" si="508"/>
        <v>0</v>
      </c>
      <c r="L1960" s="8">
        <v>930</v>
      </c>
      <c r="M1960" s="8">
        <v>1069</v>
      </c>
      <c r="N1960" s="10">
        <f t="shared" si="509"/>
        <v>0.38</v>
      </c>
      <c r="O1960" s="10">
        <f t="shared" si="510"/>
        <v>0.38028985507246377</v>
      </c>
      <c r="P1960" s="8">
        <f t="shared" si="511"/>
        <v>570</v>
      </c>
      <c r="Q1960" s="8">
        <f t="shared" si="512"/>
        <v>656</v>
      </c>
      <c r="R1960" s="8">
        <v>608.35</v>
      </c>
      <c r="S1960" s="8">
        <v>821.27</v>
      </c>
      <c r="T1960" s="11">
        <f t="shared" si="513"/>
        <v>0.5475133333333333</v>
      </c>
      <c r="U1960" s="7" t="s">
        <v>5705</v>
      </c>
      <c r="V1960" s="7"/>
    </row>
    <row r="1961" spans="1:22" x14ac:dyDescent="0.25">
      <c r="A1961" s="7" t="s">
        <v>5706</v>
      </c>
      <c r="B1961" s="7" t="s">
        <v>5707</v>
      </c>
      <c r="C1961" s="7" t="s">
        <v>186</v>
      </c>
      <c r="D1961" s="7"/>
      <c r="E1961" s="7" t="s">
        <v>41</v>
      </c>
      <c r="F1961" s="8">
        <v>70000</v>
      </c>
      <c r="G1961" s="8">
        <v>80500</v>
      </c>
      <c r="H1961" s="9">
        <f>IF(OR(F1961="",F1961=0),"",MAX(F1961,IF(ISNUMBER('Нормы и нормо-часы'!K1962),ROUNDUP('Нормы и нормо-часы'!K1962/(1-$F$3),0),0)))</f>
        <v>70000</v>
      </c>
      <c r="I1961" s="9">
        <f>IF(OR(G1961="",G1961=0),"",MAX(G1961,IF(ISNUMBER('Нормы и нормо-часы'!L1962),ROUNDUP('Нормы и нормо-часы'!L1962/(1-$F$3),0),0)))</f>
        <v>80500</v>
      </c>
      <c r="J1961" s="10">
        <f t="shared" si="507"/>
        <v>0</v>
      </c>
      <c r="K1961" s="10">
        <f t="shared" si="508"/>
        <v>0</v>
      </c>
      <c r="L1961" s="8">
        <v>43400</v>
      </c>
      <c r="M1961" s="8">
        <v>49910</v>
      </c>
      <c r="N1961" s="10">
        <f t="shared" si="509"/>
        <v>0.38</v>
      </c>
      <c r="O1961" s="10">
        <f t="shared" si="510"/>
        <v>0.38</v>
      </c>
      <c r="P1961" s="8">
        <f t="shared" si="511"/>
        <v>26600</v>
      </c>
      <c r="Q1961" s="8">
        <f t="shared" si="512"/>
        <v>30590</v>
      </c>
      <c r="R1961" s="8">
        <v>74377.399999999994</v>
      </c>
      <c r="S1961" s="8">
        <v>100409.49</v>
      </c>
      <c r="T1961" s="11">
        <f t="shared" si="513"/>
        <v>1.4344212857142857</v>
      </c>
      <c r="U1961" s="7" t="s">
        <v>5708</v>
      </c>
      <c r="V1961" s="7" t="s">
        <v>5709</v>
      </c>
    </row>
    <row r="1962" spans="1:22" x14ac:dyDescent="0.25">
      <c r="A1962" s="7" t="s">
        <v>5710</v>
      </c>
      <c r="B1962" s="7" t="s">
        <v>5711</v>
      </c>
      <c r="C1962" s="7" t="s">
        <v>54</v>
      </c>
      <c r="D1962" s="7"/>
      <c r="E1962" s="7" t="s">
        <v>41</v>
      </c>
      <c r="F1962" s="8">
        <v>1500</v>
      </c>
      <c r="G1962" s="8">
        <v>1725</v>
      </c>
      <c r="H1962" s="9">
        <f>IF(OR(F1962="",F1962=0),"",MAX(F1962,IF(ISNUMBER('Нормы и нормо-часы'!K1963),ROUNDUP('Нормы и нормо-часы'!K1963/(1-$F$3),0),0)))</f>
        <v>1800</v>
      </c>
      <c r="I1962" s="9">
        <f>IF(OR(G1962="",G1962=0),"",MAX(G1962,IF(ISNUMBER('Нормы и нормо-часы'!L1963),ROUNDUP('Нормы и нормо-часы'!L1963/(1-$F$3),0),0)))</f>
        <v>2160</v>
      </c>
      <c r="J1962" s="10">
        <f t="shared" si="507"/>
        <v>0.19999999999999996</v>
      </c>
      <c r="K1962" s="10">
        <f t="shared" si="508"/>
        <v>0.25217391304347836</v>
      </c>
      <c r="L1962" s="8">
        <v>930</v>
      </c>
      <c r="M1962" s="8">
        <v>1069</v>
      </c>
      <c r="N1962" s="10">
        <f t="shared" si="509"/>
        <v>0.48333333333333334</v>
      </c>
      <c r="O1962" s="10">
        <f t="shared" si="510"/>
        <v>0.50509259259259254</v>
      </c>
      <c r="P1962" s="8">
        <f t="shared" si="511"/>
        <v>870</v>
      </c>
      <c r="Q1962" s="8">
        <f t="shared" si="512"/>
        <v>1091</v>
      </c>
      <c r="R1962" s="8">
        <v>5686.75</v>
      </c>
      <c r="S1962" s="8">
        <v>7677.11</v>
      </c>
      <c r="T1962" s="11">
        <f t="shared" si="513"/>
        <v>5.1180733333333333</v>
      </c>
      <c r="U1962" s="7" t="s">
        <v>5712</v>
      </c>
      <c r="V1962" s="7" t="s">
        <v>5713</v>
      </c>
    </row>
    <row r="1963" spans="1:22" x14ac:dyDescent="0.25">
      <c r="A1963" s="7" t="s">
        <v>5714</v>
      </c>
      <c r="B1963" s="7" t="s">
        <v>5715</v>
      </c>
      <c r="C1963" s="7" t="s">
        <v>177</v>
      </c>
      <c r="D1963" s="7"/>
      <c r="E1963" s="7" t="s">
        <v>41</v>
      </c>
      <c r="F1963" s="8">
        <v>1500</v>
      </c>
      <c r="G1963" s="8">
        <v>1725</v>
      </c>
      <c r="H1963" s="9">
        <f>IF(OR(F1963="",F1963=0),"",MAX(F1963,IF(ISNUMBER('Нормы и нормо-часы'!K1964),ROUNDUP('Нормы и нормо-часы'!K1964/(1-$F$3),0),0)))</f>
        <v>1500</v>
      </c>
      <c r="I1963" s="9">
        <f>IF(OR(G1963="",G1963=0),"",MAX(G1963,IF(ISNUMBER('Нормы и нормо-часы'!L1964),ROUNDUP('Нормы и нормо-часы'!L1964/(1-$F$3),0),0)))</f>
        <v>1725</v>
      </c>
      <c r="J1963" s="10">
        <f t="shared" si="507"/>
        <v>0</v>
      </c>
      <c r="K1963" s="10">
        <f t="shared" si="508"/>
        <v>0</v>
      </c>
      <c r="L1963" s="8">
        <v>930</v>
      </c>
      <c r="M1963" s="8">
        <v>1069</v>
      </c>
      <c r="N1963" s="10">
        <f t="shared" si="509"/>
        <v>0.38</v>
      </c>
      <c r="O1963" s="10">
        <f t="shared" si="510"/>
        <v>0.38028985507246377</v>
      </c>
      <c r="P1963" s="8">
        <f t="shared" si="511"/>
        <v>570</v>
      </c>
      <c r="Q1963" s="8">
        <f t="shared" si="512"/>
        <v>656</v>
      </c>
      <c r="R1963" s="8">
        <v>674.48</v>
      </c>
      <c r="S1963" s="8">
        <v>910.55</v>
      </c>
      <c r="T1963" s="11">
        <f t="shared" si="513"/>
        <v>0.60703333333333331</v>
      </c>
      <c r="U1963" s="7" t="s">
        <v>5705</v>
      </c>
      <c r="V1963" s="7"/>
    </row>
    <row r="1964" spans="1:22" x14ac:dyDescent="0.25">
      <c r="A1964" s="7" t="s">
        <v>5716</v>
      </c>
      <c r="B1964" s="7" t="s">
        <v>5717</v>
      </c>
      <c r="C1964" s="7" t="s">
        <v>177</v>
      </c>
      <c r="D1964" s="7"/>
      <c r="E1964" s="7" t="s">
        <v>396</v>
      </c>
      <c r="F1964" s="8">
        <v>1200</v>
      </c>
      <c r="G1964" s="8">
        <v>1380</v>
      </c>
      <c r="H1964" s="9">
        <f>IF(OR(F1964="",F1964=0),"",MAX(F1964,IF(ISNUMBER('Нормы и нормо-часы'!K1965),ROUNDUP('Нормы и нормо-часы'!K1965/(1-$F$3),0),0)))</f>
        <v>1200</v>
      </c>
      <c r="I1964" s="9">
        <f>IF(OR(G1964="",G1964=0),"",MAX(G1964,IF(ISNUMBER('Нормы и нормо-часы'!L1965),ROUNDUP('Нормы и нормо-часы'!L1965/(1-$F$3),0),0)))</f>
        <v>1380</v>
      </c>
      <c r="J1964" s="10">
        <f t="shared" si="507"/>
        <v>0</v>
      </c>
      <c r="K1964" s="10">
        <f t="shared" si="508"/>
        <v>0</v>
      </c>
      <c r="L1964" s="8">
        <v>744</v>
      </c>
      <c r="M1964" s="8">
        <v>856</v>
      </c>
      <c r="N1964" s="10">
        <f t="shared" si="509"/>
        <v>0.38</v>
      </c>
      <c r="O1964" s="10">
        <f t="shared" si="510"/>
        <v>0.37971014492753624</v>
      </c>
      <c r="P1964" s="8">
        <f t="shared" si="511"/>
        <v>456</v>
      </c>
      <c r="Q1964" s="8">
        <f t="shared" si="512"/>
        <v>524</v>
      </c>
      <c r="R1964" s="8">
        <v>502.55</v>
      </c>
      <c r="S1964" s="8">
        <v>678.44</v>
      </c>
      <c r="T1964" s="11">
        <f t="shared" si="513"/>
        <v>0.56536666666666668</v>
      </c>
      <c r="U1964" s="7" t="s">
        <v>5718</v>
      </c>
      <c r="V1964" s="7"/>
    </row>
    <row r="1965" spans="1:22" x14ac:dyDescent="0.25">
      <c r="A1965" s="7" t="s">
        <v>5719</v>
      </c>
      <c r="B1965" s="7" t="s">
        <v>5720</v>
      </c>
      <c r="C1965" s="7" t="s">
        <v>177</v>
      </c>
      <c r="D1965" s="7"/>
      <c r="E1965" s="7" t="s">
        <v>41</v>
      </c>
      <c r="F1965" s="8">
        <v>1500</v>
      </c>
      <c r="G1965" s="8">
        <v>1725</v>
      </c>
      <c r="H1965" s="9">
        <f>IF(OR(F1965="",F1965=0),"",MAX(F1965,IF(ISNUMBER('Нормы и нормо-часы'!K1966),ROUNDUP('Нормы и нормо-часы'!K1966/(1-$F$3),0),0)))</f>
        <v>1500</v>
      </c>
      <c r="I1965" s="9">
        <f>IF(OR(G1965="",G1965=0),"",MAX(G1965,IF(ISNUMBER('Нормы и нормо-часы'!L1966),ROUNDUP('Нормы и нормо-часы'!L1966/(1-$F$3),0),0)))</f>
        <v>1725</v>
      </c>
      <c r="J1965" s="10">
        <f t="shared" si="507"/>
        <v>0</v>
      </c>
      <c r="K1965" s="10">
        <f t="shared" si="508"/>
        <v>0</v>
      </c>
      <c r="L1965" s="8">
        <v>930</v>
      </c>
      <c r="M1965" s="8">
        <v>1069</v>
      </c>
      <c r="N1965" s="10">
        <f t="shared" si="509"/>
        <v>0.38</v>
      </c>
      <c r="O1965" s="10">
        <f t="shared" si="510"/>
        <v>0.38028985507246377</v>
      </c>
      <c r="P1965" s="8">
        <f t="shared" si="511"/>
        <v>570</v>
      </c>
      <c r="Q1965" s="8">
        <f t="shared" si="512"/>
        <v>656</v>
      </c>
      <c r="R1965" s="8">
        <v>634.79999999999995</v>
      </c>
      <c r="S1965" s="8">
        <v>856.98</v>
      </c>
      <c r="T1965" s="11">
        <f t="shared" si="513"/>
        <v>0.57132000000000005</v>
      </c>
      <c r="U1965" s="7" t="s">
        <v>5721</v>
      </c>
      <c r="V1965" s="7"/>
    </row>
    <row r="1966" spans="1:22" x14ac:dyDescent="0.25">
      <c r="A1966" s="7" t="s">
        <v>5722</v>
      </c>
      <c r="B1966" s="7" t="s">
        <v>5723</v>
      </c>
      <c r="C1966" s="7" t="s">
        <v>177</v>
      </c>
      <c r="D1966" s="7"/>
      <c r="E1966" s="7" t="s">
        <v>41</v>
      </c>
      <c r="F1966" s="8">
        <v>2000</v>
      </c>
      <c r="G1966" s="8">
        <v>2300</v>
      </c>
      <c r="H1966" s="9">
        <f>IF(OR(F1966="",F1966=0),"",MAX(F1966,IF(ISNUMBER('Нормы и нормо-часы'!K1967),ROUNDUP('Нормы и нормо-часы'!K1967/(1-$F$3),0),0)))</f>
        <v>2000</v>
      </c>
      <c r="I1966" s="9">
        <f>IF(OR(G1966="",G1966=0),"",MAX(G1966,IF(ISNUMBER('Нормы и нормо-часы'!L1967),ROUNDUP('Нормы и нормо-часы'!L1967/(1-$F$3),0),0)))</f>
        <v>2300</v>
      </c>
      <c r="J1966" s="10">
        <f t="shared" si="507"/>
        <v>0</v>
      </c>
      <c r="K1966" s="10">
        <f t="shared" si="508"/>
        <v>0</v>
      </c>
      <c r="L1966" s="8">
        <v>1240</v>
      </c>
      <c r="M1966" s="8">
        <v>1426</v>
      </c>
      <c r="N1966" s="10">
        <f t="shared" si="509"/>
        <v>0.38</v>
      </c>
      <c r="O1966" s="10">
        <f t="shared" si="510"/>
        <v>0.38</v>
      </c>
      <c r="P1966" s="8">
        <f t="shared" si="511"/>
        <v>760</v>
      </c>
      <c r="Q1966" s="8">
        <f t="shared" si="512"/>
        <v>874</v>
      </c>
      <c r="R1966" s="8">
        <v>819.95</v>
      </c>
      <c r="S1966" s="8">
        <v>1106.93</v>
      </c>
      <c r="T1966" s="11">
        <f t="shared" si="513"/>
        <v>0.55346499999999998</v>
      </c>
      <c r="U1966" s="7" t="s">
        <v>5724</v>
      </c>
      <c r="V1966" s="7"/>
    </row>
    <row r="1967" spans="1:22" x14ac:dyDescent="0.25">
      <c r="A1967" s="7" t="s">
        <v>5725</v>
      </c>
      <c r="B1967" s="7" t="s">
        <v>5726</v>
      </c>
      <c r="C1967" s="7" t="s">
        <v>177</v>
      </c>
      <c r="D1967" s="7"/>
      <c r="E1967" s="7" t="s">
        <v>392</v>
      </c>
      <c r="F1967" s="8">
        <v>2500</v>
      </c>
      <c r="G1967" s="8">
        <v>2875</v>
      </c>
      <c r="H1967" s="9">
        <f>IF(OR(F1967="",F1967=0),"",MAX(F1967,IF(ISNUMBER('Нормы и нормо-часы'!K1968),ROUNDUP('Нормы и нормо-часы'!K1968/(1-$F$3),0),0)))</f>
        <v>2500</v>
      </c>
      <c r="I1967" s="9">
        <f>IF(OR(G1967="",G1967=0),"",MAX(G1967,IF(ISNUMBER('Нормы и нормо-часы'!L1968),ROUNDUP('Нормы и нормо-часы'!L1968/(1-$F$3),0),0)))</f>
        <v>2875</v>
      </c>
      <c r="J1967" s="10">
        <f t="shared" si="507"/>
        <v>0</v>
      </c>
      <c r="K1967" s="10">
        <f t="shared" si="508"/>
        <v>0</v>
      </c>
      <c r="L1967" s="8">
        <v>1550</v>
      </c>
      <c r="M1967" s="8">
        <v>1782</v>
      </c>
      <c r="N1967" s="10">
        <f t="shared" si="509"/>
        <v>0.38</v>
      </c>
      <c r="O1967" s="10">
        <f t="shared" si="510"/>
        <v>0.38017391304347825</v>
      </c>
      <c r="P1967" s="8">
        <f t="shared" si="511"/>
        <v>950</v>
      </c>
      <c r="Q1967" s="8">
        <f t="shared" si="512"/>
        <v>1093</v>
      </c>
      <c r="R1967" s="8">
        <v>409.98</v>
      </c>
      <c r="S1967" s="8">
        <v>553.47</v>
      </c>
      <c r="T1967" s="11">
        <f t="shared" si="513"/>
        <v>0.221388</v>
      </c>
      <c r="U1967" s="7" t="s">
        <v>5727</v>
      </c>
      <c r="V1967" s="7" t="s">
        <v>5728</v>
      </c>
    </row>
    <row r="1968" spans="1:22" x14ac:dyDescent="0.25">
      <c r="A1968" s="12" t="s">
        <v>5729</v>
      </c>
      <c r="B1968" s="12" t="s">
        <v>5730</v>
      </c>
      <c r="C1968" s="12" t="s">
        <v>54</v>
      </c>
      <c r="D1968" s="12" t="s">
        <v>58</v>
      </c>
      <c r="E1968" s="7" t="s">
        <v>41</v>
      </c>
      <c r="F1968" s="8">
        <v>500</v>
      </c>
      <c r="G1968" s="8">
        <v>575</v>
      </c>
      <c r="H1968" s="9">
        <f>IF(OR(F1968="",F1968=0),"",MAX(F1968,IF(ISNUMBER('Нормы и нормо-часы'!K1969),ROUNDUP('Нормы и нормо-часы'!K1969/(1-$F$3),0),0)))</f>
        <v>600</v>
      </c>
      <c r="I1968" s="9">
        <f>IF(OR(G1968="",G1968=0),"",MAX(G1968,IF(ISNUMBER('Нормы и нормо-часы'!L1969),ROUNDUP('Нормы и нормо-часы'!L1969/(1-$F$3),0),0)))</f>
        <v>720</v>
      </c>
      <c r="J1968" s="10">
        <f t="shared" si="507"/>
        <v>0.19999999999999996</v>
      </c>
      <c r="K1968" s="10">
        <f t="shared" si="508"/>
        <v>0.25217391304347836</v>
      </c>
      <c r="L1968" s="8">
        <v>310</v>
      </c>
      <c r="M1968" s="8">
        <v>356</v>
      </c>
      <c r="N1968" s="10">
        <f t="shared" si="509"/>
        <v>0.48333333333333334</v>
      </c>
      <c r="O1968" s="10">
        <f t="shared" si="510"/>
        <v>0.50555555555555554</v>
      </c>
      <c r="P1968" s="8">
        <f t="shared" si="511"/>
        <v>290</v>
      </c>
      <c r="Q1968" s="8">
        <f t="shared" si="512"/>
        <v>364</v>
      </c>
      <c r="R1968" s="8"/>
      <c r="S1968" s="8"/>
      <c r="T1968" s="11" t="str">
        <f t="shared" si="513"/>
        <v/>
      </c>
      <c r="U1968" s="7" t="s">
        <v>5731</v>
      </c>
      <c r="V1968" s="7"/>
    </row>
    <row r="1969" spans="1:22" x14ac:dyDescent="0.25">
      <c r="A1969" s="12" t="s">
        <v>5732</v>
      </c>
      <c r="B1969" s="12" t="s">
        <v>5733</v>
      </c>
      <c r="C1969" s="12" t="s">
        <v>54</v>
      </c>
      <c r="D1969" s="12" t="s">
        <v>58</v>
      </c>
      <c r="E1969" s="7" t="s">
        <v>279</v>
      </c>
      <c r="F1969" s="8">
        <v>450</v>
      </c>
      <c r="G1969" s="8">
        <v>518</v>
      </c>
      <c r="H1969" s="9">
        <f>IF(OR(F1969="",F1969=0),"",MAX(F1969,IF(ISNUMBER('Нормы и нормо-часы'!K1970),ROUNDUP('Нормы и нормо-часы'!K1970/(1-$F$3),0),0)))</f>
        <v>450</v>
      </c>
      <c r="I1969" s="9">
        <f>IF(OR(G1969="",G1969=0),"",MAX(G1969,IF(ISNUMBER('Нормы и нормо-часы'!L1970),ROUNDUP('Нормы и нормо-часы'!L1970/(1-$F$3),0),0)))</f>
        <v>518</v>
      </c>
      <c r="J1969" s="10">
        <f t="shared" si="507"/>
        <v>0</v>
      </c>
      <c r="K1969" s="10">
        <f t="shared" si="508"/>
        <v>0</v>
      </c>
      <c r="L1969" s="8">
        <v>284</v>
      </c>
      <c r="M1969" s="8">
        <v>326</v>
      </c>
      <c r="N1969" s="10">
        <f t="shared" si="509"/>
        <v>0.36888888888888888</v>
      </c>
      <c r="O1969" s="10">
        <f t="shared" si="510"/>
        <v>0.37065637065637064</v>
      </c>
      <c r="P1969" s="8">
        <f t="shared" si="511"/>
        <v>166</v>
      </c>
      <c r="Q1969" s="8">
        <f t="shared" si="512"/>
        <v>192</v>
      </c>
      <c r="R1969" s="8"/>
      <c r="S1969" s="8"/>
      <c r="T1969" s="11" t="str">
        <f t="shared" si="513"/>
        <v/>
      </c>
      <c r="U1969" s="7" t="s">
        <v>5734</v>
      </c>
      <c r="V1969" s="7"/>
    </row>
    <row r="1970" spans="1:22" x14ac:dyDescent="0.25">
      <c r="A1970" s="5" t="s">
        <v>5735</v>
      </c>
      <c r="B1970" s="6"/>
      <c r="C1970" s="6"/>
      <c r="D1970" s="6"/>
      <c r="E1970" s="6"/>
      <c r="F1970" s="6"/>
      <c r="G1970" s="6"/>
      <c r="H1970" s="6"/>
      <c r="I1970" s="6"/>
      <c r="J1970" s="6"/>
      <c r="K1970" s="6"/>
      <c r="L1970" s="6"/>
      <c r="M1970" s="6"/>
      <c r="N1970" s="6"/>
      <c r="O1970" s="6"/>
      <c r="P1970" s="6"/>
      <c r="Q1970" s="6"/>
      <c r="R1970" s="6"/>
      <c r="S1970" s="6"/>
      <c r="T1970" s="6"/>
      <c r="U1970" s="6"/>
      <c r="V1970" s="6"/>
    </row>
    <row r="1971" spans="1:22" x14ac:dyDescent="0.25">
      <c r="A1971" s="7" t="s">
        <v>5736</v>
      </c>
      <c r="B1971" s="7" t="s">
        <v>5737</v>
      </c>
      <c r="C1971" s="7" t="s">
        <v>177</v>
      </c>
      <c r="D1971" s="7"/>
      <c r="E1971" s="7" t="s">
        <v>799</v>
      </c>
      <c r="F1971" s="8">
        <v>2500</v>
      </c>
      <c r="G1971" s="8">
        <v>2875</v>
      </c>
      <c r="H1971" s="9">
        <f>IF(OR(F1971="",F1971=0),"",MAX(F1971,IF(ISNUMBER('Нормы и нормо-часы'!K1972),ROUNDUP('Нормы и нормо-часы'!K1972/(1-$F$3),0),0)))</f>
        <v>2500</v>
      </c>
      <c r="I1971" s="9">
        <f>IF(OR(G1971="",G1971=0),"",MAX(G1971,IF(ISNUMBER('Нормы и нормо-часы'!L1972),ROUNDUP('Нормы и нормо-часы'!L1972/(1-$F$3),0),0)))</f>
        <v>2880</v>
      </c>
      <c r="J1971" s="10">
        <f t="shared" ref="J1971:J2002" si="514">IF(OR(F1971="",F1971=0),"",H1971/F1971-1)</f>
        <v>0</v>
      </c>
      <c r="K1971" s="10">
        <f t="shared" ref="K1971:K2002" si="515">IF(OR(G1971="",G1971=0),"",I1971/G1971-1)</f>
        <v>1.7391304347826875E-3</v>
      </c>
      <c r="L1971" s="8">
        <v>1500</v>
      </c>
      <c r="M1971" s="8">
        <v>1725</v>
      </c>
      <c r="N1971" s="10">
        <f t="shared" ref="N1971:N2002" si="516">IF(OR(H1971="",H1971=0),"",(H1971-L1971)/H1971)</f>
        <v>0.4</v>
      </c>
      <c r="O1971" s="10">
        <f t="shared" ref="O1971:O2002" si="517">IF(OR(I1971="",I1971=0),"",(I1971-M1971)/I1971)</f>
        <v>0.40104166666666669</v>
      </c>
      <c r="P1971" s="8">
        <f t="shared" ref="P1971:P2002" si="518">IF(H1971="","",H1971-L1971)</f>
        <v>1000</v>
      </c>
      <c r="Q1971" s="8">
        <f t="shared" ref="Q1971:Q2002" si="519">IF(I1971="","",I1971-M1971)</f>
        <v>1155</v>
      </c>
      <c r="R1971" s="8">
        <v>4714.28</v>
      </c>
      <c r="S1971" s="8">
        <v>6364.28</v>
      </c>
      <c r="T1971" s="11">
        <f t="shared" ref="T1971:T2002" si="520">IF(OR(S1971="",F1971="",F1971=0),"",S1971/F1971)</f>
        <v>2.545712</v>
      </c>
      <c r="U1971" s="7" t="s">
        <v>5738</v>
      </c>
      <c r="V1971" s="7" t="s">
        <v>5739</v>
      </c>
    </row>
    <row r="1972" spans="1:22" x14ac:dyDescent="0.25">
      <c r="A1972" s="7" t="s">
        <v>5740</v>
      </c>
      <c r="B1972" s="7" t="s">
        <v>5741</v>
      </c>
      <c r="C1972" s="7" t="s">
        <v>177</v>
      </c>
      <c r="D1972" s="7"/>
      <c r="E1972" s="7" t="s">
        <v>799</v>
      </c>
      <c r="F1972" s="8">
        <v>4000</v>
      </c>
      <c r="G1972" s="8">
        <v>4600</v>
      </c>
      <c r="H1972" s="9">
        <f>IF(OR(F1972="",F1972=0),"",MAX(F1972,IF(ISNUMBER('Нормы и нормо-часы'!K1973),ROUNDUP('Нормы и нормо-часы'!K1973/(1-$F$3),0),0)))</f>
        <v>4000</v>
      </c>
      <c r="I1972" s="9">
        <f>IF(OR(G1972="",G1972=0),"",MAX(G1972,IF(ISNUMBER('Нормы и нормо-часы'!L1973),ROUNDUP('Нормы и нормо-часы'!L1973/(1-$F$3),0),0)))</f>
        <v>4800</v>
      </c>
      <c r="J1972" s="10">
        <f t="shared" si="514"/>
        <v>0</v>
      </c>
      <c r="K1972" s="10">
        <f t="shared" si="515"/>
        <v>4.3478260869565188E-2</v>
      </c>
      <c r="L1972" s="8">
        <v>2400</v>
      </c>
      <c r="M1972" s="8">
        <v>2760</v>
      </c>
      <c r="N1972" s="10">
        <f t="shared" si="516"/>
        <v>0.4</v>
      </c>
      <c r="O1972" s="10">
        <f t="shared" si="517"/>
        <v>0.42499999999999999</v>
      </c>
      <c r="P1972" s="8">
        <f t="shared" si="518"/>
        <v>1600</v>
      </c>
      <c r="Q1972" s="8">
        <f t="shared" si="519"/>
        <v>2040</v>
      </c>
      <c r="R1972" s="8">
        <v>61124.02</v>
      </c>
      <c r="S1972" s="8">
        <v>82517.429999999993</v>
      </c>
      <c r="T1972" s="11">
        <f t="shared" si="520"/>
        <v>20.629357499999998</v>
      </c>
      <c r="U1972" s="7" t="s">
        <v>5742</v>
      </c>
      <c r="V1972" s="7" t="s">
        <v>5743</v>
      </c>
    </row>
    <row r="1973" spans="1:22" x14ac:dyDescent="0.25">
      <c r="A1973" s="7" t="s">
        <v>5744</v>
      </c>
      <c r="B1973" s="7" t="s">
        <v>5745</v>
      </c>
      <c r="C1973" s="7" t="s">
        <v>177</v>
      </c>
      <c r="D1973" s="7"/>
      <c r="E1973" s="7" t="s">
        <v>799</v>
      </c>
      <c r="F1973" s="8">
        <v>3000</v>
      </c>
      <c r="G1973" s="8">
        <v>3450</v>
      </c>
      <c r="H1973" s="9">
        <f>IF(OR(F1973="",F1973=0),"",MAX(F1973,IF(ISNUMBER('Нормы и нормо-часы'!K1974),ROUNDUP('Нормы и нормо-часы'!K1974/(1-$F$3),0),0)))</f>
        <v>3000</v>
      </c>
      <c r="I1973" s="9">
        <f>IF(OR(G1973="",G1973=0),"",MAX(G1973,IF(ISNUMBER('Нормы и нормо-часы'!L1974),ROUNDUP('Нормы и нормо-часы'!L1974/(1-$F$3),0),0)))</f>
        <v>3450</v>
      </c>
      <c r="J1973" s="10">
        <f t="shared" si="514"/>
        <v>0</v>
      </c>
      <c r="K1973" s="10">
        <f t="shared" si="515"/>
        <v>0</v>
      </c>
      <c r="L1973" s="8">
        <v>1800</v>
      </c>
      <c r="M1973" s="8">
        <v>2070</v>
      </c>
      <c r="N1973" s="10">
        <f t="shared" si="516"/>
        <v>0.4</v>
      </c>
      <c r="O1973" s="10">
        <f t="shared" si="517"/>
        <v>0.4</v>
      </c>
      <c r="P1973" s="8">
        <f t="shared" si="518"/>
        <v>1200</v>
      </c>
      <c r="Q1973" s="8">
        <f t="shared" si="519"/>
        <v>1380</v>
      </c>
      <c r="R1973" s="8">
        <v>1745.7</v>
      </c>
      <c r="S1973" s="8">
        <v>2356.6999999999998</v>
      </c>
      <c r="T1973" s="11">
        <f t="shared" si="520"/>
        <v>0.78556666666666664</v>
      </c>
      <c r="U1973" s="7" t="s">
        <v>5746</v>
      </c>
      <c r="V1973" s="7"/>
    </row>
    <row r="1974" spans="1:22" x14ac:dyDescent="0.25">
      <c r="A1974" s="7" t="s">
        <v>5747</v>
      </c>
      <c r="B1974" s="7" t="s">
        <v>5748</v>
      </c>
      <c r="C1974" s="7" t="s">
        <v>177</v>
      </c>
      <c r="D1974" s="7"/>
      <c r="E1974" s="7" t="s">
        <v>799</v>
      </c>
      <c r="F1974" s="8">
        <v>2500</v>
      </c>
      <c r="G1974" s="8">
        <v>2875</v>
      </c>
      <c r="H1974" s="9">
        <f>IF(OR(F1974="",F1974=0),"",MAX(F1974,IF(ISNUMBER('Нормы и нормо-часы'!K1975),ROUNDUP('Нормы и нормо-часы'!K1975/(1-$F$3),0),0)))</f>
        <v>2500</v>
      </c>
      <c r="I1974" s="9">
        <f>IF(OR(G1974="",G1974=0),"",MAX(G1974,IF(ISNUMBER('Нормы и нормо-часы'!L1975),ROUNDUP('Нормы и нормо-часы'!L1975/(1-$F$3),0),0)))</f>
        <v>2875</v>
      </c>
      <c r="J1974" s="10">
        <f t="shared" si="514"/>
        <v>0</v>
      </c>
      <c r="K1974" s="10">
        <f t="shared" si="515"/>
        <v>0</v>
      </c>
      <c r="L1974" s="8">
        <v>1500</v>
      </c>
      <c r="M1974" s="8">
        <v>1725</v>
      </c>
      <c r="N1974" s="10">
        <f t="shared" si="516"/>
        <v>0.4</v>
      </c>
      <c r="O1974" s="10">
        <f t="shared" si="517"/>
        <v>0.4</v>
      </c>
      <c r="P1974" s="8">
        <f t="shared" si="518"/>
        <v>1000</v>
      </c>
      <c r="Q1974" s="8">
        <f t="shared" si="519"/>
        <v>1150</v>
      </c>
      <c r="R1974" s="8">
        <v>2316.13</v>
      </c>
      <c r="S1974" s="8">
        <v>3126.78</v>
      </c>
      <c r="T1974" s="11">
        <f t="shared" si="520"/>
        <v>1.250712</v>
      </c>
      <c r="U1974" s="7" t="s">
        <v>5749</v>
      </c>
      <c r="V1974" s="7"/>
    </row>
    <row r="1975" spans="1:22" x14ac:dyDescent="0.25">
      <c r="A1975" s="7" t="s">
        <v>5750</v>
      </c>
      <c r="B1975" s="7" t="s">
        <v>5751</v>
      </c>
      <c r="C1975" s="7" t="s">
        <v>177</v>
      </c>
      <c r="D1975" s="7"/>
      <c r="E1975" s="7" t="s">
        <v>799</v>
      </c>
      <c r="F1975" s="8">
        <v>3500</v>
      </c>
      <c r="G1975" s="8">
        <v>4025</v>
      </c>
      <c r="H1975" s="9">
        <f>IF(OR(F1975="",F1975=0),"",MAX(F1975,IF(ISNUMBER('Нормы и нормо-часы'!K1976),ROUNDUP('Нормы и нормо-часы'!K1976/(1-$F$3),0),0)))</f>
        <v>3500</v>
      </c>
      <c r="I1975" s="9">
        <f>IF(OR(G1975="",G1975=0),"",MAX(G1975,IF(ISNUMBER('Нормы и нормо-часы'!L1976),ROUNDUP('Нормы и нормо-часы'!L1976/(1-$F$3),0),0)))</f>
        <v>4025</v>
      </c>
      <c r="J1975" s="10">
        <f t="shared" si="514"/>
        <v>0</v>
      </c>
      <c r="K1975" s="10">
        <f t="shared" si="515"/>
        <v>0</v>
      </c>
      <c r="L1975" s="8">
        <v>2100</v>
      </c>
      <c r="M1975" s="8">
        <v>2415</v>
      </c>
      <c r="N1975" s="10">
        <f t="shared" si="516"/>
        <v>0.4</v>
      </c>
      <c r="O1975" s="10">
        <f t="shared" si="517"/>
        <v>0.4</v>
      </c>
      <c r="P1975" s="8">
        <f t="shared" si="518"/>
        <v>1400</v>
      </c>
      <c r="Q1975" s="8">
        <f t="shared" si="519"/>
        <v>1610</v>
      </c>
      <c r="R1975" s="8">
        <v>1587</v>
      </c>
      <c r="S1975" s="8">
        <v>2142.4499999999998</v>
      </c>
      <c r="T1975" s="11">
        <f t="shared" si="520"/>
        <v>0.61212857142857136</v>
      </c>
      <c r="U1975" s="7" t="s">
        <v>5752</v>
      </c>
      <c r="V1975" s="7"/>
    </row>
    <row r="1976" spans="1:22" x14ac:dyDescent="0.25">
      <c r="A1976" s="7" t="s">
        <v>5753</v>
      </c>
      <c r="B1976" s="7" t="s">
        <v>5754</v>
      </c>
      <c r="C1976" s="7" t="s">
        <v>177</v>
      </c>
      <c r="D1976" s="7"/>
      <c r="E1976" s="7" t="s">
        <v>799</v>
      </c>
      <c r="F1976" s="8">
        <v>3000</v>
      </c>
      <c r="G1976" s="8">
        <v>3450</v>
      </c>
      <c r="H1976" s="9">
        <f>IF(OR(F1976="",F1976=0),"",MAX(F1976,IF(ISNUMBER('Нормы и нормо-часы'!K1977),ROUNDUP('Нормы и нормо-часы'!K1977/(1-$F$3),0),0)))</f>
        <v>3000</v>
      </c>
      <c r="I1976" s="9">
        <f>IF(OR(G1976="",G1976=0),"",MAX(G1976,IF(ISNUMBER('Нормы и нормо-часы'!L1977),ROUNDUP('Нормы и нормо-часы'!L1977/(1-$F$3),0),0)))</f>
        <v>3450</v>
      </c>
      <c r="J1976" s="10">
        <f t="shared" si="514"/>
        <v>0</v>
      </c>
      <c r="K1976" s="10">
        <f t="shared" si="515"/>
        <v>0</v>
      </c>
      <c r="L1976" s="8">
        <v>1800</v>
      </c>
      <c r="M1976" s="8">
        <v>2070</v>
      </c>
      <c r="N1976" s="10">
        <f t="shared" si="516"/>
        <v>0.4</v>
      </c>
      <c r="O1976" s="10">
        <f t="shared" si="517"/>
        <v>0.4</v>
      </c>
      <c r="P1976" s="8">
        <f t="shared" si="518"/>
        <v>1200</v>
      </c>
      <c r="Q1976" s="8">
        <f t="shared" si="519"/>
        <v>1380</v>
      </c>
      <c r="R1976" s="8">
        <v>2280.88</v>
      </c>
      <c r="S1976" s="8">
        <v>3079.19</v>
      </c>
      <c r="T1976" s="11">
        <f t="shared" si="520"/>
        <v>1.0263966666666666</v>
      </c>
      <c r="U1976" s="7" t="s">
        <v>5746</v>
      </c>
      <c r="V1976" s="7"/>
    </row>
    <row r="1977" spans="1:22" x14ac:dyDescent="0.25">
      <c r="A1977" s="7" t="s">
        <v>5755</v>
      </c>
      <c r="B1977" s="7" t="s">
        <v>5756</v>
      </c>
      <c r="C1977" s="7" t="s">
        <v>177</v>
      </c>
      <c r="D1977" s="7"/>
      <c r="E1977" s="7" t="s">
        <v>799</v>
      </c>
      <c r="F1977" s="8">
        <v>2000</v>
      </c>
      <c r="G1977" s="8">
        <v>2300</v>
      </c>
      <c r="H1977" s="9">
        <f>IF(OR(F1977="",F1977=0),"",MAX(F1977,IF(ISNUMBER('Нормы и нормо-часы'!K1978),ROUNDUP('Нормы и нормо-часы'!K1978/(1-$F$3),0),0)))</f>
        <v>2000</v>
      </c>
      <c r="I1977" s="9">
        <f>IF(OR(G1977="",G1977=0),"",MAX(G1977,IF(ISNUMBER('Нормы и нормо-часы'!L1978),ROUNDUP('Нормы и нормо-часы'!L1978/(1-$F$3),0),0)))</f>
        <v>2300</v>
      </c>
      <c r="J1977" s="10">
        <f t="shared" si="514"/>
        <v>0</v>
      </c>
      <c r="K1977" s="10">
        <f t="shared" si="515"/>
        <v>0</v>
      </c>
      <c r="L1977" s="8">
        <v>1200</v>
      </c>
      <c r="M1977" s="8">
        <v>1380</v>
      </c>
      <c r="N1977" s="10">
        <f t="shared" si="516"/>
        <v>0.4</v>
      </c>
      <c r="O1977" s="10">
        <f t="shared" si="517"/>
        <v>0.4</v>
      </c>
      <c r="P1977" s="8">
        <f t="shared" si="518"/>
        <v>800</v>
      </c>
      <c r="Q1977" s="8">
        <f t="shared" si="519"/>
        <v>920</v>
      </c>
      <c r="R1977" s="8">
        <v>1555.26</v>
      </c>
      <c r="S1977" s="8">
        <v>2099.6</v>
      </c>
      <c r="T1977" s="11">
        <f t="shared" si="520"/>
        <v>1.0497999999999998</v>
      </c>
      <c r="U1977" s="7" t="s">
        <v>5757</v>
      </c>
      <c r="V1977" s="7"/>
    </row>
    <row r="1978" spans="1:22" x14ac:dyDescent="0.25">
      <c r="A1978" s="7" t="s">
        <v>5758</v>
      </c>
      <c r="B1978" s="7" t="s">
        <v>5759</v>
      </c>
      <c r="C1978" s="7" t="s">
        <v>177</v>
      </c>
      <c r="D1978" s="7"/>
      <c r="E1978" s="7" t="s">
        <v>799</v>
      </c>
      <c r="F1978" s="8">
        <v>2500</v>
      </c>
      <c r="G1978" s="8">
        <v>2875</v>
      </c>
      <c r="H1978" s="9">
        <f>IF(OR(F1978="",F1978=0),"",MAX(F1978,IF(ISNUMBER('Нормы и нормо-часы'!K1979),ROUNDUP('Нормы и нормо-часы'!K1979/(1-$F$3),0),0)))</f>
        <v>2500</v>
      </c>
      <c r="I1978" s="9">
        <f>IF(OR(G1978="",G1978=0),"",MAX(G1978,IF(ISNUMBER('Нормы и нормо-часы'!L1979),ROUNDUP('Нормы и нормо-часы'!L1979/(1-$F$3),0),0)))</f>
        <v>2875</v>
      </c>
      <c r="J1978" s="10">
        <f t="shared" si="514"/>
        <v>0</v>
      </c>
      <c r="K1978" s="10">
        <f t="shared" si="515"/>
        <v>0</v>
      </c>
      <c r="L1978" s="8">
        <v>1500</v>
      </c>
      <c r="M1978" s="8">
        <v>1725</v>
      </c>
      <c r="N1978" s="10">
        <f t="shared" si="516"/>
        <v>0.4</v>
      </c>
      <c r="O1978" s="10">
        <f t="shared" si="517"/>
        <v>0.4</v>
      </c>
      <c r="P1978" s="8">
        <f t="shared" si="518"/>
        <v>1000</v>
      </c>
      <c r="Q1978" s="8">
        <f t="shared" si="519"/>
        <v>1150</v>
      </c>
      <c r="R1978" s="8">
        <v>1877.06</v>
      </c>
      <c r="S1978" s="8">
        <v>2534.0300000000002</v>
      </c>
      <c r="T1978" s="11">
        <f t="shared" si="520"/>
        <v>1.0136120000000002</v>
      </c>
      <c r="U1978" s="7" t="s">
        <v>5746</v>
      </c>
      <c r="V1978" s="7"/>
    </row>
    <row r="1979" spans="1:22" x14ac:dyDescent="0.25">
      <c r="A1979" s="7" t="s">
        <v>5760</v>
      </c>
      <c r="B1979" s="7" t="s">
        <v>5761</v>
      </c>
      <c r="C1979" s="7" t="s">
        <v>177</v>
      </c>
      <c r="D1979" s="7"/>
      <c r="E1979" s="7" t="s">
        <v>799</v>
      </c>
      <c r="F1979" s="8">
        <v>3000</v>
      </c>
      <c r="G1979" s="8">
        <v>3450</v>
      </c>
      <c r="H1979" s="9">
        <f>IF(OR(F1979="",F1979=0),"",MAX(F1979,IF(ISNUMBER('Нормы и нормо-часы'!K1980),ROUNDUP('Нормы и нормо-часы'!K1980/(1-$F$3),0),0)))</f>
        <v>3000</v>
      </c>
      <c r="I1979" s="9">
        <f>IF(OR(G1979="",G1979=0),"",MAX(G1979,IF(ISNUMBER('Нормы и нормо-часы'!L1980),ROUNDUP('Нормы и нормо-часы'!L1980/(1-$F$3),0),0)))</f>
        <v>3450</v>
      </c>
      <c r="J1979" s="10">
        <f t="shared" si="514"/>
        <v>0</v>
      </c>
      <c r="K1979" s="10">
        <f t="shared" si="515"/>
        <v>0</v>
      </c>
      <c r="L1979" s="8">
        <v>1800</v>
      </c>
      <c r="M1979" s="8">
        <v>2070</v>
      </c>
      <c r="N1979" s="10">
        <f t="shared" si="516"/>
        <v>0.4</v>
      </c>
      <c r="O1979" s="10">
        <f t="shared" si="517"/>
        <v>0.4</v>
      </c>
      <c r="P1979" s="8">
        <f t="shared" si="518"/>
        <v>1200</v>
      </c>
      <c r="Q1979" s="8">
        <f t="shared" si="519"/>
        <v>1380</v>
      </c>
      <c r="R1979" s="8">
        <v>2380.5</v>
      </c>
      <c r="S1979" s="8">
        <v>3213.68</v>
      </c>
      <c r="T1979" s="11">
        <f t="shared" si="520"/>
        <v>1.0712266666666665</v>
      </c>
      <c r="U1979" s="7" t="s">
        <v>5762</v>
      </c>
      <c r="V1979" s="7"/>
    </row>
    <row r="1980" spans="1:22" x14ac:dyDescent="0.25">
      <c r="A1980" s="7" t="s">
        <v>5763</v>
      </c>
      <c r="B1980" s="7" t="s">
        <v>5764</v>
      </c>
      <c r="C1980" s="7" t="s">
        <v>177</v>
      </c>
      <c r="D1980" s="7"/>
      <c r="E1980" s="7" t="s">
        <v>799</v>
      </c>
      <c r="F1980" s="8">
        <v>2000</v>
      </c>
      <c r="G1980" s="8">
        <v>2300</v>
      </c>
      <c r="H1980" s="9">
        <f>IF(OR(F1980="",F1980=0),"",MAX(F1980,IF(ISNUMBER('Нормы и нормо-часы'!K1981),ROUNDUP('Нормы и нормо-часы'!K1981/(1-$F$3),0),0)))</f>
        <v>2000</v>
      </c>
      <c r="I1980" s="9">
        <f>IF(OR(G1980="",G1980=0),"",MAX(G1980,IF(ISNUMBER('Нормы и нормо-часы'!L1981),ROUNDUP('Нормы и нормо-часы'!L1981/(1-$F$3),0),0)))</f>
        <v>2300</v>
      </c>
      <c r="J1980" s="10">
        <f t="shared" si="514"/>
        <v>0</v>
      </c>
      <c r="K1980" s="10">
        <f t="shared" si="515"/>
        <v>0</v>
      </c>
      <c r="L1980" s="8">
        <v>1200</v>
      </c>
      <c r="M1980" s="8">
        <v>1380</v>
      </c>
      <c r="N1980" s="10">
        <f t="shared" si="516"/>
        <v>0.4</v>
      </c>
      <c r="O1980" s="10">
        <f t="shared" si="517"/>
        <v>0.4</v>
      </c>
      <c r="P1980" s="8">
        <f t="shared" si="518"/>
        <v>800</v>
      </c>
      <c r="Q1980" s="8">
        <f t="shared" si="519"/>
        <v>920</v>
      </c>
      <c r="R1980" s="8">
        <v>1736.88</v>
      </c>
      <c r="S1980" s="8">
        <v>2344.79</v>
      </c>
      <c r="T1980" s="11">
        <f t="shared" si="520"/>
        <v>1.1723950000000001</v>
      </c>
      <c r="U1980" s="7" t="s">
        <v>5765</v>
      </c>
      <c r="V1980" s="7"/>
    </row>
    <row r="1981" spans="1:22" x14ac:dyDescent="0.25">
      <c r="A1981" s="7" t="s">
        <v>5766</v>
      </c>
      <c r="B1981" s="7" t="s">
        <v>5767</v>
      </c>
      <c r="C1981" s="7" t="s">
        <v>177</v>
      </c>
      <c r="D1981" s="7"/>
      <c r="E1981" s="7" t="s">
        <v>799</v>
      </c>
      <c r="F1981" s="8">
        <v>2500</v>
      </c>
      <c r="G1981" s="8">
        <v>2875</v>
      </c>
      <c r="H1981" s="9">
        <f>IF(OR(F1981="",F1981=0),"",MAX(F1981,IF(ISNUMBER('Нормы и нормо-часы'!K1982),ROUNDUP('Нормы и нормо-часы'!K1982/(1-$F$3),0),0)))</f>
        <v>2500</v>
      </c>
      <c r="I1981" s="9">
        <f>IF(OR(G1981="",G1981=0),"",MAX(G1981,IF(ISNUMBER('Нормы и нормо-часы'!L1982),ROUNDUP('Нормы и нормо-часы'!L1982/(1-$F$3),0),0)))</f>
        <v>2875</v>
      </c>
      <c r="J1981" s="10">
        <f t="shared" si="514"/>
        <v>0</v>
      </c>
      <c r="K1981" s="10">
        <f t="shared" si="515"/>
        <v>0</v>
      </c>
      <c r="L1981" s="8">
        <v>1500</v>
      </c>
      <c r="M1981" s="8">
        <v>1725</v>
      </c>
      <c r="N1981" s="10">
        <f t="shared" si="516"/>
        <v>0.4</v>
      </c>
      <c r="O1981" s="10">
        <f t="shared" si="517"/>
        <v>0.4</v>
      </c>
      <c r="P1981" s="8">
        <f t="shared" si="518"/>
        <v>1000</v>
      </c>
      <c r="Q1981" s="8">
        <f t="shared" si="519"/>
        <v>1150</v>
      </c>
      <c r="R1981" s="8">
        <v>2168.9</v>
      </c>
      <c r="S1981" s="8">
        <v>2928.02</v>
      </c>
      <c r="T1981" s="11">
        <f t="shared" si="520"/>
        <v>1.171208</v>
      </c>
      <c r="U1981" s="7" t="s">
        <v>5768</v>
      </c>
      <c r="V1981" s="7"/>
    </row>
    <row r="1982" spans="1:22" x14ac:dyDescent="0.25">
      <c r="A1982" s="7" t="s">
        <v>5769</v>
      </c>
      <c r="B1982" s="7" t="s">
        <v>5770</v>
      </c>
      <c r="C1982" s="7" t="s">
        <v>177</v>
      </c>
      <c r="D1982" s="7"/>
      <c r="E1982" s="7" t="s">
        <v>799</v>
      </c>
      <c r="F1982" s="8">
        <v>3000</v>
      </c>
      <c r="G1982" s="8">
        <v>3450</v>
      </c>
      <c r="H1982" s="9">
        <f>IF(OR(F1982="",F1982=0),"",MAX(F1982,IF(ISNUMBER('Нормы и нормо-часы'!K1983),ROUNDUP('Нормы и нормо-часы'!K1983/(1-$F$3),0),0)))</f>
        <v>3000</v>
      </c>
      <c r="I1982" s="9">
        <f>IF(OR(G1982="",G1982=0),"",MAX(G1982,IF(ISNUMBER('Нормы и нормо-часы'!L1983),ROUNDUP('Нормы и нормо-часы'!L1983/(1-$F$3),0),0)))</f>
        <v>3450</v>
      </c>
      <c r="J1982" s="10">
        <f t="shared" si="514"/>
        <v>0</v>
      </c>
      <c r="K1982" s="10">
        <f t="shared" si="515"/>
        <v>0</v>
      </c>
      <c r="L1982" s="8">
        <v>1800</v>
      </c>
      <c r="M1982" s="8">
        <v>2070</v>
      </c>
      <c r="N1982" s="10">
        <f t="shared" si="516"/>
        <v>0.4</v>
      </c>
      <c r="O1982" s="10">
        <f t="shared" si="517"/>
        <v>0.4</v>
      </c>
      <c r="P1982" s="8">
        <f t="shared" si="518"/>
        <v>1200</v>
      </c>
      <c r="Q1982" s="8">
        <f t="shared" si="519"/>
        <v>1380</v>
      </c>
      <c r="R1982" s="8">
        <v>1587</v>
      </c>
      <c r="S1982" s="8">
        <v>2142.4499999999998</v>
      </c>
      <c r="T1982" s="11">
        <f t="shared" si="520"/>
        <v>0.71414999999999995</v>
      </c>
      <c r="U1982" s="7" t="s">
        <v>5771</v>
      </c>
      <c r="V1982" s="7"/>
    </row>
    <row r="1983" spans="1:22" x14ac:dyDescent="0.25">
      <c r="A1983" s="7" t="s">
        <v>5772</v>
      </c>
      <c r="B1983" s="7" t="s">
        <v>5773</v>
      </c>
      <c r="C1983" s="7" t="s">
        <v>177</v>
      </c>
      <c r="D1983" s="7"/>
      <c r="E1983" s="7" t="s">
        <v>799</v>
      </c>
      <c r="F1983" s="8">
        <v>900</v>
      </c>
      <c r="G1983" s="8">
        <v>1035</v>
      </c>
      <c r="H1983" s="9">
        <f>IF(OR(F1983="",F1983=0),"",MAX(F1983,IF(ISNUMBER('Нормы и нормо-часы'!K1984),ROUNDUP('Нормы и нормо-часы'!K1984/(1-$F$3),0),0)))</f>
        <v>900</v>
      </c>
      <c r="I1983" s="9">
        <f>IF(OR(G1983="",G1983=0),"",MAX(G1983,IF(ISNUMBER('Нормы и нормо-часы'!L1984),ROUNDUP('Нормы и нормо-часы'!L1984/(1-$F$3),0),0)))</f>
        <v>1035</v>
      </c>
      <c r="J1983" s="10">
        <f t="shared" si="514"/>
        <v>0</v>
      </c>
      <c r="K1983" s="10">
        <f t="shared" si="515"/>
        <v>0</v>
      </c>
      <c r="L1983" s="8">
        <v>540</v>
      </c>
      <c r="M1983" s="8">
        <v>621</v>
      </c>
      <c r="N1983" s="10">
        <f t="shared" si="516"/>
        <v>0.4</v>
      </c>
      <c r="O1983" s="10">
        <f t="shared" si="517"/>
        <v>0.4</v>
      </c>
      <c r="P1983" s="8">
        <f t="shared" si="518"/>
        <v>360</v>
      </c>
      <c r="Q1983" s="8">
        <f t="shared" si="519"/>
        <v>414</v>
      </c>
      <c r="R1983" s="8">
        <v>460.23</v>
      </c>
      <c r="S1983" s="8">
        <v>621.30999999999995</v>
      </c>
      <c r="T1983" s="11">
        <f t="shared" si="520"/>
        <v>0.69034444444444443</v>
      </c>
      <c r="U1983" s="7" t="s">
        <v>5774</v>
      </c>
      <c r="V1983" s="7"/>
    </row>
    <row r="1984" spans="1:22" x14ac:dyDescent="0.25">
      <c r="A1984" s="7" t="s">
        <v>5775</v>
      </c>
      <c r="B1984" s="7" t="s">
        <v>5776</v>
      </c>
      <c r="C1984" s="7" t="s">
        <v>177</v>
      </c>
      <c r="D1984" s="7"/>
      <c r="E1984" s="7" t="s">
        <v>799</v>
      </c>
      <c r="F1984" s="8">
        <v>4000</v>
      </c>
      <c r="G1984" s="8">
        <v>4600</v>
      </c>
      <c r="H1984" s="9">
        <f>IF(OR(F1984="",F1984=0),"",MAX(F1984,IF(ISNUMBER('Нормы и нормо-часы'!K1985),ROUNDUP('Нормы и нормо-часы'!K1985/(1-$F$3),0),0)))</f>
        <v>4000</v>
      </c>
      <c r="I1984" s="9">
        <f>IF(OR(G1984="",G1984=0),"",MAX(G1984,IF(ISNUMBER('Нормы и нормо-часы'!L1985),ROUNDUP('Нормы и нормо-часы'!L1985/(1-$F$3),0),0)))</f>
        <v>4600</v>
      </c>
      <c r="J1984" s="10">
        <f t="shared" si="514"/>
        <v>0</v>
      </c>
      <c r="K1984" s="10">
        <f t="shared" si="515"/>
        <v>0</v>
      </c>
      <c r="L1984" s="8">
        <v>2400</v>
      </c>
      <c r="M1984" s="8">
        <v>2760</v>
      </c>
      <c r="N1984" s="10">
        <f t="shared" si="516"/>
        <v>0.4</v>
      </c>
      <c r="O1984" s="10">
        <f t="shared" si="517"/>
        <v>0.4</v>
      </c>
      <c r="P1984" s="8">
        <f t="shared" si="518"/>
        <v>1600</v>
      </c>
      <c r="Q1984" s="8">
        <f t="shared" si="519"/>
        <v>1840</v>
      </c>
      <c r="R1984" s="8">
        <v>3782.35</v>
      </c>
      <c r="S1984" s="8">
        <v>5106.17</v>
      </c>
      <c r="T1984" s="11">
        <f t="shared" si="520"/>
        <v>1.2765424999999999</v>
      </c>
      <c r="U1984" s="7" t="s">
        <v>5777</v>
      </c>
      <c r="V1984" s="7"/>
    </row>
    <row r="1985" spans="1:22" x14ac:dyDescent="0.25">
      <c r="A1985" s="7" t="s">
        <v>5778</v>
      </c>
      <c r="B1985" s="7" t="s">
        <v>5779</v>
      </c>
      <c r="C1985" s="7" t="s">
        <v>177</v>
      </c>
      <c r="D1985" s="7"/>
      <c r="E1985" s="7" t="s">
        <v>799</v>
      </c>
      <c r="F1985" s="8">
        <v>6000</v>
      </c>
      <c r="G1985" s="8">
        <v>6900</v>
      </c>
      <c r="H1985" s="9">
        <f>IF(OR(F1985="",F1985=0),"",MAX(F1985,IF(ISNUMBER('Нормы и нормо-часы'!K1986),ROUNDUP('Нормы и нормо-часы'!K1986/(1-$F$3),0),0)))</f>
        <v>6000</v>
      </c>
      <c r="I1985" s="9">
        <f>IF(OR(G1985="",G1985=0),"",MAX(G1985,IF(ISNUMBER('Нормы и нормо-часы'!L1986),ROUNDUP('Нормы и нормо-часы'!L1986/(1-$F$3),0),0)))</f>
        <v>6900</v>
      </c>
      <c r="J1985" s="10">
        <f t="shared" si="514"/>
        <v>0</v>
      </c>
      <c r="K1985" s="10">
        <f t="shared" si="515"/>
        <v>0</v>
      </c>
      <c r="L1985" s="8">
        <v>3600</v>
      </c>
      <c r="M1985" s="8">
        <v>4140</v>
      </c>
      <c r="N1985" s="10">
        <f t="shared" si="516"/>
        <v>0.4</v>
      </c>
      <c r="O1985" s="10">
        <f t="shared" si="517"/>
        <v>0.4</v>
      </c>
      <c r="P1985" s="8">
        <f t="shared" si="518"/>
        <v>2400</v>
      </c>
      <c r="Q1985" s="8">
        <f t="shared" si="519"/>
        <v>2760</v>
      </c>
      <c r="R1985" s="8">
        <v>4628.75</v>
      </c>
      <c r="S1985" s="8">
        <v>6248.81</v>
      </c>
      <c r="T1985" s="11">
        <f t="shared" si="520"/>
        <v>1.0414683333333334</v>
      </c>
      <c r="U1985" s="7" t="s">
        <v>5780</v>
      </c>
      <c r="V1985" s="7"/>
    </row>
    <row r="1986" spans="1:22" x14ac:dyDescent="0.25">
      <c r="A1986" s="7" t="s">
        <v>5781</v>
      </c>
      <c r="B1986" s="7" t="s">
        <v>5782</v>
      </c>
      <c r="C1986" s="7" t="s">
        <v>177</v>
      </c>
      <c r="D1986" s="7"/>
      <c r="E1986" s="7" t="s">
        <v>799</v>
      </c>
      <c r="F1986" s="8">
        <v>700</v>
      </c>
      <c r="G1986" s="8">
        <v>805</v>
      </c>
      <c r="H1986" s="9">
        <f>IF(OR(F1986="",F1986=0),"",MAX(F1986,IF(ISNUMBER('Нормы и нормо-часы'!K1987),ROUNDUP('Нормы и нормо-часы'!K1987/(1-$F$3),0),0)))</f>
        <v>700</v>
      </c>
      <c r="I1986" s="9">
        <f>IF(OR(G1986="",G1986=0),"",MAX(G1986,IF(ISNUMBER('Нормы и нормо-часы'!L1987),ROUNDUP('Нормы и нормо-часы'!L1987/(1-$F$3),0),0)))</f>
        <v>805</v>
      </c>
      <c r="J1986" s="10">
        <f t="shared" si="514"/>
        <v>0</v>
      </c>
      <c r="K1986" s="10">
        <f t="shared" si="515"/>
        <v>0</v>
      </c>
      <c r="L1986" s="8">
        <v>420</v>
      </c>
      <c r="M1986" s="8">
        <v>483</v>
      </c>
      <c r="N1986" s="10">
        <f t="shared" si="516"/>
        <v>0.4</v>
      </c>
      <c r="O1986" s="10">
        <f t="shared" si="517"/>
        <v>0.4</v>
      </c>
      <c r="P1986" s="8">
        <f t="shared" si="518"/>
        <v>280</v>
      </c>
      <c r="Q1986" s="8">
        <f t="shared" si="519"/>
        <v>322</v>
      </c>
      <c r="R1986" s="8">
        <v>886.08</v>
      </c>
      <c r="S1986" s="8">
        <v>1196.21</v>
      </c>
      <c r="T1986" s="11">
        <f t="shared" si="520"/>
        <v>1.7088714285714286</v>
      </c>
      <c r="U1986" s="7" t="s">
        <v>5783</v>
      </c>
      <c r="V1986" s="7"/>
    </row>
    <row r="1987" spans="1:22" x14ac:dyDescent="0.25">
      <c r="A1987" s="7" t="s">
        <v>5784</v>
      </c>
      <c r="B1987" s="7" t="s">
        <v>5785</v>
      </c>
      <c r="C1987" s="7" t="s">
        <v>177</v>
      </c>
      <c r="D1987" s="7"/>
      <c r="E1987" s="7" t="s">
        <v>799</v>
      </c>
      <c r="F1987" s="8">
        <v>1800</v>
      </c>
      <c r="G1987" s="8">
        <v>2070</v>
      </c>
      <c r="H1987" s="9">
        <f>IF(OR(F1987="",F1987=0),"",MAX(F1987,IF(ISNUMBER('Нормы и нормо-часы'!K1988),ROUNDUP('Нормы и нормо-часы'!K1988/(1-$F$3),0),0)))</f>
        <v>1800</v>
      </c>
      <c r="I1987" s="9">
        <f>IF(OR(G1987="",G1987=0),"",MAX(G1987,IF(ISNUMBER('Нормы и нормо-часы'!L1988),ROUNDUP('Нормы и нормо-часы'!L1988/(1-$F$3),0),0)))</f>
        <v>2070</v>
      </c>
      <c r="J1987" s="10">
        <f t="shared" si="514"/>
        <v>0</v>
      </c>
      <c r="K1987" s="10">
        <f t="shared" si="515"/>
        <v>0</v>
      </c>
      <c r="L1987" s="8">
        <v>1080</v>
      </c>
      <c r="M1987" s="8">
        <v>1242</v>
      </c>
      <c r="N1987" s="10">
        <f t="shared" si="516"/>
        <v>0.4</v>
      </c>
      <c r="O1987" s="10">
        <f t="shared" si="517"/>
        <v>0.4</v>
      </c>
      <c r="P1987" s="8">
        <f t="shared" si="518"/>
        <v>720</v>
      </c>
      <c r="Q1987" s="8">
        <f t="shared" si="519"/>
        <v>828</v>
      </c>
      <c r="R1987" s="8">
        <v>1137.3499999999999</v>
      </c>
      <c r="S1987" s="8">
        <v>1535.42</v>
      </c>
      <c r="T1987" s="11">
        <f t="shared" si="520"/>
        <v>0.85301111111111116</v>
      </c>
      <c r="U1987" s="7" t="s">
        <v>5786</v>
      </c>
      <c r="V1987" s="7"/>
    </row>
    <row r="1988" spans="1:22" x14ac:dyDescent="0.25">
      <c r="A1988" s="7" t="s">
        <v>5787</v>
      </c>
      <c r="B1988" s="7" t="s">
        <v>5788</v>
      </c>
      <c r="C1988" s="7" t="s">
        <v>177</v>
      </c>
      <c r="D1988" s="7"/>
      <c r="E1988" s="7" t="s">
        <v>799</v>
      </c>
      <c r="F1988" s="8">
        <v>2500</v>
      </c>
      <c r="G1988" s="8">
        <v>2875</v>
      </c>
      <c r="H1988" s="9">
        <f>IF(OR(F1988="",F1988=0),"",MAX(F1988,IF(ISNUMBER('Нормы и нормо-часы'!K1989),ROUNDUP('Нормы и нормо-часы'!K1989/(1-$F$3),0),0)))</f>
        <v>2500</v>
      </c>
      <c r="I1988" s="9">
        <f>IF(OR(G1988="",G1988=0),"",MAX(G1988,IF(ISNUMBER('Нормы и нормо-часы'!L1989),ROUNDUP('Нормы и нормо-часы'!L1989/(1-$F$3),0),0)))</f>
        <v>2880</v>
      </c>
      <c r="J1988" s="10">
        <f t="shared" si="514"/>
        <v>0</v>
      </c>
      <c r="K1988" s="10">
        <f t="shared" si="515"/>
        <v>1.7391304347826875E-3</v>
      </c>
      <c r="L1988" s="8">
        <v>1500</v>
      </c>
      <c r="M1988" s="8">
        <v>1725</v>
      </c>
      <c r="N1988" s="10">
        <f t="shared" si="516"/>
        <v>0.4</v>
      </c>
      <c r="O1988" s="10">
        <f t="shared" si="517"/>
        <v>0.40104166666666669</v>
      </c>
      <c r="P1988" s="8">
        <f t="shared" si="518"/>
        <v>1000</v>
      </c>
      <c r="Q1988" s="8">
        <f t="shared" si="519"/>
        <v>1155</v>
      </c>
      <c r="R1988" s="8">
        <v>1031.55</v>
      </c>
      <c r="S1988" s="8">
        <v>1392.59</v>
      </c>
      <c r="T1988" s="11">
        <f t="shared" si="520"/>
        <v>0.55703599999999998</v>
      </c>
      <c r="U1988" s="7" t="s">
        <v>5789</v>
      </c>
      <c r="V1988" s="7"/>
    </row>
    <row r="1989" spans="1:22" x14ac:dyDescent="0.25">
      <c r="A1989" s="7" t="s">
        <v>5790</v>
      </c>
      <c r="B1989" s="7" t="s">
        <v>5791</v>
      </c>
      <c r="C1989" s="7" t="s">
        <v>177</v>
      </c>
      <c r="D1989" s="7"/>
      <c r="E1989" s="7" t="s">
        <v>799</v>
      </c>
      <c r="F1989" s="8">
        <v>3500</v>
      </c>
      <c r="G1989" s="8">
        <v>4025</v>
      </c>
      <c r="H1989" s="9">
        <f>IF(OR(F1989="",F1989=0),"",MAX(F1989,IF(ISNUMBER('Нормы и нормо-часы'!K1990),ROUNDUP('Нормы и нормо-часы'!K1990/(1-$F$3),0),0)))</f>
        <v>3500</v>
      </c>
      <c r="I1989" s="9">
        <f>IF(OR(G1989="",G1989=0),"",MAX(G1989,IF(ISNUMBER('Нормы и нормо-часы'!L1990),ROUNDUP('Нормы и нормо-часы'!L1990/(1-$F$3),0),0)))</f>
        <v>4025</v>
      </c>
      <c r="J1989" s="10">
        <f t="shared" si="514"/>
        <v>0</v>
      </c>
      <c r="K1989" s="10">
        <f t="shared" si="515"/>
        <v>0</v>
      </c>
      <c r="L1989" s="8">
        <v>2100</v>
      </c>
      <c r="M1989" s="8">
        <v>2415</v>
      </c>
      <c r="N1989" s="10">
        <f t="shared" si="516"/>
        <v>0.4</v>
      </c>
      <c r="O1989" s="10">
        <f t="shared" si="517"/>
        <v>0.4</v>
      </c>
      <c r="P1989" s="8">
        <f t="shared" si="518"/>
        <v>1400</v>
      </c>
      <c r="Q1989" s="8">
        <f t="shared" si="519"/>
        <v>1610</v>
      </c>
      <c r="R1989" s="8">
        <v>1907.05</v>
      </c>
      <c r="S1989" s="8">
        <v>2574.52</v>
      </c>
      <c r="T1989" s="11">
        <f t="shared" si="520"/>
        <v>0.73557714285714282</v>
      </c>
      <c r="U1989" s="7" t="s">
        <v>5792</v>
      </c>
      <c r="V1989" s="7"/>
    </row>
    <row r="1990" spans="1:22" x14ac:dyDescent="0.25">
      <c r="A1990" s="7" t="s">
        <v>5793</v>
      </c>
      <c r="B1990" s="7" t="s">
        <v>5794</v>
      </c>
      <c r="C1990" s="7" t="s">
        <v>177</v>
      </c>
      <c r="D1990" s="7"/>
      <c r="E1990" s="7" t="s">
        <v>799</v>
      </c>
      <c r="F1990" s="8">
        <v>3500</v>
      </c>
      <c r="G1990" s="8">
        <v>4025</v>
      </c>
      <c r="H1990" s="9">
        <f>IF(OR(F1990="",F1990=0),"",MAX(F1990,IF(ISNUMBER('Нормы и нормо-часы'!K1991),ROUNDUP('Нормы и нормо-часы'!K1991/(1-$F$3),0),0)))</f>
        <v>3500</v>
      </c>
      <c r="I1990" s="9">
        <f>IF(OR(G1990="",G1990=0),"",MAX(G1990,IF(ISNUMBER('Нормы и нормо-часы'!L1991),ROUNDUP('Нормы и нормо-часы'!L1991/(1-$F$3),0),0)))</f>
        <v>4025</v>
      </c>
      <c r="J1990" s="10">
        <f t="shared" si="514"/>
        <v>0</v>
      </c>
      <c r="K1990" s="10">
        <f t="shared" si="515"/>
        <v>0</v>
      </c>
      <c r="L1990" s="8">
        <v>2100</v>
      </c>
      <c r="M1990" s="8">
        <v>2415</v>
      </c>
      <c r="N1990" s="10">
        <f t="shared" si="516"/>
        <v>0.4</v>
      </c>
      <c r="O1990" s="10">
        <f t="shared" si="517"/>
        <v>0.4</v>
      </c>
      <c r="P1990" s="8">
        <f t="shared" si="518"/>
        <v>1400</v>
      </c>
      <c r="Q1990" s="8">
        <f t="shared" si="519"/>
        <v>1610</v>
      </c>
      <c r="R1990" s="8">
        <v>2552.4299999999998</v>
      </c>
      <c r="S1990" s="8">
        <v>3445.78</v>
      </c>
      <c r="T1990" s="11">
        <f t="shared" si="520"/>
        <v>0.98450857142857151</v>
      </c>
      <c r="U1990" s="7" t="s">
        <v>5795</v>
      </c>
      <c r="V1990" s="7"/>
    </row>
    <row r="1991" spans="1:22" x14ac:dyDescent="0.25">
      <c r="A1991" s="7" t="s">
        <v>5796</v>
      </c>
      <c r="B1991" s="7" t="s">
        <v>5797</v>
      </c>
      <c r="C1991" s="7" t="s">
        <v>177</v>
      </c>
      <c r="D1991" s="7"/>
      <c r="E1991" s="7" t="s">
        <v>799</v>
      </c>
      <c r="F1991" s="8">
        <v>200</v>
      </c>
      <c r="G1991" s="8">
        <v>230</v>
      </c>
      <c r="H1991" s="9">
        <f>IF(OR(F1991="",F1991=0),"",MAX(F1991,IF(ISNUMBER('Нормы и нормо-часы'!K1992),ROUNDUP('Нормы и нормо-часы'!K1992/(1-$F$3),0),0)))</f>
        <v>240</v>
      </c>
      <c r="I1991" s="9">
        <f>IF(OR(G1991="",G1991=0),"",MAX(G1991,IF(ISNUMBER('Нормы и нормо-часы'!L1992),ROUNDUP('Нормы и нормо-часы'!L1992/(1-$F$3),0),0)))</f>
        <v>288</v>
      </c>
      <c r="J1991" s="10">
        <f t="shared" si="514"/>
        <v>0.19999999999999996</v>
      </c>
      <c r="K1991" s="10">
        <f t="shared" si="515"/>
        <v>0.25217391304347836</v>
      </c>
      <c r="L1991" s="8">
        <v>120</v>
      </c>
      <c r="M1991" s="8">
        <v>138</v>
      </c>
      <c r="N1991" s="10">
        <f t="shared" si="516"/>
        <v>0.5</v>
      </c>
      <c r="O1991" s="10">
        <f t="shared" si="517"/>
        <v>0.52083333333333337</v>
      </c>
      <c r="P1991" s="8">
        <f t="shared" si="518"/>
        <v>120</v>
      </c>
      <c r="Q1991" s="8">
        <f t="shared" si="519"/>
        <v>150</v>
      </c>
      <c r="R1991" s="8">
        <v>92.58</v>
      </c>
      <c r="S1991" s="8">
        <v>124.98</v>
      </c>
      <c r="T1991" s="11">
        <f t="shared" si="520"/>
        <v>0.62490000000000001</v>
      </c>
      <c r="U1991" s="7" t="s">
        <v>5798</v>
      </c>
      <c r="V1991" s="7"/>
    </row>
    <row r="1992" spans="1:22" x14ac:dyDescent="0.25">
      <c r="A1992" s="7" t="s">
        <v>5799</v>
      </c>
      <c r="B1992" s="7" t="s">
        <v>5800</v>
      </c>
      <c r="C1992" s="7" t="s">
        <v>50</v>
      </c>
      <c r="D1992" s="7"/>
      <c r="E1992" s="7" t="s">
        <v>799</v>
      </c>
      <c r="F1992" s="8">
        <v>250</v>
      </c>
      <c r="G1992" s="8">
        <v>288</v>
      </c>
      <c r="H1992" s="9">
        <f>IF(OR(F1992="",F1992=0),"",MAX(F1992,IF(ISNUMBER('Нормы и нормо-часы'!K1993),ROUNDUP('Нормы и нормо-часы'!K1993/(1-$F$3),0),0)))</f>
        <v>320</v>
      </c>
      <c r="I1992" s="9">
        <f>IF(OR(G1992="",G1992=0),"",MAX(G1992,IF(ISNUMBER('Нормы и нормо-часы'!L1993),ROUNDUP('Нормы и нормо-часы'!L1993/(1-$F$3),0),0)))</f>
        <v>384</v>
      </c>
      <c r="J1992" s="10">
        <f t="shared" si="514"/>
        <v>0.28000000000000003</v>
      </c>
      <c r="K1992" s="10">
        <f t="shared" si="515"/>
        <v>0.33333333333333326</v>
      </c>
      <c r="L1992" s="8">
        <v>150</v>
      </c>
      <c r="M1992" s="8">
        <v>172</v>
      </c>
      <c r="N1992" s="10">
        <f t="shared" si="516"/>
        <v>0.53125</v>
      </c>
      <c r="O1992" s="10">
        <f t="shared" si="517"/>
        <v>0.55208333333333337</v>
      </c>
      <c r="P1992" s="8">
        <f t="shared" si="518"/>
        <v>170</v>
      </c>
      <c r="Q1992" s="8">
        <f t="shared" si="519"/>
        <v>212</v>
      </c>
      <c r="R1992" s="8">
        <v>185.15</v>
      </c>
      <c r="S1992" s="8">
        <v>249.95</v>
      </c>
      <c r="T1992" s="11">
        <f t="shared" si="520"/>
        <v>0.99979999999999991</v>
      </c>
      <c r="U1992" s="7" t="s">
        <v>5801</v>
      </c>
      <c r="V1992" s="7"/>
    </row>
    <row r="1993" spans="1:22" x14ac:dyDescent="0.25">
      <c r="A1993" s="7" t="s">
        <v>5802</v>
      </c>
      <c r="B1993" s="7" t="s">
        <v>5803</v>
      </c>
      <c r="C1993" s="7" t="s">
        <v>177</v>
      </c>
      <c r="D1993" s="7"/>
      <c r="E1993" s="7" t="s">
        <v>799</v>
      </c>
      <c r="F1993" s="8">
        <v>1800</v>
      </c>
      <c r="G1993" s="8">
        <v>2070</v>
      </c>
      <c r="H1993" s="9">
        <f>IF(OR(F1993="",F1993=0),"",MAX(F1993,IF(ISNUMBER('Нормы и нормо-часы'!K1994),ROUNDUP('Нормы и нормо-часы'!K1994/(1-$F$3),0),0)))</f>
        <v>1800</v>
      </c>
      <c r="I1993" s="9">
        <f>IF(OR(G1993="",G1993=0),"",MAX(G1993,IF(ISNUMBER('Нормы и нормо-часы'!L1994),ROUNDUP('Нормы и нормо-часы'!L1994/(1-$F$3),0),0)))</f>
        <v>2070</v>
      </c>
      <c r="J1993" s="10">
        <f t="shared" si="514"/>
        <v>0</v>
      </c>
      <c r="K1993" s="10">
        <f t="shared" si="515"/>
        <v>0</v>
      </c>
      <c r="L1993" s="8">
        <v>1080</v>
      </c>
      <c r="M1993" s="8">
        <v>1242</v>
      </c>
      <c r="N1993" s="10">
        <f t="shared" si="516"/>
        <v>0.4</v>
      </c>
      <c r="O1993" s="10">
        <f t="shared" si="517"/>
        <v>0.4</v>
      </c>
      <c r="P1993" s="8">
        <f t="shared" si="518"/>
        <v>720</v>
      </c>
      <c r="Q1993" s="8">
        <f t="shared" si="519"/>
        <v>828</v>
      </c>
      <c r="R1993" s="8">
        <v>1606.27</v>
      </c>
      <c r="S1993" s="8">
        <v>2168.46</v>
      </c>
      <c r="T1993" s="11">
        <f t="shared" si="520"/>
        <v>1.2047000000000001</v>
      </c>
      <c r="U1993" s="7" t="s">
        <v>5749</v>
      </c>
      <c r="V1993" s="7"/>
    </row>
    <row r="1994" spans="1:22" x14ac:dyDescent="0.25">
      <c r="A1994" s="7" t="s">
        <v>5804</v>
      </c>
      <c r="B1994" s="7" t="s">
        <v>5805</v>
      </c>
      <c r="C1994" s="7" t="s">
        <v>177</v>
      </c>
      <c r="D1994" s="7"/>
      <c r="E1994" s="7" t="s">
        <v>799</v>
      </c>
      <c r="F1994" s="8">
        <v>2100</v>
      </c>
      <c r="G1994" s="8">
        <v>2415</v>
      </c>
      <c r="H1994" s="9">
        <f>IF(OR(F1994="",F1994=0),"",MAX(F1994,IF(ISNUMBER('Нормы и нормо-часы'!K1995),ROUNDUP('Нормы и нормо-часы'!K1995/(1-$F$3),0),0)))</f>
        <v>2100</v>
      </c>
      <c r="I1994" s="9">
        <f>IF(OR(G1994="",G1994=0),"",MAX(G1994,IF(ISNUMBER('Нормы и нормо-часы'!L1995),ROUNDUP('Нормы и нормо-часы'!L1995/(1-$F$3),0),0)))</f>
        <v>2415</v>
      </c>
      <c r="J1994" s="10">
        <f t="shared" si="514"/>
        <v>0</v>
      </c>
      <c r="K1994" s="10">
        <f t="shared" si="515"/>
        <v>0</v>
      </c>
      <c r="L1994" s="8">
        <v>1260</v>
      </c>
      <c r="M1994" s="8">
        <v>1449</v>
      </c>
      <c r="N1994" s="10">
        <f t="shared" si="516"/>
        <v>0.4</v>
      </c>
      <c r="O1994" s="10">
        <f t="shared" si="517"/>
        <v>0.4</v>
      </c>
      <c r="P1994" s="8">
        <f t="shared" si="518"/>
        <v>840</v>
      </c>
      <c r="Q1994" s="8">
        <f t="shared" si="519"/>
        <v>966</v>
      </c>
      <c r="R1994" s="8">
        <v>1728.89</v>
      </c>
      <c r="S1994" s="8">
        <v>2334</v>
      </c>
      <c r="T1994" s="11">
        <f t="shared" si="520"/>
        <v>1.1114285714285714</v>
      </c>
      <c r="U1994" s="7" t="s">
        <v>5806</v>
      </c>
      <c r="V1994" s="7"/>
    </row>
    <row r="1995" spans="1:22" x14ac:dyDescent="0.25">
      <c r="A1995" s="7" t="s">
        <v>5807</v>
      </c>
      <c r="B1995" s="7" t="s">
        <v>5808</v>
      </c>
      <c r="C1995" s="7" t="s">
        <v>177</v>
      </c>
      <c r="D1995" s="7"/>
      <c r="E1995" s="7" t="s">
        <v>799</v>
      </c>
      <c r="F1995" s="8">
        <v>2500</v>
      </c>
      <c r="G1995" s="8">
        <v>2875</v>
      </c>
      <c r="H1995" s="9">
        <f>IF(OR(F1995="",F1995=0),"",MAX(F1995,IF(ISNUMBER('Нормы и нормо-часы'!K1996),ROUNDUP('Нормы и нормо-часы'!K1996/(1-$F$3),0),0)))</f>
        <v>2500</v>
      </c>
      <c r="I1995" s="9">
        <f>IF(OR(G1995="",G1995=0),"",MAX(G1995,IF(ISNUMBER('Нормы и нормо-часы'!L1996),ROUNDUP('Нормы и нормо-часы'!L1996/(1-$F$3),0),0)))</f>
        <v>2880</v>
      </c>
      <c r="J1995" s="10">
        <f t="shared" si="514"/>
        <v>0</v>
      </c>
      <c r="K1995" s="10">
        <f t="shared" si="515"/>
        <v>1.7391304347826875E-3</v>
      </c>
      <c r="L1995" s="8">
        <v>1500</v>
      </c>
      <c r="M1995" s="8">
        <v>1725</v>
      </c>
      <c r="N1995" s="10">
        <f t="shared" si="516"/>
        <v>0.4</v>
      </c>
      <c r="O1995" s="10">
        <f t="shared" si="517"/>
        <v>0.40104166666666669</v>
      </c>
      <c r="P1995" s="8">
        <f t="shared" si="518"/>
        <v>1000</v>
      </c>
      <c r="Q1995" s="8">
        <f t="shared" si="519"/>
        <v>1155</v>
      </c>
      <c r="R1995" s="8">
        <v>2030.51</v>
      </c>
      <c r="S1995" s="8">
        <v>2741.19</v>
      </c>
      <c r="T1995" s="11">
        <f t="shared" si="520"/>
        <v>1.096476</v>
      </c>
      <c r="U1995" s="7" t="s">
        <v>5806</v>
      </c>
      <c r="V1995" s="7"/>
    </row>
    <row r="1996" spans="1:22" x14ac:dyDescent="0.25">
      <c r="A1996" s="7" t="s">
        <v>5809</v>
      </c>
      <c r="B1996" s="7" t="s">
        <v>5810</v>
      </c>
      <c r="C1996" s="7" t="s">
        <v>177</v>
      </c>
      <c r="D1996" s="7"/>
      <c r="E1996" s="7" t="s">
        <v>799</v>
      </c>
      <c r="F1996" s="8">
        <v>1800</v>
      </c>
      <c r="G1996" s="8">
        <v>2070</v>
      </c>
      <c r="H1996" s="9">
        <f>IF(OR(F1996="",F1996=0),"",MAX(F1996,IF(ISNUMBER('Нормы и нормо-часы'!K1997),ROUNDUP('Нормы и нормо-часы'!K1997/(1-$F$3),0),0)))</f>
        <v>1800</v>
      </c>
      <c r="I1996" s="9">
        <f>IF(OR(G1996="",G1996=0),"",MAX(G1996,IF(ISNUMBER('Нормы и нормо-часы'!L1997),ROUNDUP('Нормы и нормо-часы'!L1997/(1-$F$3),0),0)))</f>
        <v>2070</v>
      </c>
      <c r="J1996" s="10">
        <f t="shared" si="514"/>
        <v>0</v>
      </c>
      <c r="K1996" s="10">
        <f t="shared" si="515"/>
        <v>0</v>
      </c>
      <c r="L1996" s="8">
        <v>1080</v>
      </c>
      <c r="M1996" s="8">
        <v>1242</v>
      </c>
      <c r="N1996" s="10">
        <f t="shared" si="516"/>
        <v>0.4</v>
      </c>
      <c r="O1996" s="10">
        <f t="shared" si="517"/>
        <v>0.4</v>
      </c>
      <c r="P1996" s="8">
        <f t="shared" si="518"/>
        <v>720</v>
      </c>
      <c r="Q1996" s="8">
        <f t="shared" si="519"/>
        <v>828</v>
      </c>
      <c r="R1996" s="8">
        <v>1639.67</v>
      </c>
      <c r="S1996" s="8">
        <v>2213.5500000000002</v>
      </c>
      <c r="T1996" s="11">
        <f t="shared" si="520"/>
        <v>1.2297500000000001</v>
      </c>
      <c r="U1996" s="7" t="s">
        <v>5806</v>
      </c>
      <c r="V1996" s="7"/>
    </row>
    <row r="1997" spans="1:22" x14ac:dyDescent="0.25">
      <c r="A1997" s="7" t="s">
        <v>5811</v>
      </c>
      <c r="B1997" s="7" t="s">
        <v>5812</v>
      </c>
      <c r="C1997" s="7" t="s">
        <v>177</v>
      </c>
      <c r="D1997" s="7"/>
      <c r="E1997" s="7" t="s">
        <v>799</v>
      </c>
      <c r="F1997" s="8">
        <v>1000</v>
      </c>
      <c r="G1997" s="8">
        <v>1150</v>
      </c>
      <c r="H1997" s="9">
        <f>IF(OR(F1997="",F1997=0),"",MAX(F1997,IF(ISNUMBER('Нормы и нормо-часы'!K1998),ROUNDUP('Нормы и нормо-часы'!K1998/(1-$F$3),0),0)))</f>
        <v>1000</v>
      </c>
      <c r="I1997" s="9">
        <f>IF(OR(G1997="",G1997=0),"",MAX(G1997,IF(ISNUMBER('Нормы и нормо-часы'!L1998),ROUNDUP('Нормы и нормо-часы'!L1998/(1-$F$3),0),0)))</f>
        <v>1152</v>
      </c>
      <c r="J1997" s="10">
        <f t="shared" si="514"/>
        <v>0</v>
      </c>
      <c r="K1997" s="10">
        <f t="shared" si="515"/>
        <v>1.7391304347826875E-3</v>
      </c>
      <c r="L1997" s="8">
        <v>600</v>
      </c>
      <c r="M1997" s="8">
        <v>690</v>
      </c>
      <c r="N1997" s="10">
        <f t="shared" si="516"/>
        <v>0.4</v>
      </c>
      <c r="O1997" s="10">
        <f t="shared" si="517"/>
        <v>0.40104166666666669</v>
      </c>
      <c r="P1997" s="8">
        <f t="shared" si="518"/>
        <v>400</v>
      </c>
      <c r="Q1997" s="8">
        <f t="shared" si="519"/>
        <v>462</v>
      </c>
      <c r="R1997" s="8">
        <v>963.54</v>
      </c>
      <c r="S1997" s="8">
        <v>1300.78</v>
      </c>
      <c r="T1997" s="11">
        <f t="shared" si="520"/>
        <v>1.30078</v>
      </c>
      <c r="U1997" s="7" t="s">
        <v>5813</v>
      </c>
      <c r="V1997" s="7"/>
    </row>
    <row r="1998" spans="1:22" x14ac:dyDescent="0.25">
      <c r="A1998" s="7" t="s">
        <v>5814</v>
      </c>
      <c r="B1998" s="7" t="s">
        <v>5815</v>
      </c>
      <c r="C1998" s="7" t="s">
        <v>177</v>
      </c>
      <c r="D1998" s="7"/>
      <c r="E1998" s="7" t="s">
        <v>799</v>
      </c>
      <c r="F1998" s="8">
        <v>5500</v>
      </c>
      <c r="G1998" s="8">
        <v>6325</v>
      </c>
      <c r="H1998" s="9">
        <f>IF(OR(F1998="",F1998=0),"",MAX(F1998,IF(ISNUMBER('Нормы и нормо-часы'!K1999),ROUNDUP('Нормы и нормо-часы'!K1999/(1-$F$3),0),0)))</f>
        <v>5500</v>
      </c>
      <c r="I1998" s="9">
        <f>IF(OR(G1998="",G1998=0),"",MAX(G1998,IF(ISNUMBER('Нормы и нормо-часы'!L1999),ROUNDUP('Нормы и нормо-часы'!L1999/(1-$F$3),0),0)))</f>
        <v>6325</v>
      </c>
      <c r="J1998" s="10">
        <f t="shared" si="514"/>
        <v>0</v>
      </c>
      <c r="K1998" s="10">
        <f t="shared" si="515"/>
        <v>0</v>
      </c>
      <c r="L1998" s="8">
        <v>3300</v>
      </c>
      <c r="M1998" s="8">
        <v>3795</v>
      </c>
      <c r="N1998" s="10">
        <f t="shared" si="516"/>
        <v>0.4</v>
      </c>
      <c r="O1998" s="10">
        <f t="shared" si="517"/>
        <v>0.4</v>
      </c>
      <c r="P1998" s="8">
        <f t="shared" si="518"/>
        <v>2200</v>
      </c>
      <c r="Q1998" s="8">
        <f t="shared" si="519"/>
        <v>2530</v>
      </c>
      <c r="R1998" s="8">
        <v>2089.5500000000002</v>
      </c>
      <c r="S1998" s="8">
        <v>2820.89</v>
      </c>
      <c r="T1998" s="11">
        <f t="shared" si="520"/>
        <v>0.51288909090909085</v>
      </c>
      <c r="U1998" s="7" t="s">
        <v>5816</v>
      </c>
      <c r="V1998" s="7"/>
    </row>
    <row r="1999" spans="1:22" x14ac:dyDescent="0.25">
      <c r="A1999" s="7" t="s">
        <v>5817</v>
      </c>
      <c r="B1999" s="7" t="s">
        <v>5818</v>
      </c>
      <c r="C1999" s="7" t="s">
        <v>177</v>
      </c>
      <c r="D1999" s="7"/>
      <c r="E1999" s="7" t="s">
        <v>799</v>
      </c>
      <c r="F1999" s="8">
        <v>5500</v>
      </c>
      <c r="G1999" s="8">
        <v>6325</v>
      </c>
      <c r="H1999" s="9">
        <f>IF(OR(F1999="",F1999=0),"",MAX(F1999,IF(ISNUMBER('Нормы и нормо-часы'!K2000),ROUNDUP('Нормы и нормо-часы'!K2000/(1-$F$3),0),0)))</f>
        <v>5500</v>
      </c>
      <c r="I1999" s="9">
        <f>IF(OR(G1999="",G1999=0),"",MAX(G1999,IF(ISNUMBER('Нормы и нормо-часы'!L2000),ROUNDUP('Нормы и нормо-часы'!L2000/(1-$F$3),0),0)))</f>
        <v>6325</v>
      </c>
      <c r="J1999" s="10">
        <f t="shared" si="514"/>
        <v>0</v>
      </c>
      <c r="K1999" s="10">
        <f t="shared" si="515"/>
        <v>0</v>
      </c>
      <c r="L1999" s="8">
        <v>3300</v>
      </c>
      <c r="M1999" s="8">
        <v>3795</v>
      </c>
      <c r="N1999" s="10">
        <f t="shared" si="516"/>
        <v>0.4</v>
      </c>
      <c r="O1999" s="10">
        <f t="shared" si="517"/>
        <v>0.4</v>
      </c>
      <c r="P1999" s="8">
        <f t="shared" si="518"/>
        <v>2200</v>
      </c>
      <c r="Q1999" s="8">
        <f t="shared" si="519"/>
        <v>2530</v>
      </c>
      <c r="R1999" s="8">
        <v>2089.5500000000002</v>
      </c>
      <c r="S1999" s="8">
        <v>2820.89</v>
      </c>
      <c r="T1999" s="11">
        <f t="shared" si="520"/>
        <v>0.51288909090909085</v>
      </c>
      <c r="U1999" s="7" t="s">
        <v>5819</v>
      </c>
      <c r="V1999" s="7"/>
    </row>
    <row r="2000" spans="1:22" x14ac:dyDescent="0.25">
      <c r="A2000" s="7" t="s">
        <v>5820</v>
      </c>
      <c r="B2000" s="7" t="s">
        <v>5821</v>
      </c>
      <c r="C2000" s="7" t="s">
        <v>177</v>
      </c>
      <c r="D2000" s="7"/>
      <c r="E2000" s="7" t="s">
        <v>799</v>
      </c>
      <c r="F2000" s="8">
        <v>5500</v>
      </c>
      <c r="G2000" s="8">
        <v>6325</v>
      </c>
      <c r="H2000" s="9">
        <f>IF(OR(F2000="",F2000=0),"",MAX(F2000,IF(ISNUMBER('Нормы и нормо-часы'!K2001),ROUNDUP('Нормы и нормо-часы'!K2001/(1-$F$3),0),0)))</f>
        <v>5500</v>
      </c>
      <c r="I2000" s="9">
        <f>IF(OR(G2000="",G2000=0),"",MAX(G2000,IF(ISNUMBER('Нормы и нормо-часы'!L2001),ROUNDUP('Нормы и нормо-часы'!L2001/(1-$F$3),0),0)))</f>
        <v>6325</v>
      </c>
      <c r="J2000" s="10">
        <f t="shared" si="514"/>
        <v>0</v>
      </c>
      <c r="K2000" s="10">
        <f t="shared" si="515"/>
        <v>0</v>
      </c>
      <c r="L2000" s="8">
        <v>3300</v>
      </c>
      <c r="M2000" s="8">
        <v>3795</v>
      </c>
      <c r="N2000" s="10">
        <f t="shared" si="516"/>
        <v>0.4</v>
      </c>
      <c r="O2000" s="10">
        <f t="shared" si="517"/>
        <v>0.4</v>
      </c>
      <c r="P2000" s="8">
        <f t="shared" si="518"/>
        <v>2200</v>
      </c>
      <c r="Q2000" s="8">
        <f t="shared" si="519"/>
        <v>2530</v>
      </c>
      <c r="R2000" s="8">
        <v>2089.5500000000002</v>
      </c>
      <c r="S2000" s="8">
        <v>2820.89</v>
      </c>
      <c r="T2000" s="11">
        <f t="shared" si="520"/>
        <v>0.51288909090909085</v>
      </c>
      <c r="U2000" s="7" t="s">
        <v>5819</v>
      </c>
      <c r="V2000" s="7" t="s">
        <v>5822</v>
      </c>
    </row>
    <row r="2001" spans="1:22" x14ac:dyDescent="0.25">
      <c r="A2001" s="7" t="s">
        <v>5823</v>
      </c>
      <c r="B2001" s="7" t="s">
        <v>5824</v>
      </c>
      <c r="C2001" s="7" t="s">
        <v>177</v>
      </c>
      <c r="D2001" s="7"/>
      <c r="E2001" s="7" t="s">
        <v>799</v>
      </c>
      <c r="F2001" s="8">
        <v>7000</v>
      </c>
      <c r="G2001" s="8">
        <v>8050</v>
      </c>
      <c r="H2001" s="9">
        <f>IF(OR(F2001="",F2001=0),"",MAX(F2001,IF(ISNUMBER('Нормы и нормо-часы'!K2002),ROUNDUP('Нормы и нормо-часы'!K2002/(1-$F$3),0),0)))</f>
        <v>7000</v>
      </c>
      <c r="I2001" s="9">
        <f>IF(OR(G2001="",G2001=0),"",MAX(G2001,IF(ISNUMBER('Нормы и нормо-часы'!L2002),ROUNDUP('Нормы и нормо-часы'!L2002/(1-$F$3),0),0)))</f>
        <v>8050</v>
      </c>
      <c r="J2001" s="10">
        <f t="shared" si="514"/>
        <v>0</v>
      </c>
      <c r="K2001" s="10">
        <f t="shared" si="515"/>
        <v>0</v>
      </c>
      <c r="L2001" s="8">
        <v>4200</v>
      </c>
      <c r="M2001" s="8">
        <v>4830</v>
      </c>
      <c r="N2001" s="10">
        <f t="shared" si="516"/>
        <v>0.4</v>
      </c>
      <c r="O2001" s="10">
        <f t="shared" si="517"/>
        <v>0.4</v>
      </c>
      <c r="P2001" s="8">
        <f t="shared" si="518"/>
        <v>2800</v>
      </c>
      <c r="Q2001" s="8">
        <f t="shared" si="519"/>
        <v>3220</v>
      </c>
      <c r="R2001" s="8">
        <v>4966.42</v>
      </c>
      <c r="S2001" s="8">
        <v>6704.67</v>
      </c>
      <c r="T2001" s="11">
        <f t="shared" si="520"/>
        <v>0.95781000000000005</v>
      </c>
      <c r="U2001" s="7" t="s">
        <v>5825</v>
      </c>
      <c r="V2001" s="7"/>
    </row>
    <row r="2002" spans="1:22" x14ac:dyDescent="0.25">
      <c r="A2002" s="7" t="s">
        <v>5826</v>
      </c>
      <c r="B2002" s="7" t="s">
        <v>5827</v>
      </c>
      <c r="C2002" s="7" t="s">
        <v>177</v>
      </c>
      <c r="D2002" s="7"/>
      <c r="E2002" s="7" t="s">
        <v>799</v>
      </c>
      <c r="F2002" s="8">
        <v>6000</v>
      </c>
      <c r="G2002" s="8">
        <v>6900</v>
      </c>
      <c r="H2002" s="9">
        <f>IF(OR(F2002="",F2002=0),"",MAX(F2002,IF(ISNUMBER('Нормы и нормо-часы'!K2003),ROUNDUP('Нормы и нормо-часы'!K2003/(1-$F$3),0),0)))</f>
        <v>6000</v>
      </c>
      <c r="I2002" s="9">
        <f>IF(OR(G2002="",G2002=0),"",MAX(G2002,IF(ISNUMBER('Нормы и нормо-часы'!L2003),ROUNDUP('Нормы и нормо-часы'!L2003/(1-$F$3),0),0)))</f>
        <v>6900</v>
      </c>
      <c r="J2002" s="10">
        <f t="shared" si="514"/>
        <v>0</v>
      </c>
      <c r="K2002" s="10">
        <f t="shared" si="515"/>
        <v>0</v>
      </c>
      <c r="L2002" s="8">
        <v>3600</v>
      </c>
      <c r="M2002" s="8">
        <v>4140</v>
      </c>
      <c r="N2002" s="10">
        <f t="shared" si="516"/>
        <v>0.4</v>
      </c>
      <c r="O2002" s="10">
        <f t="shared" si="517"/>
        <v>0.4</v>
      </c>
      <c r="P2002" s="8">
        <f t="shared" si="518"/>
        <v>2400</v>
      </c>
      <c r="Q2002" s="8">
        <f t="shared" si="519"/>
        <v>2760</v>
      </c>
      <c r="R2002" s="8">
        <v>3856.41</v>
      </c>
      <c r="S2002" s="8">
        <v>5206.1499999999996</v>
      </c>
      <c r="T2002" s="11">
        <f t="shared" si="520"/>
        <v>0.86769166666666664</v>
      </c>
      <c r="U2002" s="7" t="s">
        <v>5828</v>
      </c>
      <c r="V2002" s="7"/>
    </row>
    <row r="2003" spans="1:22" x14ac:dyDescent="0.25">
      <c r="A2003" s="7" t="s">
        <v>5829</v>
      </c>
      <c r="B2003" s="7" t="s">
        <v>5830</v>
      </c>
      <c r="C2003" s="7" t="s">
        <v>50</v>
      </c>
      <c r="D2003" s="7"/>
      <c r="E2003" s="7" t="s">
        <v>799</v>
      </c>
      <c r="F2003" s="8">
        <v>300</v>
      </c>
      <c r="G2003" s="8">
        <v>345</v>
      </c>
      <c r="H2003" s="9">
        <f>IF(OR(F2003="",F2003=0),"",MAX(F2003,IF(ISNUMBER('Нормы и нормо-часы'!K2004),ROUNDUP('Нормы и нормо-часы'!K2004/(1-$F$3),0),0)))</f>
        <v>400</v>
      </c>
      <c r="I2003" s="9">
        <f>IF(OR(G2003="",G2003=0),"",MAX(G2003,IF(ISNUMBER('Нормы и нормо-часы'!L2004),ROUNDUP('Нормы и нормо-часы'!L2004/(1-$F$3),0),0)))</f>
        <v>480</v>
      </c>
      <c r="J2003" s="10">
        <f t="shared" ref="J2003:J2034" si="521">IF(OR(F2003="",F2003=0),"",H2003/F2003-1)</f>
        <v>0.33333333333333326</v>
      </c>
      <c r="K2003" s="10">
        <f t="shared" ref="K2003:K2034" si="522">IF(OR(G2003="",G2003=0),"",I2003/G2003-1)</f>
        <v>0.39130434782608692</v>
      </c>
      <c r="L2003" s="8">
        <v>180</v>
      </c>
      <c r="M2003" s="8">
        <v>207</v>
      </c>
      <c r="N2003" s="10">
        <f t="shared" ref="N2003:N2034" si="523">IF(OR(H2003="",H2003=0),"",(H2003-L2003)/H2003)</f>
        <v>0.55000000000000004</v>
      </c>
      <c r="O2003" s="10">
        <f t="shared" ref="O2003:O2034" si="524">IF(OR(I2003="",I2003=0),"",(I2003-M2003)/I2003)</f>
        <v>0.56874999999999998</v>
      </c>
      <c r="P2003" s="8">
        <f t="shared" ref="P2003:P2034" si="525">IF(H2003="","",H2003-L2003)</f>
        <v>220</v>
      </c>
      <c r="Q2003" s="8">
        <f t="shared" ref="Q2003:Q2034" si="526">IF(I2003="","",I2003-M2003)</f>
        <v>273</v>
      </c>
      <c r="R2003" s="8">
        <v>238.05</v>
      </c>
      <c r="S2003" s="8">
        <v>321.37</v>
      </c>
      <c r="T2003" s="11">
        <f t="shared" ref="T2003:T2034" si="527">IF(OR(S2003="",F2003="",F2003=0),"",S2003/F2003)</f>
        <v>1.0712333333333333</v>
      </c>
      <c r="U2003" s="7" t="s">
        <v>5831</v>
      </c>
      <c r="V2003" s="7"/>
    </row>
    <row r="2004" spans="1:22" x14ac:dyDescent="0.25">
      <c r="A2004" s="7" t="s">
        <v>5832</v>
      </c>
      <c r="B2004" s="7" t="s">
        <v>5833</v>
      </c>
      <c r="C2004" s="7" t="s">
        <v>50</v>
      </c>
      <c r="D2004" s="7"/>
      <c r="E2004" s="7" t="s">
        <v>799</v>
      </c>
      <c r="F2004" s="8">
        <v>300</v>
      </c>
      <c r="G2004" s="8">
        <v>345</v>
      </c>
      <c r="H2004" s="9">
        <f>IF(OR(F2004="",F2004=0),"",MAX(F2004,IF(ISNUMBER('Нормы и нормо-часы'!K2005),ROUNDUP('Нормы и нормо-часы'!K2005/(1-$F$3),0),0)))</f>
        <v>400</v>
      </c>
      <c r="I2004" s="9">
        <f>IF(OR(G2004="",G2004=0),"",MAX(G2004,IF(ISNUMBER('Нормы и нормо-часы'!L2005),ROUNDUP('Нормы и нормо-часы'!L2005/(1-$F$3),0),0)))</f>
        <v>480</v>
      </c>
      <c r="J2004" s="10">
        <f t="shared" si="521"/>
        <v>0.33333333333333326</v>
      </c>
      <c r="K2004" s="10">
        <f t="shared" si="522"/>
        <v>0.39130434782608692</v>
      </c>
      <c r="L2004" s="8">
        <v>180</v>
      </c>
      <c r="M2004" s="8">
        <v>207</v>
      </c>
      <c r="N2004" s="10">
        <f t="shared" si="523"/>
        <v>0.55000000000000004</v>
      </c>
      <c r="O2004" s="10">
        <f t="shared" si="524"/>
        <v>0.56874999999999998</v>
      </c>
      <c r="P2004" s="8">
        <f t="shared" si="525"/>
        <v>220</v>
      </c>
      <c r="Q2004" s="8">
        <f t="shared" si="526"/>
        <v>273</v>
      </c>
      <c r="R2004" s="8">
        <v>238.05</v>
      </c>
      <c r="S2004" s="8">
        <v>321.37</v>
      </c>
      <c r="T2004" s="11">
        <f t="shared" si="527"/>
        <v>1.0712333333333333</v>
      </c>
      <c r="U2004" s="7" t="s">
        <v>5470</v>
      </c>
      <c r="V2004" s="7"/>
    </row>
    <row r="2005" spans="1:22" x14ac:dyDescent="0.25">
      <c r="A2005" s="7" t="s">
        <v>5834</v>
      </c>
      <c r="B2005" s="7" t="s">
        <v>5835</v>
      </c>
      <c r="C2005" s="7" t="s">
        <v>50</v>
      </c>
      <c r="D2005" s="7"/>
      <c r="E2005" s="7" t="s">
        <v>799</v>
      </c>
      <c r="F2005" s="8">
        <v>300</v>
      </c>
      <c r="G2005" s="8">
        <v>345</v>
      </c>
      <c r="H2005" s="9">
        <f>IF(OR(F2005="",F2005=0),"",MAX(F2005,IF(ISNUMBER('Нормы и нормо-часы'!K2006),ROUNDUP('Нормы и нормо-часы'!K2006/(1-$F$3),0),0)))</f>
        <v>400</v>
      </c>
      <c r="I2005" s="9">
        <f>IF(OR(G2005="",G2005=0),"",MAX(G2005,IF(ISNUMBER('Нормы и нормо-часы'!L2006),ROUNDUP('Нормы и нормо-часы'!L2006/(1-$F$3),0),0)))</f>
        <v>480</v>
      </c>
      <c r="J2005" s="10">
        <f t="shared" si="521"/>
        <v>0.33333333333333326</v>
      </c>
      <c r="K2005" s="10">
        <f t="shared" si="522"/>
        <v>0.39130434782608692</v>
      </c>
      <c r="L2005" s="8">
        <v>180</v>
      </c>
      <c r="M2005" s="8">
        <v>207</v>
      </c>
      <c r="N2005" s="10">
        <f t="shared" si="523"/>
        <v>0.55000000000000004</v>
      </c>
      <c r="O2005" s="10">
        <f t="shared" si="524"/>
        <v>0.56874999999999998</v>
      </c>
      <c r="P2005" s="8">
        <f t="shared" si="525"/>
        <v>220</v>
      </c>
      <c r="Q2005" s="8">
        <f t="shared" si="526"/>
        <v>273</v>
      </c>
      <c r="R2005" s="8">
        <v>238.05</v>
      </c>
      <c r="S2005" s="8">
        <v>321.37</v>
      </c>
      <c r="T2005" s="11">
        <f t="shared" si="527"/>
        <v>1.0712333333333333</v>
      </c>
      <c r="U2005" s="7" t="s">
        <v>5470</v>
      </c>
      <c r="V2005" s="7"/>
    </row>
    <row r="2006" spans="1:22" x14ac:dyDescent="0.25">
      <c r="A2006" s="7" t="s">
        <v>5836</v>
      </c>
      <c r="B2006" s="7" t="s">
        <v>5837</v>
      </c>
      <c r="C2006" s="7" t="s">
        <v>54</v>
      </c>
      <c r="D2006" s="7"/>
      <c r="E2006" s="7" t="s">
        <v>799</v>
      </c>
      <c r="F2006" s="8">
        <v>1500</v>
      </c>
      <c r="G2006" s="8">
        <v>1725</v>
      </c>
      <c r="H2006" s="9">
        <f>IF(OR(F2006="",F2006=0),"",MAX(F2006,IF(ISNUMBER('Нормы и нормо-часы'!K2007),ROUNDUP('Нормы и нормо-часы'!K2007/(1-$F$3),0),0)))</f>
        <v>2400</v>
      </c>
      <c r="I2006" s="9">
        <f>IF(OR(G2006="",G2006=0),"",MAX(G2006,IF(ISNUMBER('Нормы и нормо-часы'!L2007),ROUNDUP('Нормы и нормо-часы'!L2007/(1-$F$3),0),0)))</f>
        <v>2880</v>
      </c>
      <c r="J2006" s="10">
        <f t="shared" si="521"/>
        <v>0.60000000000000009</v>
      </c>
      <c r="K2006" s="10">
        <f t="shared" si="522"/>
        <v>0.66956521739130426</v>
      </c>
      <c r="L2006" s="8">
        <v>900</v>
      </c>
      <c r="M2006" s="8">
        <v>1035</v>
      </c>
      <c r="N2006" s="10">
        <f t="shared" si="523"/>
        <v>0.625</v>
      </c>
      <c r="O2006" s="10">
        <f t="shared" si="524"/>
        <v>0.640625</v>
      </c>
      <c r="P2006" s="8">
        <f t="shared" si="525"/>
        <v>1500</v>
      </c>
      <c r="Q2006" s="8">
        <f t="shared" si="526"/>
        <v>1845</v>
      </c>
      <c r="R2006" s="8">
        <v>2625.16</v>
      </c>
      <c r="S2006" s="8">
        <v>3543.97</v>
      </c>
      <c r="T2006" s="11">
        <f t="shared" si="527"/>
        <v>2.3626466666666666</v>
      </c>
      <c r="U2006" s="7" t="s">
        <v>5838</v>
      </c>
      <c r="V2006" s="7" t="s">
        <v>5839</v>
      </c>
    </row>
    <row r="2007" spans="1:22" x14ac:dyDescent="0.25">
      <c r="A2007" s="7" t="s">
        <v>5840</v>
      </c>
      <c r="B2007" s="7" t="s">
        <v>5841</v>
      </c>
      <c r="C2007" s="7" t="s">
        <v>177</v>
      </c>
      <c r="D2007" s="7"/>
      <c r="E2007" s="7" t="s">
        <v>799</v>
      </c>
      <c r="F2007" s="8">
        <v>2500</v>
      </c>
      <c r="G2007" s="8">
        <v>2875</v>
      </c>
      <c r="H2007" s="9">
        <f>IF(OR(F2007="",F2007=0),"",MAX(F2007,IF(ISNUMBER('Нормы и нормо-часы'!K2008),ROUNDUP('Нормы и нормо-часы'!K2008/(1-$F$3),0),0)))</f>
        <v>2500</v>
      </c>
      <c r="I2007" s="9">
        <f>IF(OR(G2007="",G2007=0),"",MAX(G2007,IF(ISNUMBER('Нормы и нормо-часы'!L2008),ROUNDUP('Нормы и нормо-часы'!L2008/(1-$F$3),0),0)))</f>
        <v>2880</v>
      </c>
      <c r="J2007" s="10">
        <f t="shared" si="521"/>
        <v>0</v>
      </c>
      <c r="K2007" s="10">
        <f t="shared" si="522"/>
        <v>1.7391304347826875E-3</v>
      </c>
      <c r="L2007" s="8">
        <v>1500</v>
      </c>
      <c r="M2007" s="8">
        <v>1725</v>
      </c>
      <c r="N2007" s="10">
        <f t="shared" si="523"/>
        <v>0.4</v>
      </c>
      <c r="O2007" s="10">
        <f t="shared" si="524"/>
        <v>0.40104166666666669</v>
      </c>
      <c r="P2007" s="8">
        <f t="shared" si="525"/>
        <v>1000</v>
      </c>
      <c r="Q2007" s="8">
        <f t="shared" si="526"/>
        <v>1155</v>
      </c>
      <c r="R2007" s="8">
        <v>1745.7</v>
      </c>
      <c r="S2007" s="8">
        <v>2356.6999999999998</v>
      </c>
      <c r="T2007" s="11">
        <f t="shared" si="527"/>
        <v>0.94267999999999996</v>
      </c>
      <c r="U2007" s="7" t="s">
        <v>5842</v>
      </c>
      <c r="V2007" s="7"/>
    </row>
    <row r="2008" spans="1:22" x14ac:dyDescent="0.25">
      <c r="A2008" s="7" t="s">
        <v>5843</v>
      </c>
      <c r="B2008" s="7" t="s">
        <v>5844</v>
      </c>
      <c r="C2008" s="7" t="s">
        <v>177</v>
      </c>
      <c r="D2008" s="7"/>
      <c r="E2008" s="7" t="s">
        <v>799</v>
      </c>
      <c r="F2008" s="8">
        <v>800</v>
      </c>
      <c r="G2008" s="8">
        <v>920</v>
      </c>
      <c r="H2008" s="9">
        <f>IF(OR(F2008="",F2008=0),"",MAX(F2008,IF(ISNUMBER('Нормы и нормо-часы'!K2009),ROUNDUP('Нормы и нормо-часы'!K2009/(1-$F$3),0),0)))</f>
        <v>800</v>
      </c>
      <c r="I2008" s="9">
        <f>IF(OR(G2008="",G2008=0),"",MAX(G2008,IF(ISNUMBER('Нормы и нормо-часы'!L2009),ROUNDUP('Нормы и нормо-часы'!L2009/(1-$F$3),0),0)))</f>
        <v>960</v>
      </c>
      <c r="J2008" s="10">
        <f t="shared" si="521"/>
        <v>0</v>
      </c>
      <c r="K2008" s="10">
        <f t="shared" si="522"/>
        <v>4.3478260869565188E-2</v>
      </c>
      <c r="L2008" s="8">
        <v>480</v>
      </c>
      <c r="M2008" s="8">
        <v>552</v>
      </c>
      <c r="N2008" s="10">
        <f t="shared" si="523"/>
        <v>0.4</v>
      </c>
      <c r="O2008" s="10">
        <f t="shared" si="524"/>
        <v>0.42499999999999999</v>
      </c>
      <c r="P2008" s="8">
        <f t="shared" si="525"/>
        <v>320</v>
      </c>
      <c r="Q2008" s="8">
        <f t="shared" si="526"/>
        <v>408</v>
      </c>
      <c r="R2008" s="8">
        <v>740.6</v>
      </c>
      <c r="S2008" s="8">
        <v>999.81</v>
      </c>
      <c r="T2008" s="11">
        <f t="shared" si="527"/>
        <v>1.2497624999999999</v>
      </c>
      <c r="U2008" s="7" t="s">
        <v>5845</v>
      </c>
      <c r="V2008" s="7"/>
    </row>
    <row r="2009" spans="1:22" x14ac:dyDescent="0.25">
      <c r="A2009" s="7" t="s">
        <v>5846</v>
      </c>
      <c r="B2009" s="7" t="s">
        <v>5847</v>
      </c>
      <c r="C2009" s="7" t="s">
        <v>177</v>
      </c>
      <c r="D2009" s="7"/>
      <c r="E2009" s="7" t="s">
        <v>799</v>
      </c>
      <c r="F2009" s="8">
        <v>500</v>
      </c>
      <c r="G2009" s="8">
        <v>575</v>
      </c>
      <c r="H2009" s="9">
        <f>IF(OR(F2009="",F2009=0),"",MAX(F2009,IF(ISNUMBER('Нормы и нормо-часы'!K2010),ROUNDUP('Нормы и нормо-часы'!K2010/(1-$F$3),0),0)))</f>
        <v>500</v>
      </c>
      <c r="I2009" s="9">
        <f>IF(OR(G2009="",G2009=0),"",MAX(G2009,IF(ISNUMBER('Нормы и нормо-часы'!L2010),ROUNDUP('Нормы и нормо-часы'!L2010/(1-$F$3),0),0)))</f>
        <v>576</v>
      </c>
      <c r="J2009" s="10">
        <f t="shared" si="521"/>
        <v>0</v>
      </c>
      <c r="K2009" s="10">
        <f t="shared" si="522"/>
        <v>1.7391304347826875E-3</v>
      </c>
      <c r="L2009" s="8">
        <v>300</v>
      </c>
      <c r="M2009" s="8">
        <v>345</v>
      </c>
      <c r="N2009" s="10">
        <f t="shared" si="523"/>
        <v>0.4</v>
      </c>
      <c r="O2009" s="10">
        <f t="shared" si="524"/>
        <v>0.40104166666666669</v>
      </c>
      <c r="P2009" s="8">
        <f t="shared" si="525"/>
        <v>200</v>
      </c>
      <c r="Q2009" s="8">
        <f t="shared" si="526"/>
        <v>231</v>
      </c>
      <c r="R2009" s="8">
        <v>780.28</v>
      </c>
      <c r="S2009" s="8">
        <v>1053.3800000000001</v>
      </c>
      <c r="T2009" s="11">
        <f t="shared" si="527"/>
        <v>2.1067600000000004</v>
      </c>
      <c r="U2009" s="7" t="s">
        <v>5783</v>
      </c>
      <c r="V2009" s="7" t="s">
        <v>5848</v>
      </c>
    </row>
    <row r="2010" spans="1:22" x14ac:dyDescent="0.25">
      <c r="A2010" s="7" t="s">
        <v>5849</v>
      </c>
      <c r="B2010" s="7" t="s">
        <v>5850</v>
      </c>
      <c r="C2010" s="7" t="s">
        <v>177</v>
      </c>
      <c r="D2010" s="7"/>
      <c r="E2010" s="7" t="s">
        <v>799</v>
      </c>
      <c r="F2010" s="8">
        <v>6000</v>
      </c>
      <c r="G2010" s="8">
        <v>6900</v>
      </c>
      <c r="H2010" s="9">
        <f>IF(OR(F2010="",F2010=0),"",MAX(F2010,IF(ISNUMBER('Нормы и нормо-часы'!K2011),ROUNDUP('Нормы и нормо-часы'!K2011/(1-$F$3),0),0)))</f>
        <v>6000</v>
      </c>
      <c r="I2010" s="9">
        <f>IF(OR(G2010="",G2010=0),"",MAX(G2010,IF(ISNUMBER('Нормы и нормо-часы'!L2011),ROUNDUP('Нормы и нормо-часы'!L2011/(1-$F$3),0),0)))</f>
        <v>6900</v>
      </c>
      <c r="J2010" s="10">
        <f t="shared" si="521"/>
        <v>0</v>
      </c>
      <c r="K2010" s="10">
        <f t="shared" si="522"/>
        <v>0</v>
      </c>
      <c r="L2010" s="8">
        <v>3600</v>
      </c>
      <c r="M2010" s="8">
        <v>4140</v>
      </c>
      <c r="N2010" s="10">
        <f t="shared" si="523"/>
        <v>0.4</v>
      </c>
      <c r="O2010" s="10">
        <f t="shared" si="524"/>
        <v>0.4</v>
      </c>
      <c r="P2010" s="8">
        <f t="shared" si="525"/>
        <v>2400</v>
      </c>
      <c r="Q2010" s="8">
        <f t="shared" si="526"/>
        <v>2760</v>
      </c>
      <c r="R2010" s="8">
        <v>2816.93</v>
      </c>
      <c r="S2010" s="8">
        <v>3802.86</v>
      </c>
      <c r="T2010" s="11">
        <f t="shared" si="527"/>
        <v>0.63380999999999998</v>
      </c>
      <c r="U2010" s="7" t="s">
        <v>5851</v>
      </c>
      <c r="V2010" s="7"/>
    </row>
    <row r="2011" spans="1:22" x14ac:dyDescent="0.25">
      <c r="A2011" s="7" t="s">
        <v>5852</v>
      </c>
      <c r="B2011" s="7" t="s">
        <v>5853</v>
      </c>
      <c r="C2011" s="7" t="s">
        <v>177</v>
      </c>
      <c r="D2011" s="7"/>
      <c r="E2011" s="7" t="s">
        <v>392</v>
      </c>
      <c r="F2011" s="8">
        <v>2000</v>
      </c>
      <c r="G2011" s="8">
        <v>2300</v>
      </c>
      <c r="H2011" s="9">
        <f>IF(OR(F2011="",F2011=0),"",MAX(F2011,IF(ISNUMBER('Нормы и нормо-часы'!K2012),ROUNDUP('Нормы и нормо-часы'!K2012/(1-$F$3),0),0)))</f>
        <v>2000</v>
      </c>
      <c r="I2011" s="9">
        <f>IF(OR(G2011="",G2011=0),"",MAX(G2011,IF(ISNUMBER('Нормы и нормо-часы'!L2012),ROUNDUP('Нормы и нормо-часы'!L2012/(1-$F$3),0),0)))</f>
        <v>2300</v>
      </c>
      <c r="J2011" s="10">
        <f t="shared" si="521"/>
        <v>0</v>
      </c>
      <c r="K2011" s="10">
        <f t="shared" si="522"/>
        <v>0</v>
      </c>
      <c r="L2011" s="8">
        <v>1240</v>
      </c>
      <c r="M2011" s="8">
        <v>1426</v>
      </c>
      <c r="N2011" s="10">
        <f t="shared" si="523"/>
        <v>0.38</v>
      </c>
      <c r="O2011" s="10">
        <f t="shared" si="524"/>
        <v>0.38</v>
      </c>
      <c r="P2011" s="8">
        <f t="shared" si="525"/>
        <v>760</v>
      </c>
      <c r="Q2011" s="8">
        <f t="shared" si="526"/>
        <v>874</v>
      </c>
      <c r="R2011" s="8">
        <v>1595.82</v>
      </c>
      <c r="S2011" s="8">
        <v>2154.36</v>
      </c>
      <c r="T2011" s="11">
        <f t="shared" si="527"/>
        <v>1.07718</v>
      </c>
      <c r="U2011" s="7" t="s">
        <v>5854</v>
      </c>
      <c r="V2011" s="7"/>
    </row>
    <row r="2012" spans="1:22" x14ac:dyDescent="0.25">
      <c r="A2012" s="7" t="s">
        <v>5855</v>
      </c>
      <c r="B2012" s="7" t="s">
        <v>5856</v>
      </c>
      <c r="C2012" s="7" t="s">
        <v>177</v>
      </c>
      <c r="D2012" s="7"/>
      <c r="E2012" s="7" t="s">
        <v>799</v>
      </c>
      <c r="F2012" s="8">
        <v>1800</v>
      </c>
      <c r="G2012" s="8">
        <v>2070</v>
      </c>
      <c r="H2012" s="9">
        <f>IF(OR(F2012="",F2012=0),"",MAX(F2012,IF(ISNUMBER('Нормы и нормо-часы'!K2013),ROUNDUP('Нормы и нормо-часы'!K2013/(1-$F$3),0),0)))</f>
        <v>1800</v>
      </c>
      <c r="I2012" s="9">
        <f>IF(OR(G2012="",G2012=0),"",MAX(G2012,IF(ISNUMBER('Нормы и нормо-часы'!L2013),ROUNDUP('Нормы и нормо-часы'!L2013/(1-$F$3),0),0)))</f>
        <v>2070</v>
      </c>
      <c r="J2012" s="10">
        <f t="shared" si="521"/>
        <v>0</v>
      </c>
      <c r="K2012" s="10">
        <f t="shared" si="522"/>
        <v>0</v>
      </c>
      <c r="L2012" s="8">
        <v>1080</v>
      </c>
      <c r="M2012" s="8">
        <v>1242</v>
      </c>
      <c r="N2012" s="10">
        <f t="shared" si="523"/>
        <v>0.4</v>
      </c>
      <c r="O2012" s="10">
        <f t="shared" si="524"/>
        <v>0.4</v>
      </c>
      <c r="P2012" s="8">
        <f t="shared" si="525"/>
        <v>720</v>
      </c>
      <c r="Q2012" s="8">
        <f t="shared" si="526"/>
        <v>828</v>
      </c>
      <c r="R2012" s="8">
        <v>1772.15</v>
      </c>
      <c r="S2012" s="8">
        <v>2392.4</v>
      </c>
      <c r="T2012" s="11">
        <f t="shared" si="527"/>
        <v>1.3291111111111111</v>
      </c>
      <c r="U2012" s="7" t="s">
        <v>5857</v>
      </c>
      <c r="V2012" s="7"/>
    </row>
    <row r="2013" spans="1:22" x14ac:dyDescent="0.25">
      <c r="A2013" s="7" t="s">
        <v>5858</v>
      </c>
      <c r="B2013" s="7" t="s">
        <v>5859</v>
      </c>
      <c r="C2013" s="7" t="s">
        <v>177</v>
      </c>
      <c r="D2013" s="7"/>
      <c r="E2013" s="7" t="s">
        <v>799</v>
      </c>
      <c r="F2013" s="8">
        <v>1500</v>
      </c>
      <c r="G2013" s="8">
        <v>1725</v>
      </c>
      <c r="H2013" s="9">
        <f>IF(OR(F2013="",F2013=0),"",MAX(F2013,IF(ISNUMBER('Нормы и нормо-часы'!K2014),ROUNDUP('Нормы и нормо-часы'!K2014/(1-$F$3),0),0)))</f>
        <v>1500</v>
      </c>
      <c r="I2013" s="9">
        <f>IF(OR(G2013="",G2013=0),"",MAX(G2013,IF(ISNUMBER('Нормы и нормо-часы'!L2014),ROUNDUP('Нормы и нормо-часы'!L2014/(1-$F$3),0),0)))</f>
        <v>1725</v>
      </c>
      <c r="J2013" s="10">
        <f t="shared" si="521"/>
        <v>0</v>
      </c>
      <c r="K2013" s="10">
        <f t="shared" si="522"/>
        <v>0</v>
      </c>
      <c r="L2013" s="8">
        <v>900</v>
      </c>
      <c r="M2013" s="8">
        <v>1035</v>
      </c>
      <c r="N2013" s="10">
        <f t="shared" si="523"/>
        <v>0.4</v>
      </c>
      <c r="O2013" s="10">
        <f t="shared" si="524"/>
        <v>0.4</v>
      </c>
      <c r="P2013" s="8">
        <f t="shared" si="525"/>
        <v>600</v>
      </c>
      <c r="Q2013" s="8">
        <f t="shared" si="526"/>
        <v>690</v>
      </c>
      <c r="R2013" s="8">
        <v>608.35</v>
      </c>
      <c r="S2013" s="8">
        <v>821.27</v>
      </c>
      <c r="T2013" s="11">
        <f t="shared" si="527"/>
        <v>0.5475133333333333</v>
      </c>
      <c r="U2013" s="7" t="s">
        <v>5860</v>
      </c>
      <c r="V2013" s="7"/>
    </row>
    <row r="2014" spans="1:22" x14ac:dyDescent="0.25">
      <c r="A2014" s="7" t="s">
        <v>5861</v>
      </c>
      <c r="B2014" s="7" t="s">
        <v>5862</v>
      </c>
      <c r="C2014" s="7" t="s">
        <v>177</v>
      </c>
      <c r="D2014" s="7"/>
      <c r="E2014" s="7" t="s">
        <v>799</v>
      </c>
      <c r="F2014" s="8">
        <v>2000</v>
      </c>
      <c r="G2014" s="8">
        <v>2300</v>
      </c>
      <c r="H2014" s="9">
        <f>IF(OR(F2014="",F2014=0),"",MAX(F2014,IF(ISNUMBER('Нормы и нормо-часы'!K2015),ROUNDUP('Нормы и нормо-часы'!K2015/(1-$F$3),0),0)))</f>
        <v>2000</v>
      </c>
      <c r="I2014" s="9">
        <f>IF(OR(G2014="",G2014=0),"",MAX(G2014,IF(ISNUMBER('Нормы и нормо-часы'!L2015),ROUNDUP('Нормы и нормо-часы'!L2015/(1-$F$3),0),0)))</f>
        <v>2300</v>
      </c>
      <c r="J2014" s="10">
        <f t="shared" si="521"/>
        <v>0</v>
      </c>
      <c r="K2014" s="10">
        <f t="shared" si="522"/>
        <v>0</v>
      </c>
      <c r="L2014" s="8">
        <v>1200</v>
      </c>
      <c r="M2014" s="8">
        <v>1380</v>
      </c>
      <c r="N2014" s="10">
        <f t="shared" si="523"/>
        <v>0.4</v>
      </c>
      <c r="O2014" s="10">
        <f t="shared" si="524"/>
        <v>0.4</v>
      </c>
      <c r="P2014" s="8">
        <f t="shared" si="525"/>
        <v>800</v>
      </c>
      <c r="Q2014" s="8">
        <f t="shared" si="526"/>
        <v>920</v>
      </c>
      <c r="R2014" s="8">
        <v>1137.3499999999999</v>
      </c>
      <c r="S2014" s="8">
        <v>1535.42</v>
      </c>
      <c r="T2014" s="11">
        <f t="shared" si="527"/>
        <v>0.76771</v>
      </c>
      <c r="U2014" s="7" t="s">
        <v>5863</v>
      </c>
      <c r="V2014" s="7"/>
    </row>
    <row r="2015" spans="1:22" x14ac:dyDescent="0.25">
      <c r="A2015" s="7" t="s">
        <v>5864</v>
      </c>
      <c r="B2015" s="7" t="s">
        <v>5865</v>
      </c>
      <c r="C2015" s="7" t="s">
        <v>177</v>
      </c>
      <c r="D2015" s="7"/>
      <c r="E2015" s="7" t="s">
        <v>41</v>
      </c>
      <c r="F2015" s="8">
        <v>2500</v>
      </c>
      <c r="G2015" s="8">
        <v>2875</v>
      </c>
      <c r="H2015" s="9">
        <f>IF(OR(F2015="",F2015=0),"",MAX(F2015,IF(ISNUMBER('Нормы и нормо-часы'!K2016),ROUNDUP('Нормы и нормо-часы'!K2016/(1-$F$3),0),0)))</f>
        <v>2500</v>
      </c>
      <c r="I2015" s="9">
        <f>IF(OR(G2015="",G2015=0),"",MAX(G2015,IF(ISNUMBER('Нормы и нормо-часы'!L2016),ROUNDUP('Нормы и нормо-часы'!L2016/(1-$F$3),0),0)))</f>
        <v>2875</v>
      </c>
      <c r="J2015" s="10">
        <f t="shared" si="521"/>
        <v>0</v>
      </c>
      <c r="K2015" s="10">
        <f t="shared" si="522"/>
        <v>0</v>
      </c>
      <c r="L2015" s="8">
        <v>1550</v>
      </c>
      <c r="M2015" s="8">
        <v>1782</v>
      </c>
      <c r="N2015" s="10">
        <f t="shared" si="523"/>
        <v>0.38</v>
      </c>
      <c r="O2015" s="10">
        <f t="shared" si="524"/>
        <v>0.38017391304347825</v>
      </c>
      <c r="P2015" s="8">
        <f t="shared" si="525"/>
        <v>950</v>
      </c>
      <c r="Q2015" s="8">
        <f t="shared" si="526"/>
        <v>1093</v>
      </c>
      <c r="R2015" s="8">
        <v>1066.82</v>
      </c>
      <c r="S2015" s="8">
        <v>1440.21</v>
      </c>
      <c r="T2015" s="11">
        <f t="shared" si="527"/>
        <v>0.57608400000000004</v>
      </c>
      <c r="U2015" s="7" t="s">
        <v>5866</v>
      </c>
      <c r="V2015" s="7"/>
    </row>
    <row r="2016" spans="1:22" x14ac:dyDescent="0.25">
      <c r="A2016" s="7" t="s">
        <v>5867</v>
      </c>
      <c r="B2016" s="7" t="s">
        <v>5868</v>
      </c>
      <c r="C2016" s="7" t="s">
        <v>177</v>
      </c>
      <c r="D2016" s="7"/>
      <c r="E2016" s="7" t="s">
        <v>799</v>
      </c>
      <c r="F2016" s="8">
        <v>3500</v>
      </c>
      <c r="G2016" s="8">
        <v>4025</v>
      </c>
      <c r="H2016" s="9">
        <f>IF(OR(F2016="",F2016=0),"",MAX(F2016,IF(ISNUMBER('Нормы и нормо-часы'!K2017),ROUNDUP('Нормы и нормо-часы'!K2017/(1-$F$3),0),0)))</f>
        <v>3500</v>
      </c>
      <c r="I2016" s="9">
        <f>IF(OR(G2016="",G2016=0),"",MAX(G2016,IF(ISNUMBER('Нормы и нормо-часы'!L2017),ROUNDUP('Нормы и нормо-часы'!L2017/(1-$F$3),0),0)))</f>
        <v>4025</v>
      </c>
      <c r="J2016" s="10">
        <f t="shared" si="521"/>
        <v>0</v>
      </c>
      <c r="K2016" s="10">
        <f t="shared" si="522"/>
        <v>0</v>
      </c>
      <c r="L2016" s="8">
        <v>2100</v>
      </c>
      <c r="M2016" s="8">
        <v>2415</v>
      </c>
      <c r="N2016" s="10">
        <f t="shared" si="523"/>
        <v>0.4</v>
      </c>
      <c r="O2016" s="10">
        <f t="shared" si="524"/>
        <v>0.4</v>
      </c>
      <c r="P2016" s="8">
        <f t="shared" si="525"/>
        <v>1400</v>
      </c>
      <c r="Q2016" s="8">
        <f t="shared" si="526"/>
        <v>1610</v>
      </c>
      <c r="R2016" s="8">
        <v>972.04</v>
      </c>
      <c r="S2016" s="8">
        <v>1312.25</v>
      </c>
      <c r="T2016" s="11">
        <f t="shared" si="527"/>
        <v>0.37492857142857144</v>
      </c>
      <c r="U2016" s="7" t="s">
        <v>5869</v>
      </c>
      <c r="V2016" s="7" t="s">
        <v>5870</v>
      </c>
    </row>
    <row r="2017" spans="1:22" x14ac:dyDescent="0.25">
      <c r="A2017" s="7" t="s">
        <v>5871</v>
      </c>
      <c r="B2017" s="7" t="s">
        <v>5872</v>
      </c>
      <c r="C2017" s="7" t="s">
        <v>177</v>
      </c>
      <c r="D2017" s="7"/>
      <c r="E2017" s="7" t="s">
        <v>799</v>
      </c>
      <c r="F2017" s="8">
        <v>8000</v>
      </c>
      <c r="G2017" s="8">
        <v>9200</v>
      </c>
      <c r="H2017" s="9">
        <f>IF(OR(F2017="",F2017=0),"",MAX(F2017,IF(ISNUMBER('Нормы и нормо-часы'!K2018),ROUNDUP('Нормы и нормо-часы'!K2018/(1-$F$3),0),0)))</f>
        <v>8000</v>
      </c>
      <c r="I2017" s="9">
        <f>IF(OR(G2017="",G2017=0),"",MAX(G2017,IF(ISNUMBER('Нормы и нормо-часы'!L2018),ROUNDUP('Нормы и нормо-часы'!L2018/(1-$F$3),0),0)))</f>
        <v>9600</v>
      </c>
      <c r="J2017" s="10">
        <f t="shared" si="521"/>
        <v>0</v>
      </c>
      <c r="K2017" s="10">
        <f t="shared" si="522"/>
        <v>4.3478260869565188E-2</v>
      </c>
      <c r="L2017" s="8">
        <v>4800</v>
      </c>
      <c r="M2017" s="8">
        <v>5520</v>
      </c>
      <c r="N2017" s="10">
        <f t="shared" si="523"/>
        <v>0.4</v>
      </c>
      <c r="O2017" s="10">
        <f t="shared" si="524"/>
        <v>0.42499999999999999</v>
      </c>
      <c r="P2017" s="8">
        <f t="shared" si="525"/>
        <v>3200</v>
      </c>
      <c r="Q2017" s="8">
        <f t="shared" si="526"/>
        <v>4080</v>
      </c>
      <c r="R2017" s="8">
        <v>3595.44</v>
      </c>
      <c r="S2017" s="8">
        <v>4853.84</v>
      </c>
      <c r="T2017" s="11">
        <f t="shared" si="527"/>
        <v>0.60672999999999999</v>
      </c>
      <c r="U2017" s="7" t="s">
        <v>5873</v>
      </c>
      <c r="V2017" s="7" t="s">
        <v>5874</v>
      </c>
    </row>
    <row r="2018" spans="1:22" x14ac:dyDescent="0.25">
      <c r="A2018" s="7" t="s">
        <v>5875</v>
      </c>
      <c r="B2018" s="7" t="s">
        <v>5876</v>
      </c>
      <c r="C2018" s="7" t="s">
        <v>177</v>
      </c>
      <c r="D2018" s="7"/>
      <c r="E2018" s="7" t="s">
        <v>799</v>
      </c>
      <c r="F2018" s="8">
        <v>1000</v>
      </c>
      <c r="G2018" s="8">
        <v>1150</v>
      </c>
      <c r="H2018" s="9">
        <f>IF(OR(F2018="",F2018=0),"",MAX(F2018,IF(ISNUMBER('Нормы и нормо-часы'!K2019),ROUNDUP('Нормы и нормо-часы'!K2019/(1-$F$3),0),0)))</f>
        <v>1000</v>
      </c>
      <c r="I2018" s="9">
        <f>IF(OR(G2018="",G2018=0),"",MAX(G2018,IF(ISNUMBER('Нормы и нормо-часы'!L2019),ROUNDUP('Нормы и нормо-часы'!L2019/(1-$F$3),0),0)))</f>
        <v>1152</v>
      </c>
      <c r="J2018" s="10">
        <f t="shared" si="521"/>
        <v>0</v>
      </c>
      <c r="K2018" s="10">
        <f t="shared" si="522"/>
        <v>1.7391304347826875E-3</v>
      </c>
      <c r="L2018" s="8">
        <v>600</v>
      </c>
      <c r="M2018" s="8">
        <v>690</v>
      </c>
      <c r="N2018" s="10">
        <f t="shared" si="523"/>
        <v>0.4</v>
      </c>
      <c r="O2018" s="10">
        <f t="shared" si="524"/>
        <v>0.40104166666666669</v>
      </c>
      <c r="P2018" s="8">
        <f t="shared" si="525"/>
        <v>400</v>
      </c>
      <c r="Q2018" s="8">
        <f t="shared" si="526"/>
        <v>462</v>
      </c>
      <c r="R2018" s="8">
        <v>1216.7</v>
      </c>
      <c r="S2018" s="8">
        <v>1642.55</v>
      </c>
      <c r="T2018" s="11">
        <f t="shared" si="527"/>
        <v>1.64255</v>
      </c>
      <c r="U2018" s="7" t="s">
        <v>5877</v>
      </c>
      <c r="V2018" s="7"/>
    </row>
    <row r="2019" spans="1:22" x14ac:dyDescent="0.25">
      <c r="A2019" s="7" t="s">
        <v>5878</v>
      </c>
      <c r="B2019" s="7" t="s">
        <v>5879</v>
      </c>
      <c r="C2019" s="7" t="s">
        <v>177</v>
      </c>
      <c r="D2019" s="7"/>
      <c r="E2019" s="7" t="s">
        <v>799</v>
      </c>
      <c r="F2019" s="8">
        <v>3000</v>
      </c>
      <c r="G2019" s="8">
        <v>3450</v>
      </c>
      <c r="H2019" s="9">
        <f>IF(OR(F2019="",F2019=0),"",MAX(F2019,IF(ISNUMBER('Нормы и нормо-часы'!K2020),ROUNDUP('Нормы и нормо-часы'!K2020/(1-$F$3),0),0)))</f>
        <v>3000</v>
      </c>
      <c r="I2019" s="9">
        <f>IF(OR(G2019="",G2019=0),"",MAX(G2019,IF(ISNUMBER('Нормы и нормо-часы'!L2020),ROUNDUP('Нормы и нормо-часы'!L2020/(1-$F$3),0),0)))</f>
        <v>3450</v>
      </c>
      <c r="J2019" s="10">
        <f t="shared" si="521"/>
        <v>0</v>
      </c>
      <c r="K2019" s="10">
        <f t="shared" si="522"/>
        <v>0</v>
      </c>
      <c r="L2019" s="8">
        <v>1800</v>
      </c>
      <c r="M2019" s="8">
        <v>2070</v>
      </c>
      <c r="N2019" s="10">
        <f t="shared" si="523"/>
        <v>0.4</v>
      </c>
      <c r="O2019" s="10">
        <f t="shared" si="524"/>
        <v>0.4</v>
      </c>
      <c r="P2019" s="8">
        <f t="shared" si="525"/>
        <v>1200</v>
      </c>
      <c r="Q2019" s="8">
        <f t="shared" si="526"/>
        <v>1380</v>
      </c>
      <c r="R2019" s="8">
        <v>2398.13</v>
      </c>
      <c r="S2019" s="8">
        <v>3237.48</v>
      </c>
      <c r="T2019" s="11">
        <f t="shared" si="527"/>
        <v>1.0791599999999999</v>
      </c>
      <c r="U2019" s="7" t="s">
        <v>5880</v>
      </c>
      <c r="V2019" s="7"/>
    </row>
    <row r="2020" spans="1:22" x14ac:dyDescent="0.25">
      <c r="A2020" s="7" t="s">
        <v>5881</v>
      </c>
      <c r="B2020" s="7" t="s">
        <v>5882</v>
      </c>
      <c r="C2020" s="7" t="s">
        <v>177</v>
      </c>
      <c r="D2020" s="7"/>
      <c r="E2020" s="7" t="s">
        <v>799</v>
      </c>
      <c r="F2020" s="8">
        <v>3000</v>
      </c>
      <c r="G2020" s="8">
        <v>3450</v>
      </c>
      <c r="H2020" s="9">
        <f>IF(OR(F2020="",F2020=0),"",MAX(F2020,IF(ISNUMBER('Нормы и нормо-часы'!K2021),ROUNDUP('Нормы и нормо-часы'!K2021/(1-$F$3),0),0)))</f>
        <v>3000</v>
      </c>
      <c r="I2020" s="9">
        <f>IF(OR(G2020="",G2020=0),"",MAX(G2020,IF(ISNUMBER('Нормы и нормо-часы'!L2021),ROUNDUP('Нормы и нормо-часы'!L2021/(1-$F$3),0),0)))</f>
        <v>3450</v>
      </c>
      <c r="J2020" s="10">
        <f t="shared" si="521"/>
        <v>0</v>
      </c>
      <c r="K2020" s="10">
        <f t="shared" si="522"/>
        <v>0</v>
      </c>
      <c r="L2020" s="8">
        <v>1800</v>
      </c>
      <c r="M2020" s="8">
        <v>2070</v>
      </c>
      <c r="N2020" s="10">
        <f t="shared" si="523"/>
        <v>0.4</v>
      </c>
      <c r="O2020" s="10">
        <f t="shared" si="524"/>
        <v>0.4</v>
      </c>
      <c r="P2020" s="8">
        <f t="shared" si="525"/>
        <v>1200</v>
      </c>
      <c r="Q2020" s="8">
        <f t="shared" si="526"/>
        <v>1380</v>
      </c>
      <c r="R2020" s="8">
        <v>2001.38</v>
      </c>
      <c r="S2020" s="8">
        <v>2701.86</v>
      </c>
      <c r="T2020" s="11">
        <f t="shared" si="527"/>
        <v>0.90062000000000009</v>
      </c>
      <c r="U2020" s="7" t="s">
        <v>5883</v>
      </c>
      <c r="V2020" s="7"/>
    </row>
    <row r="2021" spans="1:22" x14ac:dyDescent="0.25">
      <c r="A2021" s="7" t="s">
        <v>5884</v>
      </c>
      <c r="B2021" s="7" t="s">
        <v>5885</v>
      </c>
      <c r="C2021" s="7" t="s">
        <v>177</v>
      </c>
      <c r="D2021" s="7"/>
      <c r="E2021" s="7" t="s">
        <v>799</v>
      </c>
      <c r="F2021" s="8">
        <v>2000</v>
      </c>
      <c r="G2021" s="8">
        <v>2300</v>
      </c>
      <c r="H2021" s="9">
        <f>IF(OR(F2021="",F2021=0),"",MAX(F2021,IF(ISNUMBER('Нормы и нормо-часы'!K2022),ROUNDUP('Нормы и нормо-часы'!K2022/(1-$F$3),0),0)))</f>
        <v>2000</v>
      </c>
      <c r="I2021" s="9">
        <f>IF(OR(G2021="",G2021=0),"",MAX(G2021,IF(ISNUMBER('Нормы и нормо-часы'!L2022),ROUNDUP('Нормы и нормо-часы'!L2022/(1-$F$3),0),0)))</f>
        <v>2304</v>
      </c>
      <c r="J2021" s="10">
        <f t="shared" si="521"/>
        <v>0</v>
      </c>
      <c r="K2021" s="10">
        <f t="shared" si="522"/>
        <v>1.7391304347826875E-3</v>
      </c>
      <c r="L2021" s="8">
        <v>1200</v>
      </c>
      <c r="M2021" s="8">
        <v>1380</v>
      </c>
      <c r="N2021" s="10">
        <f t="shared" si="523"/>
        <v>0.4</v>
      </c>
      <c r="O2021" s="10">
        <f t="shared" si="524"/>
        <v>0.40104166666666669</v>
      </c>
      <c r="P2021" s="8">
        <f t="shared" si="525"/>
        <v>800</v>
      </c>
      <c r="Q2021" s="8">
        <f t="shared" si="526"/>
        <v>924</v>
      </c>
      <c r="R2021" s="8">
        <v>1044.78</v>
      </c>
      <c r="S2021" s="8">
        <v>1410.45</v>
      </c>
      <c r="T2021" s="11">
        <f t="shared" si="527"/>
        <v>0.70522499999999999</v>
      </c>
      <c r="U2021" s="7" t="s">
        <v>5886</v>
      </c>
      <c r="V2021" s="7"/>
    </row>
    <row r="2022" spans="1:22" x14ac:dyDescent="0.25">
      <c r="A2022" s="7" t="s">
        <v>5887</v>
      </c>
      <c r="B2022" s="7" t="s">
        <v>5888</v>
      </c>
      <c r="C2022" s="7" t="s">
        <v>177</v>
      </c>
      <c r="D2022" s="7"/>
      <c r="E2022" s="7" t="s">
        <v>799</v>
      </c>
      <c r="F2022" s="8">
        <v>2000</v>
      </c>
      <c r="G2022" s="8">
        <v>2300</v>
      </c>
      <c r="H2022" s="9">
        <f>IF(OR(F2022="",F2022=0),"",MAX(F2022,IF(ISNUMBER('Нормы и нормо-часы'!K2023),ROUNDUP('Нормы и нормо-часы'!K2023/(1-$F$3),0),0)))</f>
        <v>2000</v>
      </c>
      <c r="I2022" s="9">
        <f>IF(OR(G2022="",G2022=0),"",MAX(G2022,IF(ISNUMBER('Нормы и нормо-часы'!L2023),ROUNDUP('Нормы и нормо-часы'!L2023/(1-$F$3),0),0)))</f>
        <v>2300</v>
      </c>
      <c r="J2022" s="10">
        <f t="shared" si="521"/>
        <v>0</v>
      </c>
      <c r="K2022" s="10">
        <f t="shared" si="522"/>
        <v>0</v>
      </c>
      <c r="L2022" s="8">
        <v>1200</v>
      </c>
      <c r="M2022" s="8">
        <v>1380</v>
      </c>
      <c r="N2022" s="10">
        <f t="shared" si="523"/>
        <v>0.4</v>
      </c>
      <c r="O2022" s="10">
        <f t="shared" si="524"/>
        <v>0.4</v>
      </c>
      <c r="P2022" s="8">
        <f t="shared" si="525"/>
        <v>800</v>
      </c>
      <c r="Q2022" s="8">
        <f t="shared" si="526"/>
        <v>920</v>
      </c>
      <c r="R2022" s="8">
        <v>714.15</v>
      </c>
      <c r="S2022" s="8">
        <v>964.1</v>
      </c>
      <c r="T2022" s="11">
        <f t="shared" si="527"/>
        <v>0.48205000000000003</v>
      </c>
      <c r="U2022" s="7" t="s">
        <v>5889</v>
      </c>
      <c r="V2022" s="7" t="s">
        <v>5890</v>
      </c>
    </row>
    <row r="2023" spans="1:22" x14ac:dyDescent="0.25">
      <c r="A2023" s="7" t="s">
        <v>5891</v>
      </c>
      <c r="B2023" s="7" t="s">
        <v>5892</v>
      </c>
      <c r="C2023" s="7" t="s">
        <v>177</v>
      </c>
      <c r="D2023" s="7"/>
      <c r="E2023" s="7" t="s">
        <v>799</v>
      </c>
      <c r="F2023" s="8">
        <v>2000</v>
      </c>
      <c r="G2023" s="8">
        <v>2300</v>
      </c>
      <c r="H2023" s="9">
        <f>IF(OR(F2023="",F2023=0),"",MAX(F2023,IF(ISNUMBER('Нормы и нормо-часы'!K2024),ROUNDUP('Нормы и нормо-часы'!K2024/(1-$F$3),0),0)))</f>
        <v>2000</v>
      </c>
      <c r="I2023" s="9">
        <f>IF(OR(G2023="",G2023=0),"",MAX(G2023,IF(ISNUMBER('Нормы и нормо-часы'!L2024),ROUNDUP('Нормы и нормо-часы'!L2024/(1-$F$3),0),0)))</f>
        <v>2300</v>
      </c>
      <c r="J2023" s="10">
        <f t="shared" si="521"/>
        <v>0</v>
      </c>
      <c r="K2023" s="10">
        <f t="shared" si="522"/>
        <v>0</v>
      </c>
      <c r="L2023" s="8">
        <v>1200</v>
      </c>
      <c r="M2023" s="8">
        <v>1380</v>
      </c>
      <c r="N2023" s="10">
        <f t="shared" si="523"/>
        <v>0.4</v>
      </c>
      <c r="O2023" s="10">
        <f t="shared" si="524"/>
        <v>0.4</v>
      </c>
      <c r="P2023" s="8">
        <f t="shared" si="525"/>
        <v>800</v>
      </c>
      <c r="Q2023" s="8">
        <f t="shared" si="526"/>
        <v>920</v>
      </c>
      <c r="R2023" s="8">
        <v>978.65</v>
      </c>
      <c r="S2023" s="8">
        <v>1321.18</v>
      </c>
      <c r="T2023" s="11">
        <f t="shared" si="527"/>
        <v>0.66059000000000001</v>
      </c>
      <c r="U2023" s="7" t="s">
        <v>5893</v>
      </c>
      <c r="V2023" s="7"/>
    </row>
    <row r="2024" spans="1:22" x14ac:dyDescent="0.25">
      <c r="A2024" s="7" t="s">
        <v>5894</v>
      </c>
      <c r="B2024" s="7" t="s">
        <v>5895</v>
      </c>
      <c r="C2024" s="7" t="s">
        <v>177</v>
      </c>
      <c r="D2024" s="7"/>
      <c r="E2024" s="7" t="s">
        <v>799</v>
      </c>
      <c r="F2024" s="8">
        <v>1800</v>
      </c>
      <c r="G2024" s="8">
        <v>2070</v>
      </c>
      <c r="H2024" s="9">
        <f>IF(OR(F2024="",F2024=0),"",MAX(F2024,IF(ISNUMBER('Нормы и нормо-часы'!K2025),ROUNDUP('Нормы и нормо-часы'!K2025/(1-$F$3),0),0)))</f>
        <v>1800</v>
      </c>
      <c r="I2024" s="9">
        <f>IF(OR(G2024="",G2024=0),"",MAX(G2024,IF(ISNUMBER('Нормы и нормо-часы'!L2025),ROUNDUP('Нормы и нормо-часы'!L2025/(1-$F$3),0),0)))</f>
        <v>2070</v>
      </c>
      <c r="J2024" s="10">
        <f t="shared" si="521"/>
        <v>0</v>
      </c>
      <c r="K2024" s="10">
        <f t="shared" si="522"/>
        <v>0</v>
      </c>
      <c r="L2024" s="8">
        <v>1080</v>
      </c>
      <c r="M2024" s="8">
        <v>1242</v>
      </c>
      <c r="N2024" s="10">
        <f t="shared" si="523"/>
        <v>0.4</v>
      </c>
      <c r="O2024" s="10">
        <f t="shared" si="524"/>
        <v>0.4</v>
      </c>
      <c r="P2024" s="8">
        <f t="shared" si="525"/>
        <v>720</v>
      </c>
      <c r="Q2024" s="8">
        <f t="shared" si="526"/>
        <v>828</v>
      </c>
      <c r="R2024" s="8">
        <v>978.65</v>
      </c>
      <c r="S2024" s="8">
        <v>1321.18</v>
      </c>
      <c r="T2024" s="11">
        <f t="shared" si="527"/>
        <v>0.73398888888888891</v>
      </c>
      <c r="U2024" s="7" t="s">
        <v>5886</v>
      </c>
      <c r="V2024" s="7"/>
    </row>
    <row r="2025" spans="1:22" x14ac:dyDescent="0.25">
      <c r="A2025" s="7" t="s">
        <v>5896</v>
      </c>
      <c r="B2025" s="7" t="s">
        <v>5897</v>
      </c>
      <c r="C2025" s="7" t="s">
        <v>177</v>
      </c>
      <c r="D2025" s="7"/>
      <c r="E2025" s="7" t="s">
        <v>799</v>
      </c>
      <c r="F2025" s="8">
        <v>1800</v>
      </c>
      <c r="G2025" s="8">
        <v>2070</v>
      </c>
      <c r="H2025" s="9">
        <f>IF(OR(F2025="",F2025=0),"",MAX(F2025,IF(ISNUMBER('Нормы и нормо-часы'!K2026),ROUNDUP('Нормы и нормо-часы'!K2026/(1-$F$3),0),0)))</f>
        <v>1800</v>
      </c>
      <c r="I2025" s="9">
        <f>IF(OR(G2025="",G2025=0),"",MAX(G2025,IF(ISNUMBER('Нормы и нормо-часы'!L2026),ROUNDUP('Нормы и нормо-часы'!L2026/(1-$F$3),0),0)))</f>
        <v>2070</v>
      </c>
      <c r="J2025" s="10">
        <f t="shared" si="521"/>
        <v>0</v>
      </c>
      <c r="K2025" s="10">
        <f t="shared" si="522"/>
        <v>0</v>
      </c>
      <c r="L2025" s="8">
        <v>1080</v>
      </c>
      <c r="M2025" s="8">
        <v>1242</v>
      </c>
      <c r="N2025" s="10">
        <f t="shared" si="523"/>
        <v>0.4</v>
      </c>
      <c r="O2025" s="10">
        <f t="shared" si="524"/>
        <v>0.4</v>
      </c>
      <c r="P2025" s="8">
        <f t="shared" si="525"/>
        <v>720</v>
      </c>
      <c r="Q2025" s="8">
        <f t="shared" si="526"/>
        <v>828</v>
      </c>
      <c r="R2025" s="8">
        <v>1150.58</v>
      </c>
      <c r="S2025" s="8">
        <v>1553.28</v>
      </c>
      <c r="T2025" s="11">
        <f t="shared" si="527"/>
        <v>0.86293333333333333</v>
      </c>
      <c r="U2025" s="7" t="s">
        <v>5886</v>
      </c>
      <c r="V2025" s="7"/>
    </row>
    <row r="2026" spans="1:22" x14ac:dyDescent="0.25">
      <c r="A2026" s="7" t="s">
        <v>5898</v>
      </c>
      <c r="B2026" s="7" t="s">
        <v>5899</v>
      </c>
      <c r="C2026" s="7" t="s">
        <v>177</v>
      </c>
      <c r="D2026" s="7"/>
      <c r="E2026" s="7" t="s">
        <v>799</v>
      </c>
      <c r="F2026" s="8">
        <v>4000</v>
      </c>
      <c r="G2026" s="8">
        <v>4600</v>
      </c>
      <c r="H2026" s="9">
        <f>IF(OR(F2026="",F2026=0),"",MAX(F2026,IF(ISNUMBER('Нормы и нормо-часы'!K2027),ROUNDUP('Нормы и нормо-часы'!K2027/(1-$F$3),0),0)))</f>
        <v>4000</v>
      </c>
      <c r="I2026" s="9">
        <f>IF(OR(G2026="",G2026=0),"",MAX(G2026,IF(ISNUMBER('Нормы и нормо-часы'!L2027),ROUNDUP('Нормы и нормо-часы'!L2027/(1-$F$3),0),0)))</f>
        <v>4600</v>
      </c>
      <c r="J2026" s="10">
        <f t="shared" si="521"/>
        <v>0</v>
      </c>
      <c r="K2026" s="10">
        <f t="shared" si="522"/>
        <v>0</v>
      </c>
      <c r="L2026" s="8">
        <v>2400</v>
      </c>
      <c r="M2026" s="8">
        <v>2760</v>
      </c>
      <c r="N2026" s="10">
        <f t="shared" si="523"/>
        <v>0.4</v>
      </c>
      <c r="O2026" s="10">
        <f t="shared" si="524"/>
        <v>0.4</v>
      </c>
      <c r="P2026" s="8">
        <f t="shared" si="525"/>
        <v>1600</v>
      </c>
      <c r="Q2026" s="8">
        <f t="shared" si="526"/>
        <v>1840</v>
      </c>
      <c r="R2026" s="8">
        <v>2327.6</v>
      </c>
      <c r="S2026" s="8">
        <v>3142.26</v>
      </c>
      <c r="T2026" s="11">
        <f t="shared" si="527"/>
        <v>0.78556500000000007</v>
      </c>
      <c r="U2026" s="7" t="s">
        <v>5900</v>
      </c>
      <c r="V2026" s="7"/>
    </row>
    <row r="2027" spans="1:22" x14ac:dyDescent="0.25">
      <c r="A2027" s="7" t="s">
        <v>5901</v>
      </c>
      <c r="B2027" s="7" t="s">
        <v>5902</v>
      </c>
      <c r="C2027" s="7" t="s">
        <v>177</v>
      </c>
      <c r="D2027" s="7"/>
      <c r="E2027" s="7" t="s">
        <v>799</v>
      </c>
      <c r="F2027" s="8">
        <v>700</v>
      </c>
      <c r="G2027" s="8">
        <v>805</v>
      </c>
      <c r="H2027" s="9">
        <f>IF(OR(F2027="",F2027=0),"",MAX(F2027,IF(ISNUMBER('Нормы и нормо-часы'!K2028),ROUNDUP('Нормы и нормо-часы'!K2028/(1-$F$3),0),0)))</f>
        <v>700</v>
      </c>
      <c r="I2027" s="9">
        <f>IF(OR(G2027="",G2027=0),"",MAX(G2027,IF(ISNUMBER('Нормы и нормо-часы'!L2028),ROUNDUP('Нормы и нормо-часы'!L2028/(1-$F$3),0),0)))</f>
        <v>805</v>
      </c>
      <c r="J2027" s="10">
        <f t="shared" si="521"/>
        <v>0</v>
      </c>
      <c r="K2027" s="10">
        <f t="shared" si="522"/>
        <v>0</v>
      </c>
      <c r="L2027" s="8">
        <v>420</v>
      </c>
      <c r="M2027" s="8">
        <v>483</v>
      </c>
      <c r="N2027" s="10">
        <f t="shared" si="523"/>
        <v>0.4</v>
      </c>
      <c r="O2027" s="10">
        <f t="shared" si="524"/>
        <v>0.4</v>
      </c>
      <c r="P2027" s="8">
        <f t="shared" si="525"/>
        <v>280</v>
      </c>
      <c r="Q2027" s="8">
        <f t="shared" si="526"/>
        <v>322</v>
      </c>
      <c r="R2027" s="8">
        <v>767.05</v>
      </c>
      <c r="S2027" s="8">
        <v>1035.52</v>
      </c>
      <c r="T2027" s="11">
        <f t="shared" si="527"/>
        <v>1.4793142857142856</v>
      </c>
      <c r="U2027" s="7" t="s">
        <v>5783</v>
      </c>
      <c r="V2027" s="7"/>
    </row>
    <row r="2028" spans="1:22" x14ac:dyDescent="0.25">
      <c r="A2028" s="7" t="s">
        <v>5903</v>
      </c>
      <c r="B2028" s="7" t="s">
        <v>5904</v>
      </c>
      <c r="C2028" s="7" t="s">
        <v>50</v>
      </c>
      <c r="D2028" s="7"/>
      <c r="E2028" s="7" t="s">
        <v>799</v>
      </c>
      <c r="F2028" s="8">
        <v>700</v>
      </c>
      <c r="G2028" s="8">
        <v>805</v>
      </c>
      <c r="H2028" s="9">
        <f>IF(OR(F2028="",F2028=0),"",MAX(F2028,IF(ISNUMBER('Нормы и нормо-часы'!K2029),ROUNDUP('Нормы и нормо-часы'!K2029/(1-$F$3),0),0)))</f>
        <v>800</v>
      </c>
      <c r="I2028" s="9">
        <f>IF(OR(G2028="",G2028=0),"",MAX(G2028,IF(ISNUMBER('Нормы и нормо-часы'!L2029),ROUNDUP('Нормы и нормо-часы'!L2029/(1-$F$3),0),0)))</f>
        <v>960</v>
      </c>
      <c r="J2028" s="10">
        <f t="shared" si="521"/>
        <v>0.14285714285714279</v>
      </c>
      <c r="K2028" s="10">
        <f t="shared" si="522"/>
        <v>0.19254658385093171</v>
      </c>
      <c r="L2028" s="8">
        <v>420</v>
      </c>
      <c r="M2028" s="8">
        <v>483</v>
      </c>
      <c r="N2028" s="10">
        <f t="shared" si="523"/>
        <v>0.47499999999999998</v>
      </c>
      <c r="O2028" s="10">
        <f t="shared" si="524"/>
        <v>0.49687500000000001</v>
      </c>
      <c r="P2028" s="8">
        <f t="shared" si="525"/>
        <v>380</v>
      </c>
      <c r="Q2028" s="8">
        <f t="shared" si="526"/>
        <v>477</v>
      </c>
      <c r="R2028" s="8">
        <v>238.05</v>
      </c>
      <c r="S2028" s="8">
        <v>321.37</v>
      </c>
      <c r="T2028" s="11">
        <f t="shared" si="527"/>
        <v>0.45910000000000001</v>
      </c>
      <c r="U2028" s="7" t="s">
        <v>5905</v>
      </c>
      <c r="V2028" s="7" t="s">
        <v>5906</v>
      </c>
    </row>
    <row r="2029" spans="1:22" x14ac:dyDescent="0.25">
      <c r="A2029" s="7" t="s">
        <v>5907</v>
      </c>
      <c r="B2029" s="7" t="s">
        <v>5908</v>
      </c>
      <c r="C2029" s="7" t="s">
        <v>177</v>
      </c>
      <c r="D2029" s="7"/>
      <c r="E2029" s="7" t="s">
        <v>799</v>
      </c>
      <c r="F2029" s="8">
        <v>2000</v>
      </c>
      <c r="G2029" s="8">
        <v>2300</v>
      </c>
      <c r="H2029" s="9">
        <f>IF(OR(F2029="",F2029=0),"",MAX(F2029,IF(ISNUMBER('Нормы и нормо-часы'!K2030),ROUNDUP('Нормы и нормо-часы'!K2030/(1-$F$3),0),0)))</f>
        <v>2000</v>
      </c>
      <c r="I2029" s="9">
        <f>IF(OR(G2029="",G2029=0),"",MAX(G2029,IF(ISNUMBER('Нормы и нормо-часы'!L2030),ROUNDUP('Нормы и нормо-часы'!L2030/(1-$F$3),0),0)))</f>
        <v>2300</v>
      </c>
      <c r="J2029" s="10">
        <f t="shared" si="521"/>
        <v>0</v>
      </c>
      <c r="K2029" s="10">
        <f t="shared" si="522"/>
        <v>0</v>
      </c>
      <c r="L2029" s="8">
        <v>1200</v>
      </c>
      <c r="M2029" s="8">
        <v>1380</v>
      </c>
      <c r="N2029" s="10">
        <f t="shared" si="523"/>
        <v>0.4</v>
      </c>
      <c r="O2029" s="10">
        <f t="shared" si="524"/>
        <v>0.4</v>
      </c>
      <c r="P2029" s="8">
        <f t="shared" si="525"/>
        <v>800</v>
      </c>
      <c r="Q2029" s="8">
        <f t="shared" si="526"/>
        <v>920</v>
      </c>
      <c r="R2029" s="8">
        <v>1737.77</v>
      </c>
      <c r="S2029" s="8">
        <v>2345.9899999999998</v>
      </c>
      <c r="T2029" s="11">
        <f t="shared" si="527"/>
        <v>1.1729949999999998</v>
      </c>
      <c r="U2029" s="7" t="s">
        <v>5880</v>
      </c>
      <c r="V2029" s="7"/>
    </row>
    <row r="2030" spans="1:22" x14ac:dyDescent="0.25">
      <c r="A2030" s="7" t="s">
        <v>5909</v>
      </c>
      <c r="B2030" s="7" t="s">
        <v>5910</v>
      </c>
      <c r="C2030" s="7" t="s">
        <v>177</v>
      </c>
      <c r="D2030" s="7"/>
      <c r="E2030" s="7" t="s">
        <v>799</v>
      </c>
      <c r="F2030" s="8">
        <v>2000</v>
      </c>
      <c r="G2030" s="8">
        <v>2300</v>
      </c>
      <c r="H2030" s="9">
        <f>IF(OR(F2030="",F2030=0),"",MAX(F2030,IF(ISNUMBER('Нормы и нормо-часы'!K2031),ROUNDUP('Нормы и нормо-часы'!K2031/(1-$F$3),0),0)))</f>
        <v>2000</v>
      </c>
      <c r="I2030" s="9">
        <f>IF(OR(G2030="",G2030=0),"",MAX(G2030,IF(ISNUMBER('Нормы и нормо-часы'!L2031),ROUNDUP('Нормы и нормо-часы'!L2031/(1-$F$3),0),0)))</f>
        <v>2300</v>
      </c>
      <c r="J2030" s="10">
        <f t="shared" si="521"/>
        <v>0</v>
      </c>
      <c r="K2030" s="10">
        <f t="shared" si="522"/>
        <v>0</v>
      </c>
      <c r="L2030" s="8">
        <v>1200</v>
      </c>
      <c r="M2030" s="8">
        <v>1380</v>
      </c>
      <c r="N2030" s="10">
        <f t="shared" si="523"/>
        <v>0.4</v>
      </c>
      <c r="O2030" s="10">
        <f t="shared" si="524"/>
        <v>0.4</v>
      </c>
      <c r="P2030" s="8">
        <f t="shared" si="525"/>
        <v>800</v>
      </c>
      <c r="Q2030" s="8">
        <f t="shared" si="526"/>
        <v>920</v>
      </c>
      <c r="R2030" s="8">
        <v>753.83</v>
      </c>
      <c r="S2030" s="8">
        <v>1017.67</v>
      </c>
      <c r="T2030" s="11">
        <f t="shared" si="527"/>
        <v>0.50883499999999993</v>
      </c>
      <c r="U2030" s="7" t="s">
        <v>5911</v>
      </c>
      <c r="V2030" s="7"/>
    </row>
    <row r="2031" spans="1:22" x14ac:dyDescent="0.25">
      <c r="A2031" s="7" t="s">
        <v>5912</v>
      </c>
      <c r="B2031" s="7" t="s">
        <v>5913</v>
      </c>
      <c r="C2031" s="7" t="s">
        <v>177</v>
      </c>
      <c r="D2031" s="7"/>
      <c r="E2031" s="7" t="s">
        <v>799</v>
      </c>
      <c r="F2031" s="8">
        <v>900</v>
      </c>
      <c r="G2031" s="8">
        <v>1035</v>
      </c>
      <c r="H2031" s="9">
        <f>IF(OR(F2031="",F2031=0),"",MAX(F2031,IF(ISNUMBER('Нормы и нормо-часы'!K2032),ROUNDUP('Нормы и нормо-часы'!K2032/(1-$F$3),0),0)))</f>
        <v>900</v>
      </c>
      <c r="I2031" s="9">
        <f>IF(OR(G2031="",G2031=0),"",MAX(G2031,IF(ISNUMBER('Нормы и нормо-часы'!L2032),ROUNDUP('Нормы и нормо-часы'!L2032/(1-$F$3),0),0)))</f>
        <v>1035</v>
      </c>
      <c r="J2031" s="10">
        <f t="shared" si="521"/>
        <v>0</v>
      </c>
      <c r="K2031" s="10">
        <f t="shared" si="522"/>
        <v>0</v>
      </c>
      <c r="L2031" s="8">
        <v>540</v>
      </c>
      <c r="M2031" s="8">
        <v>621</v>
      </c>
      <c r="N2031" s="10">
        <f t="shared" si="523"/>
        <v>0.4</v>
      </c>
      <c r="O2031" s="10">
        <f t="shared" si="524"/>
        <v>0.4</v>
      </c>
      <c r="P2031" s="8">
        <f t="shared" si="525"/>
        <v>360</v>
      </c>
      <c r="Q2031" s="8">
        <f t="shared" si="526"/>
        <v>414</v>
      </c>
      <c r="R2031" s="8">
        <v>555.45000000000005</v>
      </c>
      <c r="S2031" s="8">
        <v>749.86</v>
      </c>
      <c r="T2031" s="11">
        <f t="shared" si="527"/>
        <v>0.83317777777777779</v>
      </c>
      <c r="U2031" s="7" t="s">
        <v>5914</v>
      </c>
      <c r="V2031" s="7"/>
    </row>
    <row r="2032" spans="1:22" x14ac:dyDescent="0.25">
      <c r="A2032" s="7" t="s">
        <v>5915</v>
      </c>
      <c r="B2032" s="7" t="s">
        <v>5916</v>
      </c>
      <c r="C2032" s="7" t="s">
        <v>177</v>
      </c>
      <c r="D2032" s="7"/>
      <c r="E2032" s="7" t="s">
        <v>799</v>
      </c>
      <c r="F2032" s="8">
        <v>1000</v>
      </c>
      <c r="G2032" s="8">
        <v>1150</v>
      </c>
      <c r="H2032" s="9">
        <f>IF(OR(F2032="",F2032=0),"",MAX(F2032,IF(ISNUMBER('Нормы и нормо-часы'!K2033),ROUNDUP('Нормы и нормо-часы'!K2033/(1-$F$3),0),0)))</f>
        <v>1000</v>
      </c>
      <c r="I2032" s="9">
        <f>IF(OR(G2032="",G2032=0),"",MAX(G2032,IF(ISNUMBER('Нормы и нормо-часы'!L2033),ROUNDUP('Нормы и нормо-часы'!L2033/(1-$F$3),0),0)))</f>
        <v>1152</v>
      </c>
      <c r="J2032" s="10">
        <f t="shared" si="521"/>
        <v>0</v>
      </c>
      <c r="K2032" s="10">
        <f t="shared" si="522"/>
        <v>1.7391304347826875E-3</v>
      </c>
      <c r="L2032" s="8">
        <v>600</v>
      </c>
      <c r="M2032" s="8">
        <v>690</v>
      </c>
      <c r="N2032" s="10">
        <f t="shared" si="523"/>
        <v>0.4</v>
      </c>
      <c r="O2032" s="10">
        <f t="shared" si="524"/>
        <v>0.40104166666666669</v>
      </c>
      <c r="P2032" s="8">
        <f t="shared" si="525"/>
        <v>400</v>
      </c>
      <c r="Q2032" s="8">
        <f t="shared" si="526"/>
        <v>462</v>
      </c>
      <c r="R2032" s="8">
        <v>537.82000000000005</v>
      </c>
      <c r="S2032" s="8">
        <v>726.06</v>
      </c>
      <c r="T2032" s="11">
        <f t="shared" si="527"/>
        <v>0.72605999999999993</v>
      </c>
      <c r="U2032" s="7" t="s">
        <v>5917</v>
      </c>
      <c r="V2032" s="7"/>
    </row>
    <row r="2033" spans="1:22" x14ac:dyDescent="0.25">
      <c r="A2033" s="7" t="s">
        <v>5918</v>
      </c>
      <c r="B2033" s="7" t="s">
        <v>5919</v>
      </c>
      <c r="C2033" s="7" t="s">
        <v>177</v>
      </c>
      <c r="D2033" s="7"/>
      <c r="E2033" s="7" t="s">
        <v>799</v>
      </c>
      <c r="F2033" s="8">
        <v>3500</v>
      </c>
      <c r="G2033" s="8">
        <v>4025</v>
      </c>
      <c r="H2033" s="9">
        <f>IF(OR(F2033="",F2033=0),"",MAX(F2033,IF(ISNUMBER('Нормы и нормо-часы'!K2034),ROUNDUP('Нормы и нормо-часы'!K2034/(1-$F$3),0),0)))</f>
        <v>3500</v>
      </c>
      <c r="I2033" s="9">
        <f>IF(OR(G2033="",G2033=0),"",MAX(G2033,IF(ISNUMBER('Нормы и нормо-часы'!L2034),ROUNDUP('Нормы и нормо-часы'!L2034/(1-$F$3),0),0)))</f>
        <v>4025</v>
      </c>
      <c r="J2033" s="10">
        <f t="shared" si="521"/>
        <v>0</v>
      </c>
      <c r="K2033" s="10">
        <f t="shared" si="522"/>
        <v>0</v>
      </c>
      <c r="L2033" s="8">
        <v>2100</v>
      </c>
      <c r="M2033" s="8">
        <v>2415</v>
      </c>
      <c r="N2033" s="10">
        <f t="shared" si="523"/>
        <v>0.4</v>
      </c>
      <c r="O2033" s="10">
        <f t="shared" si="524"/>
        <v>0.4</v>
      </c>
      <c r="P2033" s="8">
        <f t="shared" si="525"/>
        <v>1400</v>
      </c>
      <c r="Q2033" s="8">
        <f t="shared" si="526"/>
        <v>1610</v>
      </c>
      <c r="R2033" s="8">
        <v>1785.38</v>
      </c>
      <c r="S2033" s="8">
        <v>2410.2600000000002</v>
      </c>
      <c r="T2033" s="11">
        <f t="shared" si="527"/>
        <v>0.68864571428571431</v>
      </c>
      <c r="U2033" s="7" t="s">
        <v>5920</v>
      </c>
      <c r="V2033" s="7"/>
    </row>
    <row r="2034" spans="1:22" x14ac:dyDescent="0.25">
      <c r="A2034" s="7" t="s">
        <v>5921</v>
      </c>
      <c r="B2034" s="7" t="s">
        <v>5922</v>
      </c>
      <c r="C2034" s="7" t="s">
        <v>54</v>
      </c>
      <c r="D2034" s="7"/>
      <c r="E2034" s="7" t="s">
        <v>41</v>
      </c>
      <c r="F2034" s="8">
        <v>600</v>
      </c>
      <c r="G2034" s="8">
        <v>690</v>
      </c>
      <c r="H2034" s="9">
        <f>IF(OR(F2034="",F2034=0),"",MAX(F2034,IF(ISNUMBER('Нормы и нормо-часы'!K2035),ROUNDUP('Нормы и нормо-часы'!K2035/(1-$F$3),0),0)))</f>
        <v>600</v>
      </c>
      <c r="I2034" s="9">
        <f>IF(OR(G2034="",G2034=0),"",MAX(G2034,IF(ISNUMBER('Нормы и нормо-часы'!L2035),ROUNDUP('Нормы и нормо-часы'!L2035/(1-$F$3),0),0)))</f>
        <v>720</v>
      </c>
      <c r="J2034" s="10">
        <f t="shared" si="521"/>
        <v>0</v>
      </c>
      <c r="K2034" s="10">
        <f t="shared" si="522"/>
        <v>4.3478260869565188E-2</v>
      </c>
      <c r="L2034" s="8">
        <v>372</v>
      </c>
      <c r="M2034" s="8">
        <v>428</v>
      </c>
      <c r="N2034" s="10">
        <f t="shared" si="523"/>
        <v>0.38</v>
      </c>
      <c r="O2034" s="10">
        <f t="shared" si="524"/>
        <v>0.40555555555555556</v>
      </c>
      <c r="P2034" s="8">
        <f t="shared" si="525"/>
        <v>228</v>
      </c>
      <c r="Q2034" s="8">
        <f t="shared" si="526"/>
        <v>292</v>
      </c>
      <c r="R2034" s="8">
        <v>1794.2</v>
      </c>
      <c r="S2034" s="8">
        <v>2422.17</v>
      </c>
      <c r="T2034" s="11">
        <f t="shared" si="527"/>
        <v>4.03695</v>
      </c>
      <c r="U2034" s="7" t="s">
        <v>5923</v>
      </c>
      <c r="V2034" s="7" t="s">
        <v>5924</v>
      </c>
    </row>
    <row r="2035" spans="1:22" x14ac:dyDescent="0.25">
      <c r="A2035" s="7" t="s">
        <v>5925</v>
      </c>
      <c r="B2035" s="7" t="s">
        <v>5926</v>
      </c>
      <c r="C2035" s="7" t="s">
        <v>177</v>
      </c>
      <c r="D2035" s="7"/>
      <c r="E2035" s="7" t="s">
        <v>799</v>
      </c>
      <c r="F2035" s="8">
        <v>5000</v>
      </c>
      <c r="G2035" s="8">
        <v>5750</v>
      </c>
      <c r="H2035" s="9">
        <f>IF(OR(F2035="",F2035=0),"",MAX(F2035,IF(ISNUMBER('Нормы и нормо-часы'!K2036),ROUNDUP('Нормы и нормо-часы'!K2036/(1-$F$3),0),0)))</f>
        <v>5000</v>
      </c>
      <c r="I2035" s="9">
        <f>IF(OR(G2035="",G2035=0),"",MAX(G2035,IF(ISNUMBER('Нормы и нормо-часы'!L2036),ROUNDUP('Нормы и нормо-часы'!L2036/(1-$F$3),0),0)))</f>
        <v>5760</v>
      </c>
      <c r="J2035" s="10">
        <f t="shared" ref="J2035:J2066" si="528">IF(OR(F2035="",F2035=0),"",H2035/F2035-1)</f>
        <v>0</v>
      </c>
      <c r="K2035" s="10">
        <f t="shared" ref="K2035:K2066" si="529">IF(OR(G2035="",G2035=0),"",I2035/G2035-1)</f>
        <v>1.7391304347826875E-3</v>
      </c>
      <c r="L2035" s="8">
        <v>3000</v>
      </c>
      <c r="M2035" s="8">
        <v>3450</v>
      </c>
      <c r="N2035" s="10">
        <f t="shared" ref="N2035:N2066" si="530">IF(OR(H2035="",H2035=0),"",(H2035-L2035)/H2035)</f>
        <v>0.4</v>
      </c>
      <c r="O2035" s="10">
        <f t="shared" ref="O2035:O2066" si="531">IF(OR(I2035="",I2035=0),"",(I2035-M2035)/I2035)</f>
        <v>0.40104166666666669</v>
      </c>
      <c r="P2035" s="8">
        <f t="shared" ref="P2035:P2066" si="532">IF(H2035="","",H2035-L2035)</f>
        <v>2000</v>
      </c>
      <c r="Q2035" s="8">
        <f t="shared" ref="Q2035:Q2066" si="533">IF(I2035="","",I2035-M2035)</f>
        <v>2310</v>
      </c>
      <c r="R2035" s="8">
        <v>4628.75</v>
      </c>
      <c r="S2035" s="8">
        <v>6248.81</v>
      </c>
      <c r="T2035" s="11">
        <f t="shared" ref="T2035:T2066" si="534">IF(OR(S2035="",F2035="",F2035=0),"",S2035/F2035)</f>
        <v>1.249762</v>
      </c>
      <c r="U2035" s="7" t="s">
        <v>5927</v>
      </c>
      <c r="V2035" s="7"/>
    </row>
    <row r="2036" spans="1:22" x14ac:dyDescent="0.25">
      <c r="A2036" s="7" t="s">
        <v>5928</v>
      </c>
      <c r="B2036" s="7" t="s">
        <v>5929</v>
      </c>
      <c r="C2036" s="7" t="s">
        <v>177</v>
      </c>
      <c r="D2036" s="7"/>
      <c r="E2036" s="7" t="s">
        <v>799</v>
      </c>
      <c r="F2036" s="8">
        <v>1000</v>
      </c>
      <c r="G2036" s="8">
        <v>1150</v>
      </c>
      <c r="H2036" s="9">
        <f>IF(OR(F2036="",F2036=0),"",MAX(F2036,IF(ISNUMBER('Нормы и нормо-часы'!K2037),ROUNDUP('Нормы и нормо-часы'!K2037/(1-$F$3),0),0)))</f>
        <v>1000</v>
      </c>
      <c r="I2036" s="9">
        <f>IF(OR(G2036="",G2036=0),"",MAX(G2036,IF(ISNUMBER('Нормы и нормо-часы'!L2037),ROUNDUP('Нормы и нормо-часы'!L2037/(1-$F$3),0),0)))</f>
        <v>1152</v>
      </c>
      <c r="J2036" s="10">
        <f t="shared" si="528"/>
        <v>0</v>
      </c>
      <c r="K2036" s="10">
        <f t="shared" si="529"/>
        <v>1.7391304347826875E-3</v>
      </c>
      <c r="L2036" s="8">
        <v>600</v>
      </c>
      <c r="M2036" s="8">
        <v>690</v>
      </c>
      <c r="N2036" s="10">
        <f t="shared" si="530"/>
        <v>0.4</v>
      </c>
      <c r="O2036" s="10">
        <f t="shared" si="531"/>
        <v>0.40104166666666669</v>
      </c>
      <c r="P2036" s="8">
        <f t="shared" si="532"/>
        <v>400</v>
      </c>
      <c r="Q2036" s="8">
        <f t="shared" si="533"/>
        <v>462</v>
      </c>
      <c r="R2036" s="8">
        <v>753.83</v>
      </c>
      <c r="S2036" s="8">
        <v>1017.67</v>
      </c>
      <c r="T2036" s="11">
        <f t="shared" si="534"/>
        <v>1.0176699999999999</v>
      </c>
      <c r="U2036" s="7" t="s">
        <v>5930</v>
      </c>
      <c r="V2036" s="7"/>
    </row>
    <row r="2037" spans="1:22" x14ac:dyDescent="0.25">
      <c r="A2037" s="7" t="s">
        <v>5931</v>
      </c>
      <c r="B2037" s="7" t="s">
        <v>5932</v>
      </c>
      <c r="C2037" s="7" t="s">
        <v>177</v>
      </c>
      <c r="D2037" s="7"/>
      <c r="E2037" s="7" t="s">
        <v>799</v>
      </c>
      <c r="F2037" s="8">
        <v>1300</v>
      </c>
      <c r="G2037" s="8">
        <v>1495</v>
      </c>
      <c r="H2037" s="9">
        <f>IF(OR(F2037="",F2037=0),"",MAX(F2037,IF(ISNUMBER('Нормы и нормо-часы'!K2038),ROUNDUP('Нормы и нормо-часы'!K2038/(1-$F$3),0),0)))</f>
        <v>1300</v>
      </c>
      <c r="I2037" s="9">
        <f>IF(OR(G2037="",G2037=0),"",MAX(G2037,IF(ISNUMBER('Нормы и нормо-часы'!L2038),ROUNDUP('Нормы и нормо-часы'!L2038/(1-$F$3),0),0)))</f>
        <v>1536</v>
      </c>
      <c r="J2037" s="10">
        <f t="shared" si="528"/>
        <v>0</v>
      </c>
      <c r="K2037" s="10">
        <f t="shared" si="529"/>
        <v>2.7424749163879492E-2</v>
      </c>
      <c r="L2037" s="8">
        <v>780</v>
      </c>
      <c r="M2037" s="8">
        <v>897</v>
      </c>
      <c r="N2037" s="10">
        <f t="shared" si="530"/>
        <v>0.4</v>
      </c>
      <c r="O2037" s="10">
        <f t="shared" si="531"/>
        <v>0.416015625</v>
      </c>
      <c r="P2037" s="8">
        <f t="shared" si="532"/>
        <v>520</v>
      </c>
      <c r="Q2037" s="8">
        <f t="shared" si="533"/>
        <v>639</v>
      </c>
      <c r="R2037" s="8">
        <v>934.57</v>
      </c>
      <c r="S2037" s="8">
        <v>1261.67</v>
      </c>
      <c r="T2037" s="11">
        <f t="shared" si="534"/>
        <v>0.97051538461538467</v>
      </c>
      <c r="U2037" s="7" t="s">
        <v>5933</v>
      </c>
      <c r="V2037" s="7"/>
    </row>
    <row r="2038" spans="1:22" x14ac:dyDescent="0.25">
      <c r="A2038" s="7" t="s">
        <v>5934</v>
      </c>
      <c r="B2038" s="7" t="s">
        <v>5935</v>
      </c>
      <c r="C2038" s="7" t="s">
        <v>177</v>
      </c>
      <c r="D2038" s="7"/>
      <c r="E2038" s="7" t="s">
        <v>799</v>
      </c>
      <c r="F2038" s="8">
        <v>2000</v>
      </c>
      <c r="G2038" s="8">
        <v>2300</v>
      </c>
      <c r="H2038" s="9">
        <f>IF(OR(F2038="",F2038=0),"",MAX(F2038,IF(ISNUMBER('Нормы и нормо-часы'!K2039),ROUNDUP('Нормы и нормо-часы'!K2039/(1-$F$3),0),0)))</f>
        <v>2000</v>
      </c>
      <c r="I2038" s="9">
        <f>IF(OR(G2038="",G2038=0),"",MAX(G2038,IF(ISNUMBER('Нормы и нормо-часы'!L2039),ROUNDUP('Нормы и нормо-часы'!L2039/(1-$F$3),0),0)))</f>
        <v>2300</v>
      </c>
      <c r="J2038" s="10">
        <f t="shared" si="528"/>
        <v>0</v>
      </c>
      <c r="K2038" s="10">
        <f t="shared" si="529"/>
        <v>0</v>
      </c>
      <c r="L2038" s="8">
        <v>1200</v>
      </c>
      <c r="M2038" s="8">
        <v>1380</v>
      </c>
      <c r="N2038" s="10">
        <f t="shared" si="530"/>
        <v>0.4</v>
      </c>
      <c r="O2038" s="10">
        <f t="shared" si="531"/>
        <v>0.4</v>
      </c>
      <c r="P2038" s="8">
        <f t="shared" si="532"/>
        <v>800</v>
      </c>
      <c r="Q2038" s="8">
        <f t="shared" si="533"/>
        <v>920</v>
      </c>
      <c r="R2038" s="8">
        <v>802.32</v>
      </c>
      <c r="S2038" s="8">
        <v>1083.1300000000001</v>
      </c>
      <c r="T2038" s="11">
        <f t="shared" si="534"/>
        <v>0.54156500000000007</v>
      </c>
      <c r="U2038" s="7" t="s">
        <v>5936</v>
      </c>
      <c r="V2038" s="7"/>
    </row>
    <row r="2039" spans="1:22" x14ac:dyDescent="0.25">
      <c r="A2039" s="7" t="s">
        <v>5937</v>
      </c>
      <c r="B2039" s="7" t="s">
        <v>5938</v>
      </c>
      <c r="C2039" s="7" t="s">
        <v>177</v>
      </c>
      <c r="D2039" s="7"/>
      <c r="E2039" s="7" t="s">
        <v>799</v>
      </c>
      <c r="F2039" s="8">
        <v>2200</v>
      </c>
      <c r="G2039" s="8">
        <v>2530</v>
      </c>
      <c r="H2039" s="9">
        <f>IF(OR(F2039="",F2039=0),"",MAX(F2039,IF(ISNUMBER('Нормы и нормо-часы'!K2040),ROUNDUP('Нормы и нормо-часы'!K2040/(1-$F$3),0),0)))</f>
        <v>2200</v>
      </c>
      <c r="I2039" s="9">
        <f>IF(OR(G2039="",G2039=0),"",MAX(G2039,IF(ISNUMBER('Нормы и нормо-часы'!L2040),ROUNDUP('Нормы и нормо-часы'!L2040/(1-$F$3),0),0)))</f>
        <v>2530</v>
      </c>
      <c r="J2039" s="10">
        <f t="shared" si="528"/>
        <v>0</v>
      </c>
      <c r="K2039" s="10">
        <f t="shared" si="529"/>
        <v>0</v>
      </c>
      <c r="L2039" s="8">
        <v>1320</v>
      </c>
      <c r="M2039" s="8">
        <v>1518</v>
      </c>
      <c r="N2039" s="10">
        <f t="shared" si="530"/>
        <v>0.4</v>
      </c>
      <c r="O2039" s="10">
        <f t="shared" si="531"/>
        <v>0.4</v>
      </c>
      <c r="P2039" s="8">
        <f t="shared" si="532"/>
        <v>880</v>
      </c>
      <c r="Q2039" s="8">
        <f t="shared" si="533"/>
        <v>1012</v>
      </c>
      <c r="R2039" s="8">
        <v>815.55</v>
      </c>
      <c r="S2039" s="8">
        <v>1100.99</v>
      </c>
      <c r="T2039" s="11">
        <f t="shared" si="534"/>
        <v>0.50044999999999995</v>
      </c>
      <c r="U2039" s="7" t="s">
        <v>5939</v>
      </c>
      <c r="V2039" s="7"/>
    </row>
    <row r="2040" spans="1:22" x14ac:dyDescent="0.25">
      <c r="A2040" s="7" t="s">
        <v>5940</v>
      </c>
      <c r="B2040" s="7" t="s">
        <v>5941</v>
      </c>
      <c r="C2040" s="7" t="s">
        <v>177</v>
      </c>
      <c r="D2040" s="7"/>
      <c r="E2040" s="7" t="s">
        <v>799</v>
      </c>
      <c r="F2040" s="8">
        <v>1300</v>
      </c>
      <c r="G2040" s="8">
        <v>1495</v>
      </c>
      <c r="H2040" s="9">
        <f>IF(OR(F2040="",F2040=0),"",MAX(F2040,IF(ISNUMBER('Нормы и нормо-часы'!K2041),ROUNDUP('Нормы и нормо-часы'!K2041/(1-$F$3),0),0)))</f>
        <v>1300</v>
      </c>
      <c r="I2040" s="9">
        <f>IF(OR(G2040="",G2040=0),"",MAX(G2040,IF(ISNUMBER('Нормы и нормо-часы'!L2041),ROUNDUP('Нормы и нормо-часы'!L2041/(1-$F$3),0),0)))</f>
        <v>1536</v>
      </c>
      <c r="J2040" s="10">
        <f t="shared" si="528"/>
        <v>0</v>
      </c>
      <c r="K2040" s="10">
        <f t="shared" si="529"/>
        <v>2.7424749163879492E-2</v>
      </c>
      <c r="L2040" s="8">
        <v>780</v>
      </c>
      <c r="M2040" s="8">
        <v>897</v>
      </c>
      <c r="N2040" s="10">
        <f t="shared" si="530"/>
        <v>0.4</v>
      </c>
      <c r="O2040" s="10">
        <f t="shared" si="531"/>
        <v>0.416015625</v>
      </c>
      <c r="P2040" s="8">
        <f t="shared" si="532"/>
        <v>520</v>
      </c>
      <c r="Q2040" s="8">
        <f t="shared" si="533"/>
        <v>639</v>
      </c>
      <c r="R2040" s="8">
        <v>714.15</v>
      </c>
      <c r="S2040" s="8">
        <v>964.1</v>
      </c>
      <c r="T2040" s="11">
        <f t="shared" si="534"/>
        <v>0.74161538461538468</v>
      </c>
      <c r="U2040" s="7" t="s">
        <v>5942</v>
      </c>
      <c r="V2040" s="7"/>
    </row>
    <row r="2041" spans="1:22" x14ac:dyDescent="0.25">
      <c r="A2041" s="7" t="s">
        <v>5943</v>
      </c>
      <c r="B2041" s="7" t="s">
        <v>5944</v>
      </c>
      <c r="C2041" s="7" t="s">
        <v>177</v>
      </c>
      <c r="D2041" s="7"/>
      <c r="E2041" s="7" t="s">
        <v>799</v>
      </c>
      <c r="F2041" s="8">
        <v>6500</v>
      </c>
      <c r="G2041" s="8">
        <v>7475</v>
      </c>
      <c r="H2041" s="9">
        <f>IF(OR(F2041="",F2041=0),"",MAX(F2041,IF(ISNUMBER('Нормы и нормо-часы'!K2042),ROUNDUP('Нормы и нормо-часы'!K2042/(1-$F$3),0),0)))</f>
        <v>6500</v>
      </c>
      <c r="I2041" s="9">
        <f>IF(OR(G2041="",G2041=0),"",MAX(G2041,IF(ISNUMBER('Нормы и нормо-часы'!L2042),ROUNDUP('Нормы и нормо-часы'!L2042/(1-$F$3),0),0)))</f>
        <v>7475</v>
      </c>
      <c r="J2041" s="10">
        <f t="shared" si="528"/>
        <v>0</v>
      </c>
      <c r="K2041" s="10">
        <f t="shared" si="529"/>
        <v>0</v>
      </c>
      <c r="L2041" s="8">
        <v>3900</v>
      </c>
      <c r="M2041" s="8">
        <v>4485</v>
      </c>
      <c r="N2041" s="10">
        <f t="shared" si="530"/>
        <v>0.4</v>
      </c>
      <c r="O2041" s="10">
        <f t="shared" si="531"/>
        <v>0.4</v>
      </c>
      <c r="P2041" s="8">
        <f t="shared" si="532"/>
        <v>2600</v>
      </c>
      <c r="Q2041" s="8">
        <f t="shared" si="533"/>
        <v>2990</v>
      </c>
      <c r="R2041" s="8">
        <v>6365.63</v>
      </c>
      <c r="S2041" s="8">
        <v>8593.6</v>
      </c>
      <c r="T2041" s="11">
        <f t="shared" si="534"/>
        <v>1.3220923076923077</v>
      </c>
      <c r="U2041" s="7" t="s">
        <v>5945</v>
      </c>
      <c r="V2041" s="7"/>
    </row>
    <row r="2042" spans="1:22" x14ac:dyDescent="0.25">
      <c r="A2042" s="7" t="s">
        <v>5946</v>
      </c>
      <c r="B2042" s="7" t="s">
        <v>5947</v>
      </c>
      <c r="C2042" s="7" t="s">
        <v>177</v>
      </c>
      <c r="D2042" s="7"/>
      <c r="E2042" s="7" t="s">
        <v>799</v>
      </c>
      <c r="F2042" s="8">
        <v>1500</v>
      </c>
      <c r="G2042" s="8">
        <v>1725</v>
      </c>
      <c r="H2042" s="9">
        <f>IF(OR(F2042="",F2042=0),"",MAX(F2042,IF(ISNUMBER('Нормы и нормо-часы'!K2043),ROUNDUP('Нормы и нормо-часы'!K2043/(1-$F$3),0),0)))</f>
        <v>1500</v>
      </c>
      <c r="I2042" s="9">
        <f>IF(OR(G2042="",G2042=0),"",MAX(G2042,IF(ISNUMBER('Нормы и нормо-часы'!L2043),ROUNDUP('Нормы и нормо-часы'!L2043/(1-$F$3),0),0)))</f>
        <v>1725</v>
      </c>
      <c r="J2042" s="10">
        <f t="shared" si="528"/>
        <v>0</v>
      </c>
      <c r="K2042" s="10">
        <f t="shared" si="529"/>
        <v>0</v>
      </c>
      <c r="L2042" s="8">
        <v>900</v>
      </c>
      <c r="M2042" s="8">
        <v>1035</v>
      </c>
      <c r="N2042" s="10">
        <f t="shared" si="530"/>
        <v>0.4</v>
      </c>
      <c r="O2042" s="10">
        <f t="shared" si="531"/>
        <v>0.4</v>
      </c>
      <c r="P2042" s="8">
        <f t="shared" si="532"/>
        <v>600</v>
      </c>
      <c r="Q2042" s="8">
        <f t="shared" si="533"/>
        <v>690</v>
      </c>
      <c r="R2042" s="8">
        <v>670.07</v>
      </c>
      <c r="S2042" s="8">
        <v>904.59</v>
      </c>
      <c r="T2042" s="11">
        <f t="shared" si="534"/>
        <v>0.60306000000000004</v>
      </c>
      <c r="U2042" s="7" t="s">
        <v>5886</v>
      </c>
      <c r="V2042" s="7"/>
    </row>
    <row r="2043" spans="1:22" x14ac:dyDescent="0.25">
      <c r="A2043" s="7" t="s">
        <v>5948</v>
      </c>
      <c r="B2043" s="7" t="s">
        <v>5949</v>
      </c>
      <c r="C2043" s="7" t="s">
        <v>177</v>
      </c>
      <c r="D2043" s="7"/>
      <c r="E2043" s="7" t="s">
        <v>799</v>
      </c>
      <c r="F2043" s="8">
        <v>500</v>
      </c>
      <c r="G2043" s="8">
        <v>575</v>
      </c>
      <c r="H2043" s="9">
        <f>IF(OR(F2043="",F2043=0),"",MAX(F2043,IF(ISNUMBER('Нормы и нормо-часы'!K2044),ROUNDUP('Нормы и нормо-часы'!K2044/(1-$F$3),0),0)))</f>
        <v>500</v>
      </c>
      <c r="I2043" s="9">
        <f>IF(OR(G2043="",G2043=0),"",MAX(G2043,IF(ISNUMBER('Нормы и нормо-часы'!L2044),ROUNDUP('Нормы и нормо-часы'!L2044/(1-$F$3),0),0)))</f>
        <v>576</v>
      </c>
      <c r="J2043" s="10">
        <f t="shared" si="528"/>
        <v>0</v>
      </c>
      <c r="K2043" s="10">
        <f t="shared" si="529"/>
        <v>1.7391304347826875E-3</v>
      </c>
      <c r="L2043" s="8">
        <v>300</v>
      </c>
      <c r="M2043" s="8">
        <v>345</v>
      </c>
      <c r="N2043" s="10">
        <f t="shared" si="530"/>
        <v>0.4</v>
      </c>
      <c r="O2043" s="10">
        <f t="shared" si="531"/>
        <v>0.40104166666666669</v>
      </c>
      <c r="P2043" s="8">
        <f t="shared" si="532"/>
        <v>200</v>
      </c>
      <c r="Q2043" s="8">
        <f t="shared" si="533"/>
        <v>231</v>
      </c>
      <c r="R2043" s="8">
        <v>634.79999999999995</v>
      </c>
      <c r="S2043" s="8">
        <v>856.98</v>
      </c>
      <c r="T2043" s="11">
        <f t="shared" si="534"/>
        <v>1.7139599999999999</v>
      </c>
      <c r="U2043" s="7" t="s">
        <v>5950</v>
      </c>
      <c r="V2043" s="7"/>
    </row>
    <row r="2044" spans="1:22" x14ac:dyDescent="0.25">
      <c r="A2044" s="7" t="s">
        <v>5951</v>
      </c>
      <c r="B2044" s="7" t="s">
        <v>5952</v>
      </c>
      <c r="C2044" s="7" t="s">
        <v>177</v>
      </c>
      <c r="D2044" s="7"/>
      <c r="E2044" s="7" t="s">
        <v>799</v>
      </c>
      <c r="F2044" s="8">
        <v>3500</v>
      </c>
      <c r="G2044" s="8">
        <v>4025</v>
      </c>
      <c r="H2044" s="9">
        <f>IF(OR(F2044="",F2044=0),"",MAX(F2044,IF(ISNUMBER('Нормы и нормо-часы'!K2045),ROUNDUP('Нормы и нормо-часы'!K2045/(1-$F$3),0),0)))</f>
        <v>3500</v>
      </c>
      <c r="I2044" s="9">
        <f>IF(OR(G2044="",G2044=0),"",MAX(G2044,IF(ISNUMBER('Нормы и нормо-часы'!L2045),ROUNDUP('Нормы и нормо-часы'!L2045/(1-$F$3),0),0)))</f>
        <v>4025</v>
      </c>
      <c r="J2044" s="10">
        <f t="shared" si="528"/>
        <v>0</v>
      </c>
      <c r="K2044" s="10">
        <f t="shared" si="529"/>
        <v>0</v>
      </c>
      <c r="L2044" s="8">
        <v>2100</v>
      </c>
      <c r="M2044" s="8">
        <v>2415</v>
      </c>
      <c r="N2044" s="10">
        <f t="shared" si="530"/>
        <v>0.4</v>
      </c>
      <c r="O2044" s="10">
        <f t="shared" si="531"/>
        <v>0.4</v>
      </c>
      <c r="P2044" s="8">
        <f t="shared" si="532"/>
        <v>1400</v>
      </c>
      <c r="Q2044" s="8">
        <f t="shared" si="533"/>
        <v>1610</v>
      </c>
      <c r="R2044" s="8">
        <v>2455.4499999999998</v>
      </c>
      <c r="S2044" s="8">
        <v>3314.86</v>
      </c>
      <c r="T2044" s="11">
        <f t="shared" si="534"/>
        <v>0.94710285714285714</v>
      </c>
      <c r="U2044" s="7" t="s">
        <v>5953</v>
      </c>
      <c r="V2044" s="7"/>
    </row>
    <row r="2045" spans="1:22" x14ac:dyDescent="0.25">
      <c r="A2045" s="7" t="s">
        <v>5954</v>
      </c>
      <c r="B2045" s="7" t="s">
        <v>5955</v>
      </c>
      <c r="C2045" s="7" t="s">
        <v>54</v>
      </c>
      <c r="D2045" s="7"/>
      <c r="E2045" s="7" t="s">
        <v>396</v>
      </c>
      <c r="F2045" s="8">
        <v>1800</v>
      </c>
      <c r="G2045" s="8">
        <v>2070</v>
      </c>
      <c r="H2045" s="9">
        <f>IF(OR(F2045="",F2045=0),"",MAX(F2045,IF(ISNUMBER('Нормы и нормо-часы'!K2046),ROUNDUP('Нормы и нормо-часы'!K2046/(1-$F$3),0),0)))</f>
        <v>1800</v>
      </c>
      <c r="I2045" s="9">
        <f>IF(OR(G2045="",G2045=0),"",MAX(G2045,IF(ISNUMBER('Нормы и нормо-часы'!L2046),ROUNDUP('Нормы и нормо-часы'!L2046/(1-$F$3),0),0)))</f>
        <v>2070</v>
      </c>
      <c r="J2045" s="10">
        <f t="shared" si="528"/>
        <v>0</v>
      </c>
      <c r="K2045" s="10">
        <f t="shared" si="529"/>
        <v>0</v>
      </c>
      <c r="L2045" s="8">
        <v>1116</v>
      </c>
      <c r="M2045" s="8">
        <v>1283</v>
      </c>
      <c r="N2045" s="10">
        <f t="shared" si="530"/>
        <v>0.38</v>
      </c>
      <c r="O2045" s="10">
        <f t="shared" si="531"/>
        <v>0.38019323671497585</v>
      </c>
      <c r="P2045" s="8">
        <f t="shared" si="532"/>
        <v>684</v>
      </c>
      <c r="Q2045" s="8">
        <f t="shared" si="533"/>
        <v>787</v>
      </c>
      <c r="R2045" s="8">
        <v>1137.3499999999999</v>
      </c>
      <c r="S2045" s="8">
        <v>1535.42</v>
      </c>
      <c r="T2045" s="11">
        <f t="shared" si="534"/>
        <v>0.85301111111111116</v>
      </c>
      <c r="U2045" s="7" t="s">
        <v>5956</v>
      </c>
      <c r="V2045" s="7" t="s">
        <v>5957</v>
      </c>
    </row>
    <row r="2046" spans="1:22" x14ac:dyDescent="0.25">
      <c r="A2046" s="7" t="s">
        <v>5958</v>
      </c>
      <c r="B2046" s="7" t="s">
        <v>5959</v>
      </c>
      <c r="C2046" s="7" t="s">
        <v>177</v>
      </c>
      <c r="D2046" s="7"/>
      <c r="E2046" s="7" t="s">
        <v>799</v>
      </c>
      <c r="F2046" s="8">
        <v>4500</v>
      </c>
      <c r="G2046" s="8">
        <v>5175</v>
      </c>
      <c r="H2046" s="9">
        <f>IF(OR(F2046="",F2046=0),"",MAX(F2046,IF(ISNUMBER('Нормы и нормо-часы'!K2047),ROUNDUP('Нормы и нормо-часы'!K2047/(1-$F$3),0),0)))</f>
        <v>4500</v>
      </c>
      <c r="I2046" s="9">
        <f>IF(OR(G2046="",G2046=0),"",MAX(G2046,IF(ISNUMBER('Нормы и нормо-часы'!L2047),ROUNDUP('Нормы и нормо-часы'!L2047/(1-$F$3),0),0)))</f>
        <v>5175</v>
      </c>
      <c r="J2046" s="10">
        <f t="shared" si="528"/>
        <v>0</v>
      </c>
      <c r="K2046" s="10">
        <f t="shared" si="529"/>
        <v>0</v>
      </c>
      <c r="L2046" s="8">
        <v>2700</v>
      </c>
      <c r="M2046" s="8">
        <v>3105</v>
      </c>
      <c r="N2046" s="10">
        <f t="shared" si="530"/>
        <v>0.4</v>
      </c>
      <c r="O2046" s="10">
        <f t="shared" si="531"/>
        <v>0.4</v>
      </c>
      <c r="P2046" s="8">
        <f t="shared" si="532"/>
        <v>1800</v>
      </c>
      <c r="Q2046" s="8">
        <f t="shared" si="533"/>
        <v>2070</v>
      </c>
      <c r="R2046" s="8">
        <v>2618.5500000000002</v>
      </c>
      <c r="S2046" s="8">
        <v>3535.04</v>
      </c>
      <c r="T2046" s="11">
        <f t="shared" si="534"/>
        <v>0.7855644444444444</v>
      </c>
      <c r="U2046" s="7" t="s">
        <v>5960</v>
      </c>
      <c r="V2046" s="7"/>
    </row>
    <row r="2047" spans="1:22" x14ac:dyDescent="0.25">
      <c r="A2047" s="7" t="s">
        <v>5961</v>
      </c>
      <c r="B2047" s="7" t="s">
        <v>5962</v>
      </c>
      <c r="C2047" s="7" t="s">
        <v>177</v>
      </c>
      <c r="D2047" s="7"/>
      <c r="E2047" s="7" t="s">
        <v>799</v>
      </c>
      <c r="F2047" s="8">
        <v>2500</v>
      </c>
      <c r="G2047" s="8">
        <v>2875</v>
      </c>
      <c r="H2047" s="9">
        <f>IF(OR(F2047="",F2047=0),"",MAX(F2047,IF(ISNUMBER('Нормы и нормо-часы'!K2048),ROUNDUP('Нормы и нормо-часы'!K2048/(1-$F$3),0),0)))</f>
        <v>2500</v>
      </c>
      <c r="I2047" s="9">
        <f>IF(OR(G2047="",G2047=0),"",MAX(G2047,IF(ISNUMBER('Нормы и нормо-часы'!L2048),ROUNDUP('Нормы и нормо-часы'!L2048/(1-$F$3),0),0)))</f>
        <v>2875</v>
      </c>
      <c r="J2047" s="10">
        <f t="shared" si="528"/>
        <v>0</v>
      </c>
      <c r="K2047" s="10">
        <f t="shared" si="529"/>
        <v>0</v>
      </c>
      <c r="L2047" s="8">
        <v>1500</v>
      </c>
      <c r="M2047" s="8">
        <v>1725</v>
      </c>
      <c r="N2047" s="10">
        <f t="shared" si="530"/>
        <v>0.4</v>
      </c>
      <c r="O2047" s="10">
        <f t="shared" si="531"/>
        <v>0.4</v>
      </c>
      <c r="P2047" s="8">
        <f t="shared" si="532"/>
        <v>1000</v>
      </c>
      <c r="Q2047" s="8">
        <f t="shared" si="533"/>
        <v>1150</v>
      </c>
      <c r="R2047" s="8">
        <v>2063.1</v>
      </c>
      <c r="S2047" s="8">
        <v>2785.19</v>
      </c>
      <c r="T2047" s="11">
        <f t="shared" si="534"/>
        <v>1.1140760000000001</v>
      </c>
      <c r="U2047" s="7" t="s">
        <v>5963</v>
      </c>
      <c r="V2047" s="7"/>
    </row>
    <row r="2048" spans="1:22" x14ac:dyDescent="0.25">
      <c r="A2048" s="7" t="s">
        <v>5964</v>
      </c>
      <c r="B2048" s="7" t="s">
        <v>5965</v>
      </c>
      <c r="C2048" s="7" t="s">
        <v>177</v>
      </c>
      <c r="D2048" s="7"/>
      <c r="E2048" s="7" t="s">
        <v>799</v>
      </c>
      <c r="F2048" s="8">
        <v>2500</v>
      </c>
      <c r="G2048" s="8">
        <v>2875</v>
      </c>
      <c r="H2048" s="9">
        <f>IF(OR(F2048="",F2048=0),"",MAX(F2048,IF(ISNUMBER('Нормы и нормо-часы'!K2049),ROUNDUP('Нормы и нормо-часы'!K2049/(1-$F$3),0),0)))</f>
        <v>2500</v>
      </c>
      <c r="I2048" s="9">
        <f>IF(OR(G2048="",G2048=0),"",MAX(G2048,IF(ISNUMBER('Нормы и нормо-часы'!L2049),ROUNDUP('Нормы и нормо-часы'!L2049/(1-$F$3),0),0)))</f>
        <v>2875</v>
      </c>
      <c r="J2048" s="10">
        <f t="shared" si="528"/>
        <v>0</v>
      </c>
      <c r="K2048" s="10">
        <f t="shared" si="529"/>
        <v>0</v>
      </c>
      <c r="L2048" s="8">
        <v>1500</v>
      </c>
      <c r="M2048" s="8">
        <v>1725</v>
      </c>
      <c r="N2048" s="10">
        <f t="shared" si="530"/>
        <v>0.4</v>
      </c>
      <c r="O2048" s="10">
        <f t="shared" si="531"/>
        <v>0.4</v>
      </c>
      <c r="P2048" s="8">
        <f t="shared" si="532"/>
        <v>1000</v>
      </c>
      <c r="Q2048" s="8">
        <f t="shared" si="533"/>
        <v>1150</v>
      </c>
      <c r="R2048" s="8">
        <v>1595.82</v>
      </c>
      <c r="S2048" s="8">
        <v>2154.36</v>
      </c>
      <c r="T2048" s="11">
        <f t="shared" si="534"/>
        <v>0.86174400000000007</v>
      </c>
      <c r="U2048" s="7" t="s">
        <v>5966</v>
      </c>
      <c r="V2048" s="7"/>
    </row>
    <row r="2049" spans="1:22" x14ac:dyDescent="0.25">
      <c r="A2049" s="7" t="s">
        <v>5967</v>
      </c>
      <c r="B2049" s="7" t="s">
        <v>5968</v>
      </c>
      <c r="C2049" s="7" t="s">
        <v>177</v>
      </c>
      <c r="D2049" s="7"/>
      <c r="E2049" s="7" t="s">
        <v>799</v>
      </c>
      <c r="F2049" s="8">
        <v>500</v>
      </c>
      <c r="G2049" s="8">
        <v>575</v>
      </c>
      <c r="H2049" s="9">
        <f>IF(OR(F2049="",F2049=0),"",MAX(F2049,IF(ISNUMBER('Нормы и нормо-часы'!K2050),ROUNDUP('Нормы и нормо-часы'!K2050/(1-$F$3),0),0)))</f>
        <v>500</v>
      </c>
      <c r="I2049" s="9">
        <f>IF(OR(G2049="",G2049=0),"",MAX(G2049,IF(ISNUMBER('Нормы и нормо-часы'!L2050),ROUNDUP('Нормы и нормо-часы'!L2050/(1-$F$3),0),0)))</f>
        <v>576</v>
      </c>
      <c r="J2049" s="10">
        <f t="shared" si="528"/>
        <v>0</v>
      </c>
      <c r="K2049" s="10">
        <f t="shared" si="529"/>
        <v>1.7391304347826875E-3</v>
      </c>
      <c r="L2049" s="8">
        <v>300</v>
      </c>
      <c r="M2049" s="8">
        <v>345</v>
      </c>
      <c r="N2049" s="10">
        <f t="shared" si="530"/>
        <v>0.4</v>
      </c>
      <c r="O2049" s="10">
        <f t="shared" si="531"/>
        <v>0.40104166666666669</v>
      </c>
      <c r="P2049" s="8">
        <f t="shared" si="532"/>
        <v>200</v>
      </c>
      <c r="Q2049" s="8">
        <f t="shared" si="533"/>
        <v>231</v>
      </c>
      <c r="R2049" s="8">
        <v>555.45000000000005</v>
      </c>
      <c r="S2049" s="8">
        <v>749.86</v>
      </c>
      <c r="T2049" s="11">
        <f t="shared" si="534"/>
        <v>1.4997199999999999</v>
      </c>
      <c r="U2049" s="7" t="s">
        <v>5969</v>
      </c>
      <c r="V2049" s="7"/>
    </row>
    <row r="2050" spans="1:22" x14ac:dyDescent="0.25">
      <c r="A2050" s="7" t="s">
        <v>5970</v>
      </c>
      <c r="B2050" s="7" t="s">
        <v>5971</v>
      </c>
      <c r="C2050" s="7" t="s">
        <v>54</v>
      </c>
      <c r="D2050" s="7"/>
      <c r="E2050" s="7" t="s">
        <v>799</v>
      </c>
      <c r="F2050" s="8">
        <v>1600</v>
      </c>
      <c r="G2050" s="8">
        <v>1840</v>
      </c>
      <c r="H2050" s="9">
        <f>IF(OR(F2050="",F2050=0),"",MAX(F2050,IF(ISNUMBER('Нормы и нормо-часы'!K2051),ROUNDUP('Нормы и нормо-часы'!K2051/(1-$F$3),0),0)))</f>
        <v>2400</v>
      </c>
      <c r="I2050" s="9">
        <f>IF(OR(G2050="",G2050=0),"",MAX(G2050,IF(ISNUMBER('Нормы и нормо-часы'!L2051),ROUNDUP('Нормы и нормо-часы'!L2051/(1-$F$3),0),0)))</f>
        <v>2880</v>
      </c>
      <c r="J2050" s="10">
        <f t="shared" si="528"/>
        <v>0.5</v>
      </c>
      <c r="K2050" s="10">
        <f t="shared" si="529"/>
        <v>0.56521739130434789</v>
      </c>
      <c r="L2050" s="8">
        <v>960</v>
      </c>
      <c r="M2050" s="8">
        <v>1104</v>
      </c>
      <c r="N2050" s="10">
        <f t="shared" si="530"/>
        <v>0.6</v>
      </c>
      <c r="O2050" s="10">
        <f t="shared" si="531"/>
        <v>0.6166666666666667</v>
      </c>
      <c r="P2050" s="8">
        <f t="shared" si="532"/>
        <v>1440</v>
      </c>
      <c r="Q2050" s="8">
        <f t="shared" si="533"/>
        <v>1776</v>
      </c>
      <c r="R2050" s="8">
        <v>2625.16</v>
      </c>
      <c r="S2050" s="8">
        <v>3543.97</v>
      </c>
      <c r="T2050" s="11">
        <f t="shared" si="534"/>
        <v>2.2149812499999997</v>
      </c>
      <c r="U2050" s="7" t="s">
        <v>5972</v>
      </c>
      <c r="V2050" s="7" t="s">
        <v>5973</v>
      </c>
    </row>
    <row r="2051" spans="1:22" x14ac:dyDescent="0.25">
      <c r="A2051" s="7" t="s">
        <v>5974</v>
      </c>
      <c r="B2051" s="7" t="s">
        <v>5975</v>
      </c>
      <c r="C2051" s="7" t="s">
        <v>177</v>
      </c>
      <c r="D2051" s="7"/>
      <c r="E2051" s="7" t="s">
        <v>799</v>
      </c>
      <c r="F2051" s="8">
        <v>600</v>
      </c>
      <c r="G2051" s="8">
        <v>690</v>
      </c>
      <c r="H2051" s="9">
        <f>IF(OR(F2051="",F2051=0),"",MAX(F2051,IF(ISNUMBER('Нормы и нормо-часы'!K2052),ROUNDUP('Нормы и нормо-часы'!K2052/(1-$F$3),0),0)))</f>
        <v>600</v>
      </c>
      <c r="I2051" s="9">
        <f>IF(OR(G2051="",G2051=0),"",MAX(G2051,IF(ISNUMBER('Нормы и нормо-часы'!L2052),ROUNDUP('Нормы и нормо-часы'!L2052/(1-$F$3),0),0)))</f>
        <v>690</v>
      </c>
      <c r="J2051" s="10">
        <f t="shared" si="528"/>
        <v>0</v>
      </c>
      <c r="K2051" s="10">
        <f t="shared" si="529"/>
        <v>0</v>
      </c>
      <c r="L2051" s="8">
        <v>360</v>
      </c>
      <c r="M2051" s="8">
        <v>414</v>
      </c>
      <c r="N2051" s="10">
        <f t="shared" si="530"/>
        <v>0.4</v>
      </c>
      <c r="O2051" s="10">
        <f t="shared" si="531"/>
        <v>0.4</v>
      </c>
      <c r="P2051" s="8">
        <f t="shared" si="532"/>
        <v>240</v>
      </c>
      <c r="Q2051" s="8">
        <f t="shared" si="533"/>
        <v>276</v>
      </c>
      <c r="R2051" s="8">
        <v>555.45000000000005</v>
      </c>
      <c r="S2051" s="8">
        <v>749.86</v>
      </c>
      <c r="T2051" s="11">
        <f t="shared" si="534"/>
        <v>1.2497666666666667</v>
      </c>
      <c r="U2051" s="7" t="s">
        <v>5976</v>
      </c>
      <c r="V2051" s="7"/>
    </row>
    <row r="2052" spans="1:22" x14ac:dyDescent="0.25">
      <c r="A2052" s="7" t="s">
        <v>5977</v>
      </c>
      <c r="B2052" s="7" t="s">
        <v>5978</v>
      </c>
      <c r="C2052" s="7" t="s">
        <v>177</v>
      </c>
      <c r="D2052" s="7"/>
      <c r="E2052" s="7" t="s">
        <v>799</v>
      </c>
      <c r="F2052" s="8">
        <v>700</v>
      </c>
      <c r="G2052" s="8">
        <v>805</v>
      </c>
      <c r="H2052" s="9">
        <f>IF(OR(F2052="",F2052=0),"",MAX(F2052,IF(ISNUMBER('Нормы и нормо-часы'!K2053),ROUNDUP('Нормы и нормо-часы'!K2053/(1-$F$3),0),0)))</f>
        <v>700</v>
      </c>
      <c r="I2052" s="9">
        <f>IF(OR(G2052="",G2052=0),"",MAX(G2052,IF(ISNUMBER('Нормы и нормо-часы'!L2053),ROUNDUP('Нормы и нормо-часы'!L2053/(1-$F$3),0),0)))</f>
        <v>805</v>
      </c>
      <c r="J2052" s="10">
        <f t="shared" si="528"/>
        <v>0</v>
      </c>
      <c r="K2052" s="10">
        <f t="shared" si="529"/>
        <v>0</v>
      </c>
      <c r="L2052" s="8">
        <v>420</v>
      </c>
      <c r="M2052" s="8">
        <v>483</v>
      </c>
      <c r="N2052" s="10">
        <f t="shared" si="530"/>
        <v>0.4</v>
      </c>
      <c r="O2052" s="10">
        <f t="shared" si="531"/>
        <v>0.4</v>
      </c>
      <c r="P2052" s="8">
        <f t="shared" si="532"/>
        <v>280</v>
      </c>
      <c r="Q2052" s="8">
        <f t="shared" si="533"/>
        <v>322</v>
      </c>
      <c r="R2052" s="8">
        <v>555.45000000000005</v>
      </c>
      <c r="S2052" s="8">
        <v>749.86</v>
      </c>
      <c r="T2052" s="11">
        <f t="shared" si="534"/>
        <v>1.0712285714285714</v>
      </c>
      <c r="U2052" s="7" t="s">
        <v>5979</v>
      </c>
      <c r="V2052" s="7"/>
    </row>
    <row r="2053" spans="1:22" x14ac:dyDescent="0.25">
      <c r="A2053" s="7" t="s">
        <v>5980</v>
      </c>
      <c r="B2053" s="7" t="s">
        <v>5981</v>
      </c>
      <c r="C2053" s="7" t="s">
        <v>177</v>
      </c>
      <c r="D2053" s="7"/>
      <c r="E2053" s="7" t="s">
        <v>799</v>
      </c>
      <c r="F2053" s="8">
        <v>600</v>
      </c>
      <c r="G2053" s="8">
        <v>690</v>
      </c>
      <c r="H2053" s="9">
        <f>IF(OR(F2053="",F2053=0),"",MAX(F2053,IF(ISNUMBER('Нормы и нормо-часы'!K2054),ROUNDUP('Нормы и нормо-часы'!K2054/(1-$F$3),0),0)))</f>
        <v>600</v>
      </c>
      <c r="I2053" s="9">
        <f>IF(OR(G2053="",G2053=0),"",MAX(G2053,IF(ISNUMBER('Нормы и нормо-часы'!L2054),ROUNDUP('Нормы и нормо-часы'!L2054/(1-$F$3),0),0)))</f>
        <v>690</v>
      </c>
      <c r="J2053" s="10">
        <f t="shared" si="528"/>
        <v>0</v>
      </c>
      <c r="K2053" s="10">
        <f t="shared" si="529"/>
        <v>0</v>
      </c>
      <c r="L2053" s="8">
        <v>360</v>
      </c>
      <c r="M2053" s="8">
        <v>414</v>
      </c>
      <c r="N2053" s="10">
        <f t="shared" si="530"/>
        <v>0.4</v>
      </c>
      <c r="O2053" s="10">
        <f t="shared" si="531"/>
        <v>0.4</v>
      </c>
      <c r="P2053" s="8">
        <f t="shared" si="532"/>
        <v>240</v>
      </c>
      <c r="Q2053" s="8">
        <f t="shared" si="533"/>
        <v>276</v>
      </c>
      <c r="R2053" s="8">
        <v>555.45000000000005</v>
      </c>
      <c r="S2053" s="8">
        <v>749.86</v>
      </c>
      <c r="T2053" s="11">
        <f t="shared" si="534"/>
        <v>1.2497666666666667</v>
      </c>
      <c r="U2053" s="7" t="s">
        <v>5982</v>
      </c>
      <c r="V2053" s="7"/>
    </row>
    <row r="2054" spans="1:22" x14ac:dyDescent="0.25">
      <c r="A2054" s="7" t="s">
        <v>5983</v>
      </c>
      <c r="B2054" s="7" t="s">
        <v>5984</v>
      </c>
      <c r="C2054" s="7" t="s">
        <v>177</v>
      </c>
      <c r="D2054" s="7"/>
      <c r="E2054" s="7" t="s">
        <v>799</v>
      </c>
      <c r="F2054" s="8">
        <v>4000</v>
      </c>
      <c r="G2054" s="8">
        <v>4600</v>
      </c>
      <c r="H2054" s="9">
        <f>IF(OR(F2054="",F2054=0),"",MAX(F2054,IF(ISNUMBER('Нормы и нормо-часы'!K2055),ROUNDUP('Нормы и нормо-часы'!K2055/(1-$F$3),0),0)))</f>
        <v>4000</v>
      </c>
      <c r="I2054" s="9">
        <f>IF(OR(G2054="",G2054=0),"",MAX(G2054,IF(ISNUMBER('Нормы и нормо-часы'!L2055),ROUNDUP('Нормы и нормо-часы'!L2055/(1-$F$3),0),0)))</f>
        <v>4600</v>
      </c>
      <c r="J2054" s="10">
        <f t="shared" si="528"/>
        <v>0</v>
      </c>
      <c r="K2054" s="10">
        <f t="shared" si="529"/>
        <v>0</v>
      </c>
      <c r="L2054" s="8">
        <v>2400</v>
      </c>
      <c r="M2054" s="8">
        <v>2760</v>
      </c>
      <c r="N2054" s="10">
        <f t="shared" si="530"/>
        <v>0.4</v>
      </c>
      <c r="O2054" s="10">
        <f t="shared" si="531"/>
        <v>0.4</v>
      </c>
      <c r="P2054" s="8">
        <f t="shared" si="532"/>
        <v>1600</v>
      </c>
      <c r="Q2054" s="8">
        <f t="shared" si="533"/>
        <v>1840</v>
      </c>
      <c r="R2054" s="8">
        <v>2618.5500000000002</v>
      </c>
      <c r="S2054" s="8">
        <v>3535.04</v>
      </c>
      <c r="T2054" s="11">
        <f t="shared" si="534"/>
        <v>0.88375999999999999</v>
      </c>
      <c r="U2054" s="7" t="s">
        <v>5985</v>
      </c>
      <c r="V2054" s="7"/>
    </row>
    <row r="2055" spans="1:22" x14ac:dyDescent="0.25">
      <c r="A2055" s="7" t="s">
        <v>5986</v>
      </c>
      <c r="B2055" s="7" t="s">
        <v>5987</v>
      </c>
      <c r="C2055" s="7" t="s">
        <v>177</v>
      </c>
      <c r="D2055" s="7"/>
      <c r="E2055" s="7" t="s">
        <v>799</v>
      </c>
      <c r="F2055" s="8">
        <v>1800</v>
      </c>
      <c r="G2055" s="8">
        <v>2070</v>
      </c>
      <c r="H2055" s="9">
        <f>IF(OR(F2055="",F2055=0),"",MAX(F2055,IF(ISNUMBER('Нормы и нормо-часы'!K2056),ROUNDUP('Нормы и нормо-часы'!K2056/(1-$F$3),0),0)))</f>
        <v>1800</v>
      </c>
      <c r="I2055" s="9">
        <f>IF(OR(G2055="",G2055=0),"",MAX(G2055,IF(ISNUMBER('Нормы и нормо-часы'!L2056),ROUNDUP('Нормы и нормо-часы'!L2056/(1-$F$3),0),0)))</f>
        <v>2070</v>
      </c>
      <c r="J2055" s="10">
        <f t="shared" si="528"/>
        <v>0</v>
      </c>
      <c r="K2055" s="10">
        <f t="shared" si="529"/>
        <v>0</v>
      </c>
      <c r="L2055" s="8">
        <v>1080</v>
      </c>
      <c r="M2055" s="8">
        <v>1242</v>
      </c>
      <c r="N2055" s="10">
        <f t="shared" si="530"/>
        <v>0.4</v>
      </c>
      <c r="O2055" s="10">
        <f t="shared" si="531"/>
        <v>0.4</v>
      </c>
      <c r="P2055" s="8">
        <f t="shared" si="532"/>
        <v>720</v>
      </c>
      <c r="Q2055" s="8">
        <f t="shared" si="533"/>
        <v>828</v>
      </c>
      <c r="R2055" s="8">
        <v>938.98</v>
      </c>
      <c r="S2055" s="8">
        <v>1267.6199999999999</v>
      </c>
      <c r="T2055" s="11">
        <f t="shared" si="534"/>
        <v>0.70423333333333327</v>
      </c>
      <c r="U2055" s="7" t="s">
        <v>5988</v>
      </c>
      <c r="V2055" s="7"/>
    </row>
    <row r="2056" spans="1:22" x14ac:dyDescent="0.25">
      <c r="A2056" s="7" t="s">
        <v>5989</v>
      </c>
      <c r="B2056" s="7" t="s">
        <v>5990</v>
      </c>
      <c r="C2056" s="7" t="s">
        <v>177</v>
      </c>
      <c r="D2056" s="7"/>
      <c r="E2056" s="7" t="s">
        <v>41</v>
      </c>
      <c r="F2056" s="8">
        <v>2000</v>
      </c>
      <c r="G2056" s="8">
        <v>2300</v>
      </c>
      <c r="H2056" s="9">
        <f>IF(OR(F2056="",F2056=0),"",MAX(F2056,IF(ISNUMBER('Нормы и нормо-часы'!K2057),ROUNDUP('Нормы и нормо-часы'!K2057/(1-$F$3),0),0)))</f>
        <v>2000</v>
      </c>
      <c r="I2056" s="9">
        <f>IF(OR(G2056="",G2056=0),"",MAX(G2056,IF(ISNUMBER('Нормы и нормо-часы'!L2057),ROUNDUP('Нормы и нормо-часы'!L2057/(1-$F$3),0),0)))</f>
        <v>2300</v>
      </c>
      <c r="J2056" s="10">
        <f t="shared" si="528"/>
        <v>0</v>
      </c>
      <c r="K2056" s="10">
        <f t="shared" si="529"/>
        <v>0</v>
      </c>
      <c r="L2056" s="8">
        <v>1240</v>
      </c>
      <c r="M2056" s="8">
        <v>1426</v>
      </c>
      <c r="N2056" s="10">
        <f t="shared" si="530"/>
        <v>0.38</v>
      </c>
      <c r="O2056" s="10">
        <f t="shared" si="531"/>
        <v>0.38</v>
      </c>
      <c r="P2056" s="8">
        <f t="shared" si="532"/>
        <v>760</v>
      </c>
      <c r="Q2056" s="8">
        <f t="shared" si="533"/>
        <v>874</v>
      </c>
      <c r="R2056" s="8">
        <v>2287.9299999999998</v>
      </c>
      <c r="S2056" s="8">
        <v>3088.71</v>
      </c>
      <c r="T2056" s="11">
        <f t="shared" si="534"/>
        <v>1.5443549999999999</v>
      </c>
      <c r="U2056" s="7" t="s">
        <v>5991</v>
      </c>
      <c r="V2056" s="7" t="s">
        <v>5992</v>
      </c>
    </row>
    <row r="2057" spans="1:22" x14ac:dyDescent="0.25">
      <c r="A2057" s="7" t="s">
        <v>5993</v>
      </c>
      <c r="B2057" s="7" t="s">
        <v>5994</v>
      </c>
      <c r="C2057" s="7" t="s">
        <v>177</v>
      </c>
      <c r="D2057" s="7"/>
      <c r="E2057" s="7" t="s">
        <v>799</v>
      </c>
      <c r="F2057" s="8">
        <v>500</v>
      </c>
      <c r="G2057" s="8">
        <v>575</v>
      </c>
      <c r="H2057" s="9">
        <f>IF(OR(F2057="",F2057=0),"",MAX(F2057,IF(ISNUMBER('Нормы и нормо-часы'!K2058),ROUNDUP('Нормы и нормо-часы'!K2058/(1-$F$3),0),0)))</f>
        <v>500</v>
      </c>
      <c r="I2057" s="9">
        <f>IF(OR(G2057="",G2057=0),"",MAX(G2057,IF(ISNUMBER('Нормы и нормо-часы'!L2058),ROUNDUP('Нормы и нормо-часы'!L2058/(1-$F$3),0),0)))</f>
        <v>576</v>
      </c>
      <c r="J2057" s="10">
        <f t="shared" si="528"/>
        <v>0</v>
      </c>
      <c r="K2057" s="10">
        <f t="shared" si="529"/>
        <v>1.7391304347826875E-3</v>
      </c>
      <c r="L2057" s="8">
        <v>300</v>
      </c>
      <c r="M2057" s="8">
        <v>345</v>
      </c>
      <c r="N2057" s="10">
        <f t="shared" si="530"/>
        <v>0.4</v>
      </c>
      <c r="O2057" s="10">
        <f t="shared" si="531"/>
        <v>0.40104166666666669</v>
      </c>
      <c r="P2057" s="8">
        <f t="shared" si="532"/>
        <v>200</v>
      </c>
      <c r="Q2057" s="8">
        <f t="shared" si="533"/>
        <v>231</v>
      </c>
      <c r="R2057" s="8">
        <v>502.55</v>
      </c>
      <c r="S2057" s="8">
        <v>678.44</v>
      </c>
      <c r="T2057" s="11">
        <f t="shared" si="534"/>
        <v>1.3568800000000001</v>
      </c>
      <c r="U2057" s="7" t="s">
        <v>5783</v>
      </c>
      <c r="V2057" s="7"/>
    </row>
    <row r="2058" spans="1:22" x14ac:dyDescent="0.25">
      <c r="A2058" s="7" t="s">
        <v>5995</v>
      </c>
      <c r="B2058" s="7" t="s">
        <v>5996</v>
      </c>
      <c r="C2058" s="7" t="s">
        <v>177</v>
      </c>
      <c r="D2058" s="7"/>
      <c r="E2058" s="7" t="s">
        <v>799</v>
      </c>
      <c r="F2058" s="8">
        <v>2200</v>
      </c>
      <c r="G2058" s="8">
        <v>2530</v>
      </c>
      <c r="H2058" s="9">
        <f>IF(OR(F2058="",F2058=0),"",MAX(F2058,IF(ISNUMBER('Нормы и нормо-часы'!K2059),ROUNDUP('Нормы и нормо-часы'!K2059/(1-$F$3),0),0)))</f>
        <v>2200</v>
      </c>
      <c r="I2058" s="9">
        <f>IF(OR(G2058="",G2058=0),"",MAX(G2058,IF(ISNUMBER('Нормы и нормо-часы'!L2059),ROUNDUP('Нормы и нормо-часы'!L2059/(1-$F$3),0),0)))</f>
        <v>2530</v>
      </c>
      <c r="J2058" s="10">
        <f t="shared" si="528"/>
        <v>0</v>
      </c>
      <c r="K2058" s="10">
        <f t="shared" si="529"/>
        <v>0</v>
      </c>
      <c r="L2058" s="8">
        <v>1320</v>
      </c>
      <c r="M2058" s="8">
        <v>1518</v>
      </c>
      <c r="N2058" s="10">
        <f t="shared" si="530"/>
        <v>0.4</v>
      </c>
      <c r="O2058" s="10">
        <f t="shared" si="531"/>
        <v>0.4</v>
      </c>
      <c r="P2058" s="8">
        <f t="shared" si="532"/>
        <v>880</v>
      </c>
      <c r="Q2058" s="8">
        <f t="shared" si="533"/>
        <v>1012</v>
      </c>
      <c r="R2058" s="8">
        <v>1150.58</v>
      </c>
      <c r="S2058" s="8">
        <v>1553.28</v>
      </c>
      <c r="T2058" s="11">
        <f t="shared" si="534"/>
        <v>0.70603636363636357</v>
      </c>
      <c r="U2058" s="7" t="s">
        <v>5997</v>
      </c>
      <c r="V2058" s="7"/>
    </row>
    <row r="2059" spans="1:22" x14ac:dyDescent="0.25">
      <c r="A2059" s="7" t="s">
        <v>5998</v>
      </c>
      <c r="B2059" s="7" t="s">
        <v>5999</v>
      </c>
      <c r="C2059" s="7" t="s">
        <v>177</v>
      </c>
      <c r="D2059" s="7"/>
      <c r="E2059" s="7" t="s">
        <v>799</v>
      </c>
      <c r="F2059" s="8">
        <v>3000</v>
      </c>
      <c r="G2059" s="8">
        <v>3450</v>
      </c>
      <c r="H2059" s="9">
        <f>IF(OR(F2059="",F2059=0),"",MAX(F2059,IF(ISNUMBER('Нормы и нормо-часы'!K2060),ROUNDUP('Нормы и нормо-часы'!K2060/(1-$F$3),0),0)))</f>
        <v>3000</v>
      </c>
      <c r="I2059" s="9">
        <f>IF(OR(G2059="",G2059=0),"",MAX(G2059,IF(ISNUMBER('Нормы и нормо-часы'!L2060),ROUNDUP('Нормы и нормо-часы'!L2060/(1-$F$3),0),0)))</f>
        <v>3450</v>
      </c>
      <c r="J2059" s="10">
        <f t="shared" si="528"/>
        <v>0</v>
      </c>
      <c r="K2059" s="10">
        <f t="shared" si="529"/>
        <v>0</v>
      </c>
      <c r="L2059" s="8">
        <v>1800</v>
      </c>
      <c r="M2059" s="8">
        <v>2070</v>
      </c>
      <c r="N2059" s="10">
        <f t="shared" si="530"/>
        <v>0.4</v>
      </c>
      <c r="O2059" s="10">
        <f t="shared" si="531"/>
        <v>0.4</v>
      </c>
      <c r="P2059" s="8">
        <f t="shared" si="532"/>
        <v>1200</v>
      </c>
      <c r="Q2059" s="8">
        <f t="shared" si="533"/>
        <v>1380</v>
      </c>
      <c r="R2059" s="8">
        <v>2133.63</v>
      </c>
      <c r="S2059" s="8">
        <v>2880.4</v>
      </c>
      <c r="T2059" s="11">
        <f t="shared" si="534"/>
        <v>0.96013333333333339</v>
      </c>
      <c r="U2059" s="7" t="s">
        <v>6000</v>
      </c>
      <c r="V2059" s="7"/>
    </row>
    <row r="2060" spans="1:22" x14ac:dyDescent="0.25">
      <c r="A2060" s="7" t="s">
        <v>6001</v>
      </c>
      <c r="B2060" s="7" t="s">
        <v>6002</v>
      </c>
      <c r="C2060" s="7" t="s">
        <v>177</v>
      </c>
      <c r="D2060" s="7"/>
      <c r="E2060" s="7" t="s">
        <v>799</v>
      </c>
      <c r="F2060" s="8">
        <v>1000</v>
      </c>
      <c r="G2060" s="8">
        <v>1150</v>
      </c>
      <c r="H2060" s="9">
        <f>IF(OR(F2060="",F2060=0),"",MAX(F2060,IF(ISNUMBER('Нормы и нормо-часы'!K2061),ROUNDUP('Нормы и нормо-часы'!K2061/(1-$F$3),0),0)))</f>
        <v>1000</v>
      </c>
      <c r="I2060" s="9">
        <f>IF(OR(G2060="",G2060=0),"",MAX(G2060,IF(ISNUMBER('Нормы и нормо-часы'!L2061),ROUNDUP('Нормы и нормо-часы'!L2061/(1-$F$3),0),0)))</f>
        <v>1152</v>
      </c>
      <c r="J2060" s="10">
        <f t="shared" si="528"/>
        <v>0</v>
      </c>
      <c r="K2060" s="10">
        <f t="shared" si="529"/>
        <v>1.7391304347826875E-3</v>
      </c>
      <c r="L2060" s="8">
        <v>600</v>
      </c>
      <c r="M2060" s="8">
        <v>690</v>
      </c>
      <c r="N2060" s="10">
        <f t="shared" si="530"/>
        <v>0.4</v>
      </c>
      <c r="O2060" s="10">
        <f t="shared" si="531"/>
        <v>0.40104166666666669</v>
      </c>
      <c r="P2060" s="8">
        <f t="shared" si="532"/>
        <v>400</v>
      </c>
      <c r="Q2060" s="8">
        <f t="shared" si="533"/>
        <v>462</v>
      </c>
      <c r="R2060" s="8">
        <v>934.57</v>
      </c>
      <c r="S2060" s="8">
        <v>1261.67</v>
      </c>
      <c r="T2060" s="11">
        <f t="shared" si="534"/>
        <v>1.2616700000000001</v>
      </c>
      <c r="U2060" s="7" t="s">
        <v>6003</v>
      </c>
      <c r="V2060" s="7"/>
    </row>
    <row r="2061" spans="1:22" x14ac:dyDescent="0.25">
      <c r="A2061" s="7" t="s">
        <v>6004</v>
      </c>
      <c r="B2061" s="7" t="s">
        <v>6005</v>
      </c>
      <c r="C2061" s="7" t="s">
        <v>50</v>
      </c>
      <c r="D2061" s="7"/>
      <c r="E2061" s="7" t="s">
        <v>799</v>
      </c>
      <c r="F2061" s="8">
        <v>250</v>
      </c>
      <c r="G2061" s="8">
        <v>288</v>
      </c>
      <c r="H2061" s="9">
        <f>IF(OR(F2061="",F2061=0),"",MAX(F2061,IF(ISNUMBER('Нормы и нормо-часы'!K2062),ROUNDUP('Нормы и нормо-часы'!K2062/(1-$F$3),0),0)))</f>
        <v>250</v>
      </c>
      <c r="I2061" s="9">
        <f>IF(OR(G2061="",G2061=0),"",MAX(G2061,IF(ISNUMBER('Нормы и нормо-часы'!L2062),ROUNDUP('Нормы и нормо-часы'!L2062/(1-$F$3),0),0)))</f>
        <v>288</v>
      </c>
      <c r="J2061" s="10">
        <f t="shared" si="528"/>
        <v>0</v>
      </c>
      <c r="K2061" s="10">
        <f t="shared" si="529"/>
        <v>0</v>
      </c>
      <c r="L2061" s="8">
        <v>150</v>
      </c>
      <c r="M2061" s="8">
        <v>172</v>
      </c>
      <c r="N2061" s="10">
        <f t="shared" si="530"/>
        <v>0.4</v>
      </c>
      <c r="O2061" s="10">
        <f t="shared" si="531"/>
        <v>0.40277777777777779</v>
      </c>
      <c r="P2061" s="8">
        <f t="shared" si="532"/>
        <v>100</v>
      </c>
      <c r="Q2061" s="8">
        <f t="shared" si="533"/>
        <v>116</v>
      </c>
      <c r="R2061" s="8">
        <v>158.69999999999999</v>
      </c>
      <c r="S2061" s="8">
        <v>214.25</v>
      </c>
      <c r="T2061" s="11">
        <f t="shared" si="534"/>
        <v>0.85699999999999998</v>
      </c>
      <c r="U2061" s="7" t="s">
        <v>5470</v>
      </c>
      <c r="V2061" s="7"/>
    </row>
    <row r="2062" spans="1:22" x14ac:dyDescent="0.25">
      <c r="A2062" s="7" t="s">
        <v>6006</v>
      </c>
      <c r="B2062" s="7" t="s">
        <v>6007</v>
      </c>
      <c r="C2062" s="7" t="s">
        <v>50</v>
      </c>
      <c r="D2062" s="7"/>
      <c r="E2062" s="7" t="s">
        <v>799</v>
      </c>
      <c r="F2062" s="8">
        <v>250</v>
      </c>
      <c r="G2062" s="8">
        <v>288</v>
      </c>
      <c r="H2062" s="9">
        <f>IF(OR(F2062="",F2062=0),"",MAX(F2062,IF(ISNUMBER('Нормы и нормо-часы'!K2063),ROUNDUP('Нормы и нормо-часы'!K2063/(1-$F$3),0),0)))</f>
        <v>250</v>
      </c>
      <c r="I2062" s="9">
        <f>IF(OR(G2062="",G2062=0),"",MAX(G2062,IF(ISNUMBER('Нормы и нормо-часы'!L2063),ROUNDUP('Нормы и нормо-часы'!L2063/(1-$F$3),0),0)))</f>
        <v>288</v>
      </c>
      <c r="J2062" s="10">
        <f t="shared" si="528"/>
        <v>0</v>
      </c>
      <c r="K2062" s="10">
        <f t="shared" si="529"/>
        <v>0</v>
      </c>
      <c r="L2062" s="8">
        <v>150</v>
      </c>
      <c r="M2062" s="8">
        <v>172</v>
      </c>
      <c r="N2062" s="10">
        <f t="shared" si="530"/>
        <v>0.4</v>
      </c>
      <c r="O2062" s="10">
        <f t="shared" si="531"/>
        <v>0.40277777777777779</v>
      </c>
      <c r="P2062" s="8">
        <f t="shared" si="532"/>
        <v>100</v>
      </c>
      <c r="Q2062" s="8">
        <f t="shared" si="533"/>
        <v>116</v>
      </c>
      <c r="R2062" s="8">
        <v>158.69999999999999</v>
      </c>
      <c r="S2062" s="8">
        <v>214.25</v>
      </c>
      <c r="T2062" s="11">
        <f t="shared" si="534"/>
        <v>0.85699999999999998</v>
      </c>
      <c r="U2062" s="7" t="s">
        <v>5470</v>
      </c>
      <c r="V2062" s="7"/>
    </row>
    <row r="2063" spans="1:22" x14ac:dyDescent="0.25">
      <c r="A2063" s="7" t="s">
        <v>6008</v>
      </c>
      <c r="B2063" s="7" t="s">
        <v>6009</v>
      </c>
      <c r="C2063" s="7" t="s">
        <v>177</v>
      </c>
      <c r="D2063" s="7"/>
      <c r="E2063" s="7" t="s">
        <v>799</v>
      </c>
      <c r="F2063" s="8">
        <v>5000</v>
      </c>
      <c r="G2063" s="8">
        <v>5750</v>
      </c>
      <c r="H2063" s="9">
        <f>IF(OR(F2063="",F2063=0),"",MAX(F2063,IF(ISNUMBER('Нормы и нормо-часы'!K2064),ROUNDUP('Нормы и нормо-часы'!K2064/(1-$F$3),0),0)))</f>
        <v>5000</v>
      </c>
      <c r="I2063" s="9">
        <f>IF(OR(G2063="",G2063=0),"",MAX(G2063,IF(ISNUMBER('Нормы и нормо-часы'!L2064),ROUNDUP('Нормы и нормо-часы'!L2064/(1-$F$3),0),0)))</f>
        <v>5750</v>
      </c>
      <c r="J2063" s="10">
        <f t="shared" si="528"/>
        <v>0</v>
      </c>
      <c r="K2063" s="10">
        <f t="shared" si="529"/>
        <v>0</v>
      </c>
      <c r="L2063" s="8">
        <v>3000</v>
      </c>
      <c r="M2063" s="8">
        <v>3450</v>
      </c>
      <c r="N2063" s="10">
        <f t="shared" si="530"/>
        <v>0.4</v>
      </c>
      <c r="O2063" s="10">
        <f t="shared" si="531"/>
        <v>0.4</v>
      </c>
      <c r="P2063" s="8">
        <f t="shared" si="532"/>
        <v>2000</v>
      </c>
      <c r="Q2063" s="8">
        <f t="shared" si="533"/>
        <v>2300</v>
      </c>
      <c r="R2063" s="8">
        <v>1869.13</v>
      </c>
      <c r="S2063" s="8">
        <v>2523.33</v>
      </c>
      <c r="T2063" s="11">
        <f t="shared" si="534"/>
        <v>0.50466599999999995</v>
      </c>
      <c r="U2063" s="7" t="s">
        <v>6010</v>
      </c>
      <c r="V2063" s="7"/>
    </row>
    <row r="2064" spans="1:22" x14ac:dyDescent="0.25">
      <c r="A2064" s="7" t="s">
        <v>6011</v>
      </c>
      <c r="B2064" s="7" t="s">
        <v>6012</v>
      </c>
      <c r="C2064" s="7" t="s">
        <v>177</v>
      </c>
      <c r="D2064" s="7"/>
      <c r="E2064" s="7" t="s">
        <v>799</v>
      </c>
      <c r="F2064" s="8">
        <v>4500</v>
      </c>
      <c r="G2064" s="8">
        <v>5175</v>
      </c>
      <c r="H2064" s="9">
        <f>IF(OR(F2064="",F2064=0),"",MAX(F2064,IF(ISNUMBER('Нормы и нормо-часы'!K2065),ROUNDUP('Нормы и нормо-часы'!K2065/(1-$F$3),0),0)))</f>
        <v>4500</v>
      </c>
      <c r="I2064" s="9">
        <f>IF(OR(G2064="",G2064=0),"",MAX(G2064,IF(ISNUMBER('Нормы и нормо-часы'!L2065),ROUNDUP('Нормы и нормо-часы'!L2065/(1-$F$3),0),0)))</f>
        <v>5175</v>
      </c>
      <c r="J2064" s="10">
        <f t="shared" si="528"/>
        <v>0</v>
      </c>
      <c r="K2064" s="10">
        <f t="shared" si="529"/>
        <v>0</v>
      </c>
      <c r="L2064" s="8">
        <v>2700</v>
      </c>
      <c r="M2064" s="8">
        <v>3105</v>
      </c>
      <c r="N2064" s="10">
        <f t="shared" si="530"/>
        <v>0.4</v>
      </c>
      <c r="O2064" s="10">
        <f t="shared" si="531"/>
        <v>0.4</v>
      </c>
      <c r="P2064" s="8">
        <f t="shared" si="532"/>
        <v>1800</v>
      </c>
      <c r="Q2064" s="8">
        <f t="shared" si="533"/>
        <v>2070</v>
      </c>
      <c r="R2064" s="8">
        <v>2089.5500000000002</v>
      </c>
      <c r="S2064" s="8">
        <v>2820.89</v>
      </c>
      <c r="T2064" s="11">
        <f t="shared" si="534"/>
        <v>0.62686444444444445</v>
      </c>
      <c r="U2064" s="7" t="s">
        <v>6013</v>
      </c>
      <c r="V2064" s="7"/>
    </row>
    <row r="2065" spans="1:22" x14ac:dyDescent="0.25">
      <c r="A2065" s="7" t="s">
        <v>6014</v>
      </c>
      <c r="B2065" s="7" t="s">
        <v>6015</v>
      </c>
      <c r="C2065" s="7" t="s">
        <v>177</v>
      </c>
      <c r="D2065" s="7"/>
      <c r="E2065" s="7" t="s">
        <v>799</v>
      </c>
      <c r="F2065" s="8">
        <v>3500</v>
      </c>
      <c r="G2065" s="8">
        <v>4025</v>
      </c>
      <c r="H2065" s="9">
        <f>IF(OR(F2065="",F2065=0),"",MAX(F2065,IF(ISNUMBER('Нормы и нормо-часы'!K2066),ROUNDUP('Нормы и нормо-часы'!K2066/(1-$F$3),0),0)))</f>
        <v>3500</v>
      </c>
      <c r="I2065" s="9">
        <f>IF(OR(G2065="",G2065=0),"",MAX(G2065,IF(ISNUMBER('Нормы и нормо-часы'!L2066),ROUNDUP('Нормы и нормо-часы'!L2066/(1-$F$3),0),0)))</f>
        <v>4025</v>
      </c>
      <c r="J2065" s="10">
        <f t="shared" si="528"/>
        <v>0</v>
      </c>
      <c r="K2065" s="10">
        <f t="shared" si="529"/>
        <v>0</v>
      </c>
      <c r="L2065" s="8">
        <v>2100</v>
      </c>
      <c r="M2065" s="8">
        <v>2415</v>
      </c>
      <c r="N2065" s="10">
        <f t="shared" si="530"/>
        <v>0.4</v>
      </c>
      <c r="O2065" s="10">
        <f t="shared" si="531"/>
        <v>0.4</v>
      </c>
      <c r="P2065" s="8">
        <f t="shared" si="532"/>
        <v>1400</v>
      </c>
      <c r="Q2065" s="8">
        <f t="shared" si="533"/>
        <v>1610</v>
      </c>
      <c r="R2065" s="8">
        <v>2398.13</v>
      </c>
      <c r="S2065" s="8">
        <v>3237.48</v>
      </c>
      <c r="T2065" s="11">
        <f t="shared" si="534"/>
        <v>0.92499428571428577</v>
      </c>
      <c r="U2065" s="7" t="s">
        <v>6016</v>
      </c>
      <c r="V2065" s="7"/>
    </row>
    <row r="2066" spans="1:22" x14ac:dyDescent="0.25">
      <c r="A2066" s="7" t="s">
        <v>6017</v>
      </c>
      <c r="B2066" s="7" t="s">
        <v>6018</v>
      </c>
      <c r="C2066" s="7" t="s">
        <v>177</v>
      </c>
      <c r="D2066" s="7"/>
      <c r="E2066" s="7" t="s">
        <v>799</v>
      </c>
      <c r="F2066" s="8">
        <v>6000</v>
      </c>
      <c r="G2066" s="8">
        <v>6900</v>
      </c>
      <c r="H2066" s="9">
        <f>IF(OR(F2066="",F2066=0),"",MAX(F2066,IF(ISNUMBER('Нормы и нормо-часы'!K2067),ROUNDUP('Нормы и нормо-часы'!K2067/(1-$F$3),0),0)))</f>
        <v>6400</v>
      </c>
      <c r="I2066" s="9">
        <f>IF(OR(G2066="",G2066=0),"",MAX(G2066,IF(ISNUMBER('Нормы и нормо-часы'!L2067),ROUNDUP('Нормы и нормо-часы'!L2067/(1-$F$3),0),0)))</f>
        <v>7680</v>
      </c>
      <c r="J2066" s="10">
        <f t="shared" si="528"/>
        <v>6.6666666666666652E-2</v>
      </c>
      <c r="K2066" s="10">
        <f t="shared" si="529"/>
        <v>0.11304347826086958</v>
      </c>
      <c r="L2066" s="8">
        <v>3600</v>
      </c>
      <c r="M2066" s="8">
        <v>4140</v>
      </c>
      <c r="N2066" s="10">
        <f t="shared" si="530"/>
        <v>0.4375</v>
      </c>
      <c r="O2066" s="10">
        <f t="shared" si="531"/>
        <v>0.4609375</v>
      </c>
      <c r="P2066" s="8">
        <f t="shared" si="532"/>
        <v>2800</v>
      </c>
      <c r="Q2066" s="8">
        <f t="shared" si="533"/>
        <v>3540</v>
      </c>
      <c r="R2066" s="8">
        <v>3041.75</v>
      </c>
      <c r="S2066" s="8">
        <v>4106.3599999999997</v>
      </c>
      <c r="T2066" s="11">
        <f t="shared" si="534"/>
        <v>0.6843933333333333</v>
      </c>
      <c r="U2066" s="7" t="s">
        <v>6019</v>
      </c>
      <c r="V2066" s="7"/>
    </row>
    <row r="2067" spans="1:22" x14ac:dyDescent="0.25">
      <c r="A2067" s="7" t="s">
        <v>6020</v>
      </c>
      <c r="B2067" s="7" t="s">
        <v>6021</v>
      </c>
      <c r="C2067" s="7" t="s">
        <v>177</v>
      </c>
      <c r="D2067" s="7"/>
      <c r="E2067" s="7" t="s">
        <v>799</v>
      </c>
      <c r="F2067" s="8">
        <v>7500</v>
      </c>
      <c r="G2067" s="8">
        <v>8625</v>
      </c>
      <c r="H2067" s="9">
        <f>IF(OR(F2067="",F2067=0),"",MAX(F2067,IF(ISNUMBER('Нормы и нормо-часы'!K2068),ROUNDUP('Нормы и нормо-часы'!K2068/(1-$F$3),0),0)))</f>
        <v>8000</v>
      </c>
      <c r="I2067" s="9">
        <f>IF(OR(G2067="",G2067=0),"",MAX(G2067,IF(ISNUMBER('Нормы и нормо-часы'!L2068),ROUNDUP('Нормы и нормо-часы'!L2068/(1-$F$3),0),0)))</f>
        <v>9600</v>
      </c>
      <c r="J2067" s="10">
        <f t="shared" ref="J2067:J2085" si="535">IF(OR(F2067="",F2067=0),"",H2067/F2067-1)</f>
        <v>6.6666666666666652E-2</v>
      </c>
      <c r="K2067" s="10">
        <f t="shared" ref="K2067:K2085" si="536">IF(OR(G2067="",G2067=0),"",I2067/G2067-1)</f>
        <v>0.11304347826086958</v>
      </c>
      <c r="L2067" s="8">
        <v>4500</v>
      </c>
      <c r="M2067" s="8">
        <v>5175</v>
      </c>
      <c r="N2067" s="10">
        <f t="shared" ref="N2067:N2085" si="537">IF(OR(H2067="",H2067=0),"",(H2067-L2067)/H2067)</f>
        <v>0.4375</v>
      </c>
      <c r="O2067" s="10">
        <f t="shared" ref="O2067:O2085" si="538">IF(OR(I2067="",I2067=0),"",(I2067-M2067)/I2067)</f>
        <v>0.4609375</v>
      </c>
      <c r="P2067" s="8">
        <f t="shared" ref="P2067:P2085" si="539">IF(H2067="","",H2067-L2067)</f>
        <v>3500</v>
      </c>
      <c r="Q2067" s="8">
        <f t="shared" ref="Q2067:Q2085" si="540">IF(I2067="","",I2067-M2067)</f>
        <v>4425</v>
      </c>
      <c r="R2067" s="8">
        <v>3456.13</v>
      </c>
      <c r="S2067" s="8">
        <v>4665.78</v>
      </c>
      <c r="T2067" s="11">
        <f t="shared" ref="T2067:T2098" si="541">IF(OR(S2067="",F2067="",F2067=0),"",S2067/F2067)</f>
        <v>0.62210399999999999</v>
      </c>
      <c r="U2067" s="7" t="s">
        <v>6019</v>
      </c>
      <c r="V2067" s="7"/>
    </row>
    <row r="2068" spans="1:22" x14ac:dyDescent="0.25">
      <c r="A2068" s="7" t="s">
        <v>6022</v>
      </c>
      <c r="B2068" s="7" t="s">
        <v>6023</v>
      </c>
      <c r="C2068" s="7" t="s">
        <v>177</v>
      </c>
      <c r="D2068" s="7"/>
      <c r="E2068" s="7" t="s">
        <v>799</v>
      </c>
      <c r="F2068" s="8">
        <v>4500</v>
      </c>
      <c r="G2068" s="8">
        <v>5175</v>
      </c>
      <c r="H2068" s="9">
        <f>IF(OR(F2068="",F2068=0),"",MAX(F2068,IF(ISNUMBER('Нормы и нормо-часы'!K2069),ROUNDUP('Нормы и нормо-часы'!K2069/(1-$F$3),0),0)))</f>
        <v>4800</v>
      </c>
      <c r="I2068" s="9">
        <f>IF(OR(G2068="",G2068=0),"",MAX(G2068,IF(ISNUMBER('Нормы и нормо-часы'!L2069),ROUNDUP('Нормы и нормо-часы'!L2069/(1-$F$3),0),0)))</f>
        <v>5760</v>
      </c>
      <c r="J2068" s="10">
        <f t="shared" si="535"/>
        <v>6.6666666666666652E-2</v>
      </c>
      <c r="K2068" s="10">
        <f t="shared" si="536"/>
        <v>0.11304347826086958</v>
      </c>
      <c r="L2068" s="8">
        <v>2700</v>
      </c>
      <c r="M2068" s="8">
        <v>3105</v>
      </c>
      <c r="N2068" s="10">
        <f t="shared" si="537"/>
        <v>0.4375</v>
      </c>
      <c r="O2068" s="10">
        <f t="shared" si="538"/>
        <v>0.4609375</v>
      </c>
      <c r="P2068" s="8">
        <f t="shared" si="539"/>
        <v>2100</v>
      </c>
      <c r="Q2068" s="8">
        <f t="shared" si="540"/>
        <v>2655</v>
      </c>
      <c r="R2068" s="8">
        <v>2777.25</v>
      </c>
      <c r="S2068" s="8">
        <v>3749.29</v>
      </c>
      <c r="T2068" s="11">
        <f t="shared" si="541"/>
        <v>0.83317555555555556</v>
      </c>
      <c r="U2068" s="7" t="s">
        <v>6019</v>
      </c>
      <c r="V2068" s="7"/>
    </row>
    <row r="2069" spans="1:22" x14ac:dyDescent="0.25">
      <c r="A2069" s="7" t="s">
        <v>6024</v>
      </c>
      <c r="B2069" s="7" t="s">
        <v>6025</v>
      </c>
      <c r="C2069" s="7" t="s">
        <v>177</v>
      </c>
      <c r="D2069" s="7"/>
      <c r="E2069" s="7" t="s">
        <v>799</v>
      </c>
      <c r="F2069" s="8">
        <v>9000</v>
      </c>
      <c r="G2069" s="8">
        <v>10350</v>
      </c>
      <c r="H2069" s="9">
        <f>IF(OR(F2069="",F2069=0),"",MAX(F2069,IF(ISNUMBER('Нормы и нормо-часы'!K2070),ROUNDUP('Нормы и нормо-часы'!K2070/(1-$F$3),0),0)))</f>
        <v>9600</v>
      </c>
      <c r="I2069" s="9">
        <f>IF(OR(G2069="",G2069=0),"",MAX(G2069,IF(ISNUMBER('Нормы и нормо-часы'!L2070),ROUNDUP('Нормы и нормо-часы'!L2070/(1-$F$3),0),0)))</f>
        <v>11520</v>
      </c>
      <c r="J2069" s="10">
        <f t="shared" si="535"/>
        <v>6.6666666666666652E-2</v>
      </c>
      <c r="K2069" s="10">
        <f t="shared" si="536"/>
        <v>0.11304347826086958</v>
      </c>
      <c r="L2069" s="8">
        <v>5400</v>
      </c>
      <c r="M2069" s="8">
        <v>6210</v>
      </c>
      <c r="N2069" s="10">
        <f t="shared" si="537"/>
        <v>0.4375</v>
      </c>
      <c r="O2069" s="10">
        <f t="shared" si="538"/>
        <v>0.4609375</v>
      </c>
      <c r="P2069" s="8">
        <f t="shared" si="539"/>
        <v>4200</v>
      </c>
      <c r="Q2069" s="8">
        <f t="shared" si="540"/>
        <v>5310</v>
      </c>
      <c r="R2069" s="8">
        <v>3703</v>
      </c>
      <c r="S2069" s="8">
        <v>4999.05</v>
      </c>
      <c r="T2069" s="11">
        <f t="shared" si="541"/>
        <v>0.55545</v>
      </c>
      <c r="U2069" s="7" t="s">
        <v>6019</v>
      </c>
      <c r="V2069" s="7"/>
    </row>
    <row r="2070" spans="1:22" x14ac:dyDescent="0.25">
      <c r="A2070" s="7" t="s">
        <v>6026</v>
      </c>
      <c r="B2070" s="7" t="s">
        <v>6027</v>
      </c>
      <c r="C2070" s="7" t="s">
        <v>177</v>
      </c>
      <c r="D2070" s="7"/>
      <c r="E2070" s="7" t="s">
        <v>396</v>
      </c>
      <c r="F2070" s="8">
        <v>900</v>
      </c>
      <c r="G2070" s="8">
        <v>1035</v>
      </c>
      <c r="H2070" s="9">
        <f>IF(OR(F2070="",F2070=0),"",MAX(F2070,IF(ISNUMBER('Нормы и нормо-часы'!K2071),ROUNDUP('Нормы и нормо-часы'!K2071/(1-$F$3),0),0)))</f>
        <v>900</v>
      </c>
      <c r="I2070" s="9">
        <f>IF(OR(G2070="",G2070=0),"",MAX(G2070,IF(ISNUMBER('Нормы и нормо-часы'!L2071),ROUNDUP('Нормы и нормо-часы'!L2071/(1-$F$3),0),0)))</f>
        <v>1035</v>
      </c>
      <c r="J2070" s="10">
        <f t="shared" si="535"/>
        <v>0</v>
      </c>
      <c r="K2070" s="10">
        <f t="shared" si="536"/>
        <v>0</v>
      </c>
      <c r="L2070" s="8">
        <v>558</v>
      </c>
      <c r="M2070" s="8">
        <v>642</v>
      </c>
      <c r="N2070" s="10">
        <f t="shared" si="537"/>
        <v>0.38</v>
      </c>
      <c r="O2070" s="10">
        <f t="shared" si="538"/>
        <v>0.37971014492753624</v>
      </c>
      <c r="P2070" s="8">
        <f t="shared" si="539"/>
        <v>342</v>
      </c>
      <c r="Q2070" s="8">
        <f t="shared" si="540"/>
        <v>393</v>
      </c>
      <c r="R2070" s="8">
        <v>886.08</v>
      </c>
      <c r="S2070" s="8">
        <v>1196.21</v>
      </c>
      <c r="T2070" s="11">
        <f t="shared" si="541"/>
        <v>1.3291222222222223</v>
      </c>
      <c r="U2070" s="7" t="s">
        <v>5475</v>
      </c>
      <c r="V2070" s="7" t="s">
        <v>6028</v>
      </c>
    </row>
    <row r="2071" spans="1:22" x14ac:dyDescent="0.25">
      <c r="A2071" s="7" t="s">
        <v>6029</v>
      </c>
      <c r="B2071" s="7" t="s">
        <v>6030</v>
      </c>
      <c r="C2071" s="7" t="s">
        <v>177</v>
      </c>
      <c r="D2071" s="7"/>
      <c r="E2071" s="7" t="s">
        <v>799</v>
      </c>
      <c r="F2071" s="8">
        <v>1000</v>
      </c>
      <c r="G2071" s="8">
        <v>1150</v>
      </c>
      <c r="H2071" s="9">
        <f>IF(OR(F2071="",F2071=0),"",MAX(F2071,IF(ISNUMBER('Нормы и нормо-часы'!K2072),ROUNDUP('Нормы и нормо-часы'!K2072/(1-$F$3),0),0)))</f>
        <v>1000</v>
      </c>
      <c r="I2071" s="9">
        <f>IF(OR(G2071="",G2071=0),"",MAX(G2071,IF(ISNUMBER('Нормы и нормо-часы'!L2072),ROUNDUP('Нормы и нормо-часы'!L2072/(1-$F$3),0),0)))</f>
        <v>1152</v>
      </c>
      <c r="J2071" s="10">
        <f t="shared" si="535"/>
        <v>0</v>
      </c>
      <c r="K2071" s="10">
        <f t="shared" si="536"/>
        <v>1.7391304347826875E-3</v>
      </c>
      <c r="L2071" s="8">
        <v>600</v>
      </c>
      <c r="M2071" s="8">
        <v>690</v>
      </c>
      <c r="N2071" s="10">
        <f t="shared" si="537"/>
        <v>0.4</v>
      </c>
      <c r="O2071" s="10">
        <f t="shared" si="538"/>
        <v>0.40104166666666669</v>
      </c>
      <c r="P2071" s="8">
        <f t="shared" si="539"/>
        <v>400</v>
      </c>
      <c r="Q2071" s="8">
        <f t="shared" si="540"/>
        <v>462</v>
      </c>
      <c r="R2071" s="8">
        <v>1124.1300000000001</v>
      </c>
      <c r="S2071" s="8">
        <v>1517.58</v>
      </c>
      <c r="T2071" s="11">
        <f t="shared" si="541"/>
        <v>1.5175799999999999</v>
      </c>
      <c r="U2071" s="7" t="s">
        <v>6031</v>
      </c>
      <c r="V2071" s="7"/>
    </row>
    <row r="2072" spans="1:22" x14ac:dyDescent="0.25">
      <c r="A2072" s="7" t="s">
        <v>6032</v>
      </c>
      <c r="B2072" s="7" t="s">
        <v>6033</v>
      </c>
      <c r="C2072" s="7" t="s">
        <v>177</v>
      </c>
      <c r="D2072" s="7"/>
      <c r="E2072" s="7" t="s">
        <v>799</v>
      </c>
      <c r="F2072" s="8">
        <v>5000</v>
      </c>
      <c r="G2072" s="8">
        <v>5750</v>
      </c>
      <c r="H2072" s="9">
        <f>IF(OR(F2072="",F2072=0),"",MAX(F2072,IF(ISNUMBER('Нормы и нормо-часы'!K2073),ROUNDUP('Нормы и нормо-часы'!K2073/(1-$F$3),0),0)))</f>
        <v>5000</v>
      </c>
      <c r="I2072" s="9">
        <f>IF(OR(G2072="",G2072=0),"",MAX(G2072,IF(ISNUMBER('Нормы и нормо-часы'!L2073),ROUNDUP('Нормы и нормо-часы'!L2073/(1-$F$3),0),0)))</f>
        <v>5750</v>
      </c>
      <c r="J2072" s="10">
        <f t="shared" si="535"/>
        <v>0</v>
      </c>
      <c r="K2072" s="10">
        <f t="shared" si="536"/>
        <v>0</v>
      </c>
      <c r="L2072" s="8">
        <v>3000</v>
      </c>
      <c r="M2072" s="8">
        <v>3450</v>
      </c>
      <c r="N2072" s="10">
        <f t="shared" si="537"/>
        <v>0.4</v>
      </c>
      <c r="O2072" s="10">
        <f t="shared" si="538"/>
        <v>0.4</v>
      </c>
      <c r="P2072" s="8">
        <f t="shared" si="539"/>
        <v>2000</v>
      </c>
      <c r="Q2072" s="8">
        <f t="shared" si="540"/>
        <v>2300</v>
      </c>
      <c r="R2072" s="8">
        <v>2733.17</v>
      </c>
      <c r="S2072" s="8">
        <v>3689.78</v>
      </c>
      <c r="T2072" s="11">
        <f t="shared" si="541"/>
        <v>0.73795600000000006</v>
      </c>
      <c r="U2072" s="7" t="s">
        <v>6034</v>
      </c>
      <c r="V2072" s="7"/>
    </row>
    <row r="2073" spans="1:22" x14ac:dyDescent="0.25">
      <c r="A2073" s="7" t="s">
        <v>6035</v>
      </c>
      <c r="B2073" s="7" t="s">
        <v>6030</v>
      </c>
      <c r="C2073" s="7" t="s">
        <v>177</v>
      </c>
      <c r="D2073" s="7"/>
      <c r="E2073" s="7" t="s">
        <v>799</v>
      </c>
      <c r="F2073" s="8">
        <v>1000</v>
      </c>
      <c r="G2073" s="8">
        <v>1150</v>
      </c>
      <c r="H2073" s="9">
        <f>IF(OR(F2073="",F2073=0),"",MAX(F2073,IF(ISNUMBER('Нормы и нормо-часы'!K2074),ROUNDUP('Нормы и нормо-часы'!K2074/(1-$F$3),0),0)))</f>
        <v>1000</v>
      </c>
      <c r="I2073" s="9">
        <f>IF(OR(G2073="",G2073=0),"",MAX(G2073,IF(ISNUMBER('Нормы и нормо-часы'!L2074),ROUNDUP('Нормы и нормо-часы'!L2074/(1-$F$3),0),0)))</f>
        <v>1152</v>
      </c>
      <c r="J2073" s="10">
        <f t="shared" si="535"/>
        <v>0</v>
      </c>
      <c r="K2073" s="10">
        <f t="shared" si="536"/>
        <v>1.7391304347826875E-3</v>
      </c>
      <c r="L2073" s="8">
        <v>600</v>
      </c>
      <c r="M2073" s="8">
        <v>690</v>
      </c>
      <c r="N2073" s="10">
        <f t="shared" si="537"/>
        <v>0.4</v>
      </c>
      <c r="O2073" s="10">
        <f t="shared" si="538"/>
        <v>0.40104166666666669</v>
      </c>
      <c r="P2073" s="8">
        <f t="shared" si="539"/>
        <v>400</v>
      </c>
      <c r="Q2073" s="8">
        <f t="shared" si="540"/>
        <v>462</v>
      </c>
      <c r="R2073" s="8">
        <v>1124.1300000000001</v>
      </c>
      <c r="S2073" s="8">
        <v>1517.58</v>
      </c>
      <c r="T2073" s="11">
        <f t="shared" si="541"/>
        <v>1.5175799999999999</v>
      </c>
      <c r="U2073" s="7" t="s">
        <v>6036</v>
      </c>
      <c r="V2073" s="7" t="s">
        <v>6037</v>
      </c>
    </row>
    <row r="2074" spans="1:22" x14ac:dyDescent="0.25">
      <c r="A2074" s="7" t="s">
        <v>6038</v>
      </c>
      <c r="B2074" s="7" t="s">
        <v>6039</v>
      </c>
      <c r="C2074" s="7" t="s">
        <v>177</v>
      </c>
      <c r="D2074" s="7"/>
      <c r="E2074" s="7" t="s">
        <v>799</v>
      </c>
      <c r="F2074" s="8">
        <v>18000</v>
      </c>
      <c r="G2074" s="8">
        <v>20700</v>
      </c>
      <c r="H2074" s="9">
        <f>IF(OR(F2074="",F2074=0),"",MAX(F2074,IF(ISNUMBER('Нормы и нормо-часы'!K2075),ROUNDUP('Нормы и нормо-часы'!K2075/(1-$F$3),0),0)))</f>
        <v>18000</v>
      </c>
      <c r="I2074" s="9">
        <f>IF(OR(G2074="",G2074=0),"",MAX(G2074,IF(ISNUMBER('Нормы и нормо-часы'!L2075),ROUNDUP('Нормы и нормо-часы'!L2075/(1-$F$3),0),0)))</f>
        <v>20700</v>
      </c>
      <c r="J2074" s="10">
        <f t="shared" si="535"/>
        <v>0</v>
      </c>
      <c r="K2074" s="10">
        <f t="shared" si="536"/>
        <v>0</v>
      </c>
      <c r="L2074" s="8">
        <v>10800</v>
      </c>
      <c r="M2074" s="8">
        <v>12420</v>
      </c>
      <c r="N2074" s="10">
        <f t="shared" si="537"/>
        <v>0.4</v>
      </c>
      <c r="O2074" s="10">
        <f t="shared" si="538"/>
        <v>0.4</v>
      </c>
      <c r="P2074" s="8">
        <f t="shared" si="539"/>
        <v>7200</v>
      </c>
      <c r="Q2074" s="8">
        <f t="shared" si="540"/>
        <v>8280</v>
      </c>
      <c r="R2074" s="8">
        <v>24995.25</v>
      </c>
      <c r="S2074" s="8">
        <v>33743.589999999997</v>
      </c>
      <c r="T2074" s="11">
        <f t="shared" si="541"/>
        <v>1.8746438888888888</v>
      </c>
      <c r="U2074" s="7" t="s">
        <v>6040</v>
      </c>
      <c r="V2074" s="7" t="s">
        <v>6041</v>
      </c>
    </row>
    <row r="2075" spans="1:22" x14ac:dyDescent="0.25">
      <c r="A2075" s="7" t="s">
        <v>6042</v>
      </c>
      <c r="B2075" s="7" t="s">
        <v>6043</v>
      </c>
      <c r="C2075" s="7" t="s">
        <v>177</v>
      </c>
      <c r="D2075" s="7"/>
      <c r="E2075" s="7" t="s">
        <v>799</v>
      </c>
      <c r="F2075" s="8">
        <v>18000</v>
      </c>
      <c r="G2075" s="8">
        <v>20700</v>
      </c>
      <c r="H2075" s="9">
        <f>IF(OR(F2075="",F2075=0),"",MAX(F2075,IF(ISNUMBER('Нормы и нормо-часы'!K2076),ROUNDUP('Нормы и нормо-часы'!K2076/(1-$F$3),0),0)))</f>
        <v>18000</v>
      </c>
      <c r="I2075" s="9">
        <f>IF(OR(G2075="",G2075=0),"",MAX(G2075,IF(ISNUMBER('Нормы и нормо-часы'!L2076),ROUNDUP('Нормы и нормо-часы'!L2076/(1-$F$3),0),0)))</f>
        <v>20700</v>
      </c>
      <c r="J2075" s="10">
        <f t="shared" si="535"/>
        <v>0</v>
      </c>
      <c r="K2075" s="10">
        <f t="shared" si="536"/>
        <v>0</v>
      </c>
      <c r="L2075" s="8">
        <v>10800</v>
      </c>
      <c r="M2075" s="8">
        <v>12420</v>
      </c>
      <c r="N2075" s="10">
        <f t="shared" si="537"/>
        <v>0.4</v>
      </c>
      <c r="O2075" s="10">
        <f t="shared" si="538"/>
        <v>0.4</v>
      </c>
      <c r="P2075" s="8">
        <f t="shared" si="539"/>
        <v>7200</v>
      </c>
      <c r="Q2075" s="8">
        <f t="shared" si="540"/>
        <v>8280</v>
      </c>
      <c r="R2075" s="8">
        <v>5356.13</v>
      </c>
      <c r="S2075" s="8">
        <v>7230.78</v>
      </c>
      <c r="T2075" s="11">
        <f t="shared" si="541"/>
        <v>0.40171000000000001</v>
      </c>
      <c r="U2075" s="7" t="s">
        <v>6044</v>
      </c>
      <c r="V2075" s="7" t="s">
        <v>6045</v>
      </c>
    </row>
    <row r="2076" spans="1:22" x14ac:dyDescent="0.25">
      <c r="A2076" s="12" t="s">
        <v>6046</v>
      </c>
      <c r="B2076" s="12" t="s">
        <v>6047</v>
      </c>
      <c r="C2076" s="12" t="s">
        <v>1214</v>
      </c>
      <c r="D2076" s="12" t="s">
        <v>58</v>
      </c>
      <c r="E2076" s="7" t="s">
        <v>799</v>
      </c>
      <c r="F2076" s="8">
        <v>5000</v>
      </c>
      <c r="G2076" s="8">
        <v>5750</v>
      </c>
      <c r="H2076" s="9">
        <f>IF(OR(F2076="",F2076=0),"",MAX(F2076,IF(ISNUMBER('Нормы и нормо-часы'!K2077),ROUNDUP('Нормы и нормо-часы'!K2077/(1-$F$3),0),0)))</f>
        <v>5000</v>
      </c>
      <c r="I2076" s="9">
        <f>IF(OR(G2076="",G2076=0),"",MAX(G2076,IF(ISNUMBER('Нормы и нормо-часы'!L2077),ROUNDUP('Нормы и нормо-часы'!L2077/(1-$F$3),0),0)))</f>
        <v>5750</v>
      </c>
      <c r="J2076" s="10">
        <f t="shared" si="535"/>
        <v>0</v>
      </c>
      <c r="K2076" s="10">
        <f t="shared" si="536"/>
        <v>0</v>
      </c>
      <c r="L2076" s="8">
        <v>3000</v>
      </c>
      <c r="M2076" s="8">
        <v>3450</v>
      </c>
      <c r="N2076" s="10">
        <f t="shared" si="537"/>
        <v>0.4</v>
      </c>
      <c r="O2076" s="10">
        <f t="shared" si="538"/>
        <v>0.4</v>
      </c>
      <c r="P2076" s="8">
        <f t="shared" si="539"/>
        <v>2000</v>
      </c>
      <c r="Q2076" s="8">
        <f t="shared" si="540"/>
        <v>2300</v>
      </c>
      <c r="R2076" s="8"/>
      <c r="S2076" s="8"/>
      <c r="T2076" s="11" t="str">
        <f t="shared" si="541"/>
        <v/>
      </c>
      <c r="U2076" s="7" t="s">
        <v>6048</v>
      </c>
      <c r="V2076" s="7"/>
    </row>
    <row r="2077" spans="1:22" x14ac:dyDescent="0.25">
      <c r="A2077" s="12" t="s">
        <v>6049</v>
      </c>
      <c r="B2077" s="12" t="s">
        <v>6050</v>
      </c>
      <c r="C2077" s="12" t="s">
        <v>1214</v>
      </c>
      <c r="D2077" s="12" t="s">
        <v>58</v>
      </c>
      <c r="E2077" s="7" t="s">
        <v>799</v>
      </c>
      <c r="F2077" s="8">
        <v>4000</v>
      </c>
      <c r="G2077" s="8">
        <v>4600</v>
      </c>
      <c r="H2077" s="9">
        <f>IF(OR(F2077="",F2077=0),"",MAX(F2077,IF(ISNUMBER('Нормы и нормо-часы'!K2078),ROUNDUP('Нормы и нормо-часы'!K2078/(1-$F$3),0),0)))</f>
        <v>4000</v>
      </c>
      <c r="I2077" s="9">
        <f>IF(OR(G2077="",G2077=0),"",MAX(G2077,IF(ISNUMBER('Нормы и нормо-часы'!L2078),ROUNDUP('Нормы и нормо-часы'!L2078/(1-$F$3),0),0)))</f>
        <v>4600</v>
      </c>
      <c r="J2077" s="10">
        <f t="shared" si="535"/>
        <v>0</v>
      </c>
      <c r="K2077" s="10">
        <f t="shared" si="536"/>
        <v>0</v>
      </c>
      <c r="L2077" s="8">
        <v>2400</v>
      </c>
      <c r="M2077" s="8">
        <v>2760</v>
      </c>
      <c r="N2077" s="10">
        <f t="shared" si="537"/>
        <v>0.4</v>
      </c>
      <c r="O2077" s="10">
        <f t="shared" si="538"/>
        <v>0.4</v>
      </c>
      <c r="P2077" s="8">
        <f t="shared" si="539"/>
        <v>1600</v>
      </c>
      <c r="Q2077" s="8">
        <f t="shared" si="540"/>
        <v>1840</v>
      </c>
      <c r="R2077" s="8"/>
      <c r="S2077" s="8"/>
      <c r="T2077" s="11" t="str">
        <f t="shared" si="541"/>
        <v/>
      </c>
      <c r="U2077" s="7" t="s">
        <v>6051</v>
      </c>
      <c r="V2077" s="7"/>
    </row>
    <row r="2078" spans="1:22" x14ac:dyDescent="0.25">
      <c r="A2078" s="12" t="s">
        <v>6052</v>
      </c>
      <c r="B2078" s="12" t="s">
        <v>6053</v>
      </c>
      <c r="C2078" s="12" t="s">
        <v>177</v>
      </c>
      <c r="D2078" s="12" t="s">
        <v>58</v>
      </c>
      <c r="E2078" s="7" t="s">
        <v>799</v>
      </c>
      <c r="F2078" s="8">
        <v>5000</v>
      </c>
      <c r="G2078" s="8">
        <v>5750</v>
      </c>
      <c r="H2078" s="9">
        <f>IF(OR(F2078="",F2078=0),"",MAX(F2078,IF(ISNUMBER('Нормы и нормо-часы'!K2079),ROUNDUP('Нормы и нормо-часы'!K2079/(1-$F$3),0),0)))</f>
        <v>9600</v>
      </c>
      <c r="I2078" s="9">
        <f>IF(OR(G2078="",G2078=0),"",MAX(G2078,IF(ISNUMBER('Нормы и нормо-часы'!L2079),ROUNDUP('Нормы и нормо-часы'!L2079/(1-$F$3),0),0)))</f>
        <v>11520</v>
      </c>
      <c r="J2078" s="10">
        <f t="shared" si="535"/>
        <v>0.91999999999999993</v>
      </c>
      <c r="K2078" s="10">
        <f t="shared" si="536"/>
        <v>1.0034782608695654</v>
      </c>
      <c r="L2078" s="8">
        <v>3000</v>
      </c>
      <c r="M2078" s="8">
        <v>3450</v>
      </c>
      <c r="N2078" s="10">
        <f t="shared" si="537"/>
        <v>0.6875</v>
      </c>
      <c r="O2078" s="10">
        <f t="shared" si="538"/>
        <v>0.70052083333333337</v>
      </c>
      <c r="P2078" s="8">
        <f t="shared" si="539"/>
        <v>6600</v>
      </c>
      <c r="Q2078" s="8">
        <f t="shared" si="540"/>
        <v>8070</v>
      </c>
      <c r="R2078" s="8"/>
      <c r="S2078" s="8"/>
      <c r="T2078" s="11" t="str">
        <f t="shared" si="541"/>
        <v/>
      </c>
      <c r="U2078" s="7" t="s">
        <v>6054</v>
      </c>
      <c r="V2078" s="7"/>
    </row>
    <row r="2079" spans="1:22" x14ac:dyDescent="0.25">
      <c r="A2079" s="12" t="s">
        <v>6055</v>
      </c>
      <c r="B2079" s="12" t="s">
        <v>6056</v>
      </c>
      <c r="C2079" s="12" t="s">
        <v>177</v>
      </c>
      <c r="D2079" s="12" t="s">
        <v>58</v>
      </c>
      <c r="E2079" s="7" t="s">
        <v>799</v>
      </c>
      <c r="F2079" s="8">
        <v>3000</v>
      </c>
      <c r="G2079" s="8">
        <v>3450</v>
      </c>
      <c r="H2079" s="9">
        <f>IF(OR(F2079="",F2079=0),"",MAX(F2079,IF(ISNUMBER('Нормы и нормо-часы'!K2080),ROUNDUP('Нормы и нормо-часы'!K2080/(1-$F$3),0),0)))</f>
        <v>3000</v>
      </c>
      <c r="I2079" s="9">
        <f>IF(OR(G2079="",G2079=0),"",MAX(G2079,IF(ISNUMBER('Нормы и нормо-часы'!L2080),ROUNDUP('Нормы и нормо-часы'!L2080/(1-$F$3),0),0)))</f>
        <v>3450</v>
      </c>
      <c r="J2079" s="10">
        <f t="shared" si="535"/>
        <v>0</v>
      </c>
      <c r="K2079" s="10">
        <f t="shared" si="536"/>
        <v>0</v>
      </c>
      <c r="L2079" s="8">
        <v>1800</v>
      </c>
      <c r="M2079" s="8">
        <v>2070</v>
      </c>
      <c r="N2079" s="10">
        <f t="shared" si="537"/>
        <v>0.4</v>
      </c>
      <c r="O2079" s="10">
        <f t="shared" si="538"/>
        <v>0.4</v>
      </c>
      <c r="P2079" s="8">
        <f t="shared" si="539"/>
        <v>1200</v>
      </c>
      <c r="Q2079" s="8">
        <f t="shared" si="540"/>
        <v>1380</v>
      </c>
      <c r="R2079" s="8"/>
      <c r="S2079" s="8"/>
      <c r="T2079" s="11" t="str">
        <f t="shared" si="541"/>
        <v/>
      </c>
      <c r="U2079" s="7" t="s">
        <v>6057</v>
      </c>
      <c r="V2079" s="7"/>
    </row>
    <row r="2080" spans="1:22" x14ac:dyDescent="0.25">
      <c r="A2080" s="12" t="s">
        <v>6058</v>
      </c>
      <c r="B2080" s="12" t="s">
        <v>6059</v>
      </c>
      <c r="C2080" s="12" t="s">
        <v>177</v>
      </c>
      <c r="D2080" s="12" t="s">
        <v>58</v>
      </c>
      <c r="E2080" s="7" t="s">
        <v>799</v>
      </c>
      <c r="F2080" s="8">
        <v>3500</v>
      </c>
      <c r="G2080" s="8">
        <v>4025</v>
      </c>
      <c r="H2080" s="9">
        <f>IF(OR(F2080="",F2080=0),"",MAX(F2080,IF(ISNUMBER('Нормы и нормо-часы'!K2081),ROUNDUP('Нормы и нормо-часы'!K2081/(1-$F$3),0),0)))</f>
        <v>3500</v>
      </c>
      <c r="I2080" s="9">
        <f>IF(OR(G2080="",G2080=0),"",MAX(G2080,IF(ISNUMBER('Нормы и нормо-часы'!L2081),ROUNDUP('Нормы и нормо-часы'!L2081/(1-$F$3),0),0)))</f>
        <v>4025</v>
      </c>
      <c r="J2080" s="10">
        <f t="shared" si="535"/>
        <v>0</v>
      </c>
      <c r="K2080" s="10">
        <f t="shared" si="536"/>
        <v>0</v>
      </c>
      <c r="L2080" s="8">
        <v>2100</v>
      </c>
      <c r="M2080" s="8">
        <v>2415</v>
      </c>
      <c r="N2080" s="10">
        <f t="shared" si="537"/>
        <v>0.4</v>
      </c>
      <c r="O2080" s="10">
        <f t="shared" si="538"/>
        <v>0.4</v>
      </c>
      <c r="P2080" s="8">
        <f t="shared" si="539"/>
        <v>1400</v>
      </c>
      <c r="Q2080" s="8">
        <f t="shared" si="540"/>
        <v>1610</v>
      </c>
      <c r="R2080" s="8"/>
      <c r="S2080" s="8"/>
      <c r="T2080" s="11" t="str">
        <f t="shared" si="541"/>
        <v/>
      </c>
      <c r="U2080" s="7" t="s">
        <v>6060</v>
      </c>
      <c r="V2080" s="7"/>
    </row>
    <row r="2081" spans="1:22" x14ac:dyDescent="0.25">
      <c r="A2081" s="12" t="s">
        <v>6061</v>
      </c>
      <c r="B2081" s="12" t="s">
        <v>6062</v>
      </c>
      <c r="C2081" s="12" t="s">
        <v>1214</v>
      </c>
      <c r="D2081" s="12" t="s">
        <v>58</v>
      </c>
      <c r="E2081" s="7" t="s">
        <v>799</v>
      </c>
      <c r="F2081" s="8">
        <v>3500</v>
      </c>
      <c r="G2081" s="8">
        <v>4025</v>
      </c>
      <c r="H2081" s="9">
        <f>IF(OR(F2081="",F2081=0),"",MAX(F2081,IF(ISNUMBER('Нормы и нормо-часы'!K2082),ROUNDUP('Нормы и нормо-часы'!K2082/(1-$F$3),0),0)))</f>
        <v>3500</v>
      </c>
      <c r="I2081" s="9">
        <f>IF(OR(G2081="",G2081=0),"",MAX(G2081,IF(ISNUMBER('Нормы и нормо-часы'!L2082),ROUNDUP('Нормы и нормо-часы'!L2082/(1-$F$3),0),0)))</f>
        <v>4025</v>
      </c>
      <c r="J2081" s="10">
        <f t="shared" si="535"/>
        <v>0</v>
      </c>
      <c r="K2081" s="10">
        <f t="shared" si="536"/>
        <v>0</v>
      </c>
      <c r="L2081" s="8">
        <v>2100</v>
      </c>
      <c r="M2081" s="8">
        <v>2415</v>
      </c>
      <c r="N2081" s="10">
        <f t="shared" si="537"/>
        <v>0.4</v>
      </c>
      <c r="O2081" s="10">
        <f t="shared" si="538"/>
        <v>0.4</v>
      </c>
      <c r="P2081" s="8">
        <f t="shared" si="539"/>
        <v>1400</v>
      </c>
      <c r="Q2081" s="8">
        <f t="shared" si="540"/>
        <v>1610</v>
      </c>
      <c r="R2081" s="8"/>
      <c r="S2081" s="8"/>
      <c r="T2081" s="11" t="str">
        <f t="shared" si="541"/>
        <v/>
      </c>
      <c r="U2081" s="7" t="s">
        <v>6063</v>
      </c>
      <c r="V2081" s="7"/>
    </row>
    <row r="2082" spans="1:22" x14ac:dyDescent="0.25">
      <c r="A2082" s="12" t="s">
        <v>6064</v>
      </c>
      <c r="B2082" s="12" t="s">
        <v>6065</v>
      </c>
      <c r="C2082" s="12" t="s">
        <v>177</v>
      </c>
      <c r="D2082" s="12" t="s">
        <v>58</v>
      </c>
      <c r="E2082" s="7" t="s">
        <v>799</v>
      </c>
      <c r="F2082" s="8">
        <v>3000</v>
      </c>
      <c r="G2082" s="8">
        <v>3450</v>
      </c>
      <c r="H2082" s="9">
        <f>IF(OR(F2082="",F2082=0),"",MAX(F2082,IF(ISNUMBER('Нормы и нормо-часы'!K2083),ROUNDUP('Нормы и нормо-часы'!K2083/(1-$F$3),0),0)))</f>
        <v>3200</v>
      </c>
      <c r="I2082" s="9">
        <f>IF(OR(G2082="",G2082=0),"",MAX(G2082,IF(ISNUMBER('Нормы и нормо-часы'!L2083),ROUNDUP('Нормы и нормо-часы'!L2083/(1-$F$3),0),0)))</f>
        <v>3840</v>
      </c>
      <c r="J2082" s="10">
        <f t="shared" si="535"/>
        <v>6.6666666666666652E-2</v>
      </c>
      <c r="K2082" s="10">
        <f t="shared" si="536"/>
        <v>0.11304347826086958</v>
      </c>
      <c r="L2082" s="8">
        <v>1800</v>
      </c>
      <c r="M2082" s="8">
        <v>2070</v>
      </c>
      <c r="N2082" s="10">
        <f t="shared" si="537"/>
        <v>0.4375</v>
      </c>
      <c r="O2082" s="10">
        <f t="shared" si="538"/>
        <v>0.4609375</v>
      </c>
      <c r="P2082" s="8">
        <f t="shared" si="539"/>
        <v>1400</v>
      </c>
      <c r="Q2082" s="8">
        <f t="shared" si="540"/>
        <v>1770</v>
      </c>
      <c r="R2082" s="8"/>
      <c r="S2082" s="8"/>
      <c r="T2082" s="11" t="str">
        <f t="shared" si="541"/>
        <v/>
      </c>
      <c r="U2082" s="7" t="s">
        <v>5920</v>
      </c>
      <c r="V2082" s="7"/>
    </row>
    <row r="2083" spans="1:22" x14ac:dyDescent="0.25">
      <c r="A2083" s="12" t="s">
        <v>6066</v>
      </c>
      <c r="B2083" s="12" t="s">
        <v>6067</v>
      </c>
      <c r="C2083" s="12" t="s">
        <v>177</v>
      </c>
      <c r="D2083" s="12" t="s">
        <v>58</v>
      </c>
      <c r="E2083" s="7" t="s">
        <v>799</v>
      </c>
      <c r="F2083" s="8">
        <v>1500</v>
      </c>
      <c r="G2083" s="8">
        <v>1725</v>
      </c>
      <c r="H2083" s="9">
        <f>IF(OR(F2083="",F2083=0),"",MAX(F2083,IF(ISNUMBER('Нормы и нормо-часы'!K2084),ROUNDUP('Нормы и нормо-часы'!K2084/(1-$F$3),0),0)))</f>
        <v>1500</v>
      </c>
      <c r="I2083" s="9">
        <f>IF(OR(G2083="",G2083=0),"",MAX(G2083,IF(ISNUMBER('Нормы и нормо-часы'!L2084),ROUNDUP('Нормы и нормо-часы'!L2084/(1-$F$3),0),0)))</f>
        <v>1725</v>
      </c>
      <c r="J2083" s="10">
        <f t="shared" si="535"/>
        <v>0</v>
      </c>
      <c r="K2083" s="10">
        <f t="shared" si="536"/>
        <v>0</v>
      </c>
      <c r="L2083" s="8">
        <v>900</v>
      </c>
      <c r="M2083" s="8">
        <v>1035</v>
      </c>
      <c r="N2083" s="10">
        <f t="shared" si="537"/>
        <v>0.4</v>
      </c>
      <c r="O2083" s="10">
        <f t="shared" si="538"/>
        <v>0.4</v>
      </c>
      <c r="P2083" s="8">
        <f t="shared" si="539"/>
        <v>600</v>
      </c>
      <c r="Q2083" s="8">
        <f t="shared" si="540"/>
        <v>690</v>
      </c>
      <c r="R2083" s="8"/>
      <c r="S2083" s="8"/>
      <c r="T2083" s="11" t="str">
        <f t="shared" si="541"/>
        <v/>
      </c>
      <c r="U2083" s="7" t="s">
        <v>6068</v>
      </c>
      <c r="V2083" s="7"/>
    </row>
    <row r="2084" spans="1:22" x14ac:dyDescent="0.25">
      <c r="A2084" s="12" t="s">
        <v>6069</v>
      </c>
      <c r="B2084" s="12" t="s">
        <v>6070</v>
      </c>
      <c r="C2084" s="12" t="s">
        <v>177</v>
      </c>
      <c r="D2084" s="12" t="s">
        <v>58</v>
      </c>
      <c r="E2084" s="7" t="s">
        <v>799</v>
      </c>
      <c r="F2084" s="8">
        <v>30000</v>
      </c>
      <c r="G2084" s="8">
        <v>34500</v>
      </c>
      <c r="H2084" s="9">
        <f>IF(OR(F2084="",F2084=0),"",MAX(F2084,IF(ISNUMBER('Нормы и нормо-часы'!K2085),ROUNDUP('Нормы и нормо-часы'!K2085/(1-$F$3),0),0)))</f>
        <v>30000</v>
      </c>
      <c r="I2084" s="9">
        <f>IF(OR(G2084="",G2084=0),"",MAX(G2084,IF(ISNUMBER('Нормы и нормо-часы'!L2085),ROUNDUP('Нормы и нормо-часы'!L2085/(1-$F$3),0),0)))</f>
        <v>34500</v>
      </c>
      <c r="J2084" s="10">
        <f t="shared" si="535"/>
        <v>0</v>
      </c>
      <c r="K2084" s="10">
        <f t="shared" si="536"/>
        <v>0</v>
      </c>
      <c r="L2084" s="8">
        <v>18000</v>
      </c>
      <c r="M2084" s="8">
        <v>20700</v>
      </c>
      <c r="N2084" s="10">
        <f t="shared" si="537"/>
        <v>0.4</v>
      </c>
      <c r="O2084" s="10">
        <f t="shared" si="538"/>
        <v>0.4</v>
      </c>
      <c r="P2084" s="8">
        <f t="shared" si="539"/>
        <v>12000</v>
      </c>
      <c r="Q2084" s="8">
        <f t="shared" si="540"/>
        <v>13800</v>
      </c>
      <c r="R2084" s="8"/>
      <c r="S2084" s="8"/>
      <c r="T2084" s="11" t="str">
        <f t="shared" si="541"/>
        <v/>
      </c>
      <c r="U2084" s="7" t="s">
        <v>6071</v>
      </c>
      <c r="V2084" s="7"/>
    </row>
    <row r="2085" spans="1:22" x14ac:dyDescent="0.25">
      <c r="A2085" s="12" t="s">
        <v>6072</v>
      </c>
      <c r="B2085" s="12" t="s">
        <v>6073</v>
      </c>
      <c r="C2085" s="12" t="s">
        <v>177</v>
      </c>
      <c r="D2085" s="12" t="s">
        <v>58</v>
      </c>
      <c r="E2085" s="7" t="s">
        <v>799</v>
      </c>
      <c r="F2085" s="8">
        <v>1500</v>
      </c>
      <c r="G2085" s="8">
        <v>1725</v>
      </c>
      <c r="H2085" s="9">
        <f>IF(OR(F2085="",F2085=0),"",MAX(F2085,IF(ISNUMBER('Нормы и нормо-часы'!K2086),ROUNDUP('Нормы и нормо-часы'!K2086/(1-$F$3),0),0)))</f>
        <v>1500</v>
      </c>
      <c r="I2085" s="9">
        <f>IF(OR(G2085="",G2085=0),"",MAX(G2085,IF(ISNUMBER('Нормы и нормо-часы'!L2086),ROUNDUP('Нормы и нормо-часы'!L2086/(1-$F$3),0),0)))</f>
        <v>1725</v>
      </c>
      <c r="J2085" s="10">
        <f t="shared" si="535"/>
        <v>0</v>
      </c>
      <c r="K2085" s="10">
        <f t="shared" si="536"/>
        <v>0</v>
      </c>
      <c r="L2085" s="8">
        <v>900</v>
      </c>
      <c r="M2085" s="8">
        <v>1035</v>
      </c>
      <c r="N2085" s="10">
        <f t="shared" si="537"/>
        <v>0.4</v>
      </c>
      <c r="O2085" s="10">
        <f t="shared" si="538"/>
        <v>0.4</v>
      </c>
      <c r="P2085" s="8">
        <f t="shared" si="539"/>
        <v>600</v>
      </c>
      <c r="Q2085" s="8">
        <f t="shared" si="540"/>
        <v>690</v>
      </c>
      <c r="R2085" s="8"/>
      <c r="S2085" s="8"/>
      <c r="T2085" s="11" t="str">
        <f t="shared" si="541"/>
        <v/>
      </c>
      <c r="U2085" s="7" t="s">
        <v>6074</v>
      </c>
      <c r="V2085" s="7"/>
    </row>
    <row r="2086" spans="1:22" x14ac:dyDescent="0.25">
      <c r="A2086" s="5" t="s">
        <v>6075</v>
      </c>
      <c r="B2086" s="6"/>
      <c r="C2086" s="6"/>
      <c r="D2086" s="6"/>
      <c r="E2086" s="6"/>
      <c r="F2086" s="6"/>
      <c r="G2086" s="6"/>
      <c r="H2086" s="6"/>
      <c r="I2086" s="6"/>
      <c r="J2086" s="6"/>
      <c r="K2086" s="6"/>
      <c r="L2086" s="6"/>
      <c r="M2086" s="6"/>
      <c r="N2086" s="6"/>
      <c r="O2086" s="6"/>
      <c r="P2086" s="6"/>
      <c r="Q2086" s="6"/>
      <c r="R2086" s="6"/>
      <c r="S2086" s="6"/>
      <c r="T2086" s="6"/>
      <c r="U2086" s="6"/>
      <c r="V2086" s="6"/>
    </row>
    <row r="2087" spans="1:22" x14ac:dyDescent="0.25">
      <c r="A2087" s="7" t="s">
        <v>6076</v>
      </c>
      <c r="B2087" s="7" t="s">
        <v>6077</v>
      </c>
      <c r="C2087" s="7" t="s">
        <v>177</v>
      </c>
      <c r="D2087" s="7"/>
      <c r="E2087" s="7" t="s">
        <v>799</v>
      </c>
      <c r="F2087" s="8">
        <v>500</v>
      </c>
      <c r="G2087" s="8">
        <v>575</v>
      </c>
      <c r="H2087" s="9">
        <f>IF(OR(F2087="",F2087=0),"",MAX(F2087,IF(ISNUMBER('Нормы и нормо-часы'!K2088),ROUNDUP('Нормы и нормо-часы'!K2088/(1-$F$3),0),0)))</f>
        <v>500</v>
      </c>
      <c r="I2087" s="9">
        <f>IF(OR(G2087="",G2087=0),"",MAX(G2087,IF(ISNUMBER('Нормы и нормо-часы'!L2088),ROUNDUP('Нормы и нормо-часы'!L2088/(1-$F$3),0),0)))</f>
        <v>576</v>
      </c>
      <c r="J2087" s="10">
        <f t="shared" ref="J2087:J2110" si="542">IF(OR(F2087="",F2087=0),"",H2087/F2087-1)</f>
        <v>0</v>
      </c>
      <c r="K2087" s="10">
        <f t="shared" ref="K2087:K2110" si="543">IF(OR(G2087="",G2087=0),"",I2087/G2087-1)</f>
        <v>1.7391304347826875E-3</v>
      </c>
      <c r="L2087" s="8">
        <v>300</v>
      </c>
      <c r="M2087" s="8">
        <v>345</v>
      </c>
      <c r="N2087" s="10">
        <f t="shared" ref="N2087:N2110" si="544">IF(OR(H2087="",H2087=0),"",(H2087-L2087)/H2087)</f>
        <v>0.4</v>
      </c>
      <c r="O2087" s="10">
        <f t="shared" ref="O2087:O2110" si="545">IF(OR(I2087="",I2087=0),"",(I2087-M2087)/I2087)</f>
        <v>0.40104166666666669</v>
      </c>
      <c r="P2087" s="8">
        <f t="shared" ref="P2087:P2110" si="546">IF(H2087="","",H2087-L2087)</f>
        <v>200</v>
      </c>
      <c r="Q2087" s="8">
        <f t="shared" ref="Q2087:Q2110" si="547">IF(I2087="","",I2087-M2087)</f>
        <v>231</v>
      </c>
      <c r="R2087" s="8">
        <v>952.2</v>
      </c>
      <c r="S2087" s="8">
        <v>1285.47</v>
      </c>
      <c r="T2087" s="11">
        <f t="shared" ref="T2087:T2110" si="548">IF(OR(S2087="",F2087="",F2087=0),"",S2087/F2087)</f>
        <v>2.5709400000000002</v>
      </c>
      <c r="U2087" s="7" t="s">
        <v>6078</v>
      </c>
      <c r="V2087" s="7" t="s">
        <v>6079</v>
      </c>
    </row>
    <row r="2088" spans="1:22" x14ac:dyDescent="0.25">
      <c r="A2088" s="7" t="s">
        <v>6080</v>
      </c>
      <c r="B2088" s="7" t="s">
        <v>6081</v>
      </c>
      <c r="C2088" s="7" t="s">
        <v>177</v>
      </c>
      <c r="D2088" s="7"/>
      <c r="E2088" s="7" t="s">
        <v>799</v>
      </c>
      <c r="F2088" s="8">
        <v>400</v>
      </c>
      <c r="G2088" s="8">
        <v>460</v>
      </c>
      <c r="H2088" s="9">
        <f>IF(OR(F2088="",F2088=0),"",MAX(F2088,IF(ISNUMBER('Нормы и нормо-часы'!K2089),ROUNDUP('Нормы и нормо-часы'!K2089/(1-$F$3),0),0)))</f>
        <v>400</v>
      </c>
      <c r="I2088" s="9">
        <f>IF(OR(G2088="",G2088=0),"",MAX(G2088,IF(ISNUMBER('Нормы и нормо-часы'!L2089),ROUNDUP('Нормы и нормо-часы'!L2089/(1-$F$3),0),0)))</f>
        <v>460</v>
      </c>
      <c r="J2088" s="10">
        <f t="shared" si="542"/>
        <v>0</v>
      </c>
      <c r="K2088" s="10">
        <f t="shared" si="543"/>
        <v>0</v>
      </c>
      <c r="L2088" s="8">
        <v>240</v>
      </c>
      <c r="M2088" s="8">
        <v>276</v>
      </c>
      <c r="N2088" s="10">
        <f t="shared" si="544"/>
        <v>0.4</v>
      </c>
      <c r="O2088" s="10">
        <f t="shared" si="545"/>
        <v>0.4</v>
      </c>
      <c r="P2088" s="8">
        <f t="shared" si="546"/>
        <v>160</v>
      </c>
      <c r="Q2088" s="8">
        <f t="shared" si="547"/>
        <v>184</v>
      </c>
      <c r="R2088" s="8">
        <v>555.45000000000005</v>
      </c>
      <c r="S2088" s="8">
        <v>749.86</v>
      </c>
      <c r="T2088" s="11">
        <f t="shared" si="548"/>
        <v>1.8746499999999999</v>
      </c>
      <c r="U2088" s="7" t="s">
        <v>6082</v>
      </c>
      <c r="V2088" s="7"/>
    </row>
    <row r="2089" spans="1:22" x14ac:dyDescent="0.25">
      <c r="A2089" s="7" t="s">
        <v>6083</v>
      </c>
      <c r="B2089" s="7" t="s">
        <v>6084</v>
      </c>
      <c r="C2089" s="7" t="s">
        <v>177</v>
      </c>
      <c r="D2089" s="7"/>
      <c r="E2089" s="7" t="s">
        <v>799</v>
      </c>
      <c r="F2089" s="8">
        <v>1800</v>
      </c>
      <c r="G2089" s="8">
        <v>2070</v>
      </c>
      <c r="H2089" s="9">
        <f>IF(OR(F2089="",F2089=0),"",MAX(F2089,IF(ISNUMBER('Нормы и нормо-часы'!K2090),ROUNDUP('Нормы и нормо-часы'!K2090/(1-$F$3),0),0)))</f>
        <v>1800</v>
      </c>
      <c r="I2089" s="9">
        <f>IF(OR(G2089="",G2089=0),"",MAX(G2089,IF(ISNUMBER('Нормы и нормо-часы'!L2090),ROUNDUP('Нормы и нормо-часы'!L2090/(1-$F$3),0),0)))</f>
        <v>2070</v>
      </c>
      <c r="J2089" s="10">
        <f t="shared" si="542"/>
        <v>0</v>
      </c>
      <c r="K2089" s="10">
        <f t="shared" si="543"/>
        <v>0</v>
      </c>
      <c r="L2089" s="8">
        <v>1080</v>
      </c>
      <c r="M2089" s="8">
        <v>1242</v>
      </c>
      <c r="N2089" s="10">
        <f t="shared" si="544"/>
        <v>0.4</v>
      </c>
      <c r="O2089" s="10">
        <f t="shared" si="545"/>
        <v>0.4</v>
      </c>
      <c r="P2089" s="8">
        <f t="shared" si="546"/>
        <v>720</v>
      </c>
      <c r="Q2089" s="8">
        <f t="shared" si="547"/>
        <v>828</v>
      </c>
      <c r="R2089" s="8">
        <v>1410.67</v>
      </c>
      <c r="S2089" s="8">
        <v>1904.4</v>
      </c>
      <c r="T2089" s="11">
        <f t="shared" si="548"/>
        <v>1.0580000000000001</v>
      </c>
      <c r="U2089" s="7" t="s">
        <v>6085</v>
      </c>
      <c r="V2089" s="7"/>
    </row>
    <row r="2090" spans="1:22" x14ac:dyDescent="0.25">
      <c r="A2090" s="7" t="s">
        <v>6086</v>
      </c>
      <c r="B2090" s="7" t="s">
        <v>6087</v>
      </c>
      <c r="C2090" s="7" t="s">
        <v>177</v>
      </c>
      <c r="D2090" s="7"/>
      <c r="E2090" s="7" t="s">
        <v>799</v>
      </c>
      <c r="F2090" s="8">
        <v>1800</v>
      </c>
      <c r="G2090" s="8">
        <v>2070</v>
      </c>
      <c r="H2090" s="9">
        <f>IF(OR(F2090="",F2090=0),"",MAX(F2090,IF(ISNUMBER('Нормы и нормо-часы'!K2091),ROUNDUP('Нормы и нормо-часы'!K2091/(1-$F$3),0),0)))</f>
        <v>1800</v>
      </c>
      <c r="I2090" s="9">
        <f>IF(OR(G2090="",G2090=0),"",MAX(G2090,IF(ISNUMBER('Нормы и нормо-часы'!L2091),ROUNDUP('Нормы и нормо-часы'!L2091/(1-$F$3),0),0)))</f>
        <v>2070</v>
      </c>
      <c r="J2090" s="10">
        <f t="shared" si="542"/>
        <v>0</v>
      </c>
      <c r="K2090" s="10">
        <f t="shared" si="543"/>
        <v>0</v>
      </c>
      <c r="L2090" s="8">
        <v>1080</v>
      </c>
      <c r="M2090" s="8">
        <v>1242</v>
      </c>
      <c r="N2090" s="10">
        <f t="shared" si="544"/>
        <v>0.4</v>
      </c>
      <c r="O2090" s="10">
        <f t="shared" si="545"/>
        <v>0.4</v>
      </c>
      <c r="P2090" s="8">
        <f t="shared" si="546"/>
        <v>720</v>
      </c>
      <c r="Q2090" s="8">
        <f t="shared" si="547"/>
        <v>828</v>
      </c>
      <c r="R2090" s="8">
        <v>1265.2</v>
      </c>
      <c r="S2090" s="8">
        <v>1708.02</v>
      </c>
      <c r="T2090" s="11">
        <f t="shared" si="548"/>
        <v>0.94889999999999997</v>
      </c>
      <c r="U2090" s="7" t="s">
        <v>6088</v>
      </c>
      <c r="V2090" s="7"/>
    </row>
    <row r="2091" spans="1:22" x14ac:dyDescent="0.25">
      <c r="A2091" s="7" t="s">
        <v>6089</v>
      </c>
      <c r="B2091" s="7" t="s">
        <v>6090</v>
      </c>
      <c r="C2091" s="7" t="s">
        <v>177</v>
      </c>
      <c r="D2091" s="7"/>
      <c r="E2091" s="7" t="s">
        <v>799</v>
      </c>
      <c r="F2091" s="8">
        <v>250</v>
      </c>
      <c r="G2091" s="8">
        <v>288</v>
      </c>
      <c r="H2091" s="9">
        <f>IF(OR(F2091="",F2091=0),"",MAX(F2091,IF(ISNUMBER('Нормы и нормо-часы'!K2092),ROUNDUP('Нормы и нормо-часы'!K2092/(1-$F$3),0),0)))</f>
        <v>250</v>
      </c>
      <c r="I2091" s="9">
        <f>IF(OR(G2091="",G2091=0),"",MAX(G2091,IF(ISNUMBER('Нормы и нормо-часы'!L2092),ROUNDUP('Нормы и нормо-часы'!L2092/(1-$F$3),0),0)))</f>
        <v>288</v>
      </c>
      <c r="J2091" s="10">
        <f t="shared" si="542"/>
        <v>0</v>
      </c>
      <c r="K2091" s="10">
        <f t="shared" si="543"/>
        <v>0</v>
      </c>
      <c r="L2091" s="8">
        <v>150</v>
      </c>
      <c r="M2091" s="8">
        <v>172</v>
      </c>
      <c r="N2091" s="10">
        <f t="shared" si="544"/>
        <v>0.4</v>
      </c>
      <c r="O2091" s="10">
        <f t="shared" si="545"/>
        <v>0.40277777777777779</v>
      </c>
      <c r="P2091" s="8">
        <f t="shared" si="546"/>
        <v>100</v>
      </c>
      <c r="Q2091" s="8">
        <f t="shared" si="547"/>
        <v>116</v>
      </c>
      <c r="R2091" s="8">
        <v>555.45000000000005</v>
      </c>
      <c r="S2091" s="8">
        <v>749.86</v>
      </c>
      <c r="T2091" s="11">
        <f t="shared" si="548"/>
        <v>2.9994399999999999</v>
      </c>
      <c r="U2091" s="7" t="s">
        <v>6091</v>
      </c>
      <c r="V2091" s="7" t="s">
        <v>6092</v>
      </c>
    </row>
    <row r="2092" spans="1:22" x14ac:dyDescent="0.25">
      <c r="A2092" s="7" t="s">
        <v>6093</v>
      </c>
      <c r="B2092" s="7" t="s">
        <v>6094</v>
      </c>
      <c r="C2092" s="7" t="s">
        <v>177</v>
      </c>
      <c r="D2092" s="7"/>
      <c r="E2092" s="7" t="s">
        <v>799</v>
      </c>
      <c r="F2092" s="8">
        <v>350</v>
      </c>
      <c r="G2092" s="8">
        <v>402</v>
      </c>
      <c r="H2092" s="9">
        <f>IF(OR(F2092="",F2092=0),"",MAX(F2092,IF(ISNUMBER('Нормы и нормо-часы'!K2093),ROUNDUP('Нормы и нормо-часы'!K2093/(1-$F$3),0),0)))</f>
        <v>350</v>
      </c>
      <c r="I2092" s="9">
        <f>IF(OR(G2092="",G2092=0),"",MAX(G2092,IF(ISNUMBER('Нормы и нормо-часы'!L2093),ROUNDUP('Нормы и нормо-часы'!L2093/(1-$F$3),0),0)))</f>
        <v>402</v>
      </c>
      <c r="J2092" s="10">
        <f t="shared" si="542"/>
        <v>0</v>
      </c>
      <c r="K2092" s="10">
        <f t="shared" si="543"/>
        <v>0</v>
      </c>
      <c r="L2092" s="8">
        <v>210</v>
      </c>
      <c r="M2092" s="8">
        <v>241</v>
      </c>
      <c r="N2092" s="10">
        <f t="shared" si="544"/>
        <v>0.4</v>
      </c>
      <c r="O2092" s="10">
        <f t="shared" si="545"/>
        <v>0.40049751243781095</v>
      </c>
      <c r="P2092" s="8">
        <f t="shared" si="546"/>
        <v>140</v>
      </c>
      <c r="Q2092" s="8">
        <f t="shared" si="547"/>
        <v>161</v>
      </c>
      <c r="R2092" s="8">
        <v>767.05</v>
      </c>
      <c r="S2092" s="8">
        <v>1035.52</v>
      </c>
      <c r="T2092" s="11">
        <f t="shared" si="548"/>
        <v>2.9586285714285712</v>
      </c>
      <c r="U2092" s="7" t="s">
        <v>6095</v>
      </c>
      <c r="V2092" s="7" t="s">
        <v>6096</v>
      </c>
    </row>
    <row r="2093" spans="1:22" x14ac:dyDescent="0.25">
      <c r="A2093" s="7" t="s">
        <v>6097</v>
      </c>
      <c r="B2093" s="7" t="s">
        <v>6098</v>
      </c>
      <c r="C2093" s="7" t="s">
        <v>177</v>
      </c>
      <c r="D2093" s="7"/>
      <c r="E2093" s="7" t="s">
        <v>799</v>
      </c>
      <c r="F2093" s="8">
        <v>5000</v>
      </c>
      <c r="G2093" s="8">
        <v>5750</v>
      </c>
      <c r="H2093" s="9">
        <f>IF(OR(F2093="",F2093=0),"",MAX(F2093,IF(ISNUMBER('Нормы и нормо-часы'!K2094),ROUNDUP('Нормы и нормо-часы'!K2094/(1-$F$3),0),0)))</f>
        <v>5000</v>
      </c>
      <c r="I2093" s="9">
        <f>IF(OR(G2093="",G2093=0),"",MAX(G2093,IF(ISNUMBER('Нормы и нормо-часы'!L2094),ROUNDUP('Нормы и нормо-часы'!L2094/(1-$F$3),0),0)))</f>
        <v>5760</v>
      </c>
      <c r="J2093" s="10">
        <f t="shared" si="542"/>
        <v>0</v>
      </c>
      <c r="K2093" s="10">
        <f t="shared" si="543"/>
        <v>1.7391304347826875E-3</v>
      </c>
      <c r="L2093" s="8">
        <v>3000</v>
      </c>
      <c r="M2093" s="8">
        <v>3450</v>
      </c>
      <c r="N2093" s="10">
        <f t="shared" si="544"/>
        <v>0.4</v>
      </c>
      <c r="O2093" s="10">
        <f t="shared" si="545"/>
        <v>0.40104166666666669</v>
      </c>
      <c r="P2093" s="8">
        <f t="shared" si="546"/>
        <v>2000</v>
      </c>
      <c r="Q2093" s="8">
        <f t="shared" si="547"/>
        <v>2310</v>
      </c>
      <c r="R2093" s="8">
        <v>4232</v>
      </c>
      <c r="S2093" s="8">
        <v>5713.2</v>
      </c>
      <c r="T2093" s="11">
        <f t="shared" si="548"/>
        <v>1.1426399999999999</v>
      </c>
      <c r="U2093" s="7" t="s">
        <v>6099</v>
      </c>
      <c r="V2093" s="7"/>
    </row>
    <row r="2094" spans="1:22" x14ac:dyDescent="0.25">
      <c r="A2094" s="7" t="s">
        <v>6100</v>
      </c>
      <c r="B2094" s="7" t="s">
        <v>6101</v>
      </c>
      <c r="C2094" s="7" t="s">
        <v>177</v>
      </c>
      <c r="D2094" s="7"/>
      <c r="E2094" s="7" t="s">
        <v>799</v>
      </c>
      <c r="F2094" s="8">
        <v>2500</v>
      </c>
      <c r="G2094" s="8">
        <v>2875</v>
      </c>
      <c r="H2094" s="9">
        <f>IF(OR(F2094="",F2094=0),"",MAX(F2094,IF(ISNUMBER('Нормы и нормо-часы'!K2095),ROUNDUP('Нормы и нормо-часы'!K2095/(1-$F$3),0),0)))</f>
        <v>2500</v>
      </c>
      <c r="I2094" s="9">
        <f>IF(OR(G2094="",G2094=0),"",MAX(G2094,IF(ISNUMBER('Нормы и нормо-часы'!L2095),ROUNDUP('Нормы и нормо-часы'!L2095/(1-$F$3),0),0)))</f>
        <v>2880</v>
      </c>
      <c r="J2094" s="10">
        <f t="shared" si="542"/>
        <v>0</v>
      </c>
      <c r="K2094" s="10">
        <f t="shared" si="543"/>
        <v>1.7391304347826875E-3</v>
      </c>
      <c r="L2094" s="8">
        <v>1500</v>
      </c>
      <c r="M2094" s="8">
        <v>1725</v>
      </c>
      <c r="N2094" s="10">
        <f t="shared" si="544"/>
        <v>0.4</v>
      </c>
      <c r="O2094" s="10">
        <f t="shared" si="545"/>
        <v>0.40104166666666669</v>
      </c>
      <c r="P2094" s="8">
        <f t="shared" si="546"/>
        <v>1000</v>
      </c>
      <c r="Q2094" s="8">
        <f t="shared" si="547"/>
        <v>1155</v>
      </c>
      <c r="R2094" s="8">
        <v>2512.75</v>
      </c>
      <c r="S2094" s="8">
        <v>3392.21</v>
      </c>
      <c r="T2094" s="11">
        <f t="shared" si="548"/>
        <v>1.356884</v>
      </c>
      <c r="U2094" s="7" t="s">
        <v>6102</v>
      </c>
      <c r="V2094" s="7"/>
    </row>
    <row r="2095" spans="1:22" x14ac:dyDescent="0.25">
      <c r="A2095" s="7" t="s">
        <v>6103</v>
      </c>
      <c r="B2095" s="7" t="s">
        <v>6104</v>
      </c>
      <c r="C2095" s="7" t="s">
        <v>177</v>
      </c>
      <c r="D2095" s="7"/>
      <c r="E2095" s="7" t="s">
        <v>799</v>
      </c>
      <c r="F2095" s="8">
        <v>2500</v>
      </c>
      <c r="G2095" s="8">
        <v>2875</v>
      </c>
      <c r="H2095" s="9">
        <f>IF(OR(F2095="",F2095=0),"",MAX(F2095,IF(ISNUMBER('Нормы и нормо-часы'!K2096),ROUNDUP('Нормы и нормо-часы'!K2096/(1-$F$3),0),0)))</f>
        <v>2500</v>
      </c>
      <c r="I2095" s="9">
        <f>IF(OR(G2095="",G2095=0),"",MAX(G2095,IF(ISNUMBER('Нормы и нормо-часы'!L2096),ROUNDUP('Нормы и нормо-часы'!L2096/(1-$F$3),0),0)))</f>
        <v>2880</v>
      </c>
      <c r="J2095" s="10">
        <f t="shared" si="542"/>
        <v>0</v>
      </c>
      <c r="K2095" s="10">
        <f t="shared" si="543"/>
        <v>1.7391304347826875E-3</v>
      </c>
      <c r="L2095" s="8">
        <v>1500</v>
      </c>
      <c r="M2095" s="8">
        <v>1725</v>
      </c>
      <c r="N2095" s="10">
        <f t="shared" si="544"/>
        <v>0.4</v>
      </c>
      <c r="O2095" s="10">
        <f t="shared" si="545"/>
        <v>0.40104166666666669</v>
      </c>
      <c r="P2095" s="8">
        <f t="shared" si="546"/>
        <v>1000</v>
      </c>
      <c r="Q2095" s="8">
        <f t="shared" si="547"/>
        <v>1155</v>
      </c>
      <c r="R2095" s="8">
        <v>1719.25</v>
      </c>
      <c r="S2095" s="8">
        <v>2320.9899999999998</v>
      </c>
      <c r="T2095" s="11">
        <f t="shared" si="548"/>
        <v>0.92839599999999989</v>
      </c>
      <c r="U2095" s="7" t="s">
        <v>6102</v>
      </c>
      <c r="V2095" s="7" t="s">
        <v>6105</v>
      </c>
    </row>
    <row r="2096" spans="1:22" x14ac:dyDescent="0.25">
      <c r="A2096" s="7" t="s">
        <v>6106</v>
      </c>
      <c r="B2096" s="7" t="s">
        <v>6107</v>
      </c>
      <c r="C2096" s="7" t="s">
        <v>177</v>
      </c>
      <c r="D2096" s="7"/>
      <c r="E2096" s="7" t="s">
        <v>799</v>
      </c>
      <c r="F2096" s="8">
        <v>1800</v>
      </c>
      <c r="G2096" s="8">
        <v>2070</v>
      </c>
      <c r="H2096" s="9">
        <f>IF(OR(F2096="",F2096=0),"",MAX(F2096,IF(ISNUMBER('Нормы и нормо-часы'!K2097),ROUNDUP('Нормы и нормо-часы'!K2097/(1-$F$3),0),0)))</f>
        <v>1800</v>
      </c>
      <c r="I2096" s="9">
        <f>IF(OR(G2096="",G2096=0),"",MAX(G2096,IF(ISNUMBER('Нормы и нормо-часы'!L2097),ROUNDUP('Нормы и нормо-часы'!L2097/(1-$F$3),0),0)))</f>
        <v>2070</v>
      </c>
      <c r="J2096" s="10">
        <f t="shared" si="542"/>
        <v>0</v>
      </c>
      <c r="K2096" s="10">
        <f t="shared" si="543"/>
        <v>0</v>
      </c>
      <c r="L2096" s="8">
        <v>1080</v>
      </c>
      <c r="M2096" s="8">
        <v>1242</v>
      </c>
      <c r="N2096" s="10">
        <f t="shared" si="544"/>
        <v>0.4</v>
      </c>
      <c r="O2096" s="10">
        <f t="shared" si="545"/>
        <v>0.4</v>
      </c>
      <c r="P2096" s="8">
        <f t="shared" si="546"/>
        <v>720</v>
      </c>
      <c r="Q2096" s="8">
        <f t="shared" si="547"/>
        <v>828</v>
      </c>
      <c r="R2096" s="8">
        <v>1719.25</v>
      </c>
      <c r="S2096" s="8">
        <v>2320.9899999999998</v>
      </c>
      <c r="T2096" s="11">
        <f t="shared" si="548"/>
        <v>1.2894388888888888</v>
      </c>
      <c r="U2096" s="7" t="s">
        <v>6108</v>
      </c>
      <c r="V2096" s="7"/>
    </row>
    <row r="2097" spans="1:22" x14ac:dyDescent="0.25">
      <c r="A2097" s="7" t="s">
        <v>6109</v>
      </c>
      <c r="B2097" s="7" t="s">
        <v>6110</v>
      </c>
      <c r="C2097" s="7" t="s">
        <v>177</v>
      </c>
      <c r="D2097" s="7"/>
      <c r="E2097" s="7" t="s">
        <v>799</v>
      </c>
      <c r="F2097" s="8">
        <v>1600</v>
      </c>
      <c r="G2097" s="8">
        <v>1840</v>
      </c>
      <c r="H2097" s="9">
        <f>IF(OR(F2097="",F2097=0),"",MAX(F2097,IF(ISNUMBER('Нормы и нормо-часы'!K2098),ROUNDUP('Нормы и нормо-часы'!K2098/(1-$F$3),0),0)))</f>
        <v>1600</v>
      </c>
      <c r="I2097" s="9">
        <f>IF(OR(G2097="",G2097=0),"",MAX(G2097,IF(ISNUMBER('Нормы и нормо-часы'!L2098),ROUNDUP('Нормы и нормо-часы'!L2098/(1-$F$3),0),0)))</f>
        <v>1920</v>
      </c>
      <c r="J2097" s="10">
        <f t="shared" si="542"/>
        <v>0</v>
      </c>
      <c r="K2097" s="10">
        <f t="shared" si="543"/>
        <v>4.3478260869565188E-2</v>
      </c>
      <c r="L2097" s="8">
        <v>960</v>
      </c>
      <c r="M2097" s="8">
        <v>1104</v>
      </c>
      <c r="N2097" s="10">
        <f t="shared" si="544"/>
        <v>0.4</v>
      </c>
      <c r="O2097" s="10">
        <f t="shared" si="545"/>
        <v>0.42499999999999999</v>
      </c>
      <c r="P2097" s="8">
        <f t="shared" si="546"/>
        <v>640</v>
      </c>
      <c r="Q2097" s="8">
        <f t="shared" si="547"/>
        <v>816</v>
      </c>
      <c r="R2097" s="8">
        <v>1031.55</v>
      </c>
      <c r="S2097" s="8">
        <v>1392.59</v>
      </c>
      <c r="T2097" s="11">
        <f t="shared" si="548"/>
        <v>0.87036874999999991</v>
      </c>
      <c r="U2097" s="7" t="s">
        <v>6111</v>
      </c>
      <c r="V2097" s="7"/>
    </row>
    <row r="2098" spans="1:22" x14ac:dyDescent="0.25">
      <c r="A2098" s="7" t="s">
        <v>6112</v>
      </c>
      <c r="B2098" s="7" t="s">
        <v>6113</v>
      </c>
      <c r="C2098" s="7" t="s">
        <v>177</v>
      </c>
      <c r="D2098" s="7"/>
      <c r="E2098" s="7" t="s">
        <v>799</v>
      </c>
      <c r="F2098" s="8">
        <v>500</v>
      </c>
      <c r="G2098" s="8">
        <v>575</v>
      </c>
      <c r="H2098" s="9">
        <f>IF(OR(F2098="",F2098=0),"",MAX(F2098,IF(ISNUMBER('Нормы и нормо-часы'!K2099),ROUNDUP('Нормы и нормо-часы'!K2099/(1-$F$3),0),0)))</f>
        <v>500</v>
      </c>
      <c r="I2098" s="9">
        <f>IF(OR(G2098="",G2098=0),"",MAX(G2098,IF(ISNUMBER('Нормы и нормо-часы'!L2099),ROUNDUP('Нормы и нормо-часы'!L2099/(1-$F$3),0),0)))</f>
        <v>576</v>
      </c>
      <c r="J2098" s="10">
        <f t="shared" si="542"/>
        <v>0</v>
      </c>
      <c r="K2098" s="10">
        <f t="shared" si="543"/>
        <v>1.7391304347826875E-3</v>
      </c>
      <c r="L2098" s="8">
        <v>300</v>
      </c>
      <c r="M2098" s="8">
        <v>345</v>
      </c>
      <c r="N2098" s="10">
        <f t="shared" si="544"/>
        <v>0.4</v>
      </c>
      <c r="O2098" s="10">
        <f t="shared" si="545"/>
        <v>0.40104166666666669</v>
      </c>
      <c r="P2098" s="8">
        <f t="shared" si="546"/>
        <v>200</v>
      </c>
      <c r="Q2098" s="8">
        <f t="shared" si="547"/>
        <v>231</v>
      </c>
      <c r="R2098" s="8">
        <v>819.95</v>
      </c>
      <c r="S2098" s="8">
        <v>1106.93</v>
      </c>
      <c r="T2098" s="11">
        <f t="shared" si="548"/>
        <v>2.2138599999999999</v>
      </c>
      <c r="U2098" s="7" t="s">
        <v>6114</v>
      </c>
      <c r="V2098" s="7" t="s">
        <v>6115</v>
      </c>
    </row>
    <row r="2099" spans="1:22" x14ac:dyDescent="0.25">
      <c r="A2099" s="7" t="s">
        <v>6116</v>
      </c>
      <c r="B2099" s="7" t="s">
        <v>6117</v>
      </c>
      <c r="C2099" s="7" t="s">
        <v>177</v>
      </c>
      <c r="D2099" s="7"/>
      <c r="E2099" s="7" t="s">
        <v>799</v>
      </c>
      <c r="F2099" s="8">
        <v>900</v>
      </c>
      <c r="G2099" s="8">
        <v>1035</v>
      </c>
      <c r="H2099" s="9">
        <f>IF(OR(F2099="",F2099=0),"",MAX(F2099,IF(ISNUMBER('Нормы и нормо-часы'!K2100),ROUNDUP('Нормы и нормо-часы'!K2100/(1-$F$3),0),0)))</f>
        <v>900</v>
      </c>
      <c r="I2099" s="9">
        <f>IF(OR(G2099="",G2099=0),"",MAX(G2099,IF(ISNUMBER('Нормы и нормо-часы'!L2100),ROUNDUP('Нормы и нормо-часы'!L2100/(1-$F$3),0),0)))</f>
        <v>1035</v>
      </c>
      <c r="J2099" s="10">
        <f t="shared" si="542"/>
        <v>0</v>
      </c>
      <c r="K2099" s="10">
        <f t="shared" si="543"/>
        <v>0</v>
      </c>
      <c r="L2099" s="8">
        <v>540</v>
      </c>
      <c r="M2099" s="8">
        <v>621</v>
      </c>
      <c r="N2099" s="10">
        <f t="shared" si="544"/>
        <v>0.4</v>
      </c>
      <c r="O2099" s="10">
        <f t="shared" si="545"/>
        <v>0.4</v>
      </c>
      <c r="P2099" s="8">
        <f t="shared" si="546"/>
        <v>360</v>
      </c>
      <c r="Q2099" s="8">
        <f t="shared" si="547"/>
        <v>414</v>
      </c>
      <c r="R2099" s="8">
        <v>1736.88</v>
      </c>
      <c r="S2099" s="8">
        <v>2344.79</v>
      </c>
      <c r="T2099" s="11">
        <f t="shared" si="548"/>
        <v>2.6053222222222221</v>
      </c>
      <c r="U2099" s="7" t="s">
        <v>5765</v>
      </c>
      <c r="V2099" s="7" t="s">
        <v>6118</v>
      </c>
    </row>
    <row r="2100" spans="1:22" x14ac:dyDescent="0.25">
      <c r="A2100" s="7" t="s">
        <v>6119</v>
      </c>
      <c r="B2100" s="7" t="s">
        <v>6120</v>
      </c>
      <c r="C2100" s="7" t="s">
        <v>177</v>
      </c>
      <c r="D2100" s="7"/>
      <c r="E2100" s="7" t="s">
        <v>799</v>
      </c>
      <c r="F2100" s="8">
        <v>1000</v>
      </c>
      <c r="G2100" s="8">
        <v>1150</v>
      </c>
      <c r="H2100" s="9">
        <f>IF(OR(F2100="",F2100=0),"",MAX(F2100,IF(ISNUMBER('Нормы и нормо-часы'!K2101),ROUNDUP('Нормы и нормо-часы'!K2101/(1-$F$3),0),0)))</f>
        <v>1000</v>
      </c>
      <c r="I2100" s="9">
        <f>IF(OR(G2100="",G2100=0),"",MAX(G2100,IF(ISNUMBER('Нормы и нормо-часы'!L2101),ROUNDUP('Нормы и нормо-часы'!L2101/(1-$F$3),0),0)))</f>
        <v>1152</v>
      </c>
      <c r="J2100" s="10">
        <f t="shared" si="542"/>
        <v>0</v>
      </c>
      <c r="K2100" s="10">
        <f t="shared" si="543"/>
        <v>1.7391304347826875E-3</v>
      </c>
      <c r="L2100" s="8">
        <v>600</v>
      </c>
      <c r="M2100" s="8">
        <v>690</v>
      </c>
      <c r="N2100" s="10">
        <f t="shared" si="544"/>
        <v>0.4</v>
      </c>
      <c r="O2100" s="10">
        <f t="shared" si="545"/>
        <v>0.40104166666666669</v>
      </c>
      <c r="P2100" s="8">
        <f t="shared" si="546"/>
        <v>400</v>
      </c>
      <c r="Q2100" s="8">
        <f t="shared" si="547"/>
        <v>462</v>
      </c>
      <c r="R2100" s="8">
        <v>1031.55</v>
      </c>
      <c r="S2100" s="8">
        <v>1392.59</v>
      </c>
      <c r="T2100" s="11">
        <f t="shared" si="548"/>
        <v>1.39259</v>
      </c>
      <c r="U2100" s="7" t="s">
        <v>6121</v>
      </c>
      <c r="V2100" s="7"/>
    </row>
    <row r="2101" spans="1:22" x14ac:dyDescent="0.25">
      <c r="A2101" s="7" t="s">
        <v>6122</v>
      </c>
      <c r="B2101" s="7" t="s">
        <v>6123</v>
      </c>
      <c r="C2101" s="7" t="s">
        <v>177</v>
      </c>
      <c r="D2101" s="7"/>
      <c r="E2101" s="7" t="s">
        <v>799</v>
      </c>
      <c r="F2101" s="8">
        <v>1500</v>
      </c>
      <c r="G2101" s="8">
        <v>1725</v>
      </c>
      <c r="H2101" s="9">
        <f>IF(OR(F2101="",F2101=0),"",MAX(F2101,IF(ISNUMBER('Нормы и нормо-часы'!K2102),ROUNDUP('Нормы и нормо-часы'!K2102/(1-$F$3),0),0)))</f>
        <v>1600</v>
      </c>
      <c r="I2101" s="9">
        <f>IF(OR(G2101="",G2101=0),"",MAX(G2101,IF(ISNUMBER('Нормы и нормо-часы'!L2102),ROUNDUP('Нормы и нормо-часы'!L2102/(1-$F$3),0),0)))</f>
        <v>1920</v>
      </c>
      <c r="J2101" s="10">
        <f t="shared" si="542"/>
        <v>6.6666666666666652E-2</v>
      </c>
      <c r="K2101" s="10">
        <f t="shared" si="543"/>
        <v>0.11304347826086958</v>
      </c>
      <c r="L2101" s="8">
        <v>900</v>
      </c>
      <c r="M2101" s="8">
        <v>1035</v>
      </c>
      <c r="N2101" s="10">
        <f t="shared" si="544"/>
        <v>0.4375</v>
      </c>
      <c r="O2101" s="10">
        <f t="shared" si="545"/>
        <v>0.4609375</v>
      </c>
      <c r="P2101" s="8">
        <f t="shared" si="546"/>
        <v>700</v>
      </c>
      <c r="Q2101" s="8">
        <f t="shared" si="547"/>
        <v>885</v>
      </c>
      <c r="R2101" s="8">
        <v>1137.3499999999999</v>
      </c>
      <c r="S2101" s="8">
        <v>1535.42</v>
      </c>
      <c r="T2101" s="11">
        <f t="shared" si="548"/>
        <v>1.0236133333333335</v>
      </c>
      <c r="U2101" s="7" t="s">
        <v>6124</v>
      </c>
      <c r="V2101" s="7"/>
    </row>
    <row r="2102" spans="1:22" x14ac:dyDescent="0.25">
      <c r="A2102" s="7" t="s">
        <v>6125</v>
      </c>
      <c r="B2102" s="7" t="s">
        <v>6126</v>
      </c>
      <c r="C2102" s="7" t="s">
        <v>177</v>
      </c>
      <c r="D2102" s="7"/>
      <c r="E2102" s="7" t="s">
        <v>799</v>
      </c>
      <c r="F2102" s="8">
        <v>500</v>
      </c>
      <c r="G2102" s="8">
        <v>575</v>
      </c>
      <c r="H2102" s="9">
        <f>IF(OR(F2102="",F2102=0),"",MAX(F2102,IF(ISNUMBER('Нормы и нормо-часы'!K2103),ROUNDUP('Нормы и нормо-часы'!K2103/(1-$F$3),0),0)))</f>
        <v>500</v>
      </c>
      <c r="I2102" s="9">
        <f>IF(OR(G2102="",G2102=0),"",MAX(G2102,IF(ISNUMBER('Нормы и нормо-часы'!L2103),ROUNDUP('Нормы и нормо-часы'!L2103/(1-$F$3),0),0)))</f>
        <v>576</v>
      </c>
      <c r="J2102" s="10">
        <f t="shared" si="542"/>
        <v>0</v>
      </c>
      <c r="K2102" s="10">
        <f t="shared" si="543"/>
        <v>1.7391304347826875E-3</v>
      </c>
      <c r="L2102" s="8">
        <v>300</v>
      </c>
      <c r="M2102" s="8">
        <v>345</v>
      </c>
      <c r="N2102" s="10">
        <f t="shared" si="544"/>
        <v>0.4</v>
      </c>
      <c r="O2102" s="10">
        <f t="shared" si="545"/>
        <v>0.40104166666666669</v>
      </c>
      <c r="P2102" s="8">
        <f t="shared" si="546"/>
        <v>200</v>
      </c>
      <c r="Q2102" s="8">
        <f t="shared" si="547"/>
        <v>231</v>
      </c>
      <c r="R2102" s="8">
        <v>449.65</v>
      </c>
      <c r="S2102" s="8">
        <v>607.03</v>
      </c>
      <c r="T2102" s="11">
        <f t="shared" si="548"/>
        <v>1.2140599999999999</v>
      </c>
      <c r="U2102" s="7" t="s">
        <v>6127</v>
      </c>
      <c r="V2102" s="7"/>
    </row>
    <row r="2103" spans="1:22" x14ac:dyDescent="0.25">
      <c r="A2103" s="7" t="s">
        <v>6128</v>
      </c>
      <c r="B2103" s="7" t="s">
        <v>6129</v>
      </c>
      <c r="C2103" s="7" t="s">
        <v>177</v>
      </c>
      <c r="D2103" s="7"/>
      <c r="E2103" s="7" t="s">
        <v>799</v>
      </c>
      <c r="F2103" s="8">
        <v>1500</v>
      </c>
      <c r="G2103" s="8">
        <v>1725</v>
      </c>
      <c r="H2103" s="9">
        <f>IF(OR(F2103="",F2103=0),"",MAX(F2103,IF(ISNUMBER('Нормы и нормо-часы'!K2104),ROUNDUP('Нормы и нормо-часы'!K2104/(1-$F$3),0),0)))</f>
        <v>1600</v>
      </c>
      <c r="I2103" s="9">
        <f>IF(OR(G2103="",G2103=0),"",MAX(G2103,IF(ISNUMBER('Нормы и нормо-часы'!L2104),ROUNDUP('Нормы и нормо-часы'!L2104/(1-$F$3),0),0)))</f>
        <v>1920</v>
      </c>
      <c r="J2103" s="10">
        <f t="shared" si="542"/>
        <v>6.6666666666666652E-2</v>
      </c>
      <c r="K2103" s="10">
        <f t="shared" si="543"/>
        <v>0.11304347826086958</v>
      </c>
      <c r="L2103" s="8">
        <v>900</v>
      </c>
      <c r="M2103" s="8">
        <v>1035</v>
      </c>
      <c r="N2103" s="10">
        <f t="shared" si="544"/>
        <v>0.4375</v>
      </c>
      <c r="O2103" s="10">
        <f t="shared" si="545"/>
        <v>0.4609375</v>
      </c>
      <c r="P2103" s="8">
        <f t="shared" si="546"/>
        <v>700</v>
      </c>
      <c r="Q2103" s="8">
        <f t="shared" si="547"/>
        <v>885</v>
      </c>
      <c r="R2103" s="8">
        <v>1216.7</v>
      </c>
      <c r="S2103" s="8">
        <v>1642.55</v>
      </c>
      <c r="T2103" s="11">
        <f t="shared" si="548"/>
        <v>1.0950333333333333</v>
      </c>
      <c r="U2103" s="7" t="s">
        <v>6130</v>
      </c>
      <c r="V2103" s="7"/>
    </row>
    <row r="2104" spans="1:22" x14ac:dyDescent="0.25">
      <c r="A2104" s="7" t="s">
        <v>6131</v>
      </c>
      <c r="B2104" s="7" t="s">
        <v>6132</v>
      </c>
      <c r="C2104" s="7" t="s">
        <v>177</v>
      </c>
      <c r="D2104" s="7"/>
      <c r="E2104" s="7" t="s">
        <v>799</v>
      </c>
      <c r="F2104" s="8">
        <v>700</v>
      </c>
      <c r="G2104" s="8">
        <v>805</v>
      </c>
      <c r="H2104" s="9">
        <f>IF(OR(F2104="",F2104=0),"",MAX(F2104,IF(ISNUMBER('Нормы и нормо-часы'!K2105),ROUNDUP('Нормы и нормо-часы'!K2105/(1-$F$3),0),0)))</f>
        <v>700</v>
      </c>
      <c r="I2104" s="9">
        <f>IF(OR(G2104="",G2104=0),"",MAX(G2104,IF(ISNUMBER('Нормы и нормо-часы'!L2105),ROUNDUP('Нормы и нормо-часы'!L2105/(1-$F$3),0),0)))</f>
        <v>805</v>
      </c>
      <c r="J2104" s="10">
        <f t="shared" si="542"/>
        <v>0</v>
      </c>
      <c r="K2104" s="10">
        <f t="shared" si="543"/>
        <v>0</v>
      </c>
      <c r="L2104" s="8">
        <v>420</v>
      </c>
      <c r="M2104" s="8">
        <v>483</v>
      </c>
      <c r="N2104" s="10">
        <f t="shared" si="544"/>
        <v>0.4</v>
      </c>
      <c r="O2104" s="10">
        <f t="shared" si="545"/>
        <v>0.4</v>
      </c>
      <c r="P2104" s="8">
        <f t="shared" si="546"/>
        <v>280</v>
      </c>
      <c r="Q2104" s="8">
        <f t="shared" si="547"/>
        <v>322</v>
      </c>
      <c r="R2104" s="8">
        <v>670.07</v>
      </c>
      <c r="S2104" s="8">
        <v>904.59</v>
      </c>
      <c r="T2104" s="11">
        <f t="shared" si="548"/>
        <v>1.2922714285714285</v>
      </c>
      <c r="U2104" s="7" t="s">
        <v>6133</v>
      </c>
      <c r="V2104" s="7"/>
    </row>
    <row r="2105" spans="1:22" x14ac:dyDescent="0.25">
      <c r="A2105" s="7" t="s">
        <v>6134</v>
      </c>
      <c r="B2105" s="7" t="s">
        <v>6135</v>
      </c>
      <c r="C2105" s="7" t="s">
        <v>177</v>
      </c>
      <c r="D2105" s="7"/>
      <c r="E2105" s="7" t="s">
        <v>799</v>
      </c>
      <c r="F2105" s="8">
        <v>2500</v>
      </c>
      <c r="G2105" s="8">
        <v>2875</v>
      </c>
      <c r="H2105" s="9">
        <f>IF(OR(F2105="",F2105=0),"",MAX(F2105,IF(ISNUMBER('Нормы и нормо-часы'!K2106),ROUNDUP('Нормы и нормо-часы'!K2106/(1-$F$3),0),0)))</f>
        <v>2500</v>
      </c>
      <c r="I2105" s="9">
        <f>IF(OR(G2105="",G2105=0),"",MAX(G2105,IF(ISNUMBER('Нормы и нормо-часы'!L2106),ROUNDUP('Нормы и нормо-часы'!L2106/(1-$F$3),0),0)))</f>
        <v>2880</v>
      </c>
      <c r="J2105" s="10">
        <f t="shared" si="542"/>
        <v>0</v>
      </c>
      <c r="K2105" s="10">
        <f t="shared" si="543"/>
        <v>1.7391304347826875E-3</v>
      </c>
      <c r="L2105" s="8">
        <v>1500</v>
      </c>
      <c r="M2105" s="8">
        <v>1725</v>
      </c>
      <c r="N2105" s="10">
        <f t="shared" si="544"/>
        <v>0.4</v>
      </c>
      <c r="O2105" s="10">
        <f t="shared" si="545"/>
        <v>0.40104166666666669</v>
      </c>
      <c r="P2105" s="8">
        <f t="shared" si="546"/>
        <v>1000</v>
      </c>
      <c r="Q2105" s="8">
        <f t="shared" si="547"/>
        <v>1155</v>
      </c>
      <c r="R2105" s="8">
        <v>2398.13</v>
      </c>
      <c r="S2105" s="8">
        <v>3237.48</v>
      </c>
      <c r="T2105" s="11">
        <f t="shared" si="548"/>
        <v>1.2949919999999999</v>
      </c>
      <c r="U2105" s="7" t="s">
        <v>6108</v>
      </c>
      <c r="V2105" s="7"/>
    </row>
    <row r="2106" spans="1:22" x14ac:dyDescent="0.25">
      <c r="A2106" s="7" t="s">
        <v>6136</v>
      </c>
      <c r="B2106" s="7" t="s">
        <v>6137</v>
      </c>
      <c r="C2106" s="7" t="s">
        <v>177</v>
      </c>
      <c r="D2106" s="7"/>
      <c r="E2106" s="7" t="s">
        <v>799</v>
      </c>
      <c r="F2106" s="8">
        <v>800</v>
      </c>
      <c r="G2106" s="8">
        <v>920</v>
      </c>
      <c r="H2106" s="9">
        <f>IF(OR(F2106="",F2106=0),"",MAX(F2106,IF(ISNUMBER('Нормы и нормо-часы'!K2107),ROUNDUP('Нормы и нормо-часы'!K2107/(1-$F$3),0),0)))</f>
        <v>800</v>
      </c>
      <c r="I2106" s="9">
        <f>IF(OR(G2106="",G2106=0),"",MAX(G2106,IF(ISNUMBER('Нормы и нормо-часы'!L2107),ROUNDUP('Нормы и нормо-часы'!L2107/(1-$F$3),0),0)))</f>
        <v>960</v>
      </c>
      <c r="J2106" s="10">
        <f t="shared" si="542"/>
        <v>0</v>
      </c>
      <c r="K2106" s="10">
        <f t="shared" si="543"/>
        <v>4.3478260869565188E-2</v>
      </c>
      <c r="L2106" s="8">
        <v>480</v>
      </c>
      <c r="M2106" s="8">
        <v>552</v>
      </c>
      <c r="N2106" s="10">
        <f t="shared" si="544"/>
        <v>0.4</v>
      </c>
      <c r="O2106" s="10">
        <f t="shared" si="545"/>
        <v>0.42499999999999999</v>
      </c>
      <c r="P2106" s="8">
        <f t="shared" si="546"/>
        <v>320</v>
      </c>
      <c r="Q2106" s="8">
        <f t="shared" si="547"/>
        <v>408</v>
      </c>
      <c r="R2106" s="8">
        <v>934.57</v>
      </c>
      <c r="S2106" s="8">
        <v>1261.67</v>
      </c>
      <c r="T2106" s="11">
        <f t="shared" si="548"/>
        <v>1.5770875000000002</v>
      </c>
      <c r="U2106" s="7" t="s">
        <v>6138</v>
      </c>
      <c r="V2106" s="7"/>
    </row>
    <row r="2107" spans="1:22" x14ac:dyDescent="0.25">
      <c r="A2107" s="7" t="s">
        <v>6139</v>
      </c>
      <c r="B2107" s="7" t="s">
        <v>6140</v>
      </c>
      <c r="C2107" s="7" t="s">
        <v>177</v>
      </c>
      <c r="D2107" s="7"/>
      <c r="E2107" s="7" t="s">
        <v>799</v>
      </c>
      <c r="F2107" s="8">
        <v>800</v>
      </c>
      <c r="G2107" s="8">
        <v>920</v>
      </c>
      <c r="H2107" s="9">
        <f>IF(OR(F2107="",F2107=0),"",MAX(F2107,IF(ISNUMBER('Нормы и нормо-часы'!K2108),ROUNDUP('Нормы и нормо-часы'!K2108/(1-$F$3),0),0)))</f>
        <v>800</v>
      </c>
      <c r="I2107" s="9">
        <f>IF(OR(G2107="",G2107=0),"",MAX(G2107,IF(ISNUMBER('Нормы и нормо-часы'!L2108),ROUNDUP('Нормы и нормо-часы'!L2108/(1-$F$3),0),0)))</f>
        <v>960</v>
      </c>
      <c r="J2107" s="10">
        <f t="shared" si="542"/>
        <v>0</v>
      </c>
      <c r="K2107" s="10">
        <f t="shared" si="543"/>
        <v>4.3478260869565188E-2</v>
      </c>
      <c r="L2107" s="8">
        <v>480</v>
      </c>
      <c r="M2107" s="8">
        <v>552</v>
      </c>
      <c r="N2107" s="10">
        <f t="shared" si="544"/>
        <v>0.4</v>
      </c>
      <c r="O2107" s="10">
        <f t="shared" si="545"/>
        <v>0.42499999999999999</v>
      </c>
      <c r="P2107" s="8">
        <f t="shared" si="546"/>
        <v>320</v>
      </c>
      <c r="Q2107" s="8">
        <f t="shared" si="547"/>
        <v>408</v>
      </c>
      <c r="R2107" s="8">
        <v>934.57</v>
      </c>
      <c r="S2107" s="8">
        <v>1261.67</v>
      </c>
      <c r="T2107" s="11">
        <f t="shared" si="548"/>
        <v>1.5770875000000002</v>
      </c>
      <c r="U2107" s="7" t="s">
        <v>6141</v>
      </c>
      <c r="V2107" s="7"/>
    </row>
    <row r="2108" spans="1:22" x14ac:dyDescent="0.25">
      <c r="A2108" s="7" t="s">
        <v>6142</v>
      </c>
      <c r="B2108" s="7" t="s">
        <v>6143</v>
      </c>
      <c r="C2108" s="7" t="s">
        <v>177</v>
      </c>
      <c r="D2108" s="7"/>
      <c r="E2108" s="7" t="s">
        <v>799</v>
      </c>
      <c r="F2108" s="8">
        <v>2500</v>
      </c>
      <c r="G2108" s="8">
        <v>2875</v>
      </c>
      <c r="H2108" s="9">
        <f>IF(OR(F2108="",F2108=0),"",MAX(F2108,IF(ISNUMBER('Нормы и нормо-часы'!K2109),ROUNDUP('Нормы и нормо-часы'!K2109/(1-$F$3),0),0)))</f>
        <v>2500</v>
      </c>
      <c r="I2108" s="9">
        <f>IF(OR(G2108="",G2108=0),"",MAX(G2108,IF(ISNUMBER('Нормы и нормо-часы'!L2109),ROUNDUP('Нормы и нормо-часы'!L2109/(1-$F$3),0),0)))</f>
        <v>2880</v>
      </c>
      <c r="J2108" s="10">
        <f t="shared" si="542"/>
        <v>0</v>
      </c>
      <c r="K2108" s="10">
        <f t="shared" si="543"/>
        <v>1.7391304347826875E-3</v>
      </c>
      <c r="L2108" s="8">
        <v>1500</v>
      </c>
      <c r="M2108" s="8">
        <v>1725</v>
      </c>
      <c r="N2108" s="10">
        <f t="shared" si="544"/>
        <v>0.4</v>
      </c>
      <c r="O2108" s="10">
        <f t="shared" si="545"/>
        <v>0.40104166666666669</v>
      </c>
      <c r="P2108" s="8">
        <f t="shared" si="546"/>
        <v>1000</v>
      </c>
      <c r="Q2108" s="8">
        <f t="shared" si="547"/>
        <v>1155</v>
      </c>
      <c r="R2108" s="8">
        <v>2398.13</v>
      </c>
      <c r="S2108" s="8">
        <v>3237.48</v>
      </c>
      <c r="T2108" s="11">
        <f t="shared" si="548"/>
        <v>1.2949919999999999</v>
      </c>
      <c r="U2108" s="7" t="s">
        <v>6108</v>
      </c>
      <c r="V2108" s="7"/>
    </row>
    <row r="2109" spans="1:22" x14ac:dyDescent="0.25">
      <c r="A2109" s="12" t="s">
        <v>6144</v>
      </c>
      <c r="B2109" s="12" t="s">
        <v>6145</v>
      </c>
      <c r="C2109" s="12" t="s">
        <v>54</v>
      </c>
      <c r="D2109" s="12" t="s">
        <v>58</v>
      </c>
      <c r="E2109" s="7" t="s">
        <v>799</v>
      </c>
      <c r="F2109" s="8">
        <v>800</v>
      </c>
      <c r="G2109" s="8">
        <v>920</v>
      </c>
      <c r="H2109" s="9">
        <f>IF(OR(F2109="",F2109=0),"",MAX(F2109,IF(ISNUMBER('Нормы и нормо-часы'!K2110),ROUNDUP('Нормы и нормо-часы'!K2110/(1-$F$3),0),0)))</f>
        <v>1280</v>
      </c>
      <c r="I2109" s="9">
        <f>IF(OR(G2109="",G2109=0),"",MAX(G2109,IF(ISNUMBER('Нормы и нормо-часы'!L2110),ROUNDUP('Нормы и нормо-часы'!L2110/(1-$F$3),0),0)))</f>
        <v>1536</v>
      </c>
      <c r="J2109" s="10">
        <f t="shared" si="542"/>
        <v>0.60000000000000009</v>
      </c>
      <c r="K2109" s="10">
        <f t="shared" si="543"/>
        <v>0.66956521739130426</v>
      </c>
      <c r="L2109" s="8">
        <v>480</v>
      </c>
      <c r="M2109" s="8">
        <v>552</v>
      </c>
      <c r="N2109" s="10">
        <f t="shared" si="544"/>
        <v>0.625</v>
      </c>
      <c r="O2109" s="10">
        <f t="shared" si="545"/>
        <v>0.640625</v>
      </c>
      <c r="P2109" s="8">
        <f t="shared" si="546"/>
        <v>800</v>
      </c>
      <c r="Q2109" s="8">
        <f t="shared" si="547"/>
        <v>984</v>
      </c>
      <c r="R2109" s="8"/>
      <c r="S2109" s="8"/>
      <c r="T2109" s="11" t="str">
        <f t="shared" si="548"/>
        <v/>
      </c>
      <c r="U2109" s="7" t="s">
        <v>6146</v>
      </c>
      <c r="V2109" s="7"/>
    </row>
    <row r="2110" spans="1:22" x14ac:dyDescent="0.25">
      <c r="A2110" s="12" t="s">
        <v>6147</v>
      </c>
      <c r="B2110" s="12" t="s">
        <v>6148</v>
      </c>
      <c r="C2110" s="12" t="s">
        <v>54</v>
      </c>
      <c r="D2110" s="12" t="s">
        <v>58</v>
      </c>
      <c r="E2110" s="7" t="s">
        <v>35</v>
      </c>
      <c r="F2110" s="8">
        <v>250</v>
      </c>
      <c r="G2110" s="8">
        <v>288</v>
      </c>
      <c r="H2110" s="9">
        <f>IF(OR(F2110="",F2110=0),"",MAX(F2110,IF(ISNUMBER('Нормы и нормо-часы'!K2111),ROUNDUP('Нормы и нормо-часы'!K2111/(1-$F$3),0),0)))</f>
        <v>250</v>
      </c>
      <c r="I2110" s="9">
        <f>IF(OR(G2110="",G2110=0),"",MAX(G2110,IF(ISNUMBER('Нормы и нормо-часы'!L2111),ROUNDUP('Нормы и нормо-часы'!L2111/(1-$F$3),0),0)))</f>
        <v>288</v>
      </c>
      <c r="J2110" s="10">
        <f t="shared" si="542"/>
        <v>0</v>
      </c>
      <c r="K2110" s="10">
        <f t="shared" si="543"/>
        <v>0</v>
      </c>
      <c r="L2110" s="8">
        <v>162</v>
      </c>
      <c r="M2110" s="8">
        <v>187</v>
      </c>
      <c r="N2110" s="10">
        <f t="shared" si="544"/>
        <v>0.35199999999999998</v>
      </c>
      <c r="O2110" s="10">
        <f t="shared" si="545"/>
        <v>0.35069444444444442</v>
      </c>
      <c r="P2110" s="8">
        <f t="shared" si="546"/>
        <v>88</v>
      </c>
      <c r="Q2110" s="8">
        <f t="shared" si="547"/>
        <v>101</v>
      </c>
      <c r="R2110" s="8"/>
      <c r="S2110" s="8"/>
      <c r="T2110" s="11" t="str">
        <f t="shared" si="548"/>
        <v/>
      </c>
      <c r="U2110" s="7" t="s">
        <v>6078</v>
      </c>
      <c r="V2110" s="7"/>
    </row>
    <row r="2111" spans="1:22" x14ac:dyDescent="0.25">
      <c r="A2111" s="5" t="s">
        <v>6149</v>
      </c>
      <c r="B2111" s="6"/>
      <c r="C2111" s="6"/>
      <c r="D2111" s="6"/>
      <c r="E2111" s="6"/>
      <c r="F2111" s="6"/>
      <c r="G2111" s="6"/>
      <c r="H2111" s="6"/>
      <c r="I2111" s="6"/>
      <c r="J2111" s="6"/>
      <c r="K2111" s="6"/>
      <c r="L2111" s="6"/>
      <c r="M2111" s="6"/>
      <c r="N2111" s="6"/>
      <c r="O2111" s="6"/>
      <c r="P2111" s="6"/>
      <c r="Q2111" s="6"/>
      <c r="R2111" s="6"/>
      <c r="S2111" s="6"/>
      <c r="T2111" s="6"/>
      <c r="U2111" s="6"/>
      <c r="V2111" s="6"/>
    </row>
    <row r="2112" spans="1:22" x14ac:dyDescent="0.25">
      <c r="A2112" s="7" t="s">
        <v>6150</v>
      </c>
      <c r="B2112" s="7" t="s">
        <v>6151</v>
      </c>
      <c r="C2112" s="7" t="s">
        <v>177</v>
      </c>
      <c r="D2112" s="7"/>
      <c r="E2112" s="7" t="s">
        <v>396</v>
      </c>
      <c r="F2112" s="8">
        <v>1200</v>
      </c>
      <c r="G2112" s="8">
        <v>1380</v>
      </c>
      <c r="H2112" s="9">
        <f>IF(OR(F2112="",F2112=0),"",MAX(F2112,IF(ISNUMBER('Нормы и нормо-часы'!K2113),ROUNDUP('Нормы и нормо-часы'!K2113/(1-$F$3),0),0)))</f>
        <v>1200</v>
      </c>
      <c r="I2112" s="9">
        <f>IF(OR(G2112="",G2112=0),"",MAX(G2112,IF(ISNUMBER('Нормы и нормо-часы'!L2113),ROUNDUP('Нормы и нормо-часы'!L2113/(1-$F$3),0),0)))</f>
        <v>1380</v>
      </c>
      <c r="J2112" s="10">
        <f t="shared" ref="J2112:J2136" si="549">IF(OR(F2112="",F2112=0),"",H2112/F2112-1)</f>
        <v>0</v>
      </c>
      <c r="K2112" s="10">
        <f t="shared" ref="K2112:K2136" si="550">IF(OR(G2112="",G2112=0),"",I2112/G2112-1)</f>
        <v>0</v>
      </c>
      <c r="L2112" s="8">
        <v>744</v>
      </c>
      <c r="M2112" s="8">
        <v>856</v>
      </c>
      <c r="N2112" s="10">
        <f t="shared" ref="N2112:N2136" si="551">IF(OR(H2112="",H2112=0),"",(H2112-L2112)/H2112)</f>
        <v>0.38</v>
      </c>
      <c r="O2112" s="10">
        <f t="shared" ref="O2112:O2136" si="552">IF(OR(I2112="",I2112=0),"",(I2112-M2112)/I2112)</f>
        <v>0.37971014492753624</v>
      </c>
      <c r="P2112" s="8">
        <f t="shared" ref="P2112:P2136" si="553">IF(H2112="","",H2112-L2112)</f>
        <v>456</v>
      </c>
      <c r="Q2112" s="8">
        <f t="shared" ref="Q2112:Q2136" si="554">IF(I2112="","",I2112-M2112)</f>
        <v>524</v>
      </c>
      <c r="R2112" s="8">
        <v>823.26</v>
      </c>
      <c r="S2112" s="8">
        <v>1111.4000000000001</v>
      </c>
      <c r="T2112" s="11">
        <f t="shared" ref="T2112:T2136" si="555">IF(OR(S2112="",F2112="",F2112=0),"",S2112/F2112)</f>
        <v>0.92616666666666669</v>
      </c>
      <c r="U2112" s="7" t="s">
        <v>6152</v>
      </c>
      <c r="V2112" s="7"/>
    </row>
    <row r="2113" spans="1:22" x14ac:dyDescent="0.25">
      <c r="A2113" s="7" t="s">
        <v>6153</v>
      </c>
      <c r="B2113" s="7" t="s">
        <v>6154</v>
      </c>
      <c r="C2113" s="7" t="s">
        <v>177</v>
      </c>
      <c r="D2113" s="7"/>
      <c r="E2113" s="7" t="s">
        <v>396</v>
      </c>
      <c r="F2113" s="8">
        <v>400</v>
      </c>
      <c r="G2113" s="8">
        <v>460</v>
      </c>
      <c r="H2113" s="9">
        <f>IF(OR(F2113="",F2113=0),"",MAX(F2113,IF(ISNUMBER('Нормы и нормо-часы'!K2114),ROUNDUP('Нормы и нормо-часы'!K2114/(1-$F$3),0),0)))</f>
        <v>400</v>
      </c>
      <c r="I2113" s="9">
        <f>IF(OR(G2113="",G2113=0),"",MAX(G2113,IF(ISNUMBER('Нормы и нормо-часы'!L2114),ROUNDUP('Нормы и нормо-часы'!L2114/(1-$F$3),0),0)))</f>
        <v>460</v>
      </c>
      <c r="J2113" s="10">
        <f t="shared" si="549"/>
        <v>0</v>
      </c>
      <c r="K2113" s="10">
        <f t="shared" si="550"/>
        <v>0</v>
      </c>
      <c r="L2113" s="8">
        <v>248</v>
      </c>
      <c r="M2113" s="8">
        <v>285</v>
      </c>
      <c r="N2113" s="10">
        <f t="shared" si="551"/>
        <v>0.38</v>
      </c>
      <c r="O2113" s="10">
        <f t="shared" si="552"/>
        <v>0.38043478260869568</v>
      </c>
      <c r="P2113" s="8">
        <f t="shared" si="553"/>
        <v>152</v>
      </c>
      <c r="Q2113" s="8">
        <f t="shared" si="554"/>
        <v>175</v>
      </c>
      <c r="R2113" s="8">
        <v>330.63</v>
      </c>
      <c r="S2113" s="8">
        <v>446.35</v>
      </c>
      <c r="T2113" s="11">
        <f t="shared" si="555"/>
        <v>1.115875</v>
      </c>
      <c r="U2113" s="7" t="s">
        <v>6155</v>
      </c>
      <c r="V2113" s="7"/>
    </row>
    <row r="2114" spans="1:22" x14ac:dyDescent="0.25">
      <c r="A2114" s="7" t="s">
        <v>6156</v>
      </c>
      <c r="B2114" s="7" t="s">
        <v>6157</v>
      </c>
      <c r="C2114" s="7" t="s">
        <v>177</v>
      </c>
      <c r="D2114" s="7"/>
      <c r="E2114" s="7" t="s">
        <v>396</v>
      </c>
      <c r="F2114" s="8">
        <v>400</v>
      </c>
      <c r="G2114" s="8">
        <v>460</v>
      </c>
      <c r="H2114" s="9">
        <f>IF(OR(F2114="",F2114=0),"",MAX(F2114,IF(ISNUMBER('Нормы и нормо-часы'!K2115),ROUNDUP('Нормы и нормо-часы'!K2115/(1-$F$3),0),0)))</f>
        <v>400</v>
      </c>
      <c r="I2114" s="9">
        <f>IF(OR(G2114="",G2114=0),"",MAX(G2114,IF(ISNUMBER('Нормы и нормо-часы'!L2115),ROUNDUP('Нормы и нормо-часы'!L2115/(1-$F$3),0),0)))</f>
        <v>460</v>
      </c>
      <c r="J2114" s="10">
        <f t="shared" si="549"/>
        <v>0</v>
      </c>
      <c r="K2114" s="10">
        <f t="shared" si="550"/>
        <v>0</v>
      </c>
      <c r="L2114" s="8">
        <v>248</v>
      </c>
      <c r="M2114" s="8">
        <v>285</v>
      </c>
      <c r="N2114" s="10">
        <f t="shared" si="551"/>
        <v>0.38</v>
      </c>
      <c r="O2114" s="10">
        <f t="shared" si="552"/>
        <v>0.38043478260869568</v>
      </c>
      <c r="P2114" s="8">
        <f t="shared" si="553"/>
        <v>152</v>
      </c>
      <c r="Q2114" s="8">
        <f t="shared" si="554"/>
        <v>175</v>
      </c>
      <c r="R2114" s="8">
        <v>198.38</v>
      </c>
      <c r="S2114" s="8">
        <v>267.81</v>
      </c>
      <c r="T2114" s="11">
        <f t="shared" si="555"/>
        <v>0.66952500000000004</v>
      </c>
      <c r="U2114" s="7" t="s">
        <v>5634</v>
      </c>
      <c r="V2114" s="7" t="s">
        <v>6158</v>
      </c>
    </row>
    <row r="2115" spans="1:22" x14ac:dyDescent="0.25">
      <c r="A2115" s="7" t="s">
        <v>6159</v>
      </c>
      <c r="B2115" s="7" t="s">
        <v>6160</v>
      </c>
      <c r="C2115" s="7" t="s">
        <v>177</v>
      </c>
      <c r="D2115" s="7"/>
      <c r="E2115" s="7" t="s">
        <v>396</v>
      </c>
      <c r="F2115" s="8">
        <v>600</v>
      </c>
      <c r="G2115" s="8">
        <v>690</v>
      </c>
      <c r="H2115" s="9">
        <f>IF(OR(F2115="",F2115=0),"",MAX(F2115,IF(ISNUMBER('Нормы и нормо-часы'!K2116),ROUNDUP('Нормы и нормо-часы'!K2116/(1-$F$3),0),0)))</f>
        <v>600</v>
      </c>
      <c r="I2115" s="9">
        <f>IF(OR(G2115="",G2115=0),"",MAX(G2115,IF(ISNUMBER('Нормы и нормо-часы'!L2116),ROUNDUP('Нормы и нормо-часы'!L2116/(1-$F$3),0),0)))</f>
        <v>690</v>
      </c>
      <c r="J2115" s="10">
        <f t="shared" si="549"/>
        <v>0</v>
      </c>
      <c r="K2115" s="10">
        <f t="shared" si="550"/>
        <v>0</v>
      </c>
      <c r="L2115" s="8">
        <v>372</v>
      </c>
      <c r="M2115" s="8">
        <v>428</v>
      </c>
      <c r="N2115" s="10">
        <f t="shared" si="551"/>
        <v>0.38</v>
      </c>
      <c r="O2115" s="10">
        <f t="shared" si="552"/>
        <v>0.37971014492753624</v>
      </c>
      <c r="P2115" s="8">
        <f t="shared" si="553"/>
        <v>228</v>
      </c>
      <c r="Q2115" s="8">
        <f t="shared" si="554"/>
        <v>262</v>
      </c>
      <c r="R2115" s="8">
        <v>277.73</v>
      </c>
      <c r="S2115" s="8">
        <v>374.94</v>
      </c>
      <c r="T2115" s="11">
        <f t="shared" si="555"/>
        <v>0.62490000000000001</v>
      </c>
      <c r="U2115" s="7" t="s">
        <v>6161</v>
      </c>
      <c r="V2115" s="7"/>
    </row>
    <row r="2116" spans="1:22" x14ac:dyDescent="0.25">
      <c r="A2116" s="7" t="s">
        <v>6162</v>
      </c>
      <c r="B2116" s="7" t="s">
        <v>6163</v>
      </c>
      <c r="C2116" s="7" t="s">
        <v>177</v>
      </c>
      <c r="D2116" s="7"/>
      <c r="E2116" s="7" t="s">
        <v>396</v>
      </c>
      <c r="F2116" s="8">
        <v>600</v>
      </c>
      <c r="G2116" s="8">
        <v>690</v>
      </c>
      <c r="H2116" s="9">
        <f>IF(OR(F2116="",F2116=0),"",MAX(F2116,IF(ISNUMBER('Нормы и нормо-часы'!K2117),ROUNDUP('Нормы и нормо-часы'!K2117/(1-$F$3),0),0)))</f>
        <v>600</v>
      </c>
      <c r="I2116" s="9">
        <f>IF(OR(G2116="",G2116=0),"",MAX(G2116,IF(ISNUMBER('Нормы и нормо-часы'!L2117),ROUNDUP('Нормы и нормо-часы'!L2117/(1-$F$3),0),0)))</f>
        <v>690</v>
      </c>
      <c r="J2116" s="10">
        <f t="shared" si="549"/>
        <v>0</v>
      </c>
      <c r="K2116" s="10">
        <f t="shared" si="550"/>
        <v>0</v>
      </c>
      <c r="L2116" s="8">
        <v>372</v>
      </c>
      <c r="M2116" s="8">
        <v>428</v>
      </c>
      <c r="N2116" s="10">
        <f t="shared" si="551"/>
        <v>0.38</v>
      </c>
      <c r="O2116" s="10">
        <f t="shared" si="552"/>
        <v>0.37971014492753624</v>
      </c>
      <c r="P2116" s="8">
        <f t="shared" si="553"/>
        <v>228</v>
      </c>
      <c r="Q2116" s="8">
        <f t="shared" si="554"/>
        <v>262</v>
      </c>
      <c r="R2116" s="8">
        <v>634.79999999999995</v>
      </c>
      <c r="S2116" s="8">
        <v>856.98</v>
      </c>
      <c r="T2116" s="11">
        <f t="shared" si="555"/>
        <v>1.4283000000000001</v>
      </c>
      <c r="U2116" s="7" t="s">
        <v>6164</v>
      </c>
      <c r="V2116" s="7"/>
    </row>
    <row r="2117" spans="1:22" x14ac:dyDescent="0.25">
      <c r="A2117" s="7" t="s">
        <v>6165</v>
      </c>
      <c r="B2117" s="7" t="s">
        <v>6166</v>
      </c>
      <c r="C2117" s="7" t="s">
        <v>177</v>
      </c>
      <c r="D2117" s="7"/>
      <c r="E2117" s="7" t="s">
        <v>396</v>
      </c>
      <c r="F2117" s="8">
        <v>600</v>
      </c>
      <c r="G2117" s="8">
        <v>690</v>
      </c>
      <c r="H2117" s="9">
        <f>IF(OR(F2117="",F2117=0),"",MAX(F2117,IF(ISNUMBER('Нормы и нормо-часы'!K2118),ROUNDUP('Нормы и нормо-часы'!K2118/(1-$F$3),0),0)))</f>
        <v>600</v>
      </c>
      <c r="I2117" s="9">
        <f>IF(OR(G2117="",G2117=0),"",MAX(G2117,IF(ISNUMBER('Нормы и нормо-часы'!L2118),ROUNDUP('Нормы и нормо-часы'!L2118/(1-$F$3),0),0)))</f>
        <v>690</v>
      </c>
      <c r="J2117" s="10">
        <f t="shared" si="549"/>
        <v>0</v>
      </c>
      <c r="K2117" s="10">
        <f t="shared" si="550"/>
        <v>0</v>
      </c>
      <c r="L2117" s="8">
        <v>372</v>
      </c>
      <c r="M2117" s="8">
        <v>428</v>
      </c>
      <c r="N2117" s="10">
        <f t="shared" si="551"/>
        <v>0.38</v>
      </c>
      <c r="O2117" s="10">
        <f t="shared" si="552"/>
        <v>0.37971014492753624</v>
      </c>
      <c r="P2117" s="8">
        <f t="shared" si="553"/>
        <v>228</v>
      </c>
      <c r="Q2117" s="8">
        <f t="shared" si="554"/>
        <v>262</v>
      </c>
      <c r="R2117" s="8">
        <v>535.61</v>
      </c>
      <c r="S2117" s="8">
        <v>723.07</v>
      </c>
      <c r="T2117" s="11">
        <f t="shared" si="555"/>
        <v>1.2051166666666668</v>
      </c>
      <c r="U2117" s="7" t="s">
        <v>6167</v>
      </c>
      <c r="V2117" s="7"/>
    </row>
    <row r="2118" spans="1:22" x14ac:dyDescent="0.25">
      <c r="A2118" s="7" t="s">
        <v>6168</v>
      </c>
      <c r="B2118" s="7" t="s">
        <v>6169</v>
      </c>
      <c r="C2118" s="7" t="s">
        <v>177</v>
      </c>
      <c r="D2118" s="7"/>
      <c r="E2118" s="7" t="s">
        <v>396</v>
      </c>
      <c r="F2118" s="8">
        <v>900</v>
      </c>
      <c r="G2118" s="8">
        <v>1035</v>
      </c>
      <c r="H2118" s="9">
        <f>IF(OR(F2118="",F2118=0),"",MAX(F2118,IF(ISNUMBER('Нормы и нормо-часы'!K2119),ROUNDUP('Нормы и нормо-часы'!K2119/(1-$F$3),0),0)))</f>
        <v>900</v>
      </c>
      <c r="I2118" s="9">
        <f>IF(OR(G2118="",G2118=0),"",MAX(G2118,IF(ISNUMBER('Нормы и нормо-часы'!L2119),ROUNDUP('Нормы и нормо-часы'!L2119/(1-$F$3),0),0)))</f>
        <v>1035</v>
      </c>
      <c r="J2118" s="10">
        <f t="shared" si="549"/>
        <v>0</v>
      </c>
      <c r="K2118" s="10">
        <f t="shared" si="550"/>
        <v>0</v>
      </c>
      <c r="L2118" s="8">
        <v>558</v>
      </c>
      <c r="M2118" s="8">
        <v>642</v>
      </c>
      <c r="N2118" s="10">
        <f t="shared" si="551"/>
        <v>0.38</v>
      </c>
      <c r="O2118" s="10">
        <f t="shared" si="552"/>
        <v>0.37971014492753624</v>
      </c>
      <c r="P2118" s="8">
        <f t="shared" si="553"/>
        <v>342</v>
      </c>
      <c r="Q2118" s="8">
        <f t="shared" si="554"/>
        <v>393</v>
      </c>
      <c r="R2118" s="8">
        <v>588.51</v>
      </c>
      <c r="S2118" s="8">
        <v>794.49</v>
      </c>
      <c r="T2118" s="11">
        <f t="shared" si="555"/>
        <v>0.8827666666666667</v>
      </c>
      <c r="U2118" s="7" t="s">
        <v>5410</v>
      </c>
      <c r="V2118" s="7"/>
    </row>
    <row r="2119" spans="1:22" x14ac:dyDescent="0.25">
      <c r="A2119" s="7" t="s">
        <v>6170</v>
      </c>
      <c r="B2119" s="7" t="s">
        <v>6171</v>
      </c>
      <c r="C2119" s="7" t="s">
        <v>54</v>
      </c>
      <c r="D2119" s="7"/>
      <c r="E2119" s="7" t="s">
        <v>396</v>
      </c>
      <c r="F2119" s="8">
        <v>1300</v>
      </c>
      <c r="G2119" s="8">
        <v>1495</v>
      </c>
      <c r="H2119" s="9">
        <f>IF(OR(F2119="",F2119=0),"",MAX(F2119,IF(ISNUMBER('Нормы и нормо-часы'!K2120),ROUNDUP('Нормы и нормо-часы'!K2120/(1-$F$3),0),0)))</f>
        <v>1300</v>
      </c>
      <c r="I2119" s="9">
        <f>IF(OR(G2119="",G2119=0),"",MAX(G2119,IF(ISNUMBER('Нормы и нормо-часы'!L2120),ROUNDUP('Нормы и нормо-часы'!L2120/(1-$F$3),0),0)))</f>
        <v>1520</v>
      </c>
      <c r="J2119" s="10">
        <f t="shared" si="549"/>
        <v>0</v>
      </c>
      <c r="K2119" s="10">
        <f t="shared" si="550"/>
        <v>1.6722408026755842E-2</v>
      </c>
      <c r="L2119" s="8">
        <v>806</v>
      </c>
      <c r="M2119" s="8">
        <v>927</v>
      </c>
      <c r="N2119" s="10">
        <f t="shared" si="551"/>
        <v>0.38</v>
      </c>
      <c r="O2119" s="10">
        <f t="shared" si="552"/>
        <v>0.39013157894736844</v>
      </c>
      <c r="P2119" s="8">
        <f t="shared" si="553"/>
        <v>494</v>
      </c>
      <c r="Q2119" s="8">
        <f t="shared" si="554"/>
        <v>593</v>
      </c>
      <c r="R2119" s="8">
        <v>1776.78</v>
      </c>
      <c r="S2119" s="8">
        <v>2398.65</v>
      </c>
      <c r="T2119" s="11">
        <f t="shared" si="555"/>
        <v>1.8451153846153847</v>
      </c>
      <c r="U2119" s="7" t="s">
        <v>6172</v>
      </c>
      <c r="V2119" s="7"/>
    </row>
    <row r="2120" spans="1:22" x14ac:dyDescent="0.25">
      <c r="A2120" s="7" t="s">
        <v>6173</v>
      </c>
      <c r="B2120" s="7" t="s">
        <v>6174</v>
      </c>
      <c r="C2120" s="7" t="s">
        <v>54</v>
      </c>
      <c r="D2120" s="7"/>
      <c r="E2120" s="7" t="s">
        <v>396</v>
      </c>
      <c r="F2120" s="8">
        <v>2000</v>
      </c>
      <c r="G2120" s="8">
        <v>2300</v>
      </c>
      <c r="H2120" s="9">
        <f>IF(OR(F2120="",F2120=0),"",MAX(F2120,IF(ISNUMBER('Нормы и нормо-часы'!K2121),ROUNDUP('Нормы и нормо-часы'!K2121/(1-$F$3),0),0)))</f>
        <v>2000</v>
      </c>
      <c r="I2120" s="9">
        <f>IF(OR(G2120="",G2120=0),"",MAX(G2120,IF(ISNUMBER('Нормы и нормо-часы'!L2121),ROUNDUP('Нормы и нормо-часы'!L2121/(1-$F$3),0),0)))</f>
        <v>2300</v>
      </c>
      <c r="J2120" s="10">
        <f t="shared" si="549"/>
        <v>0</v>
      </c>
      <c r="K2120" s="10">
        <f t="shared" si="550"/>
        <v>0</v>
      </c>
      <c r="L2120" s="8">
        <v>1240</v>
      </c>
      <c r="M2120" s="8">
        <v>1426</v>
      </c>
      <c r="N2120" s="10">
        <f t="shared" si="551"/>
        <v>0.38</v>
      </c>
      <c r="O2120" s="10">
        <f t="shared" si="552"/>
        <v>0.38</v>
      </c>
      <c r="P2120" s="8">
        <f t="shared" si="553"/>
        <v>760</v>
      </c>
      <c r="Q2120" s="8">
        <f t="shared" si="554"/>
        <v>874</v>
      </c>
      <c r="R2120" s="8">
        <v>2909.5</v>
      </c>
      <c r="S2120" s="8">
        <v>3927.83</v>
      </c>
      <c r="T2120" s="11">
        <f t="shared" si="555"/>
        <v>1.9639149999999999</v>
      </c>
      <c r="U2120" s="7" t="s">
        <v>6175</v>
      </c>
      <c r="V2120" s="7" t="s">
        <v>6176</v>
      </c>
    </row>
    <row r="2121" spans="1:22" x14ac:dyDescent="0.25">
      <c r="A2121" s="7" t="s">
        <v>6177</v>
      </c>
      <c r="B2121" s="7" t="s">
        <v>6178</v>
      </c>
      <c r="C2121" s="7" t="s">
        <v>54</v>
      </c>
      <c r="D2121" s="7"/>
      <c r="E2121" s="7" t="s">
        <v>396</v>
      </c>
      <c r="F2121" s="8">
        <v>1900</v>
      </c>
      <c r="G2121" s="8">
        <v>2185</v>
      </c>
      <c r="H2121" s="9">
        <f>IF(OR(F2121="",F2121=0),"",MAX(F2121,IF(ISNUMBER('Нормы и нормо-часы'!K2122),ROUNDUP('Нормы и нормо-часы'!K2122/(1-$F$3),0),0)))</f>
        <v>1900</v>
      </c>
      <c r="I2121" s="9">
        <f>IF(OR(G2121="",G2121=0),"",MAX(G2121,IF(ISNUMBER('Нормы и нормо-часы'!L2122),ROUNDUP('Нормы и нормо-часы'!L2122/(1-$F$3),0),0)))</f>
        <v>2185</v>
      </c>
      <c r="J2121" s="10">
        <f t="shared" si="549"/>
        <v>0</v>
      </c>
      <c r="K2121" s="10">
        <f t="shared" si="550"/>
        <v>0</v>
      </c>
      <c r="L2121" s="8">
        <v>1178</v>
      </c>
      <c r="M2121" s="8">
        <v>1355</v>
      </c>
      <c r="N2121" s="10">
        <f t="shared" si="551"/>
        <v>0.38</v>
      </c>
      <c r="O2121" s="10">
        <f t="shared" si="552"/>
        <v>0.37986270022883295</v>
      </c>
      <c r="P2121" s="8">
        <f t="shared" si="553"/>
        <v>722</v>
      </c>
      <c r="Q2121" s="8">
        <f t="shared" si="554"/>
        <v>830</v>
      </c>
      <c r="R2121" s="8">
        <v>2290.9</v>
      </c>
      <c r="S2121" s="8">
        <v>3092.72</v>
      </c>
      <c r="T2121" s="11">
        <f t="shared" si="555"/>
        <v>1.6277473684210526</v>
      </c>
      <c r="U2121" s="7" t="s">
        <v>6179</v>
      </c>
      <c r="V2121" s="7"/>
    </row>
    <row r="2122" spans="1:22" x14ac:dyDescent="0.25">
      <c r="A2122" s="7" t="s">
        <v>6180</v>
      </c>
      <c r="B2122" s="7" t="s">
        <v>6181</v>
      </c>
      <c r="C2122" s="7" t="s">
        <v>54</v>
      </c>
      <c r="D2122" s="7"/>
      <c r="E2122" s="7" t="s">
        <v>396</v>
      </c>
      <c r="F2122" s="8">
        <v>1200</v>
      </c>
      <c r="G2122" s="8">
        <v>1380</v>
      </c>
      <c r="H2122" s="9">
        <f>IF(OR(F2122="",F2122=0),"",MAX(F2122,IF(ISNUMBER('Нормы и нормо-часы'!K2123),ROUNDUP('Нормы и нормо-часы'!K2123/(1-$F$3),0),0)))</f>
        <v>1200</v>
      </c>
      <c r="I2122" s="9">
        <f>IF(OR(G2122="",G2122=0),"",MAX(G2122,IF(ISNUMBER('Нормы и нормо-часы'!L2123),ROUNDUP('Нормы и нормо-часы'!L2123/(1-$F$3),0),0)))</f>
        <v>1394</v>
      </c>
      <c r="J2122" s="10">
        <f t="shared" si="549"/>
        <v>0</v>
      </c>
      <c r="K2122" s="10">
        <f t="shared" si="550"/>
        <v>1.0144927536231974E-2</v>
      </c>
      <c r="L2122" s="8">
        <v>744</v>
      </c>
      <c r="M2122" s="8">
        <v>856</v>
      </c>
      <c r="N2122" s="10">
        <f t="shared" si="551"/>
        <v>0.38</v>
      </c>
      <c r="O2122" s="10">
        <f t="shared" si="552"/>
        <v>0.38593974175035867</v>
      </c>
      <c r="P2122" s="8">
        <f t="shared" si="553"/>
        <v>456</v>
      </c>
      <c r="Q2122" s="8">
        <f t="shared" si="554"/>
        <v>538</v>
      </c>
      <c r="R2122" s="8">
        <v>1456.74</v>
      </c>
      <c r="S2122" s="8">
        <v>1966.6</v>
      </c>
      <c r="T2122" s="11">
        <f t="shared" si="555"/>
        <v>1.6388333333333334</v>
      </c>
      <c r="U2122" s="7" t="s">
        <v>6182</v>
      </c>
      <c r="V2122" s="7"/>
    </row>
    <row r="2123" spans="1:22" x14ac:dyDescent="0.25">
      <c r="A2123" s="7" t="s">
        <v>6183</v>
      </c>
      <c r="B2123" s="7" t="s">
        <v>6184</v>
      </c>
      <c r="C2123" s="7" t="s">
        <v>54</v>
      </c>
      <c r="D2123" s="7"/>
      <c r="E2123" s="7" t="s">
        <v>396</v>
      </c>
      <c r="F2123" s="8">
        <v>1300</v>
      </c>
      <c r="G2123" s="8">
        <v>1495</v>
      </c>
      <c r="H2123" s="9">
        <f>IF(OR(F2123="",F2123=0),"",MAX(F2123,IF(ISNUMBER('Нормы и нормо-часы'!K2124),ROUNDUP('Нормы и нормо-часы'!K2124/(1-$F$3),0),0)))</f>
        <v>1300</v>
      </c>
      <c r="I2123" s="9">
        <f>IF(OR(G2123="",G2123=0),"",MAX(G2123,IF(ISNUMBER('Нормы и нормо-часы'!L2124),ROUNDUP('Нормы и нормо-часы'!L2124/(1-$F$3),0),0)))</f>
        <v>1520</v>
      </c>
      <c r="J2123" s="10">
        <f t="shared" si="549"/>
        <v>0</v>
      </c>
      <c r="K2123" s="10">
        <f t="shared" si="550"/>
        <v>1.6722408026755842E-2</v>
      </c>
      <c r="L2123" s="8">
        <v>806</v>
      </c>
      <c r="M2123" s="8">
        <v>927</v>
      </c>
      <c r="N2123" s="10">
        <f t="shared" si="551"/>
        <v>0.38</v>
      </c>
      <c r="O2123" s="10">
        <f t="shared" si="552"/>
        <v>0.39013157894736844</v>
      </c>
      <c r="P2123" s="8">
        <f t="shared" si="553"/>
        <v>494</v>
      </c>
      <c r="Q2123" s="8">
        <f t="shared" si="554"/>
        <v>593</v>
      </c>
      <c r="R2123" s="8">
        <v>1565.84</v>
      </c>
      <c r="S2123" s="8">
        <v>2113.88</v>
      </c>
      <c r="T2123" s="11">
        <f t="shared" si="555"/>
        <v>1.6260615384615384</v>
      </c>
      <c r="U2123" s="7" t="s">
        <v>6185</v>
      </c>
      <c r="V2123" s="7"/>
    </row>
    <row r="2124" spans="1:22" x14ac:dyDescent="0.25">
      <c r="A2124" s="7" t="s">
        <v>6186</v>
      </c>
      <c r="B2124" s="7" t="s">
        <v>6187</v>
      </c>
      <c r="C2124" s="7" t="s">
        <v>54</v>
      </c>
      <c r="D2124" s="7"/>
      <c r="E2124" s="7" t="s">
        <v>396</v>
      </c>
      <c r="F2124" s="8">
        <v>2000</v>
      </c>
      <c r="G2124" s="8">
        <v>2300</v>
      </c>
      <c r="H2124" s="9">
        <f>IF(OR(F2124="",F2124=0),"",MAX(F2124,IF(ISNUMBER('Нормы и нормо-часы'!K2125),ROUNDUP('Нормы и нормо-часы'!K2125/(1-$F$3),0),0)))</f>
        <v>2000</v>
      </c>
      <c r="I2124" s="9">
        <f>IF(OR(G2124="",G2124=0),"",MAX(G2124,IF(ISNUMBER('Нормы и нормо-часы'!L2125),ROUNDUP('Нормы и нормо-часы'!L2125/(1-$F$3),0),0)))</f>
        <v>2300</v>
      </c>
      <c r="J2124" s="10">
        <f t="shared" si="549"/>
        <v>0</v>
      </c>
      <c r="K2124" s="10">
        <f t="shared" si="550"/>
        <v>0</v>
      </c>
      <c r="L2124" s="8">
        <v>1240</v>
      </c>
      <c r="M2124" s="8">
        <v>1426</v>
      </c>
      <c r="N2124" s="10">
        <f t="shared" si="551"/>
        <v>0.38</v>
      </c>
      <c r="O2124" s="10">
        <f t="shared" si="552"/>
        <v>0.38</v>
      </c>
      <c r="P2124" s="8">
        <f t="shared" si="553"/>
        <v>760</v>
      </c>
      <c r="Q2124" s="8">
        <f t="shared" si="554"/>
        <v>874</v>
      </c>
      <c r="R2124" s="8">
        <v>1674.29</v>
      </c>
      <c r="S2124" s="8">
        <v>2260.29</v>
      </c>
      <c r="T2124" s="11">
        <f t="shared" si="555"/>
        <v>1.130145</v>
      </c>
      <c r="U2124" s="7" t="s">
        <v>6188</v>
      </c>
      <c r="V2124" s="7"/>
    </row>
    <row r="2125" spans="1:22" x14ac:dyDescent="0.25">
      <c r="A2125" s="7" t="s">
        <v>6189</v>
      </c>
      <c r="B2125" s="7" t="s">
        <v>6190</v>
      </c>
      <c r="C2125" s="7" t="s">
        <v>54</v>
      </c>
      <c r="D2125" s="7"/>
      <c r="E2125" s="7" t="s">
        <v>396</v>
      </c>
      <c r="F2125" s="8">
        <v>1200</v>
      </c>
      <c r="G2125" s="8">
        <v>1380</v>
      </c>
      <c r="H2125" s="9">
        <f>IF(OR(F2125="",F2125=0),"",MAX(F2125,IF(ISNUMBER('Нормы и нормо-часы'!K2126),ROUNDUP('Нормы и нормо-часы'!K2126/(1-$F$3),0),0)))</f>
        <v>1200</v>
      </c>
      <c r="I2125" s="9">
        <f>IF(OR(G2125="",G2125=0),"",MAX(G2125,IF(ISNUMBER('Нормы и нормо-часы'!L2126),ROUNDUP('Нормы и нормо-часы'!L2126/(1-$F$3),0),0)))</f>
        <v>1394</v>
      </c>
      <c r="J2125" s="10">
        <f t="shared" si="549"/>
        <v>0</v>
      </c>
      <c r="K2125" s="10">
        <f t="shared" si="550"/>
        <v>1.0144927536231974E-2</v>
      </c>
      <c r="L2125" s="8">
        <v>744</v>
      </c>
      <c r="M2125" s="8">
        <v>856</v>
      </c>
      <c r="N2125" s="10">
        <f t="shared" si="551"/>
        <v>0.38</v>
      </c>
      <c r="O2125" s="10">
        <f t="shared" si="552"/>
        <v>0.38593974175035867</v>
      </c>
      <c r="P2125" s="8">
        <f t="shared" si="553"/>
        <v>456</v>
      </c>
      <c r="Q2125" s="8">
        <f t="shared" si="554"/>
        <v>538</v>
      </c>
      <c r="R2125" s="8">
        <v>1530.57</v>
      </c>
      <c r="S2125" s="8">
        <v>2066.27</v>
      </c>
      <c r="T2125" s="11">
        <f t="shared" si="555"/>
        <v>1.7218916666666666</v>
      </c>
      <c r="U2125" s="7" t="s">
        <v>6191</v>
      </c>
      <c r="V2125" s="7"/>
    </row>
    <row r="2126" spans="1:22" x14ac:dyDescent="0.25">
      <c r="A2126" s="7" t="s">
        <v>6192</v>
      </c>
      <c r="B2126" s="7" t="s">
        <v>6193</v>
      </c>
      <c r="C2126" s="7" t="s">
        <v>54</v>
      </c>
      <c r="D2126" s="7"/>
      <c r="E2126" s="7" t="s">
        <v>396</v>
      </c>
      <c r="F2126" s="8">
        <v>1900</v>
      </c>
      <c r="G2126" s="8">
        <v>2185</v>
      </c>
      <c r="H2126" s="9">
        <f>IF(OR(F2126="",F2126=0),"",MAX(F2126,IF(ISNUMBER('Нормы и нормо-часы'!K2127),ROUNDUP('Нормы и нормо-часы'!K2127/(1-$F$3),0),0)))</f>
        <v>1900</v>
      </c>
      <c r="I2126" s="9">
        <f>IF(OR(G2126="",G2126=0),"",MAX(G2126,IF(ISNUMBER('Нормы и нормо-часы'!L2127),ROUNDUP('Нормы и нормо-часы'!L2127/(1-$F$3),0),0)))</f>
        <v>2185</v>
      </c>
      <c r="J2126" s="10">
        <f t="shared" si="549"/>
        <v>0</v>
      </c>
      <c r="K2126" s="10">
        <f t="shared" si="550"/>
        <v>0</v>
      </c>
      <c r="L2126" s="8">
        <v>1178</v>
      </c>
      <c r="M2126" s="8">
        <v>1355</v>
      </c>
      <c r="N2126" s="10">
        <f t="shared" si="551"/>
        <v>0.38</v>
      </c>
      <c r="O2126" s="10">
        <f t="shared" si="552"/>
        <v>0.37986270022883295</v>
      </c>
      <c r="P2126" s="8">
        <f t="shared" si="553"/>
        <v>722</v>
      </c>
      <c r="Q2126" s="8">
        <f t="shared" si="554"/>
        <v>830</v>
      </c>
      <c r="R2126" s="8">
        <v>1663.05</v>
      </c>
      <c r="S2126" s="8">
        <v>2245.12</v>
      </c>
      <c r="T2126" s="11">
        <f t="shared" si="555"/>
        <v>1.1816421052631578</v>
      </c>
      <c r="U2126" s="7" t="s">
        <v>6185</v>
      </c>
      <c r="V2126" s="7"/>
    </row>
    <row r="2127" spans="1:22" x14ac:dyDescent="0.25">
      <c r="A2127" s="7" t="s">
        <v>6194</v>
      </c>
      <c r="B2127" s="7" t="s">
        <v>6195</v>
      </c>
      <c r="C2127" s="7" t="s">
        <v>50</v>
      </c>
      <c r="D2127" s="7"/>
      <c r="E2127" s="7" t="s">
        <v>396</v>
      </c>
      <c r="F2127" s="8">
        <v>150</v>
      </c>
      <c r="G2127" s="8">
        <v>172</v>
      </c>
      <c r="H2127" s="9">
        <f>IF(OR(F2127="",F2127=0),"",MAX(F2127,IF(ISNUMBER('Нормы и нормо-часы'!K2128),ROUNDUP('Нормы и нормо-часы'!K2128/(1-$F$3),0),0)))</f>
        <v>150</v>
      </c>
      <c r="I2127" s="9">
        <f>IF(OR(G2127="",G2127=0),"",MAX(G2127,IF(ISNUMBER('Нормы и нормо-часы'!L2128),ROUNDUP('Нормы и нормо-часы'!L2128/(1-$F$3),0),0)))</f>
        <v>172</v>
      </c>
      <c r="J2127" s="10">
        <f t="shared" si="549"/>
        <v>0</v>
      </c>
      <c r="K2127" s="10">
        <f t="shared" si="550"/>
        <v>0</v>
      </c>
      <c r="L2127" s="8">
        <v>93</v>
      </c>
      <c r="M2127" s="8">
        <v>107</v>
      </c>
      <c r="N2127" s="10">
        <f t="shared" si="551"/>
        <v>0.38</v>
      </c>
      <c r="O2127" s="10">
        <f t="shared" si="552"/>
        <v>0.37790697674418605</v>
      </c>
      <c r="P2127" s="8">
        <f t="shared" si="553"/>
        <v>57</v>
      </c>
      <c r="Q2127" s="8">
        <f t="shared" si="554"/>
        <v>65</v>
      </c>
      <c r="R2127" s="8">
        <v>101.83</v>
      </c>
      <c r="S2127" s="8">
        <v>137.47</v>
      </c>
      <c r="T2127" s="11">
        <f t="shared" si="555"/>
        <v>0.91646666666666665</v>
      </c>
      <c r="U2127" s="7" t="s">
        <v>6196</v>
      </c>
      <c r="V2127" s="7"/>
    </row>
    <row r="2128" spans="1:22" x14ac:dyDescent="0.25">
      <c r="A2128" s="7" t="s">
        <v>6197</v>
      </c>
      <c r="B2128" s="7" t="s">
        <v>6198</v>
      </c>
      <c r="C2128" s="7" t="s">
        <v>177</v>
      </c>
      <c r="D2128" s="7"/>
      <c r="E2128" s="7" t="s">
        <v>396</v>
      </c>
      <c r="F2128" s="8">
        <v>350</v>
      </c>
      <c r="G2128" s="8">
        <v>402</v>
      </c>
      <c r="H2128" s="9">
        <f>IF(OR(F2128="",F2128=0),"",MAX(F2128,IF(ISNUMBER('Нормы и нормо-часы'!K2129),ROUNDUP('Нормы и нормо-часы'!K2129/(1-$F$3),0),0)))</f>
        <v>350</v>
      </c>
      <c r="I2128" s="9">
        <f>IF(OR(G2128="",G2128=0),"",MAX(G2128,IF(ISNUMBER('Нормы и нормо-часы'!L2129),ROUNDUP('Нормы и нормо-часы'!L2129/(1-$F$3),0),0)))</f>
        <v>402</v>
      </c>
      <c r="J2128" s="10">
        <f t="shared" si="549"/>
        <v>0</v>
      </c>
      <c r="K2128" s="10">
        <f t="shared" si="550"/>
        <v>0</v>
      </c>
      <c r="L2128" s="8">
        <v>217</v>
      </c>
      <c r="M2128" s="8">
        <v>250</v>
      </c>
      <c r="N2128" s="10">
        <f t="shared" si="551"/>
        <v>0.38</v>
      </c>
      <c r="O2128" s="10">
        <f t="shared" si="552"/>
        <v>0.37810945273631841</v>
      </c>
      <c r="P2128" s="8">
        <f t="shared" si="553"/>
        <v>133</v>
      </c>
      <c r="Q2128" s="8">
        <f t="shared" si="554"/>
        <v>152</v>
      </c>
      <c r="R2128" s="8">
        <v>149.44</v>
      </c>
      <c r="S2128" s="8">
        <v>201.74</v>
      </c>
      <c r="T2128" s="11">
        <f t="shared" si="555"/>
        <v>0.57640000000000002</v>
      </c>
      <c r="U2128" s="7" t="s">
        <v>6199</v>
      </c>
      <c r="V2128" s="7"/>
    </row>
    <row r="2129" spans="1:22" x14ac:dyDescent="0.25">
      <c r="A2129" s="7" t="s">
        <v>6200</v>
      </c>
      <c r="B2129" s="7" t="s">
        <v>6201</v>
      </c>
      <c r="C2129" s="7" t="s">
        <v>177</v>
      </c>
      <c r="D2129" s="7"/>
      <c r="E2129" s="7" t="s">
        <v>396</v>
      </c>
      <c r="F2129" s="8">
        <v>600</v>
      </c>
      <c r="G2129" s="8">
        <v>690</v>
      </c>
      <c r="H2129" s="9">
        <f>IF(OR(F2129="",F2129=0),"",MAX(F2129,IF(ISNUMBER('Нормы и нормо-часы'!K2130),ROUNDUP('Нормы и нормо-часы'!K2130/(1-$F$3),0),0)))</f>
        <v>600</v>
      </c>
      <c r="I2129" s="9">
        <f>IF(OR(G2129="",G2129=0),"",MAX(G2129,IF(ISNUMBER('Нормы и нормо-часы'!L2130),ROUNDUP('Нормы и нормо-часы'!L2130/(1-$F$3),0),0)))</f>
        <v>690</v>
      </c>
      <c r="J2129" s="10">
        <f t="shared" si="549"/>
        <v>0</v>
      </c>
      <c r="K2129" s="10">
        <f t="shared" si="550"/>
        <v>0</v>
      </c>
      <c r="L2129" s="8">
        <v>372</v>
      </c>
      <c r="M2129" s="8">
        <v>428</v>
      </c>
      <c r="N2129" s="10">
        <f t="shared" si="551"/>
        <v>0.38</v>
      </c>
      <c r="O2129" s="10">
        <f t="shared" si="552"/>
        <v>0.37971014492753624</v>
      </c>
      <c r="P2129" s="8">
        <f t="shared" si="553"/>
        <v>228</v>
      </c>
      <c r="Q2129" s="8">
        <f t="shared" si="554"/>
        <v>262</v>
      </c>
      <c r="R2129" s="8">
        <v>370.3</v>
      </c>
      <c r="S2129" s="8">
        <v>499.91</v>
      </c>
      <c r="T2129" s="11">
        <f t="shared" si="555"/>
        <v>0.83318333333333339</v>
      </c>
      <c r="U2129" s="7" t="s">
        <v>6202</v>
      </c>
      <c r="V2129" s="7"/>
    </row>
    <row r="2130" spans="1:22" x14ac:dyDescent="0.25">
      <c r="A2130" s="7" t="s">
        <v>6203</v>
      </c>
      <c r="B2130" s="7" t="s">
        <v>6204</v>
      </c>
      <c r="C2130" s="7" t="s">
        <v>177</v>
      </c>
      <c r="D2130" s="7"/>
      <c r="E2130" s="7" t="s">
        <v>396</v>
      </c>
      <c r="F2130" s="8">
        <v>1200</v>
      </c>
      <c r="G2130" s="8">
        <v>1380</v>
      </c>
      <c r="H2130" s="9">
        <f>IF(OR(F2130="",F2130=0),"",MAX(F2130,IF(ISNUMBER('Нормы и нормо-часы'!K2131),ROUNDUP('Нормы и нормо-часы'!K2131/(1-$F$3),0),0)))</f>
        <v>1200</v>
      </c>
      <c r="I2130" s="9">
        <f>IF(OR(G2130="",G2130=0),"",MAX(G2130,IF(ISNUMBER('Нормы и нормо-часы'!L2131),ROUNDUP('Нормы и нормо-часы'!L2131/(1-$F$3),0),0)))</f>
        <v>1380</v>
      </c>
      <c r="J2130" s="10">
        <f t="shared" si="549"/>
        <v>0</v>
      </c>
      <c r="K2130" s="10">
        <f t="shared" si="550"/>
        <v>0</v>
      </c>
      <c r="L2130" s="8">
        <v>744</v>
      </c>
      <c r="M2130" s="8">
        <v>856</v>
      </c>
      <c r="N2130" s="10">
        <f t="shared" si="551"/>
        <v>0.38</v>
      </c>
      <c r="O2130" s="10">
        <f t="shared" si="552"/>
        <v>0.37971014492753624</v>
      </c>
      <c r="P2130" s="8">
        <f t="shared" si="553"/>
        <v>456</v>
      </c>
      <c r="Q2130" s="8">
        <f t="shared" si="554"/>
        <v>524</v>
      </c>
      <c r="R2130" s="8">
        <v>614.96</v>
      </c>
      <c r="S2130" s="8">
        <v>830.2</v>
      </c>
      <c r="T2130" s="11">
        <f t="shared" si="555"/>
        <v>0.69183333333333341</v>
      </c>
      <c r="U2130" s="7" t="s">
        <v>6205</v>
      </c>
      <c r="V2130" s="7"/>
    </row>
    <row r="2131" spans="1:22" x14ac:dyDescent="0.25">
      <c r="A2131" s="7" t="s">
        <v>6206</v>
      </c>
      <c r="B2131" s="7" t="s">
        <v>6207</v>
      </c>
      <c r="C2131" s="7" t="s">
        <v>177</v>
      </c>
      <c r="D2131" s="7"/>
      <c r="E2131" s="7" t="s">
        <v>396</v>
      </c>
      <c r="F2131" s="8">
        <v>1500</v>
      </c>
      <c r="G2131" s="8">
        <v>1725</v>
      </c>
      <c r="H2131" s="9">
        <f>IF(OR(F2131="",F2131=0),"",MAX(F2131,IF(ISNUMBER('Нормы и нормо-часы'!K2132),ROUNDUP('Нормы и нормо-часы'!K2132/(1-$F$3),0),0)))</f>
        <v>1500</v>
      </c>
      <c r="I2131" s="9">
        <f>IF(OR(G2131="",G2131=0),"",MAX(G2131,IF(ISNUMBER('Нормы и нормо-часы'!L2132),ROUNDUP('Нормы и нормо-часы'!L2132/(1-$F$3),0),0)))</f>
        <v>1725</v>
      </c>
      <c r="J2131" s="10">
        <f t="shared" si="549"/>
        <v>0</v>
      </c>
      <c r="K2131" s="10">
        <f t="shared" si="550"/>
        <v>0</v>
      </c>
      <c r="L2131" s="8">
        <v>930</v>
      </c>
      <c r="M2131" s="8">
        <v>1069</v>
      </c>
      <c r="N2131" s="10">
        <f t="shared" si="551"/>
        <v>0.38</v>
      </c>
      <c r="O2131" s="10">
        <f t="shared" si="552"/>
        <v>0.38028985507246377</v>
      </c>
      <c r="P2131" s="8">
        <f t="shared" si="553"/>
        <v>570</v>
      </c>
      <c r="Q2131" s="8">
        <f t="shared" si="554"/>
        <v>656</v>
      </c>
      <c r="R2131" s="8">
        <v>403.8</v>
      </c>
      <c r="S2131" s="8">
        <v>545.13</v>
      </c>
      <c r="T2131" s="11">
        <f t="shared" si="555"/>
        <v>0.36342000000000002</v>
      </c>
      <c r="U2131" s="7" t="s">
        <v>5643</v>
      </c>
      <c r="V2131" s="7" t="s">
        <v>6208</v>
      </c>
    </row>
    <row r="2132" spans="1:22" x14ac:dyDescent="0.25">
      <c r="A2132" s="12" t="s">
        <v>6209</v>
      </c>
      <c r="B2132" s="12" t="s">
        <v>6210</v>
      </c>
      <c r="C2132" s="12" t="s">
        <v>177</v>
      </c>
      <c r="D2132" s="12" t="s">
        <v>58</v>
      </c>
      <c r="E2132" s="7" t="s">
        <v>35</v>
      </c>
      <c r="F2132" s="8">
        <v>1000</v>
      </c>
      <c r="G2132" s="8">
        <v>1150</v>
      </c>
      <c r="H2132" s="9">
        <f>IF(OR(F2132="",F2132=0),"",MAX(F2132,IF(ISNUMBER('Нормы и нормо-часы'!K2133),ROUNDUP('Нормы и нормо-часы'!K2133/(1-$F$3),0),0)))</f>
        <v>1000</v>
      </c>
      <c r="I2132" s="9">
        <f>IF(OR(G2132="",G2132=0),"",MAX(G2132,IF(ISNUMBER('Нормы и нормо-часы'!L2133),ROUNDUP('Нормы и нормо-часы'!L2133/(1-$F$3),0),0)))</f>
        <v>1150</v>
      </c>
      <c r="J2132" s="10">
        <f t="shared" si="549"/>
        <v>0</v>
      </c>
      <c r="K2132" s="10">
        <f t="shared" si="550"/>
        <v>0</v>
      </c>
      <c r="L2132" s="8">
        <v>650</v>
      </c>
      <c r="M2132" s="8">
        <v>748</v>
      </c>
      <c r="N2132" s="10">
        <f t="shared" si="551"/>
        <v>0.35</v>
      </c>
      <c r="O2132" s="10">
        <f t="shared" si="552"/>
        <v>0.34956521739130436</v>
      </c>
      <c r="P2132" s="8">
        <f t="shared" si="553"/>
        <v>350</v>
      </c>
      <c r="Q2132" s="8">
        <f t="shared" si="554"/>
        <v>402</v>
      </c>
      <c r="R2132" s="8"/>
      <c r="S2132" s="8"/>
      <c r="T2132" s="11" t="str">
        <f t="shared" si="555"/>
        <v/>
      </c>
      <c r="U2132" s="7" t="s">
        <v>6211</v>
      </c>
      <c r="V2132" s="7"/>
    </row>
    <row r="2133" spans="1:22" x14ac:dyDescent="0.25">
      <c r="A2133" s="12" t="s">
        <v>6212</v>
      </c>
      <c r="B2133" s="12" t="s">
        <v>6213</v>
      </c>
      <c r="C2133" s="12" t="s">
        <v>177</v>
      </c>
      <c r="D2133" s="12" t="s">
        <v>58</v>
      </c>
      <c r="E2133" s="7" t="s">
        <v>396</v>
      </c>
      <c r="F2133" s="8">
        <v>1000</v>
      </c>
      <c r="G2133" s="8">
        <v>1150</v>
      </c>
      <c r="H2133" s="9">
        <f>IF(OR(F2133="",F2133=0),"",MAX(F2133,IF(ISNUMBER('Нормы и нормо-часы'!K2134),ROUNDUP('Нормы и нормо-часы'!K2134/(1-$F$3),0),0)))</f>
        <v>1000</v>
      </c>
      <c r="I2133" s="9">
        <f>IF(OR(G2133="",G2133=0),"",MAX(G2133,IF(ISNUMBER('Нормы и нормо-часы'!L2134),ROUNDUP('Нормы и нормо-часы'!L2134/(1-$F$3),0),0)))</f>
        <v>1150</v>
      </c>
      <c r="J2133" s="10">
        <f t="shared" si="549"/>
        <v>0</v>
      </c>
      <c r="K2133" s="10">
        <f t="shared" si="550"/>
        <v>0</v>
      </c>
      <c r="L2133" s="8">
        <v>620</v>
      </c>
      <c r="M2133" s="8">
        <v>713</v>
      </c>
      <c r="N2133" s="10">
        <f t="shared" si="551"/>
        <v>0.38</v>
      </c>
      <c r="O2133" s="10">
        <f t="shared" si="552"/>
        <v>0.38</v>
      </c>
      <c r="P2133" s="8">
        <f t="shared" si="553"/>
        <v>380</v>
      </c>
      <c r="Q2133" s="8">
        <f t="shared" si="554"/>
        <v>437</v>
      </c>
      <c r="R2133" s="8"/>
      <c r="S2133" s="8"/>
      <c r="T2133" s="11" t="str">
        <f t="shared" si="555"/>
        <v/>
      </c>
      <c r="U2133" s="7" t="s">
        <v>6214</v>
      </c>
      <c r="V2133" s="7"/>
    </row>
    <row r="2134" spans="1:22" x14ac:dyDescent="0.25">
      <c r="A2134" s="12" t="s">
        <v>6215</v>
      </c>
      <c r="B2134" s="12" t="s">
        <v>6216</v>
      </c>
      <c r="C2134" s="12" t="s">
        <v>177</v>
      </c>
      <c r="D2134" s="12" t="s">
        <v>58</v>
      </c>
      <c r="E2134" s="7" t="s">
        <v>396</v>
      </c>
      <c r="F2134" s="8">
        <v>5000</v>
      </c>
      <c r="G2134" s="8">
        <v>5750</v>
      </c>
      <c r="H2134" s="9">
        <f>IF(OR(F2134="",F2134=0),"",MAX(F2134,IF(ISNUMBER('Нормы и нормо-часы'!K2135),ROUNDUP('Нормы и нормо-часы'!K2135/(1-$F$3),0),0)))</f>
        <v>5000</v>
      </c>
      <c r="I2134" s="9">
        <f>IF(OR(G2134="",G2134=0),"",MAX(G2134,IF(ISNUMBER('Нормы и нормо-часы'!L2135),ROUNDUP('Нормы и нормо-часы'!L2135/(1-$F$3),0),0)))</f>
        <v>5750</v>
      </c>
      <c r="J2134" s="10">
        <f t="shared" si="549"/>
        <v>0</v>
      </c>
      <c r="K2134" s="10">
        <f t="shared" si="550"/>
        <v>0</v>
      </c>
      <c r="L2134" s="8">
        <v>3100</v>
      </c>
      <c r="M2134" s="8">
        <v>3565</v>
      </c>
      <c r="N2134" s="10">
        <f t="shared" si="551"/>
        <v>0.38</v>
      </c>
      <c r="O2134" s="10">
        <f t="shared" si="552"/>
        <v>0.38</v>
      </c>
      <c r="P2134" s="8">
        <f t="shared" si="553"/>
        <v>1900</v>
      </c>
      <c r="Q2134" s="8">
        <f t="shared" si="554"/>
        <v>2185</v>
      </c>
      <c r="R2134" s="8"/>
      <c r="S2134" s="8"/>
      <c r="T2134" s="11" t="str">
        <f t="shared" si="555"/>
        <v/>
      </c>
      <c r="U2134" s="7" t="s">
        <v>6217</v>
      </c>
      <c r="V2134" s="7"/>
    </row>
    <row r="2135" spans="1:22" x14ac:dyDescent="0.25">
      <c r="A2135" s="12" t="s">
        <v>6218</v>
      </c>
      <c r="B2135" s="12" t="s">
        <v>6219</v>
      </c>
      <c r="C2135" s="12" t="s">
        <v>177</v>
      </c>
      <c r="D2135" s="12" t="s">
        <v>58</v>
      </c>
      <c r="E2135" s="7" t="s">
        <v>396</v>
      </c>
      <c r="F2135" s="8">
        <v>700</v>
      </c>
      <c r="G2135" s="8">
        <v>805</v>
      </c>
      <c r="H2135" s="9">
        <f>IF(OR(F2135="",F2135=0),"",MAX(F2135,IF(ISNUMBER('Нормы и нормо-часы'!K2136),ROUNDUP('Нормы и нормо-часы'!K2136/(1-$F$3),0),0)))</f>
        <v>700</v>
      </c>
      <c r="I2135" s="9">
        <f>IF(OR(G2135="",G2135=0),"",MAX(G2135,IF(ISNUMBER('Нормы и нормо-часы'!L2136),ROUNDUP('Нормы и нормо-часы'!L2136/(1-$F$3),0),0)))</f>
        <v>805</v>
      </c>
      <c r="J2135" s="10">
        <f t="shared" si="549"/>
        <v>0</v>
      </c>
      <c r="K2135" s="10">
        <f t="shared" si="550"/>
        <v>0</v>
      </c>
      <c r="L2135" s="8">
        <v>434</v>
      </c>
      <c r="M2135" s="8">
        <v>499</v>
      </c>
      <c r="N2135" s="10">
        <f t="shared" si="551"/>
        <v>0.38</v>
      </c>
      <c r="O2135" s="10">
        <f t="shared" si="552"/>
        <v>0.38012422360248449</v>
      </c>
      <c r="P2135" s="8">
        <f t="shared" si="553"/>
        <v>266</v>
      </c>
      <c r="Q2135" s="8">
        <f t="shared" si="554"/>
        <v>306</v>
      </c>
      <c r="R2135" s="8"/>
      <c r="S2135" s="8"/>
      <c r="T2135" s="11" t="str">
        <f t="shared" si="555"/>
        <v/>
      </c>
      <c r="U2135" s="7" t="s">
        <v>6220</v>
      </c>
      <c r="V2135" s="7"/>
    </row>
    <row r="2136" spans="1:22" x14ac:dyDescent="0.25">
      <c r="A2136" s="12" t="s">
        <v>6221</v>
      </c>
      <c r="B2136" s="12" t="s">
        <v>6222</v>
      </c>
      <c r="C2136" s="12" t="s">
        <v>177</v>
      </c>
      <c r="D2136" s="12" t="s">
        <v>58</v>
      </c>
      <c r="E2136" s="7" t="s">
        <v>396</v>
      </c>
      <c r="F2136" s="8">
        <v>300</v>
      </c>
      <c r="G2136" s="8">
        <v>345</v>
      </c>
      <c r="H2136" s="9">
        <f>IF(OR(F2136="",F2136=0),"",MAX(F2136,IF(ISNUMBER('Нормы и нормо-часы'!K2137),ROUNDUP('Нормы и нормо-часы'!K2137/(1-$F$3),0),0)))</f>
        <v>300</v>
      </c>
      <c r="I2136" s="9">
        <f>IF(OR(G2136="",G2136=0),"",MAX(G2136,IF(ISNUMBER('Нормы и нормо-часы'!L2137),ROUNDUP('Нормы и нормо-часы'!L2137/(1-$F$3),0),0)))</f>
        <v>345</v>
      </c>
      <c r="J2136" s="10">
        <f t="shared" si="549"/>
        <v>0</v>
      </c>
      <c r="K2136" s="10">
        <f t="shared" si="550"/>
        <v>0</v>
      </c>
      <c r="L2136" s="8">
        <v>186</v>
      </c>
      <c r="M2136" s="8">
        <v>214</v>
      </c>
      <c r="N2136" s="10">
        <f t="shared" si="551"/>
        <v>0.38</v>
      </c>
      <c r="O2136" s="10">
        <f t="shared" si="552"/>
        <v>0.37971014492753624</v>
      </c>
      <c r="P2136" s="8">
        <f t="shared" si="553"/>
        <v>114</v>
      </c>
      <c r="Q2136" s="8">
        <f t="shared" si="554"/>
        <v>131</v>
      </c>
      <c r="R2136" s="8"/>
      <c r="S2136" s="8"/>
      <c r="T2136" s="11" t="str">
        <f t="shared" si="555"/>
        <v/>
      </c>
      <c r="U2136" s="7" t="s">
        <v>6223</v>
      </c>
      <c r="V2136" s="7"/>
    </row>
    <row r="2137" spans="1:22" x14ac:dyDescent="0.25">
      <c r="A2137" s="5" t="s">
        <v>6224</v>
      </c>
      <c r="B2137" s="6"/>
      <c r="C2137" s="6"/>
      <c r="D2137" s="6"/>
      <c r="E2137" s="6"/>
      <c r="F2137" s="6"/>
      <c r="G2137" s="6"/>
      <c r="H2137" s="6"/>
      <c r="I2137" s="6"/>
      <c r="J2137" s="6"/>
      <c r="K2137" s="6"/>
      <c r="L2137" s="6"/>
      <c r="M2137" s="6"/>
      <c r="N2137" s="6"/>
      <c r="O2137" s="6"/>
      <c r="P2137" s="6"/>
      <c r="Q2137" s="6"/>
      <c r="R2137" s="6"/>
      <c r="S2137" s="6"/>
      <c r="T2137" s="6"/>
      <c r="U2137" s="6"/>
      <c r="V2137" s="6"/>
    </row>
    <row r="2138" spans="1:22" x14ac:dyDescent="0.25">
      <c r="A2138" s="7" t="s">
        <v>6225</v>
      </c>
      <c r="B2138" s="7" t="s">
        <v>6226</v>
      </c>
      <c r="C2138" s="7" t="s">
        <v>5227</v>
      </c>
      <c r="D2138" s="7"/>
      <c r="E2138" s="7" t="s">
        <v>1040</v>
      </c>
      <c r="F2138" s="8">
        <v>5000</v>
      </c>
      <c r="G2138" s="8">
        <v>6000</v>
      </c>
      <c r="H2138" s="9">
        <f>IF(OR(F2138="",F2138=0),"",MAX(F2138,IF(ISNUMBER('Нормы и нормо-часы'!K2139),ROUNDUP('Нормы и нормо-часы'!K2139/(1-$F$3),0),0)))</f>
        <v>5000</v>
      </c>
      <c r="I2138" s="9">
        <f>IF(OR(G2138="",G2138=0),"",MAX(G2138,IF(ISNUMBER('Нормы и нормо-часы'!L2139),ROUNDUP('Нормы и нормо-часы'!L2139/(1-$F$3),0),0)))</f>
        <v>6000</v>
      </c>
      <c r="J2138" s="10">
        <f t="shared" ref="J2138:J2169" si="556">IF(OR(F2138="",F2138=0),"",H2138/F2138-1)</f>
        <v>0</v>
      </c>
      <c r="K2138" s="10">
        <f t="shared" ref="K2138:K2169" si="557">IF(OR(G2138="",G2138=0),"",I2138/G2138-1)</f>
        <v>0</v>
      </c>
      <c r="L2138" s="8">
        <v>3000</v>
      </c>
      <c r="M2138" s="8">
        <v>3600</v>
      </c>
      <c r="N2138" s="10">
        <f t="shared" ref="N2138:N2169" si="558">IF(OR(H2138="",H2138=0),"",(H2138-L2138)/H2138)</f>
        <v>0.4</v>
      </c>
      <c r="O2138" s="10">
        <f t="shared" ref="O2138:O2169" si="559">IF(OR(I2138="",I2138=0),"",(I2138-M2138)/I2138)</f>
        <v>0.4</v>
      </c>
      <c r="P2138" s="8">
        <f t="shared" ref="P2138:P2169" si="560">IF(H2138="","",H2138-L2138)</f>
        <v>2000</v>
      </c>
      <c r="Q2138" s="8">
        <f t="shared" ref="Q2138:Q2169" si="561">IF(I2138="","",I2138-M2138)</f>
        <v>2400</v>
      </c>
      <c r="R2138" s="8">
        <v>4033.63</v>
      </c>
      <c r="S2138" s="8">
        <v>5445.4</v>
      </c>
      <c r="T2138" s="11">
        <f t="shared" ref="T2138:T2169" si="562">IF(OR(S2138="",F2138="",F2138=0),"",S2138/F2138)</f>
        <v>1.0890799999999998</v>
      </c>
      <c r="U2138" s="7" t="s">
        <v>6227</v>
      </c>
      <c r="V2138" s="7" t="s">
        <v>6228</v>
      </c>
    </row>
    <row r="2139" spans="1:22" x14ac:dyDescent="0.25">
      <c r="A2139" s="7" t="s">
        <v>6229</v>
      </c>
      <c r="B2139" s="7" t="s">
        <v>6230</v>
      </c>
      <c r="C2139" s="7" t="s">
        <v>5227</v>
      </c>
      <c r="D2139" s="7"/>
      <c r="E2139" s="7" t="s">
        <v>1040</v>
      </c>
      <c r="F2139" s="8">
        <v>6500</v>
      </c>
      <c r="G2139" s="8">
        <v>7500</v>
      </c>
      <c r="H2139" s="9">
        <f>IF(OR(F2139="",F2139=0),"",MAX(F2139,IF(ISNUMBER('Нормы и нормо-часы'!K2140),ROUNDUP('Нормы и нормо-часы'!K2140/(1-$F$3),0),0)))</f>
        <v>6500</v>
      </c>
      <c r="I2139" s="9">
        <f>IF(OR(G2139="",G2139=0),"",MAX(G2139,IF(ISNUMBER('Нормы и нормо-часы'!L2140),ROUNDUP('Нормы и нормо-часы'!L2140/(1-$F$3),0),0)))</f>
        <v>7500</v>
      </c>
      <c r="J2139" s="10">
        <f t="shared" si="556"/>
        <v>0</v>
      </c>
      <c r="K2139" s="10">
        <f t="shared" si="557"/>
        <v>0</v>
      </c>
      <c r="L2139" s="8">
        <v>3850</v>
      </c>
      <c r="M2139" s="8">
        <v>4450</v>
      </c>
      <c r="N2139" s="10">
        <f t="shared" si="558"/>
        <v>0.40769230769230769</v>
      </c>
      <c r="O2139" s="10">
        <f t="shared" si="559"/>
        <v>0.40666666666666668</v>
      </c>
      <c r="P2139" s="8">
        <f t="shared" si="560"/>
        <v>2650</v>
      </c>
      <c r="Q2139" s="8">
        <f t="shared" si="561"/>
        <v>3050</v>
      </c>
      <c r="R2139" s="8">
        <v>4298.13</v>
      </c>
      <c r="S2139" s="8">
        <v>5802.48</v>
      </c>
      <c r="T2139" s="11">
        <f t="shared" si="562"/>
        <v>0.89268923076923068</v>
      </c>
      <c r="U2139" s="7" t="s">
        <v>6227</v>
      </c>
      <c r="V2139" s="7" t="s">
        <v>6231</v>
      </c>
    </row>
    <row r="2140" spans="1:22" x14ac:dyDescent="0.25">
      <c r="A2140" s="7" t="s">
        <v>6232</v>
      </c>
      <c r="B2140" s="7" t="s">
        <v>6233</v>
      </c>
      <c r="C2140" s="7" t="s">
        <v>5227</v>
      </c>
      <c r="D2140" s="7"/>
      <c r="E2140" s="7" t="s">
        <v>1040</v>
      </c>
      <c r="F2140" s="8">
        <v>3000</v>
      </c>
      <c r="G2140" s="8">
        <v>3500</v>
      </c>
      <c r="H2140" s="9">
        <f>IF(OR(F2140="",F2140=0),"",MAX(F2140,IF(ISNUMBER('Нормы и нормо-часы'!K2141),ROUNDUP('Нормы и нормо-часы'!K2141/(1-$F$3),0),0)))</f>
        <v>3000</v>
      </c>
      <c r="I2140" s="9">
        <f>IF(OR(G2140="",G2140=0),"",MAX(G2140,IF(ISNUMBER('Нормы и нормо-часы'!L2141),ROUNDUP('Нормы и нормо-часы'!L2141/(1-$F$3),0),0)))</f>
        <v>3500</v>
      </c>
      <c r="J2140" s="10">
        <f t="shared" si="556"/>
        <v>0</v>
      </c>
      <c r="K2140" s="10">
        <f t="shared" si="557"/>
        <v>0</v>
      </c>
      <c r="L2140" s="8">
        <v>1800</v>
      </c>
      <c r="M2140" s="8">
        <v>2050</v>
      </c>
      <c r="N2140" s="10">
        <f t="shared" si="558"/>
        <v>0.4</v>
      </c>
      <c r="O2140" s="10">
        <f t="shared" si="559"/>
        <v>0.41428571428571431</v>
      </c>
      <c r="P2140" s="8">
        <f t="shared" si="560"/>
        <v>1200</v>
      </c>
      <c r="Q2140" s="8">
        <f t="shared" si="561"/>
        <v>1450</v>
      </c>
      <c r="R2140" s="8">
        <v>3207.06</v>
      </c>
      <c r="S2140" s="8">
        <v>4329.53</v>
      </c>
      <c r="T2140" s="11">
        <f t="shared" si="562"/>
        <v>1.4431766666666666</v>
      </c>
      <c r="U2140" s="7" t="s">
        <v>6234</v>
      </c>
      <c r="V2140" s="7" t="s">
        <v>6235</v>
      </c>
    </row>
    <row r="2141" spans="1:22" x14ac:dyDescent="0.25">
      <c r="A2141" s="7" t="s">
        <v>6236</v>
      </c>
      <c r="B2141" s="7" t="s">
        <v>6237</v>
      </c>
      <c r="C2141" s="7" t="s">
        <v>5227</v>
      </c>
      <c r="D2141" s="7"/>
      <c r="E2141" s="7" t="s">
        <v>1040</v>
      </c>
      <c r="F2141" s="8">
        <v>40</v>
      </c>
      <c r="G2141" s="8">
        <v>45</v>
      </c>
      <c r="H2141" s="9">
        <f>IF(OR(F2141="",F2141=0),"",MAX(F2141,IF(ISNUMBER('Нормы и нормо-часы'!K2142),ROUNDUP('Нормы и нормо-часы'!K2142/(1-$F$3),0),0)))</f>
        <v>40</v>
      </c>
      <c r="I2141" s="9">
        <f>IF(OR(G2141="",G2141=0),"",MAX(G2141,IF(ISNUMBER('Нормы и нормо-часы'!L2142),ROUNDUP('Нормы и нормо-часы'!L2142/(1-$F$3),0),0)))</f>
        <v>48</v>
      </c>
      <c r="J2141" s="10">
        <f t="shared" si="556"/>
        <v>0</v>
      </c>
      <c r="K2141" s="10">
        <f t="shared" si="557"/>
        <v>6.6666666666666652E-2</v>
      </c>
      <c r="L2141" s="8">
        <v>30</v>
      </c>
      <c r="M2141" s="8">
        <v>30</v>
      </c>
      <c r="N2141" s="10">
        <f t="shared" si="558"/>
        <v>0.25</v>
      </c>
      <c r="O2141" s="10">
        <f t="shared" si="559"/>
        <v>0.375</v>
      </c>
      <c r="P2141" s="8">
        <f t="shared" si="560"/>
        <v>10</v>
      </c>
      <c r="Q2141" s="8">
        <f t="shared" si="561"/>
        <v>18</v>
      </c>
      <c r="R2141" s="8">
        <v>71.08</v>
      </c>
      <c r="S2141" s="8">
        <v>95.96</v>
      </c>
      <c r="T2141" s="11">
        <f t="shared" si="562"/>
        <v>2.399</v>
      </c>
      <c r="U2141" s="7" t="s">
        <v>6227</v>
      </c>
      <c r="V2141" s="7" t="s">
        <v>6238</v>
      </c>
    </row>
    <row r="2142" spans="1:22" x14ac:dyDescent="0.25">
      <c r="A2142" s="7" t="s">
        <v>6239</v>
      </c>
      <c r="B2142" s="7" t="s">
        <v>6240</v>
      </c>
      <c r="C2142" s="7" t="s">
        <v>177</v>
      </c>
      <c r="D2142" s="7"/>
      <c r="E2142" s="7" t="s">
        <v>1040</v>
      </c>
      <c r="F2142" s="8">
        <v>3000</v>
      </c>
      <c r="G2142" s="8">
        <v>3500</v>
      </c>
      <c r="H2142" s="9">
        <f>IF(OR(F2142="",F2142=0),"",MAX(F2142,IF(ISNUMBER('Нормы и нормо-часы'!K2143),ROUNDUP('Нормы и нормо-часы'!K2143/(1-$F$3),0),0)))</f>
        <v>3000</v>
      </c>
      <c r="I2142" s="9">
        <f>IF(OR(G2142="",G2142=0),"",MAX(G2142,IF(ISNUMBER('Нормы и нормо-часы'!L2143),ROUNDUP('Нормы и нормо-часы'!L2143/(1-$F$3),0),0)))</f>
        <v>3500</v>
      </c>
      <c r="J2142" s="10">
        <f t="shared" si="556"/>
        <v>0</v>
      </c>
      <c r="K2142" s="10">
        <f t="shared" si="557"/>
        <v>0</v>
      </c>
      <c r="L2142" s="8">
        <v>1800</v>
      </c>
      <c r="M2142" s="8">
        <v>2050</v>
      </c>
      <c r="N2142" s="10">
        <f t="shared" si="558"/>
        <v>0.4</v>
      </c>
      <c r="O2142" s="10">
        <f t="shared" si="559"/>
        <v>0.41428571428571431</v>
      </c>
      <c r="P2142" s="8">
        <f t="shared" si="560"/>
        <v>1200</v>
      </c>
      <c r="Q2142" s="8">
        <f t="shared" si="561"/>
        <v>1450</v>
      </c>
      <c r="R2142" s="8">
        <v>1719.25</v>
      </c>
      <c r="S2142" s="8">
        <v>2320.9899999999998</v>
      </c>
      <c r="T2142" s="11">
        <f t="shared" si="562"/>
        <v>0.77366333333333326</v>
      </c>
      <c r="U2142" s="7" t="s">
        <v>6241</v>
      </c>
      <c r="V2142" s="7"/>
    </row>
    <row r="2143" spans="1:22" x14ac:dyDescent="0.25">
      <c r="A2143" s="7" t="s">
        <v>6242</v>
      </c>
      <c r="B2143" s="7" t="s">
        <v>6243</v>
      </c>
      <c r="C2143" s="7" t="s">
        <v>28</v>
      </c>
      <c r="D2143" s="7"/>
      <c r="E2143" s="7" t="s">
        <v>35</v>
      </c>
      <c r="F2143" s="8">
        <v>9000</v>
      </c>
      <c r="G2143" s="8">
        <v>10500</v>
      </c>
      <c r="H2143" s="9">
        <f>IF(OR(F2143="",F2143=0),"",MAX(F2143,IF(ISNUMBER('Нормы и нормо-часы'!K2144),ROUNDUP('Нормы и нормо-часы'!K2144/(1-$F$3),0),0)))</f>
        <v>9000</v>
      </c>
      <c r="I2143" s="9">
        <f>IF(OR(G2143="",G2143=0),"",MAX(G2143,IF(ISNUMBER('Нормы и нормо-часы'!L2144),ROUNDUP('Нормы и нормо-часы'!L2144/(1-$F$3),0),0)))</f>
        <v>10500</v>
      </c>
      <c r="J2143" s="10">
        <f t="shared" si="556"/>
        <v>0</v>
      </c>
      <c r="K2143" s="10">
        <f t="shared" si="557"/>
        <v>0</v>
      </c>
      <c r="L2143" s="8">
        <v>6000</v>
      </c>
      <c r="M2143" s="8">
        <v>6950</v>
      </c>
      <c r="N2143" s="10">
        <f t="shared" si="558"/>
        <v>0.33333333333333331</v>
      </c>
      <c r="O2143" s="10">
        <f t="shared" si="559"/>
        <v>0.33809523809523812</v>
      </c>
      <c r="P2143" s="8">
        <f t="shared" si="560"/>
        <v>3000</v>
      </c>
      <c r="Q2143" s="8">
        <f t="shared" si="561"/>
        <v>3550</v>
      </c>
      <c r="R2143" s="8">
        <v>5958.3</v>
      </c>
      <c r="S2143" s="8">
        <v>8043.71</v>
      </c>
      <c r="T2143" s="11">
        <f t="shared" si="562"/>
        <v>0.89374555555555557</v>
      </c>
      <c r="U2143" s="7" t="s">
        <v>100</v>
      </c>
      <c r="V2143" s="7" t="s">
        <v>6244</v>
      </c>
    </row>
    <row r="2144" spans="1:22" x14ac:dyDescent="0.25">
      <c r="A2144" s="7" t="s">
        <v>6245</v>
      </c>
      <c r="B2144" s="7" t="s">
        <v>6246</v>
      </c>
      <c r="C2144" s="7" t="s">
        <v>54</v>
      </c>
      <c r="D2144" s="7"/>
      <c r="E2144" s="7" t="s">
        <v>3921</v>
      </c>
      <c r="F2144" s="8">
        <v>60</v>
      </c>
      <c r="G2144" s="8">
        <v>70</v>
      </c>
      <c r="H2144" s="9">
        <f>IF(OR(F2144="",F2144=0),"",MAX(F2144,IF(ISNUMBER('Нормы и нормо-часы'!K2145),ROUNDUP('Нормы и нормо-часы'!K2145/(1-$F$3),0),0)))</f>
        <v>60</v>
      </c>
      <c r="I2144" s="9">
        <f>IF(OR(G2144="",G2144=0),"",MAX(G2144,IF(ISNUMBER('Нормы и нормо-часы'!L2145),ROUNDUP('Нормы и нормо-часы'!L2145/(1-$F$3),0),0)))</f>
        <v>70</v>
      </c>
      <c r="J2144" s="10">
        <f t="shared" si="556"/>
        <v>0</v>
      </c>
      <c r="K2144" s="10">
        <f t="shared" si="557"/>
        <v>0</v>
      </c>
      <c r="L2144" s="8">
        <v>36</v>
      </c>
      <c r="M2144" s="8">
        <v>42</v>
      </c>
      <c r="N2144" s="10">
        <f t="shared" si="558"/>
        <v>0.4</v>
      </c>
      <c r="O2144" s="10">
        <f t="shared" si="559"/>
        <v>0.4</v>
      </c>
      <c r="P2144" s="8">
        <f t="shared" si="560"/>
        <v>24</v>
      </c>
      <c r="Q2144" s="8">
        <f t="shared" si="561"/>
        <v>28</v>
      </c>
      <c r="R2144" s="8">
        <v>14.59</v>
      </c>
      <c r="S2144" s="8">
        <v>19.7</v>
      </c>
      <c r="T2144" s="11">
        <f t="shared" si="562"/>
        <v>0.32833333333333331</v>
      </c>
      <c r="U2144" s="7" t="s">
        <v>100</v>
      </c>
      <c r="V2144" s="7" t="s">
        <v>6247</v>
      </c>
    </row>
    <row r="2145" spans="1:22" x14ac:dyDescent="0.25">
      <c r="A2145" s="7" t="s">
        <v>6248</v>
      </c>
      <c r="B2145" s="7" t="s">
        <v>6249</v>
      </c>
      <c r="C2145" s="7" t="s">
        <v>28</v>
      </c>
      <c r="D2145" s="7"/>
      <c r="E2145" s="7" t="s">
        <v>35</v>
      </c>
      <c r="F2145" s="8">
        <v>800</v>
      </c>
      <c r="G2145" s="8">
        <v>950</v>
      </c>
      <c r="H2145" s="9">
        <f>IF(OR(F2145="",F2145=0),"",MAX(F2145,IF(ISNUMBER('Нормы и нормо-часы'!K2146),ROUNDUP('Нормы и нормо-часы'!K2146/(1-$F$3),0),0)))</f>
        <v>800</v>
      </c>
      <c r="I2145" s="9">
        <f>IF(OR(G2145="",G2145=0),"",MAX(G2145,IF(ISNUMBER('Нормы и нормо-часы'!L2146),ROUNDUP('Нормы и нормо-часы'!L2146/(1-$F$3),0),0)))</f>
        <v>950</v>
      </c>
      <c r="J2145" s="10">
        <f t="shared" si="556"/>
        <v>0</v>
      </c>
      <c r="K2145" s="10">
        <f t="shared" si="557"/>
        <v>0</v>
      </c>
      <c r="L2145" s="8">
        <v>540</v>
      </c>
      <c r="M2145" s="8">
        <v>600</v>
      </c>
      <c r="N2145" s="10">
        <f t="shared" si="558"/>
        <v>0.32500000000000001</v>
      </c>
      <c r="O2145" s="10">
        <f t="shared" si="559"/>
        <v>0.36842105263157893</v>
      </c>
      <c r="P2145" s="8">
        <f t="shared" si="560"/>
        <v>260</v>
      </c>
      <c r="Q2145" s="8">
        <f t="shared" si="561"/>
        <v>350</v>
      </c>
      <c r="R2145" s="8">
        <v>767.05</v>
      </c>
      <c r="S2145" s="8">
        <v>1035.52</v>
      </c>
      <c r="T2145" s="11">
        <f t="shared" si="562"/>
        <v>1.2944</v>
      </c>
      <c r="U2145" s="7" t="s">
        <v>100</v>
      </c>
      <c r="V2145" s="7" t="s">
        <v>6250</v>
      </c>
    </row>
    <row r="2146" spans="1:22" x14ac:dyDescent="0.25">
      <c r="A2146" s="7" t="s">
        <v>6251</v>
      </c>
      <c r="B2146" s="7" t="s">
        <v>6252</v>
      </c>
      <c r="C2146" s="7" t="s">
        <v>177</v>
      </c>
      <c r="D2146" s="7"/>
      <c r="E2146" s="7" t="s">
        <v>1040</v>
      </c>
      <c r="F2146" s="8">
        <v>4500</v>
      </c>
      <c r="G2146" s="8">
        <v>5200</v>
      </c>
      <c r="H2146" s="9">
        <f>IF(OR(F2146="",F2146=0),"",MAX(F2146,IF(ISNUMBER('Нормы и нормо-часы'!K2147),ROUNDUP('Нормы и нормо-часы'!K2147/(1-$F$3),0),0)))</f>
        <v>4500</v>
      </c>
      <c r="I2146" s="9">
        <f>IF(OR(G2146="",G2146=0),"",MAX(G2146,IF(ISNUMBER('Нормы и нормо-часы'!L2147),ROUNDUP('Нормы и нормо-часы'!L2147/(1-$F$3),0),0)))</f>
        <v>5200</v>
      </c>
      <c r="J2146" s="10">
        <f t="shared" si="556"/>
        <v>0</v>
      </c>
      <c r="K2146" s="10">
        <f t="shared" si="557"/>
        <v>0</v>
      </c>
      <c r="L2146" s="8">
        <v>2500</v>
      </c>
      <c r="M2146" s="8">
        <v>2900</v>
      </c>
      <c r="N2146" s="10">
        <f t="shared" si="558"/>
        <v>0.44444444444444442</v>
      </c>
      <c r="O2146" s="10">
        <f t="shared" si="559"/>
        <v>0.44230769230769229</v>
      </c>
      <c r="P2146" s="8">
        <f t="shared" si="560"/>
        <v>2000</v>
      </c>
      <c r="Q2146" s="8">
        <f t="shared" si="561"/>
        <v>2300</v>
      </c>
      <c r="R2146" s="8">
        <v>2172.21</v>
      </c>
      <c r="S2146" s="8">
        <v>2932.48</v>
      </c>
      <c r="T2146" s="11">
        <f t="shared" si="562"/>
        <v>0.65166222222222225</v>
      </c>
      <c r="U2146" s="7" t="s">
        <v>6253</v>
      </c>
      <c r="V2146" s="7"/>
    </row>
    <row r="2147" spans="1:22" x14ac:dyDescent="0.25">
      <c r="A2147" s="7" t="s">
        <v>6254</v>
      </c>
      <c r="B2147" s="7" t="s">
        <v>6255</v>
      </c>
      <c r="C2147" s="7" t="s">
        <v>177</v>
      </c>
      <c r="D2147" s="7"/>
      <c r="E2147" s="7" t="s">
        <v>35</v>
      </c>
      <c r="F2147" s="8">
        <v>1800</v>
      </c>
      <c r="G2147" s="8">
        <v>2000</v>
      </c>
      <c r="H2147" s="9">
        <f>IF(OR(F2147="",F2147=0),"",MAX(F2147,IF(ISNUMBER('Нормы и нормо-часы'!K2148),ROUNDUP('Нормы и нормо-часы'!K2148/(1-$F$3),0),0)))</f>
        <v>1800</v>
      </c>
      <c r="I2147" s="9">
        <f>IF(OR(G2147="",G2147=0),"",MAX(G2147,IF(ISNUMBER('Нормы и нормо-часы'!L2148),ROUNDUP('Нормы и нормо-часы'!L2148/(1-$F$3),0),0)))</f>
        <v>2000</v>
      </c>
      <c r="J2147" s="10">
        <f t="shared" si="556"/>
        <v>0</v>
      </c>
      <c r="K2147" s="10">
        <f t="shared" si="557"/>
        <v>0</v>
      </c>
      <c r="L2147" s="8">
        <v>1300</v>
      </c>
      <c r="M2147" s="8">
        <v>1500</v>
      </c>
      <c r="N2147" s="10">
        <f t="shared" si="558"/>
        <v>0.27777777777777779</v>
      </c>
      <c r="O2147" s="10">
        <f t="shared" si="559"/>
        <v>0.25</v>
      </c>
      <c r="P2147" s="8">
        <f t="shared" si="560"/>
        <v>500</v>
      </c>
      <c r="Q2147" s="8">
        <f t="shared" si="561"/>
        <v>500</v>
      </c>
      <c r="R2147" s="8">
        <v>1689.5</v>
      </c>
      <c r="S2147" s="8">
        <v>2280.83</v>
      </c>
      <c r="T2147" s="11">
        <f t="shared" si="562"/>
        <v>1.2671277777777776</v>
      </c>
      <c r="U2147" s="7" t="s">
        <v>100</v>
      </c>
      <c r="V2147" s="7" t="s">
        <v>6256</v>
      </c>
    </row>
    <row r="2148" spans="1:22" x14ac:dyDescent="0.25">
      <c r="A2148" s="7" t="s">
        <v>6257</v>
      </c>
      <c r="B2148" s="7" t="s">
        <v>6258</v>
      </c>
      <c r="C2148" s="7" t="s">
        <v>177</v>
      </c>
      <c r="D2148" s="7"/>
      <c r="E2148" s="7" t="s">
        <v>1040</v>
      </c>
      <c r="F2148" s="8">
        <v>1500</v>
      </c>
      <c r="G2148" s="8">
        <v>1750</v>
      </c>
      <c r="H2148" s="9">
        <f>IF(OR(F2148="",F2148=0),"",MAX(F2148,IF(ISNUMBER('Нормы и нормо-часы'!K2149),ROUNDUP('Нормы и нормо-часы'!K2149/(1-$F$3),0),0)))</f>
        <v>1500</v>
      </c>
      <c r="I2148" s="9">
        <f>IF(OR(G2148="",G2148=0),"",MAX(G2148,IF(ISNUMBER('Нормы и нормо-часы'!L2149),ROUNDUP('Нормы и нормо-часы'!L2149/(1-$F$3),0),0)))</f>
        <v>1750</v>
      </c>
      <c r="J2148" s="10">
        <f t="shared" si="556"/>
        <v>0</v>
      </c>
      <c r="K2148" s="10">
        <f t="shared" si="557"/>
        <v>0</v>
      </c>
      <c r="L2148" s="8">
        <v>840</v>
      </c>
      <c r="M2148" s="8">
        <v>960</v>
      </c>
      <c r="N2148" s="10">
        <f t="shared" si="558"/>
        <v>0.44</v>
      </c>
      <c r="O2148" s="10">
        <f t="shared" si="559"/>
        <v>0.4514285714285714</v>
      </c>
      <c r="P2148" s="8">
        <f t="shared" si="560"/>
        <v>660</v>
      </c>
      <c r="Q2148" s="8">
        <f t="shared" si="561"/>
        <v>790</v>
      </c>
      <c r="R2148" s="8">
        <v>1206.79</v>
      </c>
      <c r="S2148" s="8">
        <v>1629.17</v>
      </c>
      <c r="T2148" s="11">
        <f t="shared" si="562"/>
        <v>1.0861133333333335</v>
      </c>
      <c r="U2148" s="7" t="s">
        <v>6241</v>
      </c>
      <c r="V2148" s="7"/>
    </row>
    <row r="2149" spans="1:22" x14ac:dyDescent="0.25">
      <c r="A2149" s="7" t="s">
        <v>6259</v>
      </c>
      <c r="B2149" s="7" t="s">
        <v>6260</v>
      </c>
      <c r="C2149" s="7" t="s">
        <v>177</v>
      </c>
      <c r="D2149" s="7"/>
      <c r="E2149" s="7" t="s">
        <v>1040</v>
      </c>
      <c r="F2149" s="8">
        <v>2200</v>
      </c>
      <c r="G2149" s="8">
        <v>2600</v>
      </c>
      <c r="H2149" s="9">
        <f>IF(OR(F2149="",F2149=0),"",MAX(F2149,IF(ISNUMBER('Нормы и нормо-часы'!K2150),ROUNDUP('Нормы и нормо-часы'!K2150/(1-$F$3),0),0)))</f>
        <v>2200</v>
      </c>
      <c r="I2149" s="9">
        <f>IF(OR(G2149="",G2149=0),"",MAX(G2149,IF(ISNUMBER('Нормы и нормо-часы'!L2150),ROUNDUP('Нормы и нормо-часы'!L2150/(1-$F$3),0),0)))</f>
        <v>2600</v>
      </c>
      <c r="J2149" s="10">
        <f t="shared" si="556"/>
        <v>0</v>
      </c>
      <c r="K2149" s="10">
        <f t="shared" si="557"/>
        <v>0</v>
      </c>
      <c r="L2149" s="8">
        <v>1250</v>
      </c>
      <c r="M2149" s="8">
        <v>1450</v>
      </c>
      <c r="N2149" s="10">
        <f t="shared" si="558"/>
        <v>0.43181818181818182</v>
      </c>
      <c r="O2149" s="10">
        <f t="shared" si="559"/>
        <v>0.44230769230769229</v>
      </c>
      <c r="P2149" s="8">
        <f t="shared" si="560"/>
        <v>950</v>
      </c>
      <c r="Q2149" s="8">
        <f t="shared" si="561"/>
        <v>1150</v>
      </c>
      <c r="R2149" s="8">
        <v>1206.79</v>
      </c>
      <c r="S2149" s="8">
        <v>1629.17</v>
      </c>
      <c r="T2149" s="11">
        <f t="shared" si="562"/>
        <v>0.74053181818181824</v>
      </c>
      <c r="U2149" s="7" t="s">
        <v>6241</v>
      </c>
      <c r="V2149" s="7"/>
    </row>
    <row r="2150" spans="1:22" x14ac:dyDescent="0.25">
      <c r="A2150" s="7" t="s">
        <v>6261</v>
      </c>
      <c r="B2150" s="7" t="s">
        <v>6262</v>
      </c>
      <c r="C2150" s="7" t="s">
        <v>177</v>
      </c>
      <c r="D2150" s="7"/>
      <c r="E2150" s="7" t="s">
        <v>1040</v>
      </c>
      <c r="F2150" s="8">
        <v>2800</v>
      </c>
      <c r="G2150" s="8">
        <v>3300</v>
      </c>
      <c r="H2150" s="9">
        <f>IF(OR(F2150="",F2150=0),"",MAX(F2150,IF(ISNUMBER('Нормы и нормо-часы'!K2151),ROUNDUP('Нормы и нормо-часы'!K2151/(1-$F$3),0),0)))</f>
        <v>2800</v>
      </c>
      <c r="I2150" s="9">
        <f>IF(OR(G2150="",G2150=0),"",MAX(G2150,IF(ISNUMBER('Нормы и нормо-часы'!L2151),ROUNDUP('Нормы и нормо-часы'!L2151/(1-$F$3),0),0)))</f>
        <v>3300</v>
      </c>
      <c r="J2150" s="10">
        <f t="shared" si="556"/>
        <v>0</v>
      </c>
      <c r="K2150" s="10">
        <f t="shared" si="557"/>
        <v>0</v>
      </c>
      <c r="L2150" s="8">
        <v>1700</v>
      </c>
      <c r="M2150" s="8">
        <v>1900</v>
      </c>
      <c r="N2150" s="10">
        <f t="shared" si="558"/>
        <v>0.39285714285714285</v>
      </c>
      <c r="O2150" s="10">
        <f t="shared" si="559"/>
        <v>0.42424242424242425</v>
      </c>
      <c r="P2150" s="8">
        <f t="shared" si="560"/>
        <v>1100</v>
      </c>
      <c r="Q2150" s="8">
        <f t="shared" si="561"/>
        <v>1400</v>
      </c>
      <c r="R2150" s="8">
        <v>1206.79</v>
      </c>
      <c r="S2150" s="8">
        <v>1629.17</v>
      </c>
      <c r="T2150" s="11">
        <f t="shared" si="562"/>
        <v>0.58184642857142854</v>
      </c>
      <c r="U2150" s="7" t="s">
        <v>6241</v>
      </c>
      <c r="V2150" s="7"/>
    </row>
    <row r="2151" spans="1:22" x14ac:dyDescent="0.25">
      <c r="A2151" s="7" t="s">
        <v>6263</v>
      </c>
      <c r="B2151" s="7" t="s">
        <v>6264</v>
      </c>
      <c r="C2151" s="7" t="s">
        <v>177</v>
      </c>
      <c r="D2151" s="7"/>
      <c r="E2151" s="7" t="s">
        <v>1040</v>
      </c>
      <c r="F2151" s="8">
        <v>2800</v>
      </c>
      <c r="G2151" s="8">
        <v>3300</v>
      </c>
      <c r="H2151" s="9">
        <f>IF(OR(F2151="",F2151=0),"",MAX(F2151,IF(ISNUMBER('Нормы и нормо-часы'!K2152),ROUNDUP('Нормы и нормо-часы'!K2152/(1-$F$3),0),0)))</f>
        <v>2800</v>
      </c>
      <c r="I2151" s="9">
        <f>IF(OR(G2151="",G2151=0),"",MAX(G2151,IF(ISNUMBER('Нормы и нормо-часы'!L2152),ROUNDUP('Нормы и нормо-часы'!L2152/(1-$F$3),0),0)))</f>
        <v>3300</v>
      </c>
      <c r="J2151" s="10">
        <f t="shared" si="556"/>
        <v>0</v>
      </c>
      <c r="K2151" s="10">
        <f t="shared" si="557"/>
        <v>0</v>
      </c>
      <c r="L2151" s="8">
        <v>1700</v>
      </c>
      <c r="M2151" s="8">
        <v>1900</v>
      </c>
      <c r="N2151" s="10">
        <f t="shared" si="558"/>
        <v>0.39285714285714285</v>
      </c>
      <c r="O2151" s="10">
        <f t="shared" si="559"/>
        <v>0.42424242424242425</v>
      </c>
      <c r="P2151" s="8">
        <f t="shared" si="560"/>
        <v>1100</v>
      </c>
      <c r="Q2151" s="8">
        <f t="shared" si="561"/>
        <v>1400</v>
      </c>
      <c r="R2151" s="8">
        <v>965.43</v>
      </c>
      <c r="S2151" s="8">
        <v>1303.33</v>
      </c>
      <c r="T2151" s="11">
        <f t="shared" si="562"/>
        <v>0.46547499999999997</v>
      </c>
      <c r="U2151" s="7" t="s">
        <v>6241</v>
      </c>
      <c r="V2151" s="7"/>
    </row>
    <row r="2152" spans="1:22" x14ac:dyDescent="0.25">
      <c r="A2152" s="7" t="s">
        <v>6265</v>
      </c>
      <c r="B2152" s="7" t="s">
        <v>6266</v>
      </c>
      <c r="C2152" s="7" t="s">
        <v>177</v>
      </c>
      <c r="D2152" s="7"/>
      <c r="E2152" s="7" t="s">
        <v>1040</v>
      </c>
      <c r="F2152" s="8">
        <v>2200</v>
      </c>
      <c r="G2152" s="8">
        <v>2600</v>
      </c>
      <c r="H2152" s="9">
        <f>IF(OR(F2152="",F2152=0),"",MAX(F2152,IF(ISNUMBER('Нормы и нормо-часы'!K2153),ROUNDUP('Нормы и нормо-часы'!K2153/(1-$F$3),0),0)))</f>
        <v>2200</v>
      </c>
      <c r="I2152" s="9">
        <f>IF(OR(G2152="",G2152=0),"",MAX(G2152,IF(ISNUMBER('Нормы и нормо-часы'!L2153),ROUNDUP('Нормы и нормо-часы'!L2153/(1-$F$3),0),0)))</f>
        <v>2600</v>
      </c>
      <c r="J2152" s="10">
        <f t="shared" si="556"/>
        <v>0</v>
      </c>
      <c r="K2152" s="10">
        <f t="shared" si="557"/>
        <v>0</v>
      </c>
      <c r="L2152" s="8">
        <v>1250</v>
      </c>
      <c r="M2152" s="8">
        <v>1450</v>
      </c>
      <c r="N2152" s="10">
        <f t="shared" si="558"/>
        <v>0.43181818181818182</v>
      </c>
      <c r="O2152" s="10">
        <f t="shared" si="559"/>
        <v>0.44230769230769229</v>
      </c>
      <c r="P2152" s="8">
        <f t="shared" si="560"/>
        <v>950</v>
      </c>
      <c r="Q2152" s="8">
        <f t="shared" si="561"/>
        <v>1150</v>
      </c>
      <c r="R2152" s="8">
        <v>965.43</v>
      </c>
      <c r="S2152" s="8">
        <v>1303.33</v>
      </c>
      <c r="T2152" s="11">
        <f t="shared" si="562"/>
        <v>0.59242272727272727</v>
      </c>
      <c r="U2152" s="7" t="s">
        <v>6241</v>
      </c>
      <c r="V2152" s="7"/>
    </row>
    <row r="2153" spans="1:22" x14ac:dyDescent="0.25">
      <c r="A2153" s="7" t="s">
        <v>6267</v>
      </c>
      <c r="B2153" s="7" t="s">
        <v>6268</v>
      </c>
      <c r="C2153" s="7" t="s">
        <v>177</v>
      </c>
      <c r="D2153" s="7"/>
      <c r="E2153" s="7" t="s">
        <v>1040</v>
      </c>
      <c r="F2153" s="8">
        <v>2200</v>
      </c>
      <c r="G2153" s="8">
        <v>2600</v>
      </c>
      <c r="H2153" s="9">
        <f>IF(OR(F2153="",F2153=0),"",MAX(F2153,IF(ISNUMBER('Нормы и нормо-часы'!K2154),ROUNDUP('Нормы и нормо-часы'!K2154/(1-$F$3),0),0)))</f>
        <v>2200</v>
      </c>
      <c r="I2153" s="9">
        <f>IF(OR(G2153="",G2153=0),"",MAX(G2153,IF(ISNUMBER('Нормы и нормо-часы'!L2154),ROUNDUP('Нормы и нормо-часы'!L2154/(1-$F$3),0),0)))</f>
        <v>2600</v>
      </c>
      <c r="J2153" s="10">
        <f t="shared" si="556"/>
        <v>0</v>
      </c>
      <c r="K2153" s="10">
        <f t="shared" si="557"/>
        <v>0</v>
      </c>
      <c r="L2153" s="8">
        <v>1250</v>
      </c>
      <c r="M2153" s="8">
        <v>1450</v>
      </c>
      <c r="N2153" s="10">
        <f t="shared" si="558"/>
        <v>0.43181818181818182</v>
      </c>
      <c r="O2153" s="10">
        <f t="shared" si="559"/>
        <v>0.44230769230769229</v>
      </c>
      <c r="P2153" s="8">
        <f t="shared" si="560"/>
        <v>950</v>
      </c>
      <c r="Q2153" s="8">
        <f t="shared" si="561"/>
        <v>1150</v>
      </c>
      <c r="R2153" s="8">
        <v>965.43</v>
      </c>
      <c r="S2153" s="8">
        <v>1303.33</v>
      </c>
      <c r="T2153" s="11">
        <f t="shared" si="562"/>
        <v>0.59242272727272727</v>
      </c>
      <c r="U2153" s="7" t="s">
        <v>6241</v>
      </c>
      <c r="V2153" s="7"/>
    </row>
    <row r="2154" spans="1:22" x14ac:dyDescent="0.25">
      <c r="A2154" s="7" t="s">
        <v>6269</v>
      </c>
      <c r="B2154" s="7" t="s">
        <v>6270</v>
      </c>
      <c r="C2154" s="7" t="s">
        <v>177</v>
      </c>
      <c r="D2154" s="7"/>
      <c r="E2154" s="7" t="s">
        <v>1040</v>
      </c>
      <c r="F2154" s="8">
        <v>1500</v>
      </c>
      <c r="G2154" s="8">
        <v>1750</v>
      </c>
      <c r="H2154" s="9">
        <f>IF(OR(F2154="",F2154=0),"",MAX(F2154,IF(ISNUMBER('Нормы и нормо-часы'!K2155),ROUNDUP('Нормы и нормо-часы'!K2155/(1-$F$3),0),0)))</f>
        <v>1500</v>
      </c>
      <c r="I2154" s="9">
        <f>IF(OR(G2154="",G2154=0),"",MAX(G2154,IF(ISNUMBER('Нормы и нормо-часы'!L2155),ROUNDUP('Нормы и нормо-часы'!L2155/(1-$F$3),0),0)))</f>
        <v>1750</v>
      </c>
      <c r="J2154" s="10">
        <f t="shared" si="556"/>
        <v>0</v>
      </c>
      <c r="K2154" s="10">
        <f t="shared" si="557"/>
        <v>0</v>
      </c>
      <c r="L2154" s="8">
        <v>840</v>
      </c>
      <c r="M2154" s="8">
        <v>960</v>
      </c>
      <c r="N2154" s="10">
        <f t="shared" si="558"/>
        <v>0.44</v>
      </c>
      <c r="O2154" s="10">
        <f t="shared" si="559"/>
        <v>0.4514285714285714</v>
      </c>
      <c r="P2154" s="8">
        <f t="shared" si="560"/>
        <v>660</v>
      </c>
      <c r="Q2154" s="8">
        <f t="shared" si="561"/>
        <v>790</v>
      </c>
      <c r="R2154" s="8">
        <v>482.71</v>
      </c>
      <c r="S2154" s="8">
        <v>651.66</v>
      </c>
      <c r="T2154" s="11">
        <f t="shared" si="562"/>
        <v>0.43443999999999999</v>
      </c>
      <c r="U2154" s="7" t="s">
        <v>6241</v>
      </c>
      <c r="V2154" s="7"/>
    </row>
    <row r="2155" spans="1:22" x14ac:dyDescent="0.25">
      <c r="A2155" s="7" t="s">
        <v>6271</v>
      </c>
      <c r="B2155" s="7" t="s">
        <v>6272</v>
      </c>
      <c r="C2155" s="7" t="s">
        <v>177</v>
      </c>
      <c r="D2155" s="7"/>
      <c r="E2155" s="7" t="s">
        <v>1040</v>
      </c>
      <c r="F2155" s="8">
        <v>900</v>
      </c>
      <c r="G2155" s="8">
        <v>1050</v>
      </c>
      <c r="H2155" s="9">
        <f>IF(OR(F2155="",F2155=0),"",MAX(F2155,IF(ISNUMBER('Нормы и нормо-часы'!K2156),ROUNDUP('Нормы и нормо-часы'!K2156/(1-$F$3),0),0)))</f>
        <v>900</v>
      </c>
      <c r="I2155" s="9">
        <f>IF(OR(G2155="",G2155=0),"",MAX(G2155,IF(ISNUMBER('Нормы и нормо-часы'!L2156),ROUNDUP('Нормы и нормо-часы'!L2156/(1-$F$3),0),0)))</f>
        <v>1050</v>
      </c>
      <c r="J2155" s="10">
        <f t="shared" si="556"/>
        <v>0</v>
      </c>
      <c r="K2155" s="10">
        <f t="shared" si="557"/>
        <v>0</v>
      </c>
      <c r="L2155" s="8">
        <v>500</v>
      </c>
      <c r="M2155" s="8">
        <v>580</v>
      </c>
      <c r="N2155" s="10">
        <f t="shared" si="558"/>
        <v>0.44444444444444442</v>
      </c>
      <c r="O2155" s="10">
        <f t="shared" si="559"/>
        <v>0.44761904761904764</v>
      </c>
      <c r="P2155" s="8">
        <f t="shared" si="560"/>
        <v>400</v>
      </c>
      <c r="Q2155" s="8">
        <f t="shared" si="561"/>
        <v>470</v>
      </c>
      <c r="R2155" s="8">
        <v>240.48</v>
      </c>
      <c r="S2155" s="8">
        <v>324.64999999999998</v>
      </c>
      <c r="T2155" s="11">
        <f t="shared" si="562"/>
        <v>0.36072222222222222</v>
      </c>
      <c r="U2155" s="7" t="s">
        <v>6241</v>
      </c>
      <c r="V2155" s="7"/>
    </row>
    <row r="2156" spans="1:22" x14ac:dyDescent="0.25">
      <c r="A2156" s="7" t="s">
        <v>6273</v>
      </c>
      <c r="B2156" s="7" t="s">
        <v>6274</v>
      </c>
      <c r="C2156" s="7" t="s">
        <v>177</v>
      </c>
      <c r="D2156" s="7"/>
      <c r="E2156" s="7" t="s">
        <v>1040</v>
      </c>
      <c r="F2156" s="8">
        <v>1200</v>
      </c>
      <c r="G2156" s="8">
        <v>1400</v>
      </c>
      <c r="H2156" s="9">
        <f>IF(OR(F2156="",F2156=0),"",MAX(F2156,IF(ISNUMBER('Нормы и нормо-часы'!K2157),ROUNDUP('Нормы и нормо-часы'!K2157/(1-$F$3),0),0)))</f>
        <v>1200</v>
      </c>
      <c r="I2156" s="9">
        <f>IF(OR(G2156="",G2156=0),"",MAX(G2156,IF(ISNUMBER('Нормы и нормо-часы'!L2157),ROUNDUP('Нормы и нормо-часы'!L2157/(1-$F$3),0),0)))</f>
        <v>1400</v>
      </c>
      <c r="J2156" s="10">
        <f t="shared" si="556"/>
        <v>0</v>
      </c>
      <c r="K2156" s="10">
        <f t="shared" si="557"/>
        <v>0</v>
      </c>
      <c r="L2156" s="8">
        <v>670</v>
      </c>
      <c r="M2156" s="8">
        <v>780</v>
      </c>
      <c r="N2156" s="10">
        <f t="shared" si="558"/>
        <v>0.44166666666666665</v>
      </c>
      <c r="O2156" s="10">
        <f t="shared" si="559"/>
        <v>0.44285714285714284</v>
      </c>
      <c r="P2156" s="8">
        <f t="shared" si="560"/>
        <v>530</v>
      </c>
      <c r="Q2156" s="8">
        <f t="shared" si="561"/>
        <v>620</v>
      </c>
      <c r="R2156" s="8">
        <v>362.03</v>
      </c>
      <c r="S2156" s="8">
        <v>488.74</v>
      </c>
      <c r="T2156" s="11">
        <f t="shared" si="562"/>
        <v>0.40728333333333333</v>
      </c>
      <c r="U2156" s="7" t="s">
        <v>6275</v>
      </c>
      <c r="V2156" s="7"/>
    </row>
    <row r="2157" spans="1:22" x14ac:dyDescent="0.25">
      <c r="A2157" s="7" t="s">
        <v>6276</v>
      </c>
      <c r="B2157" s="7" t="s">
        <v>6277</v>
      </c>
      <c r="C2157" s="7" t="s">
        <v>177</v>
      </c>
      <c r="D2157" s="7"/>
      <c r="E2157" s="7" t="s">
        <v>1040</v>
      </c>
      <c r="F2157" s="8">
        <v>1700</v>
      </c>
      <c r="G2157" s="8">
        <v>2000</v>
      </c>
      <c r="H2157" s="9">
        <f>IF(OR(F2157="",F2157=0),"",MAX(F2157,IF(ISNUMBER('Нормы и нормо-часы'!K2158),ROUNDUP('Нормы и нормо-часы'!K2158/(1-$F$3),0),0)))</f>
        <v>1700</v>
      </c>
      <c r="I2157" s="9">
        <f>IF(OR(G2157="",G2157=0),"",MAX(G2157,IF(ISNUMBER('Нормы и нормо-часы'!L2158),ROUNDUP('Нормы и нормо-часы'!L2158/(1-$F$3),0),0)))</f>
        <v>2000</v>
      </c>
      <c r="J2157" s="10">
        <f t="shared" si="556"/>
        <v>0</v>
      </c>
      <c r="K2157" s="10">
        <f t="shared" si="557"/>
        <v>0</v>
      </c>
      <c r="L2157" s="8">
        <v>1000</v>
      </c>
      <c r="M2157" s="8">
        <v>1150</v>
      </c>
      <c r="N2157" s="10">
        <f t="shared" si="558"/>
        <v>0.41176470588235292</v>
      </c>
      <c r="O2157" s="10">
        <f t="shared" si="559"/>
        <v>0.42499999999999999</v>
      </c>
      <c r="P2157" s="8">
        <f t="shared" si="560"/>
        <v>700</v>
      </c>
      <c r="Q2157" s="8">
        <f t="shared" si="561"/>
        <v>850</v>
      </c>
      <c r="R2157" s="8">
        <v>362.03</v>
      </c>
      <c r="S2157" s="8">
        <v>488.74</v>
      </c>
      <c r="T2157" s="11">
        <f t="shared" si="562"/>
        <v>0.28749411764705884</v>
      </c>
      <c r="U2157" s="7" t="s">
        <v>6275</v>
      </c>
      <c r="V2157" s="7" t="s">
        <v>6278</v>
      </c>
    </row>
    <row r="2158" spans="1:22" x14ac:dyDescent="0.25">
      <c r="A2158" s="7" t="s">
        <v>6279</v>
      </c>
      <c r="B2158" s="7" t="s">
        <v>6280</v>
      </c>
      <c r="C2158" s="7" t="s">
        <v>177</v>
      </c>
      <c r="D2158" s="7"/>
      <c r="E2158" s="7" t="s">
        <v>1040</v>
      </c>
      <c r="F2158" s="8">
        <v>2300</v>
      </c>
      <c r="G2158" s="8">
        <v>2700</v>
      </c>
      <c r="H2158" s="9">
        <f>IF(OR(F2158="",F2158=0),"",MAX(F2158,IF(ISNUMBER('Нормы и нормо-часы'!K2159),ROUNDUP('Нормы и нормо-часы'!K2159/(1-$F$3),0),0)))</f>
        <v>2300</v>
      </c>
      <c r="I2158" s="9">
        <f>IF(OR(G2158="",G2158=0),"",MAX(G2158,IF(ISNUMBER('Нормы и нормо-часы'!L2159),ROUNDUP('Нормы и нормо-часы'!L2159/(1-$F$3),0),0)))</f>
        <v>2700</v>
      </c>
      <c r="J2158" s="10">
        <f t="shared" si="556"/>
        <v>0</v>
      </c>
      <c r="K2158" s="10">
        <f t="shared" si="557"/>
        <v>0</v>
      </c>
      <c r="L2158" s="8">
        <v>1300</v>
      </c>
      <c r="M2158" s="8">
        <v>1550</v>
      </c>
      <c r="N2158" s="10">
        <f t="shared" si="558"/>
        <v>0.43478260869565216</v>
      </c>
      <c r="O2158" s="10">
        <f t="shared" si="559"/>
        <v>0.42592592592592593</v>
      </c>
      <c r="P2158" s="8">
        <f t="shared" si="560"/>
        <v>1000</v>
      </c>
      <c r="Q2158" s="8">
        <f t="shared" si="561"/>
        <v>1150</v>
      </c>
      <c r="R2158" s="8">
        <v>965.43</v>
      </c>
      <c r="S2158" s="8">
        <v>1303.33</v>
      </c>
      <c r="T2158" s="11">
        <f t="shared" si="562"/>
        <v>0.56666521739130427</v>
      </c>
      <c r="U2158" s="7" t="s">
        <v>6241</v>
      </c>
      <c r="V2158" s="7"/>
    </row>
    <row r="2159" spans="1:22" x14ac:dyDescent="0.25">
      <c r="A2159" s="7" t="s">
        <v>6281</v>
      </c>
      <c r="B2159" s="7" t="s">
        <v>6282</v>
      </c>
      <c r="C2159" s="7" t="s">
        <v>177</v>
      </c>
      <c r="D2159" s="7"/>
      <c r="E2159" s="7" t="s">
        <v>1040</v>
      </c>
      <c r="F2159" s="8">
        <v>4500</v>
      </c>
      <c r="G2159" s="8">
        <v>5200</v>
      </c>
      <c r="H2159" s="9">
        <f>IF(OR(F2159="",F2159=0),"",MAX(F2159,IF(ISNUMBER('Нормы и нормо-часы'!K2160),ROUNDUP('Нормы и нормо-часы'!K2160/(1-$F$3),0),0)))</f>
        <v>4500</v>
      </c>
      <c r="I2159" s="9">
        <f>IF(OR(G2159="",G2159=0),"",MAX(G2159,IF(ISNUMBER('Нормы и нормо-часы'!L2160),ROUNDUP('Нормы и нормо-часы'!L2160/(1-$F$3),0),0)))</f>
        <v>5200</v>
      </c>
      <c r="J2159" s="10">
        <f t="shared" si="556"/>
        <v>0</v>
      </c>
      <c r="K2159" s="10">
        <f t="shared" si="557"/>
        <v>0</v>
      </c>
      <c r="L2159" s="8">
        <v>2650</v>
      </c>
      <c r="M2159" s="8">
        <v>3000</v>
      </c>
      <c r="N2159" s="10">
        <f t="shared" si="558"/>
        <v>0.41111111111111109</v>
      </c>
      <c r="O2159" s="10">
        <f t="shared" si="559"/>
        <v>0.42307692307692307</v>
      </c>
      <c r="P2159" s="8">
        <f t="shared" si="560"/>
        <v>1850</v>
      </c>
      <c r="Q2159" s="8">
        <f t="shared" si="561"/>
        <v>2200</v>
      </c>
      <c r="R2159" s="8">
        <v>2413.56</v>
      </c>
      <c r="S2159" s="8">
        <v>3258.31</v>
      </c>
      <c r="T2159" s="11">
        <f t="shared" si="562"/>
        <v>0.72406888888888887</v>
      </c>
      <c r="U2159" s="7" t="s">
        <v>100</v>
      </c>
      <c r="V2159" s="7" t="s">
        <v>6283</v>
      </c>
    </row>
    <row r="2160" spans="1:22" x14ac:dyDescent="0.25">
      <c r="A2160" s="7" t="s">
        <v>6284</v>
      </c>
      <c r="B2160" s="7" t="s">
        <v>6285</v>
      </c>
      <c r="C2160" s="7" t="s">
        <v>177</v>
      </c>
      <c r="D2160" s="7"/>
      <c r="E2160" s="7" t="s">
        <v>1040</v>
      </c>
      <c r="F2160" s="8">
        <v>3600</v>
      </c>
      <c r="G2160" s="8">
        <v>4200</v>
      </c>
      <c r="H2160" s="9">
        <f>IF(OR(F2160="",F2160=0),"",MAX(F2160,IF(ISNUMBER('Нормы и нормо-часы'!K2161),ROUNDUP('Нормы и нормо-часы'!K2161/(1-$F$3),0),0)))</f>
        <v>3600</v>
      </c>
      <c r="I2160" s="9">
        <f>IF(OR(G2160="",G2160=0),"",MAX(G2160,IF(ISNUMBER('Нормы и нормо-часы'!L2161),ROUNDUP('Нормы и нормо-часы'!L2161/(1-$F$3),0),0)))</f>
        <v>4200</v>
      </c>
      <c r="J2160" s="10">
        <f t="shared" si="556"/>
        <v>0</v>
      </c>
      <c r="K2160" s="10">
        <f t="shared" si="557"/>
        <v>0</v>
      </c>
      <c r="L2160" s="8">
        <v>2050</v>
      </c>
      <c r="M2160" s="8">
        <v>2400</v>
      </c>
      <c r="N2160" s="10">
        <f t="shared" si="558"/>
        <v>0.43055555555555558</v>
      </c>
      <c r="O2160" s="10">
        <f t="shared" si="559"/>
        <v>0.42857142857142855</v>
      </c>
      <c r="P2160" s="8">
        <f t="shared" si="560"/>
        <v>1550</v>
      </c>
      <c r="Q2160" s="8">
        <f t="shared" si="561"/>
        <v>1800</v>
      </c>
      <c r="R2160" s="8">
        <v>1448.14</v>
      </c>
      <c r="S2160" s="8">
        <v>1954.99</v>
      </c>
      <c r="T2160" s="11">
        <f t="shared" si="562"/>
        <v>0.54305277777777783</v>
      </c>
      <c r="U2160" s="7" t="s">
        <v>100</v>
      </c>
      <c r="V2160" s="7"/>
    </row>
    <row r="2161" spans="1:22" x14ac:dyDescent="0.25">
      <c r="A2161" s="7" t="s">
        <v>6286</v>
      </c>
      <c r="B2161" s="7" t="s">
        <v>6287</v>
      </c>
      <c r="C2161" s="7" t="s">
        <v>177</v>
      </c>
      <c r="D2161" s="7"/>
      <c r="E2161" s="7" t="s">
        <v>1040</v>
      </c>
      <c r="F2161" s="8">
        <v>4500</v>
      </c>
      <c r="G2161" s="8">
        <v>5200</v>
      </c>
      <c r="H2161" s="9">
        <f>IF(OR(F2161="",F2161=0),"",MAX(F2161,IF(ISNUMBER('Нормы и нормо-часы'!K2162),ROUNDUP('Нормы и нормо-часы'!K2162/(1-$F$3),0),0)))</f>
        <v>4500</v>
      </c>
      <c r="I2161" s="9">
        <f>IF(OR(G2161="",G2161=0),"",MAX(G2161,IF(ISNUMBER('Нормы и нормо-часы'!L2162),ROUNDUP('Нормы и нормо-часы'!L2162/(1-$F$3),0),0)))</f>
        <v>5200</v>
      </c>
      <c r="J2161" s="10">
        <f t="shared" si="556"/>
        <v>0</v>
      </c>
      <c r="K2161" s="10">
        <f t="shared" si="557"/>
        <v>0</v>
      </c>
      <c r="L2161" s="8">
        <v>2650</v>
      </c>
      <c r="M2161" s="8">
        <v>3000</v>
      </c>
      <c r="N2161" s="10">
        <f t="shared" si="558"/>
        <v>0.41111111111111109</v>
      </c>
      <c r="O2161" s="10">
        <f t="shared" si="559"/>
        <v>0.42307692307692307</v>
      </c>
      <c r="P2161" s="8">
        <f t="shared" si="560"/>
        <v>1850</v>
      </c>
      <c r="Q2161" s="8">
        <f t="shared" si="561"/>
        <v>2200</v>
      </c>
      <c r="R2161" s="8">
        <v>2896.28</v>
      </c>
      <c r="S2161" s="8">
        <v>3909.98</v>
      </c>
      <c r="T2161" s="11">
        <f t="shared" si="562"/>
        <v>0.86888444444444446</v>
      </c>
      <c r="U2161" s="7" t="s">
        <v>100</v>
      </c>
      <c r="V2161" s="7"/>
    </row>
    <row r="2162" spans="1:22" x14ac:dyDescent="0.25">
      <c r="A2162" s="7" t="s">
        <v>6288</v>
      </c>
      <c r="B2162" s="7" t="s">
        <v>6289</v>
      </c>
      <c r="C2162" s="7" t="s">
        <v>177</v>
      </c>
      <c r="D2162" s="7"/>
      <c r="E2162" s="7" t="s">
        <v>1040</v>
      </c>
      <c r="F2162" s="8">
        <v>1800</v>
      </c>
      <c r="G2162" s="8">
        <v>2100</v>
      </c>
      <c r="H2162" s="9">
        <f>IF(OR(F2162="",F2162=0),"",MAX(F2162,IF(ISNUMBER('Нормы и нормо-часы'!K2163),ROUNDUP('Нормы и нормо-часы'!K2163/(1-$F$3),0),0)))</f>
        <v>1800</v>
      </c>
      <c r="I2162" s="9">
        <f>IF(OR(G2162="",G2162=0),"",MAX(G2162,IF(ISNUMBER('Нормы и нормо-часы'!L2163),ROUNDUP('Нормы и нормо-часы'!L2163/(1-$F$3),0),0)))</f>
        <v>2100</v>
      </c>
      <c r="J2162" s="10">
        <f t="shared" si="556"/>
        <v>0</v>
      </c>
      <c r="K2162" s="10">
        <f t="shared" si="557"/>
        <v>0</v>
      </c>
      <c r="L2162" s="8">
        <v>1000</v>
      </c>
      <c r="M2162" s="8">
        <v>1200</v>
      </c>
      <c r="N2162" s="10">
        <f t="shared" si="558"/>
        <v>0.44444444444444442</v>
      </c>
      <c r="O2162" s="10">
        <f t="shared" si="559"/>
        <v>0.42857142857142855</v>
      </c>
      <c r="P2162" s="8">
        <f t="shared" si="560"/>
        <v>800</v>
      </c>
      <c r="Q2162" s="8">
        <f t="shared" si="561"/>
        <v>900</v>
      </c>
      <c r="R2162" s="8">
        <v>965.43</v>
      </c>
      <c r="S2162" s="8">
        <v>1303.33</v>
      </c>
      <c r="T2162" s="11">
        <f t="shared" si="562"/>
        <v>0.72407222222222223</v>
      </c>
      <c r="U2162" s="7" t="s">
        <v>100</v>
      </c>
      <c r="V2162" s="7"/>
    </row>
    <row r="2163" spans="1:22" x14ac:dyDescent="0.25">
      <c r="A2163" s="7" t="s">
        <v>6290</v>
      </c>
      <c r="B2163" s="7" t="s">
        <v>6291</v>
      </c>
      <c r="C2163" s="7" t="s">
        <v>177</v>
      </c>
      <c r="D2163" s="7"/>
      <c r="E2163" s="7" t="s">
        <v>1040</v>
      </c>
      <c r="F2163" s="8">
        <v>4500</v>
      </c>
      <c r="G2163" s="8">
        <v>5200</v>
      </c>
      <c r="H2163" s="9">
        <f>IF(OR(F2163="",F2163=0),"",MAX(F2163,IF(ISNUMBER('Нормы и нормо-часы'!K2164),ROUNDUP('Нормы и нормо-часы'!K2164/(1-$F$3),0),0)))</f>
        <v>4500</v>
      </c>
      <c r="I2163" s="9">
        <f>IF(OR(G2163="",G2163=0),"",MAX(G2163,IF(ISNUMBER('Нормы и нормо-часы'!L2164),ROUNDUP('Нормы и нормо-часы'!L2164/(1-$F$3),0),0)))</f>
        <v>5200</v>
      </c>
      <c r="J2163" s="10">
        <f t="shared" si="556"/>
        <v>0</v>
      </c>
      <c r="K2163" s="10">
        <f t="shared" si="557"/>
        <v>0</v>
      </c>
      <c r="L2163" s="8">
        <v>2650</v>
      </c>
      <c r="M2163" s="8">
        <v>3000</v>
      </c>
      <c r="N2163" s="10">
        <f t="shared" si="558"/>
        <v>0.41111111111111109</v>
      </c>
      <c r="O2163" s="10">
        <f t="shared" si="559"/>
        <v>0.42307692307692307</v>
      </c>
      <c r="P2163" s="8">
        <f t="shared" si="560"/>
        <v>1850</v>
      </c>
      <c r="Q2163" s="8">
        <f t="shared" si="561"/>
        <v>2200</v>
      </c>
      <c r="R2163" s="8">
        <v>1930.85</v>
      </c>
      <c r="S2163" s="8">
        <v>2606.65</v>
      </c>
      <c r="T2163" s="11">
        <f t="shared" si="562"/>
        <v>0.57925555555555552</v>
      </c>
      <c r="U2163" s="7" t="s">
        <v>6241</v>
      </c>
      <c r="V2163" s="7" t="s">
        <v>6292</v>
      </c>
    </row>
    <row r="2164" spans="1:22" x14ac:dyDescent="0.25">
      <c r="A2164" s="7" t="s">
        <v>6293</v>
      </c>
      <c r="B2164" s="7" t="s">
        <v>6294</v>
      </c>
      <c r="C2164" s="7" t="s">
        <v>177</v>
      </c>
      <c r="D2164" s="7"/>
      <c r="E2164" s="7" t="s">
        <v>1040</v>
      </c>
      <c r="F2164" s="8">
        <v>4500</v>
      </c>
      <c r="G2164" s="8">
        <v>5200</v>
      </c>
      <c r="H2164" s="9">
        <f>IF(OR(F2164="",F2164=0),"",MAX(F2164,IF(ISNUMBER('Нормы и нормо-часы'!K2165),ROUNDUP('Нормы и нормо-часы'!K2165/(1-$F$3),0),0)))</f>
        <v>4500</v>
      </c>
      <c r="I2164" s="9">
        <f>IF(OR(G2164="",G2164=0),"",MAX(G2164,IF(ISNUMBER('Нормы и нормо-часы'!L2165),ROUNDUP('Нормы и нормо-часы'!L2165/(1-$F$3),0),0)))</f>
        <v>5200</v>
      </c>
      <c r="J2164" s="10">
        <f t="shared" si="556"/>
        <v>0</v>
      </c>
      <c r="K2164" s="10">
        <f t="shared" si="557"/>
        <v>0</v>
      </c>
      <c r="L2164" s="8">
        <v>2650</v>
      </c>
      <c r="M2164" s="8">
        <v>3000</v>
      </c>
      <c r="N2164" s="10">
        <f t="shared" si="558"/>
        <v>0.41111111111111109</v>
      </c>
      <c r="O2164" s="10">
        <f t="shared" si="559"/>
        <v>0.42307692307692307</v>
      </c>
      <c r="P2164" s="8">
        <f t="shared" si="560"/>
        <v>1850</v>
      </c>
      <c r="Q2164" s="8">
        <f t="shared" si="561"/>
        <v>2200</v>
      </c>
      <c r="R2164" s="8">
        <v>1930.85</v>
      </c>
      <c r="S2164" s="8">
        <v>2606.65</v>
      </c>
      <c r="T2164" s="11">
        <f t="shared" si="562"/>
        <v>0.57925555555555552</v>
      </c>
      <c r="U2164" s="7" t="s">
        <v>6241</v>
      </c>
      <c r="V2164" s="7" t="s">
        <v>6295</v>
      </c>
    </row>
    <row r="2165" spans="1:22" x14ac:dyDescent="0.25">
      <c r="A2165" s="7" t="s">
        <v>6296</v>
      </c>
      <c r="B2165" s="7" t="s">
        <v>6297</v>
      </c>
      <c r="C2165" s="7" t="s">
        <v>177</v>
      </c>
      <c r="D2165" s="7"/>
      <c r="E2165" s="7" t="s">
        <v>1040</v>
      </c>
      <c r="F2165" s="8">
        <v>2200</v>
      </c>
      <c r="G2165" s="8">
        <v>2600</v>
      </c>
      <c r="H2165" s="9">
        <f>IF(OR(F2165="",F2165=0),"",MAX(F2165,IF(ISNUMBER('Нормы и нормо-часы'!K2166),ROUNDUP('Нормы и нормо-часы'!K2166/(1-$F$3),0),0)))</f>
        <v>2200</v>
      </c>
      <c r="I2165" s="9">
        <f>IF(OR(G2165="",G2165=0),"",MAX(G2165,IF(ISNUMBER('Нормы и нормо-часы'!L2166),ROUNDUP('Нормы и нормо-часы'!L2166/(1-$F$3),0),0)))</f>
        <v>2600</v>
      </c>
      <c r="J2165" s="10">
        <f t="shared" si="556"/>
        <v>0</v>
      </c>
      <c r="K2165" s="10">
        <f t="shared" si="557"/>
        <v>0</v>
      </c>
      <c r="L2165" s="8">
        <v>1250</v>
      </c>
      <c r="M2165" s="8">
        <v>1450</v>
      </c>
      <c r="N2165" s="10">
        <f t="shared" si="558"/>
        <v>0.43181818181818182</v>
      </c>
      <c r="O2165" s="10">
        <f t="shared" si="559"/>
        <v>0.44230769230769229</v>
      </c>
      <c r="P2165" s="8">
        <f t="shared" si="560"/>
        <v>950</v>
      </c>
      <c r="Q2165" s="8">
        <f t="shared" si="561"/>
        <v>1150</v>
      </c>
      <c r="R2165" s="8">
        <v>965.43</v>
      </c>
      <c r="S2165" s="8">
        <v>1303.33</v>
      </c>
      <c r="T2165" s="11">
        <f t="shared" si="562"/>
        <v>0.59242272727272727</v>
      </c>
      <c r="U2165" s="7" t="s">
        <v>6241</v>
      </c>
      <c r="V2165" s="7" t="s">
        <v>6298</v>
      </c>
    </row>
    <row r="2166" spans="1:22" x14ac:dyDescent="0.25">
      <c r="A2166" s="7" t="s">
        <v>6299</v>
      </c>
      <c r="B2166" s="7" t="s">
        <v>6300</v>
      </c>
      <c r="C2166" s="7" t="s">
        <v>177</v>
      </c>
      <c r="D2166" s="7"/>
      <c r="E2166" s="7" t="s">
        <v>1040</v>
      </c>
      <c r="F2166" s="8">
        <v>2200</v>
      </c>
      <c r="G2166" s="8">
        <v>2600</v>
      </c>
      <c r="H2166" s="9">
        <f>IF(OR(F2166="",F2166=0),"",MAX(F2166,IF(ISNUMBER('Нормы и нормо-часы'!K2167),ROUNDUP('Нормы и нормо-часы'!K2167/(1-$F$3),0),0)))</f>
        <v>2200</v>
      </c>
      <c r="I2166" s="9">
        <f>IF(OR(G2166="",G2166=0),"",MAX(G2166,IF(ISNUMBER('Нормы и нормо-часы'!L2167),ROUNDUP('Нормы и нормо-часы'!L2167/(1-$F$3),0),0)))</f>
        <v>2600</v>
      </c>
      <c r="J2166" s="10">
        <f t="shared" si="556"/>
        <v>0</v>
      </c>
      <c r="K2166" s="10">
        <f t="shared" si="557"/>
        <v>0</v>
      </c>
      <c r="L2166" s="8">
        <v>1250</v>
      </c>
      <c r="M2166" s="8">
        <v>1450</v>
      </c>
      <c r="N2166" s="10">
        <f t="shared" si="558"/>
        <v>0.43181818181818182</v>
      </c>
      <c r="O2166" s="10">
        <f t="shared" si="559"/>
        <v>0.44230769230769229</v>
      </c>
      <c r="P2166" s="8">
        <f t="shared" si="560"/>
        <v>950</v>
      </c>
      <c r="Q2166" s="8">
        <f t="shared" si="561"/>
        <v>1150</v>
      </c>
      <c r="R2166" s="8">
        <v>965.43</v>
      </c>
      <c r="S2166" s="8">
        <v>1303.33</v>
      </c>
      <c r="T2166" s="11">
        <f t="shared" si="562"/>
        <v>0.59242272727272727</v>
      </c>
      <c r="U2166" s="7" t="s">
        <v>6241</v>
      </c>
      <c r="V2166" s="7" t="s">
        <v>6301</v>
      </c>
    </row>
    <row r="2167" spans="1:22" x14ac:dyDescent="0.25">
      <c r="A2167" s="7" t="s">
        <v>6302</v>
      </c>
      <c r="B2167" s="7" t="s">
        <v>6303</v>
      </c>
      <c r="C2167" s="7" t="s">
        <v>177</v>
      </c>
      <c r="D2167" s="7"/>
      <c r="E2167" s="7" t="s">
        <v>1040</v>
      </c>
      <c r="F2167" s="8">
        <v>1800</v>
      </c>
      <c r="G2167" s="8">
        <v>2100</v>
      </c>
      <c r="H2167" s="9">
        <f>IF(OR(F2167="",F2167=0),"",MAX(F2167,IF(ISNUMBER('Нормы и нормо-часы'!K2168),ROUNDUP('Нормы и нормо-часы'!K2168/(1-$F$3),0),0)))</f>
        <v>1800</v>
      </c>
      <c r="I2167" s="9">
        <f>IF(OR(G2167="",G2167=0),"",MAX(G2167,IF(ISNUMBER('Нормы и нормо-часы'!L2168),ROUNDUP('Нормы и нормо-часы'!L2168/(1-$F$3),0),0)))</f>
        <v>2100</v>
      </c>
      <c r="J2167" s="10">
        <f t="shared" si="556"/>
        <v>0</v>
      </c>
      <c r="K2167" s="10">
        <f t="shared" si="557"/>
        <v>0</v>
      </c>
      <c r="L2167" s="8">
        <v>1000</v>
      </c>
      <c r="M2167" s="8">
        <v>1200</v>
      </c>
      <c r="N2167" s="10">
        <f t="shared" si="558"/>
        <v>0.44444444444444442</v>
      </c>
      <c r="O2167" s="10">
        <f t="shared" si="559"/>
        <v>0.42857142857142855</v>
      </c>
      <c r="P2167" s="8">
        <f t="shared" si="560"/>
        <v>800</v>
      </c>
      <c r="Q2167" s="8">
        <f t="shared" si="561"/>
        <v>900</v>
      </c>
      <c r="R2167" s="8">
        <v>1448.14</v>
      </c>
      <c r="S2167" s="8">
        <v>1954.99</v>
      </c>
      <c r="T2167" s="11">
        <f t="shared" si="562"/>
        <v>1.0861055555555557</v>
      </c>
      <c r="U2167" s="7" t="s">
        <v>6241</v>
      </c>
      <c r="V2167" s="7" t="s">
        <v>6304</v>
      </c>
    </row>
    <row r="2168" spans="1:22" x14ac:dyDescent="0.25">
      <c r="A2168" s="7" t="s">
        <v>6305</v>
      </c>
      <c r="B2168" s="7" t="s">
        <v>6306</v>
      </c>
      <c r="C2168" s="7" t="s">
        <v>177</v>
      </c>
      <c r="D2168" s="7"/>
      <c r="E2168" s="7" t="s">
        <v>1040</v>
      </c>
      <c r="F2168" s="8">
        <v>1800</v>
      </c>
      <c r="G2168" s="8">
        <v>2100</v>
      </c>
      <c r="H2168" s="9">
        <f>IF(OR(F2168="",F2168=0),"",MAX(F2168,IF(ISNUMBER('Нормы и нормо-часы'!K2169),ROUNDUP('Нормы и нормо-часы'!K2169/(1-$F$3),0),0)))</f>
        <v>1800</v>
      </c>
      <c r="I2168" s="9">
        <f>IF(OR(G2168="",G2168=0),"",MAX(G2168,IF(ISNUMBER('Нормы и нормо-часы'!L2169),ROUNDUP('Нормы и нормо-часы'!L2169/(1-$F$3),0),0)))</f>
        <v>2100</v>
      </c>
      <c r="J2168" s="10">
        <f t="shared" si="556"/>
        <v>0</v>
      </c>
      <c r="K2168" s="10">
        <f t="shared" si="557"/>
        <v>0</v>
      </c>
      <c r="L2168" s="8">
        <v>1000</v>
      </c>
      <c r="M2168" s="8">
        <v>1200</v>
      </c>
      <c r="N2168" s="10">
        <f t="shared" si="558"/>
        <v>0.44444444444444442</v>
      </c>
      <c r="O2168" s="10">
        <f t="shared" si="559"/>
        <v>0.42857142857142855</v>
      </c>
      <c r="P2168" s="8">
        <f t="shared" si="560"/>
        <v>800</v>
      </c>
      <c r="Q2168" s="8">
        <f t="shared" si="561"/>
        <v>900</v>
      </c>
      <c r="R2168" s="8">
        <v>1448.14</v>
      </c>
      <c r="S2168" s="8">
        <v>1954.99</v>
      </c>
      <c r="T2168" s="11">
        <f t="shared" si="562"/>
        <v>1.0861055555555557</v>
      </c>
      <c r="U2168" s="7" t="s">
        <v>6241</v>
      </c>
      <c r="V2168" s="7" t="s">
        <v>6307</v>
      </c>
    </row>
    <row r="2169" spans="1:22" x14ac:dyDescent="0.25">
      <c r="A2169" s="7" t="s">
        <v>6308</v>
      </c>
      <c r="B2169" s="7" t="s">
        <v>6309</v>
      </c>
      <c r="C2169" s="7" t="s">
        <v>177</v>
      </c>
      <c r="D2169" s="7"/>
      <c r="E2169" s="7" t="s">
        <v>1040</v>
      </c>
      <c r="F2169" s="8">
        <v>16000</v>
      </c>
      <c r="G2169" s="8">
        <v>18500</v>
      </c>
      <c r="H2169" s="9">
        <f>IF(OR(F2169="",F2169=0),"",MAX(F2169,IF(ISNUMBER('Нормы и нормо-часы'!K2170),ROUNDUP('Нормы и нормо-часы'!K2170/(1-$F$3),0),0)))</f>
        <v>16000</v>
      </c>
      <c r="I2169" s="9">
        <f>IF(OR(G2169="",G2169=0),"",MAX(G2169,IF(ISNUMBER('Нормы и нормо-часы'!L2170),ROUNDUP('Нормы и нормо-часы'!L2170/(1-$F$3),0),0)))</f>
        <v>18500</v>
      </c>
      <c r="J2169" s="10">
        <f t="shared" si="556"/>
        <v>0</v>
      </c>
      <c r="K2169" s="10">
        <f t="shared" si="557"/>
        <v>0</v>
      </c>
      <c r="L2169" s="8">
        <v>9600</v>
      </c>
      <c r="M2169" s="8">
        <v>11050</v>
      </c>
      <c r="N2169" s="10">
        <f t="shared" si="558"/>
        <v>0.4</v>
      </c>
      <c r="O2169" s="10">
        <f t="shared" si="559"/>
        <v>0.4027027027027027</v>
      </c>
      <c r="P2169" s="8">
        <f t="shared" si="560"/>
        <v>6400</v>
      </c>
      <c r="Q2169" s="8">
        <f t="shared" si="561"/>
        <v>7450</v>
      </c>
      <c r="R2169" s="8">
        <v>14481.38</v>
      </c>
      <c r="S2169" s="8">
        <v>19549.86</v>
      </c>
      <c r="T2169" s="11">
        <f t="shared" si="562"/>
        <v>1.2218662499999999</v>
      </c>
      <c r="U2169" s="7" t="s">
        <v>6253</v>
      </c>
      <c r="V2169" s="7" t="s">
        <v>6310</v>
      </c>
    </row>
    <row r="2170" spans="1:22" x14ac:dyDescent="0.25">
      <c r="A2170" s="7" t="s">
        <v>6311</v>
      </c>
      <c r="B2170" s="7" t="s">
        <v>6312</v>
      </c>
      <c r="C2170" s="7" t="s">
        <v>177</v>
      </c>
      <c r="D2170" s="7"/>
      <c r="E2170" s="7" t="s">
        <v>1040</v>
      </c>
      <c r="F2170" s="8">
        <v>14000</v>
      </c>
      <c r="G2170" s="8">
        <v>16000</v>
      </c>
      <c r="H2170" s="9">
        <f>IF(OR(F2170="",F2170=0),"",MAX(F2170,IF(ISNUMBER('Нормы и нормо-часы'!K2171),ROUNDUP('Нормы и нормо-часы'!K2171/(1-$F$3),0),0)))</f>
        <v>14000</v>
      </c>
      <c r="I2170" s="9">
        <f>IF(OR(G2170="",G2170=0),"",MAX(G2170,IF(ISNUMBER('Нормы и нормо-часы'!L2171),ROUNDUP('Нормы и нормо-часы'!L2171/(1-$F$3),0),0)))</f>
        <v>16000</v>
      </c>
      <c r="J2170" s="10">
        <f t="shared" ref="J2170:J2201" si="563">IF(OR(F2170="",F2170=0),"",H2170/F2170-1)</f>
        <v>0</v>
      </c>
      <c r="K2170" s="10">
        <f t="shared" ref="K2170:K2201" si="564">IF(OR(G2170="",G2170=0),"",I2170/G2170-1)</f>
        <v>0</v>
      </c>
      <c r="L2170" s="8">
        <v>8400</v>
      </c>
      <c r="M2170" s="8">
        <v>9600</v>
      </c>
      <c r="N2170" s="10">
        <f t="shared" ref="N2170:N2201" si="565">IF(OR(H2170="",H2170=0),"",(H2170-L2170)/H2170)</f>
        <v>0.4</v>
      </c>
      <c r="O2170" s="10">
        <f t="shared" ref="O2170:O2201" si="566">IF(OR(I2170="",I2170=0),"",(I2170-M2170)/I2170)</f>
        <v>0.4</v>
      </c>
      <c r="P2170" s="8">
        <f t="shared" ref="P2170:P2201" si="567">IF(H2170="","",H2170-L2170)</f>
        <v>5600</v>
      </c>
      <c r="Q2170" s="8">
        <f t="shared" ref="Q2170:Q2201" si="568">IF(I2170="","",I2170-M2170)</f>
        <v>6400</v>
      </c>
      <c r="R2170" s="8">
        <v>14481.38</v>
      </c>
      <c r="S2170" s="8">
        <v>19549.86</v>
      </c>
      <c r="T2170" s="11">
        <f t="shared" ref="T2170:T2201" si="569">IF(OR(S2170="",F2170="",F2170=0),"",S2170/F2170)</f>
        <v>1.3964185714285715</v>
      </c>
      <c r="U2170" s="7" t="s">
        <v>6253</v>
      </c>
      <c r="V2170" s="7" t="s">
        <v>6313</v>
      </c>
    </row>
    <row r="2171" spans="1:22" x14ac:dyDescent="0.25">
      <c r="A2171" s="7" t="s">
        <v>6314</v>
      </c>
      <c r="B2171" s="7" t="s">
        <v>6315</v>
      </c>
      <c r="C2171" s="7" t="s">
        <v>177</v>
      </c>
      <c r="D2171" s="7"/>
      <c r="E2171" s="7" t="s">
        <v>1040</v>
      </c>
      <c r="F2171" s="8">
        <v>2500</v>
      </c>
      <c r="G2171" s="8">
        <v>2900</v>
      </c>
      <c r="H2171" s="9">
        <f>IF(OR(F2171="",F2171=0),"",MAX(F2171,IF(ISNUMBER('Нормы и нормо-часы'!K2172),ROUNDUP('Нормы и нормо-часы'!K2172/(1-$F$3),0),0)))</f>
        <v>2500</v>
      </c>
      <c r="I2171" s="9">
        <f>IF(OR(G2171="",G2171=0),"",MAX(G2171,IF(ISNUMBER('Нормы и нормо-часы'!L2172),ROUNDUP('Нормы и нормо-часы'!L2172/(1-$F$3),0),0)))</f>
        <v>2900</v>
      </c>
      <c r="J2171" s="10">
        <f t="shared" si="563"/>
        <v>0</v>
      </c>
      <c r="K2171" s="10">
        <f t="shared" si="564"/>
        <v>0</v>
      </c>
      <c r="L2171" s="8">
        <v>1300</v>
      </c>
      <c r="M2171" s="8">
        <v>1500</v>
      </c>
      <c r="N2171" s="10">
        <f t="shared" si="565"/>
        <v>0.48</v>
      </c>
      <c r="O2171" s="10">
        <f t="shared" si="566"/>
        <v>0.48275862068965519</v>
      </c>
      <c r="P2171" s="8">
        <f t="shared" si="567"/>
        <v>1200</v>
      </c>
      <c r="Q2171" s="8">
        <f t="shared" si="568"/>
        <v>1400</v>
      </c>
      <c r="R2171" s="8">
        <v>724.07</v>
      </c>
      <c r="S2171" s="8">
        <v>977.49</v>
      </c>
      <c r="T2171" s="11">
        <f t="shared" si="569"/>
        <v>0.39099600000000001</v>
      </c>
      <c r="U2171" s="7" t="s">
        <v>6275</v>
      </c>
      <c r="V2171" s="7"/>
    </row>
    <row r="2172" spans="1:22" x14ac:dyDescent="0.25">
      <c r="A2172" s="7" t="s">
        <v>6316</v>
      </c>
      <c r="B2172" s="7" t="s">
        <v>6317</v>
      </c>
      <c r="C2172" s="7" t="s">
        <v>177</v>
      </c>
      <c r="D2172" s="7"/>
      <c r="E2172" s="7" t="s">
        <v>1040</v>
      </c>
      <c r="F2172" s="8">
        <v>3000</v>
      </c>
      <c r="G2172" s="8">
        <v>3500</v>
      </c>
      <c r="H2172" s="9">
        <f>IF(OR(F2172="",F2172=0),"",MAX(F2172,IF(ISNUMBER('Нормы и нормо-часы'!K2173),ROUNDUP('Нормы и нормо-часы'!K2173/(1-$F$3),0),0)))</f>
        <v>3000</v>
      </c>
      <c r="I2172" s="9">
        <f>IF(OR(G2172="",G2172=0),"",MAX(G2172,IF(ISNUMBER('Нормы и нормо-часы'!L2173),ROUNDUP('Нормы и нормо-часы'!L2173/(1-$F$3),0),0)))</f>
        <v>3500</v>
      </c>
      <c r="J2172" s="10">
        <f t="shared" si="563"/>
        <v>0</v>
      </c>
      <c r="K2172" s="10">
        <f t="shared" si="564"/>
        <v>0</v>
      </c>
      <c r="L2172" s="8">
        <v>1700</v>
      </c>
      <c r="M2172" s="8">
        <v>1900</v>
      </c>
      <c r="N2172" s="10">
        <f t="shared" si="565"/>
        <v>0.43333333333333335</v>
      </c>
      <c r="O2172" s="10">
        <f t="shared" si="566"/>
        <v>0.45714285714285713</v>
      </c>
      <c r="P2172" s="8">
        <f t="shared" si="567"/>
        <v>1300</v>
      </c>
      <c r="Q2172" s="8">
        <f t="shared" si="568"/>
        <v>1600</v>
      </c>
      <c r="R2172" s="8">
        <v>724.07</v>
      </c>
      <c r="S2172" s="8">
        <v>977.49</v>
      </c>
      <c r="T2172" s="11">
        <f t="shared" si="569"/>
        <v>0.32583000000000001</v>
      </c>
      <c r="U2172" s="7" t="s">
        <v>6275</v>
      </c>
      <c r="V2172" s="7"/>
    </row>
    <row r="2173" spans="1:22" x14ac:dyDescent="0.25">
      <c r="A2173" s="7" t="s">
        <v>6318</v>
      </c>
      <c r="B2173" s="7" t="s">
        <v>6319</v>
      </c>
      <c r="C2173" s="7" t="s">
        <v>177</v>
      </c>
      <c r="D2173" s="7"/>
      <c r="E2173" s="7" t="s">
        <v>1040</v>
      </c>
      <c r="F2173" s="8">
        <v>1000</v>
      </c>
      <c r="G2173" s="8">
        <v>1150</v>
      </c>
      <c r="H2173" s="9">
        <f>IF(OR(F2173="",F2173=0),"",MAX(F2173,IF(ISNUMBER('Нормы и нормо-часы'!K2174),ROUNDUP('Нормы и нормо-часы'!K2174/(1-$F$3),0),0)))</f>
        <v>1000</v>
      </c>
      <c r="I2173" s="9">
        <f>IF(OR(G2173="",G2173=0),"",MAX(G2173,IF(ISNUMBER('Нормы и нормо-часы'!L2174),ROUNDUP('Нормы и нормо-часы'!L2174/(1-$F$3),0),0)))</f>
        <v>1150</v>
      </c>
      <c r="J2173" s="10">
        <f t="shared" si="563"/>
        <v>0</v>
      </c>
      <c r="K2173" s="10">
        <f t="shared" si="564"/>
        <v>0</v>
      </c>
      <c r="L2173" s="8">
        <v>540</v>
      </c>
      <c r="M2173" s="8">
        <v>600</v>
      </c>
      <c r="N2173" s="10">
        <f t="shared" si="565"/>
        <v>0.46</v>
      </c>
      <c r="O2173" s="10">
        <f t="shared" si="566"/>
        <v>0.47826086956521741</v>
      </c>
      <c r="P2173" s="8">
        <f t="shared" si="567"/>
        <v>460</v>
      </c>
      <c r="Q2173" s="8">
        <f t="shared" si="568"/>
        <v>550</v>
      </c>
      <c r="R2173" s="8">
        <v>362.03</v>
      </c>
      <c r="S2173" s="8">
        <v>488.74</v>
      </c>
      <c r="T2173" s="11">
        <f t="shared" si="569"/>
        <v>0.48874000000000001</v>
      </c>
      <c r="U2173" s="7" t="s">
        <v>6241</v>
      </c>
      <c r="V2173" s="7"/>
    </row>
    <row r="2174" spans="1:22" x14ac:dyDescent="0.25">
      <c r="A2174" s="7" t="s">
        <v>6320</v>
      </c>
      <c r="B2174" s="7" t="s">
        <v>6321</v>
      </c>
      <c r="C2174" s="7" t="s">
        <v>177</v>
      </c>
      <c r="D2174" s="7"/>
      <c r="E2174" s="7" t="s">
        <v>1040</v>
      </c>
      <c r="F2174" s="8">
        <v>4000</v>
      </c>
      <c r="G2174" s="8">
        <v>4600</v>
      </c>
      <c r="H2174" s="9">
        <f>IF(OR(F2174="",F2174=0),"",MAX(F2174,IF(ISNUMBER('Нормы и нормо-часы'!K2175),ROUNDUP('Нормы и нормо-часы'!K2175/(1-$F$3),0),0)))</f>
        <v>4000</v>
      </c>
      <c r="I2174" s="9">
        <f>IF(OR(G2174="",G2174=0),"",MAX(G2174,IF(ISNUMBER('Нормы и нормо-часы'!L2175),ROUNDUP('Нормы и нормо-часы'!L2175/(1-$F$3),0),0)))</f>
        <v>4600</v>
      </c>
      <c r="J2174" s="10">
        <f t="shared" si="563"/>
        <v>0</v>
      </c>
      <c r="K2174" s="10">
        <f t="shared" si="564"/>
        <v>0</v>
      </c>
      <c r="L2174" s="8">
        <v>2400</v>
      </c>
      <c r="M2174" s="8">
        <v>2750</v>
      </c>
      <c r="N2174" s="10">
        <f t="shared" si="565"/>
        <v>0.4</v>
      </c>
      <c r="O2174" s="10">
        <f t="shared" si="566"/>
        <v>0.40217391304347827</v>
      </c>
      <c r="P2174" s="8">
        <f t="shared" si="567"/>
        <v>1600</v>
      </c>
      <c r="Q2174" s="8">
        <f t="shared" si="568"/>
        <v>1850</v>
      </c>
      <c r="R2174" s="8">
        <v>1930.85</v>
      </c>
      <c r="S2174" s="8">
        <v>2606.65</v>
      </c>
      <c r="T2174" s="11">
        <f t="shared" si="569"/>
        <v>0.65166250000000003</v>
      </c>
      <c r="U2174" s="7" t="s">
        <v>6241</v>
      </c>
      <c r="V2174" s="7"/>
    </row>
    <row r="2175" spans="1:22" x14ac:dyDescent="0.25">
      <c r="A2175" s="7" t="s">
        <v>6322</v>
      </c>
      <c r="B2175" s="7" t="s">
        <v>6323</v>
      </c>
      <c r="C2175" s="7" t="s">
        <v>177</v>
      </c>
      <c r="D2175" s="7"/>
      <c r="E2175" s="7" t="s">
        <v>1040</v>
      </c>
      <c r="F2175" s="8">
        <v>8000</v>
      </c>
      <c r="G2175" s="8">
        <v>9200</v>
      </c>
      <c r="H2175" s="9">
        <f>IF(OR(F2175="",F2175=0),"",MAX(F2175,IF(ISNUMBER('Нормы и нормо-часы'!K2176),ROUNDUP('Нормы и нормо-часы'!K2176/(1-$F$3),0),0)))</f>
        <v>8000</v>
      </c>
      <c r="I2175" s="9">
        <f>IF(OR(G2175="",G2175=0),"",MAX(G2175,IF(ISNUMBER('Нормы и нормо-часы'!L2176),ROUNDUP('Нормы и нормо-часы'!L2176/(1-$F$3),0),0)))</f>
        <v>9200</v>
      </c>
      <c r="J2175" s="10">
        <f t="shared" si="563"/>
        <v>0</v>
      </c>
      <c r="K2175" s="10">
        <f t="shared" si="564"/>
        <v>0</v>
      </c>
      <c r="L2175" s="8">
        <v>4800</v>
      </c>
      <c r="M2175" s="8">
        <v>5500</v>
      </c>
      <c r="N2175" s="10">
        <f t="shared" si="565"/>
        <v>0.4</v>
      </c>
      <c r="O2175" s="10">
        <f t="shared" si="566"/>
        <v>0.40217391304347827</v>
      </c>
      <c r="P2175" s="8">
        <f t="shared" si="567"/>
        <v>3200</v>
      </c>
      <c r="Q2175" s="8">
        <f t="shared" si="568"/>
        <v>3700</v>
      </c>
      <c r="R2175" s="8">
        <v>5551.2</v>
      </c>
      <c r="S2175" s="8">
        <v>7494.12</v>
      </c>
      <c r="T2175" s="11">
        <f t="shared" si="569"/>
        <v>0.93676499999999996</v>
      </c>
      <c r="U2175" s="7" t="s">
        <v>6241</v>
      </c>
      <c r="V2175" s="7" t="s">
        <v>6324</v>
      </c>
    </row>
    <row r="2176" spans="1:22" x14ac:dyDescent="0.25">
      <c r="A2176" s="7" t="s">
        <v>6325</v>
      </c>
      <c r="B2176" s="7" t="s">
        <v>6326</v>
      </c>
      <c r="C2176" s="7" t="s">
        <v>177</v>
      </c>
      <c r="D2176" s="7"/>
      <c r="E2176" s="7" t="s">
        <v>1040</v>
      </c>
      <c r="F2176" s="8">
        <v>7000</v>
      </c>
      <c r="G2176" s="8">
        <v>8000</v>
      </c>
      <c r="H2176" s="9">
        <f>IF(OR(F2176="",F2176=0),"",MAX(F2176,IF(ISNUMBER('Нормы и нормо-часы'!K2177),ROUNDUP('Нормы и нормо-часы'!K2177/(1-$F$3),0),0)))</f>
        <v>7000</v>
      </c>
      <c r="I2176" s="9">
        <f>IF(OR(G2176="",G2176=0),"",MAX(G2176,IF(ISNUMBER('Нормы и нормо-часы'!L2177),ROUNDUP('Нормы и нормо-часы'!L2177/(1-$F$3),0),0)))</f>
        <v>8000</v>
      </c>
      <c r="J2176" s="10">
        <f t="shared" si="563"/>
        <v>0</v>
      </c>
      <c r="K2176" s="10">
        <f t="shared" si="564"/>
        <v>0</v>
      </c>
      <c r="L2176" s="8">
        <v>4200</v>
      </c>
      <c r="M2176" s="8">
        <v>4800</v>
      </c>
      <c r="N2176" s="10">
        <f t="shared" si="565"/>
        <v>0.4</v>
      </c>
      <c r="O2176" s="10">
        <f t="shared" si="566"/>
        <v>0.4</v>
      </c>
      <c r="P2176" s="8">
        <f t="shared" si="567"/>
        <v>2800</v>
      </c>
      <c r="Q2176" s="8">
        <f t="shared" si="568"/>
        <v>3200</v>
      </c>
      <c r="R2176" s="8">
        <v>5551.2</v>
      </c>
      <c r="S2176" s="8">
        <v>7494.12</v>
      </c>
      <c r="T2176" s="11">
        <f t="shared" si="569"/>
        <v>1.0705885714285714</v>
      </c>
      <c r="U2176" s="7" t="s">
        <v>6241</v>
      </c>
      <c r="V2176" s="7" t="s">
        <v>6327</v>
      </c>
    </row>
    <row r="2177" spans="1:22" x14ac:dyDescent="0.25">
      <c r="A2177" s="7" t="s">
        <v>6328</v>
      </c>
      <c r="B2177" s="7" t="s">
        <v>6329</v>
      </c>
      <c r="C2177" s="7" t="s">
        <v>177</v>
      </c>
      <c r="D2177" s="7"/>
      <c r="E2177" s="7" t="s">
        <v>1040</v>
      </c>
      <c r="F2177" s="8">
        <v>2200</v>
      </c>
      <c r="G2177" s="8">
        <v>2600</v>
      </c>
      <c r="H2177" s="9">
        <f>IF(OR(F2177="",F2177=0),"",MAX(F2177,IF(ISNUMBER('Нормы и нормо-часы'!K2178),ROUNDUP('Нормы и нормо-часы'!K2178/(1-$F$3),0),0)))</f>
        <v>2200</v>
      </c>
      <c r="I2177" s="9">
        <f>IF(OR(G2177="",G2177=0),"",MAX(G2177,IF(ISNUMBER('Нормы и нормо-часы'!L2178),ROUNDUP('Нормы и нормо-часы'!L2178/(1-$F$3),0),0)))</f>
        <v>2600</v>
      </c>
      <c r="J2177" s="10">
        <f t="shared" si="563"/>
        <v>0</v>
      </c>
      <c r="K2177" s="10">
        <f t="shared" si="564"/>
        <v>0</v>
      </c>
      <c r="L2177" s="8">
        <v>1250</v>
      </c>
      <c r="M2177" s="8">
        <v>1450</v>
      </c>
      <c r="N2177" s="10">
        <f t="shared" si="565"/>
        <v>0.43181818181818182</v>
      </c>
      <c r="O2177" s="10">
        <f t="shared" si="566"/>
        <v>0.44230769230769229</v>
      </c>
      <c r="P2177" s="8">
        <f t="shared" si="567"/>
        <v>950</v>
      </c>
      <c r="Q2177" s="8">
        <f t="shared" si="568"/>
        <v>1150</v>
      </c>
      <c r="R2177" s="8">
        <v>1206.79</v>
      </c>
      <c r="S2177" s="8">
        <v>1629.17</v>
      </c>
      <c r="T2177" s="11">
        <f t="shared" si="569"/>
        <v>0.74053181818181824</v>
      </c>
      <c r="U2177" s="7" t="s">
        <v>6241</v>
      </c>
      <c r="V2177" s="7"/>
    </row>
    <row r="2178" spans="1:22" x14ac:dyDescent="0.25">
      <c r="A2178" s="7" t="s">
        <v>6330</v>
      </c>
      <c r="B2178" s="7" t="s">
        <v>6331</v>
      </c>
      <c r="C2178" s="7" t="s">
        <v>177</v>
      </c>
      <c r="D2178" s="7"/>
      <c r="E2178" s="7" t="s">
        <v>1040</v>
      </c>
      <c r="F2178" s="8">
        <v>2200</v>
      </c>
      <c r="G2178" s="8">
        <v>2600</v>
      </c>
      <c r="H2178" s="9">
        <f>IF(OR(F2178="",F2178=0),"",MAX(F2178,IF(ISNUMBER('Нормы и нормо-часы'!K2179),ROUNDUP('Нормы и нормо-часы'!K2179/(1-$F$3),0),0)))</f>
        <v>2200</v>
      </c>
      <c r="I2178" s="9">
        <f>IF(OR(G2178="",G2178=0),"",MAX(G2178,IF(ISNUMBER('Нормы и нормо-часы'!L2179),ROUNDUP('Нормы и нормо-часы'!L2179/(1-$F$3),0),0)))</f>
        <v>2600</v>
      </c>
      <c r="J2178" s="10">
        <f t="shared" si="563"/>
        <v>0</v>
      </c>
      <c r="K2178" s="10">
        <f t="shared" si="564"/>
        <v>0</v>
      </c>
      <c r="L2178" s="8">
        <v>1250</v>
      </c>
      <c r="M2178" s="8">
        <v>1450</v>
      </c>
      <c r="N2178" s="10">
        <f t="shared" si="565"/>
        <v>0.43181818181818182</v>
      </c>
      <c r="O2178" s="10">
        <f t="shared" si="566"/>
        <v>0.44230769230769229</v>
      </c>
      <c r="P2178" s="8">
        <f t="shared" si="567"/>
        <v>950</v>
      </c>
      <c r="Q2178" s="8">
        <f t="shared" si="568"/>
        <v>1150</v>
      </c>
      <c r="R2178" s="8">
        <v>965.43</v>
      </c>
      <c r="S2178" s="8">
        <v>1303.33</v>
      </c>
      <c r="T2178" s="11">
        <f t="shared" si="569"/>
        <v>0.59242272727272727</v>
      </c>
      <c r="U2178" s="7" t="s">
        <v>6241</v>
      </c>
      <c r="V2178" s="7"/>
    </row>
    <row r="2179" spans="1:22" x14ac:dyDescent="0.25">
      <c r="A2179" s="7" t="s">
        <v>6332</v>
      </c>
      <c r="B2179" s="7" t="s">
        <v>6333</v>
      </c>
      <c r="C2179" s="7" t="s">
        <v>177</v>
      </c>
      <c r="D2179" s="7"/>
      <c r="E2179" s="7" t="s">
        <v>1040</v>
      </c>
      <c r="F2179" s="8">
        <v>5500</v>
      </c>
      <c r="G2179" s="8">
        <v>6300</v>
      </c>
      <c r="H2179" s="9">
        <f>IF(OR(F2179="",F2179=0),"",MAX(F2179,IF(ISNUMBER('Нормы и нормо-часы'!K2180),ROUNDUP('Нормы и нормо-часы'!K2180/(1-$F$3),0),0)))</f>
        <v>5500</v>
      </c>
      <c r="I2179" s="9">
        <f>IF(OR(G2179="",G2179=0),"",MAX(G2179,IF(ISNUMBER('Нормы и нормо-часы'!L2180),ROUNDUP('Нормы и нормо-часы'!L2180/(1-$F$3),0),0)))</f>
        <v>6300</v>
      </c>
      <c r="J2179" s="10">
        <f t="shared" si="563"/>
        <v>0</v>
      </c>
      <c r="K2179" s="10">
        <f t="shared" si="564"/>
        <v>0</v>
      </c>
      <c r="L2179" s="8">
        <v>3350</v>
      </c>
      <c r="M2179" s="8">
        <v>3850</v>
      </c>
      <c r="N2179" s="10">
        <f t="shared" si="565"/>
        <v>0.39090909090909093</v>
      </c>
      <c r="O2179" s="10">
        <f t="shared" si="566"/>
        <v>0.3888888888888889</v>
      </c>
      <c r="P2179" s="8">
        <f t="shared" si="567"/>
        <v>2150</v>
      </c>
      <c r="Q2179" s="8">
        <f t="shared" si="568"/>
        <v>2450</v>
      </c>
      <c r="R2179" s="8">
        <v>5551.2</v>
      </c>
      <c r="S2179" s="8">
        <v>7494.12</v>
      </c>
      <c r="T2179" s="11">
        <f t="shared" si="569"/>
        <v>1.3625672727272726</v>
      </c>
      <c r="U2179" s="7" t="s">
        <v>6241</v>
      </c>
      <c r="V2179" s="7"/>
    </row>
    <row r="2180" spans="1:22" x14ac:dyDescent="0.25">
      <c r="A2180" s="7" t="s">
        <v>6334</v>
      </c>
      <c r="B2180" s="7" t="s">
        <v>6335</v>
      </c>
      <c r="C2180" s="7" t="s">
        <v>177</v>
      </c>
      <c r="D2180" s="7"/>
      <c r="E2180" s="7" t="s">
        <v>1040</v>
      </c>
      <c r="F2180" s="8">
        <v>13000</v>
      </c>
      <c r="G2180" s="8">
        <v>15000</v>
      </c>
      <c r="H2180" s="9">
        <f>IF(OR(F2180="",F2180=0),"",MAX(F2180,IF(ISNUMBER('Нормы и нормо-часы'!K2181),ROUNDUP('Нормы и нормо-часы'!K2181/(1-$F$3),0),0)))</f>
        <v>13000</v>
      </c>
      <c r="I2180" s="9">
        <f>IF(OR(G2180="",G2180=0),"",MAX(G2180,IF(ISNUMBER('Нормы и нормо-часы'!L2181),ROUNDUP('Нормы и нормо-часы'!L2181/(1-$F$3),0),0)))</f>
        <v>15000</v>
      </c>
      <c r="J2180" s="10">
        <f t="shared" si="563"/>
        <v>0</v>
      </c>
      <c r="K2180" s="10">
        <f t="shared" si="564"/>
        <v>0</v>
      </c>
      <c r="L2180" s="8">
        <v>7800</v>
      </c>
      <c r="M2180" s="8">
        <v>9000</v>
      </c>
      <c r="N2180" s="10">
        <f t="shared" si="565"/>
        <v>0.4</v>
      </c>
      <c r="O2180" s="10">
        <f t="shared" si="566"/>
        <v>0.4</v>
      </c>
      <c r="P2180" s="8">
        <f t="shared" si="567"/>
        <v>5200</v>
      </c>
      <c r="Q2180" s="8">
        <f t="shared" si="568"/>
        <v>6000</v>
      </c>
      <c r="R2180" s="8">
        <v>9654.25</v>
      </c>
      <c r="S2180" s="8">
        <v>13033.24</v>
      </c>
      <c r="T2180" s="11">
        <f t="shared" si="569"/>
        <v>1.0025569230769231</v>
      </c>
      <c r="U2180" s="7" t="s">
        <v>6253</v>
      </c>
      <c r="V2180" s="7" t="s">
        <v>6336</v>
      </c>
    </row>
    <row r="2181" spans="1:22" x14ac:dyDescent="0.25">
      <c r="A2181" s="7" t="s">
        <v>6337</v>
      </c>
      <c r="B2181" s="7" t="s">
        <v>6338</v>
      </c>
      <c r="C2181" s="7" t="s">
        <v>177</v>
      </c>
      <c r="D2181" s="7"/>
      <c r="E2181" s="7" t="s">
        <v>1040</v>
      </c>
      <c r="F2181" s="8">
        <v>15000</v>
      </c>
      <c r="G2181" s="8">
        <v>17500</v>
      </c>
      <c r="H2181" s="9">
        <f>IF(OR(F2181="",F2181=0),"",MAX(F2181,IF(ISNUMBER('Нормы и нормо-часы'!K2182),ROUNDUP('Нормы и нормо-часы'!K2182/(1-$F$3),0),0)))</f>
        <v>15000</v>
      </c>
      <c r="I2181" s="9">
        <f>IF(OR(G2181="",G2181=0),"",MAX(G2181,IF(ISNUMBER('Нормы и нормо-часы'!L2182),ROUNDUP('Нормы и нормо-часы'!L2182/(1-$F$3),0),0)))</f>
        <v>17500</v>
      </c>
      <c r="J2181" s="10">
        <f t="shared" si="563"/>
        <v>0</v>
      </c>
      <c r="K2181" s="10">
        <f t="shared" si="564"/>
        <v>0</v>
      </c>
      <c r="L2181" s="8">
        <v>9000</v>
      </c>
      <c r="M2181" s="8">
        <v>10450</v>
      </c>
      <c r="N2181" s="10">
        <f t="shared" si="565"/>
        <v>0.4</v>
      </c>
      <c r="O2181" s="10">
        <f t="shared" si="566"/>
        <v>0.40285714285714286</v>
      </c>
      <c r="P2181" s="8">
        <f t="shared" si="567"/>
        <v>6000</v>
      </c>
      <c r="Q2181" s="8">
        <f t="shared" si="568"/>
        <v>7050</v>
      </c>
      <c r="R2181" s="8">
        <v>9654.25</v>
      </c>
      <c r="S2181" s="8">
        <v>13033.24</v>
      </c>
      <c r="T2181" s="11">
        <f t="shared" si="569"/>
        <v>0.86888266666666669</v>
      </c>
      <c r="U2181" s="7" t="s">
        <v>6253</v>
      </c>
      <c r="V2181" s="7"/>
    </row>
    <row r="2182" spans="1:22" x14ac:dyDescent="0.25">
      <c r="A2182" s="7" t="s">
        <v>6339</v>
      </c>
      <c r="B2182" s="7" t="s">
        <v>6340</v>
      </c>
      <c r="C2182" s="7" t="s">
        <v>177</v>
      </c>
      <c r="D2182" s="7"/>
      <c r="E2182" s="7" t="s">
        <v>1040</v>
      </c>
      <c r="F2182" s="8">
        <v>15000</v>
      </c>
      <c r="G2182" s="8">
        <v>17500</v>
      </c>
      <c r="H2182" s="9">
        <f>IF(OR(F2182="",F2182=0),"",MAX(F2182,IF(ISNUMBER('Нормы и нормо-часы'!K2183),ROUNDUP('Нормы и нормо-часы'!K2183/(1-$F$3),0),0)))</f>
        <v>15000</v>
      </c>
      <c r="I2182" s="9">
        <f>IF(OR(G2182="",G2182=0),"",MAX(G2182,IF(ISNUMBER('Нормы и нормо-часы'!L2183),ROUNDUP('Нормы и нормо-часы'!L2183/(1-$F$3),0),0)))</f>
        <v>17500</v>
      </c>
      <c r="J2182" s="10">
        <f t="shared" si="563"/>
        <v>0</v>
      </c>
      <c r="K2182" s="10">
        <f t="shared" si="564"/>
        <v>0</v>
      </c>
      <c r="L2182" s="8">
        <v>9000</v>
      </c>
      <c r="M2182" s="8">
        <v>10450</v>
      </c>
      <c r="N2182" s="10">
        <f t="shared" si="565"/>
        <v>0.4</v>
      </c>
      <c r="O2182" s="10">
        <f t="shared" si="566"/>
        <v>0.40285714285714286</v>
      </c>
      <c r="P2182" s="8">
        <f t="shared" si="567"/>
        <v>6000</v>
      </c>
      <c r="Q2182" s="8">
        <f t="shared" si="568"/>
        <v>7050</v>
      </c>
      <c r="R2182" s="8">
        <v>12067.81</v>
      </c>
      <c r="S2182" s="8">
        <v>16291.54</v>
      </c>
      <c r="T2182" s="11">
        <f t="shared" si="569"/>
        <v>1.0861026666666667</v>
      </c>
      <c r="U2182" s="7" t="s">
        <v>6253</v>
      </c>
      <c r="V2182" s="7" t="s">
        <v>6341</v>
      </c>
    </row>
    <row r="2183" spans="1:22" x14ac:dyDescent="0.25">
      <c r="A2183" s="7" t="s">
        <v>6342</v>
      </c>
      <c r="B2183" s="7" t="s">
        <v>6343</v>
      </c>
      <c r="C2183" s="7" t="s">
        <v>177</v>
      </c>
      <c r="D2183" s="7"/>
      <c r="E2183" s="7" t="s">
        <v>1040</v>
      </c>
      <c r="F2183" s="8">
        <v>17500</v>
      </c>
      <c r="G2183" s="8">
        <v>20000</v>
      </c>
      <c r="H2183" s="9">
        <f>IF(OR(F2183="",F2183=0),"",MAX(F2183,IF(ISNUMBER('Нормы и нормо-часы'!K2184),ROUNDUP('Нормы и нормо-часы'!K2184/(1-$F$3),0),0)))</f>
        <v>17500</v>
      </c>
      <c r="I2183" s="9">
        <f>IF(OR(G2183="",G2183=0),"",MAX(G2183,IF(ISNUMBER('Нормы и нормо-часы'!L2184),ROUNDUP('Нормы и нормо-часы'!L2184/(1-$F$3),0),0)))</f>
        <v>20000</v>
      </c>
      <c r="J2183" s="10">
        <f t="shared" si="563"/>
        <v>0</v>
      </c>
      <c r="K2183" s="10">
        <f t="shared" si="564"/>
        <v>0</v>
      </c>
      <c r="L2183" s="8">
        <v>10450</v>
      </c>
      <c r="M2183" s="8">
        <v>12000</v>
      </c>
      <c r="N2183" s="10">
        <f t="shared" si="565"/>
        <v>0.40285714285714286</v>
      </c>
      <c r="O2183" s="10">
        <f t="shared" si="566"/>
        <v>0.4</v>
      </c>
      <c r="P2183" s="8">
        <f t="shared" si="567"/>
        <v>7050</v>
      </c>
      <c r="Q2183" s="8">
        <f t="shared" si="568"/>
        <v>8000</v>
      </c>
      <c r="R2183" s="8">
        <v>12067.81</v>
      </c>
      <c r="S2183" s="8">
        <v>16291.54</v>
      </c>
      <c r="T2183" s="11">
        <f t="shared" si="569"/>
        <v>0.93094514285714292</v>
      </c>
      <c r="U2183" s="7" t="s">
        <v>6253</v>
      </c>
      <c r="V2183" s="7"/>
    </row>
    <row r="2184" spans="1:22" x14ac:dyDescent="0.25">
      <c r="A2184" s="7" t="s">
        <v>6344</v>
      </c>
      <c r="B2184" s="7" t="s">
        <v>6345</v>
      </c>
      <c r="C2184" s="7" t="s">
        <v>177</v>
      </c>
      <c r="D2184" s="7"/>
      <c r="E2184" s="7" t="s">
        <v>1040</v>
      </c>
      <c r="F2184" s="8">
        <v>20000</v>
      </c>
      <c r="G2184" s="8">
        <v>23000</v>
      </c>
      <c r="H2184" s="9">
        <f>IF(OR(F2184="",F2184=0),"",MAX(F2184,IF(ISNUMBER('Нормы и нормо-часы'!K2185),ROUNDUP('Нормы и нормо-часы'!K2185/(1-$F$3),0),0)))</f>
        <v>20000</v>
      </c>
      <c r="I2184" s="9">
        <f>IF(OR(G2184="",G2184=0),"",MAX(G2184,IF(ISNUMBER('Нормы и нормо-часы'!L2185),ROUNDUP('Нормы и нормо-часы'!L2185/(1-$F$3),0),0)))</f>
        <v>23000</v>
      </c>
      <c r="J2184" s="10">
        <f t="shared" si="563"/>
        <v>0</v>
      </c>
      <c r="K2184" s="10">
        <f t="shared" si="564"/>
        <v>0</v>
      </c>
      <c r="L2184" s="8">
        <v>12000</v>
      </c>
      <c r="M2184" s="8">
        <v>13800</v>
      </c>
      <c r="N2184" s="10">
        <f t="shared" si="565"/>
        <v>0.4</v>
      </c>
      <c r="O2184" s="10">
        <f t="shared" si="566"/>
        <v>0.4</v>
      </c>
      <c r="P2184" s="8">
        <f t="shared" si="567"/>
        <v>8000</v>
      </c>
      <c r="Q2184" s="8">
        <f t="shared" si="568"/>
        <v>9200</v>
      </c>
      <c r="R2184" s="8">
        <v>15688.16</v>
      </c>
      <c r="S2184" s="8">
        <v>21179.02</v>
      </c>
      <c r="T2184" s="11">
        <f t="shared" si="569"/>
        <v>1.058951</v>
      </c>
      <c r="U2184" s="7" t="s">
        <v>6253</v>
      </c>
      <c r="V2184" s="7"/>
    </row>
    <row r="2185" spans="1:22" x14ac:dyDescent="0.25">
      <c r="A2185" s="7" t="s">
        <v>6346</v>
      </c>
      <c r="B2185" s="7" t="s">
        <v>6347</v>
      </c>
      <c r="C2185" s="7" t="s">
        <v>177</v>
      </c>
      <c r="D2185" s="7"/>
      <c r="E2185" s="7" t="s">
        <v>1040</v>
      </c>
      <c r="F2185" s="8">
        <v>23000</v>
      </c>
      <c r="G2185" s="8">
        <v>26500</v>
      </c>
      <c r="H2185" s="9">
        <f>IF(OR(F2185="",F2185=0),"",MAX(F2185,IF(ISNUMBER('Нормы и нормо-часы'!K2186),ROUNDUP('Нормы и нормо-часы'!K2186/(1-$F$3),0),0)))</f>
        <v>23000</v>
      </c>
      <c r="I2185" s="9">
        <f>IF(OR(G2185="",G2185=0),"",MAX(G2185,IF(ISNUMBER('Нормы и нормо-часы'!L2186),ROUNDUP('Нормы и нормо-часы'!L2186/(1-$F$3),0),0)))</f>
        <v>26500</v>
      </c>
      <c r="J2185" s="10">
        <f t="shared" si="563"/>
        <v>0</v>
      </c>
      <c r="K2185" s="10">
        <f t="shared" si="564"/>
        <v>0</v>
      </c>
      <c r="L2185" s="8">
        <v>13800</v>
      </c>
      <c r="M2185" s="8">
        <v>15850</v>
      </c>
      <c r="N2185" s="10">
        <f t="shared" si="565"/>
        <v>0.4</v>
      </c>
      <c r="O2185" s="10">
        <f t="shared" si="566"/>
        <v>0.40188679245283021</v>
      </c>
      <c r="P2185" s="8">
        <f t="shared" si="567"/>
        <v>9200</v>
      </c>
      <c r="Q2185" s="8">
        <f t="shared" si="568"/>
        <v>10650</v>
      </c>
      <c r="R2185" s="8">
        <v>15688.16</v>
      </c>
      <c r="S2185" s="8">
        <v>21179.02</v>
      </c>
      <c r="T2185" s="11">
        <f t="shared" si="569"/>
        <v>0.92082695652173918</v>
      </c>
      <c r="U2185" s="7" t="s">
        <v>6253</v>
      </c>
      <c r="V2185" s="7"/>
    </row>
    <row r="2186" spans="1:22" x14ac:dyDescent="0.25">
      <c r="A2186" s="7" t="s">
        <v>6348</v>
      </c>
      <c r="B2186" s="7" t="s">
        <v>6349</v>
      </c>
      <c r="C2186" s="7" t="s">
        <v>177</v>
      </c>
      <c r="D2186" s="7"/>
      <c r="E2186" s="7" t="s">
        <v>1040</v>
      </c>
      <c r="F2186" s="8">
        <v>3500</v>
      </c>
      <c r="G2186" s="8">
        <v>4500</v>
      </c>
      <c r="H2186" s="9">
        <f>IF(OR(F2186="",F2186=0),"",MAX(F2186,IF(ISNUMBER('Нормы и нормо-часы'!K2187),ROUNDUP('Нормы и нормо-часы'!K2187/(1-$F$3),0),0)))</f>
        <v>3500</v>
      </c>
      <c r="I2186" s="9">
        <f>IF(OR(G2186="",G2186=0),"",MAX(G2186,IF(ISNUMBER('Нормы и нормо-часы'!L2187),ROUNDUP('Нормы и нормо-часы'!L2187/(1-$F$3),0),0)))</f>
        <v>4500</v>
      </c>
      <c r="J2186" s="10">
        <f t="shared" si="563"/>
        <v>0</v>
      </c>
      <c r="K2186" s="10">
        <f t="shared" si="564"/>
        <v>0</v>
      </c>
      <c r="L2186" s="8">
        <v>1800</v>
      </c>
      <c r="M2186" s="8">
        <v>2150</v>
      </c>
      <c r="N2186" s="10">
        <f t="shared" si="565"/>
        <v>0.48571428571428571</v>
      </c>
      <c r="O2186" s="10">
        <f t="shared" si="566"/>
        <v>0.52222222222222225</v>
      </c>
      <c r="P2186" s="8">
        <f t="shared" si="567"/>
        <v>1700</v>
      </c>
      <c r="Q2186" s="8">
        <f t="shared" si="568"/>
        <v>2350</v>
      </c>
      <c r="R2186" s="8">
        <v>1448.14</v>
      </c>
      <c r="S2186" s="8">
        <v>1954.99</v>
      </c>
      <c r="T2186" s="11">
        <f t="shared" si="569"/>
        <v>0.55856857142857141</v>
      </c>
      <c r="U2186" s="7" t="s">
        <v>6350</v>
      </c>
      <c r="V2186" s="7" t="s">
        <v>6351</v>
      </c>
    </row>
    <row r="2187" spans="1:22" x14ac:dyDescent="0.25">
      <c r="A2187" s="7" t="s">
        <v>6352</v>
      </c>
      <c r="B2187" s="7" t="s">
        <v>6353</v>
      </c>
      <c r="C2187" s="7" t="s">
        <v>177</v>
      </c>
      <c r="D2187" s="7"/>
      <c r="E2187" s="7" t="s">
        <v>1040</v>
      </c>
      <c r="F2187" s="8">
        <v>4500</v>
      </c>
      <c r="G2187" s="8">
        <v>5200</v>
      </c>
      <c r="H2187" s="9">
        <f>IF(OR(F2187="",F2187=0),"",MAX(F2187,IF(ISNUMBER('Нормы и нормо-часы'!K2188),ROUNDUP('Нормы и нормо-часы'!K2188/(1-$F$3),0),0)))</f>
        <v>4500</v>
      </c>
      <c r="I2187" s="9">
        <f>IF(OR(G2187="",G2187=0),"",MAX(G2187,IF(ISNUMBER('Нормы и нормо-часы'!L2188),ROUNDUP('Нормы и нормо-часы'!L2188/(1-$F$3),0),0)))</f>
        <v>5200</v>
      </c>
      <c r="J2187" s="10">
        <f t="shared" si="563"/>
        <v>0</v>
      </c>
      <c r="K2187" s="10">
        <f t="shared" si="564"/>
        <v>0</v>
      </c>
      <c r="L2187" s="8">
        <v>2500</v>
      </c>
      <c r="M2187" s="8">
        <v>2900</v>
      </c>
      <c r="N2187" s="10">
        <f t="shared" si="565"/>
        <v>0.44444444444444442</v>
      </c>
      <c r="O2187" s="10">
        <f t="shared" si="566"/>
        <v>0.44230769230769229</v>
      </c>
      <c r="P2187" s="8">
        <f t="shared" si="567"/>
        <v>2000</v>
      </c>
      <c r="Q2187" s="8">
        <f t="shared" si="568"/>
        <v>2300</v>
      </c>
      <c r="R2187" s="8">
        <v>1448.14</v>
      </c>
      <c r="S2187" s="8">
        <v>1954.99</v>
      </c>
      <c r="T2187" s="11">
        <f t="shared" si="569"/>
        <v>0.43444222222222223</v>
      </c>
      <c r="U2187" s="7" t="s">
        <v>6253</v>
      </c>
      <c r="V2187" s="7"/>
    </row>
    <row r="2188" spans="1:22" x14ac:dyDescent="0.25">
      <c r="A2188" s="7" t="s">
        <v>6354</v>
      </c>
      <c r="B2188" s="7" t="s">
        <v>6355</v>
      </c>
      <c r="C2188" s="7" t="s">
        <v>177</v>
      </c>
      <c r="D2188" s="7"/>
      <c r="E2188" s="7" t="s">
        <v>1040</v>
      </c>
      <c r="F2188" s="8">
        <v>3000</v>
      </c>
      <c r="G2188" s="8">
        <v>3500</v>
      </c>
      <c r="H2188" s="9">
        <f>IF(OR(F2188="",F2188=0),"",MAX(F2188,IF(ISNUMBER('Нормы и нормо-часы'!K2189),ROUNDUP('Нормы и нормо-часы'!K2189/(1-$F$3),0),0)))</f>
        <v>3000</v>
      </c>
      <c r="I2188" s="9">
        <f>IF(OR(G2188="",G2188=0),"",MAX(G2188,IF(ISNUMBER('Нормы и нормо-часы'!L2189),ROUNDUP('Нормы и нормо-часы'!L2189/(1-$F$3),0),0)))</f>
        <v>3500</v>
      </c>
      <c r="J2188" s="10">
        <f t="shared" si="563"/>
        <v>0</v>
      </c>
      <c r="K2188" s="10">
        <f t="shared" si="564"/>
        <v>0</v>
      </c>
      <c r="L2188" s="8">
        <v>1700</v>
      </c>
      <c r="M2188" s="8">
        <v>1900</v>
      </c>
      <c r="N2188" s="10">
        <f t="shared" si="565"/>
        <v>0.43333333333333335</v>
      </c>
      <c r="O2188" s="10">
        <f t="shared" si="566"/>
        <v>0.45714285714285713</v>
      </c>
      <c r="P2188" s="8">
        <f t="shared" si="567"/>
        <v>1300</v>
      </c>
      <c r="Q2188" s="8">
        <f t="shared" si="568"/>
        <v>1600</v>
      </c>
      <c r="R2188" s="8">
        <v>1206.79</v>
      </c>
      <c r="S2188" s="8">
        <v>1629.17</v>
      </c>
      <c r="T2188" s="11">
        <f t="shared" si="569"/>
        <v>0.54305666666666674</v>
      </c>
      <c r="U2188" s="7" t="s">
        <v>6241</v>
      </c>
      <c r="V2188" s="7"/>
    </row>
    <row r="2189" spans="1:22" x14ac:dyDescent="0.25">
      <c r="A2189" s="7" t="s">
        <v>6356</v>
      </c>
      <c r="B2189" s="7" t="s">
        <v>6357</v>
      </c>
      <c r="C2189" s="7" t="s">
        <v>177</v>
      </c>
      <c r="D2189" s="7"/>
      <c r="E2189" s="7" t="s">
        <v>1040</v>
      </c>
      <c r="F2189" s="8">
        <v>8000</v>
      </c>
      <c r="G2189" s="8">
        <v>10000</v>
      </c>
      <c r="H2189" s="9">
        <f>IF(OR(F2189="",F2189=0),"",MAX(F2189,IF(ISNUMBER('Нормы и нормо-часы'!K2190),ROUNDUP('Нормы и нормо-часы'!K2190/(1-$F$3),0),0)))</f>
        <v>8000</v>
      </c>
      <c r="I2189" s="9">
        <f>IF(OR(G2189="",G2189=0),"",MAX(G2189,IF(ISNUMBER('Нормы и нормо-часы'!L2190),ROUNDUP('Нормы и нормо-часы'!L2190/(1-$F$3),0),0)))</f>
        <v>10000</v>
      </c>
      <c r="J2189" s="10">
        <f t="shared" si="563"/>
        <v>0</v>
      </c>
      <c r="K2189" s="10">
        <f t="shared" si="564"/>
        <v>0</v>
      </c>
      <c r="L2189" s="8">
        <v>4800</v>
      </c>
      <c r="M2189" s="8">
        <v>5750</v>
      </c>
      <c r="N2189" s="10">
        <f t="shared" si="565"/>
        <v>0.4</v>
      </c>
      <c r="O2189" s="10">
        <f t="shared" si="566"/>
        <v>0.42499999999999999</v>
      </c>
      <c r="P2189" s="8">
        <f t="shared" si="567"/>
        <v>3200</v>
      </c>
      <c r="Q2189" s="8">
        <f t="shared" si="568"/>
        <v>4250</v>
      </c>
      <c r="R2189" s="8">
        <v>4102.18</v>
      </c>
      <c r="S2189" s="8">
        <v>5537.94</v>
      </c>
      <c r="T2189" s="11">
        <f t="shared" si="569"/>
        <v>0.69224249999999998</v>
      </c>
      <c r="U2189" s="7" t="s">
        <v>6350</v>
      </c>
      <c r="V2189" s="7" t="s">
        <v>6358</v>
      </c>
    </row>
    <row r="2190" spans="1:22" x14ac:dyDescent="0.25">
      <c r="A2190" s="7" t="s">
        <v>6359</v>
      </c>
      <c r="B2190" s="7" t="s">
        <v>6360</v>
      </c>
      <c r="C2190" s="7" t="s">
        <v>177</v>
      </c>
      <c r="D2190" s="7"/>
      <c r="E2190" s="7" t="s">
        <v>1040</v>
      </c>
      <c r="F2190" s="8">
        <v>5500</v>
      </c>
      <c r="G2190" s="8">
        <v>6500</v>
      </c>
      <c r="H2190" s="9">
        <f>IF(OR(F2190="",F2190=0),"",MAX(F2190,IF(ISNUMBER('Нормы и нормо-часы'!K2191),ROUNDUP('Нормы и нормо-часы'!K2191/(1-$F$3),0),0)))</f>
        <v>5500</v>
      </c>
      <c r="I2190" s="9">
        <f>IF(OR(G2190="",G2190=0),"",MAX(G2190,IF(ISNUMBER('Нормы и нормо-часы'!L2191),ROUNDUP('Нормы и нормо-часы'!L2191/(1-$F$3),0),0)))</f>
        <v>6500</v>
      </c>
      <c r="J2190" s="10">
        <f t="shared" si="563"/>
        <v>0</v>
      </c>
      <c r="K2190" s="10">
        <f t="shared" si="564"/>
        <v>0</v>
      </c>
      <c r="L2190" s="8">
        <v>3350</v>
      </c>
      <c r="M2190" s="8">
        <v>3850</v>
      </c>
      <c r="N2190" s="10">
        <f t="shared" si="565"/>
        <v>0.39090909090909093</v>
      </c>
      <c r="O2190" s="10">
        <f t="shared" si="566"/>
        <v>0.40769230769230769</v>
      </c>
      <c r="P2190" s="8">
        <f t="shared" si="567"/>
        <v>2150</v>
      </c>
      <c r="Q2190" s="8">
        <f t="shared" si="568"/>
        <v>2650</v>
      </c>
      <c r="R2190" s="8">
        <v>4102.18</v>
      </c>
      <c r="S2190" s="8">
        <v>5537.94</v>
      </c>
      <c r="T2190" s="11">
        <f t="shared" si="569"/>
        <v>1.0068981818181817</v>
      </c>
      <c r="U2190" s="7" t="s">
        <v>6253</v>
      </c>
      <c r="V2190" s="7" t="s">
        <v>6361</v>
      </c>
    </row>
    <row r="2191" spans="1:22" x14ac:dyDescent="0.25">
      <c r="A2191" s="7" t="s">
        <v>6362</v>
      </c>
      <c r="B2191" s="7" t="s">
        <v>6363</v>
      </c>
      <c r="C2191" s="7" t="s">
        <v>177</v>
      </c>
      <c r="D2191" s="7"/>
      <c r="E2191" s="7" t="s">
        <v>1040</v>
      </c>
      <c r="F2191" s="8">
        <v>8000</v>
      </c>
      <c r="G2191" s="8">
        <v>9500</v>
      </c>
      <c r="H2191" s="9">
        <f>IF(OR(F2191="",F2191=0),"",MAX(F2191,IF(ISNUMBER('Нормы и нормо-часы'!K2192),ROUNDUP('Нормы и нормо-часы'!K2192/(1-$F$3),0),0)))</f>
        <v>8000</v>
      </c>
      <c r="I2191" s="9">
        <f>IF(OR(G2191="",G2191=0),"",MAX(G2191,IF(ISNUMBER('Нормы и нормо-часы'!L2192),ROUNDUP('Нормы и нормо-часы'!L2192/(1-$F$3),0),0)))</f>
        <v>9500</v>
      </c>
      <c r="J2191" s="10">
        <f t="shared" si="563"/>
        <v>0</v>
      </c>
      <c r="K2191" s="10">
        <f t="shared" si="564"/>
        <v>0</v>
      </c>
      <c r="L2191" s="8">
        <v>4800</v>
      </c>
      <c r="M2191" s="8">
        <v>5500</v>
      </c>
      <c r="N2191" s="10">
        <f t="shared" si="565"/>
        <v>0.4</v>
      </c>
      <c r="O2191" s="10">
        <f t="shared" si="566"/>
        <v>0.42105263157894735</v>
      </c>
      <c r="P2191" s="8">
        <f t="shared" si="567"/>
        <v>3200</v>
      </c>
      <c r="Q2191" s="8">
        <f t="shared" si="568"/>
        <v>4000</v>
      </c>
      <c r="R2191" s="8">
        <v>4102.18</v>
      </c>
      <c r="S2191" s="8">
        <v>5537.94</v>
      </c>
      <c r="T2191" s="11">
        <f t="shared" si="569"/>
        <v>0.69224249999999998</v>
      </c>
      <c r="U2191" s="7" t="s">
        <v>6253</v>
      </c>
      <c r="V2191" s="7"/>
    </row>
    <row r="2192" spans="1:22" x14ac:dyDescent="0.25">
      <c r="A2192" s="7" t="s">
        <v>6364</v>
      </c>
      <c r="B2192" s="7" t="s">
        <v>6365</v>
      </c>
      <c r="C2192" s="7" t="s">
        <v>177</v>
      </c>
      <c r="D2192" s="7"/>
      <c r="E2192" s="7" t="s">
        <v>1040</v>
      </c>
      <c r="F2192" s="8">
        <v>22000</v>
      </c>
      <c r="G2192" s="8">
        <v>27000</v>
      </c>
      <c r="H2192" s="9">
        <f>IF(OR(F2192="",F2192=0),"",MAX(F2192,IF(ISNUMBER('Нормы и нормо-часы'!K2193),ROUNDUP('Нормы и нормо-часы'!K2193/(1-$F$3),0),0)))</f>
        <v>22000</v>
      </c>
      <c r="I2192" s="9">
        <f>IF(OR(G2192="",G2192=0),"",MAX(G2192,IF(ISNUMBER('Нормы и нормо-часы'!L2193),ROUNDUP('Нормы и нормо-часы'!L2193/(1-$F$3),0),0)))</f>
        <v>27000</v>
      </c>
      <c r="J2192" s="10">
        <f t="shared" si="563"/>
        <v>0</v>
      </c>
      <c r="K2192" s="10">
        <f t="shared" si="564"/>
        <v>0</v>
      </c>
      <c r="L2192" s="8">
        <v>13200</v>
      </c>
      <c r="M2192" s="8">
        <v>15600</v>
      </c>
      <c r="N2192" s="10">
        <f t="shared" si="565"/>
        <v>0.4</v>
      </c>
      <c r="O2192" s="10">
        <f t="shared" si="566"/>
        <v>0.42222222222222222</v>
      </c>
      <c r="P2192" s="8">
        <f t="shared" si="567"/>
        <v>8800</v>
      </c>
      <c r="Q2192" s="8">
        <f t="shared" si="568"/>
        <v>11400</v>
      </c>
      <c r="R2192" s="8">
        <v>12067.81</v>
      </c>
      <c r="S2192" s="8">
        <v>16291.54</v>
      </c>
      <c r="T2192" s="11">
        <f t="shared" si="569"/>
        <v>0.74052454545454549</v>
      </c>
      <c r="U2192" s="7" t="s">
        <v>6350</v>
      </c>
      <c r="V2192" s="7" t="s">
        <v>6366</v>
      </c>
    </row>
    <row r="2193" spans="1:22" x14ac:dyDescent="0.25">
      <c r="A2193" s="7" t="s">
        <v>6367</v>
      </c>
      <c r="B2193" s="7" t="s">
        <v>6368</v>
      </c>
      <c r="C2193" s="7" t="s">
        <v>177</v>
      </c>
      <c r="D2193" s="7"/>
      <c r="E2193" s="7" t="s">
        <v>1040</v>
      </c>
      <c r="F2193" s="8">
        <v>3000</v>
      </c>
      <c r="G2193" s="8">
        <v>3500</v>
      </c>
      <c r="H2193" s="9">
        <f>IF(OR(F2193="",F2193=0),"",MAX(F2193,IF(ISNUMBER('Нормы и нормо-часы'!K2194),ROUNDUP('Нормы и нормо-часы'!K2194/(1-$F$3),0),0)))</f>
        <v>3000</v>
      </c>
      <c r="I2193" s="9">
        <f>IF(OR(G2193="",G2193=0),"",MAX(G2193,IF(ISNUMBER('Нормы и нормо-часы'!L2194),ROUNDUP('Нормы и нормо-часы'!L2194/(1-$F$3),0),0)))</f>
        <v>3500</v>
      </c>
      <c r="J2193" s="10">
        <f t="shared" si="563"/>
        <v>0</v>
      </c>
      <c r="K2193" s="10">
        <f t="shared" si="564"/>
        <v>0</v>
      </c>
      <c r="L2193" s="8">
        <v>1700</v>
      </c>
      <c r="M2193" s="8">
        <v>1900</v>
      </c>
      <c r="N2193" s="10">
        <f t="shared" si="565"/>
        <v>0.43333333333333335</v>
      </c>
      <c r="O2193" s="10">
        <f t="shared" si="566"/>
        <v>0.45714285714285713</v>
      </c>
      <c r="P2193" s="8">
        <f t="shared" si="567"/>
        <v>1300</v>
      </c>
      <c r="Q2193" s="8">
        <f t="shared" si="568"/>
        <v>1600</v>
      </c>
      <c r="R2193" s="8">
        <v>1930.85</v>
      </c>
      <c r="S2193" s="8">
        <v>2606.65</v>
      </c>
      <c r="T2193" s="11">
        <f t="shared" si="569"/>
        <v>0.86888333333333334</v>
      </c>
      <c r="U2193" s="7" t="s">
        <v>6241</v>
      </c>
      <c r="V2193" s="7"/>
    </row>
    <row r="2194" spans="1:22" x14ac:dyDescent="0.25">
      <c r="A2194" s="7" t="s">
        <v>6369</v>
      </c>
      <c r="B2194" s="7" t="s">
        <v>6370</v>
      </c>
      <c r="C2194" s="7" t="s">
        <v>177</v>
      </c>
      <c r="D2194" s="7"/>
      <c r="E2194" s="7" t="s">
        <v>1040</v>
      </c>
      <c r="F2194" s="8">
        <v>3000</v>
      </c>
      <c r="G2194" s="8">
        <v>3500</v>
      </c>
      <c r="H2194" s="9">
        <f>IF(OR(F2194="",F2194=0),"",MAX(F2194,IF(ISNUMBER('Нормы и нормо-часы'!K2195),ROUNDUP('Нормы и нормо-часы'!K2195/(1-$F$3),0),0)))</f>
        <v>3000</v>
      </c>
      <c r="I2194" s="9">
        <f>IF(OR(G2194="",G2194=0),"",MAX(G2194,IF(ISNUMBER('Нормы и нормо-часы'!L2195),ROUNDUP('Нормы и нормо-часы'!L2195/(1-$F$3),0),0)))</f>
        <v>3500</v>
      </c>
      <c r="J2194" s="10">
        <f t="shared" si="563"/>
        <v>0</v>
      </c>
      <c r="K2194" s="10">
        <f t="shared" si="564"/>
        <v>0</v>
      </c>
      <c r="L2194" s="8">
        <v>1700</v>
      </c>
      <c r="M2194" s="8">
        <v>1900</v>
      </c>
      <c r="N2194" s="10">
        <f t="shared" si="565"/>
        <v>0.43333333333333335</v>
      </c>
      <c r="O2194" s="10">
        <f t="shared" si="566"/>
        <v>0.45714285714285713</v>
      </c>
      <c r="P2194" s="8">
        <f t="shared" si="567"/>
        <v>1300</v>
      </c>
      <c r="Q2194" s="8">
        <f t="shared" si="568"/>
        <v>1600</v>
      </c>
      <c r="R2194" s="8">
        <v>1206.79</v>
      </c>
      <c r="S2194" s="8">
        <v>1629.17</v>
      </c>
      <c r="T2194" s="11">
        <f t="shared" si="569"/>
        <v>0.54305666666666674</v>
      </c>
      <c r="U2194" s="7" t="s">
        <v>6253</v>
      </c>
      <c r="V2194" s="7"/>
    </row>
    <row r="2195" spans="1:22" x14ac:dyDescent="0.25">
      <c r="A2195" s="7" t="s">
        <v>6371</v>
      </c>
      <c r="B2195" s="7" t="s">
        <v>6372</v>
      </c>
      <c r="C2195" s="7" t="s">
        <v>177</v>
      </c>
      <c r="D2195" s="7"/>
      <c r="E2195" s="7" t="s">
        <v>1040</v>
      </c>
      <c r="F2195" s="8">
        <v>4000</v>
      </c>
      <c r="G2195" s="8">
        <v>4600</v>
      </c>
      <c r="H2195" s="9">
        <f>IF(OR(F2195="",F2195=0),"",MAX(F2195,IF(ISNUMBER('Нормы и нормо-часы'!K2196),ROUNDUP('Нормы и нормо-часы'!K2196/(1-$F$3),0),0)))</f>
        <v>4000</v>
      </c>
      <c r="I2195" s="9">
        <f>IF(OR(G2195="",G2195=0),"",MAX(G2195,IF(ISNUMBER('Нормы и нормо-часы'!L2196),ROUNDUP('Нормы и нормо-часы'!L2196/(1-$F$3),0),0)))</f>
        <v>4600</v>
      </c>
      <c r="J2195" s="10">
        <f t="shared" si="563"/>
        <v>0</v>
      </c>
      <c r="K2195" s="10">
        <f t="shared" si="564"/>
        <v>0</v>
      </c>
      <c r="L2195" s="8">
        <v>2400</v>
      </c>
      <c r="M2195" s="8">
        <v>2750</v>
      </c>
      <c r="N2195" s="10">
        <f t="shared" si="565"/>
        <v>0.4</v>
      </c>
      <c r="O2195" s="10">
        <f t="shared" si="566"/>
        <v>0.40217391304347827</v>
      </c>
      <c r="P2195" s="8">
        <f t="shared" si="567"/>
        <v>1600</v>
      </c>
      <c r="Q2195" s="8">
        <f t="shared" si="568"/>
        <v>1850</v>
      </c>
      <c r="R2195" s="8">
        <v>1206.79</v>
      </c>
      <c r="S2195" s="8">
        <v>1629.17</v>
      </c>
      <c r="T2195" s="11">
        <f t="shared" si="569"/>
        <v>0.4072925</v>
      </c>
      <c r="U2195" s="7" t="s">
        <v>6253</v>
      </c>
      <c r="V2195" s="7"/>
    </row>
    <row r="2196" spans="1:22" x14ac:dyDescent="0.25">
      <c r="A2196" s="7" t="s">
        <v>6373</v>
      </c>
      <c r="B2196" s="7" t="s">
        <v>6374</v>
      </c>
      <c r="C2196" s="7" t="s">
        <v>177</v>
      </c>
      <c r="D2196" s="7"/>
      <c r="E2196" s="7" t="s">
        <v>1040</v>
      </c>
      <c r="F2196" s="8">
        <v>4500</v>
      </c>
      <c r="G2196" s="8">
        <v>5400</v>
      </c>
      <c r="H2196" s="9">
        <f>IF(OR(F2196="",F2196=0),"",MAX(F2196,IF(ISNUMBER('Нормы и нормо-часы'!K2197),ROUNDUP('Нормы и нормо-часы'!K2197/(1-$F$3),0),0)))</f>
        <v>4500</v>
      </c>
      <c r="I2196" s="9">
        <f>IF(OR(G2196="",G2196=0),"",MAX(G2196,IF(ISNUMBER('Нормы и нормо-часы'!L2197),ROUNDUP('Нормы и нормо-часы'!L2197/(1-$F$3),0),0)))</f>
        <v>5400</v>
      </c>
      <c r="J2196" s="10">
        <f t="shared" si="563"/>
        <v>0</v>
      </c>
      <c r="K2196" s="10">
        <f t="shared" si="564"/>
        <v>0</v>
      </c>
      <c r="L2196" s="8">
        <v>2500</v>
      </c>
      <c r="M2196" s="8">
        <v>3000</v>
      </c>
      <c r="N2196" s="10">
        <f t="shared" si="565"/>
        <v>0.44444444444444442</v>
      </c>
      <c r="O2196" s="10">
        <f t="shared" si="566"/>
        <v>0.44444444444444442</v>
      </c>
      <c r="P2196" s="8">
        <f t="shared" si="567"/>
        <v>2000</v>
      </c>
      <c r="Q2196" s="8">
        <f t="shared" si="568"/>
        <v>2400</v>
      </c>
      <c r="R2196" s="8">
        <v>1689.5</v>
      </c>
      <c r="S2196" s="8">
        <v>2280.83</v>
      </c>
      <c r="T2196" s="11">
        <f t="shared" si="569"/>
        <v>0.50685111111111114</v>
      </c>
      <c r="U2196" s="7" t="s">
        <v>6350</v>
      </c>
      <c r="V2196" s="7" t="s">
        <v>6375</v>
      </c>
    </row>
    <row r="2197" spans="1:22" x14ac:dyDescent="0.25">
      <c r="A2197" s="7" t="s">
        <v>6376</v>
      </c>
      <c r="B2197" s="7" t="s">
        <v>6377</v>
      </c>
      <c r="C2197" s="7" t="s">
        <v>177</v>
      </c>
      <c r="D2197" s="7"/>
      <c r="E2197" s="7" t="s">
        <v>1040</v>
      </c>
      <c r="F2197" s="8">
        <v>5500</v>
      </c>
      <c r="G2197" s="8">
        <v>6500</v>
      </c>
      <c r="H2197" s="9">
        <f>IF(OR(F2197="",F2197=0),"",MAX(F2197,IF(ISNUMBER('Нормы и нормо-часы'!K2198),ROUNDUP('Нормы и нормо-часы'!K2198/(1-$F$3),0),0)))</f>
        <v>5500</v>
      </c>
      <c r="I2197" s="9">
        <f>IF(OR(G2197="",G2197=0),"",MAX(G2197,IF(ISNUMBER('Нормы и нормо-часы'!L2198),ROUNDUP('Нормы и нормо-часы'!L2198/(1-$F$3),0),0)))</f>
        <v>6500</v>
      </c>
      <c r="J2197" s="10">
        <f t="shared" si="563"/>
        <v>0</v>
      </c>
      <c r="K2197" s="10">
        <f t="shared" si="564"/>
        <v>0</v>
      </c>
      <c r="L2197" s="8">
        <v>3350</v>
      </c>
      <c r="M2197" s="8">
        <v>3850</v>
      </c>
      <c r="N2197" s="10">
        <f t="shared" si="565"/>
        <v>0.39090909090909093</v>
      </c>
      <c r="O2197" s="10">
        <f t="shared" si="566"/>
        <v>0.40769230769230769</v>
      </c>
      <c r="P2197" s="8">
        <f t="shared" si="567"/>
        <v>2150</v>
      </c>
      <c r="Q2197" s="8">
        <f t="shared" si="568"/>
        <v>2650</v>
      </c>
      <c r="R2197" s="8">
        <v>1689.5</v>
      </c>
      <c r="S2197" s="8">
        <v>2280.83</v>
      </c>
      <c r="T2197" s="11">
        <f t="shared" si="569"/>
        <v>0.41469636363636364</v>
      </c>
      <c r="U2197" s="7" t="s">
        <v>6253</v>
      </c>
      <c r="V2197" s="7"/>
    </row>
    <row r="2198" spans="1:22" x14ac:dyDescent="0.25">
      <c r="A2198" s="7" t="s">
        <v>6378</v>
      </c>
      <c r="B2198" s="7" t="s">
        <v>6379</v>
      </c>
      <c r="C2198" s="7" t="s">
        <v>177</v>
      </c>
      <c r="D2198" s="7"/>
      <c r="E2198" s="7" t="s">
        <v>1040</v>
      </c>
      <c r="F2198" s="8">
        <v>1200</v>
      </c>
      <c r="G2198" s="8">
        <v>1400</v>
      </c>
      <c r="H2198" s="9">
        <f>IF(OR(F2198="",F2198=0),"",MAX(F2198,IF(ISNUMBER('Нормы и нормо-часы'!K2199),ROUNDUP('Нормы и нормо-часы'!K2199/(1-$F$3),0),0)))</f>
        <v>1200</v>
      </c>
      <c r="I2198" s="9">
        <f>IF(OR(G2198="",G2198=0),"",MAX(G2198,IF(ISNUMBER('Нормы и нормо-часы'!L2199),ROUNDUP('Нормы и нормо-часы'!L2199/(1-$F$3),0),0)))</f>
        <v>1400</v>
      </c>
      <c r="J2198" s="10">
        <f t="shared" si="563"/>
        <v>0</v>
      </c>
      <c r="K2198" s="10">
        <f t="shared" si="564"/>
        <v>0</v>
      </c>
      <c r="L2198" s="8">
        <v>670</v>
      </c>
      <c r="M2198" s="8">
        <v>780</v>
      </c>
      <c r="N2198" s="10">
        <f t="shared" si="565"/>
        <v>0.44166666666666665</v>
      </c>
      <c r="O2198" s="10">
        <f t="shared" si="566"/>
        <v>0.44285714285714284</v>
      </c>
      <c r="P2198" s="8">
        <f t="shared" si="567"/>
        <v>530</v>
      </c>
      <c r="Q2198" s="8">
        <f t="shared" si="568"/>
        <v>620</v>
      </c>
      <c r="R2198" s="8">
        <v>362.03</v>
      </c>
      <c r="S2198" s="8">
        <v>488.74</v>
      </c>
      <c r="T2198" s="11">
        <f t="shared" si="569"/>
        <v>0.40728333333333333</v>
      </c>
      <c r="U2198" s="7" t="s">
        <v>6241</v>
      </c>
      <c r="V2198" s="7"/>
    </row>
    <row r="2199" spans="1:22" x14ac:dyDescent="0.25">
      <c r="A2199" s="7" t="s">
        <v>6380</v>
      </c>
      <c r="B2199" s="7" t="s">
        <v>6381</v>
      </c>
      <c r="C2199" s="7" t="s">
        <v>177</v>
      </c>
      <c r="D2199" s="7"/>
      <c r="E2199" s="7" t="s">
        <v>1040</v>
      </c>
      <c r="F2199" s="8">
        <v>11000</v>
      </c>
      <c r="G2199" s="8">
        <v>12500</v>
      </c>
      <c r="H2199" s="9">
        <f>IF(OR(F2199="",F2199=0),"",MAX(F2199,IF(ISNUMBER('Нормы и нормо-часы'!K2200),ROUNDUP('Нормы и нормо-часы'!K2200/(1-$F$3),0),0)))</f>
        <v>11000</v>
      </c>
      <c r="I2199" s="9">
        <f>IF(OR(G2199="",G2199=0),"",MAX(G2199,IF(ISNUMBER('Нормы и нормо-часы'!L2200),ROUNDUP('Нормы и нормо-часы'!L2200/(1-$F$3),0),0)))</f>
        <v>12500</v>
      </c>
      <c r="J2199" s="10">
        <f t="shared" si="563"/>
        <v>0</v>
      </c>
      <c r="K2199" s="10">
        <f t="shared" si="564"/>
        <v>0</v>
      </c>
      <c r="L2199" s="8">
        <v>6600</v>
      </c>
      <c r="M2199" s="8">
        <v>7550</v>
      </c>
      <c r="N2199" s="10">
        <f t="shared" si="565"/>
        <v>0.4</v>
      </c>
      <c r="O2199" s="10">
        <f t="shared" si="566"/>
        <v>0.39600000000000002</v>
      </c>
      <c r="P2199" s="8">
        <f t="shared" si="567"/>
        <v>4400</v>
      </c>
      <c r="Q2199" s="8">
        <f t="shared" si="568"/>
        <v>4950</v>
      </c>
      <c r="R2199" s="8">
        <v>6033.91</v>
      </c>
      <c r="S2199" s="8">
        <v>8145.78</v>
      </c>
      <c r="T2199" s="11">
        <f t="shared" si="569"/>
        <v>0.74052545454545449</v>
      </c>
      <c r="U2199" s="7" t="s">
        <v>6350</v>
      </c>
      <c r="V2199" s="7" t="s">
        <v>6382</v>
      </c>
    </row>
    <row r="2200" spans="1:22" x14ac:dyDescent="0.25">
      <c r="A2200" s="7" t="s">
        <v>6383</v>
      </c>
      <c r="B2200" s="7" t="s">
        <v>6384</v>
      </c>
      <c r="C2200" s="7" t="s">
        <v>177</v>
      </c>
      <c r="D2200" s="7"/>
      <c r="E2200" s="7" t="s">
        <v>1040</v>
      </c>
      <c r="F2200" s="8">
        <v>3000</v>
      </c>
      <c r="G2200" s="8">
        <v>3500</v>
      </c>
      <c r="H2200" s="9">
        <f>IF(OR(F2200="",F2200=0),"",MAX(F2200,IF(ISNUMBER('Нормы и нормо-часы'!K2201),ROUNDUP('Нормы и нормо-часы'!K2201/(1-$F$3),0),0)))</f>
        <v>3000</v>
      </c>
      <c r="I2200" s="9">
        <f>IF(OR(G2200="",G2200=0),"",MAX(G2200,IF(ISNUMBER('Нормы и нормо-часы'!L2201),ROUNDUP('Нормы и нормо-часы'!L2201/(1-$F$3),0),0)))</f>
        <v>3500</v>
      </c>
      <c r="J2200" s="10">
        <f t="shared" si="563"/>
        <v>0</v>
      </c>
      <c r="K2200" s="10">
        <f t="shared" si="564"/>
        <v>0</v>
      </c>
      <c r="L2200" s="8">
        <v>1700</v>
      </c>
      <c r="M2200" s="8">
        <v>1900</v>
      </c>
      <c r="N2200" s="10">
        <f t="shared" si="565"/>
        <v>0.43333333333333335</v>
      </c>
      <c r="O2200" s="10">
        <f t="shared" si="566"/>
        <v>0.45714285714285713</v>
      </c>
      <c r="P2200" s="8">
        <f t="shared" si="567"/>
        <v>1300</v>
      </c>
      <c r="Q2200" s="8">
        <f t="shared" si="568"/>
        <v>1600</v>
      </c>
      <c r="R2200" s="8">
        <v>1930.85</v>
      </c>
      <c r="S2200" s="8">
        <v>2606.65</v>
      </c>
      <c r="T2200" s="11">
        <f t="shared" si="569"/>
        <v>0.86888333333333334</v>
      </c>
      <c r="U2200" s="7" t="s">
        <v>6241</v>
      </c>
      <c r="V2200" s="7"/>
    </row>
    <row r="2201" spans="1:22" x14ac:dyDescent="0.25">
      <c r="A2201" s="7" t="s">
        <v>6385</v>
      </c>
      <c r="B2201" s="7" t="s">
        <v>6386</v>
      </c>
      <c r="C2201" s="7" t="s">
        <v>177</v>
      </c>
      <c r="D2201" s="7"/>
      <c r="E2201" s="7" t="s">
        <v>1040</v>
      </c>
      <c r="F2201" s="8">
        <v>3000</v>
      </c>
      <c r="G2201" s="8">
        <v>3500</v>
      </c>
      <c r="H2201" s="9">
        <f>IF(OR(F2201="",F2201=0),"",MAX(F2201,IF(ISNUMBER('Нормы и нормо-часы'!K2202),ROUNDUP('Нормы и нормо-часы'!K2202/(1-$F$3),0),0)))</f>
        <v>3000</v>
      </c>
      <c r="I2201" s="9">
        <f>IF(OR(G2201="",G2201=0),"",MAX(G2201,IF(ISNUMBER('Нормы и нормо-часы'!L2202),ROUNDUP('Нормы и нормо-часы'!L2202/(1-$F$3),0),0)))</f>
        <v>3500</v>
      </c>
      <c r="J2201" s="10">
        <f t="shared" si="563"/>
        <v>0</v>
      </c>
      <c r="K2201" s="10">
        <f t="shared" si="564"/>
        <v>0</v>
      </c>
      <c r="L2201" s="8">
        <v>1700</v>
      </c>
      <c r="M2201" s="8">
        <v>1900</v>
      </c>
      <c r="N2201" s="10">
        <f t="shared" si="565"/>
        <v>0.43333333333333335</v>
      </c>
      <c r="O2201" s="10">
        <f t="shared" si="566"/>
        <v>0.45714285714285713</v>
      </c>
      <c r="P2201" s="8">
        <f t="shared" si="567"/>
        <v>1300</v>
      </c>
      <c r="Q2201" s="8">
        <f t="shared" si="568"/>
        <v>1600</v>
      </c>
      <c r="R2201" s="8">
        <v>1206.79</v>
      </c>
      <c r="S2201" s="8">
        <v>1629.17</v>
      </c>
      <c r="T2201" s="11">
        <f t="shared" si="569"/>
        <v>0.54305666666666674</v>
      </c>
      <c r="U2201" s="7" t="s">
        <v>6253</v>
      </c>
      <c r="V2201" s="7"/>
    </row>
    <row r="2202" spans="1:22" x14ac:dyDescent="0.25">
      <c r="A2202" s="7" t="s">
        <v>6387</v>
      </c>
      <c r="B2202" s="7" t="s">
        <v>6388</v>
      </c>
      <c r="C2202" s="7" t="s">
        <v>177</v>
      </c>
      <c r="D2202" s="7"/>
      <c r="E2202" s="7" t="s">
        <v>1040</v>
      </c>
      <c r="F2202" s="8">
        <v>40000</v>
      </c>
      <c r="G2202" s="8">
        <v>46000</v>
      </c>
      <c r="H2202" s="9">
        <f>IF(OR(F2202="",F2202=0),"",MAX(F2202,IF(ISNUMBER('Нормы и нормо-часы'!K2203),ROUNDUP('Нормы и нормо-часы'!K2203/(1-$F$3),0),0)))</f>
        <v>40000</v>
      </c>
      <c r="I2202" s="9">
        <f>IF(OR(G2202="",G2202=0),"",MAX(G2202,IF(ISNUMBER('Нормы и нормо-часы'!L2203),ROUNDUP('Нормы и нормо-часы'!L2203/(1-$F$3),0),0)))</f>
        <v>46000</v>
      </c>
      <c r="J2202" s="10">
        <f t="shared" ref="J2202:J2233" si="570">IF(OR(F2202="",F2202=0),"",H2202/F2202-1)</f>
        <v>0</v>
      </c>
      <c r="K2202" s="10">
        <f t="shared" ref="K2202:K2233" si="571">IF(OR(G2202="",G2202=0),"",I2202/G2202-1)</f>
        <v>0</v>
      </c>
      <c r="L2202" s="8">
        <v>24000</v>
      </c>
      <c r="M2202" s="8">
        <v>27600</v>
      </c>
      <c r="N2202" s="10">
        <f t="shared" ref="N2202:N2233" si="572">IF(OR(H2202="",H2202=0),"",(H2202-L2202)/H2202)</f>
        <v>0.4</v>
      </c>
      <c r="O2202" s="10">
        <f t="shared" ref="O2202:O2233" si="573">IF(OR(I2202="",I2202=0),"",(I2202-M2202)/I2202)</f>
        <v>0.4</v>
      </c>
      <c r="P2202" s="8">
        <f t="shared" ref="P2202:P2233" si="574">IF(H2202="","",H2202-L2202)</f>
        <v>16000</v>
      </c>
      <c r="Q2202" s="8">
        <f t="shared" ref="Q2202:Q2233" si="575">IF(I2202="","",I2202-M2202)</f>
        <v>18400</v>
      </c>
      <c r="R2202" s="8">
        <v>26549.19</v>
      </c>
      <c r="S2202" s="8">
        <v>35841.410000000003</v>
      </c>
      <c r="T2202" s="11">
        <f t="shared" ref="T2202:T2233" si="576">IF(OR(S2202="",F2202="",F2202=0),"",S2202/F2202)</f>
        <v>0.89603525000000006</v>
      </c>
      <c r="U2202" s="7" t="s">
        <v>100</v>
      </c>
      <c r="V2202" s="7" t="s">
        <v>6389</v>
      </c>
    </row>
    <row r="2203" spans="1:22" x14ac:dyDescent="0.25">
      <c r="A2203" s="7" t="s">
        <v>6390</v>
      </c>
      <c r="B2203" s="7" t="s">
        <v>6391</v>
      </c>
      <c r="C2203" s="7" t="s">
        <v>177</v>
      </c>
      <c r="D2203" s="7"/>
      <c r="E2203" s="7" t="s">
        <v>1040</v>
      </c>
      <c r="F2203" s="8">
        <v>8500</v>
      </c>
      <c r="G2203" s="8">
        <v>9800</v>
      </c>
      <c r="H2203" s="9">
        <f>IF(OR(F2203="",F2203=0),"",MAX(F2203,IF(ISNUMBER('Нормы и нормо-часы'!K2204),ROUNDUP('Нормы и нормо-часы'!K2204/(1-$F$3),0),0)))</f>
        <v>8500</v>
      </c>
      <c r="I2203" s="9">
        <f>IF(OR(G2203="",G2203=0),"",MAX(G2203,IF(ISNUMBER('Нормы и нормо-часы'!L2204),ROUNDUP('Нормы и нормо-часы'!L2204/(1-$F$3),0),0)))</f>
        <v>9800</v>
      </c>
      <c r="J2203" s="10">
        <f t="shared" si="570"/>
        <v>0</v>
      </c>
      <c r="K2203" s="10">
        <f t="shared" si="571"/>
        <v>0</v>
      </c>
      <c r="L2203" s="8">
        <v>5050</v>
      </c>
      <c r="M2203" s="8">
        <v>5750</v>
      </c>
      <c r="N2203" s="10">
        <f t="shared" si="572"/>
        <v>0.40588235294117647</v>
      </c>
      <c r="O2203" s="10">
        <f t="shared" si="573"/>
        <v>0.41326530612244899</v>
      </c>
      <c r="P2203" s="8">
        <f t="shared" si="574"/>
        <v>3450</v>
      </c>
      <c r="Q2203" s="8">
        <f t="shared" si="575"/>
        <v>4050</v>
      </c>
      <c r="R2203" s="8">
        <v>5309.84</v>
      </c>
      <c r="S2203" s="8">
        <v>7168.28</v>
      </c>
      <c r="T2203" s="11">
        <f t="shared" si="576"/>
        <v>0.84332705882352943</v>
      </c>
      <c r="U2203" s="7" t="s">
        <v>6241</v>
      </c>
      <c r="V2203" s="7"/>
    </row>
    <row r="2204" spans="1:22" x14ac:dyDescent="0.25">
      <c r="A2204" s="7" t="s">
        <v>6392</v>
      </c>
      <c r="B2204" s="7" t="s">
        <v>6393</v>
      </c>
      <c r="C2204" s="7" t="s">
        <v>177</v>
      </c>
      <c r="D2204" s="7"/>
      <c r="E2204" s="7" t="s">
        <v>1040</v>
      </c>
      <c r="F2204" s="8">
        <v>8500</v>
      </c>
      <c r="G2204" s="8">
        <v>10500</v>
      </c>
      <c r="H2204" s="9">
        <f>IF(OR(F2204="",F2204=0),"",MAX(F2204,IF(ISNUMBER('Нормы и нормо-часы'!K2205),ROUNDUP('Нормы и нормо-часы'!K2205/(1-$F$3),0),0)))</f>
        <v>8500</v>
      </c>
      <c r="I2204" s="9">
        <f>IF(OR(G2204="",G2204=0),"",MAX(G2204,IF(ISNUMBER('Нормы и нормо-часы'!L2205),ROUNDUP('Нормы и нормо-часы'!L2205/(1-$F$3),0),0)))</f>
        <v>10500</v>
      </c>
      <c r="J2204" s="10">
        <f t="shared" si="570"/>
        <v>0</v>
      </c>
      <c r="K2204" s="10">
        <f t="shared" si="571"/>
        <v>0</v>
      </c>
      <c r="L2204" s="8">
        <v>4200</v>
      </c>
      <c r="M2204" s="8">
        <v>5050</v>
      </c>
      <c r="N2204" s="10">
        <f t="shared" si="572"/>
        <v>0.50588235294117645</v>
      </c>
      <c r="O2204" s="10">
        <f t="shared" si="573"/>
        <v>0.51904761904761909</v>
      </c>
      <c r="P2204" s="8">
        <f t="shared" si="574"/>
        <v>4300</v>
      </c>
      <c r="Q2204" s="8">
        <f t="shared" si="575"/>
        <v>5450</v>
      </c>
      <c r="R2204" s="8">
        <v>2172.21</v>
      </c>
      <c r="S2204" s="8">
        <v>2932.48</v>
      </c>
      <c r="T2204" s="11">
        <f t="shared" si="576"/>
        <v>0.34499764705882352</v>
      </c>
      <c r="U2204" s="7" t="s">
        <v>6350</v>
      </c>
      <c r="V2204" s="7" t="s">
        <v>6394</v>
      </c>
    </row>
    <row r="2205" spans="1:22" x14ac:dyDescent="0.25">
      <c r="A2205" s="7" t="s">
        <v>6395</v>
      </c>
      <c r="B2205" s="7" t="s">
        <v>6396</v>
      </c>
      <c r="C2205" s="7" t="s">
        <v>177</v>
      </c>
      <c r="D2205" s="7"/>
      <c r="E2205" s="7" t="s">
        <v>1040</v>
      </c>
      <c r="F2205" s="8">
        <v>4000</v>
      </c>
      <c r="G2205" s="8">
        <v>4600</v>
      </c>
      <c r="H2205" s="9">
        <f>IF(OR(F2205="",F2205=0),"",MAX(F2205,IF(ISNUMBER('Нормы и нормо-часы'!K2206),ROUNDUP('Нормы и нормо-часы'!K2206/(1-$F$3),0),0)))</f>
        <v>4000</v>
      </c>
      <c r="I2205" s="9">
        <f>IF(OR(G2205="",G2205=0),"",MAX(G2205,IF(ISNUMBER('Нормы и нормо-часы'!L2206),ROUNDUP('Нормы и нормо-часы'!L2206/(1-$F$3),0),0)))</f>
        <v>4600</v>
      </c>
      <c r="J2205" s="10">
        <f t="shared" si="570"/>
        <v>0</v>
      </c>
      <c r="K2205" s="10">
        <f t="shared" si="571"/>
        <v>0</v>
      </c>
      <c r="L2205" s="8">
        <v>2400</v>
      </c>
      <c r="M2205" s="8">
        <v>2750</v>
      </c>
      <c r="N2205" s="10">
        <f t="shared" si="572"/>
        <v>0.4</v>
      </c>
      <c r="O2205" s="10">
        <f t="shared" si="573"/>
        <v>0.40217391304347827</v>
      </c>
      <c r="P2205" s="8">
        <f t="shared" si="574"/>
        <v>1600</v>
      </c>
      <c r="Q2205" s="8">
        <f t="shared" si="575"/>
        <v>1850</v>
      </c>
      <c r="R2205" s="8">
        <v>1206.79</v>
      </c>
      <c r="S2205" s="8">
        <v>1629.17</v>
      </c>
      <c r="T2205" s="11">
        <f t="shared" si="576"/>
        <v>0.4072925</v>
      </c>
      <c r="U2205" s="7" t="s">
        <v>6241</v>
      </c>
      <c r="V2205" s="7"/>
    </row>
    <row r="2206" spans="1:22" x14ac:dyDescent="0.25">
      <c r="A2206" s="7" t="s">
        <v>6397</v>
      </c>
      <c r="B2206" s="7" t="s">
        <v>6398</v>
      </c>
      <c r="C2206" s="7" t="s">
        <v>177</v>
      </c>
      <c r="D2206" s="7"/>
      <c r="E2206" s="7" t="s">
        <v>1040</v>
      </c>
      <c r="F2206" s="8">
        <v>3000</v>
      </c>
      <c r="G2206" s="8">
        <v>3500</v>
      </c>
      <c r="H2206" s="9">
        <f>IF(OR(F2206="",F2206=0),"",MAX(F2206,IF(ISNUMBER('Нормы и нормо-часы'!K2207),ROUNDUP('Нормы и нормо-часы'!K2207/(1-$F$3),0),0)))</f>
        <v>3000</v>
      </c>
      <c r="I2206" s="9">
        <f>IF(OR(G2206="",G2206=0),"",MAX(G2206,IF(ISNUMBER('Нормы и нормо-часы'!L2207),ROUNDUP('Нормы и нормо-часы'!L2207/(1-$F$3),0),0)))</f>
        <v>3500</v>
      </c>
      <c r="J2206" s="10">
        <f t="shared" si="570"/>
        <v>0</v>
      </c>
      <c r="K2206" s="10">
        <f t="shared" si="571"/>
        <v>0</v>
      </c>
      <c r="L2206" s="8">
        <v>1700</v>
      </c>
      <c r="M2206" s="8">
        <v>1900</v>
      </c>
      <c r="N2206" s="10">
        <f t="shared" si="572"/>
        <v>0.43333333333333335</v>
      </c>
      <c r="O2206" s="10">
        <f t="shared" si="573"/>
        <v>0.45714285714285713</v>
      </c>
      <c r="P2206" s="8">
        <f t="shared" si="574"/>
        <v>1300</v>
      </c>
      <c r="Q2206" s="8">
        <f t="shared" si="575"/>
        <v>1600</v>
      </c>
      <c r="R2206" s="8">
        <v>1448.14</v>
      </c>
      <c r="S2206" s="8">
        <v>1954.99</v>
      </c>
      <c r="T2206" s="11">
        <f t="shared" si="576"/>
        <v>0.65166333333333337</v>
      </c>
      <c r="U2206" s="7" t="s">
        <v>6241</v>
      </c>
      <c r="V2206" s="7"/>
    </row>
    <row r="2207" spans="1:22" x14ac:dyDescent="0.25">
      <c r="A2207" s="7" t="s">
        <v>6399</v>
      </c>
      <c r="B2207" s="7" t="s">
        <v>6400</v>
      </c>
      <c r="C2207" s="7" t="s">
        <v>177</v>
      </c>
      <c r="D2207" s="7"/>
      <c r="E2207" s="7" t="s">
        <v>1040</v>
      </c>
      <c r="F2207" s="8">
        <v>300</v>
      </c>
      <c r="G2207" s="8">
        <v>350</v>
      </c>
      <c r="H2207" s="9">
        <f>IF(OR(F2207="",F2207=0),"",MAX(F2207,IF(ISNUMBER('Нормы и нормо-часы'!K2208),ROUNDUP('Нормы и нормо-часы'!K2208/(1-$F$3),0),0)))</f>
        <v>300</v>
      </c>
      <c r="I2207" s="9">
        <f>IF(OR(G2207="",G2207=0),"",MAX(G2207,IF(ISNUMBER('Нормы и нормо-часы'!L2208),ROUNDUP('Нормы и нормо-часы'!L2208/(1-$F$3),0),0)))</f>
        <v>350</v>
      </c>
      <c r="J2207" s="10">
        <f t="shared" si="570"/>
        <v>0</v>
      </c>
      <c r="K2207" s="10">
        <f t="shared" si="571"/>
        <v>0</v>
      </c>
      <c r="L2207" s="8">
        <v>180</v>
      </c>
      <c r="M2207" s="8">
        <v>200</v>
      </c>
      <c r="N2207" s="10">
        <f t="shared" si="572"/>
        <v>0.4</v>
      </c>
      <c r="O2207" s="10">
        <f t="shared" si="573"/>
        <v>0.42857142857142855</v>
      </c>
      <c r="P2207" s="8">
        <f t="shared" si="574"/>
        <v>120</v>
      </c>
      <c r="Q2207" s="8">
        <f t="shared" si="575"/>
        <v>150</v>
      </c>
      <c r="R2207" s="8">
        <v>240.48</v>
      </c>
      <c r="S2207" s="8">
        <v>324.64999999999998</v>
      </c>
      <c r="T2207" s="11">
        <f t="shared" si="576"/>
        <v>1.0821666666666665</v>
      </c>
      <c r="U2207" s="7" t="s">
        <v>6241</v>
      </c>
      <c r="V2207" s="7" t="s">
        <v>6401</v>
      </c>
    </row>
    <row r="2208" spans="1:22" x14ac:dyDescent="0.25">
      <c r="A2208" s="7" t="s">
        <v>6402</v>
      </c>
      <c r="B2208" s="7" t="s">
        <v>6403</v>
      </c>
      <c r="C2208" s="7" t="s">
        <v>177</v>
      </c>
      <c r="D2208" s="7"/>
      <c r="E2208" s="7" t="s">
        <v>1040</v>
      </c>
      <c r="F2208" s="8">
        <v>8500</v>
      </c>
      <c r="G2208" s="8">
        <v>10000</v>
      </c>
      <c r="H2208" s="9">
        <f>IF(OR(F2208="",F2208=0),"",MAX(F2208,IF(ISNUMBER('Нормы и нормо-часы'!K2209),ROUNDUP('Нормы и нормо-часы'!K2209/(1-$F$3),0),0)))</f>
        <v>8500</v>
      </c>
      <c r="I2208" s="9">
        <f>IF(OR(G2208="",G2208=0),"",MAX(G2208,IF(ISNUMBER('Нормы и нормо-часы'!L2209),ROUNDUP('Нормы и нормо-часы'!L2209/(1-$F$3),0),0)))</f>
        <v>10000</v>
      </c>
      <c r="J2208" s="10">
        <f t="shared" si="570"/>
        <v>0</v>
      </c>
      <c r="K2208" s="10">
        <f t="shared" si="571"/>
        <v>0</v>
      </c>
      <c r="L2208" s="8">
        <v>5050</v>
      </c>
      <c r="M2208" s="8">
        <v>5750</v>
      </c>
      <c r="N2208" s="10">
        <f t="shared" si="572"/>
        <v>0.40588235294117647</v>
      </c>
      <c r="O2208" s="10">
        <f t="shared" si="573"/>
        <v>0.42499999999999999</v>
      </c>
      <c r="P2208" s="8">
        <f t="shared" si="574"/>
        <v>3450</v>
      </c>
      <c r="Q2208" s="8">
        <f t="shared" si="575"/>
        <v>4250</v>
      </c>
      <c r="R2208" s="8">
        <v>5309.84</v>
      </c>
      <c r="S2208" s="8">
        <v>7168.28</v>
      </c>
      <c r="T2208" s="11">
        <f t="shared" si="576"/>
        <v>0.84332705882352943</v>
      </c>
      <c r="U2208" s="7" t="s">
        <v>6404</v>
      </c>
      <c r="V2208" s="7" t="s">
        <v>6405</v>
      </c>
    </row>
    <row r="2209" spans="1:22" x14ac:dyDescent="0.25">
      <c r="A2209" s="7" t="s">
        <v>6406</v>
      </c>
      <c r="B2209" s="7" t="s">
        <v>6407</v>
      </c>
      <c r="C2209" s="7" t="s">
        <v>177</v>
      </c>
      <c r="D2209" s="7"/>
      <c r="E2209" s="7" t="s">
        <v>1040</v>
      </c>
      <c r="F2209" s="8">
        <v>1500</v>
      </c>
      <c r="G2209" s="8">
        <v>1750</v>
      </c>
      <c r="H2209" s="9">
        <f>IF(OR(F2209="",F2209=0),"",MAX(F2209,IF(ISNUMBER('Нормы и нормо-часы'!K2210),ROUNDUP('Нормы и нормо-часы'!K2210/(1-$F$3),0),0)))</f>
        <v>1500</v>
      </c>
      <c r="I2209" s="9">
        <f>IF(OR(G2209="",G2209=0),"",MAX(G2209,IF(ISNUMBER('Нормы и нормо-часы'!L2210),ROUNDUP('Нормы и нормо-часы'!L2210/(1-$F$3),0),0)))</f>
        <v>1750</v>
      </c>
      <c r="J2209" s="10">
        <f t="shared" si="570"/>
        <v>0</v>
      </c>
      <c r="K2209" s="10">
        <f t="shared" si="571"/>
        <v>0</v>
      </c>
      <c r="L2209" s="8">
        <v>840</v>
      </c>
      <c r="M2209" s="8">
        <v>960</v>
      </c>
      <c r="N2209" s="10">
        <f t="shared" si="572"/>
        <v>0.44</v>
      </c>
      <c r="O2209" s="10">
        <f t="shared" si="573"/>
        <v>0.4514285714285714</v>
      </c>
      <c r="P2209" s="8">
        <f t="shared" si="574"/>
        <v>660</v>
      </c>
      <c r="Q2209" s="8">
        <f t="shared" si="575"/>
        <v>790</v>
      </c>
      <c r="R2209" s="8">
        <v>724.07</v>
      </c>
      <c r="S2209" s="8">
        <v>977.49</v>
      </c>
      <c r="T2209" s="11">
        <f t="shared" si="576"/>
        <v>0.65166000000000002</v>
      </c>
      <c r="U2209" s="7" t="s">
        <v>6241</v>
      </c>
      <c r="V2209" s="7"/>
    </row>
    <row r="2210" spans="1:22" x14ac:dyDescent="0.25">
      <c r="A2210" s="7" t="s">
        <v>6408</v>
      </c>
      <c r="B2210" s="7" t="s">
        <v>6409</v>
      </c>
      <c r="C2210" s="7" t="s">
        <v>177</v>
      </c>
      <c r="D2210" s="7"/>
      <c r="E2210" s="7" t="s">
        <v>1040</v>
      </c>
      <c r="F2210" s="8">
        <v>16000</v>
      </c>
      <c r="G2210" s="8">
        <v>21000</v>
      </c>
      <c r="H2210" s="9">
        <f>IF(OR(F2210="",F2210=0),"",MAX(F2210,IF(ISNUMBER('Нормы и нормо-часы'!K2211),ROUNDUP('Нормы и нормо-часы'!K2211/(1-$F$3),0),0)))</f>
        <v>16000</v>
      </c>
      <c r="I2210" s="9">
        <f>IF(OR(G2210="",G2210=0),"",MAX(G2210,IF(ISNUMBER('Нормы и нормо-часы'!L2211),ROUNDUP('Нормы и нормо-часы'!L2211/(1-$F$3),0),0)))</f>
        <v>21000</v>
      </c>
      <c r="J2210" s="10">
        <f t="shared" si="570"/>
        <v>0</v>
      </c>
      <c r="K2210" s="10">
        <f t="shared" si="571"/>
        <v>0</v>
      </c>
      <c r="L2210" s="8">
        <v>8400</v>
      </c>
      <c r="M2210" s="8">
        <v>10200</v>
      </c>
      <c r="N2210" s="10">
        <f t="shared" si="572"/>
        <v>0.47499999999999998</v>
      </c>
      <c r="O2210" s="10">
        <f t="shared" si="573"/>
        <v>0.51428571428571423</v>
      </c>
      <c r="P2210" s="8">
        <f t="shared" si="574"/>
        <v>7600</v>
      </c>
      <c r="Q2210" s="8">
        <f t="shared" si="575"/>
        <v>10800</v>
      </c>
      <c r="R2210" s="8">
        <v>5068.49</v>
      </c>
      <c r="S2210" s="8">
        <v>6842.46</v>
      </c>
      <c r="T2210" s="11">
        <f t="shared" si="576"/>
        <v>0.42765375</v>
      </c>
      <c r="U2210" s="7" t="s">
        <v>6350</v>
      </c>
      <c r="V2210" s="7" t="s">
        <v>6410</v>
      </c>
    </row>
    <row r="2211" spans="1:22" x14ac:dyDescent="0.25">
      <c r="A2211" s="7" t="s">
        <v>6411</v>
      </c>
      <c r="B2211" s="7" t="s">
        <v>6412</v>
      </c>
      <c r="C2211" s="7" t="s">
        <v>177</v>
      </c>
      <c r="D2211" s="7"/>
      <c r="E2211" s="7" t="s">
        <v>1040</v>
      </c>
      <c r="F2211" s="8">
        <v>22000</v>
      </c>
      <c r="G2211" s="8">
        <v>26000</v>
      </c>
      <c r="H2211" s="9">
        <f>IF(OR(F2211="",F2211=0),"",MAX(F2211,IF(ISNUMBER('Нормы и нормо-часы'!K2212),ROUNDUP('Нормы и нормо-часы'!K2212/(1-$F$3),0),0)))</f>
        <v>22000</v>
      </c>
      <c r="I2211" s="9">
        <f>IF(OR(G2211="",G2211=0),"",MAX(G2211,IF(ISNUMBER('Нормы и нормо-часы'!L2212),ROUNDUP('Нормы и нормо-часы'!L2212/(1-$F$3),0),0)))</f>
        <v>26000</v>
      </c>
      <c r="J2211" s="10">
        <f t="shared" si="570"/>
        <v>0</v>
      </c>
      <c r="K2211" s="10">
        <f t="shared" si="571"/>
        <v>0</v>
      </c>
      <c r="L2211" s="8">
        <v>12000</v>
      </c>
      <c r="M2211" s="8">
        <v>14400</v>
      </c>
      <c r="N2211" s="10">
        <f t="shared" si="572"/>
        <v>0.45454545454545453</v>
      </c>
      <c r="O2211" s="10">
        <f t="shared" si="573"/>
        <v>0.44615384615384618</v>
      </c>
      <c r="P2211" s="8">
        <f t="shared" si="574"/>
        <v>10000</v>
      </c>
      <c r="Q2211" s="8">
        <f t="shared" si="575"/>
        <v>11600</v>
      </c>
      <c r="R2211" s="8">
        <v>6516.62</v>
      </c>
      <c r="S2211" s="8">
        <v>8797.44</v>
      </c>
      <c r="T2211" s="11">
        <f t="shared" si="576"/>
        <v>0.39988363636363639</v>
      </c>
      <c r="U2211" s="7" t="s">
        <v>6404</v>
      </c>
      <c r="V2211" s="7"/>
    </row>
    <row r="2212" spans="1:22" x14ac:dyDescent="0.25">
      <c r="A2212" s="7" t="s">
        <v>6413</v>
      </c>
      <c r="B2212" s="7" t="s">
        <v>6414</v>
      </c>
      <c r="C2212" s="7" t="s">
        <v>177</v>
      </c>
      <c r="D2212" s="7"/>
      <c r="E2212" s="7" t="s">
        <v>1040</v>
      </c>
      <c r="F2212" s="8">
        <v>8500</v>
      </c>
      <c r="G2212" s="8">
        <v>10000</v>
      </c>
      <c r="H2212" s="9">
        <f>IF(OR(F2212="",F2212=0),"",MAX(F2212,IF(ISNUMBER('Нормы и нормо-часы'!K2213),ROUNDUP('Нормы и нормо-часы'!K2213/(1-$F$3),0),0)))</f>
        <v>8500</v>
      </c>
      <c r="I2212" s="9">
        <f>IF(OR(G2212="",G2212=0),"",MAX(G2212,IF(ISNUMBER('Нормы и нормо-часы'!L2213),ROUNDUP('Нормы и нормо-часы'!L2213/(1-$F$3),0),0)))</f>
        <v>10000</v>
      </c>
      <c r="J2212" s="10">
        <f t="shared" si="570"/>
        <v>0</v>
      </c>
      <c r="K2212" s="10">
        <f t="shared" si="571"/>
        <v>0</v>
      </c>
      <c r="L2212" s="8">
        <v>5050</v>
      </c>
      <c r="M2212" s="8">
        <v>5750</v>
      </c>
      <c r="N2212" s="10">
        <f t="shared" si="572"/>
        <v>0.40588235294117647</v>
      </c>
      <c r="O2212" s="10">
        <f t="shared" si="573"/>
        <v>0.42499999999999999</v>
      </c>
      <c r="P2212" s="8">
        <f t="shared" si="574"/>
        <v>3450</v>
      </c>
      <c r="Q2212" s="8">
        <f t="shared" si="575"/>
        <v>4250</v>
      </c>
      <c r="R2212" s="8">
        <v>5551.2</v>
      </c>
      <c r="S2212" s="8">
        <v>7494.12</v>
      </c>
      <c r="T2212" s="11">
        <f t="shared" si="576"/>
        <v>0.88166117647058817</v>
      </c>
      <c r="U2212" s="7" t="s">
        <v>6241</v>
      </c>
      <c r="V2212" s="7"/>
    </row>
    <row r="2213" spans="1:22" x14ac:dyDescent="0.25">
      <c r="A2213" s="7" t="s">
        <v>6415</v>
      </c>
      <c r="B2213" s="7" t="s">
        <v>6416</v>
      </c>
      <c r="C2213" s="7" t="s">
        <v>177</v>
      </c>
      <c r="D2213" s="7"/>
      <c r="E2213" s="7" t="s">
        <v>1040</v>
      </c>
      <c r="F2213" s="8">
        <v>3500</v>
      </c>
      <c r="G2213" s="8">
        <v>4200</v>
      </c>
      <c r="H2213" s="9">
        <f>IF(OR(F2213="",F2213=0),"",MAX(F2213,IF(ISNUMBER('Нормы и нормо-часы'!K2214),ROUNDUP('Нормы и нормо-часы'!K2214/(1-$F$3),0),0)))</f>
        <v>3500</v>
      </c>
      <c r="I2213" s="9">
        <f>IF(OR(G2213="",G2213=0),"",MAX(G2213,IF(ISNUMBER('Нормы и нормо-часы'!L2214),ROUNDUP('Нормы и нормо-часы'!L2214/(1-$F$3),0),0)))</f>
        <v>4200</v>
      </c>
      <c r="J2213" s="10">
        <f t="shared" si="570"/>
        <v>0</v>
      </c>
      <c r="K2213" s="10">
        <f t="shared" si="571"/>
        <v>0</v>
      </c>
      <c r="L2213" s="8">
        <v>1800</v>
      </c>
      <c r="M2213" s="8">
        <v>2150</v>
      </c>
      <c r="N2213" s="10">
        <f t="shared" si="572"/>
        <v>0.48571428571428571</v>
      </c>
      <c r="O2213" s="10">
        <f t="shared" si="573"/>
        <v>0.48809523809523808</v>
      </c>
      <c r="P2213" s="8">
        <f t="shared" si="574"/>
        <v>1700</v>
      </c>
      <c r="Q2213" s="8">
        <f t="shared" si="575"/>
        <v>2050</v>
      </c>
      <c r="R2213" s="8">
        <v>724.07</v>
      </c>
      <c r="S2213" s="8">
        <v>977.49</v>
      </c>
      <c r="T2213" s="11">
        <f t="shared" si="576"/>
        <v>0.27928285714285717</v>
      </c>
      <c r="U2213" s="7" t="s">
        <v>6253</v>
      </c>
      <c r="V2213" s="7" t="s">
        <v>6417</v>
      </c>
    </row>
    <row r="2214" spans="1:22" x14ac:dyDescent="0.25">
      <c r="A2214" s="7" t="s">
        <v>6418</v>
      </c>
      <c r="B2214" s="7" t="s">
        <v>6419</v>
      </c>
      <c r="C2214" s="7" t="s">
        <v>177</v>
      </c>
      <c r="D2214" s="7"/>
      <c r="E2214" s="7" t="s">
        <v>1040</v>
      </c>
      <c r="F2214" s="8">
        <v>2500</v>
      </c>
      <c r="G2214" s="8">
        <v>2900</v>
      </c>
      <c r="H2214" s="9">
        <f>IF(OR(F2214="",F2214=0),"",MAX(F2214,IF(ISNUMBER('Нормы и нормо-часы'!K2215),ROUNDUP('Нормы и нормо-часы'!K2215/(1-$F$3),0),0)))</f>
        <v>2500</v>
      </c>
      <c r="I2214" s="9">
        <f>IF(OR(G2214="",G2214=0),"",MAX(G2214,IF(ISNUMBER('Нормы и нормо-часы'!L2215),ROUNDUP('Нормы и нормо-часы'!L2215/(1-$F$3),0),0)))</f>
        <v>2900</v>
      </c>
      <c r="J2214" s="10">
        <f t="shared" si="570"/>
        <v>0</v>
      </c>
      <c r="K2214" s="10">
        <f t="shared" si="571"/>
        <v>0</v>
      </c>
      <c r="L2214" s="8">
        <v>1300</v>
      </c>
      <c r="M2214" s="8">
        <v>1550</v>
      </c>
      <c r="N2214" s="10">
        <f t="shared" si="572"/>
        <v>0.48</v>
      </c>
      <c r="O2214" s="10">
        <f t="shared" si="573"/>
        <v>0.46551724137931033</v>
      </c>
      <c r="P2214" s="8">
        <f t="shared" si="574"/>
        <v>1200</v>
      </c>
      <c r="Q2214" s="8">
        <f t="shared" si="575"/>
        <v>1350</v>
      </c>
      <c r="R2214" s="8">
        <v>1448.14</v>
      </c>
      <c r="S2214" s="8">
        <v>1954.99</v>
      </c>
      <c r="T2214" s="11">
        <f t="shared" si="576"/>
        <v>0.78199600000000002</v>
      </c>
      <c r="U2214" s="7" t="s">
        <v>6241</v>
      </c>
      <c r="V2214" s="7"/>
    </row>
    <row r="2215" spans="1:22" x14ac:dyDescent="0.25">
      <c r="A2215" s="7" t="s">
        <v>6420</v>
      </c>
      <c r="B2215" s="7" t="s">
        <v>6421</v>
      </c>
      <c r="C2215" s="7" t="s">
        <v>177</v>
      </c>
      <c r="D2215" s="7"/>
      <c r="E2215" s="7" t="s">
        <v>1040</v>
      </c>
      <c r="F2215" s="8">
        <v>1500</v>
      </c>
      <c r="G2215" s="8">
        <v>1750</v>
      </c>
      <c r="H2215" s="9">
        <f>IF(OR(F2215="",F2215=0),"",MAX(F2215,IF(ISNUMBER('Нормы и нормо-часы'!K2216),ROUNDUP('Нормы и нормо-часы'!K2216/(1-$F$3),0),0)))</f>
        <v>1500</v>
      </c>
      <c r="I2215" s="9">
        <f>IF(OR(G2215="",G2215=0),"",MAX(G2215,IF(ISNUMBER('Нормы и нормо-часы'!L2216),ROUNDUP('Нормы и нормо-часы'!L2216/(1-$F$3),0),0)))</f>
        <v>1750</v>
      </c>
      <c r="J2215" s="10">
        <f t="shared" si="570"/>
        <v>0</v>
      </c>
      <c r="K2215" s="10">
        <f t="shared" si="571"/>
        <v>0</v>
      </c>
      <c r="L2215" s="8">
        <v>840</v>
      </c>
      <c r="M2215" s="8">
        <v>960</v>
      </c>
      <c r="N2215" s="10">
        <f t="shared" si="572"/>
        <v>0.44</v>
      </c>
      <c r="O2215" s="10">
        <f t="shared" si="573"/>
        <v>0.4514285714285714</v>
      </c>
      <c r="P2215" s="8">
        <f t="shared" si="574"/>
        <v>660</v>
      </c>
      <c r="Q2215" s="8">
        <f t="shared" si="575"/>
        <v>790</v>
      </c>
      <c r="R2215" s="8">
        <v>965.43</v>
      </c>
      <c r="S2215" s="8">
        <v>1303.33</v>
      </c>
      <c r="T2215" s="11">
        <f t="shared" si="576"/>
        <v>0.86888666666666659</v>
      </c>
      <c r="U2215" s="7" t="s">
        <v>6241</v>
      </c>
      <c r="V2215" s="7" t="s">
        <v>6422</v>
      </c>
    </row>
    <row r="2216" spans="1:22" x14ac:dyDescent="0.25">
      <c r="A2216" s="7" t="s">
        <v>6423</v>
      </c>
      <c r="B2216" s="7" t="s">
        <v>6424</v>
      </c>
      <c r="C2216" s="7" t="s">
        <v>177</v>
      </c>
      <c r="D2216" s="7"/>
      <c r="E2216" s="7" t="s">
        <v>1040</v>
      </c>
      <c r="F2216" s="8">
        <v>2200</v>
      </c>
      <c r="G2216" s="8">
        <v>2600</v>
      </c>
      <c r="H2216" s="9">
        <f>IF(OR(F2216="",F2216=0),"",MAX(F2216,IF(ISNUMBER('Нормы и нормо-часы'!K2217),ROUNDUP('Нормы и нормо-часы'!K2217/(1-$F$3),0),0)))</f>
        <v>2200</v>
      </c>
      <c r="I2216" s="9">
        <f>IF(OR(G2216="",G2216=0),"",MAX(G2216,IF(ISNUMBER('Нормы и нормо-часы'!L2217),ROUNDUP('Нормы и нормо-часы'!L2217/(1-$F$3),0),0)))</f>
        <v>2600</v>
      </c>
      <c r="J2216" s="10">
        <f t="shared" si="570"/>
        <v>0</v>
      </c>
      <c r="K2216" s="10">
        <f t="shared" si="571"/>
        <v>0</v>
      </c>
      <c r="L2216" s="8">
        <v>1250</v>
      </c>
      <c r="M2216" s="8">
        <v>1450</v>
      </c>
      <c r="N2216" s="10">
        <f t="shared" si="572"/>
        <v>0.43181818181818182</v>
      </c>
      <c r="O2216" s="10">
        <f t="shared" si="573"/>
        <v>0.44230769230769229</v>
      </c>
      <c r="P2216" s="8">
        <f t="shared" si="574"/>
        <v>950</v>
      </c>
      <c r="Q2216" s="8">
        <f t="shared" si="575"/>
        <v>1150</v>
      </c>
      <c r="R2216" s="8">
        <v>1206.79</v>
      </c>
      <c r="S2216" s="8">
        <v>1629.17</v>
      </c>
      <c r="T2216" s="11">
        <f t="shared" si="576"/>
        <v>0.74053181818181824</v>
      </c>
      <c r="U2216" s="7" t="s">
        <v>6241</v>
      </c>
      <c r="V2216" s="7"/>
    </row>
    <row r="2217" spans="1:22" x14ac:dyDescent="0.25">
      <c r="A2217" s="7" t="s">
        <v>6425</v>
      </c>
      <c r="B2217" s="7" t="s">
        <v>6426</v>
      </c>
      <c r="C2217" s="7" t="s">
        <v>177</v>
      </c>
      <c r="D2217" s="7"/>
      <c r="E2217" s="7" t="s">
        <v>1040</v>
      </c>
      <c r="F2217" s="8">
        <v>16000</v>
      </c>
      <c r="G2217" s="8">
        <v>19000</v>
      </c>
      <c r="H2217" s="9">
        <f>IF(OR(F2217="",F2217=0),"",MAX(F2217,IF(ISNUMBER('Нормы и нормо-часы'!K2218),ROUNDUP('Нормы и нормо-часы'!K2218/(1-$F$3),0),0)))</f>
        <v>16000</v>
      </c>
      <c r="I2217" s="9">
        <f>IF(OR(G2217="",G2217=0),"",MAX(G2217,IF(ISNUMBER('Нормы и нормо-часы'!L2218),ROUNDUP('Нормы и нормо-часы'!L2218/(1-$F$3),0),0)))</f>
        <v>19000</v>
      </c>
      <c r="J2217" s="10">
        <f t="shared" si="570"/>
        <v>0</v>
      </c>
      <c r="K2217" s="10">
        <f t="shared" si="571"/>
        <v>0</v>
      </c>
      <c r="L2217" s="8">
        <v>9600</v>
      </c>
      <c r="M2217" s="8">
        <v>11050</v>
      </c>
      <c r="N2217" s="10">
        <f t="shared" si="572"/>
        <v>0.4</v>
      </c>
      <c r="O2217" s="10">
        <f t="shared" si="573"/>
        <v>0.41842105263157897</v>
      </c>
      <c r="P2217" s="8">
        <f t="shared" si="574"/>
        <v>6400</v>
      </c>
      <c r="Q2217" s="8">
        <f t="shared" si="575"/>
        <v>7950</v>
      </c>
      <c r="R2217" s="8">
        <v>6275.26</v>
      </c>
      <c r="S2217" s="8">
        <v>8471.6</v>
      </c>
      <c r="T2217" s="11">
        <f t="shared" si="576"/>
        <v>0.52947500000000003</v>
      </c>
      <c r="U2217" s="7" t="s">
        <v>6253</v>
      </c>
      <c r="V2217" s="7"/>
    </row>
    <row r="2218" spans="1:22" x14ac:dyDescent="0.25">
      <c r="A2218" s="7" t="s">
        <v>6427</v>
      </c>
      <c r="B2218" s="7" t="s">
        <v>6428</v>
      </c>
      <c r="C2218" s="7" t="s">
        <v>177</v>
      </c>
      <c r="D2218" s="7"/>
      <c r="E2218" s="7" t="s">
        <v>1040</v>
      </c>
      <c r="F2218" s="8">
        <v>14000</v>
      </c>
      <c r="G2218" s="8">
        <v>16000</v>
      </c>
      <c r="H2218" s="9">
        <f>IF(OR(F2218="",F2218=0),"",MAX(F2218,IF(ISNUMBER('Нормы и нормо-часы'!K2219),ROUNDUP('Нормы и нормо-часы'!K2219/(1-$F$3),0),0)))</f>
        <v>14000</v>
      </c>
      <c r="I2218" s="9">
        <f>IF(OR(G2218="",G2218=0),"",MAX(G2218,IF(ISNUMBER('Нормы и нормо-часы'!L2219),ROUNDUP('Нормы и нормо-часы'!L2219/(1-$F$3),0),0)))</f>
        <v>16000</v>
      </c>
      <c r="J2218" s="10">
        <f t="shared" si="570"/>
        <v>0</v>
      </c>
      <c r="K2218" s="10">
        <f t="shared" si="571"/>
        <v>0</v>
      </c>
      <c r="L2218" s="8">
        <v>8400</v>
      </c>
      <c r="M2218" s="8">
        <v>9600</v>
      </c>
      <c r="N2218" s="10">
        <f t="shared" si="572"/>
        <v>0.4</v>
      </c>
      <c r="O2218" s="10">
        <f t="shared" si="573"/>
        <v>0.4</v>
      </c>
      <c r="P2218" s="8">
        <f t="shared" si="574"/>
        <v>5600</v>
      </c>
      <c r="Q2218" s="8">
        <f t="shared" si="575"/>
        <v>6400</v>
      </c>
      <c r="R2218" s="8">
        <v>6275.26</v>
      </c>
      <c r="S2218" s="8">
        <v>8471.6</v>
      </c>
      <c r="T2218" s="11">
        <f t="shared" si="576"/>
        <v>0.60511428571428572</v>
      </c>
      <c r="U2218" s="7" t="s">
        <v>6253</v>
      </c>
      <c r="V2218" s="7" t="s">
        <v>6429</v>
      </c>
    </row>
    <row r="2219" spans="1:22" x14ac:dyDescent="0.25">
      <c r="A2219" s="7" t="s">
        <v>6430</v>
      </c>
      <c r="B2219" s="7" t="s">
        <v>6431</v>
      </c>
      <c r="C2219" s="7" t="s">
        <v>177</v>
      </c>
      <c r="D2219" s="7"/>
      <c r="E2219" s="7" t="s">
        <v>1040</v>
      </c>
      <c r="F2219" s="8">
        <v>7000</v>
      </c>
      <c r="G2219" s="8">
        <v>8500</v>
      </c>
      <c r="H2219" s="9">
        <f>IF(OR(F2219="",F2219=0),"",MAX(F2219,IF(ISNUMBER('Нормы и нормо-часы'!K2220),ROUNDUP('Нормы и нормо-часы'!K2220/(1-$F$3),0),0)))</f>
        <v>7000</v>
      </c>
      <c r="I2219" s="9">
        <f>IF(OR(G2219="",G2219=0),"",MAX(G2219,IF(ISNUMBER('Нормы и нормо-часы'!L2220),ROUNDUP('Нормы и нормо-часы'!L2220/(1-$F$3),0),0)))</f>
        <v>8500</v>
      </c>
      <c r="J2219" s="10">
        <f t="shared" si="570"/>
        <v>0</v>
      </c>
      <c r="K2219" s="10">
        <f t="shared" si="571"/>
        <v>0</v>
      </c>
      <c r="L2219" s="8">
        <v>4200</v>
      </c>
      <c r="M2219" s="8">
        <v>4800</v>
      </c>
      <c r="N2219" s="10">
        <f t="shared" si="572"/>
        <v>0.4</v>
      </c>
      <c r="O2219" s="10">
        <f t="shared" si="573"/>
        <v>0.43529411764705883</v>
      </c>
      <c r="P2219" s="8">
        <f t="shared" si="574"/>
        <v>2800</v>
      </c>
      <c r="Q2219" s="8">
        <f t="shared" si="575"/>
        <v>3700</v>
      </c>
      <c r="R2219" s="8">
        <v>2172.21</v>
      </c>
      <c r="S2219" s="8">
        <v>2932.48</v>
      </c>
      <c r="T2219" s="11">
        <f t="shared" si="576"/>
        <v>0.41892571428571429</v>
      </c>
      <c r="U2219" s="7" t="s">
        <v>6350</v>
      </c>
      <c r="V2219" s="7" t="s">
        <v>6432</v>
      </c>
    </row>
    <row r="2220" spans="1:22" x14ac:dyDescent="0.25">
      <c r="A2220" s="7" t="s">
        <v>6433</v>
      </c>
      <c r="B2220" s="7" t="s">
        <v>6434</v>
      </c>
      <c r="C2220" s="7" t="s">
        <v>177</v>
      </c>
      <c r="D2220" s="7"/>
      <c r="E2220" s="7" t="s">
        <v>1040</v>
      </c>
      <c r="F2220" s="8">
        <v>1000</v>
      </c>
      <c r="G2220" s="8">
        <v>1150</v>
      </c>
      <c r="H2220" s="9">
        <f>IF(OR(F2220="",F2220=0),"",MAX(F2220,IF(ISNUMBER('Нормы и нормо-часы'!K2221),ROUNDUP('Нормы и нормо-часы'!K2221/(1-$F$3),0),0)))</f>
        <v>1000</v>
      </c>
      <c r="I2220" s="9">
        <f>IF(OR(G2220="",G2220=0),"",MAX(G2220,IF(ISNUMBER('Нормы и нормо-часы'!L2221),ROUNDUP('Нормы и нормо-часы'!L2221/(1-$F$3),0),0)))</f>
        <v>1150</v>
      </c>
      <c r="J2220" s="10">
        <f t="shared" si="570"/>
        <v>0</v>
      </c>
      <c r="K2220" s="10">
        <f t="shared" si="571"/>
        <v>0</v>
      </c>
      <c r="L2220" s="8">
        <v>540</v>
      </c>
      <c r="M2220" s="8">
        <v>600</v>
      </c>
      <c r="N2220" s="10">
        <f t="shared" si="572"/>
        <v>0.46</v>
      </c>
      <c r="O2220" s="10">
        <f t="shared" si="573"/>
        <v>0.47826086956521741</v>
      </c>
      <c r="P2220" s="8">
        <f t="shared" si="574"/>
        <v>460</v>
      </c>
      <c r="Q2220" s="8">
        <f t="shared" si="575"/>
        <v>550</v>
      </c>
      <c r="R2220" s="8">
        <v>362.03</v>
      </c>
      <c r="S2220" s="8">
        <v>488.74</v>
      </c>
      <c r="T2220" s="11">
        <f t="shared" si="576"/>
        <v>0.48874000000000001</v>
      </c>
      <c r="U2220" s="7" t="s">
        <v>6435</v>
      </c>
      <c r="V2220" s="7"/>
    </row>
    <row r="2221" spans="1:22" x14ac:dyDescent="0.25">
      <c r="A2221" s="7" t="s">
        <v>6436</v>
      </c>
      <c r="B2221" s="7" t="s">
        <v>6437</v>
      </c>
      <c r="C2221" s="7" t="s">
        <v>177</v>
      </c>
      <c r="D2221" s="7"/>
      <c r="E2221" s="7" t="s">
        <v>1040</v>
      </c>
      <c r="F2221" s="8">
        <v>1200</v>
      </c>
      <c r="G2221" s="8">
        <v>1400</v>
      </c>
      <c r="H2221" s="9">
        <f>IF(OR(F2221="",F2221=0),"",MAX(F2221,IF(ISNUMBER('Нормы и нормо-часы'!K2222),ROUNDUP('Нормы и нормо-часы'!K2222/(1-$F$3),0),0)))</f>
        <v>1200</v>
      </c>
      <c r="I2221" s="9">
        <f>IF(OR(G2221="",G2221=0),"",MAX(G2221,IF(ISNUMBER('Нормы и нормо-часы'!L2222),ROUNDUP('Нормы и нормо-часы'!L2222/(1-$F$3),0),0)))</f>
        <v>1400</v>
      </c>
      <c r="J2221" s="10">
        <f t="shared" si="570"/>
        <v>0</v>
      </c>
      <c r="K2221" s="10">
        <f t="shared" si="571"/>
        <v>0</v>
      </c>
      <c r="L2221" s="8">
        <v>670</v>
      </c>
      <c r="M2221" s="8">
        <v>780</v>
      </c>
      <c r="N2221" s="10">
        <f t="shared" si="572"/>
        <v>0.44166666666666665</v>
      </c>
      <c r="O2221" s="10">
        <f t="shared" si="573"/>
        <v>0.44285714285714284</v>
      </c>
      <c r="P2221" s="8">
        <f t="shared" si="574"/>
        <v>530</v>
      </c>
      <c r="Q2221" s="8">
        <f t="shared" si="575"/>
        <v>620</v>
      </c>
      <c r="R2221" s="8">
        <v>724.07</v>
      </c>
      <c r="S2221" s="8">
        <v>977.49</v>
      </c>
      <c r="T2221" s="11">
        <f t="shared" si="576"/>
        <v>0.81457500000000005</v>
      </c>
      <c r="U2221" s="7" t="s">
        <v>6435</v>
      </c>
      <c r="V2221" s="7"/>
    </row>
    <row r="2222" spans="1:22" x14ac:dyDescent="0.25">
      <c r="A2222" s="7" t="s">
        <v>6438</v>
      </c>
      <c r="B2222" s="7" t="s">
        <v>6439</v>
      </c>
      <c r="C2222" s="7" t="s">
        <v>177</v>
      </c>
      <c r="D2222" s="7"/>
      <c r="E2222" s="7" t="s">
        <v>1040</v>
      </c>
      <c r="F2222" s="8">
        <v>12000</v>
      </c>
      <c r="G2222" s="8">
        <v>15000</v>
      </c>
      <c r="H2222" s="9">
        <f>IF(OR(F2222="",F2222=0),"",MAX(F2222,IF(ISNUMBER('Нормы и нормо-часы'!K2223),ROUNDUP('Нормы и нормо-часы'!K2223/(1-$F$3),0),0)))</f>
        <v>12000</v>
      </c>
      <c r="I2222" s="9">
        <f>IF(OR(G2222="",G2222=0),"",MAX(G2222,IF(ISNUMBER('Нормы и нормо-часы'!L2223),ROUNDUP('Нормы и нормо-часы'!L2223/(1-$F$3),0),0)))</f>
        <v>15000</v>
      </c>
      <c r="J2222" s="10">
        <f t="shared" si="570"/>
        <v>0</v>
      </c>
      <c r="K2222" s="10">
        <f t="shared" si="571"/>
        <v>0</v>
      </c>
      <c r="L2222" s="8">
        <v>6600</v>
      </c>
      <c r="M2222" s="8">
        <v>7800</v>
      </c>
      <c r="N2222" s="10">
        <f t="shared" si="572"/>
        <v>0.45</v>
      </c>
      <c r="O2222" s="10">
        <f t="shared" si="573"/>
        <v>0.48</v>
      </c>
      <c r="P2222" s="8">
        <f t="shared" si="574"/>
        <v>5400</v>
      </c>
      <c r="Q2222" s="8">
        <f t="shared" si="575"/>
        <v>7200</v>
      </c>
      <c r="R2222" s="8">
        <v>5309.84</v>
      </c>
      <c r="S2222" s="8">
        <v>7168.28</v>
      </c>
      <c r="T2222" s="11">
        <f t="shared" si="576"/>
        <v>0.59735666666666665</v>
      </c>
      <c r="U2222" s="7" t="s">
        <v>6350</v>
      </c>
      <c r="V2222" s="7" t="s">
        <v>6440</v>
      </c>
    </row>
    <row r="2223" spans="1:22" x14ac:dyDescent="0.25">
      <c r="A2223" s="7" t="s">
        <v>6441</v>
      </c>
      <c r="B2223" s="7" t="s">
        <v>6442</v>
      </c>
      <c r="C2223" s="7" t="s">
        <v>177</v>
      </c>
      <c r="D2223" s="7"/>
      <c r="E2223" s="7" t="s">
        <v>1040</v>
      </c>
      <c r="F2223" s="8">
        <v>10000</v>
      </c>
      <c r="G2223" s="8">
        <v>12000</v>
      </c>
      <c r="H2223" s="9">
        <f>IF(OR(F2223="",F2223=0),"",MAX(F2223,IF(ISNUMBER('Нормы и нормо-часы'!K2224),ROUNDUP('Нормы и нормо-часы'!K2224/(1-$F$3),0),0)))</f>
        <v>10000</v>
      </c>
      <c r="I2223" s="9">
        <f>IF(OR(G2223="",G2223=0),"",MAX(G2223,IF(ISNUMBER('Нормы и нормо-часы'!L2224),ROUNDUP('Нормы и нормо-часы'!L2224/(1-$F$3),0),0)))</f>
        <v>12000</v>
      </c>
      <c r="J2223" s="10">
        <f t="shared" si="570"/>
        <v>0</v>
      </c>
      <c r="K2223" s="10">
        <f t="shared" si="571"/>
        <v>0</v>
      </c>
      <c r="L2223" s="8">
        <v>6000</v>
      </c>
      <c r="M2223" s="8">
        <v>6950</v>
      </c>
      <c r="N2223" s="10">
        <f t="shared" si="572"/>
        <v>0.4</v>
      </c>
      <c r="O2223" s="10">
        <f t="shared" si="573"/>
        <v>0.42083333333333334</v>
      </c>
      <c r="P2223" s="8">
        <f t="shared" si="574"/>
        <v>4000</v>
      </c>
      <c r="Q2223" s="8">
        <f t="shared" si="575"/>
        <v>5050</v>
      </c>
      <c r="R2223" s="8">
        <v>4585.7700000000004</v>
      </c>
      <c r="S2223" s="8">
        <v>6190.79</v>
      </c>
      <c r="T2223" s="11">
        <f t="shared" si="576"/>
        <v>0.61907900000000005</v>
      </c>
      <c r="U2223" s="7" t="s">
        <v>6253</v>
      </c>
      <c r="V2223" s="7" t="s">
        <v>6443</v>
      </c>
    </row>
    <row r="2224" spans="1:22" x14ac:dyDescent="0.25">
      <c r="A2224" s="7" t="s">
        <v>6444</v>
      </c>
      <c r="B2224" s="7" t="s">
        <v>6445</v>
      </c>
      <c r="C2224" s="7" t="s">
        <v>177</v>
      </c>
      <c r="D2224" s="7"/>
      <c r="E2224" s="7" t="s">
        <v>41</v>
      </c>
      <c r="F2224" s="8">
        <v>3000</v>
      </c>
      <c r="G2224" s="8">
        <v>3500</v>
      </c>
      <c r="H2224" s="9">
        <f>IF(OR(F2224="",F2224=0),"",MAX(F2224,IF(ISNUMBER('Нормы и нормо-часы'!K2225),ROUNDUP('Нормы и нормо-часы'!K2225/(1-$F$3),0),0)))</f>
        <v>3000</v>
      </c>
      <c r="I2224" s="9">
        <f>IF(OR(G2224="",G2224=0),"",MAX(G2224,IF(ISNUMBER('Нормы и нормо-часы'!L2225),ROUNDUP('Нормы и нормо-часы'!L2225/(1-$F$3),0),0)))</f>
        <v>3500</v>
      </c>
      <c r="J2224" s="10">
        <f t="shared" si="570"/>
        <v>0</v>
      </c>
      <c r="K2224" s="10">
        <f t="shared" si="571"/>
        <v>0</v>
      </c>
      <c r="L2224" s="8">
        <v>1700</v>
      </c>
      <c r="M2224" s="8">
        <v>1900</v>
      </c>
      <c r="N2224" s="10">
        <f t="shared" si="572"/>
        <v>0.43333333333333335</v>
      </c>
      <c r="O2224" s="10">
        <f t="shared" si="573"/>
        <v>0.45714285714285713</v>
      </c>
      <c r="P2224" s="8">
        <f t="shared" si="574"/>
        <v>1300</v>
      </c>
      <c r="Q2224" s="8">
        <f t="shared" si="575"/>
        <v>1600</v>
      </c>
      <c r="R2224" s="8">
        <v>1448.14</v>
      </c>
      <c r="S2224" s="8">
        <v>1954.99</v>
      </c>
      <c r="T2224" s="11">
        <f t="shared" si="576"/>
        <v>0.65166333333333337</v>
      </c>
      <c r="U2224" s="7" t="s">
        <v>6241</v>
      </c>
      <c r="V2224" s="7"/>
    </row>
    <row r="2225" spans="1:22" x14ac:dyDescent="0.25">
      <c r="A2225" s="7" t="s">
        <v>6446</v>
      </c>
      <c r="B2225" s="7" t="s">
        <v>6447</v>
      </c>
      <c r="C2225" s="7" t="s">
        <v>177</v>
      </c>
      <c r="D2225" s="7"/>
      <c r="E2225" s="7" t="s">
        <v>1040</v>
      </c>
      <c r="F2225" s="8">
        <v>1500</v>
      </c>
      <c r="G2225" s="8">
        <v>1750</v>
      </c>
      <c r="H2225" s="9">
        <f>IF(OR(F2225="",F2225=0),"",MAX(F2225,IF(ISNUMBER('Нормы и нормо-часы'!K2226),ROUNDUP('Нормы и нормо-часы'!K2226/(1-$F$3),0),0)))</f>
        <v>1500</v>
      </c>
      <c r="I2225" s="9">
        <f>IF(OR(G2225="",G2225=0),"",MAX(G2225,IF(ISNUMBER('Нормы и нормо-часы'!L2226),ROUNDUP('Нормы и нормо-часы'!L2226/(1-$F$3),0),0)))</f>
        <v>1750</v>
      </c>
      <c r="J2225" s="10">
        <f t="shared" si="570"/>
        <v>0</v>
      </c>
      <c r="K2225" s="10">
        <f t="shared" si="571"/>
        <v>0</v>
      </c>
      <c r="L2225" s="8">
        <v>840</v>
      </c>
      <c r="M2225" s="8">
        <v>960</v>
      </c>
      <c r="N2225" s="10">
        <f t="shared" si="572"/>
        <v>0.44</v>
      </c>
      <c r="O2225" s="10">
        <f t="shared" si="573"/>
        <v>0.4514285714285714</v>
      </c>
      <c r="P2225" s="8">
        <f t="shared" si="574"/>
        <v>660</v>
      </c>
      <c r="Q2225" s="8">
        <f t="shared" si="575"/>
        <v>790</v>
      </c>
      <c r="R2225" s="8">
        <v>965.43</v>
      </c>
      <c r="S2225" s="8">
        <v>1303.33</v>
      </c>
      <c r="T2225" s="11">
        <f t="shared" si="576"/>
        <v>0.86888666666666659</v>
      </c>
      <c r="U2225" s="7" t="s">
        <v>6241</v>
      </c>
      <c r="V2225" s="7"/>
    </row>
    <row r="2226" spans="1:22" x14ac:dyDescent="0.25">
      <c r="A2226" s="7" t="s">
        <v>6448</v>
      </c>
      <c r="B2226" s="7" t="s">
        <v>6449</v>
      </c>
      <c r="C2226" s="7" t="s">
        <v>177</v>
      </c>
      <c r="D2226" s="7"/>
      <c r="E2226" s="7" t="s">
        <v>1040</v>
      </c>
      <c r="F2226" s="8">
        <v>2200</v>
      </c>
      <c r="G2226" s="8">
        <v>2600</v>
      </c>
      <c r="H2226" s="9">
        <f>IF(OR(F2226="",F2226=0),"",MAX(F2226,IF(ISNUMBER('Нормы и нормо-часы'!K2227),ROUNDUP('Нормы и нормо-часы'!K2227/(1-$F$3),0),0)))</f>
        <v>2200</v>
      </c>
      <c r="I2226" s="9">
        <f>IF(OR(G2226="",G2226=0),"",MAX(G2226,IF(ISNUMBER('Нормы и нормо-часы'!L2227),ROUNDUP('Нормы и нормо-часы'!L2227/(1-$F$3),0),0)))</f>
        <v>2600</v>
      </c>
      <c r="J2226" s="10">
        <f t="shared" si="570"/>
        <v>0</v>
      </c>
      <c r="K2226" s="10">
        <f t="shared" si="571"/>
        <v>0</v>
      </c>
      <c r="L2226" s="8">
        <v>1250</v>
      </c>
      <c r="M2226" s="8">
        <v>1450</v>
      </c>
      <c r="N2226" s="10">
        <f t="shared" si="572"/>
        <v>0.43181818181818182</v>
      </c>
      <c r="O2226" s="10">
        <f t="shared" si="573"/>
        <v>0.44230769230769229</v>
      </c>
      <c r="P2226" s="8">
        <f t="shared" si="574"/>
        <v>950</v>
      </c>
      <c r="Q2226" s="8">
        <f t="shared" si="575"/>
        <v>1150</v>
      </c>
      <c r="R2226" s="8">
        <v>965.43</v>
      </c>
      <c r="S2226" s="8">
        <v>1303.33</v>
      </c>
      <c r="T2226" s="11">
        <f t="shared" si="576"/>
        <v>0.59242272727272727</v>
      </c>
      <c r="U2226" s="7" t="s">
        <v>6241</v>
      </c>
      <c r="V2226" s="7"/>
    </row>
    <row r="2227" spans="1:22" x14ac:dyDescent="0.25">
      <c r="A2227" s="7" t="s">
        <v>6450</v>
      </c>
      <c r="B2227" s="7" t="s">
        <v>6451</v>
      </c>
      <c r="C2227" s="7" t="s">
        <v>177</v>
      </c>
      <c r="D2227" s="7"/>
      <c r="E2227" s="7" t="s">
        <v>1040</v>
      </c>
      <c r="F2227" s="8">
        <v>3000</v>
      </c>
      <c r="G2227" s="8">
        <v>3500</v>
      </c>
      <c r="H2227" s="9">
        <f>IF(OR(F2227="",F2227=0),"",MAX(F2227,IF(ISNUMBER('Нормы и нормо-часы'!K2228),ROUNDUP('Нормы и нормо-часы'!K2228/(1-$F$3),0),0)))</f>
        <v>3000</v>
      </c>
      <c r="I2227" s="9">
        <f>IF(OR(G2227="",G2227=0),"",MAX(G2227,IF(ISNUMBER('Нормы и нормо-часы'!L2228),ROUNDUP('Нормы и нормо-часы'!L2228/(1-$F$3),0),0)))</f>
        <v>3500</v>
      </c>
      <c r="J2227" s="10">
        <f t="shared" si="570"/>
        <v>0</v>
      </c>
      <c r="K2227" s="10">
        <f t="shared" si="571"/>
        <v>0</v>
      </c>
      <c r="L2227" s="8">
        <v>1700</v>
      </c>
      <c r="M2227" s="8">
        <v>1900</v>
      </c>
      <c r="N2227" s="10">
        <f t="shared" si="572"/>
        <v>0.43333333333333335</v>
      </c>
      <c r="O2227" s="10">
        <f t="shared" si="573"/>
        <v>0.45714285714285713</v>
      </c>
      <c r="P2227" s="8">
        <f t="shared" si="574"/>
        <v>1300</v>
      </c>
      <c r="Q2227" s="8">
        <f t="shared" si="575"/>
        <v>1600</v>
      </c>
      <c r="R2227" s="8">
        <v>1206.79</v>
      </c>
      <c r="S2227" s="8">
        <v>1629.17</v>
      </c>
      <c r="T2227" s="11">
        <f t="shared" si="576"/>
        <v>0.54305666666666674</v>
      </c>
      <c r="U2227" s="7" t="s">
        <v>6241</v>
      </c>
      <c r="V2227" s="7"/>
    </row>
    <row r="2228" spans="1:22" x14ac:dyDescent="0.25">
      <c r="A2228" s="7" t="s">
        <v>6452</v>
      </c>
      <c r="B2228" s="7" t="s">
        <v>6453</v>
      </c>
      <c r="C2228" s="7" t="s">
        <v>177</v>
      </c>
      <c r="D2228" s="7"/>
      <c r="E2228" s="7" t="s">
        <v>41</v>
      </c>
      <c r="F2228" s="8">
        <v>9000</v>
      </c>
      <c r="G2228" s="8">
        <v>10500</v>
      </c>
      <c r="H2228" s="9">
        <f>IF(OR(F2228="",F2228=0),"",MAX(F2228,IF(ISNUMBER('Нормы и нормо-часы'!K2229),ROUNDUP('Нормы и нормо-часы'!K2229/(1-$F$3),0),0)))</f>
        <v>9000</v>
      </c>
      <c r="I2228" s="9">
        <f>IF(OR(G2228="",G2228=0),"",MAX(G2228,IF(ISNUMBER('Нормы и нормо-часы'!L2229),ROUNDUP('Нормы и нормо-часы'!L2229/(1-$F$3),0),0)))</f>
        <v>10500</v>
      </c>
      <c r="J2228" s="10">
        <f t="shared" si="570"/>
        <v>0</v>
      </c>
      <c r="K2228" s="10">
        <f t="shared" si="571"/>
        <v>0</v>
      </c>
      <c r="L2228" s="8">
        <v>5050</v>
      </c>
      <c r="M2228" s="8">
        <v>5900</v>
      </c>
      <c r="N2228" s="10">
        <f t="shared" si="572"/>
        <v>0.43888888888888888</v>
      </c>
      <c r="O2228" s="10">
        <f t="shared" si="573"/>
        <v>0.43809523809523809</v>
      </c>
      <c r="P2228" s="8">
        <f t="shared" si="574"/>
        <v>3950</v>
      </c>
      <c r="Q2228" s="8">
        <f t="shared" si="575"/>
        <v>4600</v>
      </c>
      <c r="R2228" s="8">
        <v>4102.18</v>
      </c>
      <c r="S2228" s="8">
        <v>5537.94</v>
      </c>
      <c r="T2228" s="11">
        <f t="shared" si="576"/>
        <v>0.61532666666666658</v>
      </c>
      <c r="U2228" s="7" t="s">
        <v>100</v>
      </c>
      <c r="V2228" s="7" t="s">
        <v>6454</v>
      </c>
    </row>
    <row r="2229" spans="1:22" x14ac:dyDescent="0.25">
      <c r="A2229" s="7" t="s">
        <v>6455</v>
      </c>
      <c r="B2229" s="7" t="s">
        <v>6456</v>
      </c>
      <c r="C2229" s="7" t="s">
        <v>177</v>
      </c>
      <c r="D2229" s="7"/>
      <c r="E2229" s="7" t="s">
        <v>41</v>
      </c>
      <c r="F2229" s="8">
        <v>11500</v>
      </c>
      <c r="G2229" s="8">
        <v>13500</v>
      </c>
      <c r="H2229" s="9">
        <f>IF(OR(F2229="",F2229=0),"",MAX(F2229,IF(ISNUMBER('Нормы и нормо-часы'!K2230),ROUNDUP('Нормы и нормо-часы'!K2230/(1-$F$3),0),0)))</f>
        <v>11500</v>
      </c>
      <c r="I2229" s="9">
        <f>IF(OR(G2229="",G2229=0),"",MAX(G2229,IF(ISNUMBER('Нормы и нормо-часы'!L2230),ROUNDUP('Нормы и нормо-часы'!L2230/(1-$F$3),0),0)))</f>
        <v>13500</v>
      </c>
      <c r="J2229" s="10">
        <f t="shared" si="570"/>
        <v>0</v>
      </c>
      <c r="K2229" s="10">
        <f t="shared" si="571"/>
        <v>0</v>
      </c>
      <c r="L2229" s="8">
        <v>6600</v>
      </c>
      <c r="M2229" s="8">
        <v>7550</v>
      </c>
      <c r="N2229" s="10">
        <f t="shared" si="572"/>
        <v>0.42608695652173911</v>
      </c>
      <c r="O2229" s="10">
        <f t="shared" si="573"/>
        <v>0.44074074074074077</v>
      </c>
      <c r="P2229" s="8">
        <f t="shared" si="574"/>
        <v>4900</v>
      </c>
      <c r="Q2229" s="8">
        <f t="shared" si="575"/>
        <v>5950</v>
      </c>
      <c r="R2229" s="8">
        <v>4102.18</v>
      </c>
      <c r="S2229" s="8">
        <v>5537.94</v>
      </c>
      <c r="T2229" s="11">
        <f t="shared" si="576"/>
        <v>0.48155999999999999</v>
      </c>
      <c r="U2229" s="7" t="s">
        <v>100</v>
      </c>
      <c r="V2229" s="7" t="s">
        <v>6457</v>
      </c>
    </row>
    <row r="2230" spans="1:22" x14ac:dyDescent="0.25">
      <c r="A2230" s="7" t="s">
        <v>6458</v>
      </c>
      <c r="B2230" s="7" t="s">
        <v>6459</v>
      </c>
      <c r="C2230" s="7" t="s">
        <v>177</v>
      </c>
      <c r="D2230" s="7"/>
      <c r="E2230" s="7" t="s">
        <v>1040</v>
      </c>
      <c r="F2230" s="8">
        <v>3500</v>
      </c>
      <c r="G2230" s="8">
        <v>4000</v>
      </c>
      <c r="H2230" s="9">
        <f>IF(OR(F2230="",F2230=0),"",MAX(F2230,IF(ISNUMBER('Нормы и нормо-часы'!K2231),ROUNDUP('Нормы и нормо-часы'!K2231/(1-$F$3),0),0)))</f>
        <v>3500</v>
      </c>
      <c r="I2230" s="9">
        <f>IF(OR(G2230="",G2230=0),"",MAX(G2230,IF(ISNUMBER('Нормы и нормо-часы'!L2231),ROUNDUP('Нормы и нормо-часы'!L2231/(1-$F$3),0),0)))</f>
        <v>4000</v>
      </c>
      <c r="J2230" s="10">
        <f t="shared" si="570"/>
        <v>0</v>
      </c>
      <c r="K2230" s="10">
        <f t="shared" si="571"/>
        <v>0</v>
      </c>
      <c r="L2230" s="8">
        <v>1800</v>
      </c>
      <c r="M2230" s="8">
        <v>2050</v>
      </c>
      <c r="N2230" s="10">
        <f t="shared" si="572"/>
        <v>0.48571428571428571</v>
      </c>
      <c r="O2230" s="10">
        <f t="shared" si="573"/>
        <v>0.48749999999999999</v>
      </c>
      <c r="P2230" s="8">
        <f t="shared" si="574"/>
        <v>1700</v>
      </c>
      <c r="Q2230" s="8">
        <f t="shared" si="575"/>
        <v>1950</v>
      </c>
      <c r="R2230" s="8">
        <v>1689.5</v>
      </c>
      <c r="S2230" s="8">
        <v>2280.83</v>
      </c>
      <c r="T2230" s="11">
        <f t="shared" si="576"/>
        <v>0.65166571428571429</v>
      </c>
      <c r="U2230" s="7" t="s">
        <v>6253</v>
      </c>
      <c r="V2230" s="7"/>
    </row>
    <row r="2231" spans="1:22" x14ac:dyDescent="0.25">
      <c r="A2231" s="7" t="s">
        <v>6460</v>
      </c>
      <c r="B2231" s="7" t="s">
        <v>6461</v>
      </c>
      <c r="C2231" s="7" t="s">
        <v>177</v>
      </c>
      <c r="D2231" s="7"/>
      <c r="E2231" s="7" t="s">
        <v>1040</v>
      </c>
      <c r="F2231" s="8">
        <v>11000</v>
      </c>
      <c r="G2231" s="8">
        <v>13000</v>
      </c>
      <c r="H2231" s="9">
        <f>IF(OR(F2231="",F2231=0),"",MAX(F2231,IF(ISNUMBER('Нормы и нормо-часы'!K2232),ROUNDUP('Нормы и нормо-часы'!K2232/(1-$F$3),0),0)))</f>
        <v>11000</v>
      </c>
      <c r="I2231" s="9">
        <f>IF(OR(G2231="",G2231=0),"",MAX(G2231,IF(ISNUMBER('Нормы и нормо-часы'!L2232),ROUNDUP('Нормы и нормо-часы'!L2232/(1-$F$3),0),0)))</f>
        <v>13000</v>
      </c>
      <c r="J2231" s="10">
        <f t="shared" si="570"/>
        <v>0</v>
      </c>
      <c r="K2231" s="10">
        <f t="shared" si="571"/>
        <v>0</v>
      </c>
      <c r="L2231" s="8">
        <v>6600</v>
      </c>
      <c r="M2231" s="8">
        <v>7550</v>
      </c>
      <c r="N2231" s="10">
        <f t="shared" si="572"/>
        <v>0.4</v>
      </c>
      <c r="O2231" s="10">
        <f t="shared" si="573"/>
        <v>0.41923076923076924</v>
      </c>
      <c r="P2231" s="8">
        <f t="shared" si="574"/>
        <v>4400</v>
      </c>
      <c r="Q2231" s="8">
        <f t="shared" si="575"/>
        <v>5450</v>
      </c>
      <c r="R2231" s="8">
        <v>4344.41</v>
      </c>
      <c r="S2231" s="8">
        <v>5864.95</v>
      </c>
      <c r="T2231" s="11">
        <f t="shared" si="576"/>
        <v>0.53317727272727267</v>
      </c>
      <c r="U2231" s="7" t="s">
        <v>6253</v>
      </c>
      <c r="V2231" s="7"/>
    </row>
    <row r="2232" spans="1:22" x14ac:dyDescent="0.25">
      <c r="A2232" s="7" t="s">
        <v>6462</v>
      </c>
      <c r="B2232" s="7" t="s">
        <v>6463</v>
      </c>
      <c r="C2232" s="7" t="s">
        <v>177</v>
      </c>
      <c r="D2232" s="7"/>
      <c r="E2232" s="7" t="s">
        <v>1040</v>
      </c>
      <c r="F2232" s="8">
        <v>22000</v>
      </c>
      <c r="G2232" s="8">
        <v>26500</v>
      </c>
      <c r="H2232" s="9">
        <f>IF(OR(F2232="",F2232=0),"",MAX(F2232,IF(ISNUMBER('Нормы и нормо-часы'!K2233),ROUNDUP('Нормы и нормо-часы'!K2233/(1-$F$3),0),0)))</f>
        <v>22000</v>
      </c>
      <c r="I2232" s="9">
        <f>IF(OR(G2232="",G2232=0),"",MAX(G2232,IF(ISNUMBER('Нормы и нормо-часы'!L2233),ROUNDUP('Нормы и нормо-часы'!L2233/(1-$F$3),0),0)))</f>
        <v>26500</v>
      </c>
      <c r="J2232" s="10">
        <f t="shared" si="570"/>
        <v>0</v>
      </c>
      <c r="K2232" s="10">
        <f t="shared" si="571"/>
        <v>0</v>
      </c>
      <c r="L2232" s="8">
        <v>13200</v>
      </c>
      <c r="M2232" s="8">
        <v>15600</v>
      </c>
      <c r="N2232" s="10">
        <f t="shared" si="572"/>
        <v>0.4</v>
      </c>
      <c r="O2232" s="10">
        <f t="shared" si="573"/>
        <v>0.41132075471698115</v>
      </c>
      <c r="P2232" s="8">
        <f t="shared" si="574"/>
        <v>8800</v>
      </c>
      <c r="Q2232" s="8">
        <f t="shared" si="575"/>
        <v>10900</v>
      </c>
      <c r="R2232" s="8">
        <v>14481.38</v>
      </c>
      <c r="S2232" s="8">
        <v>19549.86</v>
      </c>
      <c r="T2232" s="11">
        <f t="shared" si="576"/>
        <v>0.88863000000000003</v>
      </c>
      <c r="U2232" s="7" t="s">
        <v>6350</v>
      </c>
      <c r="V2232" s="7" t="s">
        <v>6464</v>
      </c>
    </row>
    <row r="2233" spans="1:22" x14ac:dyDescent="0.25">
      <c r="A2233" s="7" t="s">
        <v>6465</v>
      </c>
      <c r="B2233" s="7" t="s">
        <v>6466</v>
      </c>
      <c r="C2233" s="7" t="s">
        <v>177</v>
      </c>
      <c r="D2233" s="7"/>
      <c r="E2233" s="7" t="s">
        <v>1040</v>
      </c>
      <c r="F2233" s="8">
        <v>42000</v>
      </c>
      <c r="G2233" s="8">
        <v>48000</v>
      </c>
      <c r="H2233" s="9">
        <f>IF(OR(F2233="",F2233=0),"",MAX(F2233,IF(ISNUMBER('Нормы и нормо-часы'!K2234),ROUNDUP('Нормы и нормо-часы'!K2234/(1-$F$3),0),0)))</f>
        <v>42000</v>
      </c>
      <c r="I2233" s="9">
        <f>IF(OR(G2233="",G2233=0),"",MAX(G2233,IF(ISNUMBER('Нормы и нормо-часы'!L2234),ROUNDUP('Нормы и нормо-часы'!L2234/(1-$F$3),0),0)))</f>
        <v>48000</v>
      </c>
      <c r="J2233" s="10">
        <f t="shared" si="570"/>
        <v>0</v>
      </c>
      <c r="K2233" s="10">
        <f t="shared" si="571"/>
        <v>0</v>
      </c>
      <c r="L2233" s="8">
        <v>31500</v>
      </c>
      <c r="M2233" s="8">
        <v>36000</v>
      </c>
      <c r="N2233" s="10">
        <f t="shared" si="572"/>
        <v>0.25</v>
      </c>
      <c r="O2233" s="10">
        <f t="shared" si="573"/>
        <v>0.25</v>
      </c>
      <c r="P2233" s="8">
        <f t="shared" si="574"/>
        <v>10500</v>
      </c>
      <c r="Q2233" s="8">
        <f t="shared" si="575"/>
        <v>12000</v>
      </c>
      <c r="R2233" s="8">
        <v>31819.35</v>
      </c>
      <c r="S2233" s="8">
        <v>42956.12</v>
      </c>
      <c r="T2233" s="11">
        <f t="shared" si="576"/>
        <v>1.022764761904762</v>
      </c>
      <c r="U2233" s="7" t="s">
        <v>6404</v>
      </c>
      <c r="V2233" s="7" t="s">
        <v>6467</v>
      </c>
    </row>
    <row r="2234" spans="1:22" x14ac:dyDescent="0.25">
      <c r="A2234" s="7" t="s">
        <v>6468</v>
      </c>
      <c r="B2234" s="7" t="s">
        <v>6469</v>
      </c>
      <c r="C2234" s="7" t="s">
        <v>177</v>
      </c>
      <c r="D2234" s="7"/>
      <c r="E2234" s="7" t="s">
        <v>1040</v>
      </c>
      <c r="F2234" s="8">
        <v>50000</v>
      </c>
      <c r="G2234" s="8">
        <v>57000</v>
      </c>
      <c r="H2234" s="9">
        <f>IF(OR(F2234="",F2234=0),"",MAX(F2234,IF(ISNUMBER('Нормы и нормо-часы'!K2235),ROUNDUP('Нормы и нормо-часы'!K2235/(1-$F$3),0),0)))</f>
        <v>50000</v>
      </c>
      <c r="I2234" s="9">
        <f>IF(OR(G2234="",G2234=0),"",MAX(G2234,IF(ISNUMBER('Нормы и нормо-часы'!L2235),ROUNDUP('Нормы и нормо-часы'!L2235/(1-$F$3),0),0)))</f>
        <v>57000</v>
      </c>
      <c r="J2234" s="10">
        <f t="shared" ref="J2234:J2251" si="577">IF(OR(F2234="",F2234=0),"",H2234/F2234-1)</f>
        <v>0</v>
      </c>
      <c r="K2234" s="10">
        <f t="shared" ref="K2234:K2251" si="578">IF(OR(G2234="",G2234=0),"",I2234/G2234-1)</f>
        <v>0</v>
      </c>
      <c r="L2234" s="8">
        <v>37500</v>
      </c>
      <c r="M2234" s="8">
        <v>42750</v>
      </c>
      <c r="N2234" s="10">
        <f t="shared" ref="N2234:N2251" si="579">IF(OR(H2234="",H2234=0),"",(H2234-L2234)/H2234)</f>
        <v>0.25</v>
      </c>
      <c r="O2234" s="10">
        <f t="shared" ref="O2234:O2251" si="580">IF(OR(I2234="",I2234=0),"",(I2234-M2234)/I2234)</f>
        <v>0.25</v>
      </c>
      <c r="P2234" s="8">
        <f t="shared" ref="P2234:P2251" si="581">IF(H2234="","",H2234-L2234)</f>
        <v>12500</v>
      </c>
      <c r="Q2234" s="8">
        <f t="shared" ref="Q2234:Q2251" si="582">IF(I2234="","",I2234-M2234)</f>
        <v>14250</v>
      </c>
      <c r="R2234" s="8">
        <v>44153.87</v>
      </c>
      <c r="S2234" s="8">
        <v>59607.72</v>
      </c>
      <c r="T2234" s="11">
        <f t="shared" ref="T2234:T2265" si="583">IF(OR(S2234="",F2234="",F2234=0),"",S2234/F2234)</f>
        <v>1.1921543999999999</v>
      </c>
      <c r="U2234" s="7" t="s">
        <v>6404</v>
      </c>
      <c r="V2234" s="7" t="s">
        <v>6470</v>
      </c>
    </row>
    <row r="2235" spans="1:22" x14ac:dyDescent="0.25">
      <c r="A2235" s="7" t="s">
        <v>6471</v>
      </c>
      <c r="B2235" s="7" t="s">
        <v>6472</v>
      </c>
      <c r="C2235" s="7" t="s">
        <v>177</v>
      </c>
      <c r="D2235" s="7"/>
      <c r="E2235" s="7" t="s">
        <v>41</v>
      </c>
      <c r="F2235" s="8">
        <v>25000</v>
      </c>
      <c r="G2235" s="8">
        <v>29000</v>
      </c>
      <c r="H2235" s="9">
        <f>IF(OR(F2235="",F2235=0),"",MAX(F2235,IF(ISNUMBER('Нормы и нормо-часы'!K2236),ROUNDUP('Нормы и нормо-часы'!K2236/(1-$F$3),0),0)))</f>
        <v>25000</v>
      </c>
      <c r="I2235" s="9">
        <f>IF(OR(G2235="",G2235=0),"",MAX(G2235,IF(ISNUMBER('Нормы и нормо-часы'!L2236),ROUNDUP('Нормы и нормо-часы'!L2236/(1-$F$3),0),0)))</f>
        <v>29000</v>
      </c>
      <c r="J2235" s="10">
        <f t="shared" si="577"/>
        <v>0</v>
      </c>
      <c r="K2235" s="10">
        <f t="shared" si="578"/>
        <v>0</v>
      </c>
      <c r="L2235" s="8">
        <v>15000</v>
      </c>
      <c r="M2235" s="8">
        <v>17400</v>
      </c>
      <c r="N2235" s="10">
        <f t="shared" si="579"/>
        <v>0.4</v>
      </c>
      <c r="O2235" s="10">
        <f t="shared" si="580"/>
        <v>0.4</v>
      </c>
      <c r="P2235" s="8">
        <f t="shared" si="581"/>
        <v>10000</v>
      </c>
      <c r="Q2235" s="8">
        <f t="shared" si="582"/>
        <v>11600</v>
      </c>
      <c r="R2235" s="8">
        <v>8568.14</v>
      </c>
      <c r="S2235" s="8">
        <v>11566.99</v>
      </c>
      <c r="T2235" s="11">
        <f t="shared" si="583"/>
        <v>0.46267959999999997</v>
      </c>
      <c r="U2235" s="7" t="s">
        <v>100</v>
      </c>
      <c r="V2235" s="7" t="s">
        <v>6473</v>
      </c>
    </row>
    <row r="2236" spans="1:22" x14ac:dyDescent="0.25">
      <c r="A2236" s="7" t="s">
        <v>6474</v>
      </c>
      <c r="B2236" s="7" t="s">
        <v>6475</v>
      </c>
      <c r="C2236" s="7" t="s">
        <v>177</v>
      </c>
      <c r="D2236" s="7"/>
      <c r="E2236" s="7" t="s">
        <v>1040</v>
      </c>
      <c r="F2236" s="8">
        <v>11000</v>
      </c>
      <c r="G2236" s="8">
        <v>12500</v>
      </c>
      <c r="H2236" s="9">
        <f>IF(OR(F2236="",F2236=0),"",MAX(F2236,IF(ISNUMBER('Нормы и нормо-часы'!K2237),ROUNDUP('Нормы и нормо-часы'!K2237/(1-$F$3),0),0)))</f>
        <v>11000</v>
      </c>
      <c r="I2236" s="9">
        <f>IF(OR(G2236="",G2236=0),"",MAX(G2236,IF(ISNUMBER('Нормы и нормо-часы'!L2237),ROUNDUP('Нормы и нормо-часы'!L2237/(1-$F$3),0),0)))</f>
        <v>12500</v>
      </c>
      <c r="J2236" s="10">
        <f t="shared" si="577"/>
        <v>0</v>
      </c>
      <c r="K2236" s="10">
        <f t="shared" si="578"/>
        <v>0</v>
      </c>
      <c r="L2236" s="8">
        <v>6600</v>
      </c>
      <c r="M2236" s="8">
        <v>7550</v>
      </c>
      <c r="N2236" s="10">
        <f t="shared" si="579"/>
        <v>0.4</v>
      </c>
      <c r="O2236" s="10">
        <f t="shared" si="580"/>
        <v>0.39600000000000002</v>
      </c>
      <c r="P2236" s="8">
        <f t="shared" si="581"/>
        <v>4400</v>
      </c>
      <c r="Q2236" s="8">
        <f t="shared" si="582"/>
        <v>4950</v>
      </c>
      <c r="R2236" s="8">
        <v>4827.13</v>
      </c>
      <c r="S2236" s="8">
        <v>6516.63</v>
      </c>
      <c r="T2236" s="11">
        <f t="shared" si="583"/>
        <v>0.59242090909090905</v>
      </c>
      <c r="U2236" s="7" t="s">
        <v>6241</v>
      </c>
      <c r="V2236" s="7"/>
    </row>
    <row r="2237" spans="1:22" x14ac:dyDescent="0.25">
      <c r="A2237" s="7" t="s">
        <v>6476</v>
      </c>
      <c r="B2237" s="7" t="s">
        <v>6477</v>
      </c>
      <c r="C2237" s="7" t="s">
        <v>177</v>
      </c>
      <c r="D2237" s="7"/>
      <c r="E2237" s="7" t="s">
        <v>41</v>
      </c>
      <c r="F2237" s="8">
        <v>21000</v>
      </c>
      <c r="G2237" s="8">
        <v>24000</v>
      </c>
      <c r="H2237" s="9">
        <f>IF(OR(F2237="",F2237=0),"",MAX(F2237,IF(ISNUMBER('Нормы и нормо-часы'!K2238),ROUNDUP('Нормы и нормо-часы'!K2238/(1-$F$3),0),0)))</f>
        <v>21000</v>
      </c>
      <c r="I2237" s="9">
        <f>IF(OR(G2237="",G2237=0),"",MAX(G2237,IF(ISNUMBER('Нормы и нормо-часы'!L2238),ROUNDUP('Нормы и нормо-часы'!L2238/(1-$F$3),0),0)))</f>
        <v>24000</v>
      </c>
      <c r="J2237" s="10">
        <f t="shared" si="577"/>
        <v>0</v>
      </c>
      <c r="K2237" s="10">
        <f t="shared" si="578"/>
        <v>0</v>
      </c>
      <c r="L2237" s="8">
        <v>12600</v>
      </c>
      <c r="M2237" s="8">
        <v>14400</v>
      </c>
      <c r="N2237" s="10">
        <f t="shared" si="579"/>
        <v>0.4</v>
      </c>
      <c r="O2237" s="10">
        <f t="shared" si="580"/>
        <v>0.4</v>
      </c>
      <c r="P2237" s="8">
        <f t="shared" si="581"/>
        <v>8400</v>
      </c>
      <c r="Q2237" s="8">
        <f t="shared" si="582"/>
        <v>9600</v>
      </c>
      <c r="R2237" s="8">
        <v>8568.14</v>
      </c>
      <c r="S2237" s="8">
        <v>11566.99</v>
      </c>
      <c r="T2237" s="11">
        <f t="shared" si="583"/>
        <v>0.55080904761904759</v>
      </c>
      <c r="U2237" s="7" t="s">
        <v>100</v>
      </c>
      <c r="V2237" s="7"/>
    </row>
    <row r="2238" spans="1:22" x14ac:dyDescent="0.25">
      <c r="A2238" s="7" t="s">
        <v>6478</v>
      </c>
      <c r="B2238" s="7" t="s">
        <v>6479</v>
      </c>
      <c r="C2238" s="7" t="s">
        <v>177</v>
      </c>
      <c r="D2238" s="7"/>
      <c r="E2238" s="7" t="s">
        <v>41</v>
      </c>
      <c r="F2238" s="8">
        <v>7000</v>
      </c>
      <c r="G2238" s="8">
        <v>8000</v>
      </c>
      <c r="H2238" s="9">
        <f>IF(OR(F2238="",F2238=0),"",MAX(F2238,IF(ISNUMBER('Нормы и нормо-часы'!K2239),ROUNDUP('Нормы и нормо-часы'!K2239/(1-$F$3),0),0)))</f>
        <v>7000</v>
      </c>
      <c r="I2238" s="9">
        <f>IF(OR(G2238="",G2238=0),"",MAX(G2238,IF(ISNUMBER('Нормы и нормо-часы'!L2239),ROUNDUP('Нормы и нормо-часы'!L2239/(1-$F$3),0),0)))</f>
        <v>8000</v>
      </c>
      <c r="J2238" s="10">
        <f t="shared" si="577"/>
        <v>0</v>
      </c>
      <c r="K2238" s="10">
        <f t="shared" si="578"/>
        <v>0</v>
      </c>
      <c r="L2238" s="8">
        <v>4200</v>
      </c>
      <c r="M2238" s="8">
        <v>4800</v>
      </c>
      <c r="N2238" s="10">
        <f t="shared" si="579"/>
        <v>0.4</v>
      </c>
      <c r="O2238" s="10">
        <f t="shared" si="580"/>
        <v>0.4</v>
      </c>
      <c r="P2238" s="8">
        <f t="shared" si="581"/>
        <v>2800</v>
      </c>
      <c r="Q2238" s="8">
        <f t="shared" si="582"/>
        <v>3200</v>
      </c>
      <c r="R2238" s="8">
        <v>3861.7</v>
      </c>
      <c r="S2238" s="8">
        <v>5213.3</v>
      </c>
      <c r="T2238" s="11">
        <f t="shared" si="583"/>
        <v>0.7447571428571429</v>
      </c>
      <c r="U2238" s="7" t="s">
        <v>100</v>
      </c>
      <c r="V2238" s="7" t="s">
        <v>6480</v>
      </c>
    </row>
    <row r="2239" spans="1:22" x14ac:dyDescent="0.25">
      <c r="A2239" s="7" t="s">
        <v>6481</v>
      </c>
      <c r="B2239" s="7" t="s">
        <v>6482</v>
      </c>
      <c r="C2239" s="7" t="s">
        <v>177</v>
      </c>
      <c r="D2239" s="7"/>
      <c r="E2239" s="7" t="s">
        <v>1040</v>
      </c>
      <c r="F2239" s="8">
        <v>40000</v>
      </c>
      <c r="G2239" s="8">
        <v>46000</v>
      </c>
      <c r="H2239" s="9">
        <f>IF(OR(F2239="",F2239=0),"",MAX(F2239,IF(ISNUMBER('Нормы и нормо-часы'!K2240),ROUNDUP('Нормы и нормо-часы'!K2240/(1-$F$3),0),0)))</f>
        <v>40000</v>
      </c>
      <c r="I2239" s="9">
        <f>IF(OR(G2239="",G2239=0),"",MAX(G2239,IF(ISNUMBER('Нормы и нормо-часы'!L2240),ROUNDUP('Нормы и нормо-часы'!L2240/(1-$F$3),0),0)))</f>
        <v>46000</v>
      </c>
      <c r="J2239" s="10">
        <f t="shared" si="577"/>
        <v>0</v>
      </c>
      <c r="K2239" s="10">
        <f t="shared" si="578"/>
        <v>0</v>
      </c>
      <c r="L2239" s="8">
        <v>24000</v>
      </c>
      <c r="M2239" s="8">
        <v>27600</v>
      </c>
      <c r="N2239" s="10">
        <f t="shared" si="579"/>
        <v>0.4</v>
      </c>
      <c r="O2239" s="10">
        <f t="shared" si="580"/>
        <v>0.4</v>
      </c>
      <c r="P2239" s="8">
        <f t="shared" si="581"/>
        <v>16000</v>
      </c>
      <c r="Q2239" s="8">
        <f t="shared" si="582"/>
        <v>18400</v>
      </c>
      <c r="R2239" s="8">
        <v>24135.63</v>
      </c>
      <c r="S2239" s="8">
        <v>32583.1</v>
      </c>
      <c r="T2239" s="11">
        <f t="shared" si="583"/>
        <v>0.81457749999999995</v>
      </c>
      <c r="U2239" s="7" t="s">
        <v>100</v>
      </c>
      <c r="V2239" s="7" t="s">
        <v>6483</v>
      </c>
    </row>
    <row r="2240" spans="1:22" x14ac:dyDescent="0.25">
      <c r="A2240" s="7" t="s">
        <v>6484</v>
      </c>
      <c r="B2240" s="7" t="s">
        <v>6485</v>
      </c>
      <c r="C2240" s="7" t="s">
        <v>177</v>
      </c>
      <c r="D2240" s="7"/>
      <c r="E2240" s="7" t="s">
        <v>41</v>
      </c>
      <c r="F2240" s="8">
        <v>55000</v>
      </c>
      <c r="G2240" s="8">
        <v>63000</v>
      </c>
      <c r="H2240" s="9">
        <f>IF(OR(F2240="",F2240=0),"",MAX(F2240,IF(ISNUMBER('Нормы и нормо-часы'!K2241),ROUNDUP('Нормы и нормо-часы'!K2241/(1-$F$3),0),0)))</f>
        <v>55000</v>
      </c>
      <c r="I2240" s="9">
        <f>IF(OR(G2240="",G2240=0),"",MAX(G2240,IF(ISNUMBER('Нормы и нормо-часы'!L2241),ROUNDUP('Нормы и нормо-часы'!L2241/(1-$F$3),0),0)))</f>
        <v>63000</v>
      </c>
      <c r="J2240" s="10">
        <f t="shared" si="577"/>
        <v>0</v>
      </c>
      <c r="K2240" s="10">
        <f t="shared" si="578"/>
        <v>0</v>
      </c>
      <c r="L2240" s="8">
        <v>33600</v>
      </c>
      <c r="M2240" s="8">
        <v>38400</v>
      </c>
      <c r="N2240" s="10">
        <f t="shared" si="579"/>
        <v>0.3890909090909091</v>
      </c>
      <c r="O2240" s="10">
        <f t="shared" si="580"/>
        <v>0.39047619047619048</v>
      </c>
      <c r="P2240" s="8">
        <f t="shared" si="581"/>
        <v>21400</v>
      </c>
      <c r="Q2240" s="8">
        <f t="shared" si="582"/>
        <v>24600</v>
      </c>
      <c r="R2240" s="8">
        <v>14481.38</v>
      </c>
      <c r="S2240" s="8">
        <v>19549.86</v>
      </c>
      <c r="T2240" s="11">
        <f t="shared" si="583"/>
        <v>0.35545199999999999</v>
      </c>
      <c r="U2240" s="7" t="s">
        <v>100</v>
      </c>
      <c r="V2240" s="7" t="s">
        <v>6486</v>
      </c>
    </row>
    <row r="2241" spans="1:22" x14ac:dyDescent="0.25">
      <c r="A2241" s="7" t="s">
        <v>6487</v>
      </c>
      <c r="B2241" s="7" t="s">
        <v>6488</v>
      </c>
      <c r="C2241" s="7" t="s">
        <v>177</v>
      </c>
      <c r="D2241" s="7"/>
      <c r="E2241" s="7" t="s">
        <v>392</v>
      </c>
      <c r="F2241" s="8">
        <v>1200</v>
      </c>
      <c r="G2241" s="8">
        <v>1400</v>
      </c>
      <c r="H2241" s="9">
        <f>IF(OR(F2241="",F2241=0),"",MAX(F2241,IF(ISNUMBER('Нормы и нормо-часы'!K2242),ROUNDUP('Нормы и нормо-часы'!K2242/(1-$F$3),0),0)))</f>
        <v>1200</v>
      </c>
      <c r="I2241" s="9">
        <f>IF(OR(G2241="",G2241=0),"",MAX(G2241,IF(ISNUMBER('Нормы и нормо-часы'!L2242),ROUNDUP('Нормы и нормо-часы'!L2242/(1-$F$3),0),0)))</f>
        <v>1400</v>
      </c>
      <c r="J2241" s="10">
        <f t="shared" si="577"/>
        <v>0</v>
      </c>
      <c r="K2241" s="10">
        <f t="shared" si="578"/>
        <v>0</v>
      </c>
      <c r="L2241" s="8">
        <v>720</v>
      </c>
      <c r="M2241" s="8">
        <v>840</v>
      </c>
      <c r="N2241" s="10">
        <f t="shared" si="579"/>
        <v>0.4</v>
      </c>
      <c r="O2241" s="10">
        <f t="shared" si="580"/>
        <v>0.4</v>
      </c>
      <c r="P2241" s="8">
        <f t="shared" si="581"/>
        <v>480</v>
      </c>
      <c r="Q2241" s="8">
        <f t="shared" si="582"/>
        <v>560</v>
      </c>
      <c r="R2241" s="8">
        <v>1206.79</v>
      </c>
      <c r="S2241" s="8">
        <v>1629.17</v>
      </c>
      <c r="T2241" s="11">
        <f t="shared" si="583"/>
        <v>1.3576416666666666</v>
      </c>
      <c r="U2241" s="7" t="s">
        <v>100</v>
      </c>
      <c r="V2241" s="7"/>
    </row>
    <row r="2242" spans="1:22" x14ac:dyDescent="0.25">
      <c r="A2242" s="12" t="s">
        <v>6489</v>
      </c>
      <c r="B2242" s="12" t="s">
        <v>6490</v>
      </c>
      <c r="C2242" s="12" t="s">
        <v>6491</v>
      </c>
      <c r="D2242" s="12" t="s">
        <v>58</v>
      </c>
      <c r="E2242" s="7" t="s">
        <v>1040</v>
      </c>
      <c r="F2242" s="8">
        <v>9000</v>
      </c>
      <c r="G2242" s="8">
        <v>11000</v>
      </c>
      <c r="H2242" s="9">
        <f>IF(OR(F2242="",F2242=0),"",MAX(F2242,IF(ISNUMBER('Нормы и нормо-часы'!K2243),ROUNDUP('Нормы и нормо-часы'!K2243/(1-$F$3),0),0)))</f>
        <v>9000</v>
      </c>
      <c r="I2242" s="9">
        <f>IF(OR(G2242="",G2242=0),"",MAX(G2242,IF(ISNUMBER('Нормы и нормо-часы'!L2243),ROUNDUP('Нормы и нормо-часы'!L2243/(1-$F$3),0),0)))</f>
        <v>11000</v>
      </c>
      <c r="J2242" s="10">
        <f t="shared" si="577"/>
        <v>0</v>
      </c>
      <c r="K2242" s="10">
        <f t="shared" si="578"/>
        <v>0</v>
      </c>
      <c r="L2242" s="8">
        <v>5400</v>
      </c>
      <c r="M2242" s="8">
        <v>6600</v>
      </c>
      <c r="N2242" s="10">
        <f t="shared" si="579"/>
        <v>0.4</v>
      </c>
      <c r="O2242" s="10">
        <f t="shared" si="580"/>
        <v>0.4</v>
      </c>
      <c r="P2242" s="8">
        <f t="shared" si="581"/>
        <v>3600</v>
      </c>
      <c r="Q2242" s="8">
        <f t="shared" si="582"/>
        <v>4400</v>
      </c>
      <c r="R2242" s="8"/>
      <c r="S2242" s="8"/>
      <c r="T2242" s="11" t="str">
        <f t="shared" si="583"/>
        <v/>
      </c>
      <c r="U2242" s="7" t="s">
        <v>6350</v>
      </c>
      <c r="V2242" s="7" t="s">
        <v>6492</v>
      </c>
    </row>
    <row r="2243" spans="1:22" x14ac:dyDescent="0.25">
      <c r="A2243" s="12" t="s">
        <v>6493</v>
      </c>
      <c r="B2243" s="12" t="s">
        <v>6494</v>
      </c>
      <c r="C2243" s="12" t="s">
        <v>177</v>
      </c>
      <c r="D2243" s="12" t="s">
        <v>58</v>
      </c>
      <c r="E2243" s="7" t="s">
        <v>1040</v>
      </c>
      <c r="F2243" s="8">
        <v>25000</v>
      </c>
      <c r="G2243" s="8">
        <v>30000</v>
      </c>
      <c r="H2243" s="9">
        <f>IF(OR(F2243="",F2243=0),"",MAX(F2243,IF(ISNUMBER('Нормы и нормо-часы'!K2244),ROUNDUP('Нормы и нормо-часы'!K2244/(1-$F$3),0),0)))</f>
        <v>25000</v>
      </c>
      <c r="I2243" s="9">
        <f>IF(OR(G2243="",G2243=0),"",MAX(G2243,IF(ISNUMBER('Нормы и нормо-часы'!L2244),ROUNDUP('Нормы и нормо-часы'!L2244/(1-$F$3),0),0)))</f>
        <v>30000</v>
      </c>
      <c r="J2243" s="10">
        <f t="shared" si="577"/>
        <v>0</v>
      </c>
      <c r="K2243" s="10">
        <f t="shared" si="578"/>
        <v>0</v>
      </c>
      <c r="L2243" s="8">
        <v>14400</v>
      </c>
      <c r="M2243" s="8">
        <v>17400</v>
      </c>
      <c r="N2243" s="10">
        <f t="shared" si="579"/>
        <v>0.42399999999999999</v>
      </c>
      <c r="O2243" s="10">
        <f t="shared" si="580"/>
        <v>0.42</v>
      </c>
      <c r="P2243" s="8">
        <f t="shared" si="581"/>
        <v>10600</v>
      </c>
      <c r="Q2243" s="8">
        <f t="shared" si="582"/>
        <v>12600</v>
      </c>
      <c r="R2243" s="8"/>
      <c r="S2243" s="8"/>
      <c r="T2243" s="11" t="str">
        <f t="shared" si="583"/>
        <v/>
      </c>
      <c r="U2243" s="7" t="s">
        <v>100</v>
      </c>
      <c r="V2243" s="7" t="s">
        <v>6495</v>
      </c>
    </row>
    <row r="2244" spans="1:22" x14ac:dyDescent="0.25">
      <c r="A2244" s="12" t="s">
        <v>6496</v>
      </c>
      <c r="B2244" s="12" t="s">
        <v>6497</v>
      </c>
      <c r="C2244" s="12" t="s">
        <v>177</v>
      </c>
      <c r="D2244" s="12" t="s">
        <v>58</v>
      </c>
      <c r="E2244" s="7" t="s">
        <v>1040</v>
      </c>
      <c r="F2244" s="8">
        <v>5500</v>
      </c>
      <c r="G2244" s="8">
        <v>6500</v>
      </c>
      <c r="H2244" s="9">
        <f>IF(OR(F2244="",F2244=0),"",MAX(F2244,IF(ISNUMBER('Нормы и нормо-часы'!K2245),ROUNDUP('Нормы и нормо-часы'!K2245/(1-$F$3),0),0)))</f>
        <v>5500</v>
      </c>
      <c r="I2244" s="9">
        <f>IF(OR(G2244="",G2244=0),"",MAX(G2244,IF(ISNUMBER('Нормы и нормо-часы'!L2245),ROUNDUP('Нормы и нормо-часы'!L2245/(1-$F$3),0),0)))</f>
        <v>6500</v>
      </c>
      <c r="J2244" s="10">
        <f t="shared" si="577"/>
        <v>0</v>
      </c>
      <c r="K2244" s="10">
        <f t="shared" si="578"/>
        <v>0</v>
      </c>
      <c r="L2244" s="8">
        <v>3250</v>
      </c>
      <c r="M2244" s="8">
        <v>3700</v>
      </c>
      <c r="N2244" s="10">
        <f t="shared" si="579"/>
        <v>0.40909090909090912</v>
      </c>
      <c r="O2244" s="10">
        <f t="shared" si="580"/>
        <v>0.43076923076923079</v>
      </c>
      <c r="P2244" s="8">
        <f t="shared" si="581"/>
        <v>2250</v>
      </c>
      <c r="Q2244" s="8">
        <f t="shared" si="582"/>
        <v>2800</v>
      </c>
      <c r="R2244" s="8"/>
      <c r="S2244" s="8"/>
      <c r="T2244" s="11" t="str">
        <f t="shared" si="583"/>
        <v/>
      </c>
      <c r="U2244" s="7" t="s">
        <v>6241</v>
      </c>
      <c r="V2244" s="7"/>
    </row>
    <row r="2245" spans="1:22" x14ac:dyDescent="0.25">
      <c r="A2245" s="12" t="s">
        <v>6498</v>
      </c>
      <c r="B2245" s="12" t="s">
        <v>6499</v>
      </c>
      <c r="C2245" s="12" t="s">
        <v>1050</v>
      </c>
      <c r="D2245" s="12" t="s">
        <v>58</v>
      </c>
      <c r="E2245" s="7" t="s">
        <v>1040</v>
      </c>
      <c r="F2245" s="8">
        <v>18000</v>
      </c>
      <c r="G2245" s="8">
        <v>21000</v>
      </c>
      <c r="H2245" s="9">
        <f>IF(OR(F2245="",F2245=0),"",MAX(F2245,IF(ISNUMBER('Нормы и нормо-часы'!K2246),ROUNDUP('Нормы и нормо-часы'!K2246/(1-$F$3),0),0)))</f>
        <v>18000</v>
      </c>
      <c r="I2245" s="9">
        <f>IF(OR(G2245="",G2245=0),"",MAX(G2245,IF(ISNUMBER('Нормы и нормо-часы'!L2246),ROUNDUP('Нормы и нормо-часы'!L2246/(1-$F$3),0),0)))</f>
        <v>21000</v>
      </c>
      <c r="J2245" s="10">
        <f t="shared" si="577"/>
        <v>0</v>
      </c>
      <c r="K2245" s="10">
        <f t="shared" si="578"/>
        <v>0</v>
      </c>
      <c r="L2245" s="8">
        <v>10200</v>
      </c>
      <c r="M2245" s="8">
        <v>12000</v>
      </c>
      <c r="N2245" s="10">
        <f t="shared" si="579"/>
        <v>0.43333333333333335</v>
      </c>
      <c r="O2245" s="10">
        <f t="shared" si="580"/>
        <v>0.42857142857142855</v>
      </c>
      <c r="P2245" s="8">
        <f t="shared" si="581"/>
        <v>7800</v>
      </c>
      <c r="Q2245" s="8">
        <f t="shared" si="582"/>
        <v>9000</v>
      </c>
      <c r="R2245" s="8"/>
      <c r="S2245" s="8"/>
      <c r="T2245" s="11" t="str">
        <f t="shared" si="583"/>
        <v/>
      </c>
      <c r="U2245" s="7" t="s">
        <v>6350</v>
      </c>
      <c r="V2245" s="7" t="s">
        <v>6500</v>
      </c>
    </row>
    <row r="2246" spans="1:22" x14ac:dyDescent="0.25">
      <c r="A2246" s="12" t="s">
        <v>6501</v>
      </c>
      <c r="B2246" s="12" t="s">
        <v>6502</v>
      </c>
      <c r="C2246" s="12" t="s">
        <v>177</v>
      </c>
      <c r="D2246" s="12" t="s">
        <v>58</v>
      </c>
      <c r="E2246" s="7" t="s">
        <v>1040</v>
      </c>
      <c r="F2246" s="8">
        <v>3500</v>
      </c>
      <c r="G2246" s="8">
        <v>4000</v>
      </c>
      <c r="H2246" s="9">
        <f>IF(OR(F2246="",F2246=0),"",MAX(F2246,IF(ISNUMBER('Нормы и нормо-часы'!K2247),ROUNDUP('Нормы и нормо-часы'!K2247/(1-$F$3),0),0)))</f>
        <v>3500</v>
      </c>
      <c r="I2246" s="9">
        <f>IF(OR(G2246="",G2246=0),"",MAX(G2246,IF(ISNUMBER('Нормы и нормо-часы'!L2247),ROUNDUP('Нормы и нормо-часы'!L2247/(1-$F$3),0),0)))</f>
        <v>4000</v>
      </c>
      <c r="J2246" s="10">
        <f t="shared" si="577"/>
        <v>0</v>
      </c>
      <c r="K2246" s="10">
        <f t="shared" si="578"/>
        <v>0</v>
      </c>
      <c r="L2246" s="8">
        <v>1800</v>
      </c>
      <c r="M2246" s="8">
        <v>2050</v>
      </c>
      <c r="N2246" s="10">
        <f t="shared" si="579"/>
        <v>0.48571428571428571</v>
      </c>
      <c r="O2246" s="10">
        <f t="shared" si="580"/>
        <v>0.48749999999999999</v>
      </c>
      <c r="P2246" s="8">
        <f t="shared" si="581"/>
        <v>1700</v>
      </c>
      <c r="Q2246" s="8">
        <f t="shared" si="582"/>
        <v>1950</v>
      </c>
      <c r="R2246" s="8"/>
      <c r="S2246" s="8"/>
      <c r="T2246" s="11" t="str">
        <f t="shared" si="583"/>
        <v/>
      </c>
      <c r="U2246" s="7" t="s">
        <v>6253</v>
      </c>
      <c r="V2246" s="7"/>
    </row>
    <row r="2247" spans="1:22" x14ac:dyDescent="0.25">
      <c r="A2247" s="12" t="s">
        <v>6503</v>
      </c>
      <c r="B2247" s="12" t="s">
        <v>6504</v>
      </c>
      <c r="C2247" s="12" t="s">
        <v>1050</v>
      </c>
      <c r="D2247" s="12" t="s">
        <v>58</v>
      </c>
      <c r="E2247" s="7" t="s">
        <v>1040</v>
      </c>
      <c r="F2247" s="8">
        <v>16000</v>
      </c>
      <c r="G2247" s="8">
        <v>20000</v>
      </c>
      <c r="H2247" s="9">
        <f>IF(OR(F2247="",F2247=0),"",MAX(F2247,IF(ISNUMBER('Нормы и нормо-часы'!K2248),ROUNDUP('Нормы и нормо-часы'!K2248/(1-$F$3),0),0)))</f>
        <v>16000</v>
      </c>
      <c r="I2247" s="9">
        <f>IF(OR(G2247="",G2247=0),"",MAX(G2247,IF(ISNUMBER('Нормы и нормо-часы'!L2248),ROUNDUP('Нормы и нормо-часы'!L2248/(1-$F$3),0),0)))</f>
        <v>20000</v>
      </c>
      <c r="J2247" s="10">
        <f t="shared" si="577"/>
        <v>0</v>
      </c>
      <c r="K2247" s="10">
        <f t="shared" si="578"/>
        <v>0</v>
      </c>
      <c r="L2247" s="8">
        <v>9600</v>
      </c>
      <c r="M2247" s="8">
        <v>11400</v>
      </c>
      <c r="N2247" s="10">
        <f t="shared" si="579"/>
        <v>0.4</v>
      </c>
      <c r="O2247" s="10">
        <f t="shared" si="580"/>
        <v>0.43</v>
      </c>
      <c r="P2247" s="8">
        <f t="shared" si="581"/>
        <v>6400</v>
      </c>
      <c r="Q2247" s="8">
        <f t="shared" si="582"/>
        <v>8600</v>
      </c>
      <c r="R2247" s="8"/>
      <c r="S2247" s="8"/>
      <c r="T2247" s="11" t="str">
        <f t="shared" si="583"/>
        <v/>
      </c>
      <c r="U2247" s="7" t="s">
        <v>6350</v>
      </c>
      <c r="V2247" s="7" t="s">
        <v>6505</v>
      </c>
    </row>
    <row r="2248" spans="1:22" x14ac:dyDescent="0.25">
      <c r="A2248" s="12" t="s">
        <v>6506</v>
      </c>
      <c r="B2248" s="12" t="s">
        <v>6507</v>
      </c>
      <c r="C2248" s="12" t="s">
        <v>1490</v>
      </c>
      <c r="D2248" s="12" t="s">
        <v>58</v>
      </c>
      <c r="E2248" s="7" t="s">
        <v>1040</v>
      </c>
      <c r="F2248" s="8">
        <v>3000</v>
      </c>
      <c r="G2248" s="8">
        <v>3500</v>
      </c>
      <c r="H2248" s="9">
        <f>IF(OR(F2248="",F2248=0),"",MAX(F2248,IF(ISNUMBER('Нормы и нормо-часы'!K2249),ROUNDUP('Нормы и нормо-часы'!K2249/(1-$F$3),0),0)))</f>
        <v>3000</v>
      </c>
      <c r="I2248" s="9">
        <f>IF(OR(G2248="",G2248=0),"",MAX(G2248,IF(ISNUMBER('Нормы и нормо-часы'!L2249),ROUNDUP('Нормы и нормо-часы'!L2249/(1-$F$3),0),0)))</f>
        <v>3500</v>
      </c>
      <c r="J2248" s="10">
        <f t="shared" si="577"/>
        <v>0</v>
      </c>
      <c r="K2248" s="10">
        <f t="shared" si="578"/>
        <v>0</v>
      </c>
      <c r="L2248" s="8">
        <v>1700</v>
      </c>
      <c r="M2248" s="8">
        <v>1900</v>
      </c>
      <c r="N2248" s="10">
        <f t="shared" si="579"/>
        <v>0.43333333333333335</v>
      </c>
      <c r="O2248" s="10">
        <f t="shared" si="580"/>
        <v>0.45714285714285713</v>
      </c>
      <c r="P2248" s="8">
        <f t="shared" si="581"/>
        <v>1300</v>
      </c>
      <c r="Q2248" s="8">
        <f t="shared" si="582"/>
        <v>1600</v>
      </c>
      <c r="R2248" s="8"/>
      <c r="S2248" s="8"/>
      <c r="T2248" s="11" t="str">
        <f t="shared" si="583"/>
        <v/>
      </c>
      <c r="U2248" s="7" t="s">
        <v>6241</v>
      </c>
      <c r="V2248" s="7"/>
    </row>
    <row r="2249" spans="1:22" x14ac:dyDescent="0.25">
      <c r="A2249" s="12" t="s">
        <v>6508</v>
      </c>
      <c r="B2249" s="12" t="s">
        <v>6509</v>
      </c>
      <c r="C2249" s="12" t="s">
        <v>177</v>
      </c>
      <c r="D2249" s="12" t="s">
        <v>58</v>
      </c>
      <c r="E2249" s="7" t="s">
        <v>1040</v>
      </c>
      <c r="F2249" s="8">
        <v>11000</v>
      </c>
      <c r="G2249" s="8">
        <v>12500</v>
      </c>
      <c r="H2249" s="9">
        <f>IF(OR(F2249="",F2249=0),"",MAX(F2249,IF(ISNUMBER('Нормы и нормо-часы'!K2250),ROUNDUP('Нормы и нормо-часы'!K2250/(1-$F$3),0),0)))</f>
        <v>11000</v>
      </c>
      <c r="I2249" s="9">
        <f>IF(OR(G2249="",G2249=0),"",MAX(G2249,IF(ISNUMBER('Нормы и нормо-часы'!L2250),ROUNDUP('Нормы и нормо-часы'!L2250/(1-$F$3),0),0)))</f>
        <v>12500</v>
      </c>
      <c r="J2249" s="10">
        <f t="shared" si="577"/>
        <v>0</v>
      </c>
      <c r="K2249" s="10">
        <f t="shared" si="578"/>
        <v>0</v>
      </c>
      <c r="L2249" s="8">
        <v>6600</v>
      </c>
      <c r="M2249" s="8">
        <v>7550</v>
      </c>
      <c r="N2249" s="10">
        <f t="shared" si="579"/>
        <v>0.4</v>
      </c>
      <c r="O2249" s="10">
        <f t="shared" si="580"/>
        <v>0.39600000000000002</v>
      </c>
      <c r="P2249" s="8">
        <f t="shared" si="581"/>
        <v>4400</v>
      </c>
      <c r="Q2249" s="8">
        <f t="shared" si="582"/>
        <v>4950</v>
      </c>
      <c r="R2249" s="8"/>
      <c r="S2249" s="8"/>
      <c r="T2249" s="11" t="str">
        <f t="shared" si="583"/>
        <v/>
      </c>
      <c r="U2249" s="7" t="s">
        <v>6241</v>
      </c>
      <c r="V2249" s="7"/>
    </row>
    <row r="2250" spans="1:22" x14ac:dyDescent="0.25">
      <c r="A2250" s="12" t="s">
        <v>6510</v>
      </c>
      <c r="B2250" s="12" t="s">
        <v>6511</v>
      </c>
      <c r="C2250" s="12" t="s">
        <v>177</v>
      </c>
      <c r="D2250" s="12" t="s">
        <v>58</v>
      </c>
      <c r="E2250" s="7" t="s">
        <v>3886</v>
      </c>
      <c r="F2250" s="8">
        <v>4500</v>
      </c>
      <c r="G2250" s="8">
        <v>5500</v>
      </c>
      <c r="H2250" s="9">
        <f>IF(OR(F2250="",F2250=0),"",MAX(F2250,IF(ISNUMBER('Нормы и нормо-часы'!K2251),ROUNDUP('Нормы и нормо-часы'!K2251/(1-$F$3),0),0)))</f>
        <v>4500</v>
      </c>
      <c r="I2250" s="9">
        <f>IF(OR(G2250="",G2250=0),"",MAX(G2250,IF(ISNUMBER('Нормы и нормо-часы'!L2251),ROUNDUP('Нормы и нормо-часы'!L2251/(1-$F$3),0),0)))</f>
        <v>5500</v>
      </c>
      <c r="J2250" s="10">
        <f t="shared" si="577"/>
        <v>0</v>
      </c>
      <c r="K2250" s="10">
        <f t="shared" si="578"/>
        <v>0</v>
      </c>
      <c r="L2250" s="8">
        <v>2400</v>
      </c>
      <c r="M2250" s="8">
        <v>2900</v>
      </c>
      <c r="N2250" s="10">
        <f t="shared" si="579"/>
        <v>0.46666666666666667</v>
      </c>
      <c r="O2250" s="10">
        <f t="shared" si="580"/>
        <v>0.47272727272727272</v>
      </c>
      <c r="P2250" s="8">
        <f t="shared" si="581"/>
        <v>2100</v>
      </c>
      <c r="Q2250" s="8">
        <f t="shared" si="582"/>
        <v>2600</v>
      </c>
      <c r="R2250" s="8"/>
      <c r="S2250" s="8"/>
      <c r="T2250" s="11" t="str">
        <f t="shared" si="583"/>
        <v/>
      </c>
      <c r="U2250" s="7" t="s">
        <v>100</v>
      </c>
      <c r="V2250" s="7"/>
    </row>
    <row r="2251" spans="1:22" x14ac:dyDescent="0.25">
      <c r="A2251" s="12" t="s">
        <v>6512</v>
      </c>
      <c r="B2251" s="12" t="s">
        <v>6513</v>
      </c>
      <c r="C2251" s="12" t="s">
        <v>177</v>
      </c>
      <c r="D2251" s="12" t="s">
        <v>58</v>
      </c>
      <c r="E2251" s="7" t="s">
        <v>1040</v>
      </c>
      <c r="F2251" s="8">
        <v>6000</v>
      </c>
      <c r="G2251" s="8">
        <v>7000</v>
      </c>
      <c r="H2251" s="9">
        <f>IF(OR(F2251="",F2251=0),"",MAX(F2251,IF(ISNUMBER('Нормы и нормо-часы'!K2252),ROUNDUP('Нормы и нормо-часы'!K2252/(1-$F$3),0),0)))</f>
        <v>6000</v>
      </c>
      <c r="I2251" s="9">
        <f>IF(OR(G2251="",G2251=0),"",MAX(G2251,IF(ISNUMBER('Нормы и нормо-часы'!L2252),ROUNDUP('Нормы и нормо-часы'!L2252/(1-$F$3),0),0)))</f>
        <v>7000</v>
      </c>
      <c r="J2251" s="10">
        <f t="shared" si="577"/>
        <v>0</v>
      </c>
      <c r="K2251" s="10">
        <f t="shared" si="578"/>
        <v>0</v>
      </c>
      <c r="L2251" s="8">
        <v>3600</v>
      </c>
      <c r="M2251" s="8">
        <v>4200</v>
      </c>
      <c r="N2251" s="10">
        <f t="shared" si="579"/>
        <v>0.4</v>
      </c>
      <c r="O2251" s="10">
        <f t="shared" si="580"/>
        <v>0.4</v>
      </c>
      <c r="P2251" s="8">
        <f t="shared" si="581"/>
        <v>2400</v>
      </c>
      <c r="Q2251" s="8">
        <f t="shared" si="582"/>
        <v>2800</v>
      </c>
      <c r="R2251" s="8"/>
      <c r="S2251" s="8"/>
      <c r="T2251" s="11" t="str">
        <f t="shared" si="583"/>
        <v/>
      </c>
      <c r="U2251" s="7" t="s">
        <v>6253</v>
      </c>
      <c r="V2251" s="7"/>
    </row>
    <row r="2252" spans="1:22" x14ac:dyDescent="0.25">
      <c r="A2252" s="5" t="s">
        <v>6514</v>
      </c>
      <c r="B2252" s="6"/>
      <c r="C2252" s="6"/>
      <c r="D2252" s="6"/>
      <c r="E2252" s="6"/>
      <c r="F2252" s="6"/>
      <c r="G2252" s="6"/>
      <c r="H2252" s="6"/>
      <c r="I2252" s="6"/>
      <c r="J2252" s="6"/>
      <c r="K2252" s="6"/>
      <c r="L2252" s="6"/>
      <c r="M2252" s="6"/>
      <c r="N2252" s="6"/>
      <c r="O2252" s="6"/>
      <c r="P2252" s="6"/>
      <c r="Q2252" s="6"/>
      <c r="R2252" s="6"/>
      <c r="S2252" s="6"/>
      <c r="T2252" s="6"/>
      <c r="U2252" s="6"/>
      <c r="V2252" s="6"/>
    </row>
    <row r="2253" spans="1:22" x14ac:dyDescent="0.25">
      <c r="A2253" s="7" t="s">
        <v>6515</v>
      </c>
      <c r="B2253" s="7" t="s">
        <v>6516</v>
      </c>
      <c r="C2253" s="7" t="s">
        <v>5227</v>
      </c>
      <c r="D2253" s="7"/>
      <c r="E2253" s="7" t="s">
        <v>1040</v>
      </c>
      <c r="F2253" s="8">
        <v>5000</v>
      </c>
      <c r="G2253" s="8">
        <v>6000</v>
      </c>
      <c r="H2253" s="9">
        <f>IF(OR(F2253="",F2253=0),"",MAX(F2253,IF(ISNUMBER('Нормы и нормо-часы'!K2254),ROUNDUP('Нормы и нормо-часы'!K2254/(1-$F$3),0),0)))</f>
        <v>5000</v>
      </c>
      <c r="I2253" s="9">
        <f>IF(OR(G2253="",G2253=0),"",MAX(G2253,IF(ISNUMBER('Нормы и нормо-часы'!L2254),ROUNDUP('Нормы и нормо-часы'!L2254/(1-$F$3),0),0)))</f>
        <v>6000</v>
      </c>
      <c r="J2253" s="10">
        <f t="shared" ref="J2253:J2284" si="584">IF(OR(F2253="",F2253=0),"",H2253/F2253-1)</f>
        <v>0</v>
      </c>
      <c r="K2253" s="10">
        <f t="shared" ref="K2253:K2284" si="585">IF(OR(G2253="",G2253=0),"",I2253/G2253-1)</f>
        <v>0</v>
      </c>
      <c r="L2253" s="8">
        <v>3000</v>
      </c>
      <c r="M2253" s="8">
        <v>3600</v>
      </c>
      <c r="N2253" s="10">
        <f t="shared" ref="N2253:N2284" si="586">IF(OR(H2253="",H2253=0),"",(H2253-L2253)/H2253)</f>
        <v>0.4</v>
      </c>
      <c r="O2253" s="10">
        <f t="shared" ref="O2253:O2284" si="587">IF(OR(I2253="",I2253=0),"",(I2253-M2253)/I2253)</f>
        <v>0.4</v>
      </c>
      <c r="P2253" s="8">
        <f t="shared" ref="P2253:P2284" si="588">IF(H2253="","",H2253-L2253)</f>
        <v>2000</v>
      </c>
      <c r="Q2253" s="8">
        <f t="shared" ref="Q2253:Q2284" si="589">IF(I2253="","",I2253-M2253)</f>
        <v>2400</v>
      </c>
      <c r="R2253" s="8">
        <v>3835.25</v>
      </c>
      <c r="S2253" s="8">
        <v>5177.59</v>
      </c>
      <c r="T2253" s="11">
        <f t="shared" ref="T2253:T2284" si="590">IF(OR(S2253="",F2253="",F2253=0),"",S2253/F2253)</f>
        <v>1.0355179999999999</v>
      </c>
      <c r="U2253" s="7" t="s">
        <v>6227</v>
      </c>
      <c r="V2253" s="7" t="s">
        <v>6235</v>
      </c>
    </row>
    <row r="2254" spans="1:22" x14ac:dyDescent="0.25">
      <c r="A2254" s="7" t="s">
        <v>6517</v>
      </c>
      <c r="B2254" s="7" t="s">
        <v>6518</v>
      </c>
      <c r="C2254" s="7" t="s">
        <v>5227</v>
      </c>
      <c r="D2254" s="7"/>
      <c r="E2254" s="7" t="s">
        <v>1040</v>
      </c>
      <c r="F2254" s="8">
        <v>6500</v>
      </c>
      <c r="G2254" s="8">
        <v>7500</v>
      </c>
      <c r="H2254" s="9">
        <f>IF(OR(F2254="",F2254=0),"",MAX(F2254,IF(ISNUMBER('Нормы и нормо-часы'!K2255),ROUNDUP('Нормы и нормо-часы'!K2255/(1-$F$3),0),0)))</f>
        <v>6500</v>
      </c>
      <c r="I2254" s="9">
        <f>IF(OR(G2254="",G2254=0),"",MAX(G2254,IF(ISNUMBER('Нормы и нормо-часы'!L2255),ROUNDUP('Нормы и нормо-часы'!L2255/(1-$F$3),0),0)))</f>
        <v>7500</v>
      </c>
      <c r="J2254" s="10">
        <f t="shared" si="584"/>
        <v>0</v>
      </c>
      <c r="K2254" s="10">
        <f t="shared" si="585"/>
        <v>0</v>
      </c>
      <c r="L2254" s="8">
        <v>3850</v>
      </c>
      <c r="M2254" s="8">
        <v>4450</v>
      </c>
      <c r="N2254" s="10">
        <f t="shared" si="586"/>
        <v>0.40769230769230769</v>
      </c>
      <c r="O2254" s="10">
        <f t="shared" si="587"/>
        <v>0.40666666666666668</v>
      </c>
      <c r="P2254" s="8">
        <f t="shared" si="588"/>
        <v>2650</v>
      </c>
      <c r="Q2254" s="8">
        <f t="shared" si="589"/>
        <v>3050</v>
      </c>
      <c r="R2254" s="8">
        <v>4298.13</v>
      </c>
      <c r="S2254" s="8">
        <v>5802.48</v>
      </c>
      <c r="T2254" s="11">
        <f t="shared" si="590"/>
        <v>0.89268923076923068</v>
      </c>
      <c r="U2254" s="7" t="s">
        <v>6227</v>
      </c>
      <c r="V2254" s="7" t="s">
        <v>6235</v>
      </c>
    </row>
    <row r="2255" spans="1:22" x14ac:dyDescent="0.25">
      <c r="A2255" s="7" t="s">
        <v>6519</v>
      </c>
      <c r="B2255" s="7" t="s">
        <v>6520</v>
      </c>
      <c r="C2255" s="7" t="s">
        <v>5227</v>
      </c>
      <c r="D2255" s="7"/>
      <c r="E2255" s="7" t="s">
        <v>1040</v>
      </c>
      <c r="F2255" s="8">
        <v>3000</v>
      </c>
      <c r="G2255" s="8">
        <v>3500</v>
      </c>
      <c r="H2255" s="9">
        <f>IF(OR(F2255="",F2255=0),"",MAX(F2255,IF(ISNUMBER('Нормы и нормо-часы'!K2256),ROUNDUP('Нормы и нормо-часы'!K2256/(1-$F$3),0),0)))</f>
        <v>3000</v>
      </c>
      <c r="I2255" s="9">
        <f>IF(OR(G2255="",G2255=0),"",MAX(G2255,IF(ISNUMBER('Нормы и нормо-часы'!L2256),ROUNDUP('Нормы и нормо-часы'!L2256/(1-$F$3),0),0)))</f>
        <v>3500</v>
      </c>
      <c r="J2255" s="10">
        <f t="shared" si="584"/>
        <v>0</v>
      </c>
      <c r="K2255" s="10">
        <f t="shared" si="585"/>
        <v>0</v>
      </c>
      <c r="L2255" s="8">
        <v>1800</v>
      </c>
      <c r="M2255" s="8">
        <v>2050</v>
      </c>
      <c r="N2255" s="10">
        <f t="shared" si="586"/>
        <v>0.4</v>
      </c>
      <c r="O2255" s="10">
        <f t="shared" si="587"/>
        <v>0.41428571428571431</v>
      </c>
      <c r="P2255" s="8">
        <f t="shared" si="588"/>
        <v>1200</v>
      </c>
      <c r="Q2255" s="8">
        <f t="shared" si="589"/>
        <v>1450</v>
      </c>
      <c r="R2255" s="8">
        <v>3174</v>
      </c>
      <c r="S2255" s="8">
        <v>4284.8999999999996</v>
      </c>
      <c r="T2255" s="11">
        <f t="shared" si="590"/>
        <v>1.4282999999999999</v>
      </c>
      <c r="U2255" s="7" t="s">
        <v>6227</v>
      </c>
      <c r="V2255" s="7" t="s">
        <v>6235</v>
      </c>
    </row>
    <row r="2256" spans="1:22" x14ac:dyDescent="0.25">
      <c r="A2256" s="7" t="s">
        <v>6521</v>
      </c>
      <c r="B2256" s="7" t="s">
        <v>6522</v>
      </c>
      <c r="C2256" s="7" t="s">
        <v>5227</v>
      </c>
      <c r="D2256" s="7"/>
      <c r="E2256" s="7" t="s">
        <v>1040</v>
      </c>
      <c r="F2256" s="8">
        <v>40</v>
      </c>
      <c r="G2256" s="8">
        <v>45</v>
      </c>
      <c r="H2256" s="9">
        <f>IF(OR(F2256="",F2256=0),"",MAX(F2256,IF(ISNUMBER('Нормы и нормо-часы'!K2257),ROUNDUP('Нормы и нормо-часы'!K2257/(1-$F$3),0),0)))</f>
        <v>40</v>
      </c>
      <c r="I2256" s="9">
        <f>IF(OR(G2256="",G2256=0),"",MAX(G2256,IF(ISNUMBER('Нормы и нормо-часы'!L2257),ROUNDUP('Нормы и нормо-часы'!L2257/(1-$F$3),0),0)))</f>
        <v>48</v>
      </c>
      <c r="J2256" s="10">
        <f t="shared" si="584"/>
        <v>0</v>
      </c>
      <c r="K2256" s="10">
        <f t="shared" si="585"/>
        <v>6.6666666666666652E-2</v>
      </c>
      <c r="L2256" s="8">
        <v>30</v>
      </c>
      <c r="M2256" s="8">
        <v>30</v>
      </c>
      <c r="N2256" s="10">
        <f t="shared" si="586"/>
        <v>0.25</v>
      </c>
      <c r="O2256" s="10">
        <f t="shared" si="587"/>
        <v>0.375</v>
      </c>
      <c r="P2256" s="8">
        <f t="shared" si="588"/>
        <v>10</v>
      </c>
      <c r="Q2256" s="8">
        <f t="shared" si="589"/>
        <v>18</v>
      </c>
      <c r="R2256" s="8">
        <v>66.13</v>
      </c>
      <c r="S2256" s="8">
        <v>89.28</v>
      </c>
      <c r="T2256" s="11">
        <f t="shared" si="590"/>
        <v>2.2320000000000002</v>
      </c>
      <c r="U2256" s="7" t="s">
        <v>6227</v>
      </c>
      <c r="V2256" s="7" t="s">
        <v>6523</v>
      </c>
    </row>
    <row r="2257" spans="1:22" x14ac:dyDescent="0.25">
      <c r="A2257" s="7" t="s">
        <v>6524</v>
      </c>
      <c r="B2257" s="7" t="s">
        <v>6525</v>
      </c>
      <c r="C2257" s="7" t="s">
        <v>177</v>
      </c>
      <c r="D2257" s="7"/>
      <c r="E2257" s="7" t="s">
        <v>1040</v>
      </c>
      <c r="F2257" s="8">
        <v>4000</v>
      </c>
      <c r="G2257" s="8">
        <v>4600</v>
      </c>
      <c r="H2257" s="9">
        <f>IF(OR(F2257="",F2257=0),"",MAX(F2257,IF(ISNUMBER('Нормы и нормо-часы'!K2258),ROUNDUP('Нормы и нормо-часы'!K2258/(1-$F$3),0),0)))</f>
        <v>4000</v>
      </c>
      <c r="I2257" s="9">
        <f>IF(OR(G2257="",G2257=0),"",MAX(G2257,IF(ISNUMBER('Нормы и нормо-часы'!L2258),ROUNDUP('Нормы и нормо-часы'!L2258/(1-$F$3),0),0)))</f>
        <v>4600</v>
      </c>
      <c r="J2257" s="10">
        <f t="shared" si="584"/>
        <v>0</v>
      </c>
      <c r="K2257" s="10">
        <f t="shared" si="585"/>
        <v>0</v>
      </c>
      <c r="L2257" s="8">
        <v>2400</v>
      </c>
      <c r="M2257" s="8">
        <v>2750</v>
      </c>
      <c r="N2257" s="10">
        <f t="shared" si="586"/>
        <v>0.4</v>
      </c>
      <c r="O2257" s="10">
        <f t="shared" si="587"/>
        <v>0.40217391304347827</v>
      </c>
      <c r="P2257" s="8">
        <f t="shared" si="588"/>
        <v>1600</v>
      </c>
      <c r="Q2257" s="8">
        <f t="shared" si="589"/>
        <v>1850</v>
      </c>
      <c r="R2257" s="8">
        <v>1930.85</v>
      </c>
      <c r="S2257" s="8">
        <v>2606.65</v>
      </c>
      <c r="T2257" s="11">
        <f t="shared" si="590"/>
        <v>0.65166250000000003</v>
      </c>
      <c r="U2257" s="7" t="s">
        <v>6435</v>
      </c>
      <c r="V2257" s="7" t="s">
        <v>6526</v>
      </c>
    </row>
    <row r="2258" spans="1:22" x14ac:dyDescent="0.25">
      <c r="A2258" s="7" t="s">
        <v>6527</v>
      </c>
      <c r="B2258" s="7" t="s">
        <v>6260</v>
      </c>
      <c r="C2258" s="7" t="s">
        <v>177</v>
      </c>
      <c r="D2258" s="7"/>
      <c r="E2258" s="7" t="s">
        <v>1040</v>
      </c>
      <c r="F2258" s="8">
        <v>2200</v>
      </c>
      <c r="G2258" s="8">
        <v>2600</v>
      </c>
      <c r="H2258" s="9">
        <f>IF(OR(F2258="",F2258=0),"",MAX(F2258,IF(ISNUMBER('Нормы и нормо-часы'!K2259),ROUNDUP('Нормы и нормо-часы'!K2259/(1-$F$3),0),0)))</f>
        <v>2200</v>
      </c>
      <c r="I2258" s="9">
        <f>IF(OR(G2258="",G2258=0),"",MAX(G2258,IF(ISNUMBER('Нормы и нормо-часы'!L2259),ROUNDUP('Нормы и нормо-часы'!L2259/(1-$F$3),0),0)))</f>
        <v>2600</v>
      </c>
      <c r="J2258" s="10">
        <f t="shared" si="584"/>
        <v>0</v>
      </c>
      <c r="K2258" s="10">
        <f t="shared" si="585"/>
        <v>0</v>
      </c>
      <c r="L2258" s="8">
        <v>1250</v>
      </c>
      <c r="M2258" s="8">
        <v>1450</v>
      </c>
      <c r="N2258" s="10">
        <f t="shared" si="586"/>
        <v>0.43181818181818182</v>
      </c>
      <c r="O2258" s="10">
        <f t="shared" si="587"/>
        <v>0.44230769230769229</v>
      </c>
      <c r="P2258" s="8">
        <f t="shared" si="588"/>
        <v>950</v>
      </c>
      <c r="Q2258" s="8">
        <f t="shared" si="589"/>
        <v>1150</v>
      </c>
      <c r="R2258" s="8">
        <v>1206.79</v>
      </c>
      <c r="S2258" s="8">
        <v>1629.17</v>
      </c>
      <c r="T2258" s="11">
        <f t="shared" si="590"/>
        <v>0.74053181818181824</v>
      </c>
      <c r="U2258" s="7" t="s">
        <v>6241</v>
      </c>
      <c r="V2258" s="7"/>
    </row>
    <row r="2259" spans="1:22" x14ac:dyDescent="0.25">
      <c r="A2259" s="7" t="s">
        <v>6528</v>
      </c>
      <c r="B2259" s="7" t="s">
        <v>6274</v>
      </c>
      <c r="C2259" s="7" t="s">
        <v>177</v>
      </c>
      <c r="D2259" s="7"/>
      <c r="E2259" s="7" t="s">
        <v>1040</v>
      </c>
      <c r="F2259" s="8">
        <v>1500</v>
      </c>
      <c r="G2259" s="8">
        <v>1750</v>
      </c>
      <c r="H2259" s="9">
        <f>IF(OR(F2259="",F2259=0),"",MAX(F2259,IF(ISNUMBER('Нормы и нормо-часы'!K2260),ROUNDUP('Нормы и нормо-часы'!K2260/(1-$F$3),0),0)))</f>
        <v>1500</v>
      </c>
      <c r="I2259" s="9">
        <f>IF(OR(G2259="",G2259=0),"",MAX(G2259,IF(ISNUMBER('Нормы и нормо-часы'!L2260),ROUNDUP('Нормы и нормо-часы'!L2260/(1-$F$3),0),0)))</f>
        <v>1750</v>
      </c>
      <c r="J2259" s="10">
        <f t="shared" si="584"/>
        <v>0</v>
      </c>
      <c r="K2259" s="10">
        <f t="shared" si="585"/>
        <v>0</v>
      </c>
      <c r="L2259" s="8">
        <v>840</v>
      </c>
      <c r="M2259" s="8">
        <v>960</v>
      </c>
      <c r="N2259" s="10">
        <f t="shared" si="586"/>
        <v>0.44</v>
      </c>
      <c r="O2259" s="10">
        <f t="shared" si="587"/>
        <v>0.4514285714285714</v>
      </c>
      <c r="P2259" s="8">
        <f t="shared" si="588"/>
        <v>660</v>
      </c>
      <c r="Q2259" s="8">
        <f t="shared" si="589"/>
        <v>790</v>
      </c>
      <c r="R2259" s="8">
        <v>1448.14</v>
      </c>
      <c r="S2259" s="8">
        <v>1954.99</v>
      </c>
      <c r="T2259" s="11">
        <f t="shared" si="590"/>
        <v>1.3033266666666667</v>
      </c>
      <c r="U2259" s="7" t="s">
        <v>6275</v>
      </c>
      <c r="V2259" s="7" t="s">
        <v>6529</v>
      </c>
    </row>
    <row r="2260" spans="1:22" x14ac:dyDescent="0.25">
      <c r="A2260" s="7" t="s">
        <v>6530</v>
      </c>
      <c r="B2260" s="7" t="s">
        <v>6277</v>
      </c>
      <c r="C2260" s="7" t="s">
        <v>177</v>
      </c>
      <c r="D2260" s="7"/>
      <c r="E2260" s="7" t="s">
        <v>1040</v>
      </c>
      <c r="F2260" s="8">
        <v>1700</v>
      </c>
      <c r="G2260" s="8">
        <v>2000</v>
      </c>
      <c r="H2260" s="9">
        <f>IF(OR(F2260="",F2260=0),"",MAX(F2260,IF(ISNUMBER('Нормы и нормо-часы'!K2261),ROUNDUP('Нормы и нормо-часы'!K2261/(1-$F$3),0),0)))</f>
        <v>1700</v>
      </c>
      <c r="I2260" s="9">
        <f>IF(OR(G2260="",G2260=0),"",MAX(G2260,IF(ISNUMBER('Нормы и нормо-часы'!L2261),ROUNDUP('Нормы и нормо-часы'!L2261/(1-$F$3),0),0)))</f>
        <v>2000</v>
      </c>
      <c r="J2260" s="10">
        <f t="shared" si="584"/>
        <v>0</v>
      </c>
      <c r="K2260" s="10">
        <f t="shared" si="585"/>
        <v>0</v>
      </c>
      <c r="L2260" s="8">
        <v>1000</v>
      </c>
      <c r="M2260" s="8">
        <v>1150</v>
      </c>
      <c r="N2260" s="10">
        <f t="shared" si="586"/>
        <v>0.41176470588235292</v>
      </c>
      <c r="O2260" s="10">
        <f t="shared" si="587"/>
        <v>0.42499999999999999</v>
      </c>
      <c r="P2260" s="8">
        <f t="shared" si="588"/>
        <v>700</v>
      </c>
      <c r="Q2260" s="8">
        <f t="shared" si="589"/>
        <v>850</v>
      </c>
      <c r="R2260" s="8">
        <v>1448.14</v>
      </c>
      <c r="S2260" s="8">
        <v>1954.99</v>
      </c>
      <c r="T2260" s="11">
        <f t="shared" si="590"/>
        <v>1.1499941176470587</v>
      </c>
      <c r="U2260" s="7" t="s">
        <v>6275</v>
      </c>
      <c r="V2260" s="7"/>
    </row>
    <row r="2261" spans="1:22" x14ac:dyDescent="0.25">
      <c r="A2261" s="7" t="s">
        <v>6531</v>
      </c>
      <c r="B2261" s="7" t="s">
        <v>6282</v>
      </c>
      <c r="C2261" s="7" t="s">
        <v>177</v>
      </c>
      <c r="D2261" s="7"/>
      <c r="E2261" s="7" t="s">
        <v>1040</v>
      </c>
      <c r="F2261" s="8">
        <v>3600</v>
      </c>
      <c r="G2261" s="8">
        <v>4200</v>
      </c>
      <c r="H2261" s="9">
        <f>IF(OR(F2261="",F2261=0),"",MAX(F2261,IF(ISNUMBER('Нормы и нормо-часы'!K2262),ROUNDUP('Нормы и нормо-часы'!K2262/(1-$F$3),0),0)))</f>
        <v>3600</v>
      </c>
      <c r="I2261" s="9">
        <f>IF(OR(G2261="",G2261=0),"",MAX(G2261,IF(ISNUMBER('Нормы и нормо-часы'!L2262),ROUNDUP('Нормы и нормо-часы'!L2262/(1-$F$3),0),0)))</f>
        <v>4200</v>
      </c>
      <c r="J2261" s="10">
        <f t="shared" si="584"/>
        <v>0</v>
      </c>
      <c r="K2261" s="10">
        <f t="shared" si="585"/>
        <v>0</v>
      </c>
      <c r="L2261" s="8">
        <v>2050</v>
      </c>
      <c r="M2261" s="8">
        <v>2400</v>
      </c>
      <c r="N2261" s="10">
        <f t="shared" si="586"/>
        <v>0.43055555555555558</v>
      </c>
      <c r="O2261" s="10">
        <f t="shared" si="587"/>
        <v>0.42857142857142855</v>
      </c>
      <c r="P2261" s="8">
        <f t="shared" si="588"/>
        <v>1550</v>
      </c>
      <c r="Q2261" s="8">
        <f t="shared" si="589"/>
        <v>1800</v>
      </c>
      <c r="R2261" s="8">
        <v>1448.14</v>
      </c>
      <c r="S2261" s="8">
        <v>1954.99</v>
      </c>
      <c r="T2261" s="11">
        <f t="shared" si="590"/>
        <v>0.54305277777777783</v>
      </c>
      <c r="U2261" s="7" t="s">
        <v>100</v>
      </c>
      <c r="V2261" s="7"/>
    </row>
    <row r="2262" spans="1:22" x14ac:dyDescent="0.25">
      <c r="A2262" s="7" t="s">
        <v>6532</v>
      </c>
      <c r="B2262" s="7" t="s">
        <v>6287</v>
      </c>
      <c r="C2262" s="7" t="s">
        <v>177</v>
      </c>
      <c r="D2262" s="7"/>
      <c r="E2262" s="7" t="s">
        <v>1040</v>
      </c>
      <c r="F2262" s="8">
        <v>3600</v>
      </c>
      <c r="G2262" s="8">
        <v>4200</v>
      </c>
      <c r="H2262" s="9">
        <f>IF(OR(F2262="",F2262=0),"",MAX(F2262,IF(ISNUMBER('Нормы и нормо-часы'!K2263),ROUNDUP('Нормы и нормо-часы'!K2263/(1-$F$3),0),0)))</f>
        <v>3600</v>
      </c>
      <c r="I2262" s="9">
        <f>IF(OR(G2262="",G2262=0),"",MAX(G2262,IF(ISNUMBER('Нормы и нормо-часы'!L2263),ROUNDUP('Нормы и нормо-часы'!L2263/(1-$F$3),0),0)))</f>
        <v>4200</v>
      </c>
      <c r="J2262" s="10">
        <f t="shared" si="584"/>
        <v>0</v>
      </c>
      <c r="K2262" s="10">
        <f t="shared" si="585"/>
        <v>0</v>
      </c>
      <c r="L2262" s="8">
        <v>2050</v>
      </c>
      <c r="M2262" s="8">
        <v>2400</v>
      </c>
      <c r="N2262" s="10">
        <f t="shared" si="586"/>
        <v>0.43055555555555558</v>
      </c>
      <c r="O2262" s="10">
        <f t="shared" si="587"/>
        <v>0.42857142857142855</v>
      </c>
      <c r="P2262" s="8">
        <f t="shared" si="588"/>
        <v>1550</v>
      </c>
      <c r="Q2262" s="8">
        <f t="shared" si="589"/>
        <v>1800</v>
      </c>
      <c r="R2262" s="8">
        <v>1448.14</v>
      </c>
      <c r="S2262" s="8">
        <v>1954.99</v>
      </c>
      <c r="T2262" s="11">
        <f t="shared" si="590"/>
        <v>0.54305277777777783</v>
      </c>
      <c r="U2262" s="7" t="s">
        <v>100</v>
      </c>
      <c r="V2262" s="7"/>
    </row>
    <row r="2263" spans="1:22" x14ac:dyDescent="0.25">
      <c r="A2263" s="7" t="s">
        <v>6533</v>
      </c>
      <c r="B2263" s="7" t="s">
        <v>6534</v>
      </c>
      <c r="C2263" s="7" t="s">
        <v>50</v>
      </c>
      <c r="D2263" s="7"/>
      <c r="E2263" s="7" t="s">
        <v>1040</v>
      </c>
      <c r="F2263" s="8">
        <v>450</v>
      </c>
      <c r="G2263" s="8">
        <v>520</v>
      </c>
      <c r="H2263" s="9">
        <f>IF(OR(F2263="",F2263=0),"",MAX(F2263,IF(ISNUMBER('Нормы и нормо-часы'!K2264),ROUNDUP('Нормы и нормо-часы'!K2264/(1-$F$3),0),0)))</f>
        <v>450</v>
      </c>
      <c r="I2263" s="9">
        <f>IF(OR(G2263="",G2263=0),"",MAX(G2263,IF(ISNUMBER('Нормы и нормо-часы'!L2264),ROUNDUP('Нормы и нормо-часы'!L2264/(1-$F$3),0),0)))</f>
        <v>520</v>
      </c>
      <c r="J2263" s="10">
        <f t="shared" si="584"/>
        <v>0</v>
      </c>
      <c r="K2263" s="10">
        <f t="shared" si="585"/>
        <v>0</v>
      </c>
      <c r="L2263" s="8">
        <v>260</v>
      </c>
      <c r="M2263" s="8">
        <v>300</v>
      </c>
      <c r="N2263" s="10">
        <f t="shared" si="586"/>
        <v>0.42222222222222222</v>
      </c>
      <c r="O2263" s="10">
        <f t="shared" si="587"/>
        <v>0.42307692307692307</v>
      </c>
      <c r="P2263" s="8">
        <f t="shared" si="588"/>
        <v>190</v>
      </c>
      <c r="Q2263" s="8">
        <f t="shared" si="589"/>
        <v>220</v>
      </c>
      <c r="R2263" s="8">
        <v>1448.14</v>
      </c>
      <c r="S2263" s="8">
        <v>1954.99</v>
      </c>
      <c r="T2263" s="11">
        <f t="shared" si="590"/>
        <v>4.3444222222222226</v>
      </c>
      <c r="U2263" s="7" t="s">
        <v>100</v>
      </c>
      <c r="V2263" s="7" t="s">
        <v>6535</v>
      </c>
    </row>
    <row r="2264" spans="1:22" x14ac:dyDescent="0.25">
      <c r="A2264" s="7" t="s">
        <v>6536</v>
      </c>
      <c r="B2264" s="7" t="s">
        <v>6315</v>
      </c>
      <c r="C2264" s="7" t="s">
        <v>177</v>
      </c>
      <c r="D2264" s="7"/>
      <c r="E2264" s="7" t="s">
        <v>1040</v>
      </c>
      <c r="F2264" s="8">
        <v>2500</v>
      </c>
      <c r="G2264" s="8">
        <v>2900</v>
      </c>
      <c r="H2264" s="9">
        <f>IF(OR(F2264="",F2264=0),"",MAX(F2264,IF(ISNUMBER('Нормы и нормо-часы'!K2265),ROUNDUP('Нормы и нормо-часы'!K2265/(1-$F$3),0),0)))</f>
        <v>2500</v>
      </c>
      <c r="I2264" s="9">
        <f>IF(OR(G2264="",G2264=0),"",MAX(G2264,IF(ISNUMBER('Нормы и нормо-часы'!L2265),ROUNDUP('Нормы и нормо-часы'!L2265/(1-$F$3),0),0)))</f>
        <v>2900</v>
      </c>
      <c r="J2264" s="10">
        <f t="shared" si="584"/>
        <v>0</v>
      </c>
      <c r="K2264" s="10">
        <f t="shared" si="585"/>
        <v>0</v>
      </c>
      <c r="L2264" s="8">
        <v>1300</v>
      </c>
      <c r="M2264" s="8">
        <v>1500</v>
      </c>
      <c r="N2264" s="10">
        <f t="shared" si="586"/>
        <v>0.48</v>
      </c>
      <c r="O2264" s="10">
        <f t="shared" si="587"/>
        <v>0.48275862068965519</v>
      </c>
      <c r="P2264" s="8">
        <f t="shared" si="588"/>
        <v>1200</v>
      </c>
      <c r="Q2264" s="8">
        <f t="shared" si="589"/>
        <v>1400</v>
      </c>
      <c r="R2264" s="8">
        <v>1448.14</v>
      </c>
      <c r="S2264" s="8">
        <v>1954.99</v>
      </c>
      <c r="T2264" s="11">
        <f t="shared" si="590"/>
        <v>0.78199600000000002</v>
      </c>
      <c r="U2264" s="7" t="s">
        <v>6275</v>
      </c>
      <c r="V2264" s="7"/>
    </row>
    <row r="2265" spans="1:22" x14ac:dyDescent="0.25">
      <c r="A2265" s="7" t="s">
        <v>6537</v>
      </c>
      <c r="B2265" s="7" t="s">
        <v>6317</v>
      </c>
      <c r="C2265" s="7" t="s">
        <v>177</v>
      </c>
      <c r="D2265" s="7"/>
      <c r="E2265" s="7" t="s">
        <v>1040</v>
      </c>
      <c r="F2265" s="8">
        <v>3000</v>
      </c>
      <c r="G2265" s="8">
        <v>3500</v>
      </c>
      <c r="H2265" s="9">
        <f>IF(OR(F2265="",F2265=0),"",MAX(F2265,IF(ISNUMBER('Нормы и нормо-часы'!K2266),ROUNDUP('Нормы и нормо-часы'!K2266/(1-$F$3),0),0)))</f>
        <v>3000</v>
      </c>
      <c r="I2265" s="9">
        <f>IF(OR(G2265="",G2265=0),"",MAX(G2265,IF(ISNUMBER('Нормы и нормо-часы'!L2266),ROUNDUP('Нормы и нормо-часы'!L2266/(1-$F$3),0),0)))</f>
        <v>3500</v>
      </c>
      <c r="J2265" s="10">
        <f t="shared" si="584"/>
        <v>0</v>
      </c>
      <c r="K2265" s="10">
        <f t="shared" si="585"/>
        <v>0</v>
      </c>
      <c r="L2265" s="8">
        <v>1700</v>
      </c>
      <c r="M2265" s="8">
        <v>1900</v>
      </c>
      <c r="N2265" s="10">
        <f t="shared" si="586"/>
        <v>0.43333333333333335</v>
      </c>
      <c r="O2265" s="10">
        <f t="shared" si="587"/>
        <v>0.45714285714285713</v>
      </c>
      <c r="P2265" s="8">
        <f t="shared" si="588"/>
        <v>1300</v>
      </c>
      <c r="Q2265" s="8">
        <f t="shared" si="589"/>
        <v>1600</v>
      </c>
      <c r="R2265" s="8">
        <v>1448.14</v>
      </c>
      <c r="S2265" s="8">
        <v>1954.99</v>
      </c>
      <c r="T2265" s="11">
        <f t="shared" si="590"/>
        <v>0.65166333333333337</v>
      </c>
      <c r="U2265" s="7" t="s">
        <v>6275</v>
      </c>
      <c r="V2265" s="7"/>
    </row>
    <row r="2266" spans="1:22" x14ac:dyDescent="0.25">
      <c r="A2266" s="7" t="s">
        <v>6538</v>
      </c>
      <c r="B2266" s="7" t="s">
        <v>6319</v>
      </c>
      <c r="C2266" s="7" t="s">
        <v>177</v>
      </c>
      <c r="D2266" s="7"/>
      <c r="E2266" s="7" t="s">
        <v>1040</v>
      </c>
      <c r="F2266" s="8">
        <v>1000</v>
      </c>
      <c r="G2266" s="8">
        <v>1150</v>
      </c>
      <c r="H2266" s="9">
        <f>IF(OR(F2266="",F2266=0),"",MAX(F2266,IF(ISNUMBER('Нормы и нормо-часы'!K2267),ROUNDUP('Нормы и нормо-часы'!K2267/(1-$F$3),0),0)))</f>
        <v>1000</v>
      </c>
      <c r="I2266" s="9">
        <f>IF(OR(G2266="",G2266=0),"",MAX(G2266,IF(ISNUMBER('Нормы и нормо-часы'!L2267),ROUNDUP('Нормы и нормо-часы'!L2267/(1-$F$3),0),0)))</f>
        <v>1150</v>
      </c>
      <c r="J2266" s="10">
        <f t="shared" si="584"/>
        <v>0</v>
      </c>
      <c r="K2266" s="10">
        <f t="shared" si="585"/>
        <v>0</v>
      </c>
      <c r="L2266" s="8">
        <v>540</v>
      </c>
      <c r="M2266" s="8">
        <v>600</v>
      </c>
      <c r="N2266" s="10">
        <f t="shared" si="586"/>
        <v>0.46</v>
      </c>
      <c r="O2266" s="10">
        <f t="shared" si="587"/>
        <v>0.47826086956521741</v>
      </c>
      <c r="P2266" s="8">
        <f t="shared" si="588"/>
        <v>460</v>
      </c>
      <c r="Q2266" s="8">
        <f t="shared" si="589"/>
        <v>550</v>
      </c>
      <c r="R2266" s="8">
        <v>362.03</v>
      </c>
      <c r="S2266" s="8">
        <v>488.74</v>
      </c>
      <c r="T2266" s="11">
        <f t="shared" si="590"/>
        <v>0.48874000000000001</v>
      </c>
      <c r="U2266" s="7" t="s">
        <v>6241</v>
      </c>
      <c r="V2266" s="7"/>
    </row>
    <row r="2267" spans="1:22" x14ac:dyDescent="0.25">
      <c r="A2267" s="7" t="s">
        <v>6539</v>
      </c>
      <c r="B2267" s="7" t="s">
        <v>6323</v>
      </c>
      <c r="C2267" s="7" t="s">
        <v>177</v>
      </c>
      <c r="D2267" s="7"/>
      <c r="E2267" s="7" t="s">
        <v>1040</v>
      </c>
      <c r="F2267" s="8">
        <v>5500</v>
      </c>
      <c r="G2267" s="8">
        <v>6300</v>
      </c>
      <c r="H2267" s="9">
        <f>IF(OR(F2267="",F2267=0),"",MAX(F2267,IF(ISNUMBER('Нормы и нормо-часы'!K2268),ROUNDUP('Нормы и нормо-часы'!K2268/(1-$F$3),0),0)))</f>
        <v>5500</v>
      </c>
      <c r="I2267" s="9">
        <f>IF(OR(G2267="",G2267=0),"",MAX(G2267,IF(ISNUMBER('Нормы и нормо-часы'!L2268),ROUNDUP('Нормы и нормо-часы'!L2268/(1-$F$3),0),0)))</f>
        <v>6300</v>
      </c>
      <c r="J2267" s="10">
        <f t="shared" si="584"/>
        <v>0</v>
      </c>
      <c r="K2267" s="10">
        <f t="shared" si="585"/>
        <v>0</v>
      </c>
      <c r="L2267" s="8">
        <v>3350</v>
      </c>
      <c r="M2267" s="8">
        <v>3850</v>
      </c>
      <c r="N2267" s="10">
        <f t="shared" si="586"/>
        <v>0.39090909090909093</v>
      </c>
      <c r="O2267" s="10">
        <f t="shared" si="587"/>
        <v>0.3888888888888889</v>
      </c>
      <c r="P2267" s="8">
        <f t="shared" si="588"/>
        <v>2150</v>
      </c>
      <c r="Q2267" s="8">
        <f t="shared" si="589"/>
        <v>2450</v>
      </c>
      <c r="R2267" s="8">
        <v>3137.64</v>
      </c>
      <c r="S2267" s="8">
        <v>4235.8100000000004</v>
      </c>
      <c r="T2267" s="11">
        <f t="shared" si="590"/>
        <v>0.77014727272727279</v>
      </c>
      <c r="U2267" s="7" t="s">
        <v>6241</v>
      </c>
      <c r="V2267" s="7"/>
    </row>
    <row r="2268" spans="1:22" x14ac:dyDescent="0.25">
      <c r="A2268" s="7" t="s">
        <v>6540</v>
      </c>
      <c r="B2268" s="7" t="s">
        <v>6370</v>
      </c>
      <c r="C2268" s="7" t="s">
        <v>177</v>
      </c>
      <c r="D2268" s="7"/>
      <c r="E2268" s="7" t="s">
        <v>1040</v>
      </c>
      <c r="F2268" s="8">
        <v>3000</v>
      </c>
      <c r="G2268" s="8">
        <v>3500</v>
      </c>
      <c r="H2268" s="9">
        <f>IF(OR(F2268="",F2268=0),"",MAX(F2268,IF(ISNUMBER('Нормы и нормо-часы'!K2269),ROUNDUP('Нормы и нормо-часы'!K2269/(1-$F$3),0),0)))</f>
        <v>3000</v>
      </c>
      <c r="I2268" s="9">
        <f>IF(OR(G2268="",G2268=0),"",MAX(G2268,IF(ISNUMBER('Нормы и нормо-часы'!L2269),ROUNDUP('Нормы и нормо-часы'!L2269/(1-$F$3),0),0)))</f>
        <v>3500</v>
      </c>
      <c r="J2268" s="10">
        <f t="shared" si="584"/>
        <v>0</v>
      </c>
      <c r="K2268" s="10">
        <f t="shared" si="585"/>
        <v>0</v>
      </c>
      <c r="L2268" s="8">
        <v>1700</v>
      </c>
      <c r="M2268" s="8">
        <v>1900</v>
      </c>
      <c r="N2268" s="10">
        <f t="shared" si="586"/>
        <v>0.43333333333333335</v>
      </c>
      <c r="O2268" s="10">
        <f t="shared" si="587"/>
        <v>0.45714285714285713</v>
      </c>
      <c r="P2268" s="8">
        <f t="shared" si="588"/>
        <v>1300</v>
      </c>
      <c r="Q2268" s="8">
        <f t="shared" si="589"/>
        <v>1600</v>
      </c>
      <c r="R2268" s="8">
        <v>1448.14</v>
      </c>
      <c r="S2268" s="8">
        <v>1954.99</v>
      </c>
      <c r="T2268" s="11">
        <f t="shared" si="590"/>
        <v>0.65166333333333337</v>
      </c>
      <c r="U2268" s="7" t="s">
        <v>6241</v>
      </c>
      <c r="V2268" s="7"/>
    </row>
    <row r="2269" spans="1:22" x14ac:dyDescent="0.25">
      <c r="A2269" s="7" t="s">
        <v>6541</v>
      </c>
      <c r="B2269" s="7" t="s">
        <v>6372</v>
      </c>
      <c r="C2269" s="7" t="s">
        <v>177</v>
      </c>
      <c r="D2269" s="7"/>
      <c r="E2269" s="7" t="s">
        <v>1040</v>
      </c>
      <c r="F2269" s="8">
        <v>4000</v>
      </c>
      <c r="G2269" s="8">
        <v>4600</v>
      </c>
      <c r="H2269" s="9">
        <f>IF(OR(F2269="",F2269=0),"",MAX(F2269,IF(ISNUMBER('Нормы и нормо-часы'!K2270),ROUNDUP('Нормы и нормо-часы'!K2270/(1-$F$3),0),0)))</f>
        <v>4000</v>
      </c>
      <c r="I2269" s="9">
        <f>IF(OR(G2269="",G2269=0),"",MAX(G2269,IF(ISNUMBER('Нормы и нормо-часы'!L2270),ROUNDUP('Нормы и нормо-часы'!L2270/(1-$F$3),0),0)))</f>
        <v>4600</v>
      </c>
      <c r="J2269" s="10">
        <f t="shared" si="584"/>
        <v>0</v>
      </c>
      <c r="K2269" s="10">
        <f t="shared" si="585"/>
        <v>0</v>
      </c>
      <c r="L2269" s="8">
        <v>2400</v>
      </c>
      <c r="M2269" s="8">
        <v>2750</v>
      </c>
      <c r="N2269" s="10">
        <f t="shared" si="586"/>
        <v>0.4</v>
      </c>
      <c r="O2269" s="10">
        <f t="shared" si="587"/>
        <v>0.40217391304347827</v>
      </c>
      <c r="P2269" s="8">
        <f t="shared" si="588"/>
        <v>1600</v>
      </c>
      <c r="Q2269" s="8">
        <f t="shared" si="589"/>
        <v>1850</v>
      </c>
      <c r="R2269" s="8">
        <v>1448.14</v>
      </c>
      <c r="S2269" s="8">
        <v>1954.99</v>
      </c>
      <c r="T2269" s="11">
        <f t="shared" si="590"/>
        <v>0.4887475</v>
      </c>
      <c r="U2269" s="7" t="s">
        <v>6241</v>
      </c>
      <c r="V2269" s="7"/>
    </row>
    <row r="2270" spans="1:22" x14ac:dyDescent="0.25">
      <c r="A2270" s="7" t="s">
        <v>6542</v>
      </c>
      <c r="B2270" s="7" t="s">
        <v>6379</v>
      </c>
      <c r="C2270" s="7" t="s">
        <v>177</v>
      </c>
      <c r="D2270" s="7"/>
      <c r="E2270" s="7" t="s">
        <v>1040</v>
      </c>
      <c r="F2270" s="8">
        <v>1200</v>
      </c>
      <c r="G2270" s="8">
        <v>1400</v>
      </c>
      <c r="H2270" s="9">
        <f>IF(OR(F2270="",F2270=0),"",MAX(F2270,IF(ISNUMBER('Нормы и нормо-часы'!K2271),ROUNDUP('Нормы и нормо-часы'!K2271/(1-$F$3),0),0)))</f>
        <v>1200</v>
      </c>
      <c r="I2270" s="9">
        <f>IF(OR(G2270="",G2270=0),"",MAX(G2270,IF(ISNUMBER('Нормы и нормо-часы'!L2271),ROUNDUP('Нормы и нормо-часы'!L2271/(1-$F$3),0),0)))</f>
        <v>1400</v>
      </c>
      <c r="J2270" s="10">
        <f t="shared" si="584"/>
        <v>0</v>
      </c>
      <c r="K2270" s="10">
        <f t="shared" si="585"/>
        <v>0</v>
      </c>
      <c r="L2270" s="8">
        <v>670</v>
      </c>
      <c r="M2270" s="8">
        <v>780</v>
      </c>
      <c r="N2270" s="10">
        <f t="shared" si="586"/>
        <v>0.44166666666666665</v>
      </c>
      <c r="O2270" s="10">
        <f t="shared" si="587"/>
        <v>0.44285714285714284</v>
      </c>
      <c r="P2270" s="8">
        <f t="shared" si="588"/>
        <v>530</v>
      </c>
      <c r="Q2270" s="8">
        <f t="shared" si="589"/>
        <v>620</v>
      </c>
      <c r="R2270" s="8">
        <v>482.71</v>
      </c>
      <c r="S2270" s="8">
        <v>651.66</v>
      </c>
      <c r="T2270" s="11">
        <f t="shared" si="590"/>
        <v>0.54304999999999992</v>
      </c>
      <c r="U2270" s="7" t="s">
        <v>6241</v>
      </c>
      <c r="V2270" s="7"/>
    </row>
    <row r="2271" spans="1:22" x14ac:dyDescent="0.25">
      <c r="A2271" s="7" t="s">
        <v>6543</v>
      </c>
      <c r="B2271" s="7" t="s">
        <v>6386</v>
      </c>
      <c r="C2271" s="7" t="s">
        <v>177</v>
      </c>
      <c r="D2271" s="7"/>
      <c r="E2271" s="7" t="s">
        <v>1040</v>
      </c>
      <c r="F2271" s="8">
        <v>2200</v>
      </c>
      <c r="G2271" s="8">
        <v>2600</v>
      </c>
      <c r="H2271" s="9">
        <f>IF(OR(F2271="",F2271=0),"",MAX(F2271,IF(ISNUMBER('Нормы и нормо-часы'!K2272),ROUNDUP('Нормы и нормо-часы'!K2272/(1-$F$3),0),0)))</f>
        <v>2200</v>
      </c>
      <c r="I2271" s="9">
        <f>IF(OR(G2271="",G2271=0),"",MAX(G2271,IF(ISNUMBER('Нормы и нормо-часы'!L2272),ROUNDUP('Нормы и нормо-часы'!L2272/(1-$F$3),0),0)))</f>
        <v>2600</v>
      </c>
      <c r="J2271" s="10">
        <f t="shared" si="584"/>
        <v>0</v>
      </c>
      <c r="K2271" s="10">
        <f t="shared" si="585"/>
        <v>0</v>
      </c>
      <c r="L2271" s="8">
        <v>1250</v>
      </c>
      <c r="M2271" s="8">
        <v>1450</v>
      </c>
      <c r="N2271" s="10">
        <f t="shared" si="586"/>
        <v>0.43181818181818182</v>
      </c>
      <c r="O2271" s="10">
        <f t="shared" si="587"/>
        <v>0.44230769230769229</v>
      </c>
      <c r="P2271" s="8">
        <f t="shared" si="588"/>
        <v>950</v>
      </c>
      <c r="Q2271" s="8">
        <f t="shared" si="589"/>
        <v>1150</v>
      </c>
      <c r="R2271" s="8">
        <v>603.39</v>
      </c>
      <c r="S2271" s="8">
        <v>814.58</v>
      </c>
      <c r="T2271" s="11">
        <f t="shared" si="590"/>
        <v>0.37026363636363641</v>
      </c>
      <c r="U2271" s="7" t="s">
        <v>6241</v>
      </c>
      <c r="V2271" s="7" t="s">
        <v>6544</v>
      </c>
    </row>
    <row r="2272" spans="1:22" x14ac:dyDescent="0.25">
      <c r="A2272" s="7" t="s">
        <v>6545</v>
      </c>
      <c r="B2272" s="7" t="s">
        <v>6546</v>
      </c>
      <c r="C2272" s="7" t="s">
        <v>177</v>
      </c>
      <c r="D2272" s="7"/>
      <c r="E2272" s="7" t="s">
        <v>1040</v>
      </c>
      <c r="F2272" s="8">
        <v>6000</v>
      </c>
      <c r="G2272" s="8">
        <v>7000</v>
      </c>
      <c r="H2272" s="9">
        <f>IF(OR(F2272="",F2272=0),"",MAX(F2272,IF(ISNUMBER('Нормы и нормо-часы'!K2273),ROUNDUP('Нормы и нормо-часы'!K2273/(1-$F$3),0),0)))</f>
        <v>6000</v>
      </c>
      <c r="I2272" s="9">
        <f>IF(OR(G2272="",G2272=0),"",MAX(G2272,IF(ISNUMBER('Нормы и нормо-часы'!L2273),ROUNDUP('Нормы и нормо-часы'!L2273/(1-$F$3),0),0)))</f>
        <v>7000</v>
      </c>
      <c r="J2272" s="10">
        <f t="shared" si="584"/>
        <v>0</v>
      </c>
      <c r="K2272" s="10">
        <f t="shared" si="585"/>
        <v>0</v>
      </c>
      <c r="L2272" s="8">
        <v>3350</v>
      </c>
      <c r="M2272" s="8">
        <v>3950</v>
      </c>
      <c r="N2272" s="10">
        <f t="shared" si="586"/>
        <v>0.44166666666666665</v>
      </c>
      <c r="O2272" s="10">
        <f t="shared" si="587"/>
        <v>0.43571428571428572</v>
      </c>
      <c r="P2272" s="8">
        <f t="shared" si="588"/>
        <v>2650</v>
      </c>
      <c r="Q2272" s="8">
        <f t="shared" si="589"/>
        <v>3050</v>
      </c>
      <c r="R2272" s="8">
        <v>4223.7299999999996</v>
      </c>
      <c r="S2272" s="8">
        <v>5702.04</v>
      </c>
      <c r="T2272" s="11">
        <f t="shared" si="590"/>
        <v>0.95033999999999996</v>
      </c>
      <c r="U2272" s="7" t="s">
        <v>6241</v>
      </c>
      <c r="V2272" s="7"/>
    </row>
    <row r="2273" spans="1:22" x14ac:dyDescent="0.25">
      <c r="A2273" s="7" t="s">
        <v>6547</v>
      </c>
      <c r="B2273" s="7" t="s">
        <v>6396</v>
      </c>
      <c r="C2273" s="7" t="s">
        <v>177</v>
      </c>
      <c r="D2273" s="7"/>
      <c r="E2273" s="7" t="s">
        <v>1040</v>
      </c>
      <c r="F2273" s="8">
        <v>3000</v>
      </c>
      <c r="G2273" s="8">
        <v>3500</v>
      </c>
      <c r="H2273" s="9">
        <f>IF(OR(F2273="",F2273=0),"",MAX(F2273,IF(ISNUMBER('Нормы и нормо-часы'!K2274),ROUNDUP('Нормы и нормо-часы'!K2274/(1-$F$3),0),0)))</f>
        <v>3000</v>
      </c>
      <c r="I2273" s="9">
        <f>IF(OR(G2273="",G2273=0),"",MAX(G2273,IF(ISNUMBER('Нормы и нормо-часы'!L2274),ROUNDUP('Нормы и нормо-часы'!L2274/(1-$F$3),0),0)))</f>
        <v>3500</v>
      </c>
      <c r="J2273" s="10">
        <f t="shared" si="584"/>
        <v>0</v>
      </c>
      <c r="K2273" s="10">
        <f t="shared" si="585"/>
        <v>0</v>
      </c>
      <c r="L2273" s="8">
        <v>1700</v>
      </c>
      <c r="M2273" s="8">
        <v>1900</v>
      </c>
      <c r="N2273" s="10">
        <f t="shared" si="586"/>
        <v>0.43333333333333335</v>
      </c>
      <c r="O2273" s="10">
        <f t="shared" si="587"/>
        <v>0.45714285714285713</v>
      </c>
      <c r="P2273" s="8">
        <f t="shared" si="588"/>
        <v>1300</v>
      </c>
      <c r="Q2273" s="8">
        <f t="shared" si="589"/>
        <v>1600</v>
      </c>
      <c r="R2273" s="8">
        <v>1448.14</v>
      </c>
      <c r="S2273" s="8">
        <v>1954.99</v>
      </c>
      <c r="T2273" s="11">
        <f t="shared" si="590"/>
        <v>0.65166333333333337</v>
      </c>
      <c r="U2273" s="7" t="s">
        <v>6241</v>
      </c>
      <c r="V2273" s="7"/>
    </row>
    <row r="2274" spans="1:22" x14ac:dyDescent="0.25">
      <c r="A2274" s="7" t="s">
        <v>6548</v>
      </c>
      <c r="B2274" s="7" t="s">
        <v>6398</v>
      </c>
      <c r="C2274" s="7" t="s">
        <v>177</v>
      </c>
      <c r="D2274" s="7"/>
      <c r="E2274" s="7" t="s">
        <v>1040</v>
      </c>
      <c r="F2274" s="8">
        <v>2200</v>
      </c>
      <c r="G2274" s="8">
        <v>2600</v>
      </c>
      <c r="H2274" s="9">
        <f>IF(OR(F2274="",F2274=0),"",MAX(F2274,IF(ISNUMBER('Нормы и нормо-часы'!K2275),ROUNDUP('Нормы и нормо-часы'!K2275/(1-$F$3),0),0)))</f>
        <v>2200</v>
      </c>
      <c r="I2274" s="9">
        <f>IF(OR(G2274="",G2274=0),"",MAX(G2274,IF(ISNUMBER('Нормы и нормо-часы'!L2275),ROUNDUP('Нормы и нормо-часы'!L2275/(1-$F$3),0),0)))</f>
        <v>2600</v>
      </c>
      <c r="J2274" s="10">
        <f t="shared" si="584"/>
        <v>0</v>
      </c>
      <c r="K2274" s="10">
        <f t="shared" si="585"/>
        <v>0</v>
      </c>
      <c r="L2274" s="8">
        <v>1250</v>
      </c>
      <c r="M2274" s="8">
        <v>1450</v>
      </c>
      <c r="N2274" s="10">
        <f t="shared" si="586"/>
        <v>0.43181818181818182</v>
      </c>
      <c r="O2274" s="10">
        <f t="shared" si="587"/>
        <v>0.44230769230769229</v>
      </c>
      <c r="P2274" s="8">
        <f t="shared" si="588"/>
        <v>950</v>
      </c>
      <c r="Q2274" s="8">
        <f t="shared" si="589"/>
        <v>1150</v>
      </c>
      <c r="R2274" s="8">
        <v>1206.79</v>
      </c>
      <c r="S2274" s="8">
        <v>1629.17</v>
      </c>
      <c r="T2274" s="11">
        <f t="shared" si="590"/>
        <v>0.74053181818181824</v>
      </c>
      <c r="U2274" s="7" t="s">
        <v>6241</v>
      </c>
      <c r="V2274" s="7"/>
    </row>
    <row r="2275" spans="1:22" x14ac:dyDescent="0.25">
      <c r="A2275" s="7" t="s">
        <v>6549</v>
      </c>
      <c r="B2275" s="7" t="s">
        <v>6400</v>
      </c>
      <c r="C2275" s="7" t="s">
        <v>177</v>
      </c>
      <c r="D2275" s="7"/>
      <c r="E2275" s="7" t="s">
        <v>1040</v>
      </c>
      <c r="F2275" s="8">
        <v>300</v>
      </c>
      <c r="G2275" s="8">
        <v>350</v>
      </c>
      <c r="H2275" s="9">
        <f>IF(OR(F2275="",F2275=0),"",MAX(F2275,IF(ISNUMBER('Нормы и нормо-часы'!K2276),ROUNDUP('Нормы и нормо-часы'!K2276/(1-$F$3),0),0)))</f>
        <v>300</v>
      </c>
      <c r="I2275" s="9">
        <f>IF(OR(G2275="",G2275=0),"",MAX(G2275,IF(ISNUMBER('Нормы и нормо-часы'!L2276),ROUNDUP('Нормы и нормо-часы'!L2276/(1-$F$3),0),0)))</f>
        <v>350</v>
      </c>
      <c r="J2275" s="10">
        <f t="shared" si="584"/>
        <v>0</v>
      </c>
      <c r="K2275" s="10">
        <f t="shared" si="585"/>
        <v>0</v>
      </c>
      <c r="L2275" s="8">
        <v>180</v>
      </c>
      <c r="M2275" s="8">
        <v>200</v>
      </c>
      <c r="N2275" s="10">
        <f t="shared" si="586"/>
        <v>0.4</v>
      </c>
      <c r="O2275" s="10">
        <f t="shared" si="587"/>
        <v>0.42857142857142855</v>
      </c>
      <c r="P2275" s="8">
        <f t="shared" si="588"/>
        <v>120</v>
      </c>
      <c r="Q2275" s="8">
        <f t="shared" si="589"/>
        <v>150</v>
      </c>
      <c r="R2275" s="8">
        <v>241.36</v>
      </c>
      <c r="S2275" s="8">
        <v>325.83999999999997</v>
      </c>
      <c r="T2275" s="11">
        <f t="shared" si="590"/>
        <v>1.0861333333333332</v>
      </c>
      <c r="U2275" s="7" t="s">
        <v>6241</v>
      </c>
      <c r="V2275" s="7" t="s">
        <v>6550</v>
      </c>
    </row>
    <row r="2276" spans="1:22" x14ac:dyDescent="0.25">
      <c r="A2276" s="7" t="s">
        <v>6551</v>
      </c>
      <c r="B2276" s="7" t="s">
        <v>6552</v>
      </c>
      <c r="C2276" s="7" t="s">
        <v>177</v>
      </c>
      <c r="D2276" s="7"/>
      <c r="E2276" s="7" t="s">
        <v>1040</v>
      </c>
      <c r="F2276" s="8">
        <v>1500</v>
      </c>
      <c r="G2276" s="8">
        <v>1750</v>
      </c>
      <c r="H2276" s="9">
        <f>IF(OR(F2276="",F2276=0),"",MAX(F2276,IF(ISNUMBER('Нормы и нормо-часы'!K2277),ROUNDUP('Нормы и нормо-часы'!K2277/(1-$F$3),0),0)))</f>
        <v>1500</v>
      </c>
      <c r="I2276" s="9">
        <f>IF(OR(G2276="",G2276=0),"",MAX(G2276,IF(ISNUMBER('Нормы и нормо-часы'!L2277),ROUNDUP('Нормы и нормо-часы'!L2277/(1-$F$3),0),0)))</f>
        <v>1750</v>
      </c>
      <c r="J2276" s="10">
        <f t="shared" si="584"/>
        <v>0</v>
      </c>
      <c r="K2276" s="10">
        <f t="shared" si="585"/>
        <v>0</v>
      </c>
      <c r="L2276" s="8">
        <v>840</v>
      </c>
      <c r="M2276" s="8">
        <v>960</v>
      </c>
      <c r="N2276" s="10">
        <f t="shared" si="586"/>
        <v>0.44</v>
      </c>
      <c r="O2276" s="10">
        <f t="shared" si="587"/>
        <v>0.4514285714285714</v>
      </c>
      <c r="P2276" s="8">
        <f t="shared" si="588"/>
        <v>660</v>
      </c>
      <c r="Q2276" s="8">
        <f t="shared" si="589"/>
        <v>790</v>
      </c>
      <c r="R2276" s="8">
        <v>1206.79</v>
      </c>
      <c r="S2276" s="8">
        <v>1629.17</v>
      </c>
      <c r="T2276" s="11">
        <f t="shared" si="590"/>
        <v>1.0861133333333335</v>
      </c>
      <c r="U2276" s="7" t="s">
        <v>6241</v>
      </c>
      <c r="V2276" s="7"/>
    </row>
    <row r="2277" spans="1:22" x14ac:dyDescent="0.25">
      <c r="A2277" s="7" t="s">
        <v>6553</v>
      </c>
      <c r="B2277" s="7" t="s">
        <v>6554</v>
      </c>
      <c r="C2277" s="7" t="s">
        <v>177</v>
      </c>
      <c r="D2277" s="7"/>
      <c r="E2277" s="7" t="s">
        <v>1040</v>
      </c>
      <c r="F2277" s="8">
        <v>14000</v>
      </c>
      <c r="G2277" s="8">
        <v>17000</v>
      </c>
      <c r="H2277" s="9">
        <f>IF(OR(F2277="",F2277=0),"",MAX(F2277,IF(ISNUMBER('Нормы и нормо-часы'!K2278),ROUNDUP('Нормы и нормо-часы'!K2278/(1-$F$3),0),0)))</f>
        <v>14000</v>
      </c>
      <c r="I2277" s="9">
        <f>IF(OR(G2277="",G2277=0),"",MAX(G2277,IF(ISNUMBER('Нормы и нормо-часы'!L2278),ROUNDUP('Нормы и нормо-часы'!L2278/(1-$F$3),0),0)))</f>
        <v>17000</v>
      </c>
      <c r="J2277" s="10">
        <f t="shared" si="584"/>
        <v>0</v>
      </c>
      <c r="K2277" s="10">
        <f t="shared" si="585"/>
        <v>0</v>
      </c>
      <c r="L2277" s="8">
        <v>8400</v>
      </c>
      <c r="M2277" s="8">
        <v>9600</v>
      </c>
      <c r="N2277" s="10">
        <f t="shared" si="586"/>
        <v>0.4</v>
      </c>
      <c r="O2277" s="10">
        <f t="shared" si="587"/>
        <v>0.43529411764705883</v>
      </c>
      <c r="P2277" s="8">
        <f t="shared" si="588"/>
        <v>5600</v>
      </c>
      <c r="Q2277" s="8">
        <f t="shared" si="589"/>
        <v>7400</v>
      </c>
      <c r="R2277" s="8">
        <v>4585.7700000000004</v>
      </c>
      <c r="S2277" s="8">
        <v>6190.79</v>
      </c>
      <c r="T2277" s="11">
        <f t="shared" si="590"/>
        <v>0.44219928571428574</v>
      </c>
      <c r="U2277" s="7" t="s">
        <v>6404</v>
      </c>
      <c r="V2277" s="7"/>
    </row>
    <row r="2278" spans="1:22" x14ac:dyDescent="0.25">
      <c r="A2278" s="7" t="s">
        <v>6555</v>
      </c>
      <c r="B2278" s="7" t="s">
        <v>6414</v>
      </c>
      <c r="C2278" s="7" t="s">
        <v>177</v>
      </c>
      <c r="D2278" s="7"/>
      <c r="E2278" s="7" t="s">
        <v>1040</v>
      </c>
      <c r="F2278" s="8">
        <v>7500</v>
      </c>
      <c r="G2278" s="8">
        <v>8700</v>
      </c>
      <c r="H2278" s="9">
        <f>IF(OR(F2278="",F2278=0),"",MAX(F2278,IF(ISNUMBER('Нормы и нормо-часы'!K2279),ROUNDUP('Нормы и нормо-часы'!K2279/(1-$F$3),0),0)))</f>
        <v>7500</v>
      </c>
      <c r="I2278" s="9">
        <f>IF(OR(G2278="",G2278=0),"",MAX(G2278,IF(ISNUMBER('Нормы и нормо-часы'!L2279),ROUNDUP('Нормы и нормо-часы'!L2279/(1-$F$3),0),0)))</f>
        <v>8700</v>
      </c>
      <c r="J2278" s="10">
        <f t="shared" si="584"/>
        <v>0</v>
      </c>
      <c r="K2278" s="10">
        <f t="shared" si="585"/>
        <v>0</v>
      </c>
      <c r="L2278" s="8">
        <v>4200</v>
      </c>
      <c r="M2278" s="8">
        <v>4800</v>
      </c>
      <c r="N2278" s="10">
        <f t="shared" si="586"/>
        <v>0.44</v>
      </c>
      <c r="O2278" s="10">
        <f t="shared" si="587"/>
        <v>0.44827586206896552</v>
      </c>
      <c r="P2278" s="8">
        <f t="shared" si="588"/>
        <v>3300</v>
      </c>
      <c r="Q2278" s="8">
        <f t="shared" si="589"/>
        <v>3900</v>
      </c>
      <c r="R2278" s="8">
        <v>4344.41</v>
      </c>
      <c r="S2278" s="8">
        <v>5864.95</v>
      </c>
      <c r="T2278" s="11">
        <f t="shared" si="590"/>
        <v>0.78199333333333332</v>
      </c>
      <c r="U2278" s="7" t="s">
        <v>6241</v>
      </c>
      <c r="V2278" s="7"/>
    </row>
    <row r="2279" spans="1:22" x14ac:dyDescent="0.25">
      <c r="A2279" s="7" t="s">
        <v>6556</v>
      </c>
      <c r="B2279" s="7" t="s">
        <v>6416</v>
      </c>
      <c r="C2279" s="7" t="s">
        <v>177</v>
      </c>
      <c r="D2279" s="7"/>
      <c r="E2279" s="7" t="s">
        <v>1040</v>
      </c>
      <c r="F2279" s="8">
        <v>3000</v>
      </c>
      <c r="G2279" s="8">
        <v>3500</v>
      </c>
      <c r="H2279" s="9">
        <f>IF(OR(F2279="",F2279=0),"",MAX(F2279,IF(ISNUMBER('Нормы и нормо-часы'!K2280),ROUNDUP('Нормы и нормо-часы'!K2280/(1-$F$3),0),0)))</f>
        <v>3000</v>
      </c>
      <c r="I2279" s="9">
        <f>IF(OR(G2279="",G2279=0),"",MAX(G2279,IF(ISNUMBER('Нормы и нормо-часы'!L2280),ROUNDUP('Нормы и нормо-часы'!L2280/(1-$F$3),0),0)))</f>
        <v>3500</v>
      </c>
      <c r="J2279" s="10">
        <f t="shared" si="584"/>
        <v>0</v>
      </c>
      <c r="K2279" s="10">
        <f t="shared" si="585"/>
        <v>0</v>
      </c>
      <c r="L2279" s="8">
        <v>1550</v>
      </c>
      <c r="M2279" s="8">
        <v>1800</v>
      </c>
      <c r="N2279" s="10">
        <f t="shared" si="586"/>
        <v>0.48333333333333334</v>
      </c>
      <c r="O2279" s="10">
        <f t="shared" si="587"/>
        <v>0.48571428571428571</v>
      </c>
      <c r="P2279" s="8">
        <f t="shared" si="588"/>
        <v>1450</v>
      </c>
      <c r="Q2279" s="8">
        <f t="shared" si="589"/>
        <v>1700</v>
      </c>
      <c r="R2279" s="8">
        <v>965.43</v>
      </c>
      <c r="S2279" s="8">
        <v>1303.33</v>
      </c>
      <c r="T2279" s="11">
        <f t="shared" si="590"/>
        <v>0.43444333333333329</v>
      </c>
      <c r="U2279" s="7" t="s">
        <v>6435</v>
      </c>
      <c r="V2279" s="7" t="s">
        <v>6557</v>
      </c>
    </row>
    <row r="2280" spans="1:22" x14ac:dyDescent="0.25">
      <c r="A2280" s="7" t="s">
        <v>6558</v>
      </c>
      <c r="B2280" s="7" t="s">
        <v>6419</v>
      </c>
      <c r="C2280" s="7" t="s">
        <v>177</v>
      </c>
      <c r="D2280" s="7"/>
      <c r="E2280" s="7" t="s">
        <v>1040</v>
      </c>
      <c r="F2280" s="8">
        <v>2500</v>
      </c>
      <c r="G2280" s="8">
        <v>2900</v>
      </c>
      <c r="H2280" s="9">
        <f>IF(OR(F2280="",F2280=0),"",MAX(F2280,IF(ISNUMBER('Нормы и нормо-часы'!K2281),ROUNDUP('Нормы и нормо-часы'!K2281/(1-$F$3),0),0)))</f>
        <v>2500</v>
      </c>
      <c r="I2280" s="9">
        <f>IF(OR(G2280="",G2280=0),"",MAX(G2280,IF(ISNUMBER('Нормы и нормо-часы'!L2281),ROUNDUP('Нормы и нормо-часы'!L2281/(1-$F$3),0),0)))</f>
        <v>2900</v>
      </c>
      <c r="J2280" s="10">
        <f t="shared" si="584"/>
        <v>0</v>
      </c>
      <c r="K2280" s="10">
        <f t="shared" si="585"/>
        <v>0</v>
      </c>
      <c r="L2280" s="8">
        <v>1300</v>
      </c>
      <c r="M2280" s="8">
        <v>1550</v>
      </c>
      <c r="N2280" s="10">
        <f t="shared" si="586"/>
        <v>0.48</v>
      </c>
      <c r="O2280" s="10">
        <f t="shared" si="587"/>
        <v>0.46551724137931033</v>
      </c>
      <c r="P2280" s="8">
        <f t="shared" si="588"/>
        <v>1200</v>
      </c>
      <c r="Q2280" s="8">
        <f t="shared" si="589"/>
        <v>1350</v>
      </c>
      <c r="R2280" s="8">
        <v>1448.14</v>
      </c>
      <c r="S2280" s="8">
        <v>1954.99</v>
      </c>
      <c r="T2280" s="11">
        <f t="shared" si="590"/>
        <v>0.78199600000000002</v>
      </c>
      <c r="U2280" s="7" t="s">
        <v>6241</v>
      </c>
      <c r="V2280" s="7"/>
    </row>
    <row r="2281" spans="1:22" x14ac:dyDescent="0.25">
      <c r="A2281" s="7" t="s">
        <v>6559</v>
      </c>
      <c r="B2281" s="7" t="s">
        <v>6560</v>
      </c>
      <c r="C2281" s="7" t="s">
        <v>177</v>
      </c>
      <c r="D2281" s="7"/>
      <c r="E2281" s="7" t="s">
        <v>1040</v>
      </c>
      <c r="F2281" s="8">
        <v>1500</v>
      </c>
      <c r="G2281" s="8">
        <v>1750</v>
      </c>
      <c r="H2281" s="9">
        <f>IF(OR(F2281="",F2281=0),"",MAX(F2281,IF(ISNUMBER('Нормы и нормо-часы'!K2282),ROUNDUP('Нормы и нормо-часы'!K2282/(1-$F$3),0),0)))</f>
        <v>1500</v>
      </c>
      <c r="I2281" s="9">
        <f>IF(OR(G2281="",G2281=0),"",MAX(G2281,IF(ISNUMBER('Нормы и нормо-часы'!L2282),ROUNDUP('Нормы и нормо-часы'!L2282/(1-$F$3),0),0)))</f>
        <v>1750</v>
      </c>
      <c r="J2281" s="10">
        <f t="shared" si="584"/>
        <v>0</v>
      </c>
      <c r="K2281" s="10">
        <f t="shared" si="585"/>
        <v>0</v>
      </c>
      <c r="L2281" s="8">
        <v>840</v>
      </c>
      <c r="M2281" s="8">
        <v>960</v>
      </c>
      <c r="N2281" s="10">
        <f t="shared" si="586"/>
        <v>0.44</v>
      </c>
      <c r="O2281" s="10">
        <f t="shared" si="587"/>
        <v>0.4514285714285714</v>
      </c>
      <c r="P2281" s="8">
        <f t="shared" si="588"/>
        <v>660</v>
      </c>
      <c r="Q2281" s="8">
        <f t="shared" si="589"/>
        <v>790</v>
      </c>
      <c r="R2281" s="8">
        <v>724.07</v>
      </c>
      <c r="S2281" s="8">
        <v>977.49</v>
      </c>
      <c r="T2281" s="11">
        <f t="shared" si="590"/>
        <v>0.65166000000000002</v>
      </c>
      <c r="U2281" s="7" t="s">
        <v>6241</v>
      </c>
      <c r="V2281" s="7"/>
    </row>
    <row r="2282" spans="1:22" x14ac:dyDescent="0.25">
      <c r="A2282" s="7" t="s">
        <v>6561</v>
      </c>
      <c r="B2282" s="7" t="s">
        <v>6424</v>
      </c>
      <c r="C2282" s="7" t="s">
        <v>177</v>
      </c>
      <c r="D2282" s="7"/>
      <c r="E2282" s="7" t="s">
        <v>1040</v>
      </c>
      <c r="F2282" s="8">
        <v>2200</v>
      </c>
      <c r="G2282" s="8">
        <v>2600</v>
      </c>
      <c r="H2282" s="9">
        <f>IF(OR(F2282="",F2282=0),"",MAX(F2282,IF(ISNUMBER('Нормы и нормо-часы'!K2283),ROUNDUP('Нормы и нормо-часы'!K2283/(1-$F$3),0),0)))</f>
        <v>2200</v>
      </c>
      <c r="I2282" s="9">
        <f>IF(OR(G2282="",G2282=0),"",MAX(G2282,IF(ISNUMBER('Нормы и нормо-часы'!L2283),ROUNDUP('Нормы и нормо-часы'!L2283/(1-$F$3),0),0)))</f>
        <v>2600</v>
      </c>
      <c r="J2282" s="10">
        <f t="shared" si="584"/>
        <v>0</v>
      </c>
      <c r="K2282" s="10">
        <f t="shared" si="585"/>
        <v>0</v>
      </c>
      <c r="L2282" s="8">
        <v>1250</v>
      </c>
      <c r="M2282" s="8">
        <v>1450</v>
      </c>
      <c r="N2282" s="10">
        <f t="shared" si="586"/>
        <v>0.43181818181818182</v>
      </c>
      <c r="O2282" s="10">
        <f t="shared" si="587"/>
        <v>0.44230769230769229</v>
      </c>
      <c r="P2282" s="8">
        <f t="shared" si="588"/>
        <v>950</v>
      </c>
      <c r="Q2282" s="8">
        <f t="shared" si="589"/>
        <v>1150</v>
      </c>
      <c r="R2282" s="8">
        <v>1086.1099999999999</v>
      </c>
      <c r="S2282" s="8">
        <v>1466.25</v>
      </c>
      <c r="T2282" s="11">
        <f t="shared" si="590"/>
        <v>0.66647727272727275</v>
      </c>
      <c r="U2282" s="7" t="s">
        <v>6241</v>
      </c>
      <c r="V2282" s="7"/>
    </row>
    <row r="2283" spans="1:22" x14ac:dyDescent="0.25">
      <c r="A2283" s="7" t="s">
        <v>6562</v>
      </c>
      <c r="B2283" s="7" t="s">
        <v>6426</v>
      </c>
      <c r="C2283" s="7" t="s">
        <v>177</v>
      </c>
      <c r="D2283" s="7"/>
      <c r="E2283" s="7" t="s">
        <v>1040</v>
      </c>
      <c r="F2283" s="8">
        <v>14000</v>
      </c>
      <c r="G2283" s="8">
        <v>16000</v>
      </c>
      <c r="H2283" s="9">
        <f>IF(OR(F2283="",F2283=0),"",MAX(F2283,IF(ISNUMBER('Нормы и нормо-часы'!K2284),ROUNDUP('Нормы и нормо-часы'!K2284/(1-$F$3),0),0)))</f>
        <v>14000</v>
      </c>
      <c r="I2283" s="9">
        <f>IF(OR(G2283="",G2283=0),"",MAX(G2283,IF(ISNUMBER('Нормы и нормо-часы'!L2284),ROUNDUP('Нормы и нормо-часы'!L2284/(1-$F$3),0),0)))</f>
        <v>16000</v>
      </c>
      <c r="J2283" s="10">
        <f t="shared" si="584"/>
        <v>0</v>
      </c>
      <c r="K2283" s="10">
        <f t="shared" si="585"/>
        <v>0</v>
      </c>
      <c r="L2283" s="8">
        <v>8400</v>
      </c>
      <c r="M2283" s="8">
        <v>9600</v>
      </c>
      <c r="N2283" s="10">
        <f t="shared" si="586"/>
        <v>0.4</v>
      </c>
      <c r="O2283" s="10">
        <f t="shared" si="587"/>
        <v>0.4</v>
      </c>
      <c r="P2283" s="8">
        <f t="shared" si="588"/>
        <v>5600</v>
      </c>
      <c r="Q2283" s="8">
        <f t="shared" si="589"/>
        <v>6400</v>
      </c>
      <c r="R2283" s="8">
        <v>5430.52</v>
      </c>
      <c r="S2283" s="8">
        <v>7331.2</v>
      </c>
      <c r="T2283" s="11">
        <f t="shared" si="590"/>
        <v>0.52365714285714282</v>
      </c>
      <c r="U2283" s="7" t="s">
        <v>6404</v>
      </c>
      <c r="V2283" s="7"/>
    </row>
    <row r="2284" spans="1:22" x14ac:dyDescent="0.25">
      <c r="A2284" s="7" t="s">
        <v>6563</v>
      </c>
      <c r="B2284" s="7" t="s">
        <v>6564</v>
      </c>
      <c r="C2284" s="7" t="s">
        <v>177</v>
      </c>
      <c r="D2284" s="7"/>
      <c r="E2284" s="7" t="s">
        <v>1040</v>
      </c>
      <c r="F2284" s="8">
        <v>6000</v>
      </c>
      <c r="G2284" s="8">
        <v>7000</v>
      </c>
      <c r="H2284" s="9">
        <f>IF(OR(F2284="",F2284=0),"",MAX(F2284,IF(ISNUMBER('Нормы и нормо-часы'!K2285),ROUNDUP('Нормы и нормо-часы'!K2285/(1-$F$3),0),0)))</f>
        <v>6000</v>
      </c>
      <c r="I2284" s="9">
        <f>IF(OR(G2284="",G2284=0),"",MAX(G2284,IF(ISNUMBER('Нормы и нормо-часы'!L2285),ROUNDUP('Нормы и нормо-часы'!L2285/(1-$F$3),0),0)))</f>
        <v>7000</v>
      </c>
      <c r="J2284" s="10">
        <f t="shared" si="584"/>
        <v>0</v>
      </c>
      <c r="K2284" s="10">
        <f t="shared" si="585"/>
        <v>0</v>
      </c>
      <c r="L2284" s="8">
        <v>3600</v>
      </c>
      <c r="M2284" s="8">
        <v>4100</v>
      </c>
      <c r="N2284" s="10">
        <f t="shared" si="586"/>
        <v>0.4</v>
      </c>
      <c r="O2284" s="10">
        <f t="shared" si="587"/>
        <v>0.41428571428571431</v>
      </c>
      <c r="P2284" s="8">
        <f t="shared" si="588"/>
        <v>2400</v>
      </c>
      <c r="Q2284" s="8">
        <f t="shared" si="589"/>
        <v>2900</v>
      </c>
      <c r="R2284" s="8">
        <v>2172.21</v>
      </c>
      <c r="S2284" s="8">
        <v>2932.48</v>
      </c>
      <c r="T2284" s="11">
        <f t="shared" si="590"/>
        <v>0.48874666666666666</v>
      </c>
      <c r="U2284" s="7" t="s">
        <v>6435</v>
      </c>
      <c r="V2284" s="7"/>
    </row>
    <row r="2285" spans="1:22" x14ac:dyDescent="0.25">
      <c r="A2285" s="7" t="s">
        <v>6565</v>
      </c>
      <c r="B2285" s="7" t="s">
        <v>6566</v>
      </c>
      <c r="C2285" s="7" t="s">
        <v>177</v>
      </c>
      <c r="D2285" s="7"/>
      <c r="E2285" s="7" t="s">
        <v>1040</v>
      </c>
      <c r="F2285" s="8">
        <v>1200</v>
      </c>
      <c r="G2285" s="8">
        <v>1400</v>
      </c>
      <c r="H2285" s="9">
        <f>IF(OR(F2285="",F2285=0),"",MAX(F2285,IF(ISNUMBER('Нормы и нормо-часы'!K2286),ROUNDUP('Нормы и нормо-часы'!K2286/(1-$F$3),0),0)))</f>
        <v>1200</v>
      </c>
      <c r="I2285" s="9">
        <f>IF(OR(G2285="",G2285=0),"",MAX(G2285,IF(ISNUMBER('Нормы и нормо-часы'!L2286),ROUNDUP('Нормы и нормо-часы'!L2286/(1-$F$3),0),0)))</f>
        <v>1400</v>
      </c>
      <c r="J2285" s="10">
        <f t="shared" ref="J2285:J2316" si="591">IF(OR(F2285="",F2285=0),"",H2285/F2285-1)</f>
        <v>0</v>
      </c>
      <c r="K2285" s="10">
        <f t="shared" ref="K2285:K2316" si="592">IF(OR(G2285="",G2285=0),"",I2285/G2285-1)</f>
        <v>0</v>
      </c>
      <c r="L2285" s="8">
        <v>670</v>
      </c>
      <c r="M2285" s="8">
        <v>780</v>
      </c>
      <c r="N2285" s="10">
        <f t="shared" ref="N2285:N2316" si="593">IF(OR(H2285="",H2285=0),"",(H2285-L2285)/H2285)</f>
        <v>0.44166666666666665</v>
      </c>
      <c r="O2285" s="10">
        <f t="shared" ref="O2285:O2316" si="594">IF(OR(I2285="",I2285=0),"",(I2285-M2285)/I2285)</f>
        <v>0.44285714285714284</v>
      </c>
      <c r="P2285" s="8">
        <f t="shared" ref="P2285:P2316" si="595">IF(H2285="","",H2285-L2285)</f>
        <v>530</v>
      </c>
      <c r="Q2285" s="8">
        <f t="shared" ref="Q2285:Q2316" si="596">IF(I2285="","",I2285-M2285)</f>
        <v>620</v>
      </c>
      <c r="R2285" s="8">
        <v>844.74</v>
      </c>
      <c r="S2285" s="8">
        <v>1140.4000000000001</v>
      </c>
      <c r="T2285" s="11">
        <f t="shared" ref="T2285:T2316" si="597">IF(OR(S2285="",F2285="",F2285=0),"",S2285/F2285)</f>
        <v>0.95033333333333336</v>
      </c>
      <c r="U2285" s="7" t="s">
        <v>6435</v>
      </c>
      <c r="V2285" s="7"/>
    </row>
    <row r="2286" spans="1:22" x14ac:dyDescent="0.25">
      <c r="A2286" s="7" t="s">
        <v>6567</v>
      </c>
      <c r="B2286" s="7" t="s">
        <v>6568</v>
      </c>
      <c r="C2286" s="7" t="s">
        <v>177</v>
      </c>
      <c r="D2286" s="7"/>
      <c r="E2286" s="7" t="s">
        <v>1040</v>
      </c>
      <c r="F2286" s="8">
        <v>10000</v>
      </c>
      <c r="G2286" s="8">
        <v>12000</v>
      </c>
      <c r="H2286" s="9">
        <f>IF(OR(F2286="",F2286=0),"",MAX(F2286,IF(ISNUMBER('Нормы и нормо-часы'!K2287),ROUNDUP('Нормы и нормо-часы'!K2287/(1-$F$3),0),0)))</f>
        <v>10000</v>
      </c>
      <c r="I2286" s="9">
        <f>IF(OR(G2286="",G2286=0),"",MAX(G2286,IF(ISNUMBER('Нормы и нормо-часы'!L2287),ROUNDUP('Нормы и нормо-часы'!L2287/(1-$F$3),0),0)))</f>
        <v>12000</v>
      </c>
      <c r="J2286" s="10">
        <f t="shared" si="591"/>
        <v>0</v>
      </c>
      <c r="K2286" s="10">
        <f t="shared" si="592"/>
        <v>0</v>
      </c>
      <c r="L2286" s="8">
        <v>6000</v>
      </c>
      <c r="M2286" s="8">
        <v>6950</v>
      </c>
      <c r="N2286" s="10">
        <f t="shared" si="593"/>
        <v>0.4</v>
      </c>
      <c r="O2286" s="10">
        <f t="shared" si="594"/>
        <v>0.42083333333333334</v>
      </c>
      <c r="P2286" s="8">
        <f t="shared" si="595"/>
        <v>4000</v>
      </c>
      <c r="Q2286" s="8">
        <f t="shared" si="596"/>
        <v>5050</v>
      </c>
      <c r="R2286" s="8">
        <v>4344.41</v>
      </c>
      <c r="S2286" s="8">
        <v>5864.95</v>
      </c>
      <c r="T2286" s="11">
        <f t="shared" si="597"/>
        <v>0.58649499999999999</v>
      </c>
      <c r="U2286" s="7" t="s">
        <v>6253</v>
      </c>
      <c r="V2286" s="7"/>
    </row>
    <row r="2287" spans="1:22" x14ac:dyDescent="0.25">
      <c r="A2287" s="7" t="s">
        <v>6569</v>
      </c>
      <c r="B2287" s="7" t="s">
        <v>6570</v>
      </c>
      <c r="C2287" s="7" t="s">
        <v>177</v>
      </c>
      <c r="D2287" s="7"/>
      <c r="E2287" s="7" t="s">
        <v>1040</v>
      </c>
      <c r="F2287" s="8">
        <v>2200</v>
      </c>
      <c r="G2287" s="8">
        <v>2600</v>
      </c>
      <c r="H2287" s="9">
        <f>IF(OR(F2287="",F2287=0),"",MAX(F2287,IF(ISNUMBER('Нормы и нормо-часы'!K2288),ROUNDUP('Нормы и нормо-часы'!K2288/(1-$F$3),0),0)))</f>
        <v>2200</v>
      </c>
      <c r="I2287" s="9">
        <f>IF(OR(G2287="",G2287=0),"",MAX(G2287,IF(ISNUMBER('Нормы и нормо-часы'!L2288),ROUNDUP('Нормы и нормо-часы'!L2288/(1-$F$3),0),0)))</f>
        <v>2600</v>
      </c>
      <c r="J2287" s="10">
        <f t="shared" si="591"/>
        <v>0</v>
      </c>
      <c r="K2287" s="10">
        <f t="shared" si="592"/>
        <v>0</v>
      </c>
      <c r="L2287" s="8">
        <v>1250</v>
      </c>
      <c r="M2287" s="8">
        <v>1450</v>
      </c>
      <c r="N2287" s="10">
        <f t="shared" si="593"/>
        <v>0.43181818181818182</v>
      </c>
      <c r="O2287" s="10">
        <f t="shared" si="594"/>
        <v>0.44230769230769229</v>
      </c>
      <c r="P2287" s="8">
        <f t="shared" si="595"/>
        <v>950</v>
      </c>
      <c r="Q2287" s="8">
        <f t="shared" si="596"/>
        <v>1150</v>
      </c>
      <c r="R2287" s="8">
        <v>965.43</v>
      </c>
      <c r="S2287" s="8">
        <v>1303.33</v>
      </c>
      <c r="T2287" s="11">
        <f t="shared" si="597"/>
        <v>0.59242272727272727</v>
      </c>
      <c r="U2287" s="7" t="s">
        <v>6241</v>
      </c>
      <c r="V2287" s="7"/>
    </row>
    <row r="2288" spans="1:22" x14ac:dyDescent="0.25">
      <c r="A2288" s="7" t="s">
        <v>6571</v>
      </c>
      <c r="B2288" s="7" t="s">
        <v>6572</v>
      </c>
      <c r="C2288" s="7" t="s">
        <v>177</v>
      </c>
      <c r="D2288" s="7"/>
      <c r="E2288" s="7" t="s">
        <v>41</v>
      </c>
      <c r="F2288" s="8">
        <v>9000</v>
      </c>
      <c r="G2288" s="8">
        <v>10500</v>
      </c>
      <c r="H2288" s="9">
        <f>IF(OR(F2288="",F2288=0),"",MAX(F2288,IF(ISNUMBER('Нормы и нормо-часы'!K2289),ROUNDUP('Нормы и нормо-часы'!K2289/(1-$F$3),0),0)))</f>
        <v>9000</v>
      </c>
      <c r="I2288" s="9">
        <f>IF(OR(G2288="",G2288=0),"",MAX(G2288,IF(ISNUMBER('Нормы и нормо-часы'!L2289),ROUNDUP('Нормы и нормо-часы'!L2289/(1-$F$3),0),0)))</f>
        <v>10500</v>
      </c>
      <c r="J2288" s="10">
        <f t="shared" si="591"/>
        <v>0</v>
      </c>
      <c r="K2288" s="10">
        <f t="shared" si="592"/>
        <v>0</v>
      </c>
      <c r="L2288" s="8">
        <v>5050</v>
      </c>
      <c r="M2288" s="8">
        <v>5900</v>
      </c>
      <c r="N2288" s="10">
        <f t="shared" si="593"/>
        <v>0.43888888888888888</v>
      </c>
      <c r="O2288" s="10">
        <f t="shared" si="594"/>
        <v>0.43809523809523809</v>
      </c>
      <c r="P2288" s="8">
        <f t="shared" si="595"/>
        <v>3950</v>
      </c>
      <c r="Q2288" s="8">
        <f t="shared" si="596"/>
        <v>4600</v>
      </c>
      <c r="R2288" s="8">
        <v>4344.41</v>
      </c>
      <c r="S2288" s="8">
        <v>5864.95</v>
      </c>
      <c r="T2288" s="11">
        <f t="shared" si="597"/>
        <v>0.65166111111111114</v>
      </c>
      <c r="U2288" s="7" t="s">
        <v>100</v>
      </c>
      <c r="V2288" s="7"/>
    </row>
    <row r="2289" spans="1:22" x14ac:dyDescent="0.25">
      <c r="A2289" s="7" t="s">
        <v>6573</v>
      </c>
      <c r="B2289" s="7" t="s">
        <v>6574</v>
      </c>
      <c r="C2289" s="7" t="s">
        <v>177</v>
      </c>
      <c r="D2289" s="7"/>
      <c r="E2289" s="7" t="s">
        <v>41</v>
      </c>
      <c r="F2289" s="8">
        <v>11500</v>
      </c>
      <c r="G2289" s="8">
        <v>13500</v>
      </c>
      <c r="H2289" s="9">
        <f>IF(OR(F2289="",F2289=0),"",MAX(F2289,IF(ISNUMBER('Нормы и нормо-часы'!K2290),ROUNDUP('Нормы и нормо-часы'!K2290/(1-$F$3),0),0)))</f>
        <v>11500</v>
      </c>
      <c r="I2289" s="9">
        <f>IF(OR(G2289="",G2289=0),"",MAX(G2289,IF(ISNUMBER('Нормы и нормо-часы'!L2290),ROUNDUP('Нормы и нормо-часы'!L2290/(1-$F$3),0),0)))</f>
        <v>13500</v>
      </c>
      <c r="J2289" s="10">
        <f t="shared" si="591"/>
        <v>0</v>
      </c>
      <c r="K2289" s="10">
        <f t="shared" si="592"/>
        <v>0</v>
      </c>
      <c r="L2289" s="8">
        <v>6600</v>
      </c>
      <c r="M2289" s="8">
        <v>7550</v>
      </c>
      <c r="N2289" s="10">
        <f t="shared" si="593"/>
        <v>0.42608695652173911</v>
      </c>
      <c r="O2289" s="10">
        <f t="shared" si="594"/>
        <v>0.44074074074074077</v>
      </c>
      <c r="P2289" s="8">
        <f t="shared" si="595"/>
        <v>4900</v>
      </c>
      <c r="Q2289" s="8">
        <f t="shared" si="596"/>
        <v>5950</v>
      </c>
      <c r="R2289" s="8">
        <v>4344.41</v>
      </c>
      <c r="S2289" s="8">
        <v>5864.95</v>
      </c>
      <c r="T2289" s="11">
        <f t="shared" si="597"/>
        <v>0.50999565217391307</v>
      </c>
      <c r="U2289" s="7" t="s">
        <v>100</v>
      </c>
      <c r="V2289" s="7"/>
    </row>
    <row r="2290" spans="1:22" x14ac:dyDescent="0.25">
      <c r="A2290" s="7" t="s">
        <v>6575</v>
      </c>
      <c r="B2290" s="7" t="s">
        <v>6576</v>
      </c>
      <c r="C2290" s="7" t="s">
        <v>177</v>
      </c>
      <c r="D2290" s="7"/>
      <c r="E2290" s="7" t="s">
        <v>1040</v>
      </c>
      <c r="F2290" s="8">
        <v>20000</v>
      </c>
      <c r="G2290" s="8">
        <v>24000</v>
      </c>
      <c r="H2290" s="9">
        <f>IF(OR(F2290="",F2290=0),"",MAX(F2290,IF(ISNUMBER('Нормы и нормо-часы'!K2291),ROUNDUP('Нормы и нормо-часы'!K2291/(1-$F$3),0),0)))</f>
        <v>20000</v>
      </c>
      <c r="I2290" s="9">
        <f>IF(OR(G2290="",G2290=0),"",MAX(G2290,IF(ISNUMBER('Нормы и нормо-часы'!L2291),ROUNDUP('Нормы и нормо-часы'!L2291/(1-$F$3),0),0)))</f>
        <v>24000</v>
      </c>
      <c r="J2290" s="10">
        <f t="shared" si="591"/>
        <v>0</v>
      </c>
      <c r="K2290" s="10">
        <f t="shared" si="592"/>
        <v>0</v>
      </c>
      <c r="L2290" s="8">
        <v>12000</v>
      </c>
      <c r="M2290" s="8">
        <v>14400</v>
      </c>
      <c r="N2290" s="10">
        <f t="shared" si="593"/>
        <v>0.4</v>
      </c>
      <c r="O2290" s="10">
        <f t="shared" si="594"/>
        <v>0.4</v>
      </c>
      <c r="P2290" s="8">
        <f t="shared" si="595"/>
        <v>8000</v>
      </c>
      <c r="Q2290" s="8">
        <f t="shared" si="596"/>
        <v>9600</v>
      </c>
      <c r="R2290" s="8">
        <v>14481.38</v>
      </c>
      <c r="S2290" s="8">
        <v>19549.86</v>
      </c>
      <c r="T2290" s="11">
        <f t="shared" si="597"/>
        <v>0.97749300000000006</v>
      </c>
      <c r="U2290" s="7" t="s">
        <v>6404</v>
      </c>
      <c r="V2290" s="7" t="s">
        <v>6577</v>
      </c>
    </row>
    <row r="2291" spans="1:22" x14ac:dyDescent="0.25">
      <c r="A2291" s="7" t="s">
        <v>6578</v>
      </c>
      <c r="B2291" s="7" t="s">
        <v>6466</v>
      </c>
      <c r="C2291" s="7" t="s">
        <v>177</v>
      </c>
      <c r="D2291" s="7"/>
      <c r="E2291" s="7" t="s">
        <v>1040</v>
      </c>
      <c r="F2291" s="8">
        <v>42000</v>
      </c>
      <c r="G2291" s="8">
        <v>48000</v>
      </c>
      <c r="H2291" s="9">
        <f>IF(OR(F2291="",F2291=0),"",MAX(F2291,IF(ISNUMBER('Нормы и нормо-часы'!K2292),ROUNDUP('Нормы и нормо-часы'!K2292/(1-$F$3),0),0)))</f>
        <v>42000</v>
      </c>
      <c r="I2291" s="9">
        <f>IF(OR(G2291="",G2291=0),"",MAX(G2291,IF(ISNUMBER('Нормы и нормо-часы'!L2292),ROUNDUP('Нормы и нормо-часы'!L2292/(1-$F$3),0),0)))</f>
        <v>48000</v>
      </c>
      <c r="J2291" s="10">
        <f t="shared" si="591"/>
        <v>0</v>
      </c>
      <c r="K2291" s="10">
        <f t="shared" si="592"/>
        <v>0</v>
      </c>
      <c r="L2291" s="8">
        <v>31500</v>
      </c>
      <c r="M2291" s="8">
        <v>36000</v>
      </c>
      <c r="N2291" s="10">
        <f t="shared" si="593"/>
        <v>0.25</v>
      </c>
      <c r="O2291" s="10">
        <f t="shared" si="594"/>
        <v>0.25</v>
      </c>
      <c r="P2291" s="8">
        <f t="shared" si="595"/>
        <v>10500</v>
      </c>
      <c r="Q2291" s="8">
        <f t="shared" si="596"/>
        <v>12000</v>
      </c>
      <c r="R2291" s="8">
        <v>31819.35</v>
      </c>
      <c r="S2291" s="8">
        <v>42956.12</v>
      </c>
      <c r="T2291" s="11">
        <f t="shared" si="597"/>
        <v>1.022764761904762</v>
      </c>
      <c r="U2291" s="7" t="s">
        <v>6404</v>
      </c>
      <c r="V2291" s="7" t="s">
        <v>6579</v>
      </c>
    </row>
    <row r="2292" spans="1:22" x14ac:dyDescent="0.25">
      <c r="A2292" s="7" t="s">
        <v>6580</v>
      </c>
      <c r="B2292" s="7" t="s">
        <v>6581</v>
      </c>
      <c r="C2292" s="7" t="s">
        <v>177</v>
      </c>
      <c r="D2292" s="7"/>
      <c r="E2292" s="7" t="s">
        <v>1040</v>
      </c>
      <c r="F2292" s="8">
        <v>4500</v>
      </c>
      <c r="G2292" s="8">
        <v>5200</v>
      </c>
      <c r="H2292" s="9">
        <f>IF(OR(F2292="",F2292=0),"",MAX(F2292,IF(ISNUMBER('Нормы и нормо-часы'!K2293),ROUNDUP('Нормы и нормо-часы'!K2293/(1-$F$3),0),0)))</f>
        <v>4500</v>
      </c>
      <c r="I2292" s="9">
        <f>IF(OR(G2292="",G2292=0),"",MAX(G2292,IF(ISNUMBER('Нормы и нормо-часы'!L2293),ROUNDUP('Нормы и нормо-часы'!L2293/(1-$F$3),0),0)))</f>
        <v>5200</v>
      </c>
      <c r="J2292" s="10">
        <f t="shared" si="591"/>
        <v>0</v>
      </c>
      <c r="K2292" s="10">
        <f t="shared" si="592"/>
        <v>0</v>
      </c>
      <c r="L2292" s="8">
        <v>2500</v>
      </c>
      <c r="M2292" s="8">
        <v>2900</v>
      </c>
      <c r="N2292" s="10">
        <f t="shared" si="593"/>
        <v>0.44444444444444442</v>
      </c>
      <c r="O2292" s="10">
        <f t="shared" si="594"/>
        <v>0.44230769230769229</v>
      </c>
      <c r="P2292" s="8">
        <f t="shared" si="595"/>
        <v>2000</v>
      </c>
      <c r="Q2292" s="8">
        <f t="shared" si="596"/>
        <v>2300</v>
      </c>
      <c r="R2292" s="8">
        <v>5792.55</v>
      </c>
      <c r="S2292" s="8">
        <v>7819.94</v>
      </c>
      <c r="T2292" s="11">
        <f t="shared" si="597"/>
        <v>1.7377644444444444</v>
      </c>
      <c r="U2292" s="7" t="s">
        <v>6241</v>
      </c>
      <c r="V2292" s="7"/>
    </row>
    <row r="2293" spans="1:22" x14ac:dyDescent="0.25">
      <c r="A2293" s="7" t="s">
        <v>6582</v>
      </c>
      <c r="B2293" s="7" t="s">
        <v>6583</v>
      </c>
      <c r="C2293" s="7" t="s">
        <v>177</v>
      </c>
      <c r="D2293" s="7"/>
      <c r="E2293" s="7" t="s">
        <v>1040</v>
      </c>
      <c r="F2293" s="8">
        <v>3600</v>
      </c>
      <c r="G2293" s="8">
        <v>4200</v>
      </c>
      <c r="H2293" s="9">
        <f>IF(OR(F2293="",F2293=0),"",MAX(F2293,IF(ISNUMBER('Нормы и нормо-часы'!K2294),ROUNDUP('Нормы и нормо-часы'!K2294/(1-$F$3),0),0)))</f>
        <v>3600</v>
      </c>
      <c r="I2293" s="9">
        <f>IF(OR(G2293="",G2293=0),"",MAX(G2293,IF(ISNUMBER('Нормы и нормо-часы'!L2294),ROUNDUP('Нормы и нормо-часы'!L2294/(1-$F$3),0),0)))</f>
        <v>4200</v>
      </c>
      <c r="J2293" s="10">
        <f t="shared" si="591"/>
        <v>0</v>
      </c>
      <c r="K2293" s="10">
        <f t="shared" si="592"/>
        <v>0</v>
      </c>
      <c r="L2293" s="8">
        <v>2050</v>
      </c>
      <c r="M2293" s="8">
        <v>2400</v>
      </c>
      <c r="N2293" s="10">
        <f t="shared" si="593"/>
        <v>0.43055555555555558</v>
      </c>
      <c r="O2293" s="10">
        <f t="shared" si="594"/>
        <v>0.42857142857142855</v>
      </c>
      <c r="P2293" s="8">
        <f t="shared" si="595"/>
        <v>1550</v>
      </c>
      <c r="Q2293" s="8">
        <f t="shared" si="596"/>
        <v>1800</v>
      </c>
      <c r="R2293" s="8">
        <v>3620.35</v>
      </c>
      <c r="S2293" s="8">
        <v>4887.47</v>
      </c>
      <c r="T2293" s="11">
        <f t="shared" si="597"/>
        <v>1.3576305555555557</v>
      </c>
      <c r="U2293" s="7" t="s">
        <v>6241</v>
      </c>
      <c r="V2293" s="7"/>
    </row>
    <row r="2294" spans="1:22" x14ac:dyDescent="0.25">
      <c r="A2294" s="7" t="s">
        <v>6584</v>
      </c>
      <c r="B2294" s="7" t="s">
        <v>6469</v>
      </c>
      <c r="C2294" s="7" t="s">
        <v>177</v>
      </c>
      <c r="D2294" s="7"/>
      <c r="E2294" s="7" t="s">
        <v>1040</v>
      </c>
      <c r="F2294" s="8">
        <v>50000</v>
      </c>
      <c r="G2294" s="8">
        <v>57000</v>
      </c>
      <c r="H2294" s="9">
        <f>IF(OR(F2294="",F2294=0),"",MAX(F2294,IF(ISNUMBER('Нормы и нормо-часы'!K2295),ROUNDUP('Нормы и нормо-часы'!K2295/(1-$F$3),0),0)))</f>
        <v>50000</v>
      </c>
      <c r="I2294" s="9">
        <f>IF(OR(G2294="",G2294=0),"",MAX(G2294,IF(ISNUMBER('Нормы и нормо-часы'!L2295),ROUNDUP('Нормы и нормо-часы'!L2295/(1-$F$3),0),0)))</f>
        <v>57000</v>
      </c>
      <c r="J2294" s="10">
        <f t="shared" si="591"/>
        <v>0</v>
      </c>
      <c r="K2294" s="10">
        <f t="shared" si="592"/>
        <v>0</v>
      </c>
      <c r="L2294" s="8">
        <v>37500</v>
      </c>
      <c r="M2294" s="8">
        <v>42750</v>
      </c>
      <c r="N2294" s="10">
        <f t="shared" si="593"/>
        <v>0.25</v>
      </c>
      <c r="O2294" s="10">
        <f t="shared" si="594"/>
        <v>0.25</v>
      </c>
      <c r="P2294" s="8">
        <f t="shared" si="595"/>
        <v>12500</v>
      </c>
      <c r="Q2294" s="8">
        <f t="shared" si="596"/>
        <v>14250</v>
      </c>
      <c r="R2294" s="8">
        <v>44374.28</v>
      </c>
      <c r="S2294" s="8">
        <v>59905.279999999999</v>
      </c>
      <c r="T2294" s="11">
        <f t="shared" si="597"/>
        <v>1.1981055999999999</v>
      </c>
      <c r="U2294" s="7" t="s">
        <v>6404</v>
      </c>
      <c r="V2294" s="7" t="s">
        <v>6585</v>
      </c>
    </row>
    <row r="2295" spans="1:22" x14ac:dyDescent="0.25">
      <c r="A2295" s="7" t="s">
        <v>6586</v>
      </c>
      <c r="B2295" s="7" t="s">
        <v>6587</v>
      </c>
      <c r="C2295" s="7" t="s">
        <v>177</v>
      </c>
      <c r="D2295" s="7"/>
      <c r="E2295" s="7" t="s">
        <v>1040</v>
      </c>
      <c r="F2295" s="8">
        <v>16000</v>
      </c>
      <c r="G2295" s="8">
        <v>18500</v>
      </c>
      <c r="H2295" s="9">
        <f>IF(OR(F2295="",F2295=0),"",MAX(F2295,IF(ISNUMBER('Нормы и нормо-часы'!K2296),ROUNDUP('Нормы и нормо-часы'!K2296/(1-$F$3),0),0)))</f>
        <v>16000</v>
      </c>
      <c r="I2295" s="9">
        <f>IF(OR(G2295="",G2295=0),"",MAX(G2295,IF(ISNUMBER('Нормы и нормо-часы'!L2296),ROUNDUP('Нормы и нормо-часы'!L2296/(1-$F$3),0),0)))</f>
        <v>18500</v>
      </c>
      <c r="J2295" s="10">
        <f t="shared" si="591"/>
        <v>0</v>
      </c>
      <c r="K2295" s="10">
        <f t="shared" si="592"/>
        <v>0</v>
      </c>
      <c r="L2295" s="8">
        <v>9600</v>
      </c>
      <c r="M2295" s="8">
        <v>11050</v>
      </c>
      <c r="N2295" s="10">
        <f t="shared" si="593"/>
        <v>0.4</v>
      </c>
      <c r="O2295" s="10">
        <f t="shared" si="594"/>
        <v>0.4027027027027027</v>
      </c>
      <c r="P2295" s="8">
        <f t="shared" si="595"/>
        <v>6400</v>
      </c>
      <c r="Q2295" s="8">
        <f t="shared" si="596"/>
        <v>7450</v>
      </c>
      <c r="R2295" s="8">
        <v>4344.41</v>
      </c>
      <c r="S2295" s="8">
        <v>5864.95</v>
      </c>
      <c r="T2295" s="11">
        <f t="shared" si="597"/>
        <v>0.36655937499999997</v>
      </c>
      <c r="U2295" s="7" t="s">
        <v>6241</v>
      </c>
      <c r="V2295" s="7"/>
    </row>
    <row r="2296" spans="1:22" x14ac:dyDescent="0.25">
      <c r="A2296" s="7" t="s">
        <v>6588</v>
      </c>
      <c r="B2296" s="7" t="s">
        <v>6589</v>
      </c>
      <c r="C2296" s="7" t="s">
        <v>177</v>
      </c>
      <c r="D2296" s="7"/>
      <c r="E2296" s="7" t="s">
        <v>1040</v>
      </c>
      <c r="F2296" s="8">
        <v>900</v>
      </c>
      <c r="G2296" s="8">
        <v>1050</v>
      </c>
      <c r="H2296" s="9">
        <f>IF(OR(F2296="",F2296=0),"",MAX(F2296,IF(ISNUMBER('Нормы и нормо-часы'!K2297),ROUNDUP('Нормы и нормо-часы'!K2297/(1-$F$3),0),0)))</f>
        <v>900</v>
      </c>
      <c r="I2296" s="9">
        <f>IF(OR(G2296="",G2296=0),"",MAX(G2296,IF(ISNUMBER('Нормы и нормо-часы'!L2297),ROUNDUP('Нормы и нормо-часы'!L2297/(1-$F$3),0),0)))</f>
        <v>1050</v>
      </c>
      <c r="J2296" s="10">
        <f t="shared" si="591"/>
        <v>0</v>
      </c>
      <c r="K2296" s="10">
        <f t="shared" si="592"/>
        <v>0</v>
      </c>
      <c r="L2296" s="8">
        <v>500</v>
      </c>
      <c r="M2296" s="8">
        <v>580</v>
      </c>
      <c r="N2296" s="10">
        <f t="shared" si="593"/>
        <v>0.44444444444444442</v>
      </c>
      <c r="O2296" s="10">
        <f t="shared" si="594"/>
        <v>0.44761904761904764</v>
      </c>
      <c r="P2296" s="8">
        <f t="shared" si="595"/>
        <v>400</v>
      </c>
      <c r="Q2296" s="8">
        <f t="shared" si="596"/>
        <v>470</v>
      </c>
      <c r="R2296" s="8">
        <v>465.08</v>
      </c>
      <c r="S2296" s="8">
        <v>627.86</v>
      </c>
      <c r="T2296" s="11">
        <f t="shared" si="597"/>
        <v>0.69762222222222225</v>
      </c>
      <c r="U2296" s="7" t="s">
        <v>6241</v>
      </c>
      <c r="V2296" s="7"/>
    </row>
    <row r="2297" spans="1:22" x14ac:dyDescent="0.25">
      <c r="A2297" s="7" t="s">
        <v>6590</v>
      </c>
      <c r="B2297" s="7" t="s">
        <v>6591</v>
      </c>
      <c r="C2297" s="7" t="s">
        <v>177</v>
      </c>
      <c r="D2297" s="7"/>
      <c r="E2297" s="7" t="s">
        <v>1040</v>
      </c>
      <c r="F2297" s="8">
        <v>3000</v>
      </c>
      <c r="G2297" s="8">
        <v>3500</v>
      </c>
      <c r="H2297" s="9">
        <f>IF(OR(F2297="",F2297=0),"",MAX(F2297,IF(ISNUMBER('Нормы и нормо-часы'!K2298),ROUNDUP('Нормы и нормо-часы'!K2298/(1-$F$3),0),0)))</f>
        <v>3000</v>
      </c>
      <c r="I2297" s="9">
        <f>IF(OR(G2297="",G2297=0),"",MAX(G2297,IF(ISNUMBER('Нормы и нормо-часы'!L2298),ROUNDUP('Нормы и нормо-часы'!L2298/(1-$F$3),0),0)))</f>
        <v>3500</v>
      </c>
      <c r="J2297" s="10">
        <f t="shared" si="591"/>
        <v>0</v>
      </c>
      <c r="K2297" s="10">
        <f t="shared" si="592"/>
        <v>0</v>
      </c>
      <c r="L2297" s="8">
        <v>1700</v>
      </c>
      <c r="M2297" s="8">
        <v>1900</v>
      </c>
      <c r="N2297" s="10">
        <f t="shared" si="593"/>
        <v>0.43333333333333335</v>
      </c>
      <c r="O2297" s="10">
        <f t="shared" si="594"/>
        <v>0.45714285714285713</v>
      </c>
      <c r="P2297" s="8">
        <f t="shared" si="595"/>
        <v>1300</v>
      </c>
      <c r="Q2297" s="8">
        <f t="shared" si="596"/>
        <v>1600</v>
      </c>
      <c r="R2297" s="8">
        <v>1448.14</v>
      </c>
      <c r="S2297" s="8">
        <v>1954.99</v>
      </c>
      <c r="T2297" s="11">
        <f t="shared" si="597"/>
        <v>0.65166333333333337</v>
      </c>
      <c r="U2297" s="7" t="s">
        <v>6241</v>
      </c>
      <c r="V2297" s="7"/>
    </row>
    <row r="2298" spans="1:22" x14ac:dyDescent="0.25">
      <c r="A2298" s="7" t="s">
        <v>6592</v>
      </c>
      <c r="B2298" s="7" t="s">
        <v>6593</v>
      </c>
      <c r="C2298" s="7" t="s">
        <v>177</v>
      </c>
      <c r="D2298" s="7"/>
      <c r="E2298" s="7" t="s">
        <v>1040</v>
      </c>
      <c r="F2298" s="8">
        <v>1500</v>
      </c>
      <c r="G2298" s="8">
        <v>1750</v>
      </c>
      <c r="H2298" s="9">
        <f>IF(OR(F2298="",F2298=0),"",MAX(F2298,IF(ISNUMBER('Нормы и нормо-часы'!K2299),ROUNDUP('Нормы и нормо-часы'!K2299/(1-$F$3),0),0)))</f>
        <v>1500</v>
      </c>
      <c r="I2298" s="9">
        <f>IF(OR(G2298="",G2298=0),"",MAX(G2298,IF(ISNUMBER('Нормы и нормо-часы'!L2299),ROUNDUP('Нормы и нормо-часы'!L2299/(1-$F$3),0),0)))</f>
        <v>1750</v>
      </c>
      <c r="J2298" s="10">
        <f t="shared" si="591"/>
        <v>0</v>
      </c>
      <c r="K2298" s="10">
        <f t="shared" si="592"/>
        <v>0</v>
      </c>
      <c r="L2298" s="8">
        <v>840</v>
      </c>
      <c r="M2298" s="8">
        <v>960</v>
      </c>
      <c r="N2298" s="10">
        <f t="shared" si="593"/>
        <v>0.44</v>
      </c>
      <c r="O2298" s="10">
        <f t="shared" si="594"/>
        <v>0.4514285714285714</v>
      </c>
      <c r="P2298" s="8">
        <f t="shared" si="595"/>
        <v>660</v>
      </c>
      <c r="Q2298" s="8">
        <f t="shared" si="596"/>
        <v>790</v>
      </c>
      <c r="R2298" s="8">
        <v>462.88</v>
      </c>
      <c r="S2298" s="8">
        <v>624.89</v>
      </c>
      <c r="T2298" s="11">
        <f t="shared" si="597"/>
        <v>0.41659333333333332</v>
      </c>
      <c r="U2298" s="7" t="s">
        <v>6241</v>
      </c>
      <c r="V2298" s="7"/>
    </row>
    <row r="2299" spans="1:22" x14ac:dyDescent="0.25">
      <c r="A2299" s="7" t="s">
        <v>6594</v>
      </c>
      <c r="B2299" s="7" t="s">
        <v>6595</v>
      </c>
      <c r="C2299" s="7" t="s">
        <v>177</v>
      </c>
      <c r="D2299" s="7"/>
      <c r="E2299" s="7" t="s">
        <v>1040</v>
      </c>
      <c r="F2299" s="8">
        <v>3000</v>
      </c>
      <c r="G2299" s="8">
        <v>3500</v>
      </c>
      <c r="H2299" s="9">
        <f>IF(OR(F2299="",F2299=0),"",MAX(F2299,IF(ISNUMBER('Нормы и нормо-часы'!K2300),ROUNDUP('Нормы и нормо-часы'!K2300/(1-$F$3),0),0)))</f>
        <v>3000</v>
      </c>
      <c r="I2299" s="9">
        <f>IF(OR(G2299="",G2299=0),"",MAX(G2299,IF(ISNUMBER('Нормы и нормо-часы'!L2300),ROUNDUP('Нормы и нормо-часы'!L2300/(1-$F$3),0),0)))</f>
        <v>3500</v>
      </c>
      <c r="J2299" s="10">
        <f t="shared" si="591"/>
        <v>0</v>
      </c>
      <c r="K2299" s="10">
        <f t="shared" si="592"/>
        <v>0</v>
      </c>
      <c r="L2299" s="8">
        <v>1700</v>
      </c>
      <c r="M2299" s="8">
        <v>1900</v>
      </c>
      <c r="N2299" s="10">
        <f t="shared" si="593"/>
        <v>0.43333333333333335</v>
      </c>
      <c r="O2299" s="10">
        <f t="shared" si="594"/>
        <v>0.45714285714285713</v>
      </c>
      <c r="P2299" s="8">
        <f t="shared" si="595"/>
        <v>1300</v>
      </c>
      <c r="Q2299" s="8">
        <f t="shared" si="596"/>
        <v>1600</v>
      </c>
      <c r="R2299" s="8">
        <v>965.43</v>
      </c>
      <c r="S2299" s="8">
        <v>1303.33</v>
      </c>
      <c r="T2299" s="11">
        <f t="shared" si="597"/>
        <v>0.43444333333333329</v>
      </c>
      <c r="U2299" s="7" t="s">
        <v>6241</v>
      </c>
      <c r="V2299" s="7"/>
    </row>
    <row r="2300" spans="1:22" x14ac:dyDescent="0.25">
      <c r="A2300" s="7" t="s">
        <v>6596</v>
      </c>
      <c r="B2300" s="7" t="s">
        <v>6597</v>
      </c>
      <c r="C2300" s="7" t="s">
        <v>177</v>
      </c>
      <c r="D2300" s="7"/>
      <c r="E2300" s="7" t="s">
        <v>1040</v>
      </c>
      <c r="F2300" s="8">
        <v>900</v>
      </c>
      <c r="G2300" s="8">
        <v>1050</v>
      </c>
      <c r="H2300" s="9">
        <f>IF(OR(F2300="",F2300=0),"",MAX(F2300,IF(ISNUMBER('Нормы и нормо-часы'!K2301),ROUNDUP('Нормы и нормо-часы'!K2301/(1-$F$3),0),0)))</f>
        <v>900</v>
      </c>
      <c r="I2300" s="9">
        <f>IF(OR(G2300="",G2300=0),"",MAX(G2300,IF(ISNUMBER('Нормы и нормо-часы'!L2301),ROUNDUP('Нормы и нормо-часы'!L2301/(1-$F$3),0),0)))</f>
        <v>1050</v>
      </c>
      <c r="J2300" s="10">
        <f t="shared" si="591"/>
        <v>0</v>
      </c>
      <c r="K2300" s="10">
        <f t="shared" si="592"/>
        <v>0</v>
      </c>
      <c r="L2300" s="8">
        <v>500</v>
      </c>
      <c r="M2300" s="8">
        <v>580</v>
      </c>
      <c r="N2300" s="10">
        <f t="shared" si="593"/>
        <v>0.44444444444444442</v>
      </c>
      <c r="O2300" s="10">
        <f t="shared" si="594"/>
        <v>0.44761904761904764</v>
      </c>
      <c r="P2300" s="8">
        <f t="shared" si="595"/>
        <v>400</v>
      </c>
      <c r="Q2300" s="8">
        <f t="shared" si="596"/>
        <v>470</v>
      </c>
      <c r="R2300" s="8">
        <v>1206.79</v>
      </c>
      <c r="S2300" s="8">
        <v>1629.17</v>
      </c>
      <c r="T2300" s="11">
        <f t="shared" si="597"/>
        <v>1.8101888888888891</v>
      </c>
      <c r="U2300" s="7" t="s">
        <v>6241</v>
      </c>
      <c r="V2300" s="7" t="s">
        <v>6598</v>
      </c>
    </row>
    <row r="2301" spans="1:22" x14ac:dyDescent="0.25">
      <c r="A2301" s="7" t="s">
        <v>6599</v>
      </c>
      <c r="B2301" s="7" t="s">
        <v>6600</v>
      </c>
      <c r="C2301" s="7" t="s">
        <v>177</v>
      </c>
      <c r="D2301" s="7"/>
      <c r="E2301" s="7" t="s">
        <v>1040</v>
      </c>
      <c r="F2301" s="8">
        <v>1500</v>
      </c>
      <c r="G2301" s="8">
        <v>1750</v>
      </c>
      <c r="H2301" s="9">
        <f>IF(OR(F2301="",F2301=0),"",MAX(F2301,IF(ISNUMBER('Нормы и нормо-часы'!K2302),ROUNDUP('Нормы и нормо-часы'!K2302/(1-$F$3),0),0)))</f>
        <v>1500</v>
      </c>
      <c r="I2301" s="9">
        <f>IF(OR(G2301="",G2301=0),"",MAX(G2301,IF(ISNUMBER('Нормы и нормо-часы'!L2302),ROUNDUP('Нормы и нормо-часы'!L2302/(1-$F$3),0),0)))</f>
        <v>1750</v>
      </c>
      <c r="J2301" s="10">
        <f t="shared" si="591"/>
        <v>0</v>
      </c>
      <c r="K2301" s="10">
        <f t="shared" si="592"/>
        <v>0</v>
      </c>
      <c r="L2301" s="8">
        <v>840</v>
      </c>
      <c r="M2301" s="8">
        <v>960</v>
      </c>
      <c r="N2301" s="10">
        <f t="shared" si="593"/>
        <v>0.44</v>
      </c>
      <c r="O2301" s="10">
        <f t="shared" si="594"/>
        <v>0.4514285714285714</v>
      </c>
      <c r="P2301" s="8">
        <f t="shared" si="595"/>
        <v>660</v>
      </c>
      <c r="Q2301" s="8">
        <f t="shared" si="596"/>
        <v>790</v>
      </c>
      <c r="R2301" s="8">
        <v>1689.5</v>
      </c>
      <c r="S2301" s="8">
        <v>2280.83</v>
      </c>
      <c r="T2301" s="11">
        <f t="shared" si="597"/>
        <v>1.5205533333333332</v>
      </c>
      <c r="U2301" s="7" t="s">
        <v>6241</v>
      </c>
      <c r="V2301" s="7"/>
    </row>
    <row r="2302" spans="1:22" x14ac:dyDescent="0.25">
      <c r="A2302" s="7" t="s">
        <v>6601</v>
      </c>
      <c r="B2302" s="7" t="s">
        <v>6602</v>
      </c>
      <c r="C2302" s="7" t="s">
        <v>177</v>
      </c>
      <c r="D2302" s="7"/>
      <c r="E2302" s="7" t="s">
        <v>1040</v>
      </c>
      <c r="F2302" s="8">
        <v>1500</v>
      </c>
      <c r="G2302" s="8">
        <v>1750</v>
      </c>
      <c r="H2302" s="9">
        <f>IF(OR(F2302="",F2302=0),"",MAX(F2302,IF(ISNUMBER('Нормы и нормо-часы'!K2303),ROUNDUP('Нормы и нормо-часы'!K2303/(1-$F$3),0),0)))</f>
        <v>1500</v>
      </c>
      <c r="I2302" s="9">
        <f>IF(OR(G2302="",G2302=0),"",MAX(G2302,IF(ISNUMBER('Нормы и нормо-часы'!L2303),ROUNDUP('Нормы и нормо-часы'!L2303/(1-$F$3),0),0)))</f>
        <v>1750</v>
      </c>
      <c r="J2302" s="10">
        <f t="shared" si="591"/>
        <v>0</v>
      </c>
      <c r="K2302" s="10">
        <f t="shared" si="592"/>
        <v>0</v>
      </c>
      <c r="L2302" s="8">
        <v>840</v>
      </c>
      <c r="M2302" s="8">
        <v>960</v>
      </c>
      <c r="N2302" s="10">
        <f t="shared" si="593"/>
        <v>0.44</v>
      </c>
      <c r="O2302" s="10">
        <f t="shared" si="594"/>
        <v>0.4514285714285714</v>
      </c>
      <c r="P2302" s="8">
        <f t="shared" si="595"/>
        <v>660</v>
      </c>
      <c r="Q2302" s="8">
        <f t="shared" si="596"/>
        <v>790</v>
      </c>
      <c r="R2302" s="8">
        <v>965.43</v>
      </c>
      <c r="S2302" s="8">
        <v>1303.33</v>
      </c>
      <c r="T2302" s="11">
        <f t="shared" si="597"/>
        <v>0.86888666666666659</v>
      </c>
      <c r="U2302" s="7" t="s">
        <v>6241</v>
      </c>
      <c r="V2302" s="7" t="s">
        <v>6603</v>
      </c>
    </row>
    <row r="2303" spans="1:22" x14ac:dyDescent="0.25">
      <c r="A2303" s="7" t="s">
        <v>6604</v>
      </c>
      <c r="B2303" s="7" t="s">
        <v>6605</v>
      </c>
      <c r="C2303" s="7" t="s">
        <v>177</v>
      </c>
      <c r="D2303" s="7"/>
      <c r="E2303" s="7" t="s">
        <v>1040</v>
      </c>
      <c r="F2303" s="8">
        <v>7500</v>
      </c>
      <c r="G2303" s="8">
        <v>8700</v>
      </c>
      <c r="H2303" s="9">
        <f>IF(OR(F2303="",F2303=0),"",MAX(F2303,IF(ISNUMBER('Нормы и нормо-часы'!K2304),ROUNDUP('Нормы и нормо-часы'!K2304/(1-$F$3),0),0)))</f>
        <v>7500</v>
      </c>
      <c r="I2303" s="9">
        <f>IF(OR(G2303="",G2303=0),"",MAX(G2303,IF(ISNUMBER('Нормы и нормо-часы'!L2304),ROUNDUP('Нормы и нормо-часы'!L2304/(1-$F$3),0),0)))</f>
        <v>8700</v>
      </c>
      <c r="J2303" s="10">
        <f t="shared" si="591"/>
        <v>0</v>
      </c>
      <c r="K2303" s="10">
        <f t="shared" si="592"/>
        <v>0</v>
      </c>
      <c r="L2303" s="8">
        <v>4200</v>
      </c>
      <c r="M2303" s="8">
        <v>4800</v>
      </c>
      <c r="N2303" s="10">
        <f t="shared" si="593"/>
        <v>0.44</v>
      </c>
      <c r="O2303" s="10">
        <f t="shared" si="594"/>
        <v>0.44827586206896552</v>
      </c>
      <c r="P2303" s="8">
        <f t="shared" si="595"/>
        <v>3300</v>
      </c>
      <c r="Q2303" s="8">
        <f t="shared" si="596"/>
        <v>3900</v>
      </c>
      <c r="R2303" s="8">
        <v>4344.41</v>
      </c>
      <c r="S2303" s="8">
        <v>5864.95</v>
      </c>
      <c r="T2303" s="11">
        <f t="shared" si="597"/>
        <v>0.78199333333333332</v>
      </c>
      <c r="U2303" s="7" t="s">
        <v>6241</v>
      </c>
      <c r="V2303" s="7" t="s">
        <v>6606</v>
      </c>
    </row>
    <row r="2304" spans="1:22" x14ac:dyDescent="0.25">
      <c r="A2304" s="7" t="s">
        <v>6607</v>
      </c>
      <c r="B2304" s="7" t="s">
        <v>6608</v>
      </c>
      <c r="C2304" s="7" t="s">
        <v>177</v>
      </c>
      <c r="D2304" s="7"/>
      <c r="E2304" s="7" t="s">
        <v>1040</v>
      </c>
      <c r="F2304" s="8">
        <v>2200</v>
      </c>
      <c r="G2304" s="8">
        <v>2600</v>
      </c>
      <c r="H2304" s="9">
        <f>IF(OR(F2304="",F2304=0),"",MAX(F2304,IF(ISNUMBER('Нормы и нормо-часы'!K2305),ROUNDUP('Нормы и нормо-часы'!K2305/(1-$F$3),0),0)))</f>
        <v>2200</v>
      </c>
      <c r="I2304" s="9">
        <f>IF(OR(G2304="",G2304=0),"",MAX(G2304,IF(ISNUMBER('Нормы и нормо-часы'!L2305),ROUNDUP('Нормы и нормо-часы'!L2305/(1-$F$3),0),0)))</f>
        <v>2600</v>
      </c>
      <c r="J2304" s="10">
        <f t="shared" si="591"/>
        <v>0</v>
      </c>
      <c r="K2304" s="10">
        <f t="shared" si="592"/>
        <v>0</v>
      </c>
      <c r="L2304" s="8">
        <v>1250</v>
      </c>
      <c r="M2304" s="8">
        <v>1450</v>
      </c>
      <c r="N2304" s="10">
        <f t="shared" si="593"/>
        <v>0.43181818181818182</v>
      </c>
      <c r="O2304" s="10">
        <f t="shared" si="594"/>
        <v>0.44230769230769229</v>
      </c>
      <c r="P2304" s="8">
        <f t="shared" si="595"/>
        <v>950</v>
      </c>
      <c r="Q2304" s="8">
        <f t="shared" si="596"/>
        <v>1150</v>
      </c>
      <c r="R2304" s="8">
        <v>965.43</v>
      </c>
      <c r="S2304" s="8">
        <v>1303.33</v>
      </c>
      <c r="T2304" s="11">
        <f t="shared" si="597"/>
        <v>0.59242272727272727</v>
      </c>
      <c r="U2304" s="7" t="s">
        <v>6241</v>
      </c>
      <c r="V2304" s="7"/>
    </row>
    <row r="2305" spans="1:22" x14ac:dyDescent="0.25">
      <c r="A2305" s="7" t="s">
        <v>6609</v>
      </c>
      <c r="B2305" s="7" t="s">
        <v>6610</v>
      </c>
      <c r="C2305" s="7" t="s">
        <v>177</v>
      </c>
      <c r="D2305" s="7"/>
      <c r="E2305" s="7" t="s">
        <v>41</v>
      </c>
      <c r="F2305" s="8">
        <v>14000</v>
      </c>
      <c r="G2305" s="8">
        <v>16000</v>
      </c>
      <c r="H2305" s="9">
        <f>IF(OR(F2305="",F2305=0),"",MAX(F2305,IF(ISNUMBER('Нормы и нормо-часы'!K2306),ROUNDUP('Нормы и нормо-часы'!K2306/(1-$F$3),0),0)))</f>
        <v>14000</v>
      </c>
      <c r="I2305" s="9">
        <f>IF(OR(G2305="",G2305=0),"",MAX(G2305,IF(ISNUMBER('Нормы и нормо-часы'!L2306),ROUNDUP('Нормы и нормо-часы'!L2306/(1-$F$3),0),0)))</f>
        <v>16000</v>
      </c>
      <c r="J2305" s="10">
        <f t="shared" si="591"/>
        <v>0</v>
      </c>
      <c r="K2305" s="10">
        <f t="shared" si="592"/>
        <v>0</v>
      </c>
      <c r="L2305" s="8">
        <v>7800</v>
      </c>
      <c r="M2305" s="8">
        <v>9000</v>
      </c>
      <c r="N2305" s="10">
        <f t="shared" si="593"/>
        <v>0.44285714285714284</v>
      </c>
      <c r="O2305" s="10">
        <f t="shared" si="594"/>
        <v>0.4375</v>
      </c>
      <c r="P2305" s="8">
        <f t="shared" si="595"/>
        <v>6200</v>
      </c>
      <c r="Q2305" s="8">
        <f t="shared" si="596"/>
        <v>7000</v>
      </c>
      <c r="R2305" s="8">
        <v>4344.41</v>
      </c>
      <c r="S2305" s="8">
        <v>5864.95</v>
      </c>
      <c r="T2305" s="11">
        <f t="shared" si="597"/>
        <v>0.41892499999999999</v>
      </c>
      <c r="U2305" s="7" t="s">
        <v>100</v>
      </c>
      <c r="V2305" s="7"/>
    </row>
    <row r="2306" spans="1:22" x14ac:dyDescent="0.25">
      <c r="A2306" s="7" t="s">
        <v>6611</v>
      </c>
      <c r="B2306" s="7" t="s">
        <v>6612</v>
      </c>
      <c r="C2306" s="7" t="s">
        <v>177</v>
      </c>
      <c r="D2306" s="7"/>
      <c r="E2306" s="7" t="s">
        <v>1040</v>
      </c>
      <c r="F2306" s="8">
        <v>7500</v>
      </c>
      <c r="G2306" s="8">
        <v>8700</v>
      </c>
      <c r="H2306" s="9">
        <f>IF(OR(F2306="",F2306=0),"",MAX(F2306,IF(ISNUMBER('Нормы и нормо-часы'!K2307),ROUNDUP('Нормы и нормо-часы'!K2307/(1-$F$3),0),0)))</f>
        <v>7500</v>
      </c>
      <c r="I2306" s="9">
        <f>IF(OR(G2306="",G2306=0),"",MAX(G2306,IF(ISNUMBER('Нормы и нормо-часы'!L2307),ROUNDUP('Нормы и нормо-часы'!L2307/(1-$F$3),0),0)))</f>
        <v>8700</v>
      </c>
      <c r="J2306" s="10">
        <f t="shared" si="591"/>
        <v>0</v>
      </c>
      <c r="K2306" s="10">
        <f t="shared" si="592"/>
        <v>0</v>
      </c>
      <c r="L2306" s="8">
        <v>4200</v>
      </c>
      <c r="M2306" s="8">
        <v>4800</v>
      </c>
      <c r="N2306" s="10">
        <f t="shared" si="593"/>
        <v>0.44</v>
      </c>
      <c r="O2306" s="10">
        <f t="shared" si="594"/>
        <v>0.44827586206896552</v>
      </c>
      <c r="P2306" s="8">
        <f t="shared" si="595"/>
        <v>3300</v>
      </c>
      <c r="Q2306" s="8">
        <f t="shared" si="596"/>
        <v>3900</v>
      </c>
      <c r="R2306" s="8">
        <v>4344.41</v>
      </c>
      <c r="S2306" s="8">
        <v>5864.95</v>
      </c>
      <c r="T2306" s="11">
        <f t="shared" si="597"/>
        <v>0.78199333333333332</v>
      </c>
      <c r="U2306" s="7" t="s">
        <v>6241</v>
      </c>
      <c r="V2306" s="7" t="s">
        <v>6613</v>
      </c>
    </row>
    <row r="2307" spans="1:22" x14ac:dyDescent="0.25">
      <c r="A2307" s="7" t="s">
        <v>6614</v>
      </c>
      <c r="B2307" s="7" t="s">
        <v>6615</v>
      </c>
      <c r="C2307" s="7" t="s">
        <v>177</v>
      </c>
      <c r="D2307" s="7"/>
      <c r="E2307" s="7" t="s">
        <v>1040</v>
      </c>
      <c r="F2307" s="8">
        <v>14000</v>
      </c>
      <c r="G2307" s="8">
        <v>17000</v>
      </c>
      <c r="H2307" s="9">
        <f>IF(OR(F2307="",F2307=0),"",MAX(F2307,IF(ISNUMBER('Нормы и нормо-часы'!K2308),ROUNDUP('Нормы и нормо-часы'!K2308/(1-$F$3),0),0)))</f>
        <v>14000</v>
      </c>
      <c r="I2307" s="9">
        <f>IF(OR(G2307="",G2307=0),"",MAX(G2307,IF(ISNUMBER('Нормы и нормо-часы'!L2308),ROUNDUP('Нормы и нормо-часы'!L2308/(1-$F$3),0),0)))</f>
        <v>17000</v>
      </c>
      <c r="J2307" s="10">
        <f t="shared" si="591"/>
        <v>0</v>
      </c>
      <c r="K2307" s="10">
        <f t="shared" si="592"/>
        <v>0</v>
      </c>
      <c r="L2307" s="8">
        <v>8400</v>
      </c>
      <c r="M2307" s="8">
        <v>9600</v>
      </c>
      <c r="N2307" s="10">
        <f t="shared" si="593"/>
        <v>0.4</v>
      </c>
      <c r="O2307" s="10">
        <f t="shared" si="594"/>
        <v>0.43529411764705883</v>
      </c>
      <c r="P2307" s="8">
        <f t="shared" si="595"/>
        <v>5600</v>
      </c>
      <c r="Q2307" s="8">
        <f t="shared" si="596"/>
        <v>7400</v>
      </c>
      <c r="R2307" s="8">
        <v>5551.2</v>
      </c>
      <c r="S2307" s="8">
        <v>7494.12</v>
      </c>
      <c r="T2307" s="11">
        <f t="shared" si="597"/>
        <v>0.53529428571428572</v>
      </c>
      <c r="U2307" s="7" t="s">
        <v>6404</v>
      </c>
      <c r="V2307" s="7" t="s">
        <v>6616</v>
      </c>
    </row>
    <row r="2308" spans="1:22" x14ac:dyDescent="0.25">
      <c r="A2308" s="7" t="s">
        <v>6617</v>
      </c>
      <c r="B2308" s="7" t="s">
        <v>6618</v>
      </c>
      <c r="C2308" s="7" t="s">
        <v>177</v>
      </c>
      <c r="D2308" s="7"/>
      <c r="E2308" s="7" t="s">
        <v>1040</v>
      </c>
      <c r="F2308" s="8">
        <v>16000</v>
      </c>
      <c r="G2308" s="8">
        <v>18500</v>
      </c>
      <c r="H2308" s="9">
        <f>IF(OR(F2308="",F2308=0),"",MAX(F2308,IF(ISNUMBER('Нормы и нормо-часы'!K2309),ROUNDUP('Нормы и нормо-часы'!K2309/(1-$F$3),0),0)))</f>
        <v>16000</v>
      </c>
      <c r="I2308" s="9">
        <f>IF(OR(G2308="",G2308=0),"",MAX(G2308,IF(ISNUMBER('Нормы и нормо-часы'!L2309),ROUNDUP('Нормы и нормо-часы'!L2309/(1-$F$3),0),0)))</f>
        <v>18500</v>
      </c>
      <c r="J2308" s="10">
        <f t="shared" si="591"/>
        <v>0</v>
      </c>
      <c r="K2308" s="10">
        <f t="shared" si="592"/>
        <v>0</v>
      </c>
      <c r="L2308" s="8">
        <v>9600</v>
      </c>
      <c r="M2308" s="8">
        <v>11050</v>
      </c>
      <c r="N2308" s="10">
        <f t="shared" si="593"/>
        <v>0.4</v>
      </c>
      <c r="O2308" s="10">
        <f t="shared" si="594"/>
        <v>0.4027027027027027</v>
      </c>
      <c r="P2308" s="8">
        <f t="shared" si="595"/>
        <v>6400</v>
      </c>
      <c r="Q2308" s="8">
        <f t="shared" si="596"/>
        <v>7450</v>
      </c>
      <c r="R2308" s="8">
        <v>5551.2</v>
      </c>
      <c r="S2308" s="8">
        <v>7494.12</v>
      </c>
      <c r="T2308" s="11">
        <f t="shared" si="597"/>
        <v>0.46838249999999998</v>
      </c>
      <c r="U2308" s="7" t="s">
        <v>6241</v>
      </c>
      <c r="V2308" s="7" t="s">
        <v>6619</v>
      </c>
    </row>
    <row r="2309" spans="1:22" x14ac:dyDescent="0.25">
      <c r="A2309" s="7" t="s">
        <v>6620</v>
      </c>
      <c r="B2309" s="7" t="s">
        <v>6621</v>
      </c>
      <c r="C2309" s="7" t="s">
        <v>177</v>
      </c>
      <c r="D2309" s="7"/>
      <c r="E2309" s="7" t="s">
        <v>1040</v>
      </c>
      <c r="F2309" s="8">
        <v>2500</v>
      </c>
      <c r="G2309" s="8">
        <v>3000</v>
      </c>
      <c r="H2309" s="9">
        <f>IF(OR(F2309="",F2309=0),"",MAX(F2309,IF(ISNUMBER('Нормы и нормо-часы'!K2310),ROUNDUP('Нормы и нормо-часы'!K2310/(1-$F$3),0),0)))</f>
        <v>2500</v>
      </c>
      <c r="I2309" s="9">
        <f>IF(OR(G2309="",G2309=0),"",MAX(G2309,IF(ISNUMBER('Нормы и нормо-часы'!L2310),ROUNDUP('Нормы и нормо-часы'!L2310/(1-$F$3),0),0)))</f>
        <v>3000</v>
      </c>
      <c r="J2309" s="10">
        <f t="shared" si="591"/>
        <v>0</v>
      </c>
      <c r="K2309" s="10">
        <f t="shared" si="592"/>
        <v>0</v>
      </c>
      <c r="L2309" s="8">
        <v>1800</v>
      </c>
      <c r="M2309" s="8">
        <v>2150</v>
      </c>
      <c r="N2309" s="10">
        <f t="shared" si="593"/>
        <v>0.28000000000000003</v>
      </c>
      <c r="O2309" s="10">
        <f t="shared" si="594"/>
        <v>0.28333333333333333</v>
      </c>
      <c r="P2309" s="8">
        <f t="shared" si="595"/>
        <v>700</v>
      </c>
      <c r="Q2309" s="8">
        <f t="shared" si="596"/>
        <v>850</v>
      </c>
      <c r="R2309" s="8">
        <v>5792.55</v>
      </c>
      <c r="S2309" s="8">
        <v>7819.94</v>
      </c>
      <c r="T2309" s="11">
        <f t="shared" si="597"/>
        <v>3.1279759999999999</v>
      </c>
      <c r="U2309" s="7" t="s">
        <v>6435</v>
      </c>
      <c r="V2309" s="7" t="s">
        <v>6622</v>
      </c>
    </row>
    <row r="2310" spans="1:22" x14ac:dyDescent="0.25">
      <c r="A2310" s="7" t="s">
        <v>6623</v>
      </c>
      <c r="B2310" s="7" t="s">
        <v>6624</v>
      </c>
      <c r="C2310" s="7" t="s">
        <v>177</v>
      </c>
      <c r="D2310" s="7"/>
      <c r="E2310" s="7" t="s">
        <v>1040</v>
      </c>
      <c r="F2310" s="8">
        <v>3000</v>
      </c>
      <c r="G2310" s="8">
        <v>3500</v>
      </c>
      <c r="H2310" s="9">
        <f>IF(OR(F2310="",F2310=0),"",MAX(F2310,IF(ISNUMBER('Нормы и нормо-часы'!K2311),ROUNDUP('Нормы и нормо-часы'!K2311/(1-$F$3),0),0)))</f>
        <v>3000</v>
      </c>
      <c r="I2310" s="9">
        <f>IF(OR(G2310="",G2310=0),"",MAX(G2310,IF(ISNUMBER('Нормы и нормо-часы'!L2311),ROUNDUP('Нормы и нормо-часы'!L2311/(1-$F$3),0),0)))</f>
        <v>3500</v>
      </c>
      <c r="J2310" s="10">
        <f t="shared" si="591"/>
        <v>0</v>
      </c>
      <c r="K2310" s="10">
        <f t="shared" si="592"/>
        <v>0</v>
      </c>
      <c r="L2310" s="8">
        <v>1700</v>
      </c>
      <c r="M2310" s="8">
        <v>1900</v>
      </c>
      <c r="N2310" s="10">
        <f t="shared" si="593"/>
        <v>0.43333333333333335</v>
      </c>
      <c r="O2310" s="10">
        <f t="shared" si="594"/>
        <v>0.45714285714285713</v>
      </c>
      <c r="P2310" s="8">
        <f t="shared" si="595"/>
        <v>1300</v>
      </c>
      <c r="Q2310" s="8">
        <f t="shared" si="596"/>
        <v>1600</v>
      </c>
      <c r="R2310" s="8">
        <v>1810.17</v>
      </c>
      <c r="S2310" s="8">
        <v>2443.73</v>
      </c>
      <c r="T2310" s="11">
        <f t="shared" si="597"/>
        <v>0.81457666666666673</v>
      </c>
      <c r="U2310" s="7" t="s">
        <v>6241</v>
      </c>
      <c r="V2310" s="7"/>
    </row>
    <row r="2311" spans="1:22" x14ac:dyDescent="0.25">
      <c r="A2311" s="7" t="s">
        <v>6625</v>
      </c>
      <c r="B2311" s="7" t="s">
        <v>6626</v>
      </c>
      <c r="C2311" s="7" t="s">
        <v>177</v>
      </c>
      <c r="D2311" s="7"/>
      <c r="E2311" s="7" t="s">
        <v>1040</v>
      </c>
      <c r="F2311" s="8">
        <v>2500</v>
      </c>
      <c r="G2311" s="8">
        <v>2900</v>
      </c>
      <c r="H2311" s="9">
        <f>IF(OR(F2311="",F2311=0),"",MAX(F2311,IF(ISNUMBER('Нормы и нормо-часы'!K2312),ROUNDUP('Нормы и нормо-часы'!K2312/(1-$F$3),0),0)))</f>
        <v>2500</v>
      </c>
      <c r="I2311" s="9">
        <f>IF(OR(G2311="",G2311=0),"",MAX(G2311,IF(ISNUMBER('Нормы и нормо-часы'!L2312),ROUNDUP('Нормы и нормо-часы'!L2312/(1-$F$3),0),0)))</f>
        <v>2900</v>
      </c>
      <c r="J2311" s="10">
        <f t="shared" si="591"/>
        <v>0</v>
      </c>
      <c r="K2311" s="10">
        <f t="shared" si="592"/>
        <v>0</v>
      </c>
      <c r="L2311" s="8">
        <v>1300</v>
      </c>
      <c r="M2311" s="8">
        <v>1550</v>
      </c>
      <c r="N2311" s="10">
        <f t="shared" si="593"/>
        <v>0.48</v>
      </c>
      <c r="O2311" s="10">
        <f t="shared" si="594"/>
        <v>0.46551724137931033</v>
      </c>
      <c r="P2311" s="8">
        <f t="shared" si="595"/>
        <v>1200</v>
      </c>
      <c r="Q2311" s="8">
        <f t="shared" si="596"/>
        <v>1350</v>
      </c>
      <c r="R2311" s="8">
        <v>1448.14</v>
      </c>
      <c r="S2311" s="8">
        <v>1954.99</v>
      </c>
      <c r="T2311" s="11">
        <f t="shared" si="597"/>
        <v>0.78199600000000002</v>
      </c>
      <c r="U2311" s="7" t="s">
        <v>6241</v>
      </c>
      <c r="V2311" s="7" t="s">
        <v>6627</v>
      </c>
    </row>
    <row r="2312" spans="1:22" x14ac:dyDescent="0.25">
      <c r="A2312" s="7" t="s">
        <v>6628</v>
      </c>
      <c r="B2312" s="7" t="s">
        <v>6629</v>
      </c>
      <c r="C2312" s="7" t="s">
        <v>177</v>
      </c>
      <c r="D2312" s="7"/>
      <c r="E2312" s="7" t="s">
        <v>1040</v>
      </c>
      <c r="F2312" s="8">
        <v>8500</v>
      </c>
      <c r="G2312" s="8">
        <v>10000</v>
      </c>
      <c r="H2312" s="9">
        <f>IF(OR(F2312="",F2312=0),"",MAX(F2312,IF(ISNUMBER('Нормы и нормо-часы'!K2313),ROUNDUP('Нормы и нормо-часы'!K2313/(1-$F$3),0),0)))</f>
        <v>8500</v>
      </c>
      <c r="I2312" s="9">
        <f>IF(OR(G2312="",G2312=0),"",MAX(G2312,IF(ISNUMBER('Нормы и нормо-часы'!L2313),ROUNDUP('Нормы и нормо-часы'!L2313/(1-$F$3),0),0)))</f>
        <v>10000</v>
      </c>
      <c r="J2312" s="10">
        <f t="shared" si="591"/>
        <v>0</v>
      </c>
      <c r="K2312" s="10">
        <f t="shared" si="592"/>
        <v>0</v>
      </c>
      <c r="L2312" s="8">
        <v>5050</v>
      </c>
      <c r="M2312" s="8">
        <v>5750</v>
      </c>
      <c r="N2312" s="10">
        <f t="shared" si="593"/>
        <v>0.40588235294117647</v>
      </c>
      <c r="O2312" s="10">
        <f t="shared" si="594"/>
        <v>0.42499999999999999</v>
      </c>
      <c r="P2312" s="8">
        <f t="shared" si="595"/>
        <v>3450</v>
      </c>
      <c r="Q2312" s="8">
        <f t="shared" si="596"/>
        <v>4250</v>
      </c>
      <c r="R2312" s="8">
        <v>5792.55</v>
      </c>
      <c r="S2312" s="8">
        <v>7819.94</v>
      </c>
      <c r="T2312" s="11">
        <f t="shared" si="597"/>
        <v>0.91999294117647057</v>
      </c>
      <c r="U2312" s="7" t="s">
        <v>6241</v>
      </c>
      <c r="V2312" s="7"/>
    </row>
    <row r="2313" spans="1:22" x14ac:dyDescent="0.25">
      <c r="A2313" s="7" t="s">
        <v>6630</v>
      </c>
      <c r="B2313" s="7" t="s">
        <v>6631</v>
      </c>
      <c r="C2313" s="7" t="s">
        <v>177</v>
      </c>
      <c r="D2313" s="7"/>
      <c r="E2313" s="7" t="s">
        <v>1040</v>
      </c>
      <c r="F2313" s="8">
        <v>2500</v>
      </c>
      <c r="G2313" s="8">
        <v>2900</v>
      </c>
      <c r="H2313" s="9">
        <f>IF(OR(F2313="",F2313=0),"",MAX(F2313,IF(ISNUMBER('Нормы и нормо-часы'!K2314),ROUNDUP('Нормы и нормо-часы'!K2314/(1-$F$3),0),0)))</f>
        <v>2500</v>
      </c>
      <c r="I2313" s="9">
        <f>IF(OR(G2313="",G2313=0),"",MAX(G2313,IF(ISNUMBER('Нормы и нормо-часы'!L2314),ROUNDUP('Нормы и нормо-часы'!L2314/(1-$F$3),0),0)))</f>
        <v>2900</v>
      </c>
      <c r="J2313" s="10">
        <f t="shared" si="591"/>
        <v>0</v>
      </c>
      <c r="K2313" s="10">
        <f t="shared" si="592"/>
        <v>0</v>
      </c>
      <c r="L2313" s="8">
        <v>1300</v>
      </c>
      <c r="M2313" s="8">
        <v>1500</v>
      </c>
      <c r="N2313" s="10">
        <f t="shared" si="593"/>
        <v>0.48</v>
      </c>
      <c r="O2313" s="10">
        <f t="shared" si="594"/>
        <v>0.48275862068965519</v>
      </c>
      <c r="P2313" s="8">
        <f t="shared" si="595"/>
        <v>1200</v>
      </c>
      <c r="Q2313" s="8">
        <f t="shared" si="596"/>
        <v>1400</v>
      </c>
      <c r="R2313" s="8">
        <v>965.43</v>
      </c>
      <c r="S2313" s="8">
        <v>1303.33</v>
      </c>
      <c r="T2313" s="11">
        <f t="shared" si="597"/>
        <v>0.52133200000000002</v>
      </c>
      <c r="U2313" s="7" t="s">
        <v>6275</v>
      </c>
      <c r="V2313" s="7" t="s">
        <v>6632</v>
      </c>
    </row>
    <row r="2314" spans="1:22" x14ac:dyDescent="0.25">
      <c r="A2314" s="7" t="s">
        <v>6633</v>
      </c>
      <c r="B2314" s="7" t="s">
        <v>6634</v>
      </c>
      <c r="C2314" s="7" t="s">
        <v>177</v>
      </c>
      <c r="D2314" s="7"/>
      <c r="E2314" s="7" t="s">
        <v>1040</v>
      </c>
      <c r="F2314" s="8">
        <v>2800</v>
      </c>
      <c r="G2314" s="8">
        <v>3300</v>
      </c>
      <c r="H2314" s="9">
        <f>IF(OR(F2314="",F2314=0),"",MAX(F2314,IF(ISNUMBER('Нормы и нормо-часы'!K2315),ROUNDUP('Нормы и нормо-часы'!K2315/(1-$F$3),0),0)))</f>
        <v>2800</v>
      </c>
      <c r="I2314" s="9">
        <f>IF(OR(G2314="",G2314=0),"",MAX(G2314,IF(ISNUMBER('Нормы и нормо-часы'!L2315),ROUNDUP('Нормы и нормо-часы'!L2315/(1-$F$3),0),0)))</f>
        <v>3300</v>
      </c>
      <c r="J2314" s="10">
        <f t="shared" si="591"/>
        <v>0</v>
      </c>
      <c r="K2314" s="10">
        <f t="shared" si="592"/>
        <v>0</v>
      </c>
      <c r="L2314" s="8">
        <v>1700</v>
      </c>
      <c r="M2314" s="8">
        <v>1900</v>
      </c>
      <c r="N2314" s="10">
        <f t="shared" si="593"/>
        <v>0.39285714285714285</v>
      </c>
      <c r="O2314" s="10">
        <f t="shared" si="594"/>
        <v>0.42424242424242425</v>
      </c>
      <c r="P2314" s="8">
        <f t="shared" si="595"/>
        <v>1100</v>
      </c>
      <c r="Q2314" s="8">
        <f t="shared" si="596"/>
        <v>1400</v>
      </c>
      <c r="R2314" s="8">
        <v>965.43</v>
      </c>
      <c r="S2314" s="8">
        <v>1303.33</v>
      </c>
      <c r="T2314" s="11">
        <f t="shared" si="597"/>
        <v>0.46547499999999997</v>
      </c>
      <c r="U2314" s="7" t="s">
        <v>6241</v>
      </c>
      <c r="V2314" s="7"/>
    </row>
    <row r="2315" spans="1:22" x14ac:dyDescent="0.25">
      <c r="A2315" s="7" t="s">
        <v>6635</v>
      </c>
      <c r="B2315" s="7" t="s">
        <v>6636</v>
      </c>
      <c r="C2315" s="7" t="s">
        <v>177</v>
      </c>
      <c r="D2315" s="7"/>
      <c r="E2315" s="7" t="s">
        <v>1040</v>
      </c>
      <c r="F2315" s="8">
        <v>6000</v>
      </c>
      <c r="G2315" s="8">
        <v>7000</v>
      </c>
      <c r="H2315" s="9">
        <f>IF(OR(F2315="",F2315=0),"",MAX(F2315,IF(ISNUMBER('Нормы и нормо-часы'!K2316),ROUNDUP('Нормы и нормо-часы'!K2316/(1-$F$3),0),0)))</f>
        <v>6000</v>
      </c>
      <c r="I2315" s="9">
        <f>IF(OR(G2315="",G2315=0),"",MAX(G2315,IF(ISNUMBER('Нормы и нормо-часы'!L2316),ROUNDUP('Нормы и нормо-часы'!L2316/(1-$F$3),0),0)))</f>
        <v>7000</v>
      </c>
      <c r="J2315" s="10">
        <f t="shared" si="591"/>
        <v>0</v>
      </c>
      <c r="K2315" s="10">
        <f t="shared" si="592"/>
        <v>0</v>
      </c>
      <c r="L2315" s="8">
        <v>3350</v>
      </c>
      <c r="M2315" s="8">
        <v>3850</v>
      </c>
      <c r="N2315" s="10">
        <f t="shared" si="593"/>
        <v>0.44166666666666665</v>
      </c>
      <c r="O2315" s="10">
        <f t="shared" si="594"/>
        <v>0.45</v>
      </c>
      <c r="P2315" s="8">
        <f t="shared" si="595"/>
        <v>2650</v>
      </c>
      <c r="Q2315" s="8">
        <f t="shared" si="596"/>
        <v>3150</v>
      </c>
      <c r="R2315" s="8">
        <v>3852.88</v>
      </c>
      <c r="S2315" s="8">
        <v>5201.3900000000003</v>
      </c>
      <c r="T2315" s="11">
        <f t="shared" si="597"/>
        <v>0.86689833333333344</v>
      </c>
      <c r="U2315" s="7" t="s">
        <v>6241</v>
      </c>
      <c r="V2315" s="7"/>
    </row>
    <row r="2316" spans="1:22" x14ac:dyDescent="0.25">
      <c r="A2316" s="7" t="s">
        <v>6637</v>
      </c>
      <c r="B2316" s="7" t="s">
        <v>6638</v>
      </c>
      <c r="C2316" s="7" t="s">
        <v>177</v>
      </c>
      <c r="D2316" s="7"/>
      <c r="E2316" s="7" t="s">
        <v>1040</v>
      </c>
      <c r="F2316" s="8">
        <v>4500</v>
      </c>
      <c r="G2316" s="8">
        <v>5200</v>
      </c>
      <c r="H2316" s="9">
        <f>IF(OR(F2316="",F2316=0),"",MAX(F2316,IF(ISNUMBER('Нормы и нормо-часы'!K2317),ROUNDUP('Нормы и нормо-часы'!K2317/(1-$F$3),0),0)))</f>
        <v>4500</v>
      </c>
      <c r="I2316" s="9">
        <f>IF(OR(G2316="",G2316=0),"",MAX(G2316,IF(ISNUMBER('Нормы и нормо-часы'!L2317),ROUNDUP('Нормы и нормо-часы'!L2317/(1-$F$3),0),0)))</f>
        <v>5200</v>
      </c>
      <c r="J2316" s="10">
        <f t="shared" si="591"/>
        <v>0</v>
      </c>
      <c r="K2316" s="10">
        <f t="shared" si="592"/>
        <v>0</v>
      </c>
      <c r="L2316" s="8">
        <v>2500</v>
      </c>
      <c r="M2316" s="8">
        <v>2900</v>
      </c>
      <c r="N2316" s="10">
        <f t="shared" si="593"/>
        <v>0.44444444444444442</v>
      </c>
      <c r="O2316" s="10">
        <f t="shared" si="594"/>
        <v>0.44230769230769229</v>
      </c>
      <c r="P2316" s="8">
        <f t="shared" si="595"/>
        <v>2000</v>
      </c>
      <c r="Q2316" s="8">
        <f t="shared" si="596"/>
        <v>2300</v>
      </c>
      <c r="R2316" s="8">
        <v>1448.14</v>
      </c>
      <c r="S2316" s="8">
        <v>1954.99</v>
      </c>
      <c r="T2316" s="11">
        <f t="shared" si="597"/>
        <v>0.43444222222222223</v>
      </c>
      <c r="U2316" s="7" t="s">
        <v>6241</v>
      </c>
      <c r="V2316" s="7"/>
    </row>
    <row r="2317" spans="1:22" x14ac:dyDescent="0.25">
      <c r="A2317" s="7" t="s">
        <v>6639</v>
      </c>
      <c r="B2317" s="7" t="s">
        <v>6640</v>
      </c>
      <c r="C2317" s="7" t="s">
        <v>177</v>
      </c>
      <c r="D2317" s="7"/>
      <c r="E2317" s="7" t="s">
        <v>1040</v>
      </c>
      <c r="F2317" s="8">
        <v>900</v>
      </c>
      <c r="G2317" s="8">
        <v>1050</v>
      </c>
      <c r="H2317" s="9">
        <f>IF(OR(F2317="",F2317=0),"",MAX(F2317,IF(ISNUMBER('Нормы и нормо-часы'!K2318),ROUNDUP('Нормы и нормо-часы'!K2318/(1-$F$3),0),0)))</f>
        <v>900</v>
      </c>
      <c r="I2317" s="9">
        <f>IF(OR(G2317="",G2317=0),"",MAX(G2317,IF(ISNUMBER('Нормы и нормо-часы'!L2318),ROUNDUP('Нормы и нормо-часы'!L2318/(1-$F$3),0),0)))</f>
        <v>1050</v>
      </c>
      <c r="J2317" s="10">
        <f t="shared" ref="J2317:J2337" si="598">IF(OR(F2317="",F2317=0),"",H2317/F2317-1)</f>
        <v>0</v>
      </c>
      <c r="K2317" s="10">
        <f t="shared" ref="K2317:K2337" si="599">IF(OR(G2317="",G2317=0),"",I2317/G2317-1)</f>
        <v>0</v>
      </c>
      <c r="L2317" s="8">
        <v>500</v>
      </c>
      <c r="M2317" s="8">
        <v>580</v>
      </c>
      <c r="N2317" s="10">
        <f t="shared" ref="N2317:N2337" si="600">IF(OR(H2317="",H2317=0),"",(H2317-L2317)/H2317)</f>
        <v>0.44444444444444442</v>
      </c>
      <c r="O2317" s="10">
        <f t="shared" ref="O2317:O2337" si="601">IF(OR(I2317="",I2317=0),"",(I2317-M2317)/I2317)</f>
        <v>0.44761904761904764</v>
      </c>
      <c r="P2317" s="8">
        <f t="shared" ref="P2317:P2337" si="602">IF(H2317="","",H2317-L2317)</f>
        <v>400</v>
      </c>
      <c r="Q2317" s="8">
        <f t="shared" ref="Q2317:Q2337" si="603">IF(I2317="","",I2317-M2317)</f>
        <v>470</v>
      </c>
      <c r="R2317" s="8">
        <v>240.48</v>
      </c>
      <c r="S2317" s="8">
        <v>324.64999999999998</v>
      </c>
      <c r="T2317" s="11">
        <f t="shared" ref="T2317:T2348" si="604">IF(OR(S2317="",F2317="",F2317=0),"",S2317/F2317)</f>
        <v>0.36072222222222222</v>
      </c>
      <c r="U2317" s="7" t="s">
        <v>6241</v>
      </c>
      <c r="V2317" s="7"/>
    </row>
    <row r="2318" spans="1:22" x14ac:dyDescent="0.25">
      <c r="A2318" s="7" t="s">
        <v>6641</v>
      </c>
      <c r="B2318" s="7" t="s">
        <v>6642</v>
      </c>
      <c r="C2318" s="7" t="s">
        <v>177</v>
      </c>
      <c r="D2318" s="7"/>
      <c r="E2318" s="7" t="s">
        <v>1040</v>
      </c>
      <c r="F2318" s="8">
        <v>8500</v>
      </c>
      <c r="G2318" s="8">
        <v>10000</v>
      </c>
      <c r="H2318" s="9">
        <f>IF(OR(F2318="",F2318=0),"",MAX(F2318,IF(ISNUMBER('Нормы и нормо-часы'!K2319),ROUNDUP('Нормы и нормо-часы'!K2319/(1-$F$3),0),0)))</f>
        <v>8500</v>
      </c>
      <c r="I2318" s="9">
        <f>IF(OR(G2318="",G2318=0),"",MAX(G2318,IF(ISNUMBER('Нормы и нормо-часы'!L2319),ROUNDUP('Нормы и нормо-часы'!L2319/(1-$F$3),0),0)))</f>
        <v>10000</v>
      </c>
      <c r="J2318" s="10">
        <f t="shared" si="598"/>
        <v>0</v>
      </c>
      <c r="K2318" s="10">
        <f t="shared" si="599"/>
        <v>0</v>
      </c>
      <c r="L2318" s="8">
        <v>5050</v>
      </c>
      <c r="M2318" s="8">
        <v>5750</v>
      </c>
      <c r="N2318" s="10">
        <f t="shared" si="600"/>
        <v>0.40588235294117647</v>
      </c>
      <c r="O2318" s="10">
        <f t="shared" si="601"/>
        <v>0.42499999999999999</v>
      </c>
      <c r="P2318" s="8">
        <f t="shared" si="602"/>
        <v>3450</v>
      </c>
      <c r="Q2318" s="8">
        <f t="shared" si="603"/>
        <v>4250</v>
      </c>
      <c r="R2318" s="8">
        <v>3852.88</v>
      </c>
      <c r="S2318" s="8">
        <v>5201.3900000000003</v>
      </c>
      <c r="T2318" s="11">
        <f t="shared" si="604"/>
        <v>0.61192823529411766</v>
      </c>
      <c r="U2318" s="7" t="s">
        <v>6241</v>
      </c>
      <c r="V2318" s="7"/>
    </row>
    <row r="2319" spans="1:22" x14ac:dyDescent="0.25">
      <c r="A2319" s="7" t="s">
        <v>6643</v>
      </c>
      <c r="B2319" s="7" t="s">
        <v>6644</v>
      </c>
      <c r="C2319" s="7" t="s">
        <v>177</v>
      </c>
      <c r="D2319" s="7"/>
      <c r="E2319" s="7" t="s">
        <v>1040</v>
      </c>
      <c r="F2319" s="8">
        <v>8000</v>
      </c>
      <c r="G2319" s="8">
        <v>9500</v>
      </c>
      <c r="H2319" s="9">
        <f>IF(OR(F2319="",F2319=0),"",MAX(F2319,IF(ISNUMBER('Нормы и нормо-часы'!K2320),ROUNDUP('Нормы и нормо-часы'!K2320/(1-$F$3),0),0)))</f>
        <v>8000</v>
      </c>
      <c r="I2319" s="9">
        <f>IF(OR(G2319="",G2319=0),"",MAX(G2319,IF(ISNUMBER('Нормы и нормо-часы'!L2320),ROUNDUP('Нормы и нормо-часы'!L2320/(1-$F$3),0),0)))</f>
        <v>9500</v>
      </c>
      <c r="J2319" s="10">
        <f t="shared" si="598"/>
        <v>0</v>
      </c>
      <c r="K2319" s="10">
        <f t="shared" si="599"/>
        <v>0</v>
      </c>
      <c r="L2319" s="8">
        <v>4800</v>
      </c>
      <c r="M2319" s="8">
        <v>5500</v>
      </c>
      <c r="N2319" s="10">
        <f t="shared" si="600"/>
        <v>0.4</v>
      </c>
      <c r="O2319" s="10">
        <f t="shared" si="601"/>
        <v>0.42105263157894735</v>
      </c>
      <c r="P2319" s="8">
        <f t="shared" si="602"/>
        <v>3200</v>
      </c>
      <c r="Q2319" s="8">
        <f t="shared" si="603"/>
        <v>4000</v>
      </c>
      <c r="R2319" s="8">
        <v>1448.14</v>
      </c>
      <c r="S2319" s="8">
        <v>1954.99</v>
      </c>
      <c r="T2319" s="11">
        <f t="shared" si="604"/>
        <v>0.24437375</v>
      </c>
      <c r="U2319" s="7" t="s">
        <v>6241</v>
      </c>
      <c r="V2319" s="7" t="s">
        <v>6645</v>
      </c>
    </row>
    <row r="2320" spans="1:22" x14ac:dyDescent="0.25">
      <c r="A2320" s="7" t="s">
        <v>6646</v>
      </c>
      <c r="B2320" s="7" t="s">
        <v>6647</v>
      </c>
      <c r="C2320" s="7" t="s">
        <v>177</v>
      </c>
      <c r="D2320" s="7"/>
      <c r="E2320" s="7" t="s">
        <v>41</v>
      </c>
      <c r="F2320" s="8">
        <v>9000</v>
      </c>
      <c r="G2320" s="8">
        <v>10500</v>
      </c>
      <c r="H2320" s="9">
        <f>IF(OR(F2320="",F2320=0),"",MAX(F2320,IF(ISNUMBER('Нормы и нормо-часы'!K2321),ROUNDUP('Нормы и нормо-часы'!K2321/(1-$F$3),0),0)))</f>
        <v>9000</v>
      </c>
      <c r="I2320" s="9">
        <f>IF(OR(G2320="",G2320=0),"",MAX(G2320,IF(ISNUMBER('Нормы и нормо-часы'!L2321),ROUNDUP('Нормы и нормо-часы'!L2321/(1-$F$3),0),0)))</f>
        <v>10500</v>
      </c>
      <c r="J2320" s="10">
        <f t="shared" si="598"/>
        <v>0</v>
      </c>
      <c r="K2320" s="10">
        <f t="shared" si="599"/>
        <v>0</v>
      </c>
      <c r="L2320" s="8">
        <v>5050</v>
      </c>
      <c r="M2320" s="8">
        <v>5900</v>
      </c>
      <c r="N2320" s="10">
        <f t="shared" si="600"/>
        <v>0.43888888888888888</v>
      </c>
      <c r="O2320" s="10">
        <f t="shared" si="601"/>
        <v>0.43809523809523809</v>
      </c>
      <c r="P2320" s="8">
        <f t="shared" si="602"/>
        <v>3950</v>
      </c>
      <c r="Q2320" s="8">
        <f t="shared" si="603"/>
        <v>4600</v>
      </c>
      <c r="R2320" s="8">
        <v>4344.41</v>
      </c>
      <c r="S2320" s="8">
        <v>5864.95</v>
      </c>
      <c r="T2320" s="11">
        <f t="shared" si="604"/>
        <v>0.65166111111111114</v>
      </c>
      <c r="U2320" s="7" t="s">
        <v>100</v>
      </c>
      <c r="V2320" s="7"/>
    </row>
    <row r="2321" spans="1:22" x14ac:dyDescent="0.25">
      <c r="A2321" s="7" t="s">
        <v>6648</v>
      </c>
      <c r="B2321" s="7" t="s">
        <v>6649</v>
      </c>
      <c r="C2321" s="7" t="s">
        <v>177</v>
      </c>
      <c r="D2321" s="7"/>
      <c r="E2321" s="7" t="s">
        <v>1040</v>
      </c>
      <c r="F2321" s="8">
        <v>4500</v>
      </c>
      <c r="G2321" s="8">
        <v>5200</v>
      </c>
      <c r="H2321" s="9">
        <f>IF(OR(F2321="",F2321=0),"",MAX(F2321,IF(ISNUMBER('Нормы и нормо-часы'!K2322),ROUNDUP('Нормы и нормо-часы'!K2322/(1-$F$3),0),0)))</f>
        <v>4500</v>
      </c>
      <c r="I2321" s="9">
        <f>IF(OR(G2321="",G2321=0),"",MAX(G2321,IF(ISNUMBER('Нормы и нормо-часы'!L2322),ROUNDUP('Нормы и нормо-часы'!L2322/(1-$F$3),0),0)))</f>
        <v>5200</v>
      </c>
      <c r="J2321" s="10">
        <f t="shared" si="598"/>
        <v>0</v>
      </c>
      <c r="K2321" s="10">
        <f t="shared" si="599"/>
        <v>0</v>
      </c>
      <c r="L2321" s="8">
        <v>2500</v>
      </c>
      <c r="M2321" s="8">
        <v>2900</v>
      </c>
      <c r="N2321" s="10">
        <f t="shared" si="600"/>
        <v>0.44444444444444442</v>
      </c>
      <c r="O2321" s="10">
        <f t="shared" si="601"/>
        <v>0.44230769230769229</v>
      </c>
      <c r="P2321" s="8">
        <f t="shared" si="602"/>
        <v>2000</v>
      </c>
      <c r="Q2321" s="8">
        <f t="shared" si="603"/>
        <v>2300</v>
      </c>
      <c r="R2321" s="8">
        <v>4344.41</v>
      </c>
      <c r="S2321" s="8">
        <v>5864.95</v>
      </c>
      <c r="T2321" s="11">
        <f t="shared" si="604"/>
        <v>1.3033222222222223</v>
      </c>
      <c r="U2321" s="7" t="s">
        <v>6275</v>
      </c>
      <c r="V2321" s="7"/>
    </row>
    <row r="2322" spans="1:22" x14ac:dyDescent="0.25">
      <c r="A2322" s="7" t="s">
        <v>6650</v>
      </c>
      <c r="B2322" s="7" t="s">
        <v>6651</v>
      </c>
      <c r="C2322" s="7" t="s">
        <v>177</v>
      </c>
      <c r="D2322" s="7"/>
      <c r="E2322" s="7" t="s">
        <v>1040</v>
      </c>
      <c r="F2322" s="8">
        <v>3000</v>
      </c>
      <c r="G2322" s="8">
        <v>3500</v>
      </c>
      <c r="H2322" s="9">
        <f>IF(OR(F2322="",F2322=0),"",MAX(F2322,IF(ISNUMBER('Нормы и нормо-часы'!K2323),ROUNDUP('Нормы и нормо-часы'!K2323/(1-$F$3),0),0)))</f>
        <v>3000</v>
      </c>
      <c r="I2322" s="9">
        <f>IF(OR(G2322="",G2322=0),"",MAX(G2322,IF(ISNUMBER('Нормы и нормо-часы'!L2323),ROUNDUP('Нормы и нормо-часы'!L2323/(1-$F$3),0),0)))</f>
        <v>3500</v>
      </c>
      <c r="J2322" s="10">
        <f t="shared" si="598"/>
        <v>0</v>
      </c>
      <c r="K2322" s="10">
        <f t="shared" si="599"/>
        <v>0</v>
      </c>
      <c r="L2322" s="8">
        <v>1700</v>
      </c>
      <c r="M2322" s="8">
        <v>1900</v>
      </c>
      <c r="N2322" s="10">
        <f t="shared" si="600"/>
        <v>0.43333333333333335</v>
      </c>
      <c r="O2322" s="10">
        <f t="shared" si="601"/>
        <v>0.45714285714285713</v>
      </c>
      <c r="P2322" s="8">
        <f t="shared" si="602"/>
        <v>1300</v>
      </c>
      <c r="Q2322" s="8">
        <f t="shared" si="603"/>
        <v>1600</v>
      </c>
      <c r="R2322" s="8">
        <v>2808.1</v>
      </c>
      <c r="S2322" s="8">
        <v>3790.94</v>
      </c>
      <c r="T2322" s="11">
        <f t="shared" si="604"/>
        <v>1.2636466666666666</v>
      </c>
      <c r="U2322" s="7" t="s">
        <v>6241</v>
      </c>
      <c r="V2322" s="7"/>
    </row>
    <row r="2323" spans="1:22" x14ac:dyDescent="0.25">
      <c r="A2323" s="7" t="s">
        <v>6652</v>
      </c>
      <c r="B2323" s="7" t="s">
        <v>6653</v>
      </c>
      <c r="C2323" s="7" t="s">
        <v>177</v>
      </c>
      <c r="D2323" s="7"/>
      <c r="E2323" s="7" t="s">
        <v>1040</v>
      </c>
      <c r="F2323" s="8">
        <v>2500</v>
      </c>
      <c r="G2323" s="8">
        <v>2900</v>
      </c>
      <c r="H2323" s="9">
        <f>IF(OR(F2323="",F2323=0),"",MAX(F2323,IF(ISNUMBER('Нормы и нормо-часы'!K2324),ROUNDUP('Нормы и нормо-часы'!K2324/(1-$F$3),0),0)))</f>
        <v>2500</v>
      </c>
      <c r="I2323" s="9">
        <f>IF(OR(G2323="",G2323=0),"",MAX(G2323,IF(ISNUMBER('Нормы и нормо-часы'!L2324),ROUNDUP('Нормы и нормо-часы'!L2324/(1-$F$3),0),0)))</f>
        <v>2900</v>
      </c>
      <c r="J2323" s="10">
        <f t="shared" si="598"/>
        <v>0</v>
      </c>
      <c r="K2323" s="10">
        <f t="shared" si="599"/>
        <v>0</v>
      </c>
      <c r="L2323" s="8">
        <v>1300</v>
      </c>
      <c r="M2323" s="8">
        <v>1500</v>
      </c>
      <c r="N2323" s="10">
        <f t="shared" si="600"/>
        <v>0.48</v>
      </c>
      <c r="O2323" s="10">
        <f t="shared" si="601"/>
        <v>0.48275862068965519</v>
      </c>
      <c r="P2323" s="8">
        <f t="shared" si="602"/>
        <v>1200</v>
      </c>
      <c r="Q2323" s="8">
        <f t="shared" si="603"/>
        <v>1400</v>
      </c>
      <c r="R2323" s="8">
        <v>965.43</v>
      </c>
      <c r="S2323" s="8">
        <v>1303.33</v>
      </c>
      <c r="T2323" s="11">
        <f t="shared" si="604"/>
        <v>0.52133200000000002</v>
      </c>
      <c r="U2323" s="7" t="s">
        <v>6275</v>
      </c>
      <c r="V2323" s="7" t="s">
        <v>6654</v>
      </c>
    </row>
    <row r="2324" spans="1:22" x14ac:dyDescent="0.25">
      <c r="A2324" s="7" t="s">
        <v>6655</v>
      </c>
      <c r="B2324" s="7" t="s">
        <v>6656</v>
      </c>
      <c r="C2324" s="7" t="s">
        <v>177</v>
      </c>
      <c r="D2324" s="7"/>
      <c r="E2324" s="7" t="s">
        <v>1040</v>
      </c>
      <c r="F2324" s="8">
        <v>900</v>
      </c>
      <c r="G2324" s="8">
        <v>1050</v>
      </c>
      <c r="H2324" s="9">
        <f>IF(OR(F2324="",F2324=0),"",MAX(F2324,IF(ISNUMBER('Нормы и нормо-часы'!K2325),ROUNDUP('Нормы и нормо-часы'!K2325/(1-$F$3),0),0)))</f>
        <v>900</v>
      </c>
      <c r="I2324" s="9">
        <f>IF(OR(G2324="",G2324=0),"",MAX(G2324,IF(ISNUMBER('Нормы и нормо-часы'!L2325),ROUNDUP('Нормы и нормо-часы'!L2325/(1-$F$3),0),0)))</f>
        <v>1050</v>
      </c>
      <c r="J2324" s="10">
        <f t="shared" si="598"/>
        <v>0</v>
      </c>
      <c r="K2324" s="10">
        <f t="shared" si="599"/>
        <v>0</v>
      </c>
      <c r="L2324" s="8">
        <v>500</v>
      </c>
      <c r="M2324" s="8">
        <v>580</v>
      </c>
      <c r="N2324" s="10">
        <f t="shared" si="600"/>
        <v>0.44444444444444442</v>
      </c>
      <c r="O2324" s="10">
        <f t="shared" si="601"/>
        <v>0.44761904761904764</v>
      </c>
      <c r="P2324" s="8">
        <f t="shared" si="602"/>
        <v>400</v>
      </c>
      <c r="Q2324" s="8">
        <f t="shared" si="603"/>
        <v>470</v>
      </c>
      <c r="R2324" s="8">
        <v>362.03</v>
      </c>
      <c r="S2324" s="8">
        <v>488.74</v>
      </c>
      <c r="T2324" s="11">
        <f t="shared" si="604"/>
        <v>0.54304444444444444</v>
      </c>
      <c r="U2324" s="7" t="s">
        <v>6241</v>
      </c>
      <c r="V2324" s="7"/>
    </row>
    <row r="2325" spans="1:22" x14ac:dyDescent="0.25">
      <c r="A2325" s="7" t="s">
        <v>6657</v>
      </c>
      <c r="B2325" s="7" t="s">
        <v>6658</v>
      </c>
      <c r="C2325" s="7" t="s">
        <v>177</v>
      </c>
      <c r="D2325" s="7"/>
      <c r="E2325" s="7" t="s">
        <v>1040</v>
      </c>
      <c r="F2325" s="8">
        <v>8500</v>
      </c>
      <c r="G2325" s="8">
        <v>10000</v>
      </c>
      <c r="H2325" s="9">
        <f>IF(OR(F2325="",F2325=0),"",MAX(F2325,IF(ISNUMBER('Нормы и нормо-часы'!K2326),ROUNDUP('Нормы и нормо-часы'!K2326/(1-$F$3),0),0)))</f>
        <v>8500</v>
      </c>
      <c r="I2325" s="9">
        <f>IF(OR(G2325="",G2325=0),"",MAX(G2325,IF(ISNUMBER('Нормы и нормо-часы'!L2326),ROUNDUP('Нормы и нормо-часы'!L2326/(1-$F$3),0),0)))</f>
        <v>10000</v>
      </c>
      <c r="J2325" s="10">
        <f t="shared" si="598"/>
        <v>0</v>
      </c>
      <c r="K2325" s="10">
        <f t="shared" si="599"/>
        <v>0</v>
      </c>
      <c r="L2325" s="8">
        <v>5050</v>
      </c>
      <c r="M2325" s="8">
        <v>5750</v>
      </c>
      <c r="N2325" s="10">
        <f t="shared" si="600"/>
        <v>0.40588235294117647</v>
      </c>
      <c r="O2325" s="10">
        <f t="shared" si="601"/>
        <v>0.42499999999999999</v>
      </c>
      <c r="P2325" s="8">
        <f t="shared" si="602"/>
        <v>3450</v>
      </c>
      <c r="Q2325" s="8">
        <f t="shared" si="603"/>
        <v>4250</v>
      </c>
      <c r="R2325" s="8">
        <v>4585.7700000000004</v>
      </c>
      <c r="S2325" s="8">
        <v>6190.79</v>
      </c>
      <c r="T2325" s="11">
        <f t="shared" si="604"/>
        <v>0.72832823529411761</v>
      </c>
      <c r="U2325" s="7" t="s">
        <v>6241</v>
      </c>
      <c r="V2325" s="7" t="s">
        <v>6659</v>
      </c>
    </row>
    <row r="2326" spans="1:22" x14ac:dyDescent="0.25">
      <c r="A2326" s="7" t="s">
        <v>6660</v>
      </c>
      <c r="B2326" s="7" t="s">
        <v>6661</v>
      </c>
      <c r="C2326" s="7" t="s">
        <v>177</v>
      </c>
      <c r="D2326" s="7"/>
      <c r="E2326" s="7" t="s">
        <v>1040</v>
      </c>
      <c r="F2326" s="8">
        <v>1500</v>
      </c>
      <c r="G2326" s="8">
        <v>1750</v>
      </c>
      <c r="H2326" s="9">
        <f>IF(OR(F2326="",F2326=0),"",MAX(F2326,IF(ISNUMBER('Нормы и нормо-часы'!K2327),ROUNDUP('Нормы и нормо-часы'!K2327/(1-$F$3),0),0)))</f>
        <v>1500</v>
      </c>
      <c r="I2326" s="9">
        <f>IF(OR(G2326="",G2326=0),"",MAX(G2326,IF(ISNUMBER('Нормы и нормо-часы'!L2327),ROUNDUP('Нормы и нормо-часы'!L2327/(1-$F$3),0),0)))</f>
        <v>1750</v>
      </c>
      <c r="J2326" s="10">
        <f t="shared" si="598"/>
        <v>0</v>
      </c>
      <c r="K2326" s="10">
        <f t="shared" si="599"/>
        <v>0</v>
      </c>
      <c r="L2326" s="8">
        <v>840</v>
      </c>
      <c r="M2326" s="8">
        <v>960</v>
      </c>
      <c r="N2326" s="10">
        <f t="shared" si="600"/>
        <v>0.44</v>
      </c>
      <c r="O2326" s="10">
        <f t="shared" si="601"/>
        <v>0.4514285714285714</v>
      </c>
      <c r="P2326" s="8">
        <f t="shared" si="602"/>
        <v>660</v>
      </c>
      <c r="Q2326" s="8">
        <f t="shared" si="603"/>
        <v>790</v>
      </c>
      <c r="R2326" s="8">
        <v>724.07</v>
      </c>
      <c r="S2326" s="8">
        <v>977.49</v>
      </c>
      <c r="T2326" s="11">
        <f t="shared" si="604"/>
        <v>0.65166000000000002</v>
      </c>
      <c r="U2326" s="7" t="s">
        <v>6241</v>
      </c>
      <c r="V2326" s="7"/>
    </row>
    <row r="2327" spans="1:22" x14ac:dyDescent="0.25">
      <c r="A2327" s="7" t="s">
        <v>6662</v>
      </c>
      <c r="B2327" s="7" t="s">
        <v>6663</v>
      </c>
      <c r="C2327" s="7" t="s">
        <v>177</v>
      </c>
      <c r="D2327" s="7"/>
      <c r="E2327" s="7" t="s">
        <v>1040</v>
      </c>
      <c r="F2327" s="8">
        <v>1000</v>
      </c>
      <c r="G2327" s="8">
        <v>1150</v>
      </c>
      <c r="H2327" s="9">
        <f>IF(OR(F2327="",F2327=0),"",MAX(F2327,IF(ISNUMBER('Нормы и нормо-часы'!K2328),ROUNDUP('Нормы и нормо-часы'!K2328/(1-$F$3),0),0)))</f>
        <v>1000</v>
      </c>
      <c r="I2327" s="9">
        <f>IF(OR(G2327="",G2327=0),"",MAX(G2327,IF(ISNUMBER('Нормы и нормо-часы'!L2328),ROUNDUP('Нормы и нормо-часы'!L2328/(1-$F$3),0),0)))</f>
        <v>1150</v>
      </c>
      <c r="J2327" s="10">
        <f t="shared" si="598"/>
        <v>0</v>
      </c>
      <c r="K2327" s="10">
        <f t="shared" si="599"/>
        <v>0</v>
      </c>
      <c r="L2327" s="8">
        <v>540</v>
      </c>
      <c r="M2327" s="8">
        <v>600</v>
      </c>
      <c r="N2327" s="10">
        <f t="shared" si="600"/>
        <v>0.46</v>
      </c>
      <c r="O2327" s="10">
        <f t="shared" si="601"/>
        <v>0.47826086956521741</v>
      </c>
      <c r="P2327" s="8">
        <f t="shared" si="602"/>
        <v>460</v>
      </c>
      <c r="Q2327" s="8">
        <f t="shared" si="603"/>
        <v>550</v>
      </c>
      <c r="R2327" s="8">
        <v>362.03</v>
      </c>
      <c r="S2327" s="8">
        <v>488.74</v>
      </c>
      <c r="T2327" s="11">
        <f t="shared" si="604"/>
        <v>0.48874000000000001</v>
      </c>
      <c r="U2327" s="7" t="s">
        <v>6435</v>
      </c>
      <c r="V2327" s="7"/>
    </row>
    <row r="2328" spans="1:22" x14ac:dyDescent="0.25">
      <c r="A2328" s="7" t="s">
        <v>6664</v>
      </c>
      <c r="B2328" s="7" t="s">
        <v>6665</v>
      </c>
      <c r="C2328" s="7" t="s">
        <v>177</v>
      </c>
      <c r="D2328" s="7"/>
      <c r="E2328" s="7" t="s">
        <v>1040</v>
      </c>
      <c r="F2328" s="8">
        <v>25000</v>
      </c>
      <c r="G2328" s="8">
        <v>30000</v>
      </c>
      <c r="H2328" s="9">
        <f>IF(OR(F2328="",F2328=0),"",MAX(F2328,IF(ISNUMBER('Нормы и нормо-часы'!K2329),ROUNDUP('Нормы и нормо-часы'!K2329/(1-$F$3),0),0)))</f>
        <v>25000</v>
      </c>
      <c r="I2328" s="9">
        <f>IF(OR(G2328="",G2328=0),"",MAX(G2328,IF(ISNUMBER('Нормы и нормо-часы'!L2329),ROUNDUP('Нормы и нормо-часы'!L2329/(1-$F$3),0),0)))</f>
        <v>30000</v>
      </c>
      <c r="J2328" s="10">
        <f t="shared" si="598"/>
        <v>0</v>
      </c>
      <c r="K2328" s="10">
        <f t="shared" si="599"/>
        <v>0</v>
      </c>
      <c r="L2328" s="8">
        <v>15000</v>
      </c>
      <c r="M2328" s="8">
        <v>18000</v>
      </c>
      <c r="N2328" s="10">
        <f t="shared" si="600"/>
        <v>0.4</v>
      </c>
      <c r="O2328" s="10">
        <f t="shared" si="601"/>
        <v>0.4</v>
      </c>
      <c r="P2328" s="8">
        <f t="shared" si="602"/>
        <v>10000</v>
      </c>
      <c r="Q2328" s="8">
        <f t="shared" si="603"/>
        <v>12000</v>
      </c>
      <c r="R2328" s="8">
        <v>31819.35</v>
      </c>
      <c r="S2328" s="8">
        <v>42956.12</v>
      </c>
      <c r="T2328" s="11">
        <f t="shared" si="604"/>
        <v>1.7182448000000001</v>
      </c>
      <c r="U2328" s="7" t="s">
        <v>6404</v>
      </c>
      <c r="V2328" s="7" t="s">
        <v>6666</v>
      </c>
    </row>
    <row r="2329" spans="1:22" x14ac:dyDescent="0.25">
      <c r="A2329" s="7" t="s">
        <v>6667</v>
      </c>
      <c r="B2329" s="7" t="s">
        <v>6668</v>
      </c>
      <c r="C2329" s="7" t="s">
        <v>177</v>
      </c>
      <c r="D2329" s="7"/>
      <c r="E2329" s="7" t="s">
        <v>41</v>
      </c>
      <c r="F2329" s="8">
        <v>9000</v>
      </c>
      <c r="G2329" s="8">
        <v>10500</v>
      </c>
      <c r="H2329" s="9">
        <f>IF(OR(F2329="",F2329=0),"",MAX(F2329,IF(ISNUMBER('Нормы и нормо-часы'!K2330),ROUNDUP('Нормы и нормо-часы'!K2330/(1-$F$3),0),0)))</f>
        <v>9000</v>
      </c>
      <c r="I2329" s="9">
        <f>IF(OR(G2329="",G2329=0),"",MAX(G2329,IF(ISNUMBER('Нормы и нормо-часы'!L2330),ROUNDUP('Нормы и нормо-часы'!L2330/(1-$F$3),0),0)))</f>
        <v>10500</v>
      </c>
      <c r="J2329" s="10">
        <f t="shared" si="598"/>
        <v>0</v>
      </c>
      <c r="K2329" s="10">
        <f t="shared" si="599"/>
        <v>0</v>
      </c>
      <c r="L2329" s="8">
        <v>5050</v>
      </c>
      <c r="M2329" s="8">
        <v>5900</v>
      </c>
      <c r="N2329" s="10">
        <f t="shared" si="600"/>
        <v>0.43888888888888888</v>
      </c>
      <c r="O2329" s="10">
        <f t="shared" si="601"/>
        <v>0.43809523809523809</v>
      </c>
      <c r="P2329" s="8">
        <f t="shared" si="602"/>
        <v>3950</v>
      </c>
      <c r="Q2329" s="8">
        <f t="shared" si="603"/>
        <v>4600</v>
      </c>
      <c r="R2329" s="8">
        <v>4344.41</v>
      </c>
      <c r="S2329" s="8">
        <v>5864.95</v>
      </c>
      <c r="T2329" s="11">
        <f t="shared" si="604"/>
        <v>0.65166111111111114</v>
      </c>
      <c r="U2329" s="7" t="s">
        <v>100</v>
      </c>
      <c r="V2329" s="7"/>
    </row>
    <row r="2330" spans="1:22" x14ac:dyDescent="0.25">
      <c r="A2330" s="7" t="s">
        <v>6669</v>
      </c>
      <c r="B2330" s="7" t="s">
        <v>6670</v>
      </c>
      <c r="C2330" s="7" t="s">
        <v>177</v>
      </c>
      <c r="D2330" s="7"/>
      <c r="E2330" s="7" t="s">
        <v>1040</v>
      </c>
      <c r="F2330" s="8">
        <v>7000</v>
      </c>
      <c r="G2330" s="8">
        <v>8500</v>
      </c>
      <c r="H2330" s="9">
        <f>IF(OR(F2330="",F2330=0),"",MAX(F2330,IF(ISNUMBER('Нормы и нормо-часы'!K2331),ROUNDUP('Нормы и нормо-часы'!K2331/(1-$F$3),0),0)))</f>
        <v>7000</v>
      </c>
      <c r="I2330" s="9">
        <f>IF(OR(G2330="",G2330=0),"",MAX(G2330,IF(ISNUMBER('Нормы и нормо-часы'!L2331),ROUNDUP('Нормы и нормо-часы'!L2331/(1-$F$3),0),0)))</f>
        <v>8500</v>
      </c>
      <c r="J2330" s="10">
        <f t="shared" si="598"/>
        <v>0</v>
      </c>
      <c r="K2330" s="10">
        <f t="shared" si="599"/>
        <v>0</v>
      </c>
      <c r="L2330" s="8">
        <v>4200</v>
      </c>
      <c r="M2330" s="8">
        <v>4800</v>
      </c>
      <c r="N2330" s="10">
        <f t="shared" si="600"/>
        <v>0.4</v>
      </c>
      <c r="O2330" s="10">
        <f t="shared" si="601"/>
        <v>0.43529411764705883</v>
      </c>
      <c r="P2330" s="8">
        <f t="shared" si="602"/>
        <v>2800</v>
      </c>
      <c r="Q2330" s="8">
        <f t="shared" si="603"/>
        <v>3700</v>
      </c>
      <c r="R2330" s="8">
        <v>2171.11</v>
      </c>
      <c r="S2330" s="8">
        <v>2931</v>
      </c>
      <c r="T2330" s="11">
        <f t="shared" si="604"/>
        <v>0.41871428571428571</v>
      </c>
      <c r="U2330" s="7" t="s">
        <v>6435</v>
      </c>
      <c r="V2330" s="7"/>
    </row>
    <row r="2331" spans="1:22" x14ac:dyDescent="0.25">
      <c r="A2331" s="7" t="s">
        <v>6671</v>
      </c>
      <c r="B2331" s="7" t="s">
        <v>6672</v>
      </c>
      <c r="C2331" s="7" t="s">
        <v>177</v>
      </c>
      <c r="D2331" s="7"/>
      <c r="E2331" s="7" t="s">
        <v>1040</v>
      </c>
      <c r="F2331" s="8">
        <v>1200</v>
      </c>
      <c r="G2331" s="8">
        <v>1400</v>
      </c>
      <c r="H2331" s="9">
        <f>IF(OR(F2331="",F2331=0),"",MAX(F2331,IF(ISNUMBER('Нормы и нормо-часы'!K2332),ROUNDUP('Нормы и нормо-часы'!K2332/(1-$F$3),0),0)))</f>
        <v>1200</v>
      </c>
      <c r="I2331" s="9">
        <f>IF(OR(G2331="",G2331=0),"",MAX(G2331,IF(ISNUMBER('Нормы и нормо-часы'!L2332),ROUNDUP('Нормы и нормо-часы'!L2332/(1-$F$3),0),0)))</f>
        <v>1400</v>
      </c>
      <c r="J2331" s="10">
        <f t="shared" si="598"/>
        <v>0</v>
      </c>
      <c r="K2331" s="10">
        <f t="shared" si="599"/>
        <v>0</v>
      </c>
      <c r="L2331" s="8">
        <v>670</v>
      </c>
      <c r="M2331" s="8">
        <v>780</v>
      </c>
      <c r="N2331" s="10">
        <f t="shared" si="600"/>
        <v>0.44166666666666665</v>
      </c>
      <c r="O2331" s="10">
        <f t="shared" si="601"/>
        <v>0.44285714285714284</v>
      </c>
      <c r="P2331" s="8">
        <f t="shared" si="602"/>
        <v>530</v>
      </c>
      <c r="Q2331" s="8">
        <f t="shared" si="603"/>
        <v>620</v>
      </c>
      <c r="R2331" s="8">
        <v>965.43</v>
      </c>
      <c r="S2331" s="8">
        <v>1303.33</v>
      </c>
      <c r="T2331" s="11">
        <f t="shared" si="604"/>
        <v>1.0861083333333332</v>
      </c>
      <c r="U2331" s="7" t="s">
        <v>6435</v>
      </c>
      <c r="V2331" s="7" t="s">
        <v>6673</v>
      </c>
    </row>
    <row r="2332" spans="1:22" x14ac:dyDescent="0.25">
      <c r="A2332" s="7" t="s">
        <v>6674</v>
      </c>
      <c r="B2332" s="7" t="s">
        <v>6675</v>
      </c>
      <c r="C2332" s="7" t="s">
        <v>177</v>
      </c>
      <c r="D2332" s="7"/>
      <c r="E2332" s="7" t="s">
        <v>1040</v>
      </c>
      <c r="F2332" s="8">
        <v>4500</v>
      </c>
      <c r="G2332" s="8">
        <v>5200</v>
      </c>
      <c r="H2332" s="9">
        <f>IF(OR(F2332="",F2332=0),"",MAX(F2332,IF(ISNUMBER('Нормы и нормо-часы'!K2333),ROUNDUP('Нормы и нормо-часы'!K2333/(1-$F$3),0),0)))</f>
        <v>4500</v>
      </c>
      <c r="I2332" s="9">
        <f>IF(OR(G2332="",G2332=0),"",MAX(G2332,IF(ISNUMBER('Нормы и нормо-часы'!L2333),ROUNDUP('Нормы и нормо-часы'!L2333/(1-$F$3),0),0)))</f>
        <v>5200</v>
      </c>
      <c r="J2332" s="10">
        <f t="shared" si="598"/>
        <v>0</v>
      </c>
      <c r="K2332" s="10">
        <f t="shared" si="599"/>
        <v>0</v>
      </c>
      <c r="L2332" s="8">
        <v>2500</v>
      </c>
      <c r="M2332" s="8">
        <v>2900</v>
      </c>
      <c r="N2332" s="10">
        <f t="shared" si="600"/>
        <v>0.44444444444444442</v>
      </c>
      <c r="O2332" s="10">
        <f t="shared" si="601"/>
        <v>0.44230769230769229</v>
      </c>
      <c r="P2332" s="8">
        <f t="shared" si="602"/>
        <v>2000</v>
      </c>
      <c r="Q2332" s="8">
        <f t="shared" si="603"/>
        <v>2300</v>
      </c>
      <c r="R2332" s="8">
        <v>2172.21</v>
      </c>
      <c r="S2332" s="8">
        <v>2932.48</v>
      </c>
      <c r="T2332" s="11">
        <f t="shared" si="604"/>
        <v>0.65166222222222225</v>
      </c>
      <c r="U2332" s="7" t="s">
        <v>6435</v>
      </c>
      <c r="V2332" s="7" t="s">
        <v>6676</v>
      </c>
    </row>
    <row r="2333" spans="1:22" x14ac:dyDescent="0.25">
      <c r="A2333" s="12" t="s">
        <v>6677</v>
      </c>
      <c r="B2333" s="12" t="s">
        <v>6678</v>
      </c>
      <c r="C2333" s="12" t="s">
        <v>6491</v>
      </c>
      <c r="D2333" s="12" t="s">
        <v>58</v>
      </c>
      <c r="E2333" s="7" t="s">
        <v>1040</v>
      </c>
      <c r="F2333" s="8">
        <v>5500</v>
      </c>
      <c r="G2333" s="8">
        <v>6500</v>
      </c>
      <c r="H2333" s="9">
        <f>IF(OR(F2333="",F2333=0),"",MAX(F2333,IF(ISNUMBER('Нормы и нормо-часы'!K2334),ROUNDUP('Нормы и нормо-часы'!K2334/(1-$F$3),0),0)))</f>
        <v>5500</v>
      </c>
      <c r="I2333" s="9">
        <f>IF(OR(G2333="",G2333=0),"",MAX(G2333,IF(ISNUMBER('Нормы и нормо-часы'!L2334),ROUNDUP('Нормы и нормо-часы'!L2334/(1-$F$3),0),0)))</f>
        <v>6500</v>
      </c>
      <c r="J2333" s="10">
        <f t="shared" si="598"/>
        <v>0</v>
      </c>
      <c r="K2333" s="10">
        <f t="shared" si="599"/>
        <v>0</v>
      </c>
      <c r="L2333" s="8">
        <v>3350</v>
      </c>
      <c r="M2333" s="8">
        <v>3850</v>
      </c>
      <c r="N2333" s="10">
        <f t="shared" si="600"/>
        <v>0.39090909090909093</v>
      </c>
      <c r="O2333" s="10">
        <f t="shared" si="601"/>
        <v>0.40769230769230769</v>
      </c>
      <c r="P2333" s="8">
        <f t="shared" si="602"/>
        <v>2150</v>
      </c>
      <c r="Q2333" s="8">
        <f t="shared" si="603"/>
        <v>2650</v>
      </c>
      <c r="R2333" s="8"/>
      <c r="S2333" s="8"/>
      <c r="T2333" s="11" t="str">
        <f t="shared" si="604"/>
        <v/>
      </c>
      <c r="U2333" s="7" t="s">
        <v>6435</v>
      </c>
      <c r="V2333" s="7"/>
    </row>
    <row r="2334" spans="1:22" x14ac:dyDescent="0.25">
      <c r="A2334" s="12" t="s">
        <v>6679</v>
      </c>
      <c r="B2334" s="12" t="s">
        <v>6680</v>
      </c>
      <c r="C2334" s="12" t="s">
        <v>177</v>
      </c>
      <c r="D2334" s="12" t="s">
        <v>58</v>
      </c>
      <c r="E2334" s="7" t="s">
        <v>1040</v>
      </c>
      <c r="F2334" s="8">
        <v>1500</v>
      </c>
      <c r="G2334" s="8">
        <v>1750</v>
      </c>
      <c r="H2334" s="9">
        <f>IF(OR(F2334="",F2334=0),"",MAX(F2334,IF(ISNUMBER('Нормы и нормо-часы'!K2335),ROUNDUP('Нормы и нормо-часы'!K2335/(1-$F$3),0),0)))</f>
        <v>1500</v>
      </c>
      <c r="I2334" s="9">
        <f>IF(OR(G2334="",G2334=0),"",MAX(G2334,IF(ISNUMBER('Нормы и нормо-часы'!L2335),ROUNDUP('Нормы и нормо-часы'!L2335/(1-$F$3),0),0)))</f>
        <v>1750</v>
      </c>
      <c r="J2334" s="10">
        <f t="shared" si="598"/>
        <v>0</v>
      </c>
      <c r="K2334" s="10">
        <f t="shared" si="599"/>
        <v>0</v>
      </c>
      <c r="L2334" s="8">
        <v>840</v>
      </c>
      <c r="M2334" s="8">
        <v>960</v>
      </c>
      <c r="N2334" s="10">
        <f t="shared" si="600"/>
        <v>0.44</v>
      </c>
      <c r="O2334" s="10">
        <f t="shared" si="601"/>
        <v>0.4514285714285714</v>
      </c>
      <c r="P2334" s="8">
        <f t="shared" si="602"/>
        <v>660</v>
      </c>
      <c r="Q2334" s="8">
        <f t="shared" si="603"/>
        <v>790</v>
      </c>
      <c r="R2334" s="8"/>
      <c r="S2334" s="8"/>
      <c r="T2334" s="11" t="str">
        <f t="shared" si="604"/>
        <v/>
      </c>
      <c r="U2334" s="7" t="s">
        <v>6241</v>
      </c>
      <c r="V2334" s="7"/>
    </row>
    <row r="2335" spans="1:22" x14ac:dyDescent="0.25">
      <c r="A2335" s="12" t="s">
        <v>6681</v>
      </c>
      <c r="B2335" s="12" t="s">
        <v>6682</v>
      </c>
      <c r="C2335" s="12" t="s">
        <v>1050</v>
      </c>
      <c r="D2335" s="12" t="s">
        <v>58</v>
      </c>
      <c r="E2335" s="7" t="s">
        <v>1040</v>
      </c>
      <c r="F2335" s="8">
        <v>11000</v>
      </c>
      <c r="G2335" s="8">
        <v>12500</v>
      </c>
      <c r="H2335" s="9">
        <f>IF(OR(F2335="",F2335=0),"",MAX(F2335,IF(ISNUMBER('Нормы и нормо-часы'!K2336),ROUNDUP('Нормы и нормо-часы'!K2336/(1-$F$3),0),0)))</f>
        <v>11000</v>
      </c>
      <c r="I2335" s="9">
        <f>IF(OR(G2335="",G2335=0),"",MAX(G2335,IF(ISNUMBER('Нормы и нормо-часы'!L2336),ROUNDUP('Нормы и нормо-часы'!L2336/(1-$F$3),0),0)))</f>
        <v>12500</v>
      </c>
      <c r="J2335" s="10">
        <f t="shared" si="598"/>
        <v>0</v>
      </c>
      <c r="K2335" s="10">
        <f t="shared" si="599"/>
        <v>0</v>
      </c>
      <c r="L2335" s="8">
        <v>6600</v>
      </c>
      <c r="M2335" s="8">
        <v>7550</v>
      </c>
      <c r="N2335" s="10">
        <f t="shared" si="600"/>
        <v>0.4</v>
      </c>
      <c r="O2335" s="10">
        <f t="shared" si="601"/>
        <v>0.39600000000000002</v>
      </c>
      <c r="P2335" s="8">
        <f t="shared" si="602"/>
        <v>4400</v>
      </c>
      <c r="Q2335" s="8">
        <f t="shared" si="603"/>
        <v>4950</v>
      </c>
      <c r="R2335" s="8"/>
      <c r="S2335" s="8"/>
      <c r="T2335" s="11" t="str">
        <f t="shared" si="604"/>
        <v/>
      </c>
      <c r="U2335" s="7" t="s">
        <v>6241</v>
      </c>
      <c r="V2335" s="7"/>
    </row>
    <row r="2336" spans="1:22" x14ac:dyDescent="0.25">
      <c r="A2336" s="12" t="s">
        <v>6683</v>
      </c>
      <c r="B2336" s="12" t="s">
        <v>6684</v>
      </c>
      <c r="C2336" s="12" t="s">
        <v>1490</v>
      </c>
      <c r="D2336" s="12" t="s">
        <v>58</v>
      </c>
      <c r="E2336" s="7" t="s">
        <v>1040</v>
      </c>
      <c r="F2336" s="8">
        <v>3000</v>
      </c>
      <c r="G2336" s="8">
        <v>3500</v>
      </c>
      <c r="H2336" s="9">
        <f>IF(OR(F2336="",F2336=0),"",MAX(F2336,IF(ISNUMBER('Нормы и нормо-часы'!K2337),ROUNDUP('Нормы и нормо-часы'!K2337/(1-$F$3),0),0)))</f>
        <v>3000</v>
      </c>
      <c r="I2336" s="9">
        <f>IF(OR(G2336="",G2336=0),"",MAX(G2336,IF(ISNUMBER('Нормы и нормо-часы'!L2337),ROUNDUP('Нормы и нормо-часы'!L2337/(1-$F$3),0),0)))</f>
        <v>3500</v>
      </c>
      <c r="J2336" s="10">
        <f t="shared" si="598"/>
        <v>0</v>
      </c>
      <c r="K2336" s="10">
        <f t="shared" si="599"/>
        <v>0</v>
      </c>
      <c r="L2336" s="8">
        <v>1700</v>
      </c>
      <c r="M2336" s="8">
        <v>1900</v>
      </c>
      <c r="N2336" s="10">
        <f t="shared" si="600"/>
        <v>0.43333333333333335</v>
      </c>
      <c r="O2336" s="10">
        <f t="shared" si="601"/>
        <v>0.45714285714285713</v>
      </c>
      <c r="P2336" s="8">
        <f t="shared" si="602"/>
        <v>1300</v>
      </c>
      <c r="Q2336" s="8">
        <f t="shared" si="603"/>
        <v>1600</v>
      </c>
      <c r="R2336" s="8"/>
      <c r="S2336" s="8"/>
      <c r="T2336" s="11" t="str">
        <f t="shared" si="604"/>
        <v/>
      </c>
      <c r="U2336" s="7" t="s">
        <v>6241</v>
      </c>
      <c r="V2336" s="7"/>
    </row>
    <row r="2337" spans="1:22" x14ac:dyDescent="0.25">
      <c r="A2337" s="12" t="s">
        <v>6685</v>
      </c>
      <c r="B2337" s="12" t="s">
        <v>6686</v>
      </c>
      <c r="C2337" s="12" t="s">
        <v>177</v>
      </c>
      <c r="D2337" s="12" t="s">
        <v>58</v>
      </c>
      <c r="E2337" s="7" t="s">
        <v>1040</v>
      </c>
      <c r="F2337" s="8">
        <v>4500</v>
      </c>
      <c r="G2337" s="8">
        <v>5200</v>
      </c>
      <c r="H2337" s="9">
        <f>IF(OR(F2337="",F2337=0),"",MAX(F2337,IF(ISNUMBER('Нормы и нормо-часы'!K2338),ROUNDUP('Нормы и нормо-часы'!K2338/(1-$F$3),0),0)))</f>
        <v>4500</v>
      </c>
      <c r="I2337" s="9">
        <f>IF(OR(G2337="",G2337=0),"",MAX(G2337,IF(ISNUMBER('Нормы и нормо-часы'!L2338),ROUNDUP('Нормы и нормо-часы'!L2338/(1-$F$3),0),0)))</f>
        <v>5200</v>
      </c>
      <c r="J2337" s="10">
        <f t="shared" si="598"/>
        <v>0</v>
      </c>
      <c r="K2337" s="10">
        <f t="shared" si="599"/>
        <v>0</v>
      </c>
      <c r="L2337" s="8">
        <v>2650</v>
      </c>
      <c r="M2337" s="8">
        <v>3000</v>
      </c>
      <c r="N2337" s="10">
        <f t="shared" si="600"/>
        <v>0.41111111111111109</v>
      </c>
      <c r="O2337" s="10">
        <f t="shared" si="601"/>
        <v>0.42307692307692307</v>
      </c>
      <c r="P2337" s="8">
        <f t="shared" si="602"/>
        <v>1850</v>
      </c>
      <c r="Q2337" s="8">
        <f t="shared" si="603"/>
        <v>2200</v>
      </c>
      <c r="R2337" s="8"/>
      <c r="S2337" s="8"/>
      <c r="T2337" s="11" t="str">
        <f t="shared" si="604"/>
        <v/>
      </c>
      <c r="U2337" s="7" t="s">
        <v>100</v>
      </c>
      <c r="V2337" s="7"/>
    </row>
    <row r="2338" spans="1:22" x14ac:dyDescent="0.25">
      <c r="A2338" s="5" t="s">
        <v>6687</v>
      </c>
      <c r="B2338" s="6"/>
      <c r="C2338" s="6"/>
      <c r="D2338" s="6"/>
      <c r="E2338" s="6"/>
      <c r="F2338" s="6"/>
      <c r="G2338" s="6"/>
      <c r="H2338" s="6"/>
      <c r="I2338" s="6"/>
      <c r="J2338" s="6"/>
      <c r="K2338" s="6"/>
      <c r="L2338" s="6"/>
      <c r="M2338" s="6"/>
      <c r="N2338" s="6"/>
      <c r="O2338" s="6"/>
      <c r="P2338" s="6"/>
      <c r="Q2338" s="6"/>
      <c r="R2338" s="6"/>
      <c r="S2338" s="6"/>
      <c r="T2338" s="6"/>
      <c r="U2338" s="6"/>
      <c r="V2338" s="6"/>
    </row>
    <row r="2339" spans="1:22" x14ac:dyDescent="0.25">
      <c r="A2339" s="7" t="s">
        <v>6688</v>
      </c>
      <c r="B2339" s="7" t="s">
        <v>6689</v>
      </c>
      <c r="C2339" s="7" t="s">
        <v>177</v>
      </c>
      <c r="D2339" s="7"/>
      <c r="E2339" s="7" t="s">
        <v>410</v>
      </c>
      <c r="F2339" s="8">
        <v>8000</v>
      </c>
      <c r="G2339" s="8">
        <v>10000</v>
      </c>
      <c r="H2339" s="9">
        <f>IF(OR(F2339="",F2339=0),"",MAX(F2339,IF(ISNUMBER('Нормы и нормо-часы'!K2340),ROUNDUP('Нормы и нормо-часы'!K2340/(1-$F$3),0),0)))</f>
        <v>8000</v>
      </c>
      <c r="I2339" s="9">
        <f>IF(OR(G2339="",G2339=0),"",MAX(G2339,IF(ISNUMBER('Нормы и нормо-часы'!L2340),ROUNDUP('Нормы и нормо-часы'!L2340/(1-$F$3),0),0)))</f>
        <v>10000</v>
      </c>
      <c r="J2339" s="10">
        <f t="shared" ref="J2339:J2359" si="605">IF(OR(F2339="",F2339=0),"",H2339/F2339-1)</f>
        <v>0</v>
      </c>
      <c r="K2339" s="10">
        <f t="shared" ref="K2339:K2359" si="606">IF(OR(G2339="",G2339=0),"",I2339/G2339-1)</f>
        <v>0</v>
      </c>
      <c r="L2339" s="8">
        <v>5400</v>
      </c>
      <c r="M2339" s="8">
        <v>6600</v>
      </c>
      <c r="N2339" s="10">
        <f t="shared" ref="N2339:N2359" si="607">IF(OR(H2339="",H2339=0),"",(H2339-L2339)/H2339)</f>
        <v>0.32500000000000001</v>
      </c>
      <c r="O2339" s="10">
        <f t="shared" ref="O2339:O2359" si="608">IF(OR(I2339="",I2339=0),"",(I2339-M2339)/I2339)</f>
        <v>0.34</v>
      </c>
      <c r="P2339" s="8">
        <f t="shared" ref="P2339:P2359" si="609">IF(H2339="","",H2339-L2339)</f>
        <v>2600</v>
      </c>
      <c r="Q2339" s="8">
        <f t="shared" ref="Q2339:Q2359" si="610">IF(I2339="","",I2339-M2339)</f>
        <v>3400</v>
      </c>
      <c r="R2339" s="8">
        <v>5587.8</v>
      </c>
      <c r="S2339" s="8">
        <v>7543.53</v>
      </c>
      <c r="T2339" s="11">
        <f t="shared" ref="T2339:T2359" si="611">IF(OR(S2339="",F2339="",F2339=0),"",S2339/F2339)</f>
        <v>0.94294124999999995</v>
      </c>
      <c r="U2339" s="7" t="s">
        <v>6690</v>
      </c>
      <c r="V2339" s="7"/>
    </row>
    <row r="2340" spans="1:22" x14ac:dyDescent="0.25">
      <c r="A2340" s="7" t="s">
        <v>6691</v>
      </c>
      <c r="B2340" s="7" t="s">
        <v>6692</v>
      </c>
      <c r="C2340" s="7" t="s">
        <v>177</v>
      </c>
      <c r="D2340" s="7"/>
      <c r="E2340" s="7" t="s">
        <v>410</v>
      </c>
      <c r="F2340" s="8">
        <v>2500</v>
      </c>
      <c r="G2340" s="8">
        <v>3000</v>
      </c>
      <c r="H2340" s="9">
        <f>IF(OR(F2340="",F2340=0),"",MAX(F2340,IF(ISNUMBER('Нормы и нормо-часы'!K2341),ROUNDUP('Нормы и нормо-часы'!K2341/(1-$F$3),0),0)))</f>
        <v>2500</v>
      </c>
      <c r="I2340" s="9">
        <f>IF(OR(G2340="",G2340=0),"",MAX(G2340,IF(ISNUMBER('Нормы и нормо-часы'!L2341),ROUNDUP('Нормы и нормо-часы'!L2341/(1-$F$3),0),0)))</f>
        <v>3000</v>
      </c>
      <c r="J2340" s="10">
        <f t="shared" si="605"/>
        <v>0</v>
      </c>
      <c r="K2340" s="10">
        <f t="shared" si="606"/>
        <v>0</v>
      </c>
      <c r="L2340" s="8">
        <v>1550</v>
      </c>
      <c r="M2340" s="8">
        <v>1800</v>
      </c>
      <c r="N2340" s="10">
        <f t="shared" si="607"/>
        <v>0.38</v>
      </c>
      <c r="O2340" s="10">
        <f t="shared" si="608"/>
        <v>0.4</v>
      </c>
      <c r="P2340" s="8">
        <f t="shared" si="609"/>
        <v>950</v>
      </c>
      <c r="Q2340" s="8">
        <f t="shared" si="610"/>
        <v>1200</v>
      </c>
      <c r="R2340" s="8">
        <v>1752.57</v>
      </c>
      <c r="S2340" s="8">
        <v>2365.9699999999998</v>
      </c>
      <c r="T2340" s="11">
        <f t="shared" si="611"/>
        <v>0.9463879999999999</v>
      </c>
      <c r="U2340" s="7" t="s">
        <v>6690</v>
      </c>
      <c r="V2340" s="7"/>
    </row>
    <row r="2341" spans="1:22" x14ac:dyDescent="0.25">
      <c r="A2341" s="7" t="s">
        <v>6693</v>
      </c>
      <c r="B2341" s="7" t="s">
        <v>6694</v>
      </c>
      <c r="C2341" s="7" t="s">
        <v>6695</v>
      </c>
      <c r="D2341" s="7"/>
      <c r="E2341" s="7" t="s">
        <v>410</v>
      </c>
      <c r="F2341" s="8">
        <v>18000</v>
      </c>
      <c r="G2341" s="8">
        <v>22000</v>
      </c>
      <c r="H2341" s="9">
        <f>IF(OR(F2341="",F2341=0),"",MAX(F2341,IF(ISNUMBER('Нормы и нормо-часы'!K2342),ROUNDUP('Нормы и нормо-часы'!K2342/(1-$F$3),0),0)))</f>
        <v>18000</v>
      </c>
      <c r="I2341" s="9">
        <f>IF(OR(G2341="",G2341=0),"",MAX(G2341,IF(ISNUMBER('Нормы и нормо-часы'!L2342),ROUNDUP('Нормы и нормо-часы'!L2342/(1-$F$3),0),0)))</f>
        <v>22000</v>
      </c>
      <c r="J2341" s="10">
        <f t="shared" si="605"/>
        <v>0</v>
      </c>
      <c r="K2341" s="10">
        <f t="shared" si="606"/>
        <v>0</v>
      </c>
      <c r="L2341" s="8">
        <v>11400</v>
      </c>
      <c r="M2341" s="8">
        <v>13800</v>
      </c>
      <c r="N2341" s="10">
        <f t="shared" si="607"/>
        <v>0.36666666666666664</v>
      </c>
      <c r="O2341" s="10">
        <f t="shared" si="608"/>
        <v>0.37272727272727274</v>
      </c>
      <c r="P2341" s="8">
        <f t="shared" si="609"/>
        <v>6600</v>
      </c>
      <c r="Q2341" s="8">
        <f t="shared" si="610"/>
        <v>8200</v>
      </c>
      <c r="R2341" s="8">
        <v>17885.97</v>
      </c>
      <c r="S2341" s="8">
        <v>24146.06</v>
      </c>
      <c r="T2341" s="11">
        <f t="shared" si="611"/>
        <v>1.3414477777777778</v>
      </c>
      <c r="U2341" s="7" t="s">
        <v>6690</v>
      </c>
      <c r="V2341" s="7" t="s">
        <v>6696</v>
      </c>
    </row>
    <row r="2342" spans="1:22" x14ac:dyDescent="0.25">
      <c r="A2342" s="7" t="s">
        <v>6697</v>
      </c>
      <c r="B2342" s="7" t="s">
        <v>6698</v>
      </c>
      <c r="C2342" s="7" t="s">
        <v>6695</v>
      </c>
      <c r="D2342" s="7"/>
      <c r="E2342" s="7" t="s">
        <v>410</v>
      </c>
      <c r="F2342" s="8">
        <v>12000</v>
      </c>
      <c r="G2342" s="8">
        <v>14500</v>
      </c>
      <c r="H2342" s="9">
        <f>IF(OR(F2342="",F2342=0),"",MAX(F2342,IF(ISNUMBER('Нормы и нормо-часы'!K2343),ROUNDUP('Нормы и нормо-часы'!K2343/(1-$F$3),0),0)))</f>
        <v>12000</v>
      </c>
      <c r="I2342" s="9">
        <f>IF(OR(G2342="",G2342=0),"",MAX(G2342,IF(ISNUMBER('Нормы и нормо-часы'!L2343),ROUNDUP('Нормы и нормо-часы'!L2343/(1-$F$3),0),0)))</f>
        <v>14500</v>
      </c>
      <c r="J2342" s="10">
        <f t="shared" si="605"/>
        <v>0</v>
      </c>
      <c r="K2342" s="10">
        <f t="shared" si="606"/>
        <v>0</v>
      </c>
      <c r="L2342" s="8">
        <v>7800</v>
      </c>
      <c r="M2342" s="8">
        <v>9000</v>
      </c>
      <c r="N2342" s="10">
        <f t="shared" si="607"/>
        <v>0.35</v>
      </c>
      <c r="O2342" s="10">
        <f t="shared" si="608"/>
        <v>0.37931034482758619</v>
      </c>
      <c r="P2342" s="8">
        <f t="shared" si="609"/>
        <v>4200</v>
      </c>
      <c r="Q2342" s="8">
        <f t="shared" si="610"/>
        <v>5500</v>
      </c>
      <c r="R2342" s="8">
        <v>11384.31</v>
      </c>
      <c r="S2342" s="8">
        <v>15368.82</v>
      </c>
      <c r="T2342" s="11">
        <f t="shared" si="611"/>
        <v>1.280735</v>
      </c>
      <c r="U2342" s="7" t="s">
        <v>6690</v>
      </c>
      <c r="V2342" s="7"/>
    </row>
    <row r="2343" spans="1:22" x14ac:dyDescent="0.25">
      <c r="A2343" s="7" t="s">
        <v>6699</v>
      </c>
      <c r="B2343" s="7" t="s">
        <v>6700</v>
      </c>
      <c r="C2343" s="7" t="s">
        <v>6701</v>
      </c>
      <c r="D2343" s="7"/>
      <c r="E2343" s="7" t="s">
        <v>468</v>
      </c>
      <c r="F2343" s="8">
        <v>10000</v>
      </c>
      <c r="G2343" s="8">
        <v>12000</v>
      </c>
      <c r="H2343" s="9">
        <f>IF(OR(F2343="",F2343=0),"",MAX(F2343,IF(ISNUMBER('Нормы и нормо-часы'!K2344),ROUNDUP('Нормы и нормо-часы'!K2344/(1-$F$3),0),0)))</f>
        <v>10000</v>
      </c>
      <c r="I2343" s="9">
        <f>IF(OR(G2343="",G2343=0),"",MAX(G2343,IF(ISNUMBER('Нормы и нормо-часы'!L2344),ROUNDUP('Нормы и нормо-часы'!L2344/(1-$F$3),0),0)))</f>
        <v>12000</v>
      </c>
      <c r="J2343" s="10">
        <f t="shared" si="605"/>
        <v>0</v>
      </c>
      <c r="K2343" s="10">
        <f t="shared" si="606"/>
        <v>0</v>
      </c>
      <c r="L2343" s="8">
        <v>6000</v>
      </c>
      <c r="M2343" s="8">
        <v>7200</v>
      </c>
      <c r="N2343" s="10">
        <f t="shared" si="607"/>
        <v>0.4</v>
      </c>
      <c r="O2343" s="10">
        <f t="shared" si="608"/>
        <v>0.4</v>
      </c>
      <c r="P2343" s="8">
        <f t="shared" si="609"/>
        <v>4000</v>
      </c>
      <c r="Q2343" s="8">
        <f t="shared" si="610"/>
        <v>4800</v>
      </c>
      <c r="R2343" s="8">
        <v>4341.7700000000004</v>
      </c>
      <c r="S2343" s="8">
        <v>5861.39</v>
      </c>
      <c r="T2343" s="11">
        <f t="shared" si="611"/>
        <v>0.58613900000000008</v>
      </c>
      <c r="U2343" s="7" t="s">
        <v>6702</v>
      </c>
      <c r="V2343" s="7" t="s">
        <v>6703</v>
      </c>
    </row>
    <row r="2344" spans="1:22" x14ac:dyDescent="0.25">
      <c r="A2344" s="7" t="s">
        <v>6704</v>
      </c>
      <c r="B2344" s="7" t="s">
        <v>6705</v>
      </c>
      <c r="C2344" s="7" t="s">
        <v>177</v>
      </c>
      <c r="D2344" s="7"/>
      <c r="E2344" s="7" t="s">
        <v>468</v>
      </c>
      <c r="F2344" s="8">
        <v>4000</v>
      </c>
      <c r="G2344" s="8">
        <v>4800</v>
      </c>
      <c r="H2344" s="9">
        <f>IF(OR(F2344="",F2344=0),"",MAX(F2344,IF(ISNUMBER('Нормы и нормо-часы'!K2345),ROUNDUP('Нормы и нормо-часы'!K2345/(1-$F$3),0),0)))</f>
        <v>4000</v>
      </c>
      <c r="I2344" s="9">
        <f>IF(OR(G2344="",G2344=0),"",MAX(G2344,IF(ISNUMBER('Нормы и нормо-часы'!L2345),ROUNDUP('Нормы и нормо-часы'!L2345/(1-$F$3),0),0)))</f>
        <v>4800</v>
      </c>
      <c r="J2344" s="10">
        <f t="shared" si="605"/>
        <v>0</v>
      </c>
      <c r="K2344" s="10">
        <f t="shared" si="606"/>
        <v>0</v>
      </c>
      <c r="L2344" s="8">
        <v>2400</v>
      </c>
      <c r="M2344" s="8">
        <v>2900</v>
      </c>
      <c r="N2344" s="10">
        <f t="shared" si="607"/>
        <v>0.4</v>
      </c>
      <c r="O2344" s="10">
        <f t="shared" si="608"/>
        <v>0.39583333333333331</v>
      </c>
      <c r="P2344" s="8">
        <f t="shared" si="609"/>
        <v>1600</v>
      </c>
      <c r="Q2344" s="8">
        <f t="shared" si="610"/>
        <v>1900</v>
      </c>
      <c r="R2344" s="8">
        <v>1634.96</v>
      </c>
      <c r="S2344" s="8">
        <v>2207.1999999999998</v>
      </c>
      <c r="T2344" s="11">
        <f t="shared" si="611"/>
        <v>0.55179999999999996</v>
      </c>
      <c r="U2344" s="7" t="s">
        <v>100</v>
      </c>
      <c r="V2344" s="7"/>
    </row>
    <row r="2345" spans="1:22" x14ac:dyDescent="0.25">
      <c r="A2345" s="7" t="s">
        <v>6706</v>
      </c>
      <c r="B2345" s="7" t="s">
        <v>6707</v>
      </c>
      <c r="C2345" s="7" t="s">
        <v>177</v>
      </c>
      <c r="D2345" s="7"/>
      <c r="E2345" s="7" t="s">
        <v>3886</v>
      </c>
      <c r="F2345" s="8">
        <v>12000</v>
      </c>
      <c r="G2345" s="8">
        <v>14500</v>
      </c>
      <c r="H2345" s="9">
        <f>IF(OR(F2345="",F2345=0),"",MAX(F2345,IF(ISNUMBER('Нормы и нормо-часы'!K2346),ROUNDUP('Нормы и нормо-часы'!K2346/(1-$F$3),0),0)))</f>
        <v>14934</v>
      </c>
      <c r="I2345" s="9">
        <f>IF(OR(G2345="",G2345=0),"",MAX(G2345,IF(ISNUMBER('Нормы и нормо-часы'!L2346),ROUNDUP('Нормы и нормо-часы'!L2346/(1-$F$3),0),0)))</f>
        <v>17920</v>
      </c>
      <c r="J2345" s="10">
        <f t="shared" si="605"/>
        <v>0.24449999999999994</v>
      </c>
      <c r="K2345" s="10">
        <f t="shared" si="606"/>
        <v>0.23586206896551731</v>
      </c>
      <c r="L2345" s="8">
        <v>7200</v>
      </c>
      <c r="M2345" s="8">
        <v>8650</v>
      </c>
      <c r="N2345" s="10">
        <f t="shared" si="607"/>
        <v>0.51787866613097633</v>
      </c>
      <c r="O2345" s="10">
        <f t="shared" si="608"/>
        <v>0.5172991071428571</v>
      </c>
      <c r="P2345" s="8">
        <f t="shared" si="609"/>
        <v>7734</v>
      </c>
      <c r="Q2345" s="8">
        <f t="shared" si="610"/>
        <v>9270</v>
      </c>
      <c r="R2345" s="8">
        <v>5969.88</v>
      </c>
      <c r="S2345" s="8">
        <v>8059.34</v>
      </c>
      <c r="T2345" s="11">
        <f t="shared" si="611"/>
        <v>0.67161166666666672</v>
      </c>
      <c r="U2345" s="7" t="s">
        <v>6690</v>
      </c>
      <c r="V2345" s="7" t="s">
        <v>6708</v>
      </c>
    </row>
    <row r="2346" spans="1:22" x14ac:dyDescent="0.25">
      <c r="A2346" s="7" t="s">
        <v>6709</v>
      </c>
      <c r="B2346" s="7" t="s">
        <v>6710</v>
      </c>
      <c r="C2346" s="7" t="s">
        <v>177</v>
      </c>
      <c r="D2346" s="7"/>
      <c r="E2346" s="7" t="s">
        <v>468</v>
      </c>
      <c r="F2346" s="8">
        <v>10000</v>
      </c>
      <c r="G2346" s="8">
        <v>12000</v>
      </c>
      <c r="H2346" s="9">
        <f>IF(OR(F2346="",F2346=0),"",MAX(F2346,IF(ISNUMBER('Нормы и нормо-часы'!K2347),ROUNDUP('Нормы и нормо-часы'!K2347/(1-$F$3),0),0)))</f>
        <v>10000</v>
      </c>
      <c r="I2346" s="9">
        <f>IF(OR(G2346="",G2346=0),"",MAX(G2346,IF(ISNUMBER('Нормы и нормо-часы'!L2347),ROUNDUP('Нормы и нормо-часы'!L2347/(1-$F$3),0),0)))</f>
        <v>12000</v>
      </c>
      <c r="J2346" s="10">
        <f t="shared" si="605"/>
        <v>0</v>
      </c>
      <c r="K2346" s="10">
        <f t="shared" si="606"/>
        <v>0</v>
      </c>
      <c r="L2346" s="8">
        <v>6000</v>
      </c>
      <c r="M2346" s="8">
        <v>7200</v>
      </c>
      <c r="N2346" s="10">
        <f t="shared" si="607"/>
        <v>0.4</v>
      </c>
      <c r="O2346" s="10">
        <f t="shared" si="608"/>
        <v>0.4</v>
      </c>
      <c r="P2346" s="8">
        <f t="shared" si="609"/>
        <v>4000</v>
      </c>
      <c r="Q2346" s="8">
        <f t="shared" si="610"/>
        <v>4800</v>
      </c>
      <c r="R2346" s="8">
        <v>8623.16</v>
      </c>
      <c r="S2346" s="8">
        <v>11641.27</v>
      </c>
      <c r="T2346" s="11">
        <f t="shared" si="611"/>
        <v>1.1641270000000001</v>
      </c>
      <c r="U2346" s="7" t="s">
        <v>6702</v>
      </c>
      <c r="V2346" s="7" t="s">
        <v>6711</v>
      </c>
    </row>
    <row r="2347" spans="1:22" x14ac:dyDescent="0.25">
      <c r="A2347" s="7" t="s">
        <v>6712</v>
      </c>
      <c r="B2347" s="7" t="s">
        <v>6713</v>
      </c>
      <c r="C2347" s="7" t="s">
        <v>1214</v>
      </c>
      <c r="D2347" s="7"/>
      <c r="E2347" s="7" t="s">
        <v>468</v>
      </c>
      <c r="F2347" s="8">
        <v>150000</v>
      </c>
      <c r="G2347" s="8">
        <v>180000</v>
      </c>
      <c r="H2347" s="9">
        <f>IF(OR(F2347="",F2347=0),"",MAX(F2347,IF(ISNUMBER('Нормы и нормо-часы'!K2348),ROUNDUP('Нормы и нормо-часы'!K2348/(1-$F$3),0),0)))</f>
        <v>150000</v>
      </c>
      <c r="I2347" s="9">
        <f>IF(OR(G2347="",G2347=0),"",MAX(G2347,IF(ISNUMBER('Нормы и нормо-часы'!L2348),ROUNDUP('Нормы и нормо-часы'!L2348/(1-$F$3),0),0)))</f>
        <v>180000</v>
      </c>
      <c r="J2347" s="10">
        <f t="shared" si="605"/>
        <v>0</v>
      </c>
      <c r="K2347" s="10">
        <f t="shared" si="606"/>
        <v>0</v>
      </c>
      <c r="L2347" s="8">
        <v>90000</v>
      </c>
      <c r="M2347" s="8">
        <v>108000</v>
      </c>
      <c r="N2347" s="10">
        <f t="shared" si="607"/>
        <v>0.4</v>
      </c>
      <c r="O2347" s="10">
        <f t="shared" si="608"/>
        <v>0.4</v>
      </c>
      <c r="P2347" s="8">
        <f t="shared" si="609"/>
        <v>60000</v>
      </c>
      <c r="Q2347" s="8">
        <f t="shared" si="610"/>
        <v>72000</v>
      </c>
      <c r="R2347" s="8">
        <v>117610.5</v>
      </c>
      <c r="S2347" s="8">
        <v>158774.18</v>
      </c>
      <c r="T2347" s="11">
        <f t="shared" si="611"/>
        <v>1.0584945333333333</v>
      </c>
      <c r="U2347" s="7" t="s">
        <v>6702</v>
      </c>
      <c r="V2347" s="7" t="s">
        <v>6714</v>
      </c>
    </row>
    <row r="2348" spans="1:22" x14ac:dyDescent="0.25">
      <c r="A2348" s="7" t="s">
        <v>6715</v>
      </c>
      <c r="B2348" s="7" t="s">
        <v>6716</v>
      </c>
      <c r="C2348" s="7" t="s">
        <v>1214</v>
      </c>
      <c r="D2348" s="7"/>
      <c r="E2348" s="7" t="s">
        <v>3886</v>
      </c>
      <c r="F2348" s="8">
        <v>35000</v>
      </c>
      <c r="G2348" s="8">
        <v>42000</v>
      </c>
      <c r="H2348" s="9">
        <f>IF(OR(F2348="",F2348=0),"",MAX(F2348,IF(ISNUMBER('Нормы и нормо-часы'!K2349),ROUNDUP('Нормы и нормо-часы'!K2349/(1-$F$3),0),0)))</f>
        <v>35000</v>
      </c>
      <c r="I2348" s="9">
        <f>IF(OR(G2348="",G2348=0),"",MAX(G2348,IF(ISNUMBER('Нормы и нормо-часы'!L2349),ROUNDUP('Нормы и нормо-часы'!L2349/(1-$F$3),0),0)))</f>
        <v>42000</v>
      </c>
      <c r="J2348" s="10">
        <f t="shared" si="605"/>
        <v>0</v>
      </c>
      <c r="K2348" s="10">
        <f t="shared" si="606"/>
        <v>0</v>
      </c>
      <c r="L2348" s="8">
        <v>20400</v>
      </c>
      <c r="M2348" s="8">
        <v>24000</v>
      </c>
      <c r="N2348" s="10">
        <f t="shared" si="607"/>
        <v>0.41714285714285715</v>
      </c>
      <c r="O2348" s="10">
        <f t="shared" si="608"/>
        <v>0.42857142857142855</v>
      </c>
      <c r="P2348" s="8">
        <f t="shared" si="609"/>
        <v>14600</v>
      </c>
      <c r="Q2348" s="8">
        <f t="shared" si="610"/>
        <v>18000</v>
      </c>
      <c r="R2348" s="8">
        <v>98210</v>
      </c>
      <c r="S2348" s="8">
        <v>132583.5</v>
      </c>
      <c r="T2348" s="11">
        <f t="shared" si="611"/>
        <v>3.7881</v>
      </c>
      <c r="U2348" s="7" t="s">
        <v>6702</v>
      </c>
      <c r="V2348" s="7" t="s">
        <v>6717</v>
      </c>
    </row>
    <row r="2349" spans="1:22" x14ac:dyDescent="0.25">
      <c r="A2349" s="7" t="s">
        <v>6718</v>
      </c>
      <c r="B2349" s="7" t="s">
        <v>6719</v>
      </c>
      <c r="C2349" s="7" t="s">
        <v>1214</v>
      </c>
      <c r="D2349" s="7"/>
      <c r="E2349" s="7" t="s">
        <v>3886</v>
      </c>
      <c r="F2349" s="8">
        <v>90000</v>
      </c>
      <c r="G2349" s="8">
        <v>110000</v>
      </c>
      <c r="H2349" s="9">
        <f>IF(OR(F2349="",F2349=0),"",MAX(F2349,IF(ISNUMBER('Нормы и нормо-часы'!K2350),ROUNDUP('Нормы и нормо-часы'!K2350/(1-$F$3),0),0)))</f>
        <v>90000</v>
      </c>
      <c r="I2349" s="9">
        <f>IF(OR(G2349="",G2349=0),"",MAX(G2349,IF(ISNUMBER('Нормы и нормо-часы'!L2350),ROUNDUP('Нормы и нормо-часы'!L2350/(1-$F$3),0),0)))</f>
        <v>110000</v>
      </c>
      <c r="J2349" s="10">
        <f t="shared" si="605"/>
        <v>0</v>
      </c>
      <c r="K2349" s="10">
        <f t="shared" si="606"/>
        <v>0</v>
      </c>
      <c r="L2349" s="8">
        <v>54000</v>
      </c>
      <c r="M2349" s="8">
        <v>66000</v>
      </c>
      <c r="N2349" s="10">
        <f t="shared" si="607"/>
        <v>0.4</v>
      </c>
      <c r="O2349" s="10">
        <f t="shared" si="608"/>
        <v>0.4</v>
      </c>
      <c r="P2349" s="8">
        <f t="shared" si="609"/>
        <v>36000</v>
      </c>
      <c r="Q2349" s="8">
        <f t="shared" si="610"/>
        <v>44000</v>
      </c>
      <c r="R2349" s="8">
        <v>58362.5</v>
      </c>
      <c r="S2349" s="8">
        <v>78789.38</v>
      </c>
      <c r="T2349" s="11">
        <f t="shared" si="611"/>
        <v>0.87543755555555558</v>
      </c>
      <c r="U2349" s="7" t="s">
        <v>6702</v>
      </c>
      <c r="V2349" s="7" t="s">
        <v>6720</v>
      </c>
    </row>
    <row r="2350" spans="1:22" x14ac:dyDescent="0.25">
      <c r="A2350" s="7" t="s">
        <v>6721</v>
      </c>
      <c r="B2350" s="7" t="s">
        <v>6722</v>
      </c>
      <c r="C2350" s="7" t="s">
        <v>1214</v>
      </c>
      <c r="D2350" s="7"/>
      <c r="E2350" s="7" t="s">
        <v>3886</v>
      </c>
      <c r="F2350" s="8">
        <v>55000</v>
      </c>
      <c r="G2350" s="8">
        <v>65000</v>
      </c>
      <c r="H2350" s="9">
        <f>IF(OR(F2350="",F2350=0),"",MAX(F2350,IF(ISNUMBER('Нормы и нормо-часы'!K2351),ROUNDUP('Нормы и нормо-часы'!K2351/(1-$F$3),0),0)))</f>
        <v>55000</v>
      </c>
      <c r="I2350" s="9">
        <f>IF(OR(G2350="",G2350=0),"",MAX(G2350,IF(ISNUMBER('Нормы и нормо-часы'!L2351),ROUNDUP('Нормы и нормо-часы'!L2351/(1-$F$3),0),0)))</f>
        <v>65000</v>
      </c>
      <c r="J2350" s="10">
        <f t="shared" si="605"/>
        <v>0</v>
      </c>
      <c r="K2350" s="10">
        <f t="shared" si="606"/>
        <v>0</v>
      </c>
      <c r="L2350" s="8">
        <v>33600</v>
      </c>
      <c r="M2350" s="8">
        <v>39600</v>
      </c>
      <c r="N2350" s="10">
        <f t="shared" si="607"/>
        <v>0.3890909090909091</v>
      </c>
      <c r="O2350" s="10">
        <f t="shared" si="608"/>
        <v>0.39076923076923076</v>
      </c>
      <c r="P2350" s="8">
        <f t="shared" si="609"/>
        <v>21400</v>
      </c>
      <c r="Q2350" s="8">
        <f t="shared" si="610"/>
        <v>25400</v>
      </c>
      <c r="R2350" s="8">
        <v>58362.5</v>
      </c>
      <c r="S2350" s="8">
        <v>78789.38</v>
      </c>
      <c r="T2350" s="11">
        <f t="shared" si="611"/>
        <v>1.4325341818181818</v>
      </c>
      <c r="U2350" s="7" t="s">
        <v>6702</v>
      </c>
      <c r="V2350" s="7" t="s">
        <v>6723</v>
      </c>
    </row>
    <row r="2351" spans="1:22" x14ac:dyDescent="0.25">
      <c r="A2351" s="7" t="s">
        <v>6724</v>
      </c>
      <c r="B2351" s="7" t="s">
        <v>6725</v>
      </c>
      <c r="C2351" s="7" t="s">
        <v>177</v>
      </c>
      <c r="D2351" s="7"/>
      <c r="E2351" s="7" t="s">
        <v>3886</v>
      </c>
      <c r="F2351" s="8">
        <v>3000</v>
      </c>
      <c r="G2351" s="8">
        <v>3500</v>
      </c>
      <c r="H2351" s="9">
        <f>IF(OR(F2351="",F2351=0),"",MAX(F2351,IF(ISNUMBER('Нормы и нормо-часы'!K2352),ROUNDUP('Нормы и нормо-часы'!K2352/(1-$F$3),0),0)))</f>
        <v>3000</v>
      </c>
      <c r="I2351" s="9">
        <f>IF(OR(G2351="",G2351=0),"",MAX(G2351,IF(ISNUMBER('Нормы и нормо-часы'!L2352),ROUNDUP('Нормы и нормо-часы'!L2352/(1-$F$3),0),0)))</f>
        <v>3500</v>
      </c>
      <c r="J2351" s="10">
        <f t="shared" si="605"/>
        <v>0</v>
      </c>
      <c r="K2351" s="10">
        <f t="shared" si="606"/>
        <v>0</v>
      </c>
      <c r="L2351" s="8">
        <v>1800</v>
      </c>
      <c r="M2351" s="8">
        <v>2150</v>
      </c>
      <c r="N2351" s="10">
        <f t="shared" si="607"/>
        <v>0.4</v>
      </c>
      <c r="O2351" s="10">
        <f t="shared" si="608"/>
        <v>0.38571428571428573</v>
      </c>
      <c r="P2351" s="8">
        <f t="shared" si="609"/>
        <v>1200</v>
      </c>
      <c r="Q2351" s="8">
        <f t="shared" si="610"/>
        <v>1350</v>
      </c>
      <c r="R2351" s="8">
        <v>3018.75</v>
      </c>
      <c r="S2351" s="8">
        <v>4075.31</v>
      </c>
      <c r="T2351" s="11">
        <f t="shared" si="611"/>
        <v>1.3584366666666667</v>
      </c>
      <c r="U2351" s="7" t="s">
        <v>100</v>
      </c>
      <c r="V2351" s="7"/>
    </row>
    <row r="2352" spans="1:22" x14ac:dyDescent="0.25">
      <c r="A2352" s="12" t="s">
        <v>6726</v>
      </c>
      <c r="B2352" s="12" t="s">
        <v>6727</v>
      </c>
      <c r="C2352" s="12" t="s">
        <v>3039</v>
      </c>
      <c r="D2352" s="12" t="s">
        <v>58</v>
      </c>
      <c r="E2352" s="7" t="s">
        <v>410</v>
      </c>
      <c r="F2352" s="8">
        <v>25000</v>
      </c>
      <c r="G2352" s="8">
        <v>30000</v>
      </c>
      <c r="H2352" s="9">
        <f>IF(OR(F2352="",F2352=0),"",MAX(F2352,IF(ISNUMBER('Нормы и нормо-часы'!K2353),ROUNDUP('Нормы и нормо-часы'!K2353/(1-$F$3),0),0)))</f>
        <v>25000</v>
      </c>
      <c r="I2352" s="9">
        <f>IF(OR(G2352="",G2352=0),"",MAX(G2352,IF(ISNUMBER('Нормы и нормо-часы'!L2353),ROUNDUP('Нормы и нормо-часы'!L2353/(1-$F$3),0),0)))</f>
        <v>30000</v>
      </c>
      <c r="J2352" s="10">
        <f t="shared" si="605"/>
        <v>0</v>
      </c>
      <c r="K2352" s="10">
        <f t="shared" si="606"/>
        <v>0</v>
      </c>
      <c r="L2352" s="8">
        <v>15000</v>
      </c>
      <c r="M2352" s="8">
        <v>18000</v>
      </c>
      <c r="N2352" s="10">
        <f t="shared" si="607"/>
        <v>0.4</v>
      </c>
      <c r="O2352" s="10">
        <f t="shared" si="608"/>
        <v>0.4</v>
      </c>
      <c r="P2352" s="8">
        <f t="shared" si="609"/>
        <v>10000</v>
      </c>
      <c r="Q2352" s="8">
        <f t="shared" si="610"/>
        <v>12000</v>
      </c>
      <c r="R2352" s="8"/>
      <c r="S2352" s="8"/>
      <c r="T2352" s="11" t="str">
        <f t="shared" si="611"/>
        <v/>
      </c>
      <c r="U2352" s="7" t="s">
        <v>6690</v>
      </c>
      <c r="V2352" s="7" t="s">
        <v>6728</v>
      </c>
    </row>
    <row r="2353" spans="1:22" x14ac:dyDescent="0.25">
      <c r="A2353" s="12" t="s">
        <v>6729</v>
      </c>
      <c r="B2353" s="12" t="s">
        <v>6730</v>
      </c>
      <c r="C2353" s="12" t="s">
        <v>3039</v>
      </c>
      <c r="D2353" s="12" t="s">
        <v>58</v>
      </c>
      <c r="E2353" s="7" t="s">
        <v>410</v>
      </c>
      <c r="F2353" s="8">
        <v>15000</v>
      </c>
      <c r="G2353" s="8">
        <v>18000</v>
      </c>
      <c r="H2353" s="9">
        <f>IF(OR(F2353="",F2353=0),"",MAX(F2353,IF(ISNUMBER('Нормы и нормо-часы'!K2354),ROUNDUP('Нормы и нормо-часы'!K2354/(1-$F$3),0),0)))</f>
        <v>15000</v>
      </c>
      <c r="I2353" s="9">
        <f>IF(OR(G2353="",G2353=0),"",MAX(G2353,IF(ISNUMBER('Нормы и нормо-часы'!L2354),ROUNDUP('Нормы и нормо-часы'!L2354/(1-$F$3),0),0)))</f>
        <v>18000</v>
      </c>
      <c r="J2353" s="10">
        <f t="shared" si="605"/>
        <v>0</v>
      </c>
      <c r="K2353" s="10">
        <f t="shared" si="606"/>
        <v>0</v>
      </c>
      <c r="L2353" s="8">
        <v>9000</v>
      </c>
      <c r="M2353" s="8">
        <v>10800</v>
      </c>
      <c r="N2353" s="10">
        <f t="shared" si="607"/>
        <v>0.4</v>
      </c>
      <c r="O2353" s="10">
        <f t="shared" si="608"/>
        <v>0.4</v>
      </c>
      <c r="P2353" s="8">
        <f t="shared" si="609"/>
        <v>6000</v>
      </c>
      <c r="Q2353" s="8">
        <f t="shared" si="610"/>
        <v>7200</v>
      </c>
      <c r="R2353" s="8"/>
      <c r="S2353" s="8"/>
      <c r="T2353" s="11" t="str">
        <f t="shared" si="611"/>
        <v/>
      </c>
      <c r="U2353" s="7" t="s">
        <v>6690</v>
      </c>
      <c r="V2353" s="7"/>
    </row>
    <row r="2354" spans="1:22" x14ac:dyDescent="0.25">
      <c r="A2354" s="12" t="s">
        <v>6731</v>
      </c>
      <c r="B2354" s="12" t="s">
        <v>6732</v>
      </c>
      <c r="C2354" s="12" t="s">
        <v>177</v>
      </c>
      <c r="D2354" s="12" t="s">
        <v>58</v>
      </c>
      <c r="E2354" s="7" t="s">
        <v>426</v>
      </c>
      <c r="F2354" s="8">
        <v>3500</v>
      </c>
      <c r="G2354" s="8">
        <v>4000</v>
      </c>
      <c r="H2354" s="9">
        <f>IF(OR(F2354="",F2354=0),"",MAX(F2354,IF(ISNUMBER('Нормы и нормо-часы'!K2355),ROUNDUP('Нормы и нормо-часы'!K2355/(1-$F$3),0),0)))</f>
        <v>3500</v>
      </c>
      <c r="I2354" s="9">
        <f>IF(OR(G2354="",G2354=0),"",MAX(G2354,IF(ISNUMBER('Нормы и нормо-часы'!L2355),ROUNDUP('Нормы и нормо-часы'!L2355/(1-$F$3),0),0)))</f>
        <v>4000</v>
      </c>
      <c r="J2354" s="10">
        <f t="shared" si="605"/>
        <v>0</v>
      </c>
      <c r="K2354" s="10">
        <f t="shared" si="606"/>
        <v>0</v>
      </c>
      <c r="L2354" s="8">
        <v>1900</v>
      </c>
      <c r="M2354" s="8">
        <v>2300</v>
      </c>
      <c r="N2354" s="10">
        <f t="shared" si="607"/>
        <v>0.45714285714285713</v>
      </c>
      <c r="O2354" s="10">
        <f t="shared" si="608"/>
        <v>0.42499999999999999</v>
      </c>
      <c r="P2354" s="8">
        <f t="shared" si="609"/>
        <v>1600</v>
      </c>
      <c r="Q2354" s="8">
        <f t="shared" si="610"/>
        <v>1700</v>
      </c>
      <c r="R2354" s="8"/>
      <c r="S2354" s="8"/>
      <c r="T2354" s="11" t="str">
        <f t="shared" si="611"/>
        <v/>
      </c>
      <c r="U2354" s="7" t="s">
        <v>100</v>
      </c>
      <c r="V2354" s="7"/>
    </row>
    <row r="2355" spans="1:22" x14ac:dyDescent="0.25">
      <c r="A2355" s="12" t="s">
        <v>6733</v>
      </c>
      <c r="B2355" s="12" t="s">
        <v>6734</v>
      </c>
      <c r="C2355" s="12" t="s">
        <v>3039</v>
      </c>
      <c r="D2355" s="12" t="s">
        <v>58</v>
      </c>
      <c r="E2355" s="7" t="s">
        <v>410</v>
      </c>
      <c r="F2355" s="8">
        <v>18000</v>
      </c>
      <c r="G2355" s="8">
        <v>22000</v>
      </c>
      <c r="H2355" s="9">
        <f>IF(OR(F2355="",F2355=0),"",MAX(F2355,IF(ISNUMBER('Нормы и нормо-часы'!K2356),ROUNDUP('Нормы и нормо-часы'!K2356/(1-$F$3),0),0)))</f>
        <v>18000</v>
      </c>
      <c r="I2355" s="9">
        <f>IF(OR(G2355="",G2355=0),"",MAX(G2355,IF(ISNUMBER('Нормы и нормо-часы'!L2356),ROUNDUP('Нормы и нормо-часы'!L2356/(1-$F$3),0),0)))</f>
        <v>22000</v>
      </c>
      <c r="J2355" s="10">
        <f t="shared" si="605"/>
        <v>0</v>
      </c>
      <c r="K2355" s="10">
        <f t="shared" si="606"/>
        <v>0</v>
      </c>
      <c r="L2355" s="8">
        <v>10800</v>
      </c>
      <c r="M2355" s="8">
        <v>13200</v>
      </c>
      <c r="N2355" s="10">
        <f t="shared" si="607"/>
        <v>0.4</v>
      </c>
      <c r="O2355" s="10">
        <f t="shared" si="608"/>
        <v>0.4</v>
      </c>
      <c r="P2355" s="8">
        <f t="shared" si="609"/>
        <v>7200</v>
      </c>
      <c r="Q2355" s="8">
        <f t="shared" si="610"/>
        <v>8800</v>
      </c>
      <c r="R2355" s="8"/>
      <c r="S2355" s="8"/>
      <c r="T2355" s="11" t="str">
        <f t="shared" si="611"/>
        <v/>
      </c>
      <c r="U2355" s="7" t="s">
        <v>6690</v>
      </c>
      <c r="V2355" s="7"/>
    </row>
    <row r="2356" spans="1:22" x14ac:dyDescent="0.25">
      <c r="A2356" s="12" t="s">
        <v>6735</v>
      </c>
      <c r="B2356" s="12" t="s">
        <v>6736</v>
      </c>
      <c r="C2356" s="12" t="s">
        <v>177</v>
      </c>
      <c r="D2356" s="12" t="s">
        <v>58</v>
      </c>
      <c r="E2356" s="7" t="s">
        <v>410</v>
      </c>
      <c r="F2356" s="8">
        <v>4500</v>
      </c>
      <c r="G2356" s="8">
        <v>5500</v>
      </c>
      <c r="H2356" s="9">
        <f>IF(OR(F2356="",F2356=0),"",MAX(F2356,IF(ISNUMBER('Нормы и нормо-часы'!K2357),ROUNDUP('Нормы и нормо-часы'!K2357/(1-$F$3),0),0)))</f>
        <v>4500</v>
      </c>
      <c r="I2356" s="9">
        <f>IF(OR(G2356="",G2356=0),"",MAX(G2356,IF(ISNUMBER('Нормы и нормо-часы'!L2357),ROUNDUP('Нормы и нормо-часы'!L2357/(1-$F$3),0),0)))</f>
        <v>5500</v>
      </c>
      <c r="J2356" s="10">
        <f t="shared" si="605"/>
        <v>0</v>
      </c>
      <c r="K2356" s="10">
        <f t="shared" si="606"/>
        <v>0</v>
      </c>
      <c r="L2356" s="8">
        <v>2650</v>
      </c>
      <c r="M2356" s="8">
        <v>3100</v>
      </c>
      <c r="N2356" s="10">
        <f t="shared" si="607"/>
        <v>0.41111111111111109</v>
      </c>
      <c r="O2356" s="10">
        <f t="shared" si="608"/>
        <v>0.43636363636363634</v>
      </c>
      <c r="P2356" s="8">
        <f t="shared" si="609"/>
        <v>1850</v>
      </c>
      <c r="Q2356" s="8">
        <f t="shared" si="610"/>
        <v>2400</v>
      </c>
      <c r="R2356" s="8"/>
      <c r="S2356" s="8"/>
      <c r="T2356" s="11" t="str">
        <f t="shared" si="611"/>
        <v/>
      </c>
      <c r="U2356" s="7" t="s">
        <v>100</v>
      </c>
      <c r="V2356" s="7"/>
    </row>
    <row r="2357" spans="1:22" x14ac:dyDescent="0.25">
      <c r="A2357" s="12" t="s">
        <v>6737</v>
      </c>
      <c r="B2357" s="12" t="s">
        <v>6738</v>
      </c>
      <c r="C2357" s="12" t="s">
        <v>177</v>
      </c>
      <c r="D2357" s="12" t="s">
        <v>58</v>
      </c>
      <c r="E2357" s="7" t="s">
        <v>468</v>
      </c>
      <c r="F2357" s="8">
        <v>15000</v>
      </c>
      <c r="G2357" s="8">
        <v>18000</v>
      </c>
      <c r="H2357" s="9">
        <f>IF(OR(F2357="",F2357=0),"",MAX(F2357,IF(ISNUMBER('Нормы и нормо-часы'!K2358),ROUNDUP('Нормы и нормо-часы'!K2358/(1-$F$3),0),0)))</f>
        <v>15000</v>
      </c>
      <c r="I2357" s="9">
        <f>IF(OR(G2357="",G2357=0),"",MAX(G2357,IF(ISNUMBER('Нормы и нормо-часы'!L2358),ROUNDUP('Нормы и нормо-часы'!L2358/(1-$F$3),0),0)))</f>
        <v>18000</v>
      </c>
      <c r="J2357" s="10">
        <f t="shared" si="605"/>
        <v>0</v>
      </c>
      <c r="K2357" s="10">
        <f t="shared" si="606"/>
        <v>0</v>
      </c>
      <c r="L2357" s="8">
        <v>9000</v>
      </c>
      <c r="M2357" s="8">
        <v>10800</v>
      </c>
      <c r="N2357" s="10">
        <f t="shared" si="607"/>
        <v>0.4</v>
      </c>
      <c r="O2357" s="10">
        <f t="shared" si="608"/>
        <v>0.4</v>
      </c>
      <c r="P2357" s="8">
        <f t="shared" si="609"/>
        <v>6000</v>
      </c>
      <c r="Q2357" s="8">
        <f t="shared" si="610"/>
        <v>7200</v>
      </c>
      <c r="R2357" s="8"/>
      <c r="S2357" s="8"/>
      <c r="T2357" s="11" t="str">
        <f t="shared" si="611"/>
        <v/>
      </c>
      <c r="U2357" s="7" t="s">
        <v>100</v>
      </c>
      <c r="V2357" s="7"/>
    </row>
    <row r="2358" spans="1:22" x14ac:dyDescent="0.25">
      <c r="A2358" s="12" t="s">
        <v>6739</v>
      </c>
      <c r="B2358" s="12" t="s">
        <v>6740</v>
      </c>
      <c r="C2358" s="12" t="s">
        <v>177</v>
      </c>
      <c r="D2358" s="12" t="s">
        <v>58</v>
      </c>
      <c r="E2358" s="7" t="s">
        <v>3886</v>
      </c>
      <c r="F2358" s="8">
        <v>10000</v>
      </c>
      <c r="G2358" s="8">
        <v>12000</v>
      </c>
      <c r="H2358" s="9">
        <f>IF(OR(F2358="",F2358=0),"",MAX(F2358,IF(ISNUMBER('Нормы и нормо-часы'!K2359),ROUNDUP('Нормы и нормо-часы'!K2359/(1-$F$3),0),0)))</f>
        <v>10000</v>
      </c>
      <c r="I2358" s="9">
        <f>IF(OR(G2358="",G2358=0),"",MAX(G2358,IF(ISNUMBER('Нормы и нормо-часы'!L2359),ROUNDUP('Нормы и нормо-часы'!L2359/(1-$F$3),0),0)))</f>
        <v>12000</v>
      </c>
      <c r="J2358" s="10">
        <f t="shared" si="605"/>
        <v>0</v>
      </c>
      <c r="K2358" s="10">
        <f t="shared" si="606"/>
        <v>0</v>
      </c>
      <c r="L2358" s="8">
        <v>6000</v>
      </c>
      <c r="M2358" s="8">
        <v>7200</v>
      </c>
      <c r="N2358" s="10">
        <f t="shared" si="607"/>
        <v>0.4</v>
      </c>
      <c r="O2358" s="10">
        <f t="shared" si="608"/>
        <v>0.4</v>
      </c>
      <c r="P2358" s="8">
        <f t="shared" si="609"/>
        <v>4000</v>
      </c>
      <c r="Q2358" s="8">
        <f t="shared" si="610"/>
        <v>4800</v>
      </c>
      <c r="R2358" s="8"/>
      <c r="S2358" s="8"/>
      <c r="T2358" s="11" t="str">
        <f t="shared" si="611"/>
        <v/>
      </c>
      <c r="U2358" s="7" t="s">
        <v>6702</v>
      </c>
      <c r="V2358" s="7"/>
    </row>
    <row r="2359" spans="1:22" x14ac:dyDescent="0.25">
      <c r="A2359" s="12" t="s">
        <v>6741</v>
      </c>
      <c r="B2359" s="12" t="s">
        <v>6742</v>
      </c>
      <c r="C2359" s="12" t="s">
        <v>3039</v>
      </c>
      <c r="D2359" s="12" t="s">
        <v>58</v>
      </c>
      <c r="E2359" s="7" t="s">
        <v>468</v>
      </c>
      <c r="F2359" s="8">
        <v>12000</v>
      </c>
      <c r="G2359" s="8">
        <v>14000</v>
      </c>
      <c r="H2359" s="9">
        <f>IF(OR(F2359="",F2359=0),"",MAX(F2359,IF(ISNUMBER('Нормы и нормо-часы'!K2360),ROUNDUP('Нормы и нормо-часы'!K2360/(1-$F$3),0),0)))</f>
        <v>12000</v>
      </c>
      <c r="I2359" s="9">
        <f>IF(OR(G2359="",G2359=0),"",MAX(G2359,IF(ISNUMBER('Нормы и нормо-часы'!L2360),ROUNDUP('Нормы и нормо-часы'!L2360/(1-$F$3),0),0)))</f>
        <v>14000</v>
      </c>
      <c r="J2359" s="10">
        <f t="shared" si="605"/>
        <v>0</v>
      </c>
      <c r="K2359" s="10">
        <f t="shared" si="606"/>
        <v>0</v>
      </c>
      <c r="L2359" s="8">
        <v>7200</v>
      </c>
      <c r="M2359" s="8">
        <v>8400</v>
      </c>
      <c r="N2359" s="10">
        <f t="shared" si="607"/>
        <v>0.4</v>
      </c>
      <c r="O2359" s="10">
        <f t="shared" si="608"/>
        <v>0.4</v>
      </c>
      <c r="P2359" s="8">
        <f t="shared" si="609"/>
        <v>4800</v>
      </c>
      <c r="Q2359" s="8">
        <f t="shared" si="610"/>
        <v>5600</v>
      </c>
      <c r="R2359" s="8"/>
      <c r="S2359" s="8"/>
      <c r="T2359" s="11" t="str">
        <f t="shared" si="611"/>
        <v/>
      </c>
      <c r="U2359" s="7" t="s">
        <v>100</v>
      </c>
      <c r="V2359" s="7"/>
    </row>
    <row r="2360" spans="1:22" x14ac:dyDescent="0.25">
      <c r="A2360" s="5" t="s">
        <v>6743</v>
      </c>
      <c r="B2360" s="6"/>
      <c r="C2360" s="6"/>
      <c r="D2360" s="6"/>
      <c r="E2360" s="6"/>
      <c r="F2360" s="6"/>
      <c r="G2360" s="6"/>
      <c r="H2360" s="6"/>
      <c r="I2360" s="6"/>
      <c r="J2360" s="6"/>
      <c r="K2360" s="6"/>
      <c r="L2360" s="6"/>
      <c r="M2360" s="6"/>
      <c r="N2360" s="6"/>
      <c r="O2360" s="6"/>
      <c r="P2360" s="6"/>
      <c r="Q2360" s="6"/>
      <c r="R2360" s="6"/>
      <c r="S2360" s="6"/>
      <c r="T2360" s="6"/>
      <c r="U2360" s="6"/>
      <c r="V2360" s="6"/>
    </row>
    <row r="2361" spans="1:22" x14ac:dyDescent="0.25">
      <c r="A2361" s="7" t="s">
        <v>6744</v>
      </c>
      <c r="B2361" s="7" t="s">
        <v>6745</v>
      </c>
      <c r="C2361" s="7" t="s">
        <v>6746</v>
      </c>
      <c r="D2361" s="7"/>
      <c r="E2361" s="7" t="s">
        <v>799</v>
      </c>
      <c r="F2361" s="8">
        <v>500</v>
      </c>
      <c r="G2361" s="8">
        <v>600</v>
      </c>
      <c r="H2361" s="9">
        <f>IF(OR(F2361="",F2361=0),"",MAX(F2361,IF(ISNUMBER('Нормы и нормо-часы'!K2362),ROUNDUP('Нормы и нормо-часы'!K2362/(1-$F$3),0),0)))</f>
        <v>500</v>
      </c>
      <c r="I2361" s="9">
        <f>IF(OR(G2361="",G2361=0),"",MAX(G2361,IF(ISNUMBER('Нормы и нормо-часы'!L2362),ROUNDUP('Нормы и нормо-часы'!L2362/(1-$F$3),0),0)))</f>
        <v>600</v>
      </c>
      <c r="J2361" s="10">
        <f t="shared" ref="J2361:J2392" si="612">IF(OR(F2361="",F2361=0),"",H2361/F2361-1)</f>
        <v>0</v>
      </c>
      <c r="K2361" s="10">
        <f t="shared" ref="K2361:K2392" si="613">IF(OR(G2361="",G2361=0),"",I2361/G2361-1)</f>
        <v>0</v>
      </c>
      <c r="L2361" s="8">
        <v>300</v>
      </c>
      <c r="M2361" s="8">
        <v>360</v>
      </c>
      <c r="N2361" s="10">
        <f t="shared" ref="N2361:N2392" si="614">IF(OR(H2361="",H2361=0),"",(H2361-L2361)/H2361)</f>
        <v>0.4</v>
      </c>
      <c r="O2361" s="10">
        <f t="shared" ref="O2361:O2392" si="615">IF(OR(I2361="",I2361=0),"",(I2361-M2361)/I2361)</f>
        <v>0.4</v>
      </c>
      <c r="P2361" s="8">
        <f t="shared" ref="P2361:P2392" si="616">IF(H2361="","",H2361-L2361)</f>
        <v>200</v>
      </c>
      <c r="Q2361" s="8">
        <f t="shared" ref="Q2361:Q2392" si="617">IF(I2361="","",I2361-M2361)</f>
        <v>240</v>
      </c>
      <c r="R2361" s="8">
        <v>9563.4</v>
      </c>
      <c r="S2361" s="8">
        <v>12910.59</v>
      </c>
      <c r="T2361" s="11">
        <f t="shared" ref="T2361:T2392" si="618">IF(OR(S2361="",F2361="",F2361=0),"",S2361/F2361)</f>
        <v>25.821180000000002</v>
      </c>
      <c r="U2361" s="7" t="s">
        <v>100</v>
      </c>
      <c r="V2361" s="7" t="s">
        <v>6747</v>
      </c>
    </row>
    <row r="2362" spans="1:22" x14ac:dyDescent="0.25">
      <c r="A2362" s="7" t="s">
        <v>6748</v>
      </c>
      <c r="B2362" s="7" t="s">
        <v>6749</v>
      </c>
      <c r="C2362" s="7" t="s">
        <v>6746</v>
      </c>
      <c r="D2362" s="7"/>
      <c r="E2362" s="7" t="s">
        <v>799</v>
      </c>
      <c r="F2362" s="8">
        <v>11000</v>
      </c>
      <c r="G2362" s="8">
        <v>13000</v>
      </c>
      <c r="H2362" s="9">
        <f>IF(OR(F2362="",F2362=0),"",MAX(F2362,IF(ISNUMBER('Нормы и нормо-часы'!K2363),ROUNDUP('Нормы и нормо-часы'!K2363/(1-$F$3),0),0)))</f>
        <v>11000</v>
      </c>
      <c r="I2362" s="9">
        <f>IF(OR(G2362="",G2362=0),"",MAX(G2362,IF(ISNUMBER('Нормы и нормо-часы'!L2363),ROUNDUP('Нормы и нормо-часы'!L2363/(1-$F$3),0),0)))</f>
        <v>13000</v>
      </c>
      <c r="J2362" s="10">
        <f t="shared" si="612"/>
        <v>0</v>
      </c>
      <c r="K2362" s="10">
        <f t="shared" si="613"/>
        <v>0</v>
      </c>
      <c r="L2362" s="8">
        <v>7200</v>
      </c>
      <c r="M2362" s="8">
        <v>8400</v>
      </c>
      <c r="N2362" s="10">
        <f t="shared" si="614"/>
        <v>0.34545454545454546</v>
      </c>
      <c r="O2362" s="10">
        <f t="shared" si="615"/>
        <v>0.35384615384615387</v>
      </c>
      <c r="P2362" s="8">
        <f t="shared" si="616"/>
        <v>3800</v>
      </c>
      <c r="Q2362" s="8">
        <f t="shared" si="617"/>
        <v>4600</v>
      </c>
      <c r="R2362" s="8">
        <v>9563.4</v>
      </c>
      <c r="S2362" s="8">
        <v>12910.59</v>
      </c>
      <c r="T2362" s="11">
        <f t="shared" si="618"/>
        <v>1.1736900000000001</v>
      </c>
      <c r="U2362" s="7" t="s">
        <v>6750</v>
      </c>
      <c r="V2362" s="7" t="s">
        <v>6751</v>
      </c>
    </row>
    <row r="2363" spans="1:22" x14ac:dyDescent="0.25">
      <c r="A2363" s="7" t="s">
        <v>6752</v>
      </c>
      <c r="B2363" s="7" t="s">
        <v>6753</v>
      </c>
      <c r="C2363" s="7" t="s">
        <v>6746</v>
      </c>
      <c r="D2363" s="7"/>
      <c r="E2363" s="7" t="s">
        <v>799</v>
      </c>
      <c r="F2363" s="8">
        <v>10000</v>
      </c>
      <c r="G2363" s="8">
        <v>12000</v>
      </c>
      <c r="H2363" s="9">
        <f>IF(OR(F2363="",F2363=0),"",MAX(F2363,IF(ISNUMBER('Нормы и нормо-часы'!K2364),ROUNDUP('Нормы и нормо-часы'!K2364/(1-$F$3),0),0)))</f>
        <v>10000</v>
      </c>
      <c r="I2363" s="9">
        <f>IF(OR(G2363="",G2363=0),"",MAX(G2363,IF(ISNUMBER('Нормы и нормо-часы'!L2364),ROUNDUP('Нормы и нормо-часы'!L2364/(1-$F$3),0),0)))</f>
        <v>12000</v>
      </c>
      <c r="J2363" s="10">
        <f t="shared" si="612"/>
        <v>0</v>
      </c>
      <c r="K2363" s="10">
        <f t="shared" si="613"/>
        <v>0</v>
      </c>
      <c r="L2363" s="8">
        <v>6600</v>
      </c>
      <c r="M2363" s="8">
        <v>7800</v>
      </c>
      <c r="N2363" s="10">
        <f t="shared" si="614"/>
        <v>0.34</v>
      </c>
      <c r="O2363" s="10">
        <f t="shared" si="615"/>
        <v>0.35</v>
      </c>
      <c r="P2363" s="8">
        <f t="shared" si="616"/>
        <v>3400</v>
      </c>
      <c r="Q2363" s="8">
        <f t="shared" si="617"/>
        <v>4200</v>
      </c>
      <c r="R2363" s="8">
        <v>9563.4</v>
      </c>
      <c r="S2363" s="8">
        <v>12910.59</v>
      </c>
      <c r="T2363" s="11">
        <f t="shared" si="618"/>
        <v>1.291059</v>
      </c>
      <c r="U2363" s="7" t="s">
        <v>6750</v>
      </c>
      <c r="V2363" s="7" t="s">
        <v>6747</v>
      </c>
    </row>
    <row r="2364" spans="1:22" x14ac:dyDescent="0.25">
      <c r="A2364" s="7" t="s">
        <v>6754</v>
      </c>
      <c r="B2364" s="7" t="s">
        <v>6755</v>
      </c>
      <c r="C2364" s="7" t="s">
        <v>6746</v>
      </c>
      <c r="D2364" s="7"/>
      <c r="E2364" s="7" t="s">
        <v>799</v>
      </c>
      <c r="F2364" s="8">
        <v>800</v>
      </c>
      <c r="G2364" s="8">
        <v>950</v>
      </c>
      <c r="H2364" s="9">
        <f>IF(OR(F2364="",F2364=0),"",MAX(F2364,IF(ISNUMBER('Нормы и нормо-часы'!K2365),ROUNDUP('Нормы и нормо-часы'!K2365/(1-$F$3),0),0)))</f>
        <v>800</v>
      </c>
      <c r="I2364" s="9">
        <f>IF(OR(G2364="",G2364=0),"",MAX(G2364,IF(ISNUMBER('Нормы и нормо-часы'!L2365),ROUNDUP('Нормы и нормо-часы'!L2365/(1-$F$3),0),0)))</f>
        <v>950</v>
      </c>
      <c r="J2364" s="10">
        <f t="shared" si="612"/>
        <v>0</v>
      </c>
      <c r="K2364" s="10">
        <f t="shared" si="613"/>
        <v>0</v>
      </c>
      <c r="L2364" s="8">
        <v>480</v>
      </c>
      <c r="M2364" s="8">
        <v>540</v>
      </c>
      <c r="N2364" s="10">
        <f t="shared" si="614"/>
        <v>0.4</v>
      </c>
      <c r="O2364" s="10">
        <f t="shared" si="615"/>
        <v>0.43157894736842106</v>
      </c>
      <c r="P2364" s="8">
        <f t="shared" si="616"/>
        <v>320</v>
      </c>
      <c r="Q2364" s="8">
        <f t="shared" si="617"/>
        <v>410</v>
      </c>
      <c r="R2364" s="8">
        <v>9563.4</v>
      </c>
      <c r="S2364" s="8">
        <v>12910.59</v>
      </c>
      <c r="T2364" s="11">
        <f t="shared" si="618"/>
        <v>16.138237499999999</v>
      </c>
      <c r="U2364" s="7" t="s">
        <v>6275</v>
      </c>
      <c r="V2364" s="7" t="s">
        <v>6747</v>
      </c>
    </row>
    <row r="2365" spans="1:22" x14ac:dyDescent="0.25">
      <c r="A2365" s="7" t="s">
        <v>6756</v>
      </c>
      <c r="B2365" s="7" t="s">
        <v>6757</v>
      </c>
      <c r="C2365" s="7" t="s">
        <v>6746</v>
      </c>
      <c r="D2365" s="7"/>
      <c r="E2365" s="7" t="s">
        <v>799</v>
      </c>
      <c r="F2365" s="8">
        <v>800</v>
      </c>
      <c r="G2365" s="8">
        <v>950</v>
      </c>
      <c r="H2365" s="9">
        <f>IF(OR(F2365="",F2365=0),"",MAX(F2365,IF(ISNUMBER('Нормы и нормо-часы'!K2366),ROUNDUP('Нормы и нормо-часы'!K2366/(1-$F$3),0),0)))</f>
        <v>800</v>
      </c>
      <c r="I2365" s="9">
        <f>IF(OR(G2365="",G2365=0),"",MAX(G2365,IF(ISNUMBER('Нормы и нормо-часы'!L2366),ROUNDUP('Нормы и нормо-часы'!L2366/(1-$F$3),0),0)))</f>
        <v>950</v>
      </c>
      <c r="J2365" s="10">
        <f t="shared" si="612"/>
        <v>0</v>
      </c>
      <c r="K2365" s="10">
        <f t="shared" si="613"/>
        <v>0</v>
      </c>
      <c r="L2365" s="8">
        <v>480</v>
      </c>
      <c r="M2365" s="8">
        <v>540</v>
      </c>
      <c r="N2365" s="10">
        <f t="shared" si="614"/>
        <v>0.4</v>
      </c>
      <c r="O2365" s="10">
        <f t="shared" si="615"/>
        <v>0.43157894736842106</v>
      </c>
      <c r="P2365" s="8">
        <f t="shared" si="616"/>
        <v>320</v>
      </c>
      <c r="Q2365" s="8">
        <f t="shared" si="617"/>
        <v>410</v>
      </c>
      <c r="R2365" s="8">
        <v>9563.4</v>
      </c>
      <c r="S2365" s="8">
        <v>12910.59</v>
      </c>
      <c r="T2365" s="11">
        <f t="shared" si="618"/>
        <v>16.138237499999999</v>
      </c>
      <c r="U2365" s="7" t="s">
        <v>6275</v>
      </c>
      <c r="V2365" s="7" t="s">
        <v>6747</v>
      </c>
    </row>
    <row r="2366" spans="1:22" x14ac:dyDescent="0.25">
      <c r="A2366" s="7" t="s">
        <v>6758</v>
      </c>
      <c r="B2366" s="7" t="s">
        <v>6759</v>
      </c>
      <c r="C2366" s="7" t="s">
        <v>6746</v>
      </c>
      <c r="D2366" s="7"/>
      <c r="E2366" s="7" t="s">
        <v>799</v>
      </c>
      <c r="F2366" s="8">
        <v>600</v>
      </c>
      <c r="G2366" s="8">
        <v>700</v>
      </c>
      <c r="H2366" s="9">
        <f>IF(OR(F2366="",F2366=0),"",MAX(F2366,IF(ISNUMBER('Нормы и нормо-часы'!K2367),ROUNDUP('Нормы и нормо-часы'!K2367/(1-$F$3),0),0)))</f>
        <v>600</v>
      </c>
      <c r="I2366" s="9">
        <f>IF(OR(G2366="",G2366=0),"",MAX(G2366,IF(ISNUMBER('Нормы и нормо-часы'!L2367),ROUNDUP('Нормы и нормо-часы'!L2367/(1-$F$3),0),0)))</f>
        <v>700</v>
      </c>
      <c r="J2366" s="10">
        <f t="shared" si="612"/>
        <v>0</v>
      </c>
      <c r="K2366" s="10">
        <f t="shared" si="613"/>
        <v>0</v>
      </c>
      <c r="L2366" s="8">
        <v>360</v>
      </c>
      <c r="M2366" s="8">
        <v>420</v>
      </c>
      <c r="N2366" s="10">
        <f t="shared" si="614"/>
        <v>0.4</v>
      </c>
      <c r="O2366" s="10">
        <f t="shared" si="615"/>
        <v>0.4</v>
      </c>
      <c r="P2366" s="8">
        <f t="shared" si="616"/>
        <v>240</v>
      </c>
      <c r="Q2366" s="8">
        <f t="shared" si="617"/>
        <v>280</v>
      </c>
      <c r="R2366" s="8">
        <v>9563.4</v>
      </c>
      <c r="S2366" s="8">
        <v>12910.59</v>
      </c>
      <c r="T2366" s="11">
        <f t="shared" si="618"/>
        <v>21.51765</v>
      </c>
      <c r="U2366" s="7" t="s">
        <v>6750</v>
      </c>
      <c r="V2366" s="7" t="s">
        <v>6760</v>
      </c>
    </row>
    <row r="2367" spans="1:22" x14ac:dyDescent="0.25">
      <c r="A2367" s="7" t="s">
        <v>6761</v>
      </c>
      <c r="B2367" s="7" t="s">
        <v>6762</v>
      </c>
      <c r="C2367" s="7" t="s">
        <v>6746</v>
      </c>
      <c r="D2367" s="7"/>
      <c r="E2367" s="7" t="s">
        <v>799</v>
      </c>
      <c r="F2367" s="8">
        <v>1500</v>
      </c>
      <c r="G2367" s="8">
        <v>1750</v>
      </c>
      <c r="H2367" s="9">
        <f>IF(OR(F2367="",F2367=0),"",MAX(F2367,IF(ISNUMBER('Нормы и нормо-часы'!K2368),ROUNDUP('Нормы и нормо-часы'!K2368/(1-$F$3),0),0)))</f>
        <v>1500</v>
      </c>
      <c r="I2367" s="9">
        <f>IF(OR(G2367="",G2367=0),"",MAX(G2367,IF(ISNUMBER('Нормы и нормо-часы'!L2368),ROUNDUP('Нормы и нормо-часы'!L2368/(1-$F$3),0),0)))</f>
        <v>1750</v>
      </c>
      <c r="J2367" s="10">
        <f t="shared" si="612"/>
        <v>0</v>
      </c>
      <c r="K2367" s="10">
        <f t="shared" si="613"/>
        <v>0</v>
      </c>
      <c r="L2367" s="8">
        <v>840</v>
      </c>
      <c r="M2367" s="8">
        <v>960</v>
      </c>
      <c r="N2367" s="10">
        <f t="shared" si="614"/>
        <v>0.44</v>
      </c>
      <c r="O2367" s="10">
        <f t="shared" si="615"/>
        <v>0.4514285714285714</v>
      </c>
      <c r="P2367" s="8">
        <f t="shared" si="616"/>
        <v>660</v>
      </c>
      <c r="Q2367" s="8">
        <f t="shared" si="617"/>
        <v>790</v>
      </c>
      <c r="R2367" s="8">
        <v>9563.4</v>
      </c>
      <c r="S2367" s="8">
        <v>12910.59</v>
      </c>
      <c r="T2367" s="11">
        <f t="shared" si="618"/>
        <v>8.6070600000000006</v>
      </c>
      <c r="U2367" s="7" t="s">
        <v>6275</v>
      </c>
      <c r="V2367" s="7" t="s">
        <v>6747</v>
      </c>
    </row>
    <row r="2368" spans="1:22" x14ac:dyDescent="0.25">
      <c r="A2368" s="7" t="s">
        <v>6763</v>
      </c>
      <c r="B2368" s="7" t="s">
        <v>6764</v>
      </c>
      <c r="C2368" s="7" t="s">
        <v>6746</v>
      </c>
      <c r="D2368" s="7"/>
      <c r="E2368" s="7" t="s">
        <v>799</v>
      </c>
      <c r="F2368" s="8">
        <v>2500</v>
      </c>
      <c r="G2368" s="8">
        <v>3000</v>
      </c>
      <c r="H2368" s="9">
        <f>IF(OR(F2368="",F2368=0),"",MAX(F2368,IF(ISNUMBER('Нормы и нормо-часы'!K2369),ROUNDUP('Нормы и нормо-часы'!K2369/(1-$F$3),0),0)))</f>
        <v>2500</v>
      </c>
      <c r="I2368" s="9">
        <f>IF(OR(G2368="",G2368=0),"",MAX(G2368,IF(ISNUMBER('Нормы и нормо-часы'!L2369),ROUNDUP('Нормы и нормо-часы'!L2369/(1-$F$3),0),0)))</f>
        <v>3000</v>
      </c>
      <c r="J2368" s="10">
        <f t="shared" si="612"/>
        <v>0</v>
      </c>
      <c r="K2368" s="10">
        <f t="shared" si="613"/>
        <v>0</v>
      </c>
      <c r="L2368" s="8">
        <v>1550</v>
      </c>
      <c r="M2368" s="8">
        <v>1800</v>
      </c>
      <c r="N2368" s="10">
        <f t="shared" si="614"/>
        <v>0.38</v>
      </c>
      <c r="O2368" s="10">
        <f t="shared" si="615"/>
        <v>0.4</v>
      </c>
      <c r="P2368" s="8">
        <f t="shared" si="616"/>
        <v>950</v>
      </c>
      <c r="Q2368" s="8">
        <f t="shared" si="617"/>
        <v>1200</v>
      </c>
      <c r="R2368" s="8">
        <v>9563.4</v>
      </c>
      <c r="S2368" s="8">
        <v>12910.59</v>
      </c>
      <c r="T2368" s="11">
        <f t="shared" si="618"/>
        <v>5.1642359999999998</v>
      </c>
      <c r="U2368" s="7" t="s">
        <v>6275</v>
      </c>
      <c r="V2368" s="7" t="s">
        <v>6765</v>
      </c>
    </row>
    <row r="2369" spans="1:22" x14ac:dyDescent="0.25">
      <c r="A2369" s="7" t="s">
        <v>6766</v>
      </c>
      <c r="B2369" s="7" t="s">
        <v>6767</v>
      </c>
      <c r="C2369" s="7" t="s">
        <v>6746</v>
      </c>
      <c r="D2369" s="7"/>
      <c r="E2369" s="7" t="s">
        <v>799</v>
      </c>
      <c r="F2369" s="8">
        <v>500</v>
      </c>
      <c r="G2369" s="8">
        <v>600</v>
      </c>
      <c r="H2369" s="9">
        <f>IF(OR(F2369="",F2369=0),"",MAX(F2369,IF(ISNUMBER('Нормы и нормо-часы'!K2370),ROUNDUP('Нормы и нормо-часы'!K2370/(1-$F$3),0),0)))</f>
        <v>500</v>
      </c>
      <c r="I2369" s="9">
        <f>IF(OR(G2369="",G2369=0),"",MAX(G2369,IF(ISNUMBER('Нормы и нормо-часы'!L2370),ROUNDUP('Нормы и нормо-часы'!L2370/(1-$F$3),0),0)))</f>
        <v>600</v>
      </c>
      <c r="J2369" s="10">
        <f t="shared" si="612"/>
        <v>0</v>
      </c>
      <c r="K2369" s="10">
        <f t="shared" si="613"/>
        <v>0</v>
      </c>
      <c r="L2369" s="8">
        <v>300</v>
      </c>
      <c r="M2369" s="8">
        <v>360</v>
      </c>
      <c r="N2369" s="10">
        <f t="shared" si="614"/>
        <v>0.4</v>
      </c>
      <c r="O2369" s="10">
        <f t="shared" si="615"/>
        <v>0.4</v>
      </c>
      <c r="P2369" s="8">
        <f t="shared" si="616"/>
        <v>200</v>
      </c>
      <c r="Q2369" s="8">
        <f t="shared" si="617"/>
        <v>240</v>
      </c>
      <c r="R2369" s="8">
        <v>9563.4</v>
      </c>
      <c r="S2369" s="8">
        <v>12910.59</v>
      </c>
      <c r="T2369" s="11">
        <f t="shared" si="618"/>
        <v>25.821180000000002</v>
      </c>
      <c r="U2369" s="7" t="s">
        <v>6750</v>
      </c>
      <c r="V2369" s="7" t="s">
        <v>6768</v>
      </c>
    </row>
    <row r="2370" spans="1:22" x14ac:dyDescent="0.25">
      <c r="A2370" s="7" t="s">
        <v>6769</v>
      </c>
      <c r="B2370" s="7" t="s">
        <v>6770</v>
      </c>
      <c r="C2370" s="7" t="s">
        <v>6746</v>
      </c>
      <c r="D2370" s="7"/>
      <c r="E2370" s="7" t="s">
        <v>799</v>
      </c>
      <c r="F2370" s="8">
        <v>800</v>
      </c>
      <c r="G2370" s="8">
        <v>900</v>
      </c>
      <c r="H2370" s="9">
        <f>IF(OR(F2370="",F2370=0),"",MAX(F2370,IF(ISNUMBER('Нормы и нормо-часы'!K2371),ROUNDUP('Нормы и нормо-часы'!K2371/(1-$F$3),0),0)))</f>
        <v>800</v>
      </c>
      <c r="I2370" s="9">
        <f>IF(OR(G2370="",G2370=0),"",MAX(G2370,IF(ISNUMBER('Нормы и нормо-часы'!L2371),ROUNDUP('Нормы и нормо-часы'!L2371/(1-$F$3),0),0)))</f>
        <v>900</v>
      </c>
      <c r="J2370" s="10">
        <f t="shared" si="612"/>
        <v>0</v>
      </c>
      <c r="K2370" s="10">
        <f t="shared" si="613"/>
        <v>0</v>
      </c>
      <c r="L2370" s="8">
        <v>480</v>
      </c>
      <c r="M2370" s="8">
        <v>540</v>
      </c>
      <c r="N2370" s="10">
        <f t="shared" si="614"/>
        <v>0.4</v>
      </c>
      <c r="O2370" s="10">
        <f t="shared" si="615"/>
        <v>0.4</v>
      </c>
      <c r="P2370" s="8">
        <f t="shared" si="616"/>
        <v>320</v>
      </c>
      <c r="Q2370" s="8">
        <f t="shared" si="617"/>
        <v>360</v>
      </c>
      <c r="R2370" s="8">
        <v>9563.4</v>
      </c>
      <c r="S2370" s="8">
        <v>12910.59</v>
      </c>
      <c r="T2370" s="11">
        <f t="shared" si="618"/>
        <v>16.138237499999999</v>
      </c>
      <c r="U2370" s="7" t="s">
        <v>6750</v>
      </c>
      <c r="V2370" s="7" t="s">
        <v>6771</v>
      </c>
    </row>
    <row r="2371" spans="1:22" x14ac:dyDescent="0.25">
      <c r="A2371" s="7" t="s">
        <v>6772</v>
      </c>
      <c r="B2371" s="7" t="s">
        <v>6773</v>
      </c>
      <c r="C2371" s="7" t="s">
        <v>6746</v>
      </c>
      <c r="D2371" s="7"/>
      <c r="E2371" s="7" t="s">
        <v>799</v>
      </c>
      <c r="F2371" s="8">
        <v>800</v>
      </c>
      <c r="G2371" s="8">
        <v>900</v>
      </c>
      <c r="H2371" s="9">
        <f>IF(OR(F2371="",F2371=0),"",MAX(F2371,IF(ISNUMBER('Нормы и нормо-часы'!K2372),ROUNDUP('Нормы и нормо-часы'!K2372/(1-$F$3),0),0)))</f>
        <v>800</v>
      </c>
      <c r="I2371" s="9">
        <f>IF(OR(G2371="",G2371=0),"",MAX(G2371,IF(ISNUMBER('Нормы и нормо-часы'!L2372),ROUNDUP('Нормы и нормо-часы'!L2372/(1-$F$3),0),0)))</f>
        <v>900</v>
      </c>
      <c r="J2371" s="10">
        <f t="shared" si="612"/>
        <v>0</v>
      </c>
      <c r="K2371" s="10">
        <f t="shared" si="613"/>
        <v>0</v>
      </c>
      <c r="L2371" s="8">
        <v>480</v>
      </c>
      <c r="M2371" s="8">
        <v>540</v>
      </c>
      <c r="N2371" s="10">
        <f t="shared" si="614"/>
        <v>0.4</v>
      </c>
      <c r="O2371" s="10">
        <f t="shared" si="615"/>
        <v>0.4</v>
      </c>
      <c r="P2371" s="8">
        <f t="shared" si="616"/>
        <v>320</v>
      </c>
      <c r="Q2371" s="8">
        <f t="shared" si="617"/>
        <v>360</v>
      </c>
      <c r="R2371" s="8">
        <v>9563.4</v>
      </c>
      <c r="S2371" s="8">
        <v>12910.59</v>
      </c>
      <c r="T2371" s="11">
        <f t="shared" si="618"/>
        <v>16.138237499999999</v>
      </c>
      <c r="U2371" s="7" t="s">
        <v>6275</v>
      </c>
      <c r="V2371" s="7" t="s">
        <v>6747</v>
      </c>
    </row>
    <row r="2372" spans="1:22" x14ac:dyDescent="0.25">
      <c r="A2372" s="7" t="s">
        <v>6774</v>
      </c>
      <c r="B2372" s="7" t="s">
        <v>6775</v>
      </c>
      <c r="C2372" s="7" t="s">
        <v>6746</v>
      </c>
      <c r="D2372" s="7"/>
      <c r="E2372" s="7" t="s">
        <v>799</v>
      </c>
      <c r="F2372" s="8">
        <v>2000</v>
      </c>
      <c r="G2372" s="8">
        <v>2400</v>
      </c>
      <c r="H2372" s="9">
        <f>IF(OR(F2372="",F2372=0),"",MAX(F2372,IF(ISNUMBER('Нормы и нормо-часы'!K2373),ROUNDUP('Нормы и нормо-часы'!K2373/(1-$F$3),0),0)))</f>
        <v>2000</v>
      </c>
      <c r="I2372" s="9">
        <f>IF(OR(G2372="",G2372=0),"",MAX(G2372,IF(ISNUMBER('Нормы и нормо-часы'!L2373),ROUNDUP('Нормы и нормо-часы'!L2373/(1-$F$3),0),0)))</f>
        <v>2400</v>
      </c>
      <c r="J2372" s="10">
        <f t="shared" si="612"/>
        <v>0</v>
      </c>
      <c r="K2372" s="10">
        <f t="shared" si="613"/>
        <v>0</v>
      </c>
      <c r="L2372" s="8">
        <v>1200</v>
      </c>
      <c r="M2372" s="8">
        <v>1450</v>
      </c>
      <c r="N2372" s="10">
        <f t="shared" si="614"/>
        <v>0.4</v>
      </c>
      <c r="O2372" s="10">
        <f t="shared" si="615"/>
        <v>0.39583333333333331</v>
      </c>
      <c r="P2372" s="8">
        <f t="shared" si="616"/>
        <v>800</v>
      </c>
      <c r="Q2372" s="8">
        <f t="shared" si="617"/>
        <v>950</v>
      </c>
      <c r="R2372" s="8">
        <v>9563.4</v>
      </c>
      <c r="S2372" s="8">
        <v>12910.59</v>
      </c>
      <c r="T2372" s="11">
        <f t="shared" si="618"/>
        <v>6.4552950000000004</v>
      </c>
      <c r="U2372" s="7" t="s">
        <v>6275</v>
      </c>
      <c r="V2372" s="7" t="s">
        <v>6747</v>
      </c>
    </row>
    <row r="2373" spans="1:22" x14ac:dyDescent="0.25">
      <c r="A2373" s="7" t="s">
        <v>6776</v>
      </c>
      <c r="B2373" s="7" t="s">
        <v>6777</v>
      </c>
      <c r="C2373" s="7" t="s">
        <v>6746</v>
      </c>
      <c r="D2373" s="7"/>
      <c r="E2373" s="7" t="s">
        <v>799</v>
      </c>
      <c r="F2373" s="8">
        <v>3000</v>
      </c>
      <c r="G2373" s="8">
        <v>3500</v>
      </c>
      <c r="H2373" s="9">
        <f>IF(OR(F2373="",F2373=0),"",MAX(F2373,IF(ISNUMBER('Нормы и нормо-часы'!K2374),ROUNDUP('Нормы и нормо-часы'!K2374/(1-$F$3),0),0)))</f>
        <v>3000</v>
      </c>
      <c r="I2373" s="9">
        <f>IF(OR(G2373="",G2373=0),"",MAX(G2373,IF(ISNUMBER('Нормы и нормо-часы'!L2374),ROUNDUP('Нормы и нормо-часы'!L2374/(1-$F$3),0),0)))</f>
        <v>3500</v>
      </c>
      <c r="J2373" s="10">
        <f t="shared" si="612"/>
        <v>0</v>
      </c>
      <c r="K2373" s="10">
        <f t="shared" si="613"/>
        <v>0</v>
      </c>
      <c r="L2373" s="8">
        <v>1700</v>
      </c>
      <c r="M2373" s="8">
        <v>1900</v>
      </c>
      <c r="N2373" s="10">
        <f t="shared" si="614"/>
        <v>0.43333333333333335</v>
      </c>
      <c r="O2373" s="10">
        <f t="shared" si="615"/>
        <v>0.45714285714285713</v>
      </c>
      <c r="P2373" s="8">
        <f t="shared" si="616"/>
        <v>1300</v>
      </c>
      <c r="Q2373" s="8">
        <f t="shared" si="617"/>
        <v>1600</v>
      </c>
      <c r="R2373" s="8">
        <v>9563.4</v>
      </c>
      <c r="S2373" s="8">
        <v>12910.59</v>
      </c>
      <c r="T2373" s="11">
        <f t="shared" si="618"/>
        <v>4.3035300000000003</v>
      </c>
      <c r="U2373" s="7" t="s">
        <v>6275</v>
      </c>
      <c r="V2373" s="7" t="s">
        <v>6747</v>
      </c>
    </row>
    <row r="2374" spans="1:22" x14ac:dyDescent="0.25">
      <c r="A2374" s="7" t="s">
        <v>6778</v>
      </c>
      <c r="B2374" s="7" t="s">
        <v>6779</v>
      </c>
      <c r="C2374" s="7" t="s">
        <v>6746</v>
      </c>
      <c r="D2374" s="7"/>
      <c r="E2374" s="7" t="s">
        <v>799</v>
      </c>
      <c r="F2374" s="8">
        <v>4500</v>
      </c>
      <c r="G2374" s="8">
        <v>5000</v>
      </c>
      <c r="H2374" s="9">
        <f>IF(OR(F2374="",F2374=0),"",MAX(F2374,IF(ISNUMBER('Нормы и нормо-часы'!K2375),ROUNDUP('Нормы и нормо-часы'!K2375/(1-$F$3),0),0)))</f>
        <v>4500</v>
      </c>
      <c r="I2374" s="9">
        <f>IF(OR(G2374="",G2374=0),"",MAX(G2374,IF(ISNUMBER('Нормы и нормо-часы'!L2375),ROUNDUP('Нормы и нормо-часы'!L2375/(1-$F$3),0),0)))</f>
        <v>5000</v>
      </c>
      <c r="J2374" s="10">
        <f t="shared" si="612"/>
        <v>0</v>
      </c>
      <c r="K2374" s="10">
        <f t="shared" si="613"/>
        <v>0</v>
      </c>
      <c r="L2374" s="8">
        <v>2650</v>
      </c>
      <c r="M2374" s="8">
        <v>3000</v>
      </c>
      <c r="N2374" s="10">
        <f t="shared" si="614"/>
        <v>0.41111111111111109</v>
      </c>
      <c r="O2374" s="10">
        <f t="shared" si="615"/>
        <v>0.4</v>
      </c>
      <c r="P2374" s="8">
        <f t="shared" si="616"/>
        <v>1850</v>
      </c>
      <c r="Q2374" s="8">
        <f t="shared" si="617"/>
        <v>2000</v>
      </c>
      <c r="R2374" s="8">
        <v>9563.4</v>
      </c>
      <c r="S2374" s="8">
        <v>12910.59</v>
      </c>
      <c r="T2374" s="11">
        <f t="shared" si="618"/>
        <v>2.8690199999999999</v>
      </c>
      <c r="U2374" s="7" t="s">
        <v>6750</v>
      </c>
      <c r="V2374" s="7" t="s">
        <v>6780</v>
      </c>
    </row>
    <row r="2375" spans="1:22" x14ac:dyDescent="0.25">
      <c r="A2375" s="7" t="s">
        <v>6781</v>
      </c>
      <c r="B2375" s="7" t="s">
        <v>6782</v>
      </c>
      <c r="C2375" s="7" t="s">
        <v>6746</v>
      </c>
      <c r="D2375" s="7"/>
      <c r="E2375" s="7" t="s">
        <v>799</v>
      </c>
      <c r="F2375" s="8">
        <v>4500</v>
      </c>
      <c r="G2375" s="8">
        <v>5000</v>
      </c>
      <c r="H2375" s="9">
        <f>IF(OR(F2375="",F2375=0),"",MAX(F2375,IF(ISNUMBER('Нормы и нормо-часы'!K2376),ROUNDUP('Нормы и нормо-часы'!K2376/(1-$F$3),0),0)))</f>
        <v>4500</v>
      </c>
      <c r="I2375" s="9">
        <f>IF(OR(G2375="",G2375=0),"",MAX(G2375,IF(ISNUMBER('Нормы и нормо-часы'!L2376),ROUNDUP('Нормы и нормо-часы'!L2376/(1-$F$3),0),0)))</f>
        <v>5000</v>
      </c>
      <c r="J2375" s="10">
        <f t="shared" si="612"/>
        <v>0</v>
      </c>
      <c r="K2375" s="10">
        <f t="shared" si="613"/>
        <v>0</v>
      </c>
      <c r="L2375" s="8">
        <v>2650</v>
      </c>
      <c r="M2375" s="8">
        <v>3000</v>
      </c>
      <c r="N2375" s="10">
        <f t="shared" si="614"/>
        <v>0.41111111111111109</v>
      </c>
      <c r="O2375" s="10">
        <f t="shared" si="615"/>
        <v>0.4</v>
      </c>
      <c r="P2375" s="8">
        <f t="shared" si="616"/>
        <v>1850</v>
      </c>
      <c r="Q2375" s="8">
        <f t="shared" si="617"/>
        <v>2000</v>
      </c>
      <c r="R2375" s="8">
        <v>9563.4</v>
      </c>
      <c r="S2375" s="8">
        <v>12910.59</v>
      </c>
      <c r="T2375" s="11">
        <f t="shared" si="618"/>
        <v>2.8690199999999999</v>
      </c>
      <c r="U2375" s="7" t="s">
        <v>6750</v>
      </c>
      <c r="V2375" s="7" t="s">
        <v>6747</v>
      </c>
    </row>
    <row r="2376" spans="1:22" x14ac:dyDescent="0.25">
      <c r="A2376" s="7" t="s">
        <v>6783</v>
      </c>
      <c r="B2376" s="7" t="s">
        <v>6784</v>
      </c>
      <c r="C2376" s="7" t="s">
        <v>6746</v>
      </c>
      <c r="D2376" s="7"/>
      <c r="E2376" s="7" t="s">
        <v>799</v>
      </c>
      <c r="F2376" s="8">
        <v>6000</v>
      </c>
      <c r="G2376" s="8">
        <v>7000</v>
      </c>
      <c r="H2376" s="9">
        <f>IF(OR(F2376="",F2376=0),"",MAX(F2376,IF(ISNUMBER('Нормы и нормо-часы'!K2377),ROUNDUP('Нормы и нормо-часы'!K2377/(1-$F$3),0),0)))</f>
        <v>6000</v>
      </c>
      <c r="I2376" s="9">
        <f>IF(OR(G2376="",G2376=0),"",MAX(G2376,IF(ISNUMBER('Нормы и нормо-часы'!L2377),ROUNDUP('Нормы и нормо-часы'!L2377/(1-$F$3),0),0)))</f>
        <v>7000</v>
      </c>
      <c r="J2376" s="10">
        <f t="shared" si="612"/>
        <v>0</v>
      </c>
      <c r="K2376" s="10">
        <f t="shared" si="613"/>
        <v>0</v>
      </c>
      <c r="L2376" s="8">
        <v>3600</v>
      </c>
      <c r="M2376" s="8">
        <v>4200</v>
      </c>
      <c r="N2376" s="10">
        <f t="shared" si="614"/>
        <v>0.4</v>
      </c>
      <c r="O2376" s="10">
        <f t="shared" si="615"/>
        <v>0.4</v>
      </c>
      <c r="P2376" s="8">
        <f t="shared" si="616"/>
        <v>2400</v>
      </c>
      <c r="Q2376" s="8">
        <f t="shared" si="617"/>
        <v>2800</v>
      </c>
      <c r="R2376" s="8">
        <v>9563.4</v>
      </c>
      <c r="S2376" s="8">
        <v>12910.59</v>
      </c>
      <c r="T2376" s="11">
        <f t="shared" si="618"/>
        <v>2.1517650000000001</v>
      </c>
      <c r="U2376" s="7" t="s">
        <v>6275</v>
      </c>
      <c r="V2376" s="7" t="s">
        <v>6785</v>
      </c>
    </row>
    <row r="2377" spans="1:22" x14ac:dyDescent="0.25">
      <c r="A2377" s="7" t="s">
        <v>6786</v>
      </c>
      <c r="B2377" s="7" t="s">
        <v>6787</v>
      </c>
      <c r="C2377" s="7" t="s">
        <v>6746</v>
      </c>
      <c r="D2377" s="7"/>
      <c r="E2377" s="7" t="s">
        <v>799</v>
      </c>
      <c r="F2377" s="8">
        <v>3500</v>
      </c>
      <c r="G2377" s="8">
        <v>4000</v>
      </c>
      <c r="H2377" s="9">
        <f>IF(OR(F2377="",F2377=0),"",MAX(F2377,IF(ISNUMBER('Нормы и нормо-часы'!K2378),ROUNDUP('Нормы и нормо-часы'!K2378/(1-$F$3),0),0)))</f>
        <v>3500</v>
      </c>
      <c r="I2377" s="9">
        <f>IF(OR(G2377="",G2377=0),"",MAX(G2377,IF(ISNUMBER('Нормы и нормо-часы'!L2378),ROUNDUP('Нормы и нормо-часы'!L2378/(1-$F$3),0),0)))</f>
        <v>4000</v>
      </c>
      <c r="J2377" s="10">
        <f t="shared" si="612"/>
        <v>0</v>
      </c>
      <c r="K2377" s="10">
        <f t="shared" si="613"/>
        <v>0</v>
      </c>
      <c r="L2377" s="8">
        <v>2150</v>
      </c>
      <c r="M2377" s="8">
        <v>2400</v>
      </c>
      <c r="N2377" s="10">
        <f t="shared" si="614"/>
        <v>0.38571428571428573</v>
      </c>
      <c r="O2377" s="10">
        <f t="shared" si="615"/>
        <v>0.4</v>
      </c>
      <c r="P2377" s="8">
        <f t="shared" si="616"/>
        <v>1350</v>
      </c>
      <c r="Q2377" s="8">
        <f t="shared" si="617"/>
        <v>1600</v>
      </c>
      <c r="R2377" s="8">
        <v>9563.4</v>
      </c>
      <c r="S2377" s="8">
        <v>12910.59</v>
      </c>
      <c r="T2377" s="11">
        <f t="shared" si="618"/>
        <v>3.6887400000000001</v>
      </c>
      <c r="U2377" s="7" t="s">
        <v>6275</v>
      </c>
      <c r="V2377" s="7" t="s">
        <v>6747</v>
      </c>
    </row>
    <row r="2378" spans="1:22" x14ac:dyDescent="0.25">
      <c r="A2378" s="7" t="s">
        <v>6788</v>
      </c>
      <c r="B2378" s="7" t="s">
        <v>6789</v>
      </c>
      <c r="C2378" s="7" t="s">
        <v>6746</v>
      </c>
      <c r="D2378" s="7"/>
      <c r="E2378" s="7" t="s">
        <v>799</v>
      </c>
      <c r="F2378" s="8">
        <v>1200</v>
      </c>
      <c r="G2378" s="8">
        <v>1400</v>
      </c>
      <c r="H2378" s="9">
        <f>IF(OR(F2378="",F2378=0),"",MAX(F2378,IF(ISNUMBER('Нормы и нормо-часы'!K2379),ROUNDUP('Нормы и нормо-часы'!K2379/(1-$F$3),0),0)))</f>
        <v>1200</v>
      </c>
      <c r="I2378" s="9">
        <f>IF(OR(G2378="",G2378=0),"",MAX(G2378,IF(ISNUMBER('Нормы и нормо-часы'!L2379),ROUNDUP('Нормы и нормо-часы'!L2379/(1-$F$3),0),0)))</f>
        <v>1400</v>
      </c>
      <c r="J2378" s="10">
        <f t="shared" si="612"/>
        <v>0</v>
      </c>
      <c r="K2378" s="10">
        <f t="shared" si="613"/>
        <v>0</v>
      </c>
      <c r="L2378" s="8">
        <v>720</v>
      </c>
      <c r="M2378" s="8">
        <v>840</v>
      </c>
      <c r="N2378" s="10">
        <f t="shared" si="614"/>
        <v>0.4</v>
      </c>
      <c r="O2378" s="10">
        <f t="shared" si="615"/>
        <v>0.4</v>
      </c>
      <c r="P2378" s="8">
        <f t="shared" si="616"/>
        <v>480</v>
      </c>
      <c r="Q2378" s="8">
        <f t="shared" si="617"/>
        <v>560</v>
      </c>
      <c r="R2378" s="8">
        <v>9563.4</v>
      </c>
      <c r="S2378" s="8">
        <v>12910.59</v>
      </c>
      <c r="T2378" s="11">
        <f t="shared" si="618"/>
        <v>10.758825</v>
      </c>
      <c r="U2378" s="7" t="s">
        <v>6275</v>
      </c>
      <c r="V2378" s="7" t="s">
        <v>6747</v>
      </c>
    </row>
    <row r="2379" spans="1:22" x14ac:dyDescent="0.25">
      <c r="A2379" s="7" t="s">
        <v>6790</v>
      </c>
      <c r="B2379" s="7" t="s">
        <v>6791</v>
      </c>
      <c r="C2379" s="7" t="s">
        <v>6746</v>
      </c>
      <c r="D2379" s="7"/>
      <c r="E2379" s="7" t="s">
        <v>799</v>
      </c>
      <c r="F2379" s="8">
        <v>1800</v>
      </c>
      <c r="G2379" s="8">
        <v>2100</v>
      </c>
      <c r="H2379" s="9">
        <f>IF(OR(F2379="",F2379=0),"",MAX(F2379,IF(ISNUMBER('Нормы и нормо-часы'!K2380),ROUNDUP('Нормы и нормо-часы'!K2380/(1-$F$3),0),0)))</f>
        <v>1800</v>
      </c>
      <c r="I2379" s="9">
        <f>IF(OR(G2379="",G2379=0),"",MAX(G2379,IF(ISNUMBER('Нормы и нормо-часы'!L2380),ROUNDUP('Нормы и нормо-часы'!L2380/(1-$F$3),0),0)))</f>
        <v>2100</v>
      </c>
      <c r="J2379" s="10">
        <f t="shared" si="612"/>
        <v>0</v>
      </c>
      <c r="K2379" s="10">
        <f t="shared" si="613"/>
        <v>0</v>
      </c>
      <c r="L2379" s="8">
        <v>1100</v>
      </c>
      <c r="M2379" s="8">
        <v>1250</v>
      </c>
      <c r="N2379" s="10">
        <f t="shared" si="614"/>
        <v>0.3888888888888889</v>
      </c>
      <c r="O2379" s="10">
        <f t="shared" si="615"/>
        <v>0.40476190476190477</v>
      </c>
      <c r="P2379" s="8">
        <f t="shared" si="616"/>
        <v>700</v>
      </c>
      <c r="Q2379" s="8">
        <f t="shared" si="617"/>
        <v>850</v>
      </c>
      <c r="R2379" s="8">
        <v>9563.4</v>
      </c>
      <c r="S2379" s="8">
        <v>12910.59</v>
      </c>
      <c r="T2379" s="11">
        <f t="shared" si="618"/>
        <v>7.1725500000000002</v>
      </c>
      <c r="U2379" s="7" t="s">
        <v>6275</v>
      </c>
      <c r="V2379" s="7" t="s">
        <v>6765</v>
      </c>
    </row>
    <row r="2380" spans="1:22" x14ac:dyDescent="0.25">
      <c r="A2380" s="7" t="s">
        <v>6792</v>
      </c>
      <c r="B2380" s="7" t="s">
        <v>6793</v>
      </c>
      <c r="C2380" s="7" t="s">
        <v>6746</v>
      </c>
      <c r="D2380" s="7"/>
      <c r="E2380" s="7" t="s">
        <v>799</v>
      </c>
      <c r="F2380" s="8">
        <v>2500</v>
      </c>
      <c r="G2380" s="8">
        <v>3000</v>
      </c>
      <c r="H2380" s="9">
        <f>IF(OR(F2380="",F2380=0),"",MAX(F2380,IF(ISNUMBER('Нормы и нормо-часы'!K2381),ROUNDUP('Нормы и нормо-часы'!K2381/(1-$F$3),0),0)))</f>
        <v>2500</v>
      </c>
      <c r="I2380" s="9">
        <f>IF(OR(G2380="",G2380=0),"",MAX(G2380,IF(ISNUMBER('Нормы и нормо-часы'!L2381),ROUNDUP('Нормы и нормо-часы'!L2381/(1-$F$3),0),0)))</f>
        <v>3000</v>
      </c>
      <c r="J2380" s="10">
        <f t="shared" si="612"/>
        <v>0</v>
      </c>
      <c r="K2380" s="10">
        <f t="shared" si="613"/>
        <v>0</v>
      </c>
      <c r="L2380" s="8">
        <v>1550</v>
      </c>
      <c r="M2380" s="8">
        <v>1800</v>
      </c>
      <c r="N2380" s="10">
        <f t="shared" si="614"/>
        <v>0.38</v>
      </c>
      <c r="O2380" s="10">
        <f t="shared" si="615"/>
        <v>0.4</v>
      </c>
      <c r="P2380" s="8">
        <f t="shared" si="616"/>
        <v>950</v>
      </c>
      <c r="Q2380" s="8">
        <f t="shared" si="617"/>
        <v>1200</v>
      </c>
      <c r="R2380" s="8">
        <v>9563.4</v>
      </c>
      <c r="S2380" s="8">
        <v>12910.59</v>
      </c>
      <c r="T2380" s="11">
        <f t="shared" si="618"/>
        <v>5.1642359999999998</v>
      </c>
      <c r="U2380" s="7" t="s">
        <v>6275</v>
      </c>
      <c r="V2380" s="7" t="s">
        <v>6765</v>
      </c>
    </row>
    <row r="2381" spans="1:22" x14ac:dyDescent="0.25">
      <c r="A2381" s="7" t="s">
        <v>6794</v>
      </c>
      <c r="B2381" s="7" t="s">
        <v>6795</v>
      </c>
      <c r="C2381" s="7" t="s">
        <v>6746</v>
      </c>
      <c r="D2381" s="7"/>
      <c r="E2381" s="7" t="s">
        <v>799</v>
      </c>
      <c r="F2381" s="8">
        <v>500</v>
      </c>
      <c r="G2381" s="8">
        <v>600</v>
      </c>
      <c r="H2381" s="9">
        <f>IF(OR(F2381="",F2381=0),"",MAX(F2381,IF(ISNUMBER('Нормы и нормо-часы'!K2382),ROUNDUP('Нормы и нормо-часы'!K2382/(1-$F$3),0),0)))</f>
        <v>500</v>
      </c>
      <c r="I2381" s="9">
        <f>IF(OR(G2381="",G2381=0),"",MAX(G2381,IF(ISNUMBER('Нормы и нормо-часы'!L2382),ROUNDUP('Нормы и нормо-часы'!L2382/(1-$F$3),0),0)))</f>
        <v>600</v>
      </c>
      <c r="J2381" s="10">
        <f t="shared" si="612"/>
        <v>0</v>
      </c>
      <c r="K2381" s="10">
        <f t="shared" si="613"/>
        <v>0</v>
      </c>
      <c r="L2381" s="8">
        <v>300</v>
      </c>
      <c r="M2381" s="8">
        <v>360</v>
      </c>
      <c r="N2381" s="10">
        <f t="shared" si="614"/>
        <v>0.4</v>
      </c>
      <c r="O2381" s="10">
        <f t="shared" si="615"/>
        <v>0.4</v>
      </c>
      <c r="P2381" s="8">
        <f t="shared" si="616"/>
        <v>200</v>
      </c>
      <c r="Q2381" s="8">
        <f t="shared" si="617"/>
        <v>240</v>
      </c>
      <c r="R2381" s="8">
        <v>9563.4</v>
      </c>
      <c r="S2381" s="8">
        <v>12910.59</v>
      </c>
      <c r="T2381" s="11">
        <f t="shared" si="618"/>
        <v>25.821180000000002</v>
      </c>
      <c r="U2381" s="7" t="s">
        <v>6750</v>
      </c>
      <c r="V2381" s="7" t="s">
        <v>6747</v>
      </c>
    </row>
    <row r="2382" spans="1:22" x14ac:dyDescent="0.25">
      <c r="A2382" s="7" t="s">
        <v>6796</v>
      </c>
      <c r="B2382" s="7" t="s">
        <v>6797</v>
      </c>
      <c r="C2382" s="7" t="s">
        <v>6746</v>
      </c>
      <c r="D2382" s="7"/>
      <c r="E2382" s="7" t="s">
        <v>799</v>
      </c>
      <c r="F2382" s="8">
        <v>1200</v>
      </c>
      <c r="G2382" s="8">
        <v>1400</v>
      </c>
      <c r="H2382" s="9">
        <f>IF(OR(F2382="",F2382=0),"",MAX(F2382,IF(ISNUMBER('Нормы и нормо-часы'!K2383),ROUNDUP('Нормы и нормо-часы'!K2383/(1-$F$3),0),0)))</f>
        <v>1200</v>
      </c>
      <c r="I2382" s="9">
        <f>IF(OR(G2382="",G2382=0),"",MAX(G2382,IF(ISNUMBER('Нормы и нормо-часы'!L2383),ROUNDUP('Нормы и нормо-часы'!L2383/(1-$F$3),0),0)))</f>
        <v>1400</v>
      </c>
      <c r="J2382" s="10">
        <f t="shared" si="612"/>
        <v>0</v>
      </c>
      <c r="K2382" s="10">
        <f t="shared" si="613"/>
        <v>0</v>
      </c>
      <c r="L2382" s="8">
        <v>720</v>
      </c>
      <c r="M2382" s="8">
        <v>840</v>
      </c>
      <c r="N2382" s="10">
        <f t="shared" si="614"/>
        <v>0.4</v>
      </c>
      <c r="O2382" s="10">
        <f t="shared" si="615"/>
        <v>0.4</v>
      </c>
      <c r="P2382" s="8">
        <f t="shared" si="616"/>
        <v>480</v>
      </c>
      <c r="Q2382" s="8">
        <f t="shared" si="617"/>
        <v>560</v>
      </c>
      <c r="R2382" s="8">
        <v>9563.4</v>
      </c>
      <c r="S2382" s="8">
        <v>12910.59</v>
      </c>
      <c r="T2382" s="11">
        <f t="shared" si="618"/>
        <v>10.758825</v>
      </c>
      <c r="U2382" s="7" t="s">
        <v>6275</v>
      </c>
      <c r="V2382" s="7" t="s">
        <v>6747</v>
      </c>
    </row>
    <row r="2383" spans="1:22" x14ac:dyDescent="0.25">
      <c r="A2383" s="7" t="s">
        <v>6798</v>
      </c>
      <c r="B2383" s="7" t="s">
        <v>6799</v>
      </c>
      <c r="C2383" s="7" t="s">
        <v>6746</v>
      </c>
      <c r="D2383" s="7"/>
      <c r="E2383" s="7" t="s">
        <v>799</v>
      </c>
      <c r="F2383" s="8">
        <v>1200</v>
      </c>
      <c r="G2383" s="8">
        <v>1400</v>
      </c>
      <c r="H2383" s="9">
        <f>IF(OR(F2383="",F2383=0),"",MAX(F2383,IF(ISNUMBER('Нормы и нормо-часы'!K2384),ROUNDUP('Нормы и нормо-часы'!K2384/(1-$F$3),0),0)))</f>
        <v>1200</v>
      </c>
      <c r="I2383" s="9">
        <f>IF(OR(G2383="",G2383=0),"",MAX(G2383,IF(ISNUMBER('Нормы и нормо-часы'!L2384),ROUNDUP('Нормы и нормо-часы'!L2384/(1-$F$3),0),0)))</f>
        <v>1400</v>
      </c>
      <c r="J2383" s="10">
        <f t="shared" si="612"/>
        <v>0</v>
      </c>
      <c r="K2383" s="10">
        <f t="shared" si="613"/>
        <v>0</v>
      </c>
      <c r="L2383" s="8">
        <v>720</v>
      </c>
      <c r="M2383" s="8">
        <v>840</v>
      </c>
      <c r="N2383" s="10">
        <f t="shared" si="614"/>
        <v>0.4</v>
      </c>
      <c r="O2383" s="10">
        <f t="shared" si="615"/>
        <v>0.4</v>
      </c>
      <c r="P2383" s="8">
        <f t="shared" si="616"/>
        <v>480</v>
      </c>
      <c r="Q2383" s="8">
        <f t="shared" si="617"/>
        <v>560</v>
      </c>
      <c r="R2383" s="8">
        <v>9563.4</v>
      </c>
      <c r="S2383" s="8">
        <v>12910.59</v>
      </c>
      <c r="T2383" s="11">
        <f t="shared" si="618"/>
        <v>10.758825</v>
      </c>
      <c r="U2383" s="7" t="s">
        <v>6275</v>
      </c>
      <c r="V2383" s="7" t="s">
        <v>6747</v>
      </c>
    </row>
    <row r="2384" spans="1:22" x14ac:dyDescent="0.25">
      <c r="A2384" s="7" t="s">
        <v>6800</v>
      </c>
      <c r="B2384" s="7" t="s">
        <v>6801</v>
      </c>
      <c r="C2384" s="7" t="s">
        <v>6746</v>
      </c>
      <c r="D2384" s="7"/>
      <c r="E2384" s="7" t="s">
        <v>799</v>
      </c>
      <c r="F2384" s="8">
        <v>1000</v>
      </c>
      <c r="G2384" s="8">
        <v>1150</v>
      </c>
      <c r="H2384" s="9">
        <f>IF(OR(F2384="",F2384=0),"",MAX(F2384,IF(ISNUMBER('Нормы и нормо-часы'!K2385),ROUNDUP('Нормы и нормо-часы'!K2385/(1-$F$3),0),0)))</f>
        <v>1000</v>
      </c>
      <c r="I2384" s="9">
        <f>IF(OR(G2384="",G2384=0),"",MAX(G2384,IF(ISNUMBER('Нормы и нормо-часы'!L2385),ROUNDUP('Нормы и нормо-часы'!L2385/(1-$F$3),0),0)))</f>
        <v>1150</v>
      </c>
      <c r="J2384" s="10">
        <f t="shared" si="612"/>
        <v>0</v>
      </c>
      <c r="K2384" s="10">
        <f t="shared" si="613"/>
        <v>0</v>
      </c>
      <c r="L2384" s="8">
        <v>600</v>
      </c>
      <c r="M2384" s="8">
        <v>660</v>
      </c>
      <c r="N2384" s="10">
        <f t="shared" si="614"/>
        <v>0.4</v>
      </c>
      <c r="O2384" s="10">
        <f t="shared" si="615"/>
        <v>0.42608695652173911</v>
      </c>
      <c r="P2384" s="8">
        <f t="shared" si="616"/>
        <v>400</v>
      </c>
      <c r="Q2384" s="8">
        <f t="shared" si="617"/>
        <v>490</v>
      </c>
      <c r="R2384" s="8">
        <v>9563.4</v>
      </c>
      <c r="S2384" s="8">
        <v>12910.59</v>
      </c>
      <c r="T2384" s="11">
        <f t="shared" si="618"/>
        <v>12.910590000000001</v>
      </c>
      <c r="U2384" s="7" t="s">
        <v>6275</v>
      </c>
      <c r="V2384" s="7" t="s">
        <v>6747</v>
      </c>
    </row>
    <row r="2385" spans="1:22" x14ac:dyDescent="0.25">
      <c r="A2385" s="7" t="s">
        <v>6802</v>
      </c>
      <c r="B2385" s="7" t="s">
        <v>6803</v>
      </c>
      <c r="C2385" s="7" t="s">
        <v>6746</v>
      </c>
      <c r="D2385" s="7"/>
      <c r="E2385" s="7" t="s">
        <v>799</v>
      </c>
      <c r="F2385" s="8">
        <v>1800</v>
      </c>
      <c r="G2385" s="8">
        <v>2100</v>
      </c>
      <c r="H2385" s="9">
        <f>IF(OR(F2385="",F2385=0),"",MAX(F2385,IF(ISNUMBER('Нормы и нормо-часы'!K2386),ROUNDUP('Нормы и нормо-часы'!K2386/(1-$F$3),0),0)))</f>
        <v>2000</v>
      </c>
      <c r="I2385" s="9">
        <f>IF(OR(G2385="",G2385=0),"",MAX(G2385,IF(ISNUMBER('Нормы и нормо-часы'!L2386),ROUNDUP('Нормы и нормо-часы'!L2386/(1-$F$3),0),0)))</f>
        <v>2400</v>
      </c>
      <c r="J2385" s="10">
        <f t="shared" si="612"/>
        <v>0.11111111111111116</v>
      </c>
      <c r="K2385" s="10">
        <f t="shared" si="613"/>
        <v>0.14285714285714279</v>
      </c>
      <c r="L2385" s="8">
        <v>1100</v>
      </c>
      <c r="M2385" s="8">
        <v>1250</v>
      </c>
      <c r="N2385" s="10">
        <f t="shared" si="614"/>
        <v>0.45</v>
      </c>
      <c r="O2385" s="10">
        <f t="shared" si="615"/>
        <v>0.47916666666666669</v>
      </c>
      <c r="P2385" s="8">
        <f t="shared" si="616"/>
        <v>900</v>
      </c>
      <c r="Q2385" s="8">
        <f t="shared" si="617"/>
        <v>1150</v>
      </c>
      <c r="R2385" s="8">
        <v>9563.4</v>
      </c>
      <c r="S2385" s="8">
        <v>12910.59</v>
      </c>
      <c r="T2385" s="11">
        <f t="shared" si="618"/>
        <v>7.1725500000000002</v>
      </c>
      <c r="U2385" s="7" t="s">
        <v>6750</v>
      </c>
      <c r="V2385" s="7" t="s">
        <v>6804</v>
      </c>
    </row>
    <row r="2386" spans="1:22" x14ac:dyDescent="0.25">
      <c r="A2386" s="7" t="s">
        <v>6805</v>
      </c>
      <c r="B2386" s="7" t="s">
        <v>6806</v>
      </c>
      <c r="C2386" s="7" t="s">
        <v>6746</v>
      </c>
      <c r="D2386" s="7"/>
      <c r="E2386" s="7" t="s">
        <v>799</v>
      </c>
      <c r="F2386" s="8">
        <v>2500</v>
      </c>
      <c r="G2386" s="8">
        <v>3000</v>
      </c>
      <c r="H2386" s="9">
        <f>IF(OR(F2386="",F2386=0),"",MAX(F2386,IF(ISNUMBER('Нормы и нормо-часы'!K2387),ROUNDUP('Нормы и нормо-часы'!K2387/(1-$F$3),0),0)))</f>
        <v>2500</v>
      </c>
      <c r="I2386" s="9">
        <f>IF(OR(G2386="",G2386=0),"",MAX(G2386,IF(ISNUMBER('Нормы и нормо-часы'!L2387),ROUNDUP('Нормы и нормо-часы'!L2387/(1-$F$3),0),0)))</f>
        <v>3000</v>
      </c>
      <c r="J2386" s="10">
        <f t="shared" si="612"/>
        <v>0</v>
      </c>
      <c r="K2386" s="10">
        <f t="shared" si="613"/>
        <v>0</v>
      </c>
      <c r="L2386" s="8">
        <v>1550</v>
      </c>
      <c r="M2386" s="8">
        <v>1800</v>
      </c>
      <c r="N2386" s="10">
        <f t="shared" si="614"/>
        <v>0.38</v>
      </c>
      <c r="O2386" s="10">
        <f t="shared" si="615"/>
        <v>0.4</v>
      </c>
      <c r="P2386" s="8">
        <f t="shared" si="616"/>
        <v>950</v>
      </c>
      <c r="Q2386" s="8">
        <f t="shared" si="617"/>
        <v>1200</v>
      </c>
      <c r="R2386" s="8">
        <v>9563.4</v>
      </c>
      <c r="S2386" s="8">
        <v>12910.59</v>
      </c>
      <c r="T2386" s="11">
        <f t="shared" si="618"/>
        <v>5.1642359999999998</v>
      </c>
      <c r="U2386" s="7" t="s">
        <v>6275</v>
      </c>
      <c r="V2386" s="7" t="s">
        <v>6747</v>
      </c>
    </row>
    <row r="2387" spans="1:22" x14ac:dyDescent="0.25">
      <c r="A2387" s="7" t="s">
        <v>6807</v>
      </c>
      <c r="B2387" s="7" t="s">
        <v>6808</v>
      </c>
      <c r="C2387" s="7" t="s">
        <v>6746</v>
      </c>
      <c r="D2387" s="7"/>
      <c r="E2387" s="7" t="s">
        <v>799</v>
      </c>
      <c r="F2387" s="8">
        <v>1800</v>
      </c>
      <c r="G2387" s="8">
        <v>2100</v>
      </c>
      <c r="H2387" s="9">
        <f>IF(OR(F2387="",F2387=0),"",MAX(F2387,IF(ISNUMBER('Нормы и нормо-часы'!K2388),ROUNDUP('Нормы и нормо-часы'!K2388/(1-$F$3),0),0)))</f>
        <v>1800</v>
      </c>
      <c r="I2387" s="9">
        <f>IF(OR(G2387="",G2387=0),"",MAX(G2387,IF(ISNUMBER('Нормы и нормо-часы'!L2388),ROUNDUP('Нормы и нормо-часы'!L2388/(1-$F$3),0),0)))</f>
        <v>2100</v>
      </c>
      <c r="J2387" s="10">
        <f t="shared" si="612"/>
        <v>0</v>
      </c>
      <c r="K2387" s="10">
        <f t="shared" si="613"/>
        <v>0</v>
      </c>
      <c r="L2387" s="8">
        <v>1100</v>
      </c>
      <c r="M2387" s="8">
        <v>1250</v>
      </c>
      <c r="N2387" s="10">
        <f t="shared" si="614"/>
        <v>0.3888888888888889</v>
      </c>
      <c r="O2387" s="10">
        <f t="shared" si="615"/>
        <v>0.40476190476190477</v>
      </c>
      <c r="P2387" s="8">
        <f t="shared" si="616"/>
        <v>700</v>
      </c>
      <c r="Q2387" s="8">
        <f t="shared" si="617"/>
        <v>850</v>
      </c>
      <c r="R2387" s="8">
        <v>9563.4</v>
      </c>
      <c r="S2387" s="8">
        <v>12910.59</v>
      </c>
      <c r="T2387" s="11">
        <f t="shared" si="618"/>
        <v>7.1725500000000002</v>
      </c>
      <c r="U2387" s="7" t="s">
        <v>6275</v>
      </c>
      <c r="V2387" s="7" t="s">
        <v>6765</v>
      </c>
    </row>
    <row r="2388" spans="1:22" x14ac:dyDescent="0.25">
      <c r="A2388" s="7" t="s">
        <v>6809</v>
      </c>
      <c r="B2388" s="7" t="s">
        <v>6810</v>
      </c>
      <c r="C2388" s="7" t="s">
        <v>6746</v>
      </c>
      <c r="D2388" s="7"/>
      <c r="E2388" s="7" t="s">
        <v>799</v>
      </c>
      <c r="F2388" s="8">
        <v>500</v>
      </c>
      <c r="G2388" s="8">
        <v>600</v>
      </c>
      <c r="H2388" s="9">
        <f>IF(OR(F2388="",F2388=0),"",MAX(F2388,IF(ISNUMBER('Нормы и нормо-часы'!K2389),ROUNDUP('Нормы и нормо-часы'!K2389/(1-$F$3),0),0)))</f>
        <v>500</v>
      </c>
      <c r="I2388" s="9">
        <f>IF(OR(G2388="",G2388=0),"",MAX(G2388,IF(ISNUMBER('Нормы и нормо-часы'!L2389),ROUNDUP('Нормы и нормо-часы'!L2389/(1-$F$3),0),0)))</f>
        <v>600</v>
      </c>
      <c r="J2388" s="10">
        <f t="shared" si="612"/>
        <v>0</v>
      </c>
      <c r="K2388" s="10">
        <f t="shared" si="613"/>
        <v>0</v>
      </c>
      <c r="L2388" s="8">
        <v>300</v>
      </c>
      <c r="M2388" s="8">
        <v>360</v>
      </c>
      <c r="N2388" s="10">
        <f t="shared" si="614"/>
        <v>0.4</v>
      </c>
      <c r="O2388" s="10">
        <f t="shared" si="615"/>
        <v>0.4</v>
      </c>
      <c r="P2388" s="8">
        <f t="shared" si="616"/>
        <v>200</v>
      </c>
      <c r="Q2388" s="8">
        <f t="shared" si="617"/>
        <v>240</v>
      </c>
      <c r="R2388" s="8">
        <v>9563.4</v>
      </c>
      <c r="S2388" s="8">
        <v>12910.59</v>
      </c>
      <c r="T2388" s="11">
        <f t="shared" si="618"/>
        <v>25.821180000000002</v>
      </c>
      <c r="U2388" s="7" t="s">
        <v>6275</v>
      </c>
      <c r="V2388" s="7" t="s">
        <v>6765</v>
      </c>
    </row>
    <row r="2389" spans="1:22" x14ac:dyDescent="0.25">
      <c r="A2389" s="7" t="s">
        <v>6811</v>
      </c>
      <c r="B2389" s="7" t="s">
        <v>6812</v>
      </c>
      <c r="C2389" s="7" t="s">
        <v>6746</v>
      </c>
      <c r="D2389" s="7"/>
      <c r="E2389" s="7" t="s">
        <v>799</v>
      </c>
      <c r="F2389" s="8">
        <v>900</v>
      </c>
      <c r="G2389" s="8">
        <v>1050</v>
      </c>
      <c r="H2389" s="9">
        <f>IF(OR(F2389="",F2389=0),"",MAX(F2389,IF(ISNUMBER('Нормы и нормо-часы'!K2390),ROUNDUP('Нормы и нормо-часы'!K2390/(1-$F$3),0),0)))</f>
        <v>900</v>
      </c>
      <c r="I2389" s="9">
        <f>IF(OR(G2389="",G2389=0),"",MAX(G2389,IF(ISNUMBER('Нормы и нормо-часы'!L2390),ROUNDUP('Нормы и нормо-часы'!L2390/(1-$F$3),0),0)))</f>
        <v>1050</v>
      </c>
      <c r="J2389" s="10">
        <f t="shared" si="612"/>
        <v>0</v>
      </c>
      <c r="K2389" s="10">
        <f t="shared" si="613"/>
        <v>0</v>
      </c>
      <c r="L2389" s="8">
        <v>540</v>
      </c>
      <c r="M2389" s="8">
        <v>600</v>
      </c>
      <c r="N2389" s="10">
        <f t="shared" si="614"/>
        <v>0.4</v>
      </c>
      <c r="O2389" s="10">
        <f t="shared" si="615"/>
        <v>0.42857142857142855</v>
      </c>
      <c r="P2389" s="8">
        <f t="shared" si="616"/>
        <v>360</v>
      </c>
      <c r="Q2389" s="8">
        <f t="shared" si="617"/>
        <v>450</v>
      </c>
      <c r="R2389" s="8">
        <v>9563.4</v>
      </c>
      <c r="S2389" s="8">
        <v>12910.59</v>
      </c>
      <c r="T2389" s="11">
        <f t="shared" si="618"/>
        <v>14.3451</v>
      </c>
      <c r="U2389" s="7" t="s">
        <v>6275</v>
      </c>
      <c r="V2389" s="7" t="s">
        <v>6765</v>
      </c>
    </row>
    <row r="2390" spans="1:22" x14ac:dyDescent="0.25">
      <c r="A2390" s="7" t="s">
        <v>6813</v>
      </c>
      <c r="B2390" s="7" t="s">
        <v>6814</v>
      </c>
      <c r="C2390" s="7" t="s">
        <v>6746</v>
      </c>
      <c r="D2390" s="7"/>
      <c r="E2390" s="7" t="s">
        <v>799</v>
      </c>
      <c r="F2390" s="8">
        <v>500</v>
      </c>
      <c r="G2390" s="8">
        <v>600</v>
      </c>
      <c r="H2390" s="9">
        <f>IF(OR(F2390="",F2390=0),"",MAX(F2390,IF(ISNUMBER('Нормы и нормо-часы'!K2391),ROUNDUP('Нормы и нормо-часы'!K2391/(1-$F$3),0),0)))</f>
        <v>500</v>
      </c>
      <c r="I2390" s="9">
        <f>IF(OR(G2390="",G2390=0),"",MAX(G2390,IF(ISNUMBER('Нормы и нормо-часы'!L2391),ROUNDUP('Нормы и нормо-часы'!L2391/(1-$F$3),0),0)))</f>
        <v>600</v>
      </c>
      <c r="J2390" s="10">
        <f t="shared" si="612"/>
        <v>0</v>
      </c>
      <c r="K2390" s="10">
        <f t="shared" si="613"/>
        <v>0</v>
      </c>
      <c r="L2390" s="8">
        <v>300</v>
      </c>
      <c r="M2390" s="8">
        <v>360</v>
      </c>
      <c r="N2390" s="10">
        <f t="shared" si="614"/>
        <v>0.4</v>
      </c>
      <c r="O2390" s="10">
        <f t="shared" si="615"/>
        <v>0.4</v>
      </c>
      <c r="P2390" s="8">
        <f t="shared" si="616"/>
        <v>200</v>
      </c>
      <c r="Q2390" s="8">
        <f t="shared" si="617"/>
        <v>240</v>
      </c>
      <c r="R2390" s="8">
        <v>9563.4</v>
      </c>
      <c r="S2390" s="8">
        <v>12910.59</v>
      </c>
      <c r="T2390" s="11">
        <f t="shared" si="618"/>
        <v>25.821180000000002</v>
      </c>
      <c r="U2390" s="7" t="s">
        <v>6275</v>
      </c>
      <c r="V2390" s="7" t="s">
        <v>6765</v>
      </c>
    </row>
    <row r="2391" spans="1:22" x14ac:dyDescent="0.25">
      <c r="A2391" s="7" t="s">
        <v>6815</v>
      </c>
      <c r="B2391" s="7" t="s">
        <v>6816</v>
      </c>
      <c r="C2391" s="7" t="s">
        <v>6746</v>
      </c>
      <c r="D2391" s="7"/>
      <c r="E2391" s="7" t="s">
        <v>799</v>
      </c>
      <c r="F2391" s="8">
        <v>9000</v>
      </c>
      <c r="G2391" s="8">
        <v>10000</v>
      </c>
      <c r="H2391" s="9">
        <f>IF(OR(F2391="",F2391=0),"",MAX(F2391,IF(ISNUMBER('Нормы и нормо-часы'!K2392),ROUNDUP('Нормы и нормо-часы'!K2392/(1-$F$3),0),0)))</f>
        <v>9000</v>
      </c>
      <c r="I2391" s="9">
        <f>IF(OR(G2391="",G2391=0),"",MAX(G2391,IF(ISNUMBER('Нормы и нормо-часы'!L2392),ROUNDUP('Нормы и нормо-часы'!L2392/(1-$F$3),0),0)))</f>
        <v>10000</v>
      </c>
      <c r="J2391" s="10">
        <f t="shared" si="612"/>
        <v>0</v>
      </c>
      <c r="K2391" s="10">
        <f t="shared" si="613"/>
        <v>0</v>
      </c>
      <c r="L2391" s="8">
        <v>5400</v>
      </c>
      <c r="M2391" s="8">
        <v>6000</v>
      </c>
      <c r="N2391" s="10">
        <f t="shared" si="614"/>
        <v>0.4</v>
      </c>
      <c r="O2391" s="10">
        <f t="shared" si="615"/>
        <v>0.4</v>
      </c>
      <c r="P2391" s="8">
        <f t="shared" si="616"/>
        <v>3600</v>
      </c>
      <c r="Q2391" s="8">
        <f t="shared" si="617"/>
        <v>4000</v>
      </c>
      <c r="R2391" s="8">
        <v>9563.4</v>
      </c>
      <c r="S2391" s="8">
        <v>12910.59</v>
      </c>
      <c r="T2391" s="11">
        <f t="shared" si="618"/>
        <v>1.43451</v>
      </c>
      <c r="U2391" s="7" t="s">
        <v>6234</v>
      </c>
      <c r="V2391" s="7" t="s">
        <v>6817</v>
      </c>
    </row>
    <row r="2392" spans="1:22" x14ac:dyDescent="0.25">
      <c r="A2392" s="7" t="s">
        <v>6818</v>
      </c>
      <c r="B2392" s="7" t="s">
        <v>6819</v>
      </c>
      <c r="C2392" s="7" t="s">
        <v>6746</v>
      </c>
      <c r="D2392" s="7"/>
      <c r="E2392" s="7" t="s">
        <v>799</v>
      </c>
      <c r="F2392" s="8">
        <v>9000</v>
      </c>
      <c r="G2392" s="8">
        <v>10000</v>
      </c>
      <c r="H2392" s="9">
        <f>IF(OR(F2392="",F2392=0),"",MAX(F2392,IF(ISNUMBER('Нормы и нормо-часы'!K2393),ROUNDUP('Нормы и нормо-часы'!K2393/(1-$F$3),0),0)))</f>
        <v>9000</v>
      </c>
      <c r="I2392" s="9">
        <f>IF(OR(G2392="",G2392=0),"",MAX(G2392,IF(ISNUMBER('Нормы и нормо-часы'!L2393),ROUNDUP('Нормы и нормо-часы'!L2393/(1-$F$3),0),0)))</f>
        <v>10000</v>
      </c>
      <c r="J2392" s="10">
        <f t="shared" si="612"/>
        <v>0</v>
      </c>
      <c r="K2392" s="10">
        <f t="shared" si="613"/>
        <v>0</v>
      </c>
      <c r="L2392" s="8">
        <v>5400</v>
      </c>
      <c r="M2392" s="8">
        <v>6000</v>
      </c>
      <c r="N2392" s="10">
        <f t="shared" si="614"/>
        <v>0.4</v>
      </c>
      <c r="O2392" s="10">
        <f t="shared" si="615"/>
        <v>0.4</v>
      </c>
      <c r="P2392" s="8">
        <f t="shared" si="616"/>
        <v>3600</v>
      </c>
      <c r="Q2392" s="8">
        <f t="shared" si="617"/>
        <v>4000</v>
      </c>
      <c r="R2392" s="8">
        <v>9563.4</v>
      </c>
      <c r="S2392" s="8">
        <v>12910.59</v>
      </c>
      <c r="T2392" s="11">
        <f t="shared" si="618"/>
        <v>1.43451</v>
      </c>
      <c r="U2392" s="7" t="s">
        <v>6234</v>
      </c>
      <c r="V2392" s="7" t="s">
        <v>6747</v>
      </c>
    </row>
    <row r="2393" spans="1:22" x14ac:dyDescent="0.25">
      <c r="A2393" s="7" t="s">
        <v>6820</v>
      </c>
      <c r="B2393" s="7" t="s">
        <v>6821</v>
      </c>
      <c r="C2393" s="7" t="s">
        <v>6746</v>
      </c>
      <c r="D2393" s="7"/>
      <c r="E2393" s="7" t="s">
        <v>799</v>
      </c>
      <c r="F2393" s="8">
        <v>4000</v>
      </c>
      <c r="G2393" s="8">
        <v>4500</v>
      </c>
      <c r="H2393" s="9">
        <f>IF(OR(F2393="",F2393=0),"",MAX(F2393,IF(ISNUMBER('Нормы и нормо-часы'!K2394),ROUNDUP('Нормы и нормо-часы'!K2394/(1-$F$3),0),0)))</f>
        <v>4000</v>
      </c>
      <c r="I2393" s="9">
        <f>IF(OR(G2393="",G2393=0),"",MAX(G2393,IF(ISNUMBER('Нормы и нормо-часы'!L2394),ROUNDUP('Нормы и нормо-часы'!L2394/(1-$F$3),0),0)))</f>
        <v>4500</v>
      </c>
      <c r="J2393" s="10">
        <f t="shared" ref="J2393:J2419" si="619">IF(OR(F2393="",F2393=0),"",H2393/F2393-1)</f>
        <v>0</v>
      </c>
      <c r="K2393" s="10">
        <f t="shared" ref="K2393:K2419" si="620">IF(OR(G2393="",G2393=0),"",I2393/G2393-1)</f>
        <v>0</v>
      </c>
      <c r="L2393" s="8">
        <v>2400</v>
      </c>
      <c r="M2393" s="8">
        <v>2650</v>
      </c>
      <c r="N2393" s="10">
        <f t="shared" ref="N2393:N2419" si="621">IF(OR(H2393="",H2393=0),"",(H2393-L2393)/H2393)</f>
        <v>0.4</v>
      </c>
      <c r="O2393" s="10">
        <f t="shared" ref="O2393:O2419" si="622">IF(OR(I2393="",I2393=0),"",(I2393-M2393)/I2393)</f>
        <v>0.41111111111111109</v>
      </c>
      <c r="P2393" s="8">
        <f t="shared" ref="P2393:P2419" si="623">IF(H2393="","",H2393-L2393)</f>
        <v>1600</v>
      </c>
      <c r="Q2393" s="8">
        <f t="shared" ref="Q2393:Q2419" si="624">IF(I2393="","",I2393-M2393)</f>
        <v>1850</v>
      </c>
      <c r="R2393" s="8">
        <v>9563.4</v>
      </c>
      <c r="S2393" s="8">
        <v>12910.59</v>
      </c>
      <c r="T2393" s="11">
        <f t="shared" ref="T2393:T2424" si="625">IF(OR(S2393="",F2393="",F2393=0),"",S2393/F2393)</f>
        <v>3.2276475000000002</v>
      </c>
      <c r="U2393" s="7" t="s">
        <v>6275</v>
      </c>
      <c r="V2393" s="7" t="s">
        <v>6822</v>
      </c>
    </row>
    <row r="2394" spans="1:22" x14ac:dyDescent="0.25">
      <c r="A2394" s="7" t="s">
        <v>6823</v>
      </c>
      <c r="B2394" s="7" t="s">
        <v>6824</v>
      </c>
      <c r="C2394" s="7" t="s">
        <v>6746</v>
      </c>
      <c r="D2394" s="7"/>
      <c r="E2394" s="7" t="s">
        <v>799</v>
      </c>
      <c r="F2394" s="8">
        <v>4500</v>
      </c>
      <c r="G2394" s="8">
        <v>5000</v>
      </c>
      <c r="H2394" s="9">
        <f>IF(OR(F2394="",F2394=0),"",MAX(F2394,IF(ISNUMBER('Нормы и нормо-часы'!K2395),ROUNDUP('Нормы и нормо-часы'!K2395/(1-$F$3),0),0)))</f>
        <v>4500</v>
      </c>
      <c r="I2394" s="9">
        <f>IF(OR(G2394="",G2394=0),"",MAX(G2394,IF(ISNUMBER('Нормы и нормо-часы'!L2395),ROUNDUP('Нормы и нормо-часы'!L2395/(1-$F$3),0),0)))</f>
        <v>5000</v>
      </c>
      <c r="J2394" s="10">
        <f t="shared" si="619"/>
        <v>0</v>
      </c>
      <c r="K2394" s="10">
        <f t="shared" si="620"/>
        <v>0</v>
      </c>
      <c r="L2394" s="8">
        <v>2650</v>
      </c>
      <c r="M2394" s="8">
        <v>3000</v>
      </c>
      <c r="N2394" s="10">
        <f t="shared" si="621"/>
        <v>0.41111111111111109</v>
      </c>
      <c r="O2394" s="10">
        <f t="shared" si="622"/>
        <v>0.4</v>
      </c>
      <c r="P2394" s="8">
        <f t="shared" si="623"/>
        <v>1850</v>
      </c>
      <c r="Q2394" s="8">
        <f t="shared" si="624"/>
        <v>2000</v>
      </c>
      <c r="R2394" s="8">
        <v>9563.4</v>
      </c>
      <c r="S2394" s="8">
        <v>12910.59</v>
      </c>
      <c r="T2394" s="11">
        <f t="shared" si="625"/>
        <v>2.8690199999999999</v>
      </c>
      <c r="U2394" s="7" t="s">
        <v>6275</v>
      </c>
      <c r="V2394" s="7" t="s">
        <v>6747</v>
      </c>
    </row>
    <row r="2395" spans="1:22" x14ac:dyDescent="0.25">
      <c r="A2395" s="7" t="s">
        <v>6825</v>
      </c>
      <c r="B2395" s="7" t="s">
        <v>6826</v>
      </c>
      <c r="C2395" s="7" t="s">
        <v>6746</v>
      </c>
      <c r="D2395" s="7"/>
      <c r="E2395" s="7" t="s">
        <v>799</v>
      </c>
      <c r="F2395" s="8">
        <v>4500</v>
      </c>
      <c r="G2395" s="8">
        <v>5000</v>
      </c>
      <c r="H2395" s="9">
        <f>IF(OR(F2395="",F2395=0),"",MAX(F2395,IF(ISNUMBER('Нормы и нормо-часы'!K2396),ROUNDUP('Нормы и нормо-часы'!K2396/(1-$F$3),0),0)))</f>
        <v>4500</v>
      </c>
      <c r="I2395" s="9">
        <f>IF(OR(G2395="",G2395=0),"",MAX(G2395,IF(ISNUMBER('Нормы и нормо-часы'!L2396),ROUNDUP('Нормы и нормо-часы'!L2396/(1-$F$3),0),0)))</f>
        <v>5000</v>
      </c>
      <c r="J2395" s="10">
        <f t="shared" si="619"/>
        <v>0</v>
      </c>
      <c r="K2395" s="10">
        <f t="shared" si="620"/>
        <v>0</v>
      </c>
      <c r="L2395" s="8">
        <v>2650</v>
      </c>
      <c r="M2395" s="8">
        <v>3000</v>
      </c>
      <c r="N2395" s="10">
        <f t="shared" si="621"/>
        <v>0.41111111111111109</v>
      </c>
      <c r="O2395" s="10">
        <f t="shared" si="622"/>
        <v>0.4</v>
      </c>
      <c r="P2395" s="8">
        <f t="shared" si="623"/>
        <v>1850</v>
      </c>
      <c r="Q2395" s="8">
        <f t="shared" si="624"/>
        <v>2000</v>
      </c>
      <c r="R2395" s="8">
        <v>9563.4</v>
      </c>
      <c r="S2395" s="8">
        <v>12910.59</v>
      </c>
      <c r="T2395" s="11">
        <f t="shared" si="625"/>
        <v>2.8690199999999999</v>
      </c>
      <c r="U2395" s="7" t="s">
        <v>6234</v>
      </c>
      <c r="V2395" s="7" t="s">
        <v>6827</v>
      </c>
    </row>
    <row r="2396" spans="1:22" x14ac:dyDescent="0.25">
      <c r="A2396" s="7" t="s">
        <v>6828</v>
      </c>
      <c r="B2396" s="7" t="s">
        <v>6829</v>
      </c>
      <c r="C2396" s="7" t="s">
        <v>6746</v>
      </c>
      <c r="D2396" s="7"/>
      <c r="E2396" s="7" t="s">
        <v>799</v>
      </c>
      <c r="F2396" s="8">
        <v>500</v>
      </c>
      <c r="G2396" s="8">
        <v>600</v>
      </c>
      <c r="H2396" s="9">
        <f>IF(OR(F2396="",F2396=0),"",MAX(F2396,IF(ISNUMBER('Нормы и нормо-часы'!K2397),ROUNDUP('Нормы и нормо-часы'!K2397/(1-$F$3),0),0)))</f>
        <v>500</v>
      </c>
      <c r="I2396" s="9">
        <f>IF(OR(G2396="",G2396=0),"",MAX(G2396,IF(ISNUMBER('Нормы и нормо-часы'!L2397),ROUNDUP('Нормы и нормо-часы'!L2397/(1-$F$3),0),0)))</f>
        <v>600</v>
      </c>
      <c r="J2396" s="10">
        <f t="shared" si="619"/>
        <v>0</v>
      </c>
      <c r="K2396" s="10">
        <f t="shared" si="620"/>
        <v>0</v>
      </c>
      <c r="L2396" s="8">
        <v>300</v>
      </c>
      <c r="M2396" s="8">
        <v>360</v>
      </c>
      <c r="N2396" s="10">
        <f t="shared" si="621"/>
        <v>0.4</v>
      </c>
      <c r="O2396" s="10">
        <f t="shared" si="622"/>
        <v>0.4</v>
      </c>
      <c r="P2396" s="8">
        <f t="shared" si="623"/>
        <v>200</v>
      </c>
      <c r="Q2396" s="8">
        <f t="shared" si="624"/>
        <v>240</v>
      </c>
      <c r="R2396" s="8">
        <v>9563.4</v>
      </c>
      <c r="S2396" s="8">
        <v>12910.59</v>
      </c>
      <c r="T2396" s="11">
        <f t="shared" si="625"/>
        <v>25.821180000000002</v>
      </c>
      <c r="U2396" s="7" t="s">
        <v>6275</v>
      </c>
      <c r="V2396" s="7" t="s">
        <v>6765</v>
      </c>
    </row>
    <row r="2397" spans="1:22" x14ac:dyDescent="0.25">
      <c r="A2397" s="7" t="s">
        <v>6830</v>
      </c>
      <c r="B2397" s="7" t="s">
        <v>6831</v>
      </c>
      <c r="C2397" s="7" t="s">
        <v>6746</v>
      </c>
      <c r="D2397" s="7"/>
      <c r="E2397" s="7" t="s">
        <v>799</v>
      </c>
      <c r="F2397" s="8">
        <v>6500</v>
      </c>
      <c r="G2397" s="8">
        <v>8000</v>
      </c>
      <c r="H2397" s="9">
        <f>IF(OR(F2397="",F2397=0),"",MAX(F2397,IF(ISNUMBER('Нормы и нормо-часы'!K2398),ROUNDUP('Нормы и нормо-часы'!K2398/(1-$F$3),0),0)))</f>
        <v>6500</v>
      </c>
      <c r="I2397" s="9">
        <f>IF(OR(G2397="",G2397=0),"",MAX(G2397,IF(ISNUMBER('Нормы и нормо-часы'!L2398),ROUNDUP('Нормы и нормо-часы'!L2398/(1-$F$3),0),0)))</f>
        <v>8000</v>
      </c>
      <c r="J2397" s="10">
        <f t="shared" si="619"/>
        <v>0</v>
      </c>
      <c r="K2397" s="10">
        <f t="shared" si="620"/>
        <v>0</v>
      </c>
      <c r="L2397" s="8">
        <v>3600</v>
      </c>
      <c r="M2397" s="8">
        <v>4300</v>
      </c>
      <c r="N2397" s="10">
        <f t="shared" si="621"/>
        <v>0.44615384615384618</v>
      </c>
      <c r="O2397" s="10">
        <f t="shared" si="622"/>
        <v>0.46250000000000002</v>
      </c>
      <c r="P2397" s="8">
        <f t="shared" si="623"/>
        <v>2900</v>
      </c>
      <c r="Q2397" s="8">
        <f t="shared" si="624"/>
        <v>3700</v>
      </c>
      <c r="R2397" s="8">
        <v>9563.4</v>
      </c>
      <c r="S2397" s="8">
        <v>12910.59</v>
      </c>
      <c r="T2397" s="11">
        <f t="shared" si="625"/>
        <v>1.9862446153846154</v>
      </c>
      <c r="U2397" s="7" t="s">
        <v>6750</v>
      </c>
      <c r="V2397" s="7" t="s">
        <v>6832</v>
      </c>
    </row>
    <row r="2398" spans="1:22" x14ac:dyDescent="0.25">
      <c r="A2398" s="7" t="s">
        <v>6833</v>
      </c>
      <c r="B2398" s="7" t="s">
        <v>6834</v>
      </c>
      <c r="C2398" s="7" t="s">
        <v>6746</v>
      </c>
      <c r="D2398" s="7"/>
      <c r="E2398" s="7" t="s">
        <v>799</v>
      </c>
      <c r="F2398" s="8">
        <v>6500</v>
      </c>
      <c r="G2398" s="8">
        <v>8000</v>
      </c>
      <c r="H2398" s="9">
        <f>IF(OR(F2398="",F2398=0),"",MAX(F2398,IF(ISNUMBER('Нормы и нормо-часы'!K2399),ROUNDUP('Нормы и нормо-часы'!K2399/(1-$F$3),0),0)))</f>
        <v>6500</v>
      </c>
      <c r="I2398" s="9">
        <f>IF(OR(G2398="",G2398=0),"",MAX(G2398,IF(ISNUMBER('Нормы и нормо-часы'!L2399),ROUNDUP('Нормы и нормо-часы'!L2399/(1-$F$3),0),0)))</f>
        <v>8000</v>
      </c>
      <c r="J2398" s="10">
        <f t="shared" si="619"/>
        <v>0</v>
      </c>
      <c r="K2398" s="10">
        <f t="shared" si="620"/>
        <v>0</v>
      </c>
      <c r="L2398" s="8">
        <v>3600</v>
      </c>
      <c r="M2398" s="8">
        <v>4300</v>
      </c>
      <c r="N2398" s="10">
        <f t="shared" si="621"/>
        <v>0.44615384615384618</v>
      </c>
      <c r="O2398" s="10">
        <f t="shared" si="622"/>
        <v>0.46250000000000002</v>
      </c>
      <c r="P2398" s="8">
        <f t="shared" si="623"/>
        <v>2900</v>
      </c>
      <c r="Q2398" s="8">
        <f t="shared" si="624"/>
        <v>3700</v>
      </c>
      <c r="R2398" s="8">
        <v>9563.4</v>
      </c>
      <c r="S2398" s="8">
        <v>12910.59</v>
      </c>
      <c r="T2398" s="11">
        <f t="shared" si="625"/>
        <v>1.9862446153846154</v>
      </c>
      <c r="U2398" s="7" t="s">
        <v>6750</v>
      </c>
      <c r="V2398" s="7" t="s">
        <v>6835</v>
      </c>
    </row>
    <row r="2399" spans="1:22" x14ac:dyDescent="0.25">
      <c r="A2399" s="7" t="s">
        <v>6836</v>
      </c>
      <c r="B2399" s="7" t="s">
        <v>6837</v>
      </c>
      <c r="C2399" s="7" t="s">
        <v>6746</v>
      </c>
      <c r="D2399" s="7"/>
      <c r="E2399" s="7" t="s">
        <v>799</v>
      </c>
      <c r="F2399" s="8">
        <v>11000</v>
      </c>
      <c r="G2399" s="8">
        <v>14000</v>
      </c>
      <c r="H2399" s="9">
        <f>IF(OR(F2399="",F2399=0),"",MAX(F2399,IF(ISNUMBER('Нормы и нормо-часы'!K2400),ROUNDUP('Нормы и нормо-часы'!K2400/(1-$F$3),0),0)))</f>
        <v>11000</v>
      </c>
      <c r="I2399" s="9">
        <f>IF(OR(G2399="",G2399=0),"",MAX(G2399,IF(ISNUMBER('Нормы и нормо-часы'!L2400),ROUNDUP('Нормы и нормо-часы'!L2400/(1-$F$3),0),0)))</f>
        <v>14000</v>
      </c>
      <c r="J2399" s="10">
        <f t="shared" si="619"/>
        <v>0</v>
      </c>
      <c r="K2399" s="10">
        <f t="shared" si="620"/>
        <v>0</v>
      </c>
      <c r="L2399" s="8">
        <v>6600</v>
      </c>
      <c r="M2399" s="8">
        <v>7800</v>
      </c>
      <c r="N2399" s="10">
        <f t="shared" si="621"/>
        <v>0.4</v>
      </c>
      <c r="O2399" s="10">
        <f t="shared" si="622"/>
        <v>0.44285714285714284</v>
      </c>
      <c r="P2399" s="8">
        <f t="shared" si="623"/>
        <v>4400</v>
      </c>
      <c r="Q2399" s="8">
        <f t="shared" si="624"/>
        <v>6200</v>
      </c>
      <c r="R2399" s="8">
        <v>9563.4</v>
      </c>
      <c r="S2399" s="8">
        <v>12910.59</v>
      </c>
      <c r="T2399" s="11">
        <f t="shared" si="625"/>
        <v>1.1736900000000001</v>
      </c>
      <c r="U2399" s="7" t="s">
        <v>6750</v>
      </c>
      <c r="V2399" s="7" t="s">
        <v>6838</v>
      </c>
    </row>
    <row r="2400" spans="1:22" x14ac:dyDescent="0.25">
      <c r="A2400" s="7" t="s">
        <v>6839</v>
      </c>
      <c r="B2400" s="7" t="s">
        <v>6840</v>
      </c>
      <c r="C2400" s="7" t="s">
        <v>6746</v>
      </c>
      <c r="D2400" s="7"/>
      <c r="E2400" s="7" t="s">
        <v>1040</v>
      </c>
      <c r="F2400" s="8">
        <v>14000</v>
      </c>
      <c r="G2400" s="8">
        <v>17000</v>
      </c>
      <c r="H2400" s="9">
        <f>IF(OR(F2400="",F2400=0),"",MAX(F2400,IF(ISNUMBER('Нормы и нормо-часы'!K2401),ROUNDUP('Нормы и нормо-часы'!K2401/(1-$F$3),0),0)))</f>
        <v>14000</v>
      </c>
      <c r="I2400" s="9">
        <f>IF(OR(G2400="",G2400=0),"",MAX(G2400,IF(ISNUMBER('Нормы и нормо-часы'!L2401),ROUNDUP('Нормы и нормо-часы'!L2401/(1-$F$3),0),0)))</f>
        <v>17000</v>
      </c>
      <c r="J2400" s="10">
        <f t="shared" si="619"/>
        <v>0</v>
      </c>
      <c r="K2400" s="10">
        <f t="shared" si="620"/>
        <v>0</v>
      </c>
      <c r="L2400" s="8">
        <v>8400</v>
      </c>
      <c r="M2400" s="8">
        <v>9600</v>
      </c>
      <c r="N2400" s="10">
        <f t="shared" si="621"/>
        <v>0.4</v>
      </c>
      <c r="O2400" s="10">
        <f t="shared" si="622"/>
        <v>0.43529411764705883</v>
      </c>
      <c r="P2400" s="8">
        <f t="shared" si="623"/>
        <v>5600</v>
      </c>
      <c r="Q2400" s="8">
        <f t="shared" si="624"/>
        <v>7400</v>
      </c>
      <c r="R2400" s="8">
        <v>9563.4</v>
      </c>
      <c r="S2400" s="8">
        <v>12910.59</v>
      </c>
      <c r="T2400" s="11">
        <f t="shared" si="625"/>
        <v>0.92218500000000003</v>
      </c>
      <c r="U2400" s="7" t="s">
        <v>6404</v>
      </c>
      <c r="V2400" s="7" t="s">
        <v>6841</v>
      </c>
    </row>
    <row r="2401" spans="1:22" x14ac:dyDescent="0.25">
      <c r="A2401" s="7" t="s">
        <v>6842</v>
      </c>
      <c r="B2401" s="7" t="s">
        <v>6843</v>
      </c>
      <c r="C2401" s="7" t="s">
        <v>6746</v>
      </c>
      <c r="D2401" s="7"/>
      <c r="E2401" s="7" t="s">
        <v>1040</v>
      </c>
      <c r="F2401" s="8">
        <v>10000</v>
      </c>
      <c r="G2401" s="8">
        <v>12000</v>
      </c>
      <c r="H2401" s="9">
        <f>IF(OR(F2401="",F2401=0),"",MAX(F2401,IF(ISNUMBER('Нормы и нормо-часы'!K2402),ROUNDUP('Нормы и нормо-часы'!K2402/(1-$F$3),0),0)))</f>
        <v>10000</v>
      </c>
      <c r="I2401" s="9">
        <f>IF(OR(G2401="",G2401=0),"",MAX(G2401,IF(ISNUMBER('Нормы и нормо-часы'!L2402),ROUNDUP('Нормы и нормо-часы'!L2402/(1-$F$3),0),0)))</f>
        <v>12000</v>
      </c>
      <c r="J2401" s="10">
        <f t="shared" si="619"/>
        <v>0</v>
      </c>
      <c r="K2401" s="10">
        <f t="shared" si="620"/>
        <v>0</v>
      </c>
      <c r="L2401" s="8">
        <v>6000</v>
      </c>
      <c r="M2401" s="8">
        <v>6950</v>
      </c>
      <c r="N2401" s="10">
        <f t="shared" si="621"/>
        <v>0.4</v>
      </c>
      <c r="O2401" s="10">
        <f t="shared" si="622"/>
        <v>0.42083333333333334</v>
      </c>
      <c r="P2401" s="8">
        <f t="shared" si="623"/>
        <v>4000</v>
      </c>
      <c r="Q2401" s="8">
        <f t="shared" si="624"/>
        <v>5050</v>
      </c>
      <c r="R2401" s="8">
        <v>9563.4</v>
      </c>
      <c r="S2401" s="8">
        <v>12910.59</v>
      </c>
      <c r="T2401" s="11">
        <f t="shared" si="625"/>
        <v>1.291059</v>
      </c>
      <c r="U2401" s="7" t="s">
        <v>6404</v>
      </c>
      <c r="V2401" s="7" t="s">
        <v>6747</v>
      </c>
    </row>
    <row r="2402" spans="1:22" x14ac:dyDescent="0.25">
      <c r="A2402" s="7" t="s">
        <v>6844</v>
      </c>
      <c r="B2402" s="7" t="s">
        <v>6845</v>
      </c>
      <c r="C2402" s="7" t="s">
        <v>6746</v>
      </c>
      <c r="D2402" s="7"/>
      <c r="E2402" s="7" t="s">
        <v>1040</v>
      </c>
      <c r="F2402" s="8">
        <v>4000</v>
      </c>
      <c r="G2402" s="8">
        <v>4600</v>
      </c>
      <c r="H2402" s="9">
        <f>IF(OR(F2402="",F2402=0),"",MAX(F2402,IF(ISNUMBER('Нормы и нормо-часы'!K2403),ROUNDUP('Нормы и нормо-часы'!K2403/(1-$F$3),0),0)))</f>
        <v>4000</v>
      </c>
      <c r="I2402" s="9">
        <f>IF(OR(G2402="",G2402=0),"",MAX(G2402,IF(ISNUMBER('Нормы и нормо-часы'!L2403),ROUNDUP('Нормы и нормо-часы'!L2403/(1-$F$3),0),0)))</f>
        <v>4600</v>
      </c>
      <c r="J2402" s="10">
        <f t="shared" si="619"/>
        <v>0</v>
      </c>
      <c r="K2402" s="10">
        <f t="shared" si="620"/>
        <v>0</v>
      </c>
      <c r="L2402" s="8">
        <v>2400</v>
      </c>
      <c r="M2402" s="8">
        <v>2750</v>
      </c>
      <c r="N2402" s="10">
        <f t="shared" si="621"/>
        <v>0.4</v>
      </c>
      <c r="O2402" s="10">
        <f t="shared" si="622"/>
        <v>0.40217391304347827</v>
      </c>
      <c r="P2402" s="8">
        <f t="shared" si="623"/>
        <v>1600</v>
      </c>
      <c r="Q2402" s="8">
        <f t="shared" si="624"/>
        <v>1850</v>
      </c>
      <c r="R2402" s="8">
        <v>9563.4</v>
      </c>
      <c r="S2402" s="8">
        <v>12910.59</v>
      </c>
      <c r="T2402" s="11">
        <f t="shared" si="625"/>
        <v>3.2276475000000002</v>
      </c>
      <c r="U2402" s="7" t="s">
        <v>6404</v>
      </c>
      <c r="V2402" s="7" t="s">
        <v>6747</v>
      </c>
    </row>
    <row r="2403" spans="1:22" x14ac:dyDescent="0.25">
      <c r="A2403" s="7" t="s">
        <v>6846</v>
      </c>
      <c r="B2403" s="7" t="s">
        <v>6847</v>
      </c>
      <c r="C2403" s="7" t="s">
        <v>6746</v>
      </c>
      <c r="D2403" s="7"/>
      <c r="E2403" s="7" t="s">
        <v>1040</v>
      </c>
      <c r="F2403" s="8">
        <v>3500</v>
      </c>
      <c r="G2403" s="8">
        <v>4200</v>
      </c>
      <c r="H2403" s="9">
        <f>IF(OR(F2403="",F2403=0),"",MAX(F2403,IF(ISNUMBER('Нормы и нормо-часы'!K2404),ROUNDUP('Нормы и нормо-часы'!K2404/(1-$F$3),0),0)))</f>
        <v>3500</v>
      </c>
      <c r="I2403" s="9">
        <f>IF(OR(G2403="",G2403=0),"",MAX(G2403,IF(ISNUMBER('Нормы и нормо-часы'!L2404),ROUNDUP('Нормы и нормо-часы'!L2404/(1-$F$3),0),0)))</f>
        <v>4200</v>
      </c>
      <c r="J2403" s="10">
        <f t="shared" si="619"/>
        <v>0</v>
      </c>
      <c r="K2403" s="10">
        <f t="shared" si="620"/>
        <v>0</v>
      </c>
      <c r="L2403" s="8">
        <v>1800</v>
      </c>
      <c r="M2403" s="8">
        <v>2150</v>
      </c>
      <c r="N2403" s="10">
        <f t="shared" si="621"/>
        <v>0.48571428571428571</v>
      </c>
      <c r="O2403" s="10">
        <f t="shared" si="622"/>
        <v>0.48809523809523808</v>
      </c>
      <c r="P2403" s="8">
        <f t="shared" si="623"/>
        <v>1700</v>
      </c>
      <c r="Q2403" s="8">
        <f t="shared" si="624"/>
        <v>2050</v>
      </c>
      <c r="R2403" s="8">
        <v>9563.4</v>
      </c>
      <c r="S2403" s="8">
        <v>12910.59</v>
      </c>
      <c r="T2403" s="11">
        <f t="shared" si="625"/>
        <v>3.6887400000000001</v>
      </c>
      <c r="U2403" s="7" t="s">
        <v>6253</v>
      </c>
      <c r="V2403" s="7" t="s">
        <v>6848</v>
      </c>
    </row>
    <row r="2404" spans="1:22" x14ac:dyDescent="0.25">
      <c r="A2404" s="7" t="s">
        <v>6849</v>
      </c>
      <c r="B2404" s="7" t="s">
        <v>6850</v>
      </c>
      <c r="C2404" s="7" t="s">
        <v>6746</v>
      </c>
      <c r="D2404" s="7"/>
      <c r="E2404" s="7" t="s">
        <v>799</v>
      </c>
      <c r="F2404" s="8">
        <v>600</v>
      </c>
      <c r="G2404" s="8">
        <v>700</v>
      </c>
      <c r="H2404" s="9">
        <f>IF(OR(F2404="",F2404=0),"",MAX(F2404,IF(ISNUMBER('Нормы и нормо-часы'!K2405),ROUNDUP('Нормы и нормо-часы'!K2405/(1-$F$3),0),0)))</f>
        <v>600</v>
      </c>
      <c r="I2404" s="9">
        <f>IF(OR(G2404="",G2404=0),"",MAX(G2404,IF(ISNUMBER('Нормы и нормо-часы'!L2405),ROUNDUP('Нормы и нормо-часы'!L2405/(1-$F$3),0),0)))</f>
        <v>700</v>
      </c>
      <c r="J2404" s="10">
        <f t="shared" si="619"/>
        <v>0</v>
      </c>
      <c r="K2404" s="10">
        <f t="shared" si="620"/>
        <v>0</v>
      </c>
      <c r="L2404" s="8">
        <v>360</v>
      </c>
      <c r="M2404" s="8">
        <v>420</v>
      </c>
      <c r="N2404" s="10">
        <f t="shared" si="621"/>
        <v>0.4</v>
      </c>
      <c r="O2404" s="10">
        <f t="shared" si="622"/>
        <v>0.4</v>
      </c>
      <c r="P2404" s="8">
        <f t="shared" si="623"/>
        <v>240</v>
      </c>
      <c r="Q2404" s="8">
        <f t="shared" si="624"/>
        <v>280</v>
      </c>
      <c r="R2404" s="8">
        <v>9563.4</v>
      </c>
      <c r="S2404" s="8">
        <v>12910.59</v>
      </c>
      <c r="T2404" s="11">
        <f t="shared" si="625"/>
        <v>21.51765</v>
      </c>
      <c r="U2404" s="7" t="s">
        <v>6275</v>
      </c>
      <c r="V2404" s="7" t="s">
        <v>6747</v>
      </c>
    </row>
    <row r="2405" spans="1:22" x14ac:dyDescent="0.25">
      <c r="A2405" s="7" t="s">
        <v>6851</v>
      </c>
      <c r="B2405" s="7" t="s">
        <v>6852</v>
      </c>
      <c r="C2405" s="7" t="s">
        <v>6746</v>
      </c>
      <c r="D2405" s="7"/>
      <c r="E2405" s="7" t="s">
        <v>799</v>
      </c>
      <c r="F2405" s="8">
        <v>400</v>
      </c>
      <c r="G2405" s="8">
        <v>500</v>
      </c>
      <c r="H2405" s="9">
        <f>IF(OR(F2405="",F2405=0),"",MAX(F2405,IF(ISNUMBER('Нормы и нормо-часы'!K2406),ROUNDUP('Нормы и нормо-часы'!K2406/(1-$F$3),0),0)))</f>
        <v>400</v>
      </c>
      <c r="I2405" s="9">
        <f>IF(OR(G2405="",G2405=0),"",MAX(G2405,IF(ISNUMBER('Нормы и нормо-часы'!L2406),ROUNDUP('Нормы и нормо-часы'!L2406/(1-$F$3),0),0)))</f>
        <v>500</v>
      </c>
      <c r="J2405" s="10">
        <f t="shared" si="619"/>
        <v>0</v>
      </c>
      <c r="K2405" s="10">
        <f t="shared" si="620"/>
        <v>0</v>
      </c>
      <c r="L2405" s="8">
        <v>240</v>
      </c>
      <c r="M2405" s="8">
        <v>300</v>
      </c>
      <c r="N2405" s="10">
        <f t="shared" si="621"/>
        <v>0.4</v>
      </c>
      <c r="O2405" s="10">
        <f t="shared" si="622"/>
        <v>0.4</v>
      </c>
      <c r="P2405" s="8">
        <f t="shared" si="623"/>
        <v>160</v>
      </c>
      <c r="Q2405" s="8">
        <f t="shared" si="624"/>
        <v>200</v>
      </c>
      <c r="R2405" s="8">
        <v>9563.4</v>
      </c>
      <c r="S2405" s="8">
        <v>12910.59</v>
      </c>
      <c r="T2405" s="11">
        <f t="shared" si="625"/>
        <v>32.276474999999998</v>
      </c>
      <c r="U2405" s="7" t="s">
        <v>6275</v>
      </c>
      <c r="V2405" s="7" t="s">
        <v>6747</v>
      </c>
    </row>
    <row r="2406" spans="1:22" x14ac:dyDescent="0.25">
      <c r="A2406" s="7" t="s">
        <v>6853</v>
      </c>
      <c r="B2406" s="7" t="s">
        <v>6854</v>
      </c>
      <c r="C2406" s="7" t="s">
        <v>6746</v>
      </c>
      <c r="D2406" s="7"/>
      <c r="E2406" s="7" t="s">
        <v>799</v>
      </c>
      <c r="F2406" s="8">
        <v>4000</v>
      </c>
      <c r="G2406" s="8">
        <v>4500</v>
      </c>
      <c r="H2406" s="9">
        <f>IF(OR(F2406="",F2406=0),"",MAX(F2406,IF(ISNUMBER('Нормы и нормо-часы'!K2407),ROUNDUP('Нормы и нормо-часы'!K2407/(1-$F$3),0),0)))</f>
        <v>4000</v>
      </c>
      <c r="I2406" s="9">
        <f>IF(OR(G2406="",G2406=0),"",MAX(G2406,IF(ISNUMBER('Нормы и нормо-часы'!L2407),ROUNDUP('Нормы и нормо-часы'!L2407/(1-$F$3),0),0)))</f>
        <v>4500</v>
      </c>
      <c r="J2406" s="10">
        <f t="shared" si="619"/>
        <v>0</v>
      </c>
      <c r="K2406" s="10">
        <f t="shared" si="620"/>
        <v>0</v>
      </c>
      <c r="L2406" s="8">
        <v>2400</v>
      </c>
      <c r="M2406" s="8">
        <v>2750</v>
      </c>
      <c r="N2406" s="10">
        <f t="shared" si="621"/>
        <v>0.4</v>
      </c>
      <c r="O2406" s="10">
        <f t="shared" si="622"/>
        <v>0.3888888888888889</v>
      </c>
      <c r="P2406" s="8">
        <f t="shared" si="623"/>
        <v>1600</v>
      </c>
      <c r="Q2406" s="8">
        <f t="shared" si="624"/>
        <v>1750</v>
      </c>
      <c r="R2406" s="8">
        <v>9563.4</v>
      </c>
      <c r="S2406" s="8">
        <v>12910.59</v>
      </c>
      <c r="T2406" s="11">
        <f t="shared" si="625"/>
        <v>3.2276475000000002</v>
      </c>
      <c r="U2406" s="7" t="s">
        <v>6750</v>
      </c>
      <c r="V2406" s="7" t="s">
        <v>6855</v>
      </c>
    </row>
    <row r="2407" spans="1:22" x14ac:dyDescent="0.25">
      <c r="A2407" s="12" t="s">
        <v>6856</v>
      </c>
      <c r="B2407" s="12" t="s">
        <v>6857</v>
      </c>
      <c r="C2407" s="12" t="s">
        <v>177</v>
      </c>
      <c r="D2407" s="12" t="s">
        <v>58</v>
      </c>
      <c r="E2407" s="7" t="s">
        <v>1040</v>
      </c>
      <c r="F2407" s="8">
        <v>3500</v>
      </c>
      <c r="G2407" s="8">
        <v>4200</v>
      </c>
      <c r="H2407" s="9">
        <f>IF(OR(F2407="",F2407=0),"",MAX(F2407,IF(ISNUMBER('Нормы и нормо-часы'!K2408),ROUNDUP('Нормы и нормо-часы'!K2408/(1-$F$3),0),0)))</f>
        <v>3500</v>
      </c>
      <c r="I2407" s="9">
        <f>IF(OR(G2407="",G2407=0),"",MAX(G2407,IF(ISNUMBER('Нормы и нормо-часы'!L2408),ROUNDUP('Нормы и нормо-часы'!L2408/(1-$F$3),0),0)))</f>
        <v>4200</v>
      </c>
      <c r="J2407" s="10">
        <f t="shared" si="619"/>
        <v>0</v>
      </c>
      <c r="K2407" s="10">
        <f t="shared" si="620"/>
        <v>0</v>
      </c>
      <c r="L2407" s="8">
        <v>2050</v>
      </c>
      <c r="M2407" s="8">
        <v>2400</v>
      </c>
      <c r="N2407" s="10">
        <f t="shared" si="621"/>
        <v>0.41428571428571431</v>
      </c>
      <c r="O2407" s="10">
        <f t="shared" si="622"/>
        <v>0.42857142857142855</v>
      </c>
      <c r="P2407" s="8">
        <f t="shared" si="623"/>
        <v>1450</v>
      </c>
      <c r="Q2407" s="8">
        <f t="shared" si="624"/>
        <v>1800</v>
      </c>
      <c r="R2407" s="8"/>
      <c r="S2407" s="8"/>
      <c r="T2407" s="11" t="str">
        <f t="shared" si="625"/>
        <v/>
      </c>
      <c r="U2407" s="7" t="s">
        <v>6227</v>
      </c>
      <c r="V2407" s="7" t="s">
        <v>6858</v>
      </c>
    </row>
    <row r="2408" spans="1:22" x14ac:dyDescent="0.25">
      <c r="A2408" s="12" t="s">
        <v>6859</v>
      </c>
      <c r="B2408" s="12" t="s">
        <v>6860</v>
      </c>
      <c r="C2408" s="12" t="s">
        <v>177</v>
      </c>
      <c r="D2408" s="12" t="s">
        <v>58</v>
      </c>
      <c r="E2408" s="7" t="s">
        <v>799</v>
      </c>
      <c r="F2408" s="8">
        <v>3500</v>
      </c>
      <c r="G2408" s="8">
        <v>4200</v>
      </c>
      <c r="H2408" s="9">
        <f>IF(OR(F2408="",F2408=0),"",MAX(F2408,IF(ISNUMBER('Нормы и нормо-часы'!K2409),ROUNDUP('Нормы и нормо-часы'!K2409/(1-$F$3),0),0)))</f>
        <v>3500</v>
      </c>
      <c r="I2408" s="9">
        <f>IF(OR(G2408="",G2408=0),"",MAX(G2408,IF(ISNUMBER('Нормы и нормо-часы'!L2409),ROUNDUP('Нормы и нормо-часы'!L2409/(1-$F$3),0),0)))</f>
        <v>4200</v>
      </c>
      <c r="J2408" s="10">
        <f t="shared" si="619"/>
        <v>0</v>
      </c>
      <c r="K2408" s="10">
        <f t="shared" si="620"/>
        <v>0</v>
      </c>
      <c r="L2408" s="8">
        <v>2050</v>
      </c>
      <c r="M2408" s="8">
        <v>2400</v>
      </c>
      <c r="N2408" s="10">
        <f t="shared" si="621"/>
        <v>0.41428571428571431</v>
      </c>
      <c r="O2408" s="10">
        <f t="shared" si="622"/>
        <v>0.42857142857142855</v>
      </c>
      <c r="P2408" s="8">
        <f t="shared" si="623"/>
        <v>1450</v>
      </c>
      <c r="Q2408" s="8">
        <f t="shared" si="624"/>
        <v>1800</v>
      </c>
      <c r="R2408" s="8"/>
      <c r="S2408" s="8"/>
      <c r="T2408" s="11" t="str">
        <f t="shared" si="625"/>
        <v/>
      </c>
      <c r="U2408" s="7" t="s">
        <v>6234</v>
      </c>
      <c r="V2408" s="7" t="s">
        <v>6861</v>
      </c>
    </row>
    <row r="2409" spans="1:22" x14ac:dyDescent="0.25">
      <c r="A2409" s="12" t="s">
        <v>6862</v>
      </c>
      <c r="B2409" s="12" t="s">
        <v>6863</v>
      </c>
      <c r="C2409" s="12" t="s">
        <v>177</v>
      </c>
      <c r="D2409" s="12" t="s">
        <v>58</v>
      </c>
      <c r="E2409" s="7" t="s">
        <v>799</v>
      </c>
      <c r="F2409" s="8">
        <v>1200</v>
      </c>
      <c r="G2409" s="8">
        <v>1400</v>
      </c>
      <c r="H2409" s="9">
        <f>IF(OR(F2409="",F2409=0),"",MAX(F2409,IF(ISNUMBER('Нормы и нормо-часы'!K2410),ROUNDUP('Нормы и нормо-часы'!K2410/(1-$F$3),0),0)))</f>
        <v>1200</v>
      </c>
      <c r="I2409" s="9">
        <f>IF(OR(G2409="",G2409=0),"",MAX(G2409,IF(ISNUMBER('Нормы и нормо-часы'!L2410),ROUNDUP('Нормы и нормо-часы'!L2410/(1-$F$3),0),0)))</f>
        <v>1400</v>
      </c>
      <c r="J2409" s="10">
        <f t="shared" si="619"/>
        <v>0</v>
      </c>
      <c r="K2409" s="10">
        <f t="shared" si="620"/>
        <v>0</v>
      </c>
      <c r="L2409" s="8">
        <v>720</v>
      </c>
      <c r="M2409" s="8">
        <v>840</v>
      </c>
      <c r="N2409" s="10">
        <f t="shared" si="621"/>
        <v>0.4</v>
      </c>
      <c r="O2409" s="10">
        <f t="shared" si="622"/>
        <v>0.4</v>
      </c>
      <c r="P2409" s="8">
        <f t="shared" si="623"/>
        <v>480</v>
      </c>
      <c r="Q2409" s="8">
        <f t="shared" si="624"/>
        <v>560</v>
      </c>
      <c r="R2409" s="8"/>
      <c r="S2409" s="8"/>
      <c r="T2409" s="11" t="str">
        <f t="shared" si="625"/>
        <v/>
      </c>
      <c r="U2409" s="7" t="s">
        <v>6275</v>
      </c>
      <c r="V2409" s="7"/>
    </row>
    <row r="2410" spans="1:22" x14ac:dyDescent="0.25">
      <c r="A2410" s="12" t="s">
        <v>6864</v>
      </c>
      <c r="B2410" s="12" t="s">
        <v>6865</v>
      </c>
      <c r="C2410" s="12" t="s">
        <v>177</v>
      </c>
      <c r="D2410" s="12" t="s">
        <v>58</v>
      </c>
      <c r="E2410" s="7" t="s">
        <v>1040</v>
      </c>
      <c r="F2410" s="8">
        <v>22000</v>
      </c>
      <c r="G2410" s="8">
        <v>26000</v>
      </c>
      <c r="H2410" s="9">
        <f>IF(OR(F2410="",F2410=0),"",MAX(F2410,IF(ISNUMBER('Нормы и нормо-часы'!K2411),ROUNDUP('Нормы и нормо-часы'!K2411/(1-$F$3),0),0)))</f>
        <v>22000</v>
      </c>
      <c r="I2410" s="9">
        <f>IF(OR(G2410="",G2410=0),"",MAX(G2410,IF(ISNUMBER('Нормы и нормо-часы'!L2411),ROUNDUP('Нормы и нормо-часы'!L2411/(1-$F$3),0),0)))</f>
        <v>26000</v>
      </c>
      <c r="J2410" s="10">
        <f t="shared" si="619"/>
        <v>0</v>
      </c>
      <c r="K2410" s="10">
        <f t="shared" si="620"/>
        <v>0</v>
      </c>
      <c r="L2410" s="8">
        <v>13200</v>
      </c>
      <c r="M2410" s="8">
        <v>15600</v>
      </c>
      <c r="N2410" s="10">
        <f t="shared" si="621"/>
        <v>0.4</v>
      </c>
      <c r="O2410" s="10">
        <f t="shared" si="622"/>
        <v>0.4</v>
      </c>
      <c r="P2410" s="8">
        <f t="shared" si="623"/>
        <v>8800</v>
      </c>
      <c r="Q2410" s="8">
        <f t="shared" si="624"/>
        <v>10400</v>
      </c>
      <c r="R2410" s="8"/>
      <c r="S2410" s="8"/>
      <c r="T2410" s="11" t="str">
        <f t="shared" si="625"/>
        <v/>
      </c>
      <c r="U2410" s="7" t="s">
        <v>100</v>
      </c>
      <c r="V2410" s="7" t="s">
        <v>6866</v>
      </c>
    </row>
    <row r="2411" spans="1:22" x14ac:dyDescent="0.25">
      <c r="A2411" s="12" t="s">
        <v>6867</v>
      </c>
      <c r="B2411" s="12" t="s">
        <v>6868</v>
      </c>
      <c r="C2411" s="12" t="s">
        <v>1050</v>
      </c>
      <c r="D2411" s="12" t="s">
        <v>58</v>
      </c>
      <c r="E2411" s="7" t="s">
        <v>1040</v>
      </c>
      <c r="F2411" s="8">
        <v>11000</v>
      </c>
      <c r="G2411" s="8">
        <v>13000</v>
      </c>
      <c r="H2411" s="9">
        <f>IF(OR(F2411="",F2411=0),"",MAX(F2411,IF(ISNUMBER('Нормы и нормо-часы'!K2412),ROUNDUP('Нормы и нормо-часы'!K2412/(1-$F$3),0),0)))</f>
        <v>11000</v>
      </c>
      <c r="I2411" s="9">
        <f>IF(OR(G2411="",G2411=0),"",MAX(G2411,IF(ISNUMBER('Нормы и нормо-часы'!L2412),ROUNDUP('Нормы и нормо-часы'!L2412/(1-$F$3),0),0)))</f>
        <v>13000</v>
      </c>
      <c r="J2411" s="10">
        <f t="shared" si="619"/>
        <v>0</v>
      </c>
      <c r="K2411" s="10">
        <f t="shared" si="620"/>
        <v>0</v>
      </c>
      <c r="L2411" s="8">
        <v>6600</v>
      </c>
      <c r="M2411" s="8">
        <v>7550</v>
      </c>
      <c r="N2411" s="10">
        <f t="shared" si="621"/>
        <v>0.4</v>
      </c>
      <c r="O2411" s="10">
        <f t="shared" si="622"/>
        <v>0.41923076923076924</v>
      </c>
      <c r="P2411" s="8">
        <f t="shared" si="623"/>
        <v>4400</v>
      </c>
      <c r="Q2411" s="8">
        <f t="shared" si="624"/>
        <v>5450</v>
      </c>
      <c r="R2411" s="8"/>
      <c r="S2411" s="8"/>
      <c r="T2411" s="11" t="str">
        <f t="shared" si="625"/>
        <v/>
      </c>
      <c r="U2411" s="7" t="s">
        <v>100</v>
      </c>
      <c r="V2411" s="7"/>
    </row>
    <row r="2412" spans="1:22" x14ac:dyDescent="0.25">
      <c r="A2412" s="12" t="s">
        <v>6869</v>
      </c>
      <c r="B2412" s="12" t="s">
        <v>6870</v>
      </c>
      <c r="C2412" s="12" t="s">
        <v>1050</v>
      </c>
      <c r="D2412" s="12" t="s">
        <v>58</v>
      </c>
      <c r="E2412" s="7" t="s">
        <v>799</v>
      </c>
      <c r="F2412" s="8">
        <v>10000</v>
      </c>
      <c r="G2412" s="8">
        <v>12000</v>
      </c>
      <c r="H2412" s="9">
        <f>IF(OR(F2412="",F2412=0),"",MAX(F2412,IF(ISNUMBER('Нормы и нормо-часы'!K2413),ROUNDUP('Нормы и нормо-часы'!K2413/(1-$F$3),0),0)))</f>
        <v>10000</v>
      </c>
      <c r="I2412" s="9">
        <f>IF(OR(G2412="",G2412=0),"",MAX(G2412,IF(ISNUMBER('Нормы и нормо-часы'!L2413),ROUNDUP('Нормы и нормо-часы'!L2413/(1-$F$3),0),0)))</f>
        <v>12000</v>
      </c>
      <c r="J2412" s="10">
        <f t="shared" si="619"/>
        <v>0</v>
      </c>
      <c r="K2412" s="10">
        <f t="shared" si="620"/>
        <v>0</v>
      </c>
      <c r="L2412" s="8">
        <v>6000</v>
      </c>
      <c r="M2412" s="8">
        <v>6950</v>
      </c>
      <c r="N2412" s="10">
        <f t="shared" si="621"/>
        <v>0.4</v>
      </c>
      <c r="O2412" s="10">
        <f t="shared" si="622"/>
        <v>0.42083333333333334</v>
      </c>
      <c r="P2412" s="8">
        <f t="shared" si="623"/>
        <v>4000</v>
      </c>
      <c r="Q2412" s="8">
        <f t="shared" si="624"/>
        <v>5050</v>
      </c>
      <c r="R2412" s="8"/>
      <c r="S2412" s="8"/>
      <c r="T2412" s="11" t="str">
        <f t="shared" si="625"/>
        <v/>
      </c>
      <c r="U2412" s="7" t="s">
        <v>100</v>
      </c>
      <c r="V2412" s="7" t="s">
        <v>6871</v>
      </c>
    </row>
    <row r="2413" spans="1:22" x14ac:dyDescent="0.25">
      <c r="A2413" s="12" t="s">
        <v>6872</v>
      </c>
      <c r="B2413" s="12" t="s">
        <v>6873</v>
      </c>
      <c r="C2413" s="12" t="s">
        <v>177</v>
      </c>
      <c r="D2413" s="12" t="s">
        <v>58</v>
      </c>
      <c r="E2413" s="7" t="s">
        <v>1040</v>
      </c>
      <c r="F2413" s="8">
        <v>9000</v>
      </c>
      <c r="G2413" s="8">
        <v>11000</v>
      </c>
      <c r="H2413" s="9">
        <f>IF(OR(F2413="",F2413=0),"",MAX(F2413,IF(ISNUMBER('Нормы и нормо-часы'!K2414),ROUNDUP('Нормы и нормо-часы'!K2414/(1-$F$3),0),0)))</f>
        <v>9000</v>
      </c>
      <c r="I2413" s="9">
        <f>IF(OR(G2413="",G2413=0),"",MAX(G2413,IF(ISNUMBER('Нормы и нормо-часы'!L2414),ROUNDUP('Нормы и нормо-часы'!L2414/(1-$F$3),0),0)))</f>
        <v>11000</v>
      </c>
      <c r="J2413" s="10">
        <f t="shared" si="619"/>
        <v>0</v>
      </c>
      <c r="K2413" s="10">
        <f t="shared" si="620"/>
        <v>0</v>
      </c>
      <c r="L2413" s="8">
        <v>5400</v>
      </c>
      <c r="M2413" s="8">
        <v>6350</v>
      </c>
      <c r="N2413" s="10">
        <f t="shared" si="621"/>
        <v>0.4</v>
      </c>
      <c r="O2413" s="10">
        <f t="shared" si="622"/>
        <v>0.42272727272727273</v>
      </c>
      <c r="P2413" s="8">
        <f t="shared" si="623"/>
        <v>3600</v>
      </c>
      <c r="Q2413" s="8">
        <f t="shared" si="624"/>
        <v>4650</v>
      </c>
      <c r="R2413" s="8"/>
      <c r="S2413" s="8"/>
      <c r="T2413" s="11" t="str">
        <f t="shared" si="625"/>
        <v/>
      </c>
      <c r="U2413" s="7" t="s">
        <v>6404</v>
      </c>
      <c r="V2413" s="7"/>
    </row>
    <row r="2414" spans="1:22" x14ac:dyDescent="0.25">
      <c r="A2414" s="12" t="s">
        <v>6874</v>
      </c>
      <c r="B2414" s="12" t="s">
        <v>6875</v>
      </c>
      <c r="C2414" s="12" t="s">
        <v>177</v>
      </c>
      <c r="D2414" s="12" t="s">
        <v>58</v>
      </c>
      <c r="E2414" s="7" t="s">
        <v>1040</v>
      </c>
      <c r="F2414" s="8">
        <v>4500</v>
      </c>
      <c r="G2414" s="8">
        <v>5500</v>
      </c>
      <c r="H2414" s="9">
        <f>IF(OR(F2414="",F2414=0),"",MAX(F2414,IF(ISNUMBER('Нормы и нормо-часы'!K2415),ROUNDUP('Нормы и нормо-часы'!K2415/(1-$F$3),0),0)))</f>
        <v>4500</v>
      </c>
      <c r="I2414" s="9">
        <f>IF(OR(G2414="",G2414=0),"",MAX(G2414,IF(ISNUMBER('Нормы и нормо-часы'!L2415),ROUNDUP('Нормы и нормо-часы'!L2415/(1-$F$3),0),0)))</f>
        <v>5500</v>
      </c>
      <c r="J2414" s="10">
        <f t="shared" si="619"/>
        <v>0</v>
      </c>
      <c r="K2414" s="10">
        <f t="shared" si="620"/>
        <v>0</v>
      </c>
      <c r="L2414" s="8">
        <v>2650</v>
      </c>
      <c r="M2414" s="8">
        <v>3100</v>
      </c>
      <c r="N2414" s="10">
        <f t="shared" si="621"/>
        <v>0.41111111111111109</v>
      </c>
      <c r="O2414" s="10">
        <f t="shared" si="622"/>
        <v>0.43636363636363634</v>
      </c>
      <c r="P2414" s="8">
        <f t="shared" si="623"/>
        <v>1850</v>
      </c>
      <c r="Q2414" s="8">
        <f t="shared" si="624"/>
        <v>2400</v>
      </c>
      <c r="R2414" s="8"/>
      <c r="S2414" s="8"/>
      <c r="T2414" s="11" t="str">
        <f t="shared" si="625"/>
        <v/>
      </c>
      <c r="U2414" s="7" t="s">
        <v>6435</v>
      </c>
      <c r="V2414" s="7"/>
    </row>
    <row r="2415" spans="1:22" x14ac:dyDescent="0.25">
      <c r="A2415" s="12" t="s">
        <v>6876</v>
      </c>
      <c r="B2415" s="12" t="s">
        <v>6877</v>
      </c>
      <c r="C2415" s="12" t="s">
        <v>177</v>
      </c>
      <c r="D2415" s="12" t="s">
        <v>58</v>
      </c>
      <c r="E2415" s="7" t="s">
        <v>799</v>
      </c>
      <c r="F2415" s="8">
        <v>2500</v>
      </c>
      <c r="G2415" s="8">
        <v>3000</v>
      </c>
      <c r="H2415" s="9">
        <f>IF(OR(F2415="",F2415=0),"",MAX(F2415,IF(ISNUMBER('Нормы и нормо-часы'!K2416),ROUNDUP('Нормы и нормо-часы'!K2416/(1-$F$3),0),0)))</f>
        <v>2500</v>
      </c>
      <c r="I2415" s="9">
        <f>IF(OR(G2415="",G2415=0),"",MAX(G2415,IF(ISNUMBER('Нормы и нормо-часы'!L2416),ROUNDUP('Нормы и нормо-часы'!L2416/(1-$F$3),0),0)))</f>
        <v>3000</v>
      </c>
      <c r="J2415" s="10">
        <f t="shared" si="619"/>
        <v>0</v>
      </c>
      <c r="K2415" s="10">
        <f t="shared" si="620"/>
        <v>0</v>
      </c>
      <c r="L2415" s="8">
        <v>1550</v>
      </c>
      <c r="M2415" s="8">
        <v>1800</v>
      </c>
      <c r="N2415" s="10">
        <f t="shared" si="621"/>
        <v>0.38</v>
      </c>
      <c r="O2415" s="10">
        <f t="shared" si="622"/>
        <v>0.4</v>
      </c>
      <c r="P2415" s="8">
        <f t="shared" si="623"/>
        <v>950</v>
      </c>
      <c r="Q2415" s="8">
        <f t="shared" si="624"/>
        <v>1200</v>
      </c>
      <c r="R2415" s="8"/>
      <c r="S2415" s="8"/>
      <c r="T2415" s="11" t="str">
        <f t="shared" si="625"/>
        <v/>
      </c>
      <c r="U2415" s="7" t="s">
        <v>100</v>
      </c>
      <c r="V2415" s="7" t="s">
        <v>6878</v>
      </c>
    </row>
    <row r="2416" spans="1:22" x14ac:dyDescent="0.25">
      <c r="A2416" s="12" t="s">
        <v>6879</v>
      </c>
      <c r="B2416" s="12" t="s">
        <v>6880</v>
      </c>
      <c r="C2416" s="12" t="s">
        <v>177</v>
      </c>
      <c r="D2416" s="12" t="s">
        <v>58</v>
      </c>
      <c r="E2416" s="7" t="s">
        <v>799</v>
      </c>
      <c r="F2416" s="8">
        <v>6000</v>
      </c>
      <c r="G2416" s="8">
        <v>7000</v>
      </c>
      <c r="H2416" s="9">
        <f>IF(OR(F2416="",F2416=0),"",MAX(F2416,IF(ISNUMBER('Нормы и нормо-часы'!K2417),ROUNDUP('Нормы и нормо-часы'!K2417/(1-$F$3),0),0)))</f>
        <v>6000</v>
      </c>
      <c r="I2416" s="9">
        <f>IF(OR(G2416="",G2416=0),"",MAX(G2416,IF(ISNUMBER('Нормы и нормо-часы'!L2417),ROUNDUP('Нормы и нормо-часы'!L2417/(1-$F$3),0),0)))</f>
        <v>7000</v>
      </c>
      <c r="J2416" s="10">
        <f t="shared" si="619"/>
        <v>0</v>
      </c>
      <c r="K2416" s="10">
        <f t="shared" si="620"/>
        <v>0</v>
      </c>
      <c r="L2416" s="8">
        <v>3600</v>
      </c>
      <c r="M2416" s="8">
        <v>4200</v>
      </c>
      <c r="N2416" s="10">
        <f t="shared" si="621"/>
        <v>0.4</v>
      </c>
      <c r="O2416" s="10">
        <f t="shared" si="622"/>
        <v>0.4</v>
      </c>
      <c r="P2416" s="8">
        <f t="shared" si="623"/>
        <v>2400</v>
      </c>
      <c r="Q2416" s="8">
        <f t="shared" si="624"/>
        <v>2800</v>
      </c>
      <c r="R2416" s="8"/>
      <c r="S2416" s="8"/>
      <c r="T2416" s="11" t="str">
        <f t="shared" si="625"/>
        <v/>
      </c>
      <c r="U2416" s="7" t="s">
        <v>6234</v>
      </c>
      <c r="V2416" s="7"/>
    </row>
    <row r="2417" spans="1:22" x14ac:dyDescent="0.25">
      <c r="A2417" s="12" t="s">
        <v>6881</v>
      </c>
      <c r="B2417" s="12" t="s">
        <v>6882</v>
      </c>
      <c r="C2417" s="12" t="s">
        <v>1490</v>
      </c>
      <c r="D2417" s="12" t="s">
        <v>58</v>
      </c>
      <c r="E2417" s="7" t="s">
        <v>799</v>
      </c>
      <c r="F2417" s="8">
        <v>2800</v>
      </c>
      <c r="G2417" s="8">
        <v>3300</v>
      </c>
      <c r="H2417" s="9">
        <f>IF(OR(F2417="",F2417=0),"",MAX(F2417,IF(ISNUMBER('Нормы и нормо-часы'!K2418),ROUNDUP('Нормы и нормо-часы'!K2418/(1-$F$3),0),0)))</f>
        <v>2800</v>
      </c>
      <c r="I2417" s="9">
        <f>IF(OR(G2417="",G2417=0),"",MAX(G2417,IF(ISNUMBER('Нормы и нормо-часы'!L2418),ROUNDUP('Нормы и нормо-часы'!L2418/(1-$F$3),0),0)))</f>
        <v>3300</v>
      </c>
      <c r="J2417" s="10">
        <f t="shared" si="619"/>
        <v>0</v>
      </c>
      <c r="K2417" s="10">
        <f t="shared" si="620"/>
        <v>0</v>
      </c>
      <c r="L2417" s="8">
        <v>1550</v>
      </c>
      <c r="M2417" s="8">
        <v>1800</v>
      </c>
      <c r="N2417" s="10">
        <f t="shared" si="621"/>
        <v>0.44642857142857145</v>
      </c>
      <c r="O2417" s="10">
        <f t="shared" si="622"/>
        <v>0.45454545454545453</v>
      </c>
      <c r="P2417" s="8">
        <f t="shared" si="623"/>
        <v>1250</v>
      </c>
      <c r="Q2417" s="8">
        <f t="shared" si="624"/>
        <v>1500</v>
      </c>
      <c r="R2417" s="8"/>
      <c r="S2417" s="8"/>
      <c r="T2417" s="11" t="str">
        <f t="shared" si="625"/>
        <v/>
      </c>
      <c r="U2417" s="7" t="s">
        <v>6241</v>
      </c>
      <c r="V2417" s="7"/>
    </row>
    <row r="2418" spans="1:22" x14ac:dyDescent="0.25">
      <c r="A2418" s="12" t="s">
        <v>6883</v>
      </c>
      <c r="B2418" s="12" t="s">
        <v>6884</v>
      </c>
      <c r="C2418" s="12" t="s">
        <v>177</v>
      </c>
      <c r="D2418" s="12" t="s">
        <v>58</v>
      </c>
      <c r="E2418" s="7" t="s">
        <v>41</v>
      </c>
      <c r="F2418" s="8">
        <v>12000</v>
      </c>
      <c r="G2418" s="8">
        <v>14000</v>
      </c>
      <c r="H2418" s="9">
        <f>IF(OR(F2418="",F2418=0),"",MAX(F2418,IF(ISNUMBER('Нормы и нормо-часы'!K2419),ROUNDUP('Нормы и нормо-часы'!K2419/(1-$F$3),0),0)))</f>
        <v>12000</v>
      </c>
      <c r="I2418" s="9">
        <f>IF(OR(G2418="",G2418=0),"",MAX(G2418,IF(ISNUMBER('Нормы и нормо-часы'!L2419),ROUNDUP('Нормы и нормо-часы'!L2419/(1-$F$3),0),0)))</f>
        <v>14000</v>
      </c>
      <c r="J2418" s="10">
        <f t="shared" si="619"/>
        <v>0</v>
      </c>
      <c r="K2418" s="10">
        <f t="shared" si="620"/>
        <v>0</v>
      </c>
      <c r="L2418" s="8">
        <v>7200</v>
      </c>
      <c r="M2418" s="8">
        <v>8400</v>
      </c>
      <c r="N2418" s="10">
        <f t="shared" si="621"/>
        <v>0.4</v>
      </c>
      <c r="O2418" s="10">
        <f t="shared" si="622"/>
        <v>0.4</v>
      </c>
      <c r="P2418" s="8">
        <f t="shared" si="623"/>
        <v>4800</v>
      </c>
      <c r="Q2418" s="8">
        <f t="shared" si="624"/>
        <v>5600</v>
      </c>
      <c r="R2418" s="8"/>
      <c r="S2418" s="8"/>
      <c r="T2418" s="11" t="str">
        <f t="shared" si="625"/>
        <v/>
      </c>
      <c r="U2418" s="7" t="s">
        <v>100</v>
      </c>
      <c r="V2418" s="7"/>
    </row>
    <row r="2419" spans="1:22" x14ac:dyDescent="0.25">
      <c r="A2419" s="12" t="s">
        <v>6885</v>
      </c>
      <c r="B2419" s="12" t="s">
        <v>6056</v>
      </c>
      <c r="C2419" s="12" t="s">
        <v>6886</v>
      </c>
      <c r="D2419" s="12" t="s">
        <v>58</v>
      </c>
      <c r="E2419" s="7" t="s">
        <v>799</v>
      </c>
      <c r="F2419" s="8">
        <v>5000</v>
      </c>
      <c r="G2419" s="8">
        <v>6000</v>
      </c>
      <c r="H2419" s="9">
        <f>IF(OR(F2419="",F2419=0),"",MAX(F2419,IF(ISNUMBER('Нормы и нормо-часы'!K2420),ROUNDUP('Нормы и нормо-часы'!K2420/(1-$F$3),0),0)))</f>
        <v>5000</v>
      </c>
      <c r="I2419" s="9">
        <f>IF(OR(G2419="",G2419=0),"",MAX(G2419,IF(ISNUMBER('Нормы и нормо-часы'!L2420),ROUNDUP('Нормы и нормо-часы'!L2420/(1-$F$3),0),0)))</f>
        <v>6000</v>
      </c>
      <c r="J2419" s="10">
        <f t="shared" si="619"/>
        <v>0</v>
      </c>
      <c r="K2419" s="10">
        <f t="shared" si="620"/>
        <v>0</v>
      </c>
      <c r="L2419" s="8">
        <v>2650</v>
      </c>
      <c r="M2419" s="8">
        <v>3100</v>
      </c>
      <c r="N2419" s="10">
        <f t="shared" si="621"/>
        <v>0.47</v>
      </c>
      <c r="O2419" s="10">
        <f t="shared" si="622"/>
        <v>0.48333333333333334</v>
      </c>
      <c r="P2419" s="8">
        <f t="shared" si="623"/>
        <v>2350</v>
      </c>
      <c r="Q2419" s="8">
        <f t="shared" si="624"/>
        <v>2900</v>
      </c>
      <c r="R2419" s="8"/>
      <c r="S2419" s="8"/>
      <c r="T2419" s="11" t="str">
        <f t="shared" si="625"/>
        <v/>
      </c>
      <c r="U2419" s="7" t="s">
        <v>6750</v>
      </c>
      <c r="V2419" s="7" t="s">
        <v>6887</v>
      </c>
    </row>
  </sheetData>
  <autoFilter ref="A4:V2419"/>
  <mergeCells count="1">
    <mergeCell ref="A2:V2"/>
  </mergeCells>
  <conditionalFormatting sqref="N5:N2419">
    <cfRule type="expression" dxfId="64" priority="1">
      <formula>AND(ISNUMBER(N5),N5&lt;0.25)</formula>
    </cfRule>
    <cfRule type="expression" dxfId="63" priority="2">
      <formula>AND(ISNUMBER(N5),N5&gt;=0.4)</formula>
    </cfRule>
  </conditionalFormatting>
  <conditionalFormatting sqref="O5:O2419">
    <cfRule type="expression" dxfId="62" priority="3">
      <formula>AND(ISNUMBER(O5),O5&lt;0.25)</formula>
    </cfRule>
    <cfRule type="expression" dxfId="61" priority="4">
      <formula>AND(ISNUMBER(O5),O5&gt;=0.4)</formula>
    </cfRule>
  </conditionalFormatting>
  <conditionalFormatting sqref="T5:T2419">
    <cfRule type="expression" dxfId="60" priority="5">
      <formula>AND(ISNUMBER(T5),T5&gt;=1.5)</formula>
    </cfRule>
    <cfRule type="expression" dxfId="59" priority="6">
      <formula>AND(ISNUMBER(T5),T5&lt;=0.7)</formula>
    </cfRule>
  </conditionalFormatting>
  <conditionalFormatting sqref="H5:H2419 J5:J2419">
    <cfRule type="expression" dxfId="58" priority="7" stopIfTrue="1">
      <formula>AND(ISNUMBER($J5),$J5&gt;0.3)</formula>
    </cfRule>
    <cfRule type="expression" dxfId="57" priority="8" stopIfTrue="1">
      <formula>AND(ISNUMBER($J5),$J5&gt;0.1)</formula>
    </cfRule>
    <cfRule type="expression" dxfId="56" priority="9" stopIfTrue="1">
      <formula>AND(ISNUMBER($J5),$J5&gt;0.00001)</formula>
    </cfRule>
  </conditionalFormatting>
  <conditionalFormatting sqref="I5:I2419 K5:K2419">
    <cfRule type="expression" dxfId="55" priority="10" stopIfTrue="1">
      <formula>AND(ISNUMBER($K5),$K5&gt;0.3)</formula>
    </cfRule>
    <cfRule type="expression" dxfId="54" priority="11" stopIfTrue="1">
      <formula>AND(ISNUMBER($K5),$K5&gt;0.1)</formula>
    </cfRule>
    <cfRule type="expression" dxfId="53" priority="12" stopIfTrue="1">
      <formula>AND(ISNUMBER($K5),$K5&gt;0.00001)</formula>
    </cfRule>
  </conditionalFormatting>
  <conditionalFormatting sqref="A5:B2419">
    <cfRule type="expression" dxfId="52" priority="13" stopIfTrue="1">
      <formula>AND(ISNUMBER(MAX($J5,$K5)),MAX($J5,$K5)&gt;0.3)</formula>
    </cfRule>
    <cfRule type="expression" dxfId="51" priority="14" stopIfTrue="1">
      <formula>AND(ISNUMBER(MAX($J5,$K5)),MAX($J5,$K5)&gt;0.1)</formula>
    </cfRule>
    <cfRule type="expression" dxfId="50" priority="15" stopIfTrue="1">
      <formula>AND(ISNUMBER(MAX($J5,$K5)),MAX($J5,$K5)&gt;0.00001)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420"/>
  <sheetViews>
    <sheetView workbookViewId="0">
      <pane xSplit="2" ySplit="5" topLeftCell="C6" activePane="bottomRight" state="frozen"/>
      <selection pane="topRight"/>
      <selection pane="bottomLeft"/>
      <selection pane="bottomRight"/>
    </sheetView>
  </sheetViews>
  <sheetFormatPr defaultRowHeight="15" x14ac:dyDescent="0.25"/>
  <cols>
    <col min="1" max="1" width="9" customWidth="1"/>
    <col min="2" max="2" width="55" customWidth="1"/>
    <col min="3" max="3" width="8" customWidth="1"/>
    <col min="4" max="4" width="6" customWidth="1"/>
    <col min="5" max="5" width="24" customWidth="1"/>
    <col min="6" max="6" width="9" customWidth="1"/>
    <col min="7" max="7" width="30" customWidth="1"/>
    <col min="8" max="10" width="10" customWidth="1"/>
    <col min="11" max="14" width="11" customWidth="1"/>
    <col min="15" max="16" width="9" customWidth="1"/>
    <col min="17" max="18" width="13" customWidth="1"/>
    <col min="19" max="24" width="11" customWidth="1"/>
    <col min="25" max="26" width="12" customWidth="1"/>
    <col min="27" max="28" width="10" customWidth="1"/>
    <col min="29" max="30" width="12" customWidth="1"/>
    <col min="31" max="34" width="11" customWidth="1"/>
  </cols>
  <sheetData>
    <row r="1" spans="1:34" ht="18.75" x14ac:dyDescent="0.3">
      <c r="A1" s="1" t="s">
        <v>6888</v>
      </c>
    </row>
    <row r="2" spans="1:34" ht="45" customHeight="1" x14ac:dyDescent="0.25">
      <c r="A2" s="28" t="s">
        <v>6889</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row>
    <row r="3" spans="1:34" x14ac:dyDescent="0.25">
      <c r="A3" t="s">
        <v>6890</v>
      </c>
      <c r="C3" s="13">
        <v>0.1</v>
      </c>
      <c r="D3" t="s">
        <v>6891</v>
      </c>
      <c r="G3" s="14">
        <v>7</v>
      </c>
    </row>
    <row r="5" spans="1:34" ht="95.1" customHeight="1" x14ac:dyDescent="0.25">
      <c r="A5" s="4" t="s">
        <v>3</v>
      </c>
      <c r="B5" s="4" t="s">
        <v>4</v>
      </c>
      <c r="C5" s="4" t="s">
        <v>5</v>
      </c>
      <c r="D5" s="4" t="s">
        <v>6892</v>
      </c>
      <c r="E5" s="4" t="s">
        <v>6893</v>
      </c>
      <c r="F5" s="4" t="s">
        <v>6894</v>
      </c>
      <c r="G5" s="4" t="s">
        <v>6895</v>
      </c>
      <c r="H5" s="4" t="s">
        <v>6896</v>
      </c>
      <c r="I5" s="4" t="s">
        <v>6897</v>
      </c>
      <c r="J5" s="4" t="s">
        <v>6898</v>
      </c>
      <c r="K5" s="4" t="s">
        <v>6899</v>
      </c>
      <c r="L5" s="4" t="s">
        <v>6900</v>
      </c>
      <c r="M5" s="4" t="s">
        <v>6901</v>
      </c>
      <c r="N5" s="4" t="s">
        <v>6902</v>
      </c>
      <c r="O5" s="4" t="s">
        <v>6903</v>
      </c>
      <c r="P5" s="4" t="s">
        <v>6904</v>
      </c>
      <c r="Q5" s="4" t="s">
        <v>6905</v>
      </c>
      <c r="R5" s="4" t="s">
        <v>6906</v>
      </c>
      <c r="S5" s="4" t="s">
        <v>6907</v>
      </c>
      <c r="T5" s="4" t="s">
        <v>6908</v>
      </c>
      <c r="U5" s="4" t="s">
        <v>8</v>
      </c>
      <c r="V5" s="4" t="s">
        <v>9</v>
      </c>
      <c r="W5" s="4" t="s">
        <v>6909</v>
      </c>
      <c r="X5" s="4" t="s">
        <v>6910</v>
      </c>
      <c r="Y5" s="4" t="s">
        <v>6911</v>
      </c>
      <c r="Z5" s="4" t="s">
        <v>6912</v>
      </c>
      <c r="AA5" s="4" t="s">
        <v>12</v>
      </c>
      <c r="AB5" s="4" t="s">
        <v>13</v>
      </c>
      <c r="AC5" s="4" t="s">
        <v>6913</v>
      </c>
      <c r="AD5" s="4" t="s">
        <v>6914</v>
      </c>
      <c r="AE5" s="4" t="s">
        <v>6915</v>
      </c>
      <c r="AF5" s="4" t="s">
        <v>6916</v>
      </c>
      <c r="AG5" s="4" t="s">
        <v>6917</v>
      </c>
      <c r="AH5" s="4" t="s">
        <v>6918</v>
      </c>
    </row>
    <row r="6" spans="1:34" x14ac:dyDescent="0.25">
      <c r="A6" s="5" t="s">
        <v>25</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row>
    <row r="7" spans="1:34" x14ac:dyDescent="0.25">
      <c r="A7" s="7" t="s">
        <v>26</v>
      </c>
      <c r="B7" s="7" t="s">
        <v>27</v>
      </c>
      <c r="C7" s="7" t="s">
        <v>28</v>
      </c>
      <c r="D7" s="7" t="s">
        <v>29</v>
      </c>
      <c r="E7" s="7" t="str">
        <f>INDEX('Нормо-час по специальностям'!$B$6:$B$26,MATCH(D7,'Нормо-час по специальностям'!$A$6:$A$26,0))</f>
        <v>Дорожный рабочий / благоустройство</v>
      </c>
      <c r="F7" s="15">
        <v>3.5</v>
      </c>
      <c r="G7" s="7" t="s">
        <v>6919</v>
      </c>
      <c r="H7" s="11">
        <f t="shared" ref="H7:H15" si="0">IF(OR(F7="",F7=0),"",ROUND($G$3/F7,2))</f>
        <v>2</v>
      </c>
      <c r="I7" s="8">
        <f>INDEX('Нормо-час по специальностям'!$D$6:$D$26,MATCH(D7,'Нормо-час по специальностям'!$A$6:$A$26,0))</f>
        <v>650</v>
      </c>
      <c r="J7" s="8">
        <f>INDEX('Нормо-час по специальностям'!$E$6:$E$26,MATCH(D7,'Нормо-час по специальностям'!$A$6:$A$26,0))</f>
        <v>780</v>
      </c>
      <c r="K7" s="8">
        <f t="shared" ref="K7:K15" si="1">IF(OR(F7="",F7=0,I7=0),"",ROUND(F7*I7,0))</f>
        <v>2275</v>
      </c>
      <c r="L7" s="8">
        <f t="shared" ref="L7:L15" si="2">IF(OR(F7="",F7=0,J7=0),"",ROUND(F7*J7,0))</f>
        <v>2730</v>
      </c>
      <c r="M7" s="8">
        <f>Расценки!L6</f>
        <v>2100</v>
      </c>
      <c r="N7" s="8">
        <f>Расценки!M6</f>
        <v>2415</v>
      </c>
      <c r="O7" s="10">
        <f t="shared" ref="O7:O15" si="3">IF(OR(K7="",M7="",M7=0),"",K7/M7-1)</f>
        <v>8.3333333333333259E-2</v>
      </c>
      <c r="P7" s="10">
        <f t="shared" ref="P7:P15" si="4">IF(OR(L7="",N7="",N7=0),"",L7/N7-1)</f>
        <v>0.13043478260869557</v>
      </c>
      <c r="Q7" s="7" t="str">
        <f t="shared" ref="Q7:Q15" si="5">IF(O7="","—",IF(O7&lt;-$C$3,"нормо-часы",IF(O7&gt;$C$3,"расценка","равно")))</f>
        <v>равно</v>
      </c>
      <c r="R7" s="7" t="str">
        <f t="shared" ref="R7:R15" si="6">IF(P7="","—",IF(P7&lt;-$C$3,"нормо-часы",IF(P7&gt;$C$3,"расценка","равно")))</f>
        <v>расценка</v>
      </c>
      <c r="S7" s="8">
        <f t="shared" ref="S7:S15" si="7">IF(OR(F7="",F7=0,M7=""),"",ROUND(M7/F7,0))</f>
        <v>600</v>
      </c>
      <c r="T7" s="8">
        <f t="shared" ref="T7:T15" si="8">IF(OR(F7="",F7=0,N7=""),"",ROUND(N7/F7,0))</f>
        <v>690</v>
      </c>
      <c r="U7" s="8">
        <f>Расценки!F6</f>
        <v>3500</v>
      </c>
      <c r="V7" s="8">
        <f>Расценки!G6</f>
        <v>4025</v>
      </c>
      <c r="W7" s="10">
        <f t="shared" ref="W7:W15" si="9">IF(OR(K7="",U7="",U7=0),"",(U7-K7)/U7)</f>
        <v>0.35</v>
      </c>
      <c r="X7" s="10">
        <f t="shared" ref="X7:X15" si="10">IF(OR(L7="",V7="",V7=0),"",(V7-L7)/V7)</f>
        <v>0.32173913043478258</v>
      </c>
      <c r="Y7" s="9">
        <f>Расценки!H6</f>
        <v>3500</v>
      </c>
      <c r="Z7" s="9">
        <f>Расценки!I6</f>
        <v>4025</v>
      </c>
      <c r="AA7" s="10">
        <f>Расценки!J6</f>
        <v>0</v>
      </c>
      <c r="AB7" s="10">
        <f>Расценки!K6</f>
        <v>0</v>
      </c>
      <c r="AC7" s="16">
        <f t="shared" ref="AC7:AC15" si="11">IF(OR(K7="",Y7="",Y7=0),"",(Y7-K7)/Y7)</f>
        <v>0.35</v>
      </c>
      <c r="AD7" s="16">
        <f t="shared" ref="AD7:AD15" si="12">IF(OR(L7="",Z7="",Z7=0),"",(Z7-L7)/Z7)</f>
        <v>0.32173913043478258</v>
      </c>
      <c r="AE7" s="10">
        <f t="shared" ref="AE7:AE15" si="13">IF(OR(Y7="",Y7=0),"",(Y7-M7)/Y7)</f>
        <v>0.4</v>
      </c>
      <c r="AF7" s="10">
        <f t="shared" ref="AF7:AF15" si="14">IF(OR(Z7="",Z7=0),"",(Z7-N7)/Z7)</f>
        <v>0.4</v>
      </c>
      <c r="AG7" s="8">
        <f t="shared" ref="AG7:AG15" si="15">IF(OR(K7="",Y7=""),"",Y7-K7)</f>
        <v>1225</v>
      </c>
      <c r="AH7" s="8">
        <f t="shared" ref="AH7:AH15" si="16">IF(OR(L7="",Z7=""),"",Z7-L7)</f>
        <v>1295</v>
      </c>
    </row>
    <row r="8" spans="1:34" x14ac:dyDescent="0.25">
      <c r="A8" s="7" t="s">
        <v>32</v>
      </c>
      <c r="B8" s="7" t="s">
        <v>33</v>
      </c>
      <c r="C8" s="7" t="s">
        <v>34</v>
      </c>
      <c r="D8" s="7" t="s">
        <v>35</v>
      </c>
      <c r="E8" s="7" t="str">
        <f>INDEX('Нормо-час по специальностям'!$B$6:$B$26,MATCH(D8,'Нормо-час по специальностям'!$A$6:$A$26,0))</f>
        <v>Разнорабочий / демонтажник</v>
      </c>
      <c r="F8" s="15">
        <v>1.2</v>
      </c>
      <c r="G8" s="7" t="s">
        <v>6920</v>
      </c>
      <c r="H8" s="11">
        <f t="shared" si="0"/>
        <v>5.83</v>
      </c>
      <c r="I8" s="8">
        <f>INDEX('Нормо-час по специальностям'!$D$6:$D$26,MATCH(D8,'Нормо-час по специальностям'!$A$6:$A$26,0))</f>
        <v>550</v>
      </c>
      <c r="J8" s="8">
        <f>INDEX('Нормо-час по специальностям'!$E$6:$E$26,MATCH(D8,'Нормо-час по специальностям'!$A$6:$A$26,0))</f>
        <v>660</v>
      </c>
      <c r="K8" s="8">
        <f t="shared" si="1"/>
        <v>660</v>
      </c>
      <c r="L8" s="8">
        <f t="shared" si="2"/>
        <v>792</v>
      </c>
      <c r="M8" s="8">
        <f>Расценки!L7</f>
        <v>600</v>
      </c>
      <c r="N8" s="8">
        <f>Расценки!M7</f>
        <v>768</v>
      </c>
      <c r="O8" s="10">
        <f t="shared" si="3"/>
        <v>0.10000000000000009</v>
      </c>
      <c r="P8" s="10">
        <f t="shared" si="4"/>
        <v>3.125E-2</v>
      </c>
      <c r="Q8" s="7" t="str">
        <f t="shared" si="5"/>
        <v>равно</v>
      </c>
      <c r="R8" s="7" t="str">
        <f t="shared" si="6"/>
        <v>равно</v>
      </c>
      <c r="S8" s="8">
        <f t="shared" si="7"/>
        <v>500</v>
      </c>
      <c r="T8" s="8">
        <f t="shared" si="8"/>
        <v>640</v>
      </c>
      <c r="U8" s="8">
        <f>Расценки!F7</f>
        <v>1000</v>
      </c>
      <c r="V8" s="8">
        <f>Расценки!G7</f>
        <v>1300</v>
      </c>
      <c r="W8" s="10">
        <f t="shared" si="9"/>
        <v>0.34</v>
      </c>
      <c r="X8" s="10">
        <f t="shared" si="10"/>
        <v>0.39076923076923076</v>
      </c>
      <c r="Y8" s="9">
        <f>Расценки!H7</f>
        <v>1000</v>
      </c>
      <c r="Z8" s="9">
        <f>Расценки!I7</f>
        <v>1300</v>
      </c>
      <c r="AA8" s="10">
        <f>Расценки!J7</f>
        <v>0</v>
      </c>
      <c r="AB8" s="10">
        <f>Расценки!K7</f>
        <v>0</v>
      </c>
      <c r="AC8" s="16">
        <f t="shared" si="11"/>
        <v>0.34</v>
      </c>
      <c r="AD8" s="16">
        <f t="shared" si="12"/>
        <v>0.39076923076923076</v>
      </c>
      <c r="AE8" s="10">
        <f t="shared" si="13"/>
        <v>0.4</v>
      </c>
      <c r="AF8" s="10">
        <f t="shared" si="14"/>
        <v>0.40923076923076923</v>
      </c>
      <c r="AG8" s="8">
        <f t="shared" si="15"/>
        <v>340</v>
      </c>
      <c r="AH8" s="8">
        <f t="shared" si="16"/>
        <v>508</v>
      </c>
    </row>
    <row r="9" spans="1:34" x14ac:dyDescent="0.25">
      <c r="A9" s="7" t="s">
        <v>38</v>
      </c>
      <c r="B9" s="7" t="s">
        <v>39</v>
      </c>
      <c r="C9" s="7" t="s">
        <v>40</v>
      </c>
      <c r="D9" s="7" t="s">
        <v>41</v>
      </c>
      <c r="E9" s="7" t="str">
        <f>INDEX('Нормо-час по специальностям'!$B$6:$B$26,MATCH(D9,'Нормо-час по специальностям'!$A$6:$A$26,0))</f>
        <v>Сварщик / монтажник МК</v>
      </c>
      <c r="F9" s="15">
        <v>10</v>
      </c>
      <c r="G9" s="7" t="s">
        <v>6921</v>
      </c>
      <c r="H9" s="11">
        <f t="shared" si="0"/>
        <v>0.7</v>
      </c>
      <c r="I9" s="8">
        <f>INDEX('Нормо-час по специальностям'!$D$6:$D$26,MATCH(D9,'Нормо-час по специальностям'!$A$6:$A$26,0))</f>
        <v>900</v>
      </c>
      <c r="J9" s="8">
        <f>INDEX('Нормо-час по специальностям'!$E$6:$E$26,MATCH(D9,'Нормо-час по специальностям'!$A$6:$A$26,0))</f>
        <v>1080</v>
      </c>
      <c r="K9" s="8">
        <f t="shared" si="1"/>
        <v>9000</v>
      </c>
      <c r="L9" s="8">
        <f t="shared" si="2"/>
        <v>10800</v>
      </c>
      <c r="M9" s="8">
        <f>Расценки!L8</f>
        <v>3900</v>
      </c>
      <c r="N9" s="8">
        <f>Расценки!M8</f>
        <v>4485</v>
      </c>
      <c r="O9" s="10">
        <f t="shared" si="3"/>
        <v>1.3076923076923075</v>
      </c>
      <c r="P9" s="10">
        <f t="shared" si="4"/>
        <v>1.408026755852843</v>
      </c>
      <c r="Q9" s="7" t="str">
        <f t="shared" si="5"/>
        <v>расценка</v>
      </c>
      <c r="R9" s="7" t="str">
        <f t="shared" si="6"/>
        <v>расценка</v>
      </c>
      <c r="S9" s="8">
        <f t="shared" si="7"/>
        <v>390</v>
      </c>
      <c r="T9" s="8">
        <f t="shared" si="8"/>
        <v>449</v>
      </c>
      <c r="U9" s="8">
        <f>Расценки!F8</f>
        <v>6500</v>
      </c>
      <c r="V9" s="8">
        <f>Расценки!G8</f>
        <v>7475</v>
      </c>
      <c r="W9" s="10">
        <f t="shared" si="9"/>
        <v>-0.38461538461538464</v>
      </c>
      <c r="X9" s="10">
        <f t="shared" si="10"/>
        <v>-0.44481605351170567</v>
      </c>
      <c r="Y9" s="9">
        <f>Расценки!H8</f>
        <v>12000</v>
      </c>
      <c r="Z9" s="9">
        <f>Расценки!I8</f>
        <v>14400</v>
      </c>
      <c r="AA9" s="10">
        <f>Расценки!J8</f>
        <v>0.84615384615384626</v>
      </c>
      <c r="AB9" s="10">
        <f>Расценки!K8</f>
        <v>0.9264214046822743</v>
      </c>
      <c r="AC9" s="16">
        <f t="shared" si="11"/>
        <v>0.25</v>
      </c>
      <c r="AD9" s="16">
        <f t="shared" si="12"/>
        <v>0.25</v>
      </c>
      <c r="AE9" s="10">
        <f t="shared" si="13"/>
        <v>0.67500000000000004</v>
      </c>
      <c r="AF9" s="10">
        <f t="shared" si="14"/>
        <v>0.68854166666666672</v>
      </c>
      <c r="AG9" s="8">
        <f t="shared" si="15"/>
        <v>3000</v>
      </c>
      <c r="AH9" s="8">
        <f t="shared" si="16"/>
        <v>3600</v>
      </c>
    </row>
    <row r="10" spans="1:34" x14ac:dyDescent="0.25">
      <c r="A10" s="7" t="s">
        <v>44</v>
      </c>
      <c r="B10" s="7" t="s">
        <v>45</v>
      </c>
      <c r="C10" s="7" t="s">
        <v>28</v>
      </c>
      <c r="D10" s="7" t="s">
        <v>35</v>
      </c>
      <c r="E10" s="7" t="str">
        <f>INDEX('Нормо-час по специальностям'!$B$6:$B$26,MATCH(D10,'Нормо-час по специальностям'!$A$6:$A$26,0))</f>
        <v>Разнорабочий / демонтажник</v>
      </c>
      <c r="F10" s="15">
        <v>6.5</v>
      </c>
      <c r="G10" s="7" t="s">
        <v>6920</v>
      </c>
      <c r="H10" s="11">
        <f t="shared" si="0"/>
        <v>1.08</v>
      </c>
      <c r="I10" s="8">
        <f>INDEX('Нормо-час по специальностям'!$D$6:$D$26,MATCH(D10,'Нормо-час по специальностям'!$A$6:$A$26,0))</f>
        <v>550</v>
      </c>
      <c r="J10" s="8">
        <f>INDEX('Нормо-час по специальностям'!$E$6:$E$26,MATCH(D10,'Нормо-час по специальностям'!$A$6:$A$26,0))</f>
        <v>660</v>
      </c>
      <c r="K10" s="8">
        <f t="shared" si="1"/>
        <v>3575</v>
      </c>
      <c r="L10" s="8">
        <f t="shared" si="2"/>
        <v>4290</v>
      </c>
      <c r="M10" s="8">
        <f>Расценки!L9</f>
        <v>2500</v>
      </c>
      <c r="N10" s="8">
        <f>Расценки!M9</f>
        <v>2875</v>
      </c>
      <c r="O10" s="10">
        <f t="shared" si="3"/>
        <v>0.42999999999999994</v>
      </c>
      <c r="P10" s="10">
        <f t="shared" si="4"/>
        <v>0.49217391304347835</v>
      </c>
      <c r="Q10" s="7" t="str">
        <f t="shared" si="5"/>
        <v>расценка</v>
      </c>
      <c r="R10" s="7" t="str">
        <f t="shared" si="6"/>
        <v>расценка</v>
      </c>
      <c r="S10" s="8">
        <f t="shared" si="7"/>
        <v>385</v>
      </c>
      <c r="T10" s="8">
        <f t="shared" si="8"/>
        <v>442</v>
      </c>
      <c r="U10" s="8">
        <f>Расценки!F9</f>
        <v>4200</v>
      </c>
      <c r="V10" s="8">
        <f>Расценки!G9</f>
        <v>4830</v>
      </c>
      <c r="W10" s="10">
        <f t="shared" si="9"/>
        <v>0.14880952380952381</v>
      </c>
      <c r="X10" s="10">
        <f t="shared" si="10"/>
        <v>0.11180124223602485</v>
      </c>
      <c r="Y10" s="9">
        <f>Расценки!H9</f>
        <v>4767</v>
      </c>
      <c r="Z10" s="9">
        <f>Расценки!I9</f>
        <v>5720</v>
      </c>
      <c r="AA10" s="10">
        <f>Расценки!J9</f>
        <v>0.13500000000000001</v>
      </c>
      <c r="AB10" s="10">
        <f>Расценки!K9</f>
        <v>0.18426501035196696</v>
      </c>
      <c r="AC10" s="16">
        <f t="shared" si="11"/>
        <v>0.250052443885043</v>
      </c>
      <c r="AD10" s="16">
        <f t="shared" si="12"/>
        <v>0.25</v>
      </c>
      <c r="AE10" s="10">
        <f t="shared" si="13"/>
        <v>0.47556114956996015</v>
      </c>
      <c r="AF10" s="10">
        <f t="shared" si="14"/>
        <v>0.4973776223776224</v>
      </c>
      <c r="AG10" s="8">
        <f t="shared" si="15"/>
        <v>1192</v>
      </c>
      <c r="AH10" s="8">
        <f t="shared" si="16"/>
        <v>1430</v>
      </c>
    </row>
    <row r="11" spans="1:34" x14ac:dyDescent="0.25">
      <c r="A11" s="7" t="s">
        <v>48</v>
      </c>
      <c r="B11" s="7" t="s">
        <v>49</v>
      </c>
      <c r="C11" s="7" t="s">
        <v>50</v>
      </c>
      <c r="D11" s="7" t="s">
        <v>29</v>
      </c>
      <c r="E11" s="7" t="str">
        <f>INDEX('Нормо-час по специальностям'!$B$6:$B$26,MATCH(D11,'Нормо-час по специальностям'!$A$6:$A$26,0))</f>
        <v>Дорожный рабочий / благоустройство</v>
      </c>
      <c r="F11" s="15">
        <v>0.35</v>
      </c>
      <c r="G11" s="7" t="s">
        <v>6922</v>
      </c>
      <c r="H11" s="11">
        <f t="shared" si="0"/>
        <v>20</v>
      </c>
      <c r="I11" s="8">
        <f>INDEX('Нормо-час по специальностям'!$D$6:$D$26,MATCH(D11,'Нормо-час по специальностям'!$A$6:$A$26,0))</f>
        <v>650</v>
      </c>
      <c r="J11" s="8">
        <f>INDEX('Нормо-час по специальностям'!$E$6:$E$26,MATCH(D11,'Нормо-час по специальностям'!$A$6:$A$26,0))</f>
        <v>780</v>
      </c>
      <c r="K11" s="8">
        <f t="shared" si="1"/>
        <v>228</v>
      </c>
      <c r="L11" s="8">
        <f t="shared" si="2"/>
        <v>273</v>
      </c>
      <c r="M11" s="8">
        <f>Расценки!L10</f>
        <v>200</v>
      </c>
      <c r="N11" s="8">
        <f>Расценки!M10</f>
        <v>230</v>
      </c>
      <c r="O11" s="10">
        <f t="shared" si="3"/>
        <v>0.1399999999999999</v>
      </c>
      <c r="P11" s="10">
        <f t="shared" si="4"/>
        <v>0.18695652173913047</v>
      </c>
      <c r="Q11" s="7" t="str">
        <f t="shared" si="5"/>
        <v>расценка</v>
      </c>
      <c r="R11" s="7" t="str">
        <f t="shared" si="6"/>
        <v>расценка</v>
      </c>
      <c r="S11" s="8">
        <f t="shared" si="7"/>
        <v>571</v>
      </c>
      <c r="T11" s="8">
        <f t="shared" si="8"/>
        <v>657</v>
      </c>
      <c r="U11" s="8">
        <f>Расценки!F10</f>
        <v>350</v>
      </c>
      <c r="V11" s="8">
        <f>Расценки!G10</f>
        <v>402</v>
      </c>
      <c r="W11" s="10">
        <f t="shared" si="9"/>
        <v>0.34857142857142859</v>
      </c>
      <c r="X11" s="10">
        <f t="shared" si="10"/>
        <v>0.32089552238805968</v>
      </c>
      <c r="Y11" s="9">
        <f>Расценки!H10</f>
        <v>350</v>
      </c>
      <c r="Z11" s="9">
        <f>Расценки!I10</f>
        <v>402</v>
      </c>
      <c r="AA11" s="10">
        <f>Расценки!J10</f>
        <v>0</v>
      </c>
      <c r="AB11" s="10">
        <f>Расценки!K10</f>
        <v>0</v>
      </c>
      <c r="AC11" s="16">
        <f t="shared" si="11"/>
        <v>0.34857142857142859</v>
      </c>
      <c r="AD11" s="16">
        <f t="shared" si="12"/>
        <v>0.32089552238805968</v>
      </c>
      <c r="AE11" s="10">
        <f t="shared" si="13"/>
        <v>0.42857142857142855</v>
      </c>
      <c r="AF11" s="10">
        <f t="shared" si="14"/>
        <v>0.42786069651741293</v>
      </c>
      <c r="AG11" s="8">
        <f t="shared" si="15"/>
        <v>122</v>
      </c>
      <c r="AH11" s="8">
        <f t="shared" si="16"/>
        <v>129</v>
      </c>
    </row>
    <row r="12" spans="1:34" x14ac:dyDescent="0.25">
      <c r="A12" s="7" t="s">
        <v>52</v>
      </c>
      <c r="B12" s="7" t="s">
        <v>53</v>
      </c>
      <c r="C12" s="7" t="s">
        <v>54</v>
      </c>
      <c r="D12" s="7" t="s">
        <v>29</v>
      </c>
      <c r="E12" s="7" t="str">
        <f>INDEX('Нормо-час по специальностям'!$B$6:$B$26,MATCH(D12,'Нормо-час по специальностям'!$A$6:$A$26,0))</f>
        <v>Дорожный рабочий / благоустройство</v>
      </c>
      <c r="F12" s="15">
        <v>0.3</v>
      </c>
      <c r="G12" s="7" t="s">
        <v>6923</v>
      </c>
      <c r="H12" s="11">
        <f t="shared" si="0"/>
        <v>23.33</v>
      </c>
      <c r="I12" s="8">
        <f>INDEX('Нормо-час по специальностям'!$D$6:$D$26,MATCH(D12,'Нормо-час по специальностям'!$A$6:$A$26,0))</f>
        <v>650</v>
      </c>
      <c r="J12" s="8">
        <f>INDEX('Нормо-час по специальностям'!$E$6:$E$26,MATCH(D12,'Нормо-час по специальностям'!$A$6:$A$26,0))</f>
        <v>780</v>
      </c>
      <c r="K12" s="8">
        <f t="shared" si="1"/>
        <v>195</v>
      </c>
      <c r="L12" s="8">
        <f t="shared" si="2"/>
        <v>234</v>
      </c>
      <c r="M12" s="8">
        <f>Расценки!L11</f>
        <v>150</v>
      </c>
      <c r="N12" s="8">
        <f>Расценки!M11</f>
        <v>172</v>
      </c>
      <c r="O12" s="10">
        <f t="shared" si="3"/>
        <v>0.30000000000000004</v>
      </c>
      <c r="P12" s="10">
        <f t="shared" si="4"/>
        <v>0.36046511627906974</v>
      </c>
      <c r="Q12" s="7" t="str">
        <f t="shared" si="5"/>
        <v>расценка</v>
      </c>
      <c r="R12" s="7" t="str">
        <f t="shared" si="6"/>
        <v>расценка</v>
      </c>
      <c r="S12" s="8">
        <f t="shared" si="7"/>
        <v>500</v>
      </c>
      <c r="T12" s="8">
        <f t="shared" si="8"/>
        <v>573</v>
      </c>
      <c r="U12" s="8">
        <f>Расценки!F11</f>
        <v>250</v>
      </c>
      <c r="V12" s="8">
        <f>Расценки!G11</f>
        <v>288</v>
      </c>
      <c r="W12" s="10">
        <f t="shared" si="9"/>
        <v>0.22</v>
      </c>
      <c r="X12" s="10">
        <f t="shared" si="10"/>
        <v>0.1875</v>
      </c>
      <c r="Y12" s="9">
        <f>Расценки!H11</f>
        <v>260</v>
      </c>
      <c r="Z12" s="9">
        <f>Расценки!I11</f>
        <v>312</v>
      </c>
      <c r="AA12" s="10">
        <f>Расценки!J11</f>
        <v>4.0000000000000036E-2</v>
      </c>
      <c r="AB12" s="10">
        <f>Расценки!K11</f>
        <v>8.3333333333333259E-2</v>
      </c>
      <c r="AC12" s="16">
        <f t="shared" si="11"/>
        <v>0.25</v>
      </c>
      <c r="AD12" s="16">
        <f t="shared" si="12"/>
        <v>0.25</v>
      </c>
      <c r="AE12" s="10">
        <f t="shared" si="13"/>
        <v>0.42307692307692307</v>
      </c>
      <c r="AF12" s="10">
        <f t="shared" si="14"/>
        <v>0.44871794871794873</v>
      </c>
      <c r="AG12" s="8">
        <f t="shared" si="15"/>
        <v>65</v>
      </c>
      <c r="AH12" s="8">
        <f t="shared" si="16"/>
        <v>78</v>
      </c>
    </row>
    <row r="13" spans="1:34" x14ac:dyDescent="0.25">
      <c r="A13" s="12" t="s">
        <v>56</v>
      </c>
      <c r="B13" s="12" t="s">
        <v>57</v>
      </c>
      <c r="C13" s="12" t="s">
        <v>54</v>
      </c>
      <c r="D13" s="7" t="s">
        <v>29</v>
      </c>
      <c r="E13" s="7" t="str">
        <f>INDEX('Нормо-час по специальностям'!$B$6:$B$26,MATCH(D13,'Нормо-час по специальностям'!$A$6:$A$26,0))</f>
        <v>Дорожный рабочий / благоустройство</v>
      </c>
      <c r="F13" s="15">
        <v>0.2</v>
      </c>
      <c r="G13" s="7" t="s">
        <v>6923</v>
      </c>
      <c r="H13" s="11">
        <f t="shared" si="0"/>
        <v>35</v>
      </c>
      <c r="I13" s="8">
        <f>INDEX('Нормо-час по специальностям'!$D$6:$D$26,MATCH(D13,'Нормо-час по специальностям'!$A$6:$A$26,0))</f>
        <v>650</v>
      </c>
      <c r="J13" s="8">
        <f>INDEX('Нормо-час по специальностям'!$E$6:$E$26,MATCH(D13,'Нормо-час по специальностям'!$A$6:$A$26,0))</f>
        <v>780</v>
      </c>
      <c r="K13" s="8">
        <f t="shared" si="1"/>
        <v>130</v>
      </c>
      <c r="L13" s="8">
        <f t="shared" si="2"/>
        <v>156</v>
      </c>
      <c r="M13" s="8">
        <f>Расценки!L12</f>
        <v>120</v>
      </c>
      <c r="N13" s="8">
        <f>Расценки!M12</f>
        <v>138</v>
      </c>
      <c r="O13" s="10">
        <f t="shared" si="3"/>
        <v>8.3333333333333259E-2</v>
      </c>
      <c r="P13" s="10">
        <f t="shared" si="4"/>
        <v>0.13043478260869557</v>
      </c>
      <c r="Q13" s="7" t="str">
        <f t="shared" si="5"/>
        <v>равно</v>
      </c>
      <c r="R13" s="7" t="str">
        <f t="shared" si="6"/>
        <v>расценка</v>
      </c>
      <c r="S13" s="8">
        <f t="shared" si="7"/>
        <v>600</v>
      </c>
      <c r="T13" s="8">
        <f t="shared" si="8"/>
        <v>690</v>
      </c>
      <c r="U13" s="8">
        <f>Расценки!F12</f>
        <v>200</v>
      </c>
      <c r="V13" s="8">
        <f>Расценки!G12</f>
        <v>230</v>
      </c>
      <c r="W13" s="10">
        <f t="shared" si="9"/>
        <v>0.35</v>
      </c>
      <c r="X13" s="10">
        <f t="shared" si="10"/>
        <v>0.32173913043478258</v>
      </c>
      <c r="Y13" s="9">
        <f>Расценки!H12</f>
        <v>200</v>
      </c>
      <c r="Z13" s="9">
        <f>Расценки!I12</f>
        <v>230</v>
      </c>
      <c r="AA13" s="10">
        <f>Расценки!J12</f>
        <v>0</v>
      </c>
      <c r="AB13" s="10">
        <f>Расценки!K12</f>
        <v>0</v>
      </c>
      <c r="AC13" s="16">
        <f t="shared" si="11"/>
        <v>0.35</v>
      </c>
      <c r="AD13" s="16">
        <f t="shared" si="12"/>
        <v>0.32173913043478258</v>
      </c>
      <c r="AE13" s="10">
        <f t="shared" si="13"/>
        <v>0.4</v>
      </c>
      <c r="AF13" s="10">
        <f t="shared" si="14"/>
        <v>0.4</v>
      </c>
      <c r="AG13" s="8">
        <f t="shared" si="15"/>
        <v>70</v>
      </c>
      <c r="AH13" s="8">
        <f t="shared" si="16"/>
        <v>74</v>
      </c>
    </row>
    <row r="14" spans="1:34" x14ac:dyDescent="0.25">
      <c r="A14" s="12" t="s">
        <v>60</v>
      </c>
      <c r="B14" s="12" t="s">
        <v>61</v>
      </c>
      <c r="C14" s="12" t="s">
        <v>54</v>
      </c>
      <c r="D14" s="7" t="s">
        <v>29</v>
      </c>
      <c r="E14" s="7" t="str">
        <f>INDEX('Нормо-час по специальностям'!$B$6:$B$26,MATCH(D14,'Нормо-час по специальностям'!$A$6:$A$26,0))</f>
        <v>Дорожный рабочий / благоустройство</v>
      </c>
      <c r="F14" s="15">
        <v>0.25</v>
      </c>
      <c r="G14" s="7" t="s">
        <v>6924</v>
      </c>
      <c r="H14" s="11">
        <f t="shared" si="0"/>
        <v>28</v>
      </c>
      <c r="I14" s="8">
        <f>INDEX('Нормо-час по специальностям'!$D$6:$D$26,MATCH(D14,'Нормо-час по специальностям'!$A$6:$A$26,0))</f>
        <v>650</v>
      </c>
      <c r="J14" s="8">
        <f>INDEX('Нормо-час по специальностям'!$E$6:$E$26,MATCH(D14,'Нормо-час по специальностям'!$A$6:$A$26,0))</f>
        <v>780</v>
      </c>
      <c r="K14" s="8">
        <f t="shared" si="1"/>
        <v>163</v>
      </c>
      <c r="L14" s="8">
        <f t="shared" si="2"/>
        <v>195</v>
      </c>
      <c r="M14" s="8">
        <f>Расценки!L13</f>
        <v>280</v>
      </c>
      <c r="N14" s="8">
        <f>Расценки!M13</f>
        <v>322</v>
      </c>
      <c r="O14" s="10">
        <f t="shared" si="3"/>
        <v>-0.41785714285714282</v>
      </c>
      <c r="P14" s="10">
        <f t="shared" si="4"/>
        <v>-0.39440993788819878</v>
      </c>
      <c r="Q14" s="7" t="str">
        <f t="shared" si="5"/>
        <v>нормо-часы</v>
      </c>
      <c r="R14" s="7" t="str">
        <f t="shared" si="6"/>
        <v>нормо-часы</v>
      </c>
      <c r="S14" s="8">
        <f t="shared" si="7"/>
        <v>1120</v>
      </c>
      <c r="T14" s="8">
        <f t="shared" si="8"/>
        <v>1288</v>
      </c>
      <c r="U14" s="8">
        <f>Расценки!F13</f>
        <v>460</v>
      </c>
      <c r="V14" s="8">
        <f>Расценки!G13</f>
        <v>529</v>
      </c>
      <c r="W14" s="10">
        <f t="shared" si="9"/>
        <v>0.64565217391304353</v>
      </c>
      <c r="X14" s="10">
        <f t="shared" si="10"/>
        <v>0.63137996219281667</v>
      </c>
      <c r="Y14" s="9">
        <f>Расценки!H13</f>
        <v>460</v>
      </c>
      <c r="Z14" s="9">
        <f>Расценки!I13</f>
        <v>529</v>
      </c>
      <c r="AA14" s="10">
        <f>Расценки!J13</f>
        <v>0</v>
      </c>
      <c r="AB14" s="10">
        <f>Расценки!K13</f>
        <v>0</v>
      </c>
      <c r="AC14" s="16">
        <f t="shared" si="11"/>
        <v>0.64565217391304353</v>
      </c>
      <c r="AD14" s="16">
        <f t="shared" si="12"/>
        <v>0.63137996219281667</v>
      </c>
      <c r="AE14" s="10">
        <f t="shared" si="13"/>
        <v>0.39130434782608697</v>
      </c>
      <c r="AF14" s="10">
        <f t="shared" si="14"/>
        <v>0.39130434782608697</v>
      </c>
      <c r="AG14" s="8">
        <f t="shared" si="15"/>
        <v>297</v>
      </c>
      <c r="AH14" s="8">
        <f t="shared" si="16"/>
        <v>334</v>
      </c>
    </row>
    <row r="15" spans="1:34" x14ac:dyDescent="0.25">
      <c r="A15" s="12" t="s">
        <v>64</v>
      </c>
      <c r="B15" s="12" t="s">
        <v>65</v>
      </c>
      <c r="C15" s="12" t="s">
        <v>50</v>
      </c>
      <c r="D15" s="7" t="s">
        <v>41</v>
      </c>
      <c r="E15" s="7" t="str">
        <f>INDEX('Нормо-час по специальностям'!$B$6:$B$26,MATCH(D15,'Нормо-час по специальностям'!$A$6:$A$26,0))</f>
        <v>Сварщик / монтажник МК</v>
      </c>
      <c r="F15" s="15">
        <v>0.4</v>
      </c>
      <c r="G15" s="7" t="s">
        <v>6920</v>
      </c>
      <c r="H15" s="11">
        <f t="shared" si="0"/>
        <v>17.5</v>
      </c>
      <c r="I15" s="8">
        <f>INDEX('Нормо-час по специальностям'!$D$6:$D$26,MATCH(D15,'Нормо-час по специальностям'!$A$6:$A$26,0))</f>
        <v>900</v>
      </c>
      <c r="J15" s="8">
        <f>INDEX('Нормо-час по специальностям'!$E$6:$E$26,MATCH(D15,'Нормо-час по специальностям'!$A$6:$A$26,0))</f>
        <v>1080</v>
      </c>
      <c r="K15" s="8">
        <f t="shared" si="1"/>
        <v>360</v>
      </c>
      <c r="L15" s="8">
        <f t="shared" si="2"/>
        <v>432</v>
      </c>
      <c r="M15" s="8">
        <f>Расценки!L14</f>
        <v>180</v>
      </c>
      <c r="N15" s="8">
        <f>Расценки!M14</f>
        <v>207</v>
      </c>
      <c r="O15" s="10">
        <f t="shared" si="3"/>
        <v>1</v>
      </c>
      <c r="P15" s="10">
        <f t="shared" si="4"/>
        <v>1.0869565217391304</v>
      </c>
      <c r="Q15" s="7" t="str">
        <f t="shared" si="5"/>
        <v>расценка</v>
      </c>
      <c r="R15" s="7" t="str">
        <f t="shared" si="6"/>
        <v>расценка</v>
      </c>
      <c r="S15" s="8">
        <f t="shared" si="7"/>
        <v>450</v>
      </c>
      <c r="T15" s="8">
        <f t="shared" si="8"/>
        <v>518</v>
      </c>
      <c r="U15" s="8">
        <f>Расценки!F14</f>
        <v>300</v>
      </c>
      <c r="V15" s="8">
        <f>Расценки!G14</f>
        <v>345</v>
      </c>
      <c r="W15" s="10">
        <f t="shared" si="9"/>
        <v>-0.2</v>
      </c>
      <c r="X15" s="10">
        <f t="shared" si="10"/>
        <v>-0.25217391304347825</v>
      </c>
      <c r="Y15" s="9">
        <f>Расценки!H14</f>
        <v>480</v>
      </c>
      <c r="Z15" s="9">
        <f>Расценки!I14</f>
        <v>576</v>
      </c>
      <c r="AA15" s="10">
        <f>Расценки!J14</f>
        <v>0.60000000000000009</v>
      </c>
      <c r="AB15" s="10">
        <f>Расценки!K14</f>
        <v>0.66956521739130426</v>
      </c>
      <c r="AC15" s="16">
        <f t="shared" si="11"/>
        <v>0.25</v>
      </c>
      <c r="AD15" s="16">
        <f t="shared" si="12"/>
        <v>0.25</v>
      </c>
      <c r="AE15" s="10">
        <f t="shared" si="13"/>
        <v>0.625</v>
      </c>
      <c r="AF15" s="10">
        <f t="shared" si="14"/>
        <v>0.640625</v>
      </c>
      <c r="AG15" s="8">
        <f t="shared" si="15"/>
        <v>120</v>
      </c>
      <c r="AH15" s="8">
        <f t="shared" si="16"/>
        <v>144</v>
      </c>
    </row>
    <row r="16" spans="1:34" x14ac:dyDescent="0.25">
      <c r="A16" s="5" t="s">
        <v>67</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x14ac:dyDescent="0.25">
      <c r="A17" s="7" t="s">
        <v>68</v>
      </c>
      <c r="B17" s="7" t="s">
        <v>69</v>
      </c>
      <c r="C17" s="7" t="s">
        <v>54</v>
      </c>
      <c r="D17" s="7" t="s">
        <v>35</v>
      </c>
      <c r="E17" s="7" t="str">
        <f>INDEX('Нормо-час по специальностям'!$B$6:$B$26,MATCH(D17,'Нормо-час по специальностям'!$A$6:$A$26,0))</f>
        <v>Разнорабочий / демонтажник</v>
      </c>
      <c r="F17" s="15">
        <v>0.35</v>
      </c>
      <c r="G17" s="7" t="s">
        <v>6925</v>
      </c>
      <c r="H17" s="11">
        <f t="shared" ref="H17:H25" si="17">IF(OR(F17="",F17=0),"",ROUND($G$3/F17,2))</f>
        <v>20</v>
      </c>
      <c r="I17" s="8">
        <f>INDEX('Нормо-час по специальностям'!$D$6:$D$26,MATCH(D17,'Нормо-час по специальностям'!$A$6:$A$26,0))</f>
        <v>550</v>
      </c>
      <c r="J17" s="8">
        <f>INDEX('Нормо-час по специальностям'!$E$6:$E$26,MATCH(D17,'Нормо-час по специальностям'!$A$6:$A$26,0))</f>
        <v>660</v>
      </c>
      <c r="K17" s="8">
        <f t="shared" ref="K17:K25" si="18">IF(OR(F17="",F17=0,I17=0),"",ROUND(F17*I17,0))</f>
        <v>193</v>
      </c>
      <c r="L17" s="8">
        <f t="shared" ref="L17:L25" si="19">IF(OR(F17="",F17=0,J17=0),"",ROUND(F17*J17,0))</f>
        <v>231</v>
      </c>
      <c r="M17" s="8">
        <f>Расценки!L16</f>
        <v>180</v>
      </c>
      <c r="N17" s="8">
        <f>Расценки!M16</f>
        <v>207</v>
      </c>
      <c r="O17" s="10">
        <f t="shared" ref="O17:O25" si="20">IF(OR(K17="",M17="",M17=0),"",K17/M17-1)</f>
        <v>7.2222222222222188E-2</v>
      </c>
      <c r="P17" s="10">
        <f t="shared" ref="P17:P25" si="21">IF(OR(L17="",N17="",N17=0),"",L17/N17-1)</f>
        <v>0.11594202898550732</v>
      </c>
      <c r="Q17" s="7" t="str">
        <f t="shared" ref="Q17:Q25" si="22">IF(O17="","—",IF(O17&lt;-$C$3,"нормо-часы",IF(O17&gt;$C$3,"расценка","равно")))</f>
        <v>равно</v>
      </c>
      <c r="R17" s="7" t="str">
        <f t="shared" ref="R17:R25" si="23">IF(P17="","—",IF(P17&lt;-$C$3,"нормо-часы",IF(P17&gt;$C$3,"расценка","равно")))</f>
        <v>расценка</v>
      </c>
      <c r="S17" s="8">
        <f t="shared" ref="S17:S25" si="24">IF(OR(F17="",F17=0,M17=""),"",ROUND(M17/F17,0))</f>
        <v>514</v>
      </c>
      <c r="T17" s="8">
        <f t="shared" ref="T17:T25" si="25">IF(OR(F17="",F17=0,N17=""),"",ROUND(N17/F17,0))</f>
        <v>591</v>
      </c>
      <c r="U17" s="8">
        <f>Расценки!F16</f>
        <v>300</v>
      </c>
      <c r="V17" s="8">
        <f>Расценки!G16</f>
        <v>345</v>
      </c>
      <c r="W17" s="10">
        <f t="shared" ref="W17:W25" si="26">IF(OR(K17="",U17="",U17=0),"",(U17-K17)/U17)</f>
        <v>0.35666666666666669</v>
      </c>
      <c r="X17" s="10">
        <f t="shared" ref="X17:X25" si="27">IF(OR(L17="",V17="",V17=0),"",(V17-L17)/V17)</f>
        <v>0.33043478260869563</v>
      </c>
      <c r="Y17" s="9">
        <f>Расценки!H16</f>
        <v>300</v>
      </c>
      <c r="Z17" s="9">
        <f>Расценки!I16</f>
        <v>345</v>
      </c>
      <c r="AA17" s="10">
        <f>Расценки!J16</f>
        <v>0</v>
      </c>
      <c r="AB17" s="10">
        <f>Расценки!K16</f>
        <v>0</v>
      </c>
      <c r="AC17" s="16">
        <f t="shared" ref="AC17:AC25" si="28">IF(OR(K17="",Y17="",Y17=0),"",(Y17-K17)/Y17)</f>
        <v>0.35666666666666669</v>
      </c>
      <c r="AD17" s="16">
        <f t="shared" ref="AD17:AD25" si="29">IF(OR(L17="",Z17="",Z17=0),"",(Z17-L17)/Z17)</f>
        <v>0.33043478260869563</v>
      </c>
      <c r="AE17" s="10">
        <f t="shared" ref="AE17:AE25" si="30">IF(OR(Y17="",Y17=0),"",(Y17-M17)/Y17)</f>
        <v>0.4</v>
      </c>
      <c r="AF17" s="10">
        <f t="shared" ref="AF17:AF25" si="31">IF(OR(Z17="",Z17=0),"",(Z17-N17)/Z17)</f>
        <v>0.4</v>
      </c>
      <c r="AG17" s="8">
        <f t="shared" ref="AG17:AG25" si="32">IF(OR(K17="",Y17=""),"",Y17-K17)</f>
        <v>107</v>
      </c>
      <c r="AH17" s="8">
        <f t="shared" ref="AH17:AH25" si="33">IF(OR(L17="",Z17=""),"",Z17-L17)</f>
        <v>114</v>
      </c>
    </row>
    <row r="18" spans="1:34" x14ac:dyDescent="0.25">
      <c r="A18" s="7" t="s">
        <v>71</v>
      </c>
      <c r="B18" s="7" t="s">
        <v>72</v>
      </c>
      <c r="C18" s="7" t="s">
        <v>54</v>
      </c>
      <c r="D18" s="7" t="s">
        <v>35</v>
      </c>
      <c r="E18" s="7" t="str">
        <f>INDEX('Нормо-час по специальностям'!$B$6:$B$26,MATCH(D18,'Нормо-час по специальностям'!$A$6:$A$26,0))</f>
        <v>Разнорабочий / демонтажник</v>
      </c>
      <c r="F18" s="15">
        <v>0.25</v>
      </c>
      <c r="G18" s="7" t="s">
        <v>6920</v>
      </c>
      <c r="H18" s="11">
        <f t="shared" si="17"/>
        <v>28</v>
      </c>
      <c r="I18" s="8">
        <f>INDEX('Нормо-час по специальностям'!$D$6:$D$26,MATCH(D18,'Нормо-час по специальностям'!$A$6:$A$26,0))</f>
        <v>550</v>
      </c>
      <c r="J18" s="8">
        <f>INDEX('Нормо-час по специальностям'!$E$6:$E$26,MATCH(D18,'Нормо-час по специальностям'!$A$6:$A$26,0))</f>
        <v>660</v>
      </c>
      <c r="K18" s="8">
        <f t="shared" si="18"/>
        <v>138</v>
      </c>
      <c r="L18" s="8">
        <f t="shared" si="19"/>
        <v>165</v>
      </c>
      <c r="M18" s="8">
        <f>Расценки!L17</f>
        <v>150</v>
      </c>
      <c r="N18" s="8">
        <f>Расценки!M17</f>
        <v>172</v>
      </c>
      <c r="O18" s="10">
        <f t="shared" si="20"/>
        <v>-7.999999999999996E-2</v>
      </c>
      <c r="P18" s="10">
        <f t="shared" si="21"/>
        <v>-4.0697674418604612E-2</v>
      </c>
      <c r="Q18" s="7" t="str">
        <f t="shared" si="22"/>
        <v>равно</v>
      </c>
      <c r="R18" s="7" t="str">
        <f t="shared" si="23"/>
        <v>равно</v>
      </c>
      <c r="S18" s="8">
        <f t="shared" si="24"/>
        <v>600</v>
      </c>
      <c r="T18" s="8">
        <f t="shared" si="25"/>
        <v>688</v>
      </c>
      <c r="U18" s="8">
        <f>Расценки!F17</f>
        <v>250</v>
      </c>
      <c r="V18" s="8">
        <f>Расценки!G17</f>
        <v>288</v>
      </c>
      <c r="W18" s="10">
        <f t="shared" si="26"/>
        <v>0.44800000000000001</v>
      </c>
      <c r="X18" s="10">
        <f t="shared" si="27"/>
        <v>0.42708333333333331</v>
      </c>
      <c r="Y18" s="9">
        <f>Расценки!H17</f>
        <v>250</v>
      </c>
      <c r="Z18" s="9">
        <f>Расценки!I17</f>
        <v>288</v>
      </c>
      <c r="AA18" s="10">
        <f>Расценки!J17</f>
        <v>0</v>
      </c>
      <c r="AB18" s="10">
        <f>Расценки!K17</f>
        <v>0</v>
      </c>
      <c r="AC18" s="16">
        <f t="shared" si="28"/>
        <v>0.44800000000000001</v>
      </c>
      <c r="AD18" s="16">
        <f t="shared" si="29"/>
        <v>0.42708333333333331</v>
      </c>
      <c r="AE18" s="10">
        <f t="shared" si="30"/>
        <v>0.4</v>
      </c>
      <c r="AF18" s="10">
        <f t="shared" si="31"/>
        <v>0.40277777777777779</v>
      </c>
      <c r="AG18" s="8">
        <f t="shared" si="32"/>
        <v>112</v>
      </c>
      <c r="AH18" s="8">
        <f t="shared" si="33"/>
        <v>123</v>
      </c>
    </row>
    <row r="19" spans="1:34" x14ac:dyDescent="0.25">
      <c r="A19" s="7" t="s">
        <v>75</v>
      </c>
      <c r="B19" s="7" t="s">
        <v>76</v>
      </c>
      <c r="C19" s="7" t="s">
        <v>54</v>
      </c>
      <c r="D19" s="7" t="s">
        <v>35</v>
      </c>
      <c r="E19" s="7" t="str">
        <f>INDEX('Нормо-час по специальностям'!$B$6:$B$26,MATCH(D19,'Нормо-час по специальностям'!$A$6:$A$26,0))</f>
        <v>Разнорабочий / демонтажник</v>
      </c>
      <c r="F19" s="15">
        <v>0.4</v>
      </c>
      <c r="G19" s="7" t="s">
        <v>6920</v>
      </c>
      <c r="H19" s="11">
        <f t="shared" si="17"/>
        <v>17.5</v>
      </c>
      <c r="I19" s="8">
        <f>INDEX('Нормо-час по специальностям'!$D$6:$D$26,MATCH(D19,'Нормо-час по специальностям'!$A$6:$A$26,0))</f>
        <v>550</v>
      </c>
      <c r="J19" s="8">
        <f>INDEX('Нормо-час по специальностям'!$E$6:$E$26,MATCH(D19,'Нормо-час по специальностям'!$A$6:$A$26,0))</f>
        <v>660</v>
      </c>
      <c r="K19" s="8">
        <f t="shared" si="18"/>
        <v>220</v>
      </c>
      <c r="L19" s="8">
        <f t="shared" si="19"/>
        <v>264</v>
      </c>
      <c r="M19" s="8">
        <f>Расценки!L18</f>
        <v>230</v>
      </c>
      <c r="N19" s="8">
        <f>Расценки!M18</f>
        <v>264</v>
      </c>
      <c r="O19" s="10">
        <f t="shared" si="20"/>
        <v>-4.3478260869565188E-2</v>
      </c>
      <c r="P19" s="10">
        <f t="shared" si="21"/>
        <v>0</v>
      </c>
      <c r="Q19" s="7" t="str">
        <f t="shared" si="22"/>
        <v>равно</v>
      </c>
      <c r="R19" s="7" t="str">
        <f t="shared" si="23"/>
        <v>равно</v>
      </c>
      <c r="S19" s="8">
        <f t="shared" si="24"/>
        <v>575</v>
      </c>
      <c r="T19" s="8">
        <f t="shared" si="25"/>
        <v>660</v>
      </c>
      <c r="U19" s="8">
        <f>Расценки!F18</f>
        <v>380</v>
      </c>
      <c r="V19" s="8">
        <f>Расценки!G18</f>
        <v>437</v>
      </c>
      <c r="W19" s="10">
        <f t="shared" si="26"/>
        <v>0.42105263157894735</v>
      </c>
      <c r="X19" s="10">
        <f t="shared" si="27"/>
        <v>0.39588100686498856</v>
      </c>
      <c r="Y19" s="9">
        <f>Расценки!H18</f>
        <v>380</v>
      </c>
      <c r="Z19" s="9">
        <f>Расценки!I18</f>
        <v>437</v>
      </c>
      <c r="AA19" s="10">
        <f>Расценки!J18</f>
        <v>0</v>
      </c>
      <c r="AB19" s="10">
        <f>Расценки!K18</f>
        <v>0</v>
      </c>
      <c r="AC19" s="16">
        <f t="shared" si="28"/>
        <v>0.42105263157894735</v>
      </c>
      <c r="AD19" s="16">
        <f t="shared" si="29"/>
        <v>0.39588100686498856</v>
      </c>
      <c r="AE19" s="10">
        <f t="shared" si="30"/>
        <v>0.39473684210526316</v>
      </c>
      <c r="AF19" s="10">
        <f t="shared" si="31"/>
        <v>0.39588100686498856</v>
      </c>
      <c r="AG19" s="8">
        <f t="shared" si="32"/>
        <v>160</v>
      </c>
      <c r="AH19" s="8">
        <f t="shared" si="33"/>
        <v>173</v>
      </c>
    </row>
    <row r="20" spans="1:34" x14ac:dyDescent="0.25">
      <c r="A20" s="7" t="s">
        <v>78</v>
      </c>
      <c r="B20" s="7" t="s">
        <v>79</v>
      </c>
      <c r="C20" s="7" t="s">
        <v>54</v>
      </c>
      <c r="D20" s="7" t="s">
        <v>80</v>
      </c>
      <c r="E20" s="7" t="str">
        <f>INDEX('Нормо-час по специальностям'!$B$6:$B$26,MATCH(D20,'Нормо-час по специальностям'!$A$6:$A$26,0))</f>
        <v>Кровельщик</v>
      </c>
      <c r="F20" s="15">
        <v>0.45</v>
      </c>
      <c r="G20" s="7" t="s">
        <v>6920</v>
      </c>
      <c r="H20" s="11">
        <f t="shared" si="17"/>
        <v>15.56</v>
      </c>
      <c r="I20" s="8">
        <f>INDEX('Нормо-час по специальностям'!$D$6:$D$26,MATCH(D20,'Нормо-час по специальностям'!$A$6:$A$26,0))</f>
        <v>800</v>
      </c>
      <c r="J20" s="8">
        <f>INDEX('Нормо-час по специальностям'!$E$6:$E$26,MATCH(D20,'Нормо-час по специальностям'!$A$6:$A$26,0))</f>
        <v>950</v>
      </c>
      <c r="K20" s="8">
        <f t="shared" si="18"/>
        <v>360</v>
      </c>
      <c r="L20" s="8">
        <f t="shared" si="19"/>
        <v>428</v>
      </c>
      <c r="M20" s="8">
        <f>Расценки!L19</f>
        <v>230</v>
      </c>
      <c r="N20" s="8">
        <f>Расценки!M19</f>
        <v>264</v>
      </c>
      <c r="O20" s="10">
        <f t="shared" si="20"/>
        <v>0.56521739130434789</v>
      </c>
      <c r="P20" s="10">
        <f t="shared" si="21"/>
        <v>0.6212121212121211</v>
      </c>
      <c r="Q20" s="7" t="str">
        <f t="shared" si="22"/>
        <v>расценка</v>
      </c>
      <c r="R20" s="7" t="str">
        <f t="shared" si="23"/>
        <v>расценка</v>
      </c>
      <c r="S20" s="8">
        <f t="shared" si="24"/>
        <v>511</v>
      </c>
      <c r="T20" s="8">
        <f t="shared" si="25"/>
        <v>587</v>
      </c>
      <c r="U20" s="8">
        <f>Расценки!F19</f>
        <v>380</v>
      </c>
      <c r="V20" s="8">
        <f>Расценки!G19</f>
        <v>437</v>
      </c>
      <c r="W20" s="10">
        <f t="shared" si="26"/>
        <v>5.2631578947368418E-2</v>
      </c>
      <c r="X20" s="10">
        <f t="shared" si="27"/>
        <v>2.0594965675057208E-2</v>
      </c>
      <c r="Y20" s="9">
        <f>Расценки!H19</f>
        <v>480</v>
      </c>
      <c r="Z20" s="9">
        <f>Расценки!I19</f>
        <v>571</v>
      </c>
      <c r="AA20" s="10">
        <f>Расценки!J19</f>
        <v>0.26315789473684204</v>
      </c>
      <c r="AB20" s="10">
        <f>Расценки!K19</f>
        <v>0.30663615560640722</v>
      </c>
      <c r="AC20" s="16">
        <f t="shared" si="28"/>
        <v>0.25</v>
      </c>
      <c r="AD20" s="16">
        <f t="shared" si="29"/>
        <v>0.25043782837127848</v>
      </c>
      <c r="AE20" s="10">
        <f t="shared" si="30"/>
        <v>0.52083333333333337</v>
      </c>
      <c r="AF20" s="10">
        <f t="shared" si="31"/>
        <v>0.53765323992994751</v>
      </c>
      <c r="AG20" s="8">
        <f t="shared" si="32"/>
        <v>120</v>
      </c>
      <c r="AH20" s="8">
        <f t="shared" si="33"/>
        <v>143</v>
      </c>
    </row>
    <row r="21" spans="1:34" x14ac:dyDescent="0.25">
      <c r="A21" s="7" t="s">
        <v>83</v>
      </c>
      <c r="B21" s="7" t="s">
        <v>84</v>
      </c>
      <c r="C21" s="7" t="s">
        <v>54</v>
      </c>
      <c r="D21" s="7" t="s">
        <v>85</v>
      </c>
      <c r="E21" s="7" t="str">
        <f>INDEX('Нормо-час по специальностям'!$B$6:$B$26,MATCH(D21,'Нормо-час по специальностям'!$A$6:$A$26,0))</f>
        <v>Фасадчик / промальпинист</v>
      </c>
      <c r="F21" s="15">
        <v>0.9</v>
      </c>
      <c r="G21" s="7" t="s">
        <v>6920</v>
      </c>
      <c r="H21" s="11">
        <f t="shared" si="17"/>
        <v>7.78</v>
      </c>
      <c r="I21" s="8">
        <f>INDEX('Нормо-час по специальностям'!$D$6:$D$26,MATCH(D21,'Нормо-час по специальностям'!$A$6:$A$26,0))</f>
        <v>1100</v>
      </c>
      <c r="J21" s="8">
        <f>INDEX('Нормо-час по специальностям'!$E$6:$E$26,MATCH(D21,'Нормо-час по специальностям'!$A$6:$A$26,0))</f>
        <v>1300</v>
      </c>
      <c r="K21" s="8">
        <f t="shared" si="18"/>
        <v>990</v>
      </c>
      <c r="L21" s="8">
        <f t="shared" si="19"/>
        <v>1170</v>
      </c>
      <c r="M21" s="8">
        <f>Расценки!L20</f>
        <v>650</v>
      </c>
      <c r="N21" s="8">
        <f>Расценки!M20</f>
        <v>747</v>
      </c>
      <c r="O21" s="10">
        <f t="shared" si="20"/>
        <v>0.52307692307692299</v>
      </c>
      <c r="P21" s="10">
        <f t="shared" si="21"/>
        <v>0.56626506024096379</v>
      </c>
      <c r="Q21" s="7" t="str">
        <f t="shared" si="22"/>
        <v>расценка</v>
      </c>
      <c r="R21" s="7" t="str">
        <f t="shared" si="23"/>
        <v>расценка</v>
      </c>
      <c r="S21" s="8">
        <f t="shared" si="24"/>
        <v>722</v>
      </c>
      <c r="T21" s="8">
        <f t="shared" si="25"/>
        <v>830</v>
      </c>
      <c r="U21" s="8">
        <f>Расценки!F20</f>
        <v>1100</v>
      </c>
      <c r="V21" s="8">
        <f>Расценки!G20</f>
        <v>1265</v>
      </c>
      <c r="W21" s="10">
        <f t="shared" si="26"/>
        <v>0.1</v>
      </c>
      <c r="X21" s="10">
        <f t="shared" si="27"/>
        <v>7.5098814229249009E-2</v>
      </c>
      <c r="Y21" s="9">
        <f>Расценки!H20</f>
        <v>1320</v>
      </c>
      <c r="Z21" s="9">
        <f>Расценки!I20</f>
        <v>1560</v>
      </c>
      <c r="AA21" s="10">
        <f>Расценки!J20</f>
        <v>0.19999999999999996</v>
      </c>
      <c r="AB21" s="10">
        <f>Расценки!K20</f>
        <v>0.23320158102766797</v>
      </c>
      <c r="AC21" s="16">
        <f t="shared" si="28"/>
        <v>0.25</v>
      </c>
      <c r="AD21" s="16">
        <f t="shared" si="29"/>
        <v>0.25</v>
      </c>
      <c r="AE21" s="10">
        <f t="shared" si="30"/>
        <v>0.50757575757575757</v>
      </c>
      <c r="AF21" s="10">
        <f t="shared" si="31"/>
        <v>0.52115384615384619</v>
      </c>
      <c r="AG21" s="8">
        <f t="shared" si="32"/>
        <v>330</v>
      </c>
      <c r="AH21" s="8">
        <f t="shared" si="33"/>
        <v>390</v>
      </c>
    </row>
    <row r="22" spans="1:34" x14ac:dyDescent="0.25">
      <c r="A22" s="7" t="s">
        <v>87</v>
      </c>
      <c r="B22" s="7" t="s">
        <v>88</v>
      </c>
      <c r="C22" s="7" t="s">
        <v>54</v>
      </c>
      <c r="D22" s="7" t="s">
        <v>35</v>
      </c>
      <c r="E22" s="7" t="str">
        <f>INDEX('Нормо-час по специальностям'!$B$6:$B$26,MATCH(D22,'Нормо-час по специальностям'!$A$6:$A$26,0))</f>
        <v>Разнорабочий / демонтажник</v>
      </c>
      <c r="F22" s="15">
        <v>0.2</v>
      </c>
      <c r="G22" s="7" t="s">
        <v>6920</v>
      </c>
      <c r="H22" s="11">
        <f t="shared" si="17"/>
        <v>35</v>
      </c>
      <c r="I22" s="8">
        <f>INDEX('Нормо-час по специальностям'!$D$6:$D$26,MATCH(D22,'Нормо-час по специальностям'!$A$6:$A$26,0))</f>
        <v>550</v>
      </c>
      <c r="J22" s="8">
        <f>INDEX('Нормо-час по специальностям'!$E$6:$E$26,MATCH(D22,'Нормо-час по специальностям'!$A$6:$A$26,0))</f>
        <v>660</v>
      </c>
      <c r="K22" s="8">
        <f t="shared" si="18"/>
        <v>110</v>
      </c>
      <c r="L22" s="8">
        <f t="shared" si="19"/>
        <v>132</v>
      </c>
      <c r="M22" s="8">
        <f>Расценки!L21</f>
        <v>120</v>
      </c>
      <c r="N22" s="8">
        <f>Расценки!M21</f>
        <v>138</v>
      </c>
      <c r="O22" s="10">
        <f t="shared" si="20"/>
        <v>-8.333333333333337E-2</v>
      </c>
      <c r="P22" s="10">
        <f t="shared" si="21"/>
        <v>-4.3478260869565188E-2</v>
      </c>
      <c r="Q22" s="7" t="str">
        <f t="shared" si="22"/>
        <v>равно</v>
      </c>
      <c r="R22" s="7" t="str">
        <f t="shared" si="23"/>
        <v>равно</v>
      </c>
      <c r="S22" s="8">
        <f t="shared" si="24"/>
        <v>600</v>
      </c>
      <c r="T22" s="8">
        <f t="shared" si="25"/>
        <v>690</v>
      </c>
      <c r="U22" s="8">
        <f>Расценки!F21</f>
        <v>200</v>
      </c>
      <c r="V22" s="8">
        <f>Расценки!G21</f>
        <v>230</v>
      </c>
      <c r="W22" s="10">
        <f t="shared" si="26"/>
        <v>0.45</v>
      </c>
      <c r="X22" s="10">
        <f t="shared" si="27"/>
        <v>0.42608695652173911</v>
      </c>
      <c r="Y22" s="9">
        <f>Расценки!H21</f>
        <v>200</v>
      </c>
      <c r="Z22" s="9">
        <f>Расценки!I21</f>
        <v>230</v>
      </c>
      <c r="AA22" s="10">
        <f>Расценки!J21</f>
        <v>0</v>
      </c>
      <c r="AB22" s="10">
        <f>Расценки!K21</f>
        <v>0</v>
      </c>
      <c r="AC22" s="16">
        <f t="shared" si="28"/>
        <v>0.45</v>
      </c>
      <c r="AD22" s="16">
        <f t="shared" si="29"/>
        <v>0.42608695652173911</v>
      </c>
      <c r="AE22" s="10">
        <f t="shared" si="30"/>
        <v>0.4</v>
      </c>
      <c r="AF22" s="10">
        <f t="shared" si="31"/>
        <v>0.4</v>
      </c>
      <c r="AG22" s="8">
        <f t="shared" si="32"/>
        <v>90</v>
      </c>
      <c r="AH22" s="8">
        <f t="shared" si="33"/>
        <v>98</v>
      </c>
    </row>
    <row r="23" spans="1:34" x14ac:dyDescent="0.25">
      <c r="A23" s="7" t="s">
        <v>90</v>
      </c>
      <c r="B23" s="7" t="s">
        <v>91</v>
      </c>
      <c r="C23" s="7" t="s">
        <v>54</v>
      </c>
      <c r="D23" s="7" t="s">
        <v>85</v>
      </c>
      <c r="E23" s="7" t="str">
        <f>INDEX('Нормо-час по специальностям'!$B$6:$B$26,MATCH(D23,'Нормо-час по специальностям'!$A$6:$A$26,0))</f>
        <v>Фасадчик / промальпинист</v>
      </c>
      <c r="F23" s="15">
        <v>0.6</v>
      </c>
      <c r="G23" s="7" t="s">
        <v>6920</v>
      </c>
      <c r="H23" s="11">
        <f t="shared" si="17"/>
        <v>11.67</v>
      </c>
      <c r="I23" s="8">
        <f>INDEX('Нормо-час по специальностям'!$D$6:$D$26,MATCH(D23,'Нормо-час по специальностям'!$A$6:$A$26,0))</f>
        <v>1100</v>
      </c>
      <c r="J23" s="8">
        <f>INDEX('Нормо-час по специальностям'!$E$6:$E$26,MATCH(D23,'Нормо-час по специальностям'!$A$6:$A$26,0))</f>
        <v>1300</v>
      </c>
      <c r="K23" s="8">
        <f t="shared" si="18"/>
        <v>660</v>
      </c>
      <c r="L23" s="8">
        <f t="shared" si="19"/>
        <v>780</v>
      </c>
      <c r="M23" s="8">
        <f>Расценки!L22</f>
        <v>400</v>
      </c>
      <c r="N23" s="8">
        <f>Расценки!M22</f>
        <v>460</v>
      </c>
      <c r="O23" s="10">
        <f t="shared" si="20"/>
        <v>0.64999999999999991</v>
      </c>
      <c r="P23" s="10">
        <f t="shared" si="21"/>
        <v>0.69565217391304346</v>
      </c>
      <c r="Q23" s="7" t="str">
        <f t="shared" si="22"/>
        <v>расценка</v>
      </c>
      <c r="R23" s="7" t="str">
        <f t="shared" si="23"/>
        <v>расценка</v>
      </c>
      <c r="S23" s="8">
        <f t="shared" si="24"/>
        <v>667</v>
      </c>
      <c r="T23" s="8">
        <f t="shared" si="25"/>
        <v>767</v>
      </c>
      <c r="U23" s="8">
        <f>Расценки!F22</f>
        <v>650</v>
      </c>
      <c r="V23" s="8">
        <f>Расценки!G22</f>
        <v>747</v>
      </c>
      <c r="W23" s="10">
        <f t="shared" si="26"/>
        <v>-1.5384615384615385E-2</v>
      </c>
      <c r="X23" s="10">
        <f t="shared" si="27"/>
        <v>-4.4176706827309238E-2</v>
      </c>
      <c r="Y23" s="9">
        <f>Расценки!H22</f>
        <v>880</v>
      </c>
      <c r="Z23" s="9">
        <f>Расценки!I22</f>
        <v>1040</v>
      </c>
      <c r="AA23" s="10">
        <f>Расценки!J22</f>
        <v>0.35384615384615392</v>
      </c>
      <c r="AB23" s="10">
        <f>Расценки!K22</f>
        <v>0.39223560910307897</v>
      </c>
      <c r="AC23" s="16">
        <f t="shared" si="28"/>
        <v>0.25</v>
      </c>
      <c r="AD23" s="16">
        <f t="shared" si="29"/>
        <v>0.25</v>
      </c>
      <c r="AE23" s="10">
        <f t="shared" si="30"/>
        <v>0.54545454545454541</v>
      </c>
      <c r="AF23" s="10">
        <f t="shared" si="31"/>
        <v>0.55769230769230771</v>
      </c>
      <c r="AG23" s="8">
        <f t="shared" si="32"/>
        <v>220</v>
      </c>
      <c r="AH23" s="8">
        <f t="shared" si="33"/>
        <v>260</v>
      </c>
    </row>
    <row r="24" spans="1:34" x14ac:dyDescent="0.25">
      <c r="A24" s="7" t="s">
        <v>94</v>
      </c>
      <c r="B24" s="7" t="s">
        <v>95</v>
      </c>
      <c r="C24" s="7" t="s">
        <v>54</v>
      </c>
      <c r="D24" s="7" t="s">
        <v>85</v>
      </c>
      <c r="E24" s="7" t="str">
        <f>INDEX('Нормо-час по специальностям'!$B$6:$B$26,MATCH(D24,'Нормо-час по специальностям'!$A$6:$A$26,0))</f>
        <v>Фасадчик / промальпинист</v>
      </c>
      <c r="F24" s="15">
        <v>1</v>
      </c>
      <c r="G24" s="7" t="s">
        <v>6920</v>
      </c>
      <c r="H24" s="11">
        <f t="shared" si="17"/>
        <v>7</v>
      </c>
      <c r="I24" s="8">
        <f>INDEX('Нормо-час по специальностям'!$D$6:$D$26,MATCH(D24,'Нормо-час по специальностям'!$A$6:$A$26,0))</f>
        <v>1100</v>
      </c>
      <c r="J24" s="8">
        <f>INDEX('Нормо-час по специальностям'!$E$6:$E$26,MATCH(D24,'Нормо-час по специальностям'!$A$6:$A$26,0))</f>
        <v>1300</v>
      </c>
      <c r="K24" s="8">
        <f t="shared" si="18"/>
        <v>1100</v>
      </c>
      <c r="L24" s="8">
        <f t="shared" si="19"/>
        <v>1300</v>
      </c>
      <c r="M24" s="8">
        <f>Расценки!L23</f>
        <v>650</v>
      </c>
      <c r="N24" s="8">
        <f>Расценки!M23</f>
        <v>747</v>
      </c>
      <c r="O24" s="10">
        <f t="shared" si="20"/>
        <v>0.69230769230769229</v>
      </c>
      <c r="P24" s="10">
        <f t="shared" si="21"/>
        <v>0.74029451137884883</v>
      </c>
      <c r="Q24" s="7" t="str">
        <f t="shared" si="22"/>
        <v>расценка</v>
      </c>
      <c r="R24" s="7" t="str">
        <f t="shared" si="23"/>
        <v>расценка</v>
      </c>
      <c r="S24" s="8">
        <f t="shared" si="24"/>
        <v>650</v>
      </c>
      <c r="T24" s="8">
        <f t="shared" si="25"/>
        <v>747</v>
      </c>
      <c r="U24" s="8">
        <f>Расценки!F23</f>
        <v>1100</v>
      </c>
      <c r="V24" s="8">
        <f>Расценки!G23</f>
        <v>1265</v>
      </c>
      <c r="W24" s="10">
        <f t="shared" si="26"/>
        <v>0</v>
      </c>
      <c r="X24" s="10">
        <f t="shared" si="27"/>
        <v>-2.766798418972332E-2</v>
      </c>
      <c r="Y24" s="9">
        <f>Расценки!H23</f>
        <v>1467</v>
      </c>
      <c r="Z24" s="9">
        <f>Расценки!I23</f>
        <v>1734</v>
      </c>
      <c r="AA24" s="10">
        <f>Расценки!J23</f>
        <v>0.33363636363636373</v>
      </c>
      <c r="AB24" s="10">
        <f>Расценки!K23</f>
        <v>0.37075098814229257</v>
      </c>
      <c r="AC24" s="16">
        <f t="shared" si="28"/>
        <v>0.2501704158145876</v>
      </c>
      <c r="AD24" s="16">
        <f t="shared" si="29"/>
        <v>0.25028835063437138</v>
      </c>
      <c r="AE24" s="10">
        <f t="shared" si="30"/>
        <v>0.55691888207225626</v>
      </c>
      <c r="AF24" s="10">
        <f t="shared" si="31"/>
        <v>0.5692041522491349</v>
      </c>
      <c r="AG24" s="8">
        <f t="shared" si="32"/>
        <v>367</v>
      </c>
      <c r="AH24" s="8">
        <f t="shared" si="33"/>
        <v>434</v>
      </c>
    </row>
    <row r="25" spans="1:34" x14ac:dyDescent="0.25">
      <c r="A25" s="12" t="s">
        <v>98</v>
      </c>
      <c r="B25" s="12" t="s">
        <v>99</v>
      </c>
      <c r="C25" s="12" t="s">
        <v>54</v>
      </c>
      <c r="D25" s="7" t="s">
        <v>41</v>
      </c>
      <c r="E25" s="7" t="str">
        <f>INDEX('Нормо-час по специальностям'!$B$6:$B$26,MATCH(D25,'Нормо-час по специальностям'!$A$6:$A$26,0))</f>
        <v>Сварщик / монтажник МК</v>
      </c>
      <c r="F25" s="15">
        <v>1</v>
      </c>
      <c r="G25" s="7" t="s">
        <v>6921</v>
      </c>
      <c r="H25" s="11">
        <f t="shared" si="17"/>
        <v>7</v>
      </c>
      <c r="I25" s="8">
        <f>INDEX('Нормо-час по специальностям'!$D$6:$D$26,MATCH(D25,'Нормо-час по специальностям'!$A$6:$A$26,0))</f>
        <v>900</v>
      </c>
      <c r="J25" s="8">
        <f>INDEX('Нормо-час по специальностям'!$E$6:$E$26,MATCH(D25,'Нормо-час по специальностям'!$A$6:$A$26,0))</f>
        <v>1080</v>
      </c>
      <c r="K25" s="8">
        <f t="shared" si="18"/>
        <v>900</v>
      </c>
      <c r="L25" s="8">
        <f t="shared" si="19"/>
        <v>1080</v>
      </c>
      <c r="M25" s="8">
        <f>Расценки!L24</f>
        <v>720</v>
      </c>
      <c r="N25" s="8">
        <f>Расценки!M24</f>
        <v>828</v>
      </c>
      <c r="O25" s="10">
        <f t="shared" si="20"/>
        <v>0.25</v>
      </c>
      <c r="P25" s="10">
        <f t="shared" si="21"/>
        <v>0.30434782608695654</v>
      </c>
      <c r="Q25" s="7" t="str">
        <f t="shared" si="22"/>
        <v>расценка</v>
      </c>
      <c r="R25" s="7" t="str">
        <f t="shared" si="23"/>
        <v>расценка</v>
      </c>
      <c r="S25" s="8">
        <f t="shared" si="24"/>
        <v>720</v>
      </c>
      <c r="T25" s="8">
        <f t="shared" si="25"/>
        <v>828</v>
      </c>
      <c r="U25" s="8">
        <f>Расценки!F24</f>
        <v>1200</v>
      </c>
      <c r="V25" s="8">
        <f>Расценки!G24</f>
        <v>1380</v>
      </c>
      <c r="W25" s="10">
        <f t="shared" si="26"/>
        <v>0.25</v>
      </c>
      <c r="X25" s="10">
        <f t="shared" si="27"/>
        <v>0.21739130434782608</v>
      </c>
      <c r="Y25" s="9">
        <f>Расценки!H24</f>
        <v>1200</v>
      </c>
      <c r="Z25" s="9">
        <f>Расценки!I24</f>
        <v>1440</v>
      </c>
      <c r="AA25" s="10">
        <f>Расценки!J24</f>
        <v>0</v>
      </c>
      <c r="AB25" s="10">
        <f>Расценки!K24</f>
        <v>4.3478260869565188E-2</v>
      </c>
      <c r="AC25" s="16">
        <f t="shared" si="28"/>
        <v>0.25</v>
      </c>
      <c r="AD25" s="16">
        <f t="shared" si="29"/>
        <v>0.25</v>
      </c>
      <c r="AE25" s="10">
        <f t="shared" si="30"/>
        <v>0.4</v>
      </c>
      <c r="AF25" s="10">
        <f t="shared" si="31"/>
        <v>0.42499999999999999</v>
      </c>
      <c r="AG25" s="8">
        <f t="shared" si="32"/>
        <v>300</v>
      </c>
      <c r="AH25" s="8">
        <f t="shared" si="33"/>
        <v>360</v>
      </c>
    </row>
    <row r="26" spans="1:34" x14ac:dyDescent="0.25">
      <c r="A26" s="5" t="s">
        <v>102</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5">
      <c r="A27" s="7" t="s">
        <v>103</v>
      </c>
      <c r="B27" s="7" t="s">
        <v>104</v>
      </c>
      <c r="C27" s="7" t="s">
        <v>28</v>
      </c>
      <c r="D27" s="7" t="s">
        <v>35</v>
      </c>
      <c r="E27" s="7" t="str">
        <f>INDEX('Нормо-час по специальностям'!$B$6:$B$26,MATCH(D27,'Нормо-час по специальностям'!$A$6:$A$26,0))</f>
        <v>Разнорабочий / демонтажник</v>
      </c>
      <c r="F27" s="15">
        <v>7.5</v>
      </c>
      <c r="G27" s="7" t="s">
        <v>6920</v>
      </c>
      <c r="H27" s="11">
        <f>IF(OR(F27="",F27=0),"",ROUND($G$3/F27,2))</f>
        <v>0.93</v>
      </c>
      <c r="I27" s="8">
        <f>INDEX('Нормо-час по специальностям'!$D$6:$D$26,MATCH(D27,'Нормо-час по специальностям'!$A$6:$A$26,0))</f>
        <v>550</v>
      </c>
      <c r="J27" s="8">
        <f>INDEX('Нормо-час по специальностям'!$E$6:$E$26,MATCH(D27,'Нормо-час по специальностям'!$A$6:$A$26,0))</f>
        <v>660</v>
      </c>
      <c r="K27" s="8">
        <f>IF(OR(F27="",F27=0,I27=0),"",ROUND(F27*I27,0))</f>
        <v>4125</v>
      </c>
      <c r="L27" s="8">
        <f>IF(OR(F27="",F27=0,J27=0),"",ROUND(F27*J27,0))</f>
        <v>4950</v>
      </c>
      <c r="M27" s="8">
        <f>Расценки!L26</f>
        <v>2400</v>
      </c>
      <c r="N27" s="8">
        <f>Расценки!M26</f>
        <v>2760</v>
      </c>
      <c r="O27" s="10">
        <f t="shared" ref="O27:P29" si="34">IF(OR(K27="",M27="",M27=0),"",K27/M27-1)</f>
        <v>0.71875</v>
      </c>
      <c r="P27" s="10">
        <f t="shared" si="34"/>
        <v>0.79347826086956519</v>
      </c>
      <c r="Q27" s="7" t="str">
        <f t="shared" ref="Q27:R29" si="35">IF(O27="","—",IF(O27&lt;-$C$3,"нормо-часы",IF(O27&gt;$C$3,"расценка","равно")))</f>
        <v>расценка</v>
      </c>
      <c r="R27" s="7" t="str">
        <f t="shared" si="35"/>
        <v>расценка</v>
      </c>
      <c r="S27" s="8">
        <f>IF(OR(F27="",F27=0,M27=""),"",ROUND(M27/F27,0))</f>
        <v>320</v>
      </c>
      <c r="T27" s="8">
        <f>IF(OR(F27="",F27=0,N27=""),"",ROUND(N27/F27,0))</f>
        <v>368</v>
      </c>
      <c r="U27" s="8">
        <f>Расценки!F26</f>
        <v>4000</v>
      </c>
      <c r="V27" s="8">
        <f>Расценки!G26</f>
        <v>4600</v>
      </c>
      <c r="W27" s="10">
        <f t="shared" ref="W27:X29" si="36">IF(OR(K27="",U27="",U27=0),"",(U27-K27)/U27)</f>
        <v>-3.125E-2</v>
      </c>
      <c r="X27" s="10">
        <f t="shared" si="36"/>
        <v>-7.6086956521739135E-2</v>
      </c>
      <c r="Y27" s="9">
        <f>Расценки!H26</f>
        <v>5500</v>
      </c>
      <c r="Z27" s="9">
        <f>Расценки!I26</f>
        <v>6600</v>
      </c>
      <c r="AA27" s="10">
        <f>Расценки!J26</f>
        <v>0.375</v>
      </c>
      <c r="AB27" s="10">
        <f>Расценки!K26</f>
        <v>0.43478260869565211</v>
      </c>
      <c r="AC27" s="16">
        <f t="shared" ref="AC27:AD29" si="37">IF(OR(K27="",Y27="",Y27=0),"",(Y27-K27)/Y27)</f>
        <v>0.25</v>
      </c>
      <c r="AD27" s="16">
        <f t="shared" si="37"/>
        <v>0.25</v>
      </c>
      <c r="AE27" s="10">
        <f t="shared" ref="AE27:AF29" si="38">IF(OR(Y27="",Y27=0),"",(Y27-M27)/Y27)</f>
        <v>0.5636363636363636</v>
      </c>
      <c r="AF27" s="10">
        <f t="shared" si="38"/>
        <v>0.58181818181818179</v>
      </c>
      <c r="AG27" s="8">
        <f t="shared" ref="AG27:AH29" si="39">IF(OR(K27="",Y27=""),"",Y27-K27)</f>
        <v>1375</v>
      </c>
      <c r="AH27" s="8">
        <f t="shared" si="39"/>
        <v>1650</v>
      </c>
    </row>
    <row r="28" spans="1:34" x14ac:dyDescent="0.25">
      <c r="A28" s="7" t="s">
        <v>107</v>
      </c>
      <c r="B28" s="7" t="s">
        <v>108</v>
      </c>
      <c r="C28" s="7" t="s">
        <v>28</v>
      </c>
      <c r="D28" s="7" t="s">
        <v>35</v>
      </c>
      <c r="E28" s="7" t="str">
        <f>INDEX('Нормо-час по специальностям'!$B$6:$B$26,MATCH(D28,'Нормо-час по специальностям'!$A$6:$A$26,0))</f>
        <v>Разнорабочий / демонтажник</v>
      </c>
      <c r="F28" s="15">
        <v>11</v>
      </c>
      <c r="G28" s="7" t="s">
        <v>6920</v>
      </c>
      <c r="H28" s="11">
        <f>IF(OR(F28="",F28=0),"",ROUND($G$3/F28,2))</f>
        <v>0.64</v>
      </c>
      <c r="I28" s="8">
        <f>INDEX('Нормо-час по специальностям'!$D$6:$D$26,MATCH(D28,'Нормо-час по специальностям'!$A$6:$A$26,0))</f>
        <v>550</v>
      </c>
      <c r="J28" s="8">
        <f>INDEX('Нормо-час по специальностям'!$E$6:$E$26,MATCH(D28,'Нормо-час по специальностям'!$A$6:$A$26,0))</f>
        <v>660</v>
      </c>
      <c r="K28" s="8">
        <f>IF(OR(F28="",F28=0,I28=0),"",ROUND(F28*I28,0))</f>
        <v>6050</v>
      </c>
      <c r="L28" s="8">
        <f>IF(OR(F28="",F28=0,J28=0),"",ROUND(F28*J28,0))</f>
        <v>7260</v>
      </c>
      <c r="M28" s="8">
        <f>Расценки!L27</f>
        <v>4500</v>
      </c>
      <c r="N28" s="8">
        <f>Расценки!M27</f>
        <v>5310</v>
      </c>
      <c r="O28" s="10">
        <f t="shared" si="34"/>
        <v>0.34444444444444455</v>
      </c>
      <c r="P28" s="10">
        <f t="shared" si="34"/>
        <v>0.36723163841807915</v>
      </c>
      <c r="Q28" s="7" t="str">
        <f t="shared" si="35"/>
        <v>расценка</v>
      </c>
      <c r="R28" s="7" t="str">
        <f t="shared" si="35"/>
        <v>расценка</v>
      </c>
      <c r="S28" s="8">
        <f>IF(OR(F28="",F28=0,M28=""),"",ROUND(M28/F28,0))</f>
        <v>409</v>
      </c>
      <c r="T28" s="8">
        <f>IF(OR(F28="",F28=0,N28=""),"",ROUND(N28/F28,0))</f>
        <v>483</v>
      </c>
      <c r="U28" s="8">
        <f>Расценки!F27</f>
        <v>7500</v>
      </c>
      <c r="V28" s="8">
        <f>Расценки!G27</f>
        <v>9000</v>
      </c>
      <c r="W28" s="10">
        <f t="shared" si="36"/>
        <v>0.19333333333333333</v>
      </c>
      <c r="X28" s="10">
        <f t="shared" si="36"/>
        <v>0.19333333333333333</v>
      </c>
      <c r="Y28" s="9">
        <f>Расценки!H27</f>
        <v>8067</v>
      </c>
      <c r="Z28" s="9">
        <f>Расценки!I27</f>
        <v>9680</v>
      </c>
      <c r="AA28" s="10">
        <f>Расценки!J27</f>
        <v>7.559999999999989E-2</v>
      </c>
      <c r="AB28" s="10">
        <f>Расценки!K27</f>
        <v>7.5555555555555598E-2</v>
      </c>
      <c r="AC28" s="16">
        <f t="shared" si="37"/>
        <v>0.25003099045493987</v>
      </c>
      <c r="AD28" s="16">
        <f t="shared" si="37"/>
        <v>0.25</v>
      </c>
      <c r="AE28" s="10">
        <f t="shared" si="38"/>
        <v>0.44217181108218667</v>
      </c>
      <c r="AF28" s="10">
        <f t="shared" si="38"/>
        <v>0.45144628099173556</v>
      </c>
      <c r="AG28" s="8">
        <f t="shared" si="39"/>
        <v>2017</v>
      </c>
      <c r="AH28" s="8">
        <f t="shared" si="39"/>
        <v>2420</v>
      </c>
    </row>
    <row r="29" spans="1:34" x14ac:dyDescent="0.25">
      <c r="A29" s="7" t="s">
        <v>111</v>
      </c>
      <c r="B29" s="7" t="s">
        <v>112</v>
      </c>
      <c r="C29" s="7" t="s">
        <v>28</v>
      </c>
      <c r="D29" s="7" t="s">
        <v>35</v>
      </c>
      <c r="E29" s="7" t="str">
        <f>INDEX('Нормо-час по специальностям'!$B$6:$B$26,MATCH(D29,'Нормо-час по специальностям'!$A$6:$A$26,0))</f>
        <v>Разнорабочий / демонтажник</v>
      </c>
      <c r="F29" s="15">
        <v>15</v>
      </c>
      <c r="G29" s="7" t="s">
        <v>6920</v>
      </c>
      <c r="H29" s="11">
        <f>IF(OR(F29="",F29=0),"",ROUND($G$3/F29,2))</f>
        <v>0.47</v>
      </c>
      <c r="I29" s="8">
        <f>INDEX('Нормо-час по специальностям'!$D$6:$D$26,MATCH(D29,'Нормо-час по специальностям'!$A$6:$A$26,0))</f>
        <v>550</v>
      </c>
      <c r="J29" s="8">
        <f>INDEX('Нормо-час по специальностям'!$E$6:$E$26,MATCH(D29,'Нормо-час по специальностям'!$A$6:$A$26,0))</f>
        <v>660</v>
      </c>
      <c r="K29" s="8">
        <f>IF(OR(F29="",F29=0,I29=0),"",ROUND(F29*I29,0))</f>
        <v>8250</v>
      </c>
      <c r="L29" s="8">
        <f>IF(OR(F29="",F29=0,J29=0),"",ROUND(F29*J29,0))</f>
        <v>9900</v>
      </c>
      <c r="M29" s="8">
        <f>Расценки!L28</f>
        <v>6000</v>
      </c>
      <c r="N29" s="8">
        <f>Расценки!M28</f>
        <v>7080</v>
      </c>
      <c r="O29" s="10">
        <f t="shared" si="34"/>
        <v>0.375</v>
      </c>
      <c r="P29" s="10">
        <f t="shared" si="34"/>
        <v>0.39830508474576276</v>
      </c>
      <c r="Q29" s="7" t="str">
        <f t="shared" si="35"/>
        <v>расценка</v>
      </c>
      <c r="R29" s="7" t="str">
        <f t="shared" si="35"/>
        <v>расценка</v>
      </c>
      <c r="S29" s="8">
        <f>IF(OR(F29="",F29=0,M29=""),"",ROUND(M29/F29,0))</f>
        <v>400</v>
      </c>
      <c r="T29" s="8">
        <f>IF(OR(F29="",F29=0,N29=""),"",ROUND(N29/F29,0))</f>
        <v>472</v>
      </c>
      <c r="U29" s="8">
        <f>Расценки!F28</f>
        <v>10000</v>
      </c>
      <c r="V29" s="8">
        <f>Расценки!G28</f>
        <v>12000</v>
      </c>
      <c r="W29" s="10">
        <f t="shared" si="36"/>
        <v>0.17499999999999999</v>
      </c>
      <c r="X29" s="10">
        <f t="shared" si="36"/>
        <v>0.17499999999999999</v>
      </c>
      <c r="Y29" s="9">
        <f>Расценки!H28</f>
        <v>11000</v>
      </c>
      <c r="Z29" s="9">
        <f>Расценки!I28</f>
        <v>13200</v>
      </c>
      <c r="AA29" s="10">
        <f>Расценки!J28</f>
        <v>0.10000000000000009</v>
      </c>
      <c r="AB29" s="10">
        <f>Расценки!K28</f>
        <v>0.10000000000000009</v>
      </c>
      <c r="AC29" s="16">
        <f t="shared" si="37"/>
        <v>0.25</v>
      </c>
      <c r="AD29" s="16">
        <f t="shared" si="37"/>
        <v>0.25</v>
      </c>
      <c r="AE29" s="10">
        <f t="shared" si="38"/>
        <v>0.45454545454545453</v>
      </c>
      <c r="AF29" s="10">
        <f t="shared" si="38"/>
        <v>0.46363636363636362</v>
      </c>
      <c r="AG29" s="8">
        <f t="shared" si="39"/>
        <v>2750</v>
      </c>
      <c r="AH29" s="8">
        <f t="shared" si="39"/>
        <v>3300</v>
      </c>
    </row>
    <row r="30" spans="1:34" x14ac:dyDescent="0.25">
      <c r="A30" s="5" t="s">
        <v>115</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row>
    <row r="31" spans="1:34" x14ac:dyDescent="0.25">
      <c r="A31" s="7" t="s">
        <v>116</v>
      </c>
      <c r="B31" s="7" t="s">
        <v>117</v>
      </c>
      <c r="C31" s="7" t="s">
        <v>54</v>
      </c>
      <c r="D31" s="7" t="s">
        <v>35</v>
      </c>
      <c r="E31" s="7" t="str">
        <f>INDEX('Нормо-час по специальностям'!$B$6:$B$26,MATCH(D31,'Нормо-час по специальностям'!$A$6:$A$26,0))</f>
        <v>Разнорабочий / демонтажник</v>
      </c>
      <c r="F31" s="15">
        <v>0.04</v>
      </c>
      <c r="G31" s="7" t="s">
        <v>6926</v>
      </c>
      <c r="H31" s="11">
        <f t="shared" ref="H31:H50" si="40">IF(OR(F31="",F31=0),"",ROUND($G$3/F31,2))</f>
        <v>175</v>
      </c>
      <c r="I31" s="8">
        <f>INDEX('Нормо-час по специальностям'!$D$6:$D$26,MATCH(D31,'Нормо-час по специальностям'!$A$6:$A$26,0))</f>
        <v>550</v>
      </c>
      <c r="J31" s="8">
        <f>INDEX('Нормо-час по специальностям'!$E$6:$E$26,MATCH(D31,'Нормо-час по специальностям'!$A$6:$A$26,0))</f>
        <v>660</v>
      </c>
      <c r="K31" s="8">
        <f t="shared" ref="K31:K50" si="41">IF(OR(F31="",F31=0,I31=0),"",ROUND(F31*I31,0))</f>
        <v>22</v>
      </c>
      <c r="L31" s="8">
        <f t="shared" ref="L31:L50" si="42">IF(OR(F31="",F31=0,J31=0),"",ROUND(F31*J31,0))</f>
        <v>26</v>
      </c>
      <c r="M31" s="8">
        <f>Расценки!L30</f>
        <v>20</v>
      </c>
      <c r="N31" s="8">
        <f>Расценки!M30</f>
        <v>23</v>
      </c>
      <c r="O31" s="10">
        <f t="shared" ref="O31:O50" si="43">IF(OR(K31="",M31="",M31=0),"",K31/M31-1)</f>
        <v>0.10000000000000009</v>
      </c>
      <c r="P31" s="10">
        <f t="shared" ref="P31:P50" si="44">IF(OR(L31="",N31="",N31=0),"",L31/N31-1)</f>
        <v>0.13043478260869557</v>
      </c>
      <c r="Q31" s="7" t="str">
        <f t="shared" ref="Q31:Q50" si="45">IF(O31="","—",IF(O31&lt;-$C$3,"нормо-часы",IF(O31&gt;$C$3,"расценка","равно")))</f>
        <v>равно</v>
      </c>
      <c r="R31" s="7" t="str">
        <f t="shared" ref="R31:R50" si="46">IF(P31="","—",IF(P31&lt;-$C$3,"нормо-часы",IF(P31&gt;$C$3,"расценка","равно")))</f>
        <v>расценка</v>
      </c>
      <c r="S31" s="8">
        <f t="shared" ref="S31:S50" si="47">IF(OR(F31="",F31=0,M31=""),"",ROUND(M31/F31,0))</f>
        <v>500</v>
      </c>
      <c r="T31" s="8">
        <f t="shared" ref="T31:T50" si="48">IF(OR(F31="",F31=0,N31=""),"",ROUND(N31/F31,0))</f>
        <v>575</v>
      </c>
      <c r="U31" s="8">
        <f>Расценки!F30</f>
        <v>35</v>
      </c>
      <c r="V31" s="8">
        <f>Расценки!G30</f>
        <v>40</v>
      </c>
      <c r="W31" s="10">
        <f t="shared" ref="W31:W50" si="49">IF(OR(K31="",U31="",U31=0),"",(U31-K31)/U31)</f>
        <v>0.37142857142857144</v>
      </c>
      <c r="X31" s="10">
        <f t="shared" ref="X31:X50" si="50">IF(OR(L31="",V31="",V31=0),"",(V31-L31)/V31)</f>
        <v>0.35</v>
      </c>
      <c r="Y31" s="9">
        <f>Расценки!H30</f>
        <v>35</v>
      </c>
      <c r="Z31" s="9">
        <f>Расценки!I30</f>
        <v>40</v>
      </c>
      <c r="AA31" s="10">
        <f>Расценки!J30</f>
        <v>0</v>
      </c>
      <c r="AB31" s="10">
        <f>Расценки!K30</f>
        <v>0</v>
      </c>
      <c r="AC31" s="16">
        <f t="shared" ref="AC31:AC50" si="51">IF(OR(K31="",Y31="",Y31=0),"",(Y31-K31)/Y31)</f>
        <v>0.37142857142857144</v>
      </c>
      <c r="AD31" s="16">
        <f t="shared" ref="AD31:AD50" si="52">IF(OR(L31="",Z31="",Z31=0),"",(Z31-L31)/Z31)</f>
        <v>0.35</v>
      </c>
      <c r="AE31" s="10">
        <f t="shared" ref="AE31:AE50" si="53">IF(OR(Y31="",Y31=0),"",(Y31-M31)/Y31)</f>
        <v>0.42857142857142855</v>
      </c>
      <c r="AF31" s="10">
        <f t="shared" ref="AF31:AF50" si="54">IF(OR(Z31="",Z31=0),"",(Z31-N31)/Z31)</f>
        <v>0.42499999999999999</v>
      </c>
      <c r="AG31" s="8">
        <f t="shared" ref="AG31:AG50" si="55">IF(OR(K31="",Y31=""),"",Y31-K31)</f>
        <v>13</v>
      </c>
      <c r="AH31" s="8">
        <f t="shared" ref="AH31:AH50" si="56">IF(OR(L31="",Z31=""),"",Z31-L31)</f>
        <v>14</v>
      </c>
    </row>
    <row r="32" spans="1:34" x14ac:dyDescent="0.25">
      <c r="A32" s="7" t="s">
        <v>120</v>
      </c>
      <c r="B32" s="7" t="s">
        <v>121</v>
      </c>
      <c r="C32" s="7" t="s">
        <v>54</v>
      </c>
      <c r="D32" s="7" t="s">
        <v>35</v>
      </c>
      <c r="E32" s="7" t="str">
        <f>INDEX('Нормо-час по специальностям'!$B$6:$B$26,MATCH(D32,'Нормо-час по специальностям'!$A$6:$A$26,0))</f>
        <v>Разнорабочий / демонтажник</v>
      </c>
      <c r="F32" s="15">
        <v>0.04</v>
      </c>
      <c r="G32" s="7" t="s">
        <v>6927</v>
      </c>
      <c r="H32" s="11">
        <f t="shared" si="40"/>
        <v>175</v>
      </c>
      <c r="I32" s="8">
        <f>INDEX('Нормо-час по специальностям'!$D$6:$D$26,MATCH(D32,'Нормо-час по специальностям'!$A$6:$A$26,0))</f>
        <v>550</v>
      </c>
      <c r="J32" s="8">
        <f>INDEX('Нормо-час по специальностям'!$E$6:$E$26,MATCH(D32,'Нормо-час по специальностям'!$A$6:$A$26,0))</f>
        <v>660</v>
      </c>
      <c r="K32" s="8">
        <f t="shared" si="41"/>
        <v>22</v>
      </c>
      <c r="L32" s="8">
        <f t="shared" si="42"/>
        <v>26</v>
      </c>
      <c r="M32" s="8">
        <f>Расценки!L31</f>
        <v>18</v>
      </c>
      <c r="N32" s="8">
        <f>Расценки!M31</f>
        <v>20.5</v>
      </c>
      <c r="O32" s="10">
        <f t="shared" si="43"/>
        <v>0.22222222222222232</v>
      </c>
      <c r="P32" s="10">
        <f t="shared" si="44"/>
        <v>0.26829268292682928</v>
      </c>
      <c r="Q32" s="7" t="str">
        <f t="shared" si="45"/>
        <v>расценка</v>
      </c>
      <c r="R32" s="7" t="str">
        <f t="shared" si="46"/>
        <v>расценка</v>
      </c>
      <c r="S32" s="8">
        <f t="shared" si="47"/>
        <v>450</v>
      </c>
      <c r="T32" s="8">
        <f t="shared" si="48"/>
        <v>513</v>
      </c>
      <c r="U32" s="8">
        <f>Расценки!F31</f>
        <v>30</v>
      </c>
      <c r="V32" s="8">
        <f>Расценки!G31</f>
        <v>34.5</v>
      </c>
      <c r="W32" s="10">
        <f t="shared" si="49"/>
        <v>0.26666666666666666</v>
      </c>
      <c r="X32" s="10">
        <f t="shared" si="50"/>
        <v>0.24637681159420291</v>
      </c>
      <c r="Y32" s="9">
        <f>Расценки!H31</f>
        <v>30</v>
      </c>
      <c r="Z32" s="9">
        <f>Расценки!I31</f>
        <v>35</v>
      </c>
      <c r="AA32" s="10">
        <f>Расценки!J31</f>
        <v>0</v>
      </c>
      <c r="AB32" s="10">
        <f>Расценки!K31</f>
        <v>1.449275362318847E-2</v>
      </c>
      <c r="AC32" s="16">
        <f t="shared" si="51"/>
        <v>0.26666666666666666</v>
      </c>
      <c r="AD32" s="16">
        <f t="shared" si="52"/>
        <v>0.25714285714285712</v>
      </c>
      <c r="AE32" s="10">
        <f t="shared" si="53"/>
        <v>0.4</v>
      </c>
      <c r="AF32" s="10">
        <f t="shared" si="54"/>
        <v>0.41428571428571431</v>
      </c>
      <c r="AG32" s="8">
        <f t="shared" si="55"/>
        <v>8</v>
      </c>
      <c r="AH32" s="8">
        <f t="shared" si="56"/>
        <v>9</v>
      </c>
    </row>
    <row r="33" spans="1:34" x14ac:dyDescent="0.25">
      <c r="A33" s="7" t="s">
        <v>124</v>
      </c>
      <c r="B33" s="7" t="s">
        <v>125</v>
      </c>
      <c r="C33" s="7" t="s">
        <v>54</v>
      </c>
      <c r="D33" s="7" t="s">
        <v>35</v>
      </c>
      <c r="E33" s="7" t="str">
        <f>INDEX('Нормо-час по специальностям'!$B$6:$B$26,MATCH(D33,'Нормо-час по специальностям'!$A$6:$A$26,0))</f>
        <v>Разнорабочий / демонтажник</v>
      </c>
      <c r="F33" s="15">
        <v>1.2E-2</v>
      </c>
      <c r="G33" s="7" t="s">
        <v>6927</v>
      </c>
      <c r="H33" s="11">
        <f t="shared" si="40"/>
        <v>583.33000000000004</v>
      </c>
      <c r="I33" s="8">
        <f>INDEX('Нормо-час по специальностям'!$D$6:$D$26,MATCH(D33,'Нормо-час по специальностям'!$A$6:$A$26,0))</f>
        <v>550</v>
      </c>
      <c r="J33" s="8">
        <f>INDEX('Нормо-час по специальностям'!$E$6:$E$26,MATCH(D33,'Нормо-час по специальностям'!$A$6:$A$26,0))</f>
        <v>660</v>
      </c>
      <c r="K33" s="8">
        <f t="shared" si="41"/>
        <v>7</v>
      </c>
      <c r="L33" s="8">
        <f t="shared" si="42"/>
        <v>8</v>
      </c>
      <c r="M33" s="8">
        <f>Расценки!L32</f>
        <v>5</v>
      </c>
      <c r="N33" s="8">
        <f>Расценки!M32</f>
        <v>6</v>
      </c>
      <c r="O33" s="10">
        <f t="shared" si="43"/>
        <v>0.39999999999999991</v>
      </c>
      <c r="P33" s="10">
        <f t="shared" si="44"/>
        <v>0.33333333333333326</v>
      </c>
      <c r="Q33" s="7" t="str">
        <f t="shared" si="45"/>
        <v>расценка</v>
      </c>
      <c r="R33" s="7" t="str">
        <f t="shared" si="46"/>
        <v>расценка</v>
      </c>
      <c r="S33" s="8">
        <f t="shared" si="47"/>
        <v>417</v>
      </c>
      <c r="T33" s="8">
        <f t="shared" si="48"/>
        <v>500</v>
      </c>
      <c r="U33" s="8">
        <f>Расценки!F32</f>
        <v>8</v>
      </c>
      <c r="V33" s="8">
        <f>Расценки!G32</f>
        <v>9</v>
      </c>
      <c r="W33" s="10">
        <f t="shared" si="49"/>
        <v>0.125</v>
      </c>
      <c r="X33" s="10">
        <f t="shared" si="50"/>
        <v>0.1111111111111111</v>
      </c>
      <c r="Y33" s="9">
        <f>Расценки!H32</f>
        <v>10</v>
      </c>
      <c r="Z33" s="9">
        <f>Расценки!I32</f>
        <v>11</v>
      </c>
      <c r="AA33" s="10">
        <f>Расценки!J32</f>
        <v>0.25</v>
      </c>
      <c r="AB33" s="10">
        <f>Расценки!K32</f>
        <v>0.22222222222222232</v>
      </c>
      <c r="AC33" s="16">
        <f t="shared" si="51"/>
        <v>0.3</v>
      </c>
      <c r="AD33" s="16">
        <f t="shared" si="52"/>
        <v>0.27272727272727271</v>
      </c>
      <c r="AE33" s="10">
        <f t="shared" si="53"/>
        <v>0.5</v>
      </c>
      <c r="AF33" s="10">
        <f t="shared" si="54"/>
        <v>0.45454545454545453</v>
      </c>
      <c r="AG33" s="8">
        <f t="shared" si="55"/>
        <v>3</v>
      </c>
      <c r="AH33" s="8">
        <f t="shared" si="56"/>
        <v>3</v>
      </c>
    </row>
    <row r="34" spans="1:34" x14ac:dyDescent="0.25">
      <c r="A34" s="7" t="s">
        <v>127</v>
      </c>
      <c r="B34" s="7" t="s">
        <v>128</v>
      </c>
      <c r="C34" s="7" t="s">
        <v>50</v>
      </c>
      <c r="D34" s="7" t="s">
        <v>80</v>
      </c>
      <c r="E34" s="7" t="str">
        <f>INDEX('Нормо-час по специальностям'!$B$6:$B$26,MATCH(D34,'Нормо-час по специальностям'!$A$6:$A$26,0))</f>
        <v>Кровельщик</v>
      </c>
      <c r="F34" s="15">
        <v>0.15</v>
      </c>
      <c r="G34" s="7" t="s">
        <v>6928</v>
      </c>
      <c r="H34" s="11">
        <f t="shared" si="40"/>
        <v>46.67</v>
      </c>
      <c r="I34" s="8">
        <f>INDEX('Нормо-час по специальностям'!$D$6:$D$26,MATCH(D34,'Нормо-час по специальностям'!$A$6:$A$26,0))</f>
        <v>800</v>
      </c>
      <c r="J34" s="8">
        <f>INDEX('Нормо-час по специальностям'!$E$6:$E$26,MATCH(D34,'Нормо-час по специальностям'!$A$6:$A$26,0))</f>
        <v>950</v>
      </c>
      <c r="K34" s="8">
        <f t="shared" si="41"/>
        <v>120</v>
      </c>
      <c r="L34" s="8">
        <f t="shared" si="42"/>
        <v>143</v>
      </c>
      <c r="M34" s="8">
        <f>Расценки!L33</f>
        <v>70</v>
      </c>
      <c r="N34" s="8">
        <f>Расценки!M33</f>
        <v>80.5</v>
      </c>
      <c r="O34" s="10">
        <f t="shared" si="43"/>
        <v>0.71428571428571419</v>
      </c>
      <c r="P34" s="10">
        <f t="shared" si="44"/>
        <v>0.77639751552795033</v>
      </c>
      <c r="Q34" s="7" t="str">
        <f t="shared" si="45"/>
        <v>расценка</v>
      </c>
      <c r="R34" s="7" t="str">
        <f t="shared" si="46"/>
        <v>расценка</v>
      </c>
      <c r="S34" s="8">
        <f t="shared" si="47"/>
        <v>467</v>
      </c>
      <c r="T34" s="8">
        <f t="shared" si="48"/>
        <v>537</v>
      </c>
      <c r="U34" s="8">
        <f>Расценки!F33</f>
        <v>120</v>
      </c>
      <c r="V34" s="8">
        <f>Расценки!G33</f>
        <v>138</v>
      </c>
      <c r="W34" s="10">
        <f t="shared" si="49"/>
        <v>0</v>
      </c>
      <c r="X34" s="10">
        <f t="shared" si="50"/>
        <v>-3.6231884057971016E-2</v>
      </c>
      <c r="Y34" s="9">
        <f>Расценки!H33</f>
        <v>160</v>
      </c>
      <c r="Z34" s="9">
        <f>Расценки!I33</f>
        <v>191</v>
      </c>
      <c r="AA34" s="10">
        <f>Расценки!J33</f>
        <v>0.33333333333333326</v>
      </c>
      <c r="AB34" s="10">
        <f>Расценки!K33</f>
        <v>0.38405797101449268</v>
      </c>
      <c r="AC34" s="16">
        <f t="shared" si="51"/>
        <v>0.25</v>
      </c>
      <c r="AD34" s="16">
        <f t="shared" si="52"/>
        <v>0.2513089005235602</v>
      </c>
      <c r="AE34" s="10">
        <f t="shared" si="53"/>
        <v>0.5625</v>
      </c>
      <c r="AF34" s="10">
        <f t="shared" si="54"/>
        <v>0.57853403141361259</v>
      </c>
      <c r="AG34" s="8">
        <f t="shared" si="55"/>
        <v>40</v>
      </c>
      <c r="AH34" s="8">
        <f t="shared" si="56"/>
        <v>48</v>
      </c>
    </row>
    <row r="35" spans="1:34" x14ac:dyDescent="0.25">
      <c r="A35" s="7" t="s">
        <v>131</v>
      </c>
      <c r="B35" s="7" t="s">
        <v>132</v>
      </c>
      <c r="C35" s="7" t="s">
        <v>50</v>
      </c>
      <c r="D35" s="7" t="s">
        <v>80</v>
      </c>
      <c r="E35" s="7" t="str">
        <f>INDEX('Нормо-час по специальностям'!$B$6:$B$26,MATCH(D35,'Нормо-час по специальностям'!$A$6:$A$26,0))</f>
        <v>Кровельщик</v>
      </c>
      <c r="F35" s="15">
        <v>0.2</v>
      </c>
      <c r="G35" s="7" t="s">
        <v>6928</v>
      </c>
      <c r="H35" s="11">
        <f t="shared" si="40"/>
        <v>35</v>
      </c>
      <c r="I35" s="8">
        <f>INDEX('Нормо-час по специальностям'!$D$6:$D$26,MATCH(D35,'Нормо-час по специальностям'!$A$6:$A$26,0))</f>
        <v>800</v>
      </c>
      <c r="J35" s="8">
        <f>INDEX('Нормо-час по специальностям'!$E$6:$E$26,MATCH(D35,'Нормо-час по специальностям'!$A$6:$A$26,0))</f>
        <v>950</v>
      </c>
      <c r="K35" s="8">
        <f t="shared" si="41"/>
        <v>160</v>
      </c>
      <c r="L35" s="8">
        <f t="shared" si="42"/>
        <v>190</v>
      </c>
      <c r="M35" s="8">
        <f>Расценки!L34</f>
        <v>90</v>
      </c>
      <c r="N35" s="8">
        <f>Расценки!M34</f>
        <v>103</v>
      </c>
      <c r="O35" s="10">
        <f t="shared" si="43"/>
        <v>0.77777777777777768</v>
      </c>
      <c r="P35" s="10">
        <f t="shared" si="44"/>
        <v>0.84466019417475735</v>
      </c>
      <c r="Q35" s="7" t="str">
        <f t="shared" si="45"/>
        <v>расценка</v>
      </c>
      <c r="R35" s="7" t="str">
        <f t="shared" si="46"/>
        <v>расценка</v>
      </c>
      <c r="S35" s="8">
        <f t="shared" si="47"/>
        <v>450</v>
      </c>
      <c r="T35" s="8">
        <f t="shared" si="48"/>
        <v>515</v>
      </c>
      <c r="U35" s="8">
        <f>Расценки!F34</f>
        <v>150</v>
      </c>
      <c r="V35" s="8">
        <f>Расценки!G34</f>
        <v>172</v>
      </c>
      <c r="W35" s="10">
        <f t="shared" si="49"/>
        <v>-6.6666666666666666E-2</v>
      </c>
      <c r="X35" s="10">
        <f t="shared" si="50"/>
        <v>-0.10465116279069768</v>
      </c>
      <c r="Y35" s="9">
        <f>Расценки!H34</f>
        <v>214</v>
      </c>
      <c r="Z35" s="9">
        <f>Расценки!I34</f>
        <v>254</v>
      </c>
      <c r="AA35" s="10">
        <f>Расценки!J34</f>
        <v>0.42666666666666675</v>
      </c>
      <c r="AB35" s="10">
        <f>Расценки!K34</f>
        <v>0.47674418604651159</v>
      </c>
      <c r="AC35" s="16">
        <f t="shared" si="51"/>
        <v>0.25233644859813081</v>
      </c>
      <c r="AD35" s="16">
        <f t="shared" si="52"/>
        <v>0.25196850393700787</v>
      </c>
      <c r="AE35" s="10">
        <f t="shared" si="53"/>
        <v>0.57943925233644855</v>
      </c>
      <c r="AF35" s="10">
        <f t="shared" si="54"/>
        <v>0.59448818897637801</v>
      </c>
      <c r="AG35" s="8">
        <f t="shared" si="55"/>
        <v>54</v>
      </c>
      <c r="AH35" s="8">
        <f t="shared" si="56"/>
        <v>64</v>
      </c>
    </row>
    <row r="36" spans="1:34" x14ac:dyDescent="0.25">
      <c r="A36" s="7" t="s">
        <v>134</v>
      </c>
      <c r="B36" s="7" t="s">
        <v>135</v>
      </c>
      <c r="C36" s="7" t="s">
        <v>28</v>
      </c>
      <c r="D36" s="7" t="s">
        <v>80</v>
      </c>
      <c r="E36" s="7" t="str">
        <f>INDEX('Нормо-час по специальностям'!$B$6:$B$26,MATCH(D36,'Нормо-час по специальностям'!$A$6:$A$26,0))</f>
        <v>Кровельщик</v>
      </c>
      <c r="F36" s="15">
        <v>9.5</v>
      </c>
      <c r="G36" s="7" t="s">
        <v>6929</v>
      </c>
      <c r="H36" s="11">
        <f t="shared" si="40"/>
        <v>0.74</v>
      </c>
      <c r="I36" s="8">
        <f>INDEX('Нормо-час по специальностям'!$D$6:$D$26,MATCH(D36,'Нормо-час по специальностям'!$A$6:$A$26,0))</f>
        <v>800</v>
      </c>
      <c r="J36" s="8">
        <f>INDEX('Нормо-час по специальностям'!$E$6:$E$26,MATCH(D36,'Нормо-час по специальностям'!$A$6:$A$26,0))</f>
        <v>950</v>
      </c>
      <c r="K36" s="8">
        <f t="shared" si="41"/>
        <v>7600</v>
      </c>
      <c r="L36" s="8">
        <f t="shared" si="42"/>
        <v>9025</v>
      </c>
      <c r="M36" s="8">
        <f>Расценки!L35</f>
        <v>3600</v>
      </c>
      <c r="N36" s="8">
        <f>Расценки!M35</f>
        <v>4140</v>
      </c>
      <c r="O36" s="10">
        <f t="shared" si="43"/>
        <v>1.1111111111111112</v>
      </c>
      <c r="P36" s="10">
        <f t="shared" si="44"/>
        <v>1.1799516908212562</v>
      </c>
      <c r="Q36" s="7" t="str">
        <f t="shared" si="45"/>
        <v>расценка</v>
      </c>
      <c r="R36" s="7" t="str">
        <f t="shared" si="46"/>
        <v>расценка</v>
      </c>
      <c r="S36" s="8">
        <f t="shared" si="47"/>
        <v>379</v>
      </c>
      <c r="T36" s="8">
        <f t="shared" si="48"/>
        <v>436</v>
      </c>
      <c r="U36" s="8">
        <f>Расценки!F35</f>
        <v>6000</v>
      </c>
      <c r="V36" s="8">
        <f>Расценки!G35</f>
        <v>6900</v>
      </c>
      <c r="W36" s="10">
        <f t="shared" si="49"/>
        <v>-0.26666666666666666</v>
      </c>
      <c r="X36" s="10">
        <f t="shared" si="50"/>
        <v>-0.3079710144927536</v>
      </c>
      <c r="Y36" s="9">
        <f>Расценки!H35</f>
        <v>10134</v>
      </c>
      <c r="Z36" s="9">
        <f>Расценки!I35</f>
        <v>12034</v>
      </c>
      <c r="AA36" s="10">
        <f>Расценки!J35</f>
        <v>0.68900000000000006</v>
      </c>
      <c r="AB36" s="10">
        <f>Расценки!K35</f>
        <v>0.74405797101449278</v>
      </c>
      <c r="AC36" s="16">
        <f t="shared" si="51"/>
        <v>0.2500493388592856</v>
      </c>
      <c r="AD36" s="16">
        <f t="shared" si="52"/>
        <v>0.2500415489446568</v>
      </c>
      <c r="AE36" s="10">
        <f t="shared" si="53"/>
        <v>0.64476021314387211</v>
      </c>
      <c r="AF36" s="10">
        <f t="shared" si="54"/>
        <v>0.65597473824164865</v>
      </c>
      <c r="AG36" s="8">
        <f t="shared" si="55"/>
        <v>2534</v>
      </c>
      <c r="AH36" s="8">
        <f t="shared" si="56"/>
        <v>3009</v>
      </c>
    </row>
    <row r="37" spans="1:34" x14ac:dyDescent="0.25">
      <c r="A37" s="7" t="s">
        <v>138</v>
      </c>
      <c r="B37" s="7" t="s">
        <v>139</v>
      </c>
      <c r="C37" s="7" t="s">
        <v>28</v>
      </c>
      <c r="D37" s="7" t="s">
        <v>35</v>
      </c>
      <c r="E37" s="7" t="str">
        <f>INDEX('Нормо-час по специальностям'!$B$6:$B$26,MATCH(D37,'Нормо-час по специальностям'!$A$6:$A$26,0))</f>
        <v>Разнорабочий / демонтажник</v>
      </c>
      <c r="F37" s="15">
        <v>13</v>
      </c>
      <c r="G37" s="7" t="s">
        <v>6920</v>
      </c>
      <c r="H37" s="11">
        <f t="shared" si="40"/>
        <v>0.54</v>
      </c>
      <c r="I37" s="8">
        <f>INDEX('Нормо-час по специальностям'!$D$6:$D$26,MATCH(D37,'Нормо-час по специальностям'!$A$6:$A$26,0))</f>
        <v>550</v>
      </c>
      <c r="J37" s="8">
        <f>INDEX('Нормо-час по специальностям'!$E$6:$E$26,MATCH(D37,'Нормо-час по специальностям'!$A$6:$A$26,0))</f>
        <v>660</v>
      </c>
      <c r="K37" s="8">
        <f t="shared" si="41"/>
        <v>7150</v>
      </c>
      <c r="L37" s="8">
        <f t="shared" si="42"/>
        <v>8580</v>
      </c>
      <c r="M37" s="8">
        <f>Расценки!L36</f>
        <v>5100</v>
      </c>
      <c r="N37" s="8">
        <f>Расценки!M36</f>
        <v>5865</v>
      </c>
      <c r="O37" s="10">
        <f t="shared" si="43"/>
        <v>0.40196078431372539</v>
      </c>
      <c r="P37" s="10">
        <f t="shared" si="44"/>
        <v>0.46291560102301799</v>
      </c>
      <c r="Q37" s="7" t="str">
        <f t="shared" si="45"/>
        <v>расценка</v>
      </c>
      <c r="R37" s="7" t="str">
        <f t="shared" si="46"/>
        <v>расценка</v>
      </c>
      <c r="S37" s="8">
        <f t="shared" si="47"/>
        <v>392</v>
      </c>
      <c r="T37" s="8">
        <f t="shared" si="48"/>
        <v>451</v>
      </c>
      <c r="U37" s="8">
        <f>Расценки!F36</f>
        <v>8500</v>
      </c>
      <c r="V37" s="8">
        <f>Расценки!G36</f>
        <v>9775</v>
      </c>
      <c r="W37" s="10">
        <f t="shared" si="49"/>
        <v>0.1588235294117647</v>
      </c>
      <c r="X37" s="10">
        <f t="shared" si="50"/>
        <v>0.12225063938618926</v>
      </c>
      <c r="Y37" s="9">
        <f>Расценки!H36</f>
        <v>9534</v>
      </c>
      <c r="Z37" s="9">
        <f>Расценки!I36</f>
        <v>11440</v>
      </c>
      <c r="AA37" s="10">
        <f>Расценки!J36</f>
        <v>0.12164705882352944</v>
      </c>
      <c r="AB37" s="10">
        <f>Расценки!K36</f>
        <v>0.17033248081841434</v>
      </c>
      <c r="AC37" s="16">
        <f t="shared" si="51"/>
        <v>0.250052443885043</v>
      </c>
      <c r="AD37" s="16">
        <f t="shared" si="52"/>
        <v>0.25</v>
      </c>
      <c r="AE37" s="10">
        <f t="shared" si="53"/>
        <v>0.46507237256135936</v>
      </c>
      <c r="AF37" s="10">
        <f t="shared" si="54"/>
        <v>0.48732517482517484</v>
      </c>
      <c r="AG37" s="8">
        <f t="shared" si="55"/>
        <v>2384</v>
      </c>
      <c r="AH37" s="8">
        <f t="shared" si="56"/>
        <v>2860</v>
      </c>
    </row>
    <row r="38" spans="1:34" x14ac:dyDescent="0.25">
      <c r="A38" s="7" t="s">
        <v>142</v>
      </c>
      <c r="B38" s="7" t="s">
        <v>143</v>
      </c>
      <c r="C38" s="7" t="s">
        <v>28</v>
      </c>
      <c r="D38" s="7" t="s">
        <v>35</v>
      </c>
      <c r="E38" s="7" t="str">
        <f>INDEX('Нормо-час по специальностям'!$B$6:$B$26,MATCH(D38,'Нормо-час по специальностям'!$A$6:$A$26,0))</f>
        <v>Разнорабочий / демонтажник</v>
      </c>
      <c r="F38" s="15">
        <v>17</v>
      </c>
      <c r="G38" s="7" t="s">
        <v>6920</v>
      </c>
      <c r="H38" s="11">
        <f t="shared" si="40"/>
        <v>0.41</v>
      </c>
      <c r="I38" s="8">
        <f>INDEX('Нормо-час по специальностям'!$D$6:$D$26,MATCH(D38,'Нормо-час по специальностям'!$A$6:$A$26,0))</f>
        <v>550</v>
      </c>
      <c r="J38" s="8">
        <f>INDEX('Нормо-час по специальностям'!$E$6:$E$26,MATCH(D38,'Нормо-час по специальностям'!$A$6:$A$26,0))</f>
        <v>660</v>
      </c>
      <c r="K38" s="8">
        <f t="shared" si="41"/>
        <v>9350</v>
      </c>
      <c r="L38" s="8">
        <f t="shared" si="42"/>
        <v>11220</v>
      </c>
      <c r="M38" s="8">
        <f>Расценки!L37</f>
        <v>6600</v>
      </c>
      <c r="N38" s="8">
        <f>Расценки!M37</f>
        <v>7788</v>
      </c>
      <c r="O38" s="10">
        <f t="shared" si="43"/>
        <v>0.41666666666666674</v>
      </c>
      <c r="P38" s="10">
        <f t="shared" si="44"/>
        <v>0.44067796610169485</v>
      </c>
      <c r="Q38" s="7" t="str">
        <f t="shared" si="45"/>
        <v>расценка</v>
      </c>
      <c r="R38" s="7" t="str">
        <f t="shared" si="46"/>
        <v>расценка</v>
      </c>
      <c r="S38" s="8">
        <f t="shared" si="47"/>
        <v>388</v>
      </c>
      <c r="T38" s="8">
        <f t="shared" si="48"/>
        <v>458</v>
      </c>
      <c r="U38" s="8">
        <f>Расценки!F37</f>
        <v>11000</v>
      </c>
      <c r="V38" s="8">
        <f>Расценки!G37</f>
        <v>13200</v>
      </c>
      <c r="W38" s="10">
        <f t="shared" si="49"/>
        <v>0.15</v>
      </c>
      <c r="X38" s="10">
        <f t="shared" si="50"/>
        <v>0.15</v>
      </c>
      <c r="Y38" s="9">
        <f>Расценки!H37</f>
        <v>12467</v>
      </c>
      <c r="Z38" s="9">
        <f>Расценки!I37</f>
        <v>14960</v>
      </c>
      <c r="AA38" s="10">
        <f>Расценки!J37</f>
        <v>0.13336363636363635</v>
      </c>
      <c r="AB38" s="10">
        <f>Расценки!K37</f>
        <v>0.1333333333333333</v>
      </c>
      <c r="AC38" s="16">
        <f t="shared" si="51"/>
        <v>0.25002005293976098</v>
      </c>
      <c r="AD38" s="16">
        <f t="shared" si="52"/>
        <v>0.25</v>
      </c>
      <c r="AE38" s="10">
        <f t="shared" si="53"/>
        <v>0.4706023903104195</v>
      </c>
      <c r="AF38" s="10">
        <f t="shared" si="54"/>
        <v>0.47941176470588237</v>
      </c>
      <c r="AG38" s="8">
        <f t="shared" si="55"/>
        <v>3117</v>
      </c>
      <c r="AH38" s="8">
        <f t="shared" si="56"/>
        <v>3740</v>
      </c>
    </row>
    <row r="39" spans="1:34" x14ac:dyDescent="0.25">
      <c r="A39" s="7" t="s">
        <v>145</v>
      </c>
      <c r="B39" s="7" t="s">
        <v>146</v>
      </c>
      <c r="C39" s="7" t="s">
        <v>50</v>
      </c>
      <c r="D39" s="7" t="s">
        <v>80</v>
      </c>
      <c r="E39" s="7" t="str">
        <f>INDEX('Нормо-час по специальностям'!$B$6:$B$26,MATCH(D39,'Нормо-час по специальностям'!$A$6:$A$26,0))</f>
        <v>Кровельщик</v>
      </c>
      <c r="F39" s="15">
        <v>0.4</v>
      </c>
      <c r="G39" s="7" t="s">
        <v>6928</v>
      </c>
      <c r="H39" s="11">
        <f t="shared" si="40"/>
        <v>17.5</v>
      </c>
      <c r="I39" s="8">
        <f>INDEX('Нормо-час по специальностям'!$D$6:$D$26,MATCH(D39,'Нормо-час по специальностям'!$A$6:$A$26,0))</f>
        <v>800</v>
      </c>
      <c r="J39" s="8">
        <f>INDEX('Нормо-час по специальностям'!$E$6:$E$26,MATCH(D39,'Нормо-час по специальностям'!$A$6:$A$26,0))</f>
        <v>950</v>
      </c>
      <c r="K39" s="8">
        <f t="shared" si="41"/>
        <v>320</v>
      </c>
      <c r="L39" s="8">
        <f t="shared" si="42"/>
        <v>380</v>
      </c>
      <c r="M39" s="8">
        <f>Расценки!L38</f>
        <v>150</v>
      </c>
      <c r="N39" s="8">
        <f>Расценки!M38</f>
        <v>172</v>
      </c>
      <c r="O39" s="10">
        <f t="shared" si="43"/>
        <v>1.1333333333333333</v>
      </c>
      <c r="P39" s="10">
        <f t="shared" si="44"/>
        <v>1.2093023255813953</v>
      </c>
      <c r="Q39" s="7" t="str">
        <f t="shared" si="45"/>
        <v>расценка</v>
      </c>
      <c r="R39" s="7" t="str">
        <f t="shared" si="46"/>
        <v>расценка</v>
      </c>
      <c r="S39" s="8">
        <f t="shared" si="47"/>
        <v>375</v>
      </c>
      <c r="T39" s="8">
        <f t="shared" si="48"/>
        <v>430</v>
      </c>
      <c r="U39" s="8">
        <f>Расценки!F38</f>
        <v>250</v>
      </c>
      <c r="V39" s="8">
        <f>Расценки!G38</f>
        <v>288</v>
      </c>
      <c r="W39" s="10">
        <f t="shared" si="49"/>
        <v>-0.28000000000000003</v>
      </c>
      <c r="X39" s="10">
        <f t="shared" si="50"/>
        <v>-0.31944444444444442</v>
      </c>
      <c r="Y39" s="9">
        <f>Расценки!H38</f>
        <v>427</v>
      </c>
      <c r="Z39" s="9">
        <f>Расценки!I38</f>
        <v>507</v>
      </c>
      <c r="AA39" s="10">
        <f>Расценки!J38</f>
        <v>0.70799999999999996</v>
      </c>
      <c r="AB39" s="10">
        <f>Расценки!K38</f>
        <v>0.76041666666666674</v>
      </c>
      <c r="AC39" s="16">
        <f t="shared" si="51"/>
        <v>0.25058548009367682</v>
      </c>
      <c r="AD39" s="16">
        <f t="shared" si="52"/>
        <v>0.2504930966469428</v>
      </c>
      <c r="AE39" s="10">
        <f t="shared" si="53"/>
        <v>0.64871194379391106</v>
      </c>
      <c r="AF39" s="10">
        <f t="shared" si="54"/>
        <v>0.6607495069033531</v>
      </c>
      <c r="AG39" s="8">
        <f t="shared" si="55"/>
        <v>107</v>
      </c>
      <c r="AH39" s="8">
        <f t="shared" si="56"/>
        <v>127</v>
      </c>
    </row>
    <row r="40" spans="1:34" x14ac:dyDescent="0.25">
      <c r="A40" s="7" t="s">
        <v>148</v>
      </c>
      <c r="B40" s="7" t="s">
        <v>149</v>
      </c>
      <c r="C40" s="7" t="s">
        <v>54</v>
      </c>
      <c r="D40" s="7" t="s">
        <v>80</v>
      </c>
      <c r="E40" s="7" t="str">
        <f>INDEX('Нормо-час по специальностям'!$B$6:$B$26,MATCH(D40,'Нормо-час по специальностям'!$A$6:$A$26,0))</f>
        <v>Кровельщик</v>
      </c>
      <c r="F40" s="15">
        <v>0.25</v>
      </c>
      <c r="G40" s="7" t="s">
        <v>6928</v>
      </c>
      <c r="H40" s="11">
        <f t="shared" si="40"/>
        <v>28</v>
      </c>
      <c r="I40" s="8">
        <f>INDEX('Нормо-час по специальностям'!$D$6:$D$26,MATCH(D40,'Нормо-час по специальностям'!$A$6:$A$26,0))</f>
        <v>800</v>
      </c>
      <c r="J40" s="8">
        <f>INDEX('Нормо-час по специальностям'!$E$6:$E$26,MATCH(D40,'Нормо-час по специальностям'!$A$6:$A$26,0))</f>
        <v>950</v>
      </c>
      <c r="K40" s="8">
        <f t="shared" si="41"/>
        <v>200</v>
      </c>
      <c r="L40" s="8">
        <f t="shared" si="42"/>
        <v>238</v>
      </c>
      <c r="M40" s="8">
        <f>Расценки!L39</f>
        <v>130</v>
      </c>
      <c r="N40" s="8">
        <f>Расценки!M39</f>
        <v>150</v>
      </c>
      <c r="O40" s="10">
        <f t="shared" si="43"/>
        <v>0.53846153846153855</v>
      </c>
      <c r="P40" s="10">
        <f t="shared" si="44"/>
        <v>0.58666666666666667</v>
      </c>
      <c r="Q40" s="7" t="str">
        <f t="shared" si="45"/>
        <v>расценка</v>
      </c>
      <c r="R40" s="7" t="str">
        <f t="shared" si="46"/>
        <v>расценка</v>
      </c>
      <c r="S40" s="8">
        <f t="shared" si="47"/>
        <v>520</v>
      </c>
      <c r="T40" s="8">
        <f t="shared" si="48"/>
        <v>600</v>
      </c>
      <c r="U40" s="8">
        <f>Расценки!F39</f>
        <v>220</v>
      </c>
      <c r="V40" s="8">
        <f>Расценки!G39</f>
        <v>253</v>
      </c>
      <c r="W40" s="10">
        <f t="shared" si="49"/>
        <v>9.0909090909090912E-2</v>
      </c>
      <c r="X40" s="10">
        <f t="shared" si="50"/>
        <v>5.9288537549407112E-2</v>
      </c>
      <c r="Y40" s="9">
        <f>Расценки!H39</f>
        <v>267</v>
      </c>
      <c r="Z40" s="9">
        <f>Расценки!I39</f>
        <v>318</v>
      </c>
      <c r="AA40" s="10">
        <f>Расценки!J39</f>
        <v>0.21363636363636362</v>
      </c>
      <c r="AB40" s="10">
        <f>Расценки!K39</f>
        <v>0.2569169960474309</v>
      </c>
      <c r="AC40" s="16">
        <f t="shared" si="51"/>
        <v>0.25093632958801498</v>
      </c>
      <c r="AD40" s="16">
        <f t="shared" si="52"/>
        <v>0.25157232704402516</v>
      </c>
      <c r="AE40" s="10">
        <f t="shared" si="53"/>
        <v>0.51310861423220977</v>
      </c>
      <c r="AF40" s="10">
        <f t="shared" si="54"/>
        <v>0.52830188679245282</v>
      </c>
      <c r="AG40" s="8">
        <f t="shared" si="55"/>
        <v>67</v>
      </c>
      <c r="AH40" s="8">
        <f t="shared" si="56"/>
        <v>80</v>
      </c>
    </row>
    <row r="41" spans="1:34" x14ac:dyDescent="0.25">
      <c r="A41" s="7" t="s">
        <v>152</v>
      </c>
      <c r="B41" s="7" t="s">
        <v>153</v>
      </c>
      <c r="C41" s="7" t="s">
        <v>54</v>
      </c>
      <c r="D41" s="7" t="s">
        <v>80</v>
      </c>
      <c r="E41" s="7" t="str">
        <f>INDEX('Нормо-час по специальностям'!$B$6:$B$26,MATCH(D41,'Нормо-час по специальностям'!$A$6:$A$26,0))</f>
        <v>Кровельщик</v>
      </c>
      <c r="F41" s="15">
        <v>0.18</v>
      </c>
      <c r="G41" s="7" t="s">
        <v>6928</v>
      </c>
      <c r="H41" s="11">
        <f t="shared" si="40"/>
        <v>38.89</v>
      </c>
      <c r="I41" s="8">
        <f>INDEX('Нормо-час по специальностям'!$D$6:$D$26,MATCH(D41,'Нормо-час по специальностям'!$A$6:$A$26,0))</f>
        <v>800</v>
      </c>
      <c r="J41" s="8">
        <f>INDEX('Нормо-час по специальностям'!$E$6:$E$26,MATCH(D41,'Нормо-час по специальностям'!$A$6:$A$26,0))</f>
        <v>950</v>
      </c>
      <c r="K41" s="8">
        <f t="shared" si="41"/>
        <v>144</v>
      </c>
      <c r="L41" s="8">
        <f t="shared" si="42"/>
        <v>171</v>
      </c>
      <c r="M41" s="8">
        <f>Расценки!L40</f>
        <v>90</v>
      </c>
      <c r="N41" s="8">
        <f>Расценки!M40</f>
        <v>103</v>
      </c>
      <c r="O41" s="10">
        <f t="shared" si="43"/>
        <v>0.60000000000000009</v>
      </c>
      <c r="P41" s="10">
        <f t="shared" si="44"/>
        <v>0.66019417475728148</v>
      </c>
      <c r="Q41" s="7" t="str">
        <f t="shared" si="45"/>
        <v>расценка</v>
      </c>
      <c r="R41" s="7" t="str">
        <f t="shared" si="46"/>
        <v>расценка</v>
      </c>
      <c r="S41" s="8">
        <f t="shared" si="47"/>
        <v>500</v>
      </c>
      <c r="T41" s="8">
        <f t="shared" si="48"/>
        <v>572</v>
      </c>
      <c r="U41" s="8">
        <f>Расценки!F40</f>
        <v>150</v>
      </c>
      <c r="V41" s="8">
        <f>Расценки!G40</f>
        <v>172</v>
      </c>
      <c r="W41" s="10">
        <f t="shared" si="49"/>
        <v>0.04</v>
      </c>
      <c r="X41" s="10">
        <f t="shared" si="50"/>
        <v>5.8139534883720929E-3</v>
      </c>
      <c r="Y41" s="9">
        <f>Расценки!H40</f>
        <v>192</v>
      </c>
      <c r="Z41" s="9">
        <f>Расценки!I40</f>
        <v>228</v>
      </c>
      <c r="AA41" s="10">
        <f>Расценки!J40</f>
        <v>0.28000000000000003</v>
      </c>
      <c r="AB41" s="10">
        <f>Расценки!K40</f>
        <v>0.32558139534883712</v>
      </c>
      <c r="AC41" s="16">
        <f t="shared" si="51"/>
        <v>0.25</v>
      </c>
      <c r="AD41" s="16">
        <f t="shared" si="52"/>
        <v>0.25</v>
      </c>
      <c r="AE41" s="10">
        <f t="shared" si="53"/>
        <v>0.53125</v>
      </c>
      <c r="AF41" s="10">
        <f t="shared" si="54"/>
        <v>0.54824561403508776</v>
      </c>
      <c r="AG41" s="8">
        <f t="shared" si="55"/>
        <v>48</v>
      </c>
      <c r="AH41" s="8">
        <f t="shared" si="56"/>
        <v>57</v>
      </c>
    </row>
    <row r="42" spans="1:34" x14ac:dyDescent="0.25">
      <c r="A42" s="7" t="s">
        <v>155</v>
      </c>
      <c r="B42" s="7" t="s">
        <v>156</v>
      </c>
      <c r="C42" s="7" t="s">
        <v>54</v>
      </c>
      <c r="D42" s="7" t="s">
        <v>80</v>
      </c>
      <c r="E42" s="7" t="str">
        <f>INDEX('Нормо-час по специальностям'!$B$6:$B$26,MATCH(D42,'Нормо-час по специальностям'!$A$6:$A$26,0))</f>
        <v>Кровельщик</v>
      </c>
      <c r="F42" s="15">
        <v>0.05</v>
      </c>
      <c r="G42" s="7" t="s">
        <v>6928</v>
      </c>
      <c r="H42" s="11">
        <f t="shared" si="40"/>
        <v>140</v>
      </c>
      <c r="I42" s="8">
        <f>INDEX('Нормо-час по специальностям'!$D$6:$D$26,MATCH(D42,'Нормо-час по специальностям'!$A$6:$A$26,0))</f>
        <v>800</v>
      </c>
      <c r="J42" s="8">
        <f>INDEX('Нормо-час по специальностям'!$E$6:$E$26,MATCH(D42,'Нормо-час по специальностям'!$A$6:$A$26,0))</f>
        <v>950</v>
      </c>
      <c r="K42" s="8">
        <f t="shared" si="41"/>
        <v>40</v>
      </c>
      <c r="L42" s="8">
        <f t="shared" si="42"/>
        <v>48</v>
      </c>
      <c r="M42" s="8">
        <f>Расценки!L41</f>
        <v>25</v>
      </c>
      <c r="N42" s="8">
        <f>Расценки!M41</f>
        <v>28.5</v>
      </c>
      <c r="O42" s="10">
        <f t="shared" si="43"/>
        <v>0.60000000000000009</v>
      </c>
      <c r="P42" s="10">
        <f t="shared" si="44"/>
        <v>0.68421052631578938</v>
      </c>
      <c r="Q42" s="7" t="str">
        <f t="shared" si="45"/>
        <v>расценка</v>
      </c>
      <c r="R42" s="7" t="str">
        <f t="shared" si="46"/>
        <v>расценка</v>
      </c>
      <c r="S42" s="8">
        <f t="shared" si="47"/>
        <v>500</v>
      </c>
      <c r="T42" s="8">
        <f t="shared" si="48"/>
        <v>570</v>
      </c>
      <c r="U42" s="8">
        <f>Расценки!F41</f>
        <v>40</v>
      </c>
      <c r="V42" s="8">
        <f>Расценки!G41</f>
        <v>46</v>
      </c>
      <c r="W42" s="10">
        <f t="shared" si="49"/>
        <v>0</v>
      </c>
      <c r="X42" s="10">
        <f t="shared" si="50"/>
        <v>-4.3478260869565216E-2</v>
      </c>
      <c r="Y42" s="9">
        <f>Расценки!H41</f>
        <v>54</v>
      </c>
      <c r="Z42" s="9">
        <f>Расценки!I41</f>
        <v>64</v>
      </c>
      <c r="AA42" s="10">
        <f>Расценки!J41</f>
        <v>0.35000000000000009</v>
      </c>
      <c r="AB42" s="10">
        <f>Расценки!K41</f>
        <v>0.39130434782608692</v>
      </c>
      <c r="AC42" s="16">
        <f t="shared" si="51"/>
        <v>0.25925925925925924</v>
      </c>
      <c r="AD42" s="16">
        <f t="shared" si="52"/>
        <v>0.25</v>
      </c>
      <c r="AE42" s="10">
        <f t="shared" si="53"/>
        <v>0.53703703703703709</v>
      </c>
      <c r="AF42" s="10">
        <f t="shared" si="54"/>
        <v>0.5546875</v>
      </c>
      <c r="AG42" s="8">
        <f t="shared" si="55"/>
        <v>14</v>
      </c>
      <c r="AH42" s="8">
        <f t="shared" si="56"/>
        <v>16</v>
      </c>
    </row>
    <row r="43" spans="1:34" x14ac:dyDescent="0.25">
      <c r="A43" s="7" t="s">
        <v>158</v>
      </c>
      <c r="B43" s="7" t="s">
        <v>159</v>
      </c>
      <c r="C43" s="7" t="s">
        <v>54</v>
      </c>
      <c r="D43" s="7" t="s">
        <v>80</v>
      </c>
      <c r="E43" s="7" t="str">
        <f>INDEX('Нормо-час по специальностям'!$B$6:$B$26,MATCH(D43,'Нормо-час по специальностям'!$A$6:$A$26,0))</f>
        <v>Кровельщик</v>
      </c>
      <c r="F43" s="15">
        <v>0.22</v>
      </c>
      <c r="G43" s="7" t="s">
        <v>6928</v>
      </c>
      <c r="H43" s="11">
        <f t="shared" si="40"/>
        <v>31.82</v>
      </c>
      <c r="I43" s="8">
        <f>INDEX('Нормо-час по специальностям'!$D$6:$D$26,MATCH(D43,'Нормо-час по специальностям'!$A$6:$A$26,0))</f>
        <v>800</v>
      </c>
      <c r="J43" s="8">
        <f>INDEX('Нормо-час по специальностям'!$E$6:$E$26,MATCH(D43,'Нормо-час по специальностям'!$A$6:$A$26,0))</f>
        <v>950</v>
      </c>
      <c r="K43" s="8">
        <f t="shared" si="41"/>
        <v>176</v>
      </c>
      <c r="L43" s="8">
        <f t="shared" si="42"/>
        <v>209</v>
      </c>
      <c r="M43" s="8">
        <f>Расценки!L42</f>
        <v>120</v>
      </c>
      <c r="N43" s="8">
        <f>Расценки!M42</f>
        <v>138</v>
      </c>
      <c r="O43" s="10">
        <f t="shared" si="43"/>
        <v>0.46666666666666656</v>
      </c>
      <c r="P43" s="10">
        <f t="shared" si="44"/>
        <v>0.51449275362318847</v>
      </c>
      <c r="Q43" s="7" t="str">
        <f t="shared" si="45"/>
        <v>расценка</v>
      </c>
      <c r="R43" s="7" t="str">
        <f t="shared" si="46"/>
        <v>расценка</v>
      </c>
      <c r="S43" s="8">
        <f t="shared" si="47"/>
        <v>545</v>
      </c>
      <c r="T43" s="8">
        <f t="shared" si="48"/>
        <v>627</v>
      </c>
      <c r="U43" s="8">
        <f>Расценки!F42</f>
        <v>200</v>
      </c>
      <c r="V43" s="8">
        <f>Расценки!G42</f>
        <v>230</v>
      </c>
      <c r="W43" s="10">
        <f t="shared" si="49"/>
        <v>0.12</v>
      </c>
      <c r="X43" s="10">
        <f t="shared" si="50"/>
        <v>9.1304347826086957E-2</v>
      </c>
      <c r="Y43" s="9">
        <f>Расценки!H42</f>
        <v>235</v>
      </c>
      <c r="Z43" s="9">
        <f>Расценки!I42</f>
        <v>279</v>
      </c>
      <c r="AA43" s="10">
        <f>Расценки!J42</f>
        <v>0.17500000000000004</v>
      </c>
      <c r="AB43" s="10">
        <f>Расценки!K42</f>
        <v>0.21304347826086967</v>
      </c>
      <c r="AC43" s="16">
        <f t="shared" si="51"/>
        <v>0.25106382978723402</v>
      </c>
      <c r="AD43" s="16">
        <f t="shared" si="52"/>
        <v>0.25089605734767023</v>
      </c>
      <c r="AE43" s="10">
        <f t="shared" si="53"/>
        <v>0.48936170212765956</v>
      </c>
      <c r="AF43" s="10">
        <f t="shared" si="54"/>
        <v>0.5053763440860215</v>
      </c>
      <c r="AG43" s="8">
        <f t="shared" si="55"/>
        <v>59</v>
      </c>
      <c r="AH43" s="8">
        <f t="shared" si="56"/>
        <v>70</v>
      </c>
    </row>
    <row r="44" spans="1:34" x14ac:dyDescent="0.25">
      <c r="A44" s="7" t="s">
        <v>161</v>
      </c>
      <c r="B44" s="7" t="s">
        <v>162</v>
      </c>
      <c r="C44" s="7" t="s">
        <v>50</v>
      </c>
      <c r="D44" s="7" t="s">
        <v>80</v>
      </c>
      <c r="E44" s="7" t="str">
        <f>INDEX('Нормо-час по специальностям'!$B$6:$B$26,MATCH(D44,'Нормо-час по специальностям'!$A$6:$A$26,0))</f>
        <v>Кровельщик</v>
      </c>
      <c r="F44" s="15">
        <v>0.15</v>
      </c>
      <c r="G44" s="7" t="s">
        <v>6928</v>
      </c>
      <c r="H44" s="11">
        <f t="shared" si="40"/>
        <v>46.67</v>
      </c>
      <c r="I44" s="8">
        <f>INDEX('Нормо-час по специальностям'!$D$6:$D$26,MATCH(D44,'Нормо-час по специальностям'!$A$6:$A$26,0))</f>
        <v>800</v>
      </c>
      <c r="J44" s="8">
        <f>INDEX('Нормо-час по специальностям'!$E$6:$E$26,MATCH(D44,'Нормо-час по специальностям'!$A$6:$A$26,0))</f>
        <v>950</v>
      </c>
      <c r="K44" s="8">
        <f t="shared" si="41"/>
        <v>120</v>
      </c>
      <c r="L44" s="8">
        <f t="shared" si="42"/>
        <v>143</v>
      </c>
      <c r="M44" s="8">
        <f>Расценки!L43</f>
        <v>70</v>
      </c>
      <c r="N44" s="8">
        <f>Расценки!M43</f>
        <v>80.5</v>
      </c>
      <c r="O44" s="10">
        <f t="shared" si="43"/>
        <v>0.71428571428571419</v>
      </c>
      <c r="P44" s="10">
        <f t="shared" si="44"/>
        <v>0.77639751552795033</v>
      </c>
      <c r="Q44" s="7" t="str">
        <f t="shared" si="45"/>
        <v>расценка</v>
      </c>
      <c r="R44" s="7" t="str">
        <f t="shared" si="46"/>
        <v>расценка</v>
      </c>
      <c r="S44" s="8">
        <f t="shared" si="47"/>
        <v>467</v>
      </c>
      <c r="T44" s="8">
        <f t="shared" si="48"/>
        <v>537</v>
      </c>
      <c r="U44" s="8">
        <f>Расценки!F43</f>
        <v>120</v>
      </c>
      <c r="V44" s="8">
        <f>Расценки!G43</f>
        <v>138</v>
      </c>
      <c r="W44" s="10">
        <f t="shared" si="49"/>
        <v>0</v>
      </c>
      <c r="X44" s="10">
        <f t="shared" si="50"/>
        <v>-3.6231884057971016E-2</v>
      </c>
      <c r="Y44" s="9">
        <f>Расценки!H43</f>
        <v>160</v>
      </c>
      <c r="Z44" s="9">
        <f>Расценки!I43</f>
        <v>191</v>
      </c>
      <c r="AA44" s="10">
        <f>Расценки!J43</f>
        <v>0.33333333333333326</v>
      </c>
      <c r="AB44" s="10">
        <f>Расценки!K43</f>
        <v>0.38405797101449268</v>
      </c>
      <c r="AC44" s="16">
        <f t="shared" si="51"/>
        <v>0.25</v>
      </c>
      <c r="AD44" s="16">
        <f t="shared" si="52"/>
        <v>0.2513089005235602</v>
      </c>
      <c r="AE44" s="10">
        <f t="shared" si="53"/>
        <v>0.5625</v>
      </c>
      <c r="AF44" s="10">
        <f t="shared" si="54"/>
        <v>0.57853403141361259</v>
      </c>
      <c r="AG44" s="8">
        <f t="shared" si="55"/>
        <v>40</v>
      </c>
      <c r="AH44" s="8">
        <f t="shared" si="56"/>
        <v>48</v>
      </c>
    </row>
    <row r="45" spans="1:34" x14ac:dyDescent="0.25">
      <c r="A45" s="7" t="s">
        <v>164</v>
      </c>
      <c r="B45" s="7" t="s">
        <v>165</v>
      </c>
      <c r="C45" s="7" t="s">
        <v>54</v>
      </c>
      <c r="D45" s="7" t="s">
        <v>80</v>
      </c>
      <c r="E45" s="7" t="str">
        <f>INDEX('Нормо-час по специальностям'!$B$6:$B$26,MATCH(D45,'Нормо-час по специальностям'!$A$6:$A$26,0))</f>
        <v>Кровельщик</v>
      </c>
      <c r="F45" s="15">
        <v>0.1</v>
      </c>
      <c r="G45" s="7" t="s">
        <v>6928</v>
      </c>
      <c r="H45" s="11">
        <f t="shared" si="40"/>
        <v>70</v>
      </c>
      <c r="I45" s="8">
        <f>INDEX('Нормо-час по специальностям'!$D$6:$D$26,MATCH(D45,'Нормо-час по специальностям'!$A$6:$A$26,0))</f>
        <v>800</v>
      </c>
      <c r="J45" s="8">
        <f>INDEX('Нормо-час по специальностям'!$E$6:$E$26,MATCH(D45,'Нормо-час по специальностям'!$A$6:$A$26,0))</f>
        <v>950</v>
      </c>
      <c r="K45" s="8">
        <f t="shared" si="41"/>
        <v>80</v>
      </c>
      <c r="L45" s="8">
        <f t="shared" si="42"/>
        <v>95</v>
      </c>
      <c r="M45" s="8">
        <f>Расценки!L44</f>
        <v>55</v>
      </c>
      <c r="N45" s="8">
        <f>Расценки!M44</f>
        <v>63</v>
      </c>
      <c r="O45" s="10">
        <f t="shared" si="43"/>
        <v>0.45454545454545459</v>
      </c>
      <c r="P45" s="10">
        <f t="shared" si="44"/>
        <v>0.50793650793650791</v>
      </c>
      <c r="Q45" s="7" t="str">
        <f t="shared" si="45"/>
        <v>расценка</v>
      </c>
      <c r="R45" s="7" t="str">
        <f t="shared" si="46"/>
        <v>расценка</v>
      </c>
      <c r="S45" s="8">
        <f t="shared" si="47"/>
        <v>550</v>
      </c>
      <c r="T45" s="8">
        <f t="shared" si="48"/>
        <v>630</v>
      </c>
      <c r="U45" s="8">
        <f>Расценки!F44</f>
        <v>90</v>
      </c>
      <c r="V45" s="8">
        <f>Расценки!G44</f>
        <v>103</v>
      </c>
      <c r="W45" s="10">
        <f t="shared" si="49"/>
        <v>0.1111111111111111</v>
      </c>
      <c r="X45" s="10">
        <f t="shared" si="50"/>
        <v>7.7669902912621352E-2</v>
      </c>
      <c r="Y45" s="9">
        <f>Расценки!H44</f>
        <v>107</v>
      </c>
      <c r="Z45" s="9">
        <f>Расценки!I44</f>
        <v>127</v>
      </c>
      <c r="AA45" s="10">
        <f>Расценки!J44</f>
        <v>0.18888888888888888</v>
      </c>
      <c r="AB45" s="10">
        <f>Расценки!K44</f>
        <v>0.23300970873786397</v>
      </c>
      <c r="AC45" s="16">
        <f t="shared" si="51"/>
        <v>0.25233644859813081</v>
      </c>
      <c r="AD45" s="16">
        <f t="shared" si="52"/>
        <v>0.25196850393700787</v>
      </c>
      <c r="AE45" s="10">
        <f t="shared" si="53"/>
        <v>0.48598130841121495</v>
      </c>
      <c r="AF45" s="10">
        <f t="shared" si="54"/>
        <v>0.50393700787401574</v>
      </c>
      <c r="AG45" s="8">
        <f t="shared" si="55"/>
        <v>27</v>
      </c>
      <c r="AH45" s="8">
        <f t="shared" si="56"/>
        <v>32</v>
      </c>
    </row>
    <row r="46" spans="1:34" x14ac:dyDescent="0.25">
      <c r="A46" s="12" t="s">
        <v>168</v>
      </c>
      <c r="B46" s="12" t="s">
        <v>169</v>
      </c>
      <c r="C46" s="12" t="s">
        <v>54</v>
      </c>
      <c r="D46" s="7" t="s">
        <v>80</v>
      </c>
      <c r="E46" s="7" t="str">
        <f>INDEX('Нормо-час по специальностям'!$B$6:$B$26,MATCH(D46,'Нормо-час по специальностям'!$A$6:$A$26,0))</f>
        <v>Кровельщик</v>
      </c>
      <c r="F46" s="15">
        <v>0.5</v>
      </c>
      <c r="G46" s="7" t="s">
        <v>6928</v>
      </c>
      <c r="H46" s="11">
        <f t="shared" si="40"/>
        <v>14</v>
      </c>
      <c r="I46" s="8">
        <f>INDEX('Нормо-час по специальностям'!$D$6:$D$26,MATCH(D46,'Нормо-час по специальностям'!$A$6:$A$26,0))</f>
        <v>800</v>
      </c>
      <c r="J46" s="8">
        <f>INDEX('Нормо-час по специальностям'!$E$6:$E$26,MATCH(D46,'Нормо-час по специальностям'!$A$6:$A$26,0))</f>
        <v>950</v>
      </c>
      <c r="K46" s="8">
        <f t="shared" si="41"/>
        <v>400</v>
      </c>
      <c r="L46" s="8">
        <f t="shared" si="42"/>
        <v>475</v>
      </c>
      <c r="M46" s="8">
        <f>Расценки!L45</f>
        <v>270</v>
      </c>
      <c r="N46" s="8">
        <f>Расценки!M45</f>
        <v>310</v>
      </c>
      <c r="O46" s="10">
        <f t="shared" si="43"/>
        <v>0.4814814814814814</v>
      </c>
      <c r="P46" s="10">
        <f t="shared" si="44"/>
        <v>0.532258064516129</v>
      </c>
      <c r="Q46" s="7" t="str">
        <f t="shared" si="45"/>
        <v>расценка</v>
      </c>
      <c r="R46" s="7" t="str">
        <f t="shared" si="46"/>
        <v>расценка</v>
      </c>
      <c r="S46" s="8">
        <f t="shared" si="47"/>
        <v>540</v>
      </c>
      <c r="T46" s="8">
        <f t="shared" si="48"/>
        <v>620</v>
      </c>
      <c r="U46" s="8">
        <f>Расценки!F45</f>
        <v>450</v>
      </c>
      <c r="V46" s="8">
        <f>Расценки!G45</f>
        <v>518</v>
      </c>
      <c r="W46" s="10">
        <f t="shared" si="49"/>
        <v>0.1111111111111111</v>
      </c>
      <c r="X46" s="10">
        <f t="shared" si="50"/>
        <v>8.3011583011583012E-2</v>
      </c>
      <c r="Y46" s="9">
        <f>Расценки!H45</f>
        <v>534</v>
      </c>
      <c r="Z46" s="9">
        <f>Расценки!I45</f>
        <v>634</v>
      </c>
      <c r="AA46" s="10">
        <f>Расценки!J45</f>
        <v>0.18666666666666676</v>
      </c>
      <c r="AB46" s="10">
        <f>Расценки!K45</f>
        <v>0.22393822393822393</v>
      </c>
      <c r="AC46" s="16">
        <f t="shared" si="51"/>
        <v>0.25093632958801498</v>
      </c>
      <c r="AD46" s="16">
        <f t="shared" si="52"/>
        <v>0.25078864353312302</v>
      </c>
      <c r="AE46" s="10">
        <f t="shared" si="53"/>
        <v>0.4943820224719101</v>
      </c>
      <c r="AF46" s="10">
        <f t="shared" si="54"/>
        <v>0.51104100946372244</v>
      </c>
      <c r="AG46" s="8">
        <f t="shared" si="55"/>
        <v>134</v>
      </c>
      <c r="AH46" s="8">
        <f t="shared" si="56"/>
        <v>159</v>
      </c>
    </row>
    <row r="47" spans="1:34" x14ac:dyDescent="0.25">
      <c r="A47" s="12" t="s">
        <v>172</v>
      </c>
      <c r="B47" s="12" t="s">
        <v>173</v>
      </c>
      <c r="C47" s="12" t="s">
        <v>54</v>
      </c>
      <c r="D47" s="7" t="s">
        <v>80</v>
      </c>
      <c r="E47" s="7" t="str">
        <f>INDEX('Нормо-час по специальностям'!$B$6:$B$26,MATCH(D47,'Нормо-час по специальностям'!$A$6:$A$26,0))</f>
        <v>Кровельщик</v>
      </c>
      <c r="F47" s="15">
        <v>0.2</v>
      </c>
      <c r="G47" s="7" t="s">
        <v>6928</v>
      </c>
      <c r="H47" s="11">
        <f t="shared" si="40"/>
        <v>35</v>
      </c>
      <c r="I47" s="8">
        <f>INDEX('Нормо-час по специальностям'!$D$6:$D$26,MATCH(D47,'Нормо-час по специальностям'!$A$6:$A$26,0))</f>
        <v>800</v>
      </c>
      <c r="J47" s="8">
        <f>INDEX('Нормо-час по специальностям'!$E$6:$E$26,MATCH(D47,'Нормо-час по специальностям'!$A$6:$A$26,0))</f>
        <v>950</v>
      </c>
      <c r="K47" s="8">
        <f t="shared" si="41"/>
        <v>160</v>
      </c>
      <c r="L47" s="8">
        <f t="shared" si="42"/>
        <v>190</v>
      </c>
      <c r="M47" s="8">
        <f>Расценки!L46</f>
        <v>120</v>
      </c>
      <c r="N47" s="8">
        <f>Расценки!M46</f>
        <v>138</v>
      </c>
      <c r="O47" s="10">
        <f t="shared" si="43"/>
        <v>0.33333333333333326</v>
      </c>
      <c r="P47" s="10">
        <f t="shared" si="44"/>
        <v>0.37681159420289845</v>
      </c>
      <c r="Q47" s="7" t="str">
        <f t="shared" si="45"/>
        <v>расценка</v>
      </c>
      <c r="R47" s="7" t="str">
        <f t="shared" si="46"/>
        <v>расценка</v>
      </c>
      <c r="S47" s="8">
        <f t="shared" si="47"/>
        <v>600</v>
      </c>
      <c r="T47" s="8">
        <f t="shared" si="48"/>
        <v>690</v>
      </c>
      <c r="U47" s="8">
        <f>Расценки!F46</f>
        <v>200</v>
      </c>
      <c r="V47" s="8">
        <f>Расценки!G46</f>
        <v>230</v>
      </c>
      <c r="W47" s="10">
        <f t="shared" si="49"/>
        <v>0.2</v>
      </c>
      <c r="X47" s="10">
        <f t="shared" si="50"/>
        <v>0.17391304347826086</v>
      </c>
      <c r="Y47" s="9">
        <f>Расценки!H46</f>
        <v>214</v>
      </c>
      <c r="Z47" s="9">
        <f>Расценки!I46</f>
        <v>254</v>
      </c>
      <c r="AA47" s="10">
        <f>Расценки!J46</f>
        <v>7.0000000000000062E-2</v>
      </c>
      <c r="AB47" s="10">
        <f>Расценки!K46</f>
        <v>0.10434782608695659</v>
      </c>
      <c r="AC47" s="16">
        <f t="shared" si="51"/>
        <v>0.25233644859813081</v>
      </c>
      <c r="AD47" s="16">
        <f t="shared" si="52"/>
        <v>0.25196850393700787</v>
      </c>
      <c r="AE47" s="10">
        <f t="shared" si="53"/>
        <v>0.43925233644859812</v>
      </c>
      <c r="AF47" s="10">
        <f t="shared" si="54"/>
        <v>0.45669291338582679</v>
      </c>
      <c r="AG47" s="8">
        <f t="shared" si="55"/>
        <v>54</v>
      </c>
      <c r="AH47" s="8">
        <f t="shared" si="56"/>
        <v>64</v>
      </c>
    </row>
    <row r="48" spans="1:34" x14ac:dyDescent="0.25">
      <c r="A48" s="12" t="s">
        <v>175</v>
      </c>
      <c r="B48" s="12" t="s">
        <v>176</v>
      </c>
      <c r="C48" s="12" t="s">
        <v>177</v>
      </c>
      <c r="D48" s="7" t="s">
        <v>80</v>
      </c>
      <c r="E48" s="7" t="str">
        <f>INDEX('Нормо-час по специальностям'!$B$6:$B$26,MATCH(D48,'Нормо-час по специальностям'!$A$6:$A$26,0))</f>
        <v>Кровельщик</v>
      </c>
      <c r="F48" s="15">
        <v>0.8</v>
      </c>
      <c r="G48" s="7" t="s">
        <v>6928</v>
      </c>
      <c r="H48" s="11">
        <f t="shared" si="40"/>
        <v>8.75</v>
      </c>
      <c r="I48" s="8">
        <f>INDEX('Нормо-час по специальностям'!$D$6:$D$26,MATCH(D48,'Нормо-час по специальностям'!$A$6:$A$26,0))</f>
        <v>800</v>
      </c>
      <c r="J48" s="8">
        <f>INDEX('Нормо-час по специальностям'!$E$6:$E$26,MATCH(D48,'Нормо-час по специальностям'!$A$6:$A$26,0))</f>
        <v>950</v>
      </c>
      <c r="K48" s="8">
        <f t="shared" si="41"/>
        <v>640</v>
      </c>
      <c r="L48" s="8">
        <f t="shared" si="42"/>
        <v>760</v>
      </c>
      <c r="M48" s="8">
        <f>Расценки!L47</f>
        <v>540</v>
      </c>
      <c r="N48" s="8">
        <f>Расценки!M47</f>
        <v>621</v>
      </c>
      <c r="O48" s="10">
        <f t="shared" si="43"/>
        <v>0.18518518518518512</v>
      </c>
      <c r="P48" s="10">
        <f t="shared" si="44"/>
        <v>0.22383252818035437</v>
      </c>
      <c r="Q48" s="7" t="str">
        <f t="shared" si="45"/>
        <v>расценка</v>
      </c>
      <c r="R48" s="7" t="str">
        <f t="shared" si="46"/>
        <v>расценка</v>
      </c>
      <c r="S48" s="8">
        <f t="shared" si="47"/>
        <v>675</v>
      </c>
      <c r="T48" s="8">
        <f t="shared" si="48"/>
        <v>776</v>
      </c>
      <c r="U48" s="8">
        <f>Расценки!F47</f>
        <v>900</v>
      </c>
      <c r="V48" s="8">
        <f>Расценки!G47</f>
        <v>1035</v>
      </c>
      <c r="W48" s="10">
        <f t="shared" si="49"/>
        <v>0.28888888888888886</v>
      </c>
      <c r="X48" s="10">
        <f t="shared" si="50"/>
        <v>0.26570048309178745</v>
      </c>
      <c r="Y48" s="9">
        <f>Расценки!H47</f>
        <v>900</v>
      </c>
      <c r="Z48" s="9">
        <f>Расценки!I47</f>
        <v>1035</v>
      </c>
      <c r="AA48" s="10">
        <f>Расценки!J47</f>
        <v>0</v>
      </c>
      <c r="AB48" s="10">
        <f>Расценки!K47</f>
        <v>0</v>
      </c>
      <c r="AC48" s="16">
        <f t="shared" si="51"/>
        <v>0.28888888888888886</v>
      </c>
      <c r="AD48" s="16">
        <f t="shared" si="52"/>
        <v>0.26570048309178745</v>
      </c>
      <c r="AE48" s="10">
        <f t="shared" si="53"/>
        <v>0.4</v>
      </c>
      <c r="AF48" s="10">
        <f t="shared" si="54"/>
        <v>0.4</v>
      </c>
      <c r="AG48" s="8">
        <f t="shared" si="55"/>
        <v>260</v>
      </c>
      <c r="AH48" s="8">
        <f t="shared" si="56"/>
        <v>275</v>
      </c>
    </row>
    <row r="49" spans="1:34" x14ac:dyDescent="0.25">
      <c r="A49" s="12" t="s">
        <v>178</v>
      </c>
      <c r="B49" s="12" t="s">
        <v>179</v>
      </c>
      <c r="C49" s="12" t="s">
        <v>50</v>
      </c>
      <c r="D49" s="7" t="s">
        <v>85</v>
      </c>
      <c r="E49" s="7" t="str">
        <f>INDEX('Нормо-час по специальностям'!$B$6:$B$26,MATCH(D49,'Нормо-час по специальностям'!$A$6:$A$26,0))</f>
        <v>Фасадчик / промальпинист</v>
      </c>
      <c r="F49" s="15">
        <v>0.15</v>
      </c>
      <c r="G49" s="7" t="s">
        <v>6927</v>
      </c>
      <c r="H49" s="11">
        <f t="shared" si="40"/>
        <v>46.67</v>
      </c>
      <c r="I49" s="8">
        <f>INDEX('Нормо-час по специальностям'!$D$6:$D$26,MATCH(D49,'Нормо-час по специальностям'!$A$6:$A$26,0))</f>
        <v>1100</v>
      </c>
      <c r="J49" s="8">
        <f>INDEX('Нормо-час по специальностям'!$E$6:$E$26,MATCH(D49,'Нормо-час по специальностям'!$A$6:$A$26,0))</f>
        <v>1300</v>
      </c>
      <c r="K49" s="8">
        <f t="shared" si="41"/>
        <v>165</v>
      </c>
      <c r="L49" s="8">
        <f t="shared" si="42"/>
        <v>195</v>
      </c>
      <c r="M49" s="8">
        <f>Расценки!L48</f>
        <v>70</v>
      </c>
      <c r="N49" s="8">
        <f>Расценки!M48</f>
        <v>80.5</v>
      </c>
      <c r="O49" s="10">
        <f t="shared" si="43"/>
        <v>1.3571428571428572</v>
      </c>
      <c r="P49" s="10">
        <f t="shared" si="44"/>
        <v>1.4223602484472049</v>
      </c>
      <c r="Q49" s="7" t="str">
        <f t="shared" si="45"/>
        <v>расценка</v>
      </c>
      <c r="R49" s="7" t="str">
        <f t="shared" si="46"/>
        <v>расценка</v>
      </c>
      <c r="S49" s="8">
        <f t="shared" si="47"/>
        <v>467</v>
      </c>
      <c r="T49" s="8">
        <f t="shared" si="48"/>
        <v>537</v>
      </c>
      <c r="U49" s="8">
        <f>Расценки!F48</f>
        <v>120</v>
      </c>
      <c r="V49" s="8">
        <f>Расценки!G48</f>
        <v>138</v>
      </c>
      <c r="W49" s="10">
        <f t="shared" si="49"/>
        <v>-0.375</v>
      </c>
      <c r="X49" s="10">
        <f t="shared" si="50"/>
        <v>-0.41304347826086957</v>
      </c>
      <c r="Y49" s="9">
        <f>Расценки!H48</f>
        <v>220</v>
      </c>
      <c r="Z49" s="9">
        <f>Расценки!I48</f>
        <v>260</v>
      </c>
      <c r="AA49" s="10">
        <f>Расценки!J48</f>
        <v>0.83333333333333326</v>
      </c>
      <c r="AB49" s="10">
        <f>Расценки!K48</f>
        <v>0.88405797101449268</v>
      </c>
      <c r="AC49" s="16">
        <f t="shared" si="51"/>
        <v>0.25</v>
      </c>
      <c r="AD49" s="16">
        <f t="shared" si="52"/>
        <v>0.25</v>
      </c>
      <c r="AE49" s="10">
        <f t="shared" si="53"/>
        <v>0.68181818181818177</v>
      </c>
      <c r="AF49" s="10">
        <f t="shared" si="54"/>
        <v>0.69038461538461537</v>
      </c>
      <c r="AG49" s="8">
        <f t="shared" si="55"/>
        <v>55</v>
      </c>
      <c r="AH49" s="8">
        <f t="shared" si="56"/>
        <v>65</v>
      </c>
    </row>
    <row r="50" spans="1:34" x14ac:dyDescent="0.25">
      <c r="A50" s="12" t="s">
        <v>181</v>
      </c>
      <c r="B50" s="12" t="s">
        <v>182</v>
      </c>
      <c r="C50" s="12" t="s">
        <v>177</v>
      </c>
      <c r="D50" s="7" t="s">
        <v>80</v>
      </c>
      <c r="E50" s="7" t="str">
        <f>INDEX('Нормо-час по специальностям'!$B$6:$B$26,MATCH(D50,'Нормо-час по специальностям'!$A$6:$A$26,0))</f>
        <v>Кровельщик</v>
      </c>
      <c r="F50" s="15">
        <v>4</v>
      </c>
      <c r="G50" s="7" t="s">
        <v>6928</v>
      </c>
      <c r="H50" s="11">
        <f t="shared" si="40"/>
        <v>1.75</v>
      </c>
      <c r="I50" s="8">
        <f>INDEX('Нормо-час по специальностям'!$D$6:$D$26,MATCH(D50,'Нормо-час по специальностям'!$A$6:$A$26,0))</f>
        <v>800</v>
      </c>
      <c r="J50" s="8">
        <f>INDEX('Нормо-час по специальностям'!$E$6:$E$26,MATCH(D50,'Нормо-час по специальностям'!$A$6:$A$26,0))</f>
        <v>950</v>
      </c>
      <c r="K50" s="8">
        <f t="shared" si="41"/>
        <v>3200</v>
      </c>
      <c r="L50" s="8">
        <f t="shared" si="42"/>
        <v>3800</v>
      </c>
      <c r="M50" s="8">
        <f>Расценки!L49</f>
        <v>3600</v>
      </c>
      <c r="N50" s="8">
        <f>Расценки!M49</f>
        <v>4140</v>
      </c>
      <c r="O50" s="10">
        <f t="shared" si="43"/>
        <v>-0.11111111111111116</v>
      </c>
      <c r="P50" s="10">
        <f t="shared" si="44"/>
        <v>-8.2125603864734331E-2</v>
      </c>
      <c r="Q50" s="7" t="str">
        <f t="shared" si="45"/>
        <v>нормо-часы</v>
      </c>
      <c r="R50" s="7" t="str">
        <f t="shared" si="46"/>
        <v>равно</v>
      </c>
      <c r="S50" s="8">
        <f t="shared" si="47"/>
        <v>900</v>
      </c>
      <c r="T50" s="8">
        <f t="shared" si="48"/>
        <v>1035</v>
      </c>
      <c r="U50" s="8">
        <f>Расценки!F49</f>
        <v>6000</v>
      </c>
      <c r="V50" s="8">
        <f>Расценки!G49</f>
        <v>6900</v>
      </c>
      <c r="W50" s="10">
        <f t="shared" si="49"/>
        <v>0.46666666666666667</v>
      </c>
      <c r="X50" s="10">
        <f t="shared" si="50"/>
        <v>0.44927536231884058</v>
      </c>
      <c r="Y50" s="9">
        <f>Расценки!H49</f>
        <v>6000</v>
      </c>
      <c r="Z50" s="9">
        <f>Расценки!I49</f>
        <v>6900</v>
      </c>
      <c r="AA50" s="10">
        <f>Расценки!J49</f>
        <v>0</v>
      </c>
      <c r="AB50" s="10">
        <f>Расценки!K49</f>
        <v>0</v>
      </c>
      <c r="AC50" s="16">
        <f t="shared" si="51"/>
        <v>0.46666666666666667</v>
      </c>
      <c r="AD50" s="16">
        <f t="shared" si="52"/>
        <v>0.44927536231884058</v>
      </c>
      <c r="AE50" s="10">
        <f t="shared" si="53"/>
        <v>0.4</v>
      </c>
      <c r="AF50" s="10">
        <f t="shared" si="54"/>
        <v>0.4</v>
      </c>
      <c r="AG50" s="8">
        <f t="shared" si="55"/>
        <v>2800</v>
      </c>
      <c r="AH50" s="8">
        <f t="shared" si="56"/>
        <v>3100</v>
      </c>
    </row>
    <row r="51" spans="1:34" x14ac:dyDescent="0.25">
      <c r="A51" s="5" t="s">
        <v>183</v>
      </c>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row>
    <row r="52" spans="1:34" x14ac:dyDescent="0.25">
      <c r="A52" s="7" t="s">
        <v>184</v>
      </c>
      <c r="B52" s="7" t="s">
        <v>185</v>
      </c>
      <c r="C52" s="7" t="s">
        <v>186</v>
      </c>
      <c r="D52" s="7" t="s">
        <v>41</v>
      </c>
      <c r="E52" s="7" t="str">
        <f>INDEX('Нормо-час по специальностям'!$B$6:$B$26,MATCH(D52,'Нормо-час по специальностям'!$A$6:$A$26,0))</f>
        <v>Сварщик / монтажник МК</v>
      </c>
      <c r="F52" s="15">
        <v>20</v>
      </c>
      <c r="G52" s="7" t="s">
        <v>6921</v>
      </c>
      <c r="H52" s="11">
        <f t="shared" ref="H52:H59" si="57">IF(OR(F52="",F52=0),"",ROUND($G$3/F52,2))</f>
        <v>0.35</v>
      </c>
      <c r="I52" s="8">
        <f>INDEX('Нормо-час по специальностям'!$D$6:$D$26,MATCH(D52,'Нормо-час по специальностям'!$A$6:$A$26,0))</f>
        <v>900</v>
      </c>
      <c r="J52" s="8">
        <f>INDEX('Нормо-час по специальностям'!$E$6:$E$26,MATCH(D52,'Нормо-час по специальностям'!$A$6:$A$26,0))</f>
        <v>1080</v>
      </c>
      <c r="K52" s="8">
        <f t="shared" ref="K52:K59" si="58">IF(OR(F52="",F52=0,I52=0),"",ROUND(F52*I52,0))</f>
        <v>18000</v>
      </c>
      <c r="L52" s="8">
        <f t="shared" ref="L52:L59" si="59">IF(OR(F52="",F52=0,J52=0),"",ROUND(F52*J52,0))</f>
        <v>21600</v>
      </c>
      <c r="M52" s="8">
        <f>Расценки!L51</f>
        <v>7200</v>
      </c>
      <c r="N52" s="8">
        <f>Расценки!M51</f>
        <v>8280</v>
      </c>
      <c r="O52" s="10">
        <f t="shared" ref="O52:P59" si="60">IF(OR(K52="",M52="",M52=0),"",K52/M52-1)</f>
        <v>1.5</v>
      </c>
      <c r="P52" s="10">
        <f t="shared" si="60"/>
        <v>1.6086956521739131</v>
      </c>
      <c r="Q52" s="7" t="str">
        <f t="shared" ref="Q52:R59" si="61">IF(O52="","—",IF(O52&lt;-$C$3,"нормо-часы",IF(O52&gt;$C$3,"расценка","равно")))</f>
        <v>расценка</v>
      </c>
      <c r="R52" s="7" t="str">
        <f t="shared" si="61"/>
        <v>расценка</v>
      </c>
      <c r="S52" s="8">
        <f t="shared" ref="S52:S59" si="62">IF(OR(F52="",F52=0,M52=""),"",ROUND(M52/F52,0))</f>
        <v>360</v>
      </c>
      <c r="T52" s="8">
        <f t="shared" ref="T52:T59" si="63">IF(OR(F52="",F52=0,N52=""),"",ROUND(N52/F52,0))</f>
        <v>414</v>
      </c>
      <c r="U52" s="8">
        <f>Расценки!F51</f>
        <v>12000</v>
      </c>
      <c r="V52" s="8">
        <f>Расценки!G51</f>
        <v>13800</v>
      </c>
      <c r="W52" s="10">
        <f t="shared" ref="W52:X59" si="64">IF(OR(K52="",U52="",U52=0),"",(U52-K52)/U52)</f>
        <v>-0.5</v>
      </c>
      <c r="X52" s="10">
        <f t="shared" si="64"/>
        <v>-0.56521739130434778</v>
      </c>
      <c r="Y52" s="9">
        <f>Расценки!H51</f>
        <v>24000</v>
      </c>
      <c r="Z52" s="9">
        <f>Расценки!I51</f>
        <v>28800</v>
      </c>
      <c r="AA52" s="10">
        <f>Расценки!J51</f>
        <v>1</v>
      </c>
      <c r="AB52" s="10">
        <f>Расценки!K51</f>
        <v>1.0869565217391304</v>
      </c>
      <c r="AC52" s="16">
        <f t="shared" ref="AC52:AD59" si="65">IF(OR(K52="",Y52="",Y52=0),"",(Y52-K52)/Y52)</f>
        <v>0.25</v>
      </c>
      <c r="AD52" s="16">
        <f t="shared" si="65"/>
        <v>0.25</v>
      </c>
      <c r="AE52" s="10">
        <f t="shared" ref="AE52:AF59" si="66">IF(OR(Y52="",Y52=0),"",(Y52-M52)/Y52)</f>
        <v>0.7</v>
      </c>
      <c r="AF52" s="10">
        <f t="shared" si="66"/>
        <v>0.71250000000000002</v>
      </c>
      <c r="AG52" s="8">
        <f t="shared" ref="AG52:AH59" si="67">IF(OR(K52="",Y52=""),"",Y52-K52)</f>
        <v>6000</v>
      </c>
      <c r="AH52" s="8">
        <f t="shared" si="67"/>
        <v>7200</v>
      </c>
    </row>
    <row r="53" spans="1:34" x14ac:dyDescent="0.25">
      <c r="A53" s="7" t="s">
        <v>189</v>
      </c>
      <c r="B53" s="7" t="s">
        <v>190</v>
      </c>
      <c r="C53" s="7" t="s">
        <v>28</v>
      </c>
      <c r="D53" s="7" t="s">
        <v>35</v>
      </c>
      <c r="E53" s="7" t="str">
        <f>INDEX('Нормо-час по специальностям'!$B$6:$B$26,MATCH(D53,'Нормо-час по специальностям'!$A$6:$A$26,0))</f>
        <v>Разнорабочий / демонтажник</v>
      </c>
      <c r="F53" s="15">
        <v>17</v>
      </c>
      <c r="G53" s="7" t="s">
        <v>6920</v>
      </c>
      <c r="H53" s="11">
        <f t="shared" si="57"/>
        <v>0.41</v>
      </c>
      <c r="I53" s="8">
        <f>INDEX('Нормо-час по специальностям'!$D$6:$D$26,MATCH(D53,'Нормо-час по специальностям'!$A$6:$A$26,0))</f>
        <v>550</v>
      </c>
      <c r="J53" s="8">
        <f>INDEX('Нормо-час по специальностям'!$E$6:$E$26,MATCH(D53,'Нормо-час по специальностям'!$A$6:$A$26,0))</f>
        <v>660</v>
      </c>
      <c r="K53" s="8">
        <f t="shared" si="58"/>
        <v>9350</v>
      </c>
      <c r="L53" s="8">
        <f t="shared" si="59"/>
        <v>11220</v>
      </c>
      <c r="M53" s="8">
        <f>Расценки!L52</f>
        <v>6600</v>
      </c>
      <c r="N53" s="8">
        <f>Расценки!M52</f>
        <v>7788</v>
      </c>
      <c r="O53" s="10">
        <f t="shared" si="60"/>
        <v>0.41666666666666674</v>
      </c>
      <c r="P53" s="10">
        <f t="shared" si="60"/>
        <v>0.44067796610169485</v>
      </c>
      <c r="Q53" s="7" t="str">
        <f t="shared" si="61"/>
        <v>расценка</v>
      </c>
      <c r="R53" s="7" t="str">
        <f t="shared" si="61"/>
        <v>расценка</v>
      </c>
      <c r="S53" s="8">
        <f t="shared" si="62"/>
        <v>388</v>
      </c>
      <c r="T53" s="8">
        <f t="shared" si="63"/>
        <v>458</v>
      </c>
      <c r="U53" s="8">
        <f>Расценки!F52</f>
        <v>11000</v>
      </c>
      <c r="V53" s="8">
        <f>Расценки!G52</f>
        <v>13200</v>
      </c>
      <c r="W53" s="10">
        <f t="shared" si="64"/>
        <v>0.15</v>
      </c>
      <c r="X53" s="10">
        <f t="shared" si="64"/>
        <v>0.15</v>
      </c>
      <c r="Y53" s="9">
        <f>Расценки!H52</f>
        <v>12467</v>
      </c>
      <c r="Z53" s="9">
        <f>Расценки!I52</f>
        <v>14960</v>
      </c>
      <c r="AA53" s="10">
        <f>Расценки!J52</f>
        <v>0.13336363636363635</v>
      </c>
      <c r="AB53" s="10">
        <f>Расценки!K52</f>
        <v>0.1333333333333333</v>
      </c>
      <c r="AC53" s="16">
        <f t="shared" si="65"/>
        <v>0.25002005293976098</v>
      </c>
      <c r="AD53" s="16">
        <f t="shared" si="65"/>
        <v>0.25</v>
      </c>
      <c r="AE53" s="10">
        <f t="shared" si="66"/>
        <v>0.4706023903104195</v>
      </c>
      <c r="AF53" s="10">
        <f t="shared" si="66"/>
        <v>0.47941176470588237</v>
      </c>
      <c r="AG53" s="8">
        <f t="shared" si="67"/>
        <v>3117</v>
      </c>
      <c r="AH53" s="8">
        <f t="shared" si="67"/>
        <v>3740</v>
      </c>
    </row>
    <row r="54" spans="1:34" x14ac:dyDescent="0.25">
      <c r="A54" s="7" t="s">
        <v>193</v>
      </c>
      <c r="B54" s="7" t="s">
        <v>194</v>
      </c>
      <c r="C54" s="7" t="s">
        <v>28</v>
      </c>
      <c r="D54" s="7" t="s">
        <v>35</v>
      </c>
      <c r="E54" s="7" t="str">
        <f>INDEX('Нормо-час по специальностям'!$B$6:$B$26,MATCH(D54,'Нормо-час по специальностям'!$A$6:$A$26,0))</f>
        <v>Разнорабочий / демонтажник</v>
      </c>
      <c r="F54" s="15">
        <v>13</v>
      </c>
      <c r="G54" s="7" t="s">
        <v>6920</v>
      </c>
      <c r="H54" s="11">
        <f t="shared" si="57"/>
        <v>0.54</v>
      </c>
      <c r="I54" s="8">
        <f>INDEX('Нормо-час по специальностям'!$D$6:$D$26,MATCH(D54,'Нормо-час по специальностям'!$A$6:$A$26,0))</f>
        <v>550</v>
      </c>
      <c r="J54" s="8">
        <f>INDEX('Нормо-час по специальностям'!$E$6:$E$26,MATCH(D54,'Нормо-час по специальностям'!$A$6:$A$26,0))</f>
        <v>660</v>
      </c>
      <c r="K54" s="8">
        <f t="shared" si="58"/>
        <v>7150</v>
      </c>
      <c r="L54" s="8">
        <f t="shared" si="59"/>
        <v>8580</v>
      </c>
      <c r="M54" s="8">
        <f>Расценки!L53</f>
        <v>5100</v>
      </c>
      <c r="N54" s="8">
        <f>Расценки!M53</f>
        <v>6018</v>
      </c>
      <c r="O54" s="10">
        <f t="shared" si="60"/>
        <v>0.40196078431372539</v>
      </c>
      <c r="P54" s="10">
        <f t="shared" si="60"/>
        <v>0.42572283150548351</v>
      </c>
      <c r="Q54" s="7" t="str">
        <f t="shared" si="61"/>
        <v>расценка</v>
      </c>
      <c r="R54" s="7" t="str">
        <f t="shared" si="61"/>
        <v>расценка</v>
      </c>
      <c r="S54" s="8">
        <f t="shared" si="62"/>
        <v>392</v>
      </c>
      <c r="T54" s="8">
        <f t="shared" si="63"/>
        <v>463</v>
      </c>
      <c r="U54" s="8">
        <f>Расценки!F53</f>
        <v>8500</v>
      </c>
      <c r="V54" s="8">
        <f>Расценки!G53</f>
        <v>10200</v>
      </c>
      <c r="W54" s="10">
        <f t="shared" si="64"/>
        <v>0.1588235294117647</v>
      </c>
      <c r="X54" s="10">
        <f t="shared" si="64"/>
        <v>0.1588235294117647</v>
      </c>
      <c r="Y54" s="9">
        <f>Расценки!H53</f>
        <v>9534</v>
      </c>
      <c r="Z54" s="9">
        <f>Расценки!I53</f>
        <v>11440</v>
      </c>
      <c r="AA54" s="10">
        <f>Расценки!J53</f>
        <v>0.12164705882352944</v>
      </c>
      <c r="AB54" s="10">
        <f>Расценки!K53</f>
        <v>0.1215686274509804</v>
      </c>
      <c r="AC54" s="16">
        <f t="shared" si="65"/>
        <v>0.250052443885043</v>
      </c>
      <c r="AD54" s="16">
        <f t="shared" si="65"/>
        <v>0.25</v>
      </c>
      <c r="AE54" s="10">
        <f t="shared" si="66"/>
        <v>0.46507237256135936</v>
      </c>
      <c r="AF54" s="10">
        <f t="shared" si="66"/>
        <v>0.47395104895104895</v>
      </c>
      <c r="AG54" s="8">
        <f t="shared" si="67"/>
        <v>2384</v>
      </c>
      <c r="AH54" s="8">
        <f t="shared" si="67"/>
        <v>2860</v>
      </c>
    </row>
    <row r="55" spans="1:34" x14ac:dyDescent="0.25">
      <c r="A55" s="7" t="s">
        <v>196</v>
      </c>
      <c r="B55" s="7" t="s">
        <v>197</v>
      </c>
      <c r="C55" s="7" t="s">
        <v>186</v>
      </c>
      <c r="D55" s="7" t="s">
        <v>41</v>
      </c>
      <c r="E55" s="7" t="str">
        <f>INDEX('Нормо-час по специальностям'!$B$6:$B$26,MATCH(D55,'Нормо-час по специальностям'!$A$6:$A$26,0))</f>
        <v>Сварщик / монтажник МК</v>
      </c>
      <c r="F55" s="15">
        <v>12</v>
      </c>
      <c r="G55" s="7" t="s">
        <v>6921</v>
      </c>
      <c r="H55" s="11">
        <f t="shared" si="57"/>
        <v>0.57999999999999996</v>
      </c>
      <c r="I55" s="8">
        <f>INDEX('Нормо-час по специальностям'!$D$6:$D$26,MATCH(D55,'Нормо-час по специальностям'!$A$6:$A$26,0))</f>
        <v>900</v>
      </c>
      <c r="J55" s="8">
        <f>INDEX('Нормо-час по специальностям'!$E$6:$E$26,MATCH(D55,'Нормо-час по специальностям'!$A$6:$A$26,0))</f>
        <v>1080</v>
      </c>
      <c r="K55" s="8">
        <f t="shared" si="58"/>
        <v>10800</v>
      </c>
      <c r="L55" s="8">
        <f t="shared" si="59"/>
        <v>12960</v>
      </c>
      <c r="M55" s="8">
        <f>Расценки!L54</f>
        <v>4500</v>
      </c>
      <c r="N55" s="8">
        <f>Расценки!M54</f>
        <v>5175</v>
      </c>
      <c r="O55" s="10">
        <f t="shared" si="60"/>
        <v>1.4</v>
      </c>
      <c r="P55" s="10">
        <f t="shared" si="60"/>
        <v>1.5043478260869567</v>
      </c>
      <c r="Q55" s="7" t="str">
        <f t="shared" si="61"/>
        <v>расценка</v>
      </c>
      <c r="R55" s="7" t="str">
        <f t="shared" si="61"/>
        <v>расценка</v>
      </c>
      <c r="S55" s="8">
        <f t="shared" si="62"/>
        <v>375</v>
      </c>
      <c r="T55" s="8">
        <f t="shared" si="63"/>
        <v>431</v>
      </c>
      <c r="U55" s="8">
        <f>Расценки!F54</f>
        <v>7500</v>
      </c>
      <c r="V55" s="8">
        <f>Расценки!G54</f>
        <v>8625</v>
      </c>
      <c r="W55" s="10">
        <f t="shared" si="64"/>
        <v>-0.44</v>
      </c>
      <c r="X55" s="10">
        <f t="shared" si="64"/>
        <v>-0.50260869565217392</v>
      </c>
      <c r="Y55" s="9">
        <f>Расценки!H54</f>
        <v>14400</v>
      </c>
      <c r="Z55" s="9">
        <f>Расценки!I54</f>
        <v>17280</v>
      </c>
      <c r="AA55" s="10">
        <f>Расценки!J54</f>
        <v>0.91999999999999993</v>
      </c>
      <c r="AB55" s="10">
        <f>Расценки!K54</f>
        <v>1.0034782608695654</v>
      </c>
      <c r="AC55" s="16">
        <f t="shared" si="65"/>
        <v>0.25</v>
      </c>
      <c r="AD55" s="16">
        <f t="shared" si="65"/>
        <v>0.25</v>
      </c>
      <c r="AE55" s="10">
        <f t="shared" si="66"/>
        <v>0.6875</v>
      </c>
      <c r="AF55" s="10">
        <f t="shared" si="66"/>
        <v>0.70052083333333337</v>
      </c>
      <c r="AG55" s="8">
        <f t="shared" si="67"/>
        <v>3600</v>
      </c>
      <c r="AH55" s="8">
        <f t="shared" si="67"/>
        <v>4320</v>
      </c>
    </row>
    <row r="56" spans="1:34" x14ac:dyDescent="0.25">
      <c r="A56" s="7" t="s">
        <v>200</v>
      </c>
      <c r="B56" s="7" t="s">
        <v>201</v>
      </c>
      <c r="C56" s="7" t="s">
        <v>202</v>
      </c>
      <c r="D56" s="7" t="s">
        <v>203</v>
      </c>
      <c r="E56" s="7" t="str">
        <f>INDEX('Нормо-час по специальностям'!$B$6:$B$26,MATCH(D56,'Нормо-час по специальностям'!$A$6:$A$26,0))</f>
        <v>Бетонщик / арматурщик</v>
      </c>
      <c r="F56" s="15">
        <v>1</v>
      </c>
      <c r="G56" s="7" t="s">
        <v>6930</v>
      </c>
      <c r="H56" s="11">
        <f t="shared" si="57"/>
        <v>7</v>
      </c>
      <c r="I56" s="8">
        <f>INDEX('Нормо-час по специальностям'!$D$6:$D$26,MATCH(D56,'Нормо-час по специальностям'!$A$6:$A$26,0))</f>
        <v>800</v>
      </c>
      <c r="J56" s="8">
        <f>INDEX('Нормо-час по специальностям'!$E$6:$E$26,MATCH(D56,'Нормо-час по специальностям'!$A$6:$A$26,0))</f>
        <v>950</v>
      </c>
      <c r="K56" s="8">
        <f t="shared" si="58"/>
        <v>800</v>
      </c>
      <c r="L56" s="8">
        <f t="shared" si="59"/>
        <v>950</v>
      </c>
      <c r="M56" s="8">
        <f>Расценки!L55</f>
        <v>1200</v>
      </c>
      <c r="N56" s="8">
        <f>Расценки!M55</f>
        <v>1380</v>
      </c>
      <c r="O56" s="10">
        <f t="shared" si="60"/>
        <v>-0.33333333333333337</v>
      </c>
      <c r="P56" s="10">
        <f t="shared" si="60"/>
        <v>-0.31159420289855078</v>
      </c>
      <c r="Q56" s="7" t="str">
        <f t="shared" si="61"/>
        <v>нормо-часы</v>
      </c>
      <c r="R56" s="7" t="str">
        <f t="shared" si="61"/>
        <v>нормо-часы</v>
      </c>
      <c r="S56" s="8">
        <f t="shared" si="62"/>
        <v>1200</v>
      </c>
      <c r="T56" s="8">
        <f t="shared" si="63"/>
        <v>1380</v>
      </c>
      <c r="U56" s="8">
        <f>Расценки!F55</f>
        <v>2000</v>
      </c>
      <c r="V56" s="8">
        <f>Расценки!G55</f>
        <v>2300</v>
      </c>
      <c r="W56" s="10">
        <f t="shared" si="64"/>
        <v>0.6</v>
      </c>
      <c r="X56" s="10">
        <f t="shared" si="64"/>
        <v>0.58695652173913049</v>
      </c>
      <c r="Y56" s="9">
        <f>Расценки!H55</f>
        <v>2000</v>
      </c>
      <c r="Z56" s="9">
        <f>Расценки!I55</f>
        <v>2300</v>
      </c>
      <c r="AA56" s="10">
        <f>Расценки!J55</f>
        <v>0</v>
      </c>
      <c r="AB56" s="10">
        <f>Расценки!K55</f>
        <v>0</v>
      </c>
      <c r="AC56" s="16">
        <f t="shared" si="65"/>
        <v>0.6</v>
      </c>
      <c r="AD56" s="16">
        <f t="shared" si="65"/>
        <v>0.58695652173913049</v>
      </c>
      <c r="AE56" s="10">
        <f t="shared" si="66"/>
        <v>0.4</v>
      </c>
      <c r="AF56" s="10">
        <f t="shared" si="66"/>
        <v>0.4</v>
      </c>
      <c r="AG56" s="8">
        <f t="shared" si="67"/>
        <v>1200</v>
      </c>
      <c r="AH56" s="8">
        <f t="shared" si="67"/>
        <v>1350</v>
      </c>
    </row>
    <row r="57" spans="1:34" x14ac:dyDescent="0.25">
      <c r="A57" s="7" t="s">
        <v>206</v>
      </c>
      <c r="B57" s="7" t="s">
        <v>207</v>
      </c>
      <c r="C57" s="7" t="s">
        <v>202</v>
      </c>
      <c r="D57" s="7" t="s">
        <v>203</v>
      </c>
      <c r="E57" s="7" t="str">
        <f>INDEX('Нормо-час по специальностям'!$B$6:$B$26,MATCH(D57,'Нормо-час по специальностям'!$A$6:$A$26,0))</f>
        <v>Бетонщик / арматурщик</v>
      </c>
      <c r="F57" s="15">
        <v>0.4</v>
      </c>
      <c r="G57" s="7" t="s">
        <v>6931</v>
      </c>
      <c r="H57" s="11">
        <f t="shared" si="57"/>
        <v>17.5</v>
      </c>
      <c r="I57" s="8">
        <f>INDEX('Нормо-час по специальностям'!$D$6:$D$26,MATCH(D57,'Нормо-час по специальностям'!$A$6:$A$26,0))</f>
        <v>800</v>
      </c>
      <c r="J57" s="8">
        <f>INDEX('Нормо-час по специальностям'!$E$6:$E$26,MATCH(D57,'Нормо-час по специальностям'!$A$6:$A$26,0))</f>
        <v>950</v>
      </c>
      <c r="K57" s="8">
        <f t="shared" si="58"/>
        <v>320</v>
      </c>
      <c r="L57" s="8">
        <f t="shared" si="59"/>
        <v>380</v>
      </c>
      <c r="M57" s="8">
        <f>Расценки!L56</f>
        <v>480</v>
      </c>
      <c r="N57" s="8">
        <f>Расценки!M56</f>
        <v>552</v>
      </c>
      <c r="O57" s="10">
        <f t="shared" si="60"/>
        <v>-0.33333333333333337</v>
      </c>
      <c r="P57" s="10">
        <f t="shared" si="60"/>
        <v>-0.31159420289855078</v>
      </c>
      <c r="Q57" s="7" t="str">
        <f t="shared" si="61"/>
        <v>нормо-часы</v>
      </c>
      <c r="R57" s="7" t="str">
        <f t="shared" si="61"/>
        <v>нормо-часы</v>
      </c>
      <c r="S57" s="8">
        <f t="shared" si="62"/>
        <v>1200</v>
      </c>
      <c r="T57" s="8">
        <f t="shared" si="63"/>
        <v>1380</v>
      </c>
      <c r="U57" s="8">
        <f>Расценки!F56</f>
        <v>800</v>
      </c>
      <c r="V57" s="8">
        <f>Расценки!G56</f>
        <v>920</v>
      </c>
      <c r="W57" s="10">
        <f t="shared" si="64"/>
        <v>0.6</v>
      </c>
      <c r="X57" s="10">
        <f t="shared" si="64"/>
        <v>0.58695652173913049</v>
      </c>
      <c r="Y57" s="9">
        <f>Расценки!H56</f>
        <v>800</v>
      </c>
      <c r="Z57" s="9">
        <f>Расценки!I56</f>
        <v>920</v>
      </c>
      <c r="AA57" s="10">
        <f>Расценки!J56</f>
        <v>0</v>
      </c>
      <c r="AB57" s="10">
        <f>Расценки!K56</f>
        <v>0</v>
      </c>
      <c r="AC57" s="16">
        <f t="shared" si="65"/>
        <v>0.6</v>
      </c>
      <c r="AD57" s="16">
        <f t="shared" si="65"/>
        <v>0.58695652173913049</v>
      </c>
      <c r="AE57" s="10">
        <f t="shared" si="66"/>
        <v>0.4</v>
      </c>
      <c r="AF57" s="10">
        <f t="shared" si="66"/>
        <v>0.4</v>
      </c>
      <c r="AG57" s="8">
        <f t="shared" si="67"/>
        <v>480</v>
      </c>
      <c r="AH57" s="8">
        <f t="shared" si="67"/>
        <v>540</v>
      </c>
    </row>
    <row r="58" spans="1:34" x14ac:dyDescent="0.25">
      <c r="A58" s="12" t="s">
        <v>210</v>
      </c>
      <c r="B58" s="12" t="s">
        <v>211</v>
      </c>
      <c r="C58" s="12" t="s">
        <v>177</v>
      </c>
      <c r="D58" s="7" t="s">
        <v>203</v>
      </c>
      <c r="E58" s="7" t="str">
        <f>INDEX('Нормо-час по специальностям'!$B$6:$B$26,MATCH(D58,'Нормо-час по специальностям'!$A$6:$A$26,0))</f>
        <v>Бетонщик / арматурщик</v>
      </c>
      <c r="F58" s="15">
        <v>0.6</v>
      </c>
      <c r="G58" s="7" t="s">
        <v>6932</v>
      </c>
      <c r="H58" s="11">
        <f t="shared" si="57"/>
        <v>11.67</v>
      </c>
      <c r="I58" s="8">
        <f>INDEX('Нормо-час по специальностям'!$D$6:$D$26,MATCH(D58,'Нормо-час по специальностям'!$A$6:$A$26,0))</f>
        <v>800</v>
      </c>
      <c r="J58" s="8">
        <f>INDEX('Нормо-час по специальностям'!$E$6:$E$26,MATCH(D58,'Нормо-час по специальностям'!$A$6:$A$26,0))</f>
        <v>950</v>
      </c>
      <c r="K58" s="8">
        <f t="shared" si="58"/>
        <v>480</v>
      </c>
      <c r="L58" s="8">
        <f t="shared" si="59"/>
        <v>570</v>
      </c>
      <c r="M58" s="8">
        <f>Расценки!L57</f>
        <v>720</v>
      </c>
      <c r="N58" s="8">
        <f>Расценки!M57</f>
        <v>828</v>
      </c>
      <c r="O58" s="10">
        <f t="shared" si="60"/>
        <v>-0.33333333333333337</v>
      </c>
      <c r="P58" s="10">
        <f t="shared" si="60"/>
        <v>-0.31159420289855078</v>
      </c>
      <c r="Q58" s="7" t="str">
        <f t="shared" si="61"/>
        <v>нормо-часы</v>
      </c>
      <c r="R58" s="7" t="str">
        <f t="shared" si="61"/>
        <v>нормо-часы</v>
      </c>
      <c r="S58" s="8">
        <f t="shared" si="62"/>
        <v>1200</v>
      </c>
      <c r="T58" s="8">
        <f t="shared" si="63"/>
        <v>1380</v>
      </c>
      <c r="U58" s="8">
        <f>Расценки!F57</f>
        <v>1200</v>
      </c>
      <c r="V58" s="8">
        <f>Расценки!G57</f>
        <v>1380</v>
      </c>
      <c r="W58" s="10">
        <f t="shared" si="64"/>
        <v>0.6</v>
      </c>
      <c r="X58" s="10">
        <f t="shared" si="64"/>
        <v>0.58695652173913049</v>
      </c>
      <c r="Y58" s="9">
        <f>Расценки!H57</f>
        <v>1200</v>
      </c>
      <c r="Z58" s="9">
        <f>Расценки!I57</f>
        <v>1380</v>
      </c>
      <c r="AA58" s="10">
        <f>Расценки!J57</f>
        <v>0</v>
      </c>
      <c r="AB58" s="10">
        <f>Расценки!K57</f>
        <v>0</v>
      </c>
      <c r="AC58" s="16">
        <f t="shared" si="65"/>
        <v>0.6</v>
      </c>
      <c r="AD58" s="16">
        <f t="shared" si="65"/>
        <v>0.58695652173913049</v>
      </c>
      <c r="AE58" s="10">
        <f t="shared" si="66"/>
        <v>0.4</v>
      </c>
      <c r="AF58" s="10">
        <f t="shared" si="66"/>
        <v>0.4</v>
      </c>
      <c r="AG58" s="8">
        <f t="shared" si="67"/>
        <v>720</v>
      </c>
      <c r="AH58" s="8">
        <f t="shared" si="67"/>
        <v>810</v>
      </c>
    </row>
    <row r="59" spans="1:34" x14ac:dyDescent="0.25">
      <c r="A59" s="12" t="s">
        <v>214</v>
      </c>
      <c r="B59" s="12" t="s">
        <v>215</v>
      </c>
      <c r="C59" s="12" t="s">
        <v>40</v>
      </c>
      <c r="D59" s="7" t="s">
        <v>41</v>
      </c>
      <c r="E59" s="7" t="str">
        <f>INDEX('Нормо-час по специальностям'!$B$6:$B$26,MATCH(D59,'Нормо-час по специальностям'!$A$6:$A$26,0))</f>
        <v>Сварщик / монтажник МК</v>
      </c>
      <c r="F59" s="15">
        <v>18</v>
      </c>
      <c r="G59" s="7" t="s">
        <v>6921</v>
      </c>
      <c r="H59" s="11">
        <f t="shared" si="57"/>
        <v>0.39</v>
      </c>
      <c r="I59" s="8">
        <f>INDEX('Нормо-час по специальностям'!$D$6:$D$26,MATCH(D59,'Нормо-час по специальностям'!$A$6:$A$26,0))</f>
        <v>900</v>
      </c>
      <c r="J59" s="8">
        <f>INDEX('Нормо-час по специальностям'!$E$6:$E$26,MATCH(D59,'Нормо-час по специальностям'!$A$6:$A$26,0))</f>
        <v>1080</v>
      </c>
      <c r="K59" s="8">
        <f t="shared" si="58"/>
        <v>16200</v>
      </c>
      <c r="L59" s="8">
        <f t="shared" si="59"/>
        <v>19440</v>
      </c>
      <c r="M59" s="8">
        <f>Расценки!L58</f>
        <v>7200</v>
      </c>
      <c r="N59" s="8">
        <f>Расценки!M58</f>
        <v>8280</v>
      </c>
      <c r="O59" s="10">
        <f t="shared" si="60"/>
        <v>1.25</v>
      </c>
      <c r="P59" s="10">
        <f t="shared" si="60"/>
        <v>1.347826086956522</v>
      </c>
      <c r="Q59" s="7" t="str">
        <f t="shared" si="61"/>
        <v>расценка</v>
      </c>
      <c r="R59" s="7" t="str">
        <f t="shared" si="61"/>
        <v>расценка</v>
      </c>
      <c r="S59" s="8">
        <f t="shared" si="62"/>
        <v>400</v>
      </c>
      <c r="T59" s="8">
        <f t="shared" si="63"/>
        <v>460</v>
      </c>
      <c r="U59" s="8">
        <f>Расценки!F58</f>
        <v>12000</v>
      </c>
      <c r="V59" s="8">
        <f>Расценки!G58</f>
        <v>13800</v>
      </c>
      <c r="W59" s="10">
        <f t="shared" si="64"/>
        <v>-0.35</v>
      </c>
      <c r="X59" s="10">
        <f t="shared" si="64"/>
        <v>-0.40869565217391307</v>
      </c>
      <c r="Y59" s="9">
        <f>Расценки!H58</f>
        <v>21600</v>
      </c>
      <c r="Z59" s="9">
        <f>Расценки!I58</f>
        <v>25920</v>
      </c>
      <c r="AA59" s="10">
        <f>Расценки!J58</f>
        <v>0.8</v>
      </c>
      <c r="AB59" s="10">
        <f>Расценки!K58</f>
        <v>0.87826086956521743</v>
      </c>
      <c r="AC59" s="16">
        <f t="shared" si="65"/>
        <v>0.25</v>
      </c>
      <c r="AD59" s="16">
        <f t="shared" si="65"/>
        <v>0.25</v>
      </c>
      <c r="AE59" s="10">
        <f t="shared" si="66"/>
        <v>0.66666666666666663</v>
      </c>
      <c r="AF59" s="10">
        <f t="shared" si="66"/>
        <v>0.68055555555555558</v>
      </c>
      <c r="AG59" s="8">
        <f t="shared" si="67"/>
        <v>5400</v>
      </c>
      <c r="AH59" s="8">
        <f t="shared" si="67"/>
        <v>6480</v>
      </c>
    </row>
    <row r="60" spans="1:34" x14ac:dyDescent="0.25">
      <c r="A60" s="5" t="s">
        <v>217</v>
      </c>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row>
    <row r="61" spans="1:34" x14ac:dyDescent="0.25">
      <c r="A61" s="7" t="s">
        <v>218</v>
      </c>
      <c r="B61" s="7" t="s">
        <v>219</v>
      </c>
      <c r="C61" s="7" t="s">
        <v>28</v>
      </c>
      <c r="D61" s="7" t="s">
        <v>35</v>
      </c>
      <c r="E61" s="7" t="str">
        <f>INDEX('Нормо-час по специальностям'!$B$6:$B$26,MATCH(D61,'Нормо-час по специальностям'!$A$6:$A$26,0))</f>
        <v>Разнорабочий / демонтажник</v>
      </c>
      <c r="F61" s="15">
        <v>9</v>
      </c>
      <c r="G61" s="7" t="s">
        <v>6933</v>
      </c>
      <c r="H61" s="11">
        <f t="shared" ref="H61:H76" si="68">IF(OR(F61="",F61=0),"",ROUND($G$3/F61,2))</f>
        <v>0.78</v>
      </c>
      <c r="I61" s="8">
        <f>INDEX('Нормо-час по специальностям'!$D$6:$D$26,MATCH(D61,'Нормо-час по специальностям'!$A$6:$A$26,0))</f>
        <v>550</v>
      </c>
      <c r="J61" s="8">
        <f>INDEX('Нормо-час по специальностям'!$E$6:$E$26,MATCH(D61,'Нормо-час по специальностям'!$A$6:$A$26,0))</f>
        <v>660</v>
      </c>
      <c r="K61" s="8">
        <f t="shared" ref="K61:K76" si="69">IF(OR(F61="",F61=0,I61=0),"",ROUND(F61*I61,0))</f>
        <v>4950</v>
      </c>
      <c r="L61" s="8">
        <f t="shared" ref="L61:L76" si="70">IF(OR(F61="",F61=0,J61=0),"",ROUND(F61*J61,0))</f>
        <v>5940</v>
      </c>
      <c r="M61" s="8">
        <f>Расценки!L60</f>
        <v>3900</v>
      </c>
      <c r="N61" s="8">
        <f>Расценки!M60</f>
        <v>4485</v>
      </c>
      <c r="O61" s="10">
        <f t="shared" ref="O61:O76" si="71">IF(OR(K61="",M61="",M61=0),"",K61/M61-1)</f>
        <v>0.26923076923076916</v>
      </c>
      <c r="P61" s="10">
        <f t="shared" ref="P61:P76" si="72">IF(OR(L61="",N61="",N61=0),"",L61/N61-1)</f>
        <v>0.32441471571906355</v>
      </c>
      <c r="Q61" s="7" t="str">
        <f t="shared" ref="Q61:Q76" si="73">IF(O61="","—",IF(O61&lt;-$C$3,"нормо-часы",IF(O61&gt;$C$3,"расценка","равно")))</f>
        <v>расценка</v>
      </c>
      <c r="R61" s="7" t="str">
        <f t="shared" ref="R61:R76" si="74">IF(P61="","—",IF(P61&lt;-$C$3,"нормо-часы",IF(P61&gt;$C$3,"расценка","равно")))</f>
        <v>расценка</v>
      </c>
      <c r="S61" s="8">
        <f t="shared" ref="S61:S76" si="75">IF(OR(F61="",F61=0,M61=""),"",ROUND(M61/F61,0))</f>
        <v>433</v>
      </c>
      <c r="T61" s="8">
        <f t="shared" ref="T61:T76" si="76">IF(OR(F61="",F61=0,N61=""),"",ROUND(N61/F61,0))</f>
        <v>498</v>
      </c>
      <c r="U61" s="8">
        <f>Расценки!F60</f>
        <v>6500</v>
      </c>
      <c r="V61" s="8">
        <f>Расценки!G60</f>
        <v>7475</v>
      </c>
      <c r="W61" s="10">
        <f t="shared" ref="W61:W76" si="77">IF(OR(K61="",U61="",U61=0),"",(U61-K61)/U61)</f>
        <v>0.23846153846153847</v>
      </c>
      <c r="X61" s="10">
        <f t="shared" ref="X61:X76" si="78">IF(OR(L61="",V61="",V61=0),"",(V61-L61)/V61)</f>
        <v>0.20535117056856186</v>
      </c>
      <c r="Y61" s="9">
        <f>Расценки!H60</f>
        <v>6600</v>
      </c>
      <c r="Z61" s="9">
        <f>Расценки!I60</f>
        <v>7920</v>
      </c>
      <c r="AA61" s="10">
        <f>Расценки!J60</f>
        <v>1.538461538461533E-2</v>
      </c>
      <c r="AB61" s="10">
        <f>Расценки!K60</f>
        <v>5.9531772575250885E-2</v>
      </c>
      <c r="AC61" s="16">
        <f t="shared" ref="AC61:AC76" si="79">IF(OR(K61="",Y61="",Y61=0),"",(Y61-K61)/Y61)</f>
        <v>0.25</v>
      </c>
      <c r="AD61" s="16">
        <f t="shared" ref="AD61:AD76" si="80">IF(OR(L61="",Z61="",Z61=0),"",(Z61-L61)/Z61)</f>
        <v>0.25</v>
      </c>
      <c r="AE61" s="10">
        <f t="shared" ref="AE61:AE76" si="81">IF(OR(Y61="",Y61=0),"",(Y61-M61)/Y61)</f>
        <v>0.40909090909090912</v>
      </c>
      <c r="AF61" s="10">
        <f t="shared" ref="AF61:AF76" si="82">IF(OR(Z61="",Z61=0),"",(Z61-N61)/Z61)</f>
        <v>0.43371212121212122</v>
      </c>
      <c r="AG61" s="8">
        <f t="shared" ref="AG61:AG76" si="83">IF(OR(K61="",Y61=""),"",Y61-K61)</f>
        <v>1650</v>
      </c>
      <c r="AH61" s="8">
        <f t="shared" ref="AH61:AH76" si="84">IF(OR(L61="",Z61=""),"",Z61-L61)</f>
        <v>1980</v>
      </c>
    </row>
    <row r="62" spans="1:34" x14ac:dyDescent="0.25">
      <c r="A62" s="7" t="s">
        <v>221</v>
      </c>
      <c r="B62" s="7" t="s">
        <v>222</v>
      </c>
      <c r="C62" s="7" t="s">
        <v>28</v>
      </c>
      <c r="D62" s="7" t="s">
        <v>35</v>
      </c>
      <c r="E62" s="7" t="str">
        <f>INDEX('Нормо-час по специальностям'!$B$6:$B$26,MATCH(D62,'Нормо-час по специальностям'!$A$6:$A$26,0))</f>
        <v>Разнорабочий / демонтажник</v>
      </c>
      <c r="F62" s="15">
        <v>12</v>
      </c>
      <c r="G62" s="7" t="s">
        <v>6933</v>
      </c>
      <c r="H62" s="11">
        <f t="shared" si="68"/>
        <v>0.57999999999999996</v>
      </c>
      <c r="I62" s="8">
        <f>INDEX('Нормо-час по специальностям'!$D$6:$D$26,MATCH(D62,'Нормо-час по специальностям'!$A$6:$A$26,0))</f>
        <v>550</v>
      </c>
      <c r="J62" s="8">
        <f>INDEX('Нормо-час по специальностям'!$E$6:$E$26,MATCH(D62,'Нормо-час по специальностям'!$A$6:$A$26,0))</f>
        <v>660</v>
      </c>
      <c r="K62" s="8">
        <f t="shared" si="69"/>
        <v>6600</v>
      </c>
      <c r="L62" s="8">
        <f t="shared" si="70"/>
        <v>7920</v>
      </c>
      <c r="M62" s="8">
        <f>Расценки!L61</f>
        <v>4800</v>
      </c>
      <c r="N62" s="8">
        <f>Расценки!M61</f>
        <v>5520</v>
      </c>
      <c r="O62" s="10">
        <f t="shared" si="71"/>
        <v>0.375</v>
      </c>
      <c r="P62" s="10">
        <f t="shared" si="72"/>
        <v>0.43478260869565211</v>
      </c>
      <c r="Q62" s="7" t="str">
        <f t="shared" si="73"/>
        <v>расценка</v>
      </c>
      <c r="R62" s="7" t="str">
        <f t="shared" si="74"/>
        <v>расценка</v>
      </c>
      <c r="S62" s="8">
        <f t="shared" si="75"/>
        <v>400</v>
      </c>
      <c r="T62" s="8">
        <f t="shared" si="76"/>
        <v>460</v>
      </c>
      <c r="U62" s="8">
        <f>Расценки!F61</f>
        <v>8000</v>
      </c>
      <c r="V62" s="8">
        <f>Расценки!G61</f>
        <v>9200</v>
      </c>
      <c r="W62" s="10">
        <f t="shared" si="77"/>
        <v>0.17499999999999999</v>
      </c>
      <c r="X62" s="10">
        <f t="shared" si="78"/>
        <v>0.1391304347826087</v>
      </c>
      <c r="Y62" s="9">
        <f>Расценки!H61</f>
        <v>8800</v>
      </c>
      <c r="Z62" s="9">
        <f>Расценки!I61</f>
        <v>10560</v>
      </c>
      <c r="AA62" s="10">
        <f>Расценки!J61</f>
        <v>0.10000000000000009</v>
      </c>
      <c r="AB62" s="10">
        <f>Расценки!K61</f>
        <v>0.14782608695652177</v>
      </c>
      <c r="AC62" s="16">
        <f t="shared" si="79"/>
        <v>0.25</v>
      </c>
      <c r="AD62" s="16">
        <f t="shared" si="80"/>
        <v>0.25</v>
      </c>
      <c r="AE62" s="10">
        <f t="shared" si="81"/>
        <v>0.45454545454545453</v>
      </c>
      <c r="AF62" s="10">
        <f t="shared" si="82"/>
        <v>0.47727272727272729</v>
      </c>
      <c r="AG62" s="8">
        <f t="shared" si="83"/>
        <v>2200</v>
      </c>
      <c r="AH62" s="8">
        <f t="shared" si="84"/>
        <v>2640</v>
      </c>
    </row>
    <row r="63" spans="1:34" x14ac:dyDescent="0.25">
      <c r="A63" s="7" t="s">
        <v>225</v>
      </c>
      <c r="B63" s="7" t="s">
        <v>226</v>
      </c>
      <c r="C63" s="7" t="s">
        <v>50</v>
      </c>
      <c r="D63" s="7" t="s">
        <v>35</v>
      </c>
      <c r="E63" s="7" t="str">
        <f>INDEX('Нормо-час по специальностям'!$B$6:$B$26,MATCH(D63,'Нормо-час по специальностям'!$A$6:$A$26,0))</f>
        <v>Разнорабочий / демонтажник</v>
      </c>
      <c r="F63" s="15">
        <v>0.05</v>
      </c>
      <c r="G63" s="7" t="s">
        <v>6933</v>
      </c>
      <c r="H63" s="11">
        <f t="shared" si="68"/>
        <v>140</v>
      </c>
      <c r="I63" s="8">
        <f>INDEX('Нормо-час по специальностям'!$D$6:$D$26,MATCH(D63,'Нормо-час по специальностям'!$A$6:$A$26,0))</f>
        <v>550</v>
      </c>
      <c r="J63" s="8">
        <f>INDEX('Нормо-час по специальностям'!$E$6:$E$26,MATCH(D63,'Нормо-час по специальностям'!$A$6:$A$26,0))</f>
        <v>660</v>
      </c>
      <c r="K63" s="8">
        <f t="shared" si="69"/>
        <v>28</v>
      </c>
      <c r="L63" s="8">
        <f t="shared" si="70"/>
        <v>33</v>
      </c>
      <c r="M63" s="8">
        <f>Расценки!L62</f>
        <v>30</v>
      </c>
      <c r="N63" s="8">
        <f>Расценки!M62</f>
        <v>34.5</v>
      </c>
      <c r="O63" s="10">
        <f t="shared" si="71"/>
        <v>-6.6666666666666652E-2</v>
      </c>
      <c r="P63" s="10">
        <f t="shared" si="72"/>
        <v>-4.3478260869565188E-2</v>
      </c>
      <c r="Q63" s="7" t="str">
        <f t="shared" si="73"/>
        <v>равно</v>
      </c>
      <c r="R63" s="7" t="str">
        <f t="shared" si="74"/>
        <v>равно</v>
      </c>
      <c r="S63" s="8">
        <f t="shared" si="75"/>
        <v>600</v>
      </c>
      <c r="T63" s="8">
        <f t="shared" si="76"/>
        <v>690</v>
      </c>
      <c r="U63" s="8">
        <f>Расценки!F62</f>
        <v>50</v>
      </c>
      <c r="V63" s="8">
        <f>Расценки!G62</f>
        <v>57.5</v>
      </c>
      <c r="W63" s="10">
        <f t="shared" si="77"/>
        <v>0.44</v>
      </c>
      <c r="X63" s="10">
        <f t="shared" si="78"/>
        <v>0.42608695652173911</v>
      </c>
      <c r="Y63" s="9">
        <f>Расценки!H62</f>
        <v>50</v>
      </c>
      <c r="Z63" s="9">
        <f>Расценки!I62</f>
        <v>57.5</v>
      </c>
      <c r="AA63" s="10">
        <f>Расценки!J62</f>
        <v>0</v>
      </c>
      <c r="AB63" s="10">
        <f>Расценки!K62</f>
        <v>0</v>
      </c>
      <c r="AC63" s="16">
        <f t="shared" si="79"/>
        <v>0.44</v>
      </c>
      <c r="AD63" s="16">
        <f t="shared" si="80"/>
        <v>0.42608695652173911</v>
      </c>
      <c r="AE63" s="10">
        <f t="shared" si="81"/>
        <v>0.4</v>
      </c>
      <c r="AF63" s="10">
        <f t="shared" si="82"/>
        <v>0.4</v>
      </c>
      <c r="AG63" s="8">
        <f t="shared" si="83"/>
        <v>22</v>
      </c>
      <c r="AH63" s="8">
        <f t="shared" si="84"/>
        <v>24.5</v>
      </c>
    </row>
    <row r="64" spans="1:34" x14ac:dyDescent="0.25">
      <c r="A64" s="7" t="s">
        <v>228</v>
      </c>
      <c r="B64" s="7" t="s">
        <v>229</v>
      </c>
      <c r="C64" s="7" t="s">
        <v>50</v>
      </c>
      <c r="D64" s="7" t="s">
        <v>35</v>
      </c>
      <c r="E64" s="7" t="str">
        <f>INDEX('Нормо-час по специальностям'!$B$6:$B$26,MATCH(D64,'Нормо-час по специальностям'!$A$6:$A$26,0))</f>
        <v>Разнорабочий / демонтажник</v>
      </c>
      <c r="F64" s="15">
        <v>0.12</v>
      </c>
      <c r="G64" s="7" t="s">
        <v>6933</v>
      </c>
      <c r="H64" s="11">
        <f t="shared" si="68"/>
        <v>58.33</v>
      </c>
      <c r="I64" s="8">
        <f>INDEX('Нормо-час по специальностям'!$D$6:$D$26,MATCH(D64,'Нормо-час по специальностям'!$A$6:$A$26,0))</f>
        <v>550</v>
      </c>
      <c r="J64" s="8">
        <f>INDEX('Нормо-час по специальностям'!$E$6:$E$26,MATCH(D64,'Нормо-час по специальностям'!$A$6:$A$26,0))</f>
        <v>660</v>
      </c>
      <c r="K64" s="8">
        <f t="shared" si="69"/>
        <v>66</v>
      </c>
      <c r="L64" s="8">
        <f t="shared" si="70"/>
        <v>79</v>
      </c>
      <c r="M64" s="8">
        <f>Расценки!L63</f>
        <v>70</v>
      </c>
      <c r="N64" s="8">
        <f>Расценки!M63</f>
        <v>80.5</v>
      </c>
      <c r="O64" s="10">
        <f t="shared" si="71"/>
        <v>-5.7142857142857162E-2</v>
      </c>
      <c r="P64" s="10">
        <f t="shared" si="72"/>
        <v>-1.8633540372670843E-2</v>
      </c>
      <c r="Q64" s="7" t="str">
        <f t="shared" si="73"/>
        <v>равно</v>
      </c>
      <c r="R64" s="7" t="str">
        <f t="shared" si="74"/>
        <v>равно</v>
      </c>
      <c r="S64" s="8">
        <f t="shared" si="75"/>
        <v>583</v>
      </c>
      <c r="T64" s="8">
        <f t="shared" si="76"/>
        <v>671</v>
      </c>
      <c r="U64" s="8">
        <f>Расценки!F63</f>
        <v>120</v>
      </c>
      <c r="V64" s="8">
        <f>Расценки!G63</f>
        <v>138</v>
      </c>
      <c r="W64" s="10">
        <f t="shared" si="77"/>
        <v>0.45</v>
      </c>
      <c r="X64" s="10">
        <f t="shared" si="78"/>
        <v>0.42753623188405798</v>
      </c>
      <c r="Y64" s="9">
        <f>Расценки!H63</f>
        <v>120</v>
      </c>
      <c r="Z64" s="9">
        <f>Расценки!I63</f>
        <v>138</v>
      </c>
      <c r="AA64" s="10">
        <f>Расценки!J63</f>
        <v>0</v>
      </c>
      <c r="AB64" s="10">
        <f>Расценки!K63</f>
        <v>0</v>
      </c>
      <c r="AC64" s="16">
        <f t="shared" si="79"/>
        <v>0.45</v>
      </c>
      <c r="AD64" s="16">
        <f t="shared" si="80"/>
        <v>0.42753623188405798</v>
      </c>
      <c r="AE64" s="10">
        <f t="shared" si="81"/>
        <v>0.41666666666666669</v>
      </c>
      <c r="AF64" s="10">
        <f t="shared" si="82"/>
        <v>0.41666666666666669</v>
      </c>
      <c r="AG64" s="8">
        <f t="shared" si="83"/>
        <v>54</v>
      </c>
      <c r="AH64" s="8">
        <f t="shared" si="84"/>
        <v>59</v>
      </c>
    </row>
    <row r="65" spans="1:34" x14ac:dyDescent="0.25">
      <c r="A65" s="7" t="s">
        <v>231</v>
      </c>
      <c r="B65" s="7" t="s">
        <v>232</v>
      </c>
      <c r="C65" s="7" t="s">
        <v>54</v>
      </c>
      <c r="D65" s="7" t="s">
        <v>35</v>
      </c>
      <c r="E65" s="7" t="str">
        <f>INDEX('Нормо-час по специальностям'!$B$6:$B$26,MATCH(D65,'Нормо-час по специальностям'!$A$6:$A$26,0))</f>
        <v>Разнорабочий / демонтажник</v>
      </c>
      <c r="F65" s="15">
        <v>0.12</v>
      </c>
      <c r="G65" s="7" t="s">
        <v>6933</v>
      </c>
      <c r="H65" s="11">
        <f t="shared" si="68"/>
        <v>58.33</v>
      </c>
      <c r="I65" s="8">
        <f>INDEX('Нормо-час по специальностям'!$D$6:$D$26,MATCH(D65,'Нормо-час по специальностям'!$A$6:$A$26,0))</f>
        <v>550</v>
      </c>
      <c r="J65" s="8">
        <f>INDEX('Нормо-час по специальностям'!$E$6:$E$26,MATCH(D65,'Нормо-час по специальностям'!$A$6:$A$26,0))</f>
        <v>660</v>
      </c>
      <c r="K65" s="8">
        <f t="shared" si="69"/>
        <v>66</v>
      </c>
      <c r="L65" s="8">
        <f t="shared" si="70"/>
        <v>79</v>
      </c>
      <c r="M65" s="8">
        <f>Расценки!L64</f>
        <v>60</v>
      </c>
      <c r="N65" s="8">
        <f>Расценки!M64</f>
        <v>69</v>
      </c>
      <c r="O65" s="10">
        <f t="shared" si="71"/>
        <v>0.10000000000000009</v>
      </c>
      <c r="P65" s="10">
        <f t="shared" si="72"/>
        <v>0.14492753623188404</v>
      </c>
      <c r="Q65" s="7" t="str">
        <f t="shared" si="73"/>
        <v>равно</v>
      </c>
      <c r="R65" s="7" t="str">
        <f t="shared" si="74"/>
        <v>расценка</v>
      </c>
      <c r="S65" s="8">
        <f t="shared" si="75"/>
        <v>500</v>
      </c>
      <c r="T65" s="8">
        <f t="shared" si="76"/>
        <v>575</v>
      </c>
      <c r="U65" s="8">
        <f>Расценки!F64</f>
        <v>100</v>
      </c>
      <c r="V65" s="8">
        <f>Расценки!G64</f>
        <v>115</v>
      </c>
      <c r="W65" s="10">
        <f t="shared" si="77"/>
        <v>0.34</v>
      </c>
      <c r="X65" s="10">
        <f t="shared" si="78"/>
        <v>0.31304347826086959</v>
      </c>
      <c r="Y65" s="9">
        <f>Расценки!H64</f>
        <v>100</v>
      </c>
      <c r="Z65" s="9">
        <f>Расценки!I64</f>
        <v>115</v>
      </c>
      <c r="AA65" s="10">
        <f>Расценки!J64</f>
        <v>0</v>
      </c>
      <c r="AB65" s="10">
        <f>Расценки!K64</f>
        <v>0</v>
      </c>
      <c r="AC65" s="16">
        <f t="shared" si="79"/>
        <v>0.34</v>
      </c>
      <c r="AD65" s="16">
        <f t="shared" si="80"/>
        <v>0.31304347826086959</v>
      </c>
      <c r="AE65" s="10">
        <f t="shared" si="81"/>
        <v>0.4</v>
      </c>
      <c r="AF65" s="10">
        <f t="shared" si="82"/>
        <v>0.4</v>
      </c>
      <c r="AG65" s="8">
        <f t="shared" si="83"/>
        <v>34</v>
      </c>
      <c r="AH65" s="8">
        <f t="shared" si="84"/>
        <v>36</v>
      </c>
    </row>
    <row r="66" spans="1:34" x14ac:dyDescent="0.25">
      <c r="A66" s="7" t="s">
        <v>235</v>
      </c>
      <c r="B66" s="7" t="s">
        <v>236</v>
      </c>
      <c r="C66" s="7" t="s">
        <v>54</v>
      </c>
      <c r="D66" s="7" t="s">
        <v>35</v>
      </c>
      <c r="E66" s="7" t="str">
        <f>INDEX('Нормо-час по специальностям'!$B$6:$B$26,MATCH(D66,'Нормо-час по специальностям'!$A$6:$A$26,0))</f>
        <v>Разнорабочий / демонтажник</v>
      </c>
      <c r="F66" s="15">
        <v>0.35</v>
      </c>
      <c r="G66" s="7" t="s">
        <v>6933</v>
      </c>
      <c r="H66" s="11">
        <f t="shared" si="68"/>
        <v>20</v>
      </c>
      <c r="I66" s="8">
        <f>INDEX('Нормо-час по специальностям'!$D$6:$D$26,MATCH(D66,'Нормо-час по специальностям'!$A$6:$A$26,0))</f>
        <v>550</v>
      </c>
      <c r="J66" s="8">
        <f>INDEX('Нормо-час по специальностям'!$E$6:$E$26,MATCH(D66,'Нормо-час по специальностям'!$A$6:$A$26,0))</f>
        <v>660</v>
      </c>
      <c r="K66" s="8">
        <f t="shared" si="69"/>
        <v>193</v>
      </c>
      <c r="L66" s="8">
        <f t="shared" si="70"/>
        <v>231</v>
      </c>
      <c r="M66" s="8">
        <f>Расценки!L65</f>
        <v>180</v>
      </c>
      <c r="N66" s="8">
        <f>Расценки!M65</f>
        <v>207</v>
      </c>
      <c r="O66" s="10">
        <f t="shared" si="71"/>
        <v>7.2222222222222188E-2</v>
      </c>
      <c r="P66" s="10">
        <f t="shared" si="72"/>
        <v>0.11594202898550732</v>
      </c>
      <c r="Q66" s="7" t="str">
        <f t="shared" si="73"/>
        <v>равно</v>
      </c>
      <c r="R66" s="7" t="str">
        <f t="shared" si="74"/>
        <v>расценка</v>
      </c>
      <c r="S66" s="8">
        <f t="shared" si="75"/>
        <v>514</v>
      </c>
      <c r="T66" s="8">
        <f t="shared" si="76"/>
        <v>591</v>
      </c>
      <c r="U66" s="8">
        <f>Расценки!F65</f>
        <v>300</v>
      </c>
      <c r="V66" s="8">
        <f>Расценки!G65</f>
        <v>345</v>
      </c>
      <c r="W66" s="10">
        <f t="shared" si="77"/>
        <v>0.35666666666666669</v>
      </c>
      <c r="X66" s="10">
        <f t="shared" si="78"/>
        <v>0.33043478260869563</v>
      </c>
      <c r="Y66" s="9">
        <f>Расценки!H65</f>
        <v>300</v>
      </c>
      <c r="Z66" s="9">
        <f>Расценки!I65</f>
        <v>345</v>
      </c>
      <c r="AA66" s="10">
        <f>Расценки!J65</f>
        <v>0</v>
      </c>
      <c r="AB66" s="10">
        <f>Расценки!K65</f>
        <v>0</v>
      </c>
      <c r="AC66" s="16">
        <f t="shared" si="79"/>
        <v>0.35666666666666669</v>
      </c>
      <c r="AD66" s="16">
        <f t="shared" si="80"/>
        <v>0.33043478260869563</v>
      </c>
      <c r="AE66" s="10">
        <f t="shared" si="81"/>
        <v>0.4</v>
      </c>
      <c r="AF66" s="10">
        <f t="shared" si="82"/>
        <v>0.4</v>
      </c>
      <c r="AG66" s="8">
        <f t="shared" si="83"/>
        <v>107</v>
      </c>
      <c r="AH66" s="8">
        <f t="shared" si="84"/>
        <v>114</v>
      </c>
    </row>
    <row r="67" spans="1:34" x14ac:dyDescent="0.25">
      <c r="A67" s="7" t="s">
        <v>239</v>
      </c>
      <c r="B67" s="7" t="s">
        <v>240</v>
      </c>
      <c r="C67" s="7" t="s">
        <v>54</v>
      </c>
      <c r="D67" s="7" t="s">
        <v>35</v>
      </c>
      <c r="E67" s="7" t="str">
        <f>INDEX('Нормо-час по специальностям'!$B$6:$B$26,MATCH(D67,'Нормо-час по специальностям'!$A$6:$A$26,0))</f>
        <v>Разнорабочий / демонтажник</v>
      </c>
      <c r="F67" s="15">
        <v>0.8</v>
      </c>
      <c r="G67" s="7" t="s">
        <v>6933</v>
      </c>
      <c r="H67" s="11">
        <f t="shared" si="68"/>
        <v>8.75</v>
      </c>
      <c r="I67" s="8">
        <f>INDEX('Нормо-час по специальностям'!$D$6:$D$26,MATCH(D67,'Нормо-час по специальностям'!$A$6:$A$26,0))</f>
        <v>550</v>
      </c>
      <c r="J67" s="8">
        <f>INDEX('Нормо-час по специальностям'!$E$6:$E$26,MATCH(D67,'Нормо-час по специальностям'!$A$6:$A$26,0))</f>
        <v>660</v>
      </c>
      <c r="K67" s="8">
        <f t="shared" si="69"/>
        <v>440</v>
      </c>
      <c r="L67" s="8">
        <f t="shared" si="70"/>
        <v>528</v>
      </c>
      <c r="M67" s="8">
        <f>Расценки!L66</f>
        <v>400</v>
      </c>
      <c r="N67" s="8">
        <f>Расценки!M66</f>
        <v>460</v>
      </c>
      <c r="O67" s="10">
        <f t="shared" si="71"/>
        <v>0.10000000000000009</v>
      </c>
      <c r="P67" s="10">
        <f t="shared" si="72"/>
        <v>0.14782608695652177</v>
      </c>
      <c r="Q67" s="7" t="str">
        <f t="shared" si="73"/>
        <v>равно</v>
      </c>
      <c r="R67" s="7" t="str">
        <f t="shared" si="74"/>
        <v>расценка</v>
      </c>
      <c r="S67" s="8">
        <f t="shared" si="75"/>
        <v>500</v>
      </c>
      <c r="T67" s="8">
        <f t="shared" si="76"/>
        <v>575</v>
      </c>
      <c r="U67" s="8">
        <f>Расценки!F66</f>
        <v>650</v>
      </c>
      <c r="V67" s="8">
        <f>Расценки!G66</f>
        <v>747</v>
      </c>
      <c r="W67" s="10">
        <f t="shared" si="77"/>
        <v>0.32307692307692309</v>
      </c>
      <c r="X67" s="10">
        <f t="shared" si="78"/>
        <v>0.29317269076305219</v>
      </c>
      <c r="Y67" s="9">
        <f>Расценки!H66</f>
        <v>650</v>
      </c>
      <c r="Z67" s="9">
        <f>Расценки!I66</f>
        <v>747</v>
      </c>
      <c r="AA67" s="10">
        <f>Расценки!J66</f>
        <v>0</v>
      </c>
      <c r="AB67" s="10">
        <f>Расценки!K66</f>
        <v>0</v>
      </c>
      <c r="AC67" s="16">
        <f t="shared" si="79"/>
        <v>0.32307692307692309</v>
      </c>
      <c r="AD67" s="16">
        <f t="shared" si="80"/>
        <v>0.29317269076305219</v>
      </c>
      <c r="AE67" s="10">
        <f t="shared" si="81"/>
        <v>0.38461538461538464</v>
      </c>
      <c r="AF67" s="10">
        <f t="shared" si="82"/>
        <v>0.38420348058902276</v>
      </c>
      <c r="AG67" s="8">
        <f t="shared" si="83"/>
        <v>210</v>
      </c>
      <c r="AH67" s="8">
        <f t="shared" si="84"/>
        <v>219</v>
      </c>
    </row>
    <row r="68" spans="1:34" x14ac:dyDescent="0.25">
      <c r="A68" s="7" t="s">
        <v>243</v>
      </c>
      <c r="B68" s="7" t="s">
        <v>244</v>
      </c>
      <c r="C68" s="7" t="s">
        <v>54</v>
      </c>
      <c r="D68" s="7" t="s">
        <v>35</v>
      </c>
      <c r="E68" s="7" t="str">
        <f>INDEX('Нормо-час по специальностям'!$B$6:$B$26,MATCH(D68,'Нормо-час по специальностям'!$A$6:$A$26,0))</f>
        <v>Разнорабочий / демонтажник</v>
      </c>
      <c r="F68" s="15">
        <v>7.0000000000000007E-2</v>
      </c>
      <c r="G68" s="7" t="s">
        <v>6933</v>
      </c>
      <c r="H68" s="11">
        <f t="shared" si="68"/>
        <v>100</v>
      </c>
      <c r="I68" s="8">
        <f>INDEX('Нормо-час по специальностям'!$D$6:$D$26,MATCH(D68,'Нормо-час по специальностям'!$A$6:$A$26,0))</f>
        <v>550</v>
      </c>
      <c r="J68" s="8">
        <f>INDEX('Нормо-час по специальностям'!$E$6:$E$26,MATCH(D68,'Нормо-час по специальностям'!$A$6:$A$26,0))</f>
        <v>660</v>
      </c>
      <c r="K68" s="8">
        <f t="shared" si="69"/>
        <v>39</v>
      </c>
      <c r="L68" s="8">
        <f t="shared" si="70"/>
        <v>46</v>
      </c>
      <c r="M68" s="8">
        <f>Расценки!L67</f>
        <v>50</v>
      </c>
      <c r="N68" s="8">
        <f>Расценки!M67</f>
        <v>57.5</v>
      </c>
      <c r="O68" s="10">
        <f t="shared" si="71"/>
        <v>-0.21999999999999997</v>
      </c>
      <c r="P68" s="10">
        <f t="shared" si="72"/>
        <v>-0.19999999999999996</v>
      </c>
      <c r="Q68" s="7" t="str">
        <f t="shared" si="73"/>
        <v>нормо-часы</v>
      </c>
      <c r="R68" s="7" t="str">
        <f t="shared" si="74"/>
        <v>нормо-часы</v>
      </c>
      <c r="S68" s="8">
        <f t="shared" si="75"/>
        <v>714</v>
      </c>
      <c r="T68" s="8">
        <f t="shared" si="76"/>
        <v>821</v>
      </c>
      <c r="U68" s="8">
        <f>Расценки!F67</f>
        <v>80</v>
      </c>
      <c r="V68" s="8">
        <f>Расценки!G67</f>
        <v>92</v>
      </c>
      <c r="W68" s="10">
        <f t="shared" si="77"/>
        <v>0.51249999999999996</v>
      </c>
      <c r="X68" s="10">
        <f t="shared" si="78"/>
        <v>0.5</v>
      </c>
      <c r="Y68" s="9">
        <f>Расценки!H67</f>
        <v>80</v>
      </c>
      <c r="Z68" s="9">
        <f>Расценки!I67</f>
        <v>92</v>
      </c>
      <c r="AA68" s="10">
        <f>Расценки!J67</f>
        <v>0</v>
      </c>
      <c r="AB68" s="10">
        <f>Расценки!K67</f>
        <v>0</v>
      </c>
      <c r="AC68" s="16">
        <f t="shared" si="79"/>
        <v>0.51249999999999996</v>
      </c>
      <c r="AD68" s="16">
        <f t="shared" si="80"/>
        <v>0.5</v>
      </c>
      <c r="AE68" s="10">
        <f t="shared" si="81"/>
        <v>0.375</v>
      </c>
      <c r="AF68" s="10">
        <f t="shared" si="82"/>
        <v>0.375</v>
      </c>
      <c r="AG68" s="8">
        <f t="shared" si="83"/>
        <v>41</v>
      </c>
      <c r="AH68" s="8">
        <f t="shared" si="84"/>
        <v>46</v>
      </c>
    </row>
    <row r="69" spans="1:34" x14ac:dyDescent="0.25">
      <c r="A69" s="7" t="s">
        <v>247</v>
      </c>
      <c r="B69" s="7" t="s">
        <v>248</v>
      </c>
      <c r="C69" s="7" t="s">
        <v>50</v>
      </c>
      <c r="D69" s="7" t="s">
        <v>35</v>
      </c>
      <c r="E69" s="7" t="str">
        <f>INDEX('Нормо-час по специальностям'!$B$6:$B$26,MATCH(D69,'Нормо-час по специальностям'!$A$6:$A$26,0))</f>
        <v>Разнорабочий / демонтажник</v>
      </c>
      <c r="F69" s="15">
        <v>0.15</v>
      </c>
      <c r="G69" s="7" t="s">
        <v>6934</v>
      </c>
      <c r="H69" s="11">
        <f t="shared" si="68"/>
        <v>46.67</v>
      </c>
      <c r="I69" s="8">
        <f>INDEX('Нормо-час по специальностям'!$D$6:$D$26,MATCH(D69,'Нормо-час по специальностям'!$A$6:$A$26,0))</f>
        <v>550</v>
      </c>
      <c r="J69" s="8">
        <f>INDEX('Нормо-час по специальностям'!$E$6:$E$26,MATCH(D69,'Нормо-час по специальностям'!$A$6:$A$26,0))</f>
        <v>660</v>
      </c>
      <c r="K69" s="8">
        <f t="shared" si="69"/>
        <v>83</v>
      </c>
      <c r="L69" s="8">
        <f t="shared" si="70"/>
        <v>99</v>
      </c>
      <c r="M69" s="8">
        <f>Расценки!L68</f>
        <v>70</v>
      </c>
      <c r="N69" s="8">
        <f>Расценки!M68</f>
        <v>80.5</v>
      </c>
      <c r="O69" s="10">
        <f t="shared" si="71"/>
        <v>0.18571428571428572</v>
      </c>
      <c r="P69" s="10">
        <f t="shared" si="72"/>
        <v>0.22981366459627339</v>
      </c>
      <c r="Q69" s="7" t="str">
        <f t="shared" si="73"/>
        <v>расценка</v>
      </c>
      <c r="R69" s="7" t="str">
        <f t="shared" si="74"/>
        <v>расценка</v>
      </c>
      <c r="S69" s="8">
        <f t="shared" si="75"/>
        <v>467</v>
      </c>
      <c r="T69" s="8">
        <f t="shared" si="76"/>
        <v>537</v>
      </c>
      <c r="U69" s="8">
        <f>Расценки!F68</f>
        <v>120</v>
      </c>
      <c r="V69" s="8">
        <f>Расценки!G68</f>
        <v>138</v>
      </c>
      <c r="W69" s="10">
        <f t="shared" si="77"/>
        <v>0.30833333333333335</v>
      </c>
      <c r="X69" s="10">
        <f t="shared" si="78"/>
        <v>0.28260869565217389</v>
      </c>
      <c r="Y69" s="9">
        <f>Расценки!H68</f>
        <v>120</v>
      </c>
      <c r="Z69" s="9">
        <f>Расценки!I68</f>
        <v>138</v>
      </c>
      <c r="AA69" s="10">
        <f>Расценки!J68</f>
        <v>0</v>
      </c>
      <c r="AB69" s="10">
        <f>Расценки!K68</f>
        <v>0</v>
      </c>
      <c r="AC69" s="16">
        <f t="shared" si="79"/>
        <v>0.30833333333333335</v>
      </c>
      <c r="AD69" s="16">
        <f t="shared" si="80"/>
        <v>0.28260869565217389</v>
      </c>
      <c r="AE69" s="10">
        <f t="shared" si="81"/>
        <v>0.41666666666666669</v>
      </c>
      <c r="AF69" s="10">
        <f t="shared" si="82"/>
        <v>0.41666666666666669</v>
      </c>
      <c r="AG69" s="8">
        <f t="shared" si="83"/>
        <v>37</v>
      </c>
      <c r="AH69" s="8">
        <f t="shared" si="84"/>
        <v>39</v>
      </c>
    </row>
    <row r="70" spans="1:34" x14ac:dyDescent="0.25">
      <c r="A70" s="7" t="s">
        <v>250</v>
      </c>
      <c r="B70" s="7" t="s">
        <v>251</v>
      </c>
      <c r="C70" s="7" t="s">
        <v>54</v>
      </c>
      <c r="D70" s="7" t="s">
        <v>35</v>
      </c>
      <c r="E70" s="7" t="str">
        <f>INDEX('Нормо-час по специальностям'!$B$6:$B$26,MATCH(D70,'Нормо-час по специальностям'!$A$6:$A$26,0))</f>
        <v>Разнорабочий / демонтажник</v>
      </c>
      <c r="F70" s="15">
        <v>0.18</v>
      </c>
      <c r="G70" s="7" t="s">
        <v>6933</v>
      </c>
      <c r="H70" s="11">
        <f t="shared" si="68"/>
        <v>38.89</v>
      </c>
      <c r="I70" s="8">
        <f>INDEX('Нормо-час по специальностям'!$D$6:$D$26,MATCH(D70,'Нормо-час по специальностям'!$A$6:$A$26,0))</f>
        <v>550</v>
      </c>
      <c r="J70" s="8">
        <f>INDEX('Нормо-час по специальностям'!$E$6:$E$26,MATCH(D70,'Нормо-час по специальностям'!$A$6:$A$26,0))</f>
        <v>660</v>
      </c>
      <c r="K70" s="8">
        <f t="shared" si="69"/>
        <v>99</v>
      </c>
      <c r="L70" s="8">
        <f t="shared" si="70"/>
        <v>119</v>
      </c>
      <c r="M70" s="8">
        <f>Расценки!L69</f>
        <v>90</v>
      </c>
      <c r="N70" s="8">
        <f>Расценки!M69</f>
        <v>103</v>
      </c>
      <c r="O70" s="10">
        <f t="shared" si="71"/>
        <v>0.10000000000000009</v>
      </c>
      <c r="P70" s="10">
        <f t="shared" si="72"/>
        <v>0.15533980582524265</v>
      </c>
      <c r="Q70" s="7" t="str">
        <f t="shared" si="73"/>
        <v>равно</v>
      </c>
      <c r="R70" s="7" t="str">
        <f t="shared" si="74"/>
        <v>расценка</v>
      </c>
      <c r="S70" s="8">
        <f t="shared" si="75"/>
        <v>500</v>
      </c>
      <c r="T70" s="8">
        <f t="shared" si="76"/>
        <v>572</v>
      </c>
      <c r="U70" s="8">
        <f>Расценки!F69</f>
        <v>150</v>
      </c>
      <c r="V70" s="8">
        <f>Расценки!G69</f>
        <v>172</v>
      </c>
      <c r="W70" s="10">
        <f t="shared" si="77"/>
        <v>0.34</v>
      </c>
      <c r="X70" s="10">
        <f t="shared" si="78"/>
        <v>0.30813953488372092</v>
      </c>
      <c r="Y70" s="9">
        <f>Расценки!H69</f>
        <v>150</v>
      </c>
      <c r="Z70" s="9">
        <f>Расценки!I69</f>
        <v>172</v>
      </c>
      <c r="AA70" s="10">
        <f>Расценки!J69</f>
        <v>0</v>
      </c>
      <c r="AB70" s="10">
        <f>Расценки!K69</f>
        <v>0</v>
      </c>
      <c r="AC70" s="16">
        <f t="shared" si="79"/>
        <v>0.34</v>
      </c>
      <c r="AD70" s="16">
        <f t="shared" si="80"/>
        <v>0.30813953488372092</v>
      </c>
      <c r="AE70" s="10">
        <f t="shared" si="81"/>
        <v>0.4</v>
      </c>
      <c r="AF70" s="10">
        <f t="shared" si="82"/>
        <v>0.40116279069767441</v>
      </c>
      <c r="AG70" s="8">
        <f t="shared" si="83"/>
        <v>51</v>
      </c>
      <c r="AH70" s="8">
        <f t="shared" si="84"/>
        <v>53</v>
      </c>
    </row>
    <row r="71" spans="1:34" x14ac:dyDescent="0.25">
      <c r="A71" s="7" t="s">
        <v>254</v>
      </c>
      <c r="B71" s="7" t="s">
        <v>255</v>
      </c>
      <c r="C71" s="7" t="s">
        <v>54</v>
      </c>
      <c r="D71" s="7" t="s">
        <v>35</v>
      </c>
      <c r="E71" s="7" t="str">
        <f>INDEX('Нормо-час по специальностям'!$B$6:$B$26,MATCH(D71,'Нормо-час по специальностям'!$A$6:$A$26,0))</f>
        <v>Разнорабочий / демонтажник</v>
      </c>
      <c r="F71" s="15">
        <v>1.4</v>
      </c>
      <c r="G71" s="7" t="s">
        <v>6933</v>
      </c>
      <c r="H71" s="11">
        <f t="shared" si="68"/>
        <v>5</v>
      </c>
      <c r="I71" s="8">
        <f>INDEX('Нормо-час по специальностям'!$D$6:$D$26,MATCH(D71,'Нормо-час по специальностям'!$A$6:$A$26,0))</f>
        <v>550</v>
      </c>
      <c r="J71" s="8">
        <f>INDEX('Нормо-час по специальностям'!$E$6:$E$26,MATCH(D71,'Нормо-час по специальностям'!$A$6:$A$26,0))</f>
        <v>660</v>
      </c>
      <c r="K71" s="8">
        <f t="shared" si="69"/>
        <v>770</v>
      </c>
      <c r="L71" s="8">
        <f t="shared" si="70"/>
        <v>924</v>
      </c>
      <c r="M71" s="8">
        <f>Расценки!L70</f>
        <v>600</v>
      </c>
      <c r="N71" s="8">
        <f>Расценки!M70</f>
        <v>690</v>
      </c>
      <c r="O71" s="10">
        <f t="shared" si="71"/>
        <v>0.28333333333333344</v>
      </c>
      <c r="P71" s="10">
        <f t="shared" si="72"/>
        <v>0.33913043478260874</v>
      </c>
      <c r="Q71" s="7" t="str">
        <f t="shared" si="73"/>
        <v>расценка</v>
      </c>
      <c r="R71" s="7" t="str">
        <f t="shared" si="74"/>
        <v>расценка</v>
      </c>
      <c r="S71" s="8">
        <f t="shared" si="75"/>
        <v>429</v>
      </c>
      <c r="T71" s="8">
        <f t="shared" si="76"/>
        <v>493</v>
      </c>
      <c r="U71" s="8">
        <f>Расценки!F70</f>
        <v>1000</v>
      </c>
      <c r="V71" s="8">
        <f>Расценки!G70</f>
        <v>1150</v>
      </c>
      <c r="W71" s="10">
        <f t="shared" si="77"/>
        <v>0.23</v>
      </c>
      <c r="X71" s="10">
        <f t="shared" si="78"/>
        <v>0.19652173913043477</v>
      </c>
      <c r="Y71" s="9">
        <f>Расценки!H70</f>
        <v>1027</v>
      </c>
      <c r="Z71" s="9">
        <f>Расценки!I70</f>
        <v>1232</v>
      </c>
      <c r="AA71" s="10">
        <f>Расценки!J70</f>
        <v>2.6999999999999913E-2</v>
      </c>
      <c r="AB71" s="10">
        <f>Расценки!K70</f>
        <v>7.1304347826086856E-2</v>
      </c>
      <c r="AC71" s="16">
        <f t="shared" si="79"/>
        <v>0.25024342745861733</v>
      </c>
      <c r="AD71" s="16">
        <f t="shared" si="80"/>
        <v>0.25</v>
      </c>
      <c r="AE71" s="10">
        <f t="shared" si="81"/>
        <v>0.41577409931840309</v>
      </c>
      <c r="AF71" s="10">
        <f t="shared" si="82"/>
        <v>0.43993506493506496</v>
      </c>
      <c r="AG71" s="8">
        <f t="shared" si="83"/>
        <v>257</v>
      </c>
      <c r="AH71" s="8">
        <f t="shared" si="84"/>
        <v>308</v>
      </c>
    </row>
    <row r="72" spans="1:34" x14ac:dyDescent="0.25">
      <c r="A72" s="7" t="s">
        <v>257</v>
      </c>
      <c r="B72" s="7" t="s">
        <v>258</v>
      </c>
      <c r="C72" s="7" t="s">
        <v>54</v>
      </c>
      <c r="D72" s="7" t="s">
        <v>35</v>
      </c>
      <c r="E72" s="7" t="str">
        <f>INDEX('Нормо-час по специальностям'!$B$6:$B$26,MATCH(D72,'Нормо-час по специальностям'!$A$6:$A$26,0))</f>
        <v>Разнорабочий / демонтажник</v>
      </c>
      <c r="F72" s="15">
        <v>0.55000000000000004</v>
      </c>
      <c r="G72" s="7" t="s">
        <v>6933</v>
      </c>
      <c r="H72" s="11">
        <f t="shared" si="68"/>
        <v>12.73</v>
      </c>
      <c r="I72" s="8">
        <f>INDEX('Нормо-час по специальностям'!$D$6:$D$26,MATCH(D72,'Нормо-час по специальностям'!$A$6:$A$26,0))</f>
        <v>550</v>
      </c>
      <c r="J72" s="8">
        <f>INDEX('Нормо-час по специальностям'!$E$6:$E$26,MATCH(D72,'Нормо-час по специальностям'!$A$6:$A$26,0))</f>
        <v>660</v>
      </c>
      <c r="K72" s="8">
        <f t="shared" si="69"/>
        <v>303</v>
      </c>
      <c r="L72" s="8">
        <f t="shared" si="70"/>
        <v>363</v>
      </c>
      <c r="M72" s="8">
        <f>Расценки!L71</f>
        <v>270</v>
      </c>
      <c r="N72" s="8">
        <f>Расценки!M71</f>
        <v>310</v>
      </c>
      <c r="O72" s="10">
        <f t="shared" si="71"/>
        <v>0.12222222222222223</v>
      </c>
      <c r="P72" s="10">
        <f t="shared" si="72"/>
        <v>0.17096774193548381</v>
      </c>
      <c r="Q72" s="7" t="str">
        <f t="shared" si="73"/>
        <v>расценка</v>
      </c>
      <c r="R72" s="7" t="str">
        <f t="shared" si="74"/>
        <v>расценка</v>
      </c>
      <c r="S72" s="8">
        <f t="shared" si="75"/>
        <v>491</v>
      </c>
      <c r="T72" s="8">
        <f t="shared" si="76"/>
        <v>564</v>
      </c>
      <c r="U72" s="8">
        <f>Расценки!F71</f>
        <v>450</v>
      </c>
      <c r="V72" s="8">
        <f>Расценки!G71</f>
        <v>518</v>
      </c>
      <c r="W72" s="10">
        <f t="shared" si="77"/>
        <v>0.32666666666666666</v>
      </c>
      <c r="X72" s="10">
        <f t="shared" si="78"/>
        <v>0.29922779922779924</v>
      </c>
      <c r="Y72" s="9">
        <f>Расценки!H71</f>
        <v>450</v>
      </c>
      <c r="Z72" s="9">
        <f>Расценки!I71</f>
        <v>518</v>
      </c>
      <c r="AA72" s="10">
        <f>Расценки!J71</f>
        <v>0</v>
      </c>
      <c r="AB72" s="10">
        <f>Расценки!K71</f>
        <v>0</v>
      </c>
      <c r="AC72" s="16">
        <f t="shared" si="79"/>
        <v>0.32666666666666666</v>
      </c>
      <c r="AD72" s="16">
        <f t="shared" si="80"/>
        <v>0.29922779922779924</v>
      </c>
      <c r="AE72" s="10">
        <f t="shared" si="81"/>
        <v>0.4</v>
      </c>
      <c r="AF72" s="10">
        <f t="shared" si="82"/>
        <v>0.40154440154440152</v>
      </c>
      <c r="AG72" s="8">
        <f t="shared" si="83"/>
        <v>147</v>
      </c>
      <c r="AH72" s="8">
        <f t="shared" si="84"/>
        <v>155</v>
      </c>
    </row>
    <row r="73" spans="1:34" x14ac:dyDescent="0.25">
      <c r="A73" s="12" t="s">
        <v>261</v>
      </c>
      <c r="B73" s="12" t="s">
        <v>262</v>
      </c>
      <c r="C73" s="12" t="s">
        <v>54</v>
      </c>
      <c r="D73" s="7" t="s">
        <v>35</v>
      </c>
      <c r="E73" s="7" t="str">
        <f>INDEX('Нормо-час по специальностям'!$B$6:$B$26,MATCH(D73,'Нормо-час по специальностям'!$A$6:$A$26,0))</f>
        <v>Разнорабочий / демонтажник</v>
      </c>
      <c r="F73" s="15">
        <v>0.08</v>
      </c>
      <c r="G73" s="7" t="s">
        <v>6933</v>
      </c>
      <c r="H73" s="11">
        <f t="shared" si="68"/>
        <v>87.5</v>
      </c>
      <c r="I73" s="8">
        <f>INDEX('Нормо-час по специальностям'!$D$6:$D$26,MATCH(D73,'Нормо-час по специальностям'!$A$6:$A$26,0))</f>
        <v>550</v>
      </c>
      <c r="J73" s="8">
        <f>INDEX('Нормо-час по специальностям'!$E$6:$E$26,MATCH(D73,'Нормо-час по специальностям'!$A$6:$A$26,0))</f>
        <v>660</v>
      </c>
      <c r="K73" s="8">
        <f t="shared" si="69"/>
        <v>44</v>
      </c>
      <c r="L73" s="8">
        <f t="shared" si="70"/>
        <v>53</v>
      </c>
      <c r="M73" s="8">
        <f>Расценки!L72</f>
        <v>55</v>
      </c>
      <c r="N73" s="8">
        <f>Расценки!M72</f>
        <v>63</v>
      </c>
      <c r="O73" s="10">
        <f t="shared" si="71"/>
        <v>-0.19999999999999996</v>
      </c>
      <c r="P73" s="10">
        <f t="shared" si="72"/>
        <v>-0.15873015873015872</v>
      </c>
      <c r="Q73" s="7" t="str">
        <f t="shared" si="73"/>
        <v>нормо-часы</v>
      </c>
      <c r="R73" s="7" t="str">
        <f t="shared" si="74"/>
        <v>нормо-часы</v>
      </c>
      <c r="S73" s="8">
        <f t="shared" si="75"/>
        <v>688</v>
      </c>
      <c r="T73" s="8">
        <f t="shared" si="76"/>
        <v>788</v>
      </c>
      <c r="U73" s="8">
        <f>Расценки!F72</f>
        <v>90</v>
      </c>
      <c r="V73" s="8">
        <f>Расценки!G72</f>
        <v>103</v>
      </c>
      <c r="W73" s="10">
        <f t="shared" si="77"/>
        <v>0.51111111111111107</v>
      </c>
      <c r="X73" s="10">
        <f t="shared" si="78"/>
        <v>0.4854368932038835</v>
      </c>
      <c r="Y73" s="9">
        <f>Расценки!H72</f>
        <v>90</v>
      </c>
      <c r="Z73" s="9">
        <f>Расценки!I72</f>
        <v>103</v>
      </c>
      <c r="AA73" s="10">
        <f>Расценки!J72</f>
        <v>0</v>
      </c>
      <c r="AB73" s="10">
        <f>Расценки!K72</f>
        <v>0</v>
      </c>
      <c r="AC73" s="16">
        <f t="shared" si="79"/>
        <v>0.51111111111111107</v>
      </c>
      <c r="AD73" s="16">
        <f t="shared" si="80"/>
        <v>0.4854368932038835</v>
      </c>
      <c r="AE73" s="10">
        <f t="shared" si="81"/>
        <v>0.3888888888888889</v>
      </c>
      <c r="AF73" s="10">
        <f t="shared" si="82"/>
        <v>0.38834951456310679</v>
      </c>
      <c r="AG73" s="8">
        <f t="shared" si="83"/>
        <v>46</v>
      </c>
      <c r="AH73" s="8">
        <f t="shared" si="84"/>
        <v>50</v>
      </c>
    </row>
    <row r="74" spans="1:34" x14ac:dyDescent="0.25">
      <c r="A74" s="12" t="s">
        <v>264</v>
      </c>
      <c r="B74" s="12" t="s">
        <v>265</v>
      </c>
      <c r="C74" s="12" t="s">
        <v>54</v>
      </c>
      <c r="D74" s="7" t="s">
        <v>35</v>
      </c>
      <c r="E74" s="7" t="str">
        <f>INDEX('Нормо-час по специальностям'!$B$6:$B$26,MATCH(D74,'Нормо-час по специальностям'!$A$6:$A$26,0))</f>
        <v>Разнорабочий / демонтажник</v>
      </c>
      <c r="F74" s="15">
        <v>0.15</v>
      </c>
      <c r="G74" s="7" t="s">
        <v>6933</v>
      </c>
      <c r="H74" s="11">
        <f t="shared" si="68"/>
        <v>46.67</v>
      </c>
      <c r="I74" s="8">
        <f>INDEX('Нормо-час по специальностям'!$D$6:$D$26,MATCH(D74,'Нормо-час по специальностям'!$A$6:$A$26,0))</f>
        <v>550</v>
      </c>
      <c r="J74" s="8">
        <f>INDEX('Нормо-час по специальностям'!$E$6:$E$26,MATCH(D74,'Нормо-час по специальностям'!$A$6:$A$26,0))</f>
        <v>660</v>
      </c>
      <c r="K74" s="8">
        <f t="shared" si="69"/>
        <v>83</v>
      </c>
      <c r="L74" s="8">
        <f t="shared" si="70"/>
        <v>99</v>
      </c>
      <c r="M74" s="8">
        <f>Расценки!L73</f>
        <v>90</v>
      </c>
      <c r="N74" s="8">
        <f>Расценки!M73</f>
        <v>103</v>
      </c>
      <c r="O74" s="10">
        <f t="shared" si="71"/>
        <v>-7.7777777777777724E-2</v>
      </c>
      <c r="P74" s="10">
        <f t="shared" si="72"/>
        <v>-3.8834951456310662E-2</v>
      </c>
      <c r="Q74" s="7" t="str">
        <f t="shared" si="73"/>
        <v>равно</v>
      </c>
      <c r="R74" s="7" t="str">
        <f t="shared" si="74"/>
        <v>равно</v>
      </c>
      <c r="S74" s="8">
        <f t="shared" si="75"/>
        <v>600</v>
      </c>
      <c r="T74" s="8">
        <f t="shared" si="76"/>
        <v>687</v>
      </c>
      <c r="U74" s="8">
        <f>Расценки!F73</f>
        <v>150</v>
      </c>
      <c r="V74" s="8">
        <f>Расценки!G73</f>
        <v>172</v>
      </c>
      <c r="W74" s="10">
        <f t="shared" si="77"/>
        <v>0.44666666666666666</v>
      </c>
      <c r="X74" s="10">
        <f t="shared" si="78"/>
        <v>0.42441860465116277</v>
      </c>
      <c r="Y74" s="9">
        <f>Расценки!H73</f>
        <v>150</v>
      </c>
      <c r="Z74" s="9">
        <f>Расценки!I73</f>
        <v>172</v>
      </c>
      <c r="AA74" s="10">
        <f>Расценки!J73</f>
        <v>0</v>
      </c>
      <c r="AB74" s="10">
        <f>Расценки!K73</f>
        <v>0</v>
      </c>
      <c r="AC74" s="16">
        <f t="shared" si="79"/>
        <v>0.44666666666666666</v>
      </c>
      <c r="AD74" s="16">
        <f t="shared" si="80"/>
        <v>0.42441860465116277</v>
      </c>
      <c r="AE74" s="10">
        <f t="shared" si="81"/>
        <v>0.4</v>
      </c>
      <c r="AF74" s="10">
        <f t="shared" si="82"/>
        <v>0.40116279069767441</v>
      </c>
      <c r="AG74" s="8">
        <f t="shared" si="83"/>
        <v>67</v>
      </c>
      <c r="AH74" s="8">
        <f t="shared" si="84"/>
        <v>73</v>
      </c>
    </row>
    <row r="75" spans="1:34" x14ac:dyDescent="0.25">
      <c r="A75" s="12" t="s">
        <v>267</v>
      </c>
      <c r="B75" s="12" t="s">
        <v>268</v>
      </c>
      <c r="C75" s="12" t="s">
        <v>54</v>
      </c>
      <c r="D75" s="7" t="s">
        <v>269</v>
      </c>
      <c r="E75" s="7" t="str">
        <f>INDEX('Нормо-час по специальностям'!$B$6:$B$26,MATCH(D75,'Нормо-час по специальностям'!$A$6:$A$26,0))</f>
        <v>Плиточник / укладчик полов</v>
      </c>
      <c r="F75" s="15">
        <v>0.35</v>
      </c>
      <c r="G75" s="7" t="s">
        <v>6933</v>
      </c>
      <c r="H75" s="11">
        <f t="shared" si="68"/>
        <v>20</v>
      </c>
      <c r="I75" s="8">
        <f>INDEX('Нормо-час по специальностям'!$D$6:$D$26,MATCH(D75,'Нормо-час по специальностям'!$A$6:$A$26,0))</f>
        <v>900</v>
      </c>
      <c r="J75" s="8">
        <f>INDEX('Нормо-час по специальностям'!$E$6:$E$26,MATCH(D75,'Нормо-час по специальностям'!$A$6:$A$26,0))</f>
        <v>1080</v>
      </c>
      <c r="K75" s="8">
        <f t="shared" si="69"/>
        <v>315</v>
      </c>
      <c r="L75" s="8">
        <f t="shared" si="70"/>
        <v>378</v>
      </c>
      <c r="M75" s="8">
        <f>Расценки!L74</f>
        <v>270</v>
      </c>
      <c r="N75" s="8">
        <f>Расценки!M74</f>
        <v>310</v>
      </c>
      <c r="O75" s="10">
        <f t="shared" si="71"/>
        <v>0.16666666666666674</v>
      </c>
      <c r="P75" s="10">
        <f t="shared" si="72"/>
        <v>0.21935483870967731</v>
      </c>
      <c r="Q75" s="7" t="str">
        <f t="shared" si="73"/>
        <v>расценка</v>
      </c>
      <c r="R75" s="7" t="str">
        <f t="shared" si="74"/>
        <v>расценка</v>
      </c>
      <c r="S75" s="8">
        <f t="shared" si="75"/>
        <v>771</v>
      </c>
      <c r="T75" s="8">
        <f t="shared" si="76"/>
        <v>886</v>
      </c>
      <c r="U75" s="8">
        <f>Расценки!F74</f>
        <v>450</v>
      </c>
      <c r="V75" s="8">
        <f>Расценки!G74</f>
        <v>518</v>
      </c>
      <c r="W75" s="10">
        <f t="shared" si="77"/>
        <v>0.3</v>
      </c>
      <c r="X75" s="10">
        <f t="shared" si="78"/>
        <v>0.27027027027027029</v>
      </c>
      <c r="Y75" s="9">
        <f>Расценки!H74</f>
        <v>450</v>
      </c>
      <c r="Z75" s="9">
        <f>Расценки!I74</f>
        <v>518</v>
      </c>
      <c r="AA75" s="10">
        <f>Расценки!J74</f>
        <v>0</v>
      </c>
      <c r="AB75" s="10">
        <f>Расценки!K74</f>
        <v>0</v>
      </c>
      <c r="AC75" s="16">
        <f t="shared" si="79"/>
        <v>0.3</v>
      </c>
      <c r="AD75" s="16">
        <f t="shared" si="80"/>
        <v>0.27027027027027029</v>
      </c>
      <c r="AE75" s="10">
        <f t="shared" si="81"/>
        <v>0.4</v>
      </c>
      <c r="AF75" s="10">
        <f t="shared" si="82"/>
        <v>0.40154440154440152</v>
      </c>
      <c r="AG75" s="8">
        <f t="shared" si="83"/>
        <v>135</v>
      </c>
      <c r="AH75" s="8">
        <f t="shared" si="84"/>
        <v>140</v>
      </c>
    </row>
    <row r="76" spans="1:34" x14ac:dyDescent="0.25">
      <c r="A76" s="12" t="s">
        <v>271</v>
      </c>
      <c r="B76" s="12" t="s">
        <v>272</v>
      </c>
      <c r="C76" s="12" t="s">
        <v>54</v>
      </c>
      <c r="D76" s="7" t="s">
        <v>35</v>
      </c>
      <c r="E76" s="7" t="str">
        <f>INDEX('Нормо-час по специальностям'!$B$6:$B$26,MATCH(D76,'Нормо-час по специальностям'!$A$6:$A$26,0))</f>
        <v>Разнорабочий / демонтажник</v>
      </c>
      <c r="F76" s="15">
        <v>0.3</v>
      </c>
      <c r="G76" s="7" t="s">
        <v>6933</v>
      </c>
      <c r="H76" s="11">
        <f t="shared" si="68"/>
        <v>23.33</v>
      </c>
      <c r="I76" s="8">
        <f>INDEX('Нормо-час по специальностям'!$D$6:$D$26,MATCH(D76,'Нормо-час по специальностям'!$A$6:$A$26,0))</f>
        <v>550</v>
      </c>
      <c r="J76" s="8">
        <f>INDEX('Нормо-час по специальностям'!$E$6:$E$26,MATCH(D76,'Нормо-час по специальностям'!$A$6:$A$26,0))</f>
        <v>660</v>
      </c>
      <c r="K76" s="8">
        <f t="shared" si="69"/>
        <v>165</v>
      </c>
      <c r="L76" s="8">
        <f t="shared" si="70"/>
        <v>198</v>
      </c>
      <c r="M76" s="8">
        <f>Расценки!L75</f>
        <v>180</v>
      </c>
      <c r="N76" s="8">
        <f>Расценки!M75</f>
        <v>207</v>
      </c>
      <c r="O76" s="10">
        <f t="shared" si="71"/>
        <v>-8.333333333333337E-2</v>
      </c>
      <c r="P76" s="10">
        <f t="shared" si="72"/>
        <v>-4.3478260869565188E-2</v>
      </c>
      <c r="Q76" s="7" t="str">
        <f t="shared" si="73"/>
        <v>равно</v>
      </c>
      <c r="R76" s="7" t="str">
        <f t="shared" si="74"/>
        <v>равно</v>
      </c>
      <c r="S76" s="8">
        <f t="shared" si="75"/>
        <v>600</v>
      </c>
      <c r="T76" s="8">
        <f t="shared" si="76"/>
        <v>690</v>
      </c>
      <c r="U76" s="8">
        <f>Расценки!F75</f>
        <v>300</v>
      </c>
      <c r="V76" s="8">
        <f>Расценки!G75</f>
        <v>345</v>
      </c>
      <c r="W76" s="10">
        <f t="shared" si="77"/>
        <v>0.45</v>
      </c>
      <c r="X76" s="10">
        <f t="shared" si="78"/>
        <v>0.42608695652173911</v>
      </c>
      <c r="Y76" s="9">
        <f>Расценки!H75</f>
        <v>300</v>
      </c>
      <c r="Z76" s="9">
        <f>Расценки!I75</f>
        <v>345</v>
      </c>
      <c r="AA76" s="10">
        <f>Расценки!J75</f>
        <v>0</v>
      </c>
      <c r="AB76" s="10">
        <f>Расценки!K75</f>
        <v>0</v>
      </c>
      <c r="AC76" s="16">
        <f t="shared" si="79"/>
        <v>0.45</v>
      </c>
      <c r="AD76" s="16">
        <f t="shared" si="80"/>
        <v>0.42608695652173911</v>
      </c>
      <c r="AE76" s="10">
        <f t="shared" si="81"/>
        <v>0.4</v>
      </c>
      <c r="AF76" s="10">
        <f t="shared" si="82"/>
        <v>0.4</v>
      </c>
      <c r="AG76" s="8">
        <f t="shared" si="83"/>
        <v>135</v>
      </c>
      <c r="AH76" s="8">
        <f t="shared" si="84"/>
        <v>147</v>
      </c>
    </row>
    <row r="77" spans="1:34" x14ac:dyDescent="0.25">
      <c r="A77" s="5" t="s">
        <v>273</v>
      </c>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row>
    <row r="78" spans="1:34" x14ac:dyDescent="0.25">
      <c r="A78" s="7" t="s">
        <v>274</v>
      </c>
      <c r="B78" s="7" t="s">
        <v>275</v>
      </c>
      <c r="C78" s="7" t="s">
        <v>54</v>
      </c>
      <c r="D78" s="7" t="s">
        <v>35</v>
      </c>
      <c r="E78" s="7" t="str">
        <f>INDEX('Нормо-час по специальностям'!$B$6:$B$26,MATCH(D78,'Нормо-час по специальностям'!$A$6:$A$26,0))</f>
        <v>Разнорабочий / демонтажник</v>
      </c>
      <c r="F78" s="15">
        <v>0.15</v>
      </c>
      <c r="G78" s="7" t="s">
        <v>6920</v>
      </c>
      <c r="H78" s="11">
        <f t="shared" ref="H78:H90" si="85">IF(OR(F78="",F78=0),"",ROUND($G$3/F78,2))</f>
        <v>46.67</v>
      </c>
      <c r="I78" s="8">
        <f>INDEX('Нормо-час по специальностям'!$D$6:$D$26,MATCH(D78,'Нормо-час по специальностям'!$A$6:$A$26,0))</f>
        <v>550</v>
      </c>
      <c r="J78" s="8">
        <f>INDEX('Нормо-час по специальностям'!$E$6:$E$26,MATCH(D78,'Нормо-час по специальностям'!$A$6:$A$26,0))</f>
        <v>660</v>
      </c>
      <c r="K78" s="8">
        <f t="shared" ref="K78:K90" si="86">IF(OR(F78="",F78=0,I78=0),"",ROUND(F78*I78,0))</f>
        <v>83</v>
      </c>
      <c r="L78" s="8">
        <f t="shared" ref="L78:L90" si="87">IF(OR(F78="",F78=0,J78=0),"",ROUND(F78*J78,0))</f>
        <v>99</v>
      </c>
      <c r="M78" s="8">
        <f>Расценки!L77</f>
        <v>70</v>
      </c>
      <c r="N78" s="8">
        <f>Расценки!M77</f>
        <v>80.5</v>
      </c>
      <c r="O78" s="10">
        <f t="shared" ref="O78:O90" si="88">IF(OR(K78="",M78="",M78=0),"",K78/M78-1)</f>
        <v>0.18571428571428572</v>
      </c>
      <c r="P78" s="10">
        <f t="shared" ref="P78:P90" si="89">IF(OR(L78="",N78="",N78=0),"",L78/N78-1)</f>
        <v>0.22981366459627339</v>
      </c>
      <c r="Q78" s="7" t="str">
        <f t="shared" ref="Q78:Q90" si="90">IF(O78="","—",IF(O78&lt;-$C$3,"нормо-часы",IF(O78&gt;$C$3,"расценка","равно")))</f>
        <v>расценка</v>
      </c>
      <c r="R78" s="7" t="str">
        <f t="shared" ref="R78:R90" si="91">IF(P78="","—",IF(P78&lt;-$C$3,"нормо-часы",IF(P78&gt;$C$3,"расценка","равно")))</f>
        <v>расценка</v>
      </c>
      <c r="S78" s="8">
        <f t="shared" ref="S78:S90" si="92">IF(OR(F78="",F78=0,M78=""),"",ROUND(M78/F78,0))</f>
        <v>467</v>
      </c>
      <c r="T78" s="8">
        <f t="shared" ref="T78:T90" si="93">IF(OR(F78="",F78=0,N78=""),"",ROUND(N78/F78,0))</f>
        <v>537</v>
      </c>
      <c r="U78" s="8">
        <f>Расценки!F77</f>
        <v>120</v>
      </c>
      <c r="V78" s="8">
        <f>Расценки!G77</f>
        <v>138</v>
      </c>
      <c r="W78" s="10">
        <f t="shared" ref="W78:W90" si="94">IF(OR(K78="",U78="",U78=0),"",(U78-K78)/U78)</f>
        <v>0.30833333333333335</v>
      </c>
      <c r="X78" s="10">
        <f t="shared" ref="X78:X90" si="95">IF(OR(L78="",V78="",V78=0),"",(V78-L78)/V78)</f>
        <v>0.28260869565217389</v>
      </c>
      <c r="Y78" s="9">
        <f>Расценки!H77</f>
        <v>120</v>
      </c>
      <c r="Z78" s="9">
        <f>Расценки!I77</f>
        <v>138</v>
      </c>
      <c r="AA78" s="10">
        <f>Расценки!J77</f>
        <v>0</v>
      </c>
      <c r="AB78" s="10">
        <f>Расценки!K77</f>
        <v>0</v>
      </c>
      <c r="AC78" s="16">
        <f t="shared" ref="AC78:AC90" si="96">IF(OR(K78="",Y78="",Y78=0),"",(Y78-K78)/Y78)</f>
        <v>0.30833333333333335</v>
      </c>
      <c r="AD78" s="16">
        <f t="shared" ref="AD78:AD90" si="97">IF(OR(L78="",Z78="",Z78=0),"",(Z78-L78)/Z78)</f>
        <v>0.28260869565217389</v>
      </c>
      <c r="AE78" s="10">
        <f t="shared" ref="AE78:AE90" si="98">IF(OR(Y78="",Y78=0),"",(Y78-M78)/Y78)</f>
        <v>0.41666666666666669</v>
      </c>
      <c r="AF78" s="10">
        <f t="shared" ref="AF78:AF90" si="99">IF(OR(Z78="",Z78=0),"",(Z78-N78)/Z78)</f>
        <v>0.41666666666666669</v>
      </c>
      <c r="AG78" s="8">
        <f t="shared" ref="AG78:AG90" si="100">IF(OR(K78="",Y78=""),"",Y78-K78)</f>
        <v>37</v>
      </c>
      <c r="AH78" s="8">
        <f t="shared" ref="AH78:AH90" si="101">IF(OR(L78="",Z78=""),"",Z78-L78)</f>
        <v>39</v>
      </c>
    </row>
    <row r="79" spans="1:34" x14ac:dyDescent="0.25">
      <c r="A79" s="7" t="s">
        <v>277</v>
      </c>
      <c r="B79" s="7" t="s">
        <v>278</v>
      </c>
      <c r="C79" s="7" t="s">
        <v>54</v>
      </c>
      <c r="D79" s="7" t="s">
        <v>279</v>
      </c>
      <c r="E79" s="7" t="str">
        <f>INDEX('Нормо-час по специальностям'!$B$6:$B$26,MATCH(D79,'Нормо-час по специальностям'!$A$6:$A$26,0))</f>
        <v>Отделочник (штукатур, маляр, ГКЛ)</v>
      </c>
      <c r="F79" s="15">
        <v>0.5</v>
      </c>
      <c r="G79" s="7" t="s">
        <v>6925</v>
      </c>
      <c r="H79" s="11">
        <f t="shared" si="85"/>
        <v>14</v>
      </c>
      <c r="I79" s="8">
        <f>INDEX('Нормо-час по специальностям'!$D$6:$D$26,MATCH(D79,'Нормо-час по специальностям'!$A$6:$A$26,0))</f>
        <v>750</v>
      </c>
      <c r="J79" s="8">
        <f>INDEX('Нормо-час по специальностям'!$E$6:$E$26,MATCH(D79,'Нормо-час по специальностям'!$A$6:$A$26,0))</f>
        <v>900</v>
      </c>
      <c r="K79" s="8">
        <f t="shared" si="86"/>
        <v>375</v>
      </c>
      <c r="L79" s="8">
        <f t="shared" si="87"/>
        <v>450</v>
      </c>
      <c r="M79" s="8">
        <f>Расценки!L78</f>
        <v>210</v>
      </c>
      <c r="N79" s="8">
        <f>Расценки!M78</f>
        <v>241</v>
      </c>
      <c r="O79" s="10">
        <f t="shared" si="88"/>
        <v>0.78571428571428581</v>
      </c>
      <c r="P79" s="10">
        <f t="shared" si="89"/>
        <v>0.86721991701244816</v>
      </c>
      <c r="Q79" s="7" t="str">
        <f t="shared" si="90"/>
        <v>расценка</v>
      </c>
      <c r="R79" s="7" t="str">
        <f t="shared" si="91"/>
        <v>расценка</v>
      </c>
      <c r="S79" s="8">
        <f t="shared" si="92"/>
        <v>420</v>
      </c>
      <c r="T79" s="8">
        <f t="shared" si="93"/>
        <v>482</v>
      </c>
      <c r="U79" s="8">
        <f>Расценки!F78</f>
        <v>350</v>
      </c>
      <c r="V79" s="8">
        <f>Расценки!G78</f>
        <v>402</v>
      </c>
      <c r="W79" s="10">
        <f t="shared" si="94"/>
        <v>-7.1428571428571425E-2</v>
      </c>
      <c r="X79" s="10">
        <f t="shared" si="95"/>
        <v>-0.11940298507462686</v>
      </c>
      <c r="Y79" s="9">
        <f>Расценки!H78</f>
        <v>500</v>
      </c>
      <c r="Z79" s="9">
        <f>Расценки!I78</f>
        <v>600</v>
      </c>
      <c r="AA79" s="10">
        <f>Расценки!J78</f>
        <v>0.4285714285714286</v>
      </c>
      <c r="AB79" s="10">
        <f>Расценки!K78</f>
        <v>0.49253731343283591</v>
      </c>
      <c r="AC79" s="16">
        <f t="shared" si="96"/>
        <v>0.25</v>
      </c>
      <c r="AD79" s="16">
        <f t="shared" si="97"/>
        <v>0.25</v>
      </c>
      <c r="AE79" s="10">
        <f t="shared" si="98"/>
        <v>0.57999999999999996</v>
      </c>
      <c r="AF79" s="10">
        <f t="shared" si="99"/>
        <v>0.59833333333333338</v>
      </c>
      <c r="AG79" s="8">
        <f t="shared" si="100"/>
        <v>125</v>
      </c>
      <c r="AH79" s="8">
        <f t="shared" si="101"/>
        <v>150</v>
      </c>
    </row>
    <row r="80" spans="1:34" x14ac:dyDescent="0.25">
      <c r="A80" s="7" t="s">
        <v>281</v>
      </c>
      <c r="B80" s="7" t="s">
        <v>282</v>
      </c>
      <c r="C80" s="7" t="s">
        <v>54</v>
      </c>
      <c r="D80" s="7" t="s">
        <v>279</v>
      </c>
      <c r="E80" s="7" t="str">
        <f>INDEX('Нормо-час по специальностям'!$B$6:$B$26,MATCH(D80,'Нормо-час по специальностям'!$A$6:$A$26,0))</f>
        <v>Отделочник (штукатур, маляр, ГКЛ)</v>
      </c>
      <c r="F80" s="15">
        <v>0.25</v>
      </c>
      <c r="G80" s="7" t="s">
        <v>6920</v>
      </c>
      <c r="H80" s="11">
        <f t="shared" si="85"/>
        <v>28</v>
      </c>
      <c r="I80" s="8">
        <f>INDEX('Нормо-час по специальностям'!$D$6:$D$26,MATCH(D80,'Нормо-час по специальностям'!$A$6:$A$26,0))</f>
        <v>750</v>
      </c>
      <c r="J80" s="8">
        <f>INDEX('Нормо-час по специальностям'!$E$6:$E$26,MATCH(D80,'Нормо-час по специальностям'!$A$6:$A$26,0))</f>
        <v>900</v>
      </c>
      <c r="K80" s="8">
        <f t="shared" si="86"/>
        <v>188</v>
      </c>
      <c r="L80" s="8">
        <f t="shared" si="87"/>
        <v>225</v>
      </c>
      <c r="M80" s="8">
        <f>Расценки!L79</f>
        <v>130</v>
      </c>
      <c r="N80" s="8">
        <f>Расценки!M79</f>
        <v>150</v>
      </c>
      <c r="O80" s="10">
        <f t="shared" si="88"/>
        <v>0.44615384615384612</v>
      </c>
      <c r="P80" s="10">
        <f t="shared" si="89"/>
        <v>0.5</v>
      </c>
      <c r="Q80" s="7" t="str">
        <f t="shared" si="90"/>
        <v>расценка</v>
      </c>
      <c r="R80" s="7" t="str">
        <f t="shared" si="91"/>
        <v>расценка</v>
      </c>
      <c r="S80" s="8">
        <f t="shared" si="92"/>
        <v>520</v>
      </c>
      <c r="T80" s="8">
        <f t="shared" si="93"/>
        <v>600</v>
      </c>
      <c r="U80" s="8">
        <f>Расценки!F79</f>
        <v>220</v>
      </c>
      <c r="V80" s="8">
        <f>Расценки!G79</f>
        <v>253</v>
      </c>
      <c r="W80" s="10">
        <f t="shared" si="94"/>
        <v>0.14545454545454545</v>
      </c>
      <c r="X80" s="10">
        <f t="shared" si="95"/>
        <v>0.11067193675889328</v>
      </c>
      <c r="Y80" s="9">
        <f>Расценки!H79</f>
        <v>251</v>
      </c>
      <c r="Z80" s="9">
        <f>Расценки!I79</f>
        <v>300</v>
      </c>
      <c r="AA80" s="10">
        <f>Расценки!J79</f>
        <v>0.14090909090909087</v>
      </c>
      <c r="AB80" s="10">
        <f>Расценки!K79</f>
        <v>0.18577075098814233</v>
      </c>
      <c r="AC80" s="16">
        <f t="shared" si="96"/>
        <v>0.25099601593625498</v>
      </c>
      <c r="AD80" s="16">
        <f t="shared" si="97"/>
        <v>0.25</v>
      </c>
      <c r="AE80" s="10">
        <f t="shared" si="98"/>
        <v>0.48207171314741037</v>
      </c>
      <c r="AF80" s="10">
        <f t="shared" si="99"/>
        <v>0.5</v>
      </c>
      <c r="AG80" s="8">
        <f t="shared" si="100"/>
        <v>63</v>
      </c>
      <c r="AH80" s="8">
        <f t="shared" si="101"/>
        <v>75</v>
      </c>
    </row>
    <row r="81" spans="1:34" x14ac:dyDescent="0.25">
      <c r="A81" s="7" t="s">
        <v>284</v>
      </c>
      <c r="B81" s="7" t="s">
        <v>285</v>
      </c>
      <c r="C81" s="7" t="s">
        <v>54</v>
      </c>
      <c r="D81" s="7" t="s">
        <v>279</v>
      </c>
      <c r="E81" s="7" t="str">
        <f>INDEX('Нормо-час по специальностям'!$B$6:$B$26,MATCH(D81,'Нормо-час по специальностям'!$A$6:$A$26,0))</f>
        <v>Отделочник (штукатур, маляр, ГКЛ)</v>
      </c>
      <c r="F81" s="15">
        <v>0.2</v>
      </c>
      <c r="G81" s="7" t="s">
        <v>6935</v>
      </c>
      <c r="H81" s="11">
        <f t="shared" si="85"/>
        <v>35</v>
      </c>
      <c r="I81" s="8">
        <f>INDEX('Нормо-час по специальностям'!$D$6:$D$26,MATCH(D81,'Нормо-час по специальностям'!$A$6:$A$26,0))</f>
        <v>750</v>
      </c>
      <c r="J81" s="8">
        <f>INDEX('Нормо-час по специальностям'!$E$6:$E$26,MATCH(D81,'Нормо-час по специальностям'!$A$6:$A$26,0))</f>
        <v>900</v>
      </c>
      <c r="K81" s="8">
        <f t="shared" si="86"/>
        <v>150</v>
      </c>
      <c r="L81" s="8">
        <f t="shared" si="87"/>
        <v>180</v>
      </c>
      <c r="M81" s="8">
        <f>Расценки!L80</f>
        <v>110</v>
      </c>
      <c r="N81" s="8">
        <f>Расценки!M80</f>
        <v>126</v>
      </c>
      <c r="O81" s="10">
        <f t="shared" si="88"/>
        <v>0.36363636363636354</v>
      </c>
      <c r="P81" s="10">
        <f t="shared" si="89"/>
        <v>0.4285714285714286</v>
      </c>
      <c r="Q81" s="7" t="str">
        <f t="shared" si="90"/>
        <v>расценка</v>
      </c>
      <c r="R81" s="7" t="str">
        <f t="shared" si="91"/>
        <v>расценка</v>
      </c>
      <c r="S81" s="8">
        <f t="shared" si="92"/>
        <v>550</v>
      </c>
      <c r="T81" s="8">
        <f t="shared" si="93"/>
        <v>630</v>
      </c>
      <c r="U81" s="8">
        <f>Расценки!F80</f>
        <v>180</v>
      </c>
      <c r="V81" s="8">
        <f>Расценки!G80</f>
        <v>207</v>
      </c>
      <c r="W81" s="10">
        <f t="shared" si="94"/>
        <v>0.16666666666666666</v>
      </c>
      <c r="X81" s="10">
        <f t="shared" si="95"/>
        <v>0.13043478260869565</v>
      </c>
      <c r="Y81" s="9">
        <f>Расценки!H80</f>
        <v>200</v>
      </c>
      <c r="Z81" s="9">
        <f>Расценки!I80</f>
        <v>240</v>
      </c>
      <c r="AA81" s="10">
        <f>Расценки!J80</f>
        <v>0.11111111111111116</v>
      </c>
      <c r="AB81" s="10">
        <f>Расценки!K80</f>
        <v>0.15942028985507251</v>
      </c>
      <c r="AC81" s="16">
        <f t="shared" si="96"/>
        <v>0.25</v>
      </c>
      <c r="AD81" s="16">
        <f t="shared" si="97"/>
        <v>0.25</v>
      </c>
      <c r="AE81" s="10">
        <f t="shared" si="98"/>
        <v>0.45</v>
      </c>
      <c r="AF81" s="10">
        <f t="shared" si="99"/>
        <v>0.47499999999999998</v>
      </c>
      <c r="AG81" s="8">
        <f t="shared" si="100"/>
        <v>50</v>
      </c>
      <c r="AH81" s="8">
        <f t="shared" si="101"/>
        <v>60</v>
      </c>
    </row>
    <row r="82" spans="1:34" x14ac:dyDescent="0.25">
      <c r="A82" s="7" t="s">
        <v>288</v>
      </c>
      <c r="B82" s="7" t="s">
        <v>289</v>
      </c>
      <c r="C82" s="7" t="s">
        <v>54</v>
      </c>
      <c r="D82" s="7" t="s">
        <v>279</v>
      </c>
      <c r="E82" s="7" t="str">
        <f>INDEX('Нормо-час по специальностям'!$B$6:$B$26,MATCH(D82,'Нормо-час по специальностям'!$A$6:$A$26,0))</f>
        <v>Отделочник (штукатур, маляр, ГКЛ)</v>
      </c>
      <c r="F82" s="15">
        <v>0.12</v>
      </c>
      <c r="G82" s="7" t="s">
        <v>6936</v>
      </c>
      <c r="H82" s="11">
        <f t="shared" si="85"/>
        <v>58.33</v>
      </c>
      <c r="I82" s="8">
        <f>INDEX('Нормо-час по специальностям'!$D$6:$D$26,MATCH(D82,'Нормо-час по специальностям'!$A$6:$A$26,0))</f>
        <v>750</v>
      </c>
      <c r="J82" s="8">
        <f>INDEX('Нормо-час по специальностям'!$E$6:$E$26,MATCH(D82,'Нормо-час по специальностям'!$A$6:$A$26,0))</f>
        <v>900</v>
      </c>
      <c r="K82" s="8">
        <f t="shared" si="86"/>
        <v>90</v>
      </c>
      <c r="L82" s="8">
        <f t="shared" si="87"/>
        <v>108</v>
      </c>
      <c r="M82" s="8">
        <f>Расценки!L81</f>
        <v>70</v>
      </c>
      <c r="N82" s="8">
        <f>Расценки!M81</f>
        <v>80.5</v>
      </c>
      <c r="O82" s="10">
        <f t="shared" si="88"/>
        <v>0.28571428571428581</v>
      </c>
      <c r="P82" s="10">
        <f t="shared" si="89"/>
        <v>0.34161490683229823</v>
      </c>
      <c r="Q82" s="7" t="str">
        <f t="shared" si="90"/>
        <v>расценка</v>
      </c>
      <c r="R82" s="7" t="str">
        <f t="shared" si="91"/>
        <v>расценка</v>
      </c>
      <c r="S82" s="8">
        <f t="shared" si="92"/>
        <v>583</v>
      </c>
      <c r="T82" s="8">
        <f t="shared" si="93"/>
        <v>671</v>
      </c>
      <c r="U82" s="8">
        <f>Расценки!F81</f>
        <v>120</v>
      </c>
      <c r="V82" s="8">
        <f>Расценки!G81</f>
        <v>138</v>
      </c>
      <c r="W82" s="10">
        <f t="shared" si="94"/>
        <v>0.25</v>
      </c>
      <c r="X82" s="10">
        <f t="shared" si="95"/>
        <v>0.21739130434782608</v>
      </c>
      <c r="Y82" s="9">
        <f>Расценки!H81</f>
        <v>120</v>
      </c>
      <c r="Z82" s="9">
        <f>Расценки!I81</f>
        <v>144</v>
      </c>
      <c r="AA82" s="10">
        <f>Расценки!J81</f>
        <v>0</v>
      </c>
      <c r="AB82" s="10">
        <f>Расценки!K81</f>
        <v>4.3478260869565188E-2</v>
      </c>
      <c r="AC82" s="16">
        <f t="shared" si="96"/>
        <v>0.25</v>
      </c>
      <c r="AD82" s="16">
        <f t="shared" si="97"/>
        <v>0.25</v>
      </c>
      <c r="AE82" s="10">
        <f t="shared" si="98"/>
        <v>0.41666666666666669</v>
      </c>
      <c r="AF82" s="10">
        <f t="shared" si="99"/>
        <v>0.44097222222222221</v>
      </c>
      <c r="AG82" s="8">
        <f t="shared" si="100"/>
        <v>30</v>
      </c>
      <c r="AH82" s="8">
        <f t="shared" si="101"/>
        <v>36</v>
      </c>
    </row>
    <row r="83" spans="1:34" x14ac:dyDescent="0.25">
      <c r="A83" s="7" t="s">
        <v>292</v>
      </c>
      <c r="B83" s="7" t="s">
        <v>293</v>
      </c>
      <c r="C83" s="7" t="s">
        <v>54</v>
      </c>
      <c r="D83" s="7" t="s">
        <v>279</v>
      </c>
      <c r="E83" s="7" t="str">
        <f>INDEX('Нормо-час по специальностям'!$B$6:$B$26,MATCH(D83,'Нормо-час по специальностям'!$A$6:$A$26,0))</f>
        <v>Отделочник (штукатур, маляр, ГКЛ)</v>
      </c>
      <c r="F83" s="15">
        <v>0.18</v>
      </c>
      <c r="G83" s="7" t="s">
        <v>6920</v>
      </c>
      <c r="H83" s="11">
        <f t="shared" si="85"/>
        <v>38.89</v>
      </c>
      <c r="I83" s="8">
        <f>INDEX('Нормо-час по специальностям'!$D$6:$D$26,MATCH(D83,'Нормо-час по специальностям'!$A$6:$A$26,0))</f>
        <v>750</v>
      </c>
      <c r="J83" s="8">
        <f>INDEX('Нормо-час по специальностям'!$E$6:$E$26,MATCH(D83,'Нормо-час по специальностям'!$A$6:$A$26,0))</f>
        <v>900</v>
      </c>
      <c r="K83" s="8">
        <f t="shared" si="86"/>
        <v>135</v>
      </c>
      <c r="L83" s="8">
        <f t="shared" si="87"/>
        <v>162</v>
      </c>
      <c r="M83" s="8">
        <f>Расценки!L82</f>
        <v>90</v>
      </c>
      <c r="N83" s="8">
        <f>Расценки!M82</f>
        <v>103</v>
      </c>
      <c r="O83" s="10">
        <f t="shared" si="88"/>
        <v>0.5</v>
      </c>
      <c r="P83" s="10">
        <f t="shared" si="89"/>
        <v>0.57281553398058249</v>
      </c>
      <c r="Q83" s="7" t="str">
        <f t="shared" si="90"/>
        <v>расценка</v>
      </c>
      <c r="R83" s="7" t="str">
        <f t="shared" si="91"/>
        <v>расценка</v>
      </c>
      <c r="S83" s="8">
        <f t="shared" si="92"/>
        <v>500</v>
      </c>
      <c r="T83" s="8">
        <f t="shared" si="93"/>
        <v>572</v>
      </c>
      <c r="U83" s="8">
        <f>Расценки!F82</f>
        <v>150</v>
      </c>
      <c r="V83" s="8">
        <f>Расценки!G82</f>
        <v>172</v>
      </c>
      <c r="W83" s="10">
        <f t="shared" si="94"/>
        <v>0.1</v>
      </c>
      <c r="X83" s="10">
        <f t="shared" si="95"/>
        <v>5.8139534883720929E-2</v>
      </c>
      <c r="Y83" s="9">
        <f>Расценки!H82</f>
        <v>180</v>
      </c>
      <c r="Z83" s="9">
        <f>Расценки!I82</f>
        <v>216</v>
      </c>
      <c r="AA83" s="10">
        <f>Расценки!J82</f>
        <v>0.19999999999999996</v>
      </c>
      <c r="AB83" s="10">
        <f>Расценки!K82</f>
        <v>0.2558139534883721</v>
      </c>
      <c r="AC83" s="16">
        <f t="shared" si="96"/>
        <v>0.25</v>
      </c>
      <c r="AD83" s="16">
        <f t="shared" si="97"/>
        <v>0.25</v>
      </c>
      <c r="AE83" s="10">
        <f t="shared" si="98"/>
        <v>0.5</v>
      </c>
      <c r="AF83" s="10">
        <f t="shared" si="99"/>
        <v>0.52314814814814814</v>
      </c>
      <c r="AG83" s="8">
        <f t="shared" si="100"/>
        <v>45</v>
      </c>
      <c r="AH83" s="8">
        <f t="shared" si="101"/>
        <v>54</v>
      </c>
    </row>
    <row r="84" spans="1:34" x14ac:dyDescent="0.25">
      <c r="A84" s="7" t="s">
        <v>295</v>
      </c>
      <c r="B84" s="7" t="s">
        <v>296</v>
      </c>
      <c r="C84" s="7" t="s">
        <v>54</v>
      </c>
      <c r="D84" s="7" t="s">
        <v>279</v>
      </c>
      <c r="E84" s="7" t="str">
        <f>INDEX('Нормо-час по специальностям'!$B$6:$B$26,MATCH(D84,'Нормо-час по специальностям'!$A$6:$A$26,0))</f>
        <v>Отделочник (штукатур, маляр, ГКЛ)</v>
      </c>
      <c r="F84" s="15">
        <v>0.22</v>
      </c>
      <c r="G84" s="7" t="s">
        <v>6935</v>
      </c>
      <c r="H84" s="11">
        <f t="shared" si="85"/>
        <v>31.82</v>
      </c>
      <c r="I84" s="8">
        <f>INDEX('Нормо-час по специальностям'!$D$6:$D$26,MATCH(D84,'Нормо-час по специальностям'!$A$6:$A$26,0))</f>
        <v>750</v>
      </c>
      <c r="J84" s="8">
        <f>INDEX('Нормо-час по специальностям'!$E$6:$E$26,MATCH(D84,'Нормо-час по специальностям'!$A$6:$A$26,0))</f>
        <v>900</v>
      </c>
      <c r="K84" s="8">
        <f t="shared" si="86"/>
        <v>165</v>
      </c>
      <c r="L84" s="8">
        <f t="shared" si="87"/>
        <v>198</v>
      </c>
      <c r="M84" s="8">
        <f>Расценки!L83</f>
        <v>120</v>
      </c>
      <c r="N84" s="8">
        <f>Расценки!M83</f>
        <v>138</v>
      </c>
      <c r="O84" s="10">
        <f t="shared" si="88"/>
        <v>0.375</v>
      </c>
      <c r="P84" s="10">
        <f t="shared" si="89"/>
        <v>0.43478260869565211</v>
      </c>
      <c r="Q84" s="7" t="str">
        <f t="shared" si="90"/>
        <v>расценка</v>
      </c>
      <c r="R84" s="7" t="str">
        <f t="shared" si="91"/>
        <v>расценка</v>
      </c>
      <c r="S84" s="8">
        <f t="shared" si="92"/>
        <v>545</v>
      </c>
      <c r="T84" s="8">
        <f t="shared" si="93"/>
        <v>627</v>
      </c>
      <c r="U84" s="8">
        <f>Расценки!F83</f>
        <v>200</v>
      </c>
      <c r="V84" s="8">
        <f>Расценки!G83</f>
        <v>230</v>
      </c>
      <c r="W84" s="10">
        <f t="shared" si="94"/>
        <v>0.17499999999999999</v>
      </c>
      <c r="X84" s="10">
        <f t="shared" si="95"/>
        <v>0.1391304347826087</v>
      </c>
      <c r="Y84" s="9">
        <f>Расценки!H83</f>
        <v>220</v>
      </c>
      <c r="Z84" s="9">
        <f>Расценки!I83</f>
        <v>264</v>
      </c>
      <c r="AA84" s="10">
        <f>Расценки!J83</f>
        <v>0.10000000000000009</v>
      </c>
      <c r="AB84" s="10">
        <f>Расценки!K83</f>
        <v>0.14782608695652177</v>
      </c>
      <c r="AC84" s="16">
        <f t="shared" si="96"/>
        <v>0.25</v>
      </c>
      <c r="AD84" s="16">
        <f t="shared" si="97"/>
        <v>0.25</v>
      </c>
      <c r="AE84" s="10">
        <f t="shared" si="98"/>
        <v>0.45454545454545453</v>
      </c>
      <c r="AF84" s="10">
        <f t="shared" si="99"/>
        <v>0.47727272727272729</v>
      </c>
      <c r="AG84" s="8">
        <f t="shared" si="100"/>
        <v>55</v>
      </c>
      <c r="AH84" s="8">
        <f t="shared" si="101"/>
        <v>66</v>
      </c>
    </row>
    <row r="85" spans="1:34" x14ac:dyDescent="0.25">
      <c r="A85" s="7" t="s">
        <v>299</v>
      </c>
      <c r="B85" s="7" t="s">
        <v>300</v>
      </c>
      <c r="C85" s="7" t="s">
        <v>54</v>
      </c>
      <c r="D85" s="7" t="s">
        <v>279</v>
      </c>
      <c r="E85" s="7" t="str">
        <f>INDEX('Нормо-час по специальностям'!$B$6:$B$26,MATCH(D85,'Нормо-час по специальностям'!$A$6:$A$26,0))</f>
        <v>Отделочник (штукатур, маляр, ГКЛ)</v>
      </c>
      <c r="F85" s="15">
        <v>0.18</v>
      </c>
      <c r="G85" s="7" t="s">
        <v>6920</v>
      </c>
      <c r="H85" s="11">
        <f t="shared" si="85"/>
        <v>38.89</v>
      </c>
      <c r="I85" s="8">
        <f>INDEX('Нормо-час по специальностям'!$D$6:$D$26,MATCH(D85,'Нормо-час по специальностям'!$A$6:$A$26,0))</f>
        <v>750</v>
      </c>
      <c r="J85" s="8">
        <f>INDEX('Нормо-час по специальностям'!$E$6:$E$26,MATCH(D85,'Нормо-час по специальностям'!$A$6:$A$26,0))</f>
        <v>900</v>
      </c>
      <c r="K85" s="8">
        <f t="shared" si="86"/>
        <v>135</v>
      </c>
      <c r="L85" s="8">
        <f t="shared" si="87"/>
        <v>162</v>
      </c>
      <c r="M85" s="8">
        <f>Расценки!L84</f>
        <v>110</v>
      </c>
      <c r="N85" s="8">
        <f>Расценки!M84</f>
        <v>126</v>
      </c>
      <c r="O85" s="10">
        <f t="shared" si="88"/>
        <v>0.22727272727272729</v>
      </c>
      <c r="P85" s="10">
        <f t="shared" si="89"/>
        <v>0.28571428571428581</v>
      </c>
      <c r="Q85" s="7" t="str">
        <f t="shared" si="90"/>
        <v>расценка</v>
      </c>
      <c r="R85" s="7" t="str">
        <f t="shared" si="91"/>
        <v>расценка</v>
      </c>
      <c r="S85" s="8">
        <f t="shared" si="92"/>
        <v>611</v>
      </c>
      <c r="T85" s="8">
        <f t="shared" si="93"/>
        <v>700</v>
      </c>
      <c r="U85" s="8">
        <f>Расценки!F84</f>
        <v>180</v>
      </c>
      <c r="V85" s="8">
        <f>Расценки!G84</f>
        <v>207</v>
      </c>
      <c r="W85" s="10">
        <f t="shared" si="94"/>
        <v>0.25</v>
      </c>
      <c r="X85" s="10">
        <f t="shared" si="95"/>
        <v>0.21739130434782608</v>
      </c>
      <c r="Y85" s="9">
        <f>Расценки!H84</f>
        <v>180</v>
      </c>
      <c r="Z85" s="9">
        <f>Расценки!I84</f>
        <v>216</v>
      </c>
      <c r="AA85" s="10">
        <f>Расценки!J84</f>
        <v>0</v>
      </c>
      <c r="AB85" s="10">
        <f>Расценки!K84</f>
        <v>4.3478260869565188E-2</v>
      </c>
      <c r="AC85" s="16">
        <f t="shared" si="96"/>
        <v>0.25</v>
      </c>
      <c r="AD85" s="16">
        <f t="shared" si="97"/>
        <v>0.25</v>
      </c>
      <c r="AE85" s="10">
        <f t="shared" si="98"/>
        <v>0.3888888888888889</v>
      </c>
      <c r="AF85" s="10">
        <f t="shared" si="99"/>
        <v>0.41666666666666669</v>
      </c>
      <c r="AG85" s="8">
        <f t="shared" si="100"/>
        <v>45</v>
      </c>
      <c r="AH85" s="8">
        <f t="shared" si="101"/>
        <v>54</v>
      </c>
    </row>
    <row r="86" spans="1:34" x14ac:dyDescent="0.25">
      <c r="A86" s="7" t="s">
        <v>303</v>
      </c>
      <c r="B86" s="7" t="s">
        <v>304</v>
      </c>
      <c r="C86" s="7" t="s">
        <v>54</v>
      </c>
      <c r="D86" s="7" t="s">
        <v>279</v>
      </c>
      <c r="E86" s="7" t="str">
        <f>INDEX('Нормо-час по специальностям'!$B$6:$B$26,MATCH(D86,'Нормо-час по специальностям'!$A$6:$A$26,0))</f>
        <v>Отделочник (штукатур, маляр, ГКЛ)</v>
      </c>
      <c r="F86" s="15">
        <v>0.22</v>
      </c>
      <c r="G86" s="7" t="s">
        <v>6920</v>
      </c>
      <c r="H86" s="11">
        <f t="shared" si="85"/>
        <v>31.82</v>
      </c>
      <c r="I86" s="8">
        <f>INDEX('Нормо-час по специальностям'!$D$6:$D$26,MATCH(D86,'Нормо-час по специальностям'!$A$6:$A$26,0))</f>
        <v>750</v>
      </c>
      <c r="J86" s="8">
        <f>INDEX('Нормо-час по специальностям'!$E$6:$E$26,MATCH(D86,'Нормо-час по специальностям'!$A$6:$A$26,0))</f>
        <v>900</v>
      </c>
      <c r="K86" s="8">
        <f t="shared" si="86"/>
        <v>165</v>
      </c>
      <c r="L86" s="8">
        <f t="shared" si="87"/>
        <v>198</v>
      </c>
      <c r="M86" s="8">
        <f>Расценки!L85</f>
        <v>120</v>
      </c>
      <c r="N86" s="8">
        <f>Расценки!M85</f>
        <v>138</v>
      </c>
      <c r="O86" s="10">
        <f t="shared" si="88"/>
        <v>0.375</v>
      </c>
      <c r="P86" s="10">
        <f t="shared" si="89"/>
        <v>0.43478260869565211</v>
      </c>
      <c r="Q86" s="7" t="str">
        <f t="shared" si="90"/>
        <v>расценка</v>
      </c>
      <c r="R86" s="7" t="str">
        <f t="shared" si="91"/>
        <v>расценка</v>
      </c>
      <c r="S86" s="8">
        <f t="shared" si="92"/>
        <v>545</v>
      </c>
      <c r="T86" s="8">
        <f t="shared" si="93"/>
        <v>627</v>
      </c>
      <c r="U86" s="8">
        <f>Расценки!F85</f>
        <v>200</v>
      </c>
      <c r="V86" s="8">
        <f>Расценки!G85</f>
        <v>230</v>
      </c>
      <c r="W86" s="10">
        <f t="shared" si="94"/>
        <v>0.17499999999999999</v>
      </c>
      <c r="X86" s="10">
        <f t="shared" si="95"/>
        <v>0.1391304347826087</v>
      </c>
      <c r="Y86" s="9">
        <f>Расценки!H85</f>
        <v>220</v>
      </c>
      <c r="Z86" s="9">
        <f>Расценки!I85</f>
        <v>264</v>
      </c>
      <c r="AA86" s="10">
        <f>Расценки!J85</f>
        <v>0.10000000000000009</v>
      </c>
      <c r="AB86" s="10">
        <f>Расценки!K85</f>
        <v>0.14782608695652177</v>
      </c>
      <c r="AC86" s="16">
        <f t="shared" si="96"/>
        <v>0.25</v>
      </c>
      <c r="AD86" s="16">
        <f t="shared" si="97"/>
        <v>0.25</v>
      </c>
      <c r="AE86" s="10">
        <f t="shared" si="98"/>
        <v>0.45454545454545453</v>
      </c>
      <c r="AF86" s="10">
        <f t="shared" si="99"/>
        <v>0.47727272727272729</v>
      </c>
      <c r="AG86" s="8">
        <f t="shared" si="100"/>
        <v>55</v>
      </c>
      <c r="AH86" s="8">
        <f t="shared" si="101"/>
        <v>66</v>
      </c>
    </row>
    <row r="87" spans="1:34" x14ac:dyDescent="0.25">
      <c r="A87" s="7" t="s">
        <v>306</v>
      </c>
      <c r="B87" s="7" t="s">
        <v>307</v>
      </c>
      <c r="C87" s="7" t="s">
        <v>54</v>
      </c>
      <c r="D87" s="7" t="s">
        <v>279</v>
      </c>
      <c r="E87" s="7" t="str">
        <f>INDEX('Нормо-час по специальностям'!$B$6:$B$26,MATCH(D87,'Нормо-час по специальностям'!$A$6:$A$26,0))</f>
        <v>Отделочник (штукатур, маляр, ГКЛ)</v>
      </c>
      <c r="F87" s="15">
        <v>0.25</v>
      </c>
      <c r="G87" s="7" t="s">
        <v>6937</v>
      </c>
      <c r="H87" s="11">
        <f t="shared" si="85"/>
        <v>28</v>
      </c>
      <c r="I87" s="8">
        <f>INDEX('Нормо-час по специальностям'!$D$6:$D$26,MATCH(D87,'Нормо-час по специальностям'!$A$6:$A$26,0))</f>
        <v>750</v>
      </c>
      <c r="J87" s="8">
        <f>INDEX('Нормо-час по специальностям'!$E$6:$E$26,MATCH(D87,'Нормо-час по специальностям'!$A$6:$A$26,0))</f>
        <v>900</v>
      </c>
      <c r="K87" s="8">
        <f t="shared" si="86"/>
        <v>188</v>
      </c>
      <c r="L87" s="8">
        <f t="shared" si="87"/>
        <v>225</v>
      </c>
      <c r="M87" s="8">
        <f>Расценки!L86</f>
        <v>140</v>
      </c>
      <c r="N87" s="8">
        <f>Расценки!M86</f>
        <v>161</v>
      </c>
      <c r="O87" s="10">
        <f t="shared" si="88"/>
        <v>0.34285714285714275</v>
      </c>
      <c r="P87" s="10">
        <f t="shared" si="89"/>
        <v>0.39751552795031064</v>
      </c>
      <c r="Q87" s="7" t="str">
        <f t="shared" si="90"/>
        <v>расценка</v>
      </c>
      <c r="R87" s="7" t="str">
        <f t="shared" si="91"/>
        <v>расценка</v>
      </c>
      <c r="S87" s="8">
        <f t="shared" si="92"/>
        <v>560</v>
      </c>
      <c r="T87" s="8">
        <f t="shared" si="93"/>
        <v>644</v>
      </c>
      <c r="U87" s="8">
        <f>Расценки!F86</f>
        <v>230</v>
      </c>
      <c r="V87" s="8">
        <f>Расценки!G86</f>
        <v>264</v>
      </c>
      <c r="W87" s="10">
        <f t="shared" si="94"/>
        <v>0.18260869565217391</v>
      </c>
      <c r="X87" s="10">
        <f t="shared" si="95"/>
        <v>0.14772727272727273</v>
      </c>
      <c r="Y87" s="9">
        <f>Расценки!H86</f>
        <v>251</v>
      </c>
      <c r="Z87" s="9">
        <f>Расценки!I86</f>
        <v>300</v>
      </c>
      <c r="AA87" s="10">
        <f>Расценки!J86</f>
        <v>9.1304347826086873E-2</v>
      </c>
      <c r="AB87" s="10">
        <f>Расценки!K86</f>
        <v>0.13636363636363646</v>
      </c>
      <c r="AC87" s="16">
        <f t="shared" si="96"/>
        <v>0.25099601593625498</v>
      </c>
      <c r="AD87" s="16">
        <f t="shared" si="97"/>
        <v>0.25</v>
      </c>
      <c r="AE87" s="10">
        <f t="shared" si="98"/>
        <v>0.44223107569721115</v>
      </c>
      <c r="AF87" s="10">
        <f t="shared" si="99"/>
        <v>0.46333333333333332</v>
      </c>
      <c r="AG87" s="8">
        <f t="shared" si="100"/>
        <v>63</v>
      </c>
      <c r="AH87" s="8">
        <f t="shared" si="101"/>
        <v>75</v>
      </c>
    </row>
    <row r="88" spans="1:34" x14ac:dyDescent="0.25">
      <c r="A88" s="7" t="s">
        <v>309</v>
      </c>
      <c r="B88" s="7" t="s">
        <v>310</v>
      </c>
      <c r="C88" s="7" t="s">
        <v>177</v>
      </c>
      <c r="D88" s="7" t="s">
        <v>279</v>
      </c>
      <c r="E88" s="7" t="str">
        <f>INDEX('Нормо-час по специальностям'!$B$6:$B$26,MATCH(D88,'Нормо-час по специальностям'!$A$6:$A$26,0))</f>
        <v>Отделочник (штукатур, маляр, ГКЛ)</v>
      </c>
      <c r="F88" s="15">
        <v>0.04</v>
      </c>
      <c r="G88" s="7" t="s">
        <v>6938</v>
      </c>
      <c r="H88" s="11">
        <f t="shared" si="85"/>
        <v>175</v>
      </c>
      <c r="I88" s="8">
        <f>INDEX('Нормо-час по специальностям'!$D$6:$D$26,MATCH(D88,'Нормо-час по специальностям'!$A$6:$A$26,0))</f>
        <v>750</v>
      </c>
      <c r="J88" s="8">
        <f>INDEX('Нормо-час по специальностям'!$E$6:$E$26,MATCH(D88,'Нормо-час по специальностям'!$A$6:$A$26,0))</f>
        <v>900</v>
      </c>
      <c r="K88" s="8">
        <f t="shared" si="86"/>
        <v>30</v>
      </c>
      <c r="L88" s="8">
        <f t="shared" si="87"/>
        <v>36</v>
      </c>
      <c r="M88" s="8">
        <f>Расценки!L87</f>
        <v>25</v>
      </c>
      <c r="N88" s="8">
        <f>Расценки!M87</f>
        <v>28.5</v>
      </c>
      <c r="O88" s="10">
        <f t="shared" si="88"/>
        <v>0.19999999999999996</v>
      </c>
      <c r="P88" s="10">
        <f t="shared" si="89"/>
        <v>0.26315789473684204</v>
      </c>
      <c r="Q88" s="7" t="str">
        <f t="shared" si="90"/>
        <v>расценка</v>
      </c>
      <c r="R88" s="7" t="str">
        <f t="shared" si="91"/>
        <v>расценка</v>
      </c>
      <c r="S88" s="8">
        <f t="shared" si="92"/>
        <v>625</v>
      </c>
      <c r="T88" s="8">
        <f t="shared" si="93"/>
        <v>713</v>
      </c>
      <c r="U88" s="8">
        <f>Расценки!F87</f>
        <v>40</v>
      </c>
      <c r="V88" s="8">
        <f>Расценки!G87</f>
        <v>46</v>
      </c>
      <c r="W88" s="10">
        <f t="shared" si="94"/>
        <v>0.25</v>
      </c>
      <c r="X88" s="10">
        <f t="shared" si="95"/>
        <v>0.21739130434782608</v>
      </c>
      <c r="Y88" s="9">
        <f>Расценки!H87</f>
        <v>40</v>
      </c>
      <c r="Z88" s="9">
        <f>Расценки!I87</f>
        <v>48</v>
      </c>
      <c r="AA88" s="10">
        <f>Расценки!J87</f>
        <v>0</v>
      </c>
      <c r="AB88" s="10">
        <f>Расценки!K87</f>
        <v>4.3478260869565188E-2</v>
      </c>
      <c r="AC88" s="16">
        <f t="shared" si="96"/>
        <v>0.25</v>
      </c>
      <c r="AD88" s="16">
        <f t="shared" si="97"/>
        <v>0.25</v>
      </c>
      <c r="AE88" s="10">
        <f t="shared" si="98"/>
        <v>0.375</v>
      </c>
      <c r="AF88" s="10">
        <f t="shared" si="99"/>
        <v>0.40625</v>
      </c>
      <c r="AG88" s="8">
        <f t="shared" si="100"/>
        <v>10</v>
      </c>
      <c r="AH88" s="8">
        <f t="shared" si="101"/>
        <v>12</v>
      </c>
    </row>
    <row r="89" spans="1:34" x14ac:dyDescent="0.25">
      <c r="A89" s="7" t="s">
        <v>313</v>
      </c>
      <c r="B89" s="7" t="s">
        <v>314</v>
      </c>
      <c r="C89" s="7" t="s">
        <v>54</v>
      </c>
      <c r="D89" s="7" t="s">
        <v>279</v>
      </c>
      <c r="E89" s="7" t="str">
        <f>INDEX('Нормо-час по специальностям'!$B$6:$B$26,MATCH(D89,'Нормо-час по специальностям'!$A$6:$A$26,0))</f>
        <v>Отделочник (штукатур, маляр, ГКЛ)</v>
      </c>
      <c r="F89" s="15">
        <v>0.15</v>
      </c>
      <c r="G89" s="7" t="s">
        <v>6920</v>
      </c>
      <c r="H89" s="11">
        <f t="shared" si="85"/>
        <v>46.67</v>
      </c>
      <c r="I89" s="8">
        <f>INDEX('Нормо-час по специальностям'!$D$6:$D$26,MATCH(D89,'Нормо-час по специальностям'!$A$6:$A$26,0))</f>
        <v>750</v>
      </c>
      <c r="J89" s="8">
        <f>INDEX('Нормо-час по специальностям'!$E$6:$E$26,MATCH(D89,'Нормо-час по специальностям'!$A$6:$A$26,0))</f>
        <v>900</v>
      </c>
      <c r="K89" s="8">
        <f t="shared" si="86"/>
        <v>113</v>
      </c>
      <c r="L89" s="8">
        <f t="shared" si="87"/>
        <v>135</v>
      </c>
      <c r="M89" s="8">
        <f>Расценки!L88</f>
        <v>70</v>
      </c>
      <c r="N89" s="8">
        <f>Расценки!M88</f>
        <v>80.5</v>
      </c>
      <c r="O89" s="10">
        <f t="shared" si="88"/>
        <v>0.61428571428571432</v>
      </c>
      <c r="P89" s="10">
        <f t="shared" si="89"/>
        <v>0.67701863354037273</v>
      </c>
      <c r="Q89" s="7" t="str">
        <f t="shared" si="90"/>
        <v>расценка</v>
      </c>
      <c r="R89" s="7" t="str">
        <f t="shared" si="91"/>
        <v>расценка</v>
      </c>
      <c r="S89" s="8">
        <f t="shared" si="92"/>
        <v>467</v>
      </c>
      <c r="T89" s="8">
        <f t="shared" si="93"/>
        <v>537</v>
      </c>
      <c r="U89" s="8">
        <f>Расценки!F88</f>
        <v>120</v>
      </c>
      <c r="V89" s="8">
        <f>Расценки!G88</f>
        <v>138</v>
      </c>
      <c r="W89" s="10">
        <f t="shared" si="94"/>
        <v>5.8333333333333334E-2</v>
      </c>
      <c r="X89" s="10">
        <f t="shared" si="95"/>
        <v>2.1739130434782608E-2</v>
      </c>
      <c r="Y89" s="9">
        <f>Расценки!H88</f>
        <v>151</v>
      </c>
      <c r="Z89" s="9">
        <f>Расценки!I88</f>
        <v>180</v>
      </c>
      <c r="AA89" s="10">
        <f>Расценки!J88</f>
        <v>0.2583333333333333</v>
      </c>
      <c r="AB89" s="10">
        <f>Расценки!K88</f>
        <v>0.30434782608695654</v>
      </c>
      <c r="AC89" s="16">
        <f t="shared" si="96"/>
        <v>0.25165562913907286</v>
      </c>
      <c r="AD89" s="16">
        <f t="shared" si="97"/>
        <v>0.25</v>
      </c>
      <c r="AE89" s="10">
        <f t="shared" si="98"/>
        <v>0.53642384105960261</v>
      </c>
      <c r="AF89" s="10">
        <f t="shared" si="99"/>
        <v>0.55277777777777781</v>
      </c>
      <c r="AG89" s="8">
        <f t="shared" si="100"/>
        <v>38</v>
      </c>
      <c r="AH89" s="8">
        <f t="shared" si="101"/>
        <v>45</v>
      </c>
    </row>
    <row r="90" spans="1:34" x14ac:dyDescent="0.25">
      <c r="A90" s="12" t="s">
        <v>316</v>
      </c>
      <c r="B90" s="12" t="s">
        <v>317</v>
      </c>
      <c r="C90" s="12" t="s">
        <v>54</v>
      </c>
      <c r="D90" s="7" t="s">
        <v>279</v>
      </c>
      <c r="E90" s="7" t="str">
        <f>INDEX('Нормо-час по специальностям'!$B$6:$B$26,MATCH(D90,'Нормо-час по специальностям'!$A$6:$A$26,0))</f>
        <v>Отделочник (штукатур, маляр, ГКЛ)</v>
      </c>
      <c r="F90" s="15">
        <v>0.08</v>
      </c>
      <c r="G90" s="7" t="s">
        <v>6920</v>
      </c>
      <c r="H90" s="11">
        <f t="shared" si="85"/>
        <v>87.5</v>
      </c>
      <c r="I90" s="8">
        <f>INDEX('Нормо-час по специальностям'!$D$6:$D$26,MATCH(D90,'Нормо-час по специальностям'!$A$6:$A$26,0))</f>
        <v>750</v>
      </c>
      <c r="J90" s="8">
        <f>INDEX('Нормо-час по специальностям'!$E$6:$E$26,MATCH(D90,'Нормо-час по специальностям'!$A$6:$A$26,0))</f>
        <v>900</v>
      </c>
      <c r="K90" s="8">
        <f t="shared" si="86"/>
        <v>60</v>
      </c>
      <c r="L90" s="8">
        <f t="shared" si="87"/>
        <v>72</v>
      </c>
      <c r="M90" s="8">
        <f>Расценки!L89</f>
        <v>60</v>
      </c>
      <c r="N90" s="8">
        <f>Расценки!M89</f>
        <v>69</v>
      </c>
      <c r="O90" s="10">
        <f t="shared" si="88"/>
        <v>0</v>
      </c>
      <c r="P90" s="10">
        <f t="shared" si="89"/>
        <v>4.3478260869565188E-2</v>
      </c>
      <c r="Q90" s="7" t="str">
        <f t="shared" si="90"/>
        <v>равно</v>
      </c>
      <c r="R90" s="7" t="str">
        <f t="shared" si="91"/>
        <v>равно</v>
      </c>
      <c r="S90" s="8">
        <f t="shared" si="92"/>
        <v>750</v>
      </c>
      <c r="T90" s="8">
        <f t="shared" si="93"/>
        <v>863</v>
      </c>
      <c r="U90" s="8">
        <f>Расценки!F89</f>
        <v>100</v>
      </c>
      <c r="V90" s="8">
        <f>Расценки!G89</f>
        <v>115</v>
      </c>
      <c r="W90" s="10">
        <f t="shared" si="94"/>
        <v>0.4</v>
      </c>
      <c r="X90" s="10">
        <f t="shared" si="95"/>
        <v>0.37391304347826088</v>
      </c>
      <c r="Y90" s="9">
        <f>Расценки!H89</f>
        <v>100</v>
      </c>
      <c r="Z90" s="9">
        <f>Расценки!I89</f>
        <v>115</v>
      </c>
      <c r="AA90" s="10">
        <f>Расценки!J89</f>
        <v>0</v>
      </c>
      <c r="AB90" s="10">
        <f>Расценки!K89</f>
        <v>0</v>
      </c>
      <c r="AC90" s="16">
        <f t="shared" si="96"/>
        <v>0.4</v>
      </c>
      <c r="AD90" s="16">
        <f t="shared" si="97"/>
        <v>0.37391304347826088</v>
      </c>
      <c r="AE90" s="10">
        <f t="shared" si="98"/>
        <v>0.4</v>
      </c>
      <c r="AF90" s="10">
        <f t="shared" si="99"/>
        <v>0.4</v>
      </c>
      <c r="AG90" s="8">
        <f t="shared" si="100"/>
        <v>40</v>
      </c>
      <c r="AH90" s="8">
        <f t="shared" si="101"/>
        <v>43</v>
      </c>
    </row>
    <row r="91" spans="1:34" x14ac:dyDescent="0.25">
      <c r="A91" s="5" t="s">
        <v>319</v>
      </c>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row>
    <row r="92" spans="1:34" x14ac:dyDescent="0.25">
      <c r="A92" s="7" t="s">
        <v>320</v>
      </c>
      <c r="B92" s="7" t="s">
        <v>321</v>
      </c>
      <c r="C92" s="7" t="s">
        <v>50</v>
      </c>
      <c r="D92" s="7" t="s">
        <v>203</v>
      </c>
      <c r="E92" s="7" t="str">
        <f>INDEX('Нормо-час по специальностям'!$B$6:$B$26,MATCH(D92,'Нормо-час по специальностям'!$A$6:$A$26,0))</f>
        <v>Бетонщик / арматурщик</v>
      </c>
      <c r="F92" s="15">
        <v>0.4</v>
      </c>
      <c r="G92" s="7" t="s">
        <v>6939</v>
      </c>
      <c r="H92" s="11">
        <f t="shared" ref="H92:H113" si="102">IF(OR(F92="",F92=0),"",ROUND($G$3/F92,2))</f>
        <v>17.5</v>
      </c>
      <c r="I92" s="8">
        <f>INDEX('Нормо-час по специальностям'!$D$6:$D$26,MATCH(D92,'Нормо-час по специальностям'!$A$6:$A$26,0))</f>
        <v>800</v>
      </c>
      <c r="J92" s="8">
        <f>INDEX('Нормо-час по специальностям'!$E$6:$E$26,MATCH(D92,'Нормо-час по специальностям'!$A$6:$A$26,0))</f>
        <v>950</v>
      </c>
      <c r="K92" s="8">
        <f t="shared" ref="K92:K113" si="103">IF(OR(F92="",F92=0,I92=0),"",ROUND(F92*I92,0))</f>
        <v>320</v>
      </c>
      <c r="L92" s="8">
        <f t="shared" ref="L92:L113" si="104">IF(OR(F92="",F92=0,J92=0),"",ROUND(F92*J92,0))</f>
        <v>380</v>
      </c>
      <c r="M92" s="8">
        <f>Расценки!L91</f>
        <v>480</v>
      </c>
      <c r="N92" s="8">
        <f>Расценки!M91</f>
        <v>552</v>
      </c>
      <c r="O92" s="10">
        <f t="shared" ref="O92:O113" si="105">IF(OR(K92="",M92="",M92=0),"",K92/M92-1)</f>
        <v>-0.33333333333333337</v>
      </c>
      <c r="P92" s="10">
        <f t="shared" ref="P92:P113" si="106">IF(OR(L92="",N92="",N92=0),"",L92/N92-1)</f>
        <v>-0.31159420289855078</v>
      </c>
      <c r="Q92" s="7" t="str">
        <f t="shared" ref="Q92:Q113" si="107">IF(O92="","—",IF(O92&lt;-$C$3,"нормо-часы",IF(O92&gt;$C$3,"расценка","равно")))</f>
        <v>нормо-часы</v>
      </c>
      <c r="R92" s="7" t="str">
        <f t="shared" ref="R92:R113" si="108">IF(P92="","—",IF(P92&lt;-$C$3,"нормо-часы",IF(P92&gt;$C$3,"расценка","равно")))</f>
        <v>нормо-часы</v>
      </c>
      <c r="S92" s="8">
        <f t="shared" ref="S92:S113" si="109">IF(OR(F92="",F92=0,M92=""),"",ROUND(M92/F92,0))</f>
        <v>1200</v>
      </c>
      <c r="T92" s="8">
        <f t="shared" ref="T92:T113" si="110">IF(OR(F92="",F92=0,N92=""),"",ROUND(N92/F92,0))</f>
        <v>1380</v>
      </c>
      <c r="U92" s="8">
        <f>Расценки!F91</f>
        <v>800</v>
      </c>
      <c r="V92" s="8">
        <f>Расценки!G91</f>
        <v>920</v>
      </c>
      <c r="W92" s="10">
        <f t="shared" ref="W92:W113" si="111">IF(OR(K92="",U92="",U92=0),"",(U92-K92)/U92)</f>
        <v>0.6</v>
      </c>
      <c r="X92" s="10">
        <f t="shared" ref="X92:X113" si="112">IF(OR(L92="",V92="",V92=0),"",(V92-L92)/V92)</f>
        <v>0.58695652173913049</v>
      </c>
      <c r="Y92" s="9">
        <f>Расценки!H91</f>
        <v>800</v>
      </c>
      <c r="Z92" s="9">
        <f>Расценки!I91</f>
        <v>920</v>
      </c>
      <c r="AA92" s="10">
        <f>Расценки!J91</f>
        <v>0</v>
      </c>
      <c r="AB92" s="10">
        <f>Расценки!K91</f>
        <v>0</v>
      </c>
      <c r="AC92" s="16">
        <f t="shared" ref="AC92:AC113" si="113">IF(OR(K92="",Y92="",Y92=0),"",(Y92-K92)/Y92)</f>
        <v>0.6</v>
      </c>
      <c r="AD92" s="16">
        <f t="shared" ref="AD92:AD113" si="114">IF(OR(L92="",Z92="",Z92=0),"",(Z92-L92)/Z92)</f>
        <v>0.58695652173913049</v>
      </c>
      <c r="AE92" s="10">
        <f t="shared" ref="AE92:AE113" si="115">IF(OR(Y92="",Y92=0),"",(Y92-M92)/Y92)</f>
        <v>0.4</v>
      </c>
      <c r="AF92" s="10">
        <f t="shared" ref="AF92:AF113" si="116">IF(OR(Z92="",Z92=0),"",(Z92-N92)/Z92)</f>
        <v>0.4</v>
      </c>
      <c r="AG92" s="8">
        <f t="shared" ref="AG92:AG113" si="117">IF(OR(K92="",Y92=""),"",Y92-K92)</f>
        <v>480</v>
      </c>
      <c r="AH92" s="8">
        <f t="shared" ref="AH92:AH113" si="118">IF(OR(L92="",Z92=""),"",Z92-L92)</f>
        <v>540</v>
      </c>
    </row>
    <row r="93" spans="1:34" x14ac:dyDescent="0.25">
      <c r="A93" s="7" t="s">
        <v>324</v>
      </c>
      <c r="B93" s="7" t="s">
        <v>325</v>
      </c>
      <c r="C93" s="7" t="s">
        <v>50</v>
      </c>
      <c r="D93" s="7" t="s">
        <v>203</v>
      </c>
      <c r="E93" s="7" t="str">
        <f>INDEX('Нормо-час по специальностям'!$B$6:$B$26,MATCH(D93,'Нормо-час по специальностям'!$A$6:$A$26,0))</f>
        <v>Бетонщик / арматурщик</v>
      </c>
      <c r="F93" s="15">
        <v>1</v>
      </c>
      <c r="G93" s="7" t="s">
        <v>6931</v>
      </c>
      <c r="H93" s="11">
        <f t="shared" si="102"/>
        <v>7</v>
      </c>
      <c r="I93" s="8">
        <f>INDEX('Нормо-час по специальностям'!$D$6:$D$26,MATCH(D93,'Нормо-час по специальностям'!$A$6:$A$26,0))</f>
        <v>800</v>
      </c>
      <c r="J93" s="8">
        <f>INDEX('Нормо-час по специальностям'!$E$6:$E$26,MATCH(D93,'Нормо-час по специальностям'!$A$6:$A$26,0))</f>
        <v>950</v>
      </c>
      <c r="K93" s="8">
        <f t="shared" si="103"/>
        <v>800</v>
      </c>
      <c r="L93" s="8">
        <f t="shared" si="104"/>
        <v>950</v>
      </c>
      <c r="M93" s="8">
        <f>Расценки!L92</f>
        <v>1200</v>
      </c>
      <c r="N93" s="8">
        <f>Расценки!M92</f>
        <v>1380</v>
      </c>
      <c r="O93" s="10">
        <f t="shared" si="105"/>
        <v>-0.33333333333333337</v>
      </c>
      <c r="P93" s="10">
        <f t="shared" si="106"/>
        <v>-0.31159420289855078</v>
      </c>
      <c r="Q93" s="7" t="str">
        <f t="shared" si="107"/>
        <v>нормо-часы</v>
      </c>
      <c r="R93" s="7" t="str">
        <f t="shared" si="108"/>
        <v>нормо-часы</v>
      </c>
      <c r="S93" s="8">
        <f t="shared" si="109"/>
        <v>1200</v>
      </c>
      <c r="T93" s="8">
        <f t="shared" si="110"/>
        <v>1380</v>
      </c>
      <c r="U93" s="8">
        <f>Расценки!F92</f>
        <v>2000</v>
      </c>
      <c r="V93" s="8">
        <f>Расценки!G92</f>
        <v>2300</v>
      </c>
      <c r="W93" s="10">
        <f t="shared" si="111"/>
        <v>0.6</v>
      </c>
      <c r="X93" s="10">
        <f t="shared" si="112"/>
        <v>0.58695652173913049</v>
      </c>
      <c r="Y93" s="9">
        <f>Расценки!H92</f>
        <v>2000</v>
      </c>
      <c r="Z93" s="9">
        <f>Расценки!I92</f>
        <v>2300</v>
      </c>
      <c r="AA93" s="10">
        <f>Расценки!J92</f>
        <v>0</v>
      </c>
      <c r="AB93" s="10">
        <f>Расценки!K92</f>
        <v>0</v>
      </c>
      <c r="AC93" s="16">
        <f t="shared" si="113"/>
        <v>0.6</v>
      </c>
      <c r="AD93" s="16">
        <f t="shared" si="114"/>
        <v>0.58695652173913049</v>
      </c>
      <c r="AE93" s="10">
        <f t="shared" si="115"/>
        <v>0.4</v>
      </c>
      <c r="AF93" s="10">
        <f t="shared" si="116"/>
        <v>0.4</v>
      </c>
      <c r="AG93" s="8">
        <f t="shared" si="117"/>
        <v>1200</v>
      </c>
      <c r="AH93" s="8">
        <f t="shared" si="118"/>
        <v>1350</v>
      </c>
    </row>
    <row r="94" spans="1:34" x14ac:dyDescent="0.25">
      <c r="A94" s="7" t="s">
        <v>328</v>
      </c>
      <c r="B94" s="7" t="s">
        <v>329</v>
      </c>
      <c r="C94" s="7" t="s">
        <v>54</v>
      </c>
      <c r="D94" s="7" t="s">
        <v>279</v>
      </c>
      <c r="E94" s="7" t="str">
        <f>INDEX('Нормо-час по специальностям'!$B$6:$B$26,MATCH(D94,'Нормо-час по специальностям'!$A$6:$A$26,0))</f>
        <v>Отделочник (штукатур, маляр, ГКЛ)</v>
      </c>
      <c r="F94" s="15">
        <v>0.15</v>
      </c>
      <c r="G94" s="7" t="s">
        <v>6920</v>
      </c>
      <c r="H94" s="11">
        <f t="shared" si="102"/>
        <v>46.67</v>
      </c>
      <c r="I94" s="8">
        <f>INDEX('Нормо-час по специальностям'!$D$6:$D$26,MATCH(D94,'Нормо-час по специальностям'!$A$6:$A$26,0))</f>
        <v>750</v>
      </c>
      <c r="J94" s="8">
        <f>INDEX('Нормо-час по специальностям'!$E$6:$E$26,MATCH(D94,'Нормо-час по специальностям'!$A$6:$A$26,0))</f>
        <v>900</v>
      </c>
      <c r="K94" s="8">
        <f t="shared" si="103"/>
        <v>113</v>
      </c>
      <c r="L94" s="8">
        <f t="shared" si="104"/>
        <v>135</v>
      </c>
      <c r="M94" s="8">
        <f>Расценки!L93</f>
        <v>70</v>
      </c>
      <c r="N94" s="8">
        <f>Расценки!M93</f>
        <v>80.5</v>
      </c>
      <c r="O94" s="10">
        <f t="shared" si="105"/>
        <v>0.61428571428571432</v>
      </c>
      <c r="P94" s="10">
        <f t="shared" si="106"/>
        <v>0.67701863354037273</v>
      </c>
      <c r="Q94" s="7" t="str">
        <f t="shared" si="107"/>
        <v>расценка</v>
      </c>
      <c r="R94" s="7" t="str">
        <f t="shared" si="108"/>
        <v>расценка</v>
      </c>
      <c r="S94" s="8">
        <f t="shared" si="109"/>
        <v>467</v>
      </c>
      <c r="T94" s="8">
        <f t="shared" si="110"/>
        <v>537</v>
      </c>
      <c r="U94" s="8">
        <f>Расценки!F93</f>
        <v>120</v>
      </c>
      <c r="V94" s="8">
        <f>Расценки!G93</f>
        <v>138</v>
      </c>
      <c r="W94" s="10">
        <f t="shared" si="111"/>
        <v>5.8333333333333334E-2</v>
      </c>
      <c r="X94" s="10">
        <f t="shared" si="112"/>
        <v>2.1739130434782608E-2</v>
      </c>
      <c r="Y94" s="9">
        <f>Расценки!H93</f>
        <v>151</v>
      </c>
      <c r="Z94" s="9">
        <f>Расценки!I93</f>
        <v>180</v>
      </c>
      <c r="AA94" s="10">
        <f>Расценки!J93</f>
        <v>0.2583333333333333</v>
      </c>
      <c r="AB94" s="10">
        <f>Расценки!K93</f>
        <v>0.30434782608695654</v>
      </c>
      <c r="AC94" s="16">
        <f t="shared" si="113"/>
        <v>0.25165562913907286</v>
      </c>
      <c r="AD94" s="16">
        <f t="shared" si="114"/>
        <v>0.25</v>
      </c>
      <c r="AE94" s="10">
        <f t="shared" si="115"/>
        <v>0.53642384105960261</v>
      </c>
      <c r="AF94" s="10">
        <f t="shared" si="116"/>
        <v>0.55277777777777781</v>
      </c>
      <c r="AG94" s="8">
        <f t="shared" si="117"/>
        <v>38</v>
      </c>
      <c r="AH94" s="8">
        <f t="shared" si="118"/>
        <v>45</v>
      </c>
    </row>
    <row r="95" spans="1:34" x14ac:dyDescent="0.25">
      <c r="A95" s="7" t="s">
        <v>332</v>
      </c>
      <c r="B95" s="7" t="s">
        <v>333</v>
      </c>
      <c r="C95" s="7" t="s">
        <v>54</v>
      </c>
      <c r="D95" s="7" t="s">
        <v>279</v>
      </c>
      <c r="E95" s="7" t="str">
        <f>INDEX('Нормо-час по специальностям'!$B$6:$B$26,MATCH(D95,'Нормо-час по специальностям'!$A$6:$A$26,0))</f>
        <v>Отделочник (штукатур, маляр, ГКЛ)</v>
      </c>
      <c r="F95" s="15">
        <v>0.18</v>
      </c>
      <c r="G95" s="7" t="s">
        <v>6920</v>
      </c>
      <c r="H95" s="11">
        <f t="shared" si="102"/>
        <v>38.89</v>
      </c>
      <c r="I95" s="8">
        <f>INDEX('Нормо-час по специальностям'!$D$6:$D$26,MATCH(D95,'Нормо-час по специальностям'!$A$6:$A$26,0))</f>
        <v>750</v>
      </c>
      <c r="J95" s="8">
        <f>INDEX('Нормо-час по специальностям'!$E$6:$E$26,MATCH(D95,'Нормо-час по специальностям'!$A$6:$A$26,0))</f>
        <v>900</v>
      </c>
      <c r="K95" s="8">
        <f t="shared" si="103"/>
        <v>135</v>
      </c>
      <c r="L95" s="8">
        <f t="shared" si="104"/>
        <v>162</v>
      </c>
      <c r="M95" s="8">
        <f>Расценки!L94</f>
        <v>90</v>
      </c>
      <c r="N95" s="8">
        <f>Расценки!M94</f>
        <v>103</v>
      </c>
      <c r="O95" s="10">
        <f t="shared" si="105"/>
        <v>0.5</v>
      </c>
      <c r="P95" s="10">
        <f t="shared" si="106"/>
        <v>0.57281553398058249</v>
      </c>
      <c r="Q95" s="7" t="str">
        <f t="shared" si="107"/>
        <v>расценка</v>
      </c>
      <c r="R95" s="7" t="str">
        <f t="shared" si="108"/>
        <v>расценка</v>
      </c>
      <c r="S95" s="8">
        <f t="shared" si="109"/>
        <v>500</v>
      </c>
      <c r="T95" s="8">
        <f t="shared" si="110"/>
        <v>572</v>
      </c>
      <c r="U95" s="8">
        <f>Расценки!F94</f>
        <v>150</v>
      </c>
      <c r="V95" s="8">
        <f>Расценки!G94</f>
        <v>172</v>
      </c>
      <c r="W95" s="10">
        <f t="shared" si="111"/>
        <v>0.1</v>
      </c>
      <c r="X95" s="10">
        <f t="shared" si="112"/>
        <v>5.8139534883720929E-2</v>
      </c>
      <c r="Y95" s="9">
        <f>Расценки!H94</f>
        <v>180</v>
      </c>
      <c r="Z95" s="9">
        <f>Расценки!I94</f>
        <v>216</v>
      </c>
      <c r="AA95" s="10">
        <f>Расценки!J94</f>
        <v>0.19999999999999996</v>
      </c>
      <c r="AB95" s="10">
        <f>Расценки!K94</f>
        <v>0.2558139534883721</v>
      </c>
      <c r="AC95" s="16">
        <f t="shared" si="113"/>
        <v>0.25</v>
      </c>
      <c r="AD95" s="16">
        <f t="shared" si="114"/>
        <v>0.25</v>
      </c>
      <c r="AE95" s="10">
        <f t="shared" si="115"/>
        <v>0.5</v>
      </c>
      <c r="AF95" s="10">
        <f t="shared" si="116"/>
        <v>0.52314814814814814</v>
      </c>
      <c r="AG95" s="8">
        <f t="shared" si="117"/>
        <v>45</v>
      </c>
      <c r="AH95" s="8">
        <f t="shared" si="118"/>
        <v>54</v>
      </c>
    </row>
    <row r="96" spans="1:34" x14ac:dyDescent="0.25">
      <c r="A96" s="7" t="s">
        <v>336</v>
      </c>
      <c r="B96" s="7" t="s">
        <v>337</v>
      </c>
      <c r="C96" s="7" t="s">
        <v>54</v>
      </c>
      <c r="D96" s="7" t="s">
        <v>279</v>
      </c>
      <c r="E96" s="7" t="str">
        <f>INDEX('Нормо-час по специальностям'!$B$6:$B$26,MATCH(D96,'Нормо-час по специальностям'!$A$6:$A$26,0))</f>
        <v>Отделочник (штукатур, маляр, ГКЛ)</v>
      </c>
      <c r="F96" s="15">
        <v>0.4</v>
      </c>
      <c r="G96" s="7" t="s">
        <v>6920</v>
      </c>
      <c r="H96" s="11">
        <f t="shared" si="102"/>
        <v>17.5</v>
      </c>
      <c r="I96" s="8">
        <f>INDEX('Нормо-час по специальностям'!$D$6:$D$26,MATCH(D96,'Нормо-час по специальностям'!$A$6:$A$26,0))</f>
        <v>750</v>
      </c>
      <c r="J96" s="8">
        <f>INDEX('Нормо-час по специальностям'!$E$6:$E$26,MATCH(D96,'Нормо-час по специальностям'!$A$6:$A$26,0))</f>
        <v>900</v>
      </c>
      <c r="K96" s="8">
        <f t="shared" si="103"/>
        <v>300</v>
      </c>
      <c r="L96" s="8">
        <f t="shared" si="104"/>
        <v>360</v>
      </c>
      <c r="M96" s="8">
        <f>Расценки!L95</f>
        <v>180</v>
      </c>
      <c r="N96" s="8">
        <f>Расценки!M95</f>
        <v>207</v>
      </c>
      <c r="O96" s="10">
        <f t="shared" si="105"/>
        <v>0.66666666666666674</v>
      </c>
      <c r="P96" s="10">
        <f t="shared" si="106"/>
        <v>0.73913043478260865</v>
      </c>
      <c r="Q96" s="7" t="str">
        <f t="shared" si="107"/>
        <v>расценка</v>
      </c>
      <c r="R96" s="7" t="str">
        <f t="shared" si="108"/>
        <v>расценка</v>
      </c>
      <c r="S96" s="8">
        <f t="shared" si="109"/>
        <v>450</v>
      </c>
      <c r="T96" s="8">
        <f t="shared" si="110"/>
        <v>518</v>
      </c>
      <c r="U96" s="8">
        <f>Расценки!F95</f>
        <v>300</v>
      </c>
      <c r="V96" s="8">
        <f>Расценки!G95</f>
        <v>345</v>
      </c>
      <c r="W96" s="10">
        <f t="shared" si="111"/>
        <v>0</v>
      </c>
      <c r="X96" s="10">
        <f t="shared" si="112"/>
        <v>-4.3478260869565216E-2</v>
      </c>
      <c r="Y96" s="9">
        <f>Расценки!H95</f>
        <v>400</v>
      </c>
      <c r="Z96" s="9">
        <f>Расценки!I95</f>
        <v>480</v>
      </c>
      <c r="AA96" s="10">
        <f>Расценки!J95</f>
        <v>0.33333333333333326</v>
      </c>
      <c r="AB96" s="10">
        <f>Расценки!K95</f>
        <v>0.39130434782608692</v>
      </c>
      <c r="AC96" s="16">
        <f t="shared" si="113"/>
        <v>0.25</v>
      </c>
      <c r="AD96" s="16">
        <f t="shared" si="114"/>
        <v>0.25</v>
      </c>
      <c r="AE96" s="10">
        <f t="shared" si="115"/>
        <v>0.55000000000000004</v>
      </c>
      <c r="AF96" s="10">
        <f t="shared" si="116"/>
        <v>0.56874999999999998</v>
      </c>
      <c r="AG96" s="8">
        <f t="shared" si="117"/>
        <v>100</v>
      </c>
      <c r="AH96" s="8">
        <f t="shared" si="118"/>
        <v>120</v>
      </c>
    </row>
    <row r="97" spans="1:34" x14ac:dyDescent="0.25">
      <c r="A97" s="7" t="s">
        <v>340</v>
      </c>
      <c r="B97" s="7" t="s">
        <v>341</v>
      </c>
      <c r="C97" s="7" t="s">
        <v>54</v>
      </c>
      <c r="D97" s="7" t="s">
        <v>279</v>
      </c>
      <c r="E97" s="7" t="str">
        <f>INDEX('Нормо-час по специальностям'!$B$6:$B$26,MATCH(D97,'Нормо-час по специальностям'!$A$6:$A$26,0))</f>
        <v>Отделочник (штукатур, маляр, ГКЛ)</v>
      </c>
      <c r="F97" s="15">
        <v>0.22</v>
      </c>
      <c r="G97" s="7" t="s">
        <v>6920</v>
      </c>
      <c r="H97" s="11">
        <f t="shared" si="102"/>
        <v>31.82</v>
      </c>
      <c r="I97" s="8">
        <f>INDEX('Нормо-час по специальностям'!$D$6:$D$26,MATCH(D97,'Нормо-час по специальностям'!$A$6:$A$26,0))</f>
        <v>750</v>
      </c>
      <c r="J97" s="8">
        <f>INDEX('Нормо-час по специальностям'!$E$6:$E$26,MATCH(D97,'Нормо-час по специальностям'!$A$6:$A$26,0))</f>
        <v>900</v>
      </c>
      <c r="K97" s="8">
        <f t="shared" si="103"/>
        <v>165</v>
      </c>
      <c r="L97" s="8">
        <f t="shared" si="104"/>
        <v>198</v>
      </c>
      <c r="M97" s="8">
        <f>Расценки!L96</f>
        <v>110</v>
      </c>
      <c r="N97" s="8">
        <f>Расценки!M96</f>
        <v>126</v>
      </c>
      <c r="O97" s="10">
        <f t="shared" si="105"/>
        <v>0.5</v>
      </c>
      <c r="P97" s="10">
        <f t="shared" si="106"/>
        <v>0.5714285714285714</v>
      </c>
      <c r="Q97" s="7" t="str">
        <f t="shared" si="107"/>
        <v>расценка</v>
      </c>
      <c r="R97" s="7" t="str">
        <f t="shared" si="108"/>
        <v>расценка</v>
      </c>
      <c r="S97" s="8">
        <f t="shared" si="109"/>
        <v>500</v>
      </c>
      <c r="T97" s="8">
        <f t="shared" si="110"/>
        <v>573</v>
      </c>
      <c r="U97" s="8">
        <f>Расценки!F96</f>
        <v>180</v>
      </c>
      <c r="V97" s="8">
        <f>Расценки!G96</f>
        <v>207</v>
      </c>
      <c r="W97" s="10">
        <f t="shared" si="111"/>
        <v>8.3333333333333329E-2</v>
      </c>
      <c r="X97" s="10">
        <f t="shared" si="112"/>
        <v>4.3478260869565216E-2</v>
      </c>
      <c r="Y97" s="9">
        <f>Расценки!H96</f>
        <v>220</v>
      </c>
      <c r="Z97" s="9">
        <f>Расценки!I96</f>
        <v>264</v>
      </c>
      <c r="AA97" s="10">
        <f>Расценки!J96</f>
        <v>0.22222222222222232</v>
      </c>
      <c r="AB97" s="10">
        <f>Расценки!K96</f>
        <v>0.2753623188405796</v>
      </c>
      <c r="AC97" s="16">
        <f t="shared" si="113"/>
        <v>0.25</v>
      </c>
      <c r="AD97" s="16">
        <f t="shared" si="114"/>
        <v>0.25</v>
      </c>
      <c r="AE97" s="10">
        <f t="shared" si="115"/>
        <v>0.5</v>
      </c>
      <c r="AF97" s="10">
        <f t="shared" si="116"/>
        <v>0.52272727272727271</v>
      </c>
      <c r="AG97" s="8">
        <f t="shared" si="117"/>
        <v>55</v>
      </c>
      <c r="AH97" s="8">
        <f t="shared" si="118"/>
        <v>66</v>
      </c>
    </row>
    <row r="98" spans="1:34" x14ac:dyDescent="0.25">
      <c r="A98" s="7" t="s">
        <v>343</v>
      </c>
      <c r="B98" s="7" t="s">
        <v>344</v>
      </c>
      <c r="C98" s="7" t="s">
        <v>54</v>
      </c>
      <c r="D98" s="7" t="s">
        <v>35</v>
      </c>
      <c r="E98" s="7" t="str">
        <f>INDEX('Нормо-час по специальностям'!$B$6:$B$26,MATCH(D98,'Нормо-час по специальностям'!$A$6:$A$26,0))</f>
        <v>Разнорабочий / демонтажник</v>
      </c>
      <c r="F98" s="15">
        <v>0.15</v>
      </c>
      <c r="G98" s="7" t="s">
        <v>6920</v>
      </c>
      <c r="H98" s="11">
        <f t="shared" si="102"/>
        <v>46.67</v>
      </c>
      <c r="I98" s="8">
        <f>INDEX('Нормо-час по специальностям'!$D$6:$D$26,MATCH(D98,'Нормо-час по специальностям'!$A$6:$A$26,0))</f>
        <v>550</v>
      </c>
      <c r="J98" s="8">
        <f>INDEX('Нормо-час по специальностям'!$E$6:$E$26,MATCH(D98,'Нормо-час по специальностям'!$A$6:$A$26,0))</f>
        <v>660</v>
      </c>
      <c r="K98" s="8">
        <f t="shared" si="103"/>
        <v>83</v>
      </c>
      <c r="L98" s="8">
        <f t="shared" si="104"/>
        <v>99</v>
      </c>
      <c r="M98" s="8">
        <f>Расценки!L97</f>
        <v>70</v>
      </c>
      <c r="N98" s="8">
        <f>Расценки!M97</f>
        <v>80.5</v>
      </c>
      <c r="O98" s="10">
        <f t="shared" si="105"/>
        <v>0.18571428571428572</v>
      </c>
      <c r="P98" s="10">
        <f t="shared" si="106"/>
        <v>0.22981366459627339</v>
      </c>
      <c r="Q98" s="7" t="str">
        <f t="shared" si="107"/>
        <v>расценка</v>
      </c>
      <c r="R98" s="7" t="str">
        <f t="shared" si="108"/>
        <v>расценка</v>
      </c>
      <c r="S98" s="8">
        <f t="shared" si="109"/>
        <v>467</v>
      </c>
      <c r="T98" s="8">
        <f t="shared" si="110"/>
        <v>537</v>
      </c>
      <c r="U98" s="8">
        <f>Расценки!F97</f>
        <v>120</v>
      </c>
      <c r="V98" s="8">
        <f>Расценки!G97</f>
        <v>138</v>
      </c>
      <c r="W98" s="10">
        <f t="shared" si="111"/>
        <v>0.30833333333333335</v>
      </c>
      <c r="X98" s="10">
        <f t="shared" si="112"/>
        <v>0.28260869565217389</v>
      </c>
      <c r="Y98" s="9">
        <f>Расценки!H97</f>
        <v>120</v>
      </c>
      <c r="Z98" s="9">
        <f>Расценки!I97</f>
        <v>138</v>
      </c>
      <c r="AA98" s="10">
        <f>Расценки!J97</f>
        <v>0</v>
      </c>
      <c r="AB98" s="10">
        <f>Расценки!K97</f>
        <v>0</v>
      </c>
      <c r="AC98" s="16">
        <f t="shared" si="113"/>
        <v>0.30833333333333335</v>
      </c>
      <c r="AD98" s="16">
        <f t="shared" si="114"/>
        <v>0.28260869565217389</v>
      </c>
      <c r="AE98" s="10">
        <f t="shared" si="115"/>
        <v>0.41666666666666669</v>
      </c>
      <c r="AF98" s="10">
        <f t="shared" si="116"/>
        <v>0.41666666666666669</v>
      </c>
      <c r="AG98" s="8">
        <f t="shared" si="117"/>
        <v>37</v>
      </c>
      <c r="AH98" s="8">
        <f t="shared" si="118"/>
        <v>39</v>
      </c>
    </row>
    <row r="99" spans="1:34" x14ac:dyDescent="0.25">
      <c r="A99" s="7" t="s">
        <v>346</v>
      </c>
      <c r="B99" s="7" t="s">
        <v>347</v>
      </c>
      <c r="C99" s="7" t="s">
        <v>54</v>
      </c>
      <c r="D99" s="7" t="s">
        <v>279</v>
      </c>
      <c r="E99" s="7" t="str">
        <f>INDEX('Нормо-час по специальностям'!$B$6:$B$26,MATCH(D99,'Нормо-час по специальностям'!$A$6:$A$26,0))</f>
        <v>Отделочник (штукатур, маляр, ГКЛ)</v>
      </c>
      <c r="F99" s="15">
        <v>0.45</v>
      </c>
      <c r="G99" s="7" t="s">
        <v>6925</v>
      </c>
      <c r="H99" s="11">
        <f t="shared" si="102"/>
        <v>15.56</v>
      </c>
      <c r="I99" s="8">
        <f>INDEX('Нормо-час по специальностям'!$D$6:$D$26,MATCH(D99,'Нормо-час по специальностям'!$A$6:$A$26,0))</f>
        <v>750</v>
      </c>
      <c r="J99" s="8">
        <f>INDEX('Нормо-час по специальностям'!$E$6:$E$26,MATCH(D99,'Нормо-час по специальностям'!$A$6:$A$26,0))</f>
        <v>900</v>
      </c>
      <c r="K99" s="8">
        <f t="shared" si="103"/>
        <v>338</v>
      </c>
      <c r="L99" s="8">
        <f t="shared" si="104"/>
        <v>405</v>
      </c>
      <c r="M99" s="8">
        <f>Расценки!L98</f>
        <v>210</v>
      </c>
      <c r="N99" s="8">
        <f>Расценки!M98</f>
        <v>241</v>
      </c>
      <c r="O99" s="10">
        <f t="shared" si="105"/>
        <v>0.60952380952380958</v>
      </c>
      <c r="P99" s="10">
        <f t="shared" si="106"/>
        <v>0.68049792531120334</v>
      </c>
      <c r="Q99" s="7" t="str">
        <f t="shared" si="107"/>
        <v>расценка</v>
      </c>
      <c r="R99" s="7" t="str">
        <f t="shared" si="108"/>
        <v>расценка</v>
      </c>
      <c r="S99" s="8">
        <f t="shared" si="109"/>
        <v>467</v>
      </c>
      <c r="T99" s="8">
        <f t="shared" si="110"/>
        <v>536</v>
      </c>
      <c r="U99" s="8">
        <f>Расценки!F98</f>
        <v>350</v>
      </c>
      <c r="V99" s="8">
        <f>Расценки!G98</f>
        <v>402</v>
      </c>
      <c r="W99" s="10">
        <f t="shared" si="111"/>
        <v>3.4285714285714287E-2</v>
      </c>
      <c r="X99" s="10">
        <f t="shared" si="112"/>
        <v>-7.462686567164179E-3</v>
      </c>
      <c r="Y99" s="9">
        <f>Расценки!H98</f>
        <v>451</v>
      </c>
      <c r="Z99" s="9">
        <f>Расценки!I98</f>
        <v>540</v>
      </c>
      <c r="AA99" s="10">
        <f>Расценки!J98</f>
        <v>0.28857142857142848</v>
      </c>
      <c r="AB99" s="10">
        <f>Расценки!K98</f>
        <v>0.34328358208955234</v>
      </c>
      <c r="AC99" s="16">
        <f t="shared" si="113"/>
        <v>0.25055432372505543</v>
      </c>
      <c r="AD99" s="16">
        <f t="shared" si="114"/>
        <v>0.25</v>
      </c>
      <c r="AE99" s="10">
        <f t="shared" si="115"/>
        <v>0.53436807095343686</v>
      </c>
      <c r="AF99" s="10">
        <f t="shared" si="116"/>
        <v>0.5537037037037037</v>
      </c>
      <c r="AG99" s="8">
        <f t="shared" si="117"/>
        <v>113</v>
      </c>
      <c r="AH99" s="8">
        <f t="shared" si="118"/>
        <v>135</v>
      </c>
    </row>
    <row r="100" spans="1:34" x14ac:dyDescent="0.25">
      <c r="A100" s="7" t="s">
        <v>350</v>
      </c>
      <c r="B100" s="7" t="s">
        <v>351</v>
      </c>
      <c r="C100" s="7" t="s">
        <v>28</v>
      </c>
      <c r="D100" s="7" t="s">
        <v>35</v>
      </c>
      <c r="E100" s="7" t="str">
        <f>INDEX('Нормо-час по специальностям'!$B$6:$B$26,MATCH(D100,'Нормо-час по специальностям'!$A$6:$A$26,0))</f>
        <v>Разнорабочий / демонтажник</v>
      </c>
      <c r="F100" s="15">
        <v>20</v>
      </c>
      <c r="G100" s="7" t="s">
        <v>6920</v>
      </c>
      <c r="H100" s="11">
        <f t="shared" si="102"/>
        <v>0.35</v>
      </c>
      <c r="I100" s="8">
        <f>INDEX('Нормо-час по специальностям'!$D$6:$D$26,MATCH(D100,'Нормо-час по специальностям'!$A$6:$A$26,0))</f>
        <v>550</v>
      </c>
      <c r="J100" s="8">
        <f>INDEX('Нормо-час по специальностям'!$E$6:$E$26,MATCH(D100,'Нормо-час по специальностям'!$A$6:$A$26,0))</f>
        <v>660</v>
      </c>
      <c r="K100" s="8">
        <f t="shared" si="103"/>
        <v>11000</v>
      </c>
      <c r="L100" s="8">
        <f t="shared" si="104"/>
        <v>13200</v>
      </c>
      <c r="M100" s="8">
        <f>Расценки!L99</f>
        <v>8400</v>
      </c>
      <c r="N100" s="8">
        <f>Расценки!M99</f>
        <v>9912</v>
      </c>
      <c r="O100" s="10">
        <f t="shared" si="105"/>
        <v>0.30952380952380953</v>
      </c>
      <c r="P100" s="10">
        <f t="shared" si="106"/>
        <v>0.33171912832929773</v>
      </c>
      <c r="Q100" s="7" t="str">
        <f t="shared" si="107"/>
        <v>расценка</v>
      </c>
      <c r="R100" s="7" t="str">
        <f t="shared" si="108"/>
        <v>расценка</v>
      </c>
      <c r="S100" s="8">
        <f t="shared" si="109"/>
        <v>420</v>
      </c>
      <c r="T100" s="8">
        <f t="shared" si="110"/>
        <v>496</v>
      </c>
      <c r="U100" s="8">
        <f>Расценки!F99</f>
        <v>14000</v>
      </c>
      <c r="V100" s="8">
        <f>Расценки!G99</f>
        <v>16800</v>
      </c>
      <c r="W100" s="10">
        <f t="shared" si="111"/>
        <v>0.21428571428571427</v>
      </c>
      <c r="X100" s="10">
        <f t="shared" si="112"/>
        <v>0.21428571428571427</v>
      </c>
      <c r="Y100" s="9">
        <f>Расценки!H99</f>
        <v>14667</v>
      </c>
      <c r="Z100" s="9">
        <f>Расценки!I99</f>
        <v>17600</v>
      </c>
      <c r="AA100" s="10">
        <f>Расценки!J99</f>
        <v>4.7642857142857098E-2</v>
      </c>
      <c r="AB100" s="10">
        <f>Расценки!K99</f>
        <v>4.7619047619047672E-2</v>
      </c>
      <c r="AC100" s="16">
        <f t="shared" si="113"/>
        <v>0.25001704506715755</v>
      </c>
      <c r="AD100" s="16">
        <f t="shared" si="114"/>
        <v>0.25</v>
      </c>
      <c r="AE100" s="10">
        <f t="shared" si="115"/>
        <v>0.42728574350582943</v>
      </c>
      <c r="AF100" s="10">
        <f t="shared" si="116"/>
        <v>0.43681818181818183</v>
      </c>
      <c r="AG100" s="8">
        <f t="shared" si="117"/>
        <v>3667</v>
      </c>
      <c r="AH100" s="8">
        <f t="shared" si="118"/>
        <v>4400</v>
      </c>
    </row>
    <row r="101" spans="1:34" x14ac:dyDescent="0.25">
      <c r="A101" s="7" t="s">
        <v>353</v>
      </c>
      <c r="B101" s="7" t="s">
        <v>354</v>
      </c>
      <c r="C101" s="7" t="s">
        <v>28</v>
      </c>
      <c r="D101" s="7" t="s">
        <v>355</v>
      </c>
      <c r="E101" s="7" t="str">
        <f>INDEX('Нормо-час по специальностям'!$B$6:$B$26,MATCH(D101,'Нормо-час по специальностям'!$A$6:$A$26,0))</f>
        <v>Каменщик</v>
      </c>
      <c r="F101" s="15">
        <v>9</v>
      </c>
      <c r="G101" s="7" t="s">
        <v>6920</v>
      </c>
      <c r="H101" s="11">
        <f t="shared" si="102"/>
        <v>0.78</v>
      </c>
      <c r="I101" s="8">
        <f>INDEX('Нормо-час по специальностям'!$D$6:$D$26,MATCH(D101,'Нормо-час по специальностям'!$A$6:$A$26,0))</f>
        <v>800</v>
      </c>
      <c r="J101" s="8">
        <f>INDEX('Нормо-час по специальностям'!$E$6:$E$26,MATCH(D101,'Нормо-час по специальностям'!$A$6:$A$26,0))</f>
        <v>950</v>
      </c>
      <c r="K101" s="8">
        <f t="shared" si="103"/>
        <v>7200</v>
      </c>
      <c r="L101" s="8">
        <f t="shared" si="104"/>
        <v>8550</v>
      </c>
      <c r="M101" s="8">
        <f>Расценки!L100</f>
        <v>3600</v>
      </c>
      <c r="N101" s="8">
        <f>Расценки!M100</f>
        <v>4140</v>
      </c>
      <c r="O101" s="10">
        <f t="shared" si="105"/>
        <v>1</v>
      </c>
      <c r="P101" s="10">
        <f t="shared" si="106"/>
        <v>1.0652173913043477</v>
      </c>
      <c r="Q101" s="7" t="str">
        <f t="shared" si="107"/>
        <v>расценка</v>
      </c>
      <c r="R101" s="7" t="str">
        <f t="shared" si="108"/>
        <v>расценка</v>
      </c>
      <c r="S101" s="8">
        <f t="shared" si="109"/>
        <v>400</v>
      </c>
      <c r="T101" s="8">
        <f t="shared" si="110"/>
        <v>460</v>
      </c>
      <c r="U101" s="8">
        <f>Расценки!F100</f>
        <v>6000</v>
      </c>
      <c r="V101" s="8">
        <f>Расценки!G100</f>
        <v>6900</v>
      </c>
      <c r="W101" s="10">
        <f t="shared" si="111"/>
        <v>-0.2</v>
      </c>
      <c r="X101" s="10">
        <f t="shared" si="112"/>
        <v>-0.2391304347826087</v>
      </c>
      <c r="Y101" s="9">
        <f>Расценки!H100</f>
        <v>9600</v>
      </c>
      <c r="Z101" s="9">
        <f>Расценки!I100</f>
        <v>11400</v>
      </c>
      <c r="AA101" s="10">
        <f>Расценки!J100</f>
        <v>0.60000000000000009</v>
      </c>
      <c r="AB101" s="10">
        <f>Расценки!K100</f>
        <v>0.65217391304347827</v>
      </c>
      <c r="AC101" s="16">
        <f t="shared" si="113"/>
        <v>0.25</v>
      </c>
      <c r="AD101" s="16">
        <f t="shared" si="114"/>
        <v>0.25</v>
      </c>
      <c r="AE101" s="10">
        <f t="shared" si="115"/>
        <v>0.625</v>
      </c>
      <c r="AF101" s="10">
        <f t="shared" si="116"/>
        <v>0.63684210526315788</v>
      </c>
      <c r="AG101" s="8">
        <f t="shared" si="117"/>
        <v>2400</v>
      </c>
      <c r="AH101" s="8">
        <f t="shared" si="118"/>
        <v>2850</v>
      </c>
    </row>
    <row r="102" spans="1:34" x14ac:dyDescent="0.25">
      <c r="A102" s="7" t="s">
        <v>358</v>
      </c>
      <c r="B102" s="7" t="s">
        <v>359</v>
      </c>
      <c r="C102" s="7" t="s">
        <v>54</v>
      </c>
      <c r="D102" s="7" t="s">
        <v>35</v>
      </c>
      <c r="E102" s="7" t="str">
        <f>INDEX('Нормо-час по специальностям'!$B$6:$B$26,MATCH(D102,'Нормо-час по специальностям'!$A$6:$A$26,0))</f>
        <v>Разнорабочий / демонтажник</v>
      </c>
      <c r="F102" s="15">
        <v>5</v>
      </c>
      <c r="G102" s="7" t="s">
        <v>6920</v>
      </c>
      <c r="H102" s="11">
        <f t="shared" si="102"/>
        <v>1.4</v>
      </c>
      <c r="I102" s="8">
        <f>INDEX('Нормо-час по специальностям'!$D$6:$D$26,MATCH(D102,'Нормо-час по специальностям'!$A$6:$A$26,0))</f>
        <v>550</v>
      </c>
      <c r="J102" s="8">
        <f>INDEX('Нормо-час по специальностям'!$E$6:$E$26,MATCH(D102,'Нормо-час по специальностям'!$A$6:$A$26,0))</f>
        <v>660</v>
      </c>
      <c r="K102" s="8">
        <f t="shared" si="103"/>
        <v>2750</v>
      </c>
      <c r="L102" s="8">
        <f t="shared" si="104"/>
        <v>3300</v>
      </c>
      <c r="M102" s="8">
        <f>Расценки!L101</f>
        <v>2400</v>
      </c>
      <c r="N102" s="8">
        <f>Расценки!M101</f>
        <v>2760</v>
      </c>
      <c r="O102" s="10">
        <f t="shared" si="105"/>
        <v>0.14583333333333326</v>
      </c>
      <c r="P102" s="10">
        <f t="shared" si="106"/>
        <v>0.19565217391304346</v>
      </c>
      <c r="Q102" s="7" t="str">
        <f t="shared" si="107"/>
        <v>расценка</v>
      </c>
      <c r="R102" s="7" t="str">
        <f t="shared" si="108"/>
        <v>расценка</v>
      </c>
      <c r="S102" s="8">
        <f t="shared" si="109"/>
        <v>480</v>
      </c>
      <c r="T102" s="8">
        <f t="shared" si="110"/>
        <v>552</v>
      </c>
      <c r="U102" s="8">
        <f>Расценки!F101</f>
        <v>4000</v>
      </c>
      <c r="V102" s="8">
        <f>Расценки!G101</f>
        <v>4600</v>
      </c>
      <c r="W102" s="10">
        <f t="shared" si="111"/>
        <v>0.3125</v>
      </c>
      <c r="X102" s="10">
        <f t="shared" si="112"/>
        <v>0.28260869565217389</v>
      </c>
      <c r="Y102" s="9">
        <f>Расценки!H101</f>
        <v>4000</v>
      </c>
      <c r="Z102" s="9">
        <f>Расценки!I101</f>
        <v>4600</v>
      </c>
      <c r="AA102" s="10">
        <f>Расценки!J101</f>
        <v>0</v>
      </c>
      <c r="AB102" s="10">
        <f>Расценки!K101</f>
        <v>0</v>
      </c>
      <c r="AC102" s="16">
        <f t="shared" si="113"/>
        <v>0.3125</v>
      </c>
      <c r="AD102" s="16">
        <f t="shared" si="114"/>
        <v>0.28260869565217389</v>
      </c>
      <c r="AE102" s="10">
        <f t="shared" si="115"/>
        <v>0.4</v>
      </c>
      <c r="AF102" s="10">
        <f t="shared" si="116"/>
        <v>0.4</v>
      </c>
      <c r="AG102" s="8">
        <f t="shared" si="117"/>
        <v>1250</v>
      </c>
      <c r="AH102" s="8">
        <f t="shared" si="118"/>
        <v>1300</v>
      </c>
    </row>
    <row r="103" spans="1:34" x14ac:dyDescent="0.25">
      <c r="A103" s="7" t="s">
        <v>361</v>
      </c>
      <c r="B103" s="7" t="s">
        <v>362</v>
      </c>
      <c r="C103" s="7" t="s">
        <v>54</v>
      </c>
      <c r="D103" s="7" t="s">
        <v>355</v>
      </c>
      <c r="E103" s="7" t="str">
        <f>INDEX('Нормо-час по специальностям'!$B$6:$B$26,MATCH(D103,'Нормо-час по специальностям'!$A$6:$A$26,0))</f>
        <v>Каменщик</v>
      </c>
      <c r="F103" s="15">
        <v>4</v>
      </c>
      <c r="G103" s="7" t="s">
        <v>6920</v>
      </c>
      <c r="H103" s="11">
        <f t="shared" si="102"/>
        <v>1.75</v>
      </c>
      <c r="I103" s="8">
        <f>INDEX('Нормо-час по специальностям'!$D$6:$D$26,MATCH(D103,'Нормо-час по специальностям'!$A$6:$A$26,0))</f>
        <v>800</v>
      </c>
      <c r="J103" s="8">
        <f>INDEX('Нормо-час по специальностям'!$E$6:$E$26,MATCH(D103,'Нормо-час по специальностям'!$A$6:$A$26,0))</f>
        <v>950</v>
      </c>
      <c r="K103" s="8">
        <f t="shared" si="103"/>
        <v>3200</v>
      </c>
      <c r="L103" s="8">
        <f t="shared" si="104"/>
        <v>3800</v>
      </c>
      <c r="M103" s="8">
        <f>Расценки!L102</f>
        <v>1800</v>
      </c>
      <c r="N103" s="8">
        <f>Расценки!M102</f>
        <v>2070</v>
      </c>
      <c r="O103" s="10">
        <f t="shared" si="105"/>
        <v>0.77777777777777768</v>
      </c>
      <c r="P103" s="10">
        <f t="shared" si="106"/>
        <v>0.83574879227053134</v>
      </c>
      <c r="Q103" s="7" t="str">
        <f t="shared" si="107"/>
        <v>расценка</v>
      </c>
      <c r="R103" s="7" t="str">
        <f t="shared" si="108"/>
        <v>расценка</v>
      </c>
      <c r="S103" s="8">
        <f t="shared" si="109"/>
        <v>450</v>
      </c>
      <c r="T103" s="8">
        <f t="shared" si="110"/>
        <v>518</v>
      </c>
      <c r="U103" s="8">
        <f>Расценки!F102</f>
        <v>3000</v>
      </c>
      <c r="V103" s="8">
        <f>Расценки!G102</f>
        <v>3450</v>
      </c>
      <c r="W103" s="10">
        <f t="shared" si="111"/>
        <v>-6.6666666666666666E-2</v>
      </c>
      <c r="X103" s="10">
        <f t="shared" si="112"/>
        <v>-0.10144927536231885</v>
      </c>
      <c r="Y103" s="9">
        <f>Расценки!H102</f>
        <v>4267</v>
      </c>
      <c r="Z103" s="9">
        <f>Расценки!I102</f>
        <v>5067</v>
      </c>
      <c r="AA103" s="10">
        <f>Расценки!J102</f>
        <v>0.42233333333333323</v>
      </c>
      <c r="AB103" s="10">
        <f>Расценки!K102</f>
        <v>0.46869565217391296</v>
      </c>
      <c r="AC103" s="16">
        <f t="shared" si="113"/>
        <v>0.25005858917272089</v>
      </c>
      <c r="AD103" s="16">
        <f t="shared" si="114"/>
        <v>0.2500493388592856</v>
      </c>
      <c r="AE103" s="10">
        <f t="shared" si="115"/>
        <v>0.5781579564096555</v>
      </c>
      <c r="AF103" s="10">
        <f t="shared" si="116"/>
        <v>0.59147424511545288</v>
      </c>
      <c r="AG103" s="8">
        <f t="shared" si="117"/>
        <v>1067</v>
      </c>
      <c r="AH103" s="8">
        <f t="shared" si="118"/>
        <v>1267</v>
      </c>
    </row>
    <row r="104" spans="1:34" x14ac:dyDescent="0.25">
      <c r="A104" s="7" t="s">
        <v>364</v>
      </c>
      <c r="B104" s="7" t="s">
        <v>365</v>
      </c>
      <c r="C104" s="7" t="s">
        <v>54</v>
      </c>
      <c r="D104" s="7" t="s">
        <v>279</v>
      </c>
      <c r="E104" s="7" t="str">
        <f>INDEX('Нормо-час по специальностям'!$B$6:$B$26,MATCH(D104,'Нормо-час по специальностям'!$A$6:$A$26,0))</f>
        <v>Отделочник (штукатур, маляр, ГКЛ)</v>
      </c>
      <c r="F104" s="15">
        <v>0.8</v>
      </c>
      <c r="G104" s="7" t="s">
        <v>6940</v>
      </c>
      <c r="H104" s="11">
        <f t="shared" si="102"/>
        <v>8.75</v>
      </c>
      <c r="I104" s="8">
        <f>INDEX('Нормо-час по специальностям'!$D$6:$D$26,MATCH(D104,'Нормо-час по специальностям'!$A$6:$A$26,0))</f>
        <v>750</v>
      </c>
      <c r="J104" s="8">
        <f>INDEX('Нормо-час по специальностям'!$E$6:$E$26,MATCH(D104,'Нормо-час по специальностям'!$A$6:$A$26,0))</f>
        <v>900</v>
      </c>
      <c r="K104" s="8">
        <f t="shared" si="103"/>
        <v>600</v>
      </c>
      <c r="L104" s="8">
        <f t="shared" si="104"/>
        <v>720</v>
      </c>
      <c r="M104" s="8">
        <f>Расценки!L103</f>
        <v>360</v>
      </c>
      <c r="N104" s="8">
        <f>Расценки!M103</f>
        <v>414</v>
      </c>
      <c r="O104" s="10">
        <f t="shared" si="105"/>
        <v>0.66666666666666674</v>
      </c>
      <c r="P104" s="10">
        <f t="shared" si="106"/>
        <v>0.73913043478260865</v>
      </c>
      <c r="Q104" s="7" t="str">
        <f t="shared" si="107"/>
        <v>расценка</v>
      </c>
      <c r="R104" s="7" t="str">
        <f t="shared" si="108"/>
        <v>расценка</v>
      </c>
      <c r="S104" s="8">
        <f t="shared" si="109"/>
        <v>450</v>
      </c>
      <c r="T104" s="8">
        <f t="shared" si="110"/>
        <v>518</v>
      </c>
      <c r="U104" s="8">
        <f>Расценки!F103</f>
        <v>600</v>
      </c>
      <c r="V104" s="8">
        <f>Расценки!G103</f>
        <v>690</v>
      </c>
      <c r="W104" s="10">
        <f t="shared" si="111"/>
        <v>0</v>
      </c>
      <c r="X104" s="10">
        <f t="shared" si="112"/>
        <v>-4.3478260869565216E-2</v>
      </c>
      <c r="Y104" s="9">
        <f>Расценки!H103</f>
        <v>800</v>
      </c>
      <c r="Z104" s="9">
        <f>Расценки!I103</f>
        <v>960</v>
      </c>
      <c r="AA104" s="10">
        <f>Расценки!J103</f>
        <v>0.33333333333333326</v>
      </c>
      <c r="AB104" s="10">
        <f>Расценки!K103</f>
        <v>0.39130434782608692</v>
      </c>
      <c r="AC104" s="16">
        <f t="shared" si="113"/>
        <v>0.25</v>
      </c>
      <c r="AD104" s="16">
        <f t="shared" si="114"/>
        <v>0.25</v>
      </c>
      <c r="AE104" s="10">
        <f t="shared" si="115"/>
        <v>0.55000000000000004</v>
      </c>
      <c r="AF104" s="10">
        <f t="shared" si="116"/>
        <v>0.56874999999999998</v>
      </c>
      <c r="AG104" s="8">
        <f t="shared" si="117"/>
        <v>200</v>
      </c>
      <c r="AH104" s="8">
        <f t="shared" si="118"/>
        <v>240</v>
      </c>
    </row>
    <row r="105" spans="1:34" x14ac:dyDescent="0.25">
      <c r="A105" s="7" t="s">
        <v>368</v>
      </c>
      <c r="B105" s="7" t="s">
        <v>369</v>
      </c>
      <c r="C105" s="7" t="s">
        <v>54</v>
      </c>
      <c r="D105" s="7" t="s">
        <v>355</v>
      </c>
      <c r="E105" s="7" t="str">
        <f>INDEX('Нормо-час по специальностям'!$B$6:$B$26,MATCH(D105,'Нормо-час по специальностям'!$A$6:$A$26,0))</f>
        <v>Каменщик</v>
      </c>
      <c r="F105" s="15">
        <v>0.9</v>
      </c>
      <c r="G105" s="7" t="s">
        <v>6920</v>
      </c>
      <c r="H105" s="11">
        <f t="shared" si="102"/>
        <v>7.78</v>
      </c>
      <c r="I105" s="8">
        <f>INDEX('Нормо-час по специальностям'!$D$6:$D$26,MATCH(D105,'Нормо-час по специальностям'!$A$6:$A$26,0))</f>
        <v>800</v>
      </c>
      <c r="J105" s="8">
        <f>INDEX('Нормо-час по специальностям'!$E$6:$E$26,MATCH(D105,'Нормо-час по специальностям'!$A$6:$A$26,0))</f>
        <v>950</v>
      </c>
      <c r="K105" s="8">
        <f t="shared" si="103"/>
        <v>720</v>
      </c>
      <c r="L105" s="8">
        <f t="shared" si="104"/>
        <v>855</v>
      </c>
      <c r="M105" s="8">
        <f>Расценки!L104</f>
        <v>300</v>
      </c>
      <c r="N105" s="8">
        <f>Расценки!M104</f>
        <v>345</v>
      </c>
      <c r="O105" s="10">
        <f t="shared" si="105"/>
        <v>1.4</v>
      </c>
      <c r="P105" s="10">
        <f t="shared" si="106"/>
        <v>1.4782608695652173</v>
      </c>
      <c r="Q105" s="7" t="str">
        <f t="shared" si="107"/>
        <v>расценка</v>
      </c>
      <c r="R105" s="7" t="str">
        <f t="shared" si="108"/>
        <v>расценка</v>
      </c>
      <c r="S105" s="8">
        <f t="shared" si="109"/>
        <v>333</v>
      </c>
      <c r="T105" s="8">
        <f t="shared" si="110"/>
        <v>383</v>
      </c>
      <c r="U105" s="8">
        <f>Расценки!F104</f>
        <v>500</v>
      </c>
      <c r="V105" s="8">
        <f>Расценки!G104</f>
        <v>575</v>
      </c>
      <c r="W105" s="10">
        <f t="shared" si="111"/>
        <v>-0.44</v>
      </c>
      <c r="X105" s="10">
        <f t="shared" si="112"/>
        <v>-0.48695652173913045</v>
      </c>
      <c r="Y105" s="9">
        <f>Расценки!H104</f>
        <v>960</v>
      </c>
      <c r="Z105" s="9">
        <f>Расценки!I104</f>
        <v>1140</v>
      </c>
      <c r="AA105" s="10">
        <f>Расценки!J104</f>
        <v>0.91999999999999993</v>
      </c>
      <c r="AB105" s="10">
        <f>Расценки!K104</f>
        <v>0.98260869565217401</v>
      </c>
      <c r="AC105" s="16">
        <f t="shared" si="113"/>
        <v>0.25</v>
      </c>
      <c r="AD105" s="16">
        <f t="shared" si="114"/>
        <v>0.25</v>
      </c>
      <c r="AE105" s="10">
        <f t="shared" si="115"/>
        <v>0.6875</v>
      </c>
      <c r="AF105" s="10">
        <f t="shared" si="116"/>
        <v>0.69736842105263153</v>
      </c>
      <c r="AG105" s="8">
        <f t="shared" si="117"/>
        <v>240</v>
      </c>
      <c r="AH105" s="8">
        <f t="shared" si="118"/>
        <v>285</v>
      </c>
    </row>
    <row r="106" spans="1:34" x14ac:dyDescent="0.25">
      <c r="A106" s="7" t="s">
        <v>372</v>
      </c>
      <c r="B106" s="7" t="s">
        <v>373</v>
      </c>
      <c r="C106" s="7" t="s">
        <v>28</v>
      </c>
      <c r="D106" s="7" t="s">
        <v>355</v>
      </c>
      <c r="E106" s="7" t="str">
        <f>INDEX('Нормо-час по специальностям'!$B$6:$B$26,MATCH(D106,'Нормо-час по специальностям'!$A$6:$A$26,0))</f>
        <v>Каменщик</v>
      </c>
      <c r="F106" s="15">
        <v>5.5</v>
      </c>
      <c r="G106" s="7" t="s">
        <v>6920</v>
      </c>
      <c r="H106" s="11">
        <f t="shared" si="102"/>
        <v>1.27</v>
      </c>
      <c r="I106" s="8">
        <f>INDEX('Нормо-час по специальностям'!$D$6:$D$26,MATCH(D106,'Нормо-час по специальностям'!$A$6:$A$26,0))</f>
        <v>800</v>
      </c>
      <c r="J106" s="8">
        <f>INDEX('Нормо-час по специальностям'!$E$6:$E$26,MATCH(D106,'Нормо-час по специальностям'!$A$6:$A$26,0))</f>
        <v>950</v>
      </c>
      <c r="K106" s="8">
        <f t="shared" si="103"/>
        <v>4400</v>
      </c>
      <c r="L106" s="8">
        <f t="shared" si="104"/>
        <v>5225</v>
      </c>
      <c r="M106" s="8">
        <f>Расценки!L105</f>
        <v>2100</v>
      </c>
      <c r="N106" s="8">
        <f>Расценки!M105</f>
        <v>2415</v>
      </c>
      <c r="O106" s="10">
        <f t="shared" si="105"/>
        <v>1.0952380952380953</v>
      </c>
      <c r="P106" s="10">
        <f t="shared" si="106"/>
        <v>1.1635610766045548</v>
      </c>
      <c r="Q106" s="7" t="str">
        <f t="shared" si="107"/>
        <v>расценка</v>
      </c>
      <c r="R106" s="7" t="str">
        <f t="shared" si="108"/>
        <v>расценка</v>
      </c>
      <c r="S106" s="8">
        <f t="shared" si="109"/>
        <v>382</v>
      </c>
      <c r="T106" s="8">
        <f t="shared" si="110"/>
        <v>439</v>
      </c>
      <c r="U106" s="8">
        <f>Расценки!F105</f>
        <v>3500</v>
      </c>
      <c r="V106" s="8">
        <f>Расценки!G105</f>
        <v>4025</v>
      </c>
      <c r="W106" s="10">
        <f t="shared" si="111"/>
        <v>-0.25714285714285712</v>
      </c>
      <c r="X106" s="10">
        <f t="shared" si="112"/>
        <v>-0.29813664596273293</v>
      </c>
      <c r="Y106" s="9">
        <f>Расценки!H105</f>
        <v>5867</v>
      </c>
      <c r="Z106" s="9">
        <f>Расценки!I105</f>
        <v>6967</v>
      </c>
      <c r="AA106" s="10">
        <f>Расценки!J105</f>
        <v>0.67628571428571438</v>
      </c>
      <c r="AB106" s="10">
        <f>Расценки!K105</f>
        <v>0.7309316770186336</v>
      </c>
      <c r="AC106" s="16">
        <f t="shared" si="113"/>
        <v>0.25004261121527188</v>
      </c>
      <c r="AD106" s="16">
        <f t="shared" si="114"/>
        <v>0.25003588345055261</v>
      </c>
      <c r="AE106" s="10">
        <f t="shared" si="115"/>
        <v>0.64206579171637979</v>
      </c>
      <c r="AF106" s="10">
        <f t="shared" si="116"/>
        <v>0.65336586766183435</v>
      </c>
      <c r="AG106" s="8">
        <f t="shared" si="117"/>
        <v>1467</v>
      </c>
      <c r="AH106" s="8">
        <f t="shared" si="118"/>
        <v>1742</v>
      </c>
    </row>
    <row r="107" spans="1:34" x14ac:dyDescent="0.25">
      <c r="A107" s="7" t="s">
        <v>376</v>
      </c>
      <c r="B107" s="7" t="s">
        <v>377</v>
      </c>
      <c r="C107" s="7" t="s">
        <v>28</v>
      </c>
      <c r="D107" s="7" t="s">
        <v>355</v>
      </c>
      <c r="E107" s="7" t="str">
        <f>INDEX('Нормо-час по специальностям'!$B$6:$B$26,MATCH(D107,'Нормо-час по специальностям'!$A$6:$A$26,0))</f>
        <v>Каменщик</v>
      </c>
      <c r="F107" s="15">
        <v>4</v>
      </c>
      <c r="G107" s="7" t="s">
        <v>6920</v>
      </c>
      <c r="H107" s="11">
        <f t="shared" si="102"/>
        <v>1.75</v>
      </c>
      <c r="I107" s="8">
        <f>INDEX('Нормо-час по специальностям'!$D$6:$D$26,MATCH(D107,'Нормо-час по специальностям'!$A$6:$A$26,0))</f>
        <v>800</v>
      </c>
      <c r="J107" s="8">
        <f>INDEX('Нормо-час по специальностям'!$E$6:$E$26,MATCH(D107,'Нормо-час по специальностям'!$A$6:$A$26,0))</f>
        <v>950</v>
      </c>
      <c r="K107" s="8">
        <f t="shared" si="103"/>
        <v>3200</v>
      </c>
      <c r="L107" s="8">
        <f t="shared" si="104"/>
        <v>3800</v>
      </c>
      <c r="M107" s="8">
        <f>Расценки!L106</f>
        <v>1500</v>
      </c>
      <c r="N107" s="8">
        <f>Расценки!M106</f>
        <v>1725</v>
      </c>
      <c r="O107" s="10">
        <f t="shared" si="105"/>
        <v>1.1333333333333333</v>
      </c>
      <c r="P107" s="10">
        <f t="shared" si="106"/>
        <v>1.2028985507246377</v>
      </c>
      <c r="Q107" s="7" t="str">
        <f t="shared" si="107"/>
        <v>расценка</v>
      </c>
      <c r="R107" s="7" t="str">
        <f t="shared" si="108"/>
        <v>расценка</v>
      </c>
      <c r="S107" s="8">
        <f t="shared" si="109"/>
        <v>375</v>
      </c>
      <c r="T107" s="8">
        <f t="shared" si="110"/>
        <v>431</v>
      </c>
      <c r="U107" s="8">
        <f>Расценки!F106</f>
        <v>2500</v>
      </c>
      <c r="V107" s="8">
        <f>Расценки!G106</f>
        <v>2875</v>
      </c>
      <c r="W107" s="10">
        <f t="shared" si="111"/>
        <v>-0.28000000000000003</v>
      </c>
      <c r="X107" s="10">
        <f t="shared" si="112"/>
        <v>-0.32173913043478258</v>
      </c>
      <c r="Y107" s="9">
        <f>Расценки!H106</f>
        <v>4267</v>
      </c>
      <c r="Z107" s="9">
        <f>Расценки!I106</f>
        <v>5067</v>
      </c>
      <c r="AA107" s="10">
        <f>Расценки!J106</f>
        <v>0.70680000000000009</v>
      </c>
      <c r="AB107" s="10">
        <f>Расценки!K106</f>
        <v>0.76243478260869568</v>
      </c>
      <c r="AC107" s="16">
        <f t="shared" si="113"/>
        <v>0.25005858917272089</v>
      </c>
      <c r="AD107" s="16">
        <f t="shared" si="114"/>
        <v>0.2500493388592856</v>
      </c>
      <c r="AE107" s="10">
        <f t="shared" si="115"/>
        <v>0.64846496367471296</v>
      </c>
      <c r="AF107" s="10">
        <f t="shared" si="116"/>
        <v>0.6595618709295441</v>
      </c>
      <c r="AG107" s="8">
        <f t="shared" si="117"/>
        <v>1067</v>
      </c>
      <c r="AH107" s="8">
        <f t="shared" si="118"/>
        <v>1267</v>
      </c>
    </row>
    <row r="108" spans="1:34" x14ac:dyDescent="0.25">
      <c r="A108" s="7" t="s">
        <v>380</v>
      </c>
      <c r="B108" s="7" t="s">
        <v>381</v>
      </c>
      <c r="C108" s="7" t="s">
        <v>54</v>
      </c>
      <c r="D108" s="7" t="s">
        <v>279</v>
      </c>
      <c r="E108" s="7" t="str">
        <f>INDEX('Нормо-час по специальностям'!$B$6:$B$26,MATCH(D108,'Нормо-час по специальностям'!$A$6:$A$26,0))</f>
        <v>Отделочник (штукатур, маляр, ГКЛ)</v>
      </c>
      <c r="F108" s="15">
        <v>0.3</v>
      </c>
      <c r="G108" s="7" t="s">
        <v>6920</v>
      </c>
      <c r="H108" s="11">
        <f t="shared" si="102"/>
        <v>23.33</v>
      </c>
      <c r="I108" s="8">
        <f>INDEX('Нормо-час по специальностям'!$D$6:$D$26,MATCH(D108,'Нормо-час по специальностям'!$A$6:$A$26,0))</f>
        <v>750</v>
      </c>
      <c r="J108" s="8">
        <f>INDEX('Нормо-час по специальностям'!$E$6:$E$26,MATCH(D108,'Нормо-час по специальностям'!$A$6:$A$26,0))</f>
        <v>900</v>
      </c>
      <c r="K108" s="8">
        <f t="shared" si="103"/>
        <v>225</v>
      </c>
      <c r="L108" s="8">
        <f t="shared" si="104"/>
        <v>270</v>
      </c>
      <c r="M108" s="8">
        <f>Расценки!L107</f>
        <v>170</v>
      </c>
      <c r="N108" s="8">
        <f>Расценки!M107</f>
        <v>195</v>
      </c>
      <c r="O108" s="10">
        <f t="shared" si="105"/>
        <v>0.32352941176470584</v>
      </c>
      <c r="P108" s="10">
        <f t="shared" si="106"/>
        <v>0.38461538461538458</v>
      </c>
      <c r="Q108" s="7" t="str">
        <f t="shared" si="107"/>
        <v>расценка</v>
      </c>
      <c r="R108" s="7" t="str">
        <f t="shared" si="108"/>
        <v>расценка</v>
      </c>
      <c r="S108" s="8">
        <f t="shared" si="109"/>
        <v>567</v>
      </c>
      <c r="T108" s="8">
        <f t="shared" si="110"/>
        <v>650</v>
      </c>
      <c r="U108" s="8">
        <f>Расценки!F107</f>
        <v>280</v>
      </c>
      <c r="V108" s="8">
        <f>Расценки!G107</f>
        <v>322</v>
      </c>
      <c r="W108" s="10">
        <f t="shared" si="111"/>
        <v>0.19642857142857142</v>
      </c>
      <c r="X108" s="10">
        <f t="shared" si="112"/>
        <v>0.16149068322981366</v>
      </c>
      <c r="Y108" s="9">
        <f>Расценки!H107</f>
        <v>300</v>
      </c>
      <c r="Z108" s="9">
        <f>Расценки!I107</f>
        <v>360</v>
      </c>
      <c r="AA108" s="10">
        <f>Расценки!J107</f>
        <v>7.1428571428571397E-2</v>
      </c>
      <c r="AB108" s="10">
        <f>Расценки!K107</f>
        <v>0.11801242236024834</v>
      </c>
      <c r="AC108" s="16">
        <f t="shared" si="113"/>
        <v>0.25</v>
      </c>
      <c r="AD108" s="16">
        <f t="shared" si="114"/>
        <v>0.25</v>
      </c>
      <c r="AE108" s="10">
        <f t="shared" si="115"/>
        <v>0.43333333333333335</v>
      </c>
      <c r="AF108" s="10">
        <f t="shared" si="116"/>
        <v>0.45833333333333331</v>
      </c>
      <c r="AG108" s="8">
        <f t="shared" si="117"/>
        <v>75</v>
      </c>
      <c r="AH108" s="8">
        <f t="shared" si="118"/>
        <v>90</v>
      </c>
    </row>
    <row r="109" spans="1:34" x14ac:dyDescent="0.25">
      <c r="A109" s="7" t="s">
        <v>384</v>
      </c>
      <c r="B109" s="7" t="s">
        <v>385</v>
      </c>
      <c r="C109" s="7" t="s">
        <v>54</v>
      </c>
      <c r="D109" s="7" t="s">
        <v>279</v>
      </c>
      <c r="E109" s="7" t="str">
        <f>INDEX('Нормо-час по специальностям'!$B$6:$B$26,MATCH(D109,'Нормо-час по специальностям'!$A$6:$A$26,0))</f>
        <v>Отделочник (штукатур, маляр, ГКЛ)</v>
      </c>
      <c r="F109" s="15">
        <v>0.1</v>
      </c>
      <c r="G109" s="7" t="s">
        <v>6941</v>
      </c>
      <c r="H109" s="11">
        <f t="shared" si="102"/>
        <v>70</v>
      </c>
      <c r="I109" s="8">
        <f>INDEX('Нормо-час по специальностям'!$D$6:$D$26,MATCH(D109,'Нормо-час по специальностям'!$A$6:$A$26,0))</f>
        <v>750</v>
      </c>
      <c r="J109" s="8">
        <f>INDEX('Нормо-час по специальностям'!$E$6:$E$26,MATCH(D109,'Нормо-час по специальностям'!$A$6:$A$26,0))</f>
        <v>900</v>
      </c>
      <c r="K109" s="8">
        <f t="shared" si="103"/>
        <v>75</v>
      </c>
      <c r="L109" s="8">
        <f t="shared" si="104"/>
        <v>90</v>
      </c>
      <c r="M109" s="8">
        <f>Расценки!L108</f>
        <v>55</v>
      </c>
      <c r="N109" s="8">
        <f>Расценки!M108</f>
        <v>63</v>
      </c>
      <c r="O109" s="10">
        <f t="shared" si="105"/>
        <v>0.36363636363636354</v>
      </c>
      <c r="P109" s="10">
        <f t="shared" si="106"/>
        <v>0.4285714285714286</v>
      </c>
      <c r="Q109" s="7" t="str">
        <f t="shared" si="107"/>
        <v>расценка</v>
      </c>
      <c r="R109" s="7" t="str">
        <f t="shared" si="108"/>
        <v>расценка</v>
      </c>
      <c r="S109" s="8">
        <f t="shared" si="109"/>
        <v>550</v>
      </c>
      <c r="T109" s="8">
        <f t="shared" si="110"/>
        <v>630</v>
      </c>
      <c r="U109" s="8">
        <f>Расценки!F108</f>
        <v>90</v>
      </c>
      <c r="V109" s="8">
        <f>Расценки!G108</f>
        <v>103</v>
      </c>
      <c r="W109" s="10">
        <f t="shared" si="111"/>
        <v>0.16666666666666666</v>
      </c>
      <c r="X109" s="10">
        <f t="shared" si="112"/>
        <v>0.12621359223300971</v>
      </c>
      <c r="Y109" s="9">
        <f>Расценки!H108</f>
        <v>100</v>
      </c>
      <c r="Z109" s="9">
        <f>Расценки!I108</f>
        <v>120</v>
      </c>
      <c r="AA109" s="10">
        <f>Расценки!J108</f>
        <v>0.11111111111111116</v>
      </c>
      <c r="AB109" s="10">
        <f>Расценки!K108</f>
        <v>0.16504854368932032</v>
      </c>
      <c r="AC109" s="16">
        <f t="shared" si="113"/>
        <v>0.25</v>
      </c>
      <c r="AD109" s="16">
        <f t="shared" si="114"/>
        <v>0.25</v>
      </c>
      <c r="AE109" s="10">
        <f t="shared" si="115"/>
        <v>0.45</v>
      </c>
      <c r="AF109" s="10">
        <f t="shared" si="116"/>
        <v>0.47499999999999998</v>
      </c>
      <c r="AG109" s="8">
        <f t="shared" si="117"/>
        <v>25</v>
      </c>
      <c r="AH109" s="8">
        <f t="shared" si="118"/>
        <v>30</v>
      </c>
    </row>
    <row r="110" spans="1:34" x14ac:dyDescent="0.25">
      <c r="A110" s="12" t="s">
        <v>387</v>
      </c>
      <c r="B110" s="12" t="s">
        <v>388</v>
      </c>
      <c r="C110" s="12" t="s">
        <v>54</v>
      </c>
      <c r="D110" s="7" t="s">
        <v>35</v>
      </c>
      <c r="E110" s="7" t="str">
        <f>INDEX('Нормо-час по специальностям'!$B$6:$B$26,MATCH(D110,'Нормо-час по специальностям'!$A$6:$A$26,0))</f>
        <v>Разнорабочий / демонтажник</v>
      </c>
      <c r="F110" s="15">
        <v>0.6</v>
      </c>
      <c r="G110" s="7" t="s">
        <v>6920</v>
      </c>
      <c r="H110" s="11">
        <f t="shared" si="102"/>
        <v>11.67</v>
      </c>
      <c r="I110" s="8">
        <f>INDEX('Нормо-час по специальностям'!$D$6:$D$26,MATCH(D110,'Нормо-час по специальностям'!$A$6:$A$26,0))</f>
        <v>550</v>
      </c>
      <c r="J110" s="8">
        <f>INDEX('Нормо-час по специальностям'!$E$6:$E$26,MATCH(D110,'Нормо-час по специальностям'!$A$6:$A$26,0))</f>
        <v>660</v>
      </c>
      <c r="K110" s="8">
        <f t="shared" si="103"/>
        <v>330</v>
      </c>
      <c r="L110" s="8">
        <f t="shared" si="104"/>
        <v>396</v>
      </c>
      <c r="M110" s="8">
        <f>Расценки!L109</f>
        <v>270</v>
      </c>
      <c r="N110" s="8">
        <f>Расценки!M109</f>
        <v>310</v>
      </c>
      <c r="O110" s="10">
        <f t="shared" si="105"/>
        <v>0.22222222222222232</v>
      </c>
      <c r="P110" s="10">
        <f t="shared" si="106"/>
        <v>0.27741935483870961</v>
      </c>
      <c r="Q110" s="7" t="str">
        <f t="shared" si="107"/>
        <v>расценка</v>
      </c>
      <c r="R110" s="7" t="str">
        <f t="shared" si="108"/>
        <v>расценка</v>
      </c>
      <c r="S110" s="8">
        <f t="shared" si="109"/>
        <v>450</v>
      </c>
      <c r="T110" s="8">
        <f t="shared" si="110"/>
        <v>517</v>
      </c>
      <c r="U110" s="8">
        <f>Расценки!F109</f>
        <v>450</v>
      </c>
      <c r="V110" s="8">
        <f>Расценки!G109</f>
        <v>518</v>
      </c>
      <c r="W110" s="10">
        <f t="shared" si="111"/>
        <v>0.26666666666666666</v>
      </c>
      <c r="X110" s="10">
        <f t="shared" si="112"/>
        <v>0.23552123552123552</v>
      </c>
      <c r="Y110" s="9">
        <f>Расценки!H109</f>
        <v>450</v>
      </c>
      <c r="Z110" s="9">
        <f>Расценки!I109</f>
        <v>528</v>
      </c>
      <c r="AA110" s="10">
        <f>Расценки!J109</f>
        <v>0</v>
      </c>
      <c r="AB110" s="10">
        <f>Расценки!K109</f>
        <v>1.9305019305019266E-2</v>
      </c>
      <c r="AC110" s="16">
        <f t="shared" si="113"/>
        <v>0.26666666666666666</v>
      </c>
      <c r="AD110" s="16">
        <f t="shared" si="114"/>
        <v>0.25</v>
      </c>
      <c r="AE110" s="10">
        <f t="shared" si="115"/>
        <v>0.4</v>
      </c>
      <c r="AF110" s="10">
        <f t="shared" si="116"/>
        <v>0.4128787878787879</v>
      </c>
      <c r="AG110" s="8">
        <f t="shared" si="117"/>
        <v>120</v>
      </c>
      <c r="AH110" s="8">
        <f t="shared" si="118"/>
        <v>132</v>
      </c>
    </row>
    <row r="111" spans="1:34" x14ac:dyDescent="0.25">
      <c r="A111" s="12" t="s">
        <v>390</v>
      </c>
      <c r="B111" s="12" t="s">
        <v>391</v>
      </c>
      <c r="C111" s="12" t="s">
        <v>50</v>
      </c>
      <c r="D111" s="7" t="s">
        <v>392</v>
      </c>
      <c r="E111" s="7" t="str">
        <f>INDEX('Нормо-час по специальностям'!$B$6:$B$26,MATCH(D111,'Нормо-час по специальностям'!$A$6:$A$26,0))</f>
        <v>Электромонтажник</v>
      </c>
      <c r="F111" s="15">
        <v>0.25</v>
      </c>
      <c r="G111" s="7" t="s">
        <v>6942</v>
      </c>
      <c r="H111" s="11">
        <f t="shared" si="102"/>
        <v>28</v>
      </c>
      <c r="I111" s="8">
        <f>INDEX('Нормо-час по специальностям'!$D$6:$D$26,MATCH(D111,'Нормо-час по специальностям'!$A$6:$A$26,0))</f>
        <v>850</v>
      </c>
      <c r="J111" s="8">
        <f>INDEX('Нормо-час по специальностям'!$E$6:$E$26,MATCH(D111,'Нормо-час по специальностям'!$A$6:$A$26,0))</f>
        <v>1020</v>
      </c>
      <c r="K111" s="8">
        <f t="shared" si="103"/>
        <v>213</v>
      </c>
      <c r="L111" s="8">
        <f t="shared" si="104"/>
        <v>255</v>
      </c>
      <c r="M111" s="8">
        <f>Расценки!L110</f>
        <v>180</v>
      </c>
      <c r="N111" s="8">
        <f>Расценки!M110</f>
        <v>207</v>
      </c>
      <c r="O111" s="10">
        <f t="shared" si="105"/>
        <v>0.18333333333333335</v>
      </c>
      <c r="P111" s="10">
        <f t="shared" si="106"/>
        <v>0.23188405797101441</v>
      </c>
      <c r="Q111" s="7" t="str">
        <f t="shared" si="107"/>
        <v>расценка</v>
      </c>
      <c r="R111" s="7" t="str">
        <f t="shared" si="108"/>
        <v>расценка</v>
      </c>
      <c r="S111" s="8">
        <f t="shared" si="109"/>
        <v>720</v>
      </c>
      <c r="T111" s="8">
        <f t="shared" si="110"/>
        <v>828</v>
      </c>
      <c r="U111" s="8">
        <f>Расценки!F110</f>
        <v>300</v>
      </c>
      <c r="V111" s="8">
        <f>Расценки!G110</f>
        <v>345</v>
      </c>
      <c r="W111" s="10">
        <f t="shared" si="111"/>
        <v>0.28999999999999998</v>
      </c>
      <c r="X111" s="10">
        <f t="shared" si="112"/>
        <v>0.2608695652173913</v>
      </c>
      <c r="Y111" s="9">
        <f>Расценки!H110</f>
        <v>300</v>
      </c>
      <c r="Z111" s="9">
        <f>Расценки!I110</f>
        <v>345</v>
      </c>
      <c r="AA111" s="10">
        <f>Расценки!J110</f>
        <v>0</v>
      </c>
      <c r="AB111" s="10">
        <f>Расценки!K110</f>
        <v>0</v>
      </c>
      <c r="AC111" s="16">
        <f t="shared" si="113"/>
        <v>0.28999999999999998</v>
      </c>
      <c r="AD111" s="16">
        <f t="shared" si="114"/>
        <v>0.2608695652173913</v>
      </c>
      <c r="AE111" s="10">
        <f t="shared" si="115"/>
        <v>0.4</v>
      </c>
      <c r="AF111" s="10">
        <f t="shared" si="116"/>
        <v>0.4</v>
      </c>
      <c r="AG111" s="8">
        <f t="shared" si="117"/>
        <v>87</v>
      </c>
      <c r="AH111" s="8">
        <f t="shared" si="118"/>
        <v>90</v>
      </c>
    </row>
    <row r="112" spans="1:34" x14ac:dyDescent="0.25">
      <c r="A112" s="12" t="s">
        <v>394</v>
      </c>
      <c r="B112" s="12" t="s">
        <v>395</v>
      </c>
      <c r="C112" s="12" t="s">
        <v>54</v>
      </c>
      <c r="D112" s="7" t="s">
        <v>396</v>
      </c>
      <c r="E112" s="7" t="str">
        <f>INDEX('Нормо-час по специальностям'!$B$6:$B$26,MATCH(D112,'Нормо-час по специальностям'!$A$6:$A$26,0))</f>
        <v>Монтажник дверей, окон, перегородок</v>
      </c>
      <c r="F112" s="15">
        <v>0.6</v>
      </c>
      <c r="G112" s="7" t="s">
        <v>6943</v>
      </c>
      <c r="H112" s="11">
        <f t="shared" si="102"/>
        <v>11.67</v>
      </c>
      <c r="I112" s="8">
        <f>INDEX('Нормо-час по специальностям'!$D$6:$D$26,MATCH(D112,'Нормо-час по специальностям'!$A$6:$A$26,0))</f>
        <v>800</v>
      </c>
      <c r="J112" s="8">
        <f>INDEX('Нормо-час по специальностям'!$E$6:$E$26,MATCH(D112,'Нормо-час по специальностям'!$A$6:$A$26,0))</f>
        <v>950</v>
      </c>
      <c r="K112" s="8">
        <f t="shared" si="103"/>
        <v>480</v>
      </c>
      <c r="L112" s="8">
        <f t="shared" si="104"/>
        <v>570</v>
      </c>
      <c r="M112" s="8">
        <f>Расценки!L111</f>
        <v>300</v>
      </c>
      <c r="N112" s="8">
        <f>Расценки!M111</f>
        <v>345</v>
      </c>
      <c r="O112" s="10">
        <f t="shared" si="105"/>
        <v>0.60000000000000009</v>
      </c>
      <c r="P112" s="10">
        <f t="shared" si="106"/>
        <v>0.65217391304347827</v>
      </c>
      <c r="Q112" s="7" t="str">
        <f t="shared" si="107"/>
        <v>расценка</v>
      </c>
      <c r="R112" s="7" t="str">
        <f t="shared" si="108"/>
        <v>расценка</v>
      </c>
      <c r="S112" s="8">
        <f t="shared" si="109"/>
        <v>500</v>
      </c>
      <c r="T112" s="8">
        <f t="shared" si="110"/>
        <v>575</v>
      </c>
      <c r="U112" s="8">
        <f>Расценки!F111</f>
        <v>500</v>
      </c>
      <c r="V112" s="8">
        <f>Расценки!G111</f>
        <v>575</v>
      </c>
      <c r="W112" s="10">
        <f t="shared" si="111"/>
        <v>0.04</v>
      </c>
      <c r="X112" s="10">
        <f t="shared" si="112"/>
        <v>8.6956521739130436E-3</v>
      </c>
      <c r="Y112" s="9">
        <f>Расценки!H111</f>
        <v>640</v>
      </c>
      <c r="Z112" s="9">
        <f>Расценки!I111</f>
        <v>760</v>
      </c>
      <c r="AA112" s="10">
        <f>Расценки!J111</f>
        <v>0.28000000000000003</v>
      </c>
      <c r="AB112" s="10">
        <f>Расценки!K111</f>
        <v>0.32173913043478253</v>
      </c>
      <c r="AC112" s="16">
        <f t="shared" si="113"/>
        <v>0.25</v>
      </c>
      <c r="AD112" s="16">
        <f t="shared" si="114"/>
        <v>0.25</v>
      </c>
      <c r="AE112" s="10">
        <f t="shared" si="115"/>
        <v>0.53125</v>
      </c>
      <c r="AF112" s="10">
        <f t="shared" si="116"/>
        <v>0.54605263157894735</v>
      </c>
      <c r="AG112" s="8">
        <f t="shared" si="117"/>
        <v>160</v>
      </c>
      <c r="AH112" s="8">
        <f t="shared" si="118"/>
        <v>190</v>
      </c>
    </row>
    <row r="113" spans="1:34" x14ac:dyDescent="0.25">
      <c r="A113" s="12" t="s">
        <v>398</v>
      </c>
      <c r="B113" s="12" t="s">
        <v>399</v>
      </c>
      <c r="C113" s="12" t="s">
        <v>54</v>
      </c>
      <c r="D113" s="7" t="s">
        <v>279</v>
      </c>
      <c r="E113" s="7" t="str">
        <f>INDEX('Нормо-час по специальностям'!$B$6:$B$26,MATCH(D113,'Нормо-час по специальностям'!$A$6:$A$26,0))</f>
        <v>Отделочник (штукатур, маляр, ГКЛ)</v>
      </c>
      <c r="F113" s="15">
        <v>0.35</v>
      </c>
      <c r="G113" s="7" t="s">
        <v>6941</v>
      </c>
      <c r="H113" s="11">
        <f t="shared" si="102"/>
        <v>20</v>
      </c>
      <c r="I113" s="8">
        <f>INDEX('Нормо-час по специальностям'!$D$6:$D$26,MATCH(D113,'Нормо-час по специальностям'!$A$6:$A$26,0))</f>
        <v>750</v>
      </c>
      <c r="J113" s="8">
        <f>INDEX('Нормо-час по специальностям'!$E$6:$E$26,MATCH(D113,'Нормо-час по специальностям'!$A$6:$A$26,0))</f>
        <v>900</v>
      </c>
      <c r="K113" s="8">
        <f t="shared" si="103"/>
        <v>263</v>
      </c>
      <c r="L113" s="8">
        <f t="shared" si="104"/>
        <v>315</v>
      </c>
      <c r="M113" s="8">
        <f>Расценки!L112</f>
        <v>150</v>
      </c>
      <c r="N113" s="8">
        <f>Расценки!M112</f>
        <v>172</v>
      </c>
      <c r="O113" s="10">
        <f t="shared" si="105"/>
        <v>0.75333333333333341</v>
      </c>
      <c r="P113" s="10">
        <f t="shared" si="106"/>
        <v>0.83139534883720922</v>
      </c>
      <c r="Q113" s="7" t="str">
        <f t="shared" si="107"/>
        <v>расценка</v>
      </c>
      <c r="R113" s="7" t="str">
        <f t="shared" si="108"/>
        <v>расценка</v>
      </c>
      <c r="S113" s="8">
        <f t="shared" si="109"/>
        <v>429</v>
      </c>
      <c r="T113" s="8">
        <f t="shared" si="110"/>
        <v>491</v>
      </c>
      <c r="U113" s="8">
        <f>Расценки!F112</f>
        <v>250</v>
      </c>
      <c r="V113" s="8">
        <f>Расценки!G112</f>
        <v>288</v>
      </c>
      <c r="W113" s="10">
        <f t="shared" si="111"/>
        <v>-5.1999999999999998E-2</v>
      </c>
      <c r="X113" s="10">
        <f t="shared" si="112"/>
        <v>-9.375E-2</v>
      </c>
      <c r="Y113" s="9">
        <f>Расценки!H112</f>
        <v>351</v>
      </c>
      <c r="Z113" s="9">
        <f>Расценки!I112</f>
        <v>420</v>
      </c>
      <c r="AA113" s="10">
        <f>Расценки!J112</f>
        <v>0.40399999999999991</v>
      </c>
      <c r="AB113" s="10">
        <f>Расценки!K112</f>
        <v>0.45833333333333326</v>
      </c>
      <c r="AC113" s="16">
        <f t="shared" si="113"/>
        <v>0.25071225071225073</v>
      </c>
      <c r="AD113" s="16">
        <f t="shared" si="114"/>
        <v>0.25</v>
      </c>
      <c r="AE113" s="10">
        <f t="shared" si="115"/>
        <v>0.57264957264957261</v>
      </c>
      <c r="AF113" s="10">
        <f t="shared" si="116"/>
        <v>0.59047619047619049</v>
      </c>
      <c r="AG113" s="8">
        <f t="shared" si="117"/>
        <v>88</v>
      </c>
      <c r="AH113" s="8">
        <f t="shared" si="118"/>
        <v>105</v>
      </c>
    </row>
    <row r="114" spans="1:34" x14ac:dyDescent="0.25">
      <c r="A114" s="5" t="s">
        <v>401</v>
      </c>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row>
    <row r="115" spans="1:34" x14ac:dyDescent="0.25">
      <c r="A115" s="7" t="s">
        <v>402</v>
      </c>
      <c r="B115" s="7" t="s">
        <v>403</v>
      </c>
      <c r="C115" s="7" t="s">
        <v>177</v>
      </c>
      <c r="D115" s="7" t="s">
        <v>41</v>
      </c>
      <c r="E115" s="7" t="str">
        <f>INDEX('Нормо-час по специальностям'!$B$6:$B$26,MATCH(D115,'Нормо-час по специальностям'!$A$6:$A$26,0))</f>
        <v>Сварщик / монтажник МК</v>
      </c>
      <c r="F115" s="15">
        <v>1.5</v>
      </c>
      <c r="G115" s="7" t="s">
        <v>6944</v>
      </c>
      <c r="H115" s="11">
        <f t="shared" ref="H115:H158" si="119">IF(OR(F115="",F115=0),"",ROUND($G$3/F115,2))</f>
        <v>4.67</v>
      </c>
      <c r="I115" s="8">
        <f>INDEX('Нормо-час по специальностям'!$D$6:$D$26,MATCH(D115,'Нормо-час по специальностям'!$A$6:$A$26,0))</f>
        <v>900</v>
      </c>
      <c r="J115" s="8">
        <f>INDEX('Нормо-час по специальностям'!$E$6:$E$26,MATCH(D115,'Нормо-час по специальностям'!$A$6:$A$26,0))</f>
        <v>1080</v>
      </c>
      <c r="K115" s="8">
        <f t="shared" ref="K115:K158" si="120">IF(OR(F115="",F115=0,I115=0),"",ROUND(F115*I115,0))</f>
        <v>1350</v>
      </c>
      <c r="L115" s="8">
        <f t="shared" ref="L115:L158" si="121">IF(OR(F115="",F115=0,J115=0),"",ROUND(F115*J115,0))</f>
        <v>1620</v>
      </c>
      <c r="M115" s="8">
        <f>Расценки!L114</f>
        <v>720</v>
      </c>
      <c r="N115" s="8">
        <f>Расценки!M114</f>
        <v>828</v>
      </c>
      <c r="O115" s="10">
        <f t="shared" ref="O115:O158" si="122">IF(OR(K115="",M115="",M115=0),"",K115/M115-1)</f>
        <v>0.875</v>
      </c>
      <c r="P115" s="10">
        <f t="shared" ref="P115:P158" si="123">IF(OR(L115="",N115="",N115=0),"",L115/N115-1)</f>
        <v>0.95652173913043481</v>
      </c>
      <c r="Q115" s="7" t="str">
        <f t="shared" ref="Q115:Q158" si="124">IF(O115="","—",IF(O115&lt;-$C$3,"нормо-часы",IF(O115&gt;$C$3,"расценка","равно")))</f>
        <v>расценка</v>
      </c>
      <c r="R115" s="7" t="str">
        <f t="shared" ref="R115:R158" si="125">IF(P115="","—",IF(P115&lt;-$C$3,"нормо-часы",IF(P115&gt;$C$3,"расценка","равно")))</f>
        <v>расценка</v>
      </c>
      <c r="S115" s="8">
        <f t="shared" ref="S115:S158" si="126">IF(OR(F115="",F115=0,M115=""),"",ROUND(M115/F115,0))</f>
        <v>480</v>
      </c>
      <c r="T115" s="8">
        <f t="shared" ref="T115:T158" si="127">IF(OR(F115="",F115=0,N115=""),"",ROUND(N115/F115,0))</f>
        <v>552</v>
      </c>
      <c r="U115" s="8">
        <f>Расценки!F114</f>
        <v>1200</v>
      </c>
      <c r="V115" s="8">
        <f>Расценки!G114</f>
        <v>1380</v>
      </c>
      <c r="W115" s="10">
        <f t="shared" ref="W115:W158" si="128">IF(OR(K115="",U115="",U115=0),"",(U115-K115)/U115)</f>
        <v>-0.125</v>
      </c>
      <c r="X115" s="10">
        <f t="shared" ref="X115:X158" si="129">IF(OR(L115="",V115="",V115=0),"",(V115-L115)/V115)</f>
        <v>-0.17391304347826086</v>
      </c>
      <c r="Y115" s="9">
        <f>Расценки!H114</f>
        <v>1800</v>
      </c>
      <c r="Z115" s="9">
        <f>Расценки!I114</f>
        <v>2160</v>
      </c>
      <c r="AA115" s="10">
        <f>Расценки!J114</f>
        <v>0.5</v>
      </c>
      <c r="AB115" s="10">
        <f>Расценки!K114</f>
        <v>0.56521739130434789</v>
      </c>
      <c r="AC115" s="16">
        <f t="shared" ref="AC115:AC158" si="130">IF(OR(K115="",Y115="",Y115=0),"",(Y115-K115)/Y115)</f>
        <v>0.25</v>
      </c>
      <c r="AD115" s="16">
        <f t="shared" ref="AD115:AD158" si="131">IF(OR(L115="",Z115="",Z115=0),"",(Z115-L115)/Z115)</f>
        <v>0.25</v>
      </c>
      <c r="AE115" s="10">
        <f t="shared" ref="AE115:AE158" si="132">IF(OR(Y115="",Y115=0),"",(Y115-M115)/Y115)</f>
        <v>0.6</v>
      </c>
      <c r="AF115" s="10">
        <f t="shared" ref="AF115:AF158" si="133">IF(OR(Z115="",Z115=0),"",(Z115-N115)/Z115)</f>
        <v>0.6166666666666667</v>
      </c>
      <c r="AG115" s="8">
        <f t="shared" ref="AG115:AG158" si="134">IF(OR(K115="",Y115=""),"",Y115-K115)</f>
        <v>450</v>
      </c>
      <c r="AH115" s="8">
        <f t="shared" ref="AH115:AH158" si="135">IF(OR(L115="",Z115=""),"",Z115-L115)</f>
        <v>540</v>
      </c>
    </row>
    <row r="116" spans="1:34" x14ac:dyDescent="0.25">
      <c r="A116" s="7" t="s">
        <v>404</v>
      </c>
      <c r="B116" s="7" t="s">
        <v>405</v>
      </c>
      <c r="C116" s="7" t="s">
        <v>177</v>
      </c>
      <c r="D116" s="7" t="s">
        <v>41</v>
      </c>
      <c r="E116" s="7" t="str">
        <f>INDEX('Нормо-час по специальностям'!$B$6:$B$26,MATCH(D116,'Нормо-час по специальностям'!$A$6:$A$26,0))</f>
        <v>Сварщик / монтажник МК</v>
      </c>
      <c r="F116" s="15">
        <v>2</v>
      </c>
      <c r="G116" s="7" t="s">
        <v>6938</v>
      </c>
      <c r="H116" s="11">
        <f t="shared" si="119"/>
        <v>3.5</v>
      </c>
      <c r="I116" s="8">
        <f>INDEX('Нормо-час по специальностям'!$D$6:$D$26,MATCH(D116,'Нормо-час по специальностям'!$A$6:$A$26,0))</f>
        <v>900</v>
      </c>
      <c r="J116" s="8">
        <f>INDEX('Нормо-час по специальностям'!$E$6:$E$26,MATCH(D116,'Нормо-час по специальностям'!$A$6:$A$26,0))</f>
        <v>1080</v>
      </c>
      <c r="K116" s="8">
        <f t="shared" si="120"/>
        <v>1800</v>
      </c>
      <c r="L116" s="8">
        <f t="shared" si="121"/>
        <v>2160</v>
      </c>
      <c r="M116" s="8">
        <f>Расценки!L115</f>
        <v>960</v>
      </c>
      <c r="N116" s="8">
        <f>Расценки!M115</f>
        <v>1104</v>
      </c>
      <c r="O116" s="10">
        <f t="shared" si="122"/>
        <v>0.875</v>
      </c>
      <c r="P116" s="10">
        <f t="shared" si="123"/>
        <v>0.95652173913043481</v>
      </c>
      <c r="Q116" s="7" t="str">
        <f t="shared" si="124"/>
        <v>расценка</v>
      </c>
      <c r="R116" s="7" t="str">
        <f t="shared" si="125"/>
        <v>расценка</v>
      </c>
      <c r="S116" s="8">
        <f t="shared" si="126"/>
        <v>480</v>
      </c>
      <c r="T116" s="8">
        <f t="shared" si="127"/>
        <v>552</v>
      </c>
      <c r="U116" s="8">
        <f>Расценки!F115</f>
        <v>1600</v>
      </c>
      <c r="V116" s="8">
        <f>Расценки!G115</f>
        <v>1840</v>
      </c>
      <c r="W116" s="10">
        <f t="shared" si="128"/>
        <v>-0.125</v>
      </c>
      <c r="X116" s="10">
        <f t="shared" si="129"/>
        <v>-0.17391304347826086</v>
      </c>
      <c r="Y116" s="9">
        <f>Расценки!H115</f>
        <v>2400</v>
      </c>
      <c r="Z116" s="9">
        <f>Расценки!I115</f>
        <v>2880</v>
      </c>
      <c r="AA116" s="10">
        <f>Расценки!J115</f>
        <v>0.5</v>
      </c>
      <c r="AB116" s="10">
        <f>Расценки!K115</f>
        <v>0.56521739130434789</v>
      </c>
      <c r="AC116" s="16">
        <f t="shared" si="130"/>
        <v>0.25</v>
      </c>
      <c r="AD116" s="16">
        <f t="shared" si="131"/>
        <v>0.25</v>
      </c>
      <c r="AE116" s="10">
        <f t="shared" si="132"/>
        <v>0.6</v>
      </c>
      <c r="AF116" s="10">
        <f t="shared" si="133"/>
        <v>0.6166666666666667</v>
      </c>
      <c r="AG116" s="8">
        <f t="shared" si="134"/>
        <v>600</v>
      </c>
      <c r="AH116" s="8">
        <f t="shared" si="135"/>
        <v>720</v>
      </c>
    </row>
    <row r="117" spans="1:34" x14ac:dyDescent="0.25">
      <c r="A117" s="7" t="s">
        <v>406</v>
      </c>
      <c r="B117" s="7" t="s">
        <v>407</v>
      </c>
      <c r="C117" s="7" t="s">
        <v>177</v>
      </c>
      <c r="D117" s="7" t="s">
        <v>41</v>
      </c>
      <c r="E117" s="7" t="str">
        <f>INDEX('Нормо-час по специальностям'!$B$6:$B$26,MATCH(D117,'Нормо-час по специальностям'!$A$6:$A$26,0))</f>
        <v>Сварщик / монтажник МК</v>
      </c>
      <c r="F117" s="15">
        <v>2.5</v>
      </c>
      <c r="G117" s="7" t="s">
        <v>6938</v>
      </c>
      <c r="H117" s="11">
        <f t="shared" si="119"/>
        <v>2.8</v>
      </c>
      <c r="I117" s="8">
        <f>INDEX('Нормо-час по специальностям'!$D$6:$D$26,MATCH(D117,'Нормо-час по специальностям'!$A$6:$A$26,0))</f>
        <v>900</v>
      </c>
      <c r="J117" s="8">
        <f>INDEX('Нормо-час по специальностям'!$E$6:$E$26,MATCH(D117,'Нормо-час по специальностям'!$A$6:$A$26,0))</f>
        <v>1080</v>
      </c>
      <c r="K117" s="8">
        <f t="shared" si="120"/>
        <v>2250</v>
      </c>
      <c r="L117" s="8">
        <f t="shared" si="121"/>
        <v>2700</v>
      </c>
      <c r="M117" s="8">
        <f>Расценки!L116</f>
        <v>1200</v>
      </c>
      <c r="N117" s="8">
        <f>Расценки!M116</f>
        <v>1380</v>
      </c>
      <c r="O117" s="10">
        <f t="shared" si="122"/>
        <v>0.875</v>
      </c>
      <c r="P117" s="10">
        <f t="shared" si="123"/>
        <v>0.95652173913043481</v>
      </c>
      <c r="Q117" s="7" t="str">
        <f t="shared" si="124"/>
        <v>расценка</v>
      </c>
      <c r="R117" s="7" t="str">
        <f t="shared" si="125"/>
        <v>расценка</v>
      </c>
      <c r="S117" s="8">
        <f t="shared" si="126"/>
        <v>480</v>
      </c>
      <c r="T117" s="8">
        <f t="shared" si="127"/>
        <v>552</v>
      </c>
      <c r="U117" s="8">
        <f>Расценки!F116</f>
        <v>2000</v>
      </c>
      <c r="V117" s="8">
        <f>Расценки!G116</f>
        <v>2300</v>
      </c>
      <c r="W117" s="10">
        <f t="shared" si="128"/>
        <v>-0.125</v>
      </c>
      <c r="X117" s="10">
        <f t="shared" si="129"/>
        <v>-0.17391304347826086</v>
      </c>
      <c r="Y117" s="9">
        <f>Расценки!H116</f>
        <v>3000</v>
      </c>
      <c r="Z117" s="9">
        <f>Расценки!I116</f>
        <v>3600</v>
      </c>
      <c r="AA117" s="10">
        <f>Расценки!J116</f>
        <v>0.5</v>
      </c>
      <c r="AB117" s="10">
        <f>Расценки!K116</f>
        <v>0.56521739130434789</v>
      </c>
      <c r="AC117" s="16">
        <f t="shared" si="130"/>
        <v>0.25</v>
      </c>
      <c r="AD117" s="16">
        <f t="shared" si="131"/>
        <v>0.25</v>
      </c>
      <c r="AE117" s="10">
        <f t="shared" si="132"/>
        <v>0.6</v>
      </c>
      <c r="AF117" s="10">
        <f t="shared" si="133"/>
        <v>0.6166666666666667</v>
      </c>
      <c r="AG117" s="8">
        <f t="shared" si="134"/>
        <v>750</v>
      </c>
      <c r="AH117" s="8">
        <f t="shared" si="135"/>
        <v>900</v>
      </c>
    </row>
    <row r="118" spans="1:34" x14ac:dyDescent="0.25">
      <c r="A118" s="7" t="s">
        <v>408</v>
      </c>
      <c r="B118" s="7" t="s">
        <v>409</v>
      </c>
      <c r="C118" s="7" t="s">
        <v>177</v>
      </c>
      <c r="D118" s="7" t="s">
        <v>410</v>
      </c>
      <c r="E118" s="7" t="str">
        <f>INDEX('Нормо-час по специальностям'!$B$6:$B$26,MATCH(D118,'Нормо-час по специальностям'!$A$6:$A$26,0))</f>
        <v>Монтажник вентиляции</v>
      </c>
      <c r="F118" s="15">
        <v>16</v>
      </c>
      <c r="G118" s="7" t="s">
        <v>6945</v>
      </c>
      <c r="H118" s="11">
        <f t="shared" si="119"/>
        <v>0.44</v>
      </c>
      <c r="I118" s="8">
        <f>INDEX('Нормо-час по специальностям'!$D$6:$D$26,MATCH(D118,'Нормо-час по специальностям'!$A$6:$A$26,0))</f>
        <v>850</v>
      </c>
      <c r="J118" s="8">
        <f>INDEX('Нормо-час по специальностям'!$E$6:$E$26,MATCH(D118,'Нормо-час по специальностям'!$A$6:$A$26,0))</f>
        <v>1020</v>
      </c>
      <c r="K118" s="8">
        <f t="shared" si="120"/>
        <v>13600</v>
      </c>
      <c r="L118" s="8">
        <f t="shared" si="121"/>
        <v>16320</v>
      </c>
      <c r="M118" s="8">
        <f>Расценки!L117</f>
        <v>13000</v>
      </c>
      <c r="N118" s="8">
        <f>Расценки!M117</f>
        <v>14950</v>
      </c>
      <c r="O118" s="10">
        <f t="shared" si="122"/>
        <v>4.6153846153846212E-2</v>
      </c>
      <c r="P118" s="10">
        <f t="shared" si="123"/>
        <v>9.1638795986622057E-2</v>
      </c>
      <c r="Q118" s="7" t="str">
        <f t="shared" si="124"/>
        <v>равно</v>
      </c>
      <c r="R118" s="7" t="str">
        <f t="shared" si="125"/>
        <v>равно</v>
      </c>
      <c r="S118" s="8">
        <f t="shared" si="126"/>
        <v>813</v>
      </c>
      <c r="T118" s="8">
        <f t="shared" si="127"/>
        <v>934</v>
      </c>
      <c r="U118" s="8">
        <f>Расценки!F117</f>
        <v>22000</v>
      </c>
      <c r="V118" s="8">
        <f>Расценки!G117</f>
        <v>25300</v>
      </c>
      <c r="W118" s="10">
        <f t="shared" si="128"/>
        <v>0.38181818181818183</v>
      </c>
      <c r="X118" s="10">
        <f t="shared" si="129"/>
        <v>0.3549407114624506</v>
      </c>
      <c r="Y118" s="9">
        <f>Расценки!H117</f>
        <v>22000</v>
      </c>
      <c r="Z118" s="9">
        <f>Расценки!I117</f>
        <v>25300</v>
      </c>
      <c r="AA118" s="10">
        <f>Расценки!J117</f>
        <v>0</v>
      </c>
      <c r="AB118" s="10">
        <f>Расценки!K117</f>
        <v>0</v>
      </c>
      <c r="AC118" s="16">
        <f t="shared" si="130"/>
        <v>0.38181818181818183</v>
      </c>
      <c r="AD118" s="16">
        <f t="shared" si="131"/>
        <v>0.3549407114624506</v>
      </c>
      <c r="AE118" s="10">
        <f t="shared" si="132"/>
        <v>0.40909090909090912</v>
      </c>
      <c r="AF118" s="10">
        <f t="shared" si="133"/>
        <v>0.40909090909090912</v>
      </c>
      <c r="AG118" s="8">
        <f t="shared" si="134"/>
        <v>8400</v>
      </c>
      <c r="AH118" s="8">
        <f t="shared" si="135"/>
        <v>8980</v>
      </c>
    </row>
    <row r="119" spans="1:34" x14ac:dyDescent="0.25">
      <c r="A119" s="7" t="s">
        <v>413</v>
      </c>
      <c r="B119" s="7" t="s">
        <v>414</v>
      </c>
      <c r="C119" s="7" t="s">
        <v>177</v>
      </c>
      <c r="D119" s="7" t="s">
        <v>410</v>
      </c>
      <c r="E119" s="7" t="str">
        <f>INDEX('Нормо-час по специальностям'!$B$6:$B$26,MATCH(D119,'Нормо-час по специальностям'!$A$6:$A$26,0))</f>
        <v>Монтажник вентиляции</v>
      </c>
      <c r="F119" s="15">
        <v>5</v>
      </c>
      <c r="G119" s="7" t="s">
        <v>6945</v>
      </c>
      <c r="H119" s="11">
        <f t="shared" si="119"/>
        <v>1.4</v>
      </c>
      <c r="I119" s="8">
        <f>INDEX('Нормо-час по специальностям'!$D$6:$D$26,MATCH(D119,'Нормо-час по специальностям'!$A$6:$A$26,0))</f>
        <v>850</v>
      </c>
      <c r="J119" s="8">
        <f>INDEX('Нормо-час по специальностям'!$E$6:$E$26,MATCH(D119,'Нормо-час по специальностям'!$A$6:$A$26,0))</f>
        <v>1020</v>
      </c>
      <c r="K119" s="8">
        <f t="shared" si="120"/>
        <v>4250</v>
      </c>
      <c r="L119" s="8">
        <f t="shared" si="121"/>
        <v>5100</v>
      </c>
      <c r="M119" s="8">
        <f>Расценки!L118</f>
        <v>3600</v>
      </c>
      <c r="N119" s="8">
        <f>Расценки!M118</f>
        <v>4140</v>
      </c>
      <c r="O119" s="10">
        <f t="shared" si="122"/>
        <v>0.18055555555555558</v>
      </c>
      <c r="P119" s="10">
        <f t="shared" si="123"/>
        <v>0.23188405797101441</v>
      </c>
      <c r="Q119" s="7" t="str">
        <f t="shared" si="124"/>
        <v>расценка</v>
      </c>
      <c r="R119" s="7" t="str">
        <f t="shared" si="125"/>
        <v>расценка</v>
      </c>
      <c r="S119" s="8">
        <f t="shared" si="126"/>
        <v>720</v>
      </c>
      <c r="T119" s="8">
        <f t="shared" si="127"/>
        <v>828</v>
      </c>
      <c r="U119" s="8">
        <f>Расценки!F118</f>
        <v>6000</v>
      </c>
      <c r="V119" s="8">
        <f>Расценки!G118</f>
        <v>6900</v>
      </c>
      <c r="W119" s="10">
        <f t="shared" si="128"/>
        <v>0.29166666666666669</v>
      </c>
      <c r="X119" s="10">
        <f t="shared" si="129"/>
        <v>0.2608695652173913</v>
      </c>
      <c r="Y119" s="9">
        <f>Расценки!H118</f>
        <v>6000</v>
      </c>
      <c r="Z119" s="9">
        <f>Расценки!I118</f>
        <v>6900</v>
      </c>
      <c r="AA119" s="10">
        <f>Расценки!J118</f>
        <v>0</v>
      </c>
      <c r="AB119" s="10">
        <f>Расценки!K118</f>
        <v>0</v>
      </c>
      <c r="AC119" s="16">
        <f t="shared" si="130"/>
        <v>0.29166666666666669</v>
      </c>
      <c r="AD119" s="16">
        <f t="shared" si="131"/>
        <v>0.2608695652173913</v>
      </c>
      <c r="AE119" s="10">
        <f t="shared" si="132"/>
        <v>0.4</v>
      </c>
      <c r="AF119" s="10">
        <f t="shared" si="133"/>
        <v>0.4</v>
      </c>
      <c r="AG119" s="8">
        <f t="shared" si="134"/>
        <v>1750</v>
      </c>
      <c r="AH119" s="8">
        <f t="shared" si="135"/>
        <v>1800</v>
      </c>
    </row>
    <row r="120" spans="1:34" x14ac:dyDescent="0.25">
      <c r="A120" s="7" t="s">
        <v>416</v>
      </c>
      <c r="B120" s="7" t="s">
        <v>417</v>
      </c>
      <c r="C120" s="7" t="s">
        <v>177</v>
      </c>
      <c r="D120" s="7" t="s">
        <v>410</v>
      </c>
      <c r="E120" s="7" t="str">
        <f>INDEX('Нормо-час по специальностям'!$B$6:$B$26,MATCH(D120,'Нормо-час по специальностям'!$A$6:$A$26,0))</f>
        <v>Монтажник вентиляции</v>
      </c>
      <c r="F120" s="15">
        <v>9</v>
      </c>
      <c r="G120" s="7" t="s">
        <v>6945</v>
      </c>
      <c r="H120" s="11">
        <f t="shared" si="119"/>
        <v>0.78</v>
      </c>
      <c r="I120" s="8">
        <f>INDEX('Нормо-час по специальностям'!$D$6:$D$26,MATCH(D120,'Нормо-час по специальностям'!$A$6:$A$26,0))</f>
        <v>850</v>
      </c>
      <c r="J120" s="8">
        <f>INDEX('Нормо-час по специальностям'!$E$6:$E$26,MATCH(D120,'Нормо-час по специальностям'!$A$6:$A$26,0))</f>
        <v>1020</v>
      </c>
      <c r="K120" s="8">
        <f t="shared" si="120"/>
        <v>7650</v>
      </c>
      <c r="L120" s="8">
        <f t="shared" si="121"/>
        <v>9180</v>
      </c>
      <c r="M120" s="8">
        <f>Расценки!L119</f>
        <v>6600</v>
      </c>
      <c r="N120" s="8">
        <f>Расценки!M119</f>
        <v>7590</v>
      </c>
      <c r="O120" s="10">
        <f t="shared" si="122"/>
        <v>0.15909090909090917</v>
      </c>
      <c r="P120" s="10">
        <f t="shared" si="123"/>
        <v>0.20948616600790504</v>
      </c>
      <c r="Q120" s="7" t="str">
        <f t="shared" si="124"/>
        <v>расценка</v>
      </c>
      <c r="R120" s="7" t="str">
        <f t="shared" si="125"/>
        <v>расценка</v>
      </c>
      <c r="S120" s="8">
        <f t="shared" si="126"/>
        <v>733</v>
      </c>
      <c r="T120" s="8">
        <f t="shared" si="127"/>
        <v>843</v>
      </c>
      <c r="U120" s="8">
        <f>Расценки!F119</f>
        <v>11000</v>
      </c>
      <c r="V120" s="8">
        <f>Расценки!G119</f>
        <v>12650</v>
      </c>
      <c r="W120" s="10">
        <f t="shared" si="128"/>
        <v>0.30454545454545456</v>
      </c>
      <c r="X120" s="10">
        <f t="shared" si="129"/>
        <v>0.27430830039525694</v>
      </c>
      <c r="Y120" s="9">
        <f>Расценки!H119</f>
        <v>11000</v>
      </c>
      <c r="Z120" s="9">
        <f>Расценки!I119</f>
        <v>12650</v>
      </c>
      <c r="AA120" s="10">
        <f>Расценки!J119</f>
        <v>0</v>
      </c>
      <c r="AB120" s="10">
        <f>Расценки!K119</f>
        <v>0</v>
      </c>
      <c r="AC120" s="16">
        <f t="shared" si="130"/>
        <v>0.30454545454545456</v>
      </c>
      <c r="AD120" s="16">
        <f t="shared" si="131"/>
        <v>0.27430830039525694</v>
      </c>
      <c r="AE120" s="10">
        <f t="shared" si="132"/>
        <v>0.4</v>
      </c>
      <c r="AF120" s="10">
        <f t="shared" si="133"/>
        <v>0.4</v>
      </c>
      <c r="AG120" s="8">
        <f t="shared" si="134"/>
        <v>3350</v>
      </c>
      <c r="AH120" s="8">
        <f t="shared" si="135"/>
        <v>3470</v>
      </c>
    </row>
    <row r="121" spans="1:34" x14ac:dyDescent="0.25">
      <c r="A121" s="7" t="s">
        <v>418</v>
      </c>
      <c r="B121" s="7" t="s">
        <v>419</v>
      </c>
      <c r="C121" s="7" t="s">
        <v>177</v>
      </c>
      <c r="D121" s="7" t="s">
        <v>410</v>
      </c>
      <c r="E121" s="7" t="str">
        <f>INDEX('Нормо-час по специальностям'!$B$6:$B$26,MATCH(D121,'Нормо-час по специальностям'!$A$6:$A$26,0))</f>
        <v>Монтажник вентиляции</v>
      </c>
      <c r="F121" s="15">
        <v>24</v>
      </c>
      <c r="G121" s="7" t="s">
        <v>6945</v>
      </c>
      <c r="H121" s="11">
        <f t="shared" si="119"/>
        <v>0.28999999999999998</v>
      </c>
      <c r="I121" s="8">
        <f>INDEX('Нормо-час по специальностям'!$D$6:$D$26,MATCH(D121,'Нормо-час по специальностям'!$A$6:$A$26,0))</f>
        <v>850</v>
      </c>
      <c r="J121" s="8">
        <f>INDEX('Нормо-час по специальностям'!$E$6:$E$26,MATCH(D121,'Нормо-час по специальностям'!$A$6:$A$26,0))</f>
        <v>1020</v>
      </c>
      <c r="K121" s="8">
        <f t="shared" si="120"/>
        <v>20400</v>
      </c>
      <c r="L121" s="8">
        <f t="shared" si="121"/>
        <v>24480</v>
      </c>
      <c r="M121" s="8">
        <f>Расценки!L120</f>
        <v>19000</v>
      </c>
      <c r="N121" s="8">
        <f>Расценки!M120</f>
        <v>21850</v>
      </c>
      <c r="O121" s="10">
        <f t="shared" si="122"/>
        <v>7.3684210526315796E-2</v>
      </c>
      <c r="P121" s="10">
        <f t="shared" si="123"/>
        <v>0.12036613272311203</v>
      </c>
      <c r="Q121" s="7" t="str">
        <f t="shared" si="124"/>
        <v>равно</v>
      </c>
      <c r="R121" s="7" t="str">
        <f t="shared" si="125"/>
        <v>расценка</v>
      </c>
      <c r="S121" s="8">
        <f t="shared" si="126"/>
        <v>792</v>
      </c>
      <c r="T121" s="8">
        <f t="shared" si="127"/>
        <v>910</v>
      </c>
      <c r="U121" s="8">
        <f>Расценки!F120</f>
        <v>32000</v>
      </c>
      <c r="V121" s="8">
        <f>Расценки!G120</f>
        <v>36800</v>
      </c>
      <c r="W121" s="10">
        <f t="shared" si="128"/>
        <v>0.36249999999999999</v>
      </c>
      <c r="X121" s="10">
        <f t="shared" si="129"/>
        <v>0.33478260869565218</v>
      </c>
      <c r="Y121" s="9">
        <f>Расценки!H120</f>
        <v>32000</v>
      </c>
      <c r="Z121" s="9">
        <f>Расценки!I120</f>
        <v>36800</v>
      </c>
      <c r="AA121" s="10">
        <f>Расценки!J120</f>
        <v>0</v>
      </c>
      <c r="AB121" s="10">
        <f>Расценки!K120</f>
        <v>0</v>
      </c>
      <c r="AC121" s="16">
        <f t="shared" si="130"/>
        <v>0.36249999999999999</v>
      </c>
      <c r="AD121" s="16">
        <f t="shared" si="131"/>
        <v>0.33478260869565218</v>
      </c>
      <c r="AE121" s="10">
        <f t="shared" si="132"/>
        <v>0.40625</v>
      </c>
      <c r="AF121" s="10">
        <f t="shared" si="133"/>
        <v>0.40625</v>
      </c>
      <c r="AG121" s="8">
        <f t="shared" si="134"/>
        <v>11600</v>
      </c>
      <c r="AH121" s="8">
        <f t="shared" si="135"/>
        <v>12320</v>
      </c>
    </row>
    <row r="122" spans="1:34" x14ac:dyDescent="0.25">
      <c r="A122" s="7" t="s">
        <v>421</v>
      </c>
      <c r="B122" s="7" t="s">
        <v>422</v>
      </c>
      <c r="C122" s="7" t="s">
        <v>177</v>
      </c>
      <c r="D122" s="7" t="s">
        <v>410</v>
      </c>
      <c r="E122" s="7" t="str">
        <f>INDEX('Нормо-час по специальностям'!$B$6:$B$26,MATCH(D122,'Нормо-час по специальностям'!$A$6:$A$26,0))</f>
        <v>Монтажник вентиляции</v>
      </c>
      <c r="F122" s="15">
        <v>0.2</v>
      </c>
      <c r="G122" s="7" t="s">
        <v>6945</v>
      </c>
      <c r="H122" s="11">
        <f t="shared" si="119"/>
        <v>35</v>
      </c>
      <c r="I122" s="8">
        <f>INDEX('Нормо-час по специальностям'!$D$6:$D$26,MATCH(D122,'Нормо-час по специальностям'!$A$6:$A$26,0))</f>
        <v>850</v>
      </c>
      <c r="J122" s="8">
        <f>INDEX('Нормо-час по специальностям'!$E$6:$E$26,MATCH(D122,'Нормо-час по специальностям'!$A$6:$A$26,0))</f>
        <v>1020</v>
      </c>
      <c r="K122" s="8">
        <f t="shared" si="120"/>
        <v>170</v>
      </c>
      <c r="L122" s="8">
        <f t="shared" si="121"/>
        <v>204</v>
      </c>
      <c r="M122" s="8">
        <f>Расценки!L121</f>
        <v>120</v>
      </c>
      <c r="N122" s="8">
        <f>Расценки!M121</f>
        <v>138</v>
      </c>
      <c r="O122" s="10">
        <f t="shared" si="122"/>
        <v>0.41666666666666674</v>
      </c>
      <c r="P122" s="10">
        <f t="shared" si="123"/>
        <v>0.47826086956521729</v>
      </c>
      <c r="Q122" s="7" t="str">
        <f t="shared" si="124"/>
        <v>расценка</v>
      </c>
      <c r="R122" s="7" t="str">
        <f t="shared" si="125"/>
        <v>расценка</v>
      </c>
      <c r="S122" s="8">
        <f t="shared" si="126"/>
        <v>600</v>
      </c>
      <c r="T122" s="8">
        <f t="shared" si="127"/>
        <v>690</v>
      </c>
      <c r="U122" s="8">
        <f>Расценки!F121</f>
        <v>200</v>
      </c>
      <c r="V122" s="8">
        <f>Расценки!G121</f>
        <v>230</v>
      </c>
      <c r="W122" s="10">
        <f t="shared" si="128"/>
        <v>0.15</v>
      </c>
      <c r="X122" s="10">
        <f t="shared" si="129"/>
        <v>0.11304347826086956</v>
      </c>
      <c r="Y122" s="9">
        <f>Расценки!H121</f>
        <v>227</v>
      </c>
      <c r="Z122" s="9">
        <f>Расценки!I121</f>
        <v>272</v>
      </c>
      <c r="AA122" s="10">
        <f>Расценки!J121</f>
        <v>0.13500000000000001</v>
      </c>
      <c r="AB122" s="10">
        <f>Расценки!K121</f>
        <v>0.18260869565217397</v>
      </c>
      <c r="AC122" s="16">
        <f t="shared" si="130"/>
        <v>0.25110132158590309</v>
      </c>
      <c r="AD122" s="16">
        <f t="shared" si="131"/>
        <v>0.25</v>
      </c>
      <c r="AE122" s="10">
        <f t="shared" si="132"/>
        <v>0.47136563876651982</v>
      </c>
      <c r="AF122" s="10">
        <f t="shared" si="133"/>
        <v>0.49264705882352944</v>
      </c>
      <c r="AG122" s="8">
        <f t="shared" si="134"/>
        <v>57</v>
      </c>
      <c r="AH122" s="8">
        <f t="shared" si="135"/>
        <v>68</v>
      </c>
    </row>
    <row r="123" spans="1:34" x14ac:dyDescent="0.25">
      <c r="A123" s="7" t="s">
        <v>424</v>
      </c>
      <c r="B123" s="7" t="s">
        <v>425</v>
      </c>
      <c r="C123" s="7" t="s">
        <v>177</v>
      </c>
      <c r="D123" s="7" t="s">
        <v>426</v>
      </c>
      <c r="E123" s="7" t="str">
        <f>INDEX('Нормо-час по специальностям'!$B$6:$B$26,MATCH(D123,'Нормо-час по специальностям'!$A$6:$A$26,0))</f>
        <v>Холодильщик / монтажник кондиционеров</v>
      </c>
      <c r="F123" s="15">
        <v>1.8</v>
      </c>
      <c r="G123" s="7" t="s">
        <v>6946</v>
      </c>
      <c r="H123" s="11">
        <f t="shared" si="119"/>
        <v>3.89</v>
      </c>
      <c r="I123" s="8">
        <f>INDEX('Нормо-час по специальностям'!$D$6:$D$26,MATCH(D123,'Нормо-час по специальностям'!$A$6:$A$26,0))</f>
        <v>1200</v>
      </c>
      <c r="J123" s="8">
        <f>INDEX('Нормо-час по специальностям'!$E$6:$E$26,MATCH(D123,'Нормо-час по специальностям'!$A$6:$A$26,0))</f>
        <v>1440</v>
      </c>
      <c r="K123" s="8">
        <f t="shared" si="120"/>
        <v>2160</v>
      </c>
      <c r="L123" s="8">
        <f t="shared" si="121"/>
        <v>2592</v>
      </c>
      <c r="M123" s="8">
        <f>Расценки!L122</f>
        <v>1700</v>
      </c>
      <c r="N123" s="8">
        <f>Расценки!M122</f>
        <v>1955</v>
      </c>
      <c r="O123" s="10">
        <f t="shared" si="122"/>
        <v>0.27058823529411757</v>
      </c>
      <c r="P123" s="10">
        <f t="shared" si="123"/>
        <v>0.32583120204603588</v>
      </c>
      <c r="Q123" s="7" t="str">
        <f t="shared" si="124"/>
        <v>расценка</v>
      </c>
      <c r="R123" s="7" t="str">
        <f t="shared" si="125"/>
        <v>расценка</v>
      </c>
      <c r="S123" s="8">
        <f t="shared" si="126"/>
        <v>944</v>
      </c>
      <c r="T123" s="8">
        <f t="shared" si="127"/>
        <v>1086</v>
      </c>
      <c r="U123" s="8">
        <f>Расценки!F122</f>
        <v>2800</v>
      </c>
      <c r="V123" s="8">
        <f>Расценки!G122</f>
        <v>3220</v>
      </c>
      <c r="W123" s="10">
        <f t="shared" si="128"/>
        <v>0.22857142857142856</v>
      </c>
      <c r="X123" s="10">
        <f t="shared" si="129"/>
        <v>0.19503105590062111</v>
      </c>
      <c r="Y123" s="9">
        <f>Расценки!H122</f>
        <v>2880</v>
      </c>
      <c r="Z123" s="9">
        <f>Расценки!I122</f>
        <v>3456</v>
      </c>
      <c r="AA123" s="10">
        <f>Расценки!J122</f>
        <v>2.857142857142847E-2</v>
      </c>
      <c r="AB123" s="10">
        <f>Расценки!K122</f>
        <v>7.3291925465838403E-2</v>
      </c>
      <c r="AC123" s="16">
        <f t="shared" si="130"/>
        <v>0.25</v>
      </c>
      <c r="AD123" s="16">
        <f t="shared" si="131"/>
        <v>0.25</v>
      </c>
      <c r="AE123" s="10">
        <f t="shared" si="132"/>
        <v>0.40972222222222221</v>
      </c>
      <c r="AF123" s="10">
        <f t="shared" si="133"/>
        <v>0.43431712962962965</v>
      </c>
      <c r="AG123" s="8">
        <f t="shared" si="134"/>
        <v>720</v>
      </c>
      <c r="AH123" s="8">
        <f t="shared" si="135"/>
        <v>864</v>
      </c>
    </row>
    <row r="124" spans="1:34" x14ac:dyDescent="0.25">
      <c r="A124" s="7" t="s">
        <v>429</v>
      </c>
      <c r="B124" s="7" t="s">
        <v>430</v>
      </c>
      <c r="C124" s="7" t="s">
        <v>177</v>
      </c>
      <c r="D124" s="7" t="s">
        <v>426</v>
      </c>
      <c r="E124" s="7" t="str">
        <f>INDEX('Нормо-час по специальностям'!$B$6:$B$26,MATCH(D124,'Нормо-час по специальностям'!$A$6:$A$26,0))</f>
        <v>Холодильщик / монтажник кондиционеров</v>
      </c>
      <c r="F124" s="15">
        <v>1.5</v>
      </c>
      <c r="G124" s="7" t="s">
        <v>6947</v>
      </c>
      <c r="H124" s="11">
        <f t="shared" si="119"/>
        <v>4.67</v>
      </c>
      <c r="I124" s="8">
        <f>INDEX('Нормо-час по специальностям'!$D$6:$D$26,MATCH(D124,'Нормо-час по специальностям'!$A$6:$A$26,0))</f>
        <v>1200</v>
      </c>
      <c r="J124" s="8">
        <f>INDEX('Нормо-час по специальностям'!$E$6:$E$26,MATCH(D124,'Нормо-час по специальностям'!$A$6:$A$26,0))</f>
        <v>1440</v>
      </c>
      <c r="K124" s="8">
        <f t="shared" si="120"/>
        <v>1800</v>
      </c>
      <c r="L124" s="8">
        <f t="shared" si="121"/>
        <v>2160</v>
      </c>
      <c r="M124" s="8">
        <f>Расценки!L123</f>
        <v>1500</v>
      </c>
      <c r="N124" s="8">
        <f>Расценки!M123</f>
        <v>1725</v>
      </c>
      <c r="O124" s="10">
        <f t="shared" si="122"/>
        <v>0.19999999999999996</v>
      </c>
      <c r="P124" s="10">
        <f t="shared" si="123"/>
        <v>0.25217391304347836</v>
      </c>
      <c r="Q124" s="7" t="str">
        <f t="shared" si="124"/>
        <v>расценка</v>
      </c>
      <c r="R124" s="7" t="str">
        <f t="shared" si="125"/>
        <v>расценка</v>
      </c>
      <c r="S124" s="8">
        <f t="shared" si="126"/>
        <v>1000</v>
      </c>
      <c r="T124" s="8">
        <f t="shared" si="127"/>
        <v>1150</v>
      </c>
      <c r="U124" s="8">
        <f>Расценки!F123</f>
        <v>2500</v>
      </c>
      <c r="V124" s="8">
        <f>Расценки!G123</f>
        <v>2875</v>
      </c>
      <c r="W124" s="10">
        <f t="shared" si="128"/>
        <v>0.28000000000000003</v>
      </c>
      <c r="X124" s="10">
        <f t="shared" si="129"/>
        <v>0.24869565217391304</v>
      </c>
      <c r="Y124" s="9">
        <f>Расценки!H123</f>
        <v>2500</v>
      </c>
      <c r="Z124" s="9">
        <f>Расценки!I123</f>
        <v>2880</v>
      </c>
      <c r="AA124" s="10">
        <f>Расценки!J123</f>
        <v>0</v>
      </c>
      <c r="AB124" s="10">
        <f>Расценки!K123</f>
        <v>1.7391304347826875E-3</v>
      </c>
      <c r="AC124" s="16">
        <f t="shared" si="130"/>
        <v>0.28000000000000003</v>
      </c>
      <c r="AD124" s="16">
        <f t="shared" si="131"/>
        <v>0.25</v>
      </c>
      <c r="AE124" s="10">
        <f t="shared" si="132"/>
        <v>0.4</v>
      </c>
      <c r="AF124" s="10">
        <f t="shared" si="133"/>
        <v>0.40104166666666669</v>
      </c>
      <c r="AG124" s="8">
        <f t="shared" si="134"/>
        <v>700</v>
      </c>
      <c r="AH124" s="8">
        <f t="shared" si="135"/>
        <v>720</v>
      </c>
    </row>
    <row r="125" spans="1:34" x14ac:dyDescent="0.25">
      <c r="A125" s="7" t="s">
        <v>432</v>
      </c>
      <c r="B125" s="7" t="s">
        <v>433</v>
      </c>
      <c r="C125" s="7" t="s">
        <v>177</v>
      </c>
      <c r="D125" s="7" t="s">
        <v>426</v>
      </c>
      <c r="E125" s="7" t="str">
        <f>INDEX('Нормо-час по специальностям'!$B$6:$B$26,MATCH(D125,'Нормо-час по специальностям'!$A$6:$A$26,0))</f>
        <v>Холодильщик / монтажник кондиционеров</v>
      </c>
      <c r="F125" s="15">
        <v>2.2000000000000002</v>
      </c>
      <c r="G125" s="7" t="s">
        <v>6947</v>
      </c>
      <c r="H125" s="11">
        <f t="shared" si="119"/>
        <v>3.18</v>
      </c>
      <c r="I125" s="8">
        <f>INDEX('Нормо-час по специальностям'!$D$6:$D$26,MATCH(D125,'Нормо-час по специальностям'!$A$6:$A$26,0))</f>
        <v>1200</v>
      </c>
      <c r="J125" s="8">
        <f>INDEX('Нормо-час по специальностям'!$E$6:$E$26,MATCH(D125,'Нормо-час по специальностям'!$A$6:$A$26,0))</f>
        <v>1440</v>
      </c>
      <c r="K125" s="8">
        <f t="shared" si="120"/>
        <v>2640</v>
      </c>
      <c r="L125" s="8">
        <f t="shared" si="121"/>
        <v>3168</v>
      </c>
      <c r="M125" s="8">
        <f>Расценки!L124</f>
        <v>2100</v>
      </c>
      <c r="N125" s="8">
        <f>Расценки!M124</f>
        <v>2415</v>
      </c>
      <c r="O125" s="10">
        <f t="shared" si="122"/>
        <v>0.25714285714285712</v>
      </c>
      <c r="P125" s="10">
        <f t="shared" si="123"/>
        <v>0.31180124223602479</v>
      </c>
      <c r="Q125" s="7" t="str">
        <f t="shared" si="124"/>
        <v>расценка</v>
      </c>
      <c r="R125" s="7" t="str">
        <f t="shared" si="125"/>
        <v>расценка</v>
      </c>
      <c r="S125" s="8">
        <f t="shared" si="126"/>
        <v>955</v>
      </c>
      <c r="T125" s="8">
        <f t="shared" si="127"/>
        <v>1098</v>
      </c>
      <c r="U125" s="8">
        <f>Расценки!F124</f>
        <v>3500</v>
      </c>
      <c r="V125" s="8">
        <f>Расценки!G124</f>
        <v>4025</v>
      </c>
      <c r="W125" s="10">
        <f t="shared" si="128"/>
        <v>0.24571428571428572</v>
      </c>
      <c r="X125" s="10">
        <f t="shared" si="129"/>
        <v>0.2129192546583851</v>
      </c>
      <c r="Y125" s="9">
        <f>Расценки!H124</f>
        <v>3520</v>
      </c>
      <c r="Z125" s="9">
        <f>Расценки!I124</f>
        <v>4224</v>
      </c>
      <c r="AA125" s="10">
        <f>Расценки!J124</f>
        <v>5.7142857142857828E-3</v>
      </c>
      <c r="AB125" s="10">
        <f>Расценки!K124</f>
        <v>4.9440993788819831E-2</v>
      </c>
      <c r="AC125" s="16">
        <f t="shared" si="130"/>
        <v>0.25</v>
      </c>
      <c r="AD125" s="16">
        <f t="shared" si="131"/>
        <v>0.25</v>
      </c>
      <c r="AE125" s="10">
        <f t="shared" si="132"/>
        <v>0.40340909090909088</v>
      </c>
      <c r="AF125" s="10">
        <f t="shared" si="133"/>
        <v>0.42826704545454547</v>
      </c>
      <c r="AG125" s="8">
        <f t="shared" si="134"/>
        <v>880</v>
      </c>
      <c r="AH125" s="8">
        <f t="shared" si="135"/>
        <v>1056</v>
      </c>
    </row>
    <row r="126" spans="1:34" x14ac:dyDescent="0.25">
      <c r="A126" s="7" t="s">
        <v>435</v>
      </c>
      <c r="B126" s="7" t="s">
        <v>436</v>
      </c>
      <c r="C126" s="7" t="s">
        <v>177</v>
      </c>
      <c r="D126" s="7" t="s">
        <v>426</v>
      </c>
      <c r="E126" s="7" t="str">
        <f>INDEX('Нормо-час по специальностям'!$B$6:$B$26,MATCH(D126,'Нормо-час по специальностям'!$A$6:$A$26,0))</f>
        <v>Холодильщик / монтажник кондиционеров</v>
      </c>
      <c r="F126" s="15">
        <v>3</v>
      </c>
      <c r="G126" s="7" t="s">
        <v>6947</v>
      </c>
      <c r="H126" s="11">
        <f t="shared" si="119"/>
        <v>2.33</v>
      </c>
      <c r="I126" s="8">
        <f>INDEX('Нормо-час по специальностям'!$D$6:$D$26,MATCH(D126,'Нормо-час по специальностям'!$A$6:$A$26,0))</f>
        <v>1200</v>
      </c>
      <c r="J126" s="8">
        <f>INDEX('Нормо-час по специальностям'!$E$6:$E$26,MATCH(D126,'Нормо-час по специальностям'!$A$6:$A$26,0))</f>
        <v>1440</v>
      </c>
      <c r="K126" s="8">
        <f t="shared" si="120"/>
        <v>3600</v>
      </c>
      <c r="L126" s="8">
        <f t="shared" si="121"/>
        <v>4320</v>
      </c>
      <c r="M126" s="8">
        <f>Расценки!L125</f>
        <v>3000</v>
      </c>
      <c r="N126" s="8">
        <f>Расценки!M125</f>
        <v>3450</v>
      </c>
      <c r="O126" s="10">
        <f t="shared" si="122"/>
        <v>0.19999999999999996</v>
      </c>
      <c r="P126" s="10">
        <f t="shared" si="123"/>
        <v>0.25217391304347836</v>
      </c>
      <c r="Q126" s="7" t="str">
        <f t="shared" si="124"/>
        <v>расценка</v>
      </c>
      <c r="R126" s="7" t="str">
        <f t="shared" si="125"/>
        <v>расценка</v>
      </c>
      <c r="S126" s="8">
        <f t="shared" si="126"/>
        <v>1000</v>
      </c>
      <c r="T126" s="8">
        <f t="shared" si="127"/>
        <v>1150</v>
      </c>
      <c r="U126" s="8">
        <f>Расценки!F125</f>
        <v>5000</v>
      </c>
      <c r="V126" s="8">
        <f>Расценки!G125</f>
        <v>5750</v>
      </c>
      <c r="W126" s="10">
        <f t="shared" si="128"/>
        <v>0.28000000000000003</v>
      </c>
      <c r="X126" s="10">
        <f t="shared" si="129"/>
        <v>0.24869565217391304</v>
      </c>
      <c r="Y126" s="9">
        <f>Расценки!H125</f>
        <v>5000</v>
      </c>
      <c r="Z126" s="9">
        <f>Расценки!I125</f>
        <v>5760</v>
      </c>
      <c r="AA126" s="10">
        <f>Расценки!J125</f>
        <v>0</v>
      </c>
      <c r="AB126" s="10">
        <f>Расценки!K125</f>
        <v>1.7391304347826875E-3</v>
      </c>
      <c r="AC126" s="16">
        <f t="shared" si="130"/>
        <v>0.28000000000000003</v>
      </c>
      <c r="AD126" s="16">
        <f t="shared" si="131"/>
        <v>0.25</v>
      </c>
      <c r="AE126" s="10">
        <f t="shared" si="132"/>
        <v>0.4</v>
      </c>
      <c r="AF126" s="10">
        <f t="shared" si="133"/>
        <v>0.40104166666666669</v>
      </c>
      <c r="AG126" s="8">
        <f t="shared" si="134"/>
        <v>1400</v>
      </c>
      <c r="AH126" s="8">
        <f t="shared" si="135"/>
        <v>1440</v>
      </c>
    </row>
    <row r="127" spans="1:34" x14ac:dyDescent="0.25">
      <c r="A127" s="7" t="s">
        <v>438</v>
      </c>
      <c r="B127" s="7" t="s">
        <v>439</v>
      </c>
      <c r="C127" s="7" t="s">
        <v>54</v>
      </c>
      <c r="D127" s="7" t="s">
        <v>410</v>
      </c>
      <c r="E127" s="7" t="str">
        <f>INDEX('Нормо-час по специальностям'!$B$6:$B$26,MATCH(D127,'Нормо-час по специальностям'!$A$6:$A$26,0))</f>
        <v>Монтажник вентиляции</v>
      </c>
      <c r="F127" s="15">
        <v>0.3</v>
      </c>
      <c r="G127" s="7" t="s">
        <v>6945</v>
      </c>
      <c r="H127" s="11">
        <f t="shared" si="119"/>
        <v>23.33</v>
      </c>
      <c r="I127" s="8">
        <f>INDEX('Нормо-час по специальностям'!$D$6:$D$26,MATCH(D127,'Нормо-час по специальностям'!$A$6:$A$26,0))</f>
        <v>850</v>
      </c>
      <c r="J127" s="8">
        <f>INDEX('Нормо-час по специальностям'!$E$6:$E$26,MATCH(D127,'Нормо-час по специальностям'!$A$6:$A$26,0))</f>
        <v>1020</v>
      </c>
      <c r="K127" s="8">
        <f t="shared" si="120"/>
        <v>255</v>
      </c>
      <c r="L127" s="8">
        <f t="shared" si="121"/>
        <v>306</v>
      </c>
      <c r="M127" s="8">
        <f>Расценки!L126</f>
        <v>150</v>
      </c>
      <c r="N127" s="8">
        <f>Расценки!M126</f>
        <v>172</v>
      </c>
      <c r="O127" s="10">
        <f t="shared" si="122"/>
        <v>0.7</v>
      </c>
      <c r="P127" s="10">
        <f t="shared" si="123"/>
        <v>0.77906976744186052</v>
      </c>
      <c r="Q127" s="7" t="str">
        <f t="shared" si="124"/>
        <v>расценка</v>
      </c>
      <c r="R127" s="7" t="str">
        <f t="shared" si="125"/>
        <v>расценка</v>
      </c>
      <c r="S127" s="8">
        <f t="shared" si="126"/>
        <v>500</v>
      </c>
      <c r="T127" s="8">
        <f t="shared" si="127"/>
        <v>573</v>
      </c>
      <c r="U127" s="8">
        <f>Расценки!F126</f>
        <v>250</v>
      </c>
      <c r="V127" s="8">
        <f>Расценки!G126</f>
        <v>288</v>
      </c>
      <c r="W127" s="10">
        <f t="shared" si="128"/>
        <v>-0.02</v>
      </c>
      <c r="X127" s="10">
        <f t="shared" si="129"/>
        <v>-6.25E-2</v>
      </c>
      <c r="Y127" s="9">
        <f>Расценки!H126</f>
        <v>340</v>
      </c>
      <c r="Z127" s="9">
        <f>Расценки!I126</f>
        <v>408</v>
      </c>
      <c r="AA127" s="10">
        <f>Расценки!J126</f>
        <v>0.3600000000000001</v>
      </c>
      <c r="AB127" s="10">
        <f>Расценки!K126</f>
        <v>0.41666666666666674</v>
      </c>
      <c r="AC127" s="16">
        <f t="shared" si="130"/>
        <v>0.25</v>
      </c>
      <c r="AD127" s="16">
        <f t="shared" si="131"/>
        <v>0.25</v>
      </c>
      <c r="AE127" s="10">
        <f t="shared" si="132"/>
        <v>0.55882352941176472</v>
      </c>
      <c r="AF127" s="10">
        <f t="shared" si="133"/>
        <v>0.57843137254901966</v>
      </c>
      <c r="AG127" s="8">
        <f t="shared" si="134"/>
        <v>85</v>
      </c>
      <c r="AH127" s="8">
        <f t="shared" si="135"/>
        <v>102</v>
      </c>
    </row>
    <row r="128" spans="1:34" x14ac:dyDescent="0.25">
      <c r="A128" s="7" t="s">
        <v>442</v>
      </c>
      <c r="B128" s="7" t="s">
        <v>443</v>
      </c>
      <c r="C128" s="7" t="s">
        <v>54</v>
      </c>
      <c r="D128" s="7" t="s">
        <v>410</v>
      </c>
      <c r="E128" s="7" t="str">
        <f>INDEX('Нормо-час по специальностям'!$B$6:$B$26,MATCH(D128,'Нормо-час по специальностям'!$A$6:$A$26,0))</f>
        <v>Монтажник вентиляции</v>
      </c>
      <c r="F128" s="15">
        <v>0.4</v>
      </c>
      <c r="G128" s="7" t="s">
        <v>6945</v>
      </c>
      <c r="H128" s="11">
        <f t="shared" si="119"/>
        <v>17.5</v>
      </c>
      <c r="I128" s="8">
        <f>INDEX('Нормо-час по специальностям'!$D$6:$D$26,MATCH(D128,'Нормо-час по специальностям'!$A$6:$A$26,0))</f>
        <v>850</v>
      </c>
      <c r="J128" s="8">
        <f>INDEX('Нормо-час по специальностям'!$E$6:$E$26,MATCH(D128,'Нормо-час по специальностям'!$A$6:$A$26,0))</f>
        <v>1020</v>
      </c>
      <c r="K128" s="8">
        <f t="shared" si="120"/>
        <v>340</v>
      </c>
      <c r="L128" s="8">
        <f t="shared" si="121"/>
        <v>408</v>
      </c>
      <c r="M128" s="8">
        <f>Расценки!L127</f>
        <v>210</v>
      </c>
      <c r="N128" s="8">
        <f>Расценки!M127</f>
        <v>241</v>
      </c>
      <c r="O128" s="10">
        <f t="shared" si="122"/>
        <v>0.61904761904761907</v>
      </c>
      <c r="P128" s="10">
        <f t="shared" si="123"/>
        <v>0.69294605809128629</v>
      </c>
      <c r="Q128" s="7" t="str">
        <f t="shared" si="124"/>
        <v>расценка</v>
      </c>
      <c r="R128" s="7" t="str">
        <f t="shared" si="125"/>
        <v>расценка</v>
      </c>
      <c r="S128" s="8">
        <f t="shared" si="126"/>
        <v>525</v>
      </c>
      <c r="T128" s="8">
        <f t="shared" si="127"/>
        <v>603</v>
      </c>
      <c r="U128" s="8">
        <f>Расценки!F127</f>
        <v>350</v>
      </c>
      <c r="V128" s="8">
        <f>Расценки!G127</f>
        <v>402</v>
      </c>
      <c r="W128" s="10">
        <f t="shared" si="128"/>
        <v>2.8571428571428571E-2</v>
      </c>
      <c r="X128" s="10">
        <f t="shared" si="129"/>
        <v>-1.4925373134328358E-2</v>
      </c>
      <c r="Y128" s="9">
        <f>Расценки!H127</f>
        <v>454</v>
      </c>
      <c r="Z128" s="9">
        <f>Расценки!I127</f>
        <v>544</v>
      </c>
      <c r="AA128" s="10">
        <f>Расценки!J127</f>
        <v>0.29714285714285715</v>
      </c>
      <c r="AB128" s="10">
        <f>Расценки!K127</f>
        <v>0.3532338308457712</v>
      </c>
      <c r="AC128" s="16">
        <f t="shared" si="130"/>
        <v>0.25110132158590309</v>
      </c>
      <c r="AD128" s="16">
        <f t="shared" si="131"/>
        <v>0.25</v>
      </c>
      <c r="AE128" s="10">
        <f t="shared" si="132"/>
        <v>0.5374449339207048</v>
      </c>
      <c r="AF128" s="10">
        <f t="shared" si="133"/>
        <v>0.55698529411764708</v>
      </c>
      <c r="AG128" s="8">
        <f t="shared" si="134"/>
        <v>114</v>
      </c>
      <c r="AH128" s="8">
        <f t="shared" si="135"/>
        <v>136</v>
      </c>
    </row>
    <row r="129" spans="1:34" x14ac:dyDescent="0.25">
      <c r="A129" s="7" t="s">
        <v>445</v>
      </c>
      <c r="B129" s="7" t="s">
        <v>446</v>
      </c>
      <c r="C129" s="7" t="s">
        <v>177</v>
      </c>
      <c r="D129" s="7" t="s">
        <v>410</v>
      </c>
      <c r="E129" s="7" t="str">
        <f>INDEX('Нормо-час по специальностям'!$B$6:$B$26,MATCH(D129,'Нормо-час по специальностям'!$A$6:$A$26,0))</f>
        <v>Монтажник вентиляции</v>
      </c>
      <c r="F129" s="15">
        <v>3</v>
      </c>
      <c r="G129" s="7" t="s">
        <v>6945</v>
      </c>
      <c r="H129" s="11">
        <f t="shared" si="119"/>
        <v>2.33</v>
      </c>
      <c r="I129" s="8">
        <f>INDEX('Нормо-час по специальностям'!$D$6:$D$26,MATCH(D129,'Нормо-час по специальностям'!$A$6:$A$26,0))</f>
        <v>850</v>
      </c>
      <c r="J129" s="8">
        <f>INDEX('Нормо-час по специальностям'!$E$6:$E$26,MATCH(D129,'Нормо-час по специальностям'!$A$6:$A$26,0))</f>
        <v>1020</v>
      </c>
      <c r="K129" s="8">
        <f t="shared" si="120"/>
        <v>2550</v>
      </c>
      <c r="L129" s="8">
        <f t="shared" si="121"/>
        <v>3060</v>
      </c>
      <c r="M129" s="8">
        <f>Расценки!L128</f>
        <v>2100</v>
      </c>
      <c r="N129" s="8">
        <f>Расценки!M128</f>
        <v>2415</v>
      </c>
      <c r="O129" s="10">
        <f t="shared" si="122"/>
        <v>0.21428571428571419</v>
      </c>
      <c r="P129" s="10">
        <f t="shared" si="123"/>
        <v>0.26708074534161486</v>
      </c>
      <c r="Q129" s="7" t="str">
        <f t="shared" si="124"/>
        <v>расценка</v>
      </c>
      <c r="R129" s="7" t="str">
        <f t="shared" si="125"/>
        <v>расценка</v>
      </c>
      <c r="S129" s="8">
        <f t="shared" si="126"/>
        <v>700</v>
      </c>
      <c r="T129" s="8">
        <f t="shared" si="127"/>
        <v>805</v>
      </c>
      <c r="U129" s="8">
        <f>Расценки!F128</f>
        <v>3500</v>
      </c>
      <c r="V129" s="8">
        <f>Расценки!G128</f>
        <v>4025</v>
      </c>
      <c r="W129" s="10">
        <f t="shared" si="128"/>
        <v>0.27142857142857141</v>
      </c>
      <c r="X129" s="10">
        <f t="shared" si="129"/>
        <v>0.23975155279503105</v>
      </c>
      <c r="Y129" s="9">
        <f>Расценки!H128</f>
        <v>3500</v>
      </c>
      <c r="Z129" s="9">
        <f>Расценки!I128</f>
        <v>4080</v>
      </c>
      <c r="AA129" s="10">
        <f>Расценки!J128</f>
        <v>0</v>
      </c>
      <c r="AB129" s="10">
        <f>Расценки!K128</f>
        <v>1.3664596273291973E-2</v>
      </c>
      <c r="AC129" s="16">
        <f t="shared" si="130"/>
        <v>0.27142857142857141</v>
      </c>
      <c r="AD129" s="16">
        <f t="shared" si="131"/>
        <v>0.25</v>
      </c>
      <c r="AE129" s="10">
        <f t="shared" si="132"/>
        <v>0.4</v>
      </c>
      <c r="AF129" s="10">
        <f t="shared" si="133"/>
        <v>0.40808823529411764</v>
      </c>
      <c r="AG129" s="8">
        <f t="shared" si="134"/>
        <v>950</v>
      </c>
      <c r="AH129" s="8">
        <f t="shared" si="135"/>
        <v>1020</v>
      </c>
    </row>
    <row r="130" spans="1:34" x14ac:dyDescent="0.25">
      <c r="A130" s="7" t="s">
        <v>447</v>
      </c>
      <c r="B130" s="7" t="s">
        <v>448</v>
      </c>
      <c r="C130" s="7" t="s">
        <v>177</v>
      </c>
      <c r="D130" s="7" t="s">
        <v>426</v>
      </c>
      <c r="E130" s="7" t="str">
        <f>INDEX('Нормо-час по специальностям'!$B$6:$B$26,MATCH(D130,'Нормо-час по специальностям'!$A$6:$A$26,0))</f>
        <v>Холодильщик / монтажник кондиционеров</v>
      </c>
      <c r="F130" s="15">
        <v>0.5</v>
      </c>
      <c r="G130" s="7" t="s">
        <v>6947</v>
      </c>
      <c r="H130" s="11">
        <f t="shared" si="119"/>
        <v>14</v>
      </c>
      <c r="I130" s="8">
        <f>INDEX('Нормо-час по специальностям'!$D$6:$D$26,MATCH(D130,'Нормо-час по специальностям'!$A$6:$A$26,0))</f>
        <v>1200</v>
      </c>
      <c r="J130" s="8">
        <f>INDEX('Нормо-час по специальностям'!$E$6:$E$26,MATCH(D130,'Нормо-час по специальностям'!$A$6:$A$26,0))</f>
        <v>1440</v>
      </c>
      <c r="K130" s="8">
        <f t="shared" si="120"/>
        <v>600</v>
      </c>
      <c r="L130" s="8">
        <f t="shared" si="121"/>
        <v>720</v>
      </c>
      <c r="M130" s="8">
        <f>Расценки!L129</f>
        <v>360</v>
      </c>
      <c r="N130" s="8">
        <f>Расценки!M129</f>
        <v>414</v>
      </c>
      <c r="O130" s="10">
        <f t="shared" si="122"/>
        <v>0.66666666666666674</v>
      </c>
      <c r="P130" s="10">
        <f t="shared" si="123"/>
        <v>0.73913043478260865</v>
      </c>
      <c r="Q130" s="7" t="str">
        <f t="shared" si="124"/>
        <v>расценка</v>
      </c>
      <c r="R130" s="7" t="str">
        <f t="shared" si="125"/>
        <v>расценка</v>
      </c>
      <c r="S130" s="8">
        <f t="shared" si="126"/>
        <v>720</v>
      </c>
      <c r="T130" s="8">
        <f t="shared" si="127"/>
        <v>828</v>
      </c>
      <c r="U130" s="8">
        <f>Расценки!F129</f>
        <v>600</v>
      </c>
      <c r="V130" s="8">
        <f>Расценки!G129</f>
        <v>690</v>
      </c>
      <c r="W130" s="10">
        <f t="shared" si="128"/>
        <v>0</v>
      </c>
      <c r="X130" s="10">
        <f t="shared" si="129"/>
        <v>-4.3478260869565216E-2</v>
      </c>
      <c r="Y130" s="9">
        <f>Расценки!H129</f>
        <v>800</v>
      </c>
      <c r="Z130" s="9">
        <f>Расценки!I129</f>
        <v>960</v>
      </c>
      <c r="AA130" s="10">
        <f>Расценки!J129</f>
        <v>0.33333333333333326</v>
      </c>
      <c r="AB130" s="10">
        <f>Расценки!K129</f>
        <v>0.39130434782608692</v>
      </c>
      <c r="AC130" s="16">
        <f t="shared" si="130"/>
        <v>0.25</v>
      </c>
      <c r="AD130" s="16">
        <f t="shared" si="131"/>
        <v>0.25</v>
      </c>
      <c r="AE130" s="10">
        <f t="shared" si="132"/>
        <v>0.55000000000000004</v>
      </c>
      <c r="AF130" s="10">
        <f t="shared" si="133"/>
        <v>0.56874999999999998</v>
      </c>
      <c r="AG130" s="8">
        <f t="shared" si="134"/>
        <v>200</v>
      </c>
      <c r="AH130" s="8">
        <f t="shared" si="135"/>
        <v>240</v>
      </c>
    </row>
    <row r="131" spans="1:34" x14ac:dyDescent="0.25">
      <c r="A131" s="7" t="s">
        <v>450</v>
      </c>
      <c r="B131" s="7" t="s">
        <v>451</v>
      </c>
      <c r="C131" s="7" t="s">
        <v>177</v>
      </c>
      <c r="D131" s="7" t="s">
        <v>426</v>
      </c>
      <c r="E131" s="7" t="str">
        <f>INDEX('Нормо-час по специальностям'!$B$6:$B$26,MATCH(D131,'Нормо-час по специальностям'!$A$6:$A$26,0))</f>
        <v>Холодильщик / монтажник кондиционеров</v>
      </c>
      <c r="F131" s="15">
        <v>2</v>
      </c>
      <c r="G131" s="7" t="s">
        <v>6948</v>
      </c>
      <c r="H131" s="11">
        <f t="shared" si="119"/>
        <v>3.5</v>
      </c>
      <c r="I131" s="8">
        <f>INDEX('Нормо-час по специальностям'!$D$6:$D$26,MATCH(D131,'Нормо-час по специальностям'!$A$6:$A$26,0))</f>
        <v>1200</v>
      </c>
      <c r="J131" s="8">
        <f>INDEX('Нормо-час по специальностям'!$E$6:$E$26,MATCH(D131,'Нормо-час по специальностям'!$A$6:$A$26,0))</f>
        <v>1440</v>
      </c>
      <c r="K131" s="8">
        <f t="shared" si="120"/>
        <v>2400</v>
      </c>
      <c r="L131" s="8">
        <f t="shared" si="121"/>
        <v>2880</v>
      </c>
      <c r="M131" s="8">
        <f>Расценки!L130</f>
        <v>2100</v>
      </c>
      <c r="N131" s="8">
        <f>Расценки!M130</f>
        <v>2415</v>
      </c>
      <c r="O131" s="10">
        <f t="shared" si="122"/>
        <v>0.14285714285714279</v>
      </c>
      <c r="P131" s="10">
        <f t="shared" si="123"/>
        <v>0.19254658385093171</v>
      </c>
      <c r="Q131" s="7" t="str">
        <f t="shared" si="124"/>
        <v>расценка</v>
      </c>
      <c r="R131" s="7" t="str">
        <f t="shared" si="125"/>
        <v>расценка</v>
      </c>
      <c r="S131" s="8">
        <f t="shared" si="126"/>
        <v>1050</v>
      </c>
      <c r="T131" s="8">
        <f t="shared" si="127"/>
        <v>1208</v>
      </c>
      <c r="U131" s="8">
        <f>Расценки!F130</f>
        <v>3500</v>
      </c>
      <c r="V131" s="8">
        <f>Расценки!G130</f>
        <v>4025</v>
      </c>
      <c r="W131" s="10">
        <f t="shared" si="128"/>
        <v>0.31428571428571428</v>
      </c>
      <c r="X131" s="10">
        <f t="shared" si="129"/>
        <v>0.28447204968944101</v>
      </c>
      <c r="Y131" s="9">
        <f>Расценки!H130</f>
        <v>3500</v>
      </c>
      <c r="Z131" s="9">
        <f>Расценки!I130</f>
        <v>4025</v>
      </c>
      <c r="AA131" s="10">
        <f>Расценки!J130</f>
        <v>0</v>
      </c>
      <c r="AB131" s="10">
        <f>Расценки!K130</f>
        <v>0</v>
      </c>
      <c r="AC131" s="16">
        <f t="shared" si="130"/>
        <v>0.31428571428571428</v>
      </c>
      <c r="AD131" s="16">
        <f t="shared" si="131"/>
        <v>0.28447204968944101</v>
      </c>
      <c r="AE131" s="10">
        <f t="shared" si="132"/>
        <v>0.4</v>
      </c>
      <c r="AF131" s="10">
        <f t="shared" si="133"/>
        <v>0.4</v>
      </c>
      <c r="AG131" s="8">
        <f t="shared" si="134"/>
        <v>1100</v>
      </c>
      <c r="AH131" s="8">
        <f t="shared" si="135"/>
        <v>1145</v>
      </c>
    </row>
    <row r="132" spans="1:34" x14ac:dyDescent="0.25">
      <c r="A132" s="7" t="s">
        <v>453</v>
      </c>
      <c r="B132" s="7" t="s">
        <v>454</v>
      </c>
      <c r="C132" s="7" t="s">
        <v>177</v>
      </c>
      <c r="D132" s="7" t="s">
        <v>426</v>
      </c>
      <c r="E132" s="7" t="str">
        <f>INDEX('Нормо-час по специальностям'!$B$6:$B$26,MATCH(D132,'Нормо-час по специальностям'!$A$6:$A$26,0))</f>
        <v>Холодильщик / монтажник кондиционеров</v>
      </c>
      <c r="F132" s="15">
        <v>1.5</v>
      </c>
      <c r="G132" s="7" t="s">
        <v>6947</v>
      </c>
      <c r="H132" s="11">
        <f t="shared" si="119"/>
        <v>4.67</v>
      </c>
      <c r="I132" s="8">
        <f>INDEX('Нормо-час по специальностям'!$D$6:$D$26,MATCH(D132,'Нормо-час по специальностям'!$A$6:$A$26,0))</f>
        <v>1200</v>
      </c>
      <c r="J132" s="8">
        <f>INDEX('Нормо-час по специальностям'!$E$6:$E$26,MATCH(D132,'Нормо-час по специальностям'!$A$6:$A$26,0))</f>
        <v>1440</v>
      </c>
      <c r="K132" s="8">
        <f t="shared" si="120"/>
        <v>1800</v>
      </c>
      <c r="L132" s="8">
        <f t="shared" si="121"/>
        <v>2160</v>
      </c>
      <c r="M132" s="8">
        <f>Расценки!L131</f>
        <v>1500</v>
      </c>
      <c r="N132" s="8">
        <f>Расценки!M131</f>
        <v>1725</v>
      </c>
      <c r="O132" s="10">
        <f t="shared" si="122"/>
        <v>0.19999999999999996</v>
      </c>
      <c r="P132" s="10">
        <f t="shared" si="123"/>
        <v>0.25217391304347836</v>
      </c>
      <c r="Q132" s="7" t="str">
        <f t="shared" si="124"/>
        <v>расценка</v>
      </c>
      <c r="R132" s="7" t="str">
        <f t="shared" si="125"/>
        <v>расценка</v>
      </c>
      <c r="S132" s="8">
        <f t="shared" si="126"/>
        <v>1000</v>
      </c>
      <c r="T132" s="8">
        <f t="shared" si="127"/>
        <v>1150</v>
      </c>
      <c r="U132" s="8">
        <f>Расценки!F131</f>
        <v>2500</v>
      </c>
      <c r="V132" s="8">
        <f>Расценки!G131</f>
        <v>2875</v>
      </c>
      <c r="W132" s="10">
        <f t="shared" si="128"/>
        <v>0.28000000000000003</v>
      </c>
      <c r="X132" s="10">
        <f t="shared" si="129"/>
        <v>0.24869565217391304</v>
      </c>
      <c r="Y132" s="9">
        <f>Расценки!H131</f>
        <v>2500</v>
      </c>
      <c r="Z132" s="9">
        <f>Расценки!I131</f>
        <v>2880</v>
      </c>
      <c r="AA132" s="10">
        <f>Расценки!J131</f>
        <v>0</v>
      </c>
      <c r="AB132" s="10">
        <f>Расценки!K131</f>
        <v>1.7391304347826875E-3</v>
      </c>
      <c r="AC132" s="16">
        <f t="shared" si="130"/>
        <v>0.28000000000000003</v>
      </c>
      <c r="AD132" s="16">
        <f t="shared" si="131"/>
        <v>0.25</v>
      </c>
      <c r="AE132" s="10">
        <f t="shared" si="132"/>
        <v>0.4</v>
      </c>
      <c r="AF132" s="10">
        <f t="shared" si="133"/>
        <v>0.40104166666666669</v>
      </c>
      <c r="AG132" s="8">
        <f t="shared" si="134"/>
        <v>700</v>
      </c>
      <c r="AH132" s="8">
        <f t="shared" si="135"/>
        <v>720</v>
      </c>
    </row>
    <row r="133" spans="1:34" x14ac:dyDescent="0.25">
      <c r="A133" s="7" t="s">
        <v>456</v>
      </c>
      <c r="B133" s="7" t="s">
        <v>457</v>
      </c>
      <c r="C133" s="7" t="s">
        <v>177</v>
      </c>
      <c r="D133" s="7" t="s">
        <v>426</v>
      </c>
      <c r="E133" s="7" t="str">
        <f>INDEX('Нормо-час по специальностям'!$B$6:$B$26,MATCH(D133,'Нормо-час по специальностям'!$A$6:$A$26,0))</f>
        <v>Холодильщик / монтажник кондиционеров</v>
      </c>
      <c r="F133" s="15">
        <v>2.5</v>
      </c>
      <c r="G133" s="7" t="s">
        <v>6947</v>
      </c>
      <c r="H133" s="11">
        <f t="shared" si="119"/>
        <v>2.8</v>
      </c>
      <c r="I133" s="8">
        <f>INDEX('Нормо-час по специальностям'!$D$6:$D$26,MATCH(D133,'Нормо-час по специальностям'!$A$6:$A$26,0))</f>
        <v>1200</v>
      </c>
      <c r="J133" s="8">
        <f>INDEX('Нормо-час по специальностям'!$E$6:$E$26,MATCH(D133,'Нормо-час по специальностям'!$A$6:$A$26,0))</f>
        <v>1440</v>
      </c>
      <c r="K133" s="8">
        <f t="shared" si="120"/>
        <v>3000</v>
      </c>
      <c r="L133" s="8">
        <f t="shared" si="121"/>
        <v>3600</v>
      </c>
      <c r="M133" s="8">
        <f>Расценки!L132</f>
        <v>2300</v>
      </c>
      <c r="N133" s="8">
        <f>Расценки!M132</f>
        <v>2645</v>
      </c>
      <c r="O133" s="10">
        <f t="shared" si="122"/>
        <v>0.30434782608695654</v>
      </c>
      <c r="P133" s="10">
        <f t="shared" si="123"/>
        <v>0.3610586011342154</v>
      </c>
      <c r="Q133" s="7" t="str">
        <f t="shared" si="124"/>
        <v>расценка</v>
      </c>
      <c r="R133" s="7" t="str">
        <f t="shared" si="125"/>
        <v>расценка</v>
      </c>
      <c r="S133" s="8">
        <f t="shared" si="126"/>
        <v>920</v>
      </c>
      <c r="T133" s="8">
        <f t="shared" si="127"/>
        <v>1058</v>
      </c>
      <c r="U133" s="8">
        <f>Расценки!F132</f>
        <v>3800</v>
      </c>
      <c r="V133" s="8">
        <f>Расценки!G132</f>
        <v>4370</v>
      </c>
      <c r="W133" s="10">
        <f t="shared" si="128"/>
        <v>0.21052631578947367</v>
      </c>
      <c r="X133" s="10">
        <f t="shared" si="129"/>
        <v>0.17620137299771166</v>
      </c>
      <c r="Y133" s="9">
        <f>Расценки!H132</f>
        <v>4000</v>
      </c>
      <c r="Z133" s="9">
        <f>Расценки!I132</f>
        <v>4800</v>
      </c>
      <c r="AA133" s="10">
        <f>Расценки!J132</f>
        <v>5.2631578947368363E-2</v>
      </c>
      <c r="AB133" s="10">
        <f>Расценки!K132</f>
        <v>9.8398169336384456E-2</v>
      </c>
      <c r="AC133" s="16">
        <f t="shared" si="130"/>
        <v>0.25</v>
      </c>
      <c r="AD133" s="16">
        <f t="shared" si="131"/>
        <v>0.25</v>
      </c>
      <c r="AE133" s="10">
        <f t="shared" si="132"/>
        <v>0.42499999999999999</v>
      </c>
      <c r="AF133" s="10">
        <f t="shared" si="133"/>
        <v>0.44895833333333335</v>
      </c>
      <c r="AG133" s="8">
        <f t="shared" si="134"/>
        <v>1000</v>
      </c>
      <c r="AH133" s="8">
        <f t="shared" si="135"/>
        <v>1200</v>
      </c>
    </row>
    <row r="134" spans="1:34" x14ac:dyDescent="0.25">
      <c r="A134" s="7" t="s">
        <v>459</v>
      </c>
      <c r="B134" s="7" t="s">
        <v>460</v>
      </c>
      <c r="C134" s="7" t="s">
        <v>177</v>
      </c>
      <c r="D134" s="7" t="s">
        <v>426</v>
      </c>
      <c r="E134" s="7" t="str">
        <f>INDEX('Нормо-час по специальностям'!$B$6:$B$26,MATCH(D134,'Нормо-час по специальностям'!$A$6:$A$26,0))</f>
        <v>Холодильщик / монтажник кондиционеров</v>
      </c>
      <c r="F134" s="15">
        <v>4</v>
      </c>
      <c r="G134" s="7" t="s">
        <v>6947</v>
      </c>
      <c r="H134" s="11">
        <f t="shared" si="119"/>
        <v>1.75</v>
      </c>
      <c r="I134" s="8">
        <f>INDEX('Нормо-час по специальностям'!$D$6:$D$26,MATCH(D134,'Нормо-час по специальностям'!$A$6:$A$26,0))</f>
        <v>1200</v>
      </c>
      <c r="J134" s="8">
        <f>INDEX('Нормо-час по специальностям'!$E$6:$E$26,MATCH(D134,'Нормо-час по специальностям'!$A$6:$A$26,0))</f>
        <v>1440</v>
      </c>
      <c r="K134" s="8">
        <f t="shared" si="120"/>
        <v>4800</v>
      </c>
      <c r="L134" s="8">
        <f t="shared" si="121"/>
        <v>5760</v>
      </c>
      <c r="M134" s="8">
        <f>Расценки!L133</f>
        <v>3600</v>
      </c>
      <c r="N134" s="8">
        <f>Расценки!M133</f>
        <v>4140</v>
      </c>
      <c r="O134" s="10">
        <f t="shared" si="122"/>
        <v>0.33333333333333326</v>
      </c>
      <c r="P134" s="10">
        <f t="shared" si="123"/>
        <v>0.39130434782608692</v>
      </c>
      <c r="Q134" s="7" t="str">
        <f t="shared" si="124"/>
        <v>расценка</v>
      </c>
      <c r="R134" s="7" t="str">
        <f t="shared" si="125"/>
        <v>расценка</v>
      </c>
      <c r="S134" s="8">
        <f t="shared" si="126"/>
        <v>900</v>
      </c>
      <c r="T134" s="8">
        <f t="shared" si="127"/>
        <v>1035</v>
      </c>
      <c r="U134" s="8">
        <f>Расценки!F133</f>
        <v>6000</v>
      </c>
      <c r="V134" s="8">
        <f>Расценки!G133</f>
        <v>6900</v>
      </c>
      <c r="W134" s="10">
        <f t="shared" si="128"/>
        <v>0.2</v>
      </c>
      <c r="X134" s="10">
        <f t="shared" si="129"/>
        <v>0.16521739130434782</v>
      </c>
      <c r="Y134" s="9">
        <f>Расценки!H133</f>
        <v>6400</v>
      </c>
      <c r="Z134" s="9">
        <f>Расценки!I133</f>
        <v>7680</v>
      </c>
      <c r="AA134" s="10">
        <f>Расценки!J133</f>
        <v>6.6666666666666652E-2</v>
      </c>
      <c r="AB134" s="10">
        <f>Расценки!K133</f>
        <v>0.11304347826086958</v>
      </c>
      <c r="AC134" s="16">
        <f t="shared" si="130"/>
        <v>0.25</v>
      </c>
      <c r="AD134" s="16">
        <f t="shared" si="131"/>
        <v>0.25</v>
      </c>
      <c r="AE134" s="10">
        <f t="shared" si="132"/>
        <v>0.4375</v>
      </c>
      <c r="AF134" s="10">
        <f t="shared" si="133"/>
        <v>0.4609375</v>
      </c>
      <c r="AG134" s="8">
        <f t="shared" si="134"/>
        <v>1600</v>
      </c>
      <c r="AH134" s="8">
        <f t="shared" si="135"/>
        <v>1920</v>
      </c>
    </row>
    <row r="135" spans="1:34" x14ac:dyDescent="0.25">
      <c r="A135" s="7" t="s">
        <v>463</v>
      </c>
      <c r="B135" s="7" t="s">
        <v>464</v>
      </c>
      <c r="C135" s="7" t="s">
        <v>177</v>
      </c>
      <c r="D135" s="7" t="s">
        <v>426</v>
      </c>
      <c r="E135" s="7" t="str">
        <f>INDEX('Нормо-час по специальностям'!$B$6:$B$26,MATCH(D135,'Нормо-час по специальностям'!$A$6:$A$26,0))</f>
        <v>Холодильщик / монтажник кондиционеров</v>
      </c>
      <c r="F135" s="15">
        <v>0.4</v>
      </c>
      <c r="G135" s="7" t="s">
        <v>6947</v>
      </c>
      <c r="H135" s="11">
        <f t="shared" si="119"/>
        <v>17.5</v>
      </c>
      <c r="I135" s="8">
        <f>INDEX('Нормо-час по специальностям'!$D$6:$D$26,MATCH(D135,'Нормо-час по специальностям'!$A$6:$A$26,0))</f>
        <v>1200</v>
      </c>
      <c r="J135" s="8">
        <f>INDEX('Нормо-час по специальностям'!$E$6:$E$26,MATCH(D135,'Нормо-час по специальностям'!$A$6:$A$26,0))</f>
        <v>1440</v>
      </c>
      <c r="K135" s="8">
        <f t="shared" si="120"/>
        <v>480</v>
      </c>
      <c r="L135" s="8">
        <f t="shared" si="121"/>
        <v>576</v>
      </c>
      <c r="M135" s="8">
        <f>Расценки!L134</f>
        <v>300</v>
      </c>
      <c r="N135" s="8">
        <f>Расценки!M134</f>
        <v>345</v>
      </c>
      <c r="O135" s="10">
        <f t="shared" si="122"/>
        <v>0.60000000000000009</v>
      </c>
      <c r="P135" s="10">
        <f t="shared" si="123"/>
        <v>0.66956521739130426</v>
      </c>
      <c r="Q135" s="7" t="str">
        <f t="shared" si="124"/>
        <v>расценка</v>
      </c>
      <c r="R135" s="7" t="str">
        <f t="shared" si="125"/>
        <v>расценка</v>
      </c>
      <c r="S135" s="8">
        <f t="shared" si="126"/>
        <v>750</v>
      </c>
      <c r="T135" s="8">
        <f t="shared" si="127"/>
        <v>863</v>
      </c>
      <c r="U135" s="8">
        <f>Расценки!F134</f>
        <v>500</v>
      </c>
      <c r="V135" s="8">
        <f>Расценки!G134</f>
        <v>575</v>
      </c>
      <c r="W135" s="10">
        <f t="shared" si="128"/>
        <v>0.04</v>
      </c>
      <c r="X135" s="10">
        <f t="shared" si="129"/>
        <v>-1.7391304347826088E-3</v>
      </c>
      <c r="Y135" s="9">
        <f>Расценки!H134</f>
        <v>640</v>
      </c>
      <c r="Z135" s="9">
        <f>Расценки!I134</f>
        <v>768</v>
      </c>
      <c r="AA135" s="10">
        <f>Расценки!J134</f>
        <v>0.28000000000000003</v>
      </c>
      <c r="AB135" s="10">
        <f>Расценки!K134</f>
        <v>0.33565217391304358</v>
      </c>
      <c r="AC135" s="16">
        <f t="shared" si="130"/>
        <v>0.25</v>
      </c>
      <c r="AD135" s="16">
        <f t="shared" si="131"/>
        <v>0.25</v>
      </c>
      <c r="AE135" s="10">
        <f t="shared" si="132"/>
        <v>0.53125</v>
      </c>
      <c r="AF135" s="10">
        <f t="shared" si="133"/>
        <v>0.55078125</v>
      </c>
      <c r="AG135" s="8">
        <f t="shared" si="134"/>
        <v>160</v>
      </c>
      <c r="AH135" s="8">
        <f t="shared" si="135"/>
        <v>192</v>
      </c>
    </row>
    <row r="136" spans="1:34" x14ac:dyDescent="0.25">
      <c r="A136" s="7" t="s">
        <v>466</v>
      </c>
      <c r="B136" s="7" t="s">
        <v>467</v>
      </c>
      <c r="C136" s="7" t="s">
        <v>177</v>
      </c>
      <c r="D136" s="7" t="s">
        <v>468</v>
      </c>
      <c r="E136" s="7" t="str">
        <f>INDEX('Нормо-час по специальностям'!$B$6:$B$26,MATCH(D136,'Нормо-час по специальностям'!$A$6:$A$26,0))</f>
        <v>Сантехник</v>
      </c>
      <c r="F136" s="15">
        <v>2.5</v>
      </c>
      <c r="G136" s="7" t="s">
        <v>6945</v>
      </c>
      <c r="H136" s="11">
        <f t="shared" si="119"/>
        <v>2.8</v>
      </c>
      <c r="I136" s="8">
        <f>INDEX('Нормо-час по специальностям'!$D$6:$D$26,MATCH(D136,'Нормо-час по специальностям'!$A$6:$A$26,0))</f>
        <v>850</v>
      </c>
      <c r="J136" s="8">
        <f>INDEX('Нормо-час по специальностям'!$E$6:$E$26,MATCH(D136,'Нормо-час по специальностям'!$A$6:$A$26,0))</f>
        <v>1020</v>
      </c>
      <c r="K136" s="8">
        <f t="shared" si="120"/>
        <v>2125</v>
      </c>
      <c r="L136" s="8">
        <f t="shared" si="121"/>
        <v>2550</v>
      </c>
      <c r="M136" s="8">
        <f>Расценки!L135</f>
        <v>1500</v>
      </c>
      <c r="N136" s="8">
        <f>Расценки!M135</f>
        <v>1725</v>
      </c>
      <c r="O136" s="10">
        <f t="shared" si="122"/>
        <v>0.41666666666666674</v>
      </c>
      <c r="P136" s="10">
        <f t="shared" si="123"/>
        <v>0.47826086956521729</v>
      </c>
      <c r="Q136" s="7" t="str">
        <f t="shared" si="124"/>
        <v>расценка</v>
      </c>
      <c r="R136" s="7" t="str">
        <f t="shared" si="125"/>
        <v>расценка</v>
      </c>
      <c r="S136" s="8">
        <f t="shared" si="126"/>
        <v>600</v>
      </c>
      <c r="T136" s="8">
        <f t="shared" si="127"/>
        <v>690</v>
      </c>
      <c r="U136" s="8">
        <f>Расценки!F135</f>
        <v>2500</v>
      </c>
      <c r="V136" s="8">
        <f>Расценки!G135</f>
        <v>2875</v>
      </c>
      <c r="W136" s="10">
        <f t="shared" si="128"/>
        <v>0.15</v>
      </c>
      <c r="X136" s="10">
        <f t="shared" si="129"/>
        <v>0.11304347826086956</v>
      </c>
      <c r="Y136" s="9">
        <f>Расценки!H135</f>
        <v>2834</v>
      </c>
      <c r="Z136" s="9">
        <f>Расценки!I135</f>
        <v>3400</v>
      </c>
      <c r="AA136" s="10">
        <f>Расценки!J135</f>
        <v>0.13359999999999994</v>
      </c>
      <c r="AB136" s="10">
        <f>Расценки!K135</f>
        <v>0.18260869565217397</v>
      </c>
      <c r="AC136" s="16">
        <f t="shared" si="130"/>
        <v>0.25017642907551163</v>
      </c>
      <c r="AD136" s="16">
        <f t="shared" si="131"/>
        <v>0.25</v>
      </c>
      <c r="AE136" s="10">
        <f t="shared" si="132"/>
        <v>0.47071277346506707</v>
      </c>
      <c r="AF136" s="10">
        <f t="shared" si="133"/>
        <v>0.49264705882352944</v>
      </c>
      <c r="AG136" s="8">
        <f t="shared" si="134"/>
        <v>709</v>
      </c>
      <c r="AH136" s="8">
        <f t="shared" si="135"/>
        <v>850</v>
      </c>
    </row>
    <row r="137" spans="1:34" x14ac:dyDescent="0.25">
      <c r="A137" s="7" t="s">
        <v>469</v>
      </c>
      <c r="B137" s="7" t="s">
        <v>470</v>
      </c>
      <c r="C137" s="7" t="s">
        <v>177</v>
      </c>
      <c r="D137" s="7" t="s">
        <v>426</v>
      </c>
      <c r="E137" s="7" t="str">
        <f>INDEX('Нормо-час по специальностям'!$B$6:$B$26,MATCH(D137,'Нормо-час по специальностям'!$A$6:$A$26,0))</f>
        <v>Холодильщик / монтажник кондиционеров</v>
      </c>
      <c r="F137" s="15">
        <v>5</v>
      </c>
      <c r="G137" s="7" t="s">
        <v>6947</v>
      </c>
      <c r="H137" s="11">
        <f t="shared" si="119"/>
        <v>1.4</v>
      </c>
      <c r="I137" s="8">
        <f>INDEX('Нормо-час по специальностям'!$D$6:$D$26,MATCH(D137,'Нормо-час по специальностям'!$A$6:$A$26,0))</f>
        <v>1200</v>
      </c>
      <c r="J137" s="8">
        <f>INDEX('Нормо-час по специальностям'!$E$6:$E$26,MATCH(D137,'Нормо-час по специальностям'!$A$6:$A$26,0))</f>
        <v>1440</v>
      </c>
      <c r="K137" s="8">
        <f t="shared" si="120"/>
        <v>6000</v>
      </c>
      <c r="L137" s="8">
        <f t="shared" si="121"/>
        <v>7200</v>
      </c>
      <c r="M137" s="8">
        <f>Расценки!L136</f>
        <v>4700</v>
      </c>
      <c r="N137" s="8">
        <f>Расценки!M136</f>
        <v>5405</v>
      </c>
      <c r="O137" s="10">
        <f t="shared" si="122"/>
        <v>0.27659574468085113</v>
      </c>
      <c r="P137" s="10">
        <f t="shared" si="123"/>
        <v>0.33209990749306195</v>
      </c>
      <c r="Q137" s="7" t="str">
        <f t="shared" si="124"/>
        <v>расценка</v>
      </c>
      <c r="R137" s="7" t="str">
        <f t="shared" si="125"/>
        <v>расценка</v>
      </c>
      <c r="S137" s="8">
        <f t="shared" si="126"/>
        <v>940</v>
      </c>
      <c r="T137" s="8">
        <f t="shared" si="127"/>
        <v>1081</v>
      </c>
      <c r="U137" s="8">
        <f>Расценки!F136</f>
        <v>7800</v>
      </c>
      <c r="V137" s="8">
        <f>Расценки!G136</f>
        <v>8970</v>
      </c>
      <c r="W137" s="10">
        <f t="shared" si="128"/>
        <v>0.23076923076923078</v>
      </c>
      <c r="X137" s="10">
        <f t="shared" si="129"/>
        <v>0.19732441471571907</v>
      </c>
      <c r="Y137" s="9">
        <f>Расценки!H136</f>
        <v>8000</v>
      </c>
      <c r="Z137" s="9">
        <f>Расценки!I136</f>
        <v>9600</v>
      </c>
      <c r="AA137" s="10">
        <f>Расценки!J136</f>
        <v>2.564102564102555E-2</v>
      </c>
      <c r="AB137" s="10">
        <f>Расценки!K136</f>
        <v>7.0234113712374535E-2</v>
      </c>
      <c r="AC137" s="16">
        <f t="shared" si="130"/>
        <v>0.25</v>
      </c>
      <c r="AD137" s="16">
        <f t="shared" si="131"/>
        <v>0.25</v>
      </c>
      <c r="AE137" s="10">
        <f t="shared" si="132"/>
        <v>0.41249999999999998</v>
      </c>
      <c r="AF137" s="10">
        <f t="shared" si="133"/>
        <v>0.43697916666666664</v>
      </c>
      <c r="AG137" s="8">
        <f t="shared" si="134"/>
        <v>2000</v>
      </c>
      <c r="AH137" s="8">
        <f t="shared" si="135"/>
        <v>2400</v>
      </c>
    </row>
    <row r="138" spans="1:34" x14ac:dyDescent="0.25">
      <c r="A138" s="7" t="s">
        <v>472</v>
      </c>
      <c r="B138" s="7" t="s">
        <v>473</v>
      </c>
      <c r="C138" s="7" t="s">
        <v>177</v>
      </c>
      <c r="D138" s="7" t="s">
        <v>426</v>
      </c>
      <c r="E138" s="7" t="str">
        <f>INDEX('Нормо-час по специальностям'!$B$6:$B$26,MATCH(D138,'Нормо-час по специальностям'!$A$6:$A$26,0))</f>
        <v>Холодильщик / монтажник кондиционеров</v>
      </c>
      <c r="F138" s="15">
        <v>6</v>
      </c>
      <c r="G138" s="7" t="s">
        <v>6947</v>
      </c>
      <c r="H138" s="11">
        <f t="shared" si="119"/>
        <v>1.17</v>
      </c>
      <c r="I138" s="8">
        <f>INDEX('Нормо-час по специальностям'!$D$6:$D$26,MATCH(D138,'Нормо-час по специальностям'!$A$6:$A$26,0))</f>
        <v>1200</v>
      </c>
      <c r="J138" s="8">
        <f>INDEX('Нормо-час по специальностям'!$E$6:$E$26,MATCH(D138,'Нормо-час по специальностям'!$A$6:$A$26,0))</f>
        <v>1440</v>
      </c>
      <c r="K138" s="8">
        <f t="shared" si="120"/>
        <v>7200</v>
      </c>
      <c r="L138" s="8">
        <f t="shared" si="121"/>
        <v>8640</v>
      </c>
      <c r="M138" s="8">
        <f>Расценки!L137</f>
        <v>5300</v>
      </c>
      <c r="N138" s="8">
        <f>Расценки!M137</f>
        <v>6095</v>
      </c>
      <c r="O138" s="10">
        <f t="shared" si="122"/>
        <v>0.35849056603773577</v>
      </c>
      <c r="P138" s="10">
        <f t="shared" si="123"/>
        <v>0.41755537325676784</v>
      </c>
      <c r="Q138" s="7" t="str">
        <f t="shared" si="124"/>
        <v>расценка</v>
      </c>
      <c r="R138" s="7" t="str">
        <f t="shared" si="125"/>
        <v>расценка</v>
      </c>
      <c r="S138" s="8">
        <f t="shared" si="126"/>
        <v>883</v>
      </c>
      <c r="T138" s="8">
        <f t="shared" si="127"/>
        <v>1016</v>
      </c>
      <c r="U138" s="8">
        <f>Расценки!F137</f>
        <v>8800</v>
      </c>
      <c r="V138" s="8">
        <f>Расценки!G137</f>
        <v>10120</v>
      </c>
      <c r="W138" s="10">
        <f t="shared" si="128"/>
        <v>0.18181818181818182</v>
      </c>
      <c r="X138" s="10">
        <f t="shared" si="129"/>
        <v>0.14624505928853754</v>
      </c>
      <c r="Y138" s="9">
        <f>Расценки!H137</f>
        <v>9600</v>
      </c>
      <c r="Z138" s="9">
        <f>Расценки!I137</f>
        <v>11520</v>
      </c>
      <c r="AA138" s="10">
        <f>Расценки!J137</f>
        <v>9.0909090909090828E-2</v>
      </c>
      <c r="AB138" s="10">
        <f>Расценки!K137</f>
        <v>0.13833992094861669</v>
      </c>
      <c r="AC138" s="16">
        <f t="shared" si="130"/>
        <v>0.25</v>
      </c>
      <c r="AD138" s="16">
        <f t="shared" si="131"/>
        <v>0.25</v>
      </c>
      <c r="AE138" s="10">
        <f t="shared" si="132"/>
        <v>0.44791666666666669</v>
      </c>
      <c r="AF138" s="10">
        <f t="shared" si="133"/>
        <v>0.4709201388888889</v>
      </c>
      <c r="AG138" s="8">
        <f t="shared" si="134"/>
        <v>2400</v>
      </c>
      <c r="AH138" s="8">
        <f t="shared" si="135"/>
        <v>2880</v>
      </c>
    </row>
    <row r="139" spans="1:34" x14ac:dyDescent="0.25">
      <c r="A139" s="7" t="s">
        <v>475</v>
      </c>
      <c r="B139" s="7" t="s">
        <v>476</v>
      </c>
      <c r="C139" s="7" t="s">
        <v>177</v>
      </c>
      <c r="D139" s="7" t="s">
        <v>426</v>
      </c>
      <c r="E139" s="7" t="str">
        <f>INDEX('Нормо-час по специальностям'!$B$6:$B$26,MATCH(D139,'Нормо-час по специальностям'!$A$6:$A$26,0))</f>
        <v>Холодильщик / монтажник кондиционеров</v>
      </c>
      <c r="F139" s="15">
        <v>7</v>
      </c>
      <c r="G139" s="7" t="s">
        <v>6947</v>
      </c>
      <c r="H139" s="11">
        <f t="shared" si="119"/>
        <v>1</v>
      </c>
      <c r="I139" s="8">
        <f>INDEX('Нормо-час по специальностям'!$D$6:$D$26,MATCH(D139,'Нормо-час по специальностям'!$A$6:$A$26,0))</f>
        <v>1200</v>
      </c>
      <c r="J139" s="8">
        <f>INDEX('Нормо-час по специальностям'!$E$6:$E$26,MATCH(D139,'Нормо-час по специальностям'!$A$6:$A$26,0))</f>
        <v>1440</v>
      </c>
      <c r="K139" s="8">
        <f t="shared" si="120"/>
        <v>8400</v>
      </c>
      <c r="L139" s="8">
        <f t="shared" si="121"/>
        <v>10080</v>
      </c>
      <c r="M139" s="8">
        <f>Расценки!L138</f>
        <v>6200</v>
      </c>
      <c r="N139" s="8">
        <f>Расценки!M138</f>
        <v>7130</v>
      </c>
      <c r="O139" s="10">
        <f t="shared" si="122"/>
        <v>0.35483870967741926</v>
      </c>
      <c r="P139" s="10">
        <f t="shared" si="123"/>
        <v>0.41374474053295929</v>
      </c>
      <c r="Q139" s="7" t="str">
        <f t="shared" si="124"/>
        <v>расценка</v>
      </c>
      <c r="R139" s="7" t="str">
        <f t="shared" si="125"/>
        <v>расценка</v>
      </c>
      <c r="S139" s="8">
        <f t="shared" si="126"/>
        <v>886</v>
      </c>
      <c r="T139" s="8">
        <f t="shared" si="127"/>
        <v>1019</v>
      </c>
      <c r="U139" s="8">
        <f>Расценки!F138</f>
        <v>10300</v>
      </c>
      <c r="V139" s="8">
        <f>Расценки!G138</f>
        <v>11845</v>
      </c>
      <c r="W139" s="10">
        <f t="shared" si="128"/>
        <v>0.18446601941747573</v>
      </c>
      <c r="X139" s="10">
        <f t="shared" si="129"/>
        <v>0.14900802026171381</v>
      </c>
      <c r="Y139" s="9">
        <f>Расценки!H138</f>
        <v>11200</v>
      </c>
      <c r="Z139" s="9">
        <f>Расценки!I138</f>
        <v>13440</v>
      </c>
      <c r="AA139" s="10">
        <f>Расценки!J138</f>
        <v>8.737864077669899E-2</v>
      </c>
      <c r="AB139" s="10">
        <f>Расценки!K138</f>
        <v>0.1346559729843817</v>
      </c>
      <c r="AC139" s="16">
        <f t="shared" si="130"/>
        <v>0.25</v>
      </c>
      <c r="AD139" s="16">
        <f t="shared" si="131"/>
        <v>0.25</v>
      </c>
      <c r="AE139" s="10">
        <f t="shared" si="132"/>
        <v>0.44642857142857145</v>
      </c>
      <c r="AF139" s="10">
        <f t="shared" si="133"/>
        <v>0.46949404761904762</v>
      </c>
      <c r="AG139" s="8">
        <f t="shared" si="134"/>
        <v>2800</v>
      </c>
      <c r="AH139" s="8">
        <f t="shared" si="135"/>
        <v>3360</v>
      </c>
    </row>
    <row r="140" spans="1:34" x14ac:dyDescent="0.25">
      <c r="A140" s="7" t="s">
        <v>478</v>
      </c>
      <c r="B140" s="7" t="s">
        <v>479</v>
      </c>
      <c r="C140" s="7" t="s">
        <v>177</v>
      </c>
      <c r="D140" s="7" t="s">
        <v>426</v>
      </c>
      <c r="E140" s="7" t="str">
        <f>INDEX('Нормо-час по специальностям'!$B$6:$B$26,MATCH(D140,'Нормо-час по специальностям'!$A$6:$A$26,0))</f>
        <v>Холодильщик / монтажник кондиционеров</v>
      </c>
      <c r="F140" s="15">
        <v>9</v>
      </c>
      <c r="G140" s="7" t="s">
        <v>6947</v>
      </c>
      <c r="H140" s="11">
        <f t="shared" si="119"/>
        <v>0.78</v>
      </c>
      <c r="I140" s="8">
        <f>INDEX('Нормо-час по специальностям'!$D$6:$D$26,MATCH(D140,'Нормо-час по специальностям'!$A$6:$A$26,0))</f>
        <v>1200</v>
      </c>
      <c r="J140" s="8">
        <f>INDEX('Нормо-час по специальностям'!$E$6:$E$26,MATCH(D140,'Нормо-час по специальностям'!$A$6:$A$26,0))</f>
        <v>1440</v>
      </c>
      <c r="K140" s="8">
        <f t="shared" si="120"/>
        <v>10800</v>
      </c>
      <c r="L140" s="8">
        <f t="shared" si="121"/>
        <v>12960</v>
      </c>
      <c r="M140" s="8">
        <f>Расценки!L139</f>
        <v>9000</v>
      </c>
      <c r="N140" s="8">
        <f>Расценки!M139</f>
        <v>10350</v>
      </c>
      <c r="O140" s="10">
        <f t="shared" si="122"/>
        <v>0.19999999999999996</v>
      </c>
      <c r="P140" s="10">
        <f t="shared" si="123"/>
        <v>0.25217391304347836</v>
      </c>
      <c r="Q140" s="7" t="str">
        <f t="shared" si="124"/>
        <v>расценка</v>
      </c>
      <c r="R140" s="7" t="str">
        <f t="shared" si="125"/>
        <v>расценка</v>
      </c>
      <c r="S140" s="8">
        <f t="shared" si="126"/>
        <v>1000</v>
      </c>
      <c r="T140" s="8">
        <f t="shared" si="127"/>
        <v>1150</v>
      </c>
      <c r="U140" s="8">
        <f>Расценки!F139</f>
        <v>15000</v>
      </c>
      <c r="V140" s="8">
        <f>Расценки!G139</f>
        <v>17250</v>
      </c>
      <c r="W140" s="10">
        <f t="shared" si="128"/>
        <v>0.28000000000000003</v>
      </c>
      <c r="X140" s="10">
        <f t="shared" si="129"/>
        <v>0.24869565217391304</v>
      </c>
      <c r="Y140" s="9">
        <f>Расценки!H139</f>
        <v>15000</v>
      </c>
      <c r="Z140" s="9">
        <f>Расценки!I139</f>
        <v>17280</v>
      </c>
      <c r="AA140" s="10">
        <f>Расценки!J139</f>
        <v>0</v>
      </c>
      <c r="AB140" s="10">
        <f>Расценки!K139</f>
        <v>1.7391304347826875E-3</v>
      </c>
      <c r="AC140" s="16">
        <f t="shared" si="130"/>
        <v>0.28000000000000003</v>
      </c>
      <c r="AD140" s="16">
        <f t="shared" si="131"/>
        <v>0.25</v>
      </c>
      <c r="AE140" s="10">
        <f t="shared" si="132"/>
        <v>0.4</v>
      </c>
      <c r="AF140" s="10">
        <f t="shared" si="133"/>
        <v>0.40104166666666669</v>
      </c>
      <c r="AG140" s="8">
        <f t="shared" si="134"/>
        <v>4200</v>
      </c>
      <c r="AH140" s="8">
        <f t="shared" si="135"/>
        <v>4320</v>
      </c>
    </row>
    <row r="141" spans="1:34" x14ac:dyDescent="0.25">
      <c r="A141" s="7" t="s">
        <v>482</v>
      </c>
      <c r="B141" s="7" t="s">
        <v>483</v>
      </c>
      <c r="C141" s="7" t="s">
        <v>177</v>
      </c>
      <c r="D141" s="7" t="s">
        <v>426</v>
      </c>
      <c r="E141" s="7" t="str">
        <f>INDEX('Нормо-час по специальностям'!$B$6:$B$26,MATCH(D141,'Нормо-час по специальностям'!$A$6:$A$26,0))</f>
        <v>Холодильщик / монтажник кондиционеров</v>
      </c>
      <c r="F141" s="15">
        <v>4.5</v>
      </c>
      <c r="G141" s="7" t="s">
        <v>6947</v>
      </c>
      <c r="H141" s="11">
        <f t="shared" si="119"/>
        <v>1.56</v>
      </c>
      <c r="I141" s="8">
        <f>INDEX('Нормо-час по специальностям'!$D$6:$D$26,MATCH(D141,'Нормо-час по специальностям'!$A$6:$A$26,0))</f>
        <v>1200</v>
      </c>
      <c r="J141" s="8">
        <f>INDEX('Нормо-час по специальностям'!$E$6:$E$26,MATCH(D141,'Нормо-час по специальностям'!$A$6:$A$26,0))</f>
        <v>1440</v>
      </c>
      <c r="K141" s="8">
        <f t="shared" si="120"/>
        <v>5400</v>
      </c>
      <c r="L141" s="8">
        <f t="shared" si="121"/>
        <v>6480</v>
      </c>
      <c r="M141" s="8">
        <f>Расценки!L140</f>
        <v>4500</v>
      </c>
      <c r="N141" s="8">
        <f>Расценки!M140</f>
        <v>5175</v>
      </c>
      <c r="O141" s="10">
        <f t="shared" si="122"/>
        <v>0.19999999999999996</v>
      </c>
      <c r="P141" s="10">
        <f t="shared" si="123"/>
        <v>0.25217391304347836</v>
      </c>
      <c r="Q141" s="7" t="str">
        <f t="shared" si="124"/>
        <v>расценка</v>
      </c>
      <c r="R141" s="7" t="str">
        <f t="shared" si="125"/>
        <v>расценка</v>
      </c>
      <c r="S141" s="8">
        <f t="shared" si="126"/>
        <v>1000</v>
      </c>
      <c r="T141" s="8">
        <f t="shared" si="127"/>
        <v>1150</v>
      </c>
      <c r="U141" s="8">
        <f>Расценки!F140</f>
        <v>7500</v>
      </c>
      <c r="V141" s="8">
        <f>Расценки!G140</f>
        <v>8625</v>
      </c>
      <c r="W141" s="10">
        <f t="shared" si="128"/>
        <v>0.28000000000000003</v>
      </c>
      <c r="X141" s="10">
        <f t="shared" si="129"/>
        <v>0.24869565217391304</v>
      </c>
      <c r="Y141" s="9">
        <f>Расценки!H140</f>
        <v>7500</v>
      </c>
      <c r="Z141" s="9">
        <f>Расценки!I140</f>
        <v>8640</v>
      </c>
      <c r="AA141" s="10">
        <f>Расценки!J140</f>
        <v>0</v>
      </c>
      <c r="AB141" s="10">
        <f>Расценки!K140</f>
        <v>1.7391304347826875E-3</v>
      </c>
      <c r="AC141" s="16">
        <f t="shared" si="130"/>
        <v>0.28000000000000003</v>
      </c>
      <c r="AD141" s="16">
        <f t="shared" si="131"/>
        <v>0.25</v>
      </c>
      <c r="AE141" s="10">
        <f t="shared" si="132"/>
        <v>0.4</v>
      </c>
      <c r="AF141" s="10">
        <f t="shared" si="133"/>
        <v>0.40104166666666669</v>
      </c>
      <c r="AG141" s="8">
        <f t="shared" si="134"/>
        <v>2100</v>
      </c>
      <c r="AH141" s="8">
        <f t="shared" si="135"/>
        <v>2160</v>
      </c>
    </row>
    <row r="142" spans="1:34" x14ac:dyDescent="0.25">
      <c r="A142" s="7" t="s">
        <v>485</v>
      </c>
      <c r="B142" s="7" t="s">
        <v>486</v>
      </c>
      <c r="C142" s="7" t="s">
        <v>177</v>
      </c>
      <c r="D142" s="7" t="s">
        <v>426</v>
      </c>
      <c r="E142" s="7" t="str">
        <f>INDEX('Нормо-час по специальностям'!$B$6:$B$26,MATCH(D142,'Нормо-час по специальностям'!$A$6:$A$26,0))</f>
        <v>Холодильщик / монтажник кондиционеров</v>
      </c>
      <c r="F142" s="15">
        <v>5.5</v>
      </c>
      <c r="G142" s="7" t="s">
        <v>6947</v>
      </c>
      <c r="H142" s="11">
        <f t="shared" si="119"/>
        <v>1.27</v>
      </c>
      <c r="I142" s="8">
        <f>INDEX('Нормо-час по специальностям'!$D$6:$D$26,MATCH(D142,'Нормо-час по специальностям'!$A$6:$A$26,0))</f>
        <v>1200</v>
      </c>
      <c r="J142" s="8">
        <f>INDEX('Нормо-час по специальностям'!$E$6:$E$26,MATCH(D142,'Нормо-час по специальностям'!$A$6:$A$26,0))</f>
        <v>1440</v>
      </c>
      <c r="K142" s="8">
        <f t="shared" si="120"/>
        <v>6600</v>
      </c>
      <c r="L142" s="8">
        <f t="shared" si="121"/>
        <v>7920</v>
      </c>
      <c r="M142" s="8">
        <f>Расценки!L141</f>
        <v>5100</v>
      </c>
      <c r="N142" s="8">
        <f>Расценки!M141</f>
        <v>5865</v>
      </c>
      <c r="O142" s="10">
        <f t="shared" si="122"/>
        <v>0.29411764705882359</v>
      </c>
      <c r="P142" s="10">
        <f t="shared" si="123"/>
        <v>0.35038363171355491</v>
      </c>
      <c r="Q142" s="7" t="str">
        <f t="shared" si="124"/>
        <v>расценка</v>
      </c>
      <c r="R142" s="7" t="str">
        <f t="shared" si="125"/>
        <v>расценка</v>
      </c>
      <c r="S142" s="8">
        <f t="shared" si="126"/>
        <v>927</v>
      </c>
      <c r="T142" s="8">
        <f t="shared" si="127"/>
        <v>1066</v>
      </c>
      <c r="U142" s="8">
        <f>Расценки!F141</f>
        <v>8500</v>
      </c>
      <c r="V142" s="8">
        <f>Расценки!G141</f>
        <v>9775</v>
      </c>
      <c r="W142" s="10">
        <f t="shared" si="128"/>
        <v>0.22352941176470589</v>
      </c>
      <c r="X142" s="10">
        <f t="shared" si="129"/>
        <v>0.18976982097186701</v>
      </c>
      <c r="Y142" s="9">
        <f>Расценки!H141</f>
        <v>8800</v>
      </c>
      <c r="Z142" s="9">
        <f>Расценки!I141</f>
        <v>10560</v>
      </c>
      <c r="AA142" s="10">
        <f>Расценки!J141</f>
        <v>3.529411764705892E-2</v>
      </c>
      <c r="AB142" s="10">
        <f>Расценки!K141</f>
        <v>8.0306905370844062E-2</v>
      </c>
      <c r="AC142" s="16">
        <f t="shared" si="130"/>
        <v>0.25</v>
      </c>
      <c r="AD142" s="16">
        <f t="shared" si="131"/>
        <v>0.25</v>
      </c>
      <c r="AE142" s="10">
        <f t="shared" si="132"/>
        <v>0.42045454545454547</v>
      </c>
      <c r="AF142" s="10">
        <f t="shared" si="133"/>
        <v>0.44460227272727271</v>
      </c>
      <c r="AG142" s="8">
        <f t="shared" si="134"/>
        <v>2200</v>
      </c>
      <c r="AH142" s="8">
        <f t="shared" si="135"/>
        <v>2640</v>
      </c>
    </row>
    <row r="143" spans="1:34" x14ac:dyDescent="0.25">
      <c r="A143" s="7" t="s">
        <v>488</v>
      </c>
      <c r="B143" s="7" t="s">
        <v>489</v>
      </c>
      <c r="C143" s="7" t="s">
        <v>177</v>
      </c>
      <c r="D143" s="7" t="s">
        <v>426</v>
      </c>
      <c r="E143" s="7" t="str">
        <f>INDEX('Нормо-час по специальностям'!$B$6:$B$26,MATCH(D143,'Нормо-час по специальностям'!$A$6:$A$26,0))</f>
        <v>Холодильщик / монтажник кондиционеров</v>
      </c>
      <c r="F143" s="15">
        <v>6.5</v>
      </c>
      <c r="G143" s="7" t="s">
        <v>6947</v>
      </c>
      <c r="H143" s="11">
        <f t="shared" si="119"/>
        <v>1.08</v>
      </c>
      <c r="I143" s="8">
        <f>INDEX('Нормо-час по специальностям'!$D$6:$D$26,MATCH(D143,'Нормо-час по специальностям'!$A$6:$A$26,0))</f>
        <v>1200</v>
      </c>
      <c r="J143" s="8">
        <f>INDEX('Нормо-час по специальностям'!$E$6:$E$26,MATCH(D143,'Нормо-час по специальностям'!$A$6:$A$26,0))</f>
        <v>1440</v>
      </c>
      <c r="K143" s="8">
        <f t="shared" si="120"/>
        <v>7800</v>
      </c>
      <c r="L143" s="8">
        <f t="shared" si="121"/>
        <v>9360</v>
      </c>
      <c r="M143" s="8">
        <f>Расценки!L142</f>
        <v>6000</v>
      </c>
      <c r="N143" s="8">
        <f>Расценки!M142</f>
        <v>6900</v>
      </c>
      <c r="O143" s="10">
        <f t="shared" si="122"/>
        <v>0.30000000000000004</v>
      </c>
      <c r="P143" s="10">
        <f t="shared" si="123"/>
        <v>0.35652173913043472</v>
      </c>
      <c r="Q143" s="7" t="str">
        <f t="shared" si="124"/>
        <v>расценка</v>
      </c>
      <c r="R143" s="7" t="str">
        <f t="shared" si="125"/>
        <v>расценка</v>
      </c>
      <c r="S143" s="8">
        <f t="shared" si="126"/>
        <v>923</v>
      </c>
      <c r="T143" s="8">
        <f t="shared" si="127"/>
        <v>1062</v>
      </c>
      <c r="U143" s="8">
        <f>Расценки!F142</f>
        <v>10000</v>
      </c>
      <c r="V143" s="8">
        <f>Расценки!G142</f>
        <v>11500</v>
      </c>
      <c r="W143" s="10">
        <f t="shared" si="128"/>
        <v>0.22</v>
      </c>
      <c r="X143" s="10">
        <f t="shared" si="129"/>
        <v>0.18608695652173912</v>
      </c>
      <c r="Y143" s="9">
        <f>Расценки!H142</f>
        <v>10400</v>
      </c>
      <c r="Z143" s="9">
        <f>Расценки!I142</f>
        <v>12480</v>
      </c>
      <c r="AA143" s="10">
        <f>Расценки!J142</f>
        <v>4.0000000000000036E-2</v>
      </c>
      <c r="AB143" s="10">
        <f>Расценки!K142</f>
        <v>8.5217391304347911E-2</v>
      </c>
      <c r="AC143" s="16">
        <f t="shared" si="130"/>
        <v>0.25</v>
      </c>
      <c r="AD143" s="16">
        <f t="shared" si="131"/>
        <v>0.25</v>
      </c>
      <c r="AE143" s="10">
        <f t="shared" si="132"/>
        <v>0.42307692307692307</v>
      </c>
      <c r="AF143" s="10">
        <f t="shared" si="133"/>
        <v>0.44711538461538464</v>
      </c>
      <c r="AG143" s="8">
        <f t="shared" si="134"/>
        <v>2600</v>
      </c>
      <c r="AH143" s="8">
        <f t="shared" si="135"/>
        <v>3120</v>
      </c>
    </row>
    <row r="144" spans="1:34" x14ac:dyDescent="0.25">
      <c r="A144" s="7" t="s">
        <v>491</v>
      </c>
      <c r="B144" s="7" t="s">
        <v>492</v>
      </c>
      <c r="C144" s="7" t="s">
        <v>177</v>
      </c>
      <c r="D144" s="7" t="s">
        <v>426</v>
      </c>
      <c r="E144" s="7" t="str">
        <f>INDEX('Нормо-час по специальностям'!$B$6:$B$26,MATCH(D144,'Нормо-час по специальностям'!$A$6:$A$26,0))</f>
        <v>Холодильщик / монтажник кондиционеров</v>
      </c>
      <c r="F144" s="15">
        <v>8.5</v>
      </c>
      <c r="G144" s="7" t="s">
        <v>6947</v>
      </c>
      <c r="H144" s="11">
        <f t="shared" si="119"/>
        <v>0.82</v>
      </c>
      <c r="I144" s="8">
        <f>INDEX('Нормо-час по специальностям'!$D$6:$D$26,MATCH(D144,'Нормо-час по специальностям'!$A$6:$A$26,0))</f>
        <v>1200</v>
      </c>
      <c r="J144" s="8">
        <f>INDEX('Нормо-час по специальностям'!$E$6:$E$26,MATCH(D144,'Нормо-час по специальностям'!$A$6:$A$26,0))</f>
        <v>1440</v>
      </c>
      <c r="K144" s="8">
        <f t="shared" si="120"/>
        <v>10200</v>
      </c>
      <c r="L144" s="8">
        <f t="shared" si="121"/>
        <v>12240</v>
      </c>
      <c r="M144" s="8">
        <f>Расценки!L143</f>
        <v>8400</v>
      </c>
      <c r="N144" s="8">
        <f>Расценки!M143</f>
        <v>9660</v>
      </c>
      <c r="O144" s="10">
        <f t="shared" si="122"/>
        <v>0.21428571428571419</v>
      </c>
      <c r="P144" s="10">
        <f t="shared" si="123"/>
        <v>0.26708074534161486</v>
      </c>
      <c r="Q144" s="7" t="str">
        <f t="shared" si="124"/>
        <v>расценка</v>
      </c>
      <c r="R144" s="7" t="str">
        <f t="shared" si="125"/>
        <v>расценка</v>
      </c>
      <c r="S144" s="8">
        <f t="shared" si="126"/>
        <v>988</v>
      </c>
      <c r="T144" s="8">
        <f t="shared" si="127"/>
        <v>1136</v>
      </c>
      <c r="U144" s="8">
        <f>Расценки!F143</f>
        <v>14000</v>
      </c>
      <c r="V144" s="8">
        <f>Расценки!G143</f>
        <v>16100</v>
      </c>
      <c r="W144" s="10">
        <f t="shared" si="128"/>
        <v>0.27142857142857141</v>
      </c>
      <c r="X144" s="10">
        <f t="shared" si="129"/>
        <v>0.23975155279503105</v>
      </c>
      <c r="Y144" s="9">
        <f>Расценки!H143</f>
        <v>14000</v>
      </c>
      <c r="Z144" s="9">
        <f>Расценки!I143</f>
        <v>16320</v>
      </c>
      <c r="AA144" s="10">
        <f>Расценки!J143</f>
        <v>0</v>
      </c>
      <c r="AB144" s="10">
        <f>Расценки!K143</f>
        <v>1.3664596273291973E-2</v>
      </c>
      <c r="AC144" s="16">
        <f t="shared" si="130"/>
        <v>0.27142857142857141</v>
      </c>
      <c r="AD144" s="16">
        <f t="shared" si="131"/>
        <v>0.25</v>
      </c>
      <c r="AE144" s="10">
        <f t="shared" si="132"/>
        <v>0.4</v>
      </c>
      <c r="AF144" s="10">
        <f t="shared" si="133"/>
        <v>0.40808823529411764</v>
      </c>
      <c r="AG144" s="8">
        <f t="shared" si="134"/>
        <v>3800</v>
      </c>
      <c r="AH144" s="8">
        <f t="shared" si="135"/>
        <v>4080</v>
      </c>
    </row>
    <row r="145" spans="1:34" x14ac:dyDescent="0.25">
      <c r="A145" s="7" t="s">
        <v>495</v>
      </c>
      <c r="B145" s="7" t="s">
        <v>496</v>
      </c>
      <c r="C145" s="7" t="s">
        <v>177</v>
      </c>
      <c r="D145" s="7" t="s">
        <v>426</v>
      </c>
      <c r="E145" s="7" t="str">
        <f>INDEX('Нормо-час по специальностям'!$B$6:$B$26,MATCH(D145,'Нормо-час по специальностям'!$A$6:$A$26,0))</f>
        <v>Холодильщик / монтажник кондиционеров</v>
      </c>
      <c r="F145" s="15">
        <v>2.5</v>
      </c>
      <c r="G145" s="7" t="s">
        <v>6947</v>
      </c>
      <c r="H145" s="11">
        <f t="shared" si="119"/>
        <v>2.8</v>
      </c>
      <c r="I145" s="8">
        <f>INDEX('Нормо-час по специальностям'!$D$6:$D$26,MATCH(D145,'Нормо-час по специальностям'!$A$6:$A$26,0))</f>
        <v>1200</v>
      </c>
      <c r="J145" s="8">
        <f>INDEX('Нормо-час по специальностям'!$E$6:$E$26,MATCH(D145,'Нормо-час по специальностям'!$A$6:$A$26,0))</f>
        <v>1440</v>
      </c>
      <c r="K145" s="8">
        <f t="shared" si="120"/>
        <v>3000</v>
      </c>
      <c r="L145" s="8">
        <f t="shared" si="121"/>
        <v>3600</v>
      </c>
      <c r="M145" s="8">
        <f>Расценки!L144</f>
        <v>2400</v>
      </c>
      <c r="N145" s="8">
        <f>Расценки!M144</f>
        <v>2760</v>
      </c>
      <c r="O145" s="10">
        <f t="shared" si="122"/>
        <v>0.25</v>
      </c>
      <c r="P145" s="10">
        <f t="shared" si="123"/>
        <v>0.30434782608695654</v>
      </c>
      <c r="Q145" s="7" t="str">
        <f t="shared" si="124"/>
        <v>расценка</v>
      </c>
      <c r="R145" s="7" t="str">
        <f t="shared" si="125"/>
        <v>расценка</v>
      </c>
      <c r="S145" s="8">
        <f t="shared" si="126"/>
        <v>960</v>
      </c>
      <c r="T145" s="8">
        <f t="shared" si="127"/>
        <v>1104</v>
      </c>
      <c r="U145" s="8">
        <f>Расценки!F144</f>
        <v>4000</v>
      </c>
      <c r="V145" s="8">
        <f>Расценки!G144</f>
        <v>4600</v>
      </c>
      <c r="W145" s="10">
        <f t="shared" si="128"/>
        <v>0.25</v>
      </c>
      <c r="X145" s="10">
        <f t="shared" si="129"/>
        <v>0.21739130434782608</v>
      </c>
      <c r="Y145" s="9">
        <f>Расценки!H144</f>
        <v>4000</v>
      </c>
      <c r="Z145" s="9">
        <f>Расценки!I144</f>
        <v>4800</v>
      </c>
      <c r="AA145" s="10">
        <f>Расценки!J144</f>
        <v>0</v>
      </c>
      <c r="AB145" s="10">
        <f>Расценки!K144</f>
        <v>4.3478260869565188E-2</v>
      </c>
      <c r="AC145" s="16">
        <f t="shared" si="130"/>
        <v>0.25</v>
      </c>
      <c r="AD145" s="16">
        <f t="shared" si="131"/>
        <v>0.25</v>
      </c>
      <c r="AE145" s="10">
        <f t="shared" si="132"/>
        <v>0.4</v>
      </c>
      <c r="AF145" s="10">
        <f t="shared" si="133"/>
        <v>0.42499999999999999</v>
      </c>
      <c r="AG145" s="8">
        <f t="shared" si="134"/>
        <v>1000</v>
      </c>
      <c r="AH145" s="8">
        <f t="shared" si="135"/>
        <v>1200</v>
      </c>
    </row>
    <row r="146" spans="1:34" x14ac:dyDescent="0.25">
      <c r="A146" s="7" t="s">
        <v>498</v>
      </c>
      <c r="B146" s="7" t="s">
        <v>499</v>
      </c>
      <c r="C146" s="7" t="s">
        <v>177</v>
      </c>
      <c r="D146" s="7" t="s">
        <v>426</v>
      </c>
      <c r="E146" s="7" t="str">
        <f>INDEX('Нормо-час по специальностям'!$B$6:$B$26,MATCH(D146,'Нормо-час по специальностям'!$A$6:$A$26,0))</f>
        <v>Холодильщик / монтажник кондиционеров</v>
      </c>
      <c r="F146" s="15">
        <v>3</v>
      </c>
      <c r="G146" s="7" t="s">
        <v>6947</v>
      </c>
      <c r="H146" s="11">
        <f t="shared" si="119"/>
        <v>2.33</v>
      </c>
      <c r="I146" s="8">
        <f>INDEX('Нормо-час по специальностям'!$D$6:$D$26,MATCH(D146,'Нормо-час по специальностям'!$A$6:$A$26,0))</f>
        <v>1200</v>
      </c>
      <c r="J146" s="8">
        <f>INDEX('Нормо-час по специальностям'!$E$6:$E$26,MATCH(D146,'Нормо-час по специальностям'!$A$6:$A$26,0))</f>
        <v>1440</v>
      </c>
      <c r="K146" s="8">
        <f t="shared" si="120"/>
        <v>3600</v>
      </c>
      <c r="L146" s="8">
        <f t="shared" si="121"/>
        <v>4320</v>
      </c>
      <c r="M146" s="8">
        <f>Расценки!L145</f>
        <v>2800</v>
      </c>
      <c r="N146" s="8">
        <f>Расценки!M145</f>
        <v>3220</v>
      </c>
      <c r="O146" s="10">
        <f t="shared" si="122"/>
        <v>0.28571428571428581</v>
      </c>
      <c r="P146" s="10">
        <f t="shared" si="123"/>
        <v>0.34161490683229823</v>
      </c>
      <c r="Q146" s="7" t="str">
        <f t="shared" si="124"/>
        <v>расценка</v>
      </c>
      <c r="R146" s="7" t="str">
        <f t="shared" si="125"/>
        <v>расценка</v>
      </c>
      <c r="S146" s="8">
        <f t="shared" si="126"/>
        <v>933</v>
      </c>
      <c r="T146" s="8">
        <f t="shared" si="127"/>
        <v>1073</v>
      </c>
      <c r="U146" s="8">
        <f>Расценки!F145</f>
        <v>4600</v>
      </c>
      <c r="V146" s="8">
        <f>Расценки!G145</f>
        <v>5290</v>
      </c>
      <c r="W146" s="10">
        <f t="shared" si="128"/>
        <v>0.21739130434782608</v>
      </c>
      <c r="X146" s="10">
        <f t="shared" si="129"/>
        <v>0.1833648393194707</v>
      </c>
      <c r="Y146" s="9">
        <f>Расценки!H145</f>
        <v>4800</v>
      </c>
      <c r="Z146" s="9">
        <f>Расценки!I145</f>
        <v>5760</v>
      </c>
      <c r="AA146" s="10">
        <f>Расценки!J145</f>
        <v>4.3478260869565188E-2</v>
      </c>
      <c r="AB146" s="10">
        <f>Расценки!K145</f>
        <v>8.8846880907372361E-2</v>
      </c>
      <c r="AC146" s="16">
        <f t="shared" si="130"/>
        <v>0.25</v>
      </c>
      <c r="AD146" s="16">
        <f t="shared" si="131"/>
        <v>0.25</v>
      </c>
      <c r="AE146" s="10">
        <f t="shared" si="132"/>
        <v>0.41666666666666669</v>
      </c>
      <c r="AF146" s="10">
        <f t="shared" si="133"/>
        <v>0.44097222222222221</v>
      </c>
      <c r="AG146" s="8">
        <f t="shared" si="134"/>
        <v>1200</v>
      </c>
      <c r="AH146" s="8">
        <f t="shared" si="135"/>
        <v>1440</v>
      </c>
    </row>
    <row r="147" spans="1:34" x14ac:dyDescent="0.25">
      <c r="A147" s="7" t="s">
        <v>501</v>
      </c>
      <c r="B147" s="7" t="s">
        <v>502</v>
      </c>
      <c r="C147" s="7" t="s">
        <v>177</v>
      </c>
      <c r="D147" s="7" t="s">
        <v>426</v>
      </c>
      <c r="E147" s="7" t="str">
        <f>INDEX('Нормо-час по специальностям'!$B$6:$B$26,MATCH(D147,'Нормо-час по специальностям'!$A$6:$A$26,0))</f>
        <v>Холодильщик / монтажник кондиционеров</v>
      </c>
      <c r="F147" s="15">
        <v>3.5</v>
      </c>
      <c r="G147" s="7" t="s">
        <v>6947</v>
      </c>
      <c r="H147" s="11">
        <f t="shared" si="119"/>
        <v>2</v>
      </c>
      <c r="I147" s="8">
        <f>INDEX('Нормо-час по специальностям'!$D$6:$D$26,MATCH(D147,'Нормо-час по специальностям'!$A$6:$A$26,0))</f>
        <v>1200</v>
      </c>
      <c r="J147" s="8">
        <f>INDEX('Нормо-час по специальностям'!$E$6:$E$26,MATCH(D147,'Нормо-час по специальностям'!$A$6:$A$26,0))</f>
        <v>1440</v>
      </c>
      <c r="K147" s="8">
        <f t="shared" si="120"/>
        <v>4200</v>
      </c>
      <c r="L147" s="8">
        <f t="shared" si="121"/>
        <v>5040</v>
      </c>
      <c r="M147" s="8">
        <f>Расценки!L146</f>
        <v>3300</v>
      </c>
      <c r="N147" s="8">
        <f>Расценки!M146</f>
        <v>3795</v>
      </c>
      <c r="O147" s="10">
        <f t="shared" si="122"/>
        <v>0.27272727272727271</v>
      </c>
      <c r="P147" s="10">
        <f t="shared" si="123"/>
        <v>0.32806324110671947</v>
      </c>
      <c r="Q147" s="7" t="str">
        <f t="shared" si="124"/>
        <v>расценка</v>
      </c>
      <c r="R147" s="7" t="str">
        <f t="shared" si="125"/>
        <v>расценка</v>
      </c>
      <c r="S147" s="8">
        <f t="shared" si="126"/>
        <v>943</v>
      </c>
      <c r="T147" s="8">
        <f t="shared" si="127"/>
        <v>1084</v>
      </c>
      <c r="U147" s="8">
        <f>Расценки!F146</f>
        <v>5500</v>
      </c>
      <c r="V147" s="8">
        <f>Расценки!G146</f>
        <v>6325</v>
      </c>
      <c r="W147" s="10">
        <f t="shared" si="128"/>
        <v>0.23636363636363636</v>
      </c>
      <c r="X147" s="10">
        <f t="shared" si="129"/>
        <v>0.20316205533596837</v>
      </c>
      <c r="Y147" s="9">
        <f>Расценки!H146</f>
        <v>5600</v>
      </c>
      <c r="Z147" s="9">
        <f>Расценки!I146</f>
        <v>6720</v>
      </c>
      <c r="AA147" s="10">
        <f>Расценки!J146</f>
        <v>1.8181818181818077E-2</v>
      </c>
      <c r="AB147" s="10">
        <f>Расценки!K146</f>
        <v>6.2450592885375578E-2</v>
      </c>
      <c r="AC147" s="16">
        <f t="shared" si="130"/>
        <v>0.25</v>
      </c>
      <c r="AD147" s="16">
        <f t="shared" si="131"/>
        <v>0.25</v>
      </c>
      <c r="AE147" s="10">
        <f t="shared" si="132"/>
        <v>0.4107142857142857</v>
      </c>
      <c r="AF147" s="10">
        <f t="shared" si="133"/>
        <v>0.43526785714285715</v>
      </c>
      <c r="AG147" s="8">
        <f t="shared" si="134"/>
        <v>1400</v>
      </c>
      <c r="AH147" s="8">
        <f t="shared" si="135"/>
        <v>1680</v>
      </c>
    </row>
    <row r="148" spans="1:34" x14ac:dyDescent="0.25">
      <c r="A148" s="7" t="s">
        <v>504</v>
      </c>
      <c r="B148" s="7" t="s">
        <v>505</v>
      </c>
      <c r="C148" s="7" t="s">
        <v>177</v>
      </c>
      <c r="D148" s="7" t="s">
        <v>426</v>
      </c>
      <c r="E148" s="7" t="str">
        <f>INDEX('Нормо-час по специальностям'!$B$6:$B$26,MATCH(D148,'Нормо-час по специальностям'!$A$6:$A$26,0))</f>
        <v>Холодильщик / монтажник кондиционеров</v>
      </c>
      <c r="F148" s="15">
        <v>4.5</v>
      </c>
      <c r="G148" s="7" t="s">
        <v>6947</v>
      </c>
      <c r="H148" s="11">
        <f t="shared" si="119"/>
        <v>1.56</v>
      </c>
      <c r="I148" s="8">
        <f>INDEX('Нормо-час по специальностям'!$D$6:$D$26,MATCH(D148,'Нормо-час по специальностям'!$A$6:$A$26,0))</f>
        <v>1200</v>
      </c>
      <c r="J148" s="8">
        <f>INDEX('Нормо-час по специальностям'!$E$6:$E$26,MATCH(D148,'Нормо-час по специальностям'!$A$6:$A$26,0))</f>
        <v>1440</v>
      </c>
      <c r="K148" s="8">
        <f t="shared" si="120"/>
        <v>5400</v>
      </c>
      <c r="L148" s="8">
        <f t="shared" si="121"/>
        <v>6480</v>
      </c>
      <c r="M148" s="8">
        <f>Расценки!L147</f>
        <v>4200</v>
      </c>
      <c r="N148" s="8">
        <f>Расценки!M147</f>
        <v>4830</v>
      </c>
      <c r="O148" s="10">
        <f t="shared" si="122"/>
        <v>0.28571428571428581</v>
      </c>
      <c r="P148" s="10">
        <f t="shared" si="123"/>
        <v>0.34161490683229823</v>
      </c>
      <c r="Q148" s="7" t="str">
        <f t="shared" si="124"/>
        <v>расценка</v>
      </c>
      <c r="R148" s="7" t="str">
        <f t="shared" si="125"/>
        <v>расценка</v>
      </c>
      <c r="S148" s="8">
        <f t="shared" si="126"/>
        <v>933</v>
      </c>
      <c r="T148" s="8">
        <f t="shared" si="127"/>
        <v>1073</v>
      </c>
      <c r="U148" s="8">
        <f>Расценки!F147</f>
        <v>7000</v>
      </c>
      <c r="V148" s="8">
        <f>Расценки!G147</f>
        <v>8050</v>
      </c>
      <c r="W148" s="10">
        <f t="shared" si="128"/>
        <v>0.22857142857142856</v>
      </c>
      <c r="X148" s="10">
        <f t="shared" si="129"/>
        <v>0.19503105590062111</v>
      </c>
      <c r="Y148" s="9">
        <f>Расценки!H147</f>
        <v>7200</v>
      </c>
      <c r="Z148" s="9">
        <f>Расценки!I147</f>
        <v>8640</v>
      </c>
      <c r="AA148" s="10">
        <f>Расценки!J147</f>
        <v>2.857142857142847E-2</v>
      </c>
      <c r="AB148" s="10">
        <f>Расценки!K147</f>
        <v>7.3291925465838403E-2</v>
      </c>
      <c r="AC148" s="16">
        <f t="shared" si="130"/>
        <v>0.25</v>
      </c>
      <c r="AD148" s="16">
        <f t="shared" si="131"/>
        <v>0.25</v>
      </c>
      <c r="AE148" s="10">
        <f t="shared" si="132"/>
        <v>0.41666666666666669</v>
      </c>
      <c r="AF148" s="10">
        <f t="shared" si="133"/>
        <v>0.44097222222222221</v>
      </c>
      <c r="AG148" s="8">
        <f t="shared" si="134"/>
        <v>1800</v>
      </c>
      <c r="AH148" s="8">
        <f t="shared" si="135"/>
        <v>2160</v>
      </c>
    </row>
    <row r="149" spans="1:34" x14ac:dyDescent="0.25">
      <c r="A149" s="7" t="s">
        <v>507</v>
      </c>
      <c r="B149" s="7" t="s">
        <v>508</v>
      </c>
      <c r="C149" s="7" t="s">
        <v>177</v>
      </c>
      <c r="D149" s="7" t="s">
        <v>410</v>
      </c>
      <c r="E149" s="7" t="str">
        <f>INDEX('Нормо-час по специальностям'!$B$6:$B$26,MATCH(D149,'Нормо-час по специальностям'!$A$6:$A$26,0))</f>
        <v>Монтажник вентиляции</v>
      </c>
      <c r="F149" s="15">
        <v>3</v>
      </c>
      <c r="G149" s="7" t="s">
        <v>6945</v>
      </c>
      <c r="H149" s="11">
        <f t="shared" si="119"/>
        <v>2.33</v>
      </c>
      <c r="I149" s="8">
        <f>INDEX('Нормо-час по специальностям'!$D$6:$D$26,MATCH(D149,'Нормо-час по специальностям'!$A$6:$A$26,0))</f>
        <v>850</v>
      </c>
      <c r="J149" s="8">
        <f>INDEX('Нормо-час по специальностям'!$E$6:$E$26,MATCH(D149,'Нормо-час по специальностям'!$A$6:$A$26,0))</f>
        <v>1020</v>
      </c>
      <c r="K149" s="8">
        <f t="shared" si="120"/>
        <v>2550</v>
      </c>
      <c r="L149" s="8">
        <f t="shared" si="121"/>
        <v>3060</v>
      </c>
      <c r="M149" s="8">
        <f>Расценки!L148</f>
        <v>2700</v>
      </c>
      <c r="N149" s="8">
        <f>Расценки!M148</f>
        <v>3105</v>
      </c>
      <c r="O149" s="10">
        <f t="shared" si="122"/>
        <v>-5.555555555555558E-2</v>
      </c>
      <c r="P149" s="10">
        <f t="shared" si="123"/>
        <v>-1.4492753623188359E-2</v>
      </c>
      <c r="Q149" s="7" t="str">
        <f t="shared" si="124"/>
        <v>равно</v>
      </c>
      <c r="R149" s="7" t="str">
        <f t="shared" si="125"/>
        <v>равно</v>
      </c>
      <c r="S149" s="8">
        <f t="shared" si="126"/>
        <v>900</v>
      </c>
      <c r="T149" s="8">
        <f t="shared" si="127"/>
        <v>1035</v>
      </c>
      <c r="U149" s="8">
        <f>Расценки!F148</f>
        <v>4500</v>
      </c>
      <c r="V149" s="8">
        <f>Расценки!G148</f>
        <v>5175</v>
      </c>
      <c r="W149" s="10">
        <f t="shared" si="128"/>
        <v>0.43333333333333335</v>
      </c>
      <c r="X149" s="10">
        <f t="shared" si="129"/>
        <v>0.40869565217391307</v>
      </c>
      <c r="Y149" s="9">
        <f>Расценки!H148</f>
        <v>4500</v>
      </c>
      <c r="Z149" s="9">
        <f>Расценки!I148</f>
        <v>5175</v>
      </c>
      <c r="AA149" s="10">
        <f>Расценки!J148</f>
        <v>0</v>
      </c>
      <c r="AB149" s="10">
        <f>Расценки!K148</f>
        <v>0</v>
      </c>
      <c r="AC149" s="16">
        <f t="shared" si="130"/>
        <v>0.43333333333333335</v>
      </c>
      <c r="AD149" s="16">
        <f t="shared" si="131"/>
        <v>0.40869565217391307</v>
      </c>
      <c r="AE149" s="10">
        <f t="shared" si="132"/>
        <v>0.4</v>
      </c>
      <c r="AF149" s="10">
        <f t="shared" si="133"/>
        <v>0.4</v>
      </c>
      <c r="AG149" s="8">
        <f t="shared" si="134"/>
        <v>1950</v>
      </c>
      <c r="AH149" s="8">
        <f t="shared" si="135"/>
        <v>2115</v>
      </c>
    </row>
    <row r="150" spans="1:34" x14ac:dyDescent="0.25">
      <c r="A150" s="7" t="s">
        <v>510</v>
      </c>
      <c r="B150" s="7" t="s">
        <v>511</v>
      </c>
      <c r="C150" s="7" t="s">
        <v>177</v>
      </c>
      <c r="D150" s="7" t="s">
        <v>410</v>
      </c>
      <c r="E150" s="7" t="str">
        <f>INDEX('Нормо-час по специальностям'!$B$6:$B$26,MATCH(D150,'Нормо-час по специальностям'!$A$6:$A$26,0))</f>
        <v>Монтажник вентиляции</v>
      </c>
      <c r="F150" s="15">
        <v>4</v>
      </c>
      <c r="G150" s="7" t="s">
        <v>6945</v>
      </c>
      <c r="H150" s="11">
        <f t="shared" si="119"/>
        <v>1.75</v>
      </c>
      <c r="I150" s="8">
        <f>INDEX('Нормо-час по специальностям'!$D$6:$D$26,MATCH(D150,'Нормо-час по специальностям'!$A$6:$A$26,0))</f>
        <v>850</v>
      </c>
      <c r="J150" s="8">
        <f>INDEX('Нормо-час по специальностям'!$E$6:$E$26,MATCH(D150,'Нормо-час по специальностям'!$A$6:$A$26,0))</f>
        <v>1020</v>
      </c>
      <c r="K150" s="8">
        <f t="shared" si="120"/>
        <v>3400</v>
      </c>
      <c r="L150" s="8">
        <f t="shared" si="121"/>
        <v>4080</v>
      </c>
      <c r="M150" s="8">
        <f>Расценки!L149</f>
        <v>3600</v>
      </c>
      <c r="N150" s="8">
        <f>Расценки!M149</f>
        <v>4140</v>
      </c>
      <c r="O150" s="10">
        <f t="shared" si="122"/>
        <v>-5.555555555555558E-2</v>
      </c>
      <c r="P150" s="10">
        <f t="shared" si="123"/>
        <v>-1.4492753623188359E-2</v>
      </c>
      <c r="Q150" s="7" t="str">
        <f t="shared" si="124"/>
        <v>равно</v>
      </c>
      <c r="R150" s="7" t="str">
        <f t="shared" si="125"/>
        <v>равно</v>
      </c>
      <c r="S150" s="8">
        <f t="shared" si="126"/>
        <v>900</v>
      </c>
      <c r="T150" s="8">
        <f t="shared" si="127"/>
        <v>1035</v>
      </c>
      <c r="U150" s="8">
        <f>Расценки!F149</f>
        <v>6000</v>
      </c>
      <c r="V150" s="8">
        <f>Расценки!G149</f>
        <v>6900</v>
      </c>
      <c r="W150" s="10">
        <f t="shared" si="128"/>
        <v>0.43333333333333335</v>
      </c>
      <c r="X150" s="10">
        <f t="shared" si="129"/>
        <v>0.40869565217391307</v>
      </c>
      <c r="Y150" s="9">
        <f>Расценки!H149</f>
        <v>6000</v>
      </c>
      <c r="Z150" s="9">
        <f>Расценки!I149</f>
        <v>6900</v>
      </c>
      <c r="AA150" s="10">
        <f>Расценки!J149</f>
        <v>0</v>
      </c>
      <c r="AB150" s="10">
        <f>Расценки!K149</f>
        <v>0</v>
      </c>
      <c r="AC150" s="16">
        <f t="shared" si="130"/>
        <v>0.43333333333333335</v>
      </c>
      <c r="AD150" s="16">
        <f t="shared" si="131"/>
        <v>0.40869565217391307</v>
      </c>
      <c r="AE150" s="10">
        <f t="shared" si="132"/>
        <v>0.4</v>
      </c>
      <c r="AF150" s="10">
        <f t="shared" si="133"/>
        <v>0.4</v>
      </c>
      <c r="AG150" s="8">
        <f t="shared" si="134"/>
        <v>2600</v>
      </c>
      <c r="AH150" s="8">
        <f t="shared" si="135"/>
        <v>2820</v>
      </c>
    </row>
    <row r="151" spans="1:34" x14ac:dyDescent="0.25">
      <c r="A151" s="7" t="s">
        <v>513</v>
      </c>
      <c r="B151" s="7" t="s">
        <v>514</v>
      </c>
      <c r="C151" s="7" t="s">
        <v>177</v>
      </c>
      <c r="D151" s="7" t="s">
        <v>392</v>
      </c>
      <c r="E151" s="7" t="str">
        <f>INDEX('Нормо-час по специальностям'!$B$6:$B$26,MATCH(D151,'Нормо-час по специальностям'!$A$6:$A$26,0))</f>
        <v>Электромонтажник</v>
      </c>
      <c r="F151" s="15">
        <v>1.5</v>
      </c>
      <c r="G151" s="7" t="s">
        <v>6942</v>
      </c>
      <c r="H151" s="11">
        <f t="shared" si="119"/>
        <v>4.67</v>
      </c>
      <c r="I151" s="8">
        <f>INDEX('Нормо-час по специальностям'!$D$6:$D$26,MATCH(D151,'Нормо-час по специальностям'!$A$6:$A$26,0))</f>
        <v>850</v>
      </c>
      <c r="J151" s="8">
        <f>INDEX('Нормо-час по специальностям'!$E$6:$E$26,MATCH(D151,'Нормо-час по специальностям'!$A$6:$A$26,0))</f>
        <v>1020</v>
      </c>
      <c r="K151" s="8">
        <f t="shared" si="120"/>
        <v>1275</v>
      </c>
      <c r="L151" s="8">
        <f t="shared" si="121"/>
        <v>1530</v>
      </c>
      <c r="M151" s="8">
        <f>Расценки!L150</f>
        <v>1200</v>
      </c>
      <c r="N151" s="8">
        <f>Расценки!M150</f>
        <v>1380</v>
      </c>
      <c r="O151" s="10">
        <f t="shared" si="122"/>
        <v>6.25E-2</v>
      </c>
      <c r="P151" s="10">
        <f t="shared" si="123"/>
        <v>0.10869565217391308</v>
      </c>
      <c r="Q151" s="7" t="str">
        <f t="shared" si="124"/>
        <v>равно</v>
      </c>
      <c r="R151" s="7" t="str">
        <f t="shared" si="125"/>
        <v>расценка</v>
      </c>
      <c r="S151" s="8">
        <f t="shared" si="126"/>
        <v>800</v>
      </c>
      <c r="T151" s="8">
        <f t="shared" si="127"/>
        <v>920</v>
      </c>
      <c r="U151" s="8">
        <f>Расценки!F150</f>
        <v>2000</v>
      </c>
      <c r="V151" s="8">
        <f>Расценки!G150</f>
        <v>2300</v>
      </c>
      <c r="W151" s="10">
        <f t="shared" si="128"/>
        <v>0.36249999999999999</v>
      </c>
      <c r="X151" s="10">
        <f t="shared" si="129"/>
        <v>0.33478260869565218</v>
      </c>
      <c r="Y151" s="9">
        <f>Расценки!H150</f>
        <v>2000</v>
      </c>
      <c r="Z151" s="9">
        <f>Расценки!I150</f>
        <v>2300</v>
      </c>
      <c r="AA151" s="10">
        <f>Расценки!J150</f>
        <v>0</v>
      </c>
      <c r="AB151" s="10">
        <f>Расценки!K150</f>
        <v>0</v>
      </c>
      <c r="AC151" s="16">
        <f t="shared" si="130"/>
        <v>0.36249999999999999</v>
      </c>
      <c r="AD151" s="16">
        <f t="shared" si="131"/>
        <v>0.33478260869565218</v>
      </c>
      <c r="AE151" s="10">
        <f t="shared" si="132"/>
        <v>0.4</v>
      </c>
      <c r="AF151" s="10">
        <f t="shared" si="133"/>
        <v>0.4</v>
      </c>
      <c r="AG151" s="8">
        <f t="shared" si="134"/>
        <v>725</v>
      </c>
      <c r="AH151" s="8">
        <f t="shared" si="135"/>
        <v>770</v>
      </c>
    </row>
    <row r="152" spans="1:34" x14ac:dyDescent="0.25">
      <c r="A152" s="7" t="s">
        <v>516</v>
      </c>
      <c r="B152" s="7" t="s">
        <v>517</v>
      </c>
      <c r="C152" s="7" t="s">
        <v>177</v>
      </c>
      <c r="D152" s="7" t="s">
        <v>392</v>
      </c>
      <c r="E152" s="7" t="str">
        <f>INDEX('Нормо-час по специальностям'!$B$6:$B$26,MATCH(D152,'Нормо-час по специальностям'!$A$6:$A$26,0))</f>
        <v>Электромонтажник</v>
      </c>
      <c r="F152" s="15">
        <v>2.5</v>
      </c>
      <c r="G152" s="7" t="s">
        <v>6942</v>
      </c>
      <c r="H152" s="11">
        <f t="shared" si="119"/>
        <v>2.8</v>
      </c>
      <c r="I152" s="8">
        <f>INDEX('Нормо-час по специальностям'!$D$6:$D$26,MATCH(D152,'Нормо-час по специальностям'!$A$6:$A$26,0))</f>
        <v>850</v>
      </c>
      <c r="J152" s="8">
        <f>INDEX('Нормо-час по специальностям'!$E$6:$E$26,MATCH(D152,'Нормо-час по специальностям'!$A$6:$A$26,0))</f>
        <v>1020</v>
      </c>
      <c r="K152" s="8">
        <f t="shared" si="120"/>
        <v>2125</v>
      </c>
      <c r="L152" s="8">
        <f t="shared" si="121"/>
        <v>2550</v>
      </c>
      <c r="M152" s="8">
        <f>Расценки!L151</f>
        <v>1800</v>
      </c>
      <c r="N152" s="8">
        <f>Расценки!M151</f>
        <v>2070</v>
      </c>
      <c r="O152" s="10">
        <f t="shared" si="122"/>
        <v>0.18055555555555558</v>
      </c>
      <c r="P152" s="10">
        <f t="shared" si="123"/>
        <v>0.23188405797101441</v>
      </c>
      <c r="Q152" s="7" t="str">
        <f t="shared" si="124"/>
        <v>расценка</v>
      </c>
      <c r="R152" s="7" t="str">
        <f t="shared" si="125"/>
        <v>расценка</v>
      </c>
      <c r="S152" s="8">
        <f t="shared" si="126"/>
        <v>720</v>
      </c>
      <c r="T152" s="8">
        <f t="shared" si="127"/>
        <v>828</v>
      </c>
      <c r="U152" s="8">
        <f>Расценки!F151</f>
        <v>3000</v>
      </c>
      <c r="V152" s="8">
        <f>Расценки!G151</f>
        <v>3450</v>
      </c>
      <c r="W152" s="10">
        <f t="shared" si="128"/>
        <v>0.29166666666666669</v>
      </c>
      <c r="X152" s="10">
        <f t="shared" si="129"/>
        <v>0.2608695652173913</v>
      </c>
      <c r="Y152" s="9">
        <f>Расценки!H151</f>
        <v>3000</v>
      </c>
      <c r="Z152" s="9">
        <f>Расценки!I151</f>
        <v>3450</v>
      </c>
      <c r="AA152" s="10">
        <f>Расценки!J151</f>
        <v>0</v>
      </c>
      <c r="AB152" s="10">
        <f>Расценки!K151</f>
        <v>0</v>
      </c>
      <c r="AC152" s="16">
        <f t="shared" si="130"/>
        <v>0.29166666666666669</v>
      </c>
      <c r="AD152" s="16">
        <f t="shared" si="131"/>
        <v>0.2608695652173913</v>
      </c>
      <c r="AE152" s="10">
        <f t="shared" si="132"/>
        <v>0.4</v>
      </c>
      <c r="AF152" s="10">
        <f t="shared" si="133"/>
        <v>0.4</v>
      </c>
      <c r="AG152" s="8">
        <f t="shared" si="134"/>
        <v>875</v>
      </c>
      <c r="AH152" s="8">
        <f t="shared" si="135"/>
        <v>900</v>
      </c>
    </row>
    <row r="153" spans="1:34" x14ac:dyDescent="0.25">
      <c r="A153" s="7" t="s">
        <v>519</v>
      </c>
      <c r="B153" s="7" t="s">
        <v>520</v>
      </c>
      <c r="C153" s="7" t="s">
        <v>50</v>
      </c>
      <c r="D153" s="7" t="s">
        <v>426</v>
      </c>
      <c r="E153" s="7" t="str">
        <f>INDEX('Нормо-час по специальностям'!$B$6:$B$26,MATCH(D153,'Нормо-час по специальностям'!$A$6:$A$26,0))</f>
        <v>Холодильщик / монтажник кондиционеров</v>
      </c>
      <c r="F153" s="15">
        <v>0.25</v>
      </c>
      <c r="G153" s="7" t="s">
        <v>6947</v>
      </c>
      <c r="H153" s="11">
        <f t="shared" si="119"/>
        <v>28</v>
      </c>
      <c r="I153" s="8">
        <f>INDEX('Нормо-час по специальностям'!$D$6:$D$26,MATCH(D153,'Нормо-час по специальностям'!$A$6:$A$26,0))</f>
        <v>1200</v>
      </c>
      <c r="J153" s="8">
        <f>INDEX('Нормо-час по специальностям'!$E$6:$E$26,MATCH(D153,'Нормо-час по специальностям'!$A$6:$A$26,0))</f>
        <v>1440</v>
      </c>
      <c r="K153" s="8">
        <f t="shared" si="120"/>
        <v>300</v>
      </c>
      <c r="L153" s="8">
        <f t="shared" si="121"/>
        <v>360</v>
      </c>
      <c r="M153" s="8">
        <f>Расценки!L152</f>
        <v>180</v>
      </c>
      <c r="N153" s="8">
        <f>Расценки!M152</f>
        <v>207</v>
      </c>
      <c r="O153" s="10">
        <f t="shared" si="122"/>
        <v>0.66666666666666674</v>
      </c>
      <c r="P153" s="10">
        <f t="shared" si="123"/>
        <v>0.73913043478260865</v>
      </c>
      <c r="Q153" s="7" t="str">
        <f t="shared" si="124"/>
        <v>расценка</v>
      </c>
      <c r="R153" s="7" t="str">
        <f t="shared" si="125"/>
        <v>расценка</v>
      </c>
      <c r="S153" s="8">
        <f t="shared" si="126"/>
        <v>720</v>
      </c>
      <c r="T153" s="8">
        <f t="shared" si="127"/>
        <v>828</v>
      </c>
      <c r="U153" s="8">
        <f>Расценки!F152</f>
        <v>300</v>
      </c>
      <c r="V153" s="8">
        <f>Расценки!G152</f>
        <v>345</v>
      </c>
      <c r="W153" s="10">
        <f t="shared" si="128"/>
        <v>0</v>
      </c>
      <c r="X153" s="10">
        <f t="shared" si="129"/>
        <v>-4.3478260869565216E-2</v>
      </c>
      <c r="Y153" s="9">
        <f>Расценки!H152</f>
        <v>400</v>
      </c>
      <c r="Z153" s="9">
        <f>Расценки!I152</f>
        <v>480</v>
      </c>
      <c r="AA153" s="10">
        <f>Расценки!J152</f>
        <v>0.33333333333333326</v>
      </c>
      <c r="AB153" s="10">
        <f>Расценки!K152</f>
        <v>0.39130434782608692</v>
      </c>
      <c r="AC153" s="16">
        <f t="shared" si="130"/>
        <v>0.25</v>
      </c>
      <c r="AD153" s="16">
        <f t="shared" si="131"/>
        <v>0.25</v>
      </c>
      <c r="AE153" s="10">
        <f t="shared" si="132"/>
        <v>0.55000000000000004</v>
      </c>
      <c r="AF153" s="10">
        <f t="shared" si="133"/>
        <v>0.56874999999999998</v>
      </c>
      <c r="AG153" s="8">
        <f t="shared" si="134"/>
        <v>100</v>
      </c>
      <c r="AH153" s="8">
        <f t="shared" si="135"/>
        <v>120</v>
      </c>
    </row>
    <row r="154" spans="1:34" x14ac:dyDescent="0.25">
      <c r="A154" s="12" t="s">
        <v>523</v>
      </c>
      <c r="B154" s="12" t="s">
        <v>524</v>
      </c>
      <c r="C154" s="12" t="s">
        <v>50</v>
      </c>
      <c r="D154" s="7" t="s">
        <v>410</v>
      </c>
      <c r="E154" s="7" t="str">
        <f>INDEX('Нормо-час по специальностям'!$B$6:$B$26,MATCH(D154,'Нормо-час по специальностям'!$A$6:$A$26,0))</f>
        <v>Монтажник вентиляции</v>
      </c>
      <c r="F154" s="15">
        <v>0.08</v>
      </c>
      <c r="G154" s="7" t="s">
        <v>6945</v>
      </c>
      <c r="H154" s="11">
        <f t="shared" si="119"/>
        <v>87.5</v>
      </c>
      <c r="I154" s="8">
        <f>INDEX('Нормо-час по специальностям'!$D$6:$D$26,MATCH(D154,'Нормо-час по специальностям'!$A$6:$A$26,0))</f>
        <v>850</v>
      </c>
      <c r="J154" s="8">
        <f>INDEX('Нормо-час по специальностям'!$E$6:$E$26,MATCH(D154,'Нормо-час по специальностям'!$A$6:$A$26,0))</f>
        <v>1020</v>
      </c>
      <c r="K154" s="8">
        <f t="shared" si="120"/>
        <v>68</v>
      </c>
      <c r="L154" s="8">
        <f t="shared" si="121"/>
        <v>82</v>
      </c>
      <c r="M154" s="8">
        <f>Расценки!L153</f>
        <v>50</v>
      </c>
      <c r="N154" s="8">
        <f>Расценки!M153</f>
        <v>57.5</v>
      </c>
      <c r="O154" s="10">
        <f t="shared" si="122"/>
        <v>0.3600000000000001</v>
      </c>
      <c r="P154" s="10">
        <f t="shared" si="123"/>
        <v>0.42608695652173911</v>
      </c>
      <c r="Q154" s="7" t="str">
        <f t="shared" si="124"/>
        <v>расценка</v>
      </c>
      <c r="R154" s="7" t="str">
        <f t="shared" si="125"/>
        <v>расценка</v>
      </c>
      <c r="S154" s="8">
        <f t="shared" si="126"/>
        <v>625</v>
      </c>
      <c r="T154" s="8">
        <f t="shared" si="127"/>
        <v>719</v>
      </c>
      <c r="U154" s="8">
        <f>Расценки!F153</f>
        <v>80</v>
      </c>
      <c r="V154" s="8">
        <f>Расценки!G153</f>
        <v>92</v>
      </c>
      <c r="W154" s="10">
        <f t="shared" si="128"/>
        <v>0.15</v>
      </c>
      <c r="X154" s="10">
        <f t="shared" si="129"/>
        <v>0.10869565217391304</v>
      </c>
      <c r="Y154" s="9">
        <f>Расценки!H153</f>
        <v>91</v>
      </c>
      <c r="Z154" s="9">
        <f>Расценки!I153</f>
        <v>110</v>
      </c>
      <c r="AA154" s="10">
        <f>Расценки!J153</f>
        <v>0.13749999999999996</v>
      </c>
      <c r="AB154" s="10">
        <f>Расценки!K153</f>
        <v>0.19565217391304346</v>
      </c>
      <c r="AC154" s="16">
        <f t="shared" si="130"/>
        <v>0.25274725274725274</v>
      </c>
      <c r="AD154" s="16">
        <f t="shared" si="131"/>
        <v>0.25454545454545452</v>
      </c>
      <c r="AE154" s="10">
        <f t="shared" si="132"/>
        <v>0.45054945054945056</v>
      </c>
      <c r="AF154" s="10">
        <f t="shared" si="133"/>
        <v>0.47727272727272729</v>
      </c>
      <c r="AG154" s="8">
        <f t="shared" si="134"/>
        <v>23</v>
      </c>
      <c r="AH154" s="8">
        <f t="shared" si="135"/>
        <v>28</v>
      </c>
    </row>
    <row r="155" spans="1:34" x14ac:dyDescent="0.25">
      <c r="A155" s="12" t="s">
        <v>526</v>
      </c>
      <c r="B155" s="12" t="s">
        <v>527</v>
      </c>
      <c r="C155" s="12" t="s">
        <v>50</v>
      </c>
      <c r="D155" s="7" t="s">
        <v>410</v>
      </c>
      <c r="E155" s="7" t="str">
        <f>INDEX('Нормо-час по специальностям'!$B$6:$B$26,MATCH(D155,'Нормо-час по специальностям'!$A$6:$A$26,0))</f>
        <v>Монтажник вентиляции</v>
      </c>
      <c r="F155" s="15">
        <v>0.2</v>
      </c>
      <c r="G155" s="7" t="s">
        <v>6945</v>
      </c>
      <c r="H155" s="11">
        <f t="shared" si="119"/>
        <v>35</v>
      </c>
      <c r="I155" s="8">
        <f>INDEX('Нормо-час по специальностям'!$D$6:$D$26,MATCH(D155,'Нормо-час по специальностям'!$A$6:$A$26,0))</f>
        <v>850</v>
      </c>
      <c r="J155" s="8">
        <f>INDEX('Нормо-час по специальностям'!$E$6:$E$26,MATCH(D155,'Нормо-час по специальностям'!$A$6:$A$26,0))</f>
        <v>1020</v>
      </c>
      <c r="K155" s="8">
        <f t="shared" si="120"/>
        <v>170</v>
      </c>
      <c r="L155" s="8">
        <f t="shared" si="121"/>
        <v>204</v>
      </c>
      <c r="M155" s="8">
        <f>Расценки!L154</f>
        <v>110</v>
      </c>
      <c r="N155" s="8">
        <f>Расценки!M154</f>
        <v>126</v>
      </c>
      <c r="O155" s="10">
        <f t="shared" si="122"/>
        <v>0.54545454545454541</v>
      </c>
      <c r="P155" s="10">
        <f t="shared" si="123"/>
        <v>0.61904761904761907</v>
      </c>
      <c r="Q155" s="7" t="str">
        <f t="shared" si="124"/>
        <v>расценка</v>
      </c>
      <c r="R155" s="7" t="str">
        <f t="shared" si="125"/>
        <v>расценка</v>
      </c>
      <c r="S155" s="8">
        <f t="shared" si="126"/>
        <v>550</v>
      </c>
      <c r="T155" s="8">
        <f t="shared" si="127"/>
        <v>630</v>
      </c>
      <c r="U155" s="8">
        <f>Расценки!F154</f>
        <v>180</v>
      </c>
      <c r="V155" s="8">
        <f>Расценки!G154</f>
        <v>207</v>
      </c>
      <c r="W155" s="10">
        <f t="shared" si="128"/>
        <v>5.5555555555555552E-2</v>
      </c>
      <c r="X155" s="10">
        <f t="shared" si="129"/>
        <v>1.4492753623188406E-2</v>
      </c>
      <c r="Y155" s="9">
        <f>Расценки!H154</f>
        <v>227</v>
      </c>
      <c r="Z155" s="9">
        <f>Расценки!I154</f>
        <v>272</v>
      </c>
      <c r="AA155" s="10">
        <f>Расценки!J154</f>
        <v>0.26111111111111107</v>
      </c>
      <c r="AB155" s="10">
        <f>Расценки!K154</f>
        <v>0.31400966183574885</v>
      </c>
      <c r="AC155" s="16">
        <f t="shared" si="130"/>
        <v>0.25110132158590309</v>
      </c>
      <c r="AD155" s="16">
        <f t="shared" si="131"/>
        <v>0.25</v>
      </c>
      <c r="AE155" s="10">
        <f t="shared" si="132"/>
        <v>0.51541850220264318</v>
      </c>
      <c r="AF155" s="10">
        <f t="shared" si="133"/>
        <v>0.53676470588235292</v>
      </c>
      <c r="AG155" s="8">
        <f t="shared" si="134"/>
        <v>57</v>
      </c>
      <c r="AH155" s="8">
        <f t="shared" si="135"/>
        <v>68</v>
      </c>
    </row>
    <row r="156" spans="1:34" x14ac:dyDescent="0.25">
      <c r="A156" s="12" t="s">
        <v>529</v>
      </c>
      <c r="B156" s="12" t="s">
        <v>530</v>
      </c>
      <c r="C156" s="12" t="s">
        <v>177</v>
      </c>
      <c r="D156" s="7" t="s">
        <v>426</v>
      </c>
      <c r="E156" s="7" t="str">
        <f>INDEX('Нормо-час по специальностям'!$B$6:$B$26,MATCH(D156,'Нормо-час по специальностям'!$A$6:$A$26,0))</f>
        <v>Холодильщик / монтажник кондиционеров</v>
      </c>
      <c r="F156" s="15">
        <v>1</v>
      </c>
      <c r="G156" s="7" t="s">
        <v>6947</v>
      </c>
      <c r="H156" s="11">
        <f t="shared" si="119"/>
        <v>7</v>
      </c>
      <c r="I156" s="8">
        <f>INDEX('Нормо-час по специальностям'!$D$6:$D$26,MATCH(D156,'Нормо-час по специальностям'!$A$6:$A$26,0))</f>
        <v>1200</v>
      </c>
      <c r="J156" s="8">
        <f>INDEX('Нормо-час по специальностям'!$E$6:$E$26,MATCH(D156,'Нормо-час по специальностям'!$A$6:$A$26,0))</f>
        <v>1440</v>
      </c>
      <c r="K156" s="8">
        <f t="shared" si="120"/>
        <v>1200</v>
      </c>
      <c r="L156" s="8">
        <f t="shared" si="121"/>
        <v>1440</v>
      </c>
      <c r="M156" s="8">
        <f>Расценки!L155</f>
        <v>1500</v>
      </c>
      <c r="N156" s="8">
        <f>Расценки!M155</f>
        <v>1725</v>
      </c>
      <c r="O156" s="10">
        <f t="shared" si="122"/>
        <v>-0.19999999999999996</v>
      </c>
      <c r="P156" s="10">
        <f t="shared" si="123"/>
        <v>-0.16521739130434787</v>
      </c>
      <c r="Q156" s="7" t="str">
        <f t="shared" si="124"/>
        <v>нормо-часы</v>
      </c>
      <c r="R156" s="7" t="str">
        <f t="shared" si="125"/>
        <v>нормо-часы</v>
      </c>
      <c r="S156" s="8">
        <f t="shared" si="126"/>
        <v>1500</v>
      </c>
      <c r="T156" s="8">
        <f t="shared" si="127"/>
        <v>1725</v>
      </c>
      <c r="U156" s="8">
        <f>Расценки!F155</f>
        <v>2500</v>
      </c>
      <c r="V156" s="8">
        <f>Расценки!G155</f>
        <v>2875</v>
      </c>
      <c r="W156" s="10">
        <f t="shared" si="128"/>
        <v>0.52</v>
      </c>
      <c r="X156" s="10">
        <f t="shared" si="129"/>
        <v>0.49913043478260871</v>
      </c>
      <c r="Y156" s="9">
        <f>Расценки!H155</f>
        <v>2500</v>
      </c>
      <c r="Z156" s="9">
        <f>Расценки!I155</f>
        <v>2875</v>
      </c>
      <c r="AA156" s="10">
        <f>Расценки!J155</f>
        <v>0</v>
      </c>
      <c r="AB156" s="10">
        <f>Расценки!K155</f>
        <v>0</v>
      </c>
      <c r="AC156" s="16">
        <f t="shared" si="130"/>
        <v>0.52</v>
      </c>
      <c r="AD156" s="16">
        <f t="shared" si="131"/>
        <v>0.49913043478260871</v>
      </c>
      <c r="AE156" s="10">
        <f t="shared" si="132"/>
        <v>0.4</v>
      </c>
      <c r="AF156" s="10">
        <f t="shared" si="133"/>
        <v>0.4</v>
      </c>
      <c r="AG156" s="8">
        <f t="shared" si="134"/>
        <v>1300</v>
      </c>
      <c r="AH156" s="8">
        <f t="shared" si="135"/>
        <v>1435</v>
      </c>
    </row>
    <row r="157" spans="1:34" x14ac:dyDescent="0.25">
      <c r="A157" s="12" t="s">
        <v>532</v>
      </c>
      <c r="B157" s="12" t="s">
        <v>533</v>
      </c>
      <c r="C157" s="12" t="s">
        <v>177</v>
      </c>
      <c r="D157" s="7" t="s">
        <v>410</v>
      </c>
      <c r="E157" s="7" t="str">
        <f>INDEX('Нормо-час по специальностям'!$B$6:$B$26,MATCH(D157,'Нормо-час по специальностям'!$A$6:$A$26,0))</f>
        <v>Монтажник вентиляции</v>
      </c>
      <c r="F157" s="15">
        <v>2.5</v>
      </c>
      <c r="G157" s="7" t="s">
        <v>6945</v>
      </c>
      <c r="H157" s="11">
        <f t="shared" si="119"/>
        <v>2.8</v>
      </c>
      <c r="I157" s="8">
        <f>INDEX('Нормо-час по специальностям'!$D$6:$D$26,MATCH(D157,'Нормо-час по специальностям'!$A$6:$A$26,0))</f>
        <v>850</v>
      </c>
      <c r="J157" s="8">
        <f>INDEX('Нормо-час по специальностям'!$E$6:$E$26,MATCH(D157,'Нормо-час по специальностям'!$A$6:$A$26,0))</f>
        <v>1020</v>
      </c>
      <c r="K157" s="8">
        <f t="shared" si="120"/>
        <v>2125</v>
      </c>
      <c r="L157" s="8">
        <f t="shared" si="121"/>
        <v>2550</v>
      </c>
      <c r="M157" s="8">
        <f>Расценки!L156</f>
        <v>2100</v>
      </c>
      <c r="N157" s="8">
        <f>Расценки!M156</f>
        <v>2415</v>
      </c>
      <c r="O157" s="10">
        <f t="shared" si="122"/>
        <v>1.1904761904761862E-2</v>
      </c>
      <c r="P157" s="10">
        <f t="shared" si="123"/>
        <v>5.5900621118012417E-2</v>
      </c>
      <c r="Q157" s="7" t="str">
        <f t="shared" si="124"/>
        <v>равно</v>
      </c>
      <c r="R157" s="7" t="str">
        <f t="shared" si="125"/>
        <v>равно</v>
      </c>
      <c r="S157" s="8">
        <f t="shared" si="126"/>
        <v>840</v>
      </c>
      <c r="T157" s="8">
        <f t="shared" si="127"/>
        <v>966</v>
      </c>
      <c r="U157" s="8">
        <f>Расценки!F156</f>
        <v>3500</v>
      </c>
      <c r="V157" s="8">
        <f>Расценки!G156</f>
        <v>4025</v>
      </c>
      <c r="W157" s="10">
        <f t="shared" si="128"/>
        <v>0.39285714285714285</v>
      </c>
      <c r="X157" s="10">
        <f t="shared" si="129"/>
        <v>0.36645962732919257</v>
      </c>
      <c r="Y157" s="9">
        <f>Расценки!H156</f>
        <v>3500</v>
      </c>
      <c r="Z157" s="9">
        <f>Расценки!I156</f>
        <v>4025</v>
      </c>
      <c r="AA157" s="10">
        <f>Расценки!J156</f>
        <v>0</v>
      </c>
      <c r="AB157" s="10">
        <f>Расценки!K156</f>
        <v>0</v>
      </c>
      <c r="AC157" s="16">
        <f t="shared" si="130"/>
        <v>0.39285714285714285</v>
      </c>
      <c r="AD157" s="16">
        <f t="shared" si="131"/>
        <v>0.36645962732919257</v>
      </c>
      <c r="AE157" s="10">
        <f t="shared" si="132"/>
        <v>0.4</v>
      </c>
      <c r="AF157" s="10">
        <f t="shared" si="133"/>
        <v>0.4</v>
      </c>
      <c r="AG157" s="8">
        <f t="shared" si="134"/>
        <v>1375</v>
      </c>
      <c r="AH157" s="8">
        <f t="shared" si="135"/>
        <v>1475</v>
      </c>
    </row>
    <row r="158" spans="1:34" x14ac:dyDescent="0.25">
      <c r="A158" s="12" t="s">
        <v>535</v>
      </c>
      <c r="B158" s="12" t="s">
        <v>536</v>
      </c>
      <c r="C158" s="12" t="s">
        <v>177</v>
      </c>
      <c r="D158" s="7" t="s">
        <v>410</v>
      </c>
      <c r="E158" s="7" t="str">
        <f>INDEX('Нормо-час по специальностям'!$B$6:$B$26,MATCH(D158,'Нормо-час по специальностям'!$A$6:$A$26,0))</f>
        <v>Монтажник вентиляции</v>
      </c>
      <c r="F158" s="15">
        <v>4</v>
      </c>
      <c r="G158" s="7" t="s">
        <v>6945</v>
      </c>
      <c r="H158" s="11">
        <f t="shared" si="119"/>
        <v>1.75</v>
      </c>
      <c r="I158" s="8">
        <f>INDEX('Нормо-час по специальностям'!$D$6:$D$26,MATCH(D158,'Нормо-час по специальностям'!$A$6:$A$26,0))</f>
        <v>850</v>
      </c>
      <c r="J158" s="8">
        <f>INDEX('Нормо-час по специальностям'!$E$6:$E$26,MATCH(D158,'Нормо-час по специальностям'!$A$6:$A$26,0))</f>
        <v>1020</v>
      </c>
      <c r="K158" s="8">
        <f t="shared" si="120"/>
        <v>3400</v>
      </c>
      <c r="L158" s="8">
        <f t="shared" si="121"/>
        <v>4080</v>
      </c>
      <c r="M158" s="8">
        <f>Расценки!L157</f>
        <v>3600</v>
      </c>
      <c r="N158" s="8">
        <f>Расценки!M157</f>
        <v>4140</v>
      </c>
      <c r="O158" s="10">
        <f t="shared" si="122"/>
        <v>-5.555555555555558E-2</v>
      </c>
      <c r="P158" s="10">
        <f t="shared" si="123"/>
        <v>-1.4492753623188359E-2</v>
      </c>
      <c r="Q158" s="7" t="str">
        <f t="shared" si="124"/>
        <v>равно</v>
      </c>
      <c r="R158" s="7" t="str">
        <f t="shared" si="125"/>
        <v>равно</v>
      </c>
      <c r="S158" s="8">
        <f t="shared" si="126"/>
        <v>900</v>
      </c>
      <c r="T158" s="8">
        <f t="shared" si="127"/>
        <v>1035</v>
      </c>
      <c r="U158" s="8">
        <f>Расценки!F157</f>
        <v>6000</v>
      </c>
      <c r="V158" s="8">
        <f>Расценки!G157</f>
        <v>6900</v>
      </c>
      <c r="W158" s="10">
        <f t="shared" si="128"/>
        <v>0.43333333333333335</v>
      </c>
      <c r="X158" s="10">
        <f t="shared" si="129"/>
        <v>0.40869565217391307</v>
      </c>
      <c r="Y158" s="9">
        <f>Расценки!H157</f>
        <v>6000</v>
      </c>
      <c r="Z158" s="9">
        <f>Расценки!I157</f>
        <v>6900</v>
      </c>
      <c r="AA158" s="10">
        <f>Расценки!J157</f>
        <v>0</v>
      </c>
      <c r="AB158" s="10">
        <f>Расценки!K157</f>
        <v>0</v>
      </c>
      <c r="AC158" s="16">
        <f t="shared" si="130"/>
        <v>0.43333333333333335</v>
      </c>
      <c r="AD158" s="16">
        <f t="shared" si="131"/>
        <v>0.40869565217391307</v>
      </c>
      <c r="AE158" s="10">
        <f t="shared" si="132"/>
        <v>0.4</v>
      </c>
      <c r="AF158" s="10">
        <f t="shared" si="133"/>
        <v>0.4</v>
      </c>
      <c r="AG158" s="8">
        <f t="shared" si="134"/>
        <v>2600</v>
      </c>
      <c r="AH158" s="8">
        <f t="shared" si="135"/>
        <v>2820</v>
      </c>
    </row>
    <row r="159" spans="1:34" x14ac:dyDescent="0.25">
      <c r="A159" s="5" t="s">
        <v>538</v>
      </c>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row>
    <row r="160" spans="1:34" x14ac:dyDescent="0.25">
      <c r="A160" s="7" t="s">
        <v>539</v>
      </c>
      <c r="B160" s="7" t="s">
        <v>540</v>
      </c>
      <c r="C160" s="7" t="s">
        <v>177</v>
      </c>
      <c r="D160" s="7" t="s">
        <v>468</v>
      </c>
      <c r="E160" s="7" t="str">
        <f>INDEX('Нормо-час по специальностям'!$B$6:$B$26,MATCH(D160,'Нормо-час по специальностям'!$A$6:$A$26,0))</f>
        <v>Сантехник</v>
      </c>
      <c r="F160" s="15">
        <v>0.4</v>
      </c>
      <c r="G160" s="7" t="s">
        <v>6945</v>
      </c>
      <c r="H160" s="11">
        <f t="shared" ref="H160:H195" si="136">IF(OR(F160="",F160=0),"",ROUND($G$3/F160,2))</f>
        <v>17.5</v>
      </c>
      <c r="I160" s="8">
        <f>INDEX('Нормо-час по специальностям'!$D$6:$D$26,MATCH(D160,'Нормо-час по специальностям'!$A$6:$A$26,0))</f>
        <v>850</v>
      </c>
      <c r="J160" s="8">
        <f>INDEX('Нормо-час по специальностям'!$E$6:$E$26,MATCH(D160,'Нормо-час по специальностям'!$A$6:$A$26,0))</f>
        <v>1020</v>
      </c>
      <c r="K160" s="8">
        <f t="shared" ref="K160:K195" si="137">IF(OR(F160="",F160=0,I160=0),"",ROUND(F160*I160,0))</f>
        <v>340</v>
      </c>
      <c r="L160" s="8">
        <f t="shared" ref="L160:L195" si="138">IF(OR(F160="",F160=0,J160=0),"",ROUND(F160*J160,0))</f>
        <v>408</v>
      </c>
      <c r="M160" s="8">
        <f>Расценки!L159</f>
        <v>240</v>
      </c>
      <c r="N160" s="8">
        <f>Расценки!M159</f>
        <v>276</v>
      </c>
      <c r="O160" s="10">
        <f t="shared" ref="O160:O195" si="139">IF(OR(K160="",M160="",M160=0),"",K160/M160-1)</f>
        <v>0.41666666666666674</v>
      </c>
      <c r="P160" s="10">
        <f t="shared" ref="P160:P195" si="140">IF(OR(L160="",N160="",N160=0),"",L160/N160-1)</f>
        <v>0.47826086956521729</v>
      </c>
      <c r="Q160" s="7" t="str">
        <f t="shared" ref="Q160:Q195" si="141">IF(O160="","—",IF(O160&lt;-$C$3,"нормо-часы",IF(O160&gt;$C$3,"расценка","равно")))</f>
        <v>расценка</v>
      </c>
      <c r="R160" s="7" t="str">
        <f t="shared" ref="R160:R195" si="142">IF(P160="","—",IF(P160&lt;-$C$3,"нормо-часы",IF(P160&gt;$C$3,"расценка","равно")))</f>
        <v>расценка</v>
      </c>
      <c r="S160" s="8">
        <f t="shared" ref="S160:S195" si="143">IF(OR(F160="",F160=0,M160=""),"",ROUND(M160/F160,0))</f>
        <v>600</v>
      </c>
      <c r="T160" s="8">
        <f t="shared" ref="T160:T195" si="144">IF(OR(F160="",F160=0,N160=""),"",ROUND(N160/F160,0))</f>
        <v>690</v>
      </c>
      <c r="U160" s="8">
        <f>Расценки!F159</f>
        <v>400</v>
      </c>
      <c r="V160" s="8">
        <f>Расценки!G159</f>
        <v>460</v>
      </c>
      <c r="W160" s="10">
        <f t="shared" ref="W160:W195" si="145">IF(OR(K160="",U160="",U160=0),"",(U160-K160)/U160)</f>
        <v>0.15</v>
      </c>
      <c r="X160" s="10">
        <f t="shared" ref="X160:X195" si="146">IF(OR(L160="",V160="",V160=0),"",(V160-L160)/V160)</f>
        <v>0.11304347826086956</v>
      </c>
      <c r="Y160" s="9">
        <f>Расценки!H159</f>
        <v>454</v>
      </c>
      <c r="Z160" s="9">
        <f>Расценки!I159</f>
        <v>544</v>
      </c>
      <c r="AA160" s="10">
        <f>Расценки!J159</f>
        <v>0.13500000000000001</v>
      </c>
      <c r="AB160" s="10">
        <f>Расценки!K159</f>
        <v>0.18260869565217397</v>
      </c>
      <c r="AC160" s="16">
        <f t="shared" ref="AC160:AC195" si="147">IF(OR(K160="",Y160="",Y160=0),"",(Y160-K160)/Y160)</f>
        <v>0.25110132158590309</v>
      </c>
      <c r="AD160" s="16">
        <f t="shared" ref="AD160:AD195" si="148">IF(OR(L160="",Z160="",Z160=0),"",(Z160-L160)/Z160)</f>
        <v>0.25</v>
      </c>
      <c r="AE160" s="10">
        <f t="shared" ref="AE160:AE195" si="149">IF(OR(Y160="",Y160=0),"",(Y160-M160)/Y160)</f>
        <v>0.47136563876651982</v>
      </c>
      <c r="AF160" s="10">
        <f t="shared" ref="AF160:AF195" si="150">IF(OR(Z160="",Z160=0),"",(Z160-N160)/Z160)</f>
        <v>0.49264705882352944</v>
      </c>
      <c r="AG160" s="8">
        <f t="shared" ref="AG160:AG195" si="151">IF(OR(K160="",Y160=""),"",Y160-K160)</f>
        <v>114</v>
      </c>
      <c r="AH160" s="8">
        <f t="shared" ref="AH160:AH195" si="152">IF(OR(L160="",Z160=""),"",Z160-L160)</f>
        <v>136</v>
      </c>
    </row>
    <row r="161" spans="1:34" x14ac:dyDescent="0.25">
      <c r="A161" s="7" t="s">
        <v>542</v>
      </c>
      <c r="B161" s="7" t="s">
        <v>543</v>
      </c>
      <c r="C161" s="7" t="s">
        <v>177</v>
      </c>
      <c r="D161" s="7" t="s">
        <v>468</v>
      </c>
      <c r="E161" s="7" t="str">
        <f>INDEX('Нормо-час по специальностям'!$B$6:$B$26,MATCH(D161,'Нормо-час по специальностям'!$A$6:$A$26,0))</f>
        <v>Сантехник</v>
      </c>
      <c r="F161" s="15">
        <v>0.7</v>
      </c>
      <c r="G161" s="7" t="s">
        <v>6945</v>
      </c>
      <c r="H161" s="11">
        <f t="shared" si="136"/>
        <v>10</v>
      </c>
      <c r="I161" s="8">
        <f>INDEX('Нормо-час по специальностям'!$D$6:$D$26,MATCH(D161,'Нормо-час по специальностям'!$A$6:$A$26,0))</f>
        <v>850</v>
      </c>
      <c r="J161" s="8">
        <f>INDEX('Нормо-час по специальностям'!$E$6:$E$26,MATCH(D161,'Нормо-час по специальностям'!$A$6:$A$26,0))</f>
        <v>1020</v>
      </c>
      <c r="K161" s="8">
        <f t="shared" si="137"/>
        <v>595</v>
      </c>
      <c r="L161" s="8">
        <f t="shared" si="138"/>
        <v>714</v>
      </c>
      <c r="M161" s="8">
        <f>Расценки!L160</f>
        <v>420</v>
      </c>
      <c r="N161" s="8">
        <f>Расценки!M160</f>
        <v>483</v>
      </c>
      <c r="O161" s="10">
        <f t="shared" si="139"/>
        <v>0.41666666666666674</v>
      </c>
      <c r="P161" s="10">
        <f t="shared" si="140"/>
        <v>0.47826086956521729</v>
      </c>
      <c r="Q161" s="7" t="str">
        <f t="shared" si="141"/>
        <v>расценка</v>
      </c>
      <c r="R161" s="7" t="str">
        <f t="shared" si="142"/>
        <v>расценка</v>
      </c>
      <c r="S161" s="8">
        <f t="shared" si="143"/>
        <v>600</v>
      </c>
      <c r="T161" s="8">
        <f t="shared" si="144"/>
        <v>690</v>
      </c>
      <c r="U161" s="8">
        <f>Расценки!F160</f>
        <v>700</v>
      </c>
      <c r="V161" s="8">
        <f>Расценки!G160</f>
        <v>805</v>
      </c>
      <c r="W161" s="10">
        <f t="shared" si="145"/>
        <v>0.15</v>
      </c>
      <c r="X161" s="10">
        <f t="shared" si="146"/>
        <v>0.11304347826086956</v>
      </c>
      <c r="Y161" s="9">
        <f>Расценки!H160</f>
        <v>794</v>
      </c>
      <c r="Z161" s="9">
        <f>Расценки!I160</f>
        <v>952</v>
      </c>
      <c r="AA161" s="10">
        <f>Расценки!J160</f>
        <v>0.13428571428571434</v>
      </c>
      <c r="AB161" s="10">
        <f>Расценки!K160</f>
        <v>0.18260869565217397</v>
      </c>
      <c r="AC161" s="16">
        <f t="shared" si="147"/>
        <v>0.25062972292191438</v>
      </c>
      <c r="AD161" s="16">
        <f t="shared" si="148"/>
        <v>0.25</v>
      </c>
      <c r="AE161" s="10">
        <f t="shared" si="149"/>
        <v>0.47103274559193953</v>
      </c>
      <c r="AF161" s="10">
        <f t="shared" si="150"/>
        <v>0.49264705882352944</v>
      </c>
      <c r="AG161" s="8">
        <f t="shared" si="151"/>
        <v>199</v>
      </c>
      <c r="AH161" s="8">
        <f t="shared" si="152"/>
        <v>238</v>
      </c>
    </row>
    <row r="162" spans="1:34" x14ac:dyDescent="0.25">
      <c r="A162" s="7" t="s">
        <v>545</v>
      </c>
      <c r="B162" s="7" t="s">
        <v>546</v>
      </c>
      <c r="C162" s="7" t="s">
        <v>177</v>
      </c>
      <c r="D162" s="7" t="s">
        <v>468</v>
      </c>
      <c r="E162" s="7" t="str">
        <f>INDEX('Нормо-час по специальностям'!$B$6:$B$26,MATCH(D162,'Нормо-час по специальностям'!$A$6:$A$26,0))</f>
        <v>Сантехник</v>
      </c>
      <c r="F162" s="15">
        <v>2</v>
      </c>
      <c r="G162" s="7" t="s">
        <v>6945</v>
      </c>
      <c r="H162" s="11">
        <f t="shared" si="136"/>
        <v>3.5</v>
      </c>
      <c r="I162" s="8">
        <f>INDEX('Нормо-час по специальностям'!$D$6:$D$26,MATCH(D162,'Нормо-час по специальностям'!$A$6:$A$26,0))</f>
        <v>850</v>
      </c>
      <c r="J162" s="8">
        <f>INDEX('Нормо-час по специальностям'!$E$6:$E$26,MATCH(D162,'Нормо-час по специальностям'!$A$6:$A$26,0))</f>
        <v>1020</v>
      </c>
      <c r="K162" s="8">
        <f t="shared" si="137"/>
        <v>1700</v>
      </c>
      <c r="L162" s="8">
        <f t="shared" si="138"/>
        <v>2040</v>
      </c>
      <c r="M162" s="8">
        <f>Расценки!L161</f>
        <v>900</v>
      </c>
      <c r="N162" s="8">
        <f>Расценки!M161</f>
        <v>1035</v>
      </c>
      <c r="O162" s="10">
        <f t="shared" si="139"/>
        <v>0.88888888888888884</v>
      </c>
      <c r="P162" s="10">
        <f t="shared" si="140"/>
        <v>0.97101449275362328</v>
      </c>
      <c r="Q162" s="7" t="str">
        <f t="shared" si="141"/>
        <v>расценка</v>
      </c>
      <c r="R162" s="7" t="str">
        <f t="shared" si="142"/>
        <v>расценка</v>
      </c>
      <c r="S162" s="8">
        <f t="shared" si="143"/>
        <v>450</v>
      </c>
      <c r="T162" s="8">
        <f t="shared" si="144"/>
        <v>518</v>
      </c>
      <c r="U162" s="8">
        <f>Расценки!F161</f>
        <v>1500</v>
      </c>
      <c r="V162" s="8">
        <f>Расценки!G161</f>
        <v>1725</v>
      </c>
      <c r="W162" s="10">
        <f t="shared" si="145"/>
        <v>-0.13333333333333333</v>
      </c>
      <c r="X162" s="10">
        <f t="shared" si="146"/>
        <v>-0.18260869565217391</v>
      </c>
      <c r="Y162" s="9">
        <f>Расценки!H161</f>
        <v>2267</v>
      </c>
      <c r="Z162" s="9">
        <f>Расценки!I161</f>
        <v>2720</v>
      </c>
      <c r="AA162" s="10">
        <f>Расценки!J161</f>
        <v>0.51133333333333342</v>
      </c>
      <c r="AB162" s="10">
        <f>Расценки!K161</f>
        <v>0.57681159420289863</v>
      </c>
      <c r="AC162" s="16">
        <f t="shared" si="147"/>
        <v>0.25011027790030876</v>
      </c>
      <c r="AD162" s="16">
        <f t="shared" si="148"/>
        <v>0.25</v>
      </c>
      <c r="AE162" s="10">
        <f t="shared" si="149"/>
        <v>0.60299955888839873</v>
      </c>
      <c r="AF162" s="10">
        <f t="shared" si="150"/>
        <v>0.61948529411764708</v>
      </c>
      <c r="AG162" s="8">
        <f t="shared" si="151"/>
        <v>567</v>
      </c>
      <c r="AH162" s="8">
        <f t="shared" si="152"/>
        <v>680</v>
      </c>
    </row>
    <row r="163" spans="1:34" x14ac:dyDescent="0.25">
      <c r="A163" s="7" t="s">
        <v>549</v>
      </c>
      <c r="B163" s="7" t="s">
        <v>550</v>
      </c>
      <c r="C163" s="7" t="s">
        <v>177</v>
      </c>
      <c r="D163" s="7" t="s">
        <v>468</v>
      </c>
      <c r="E163" s="7" t="str">
        <f>INDEX('Нормо-час по специальностям'!$B$6:$B$26,MATCH(D163,'Нормо-час по специальностям'!$A$6:$A$26,0))</f>
        <v>Сантехник</v>
      </c>
      <c r="F163" s="15">
        <v>0.6</v>
      </c>
      <c r="G163" s="7" t="s">
        <v>6945</v>
      </c>
      <c r="H163" s="11">
        <f t="shared" si="136"/>
        <v>11.67</v>
      </c>
      <c r="I163" s="8">
        <f>INDEX('Нормо-час по специальностям'!$D$6:$D$26,MATCH(D163,'Нормо-час по специальностям'!$A$6:$A$26,0))</f>
        <v>850</v>
      </c>
      <c r="J163" s="8">
        <f>INDEX('Нормо-час по специальностям'!$E$6:$E$26,MATCH(D163,'Нормо-час по специальностям'!$A$6:$A$26,0))</f>
        <v>1020</v>
      </c>
      <c r="K163" s="8">
        <f t="shared" si="137"/>
        <v>510</v>
      </c>
      <c r="L163" s="8">
        <f t="shared" si="138"/>
        <v>612</v>
      </c>
      <c r="M163" s="8">
        <f>Расценки!L162</f>
        <v>360</v>
      </c>
      <c r="N163" s="8">
        <f>Расценки!M162</f>
        <v>414</v>
      </c>
      <c r="O163" s="10">
        <f t="shared" si="139"/>
        <v>0.41666666666666674</v>
      </c>
      <c r="P163" s="10">
        <f t="shared" si="140"/>
        <v>0.47826086956521729</v>
      </c>
      <c r="Q163" s="7" t="str">
        <f t="shared" si="141"/>
        <v>расценка</v>
      </c>
      <c r="R163" s="7" t="str">
        <f t="shared" si="142"/>
        <v>расценка</v>
      </c>
      <c r="S163" s="8">
        <f t="shared" si="143"/>
        <v>600</v>
      </c>
      <c r="T163" s="8">
        <f t="shared" si="144"/>
        <v>690</v>
      </c>
      <c r="U163" s="8">
        <f>Расценки!F162</f>
        <v>600</v>
      </c>
      <c r="V163" s="8">
        <f>Расценки!G162</f>
        <v>690</v>
      </c>
      <c r="W163" s="10">
        <f t="shared" si="145"/>
        <v>0.15</v>
      </c>
      <c r="X163" s="10">
        <f t="shared" si="146"/>
        <v>0.11304347826086956</v>
      </c>
      <c r="Y163" s="9">
        <f>Расценки!H162</f>
        <v>680</v>
      </c>
      <c r="Z163" s="9">
        <f>Расценки!I162</f>
        <v>816</v>
      </c>
      <c r="AA163" s="10">
        <f>Расценки!J162</f>
        <v>0.1333333333333333</v>
      </c>
      <c r="AB163" s="10">
        <f>Расценки!K162</f>
        <v>0.18260869565217397</v>
      </c>
      <c r="AC163" s="16">
        <f t="shared" si="147"/>
        <v>0.25</v>
      </c>
      <c r="AD163" s="16">
        <f t="shared" si="148"/>
        <v>0.25</v>
      </c>
      <c r="AE163" s="10">
        <f t="shared" si="149"/>
        <v>0.47058823529411764</v>
      </c>
      <c r="AF163" s="10">
        <f t="shared" si="150"/>
        <v>0.49264705882352944</v>
      </c>
      <c r="AG163" s="8">
        <f t="shared" si="151"/>
        <v>170</v>
      </c>
      <c r="AH163" s="8">
        <f t="shared" si="152"/>
        <v>204</v>
      </c>
    </row>
    <row r="164" spans="1:34" x14ac:dyDescent="0.25">
      <c r="A164" s="7" t="s">
        <v>552</v>
      </c>
      <c r="B164" s="7" t="s">
        <v>553</v>
      </c>
      <c r="C164" s="7" t="s">
        <v>177</v>
      </c>
      <c r="D164" s="7" t="s">
        <v>468</v>
      </c>
      <c r="E164" s="7" t="str">
        <f>INDEX('Нормо-час по специальностям'!$B$6:$B$26,MATCH(D164,'Нормо-час по специальностям'!$A$6:$A$26,0))</f>
        <v>Сантехник</v>
      </c>
      <c r="F164" s="15">
        <v>1.5</v>
      </c>
      <c r="G164" s="7" t="s">
        <v>6945</v>
      </c>
      <c r="H164" s="11">
        <f t="shared" si="136"/>
        <v>4.67</v>
      </c>
      <c r="I164" s="8">
        <f>INDEX('Нормо-час по специальностям'!$D$6:$D$26,MATCH(D164,'Нормо-час по специальностям'!$A$6:$A$26,0))</f>
        <v>850</v>
      </c>
      <c r="J164" s="8">
        <f>INDEX('Нормо-час по специальностям'!$E$6:$E$26,MATCH(D164,'Нормо-час по специальностям'!$A$6:$A$26,0))</f>
        <v>1020</v>
      </c>
      <c r="K164" s="8">
        <f t="shared" si="137"/>
        <v>1275</v>
      </c>
      <c r="L164" s="8">
        <f t="shared" si="138"/>
        <v>1530</v>
      </c>
      <c r="M164" s="8">
        <f>Расценки!L163</f>
        <v>720</v>
      </c>
      <c r="N164" s="8">
        <f>Расценки!M163</f>
        <v>828</v>
      </c>
      <c r="O164" s="10">
        <f t="shared" si="139"/>
        <v>0.77083333333333326</v>
      </c>
      <c r="P164" s="10">
        <f t="shared" si="140"/>
        <v>0.84782608695652173</v>
      </c>
      <c r="Q164" s="7" t="str">
        <f t="shared" si="141"/>
        <v>расценка</v>
      </c>
      <c r="R164" s="7" t="str">
        <f t="shared" si="142"/>
        <v>расценка</v>
      </c>
      <c r="S164" s="8">
        <f t="shared" si="143"/>
        <v>480</v>
      </c>
      <c r="T164" s="8">
        <f t="shared" si="144"/>
        <v>552</v>
      </c>
      <c r="U164" s="8">
        <f>Расценки!F163</f>
        <v>1200</v>
      </c>
      <c r="V164" s="8">
        <f>Расценки!G163</f>
        <v>1380</v>
      </c>
      <c r="W164" s="10">
        <f t="shared" si="145"/>
        <v>-6.25E-2</v>
      </c>
      <c r="X164" s="10">
        <f t="shared" si="146"/>
        <v>-0.10869565217391304</v>
      </c>
      <c r="Y164" s="9">
        <f>Расценки!H163</f>
        <v>1700</v>
      </c>
      <c r="Z164" s="9">
        <f>Расценки!I163</f>
        <v>2040</v>
      </c>
      <c r="AA164" s="10">
        <f>Расценки!J163</f>
        <v>0.41666666666666674</v>
      </c>
      <c r="AB164" s="10">
        <f>Расценки!K163</f>
        <v>0.47826086956521729</v>
      </c>
      <c r="AC164" s="16">
        <f t="shared" si="147"/>
        <v>0.25</v>
      </c>
      <c r="AD164" s="16">
        <f t="shared" si="148"/>
        <v>0.25</v>
      </c>
      <c r="AE164" s="10">
        <f t="shared" si="149"/>
        <v>0.57647058823529407</v>
      </c>
      <c r="AF164" s="10">
        <f t="shared" si="150"/>
        <v>0.59411764705882353</v>
      </c>
      <c r="AG164" s="8">
        <f t="shared" si="151"/>
        <v>425</v>
      </c>
      <c r="AH164" s="8">
        <f t="shared" si="152"/>
        <v>510</v>
      </c>
    </row>
    <row r="165" spans="1:34" x14ac:dyDescent="0.25">
      <c r="A165" s="7" t="s">
        <v>555</v>
      </c>
      <c r="B165" s="7" t="s">
        <v>556</v>
      </c>
      <c r="C165" s="7" t="s">
        <v>28</v>
      </c>
      <c r="D165" s="7" t="s">
        <v>203</v>
      </c>
      <c r="E165" s="7" t="str">
        <f>INDEX('Нормо-час по специальностям'!$B$6:$B$26,MATCH(D165,'Нормо-час по специальностям'!$A$6:$A$26,0))</f>
        <v>Бетонщик / арматурщик</v>
      </c>
      <c r="F165" s="15">
        <v>20</v>
      </c>
      <c r="G165" s="7" t="s">
        <v>6920</v>
      </c>
      <c r="H165" s="11">
        <f t="shared" si="136"/>
        <v>0.35</v>
      </c>
      <c r="I165" s="8">
        <f>INDEX('Нормо-час по специальностям'!$D$6:$D$26,MATCH(D165,'Нормо-час по специальностям'!$A$6:$A$26,0))</f>
        <v>800</v>
      </c>
      <c r="J165" s="8">
        <f>INDEX('Нормо-час по специальностям'!$E$6:$E$26,MATCH(D165,'Нормо-час по специальностям'!$A$6:$A$26,0))</f>
        <v>950</v>
      </c>
      <c r="K165" s="8">
        <f t="shared" si="137"/>
        <v>16000</v>
      </c>
      <c r="L165" s="8">
        <f t="shared" si="138"/>
        <v>19000</v>
      </c>
      <c r="M165" s="8">
        <f>Расценки!L164</f>
        <v>8400</v>
      </c>
      <c r="N165" s="8">
        <f>Расценки!M164</f>
        <v>9660</v>
      </c>
      <c r="O165" s="10">
        <f t="shared" si="139"/>
        <v>0.90476190476190466</v>
      </c>
      <c r="P165" s="10">
        <f t="shared" si="140"/>
        <v>0.9668737060041408</v>
      </c>
      <c r="Q165" s="7" t="str">
        <f t="shared" si="141"/>
        <v>расценка</v>
      </c>
      <c r="R165" s="7" t="str">
        <f t="shared" si="142"/>
        <v>расценка</v>
      </c>
      <c r="S165" s="8">
        <f t="shared" si="143"/>
        <v>420</v>
      </c>
      <c r="T165" s="8">
        <f t="shared" si="144"/>
        <v>483</v>
      </c>
      <c r="U165" s="8">
        <f>Расценки!F164</f>
        <v>14000</v>
      </c>
      <c r="V165" s="8">
        <f>Расценки!G164</f>
        <v>16100</v>
      </c>
      <c r="W165" s="10">
        <f t="shared" si="145"/>
        <v>-0.14285714285714285</v>
      </c>
      <c r="X165" s="10">
        <f t="shared" si="146"/>
        <v>-0.18012422360248448</v>
      </c>
      <c r="Y165" s="9">
        <f>Расценки!H164</f>
        <v>21334</v>
      </c>
      <c r="Z165" s="9">
        <f>Расценки!I164</f>
        <v>25334</v>
      </c>
      <c r="AA165" s="10">
        <f>Расценки!J164</f>
        <v>0.5238571428571428</v>
      </c>
      <c r="AB165" s="10">
        <f>Расценки!K164</f>
        <v>0.57354037267080749</v>
      </c>
      <c r="AC165" s="16">
        <f t="shared" si="147"/>
        <v>0.25002343676760103</v>
      </c>
      <c r="AD165" s="16">
        <f t="shared" si="148"/>
        <v>0.25001973632272834</v>
      </c>
      <c r="AE165" s="10">
        <f t="shared" si="149"/>
        <v>0.60626230430299055</v>
      </c>
      <c r="AF165" s="10">
        <f t="shared" si="150"/>
        <v>0.61869424488829239</v>
      </c>
      <c r="AG165" s="8">
        <f t="shared" si="151"/>
        <v>5334</v>
      </c>
      <c r="AH165" s="8">
        <f t="shared" si="152"/>
        <v>6334</v>
      </c>
    </row>
    <row r="166" spans="1:34" x14ac:dyDescent="0.25">
      <c r="A166" s="7" t="s">
        <v>558</v>
      </c>
      <c r="B166" s="7" t="s">
        <v>559</v>
      </c>
      <c r="C166" s="7" t="s">
        <v>177</v>
      </c>
      <c r="D166" s="7" t="s">
        <v>468</v>
      </c>
      <c r="E166" s="7" t="str">
        <f>INDEX('Нормо-час по специальностям'!$B$6:$B$26,MATCH(D166,'Нормо-час по специальностям'!$A$6:$A$26,0))</f>
        <v>Сантехник</v>
      </c>
      <c r="F166" s="15">
        <v>3</v>
      </c>
      <c r="G166" s="7" t="s">
        <v>6945</v>
      </c>
      <c r="H166" s="11">
        <f t="shared" si="136"/>
        <v>2.33</v>
      </c>
      <c r="I166" s="8">
        <f>INDEX('Нормо-час по специальностям'!$D$6:$D$26,MATCH(D166,'Нормо-час по специальностям'!$A$6:$A$26,0))</f>
        <v>850</v>
      </c>
      <c r="J166" s="8">
        <f>INDEX('Нормо-час по специальностям'!$E$6:$E$26,MATCH(D166,'Нормо-час по специальностям'!$A$6:$A$26,0))</f>
        <v>1020</v>
      </c>
      <c r="K166" s="8">
        <f t="shared" si="137"/>
        <v>2550</v>
      </c>
      <c r="L166" s="8">
        <f t="shared" si="138"/>
        <v>3060</v>
      </c>
      <c r="M166" s="8">
        <f>Расценки!L165</f>
        <v>2100</v>
      </c>
      <c r="N166" s="8">
        <f>Расценки!M165</f>
        <v>2415</v>
      </c>
      <c r="O166" s="10">
        <f t="shared" si="139"/>
        <v>0.21428571428571419</v>
      </c>
      <c r="P166" s="10">
        <f t="shared" si="140"/>
        <v>0.26708074534161486</v>
      </c>
      <c r="Q166" s="7" t="str">
        <f t="shared" si="141"/>
        <v>расценка</v>
      </c>
      <c r="R166" s="7" t="str">
        <f t="shared" si="142"/>
        <v>расценка</v>
      </c>
      <c r="S166" s="8">
        <f t="shared" si="143"/>
        <v>700</v>
      </c>
      <c r="T166" s="8">
        <f t="shared" si="144"/>
        <v>805</v>
      </c>
      <c r="U166" s="8">
        <f>Расценки!F165</f>
        <v>3500</v>
      </c>
      <c r="V166" s="8">
        <f>Расценки!G165</f>
        <v>4025</v>
      </c>
      <c r="W166" s="10">
        <f t="shared" si="145"/>
        <v>0.27142857142857141</v>
      </c>
      <c r="X166" s="10">
        <f t="shared" si="146"/>
        <v>0.23975155279503105</v>
      </c>
      <c r="Y166" s="9">
        <f>Расценки!H165</f>
        <v>3500</v>
      </c>
      <c r="Z166" s="9">
        <f>Расценки!I165</f>
        <v>4080</v>
      </c>
      <c r="AA166" s="10">
        <f>Расценки!J165</f>
        <v>0</v>
      </c>
      <c r="AB166" s="10">
        <f>Расценки!K165</f>
        <v>1.3664596273291973E-2</v>
      </c>
      <c r="AC166" s="16">
        <f t="shared" si="147"/>
        <v>0.27142857142857141</v>
      </c>
      <c r="AD166" s="16">
        <f t="shared" si="148"/>
        <v>0.25</v>
      </c>
      <c r="AE166" s="10">
        <f t="shared" si="149"/>
        <v>0.4</v>
      </c>
      <c r="AF166" s="10">
        <f t="shared" si="150"/>
        <v>0.40808823529411764</v>
      </c>
      <c r="AG166" s="8">
        <f t="shared" si="151"/>
        <v>950</v>
      </c>
      <c r="AH166" s="8">
        <f t="shared" si="152"/>
        <v>1020</v>
      </c>
    </row>
    <row r="167" spans="1:34" x14ac:dyDescent="0.25">
      <c r="A167" s="7" t="s">
        <v>561</v>
      </c>
      <c r="B167" s="7" t="s">
        <v>562</v>
      </c>
      <c r="C167" s="7" t="s">
        <v>177</v>
      </c>
      <c r="D167" s="7" t="s">
        <v>410</v>
      </c>
      <c r="E167" s="7" t="str">
        <f>INDEX('Нормо-час по специальностям'!$B$6:$B$26,MATCH(D167,'Нормо-час по специальностям'!$A$6:$A$26,0))</f>
        <v>Монтажник вентиляции</v>
      </c>
      <c r="F167" s="15">
        <v>3.5</v>
      </c>
      <c r="G167" s="7" t="s">
        <v>6945</v>
      </c>
      <c r="H167" s="11">
        <f t="shared" si="136"/>
        <v>2</v>
      </c>
      <c r="I167" s="8">
        <f>INDEX('Нормо-час по специальностям'!$D$6:$D$26,MATCH(D167,'Нормо-час по специальностям'!$A$6:$A$26,0))</f>
        <v>850</v>
      </c>
      <c r="J167" s="8">
        <f>INDEX('Нормо-час по специальностям'!$E$6:$E$26,MATCH(D167,'Нормо-час по специальностям'!$A$6:$A$26,0))</f>
        <v>1020</v>
      </c>
      <c r="K167" s="8">
        <f t="shared" si="137"/>
        <v>2975</v>
      </c>
      <c r="L167" s="8">
        <f t="shared" si="138"/>
        <v>3570</v>
      </c>
      <c r="M167" s="8">
        <f>Расценки!L166</f>
        <v>2100</v>
      </c>
      <c r="N167" s="8">
        <f>Расценки!M166</f>
        <v>2415</v>
      </c>
      <c r="O167" s="10">
        <f t="shared" si="139"/>
        <v>0.41666666666666674</v>
      </c>
      <c r="P167" s="10">
        <f t="shared" si="140"/>
        <v>0.47826086956521729</v>
      </c>
      <c r="Q167" s="7" t="str">
        <f t="shared" si="141"/>
        <v>расценка</v>
      </c>
      <c r="R167" s="7" t="str">
        <f t="shared" si="142"/>
        <v>расценка</v>
      </c>
      <c r="S167" s="8">
        <f t="shared" si="143"/>
        <v>600</v>
      </c>
      <c r="T167" s="8">
        <f t="shared" si="144"/>
        <v>690</v>
      </c>
      <c r="U167" s="8">
        <f>Расценки!F166</f>
        <v>3500</v>
      </c>
      <c r="V167" s="8">
        <f>Расценки!G166</f>
        <v>4025</v>
      </c>
      <c r="W167" s="10">
        <f t="shared" si="145"/>
        <v>0.15</v>
      </c>
      <c r="X167" s="10">
        <f t="shared" si="146"/>
        <v>0.11304347826086956</v>
      </c>
      <c r="Y167" s="9">
        <f>Расценки!H166</f>
        <v>3967</v>
      </c>
      <c r="Z167" s="9">
        <f>Расценки!I166</f>
        <v>4760</v>
      </c>
      <c r="AA167" s="10">
        <f>Расценки!J166</f>
        <v>0.13342857142857145</v>
      </c>
      <c r="AB167" s="10">
        <f>Расценки!K166</f>
        <v>0.18260869565217397</v>
      </c>
      <c r="AC167" s="16">
        <f t="shared" si="147"/>
        <v>0.25006301991429292</v>
      </c>
      <c r="AD167" s="16">
        <f t="shared" si="148"/>
        <v>0.25</v>
      </c>
      <c r="AE167" s="10">
        <f t="shared" si="149"/>
        <v>0.4706327199395009</v>
      </c>
      <c r="AF167" s="10">
        <f t="shared" si="150"/>
        <v>0.49264705882352944</v>
      </c>
      <c r="AG167" s="8">
        <f t="shared" si="151"/>
        <v>992</v>
      </c>
      <c r="AH167" s="8">
        <f t="shared" si="152"/>
        <v>1190</v>
      </c>
    </row>
    <row r="168" spans="1:34" x14ac:dyDescent="0.25">
      <c r="A168" s="7" t="s">
        <v>563</v>
      </c>
      <c r="B168" s="7" t="s">
        <v>564</v>
      </c>
      <c r="C168" s="7" t="s">
        <v>177</v>
      </c>
      <c r="D168" s="7" t="s">
        <v>468</v>
      </c>
      <c r="E168" s="7" t="str">
        <f>INDEX('Нормо-час по специальностям'!$B$6:$B$26,MATCH(D168,'Нормо-час по специальностям'!$A$6:$A$26,0))</f>
        <v>Сантехник</v>
      </c>
      <c r="F168" s="15">
        <v>1.5</v>
      </c>
      <c r="G168" s="7" t="s">
        <v>6945</v>
      </c>
      <c r="H168" s="11">
        <f t="shared" si="136"/>
        <v>4.67</v>
      </c>
      <c r="I168" s="8">
        <f>INDEX('Нормо-час по специальностям'!$D$6:$D$26,MATCH(D168,'Нормо-час по специальностям'!$A$6:$A$26,0))</f>
        <v>850</v>
      </c>
      <c r="J168" s="8">
        <f>INDEX('Нормо-час по специальностям'!$E$6:$E$26,MATCH(D168,'Нормо-час по специальностям'!$A$6:$A$26,0))</f>
        <v>1020</v>
      </c>
      <c r="K168" s="8">
        <f t="shared" si="137"/>
        <v>1275</v>
      </c>
      <c r="L168" s="8">
        <f t="shared" si="138"/>
        <v>1530</v>
      </c>
      <c r="M168" s="8">
        <f>Расценки!L167</f>
        <v>1200</v>
      </c>
      <c r="N168" s="8">
        <f>Расценки!M167</f>
        <v>1380</v>
      </c>
      <c r="O168" s="10">
        <f t="shared" si="139"/>
        <v>6.25E-2</v>
      </c>
      <c r="P168" s="10">
        <f t="shared" si="140"/>
        <v>0.10869565217391308</v>
      </c>
      <c r="Q168" s="7" t="str">
        <f t="shared" si="141"/>
        <v>равно</v>
      </c>
      <c r="R168" s="7" t="str">
        <f t="shared" si="142"/>
        <v>расценка</v>
      </c>
      <c r="S168" s="8">
        <f t="shared" si="143"/>
        <v>800</v>
      </c>
      <c r="T168" s="8">
        <f t="shared" si="144"/>
        <v>920</v>
      </c>
      <c r="U168" s="8">
        <f>Расценки!F167</f>
        <v>2000</v>
      </c>
      <c r="V168" s="8">
        <f>Расценки!G167</f>
        <v>2300</v>
      </c>
      <c r="W168" s="10">
        <f t="shared" si="145"/>
        <v>0.36249999999999999</v>
      </c>
      <c r="X168" s="10">
        <f t="shared" si="146"/>
        <v>0.33478260869565218</v>
      </c>
      <c r="Y168" s="9">
        <f>Расценки!H167</f>
        <v>2000</v>
      </c>
      <c r="Z168" s="9">
        <f>Расценки!I167</f>
        <v>2300</v>
      </c>
      <c r="AA168" s="10">
        <f>Расценки!J167</f>
        <v>0</v>
      </c>
      <c r="AB168" s="10">
        <f>Расценки!K167</f>
        <v>0</v>
      </c>
      <c r="AC168" s="16">
        <f t="shared" si="147"/>
        <v>0.36249999999999999</v>
      </c>
      <c r="AD168" s="16">
        <f t="shared" si="148"/>
        <v>0.33478260869565218</v>
      </c>
      <c r="AE168" s="10">
        <f t="shared" si="149"/>
        <v>0.4</v>
      </c>
      <c r="AF168" s="10">
        <f t="shared" si="150"/>
        <v>0.4</v>
      </c>
      <c r="AG168" s="8">
        <f t="shared" si="151"/>
        <v>725</v>
      </c>
      <c r="AH168" s="8">
        <f t="shared" si="152"/>
        <v>770</v>
      </c>
    </row>
    <row r="169" spans="1:34" x14ac:dyDescent="0.25">
      <c r="A169" s="7" t="s">
        <v>567</v>
      </c>
      <c r="B169" s="7" t="s">
        <v>568</v>
      </c>
      <c r="C169" s="7" t="s">
        <v>177</v>
      </c>
      <c r="D169" s="7" t="s">
        <v>468</v>
      </c>
      <c r="E169" s="7" t="str">
        <f>INDEX('Нормо-час по специальностям'!$B$6:$B$26,MATCH(D169,'Нормо-час по специальностям'!$A$6:$A$26,0))</f>
        <v>Сантехник</v>
      </c>
      <c r="F169" s="15">
        <v>12</v>
      </c>
      <c r="G169" s="7" t="s">
        <v>6945</v>
      </c>
      <c r="H169" s="11">
        <f t="shared" si="136"/>
        <v>0.57999999999999996</v>
      </c>
      <c r="I169" s="8">
        <f>INDEX('Нормо-час по специальностям'!$D$6:$D$26,MATCH(D169,'Нормо-час по специальностям'!$A$6:$A$26,0))</f>
        <v>850</v>
      </c>
      <c r="J169" s="8">
        <f>INDEX('Нормо-час по специальностям'!$E$6:$E$26,MATCH(D169,'Нормо-час по специальностям'!$A$6:$A$26,0))</f>
        <v>1020</v>
      </c>
      <c r="K169" s="8">
        <f t="shared" si="137"/>
        <v>10200</v>
      </c>
      <c r="L169" s="8">
        <f t="shared" si="138"/>
        <v>12240</v>
      </c>
      <c r="M169" s="8">
        <f>Расценки!L168</f>
        <v>9000</v>
      </c>
      <c r="N169" s="8">
        <f>Расценки!M168</f>
        <v>10350</v>
      </c>
      <c r="O169" s="10">
        <f t="shared" si="139"/>
        <v>0.1333333333333333</v>
      </c>
      <c r="P169" s="10">
        <f t="shared" si="140"/>
        <v>0.18260869565217397</v>
      </c>
      <c r="Q169" s="7" t="str">
        <f t="shared" si="141"/>
        <v>расценка</v>
      </c>
      <c r="R169" s="7" t="str">
        <f t="shared" si="142"/>
        <v>расценка</v>
      </c>
      <c r="S169" s="8">
        <f t="shared" si="143"/>
        <v>750</v>
      </c>
      <c r="T169" s="8">
        <f t="shared" si="144"/>
        <v>863</v>
      </c>
      <c r="U169" s="8">
        <f>Расценки!F168</f>
        <v>15000</v>
      </c>
      <c r="V169" s="8">
        <f>Расценки!G168</f>
        <v>17250</v>
      </c>
      <c r="W169" s="10">
        <f t="shared" si="145"/>
        <v>0.32</v>
      </c>
      <c r="X169" s="10">
        <f t="shared" si="146"/>
        <v>0.29043478260869565</v>
      </c>
      <c r="Y169" s="9">
        <f>Расценки!H168</f>
        <v>15000</v>
      </c>
      <c r="Z169" s="9">
        <f>Расценки!I168</f>
        <v>17250</v>
      </c>
      <c r="AA169" s="10">
        <f>Расценки!J168</f>
        <v>0</v>
      </c>
      <c r="AB169" s="10">
        <f>Расценки!K168</f>
        <v>0</v>
      </c>
      <c r="AC169" s="16">
        <f t="shared" si="147"/>
        <v>0.32</v>
      </c>
      <c r="AD169" s="16">
        <f t="shared" si="148"/>
        <v>0.29043478260869565</v>
      </c>
      <c r="AE169" s="10">
        <f t="shared" si="149"/>
        <v>0.4</v>
      </c>
      <c r="AF169" s="10">
        <f t="shared" si="150"/>
        <v>0.4</v>
      </c>
      <c r="AG169" s="8">
        <f t="shared" si="151"/>
        <v>4800</v>
      </c>
      <c r="AH169" s="8">
        <f t="shared" si="152"/>
        <v>5010</v>
      </c>
    </row>
    <row r="170" spans="1:34" x14ac:dyDescent="0.25">
      <c r="A170" s="7" t="s">
        <v>570</v>
      </c>
      <c r="B170" s="7" t="s">
        <v>571</v>
      </c>
      <c r="C170" s="7" t="s">
        <v>177</v>
      </c>
      <c r="D170" s="7" t="s">
        <v>468</v>
      </c>
      <c r="E170" s="7" t="str">
        <f>INDEX('Нормо-час по специальностям'!$B$6:$B$26,MATCH(D170,'Нормо-час по специальностям'!$A$6:$A$26,0))</f>
        <v>Сантехник</v>
      </c>
      <c r="F170" s="15">
        <v>0.8</v>
      </c>
      <c r="G170" s="7" t="s">
        <v>6945</v>
      </c>
      <c r="H170" s="11">
        <f t="shared" si="136"/>
        <v>8.75</v>
      </c>
      <c r="I170" s="8">
        <f>INDEX('Нормо-час по специальностям'!$D$6:$D$26,MATCH(D170,'Нормо-час по специальностям'!$A$6:$A$26,0))</f>
        <v>850</v>
      </c>
      <c r="J170" s="8">
        <f>INDEX('Нормо-час по специальностям'!$E$6:$E$26,MATCH(D170,'Нормо-час по специальностям'!$A$6:$A$26,0))</f>
        <v>1020</v>
      </c>
      <c r="K170" s="8">
        <f t="shared" si="137"/>
        <v>680</v>
      </c>
      <c r="L170" s="8">
        <f t="shared" si="138"/>
        <v>816</v>
      </c>
      <c r="M170" s="8">
        <f>Расценки!L169</f>
        <v>540</v>
      </c>
      <c r="N170" s="8">
        <f>Расценки!M169</f>
        <v>621</v>
      </c>
      <c r="O170" s="10">
        <f t="shared" si="139"/>
        <v>0.2592592592592593</v>
      </c>
      <c r="P170" s="10">
        <f t="shared" si="140"/>
        <v>0.31400966183574885</v>
      </c>
      <c r="Q170" s="7" t="str">
        <f t="shared" si="141"/>
        <v>расценка</v>
      </c>
      <c r="R170" s="7" t="str">
        <f t="shared" si="142"/>
        <v>расценка</v>
      </c>
      <c r="S170" s="8">
        <f t="shared" si="143"/>
        <v>675</v>
      </c>
      <c r="T170" s="8">
        <f t="shared" si="144"/>
        <v>776</v>
      </c>
      <c r="U170" s="8">
        <f>Расценки!F169</f>
        <v>900</v>
      </c>
      <c r="V170" s="8">
        <f>Расценки!G169</f>
        <v>1035</v>
      </c>
      <c r="W170" s="10">
        <f t="shared" si="145"/>
        <v>0.24444444444444444</v>
      </c>
      <c r="X170" s="10">
        <f t="shared" si="146"/>
        <v>0.21159420289855072</v>
      </c>
      <c r="Y170" s="9">
        <f>Расценки!H169</f>
        <v>907</v>
      </c>
      <c r="Z170" s="9">
        <f>Расценки!I169</f>
        <v>1088</v>
      </c>
      <c r="AA170" s="10">
        <f>Расценки!J169</f>
        <v>7.7777777777778834E-3</v>
      </c>
      <c r="AB170" s="10">
        <f>Расценки!K169</f>
        <v>5.1207729468599084E-2</v>
      </c>
      <c r="AC170" s="16">
        <f t="shared" si="147"/>
        <v>0.25027563395810365</v>
      </c>
      <c r="AD170" s="16">
        <f t="shared" si="148"/>
        <v>0.25</v>
      </c>
      <c r="AE170" s="10">
        <f t="shared" si="149"/>
        <v>0.40463065049614111</v>
      </c>
      <c r="AF170" s="10">
        <f t="shared" si="150"/>
        <v>0.42922794117647056</v>
      </c>
      <c r="AG170" s="8">
        <f t="shared" si="151"/>
        <v>227</v>
      </c>
      <c r="AH170" s="8">
        <f t="shared" si="152"/>
        <v>272</v>
      </c>
    </row>
    <row r="171" spans="1:34" x14ac:dyDescent="0.25">
      <c r="A171" s="7" t="s">
        <v>573</v>
      </c>
      <c r="B171" s="7" t="s">
        <v>574</v>
      </c>
      <c r="C171" s="7" t="s">
        <v>177</v>
      </c>
      <c r="D171" s="7" t="s">
        <v>468</v>
      </c>
      <c r="E171" s="7" t="str">
        <f>INDEX('Нормо-час по специальностям'!$B$6:$B$26,MATCH(D171,'Нормо-час по специальностям'!$A$6:$A$26,0))</f>
        <v>Сантехник</v>
      </c>
      <c r="F171" s="15">
        <v>0.4</v>
      </c>
      <c r="G171" s="7" t="s">
        <v>6945</v>
      </c>
      <c r="H171" s="11">
        <f t="shared" si="136"/>
        <v>17.5</v>
      </c>
      <c r="I171" s="8">
        <f>INDEX('Нормо-час по специальностям'!$D$6:$D$26,MATCH(D171,'Нормо-час по специальностям'!$A$6:$A$26,0))</f>
        <v>850</v>
      </c>
      <c r="J171" s="8">
        <f>INDEX('Нормо-час по специальностям'!$E$6:$E$26,MATCH(D171,'Нормо-час по специальностям'!$A$6:$A$26,0))</f>
        <v>1020</v>
      </c>
      <c r="K171" s="8">
        <f t="shared" si="137"/>
        <v>340</v>
      </c>
      <c r="L171" s="8">
        <f t="shared" si="138"/>
        <v>408</v>
      </c>
      <c r="M171" s="8">
        <f>Расценки!L170</f>
        <v>270</v>
      </c>
      <c r="N171" s="8">
        <f>Расценки!M170</f>
        <v>310</v>
      </c>
      <c r="O171" s="10">
        <f t="shared" si="139"/>
        <v>0.2592592592592593</v>
      </c>
      <c r="P171" s="10">
        <f t="shared" si="140"/>
        <v>0.31612903225806455</v>
      </c>
      <c r="Q171" s="7" t="str">
        <f t="shared" si="141"/>
        <v>расценка</v>
      </c>
      <c r="R171" s="7" t="str">
        <f t="shared" si="142"/>
        <v>расценка</v>
      </c>
      <c r="S171" s="8">
        <f t="shared" si="143"/>
        <v>675</v>
      </c>
      <c r="T171" s="8">
        <f t="shared" si="144"/>
        <v>775</v>
      </c>
      <c r="U171" s="8">
        <f>Расценки!F170</f>
        <v>450</v>
      </c>
      <c r="V171" s="8">
        <f>Расценки!G170</f>
        <v>518</v>
      </c>
      <c r="W171" s="10">
        <f t="shared" si="145"/>
        <v>0.24444444444444444</v>
      </c>
      <c r="X171" s="10">
        <f t="shared" si="146"/>
        <v>0.21235521235521235</v>
      </c>
      <c r="Y171" s="9">
        <f>Расценки!H170</f>
        <v>454</v>
      </c>
      <c r="Z171" s="9">
        <f>Расценки!I170</f>
        <v>544</v>
      </c>
      <c r="AA171" s="10">
        <f>Расценки!J170</f>
        <v>8.8888888888889461E-3</v>
      </c>
      <c r="AB171" s="10">
        <f>Расценки!K170</f>
        <v>5.0193050193050093E-2</v>
      </c>
      <c r="AC171" s="16">
        <f t="shared" si="147"/>
        <v>0.25110132158590309</v>
      </c>
      <c r="AD171" s="16">
        <f t="shared" si="148"/>
        <v>0.25</v>
      </c>
      <c r="AE171" s="10">
        <f t="shared" si="149"/>
        <v>0.40528634361233479</v>
      </c>
      <c r="AF171" s="10">
        <f t="shared" si="150"/>
        <v>0.43014705882352944</v>
      </c>
      <c r="AG171" s="8">
        <f t="shared" si="151"/>
        <v>114</v>
      </c>
      <c r="AH171" s="8">
        <f t="shared" si="152"/>
        <v>136</v>
      </c>
    </row>
    <row r="172" spans="1:34" x14ac:dyDescent="0.25">
      <c r="A172" s="7" t="s">
        <v>576</v>
      </c>
      <c r="B172" s="7" t="s">
        <v>577</v>
      </c>
      <c r="C172" s="7" t="s">
        <v>177</v>
      </c>
      <c r="D172" s="7" t="s">
        <v>468</v>
      </c>
      <c r="E172" s="7" t="str">
        <f>INDEX('Нормо-час по специальностям'!$B$6:$B$26,MATCH(D172,'Нормо-час по специальностям'!$A$6:$A$26,0))</f>
        <v>Сантехник</v>
      </c>
      <c r="F172" s="15">
        <v>1</v>
      </c>
      <c r="G172" s="7" t="s">
        <v>6945</v>
      </c>
      <c r="H172" s="11">
        <f t="shared" si="136"/>
        <v>7</v>
      </c>
      <c r="I172" s="8">
        <f>INDEX('Нормо-час по специальностям'!$D$6:$D$26,MATCH(D172,'Нормо-час по специальностям'!$A$6:$A$26,0))</f>
        <v>850</v>
      </c>
      <c r="J172" s="8">
        <f>INDEX('Нормо-час по специальностям'!$E$6:$E$26,MATCH(D172,'Нормо-час по специальностям'!$A$6:$A$26,0))</f>
        <v>1020</v>
      </c>
      <c r="K172" s="8">
        <f t="shared" si="137"/>
        <v>850</v>
      </c>
      <c r="L172" s="8">
        <f t="shared" si="138"/>
        <v>1020</v>
      </c>
      <c r="M172" s="8">
        <f>Расценки!L171</f>
        <v>720</v>
      </c>
      <c r="N172" s="8">
        <f>Расценки!M171</f>
        <v>828</v>
      </c>
      <c r="O172" s="10">
        <f t="shared" si="139"/>
        <v>0.18055555555555558</v>
      </c>
      <c r="P172" s="10">
        <f t="shared" si="140"/>
        <v>0.23188405797101441</v>
      </c>
      <c r="Q172" s="7" t="str">
        <f t="shared" si="141"/>
        <v>расценка</v>
      </c>
      <c r="R172" s="7" t="str">
        <f t="shared" si="142"/>
        <v>расценка</v>
      </c>
      <c r="S172" s="8">
        <f t="shared" si="143"/>
        <v>720</v>
      </c>
      <c r="T172" s="8">
        <f t="shared" si="144"/>
        <v>828</v>
      </c>
      <c r="U172" s="8">
        <f>Расценки!F171</f>
        <v>1200</v>
      </c>
      <c r="V172" s="8">
        <f>Расценки!G171</f>
        <v>1380</v>
      </c>
      <c r="W172" s="10">
        <f t="shared" si="145"/>
        <v>0.29166666666666669</v>
      </c>
      <c r="X172" s="10">
        <f t="shared" si="146"/>
        <v>0.2608695652173913</v>
      </c>
      <c r="Y172" s="9">
        <f>Расценки!H171</f>
        <v>1200</v>
      </c>
      <c r="Z172" s="9">
        <f>Расценки!I171</f>
        <v>1380</v>
      </c>
      <c r="AA172" s="10">
        <f>Расценки!J171</f>
        <v>0</v>
      </c>
      <c r="AB172" s="10">
        <f>Расценки!K171</f>
        <v>0</v>
      </c>
      <c r="AC172" s="16">
        <f t="shared" si="147"/>
        <v>0.29166666666666669</v>
      </c>
      <c r="AD172" s="16">
        <f t="shared" si="148"/>
        <v>0.2608695652173913</v>
      </c>
      <c r="AE172" s="10">
        <f t="shared" si="149"/>
        <v>0.4</v>
      </c>
      <c r="AF172" s="10">
        <f t="shared" si="150"/>
        <v>0.4</v>
      </c>
      <c r="AG172" s="8">
        <f t="shared" si="151"/>
        <v>350</v>
      </c>
      <c r="AH172" s="8">
        <f t="shared" si="152"/>
        <v>360</v>
      </c>
    </row>
    <row r="173" spans="1:34" x14ac:dyDescent="0.25">
      <c r="A173" s="7" t="s">
        <v>578</v>
      </c>
      <c r="B173" s="7" t="s">
        <v>579</v>
      </c>
      <c r="C173" s="7" t="s">
        <v>177</v>
      </c>
      <c r="D173" s="7" t="s">
        <v>468</v>
      </c>
      <c r="E173" s="7" t="str">
        <f>INDEX('Нормо-час по специальностям'!$B$6:$B$26,MATCH(D173,'Нормо-час по специальностям'!$A$6:$A$26,0))</f>
        <v>Сантехник</v>
      </c>
      <c r="F173" s="15">
        <v>2</v>
      </c>
      <c r="G173" s="7" t="s">
        <v>6945</v>
      </c>
      <c r="H173" s="11">
        <f t="shared" si="136"/>
        <v>3.5</v>
      </c>
      <c r="I173" s="8">
        <f>INDEX('Нормо-час по специальностям'!$D$6:$D$26,MATCH(D173,'Нормо-час по специальностям'!$A$6:$A$26,0))</f>
        <v>850</v>
      </c>
      <c r="J173" s="8">
        <f>INDEX('Нормо-час по специальностям'!$E$6:$E$26,MATCH(D173,'Нормо-час по специальностям'!$A$6:$A$26,0))</f>
        <v>1020</v>
      </c>
      <c r="K173" s="8">
        <f t="shared" si="137"/>
        <v>1700</v>
      </c>
      <c r="L173" s="8">
        <f t="shared" si="138"/>
        <v>2040</v>
      </c>
      <c r="M173" s="8">
        <f>Расценки!L172</f>
        <v>1500</v>
      </c>
      <c r="N173" s="8">
        <f>Расценки!M172</f>
        <v>1725</v>
      </c>
      <c r="O173" s="10">
        <f t="shared" si="139"/>
        <v>0.1333333333333333</v>
      </c>
      <c r="P173" s="10">
        <f t="shared" si="140"/>
        <v>0.18260869565217397</v>
      </c>
      <c r="Q173" s="7" t="str">
        <f t="shared" si="141"/>
        <v>расценка</v>
      </c>
      <c r="R173" s="7" t="str">
        <f t="shared" si="142"/>
        <v>расценка</v>
      </c>
      <c r="S173" s="8">
        <f t="shared" si="143"/>
        <v>750</v>
      </c>
      <c r="T173" s="8">
        <f t="shared" si="144"/>
        <v>863</v>
      </c>
      <c r="U173" s="8">
        <f>Расценки!F172</f>
        <v>2500</v>
      </c>
      <c r="V173" s="8">
        <f>Расценки!G172</f>
        <v>2875</v>
      </c>
      <c r="W173" s="10">
        <f t="shared" si="145"/>
        <v>0.32</v>
      </c>
      <c r="X173" s="10">
        <f t="shared" si="146"/>
        <v>0.29043478260869565</v>
      </c>
      <c r="Y173" s="9">
        <f>Расценки!H172</f>
        <v>2500</v>
      </c>
      <c r="Z173" s="9">
        <f>Расценки!I172</f>
        <v>2875</v>
      </c>
      <c r="AA173" s="10">
        <f>Расценки!J172</f>
        <v>0</v>
      </c>
      <c r="AB173" s="10">
        <f>Расценки!K172</f>
        <v>0</v>
      </c>
      <c r="AC173" s="16">
        <f t="shared" si="147"/>
        <v>0.32</v>
      </c>
      <c r="AD173" s="16">
        <f t="shared" si="148"/>
        <v>0.29043478260869565</v>
      </c>
      <c r="AE173" s="10">
        <f t="shared" si="149"/>
        <v>0.4</v>
      </c>
      <c r="AF173" s="10">
        <f t="shared" si="150"/>
        <v>0.4</v>
      </c>
      <c r="AG173" s="8">
        <f t="shared" si="151"/>
        <v>800</v>
      </c>
      <c r="AH173" s="8">
        <f t="shared" si="152"/>
        <v>835</v>
      </c>
    </row>
    <row r="174" spans="1:34" x14ac:dyDescent="0.25">
      <c r="A174" s="7" t="s">
        <v>580</v>
      </c>
      <c r="B174" s="7" t="s">
        <v>581</v>
      </c>
      <c r="C174" s="7" t="s">
        <v>177</v>
      </c>
      <c r="D174" s="7" t="s">
        <v>468</v>
      </c>
      <c r="E174" s="7" t="str">
        <f>INDEX('Нормо-час по специальностям'!$B$6:$B$26,MATCH(D174,'Нормо-час по специальностям'!$A$6:$A$26,0))</f>
        <v>Сантехник</v>
      </c>
      <c r="F174" s="15">
        <v>4</v>
      </c>
      <c r="G174" s="7" t="s">
        <v>6945</v>
      </c>
      <c r="H174" s="11">
        <f t="shared" si="136"/>
        <v>1.75</v>
      </c>
      <c r="I174" s="8">
        <f>INDEX('Нормо-час по специальностям'!$D$6:$D$26,MATCH(D174,'Нормо-час по специальностям'!$A$6:$A$26,0))</f>
        <v>850</v>
      </c>
      <c r="J174" s="8">
        <f>INDEX('Нормо-час по специальностям'!$E$6:$E$26,MATCH(D174,'Нормо-час по специальностям'!$A$6:$A$26,0))</f>
        <v>1020</v>
      </c>
      <c r="K174" s="8">
        <f t="shared" si="137"/>
        <v>3400</v>
      </c>
      <c r="L174" s="8">
        <f t="shared" si="138"/>
        <v>4080</v>
      </c>
      <c r="M174" s="8">
        <f>Расценки!L173</f>
        <v>2700</v>
      </c>
      <c r="N174" s="8">
        <f>Расценки!M173</f>
        <v>3105</v>
      </c>
      <c r="O174" s="10">
        <f t="shared" si="139"/>
        <v>0.2592592592592593</v>
      </c>
      <c r="P174" s="10">
        <f t="shared" si="140"/>
        <v>0.31400966183574885</v>
      </c>
      <c r="Q174" s="7" t="str">
        <f t="shared" si="141"/>
        <v>расценка</v>
      </c>
      <c r="R174" s="7" t="str">
        <f t="shared" si="142"/>
        <v>расценка</v>
      </c>
      <c r="S174" s="8">
        <f t="shared" si="143"/>
        <v>675</v>
      </c>
      <c r="T174" s="8">
        <f t="shared" si="144"/>
        <v>776</v>
      </c>
      <c r="U174" s="8">
        <f>Расценки!F173</f>
        <v>4500</v>
      </c>
      <c r="V174" s="8">
        <f>Расценки!G173</f>
        <v>5175</v>
      </c>
      <c r="W174" s="10">
        <f t="shared" si="145"/>
        <v>0.24444444444444444</v>
      </c>
      <c r="X174" s="10">
        <f t="shared" si="146"/>
        <v>0.21159420289855072</v>
      </c>
      <c r="Y174" s="9">
        <f>Расценки!H173</f>
        <v>4534</v>
      </c>
      <c r="Z174" s="9">
        <f>Расценки!I173</f>
        <v>5440</v>
      </c>
      <c r="AA174" s="10">
        <f>Расценки!J173</f>
        <v>7.5555555555555376E-3</v>
      </c>
      <c r="AB174" s="10">
        <f>Расценки!K173</f>
        <v>5.1207729468599084E-2</v>
      </c>
      <c r="AC174" s="16">
        <f t="shared" si="147"/>
        <v>0.25011027790030876</v>
      </c>
      <c r="AD174" s="16">
        <f t="shared" si="148"/>
        <v>0.25</v>
      </c>
      <c r="AE174" s="10">
        <f t="shared" si="149"/>
        <v>0.40449933833259816</v>
      </c>
      <c r="AF174" s="10">
        <f t="shared" si="150"/>
        <v>0.42922794117647056</v>
      </c>
      <c r="AG174" s="8">
        <f t="shared" si="151"/>
        <v>1134</v>
      </c>
      <c r="AH174" s="8">
        <f t="shared" si="152"/>
        <v>1360</v>
      </c>
    </row>
    <row r="175" spans="1:34" x14ac:dyDescent="0.25">
      <c r="A175" s="7" t="s">
        <v>583</v>
      </c>
      <c r="B175" s="7" t="s">
        <v>584</v>
      </c>
      <c r="C175" s="7" t="s">
        <v>177</v>
      </c>
      <c r="D175" s="7" t="s">
        <v>468</v>
      </c>
      <c r="E175" s="7" t="str">
        <f>INDEX('Нормо-час по специальностям'!$B$6:$B$26,MATCH(D175,'Нормо-час по специальностям'!$A$6:$A$26,0))</f>
        <v>Сантехник</v>
      </c>
      <c r="F175" s="15">
        <v>1.2</v>
      </c>
      <c r="G175" s="7" t="s">
        <v>6945</v>
      </c>
      <c r="H175" s="11">
        <f t="shared" si="136"/>
        <v>5.83</v>
      </c>
      <c r="I175" s="8">
        <f>INDEX('Нормо-час по специальностям'!$D$6:$D$26,MATCH(D175,'Нормо-час по специальностям'!$A$6:$A$26,0))</f>
        <v>850</v>
      </c>
      <c r="J175" s="8">
        <f>INDEX('Нормо-час по специальностям'!$E$6:$E$26,MATCH(D175,'Нормо-час по специальностям'!$A$6:$A$26,0))</f>
        <v>1020</v>
      </c>
      <c r="K175" s="8">
        <f t="shared" si="137"/>
        <v>1020</v>
      </c>
      <c r="L175" s="8">
        <f t="shared" si="138"/>
        <v>1224</v>
      </c>
      <c r="M175" s="8">
        <f>Расценки!L174</f>
        <v>720</v>
      </c>
      <c r="N175" s="8">
        <f>Расценки!M174</f>
        <v>828</v>
      </c>
      <c r="O175" s="10">
        <f t="shared" si="139"/>
        <v>0.41666666666666674</v>
      </c>
      <c r="P175" s="10">
        <f t="shared" si="140"/>
        <v>0.47826086956521729</v>
      </c>
      <c r="Q175" s="7" t="str">
        <f t="shared" si="141"/>
        <v>расценка</v>
      </c>
      <c r="R175" s="7" t="str">
        <f t="shared" si="142"/>
        <v>расценка</v>
      </c>
      <c r="S175" s="8">
        <f t="shared" si="143"/>
        <v>600</v>
      </c>
      <c r="T175" s="8">
        <f t="shared" si="144"/>
        <v>690</v>
      </c>
      <c r="U175" s="8">
        <f>Расценки!F174</f>
        <v>1200</v>
      </c>
      <c r="V175" s="8">
        <f>Расценки!G174</f>
        <v>1380</v>
      </c>
      <c r="W175" s="10">
        <f t="shared" si="145"/>
        <v>0.15</v>
      </c>
      <c r="X175" s="10">
        <f t="shared" si="146"/>
        <v>0.11304347826086956</v>
      </c>
      <c r="Y175" s="9">
        <f>Расценки!H174</f>
        <v>1360</v>
      </c>
      <c r="Z175" s="9">
        <f>Расценки!I174</f>
        <v>1632</v>
      </c>
      <c r="AA175" s="10">
        <f>Расценки!J174</f>
        <v>0.1333333333333333</v>
      </c>
      <c r="AB175" s="10">
        <f>Расценки!K174</f>
        <v>0.18260869565217397</v>
      </c>
      <c r="AC175" s="16">
        <f t="shared" si="147"/>
        <v>0.25</v>
      </c>
      <c r="AD175" s="16">
        <f t="shared" si="148"/>
        <v>0.25</v>
      </c>
      <c r="AE175" s="10">
        <f t="shared" si="149"/>
        <v>0.47058823529411764</v>
      </c>
      <c r="AF175" s="10">
        <f t="shared" si="150"/>
        <v>0.49264705882352944</v>
      </c>
      <c r="AG175" s="8">
        <f t="shared" si="151"/>
        <v>340</v>
      </c>
      <c r="AH175" s="8">
        <f t="shared" si="152"/>
        <v>408</v>
      </c>
    </row>
    <row r="176" spans="1:34" x14ac:dyDescent="0.25">
      <c r="A176" s="7" t="s">
        <v>585</v>
      </c>
      <c r="B176" s="7" t="s">
        <v>586</v>
      </c>
      <c r="C176" s="7" t="s">
        <v>177</v>
      </c>
      <c r="D176" s="7" t="s">
        <v>468</v>
      </c>
      <c r="E176" s="7" t="str">
        <f>INDEX('Нормо-час по специальностям'!$B$6:$B$26,MATCH(D176,'Нормо-час по специальностям'!$A$6:$A$26,0))</f>
        <v>Сантехник</v>
      </c>
      <c r="F176" s="15">
        <v>0.8</v>
      </c>
      <c r="G176" s="7" t="s">
        <v>6945</v>
      </c>
      <c r="H176" s="11">
        <f t="shared" si="136"/>
        <v>8.75</v>
      </c>
      <c r="I176" s="8">
        <f>INDEX('Нормо-час по специальностям'!$D$6:$D$26,MATCH(D176,'Нормо-час по специальностям'!$A$6:$A$26,0))</f>
        <v>850</v>
      </c>
      <c r="J176" s="8">
        <f>INDEX('Нормо-час по специальностям'!$E$6:$E$26,MATCH(D176,'Нормо-час по специальностям'!$A$6:$A$26,0))</f>
        <v>1020</v>
      </c>
      <c r="K176" s="8">
        <f t="shared" si="137"/>
        <v>680</v>
      </c>
      <c r="L176" s="8">
        <f t="shared" si="138"/>
        <v>816</v>
      </c>
      <c r="M176" s="8">
        <f>Расценки!L175</f>
        <v>480</v>
      </c>
      <c r="N176" s="8">
        <f>Расценки!M175</f>
        <v>552</v>
      </c>
      <c r="O176" s="10">
        <f t="shared" si="139"/>
        <v>0.41666666666666674</v>
      </c>
      <c r="P176" s="10">
        <f t="shared" si="140"/>
        <v>0.47826086956521729</v>
      </c>
      <c r="Q176" s="7" t="str">
        <f t="shared" si="141"/>
        <v>расценка</v>
      </c>
      <c r="R176" s="7" t="str">
        <f t="shared" si="142"/>
        <v>расценка</v>
      </c>
      <c r="S176" s="8">
        <f t="shared" si="143"/>
        <v>600</v>
      </c>
      <c r="T176" s="8">
        <f t="shared" si="144"/>
        <v>690</v>
      </c>
      <c r="U176" s="8">
        <f>Расценки!F175</f>
        <v>800</v>
      </c>
      <c r="V176" s="8">
        <f>Расценки!G175</f>
        <v>920</v>
      </c>
      <c r="W176" s="10">
        <f t="shared" si="145"/>
        <v>0.15</v>
      </c>
      <c r="X176" s="10">
        <f t="shared" si="146"/>
        <v>0.11304347826086956</v>
      </c>
      <c r="Y176" s="9">
        <f>Расценки!H175</f>
        <v>907</v>
      </c>
      <c r="Z176" s="9">
        <f>Расценки!I175</f>
        <v>1088</v>
      </c>
      <c r="AA176" s="10">
        <f>Расценки!J175</f>
        <v>0.13375000000000004</v>
      </c>
      <c r="AB176" s="10">
        <f>Расценки!K175</f>
        <v>0.18260869565217397</v>
      </c>
      <c r="AC176" s="16">
        <f t="shared" si="147"/>
        <v>0.25027563395810365</v>
      </c>
      <c r="AD176" s="16">
        <f t="shared" si="148"/>
        <v>0.25</v>
      </c>
      <c r="AE176" s="10">
        <f t="shared" si="149"/>
        <v>0.47078280044101434</v>
      </c>
      <c r="AF176" s="10">
        <f t="shared" si="150"/>
        <v>0.49264705882352944</v>
      </c>
      <c r="AG176" s="8">
        <f t="shared" si="151"/>
        <v>227</v>
      </c>
      <c r="AH176" s="8">
        <f t="shared" si="152"/>
        <v>272</v>
      </c>
    </row>
    <row r="177" spans="1:34" x14ac:dyDescent="0.25">
      <c r="A177" s="7" t="s">
        <v>588</v>
      </c>
      <c r="B177" s="7" t="s">
        <v>589</v>
      </c>
      <c r="C177" s="7" t="s">
        <v>177</v>
      </c>
      <c r="D177" s="7" t="s">
        <v>468</v>
      </c>
      <c r="E177" s="7" t="str">
        <f>INDEX('Нормо-час по специальностям'!$B$6:$B$26,MATCH(D177,'Нормо-час по специальностям'!$A$6:$A$26,0))</f>
        <v>Сантехник</v>
      </c>
      <c r="F177" s="15">
        <v>1.5</v>
      </c>
      <c r="G177" s="7" t="s">
        <v>6945</v>
      </c>
      <c r="H177" s="11">
        <f t="shared" si="136"/>
        <v>4.67</v>
      </c>
      <c r="I177" s="8">
        <f>INDEX('Нормо-час по специальностям'!$D$6:$D$26,MATCH(D177,'Нормо-час по специальностям'!$A$6:$A$26,0))</f>
        <v>850</v>
      </c>
      <c r="J177" s="8">
        <f>INDEX('Нормо-час по специальностям'!$E$6:$E$26,MATCH(D177,'Нормо-час по специальностям'!$A$6:$A$26,0))</f>
        <v>1020</v>
      </c>
      <c r="K177" s="8">
        <f t="shared" si="137"/>
        <v>1275</v>
      </c>
      <c r="L177" s="8">
        <f t="shared" si="138"/>
        <v>1530</v>
      </c>
      <c r="M177" s="8">
        <f>Расценки!L176</f>
        <v>900</v>
      </c>
      <c r="N177" s="8">
        <f>Расценки!M176</f>
        <v>1035</v>
      </c>
      <c r="O177" s="10">
        <f t="shared" si="139"/>
        <v>0.41666666666666674</v>
      </c>
      <c r="P177" s="10">
        <f t="shared" si="140"/>
        <v>0.47826086956521729</v>
      </c>
      <c r="Q177" s="7" t="str">
        <f t="shared" si="141"/>
        <v>расценка</v>
      </c>
      <c r="R177" s="7" t="str">
        <f t="shared" si="142"/>
        <v>расценка</v>
      </c>
      <c r="S177" s="8">
        <f t="shared" si="143"/>
        <v>600</v>
      </c>
      <c r="T177" s="8">
        <f t="shared" si="144"/>
        <v>690</v>
      </c>
      <c r="U177" s="8">
        <f>Расценки!F176</f>
        <v>1500</v>
      </c>
      <c r="V177" s="8">
        <f>Расценки!G176</f>
        <v>1725</v>
      </c>
      <c r="W177" s="10">
        <f t="shared" si="145"/>
        <v>0.15</v>
      </c>
      <c r="X177" s="10">
        <f t="shared" si="146"/>
        <v>0.11304347826086956</v>
      </c>
      <c r="Y177" s="9">
        <f>Расценки!H176</f>
        <v>1700</v>
      </c>
      <c r="Z177" s="9">
        <f>Расценки!I176</f>
        <v>2040</v>
      </c>
      <c r="AA177" s="10">
        <f>Расценки!J176</f>
        <v>0.1333333333333333</v>
      </c>
      <c r="AB177" s="10">
        <f>Расценки!K176</f>
        <v>0.18260869565217397</v>
      </c>
      <c r="AC177" s="16">
        <f t="shared" si="147"/>
        <v>0.25</v>
      </c>
      <c r="AD177" s="16">
        <f t="shared" si="148"/>
        <v>0.25</v>
      </c>
      <c r="AE177" s="10">
        <f t="shared" si="149"/>
        <v>0.47058823529411764</v>
      </c>
      <c r="AF177" s="10">
        <f t="shared" si="150"/>
        <v>0.49264705882352944</v>
      </c>
      <c r="AG177" s="8">
        <f t="shared" si="151"/>
        <v>425</v>
      </c>
      <c r="AH177" s="8">
        <f t="shared" si="152"/>
        <v>510</v>
      </c>
    </row>
    <row r="178" spans="1:34" x14ac:dyDescent="0.25">
      <c r="A178" s="7" t="s">
        <v>591</v>
      </c>
      <c r="B178" s="7" t="s">
        <v>592</v>
      </c>
      <c r="C178" s="7" t="s">
        <v>177</v>
      </c>
      <c r="D178" s="7" t="s">
        <v>468</v>
      </c>
      <c r="E178" s="7" t="str">
        <f>INDEX('Нормо-час по специальностям'!$B$6:$B$26,MATCH(D178,'Нормо-час по специальностям'!$A$6:$A$26,0))</f>
        <v>Сантехник</v>
      </c>
      <c r="F178" s="15">
        <v>0.2</v>
      </c>
      <c r="G178" s="7" t="s">
        <v>6945</v>
      </c>
      <c r="H178" s="11">
        <f t="shared" si="136"/>
        <v>35</v>
      </c>
      <c r="I178" s="8">
        <f>INDEX('Нормо-час по специальностям'!$D$6:$D$26,MATCH(D178,'Нормо-час по специальностям'!$A$6:$A$26,0))</f>
        <v>850</v>
      </c>
      <c r="J178" s="8">
        <f>INDEX('Нормо-час по специальностям'!$E$6:$E$26,MATCH(D178,'Нормо-час по специальностям'!$A$6:$A$26,0))</f>
        <v>1020</v>
      </c>
      <c r="K178" s="8">
        <f t="shared" si="137"/>
        <v>170</v>
      </c>
      <c r="L178" s="8">
        <f t="shared" si="138"/>
        <v>204</v>
      </c>
      <c r="M178" s="8">
        <f>Расценки!L177</f>
        <v>120</v>
      </c>
      <c r="N178" s="8">
        <f>Расценки!M177</f>
        <v>138</v>
      </c>
      <c r="O178" s="10">
        <f t="shared" si="139"/>
        <v>0.41666666666666674</v>
      </c>
      <c r="P178" s="10">
        <f t="shared" si="140"/>
        <v>0.47826086956521729</v>
      </c>
      <c r="Q178" s="7" t="str">
        <f t="shared" si="141"/>
        <v>расценка</v>
      </c>
      <c r="R178" s="7" t="str">
        <f t="shared" si="142"/>
        <v>расценка</v>
      </c>
      <c r="S178" s="8">
        <f t="shared" si="143"/>
        <v>600</v>
      </c>
      <c r="T178" s="8">
        <f t="shared" si="144"/>
        <v>690</v>
      </c>
      <c r="U178" s="8">
        <f>Расценки!F177</f>
        <v>200</v>
      </c>
      <c r="V178" s="8">
        <f>Расценки!G177</f>
        <v>230</v>
      </c>
      <c r="W178" s="10">
        <f t="shared" si="145"/>
        <v>0.15</v>
      </c>
      <c r="X178" s="10">
        <f t="shared" si="146"/>
        <v>0.11304347826086956</v>
      </c>
      <c r="Y178" s="9">
        <f>Расценки!H177</f>
        <v>227</v>
      </c>
      <c r="Z178" s="9">
        <f>Расценки!I177</f>
        <v>272</v>
      </c>
      <c r="AA178" s="10">
        <f>Расценки!J177</f>
        <v>0.13500000000000001</v>
      </c>
      <c r="AB178" s="10">
        <f>Расценки!K177</f>
        <v>0.18260869565217397</v>
      </c>
      <c r="AC178" s="16">
        <f t="shared" si="147"/>
        <v>0.25110132158590309</v>
      </c>
      <c r="AD178" s="16">
        <f t="shared" si="148"/>
        <v>0.25</v>
      </c>
      <c r="AE178" s="10">
        <f t="shared" si="149"/>
        <v>0.47136563876651982</v>
      </c>
      <c r="AF178" s="10">
        <f t="shared" si="150"/>
        <v>0.49264705882352944</v>
      </c>
      <c r="AG178" s="8">
        <f t="shared" si="151"/>
        <v>57</v>
      </c>
      <c r="AH178" s="8">
        <f t="shared" si="152"/>
        <v>68</v>
      </c>
    </row>
    <row r="179" spans="1:34" x14ac:dyDescent="0.25">
      <c r="A179" s="7" t="s">
        <v>595</v>
      </c>
      <c r="B179" s="7" t="s">
        <v>596</v>
      </c>
      <c r="C179" s="7" t="s">
        <v>177</v>
      </c>
      <c r="D179" s="7" t="s">
        <v>468</v>
      </c>
      <c r="E179" s="7" t="str">
        <f>INDEX('Нормо-час по специальностям'!$B$6:$B$26,MATCH(D179,'Нормо-час по специальностям'!$A$6:$A$26,0))</f>
        <v>Сантехник</v>
      </c>
      <c r="F179" s="15">
        <v>0.7</v>
      </c>
      <c r="G179" s="7" t="s">
        <v>6945</v>
      </c>
      <c r="H179" s="11">
        <f t="shared" si="136"/>
        <v>10</v>
      </c>
      <c r="I179" s="8">
        <f>INDEX('Нормо-час по специальностям'!$D$6:$D$26,MATCH(D179,'Нормо-час по специальностям'!$A$6:$A$26,0))</f>
        <v>850</v>
      </c>
      <c r="J179" s="8">
        <f>INDEX('Нормо-час по специальностям'!$E$6:$E$26,MATCH(D179,'Нормо-час по специальностям'!$A$6:$A$26,0))</f>
        <v>1020</v>
      </c>
      <c r="K179" s="8">
        <f t="shared" si="137"/>
        <v>595</v>
      </c>
      <c r="L179" s="8">
        <f t="shared" si="138"/>
        <v>714</v>
      </c>
      <c r="M179" s="8">
        <f>Расценки!L178</f>
        <v>360</v>
      </c>
      <c r="N179" s="8">
        <f>Расценки!M178</f>
        <v>414</v>
      </c>
      <c r="O179" s="10">
        <f t="shared" si="139"/>
        <v>0.65277777777777768</v>
      </c>
      <c r="P179" s="10">
        <f t="shared" si="140"/>
        <v>0.7246376811594204</v>
      </c>
      <c r="Q179" s="7" t="str">
        <f t="shared" si="141"/>
        <v>расценка</v>
      </c>
      <c r="R179" s="7" t="str">
        <f t="shared" si="142"/>
        <v>расценка</v>
      </c>
      <c r="S179" s="8">
        <f t="shared" si="143"/>
        <v>514</v>
      </c>
      <c r="T179" s="8">
        <f t="shared" si="144"/>
        <v>591</v>
      </c>
      <c r="U179" s="8">
        <f>Расценки!F178</f>
        <v>600</v>
      </c>
      <c r="V179" s="8">
        <f>Расценки!G178</f>
        <v>690</v>
      </c>
      <c r="W179" s="10">
        <f t="shared" si="145"/>
        <v>8.3333333333333332E-3</v>
      </c>
      <c r="X179" s="10">
        <f t="shared" si="146"/>
        <v>-3.4782608695652174E-2</v>
      </c>
      <c r="Y179" s="9">
        <f>Расценки!H178</f>
        <v>794</v>
      </c>
      <c r="Z179" s="9">
        <f>Расценки!I178</f>
        <v>952</v>
      </c>
      <c r="AA179" s="10">
        <f>Расценки!J178</f>
        <v>0.32333333333333325</v>
      </c>
      <c r="AB179" s="10">
        <f>Расценки!K178</f>
        <v>0.37971014492753619</v>
      </c>
      <c r="AC179" s="16">
        <f t="shared" si="147"/>
        <v>0.25062972292191438</v>
      </c>
      <c r="AD179" s="16">
        <f t="shared" si="148"/>
        <v>0.25</v>
      </c>
      <c r="AE179" s="10">
        <f t="shared" si="149"/>
        <v>0.54659949622166248</v>
      </c>
      <c r="AF179" s="10">
        <f t="shared" si="150"/>
        <v>0.56512605042016806</v>
      </c>
      <c r="AG179" s="8">
        <f t="shared" si="151"/>
        <v>199</v>
      </c>
      <c r="AH179" s="8">
        <f t="shared" si="152"/>
        <v>238</v>
      </c>
    </row>
    <row r="180" spans="1:34" x14ac:dyDescent="0.25">
      <c r="A180" s="7" t="s">
        <v>598</v>
      </c>
      <c r="B180" s="7" t="s">
        <v>599</v>
      </c>
      <c r="C180" s="7" t="s">
        <v>177</v>
      </c>
      <c r="D180" s="7" t="s">
        <v>468</v>
      </c>
      <c r="E180" s="7" t="str">
        <f>INDEX('Нормо-час по специальностям'!$B$6:$B$26,MATCH(D180,'Нормо-час по специальностям'!$A$6:$A$26,0))</f>
        <v>Сантехник</v>
      </c>
      <c r="F180" s="15">
        <v>0.4</v>
      </c>
      <c r="G180" s="7" t="s">
        <v>6945</v>
      </c>
      <c r="H180" s="11">
        <f t="shared" si="136"/>
        <v>17.5</v>
      </c>
      <c r="I180" s="8">
        <f>INDEX('Нормо-час по специальностям'!$D$6:$D$26,MATCH(D180,'Нормо-час по специальностям'!$A$6:$A$26,0))</f>
        <v>850</v>
      </c>
      <c r="J180" s="8">
        <f>INDEX('Нормо-час по специальностям'!$E$6:$E$26,MATCH(D180,'Нормо-час по специальностям'!$A$6:$A$26,0))</f>
        <v>1020</v>
      </c>
      <c r="K180" s="8">
        <f t="shared" si="137"/>
        <v>340</v>
      </c>
      <c r="L180" s="8">
        <f t="shared" si="138"/>
        <v>408</v>
      </c>
      <c r="M180" s="8">
        <f>Расценки!L179</f>
        <v>300</v>
      </c>
      <c r="N180" s="8">
        <f>Расценки!M179</f>
        <v>345</v>
      </c>
      <c r="O180" s="10">
        <f t="shared" si="139"/>
        <v>0.1333333333333333</v>
      </c>
      <c r="P180" s="10">
        <f t="shared" si="140"/>
        <v>0.18260869565217397</v>
      </c>
      <c r="Q180" s="7" t="str">
        <f t="shared" si="141"/>
        <v>расценка</v>
      </c>
      <c r="R180" s="7" t="str">
        <f t="shared" si="142"/>
        <v>расценка</v>
      </c>
      <c r="S180" s="8">
        <f t="shared" si="143"/>
        <v>750</v>
      </c>
      <c r="T180" s="8">
        <f t="shared" si="144"/>
        <v>863</v>
      </c>
      <c r="U180" s="8">
        <f>Расценки!F179</f>
        <v>500</v>
      </c>
      <c r="V180" s="8">
        <f>Расценки!G179</f>
        <v>575</v>
      </c>
      <c r="W180" s="10">
        <f t="shared" si="145"/>
        <v>0.32</v>
      </c>
      <c r="X180" s="10">
        <f t="shared" si="146"/>
        <v>0.29043478260869565</v>
      </c>
      <c r="Y180" s="9">
        <f>Расценки!H179</f>
        <v>500</v>
      </c>
      <c r="Z180" s="9">
        <f>Расценки!I179</f>
        <v>575</v>
      </c>
      <c r="AA180" s="10">
        <f>Расценки!J179</f>
        <v>0</v>
      </c>
      <c r="AB180" s="10">
        <f>Расценки!K179</f>
        <v>0</v>
      </c>
      <c r="AC180" s="16">
        <f t="shared" si="147"/>
        <v>0.32</v>
      </c>
      <c r="AD180" s="16">
        <f t="shared" si="148"/>
        <v>0.29043478260869565</v>
      </c>
      <c r="AE180" s="10">
        <f t="shared" si="149"/>
        <v>0.4</v>
      </c>
      <c r="AF180" s="10">
        <f t="shared" si="150"/>
        <v>0.4</v>
      </c>
      <c r="AG180" s="8">
        <f t="shared" si="151"/>
        <v>160</v>
      </c>
      <c r="AH180" s="8">
        <f t="shared" si="152"/>
        <v>167</v>
      </c>
    </row>
    <row r="181" spans="1:34" x14ac:dyDescent="0.25">
      <c r="A181" s="7" t="s">
        <v>601</v>
      </c>
      <c r="B181" s="7" t="s">
        <v>602</v>
      </c>
      <c r="C181" s="7" t="s">
        <v>177</v>
      </c>
      <c r="D181" s="7" t="s">
        <v>468</v>
      </c>
      <c r="E181" s="7" t="str">
        <f>INDEX('Нормо-час по специальностям'!$B$6:$B$26,MATCH(D181,'Нормо-час по специальностям'!$A$6:$A$26,0))</f>
        <v>Сантехник</v>
      </c>
      <c r="F181" s="15">
        <v>0.6</v>
      </c>
      <c r="G181" s="7" t="s">
        <v>6945</v>
      </c>
      <c r="H181" s="11">
        <f t="shared" si="136"/>
        <v>11.67</v>
      </c>
      <c r="I181" s="8">
        <f>INDEX('Нормо-час по специальностям'!$D$6:$D$26,MATCH(D181,'Нормо-час по специальностям'!$A$6:$A$26,0))</f>
        <v>850</v>
      </c>
      <c r="J181" s="8">
        <f>INDEX('Нормо-час по специальностям'!$E$6:$E$26,MATCH(D181,'Нормо-час по специальностям'!$A$6:$A$26,0))</f>
        <v>1020</v>
      </c>
      <c r="K181" s="8">
        <f t="shared" si="137"/>
        <v>510</v>
      </c>
      <c r="L181" s="8">
        <f t="shared" si="138"/>
        <v>612</v>
      </c>
      <c r="M181" s="8">
        <f>Расценки!L180</f>
        <v>420</v>
      </c>
      <c r="N181" s="8">
        <f>Расценки!M180</f>
        <v>483</v>
      </c>
      <c r="O181" s="10">
        <f t="shared" si="139"/>
        <v>0.21428571428571419</v>
      </c>
      <c r="P181" s="10">
        <f t="shared" si="140"/>
        <v>0.26708074534161486</v>
      </c>
      <c r="Q181" s="7" t="str">
        <f t="shared" si="141"/>
        <v>расценка</v>
      </c>
      <c r="R181" s="7" t="str">
        <f t="shared" si="142"/>
        <v>расценка</v>
      </c>
      <c r="S181" s="8">
        <f t="shared" si="143"/>
        <v>700</v>
      </c>
      <c r="T181" s="8">
        <f t="shared" si="144"/>
        <v>805</v>
      </c>
      <c r="U181" s="8">
        <f>Расценки!F180</f>
        <v>700</v>
      </c>
      <c r="V181" s="8">
        <f>Расценки!G180</f>
        <v>805</v>
      </c>
      <c r="W181" s="10">
        <f t="shared" si="145"/>
        <v>0.27142857142857141</v>
      </c>
      <c r="X181" s="10">
        <f t="shared" si="146"/>
        <v>0.23975155279503105</v>
      </c>
      <c r="Y181" s="9">
        <f>Расценки!H180</f>
        <v>700</v>
      </c>
      <c r="Z181" s="9">
        <f>Расценки!I180</f>
        <v>816</v>
      </c>
      <c r="AA181" s="10">
        <f>Расценки!J180</f>
        <v>0</v>
      </c>
      <c r="AB181" s="10">
        <f>Расценки!K180</f>
        <v>1.3664596273291973E-2</v>
      </c>
      <c r="AC181" s="16">
        <f t="shared" si="147"/>
        <v>0.27142857142857141</v>
      </c>
      <c r="AD181" s="16">
        <f t="shared" si="148"/>
        <v>0.25</v>
      </c>
      <c r="AE181" s="10">
        <f t="shared" si="149"/>
        <v>0.4</v>
      </c>
      <c r="AF181" s="10">
        <f t="shared" si="150"/>
        <v>0.40808823529411764</v>
      </c>
      <c r="AG181" s="8">
        <f t="shared" si="151"/>
        <v>190</v>
      </c>
      <c r="AH181" s="8">
        <f t="shared" si="152"/>
        <v>204</v>
      </c>
    </row>
    <row r="182" spans="1:34" x14ac:dyDescent="0.25">
      <c r="A182" s="7" t="s">
        <v>604</v>
      </c>
      <c r="B182" s="7" t="s">
        <v>605</v>
      </c>
      <c r="C182" s="7" t="s">
        <v>177</v>
      </c>
      <c r="D182" s="7" t="s">
        <v>468</v>
      </c>
      <c r="E182" s="7" t="str">
        <f>INDEX('Нормо-час по специальностям'!$B$6:$B$26,MATCH(D182,'Нормо-час по специальностям'!$A$6:$A$26,0))</f>
        <v>Сантехник</v>
      </c>
      <c r="F182" s="15">
        <v>0.5</v>
      </c>
      <c r="G182" s="7" t="s">
        <v>6945</v>
      </c>
      <c r="H182" s="11">
        <f t="shared" si="136"/>
        <v>14</v>
      </c>
      <c r="I182" s="8">
        <f>INDEX('Нормо-час по специальностям'!$D$6:$D$26,MATCH(D182,'Нормо-час по специальностям'!$A$6:$A$26,0))</f>
        <v>850</v>
      </c>
      <c r="J182" s="8">
        <f>INDEX('Нормо-час по специальностям'!$E$6:$E$26,MATCH(D182,'Нормо-час по специальностям'!$A$6:$A$26,0))</f>
        <v>1020</v>
      </c>
      <c r="K182" s="8">
        <f t="shared" si="137"/>
        <v>425</v>
      </c>
      <c r="L182" s="8">
        <f t="shared" si="138"/>
        <v>510</v>
      </c>
      <c r="M182" s="8">
        <f>Расценки!L181</f>
        <v>300</v>
      </c>
      <c r="N182" s="8">
        <f>Расценки!M181</f>
        <v>345</v>
      </c>
      <c r="O182" s="10">
        <f t="shared" si="139"/>
        <v>0.41666666666666674</v>
      </c>
      <c r="P182" s="10">
        <f t="shared" si="140"/>
        <v>0.47826086956521729</v>
      </c>
      <c r="Q182" s="7" t="str">
        <f t="shared" si="141"/>
        <v>расценка</v>
      </c>
      <c r="R182" s="7" t="str">
        <f t="shared" si="142"/>
        <v>расценка</v>
      </c>
      <c r="S182" s="8">
        <f t="shared" si="143"/>
        <v>600</v>
      </c>
      <c r="T182" s="8">
        <f t="shared" si="144"/>
        <v>690</v>
      </c>
      <c r="U182" s="8">
        <f>Расценки!F181</f>
        <v>500</v>
      </c>
      <c r="V182" s="8">
        <f>Расценки!G181</f>
        <v>575</v>
      </c>
      <c r="W182" s="10">
        <f t="shared" si="145"/>
        <v>0.15</v>
      </c>
      <c r="X182" s="10">
        <f t="shared" si="146"/>
        <v>0.11304347826086956</v>
      </c>
      <c r="Y182" s="9">
        <f>Расценки!H181</f>
        <v>567</v>
      </c>
      <c r="Z182" s="9">
        <f>Расценки!I181</f>
        <v>680</v>
      </c>
      <c r="AA182" s="10">
        <f>Расценки!J181</f>
        <v>0.1339999999999999</v>
      </c>
      <c r="AB182" s="10">
        <f>Расценки!K181</f>
        <v>0.18260869565217397</v>
      </c>
      <c r="AC182" s="16">
        <f t="shared" si="147"/>
        <v>0.25044091710758376</v>
      </c>
      <c r="AD182" s="16">
        <f t="shared" si="148"/>
        <v>0.25</v>
      </c>
      <c r="AE182" s="10">
        <f t="shared" si="149"/>
        <v>0.47089947089947087</v>
      </c>
      <c r="AF182" s="10">
        <f t="shared" si="150"/>
        <v>0.49264705882352944</v>
      </c>
      <c r="AG182" s="8">
        <f t="shared" si="151"/>
        <v>142</v>
      </c>
      <c r="AH182" s="8">
        <f t="shared" si="152"/>
        <v>170</v>
      </c>
    </row>
    <row r="183" spans="1:34" x14ac:dyDescent="0.25">
      <c r="A183" s="7" t="s">
        <v>608</v>
      </c>
      <c r="B183" s="7" t="s">
        <v>609</v>
      </c>
      <c r="C183" s="7" t="s">
        <v>177</v>
      </c>
      <c r="D183" s="7" t="s">
        <v>410</v>
      </c>
      <c r="E183" s="7" t="str">
        <f>INDEX('Нормо-час по специальностям'!$B$6:$B$26,MATCH(D183,'Нормо-час по специальностям'!$A$6:$A$26,0))</f>
        <v>Монтажник вентиляции</v>
      </c>
      <c r="F183" s="15">
        <v>3</v>
      </c>
      <c r="G183" s="7" t="s">
        <v>6945</v>
      </c>
      <c r="H183" s="11">
        <f t="shared" si="136"/>
        <v>2.33</v>
      </c>
      <c r="I183" s="8">
        <f>INDEX('Нормо-час по специальностям'!$D$6:$D$26,MATCH(D183,'Нормо-час по специальностям'!$A$6:$A$26,0))</f>
        <v>850</v>
      </c>
      <c r="J183" s="8">
        <f>INDEX('Нормо-час по специальностям'!$E$6:$E$26,MATCH(D183,'Нормо-час по специальностям'!$A$6:$A$26,0))</f>
        <v>1020</v>
      </c>
      <c r="K183" s="8">
        <f t="shared" si="137"/>
        <v>2550</v>
      </c>
      <c r="L183" s="8">
        <f t="shared" si="138"/>
        <v>3060</v>
      </c>
      <c r="M183" s="8">
        <f>Расценки!L182</f>
        <v>2100</v>
      </c>
      <c r="N183" s="8">
        <f>Расценки!M182</f>
        <v>2415</v>
      </c>
      <c r="O183" s="10">
        <f t="shared" si="139"/>
        <v>0.21428571428571419</v>
      </c>
      <c r="P183" s="10">
        <f t="shared" si="140"/>
        <v>0.26708074534161486</v>
      </c>
      <c r="Q183" s="7" t="str">
        <f t="shared" si="141"/>
        <v>расценка</v>
      </c>
      <c r="R183" s="7" t="str">
        <f t="shared" si="142"/>
        <v>расценка</v>
      </c>
      <c r="S183" s="8">
        <f t="shared" si="143"/>
        <v>700</v>
      </c>
      <c r="T183" s="8">
        <f t="shared" si="144"/>
        <v>805</v>
      </c>
      <c r="U183" s="8">
        <f>Расценки!F182</f>
        <v>3500</v>
      </c>
      <c r="V183" s="8">
        <f>Расценки!G182</f>
        <v>4025</v>
      </c>
      <c r="W183" s="10">
        <f t="shared" si="145"/>
        <v>0.27142857142857141</v>
      </c>
      <c r="X183" s="10">
        <f t="shared" si="146"/>
        <v>0.23975155279503105</v>
      </c>
      <c r="Y183" s="9">
        <f>Расценки!H182</f>
        <v>3500</v>
      </c>
      <c r="Z183" s="9">
        <f>Расценки!I182</f>
        <v>4080</v>
      </c>
      <c r="AA183" s="10">
        <f>Расценки!J182</f>
        <v>0</v>
      </c>
      <c r="AB183" s="10">
        <f>Расценки!K182</f>
        <v>1.3664596273291973E-2</v>
      </c>
      <c r="AC183" s="16">
        <f t="shared" si="147"/>
        <v>0.27142857142857141</v>
      </c>
      <c r="AD183" s="16">
        <f t="shared" si="148"/>
        <v>0.25</v>
      </c>
      <c r="AE183" s="10">
        <f t="shared" si="149"/>
        <v>0.4</v>
      </c>
      <c r="AF183" s="10">
        <f t="shared" si="150"/>
        <v>0.40808823529411764</v>
      </c>
      <c r="AG183" s="8">
        <f t="shared" si="151"/>
        <v>950</v>
      </c>
      <c r="AH183" s="8">
        <f t="shared" si="152"/>
        <v>1020</v>
      </c>
    </row>
    <row r="184" spans="1:34" x14ac:dyDescent="0.25">
      <c r="A184" s="7" t="s">
        <v>611</v>
      </c>
      <c r="B184" s="7" t="s">
        <v>612</v>
      </c>
      <c r="C184" s="7" t="s">
        <v>177</v>
      </c>
      <c r="D184" s="7" t="s">
        <v>392</v>
      </c>
      <c r="E184" s="7" t="str">
        <f>INDEX('Нормо-час по специальностям'!$B$6:$B$26,MATCH(D184,'Нормо-час по специальностям'!$A$6:$A$26,0))</f>
        <v>Электромонтажник</v>
      </c>
      <c r="F184" s="15">
        <v>2</v>
      </c>
      <c r="G184" s="7" t="s">
        <v>6942</v>
      </c>
      <c r="H184" s="11">
        <f t="shared" si="136"/>
        <v>3.5</v>
      </c>
      <c r="I184" s="8">
        <f>INDEX('Нормо-час по специальностям'!$D$6:$D$26,MATCH(D184,'Нормо-час по специальностям'!$A$6:$A$26,0))</f>
        <v>850</v>
      </c>
      <c r="J184" s="8">
        <f>INDEX('Нормо-час по специальностям'!$E$6:$E$26,MATCH(D184,'Нормо-час по специальностям'!$A$6:$A$26,0))</f>
        <v>1020</v>
      </c>
      <c r="K184" s="8">
        <f t="shared" si="137"/>
        <v>1700</v>
      </c>
      <c r="L184" s="8">
        <f t="shared" si="138"/>
        <v>2040</v>
      </c>
      <c r="M184" s="8">
        <f>Расценки!L183</f>
        <v>1500</v>
      </c>
      <c r="N184" s="8">
        <f>Расценки!M183</f>
        <v>1725</v>
      </c>
      <c r="O184" s="10">
        <f t="shared" si="139"/>
        <v>0.1333333333333333</v>
      </c>
      <c r="P184" s="10">
        <f t="shared" si="140"/>
        <v>0.18260869565217397</v>
      </c>
      <c r="Q184" s="7" t="str">
        <f t="shared" si="141"/>
        <v>расценка</v>
      </c>
      <c r="R184" s="7" t="str">
        <f t="shared" si="142"/>
        <v>расценка</v>
      </c>
      <c r="S184" s="8">
        <f t="shared" si="143"/>
        <v>750</v>
      </c>
      <c r="T184" s="8">
        <f t="shared" si="144"/>
        <v>863</v>
      </c>
      <c r="U184" s="8">
        <f>Расценки!F183</f>
        <v>2500</v>
      </c>
      <c r="V184" s="8">
        <f>Расценки!G183</f>
        <v>2875</v>
      </c>
      <c r="W184" s="10">
        <f t="shared" si="145"/>
        <v>0.32</v>
      </c>
      <c r="X184" s="10">
        <f t="shared" si="146"/>
        <v>0.29043478260869565</v>
      </c>
      <c r="Y184" s="9">
        <f>Расценки!H183</f>
        <v>2500</v>
      </c>
      <c r="Z184" s="9">
        <f>Расценки!I183</f>
        <v>2875</v>
      </c>
      <c r="AA184" s="10">
        <f>Расценки!J183</f>
        <v>0</v>
      </c>
      <c r="AB184" s="10">
        <f>Расценки!K183</f>
        <v>0</v>
      </c>
      <c r="AC184" s="16">
        <f t="shared" si="147"/>
        <v>0.32</v>
      </c>
      <c r="AD184" s="16">
        <f t="shared" si="148"/>
        <v>0.29043478260869565</v>
      </c>
      <c r="AE184" s="10">
        <f t="shared" si="149"/>
        <v>0.4</v>
      </c>
      <c r="AF184" s="10">
        <f t="shared" si="150"/>
        <v>0.4</v>
      </c>
      <c r="AG184" s="8">
        <f t="shared" si="151"/>
        <v>800</v>
      </c>
      <c r="AH184" s="8">
        <f t="shared" si="152"/>
        <v>835</v>
      </c>
    </row>
    <row r="185" spans="1:34" x14ac:dyDescent="0.25">
      <c r="A185" s="7" t="s">
        <v>615</v>
      </c>
      <c r="B185" s="7" t="s">
        <v>616</v>
      </c>
      <c r="C185" s="7" t="s">
        <v>50</v>
      </c>
      <c r="D185" s="7" t="s">
        <v>468</v>
      </c>
      <c r="E185" s="7" t="str">
        <f>INDEX('Нормо-час по специальностям'!$B$6:$B$26,MATCH(D185,'Нормо-час по специальностям'!$A$6:$A$26,0))</f>
        <v>Сантехник</v>
      </c>
      <c r="F185" s="15">
        <v>0.45</v>
      </c>
      <c r="G185" s="7" t="s">
        <v>6945</v>
      </c>
      <c r="H185" s="11">
        <f t="shared" si="136"/>
        <v>15.56</v>
      </c>
      <c r="I185" s="8">
        <f>INDEX('Нормо-час по специальностям'!$D$6:$D$26,MATCH(D185,'Нормо-час по специальностям'!$A$6:$A$26,0))</f>
        <v>850</v>
      </c>
      <c r="J185" s="8">
        <f>INDEX('Нормо-час по специальностям'!$E$6:$E$26,MATCH(D185,'Нормо-час по специальностям'!$A$6:$A$26,0))</f>
        <v>1020</v>
      </c>
      <c r="K185" s="8">
        <f t="shared" si="137"/>
        <v>383</v>
      </c>
      <c r="L185" s="8">
        <f t="shared" si="138"/>
        <v>459</v>
      </c>
      <c r="M185" s="8">
        <f>Расценки!L184</f>
        <v>210</v>
      </c>
      <c r="N185" s="8">
        <f>Расценки!M184</f>
        <v>241</v>
      </c>
      <c r="O185" s="10">
        <f t="shared" si="139"/>
        <v>0.82380952380952377</v>
      </c>
      <c r="P185" s="10">
        <f t="shared" si="140"/>
        <v>0.90456431535269699</v>
      </c>
      <c r="Q185" s="7" t="str">
        <f t="shared" si="141"/>
        <v>расценка</v>
      </c>
      <c r="R185" s="7" t="str">
        <f t="shared" si="142"/>
        <v>расценка</v>
      </c>
      <c r="S185" s="8">
        <f t="shared" si="143"/>
        <v>467</v>
      </c>
      <c r="T185" s="8">
        <f t="shared" si="144"/>
        <v>536</v>
      </c>
      <c r="U185" s="8">
        <f>Расценки!F184</f>
        <v>350</v>
      </c>
      <c r="V185" s="8">
        <f>Расценки!G184</f>
        <v>402</v>
      </c>
      <c r="W185" s="10">
        <f t="shared" si="145"/>
        <v>-9.4285714285714292E-2</v>
      </c>
      <c r="X185" s="10">
        <f t="shared" si="146"/>
        <v>-0.1417910447761194</v>
      </c>
      <c r="Y185" s="9">
        <f>Расценки!H184</f>
        <v>511</v>
      </c>
      <c r="Z185" s="9">
        <f>Расценки!I184</f>
        <v>612</v>
      </c>
      <c r="AA185" s="10">
        <f>Расценки!J184</f>
        <v>0.45999999999999996</v>
      </c>
      <c r="AB185" s="10">
        <f>Расценки!K184</f>
        <v>0.52238805970149249</v>
      </c>
      <c r="AC185" s="16">
        <f t="shared" si="147"/>
        <v>0.25048923679060664</v>
      </c>
      <c r="AD185" s="16">
        <f t="shared" si="148"/>
        <v>0.25</v>
      </c>
      <c r="AE185" s="10">
        <f t="shared" si="149"/>
        <v>0.58904109589041098</v>
      </c>
      <c r="AF185" s="10">
        <f t="shared" si="150"/>
        <v>0.60620915032679734</v>
      </c>
      <c r="AG185" s="8">
        <f t="shared" si="151"/>
        <v>128</v>
      </c>
      <c r="AH185" s="8">
        <f t="shared" si="152"/>
        <v>153</v>
      </c>
    </row>
    <row r="186" spans="1:34" x14ac:dyDescent="0.25">
      <c r="A186" s="7" t="s">
        <v>618</v>
      </c>
      <c r="B186" s="7" t="s">
        <v>619</v>
      </c>
      <c r="C186" s="7" t="s">
        <v>50</v>
      </c>
      <c r="D186" s="7" t="s">
        <v>468</v>
      </c>
      <c r="E186" s="7" t="str">
        <f>INDEX('Нормо-час по специальностям'!$B$6:$B$26,MATCH(D186,'Нормо-час по специальностям'!$A$6:$A$26,0))</f>
        <v>Сантехник</v>
      </c>
      <c r="F186" s="15">
        <v>0.15</v>
      </c>
      <c r="G186" s="7" t="s">
        <v>6945</v>
      </c>
      <c r="H186" s="11">
        <f t="shared" si="136"/>
        <v>46.67</v>
      </c>
      <c r="I186" s="8">
        <f>INDEX('Нормо-час по специальностям'!$D$6:$D$26,MATCH(D186,'Нормо-час по специальностям'!$A$6:$A$26,0))</f>
        <v>850</v>
      </c>
      <c r="J186" s="8">
        <f>INDEX('Нормо-час по специальностям'!$E$6:$E$26,MATCH(D186,'Нормо-час по специальностям'!$A$6:$A$26,0))</f>
        <v>1020</v>
      </c>
      <c r="K186" s="8">
        <f t="shared" si="137"/>
        <v>128</v>
      </c>
      <c r="L186" s="8">
        <f t="shared" si="138"/>
        <v>153</v>
      </c>
      <c r="M186" s="8">
        <f>Расценки!L185</f>
        <v>90</v>
      </c>
      <c r="N186" s="8">
        <f>Расценки!M185</f>
        <v>103</v>
      </c>
      <c r="O186" s="10">
        <f t="shared" si="139"/>
        <v>0.42222222222222228</v>
      </c>
      <c r="P186" s="10">
        <f t="shared" si="140"/>
        <v>0.4854368932038835</v>
      </c>
      <c r="Q186" s="7" t="str">
        <f t="shared" si="141"/>
        <v>расценка</v>
      </c>
      <c r="R186" s="7" t="str">
        <f t="shared" si="142"/>
        <v>расценка</v>
      </c>
      <c r="S186" s="8">
        <f t="shared" si="143"/>
        <v>600</v>
      </c>
      <c r="T186" s="8">
        <f t="shared" si="144"/>
        <v>687</v>
      </c>
      <c r="U186" s="8">
        <f>Расценки!F185</f>
        <v>150</v>
      </c>
      <c r="V186" s="8">
        <f>Расценки!G185</f>
        <v>172</v>
      </c>
      <c r="W186" s="10">
        <f t="shared" si="145"/>
        <v>0.14666666666666667</v>
      </c>
      <c r="X186" s="10">
        <f t="shared" si="146"/>
        <v>0.11046511627906977</v>
      </c>
      <c r="Y186" s="9">
        <f>Расценки!H185</f>
        <v>171</v>
      </c>
      <c r="Z186" s="9">
        <f>Расценки!I185</f>
        <v>204</v>
      </c>
      <c r="AA186" s="10">
        <f>Расценки!J185</f>
        <v>0.1399999999999999</v>
      </c>
      <c r="AB186" s="10">
        <f>Расценки!K185</f>
        <v>0.18604651162790709</v>
      </c>
      <c r="AC186" s="16">
        <f t="shared" si="147"/>
        <v>0.25146198830409355</v>
      </c>
      <c r="AD186" s="16">
        <f t="shared" si="148"/>
        <v>0.25</v>
      </c>
      <c r="AE186" s="10">
        <f t="shared" si="149"/>
        <v>0.47368421052631576</v>
      </c>
      <c r="AF186" s="10">
        <f t="shared" si="150"/>
        <v>0.49509803921568629</v>
      </c>
      <c r="AG186" s="8">
        <f t="shared" si="151"/>
        <v>43</v>
      </c>
      <c r="AH186" s="8">
        <f t="shared" si="152"/>
        <v>51</v>
      </c>
    </row>
    <row r="187" spans="1:34" x14ac:dyDescent="0.25">
      <c r="A187" s="7" t="s">
        <v>621</v>
      </c>
      <c r="B187" s="7" t="s">
        <v>622</v>
      </c>
      <c r="C187" s="7" t="s">
        <v>177</v>
      </c>
      <c r="D187" s="7" t="s">
        <v>468</v>
      </c>
      <c r="E187" s="7" t="str">
        <f>INDEX('Нормо-час по специальностям'!$B$6:$B$26,MATCH(D187,'Нормо-час по специальностям'!$A$6:$A$26,0))</f>
        <v>Сантехник</v>
      </c>
      <c r="F187" s="15">
        <v>5</v>
      </c>
      <c r="G187" s="7" t="s">
        <v>6945</v>
      </c>
      <c r="H187" s="11">
        <f t="shared" si="136"/>
        <v>1.4</v>
      </c>
      <c r="I187" s="8">
        <f>INDEX('Нормо-час по специальностям'!$D$6:$D$26,MATCH(D187,'Нормо-час по специальностям'!$A$6:$A$26,0))</f>
        <v>850</v>
      </c>
      <c r="J187" s="8">
        <f>INDEX('Нормо-час по специальностям'!$E$6:$E$26,MATCH(D187,'Нормо-час по специальностям'!$A$6:$A$26,0))</f>
        <v>1020</v>
      </c>
      <c r="K187" s="8">
        <f t="shared" si="137"/>
        <v>4250</v>
      </c>
      <c r="L187" s="8">
        <f t="shared" si="138"/>
        <v>5100</v>
      </c>
      <c r="M187" s="8">
        <f>Расценки!L186</f>
        <v>2700</v>
      </c>
      <c r="N187" s="8">
        <f>Расценки!M186</f>
        <v>3105</v>
      </c>
      <c r="O187" s="10">
        <f t="shared" si="139"/>
        <v>0.57407407407407418</v>
      </c>
      <c r="P187" s="10">
        <f t="shared" si="140"/>
        <v>0.64251207729468596</v>
      </c>
      <c r="Q187" s="7" t="str">
        <f t="shared" si="141"/>
        <v>расценка</v>
      </c>
      <c r="R187" s="7" t="str">
        <f t="shared" si="142"/>
        <v>расценка</v>
      </c>
      <c r="S187" s="8">
        <f t="shared" si="143"/>
        <v>540</v>
      </c>
      <c r="T187" s="8">
        <f t="shared" si="144"/>
        <v>621</v>
      </c>
      <c r="U187" s="8">
        <f>Расценки!F186</f>
        <v>4500</v>
      </c>
      <c r="V187" s="8">
        <f>Расценки!G186</f>
        <v>5175</v>
      </c>
      <c r="W187" s="10">
        <f t="shared" si="145"/>
        <v>5.5555555555555552E-2</v>
      </c>
      <c r="X187" s="10">
        <f t="shared" si="146"/>
        <v>1.4492753623188406E-2</v>
      </c>
      <c r="Y187" s="9">
        <f>Расценки!H186</f>
        <v>5667</v>
      </c>
      <c r="Z187" s="9">
        <f>Расценки!I186</f>
        <v>6800</v>
      </c>
      <c r="AA187" s="10">
        <f>Расценки!J186</f>
        <v>0.25933333333333342</v>
      </c>
      <c r="AB187" s="10">
        <f>Расценки!K186</f>
        <v>0.31400966183574885</v>
      </c>
      <c r="AC187" s="16">
        <f t="shared" si="147"/>
        <v>0.25004411505205576</v>
      </c>
      <c r="AD187" s="16">
        <f t="shared" si="148"/>
        <v>0.25</v>
      </c>
      <c r="AE187" s="10">
        <f t="shared" si="149"/>
        <v>0.52355743779777664</v>
      </c>
      <c r="AF187" s="10">
        <f t="shared" si="150"/>
        <v>0.54338235294117643</v>
      </c>
      <c r="AG187" s="8">
        <f t="shared" si="151"/>
        <v>1417</v>
      </c>
      <c r="AH187" s="8">
        <f t="shared" si="152"/>
        <v>1700</v>
      </c>
    </row>
    <row r="188" spans="1:34" x14ac:dyDescent="0.25">
      <c r="A188" s="7" t="s">
        <v>624</v>
      </c>
      <c r="B188" s="7" t="s">
        <v>625</v>
      </c>
      <c r="C188" s="7" t="s">
        <v>177</v>
      </c>
      <c r="D188" s="7" t="s">
        <v>468</v>
      </c>
      <c r="E188" s="7" t="str">
        <f>INDEX('Нормо-час по специальностям'!$B$6:$B$26,MATCH(D188,'Нормо-час по специальностям'!$A$6:$A$26,0))</f>
        <v>Сантехник</v>
      </c>
      <c r="F188" s="15">
        <v>0.8</v>
      </c>
      <c r="G188" s="7" t="s">
        <v>6945</v>
      </c>
      <c r="H188" s="11">
        <f t="shared" si="136"/>
        <v>8.75</v>
      </c>
      <c r="I188" s="8">
        <f>INDEX('Нормо-час по специальностям'!$D$6:$D$26,MATCH(D188,'Нормо-час по специальностям'!$A$6:$A$26,0))</f>
        <v>850</v>
      </c>
      <c r="J188" s="8">
        <f>INDEX('Нормо-час по специальностям'!$E$6:$E$26,MATCH(D188,'Нормо-час по специальностям'!$A$6:$A$26,0))</f>
        <v>1020</v>
      </c>
      <c r="K188" s="8">
        <f t="shared" si="137"/>
        <v>680</v>
      </c>
      <c r="L188" s="8">
        <f t="shared" si="138"/>
        <v>816</v>
      </c>
      <c r="M188" s="8">
        <f>Расценки!L187</f>
        <v>480</v>
      </c>
      <c r="N188" s="8">
        <f>Расценки!M187</f>
        <v>552</v>
      </c>
      <c r="O188" s="10">
        <f t="shared" si="139"/>
        <v>0.41666666666666674</v>
      </c>
      <c r="P188" s="10">
        <f t="shared" si="140"/>
        <v>0.47826086956521729</v>
      </c>
      <c r="Q188" s="7" t="str">
        <f t="shared" si="141"/>
        <v>расценка</v>
      </c>
      <c r="R188" s="7" t="str">
        <f t="shared" si="142"/>
        <v>расценка</v>
      </c>
      <c r="S188" s="8">
        <f t="shared" si="143"/>
        <v>600</v>
      </c>
      <c r="T188" s="8">
        <f t="shared" si="144"/>
        <v>690</v>
      </c>
      <c r="U188" s="8">
        <f>Расценки!F187</f>
        <v>800</v>
      </c>
      <c r="V188" s="8">
        <f>Расценки!G187</f>
        <v>920</v>
      </c>
      <c r="W188" s="10">
        <f t="shared" si="145"/>
        <v>0.15</v>
      </c>
      <c r="X188" s="10">
        <f t="shared" si="146"/>
        <v>0.11304347826086956</v>
      </c>
      <c r="Y188" s="9">
        <f>Расценки!H187</f>
        <v>907</v>
      </c>
      <c r="Z188" s="9">
        <f>Расценки!I187</f>
        <v>1088</v>
      </c>
      <c r="AA188" s="10">
        <f>Расценки!J187</f>
        <v>0.13375000000000004</v>
      </c>
      <c r="AB188" s="10">
        <f>Расценки!K187</f>
        <v>0.18260869565217397</v>
      </c>
      <c r="AC188" s="16">
        <f t="shared" si="147"/>
        <v>0.25027563395810365</v>
      </c>
      <c r="AD188" s="16">
        <f t="shared" si="148"/>
        <v>0.25</v>
      </c>
      <c r="AE188" s="10">
        <f t="shared" si="149"/>
        <v>0.47078280044101434</v>
      </c>
      <c r="AF188" s="10">
        <f t="shared" si="150"/>
        <v>0.49264705882352944</v>
      </c>
      <c r="AG188" s="8">
        <f t="shared" si="151"/>
        <v>227</v>
      </c>
      <c r="AH188" s="8">
        <f t="shared" si="152"/>
        <v>272</v>
      </c>
    </row>
    <row r="189" spans="1:34" x14ac:dyDescent="0.25">
      <c r="A189" s="7" t="s">
        <v>627</v>
      </c>
      <c r="B189" s="7" t="s">
        <v>628</v>
      </c>
      <c r="C189" s="7" t="s">
        <v>177</v>
      </c>
      <c r="D189" s="7" t="s">
        <v>468</v>
      </c>
      <c r="E189" s="7" t="str">
        <f>INDEX('Нормо-час по специальностям'!$B$6:$B$26,MATCH(D189,'Нормо-час по специальностям'!$A$6:$A$26,0))</f>
        <v>Сантехник</v>
      </c>
      <c r="F189" s="15">
        <v>0.4</v>
      </c>
      <c r="G189" s="7" t="s">
        <v>6945</v>
      </c>
      <c r="H189" s="11">
        <f t="shared" si="136"/>
        <v>17.5</v>
      </c>
      <c r="I189" s="8">
        <f>INDEX('Нормо-час по специальностям'!$D$6:$D$26,MATCH(D189,'Нормо-час по специальностям'!$A$6:$A$26,0))</f>
        <v>850</v>
      </c>
      <c r="J189" s="8">
        <f>INDEX('Нормо-час по специальностям'!$E$6:$E$26,MATCH(D189,'Нормо-час по специальностям'!$A$6:$A$26,0))</f>
        <v>1020</v>
      </c>
      <c r="K189" s="8">
        <f t="shared" si="137"/>
        <v>340</v>
      </c>
      <c r="L189" s="8">
        <f t="shared" si="138"/>
        <v>408</v>
      </c>
      <c r="M189" s="8">
        <f>Расценки!L188</f>
        <v>240</v>
      </c>
      <c r="N189" s="8">
        <f>Расценки!M188</f>
        <v>276</v>
      </c>
      <c r="O189" s="10">
        <f t="shared" si="139"/>
        <v>0.41666666666666674</v>
      </c>
      <c r="P189" s="10">
        <f t="shared" si="140"/>
        <v>0.47826086956521729</v>
      </c>
      <c r="Q189" s="7" t="str">
        <f t="shared" si="141"/>
        <v>расценка</v>
      </c>
      <c r="R189" s="7" t="str">
        <f t="shared" si="142"/>
        <v>расценка</v>
      </c>
      <c r="S189" s="8">
        <f t="shared" si="143"/>
        <v>600</v>
      </c>
      <c r="T189" s="8">
        <f t="shared" si="144"/>
        <v>690</v>
      </c>
      <c r="U189" s="8">
        <f>Расценки!F188</f>
        <v>400</v>
      </c>
      <c r="V189" s="8">
        <f>Расценки!G188</f>
        <v>460</v>
      </c>
      <c r="W189" s="10">
        <f t="shared" si="145"/>
        <v>0.15</v>
      </c>
      <c r="X189" s="10">
        <f t="shared" si="146"/>
        <v>0.11304347826086956</v>
      </c>
      <c r="Y189" s="9">
        <f>Расценки!H188</f>
        <v>454</v>
      </c>
      <c r="Z189" s="9">
        <f>Расценки!I188</f>
        <v>544</v>
      </c>
      <c r="AA189" s="10">
        <f>Расценки!J188</f>
        <v>0.13500000000000001</v>
      </c>
      <c r="AB189" s="10">
        <f>Расценки!K188</f>
        <v>0.18260869565217397</v>
      </c>
      <c r="AC189" s="16">
        <f t="shared" si="147"/>
        <v>0.25110132158590309</v>
      </c>
      <c r="AD189" s="16">
        <f t="shared" si="148"/>
        <v>0.25</v>
      </c>
      <c r="AE189" s="10">
        <f t="shared" si="149"/>
        <v>0.47136563876651982</v>
      </c>
      <c r="AF189" s="10">
        <f t="shared" si="150"/>
        <v>0.49264705882352944</v>
      </c>
      <c r="AG189" s="8">
        <f t="shared" si="151"/>
        <v>114</v>
      </c>
      <c r="AH189" s="8">
        <f t="shared" si="152"/>
        <v>136</v>
      </c>
    </row>
    <row r="190" spans="1:34" x14ac:dyDescent="0.25">
      <c r="A190" s="7" t="s">
        <v>631</v>
      </c>
      <c r="B190" s="7" t="s">
        <v>632</v>
      </c>
      <c r="C190" s="7" t="s">
        <v>177</v>
      </c>
      <c r="D190" s="7" t="s">
        <v>468</v>
      </c>
      <c r="E190" s="7" t="str">
        <f>INDEX('Нормо-час по специальностям'!$B$6:$B$26,MATCH(D190,'Нормо-час по специальностям'!$A$6:$A$26,0))</f>
        <v>Сантехник</v>
      </c>
      <c r="F190" s="15">
        <v>0.8</v>
      </c>
      <c r="G190" s="7" t="s">
        <v>6945</v>
      </c>
      <c r="H190" s="11">
        <f t="shared" si="136"/>
        <v>8.75</v>
      </c>
      <c r="I190" s="8">
        <f>INDEX('Нормо-час по специальностям'!$D$6:$D$26,MATCH(D190,'Нормо-час по специальностям'!$A$6:$A$26,0))</f>
        <v>850</v>
      </c>
      <c r="J190" s="8">
        <f>INDEX('Нормо-час по специальностям'!$E$6:$E$26,MATCH(D190,'Нормо-час по специальностям'!$A$6:$A$26,0))</f>
        <v>1020</v>
      </c>
      <c r="K190" s="8">
        <f t="shared" si="137"/>
        <v>680</v>
      </c>
      <c r="L190" s="8">
        <f t="shared" si="138"/>
        <v>816</v>
      </c>
      <c r="M190" s="8">
        <f>Расценки!L189</f>
        <v>420</v>
      </c>
      <c r="N190" s="8">
        <f>Расценки!M189</f>
        <v>483</v>
      </c>
      <c r="O190" s="10">
        <f t="shared" si="139"/>
        <v>0.61904761904761907</v>
      </c>
      <c r="P190" s="10">
        <f t="shared" si="140"/>
        <v>0.68944099378881996</v>
      </c>
      <c r="Q190" s="7" t="str">
        <f t="shared" si="141"/>
        <v>расценка</v>
      </c>
      <c r="R190" s="7" t="str">
        <f t="shared" si="142"/>
        <v>расценка</v>
      </c>
      <c r="S190" s="8">
        <f t="shared" si="143"/>
        <v>525</v>
      </c>
      <c r="T190" s="8">
        <f t="shared" si="144"/>
        <v>604</v>
      </c>
      <c r="U190" s="8">
        <f>Расценки!F189</f>
        <v>700</v>
      </c>
      <c r="V190" s="8">
        <f>Расценки!G189</f>
        <v>805</v>
      </c>
      <c r="W190" s="10">
        <f t="shared" si="145"/>
        <v>2.8571428571428571E-2</v>
      </c>
      <c r="X190" s="10">
        <f t="shared" si="146"/>
        <v>-1.3664596273291925E-2</v>
      </c>
      <c r="Y190" s="9">
        <f>Расценки!H189</f>
        <v>907</v>
      </c>
      <c r="Z190" s="9">
        <f>Расценки!I189</f>
        <v>1088</v>
      </c>
      <c r="AA190" s="10">
        <f>Расценки!J189</f>
        <v>0.29571428571428582</v>
      </c>
      <c r="AB190" s="10">
        <f>Расценки!K189</f>
        <v>0.35155279503105596</v>
      </c>
      <c r="AC190" s="16">
        <f t="shared" si="147"/>
        <v>0.25027563395810365</v>
      </c>
      <c r="AD190" s="16">
        <f t="shared" si="148"/>
        <v>0.25</v>
      </c>
      <c r="AE190" s="10">
        <f t="shared" si="149"/>
        <v>0.53693495038588757</v>
      </c>
      <c r="AF190" s="10">
        <f t="shared" si="150"/>
        <v>0.5560661764705882</v>
      </c>
      <c r="AG190" s="8">
        <f t="shared" si="151"/>
        <v>227</v>
      </c>
      <c r="AH190" s="8">
        <f t="shared" si="152"/>
        <v>272</v>
      </c>
    </row>
    <row r="191" spans="1:34" x14ac:dyDescent="0.25">
      <c r="A191" s="7" t="s">
        <v>634</v>
      </c>
      <c r="B191" s="7" t="s">
        <v>635</v>
      </c>
      <c r="C191" s="7" t="s">
        <v>177</v>
      </c>
      <c r="D191" s="7" t="s">
        <v>35</v>
      </c>
      <c r="E191" s="7" t="str">
        <f>INDEX('Нормо-час по специальностям'!$B$6:$B$26,MATCH(D191,'Нормо-час по специальностям'!$A$6:$A$26,0))</f>
        <v>Разнорабочий / демонтажник</v>
      </c>
      <c r="F191" s="15">
        <v>0.5</v>
      </c>
      <c r="G191" s="7" t="s">
        <v>6938</v>
      </c>
      <c r="H191" s="11">
        <f t="shared" si="136"/>
        <v>14</v>
      </c>
      <c r="I191" s="8">
        <f>INDEX('Нормо-час по специальностям'!$D$6:$D$26,MATCH(D191,'Нормо-час по специальностям'!$A$6:$A$26,0))</f>
        <v>550</v>
      </c>
      <c r="J191" s="8">
        <f>INDEX('Нормо-час по специальностям'!$E$6:$E$26,MATCH(D191,'Нормо-час по специальностям'!$A$6:$A$26,0))</f>
        <v>660</v>
      </c>
      <c r="K191" s="8">
        <f t="shared" si="137"/>
        <v>275</v>
      </c>
      <c r="L191" s="8">
        <f t="shared" si="138"/>
        <v>330</v>
      </c>
      <c r="M191" s="8">
        <f>Расценки!L190</f>
        <v>300</v>
      </c>
      <c r="N191" s="8">
        <f>Расценки!M190</f>
        <v>345</v>
      </c>
      <c r="O191" s="10">
        <f t="shared" si="139"/>
        <v>-8.333333333333337E-2</v>
      </c>
      <c r="P191" s="10">
        <f t="shared" si="140"/>
        <v>-4.3478260869565188E-2</v>
      </c>
      <c r="Q191" s="7" t="str">
        <f t="shared" si="141"/>
        <v>равно</v>
      </c>
      <c r="R191" s="7" t="str">
        <f t="shared" si="142"/>
        <v>равно</v>
      </c>
      <c r="S191" s="8">
        <f t="shared" si="143"/>
        <v>600</v>
      </c>
      <c r="T191" s="8">
        <f t="shared" si="144"/>
        <v>690</v>
      </c>
      <c r="U191" s="8">
        <f>Расценки!F190</f>
        <v>2500</v>
      </c>
      <c r="V191" s="8">
        <f>Расценки!G190</f>
        <v>2875</v>
      </c>
      <c r="W191" s="10">
        <f t="shared" si="145"/>
        <v>0.89</v>
      </c>
      <c r="X191" s="10">
        <f t="shared" si="146"/>
        <v>0.88521739130434784</v>
      </c>
      <c r="Y191" s="9">
        <f>Расценки!H190</f>
        <v>2500</v>
      </c>
      <c r="Z191" s="9">
        <f>Расценки!I190</f>
        <v>2875</v>
      </c>
      <c r="AA191" s="10">
        <f>Расценки!J190</f>
        <v>0</v>
      </c>
      <c r="AB191" s="10">
        <f>Расценки!K190</f>
        <v>0</v>
      </c>
      <c r="AC191" s="16">
        <f t="shared" si="147"/>
        <v>0.89</v>
      </c>
      <c r="AD191" s="16">
        <f t="shared" si="148"/>
        <v>0.88521739130434784</v>
      </c>
      <c r="AE191" s="10">
        <f t="shared" si="149"/>
        <v>0.88</v>
      </c>
      <c r="AF191" s="10">
        <f t="shared" si="150"/>
        <v>0.88</v>
      </c>
      <c r="AG191" s="8">
        <f t="shared" si="151"/>
        <v>2225</v>
      </c>
      <c r="AH191" s="8">
        <f t="shared" si="152"/>
        <v>2545</v>
      </c>
    </row>
    <row r="192" spans="1:34" x14ac:dyDescent="0.25">
      <c r="A192" s="12" t="s">
        <v>638</v>
      </c>
      <c r="B192" s="12" t="s">
        <v>639</v>
      </c>
      <c r="C192" s="12" t="s">
        <v>177</v>
      </c>
      <c r="D192" s="7" t="s">
        <v>468</v>
      </c>
      <c r="E192" s="7" t="str">
        <f>INDEX('Нормо-час по специальностям'!$B$6:$B$26,MATCH(D192,'Нормо-час по специальностям'!$A$6:$A$26,0))</f>
        <v>Сантехник</v>
      </c>
      <c r="F192" s="15">
        <v>0.6</v>
      </c>
      <c r="G192" s="7" t="s">
        <v>6945</v>
      </c>
      <c r="H192" s="11">
        <f t="shared" si="136"/>
        <v>11.67</v>
      </c>
      <c r="I192" s="8">
        <f>INDEX('Нормо-час по специальностям'!$D$6:$D$26,MATCH(D192,'Нормо-час по специальностям'!$A$6:$A$26,0))</f>
        <v>850</v>
      </c>
      <c r="J192" s="8">
        <f>INDEX('Нормо-час по специальностям'!$E$6:$E$26,MATCH(D192,'Нормо-час по специальностям'!$A$6:$A$26,0))</f>
        <v>1020</v>
      </c>
      <c r="K192" s="8">
        <f t="shared" si="137"/>
        <v>510</v>
      </c>
      <c r="L192" s="8">
        <f t="shared" si="138"/>
        <v>612</v>
      </c>
      <c r="M192" s="8">
        <f>Расценки!L191</f>
        <v>360</v>
      </c>
      <c r="N192" s="8">
        <f>Расценки!M191</f>
        <v>414</v>
      </c>
      <c r="O192" s="10">
        <f t="shared" si="139"/>
        <v>0.41666666666666674</v>
      </c>
      <c r="P192" s="10">
        <f t="shared" si="140"/>
        <v>0.47826086956521729</v>
      </c>
      <c r="Q192" s="7" t="str">
        <f t="shared" si="141"/>
        <v>расценка</v>
      </c>
      <c r="R192" s="7" t="str">
        <f t="shared" si="142"/>
        <v>расценка</v>
      </c>
      <c r="S192" s="8">
        <f t="shared" si="143"/>
        <v>600</v>
      </c>
      <c r="T192" s="8">
        <f t="shared" si="144"/>
        <v>690</v>
      </c>
      <c r="U192" s="8">
        <f>Расценки!F191</f>
        <v>600</v>
      </c>
      <c r="V192" s="8">
        <f>Расценки!G191</f>
        <v>690</v>
      </c>
      <c r="W192" s="10">
        <f t="shared" si="145"/>
        <v>0.15</v>
      </c>
      <c r="X192" s="10">
        <f t="shared" si="146"/>
        <v>0.11304347826086956</v>
      </c>
      <c r="Y192" s="9">
        <f>Расценки!H191</f>
        <v>680</v>
      </c>
      <c r="Z192" s="9">
        <f>Расценки!I191</f>
        <v>816</v>
      </c>
      <c r="AA192" s="10">
        <f>Расценки!J191</f>
        <v>0.1333333333333333</v>
      </c>
      <c r="AB192" s="10">
        <f>Расценки!K191</f>
        <v>0.18260869565217397</v>
      </c>
      <c r="AC192" s="16">
        <f t="shared" si="147"/>
        <v>0.25</v>
      </c>
      <c r="AD192" s="16">
        <f t="shared" si="148"/>
        <v>0.25</v>
      </c>
      <c r="AE192" s="10">
        <f t="shared" si="149"/>
        <v>0.47058823529411764</v>
      </c>
      <c r="AF192" s="10">
        <f t="shared" si="150"/>
        <v>0.49264705882352944</v>
      </c>
      <c r="AG192" s="8">
        <f t="shared" si="151"/>
        <v>170</v>
      </c>
      <c r="AH192" s="8">
        <f t="shared" si="152"/>
        <v>204</v>
      </c>
    </row>
    <row r="193" spans="1:34" x14ac:dyDescent="0.25">
      <c r="A193" s="12" t="s">
        <v>641</v>
      </c>
      <c r="B193" s="12" t="s">
        <v>642</v>
      </c>
      <c r="C193" s="12" t="s">
        <v>177</v>
      </c>
      <c r="D193" s="7" t="s">
        <v>468</v>
      </c>
      <c r="E193" s="7" t="str">
        <f>INDEX('Нормо-час по специальностям'!$B$6:$B$26,MATCH(D193,'Нормо-час по специальностям'!$A$6:$A$26,0))</f>
        <v>Сантехник</v>
      </c>
      <c r="F193" s="15">
        <v>1.2</v>
      </c>
      <c r="G193" s="7" t="s">
        <v>6945</v>
      </c>
      <c r="H193" s="11">
        <f t="shared" si="136"/>
        <v>5.83</v>
      </c>
      <c r="I193" s="8">
        <f>INDEX('Нормо-час по специальностям'!$D$6:$D$26,MATCH(D193,'Нормо-час по специальностям'!$A$6:$A$26,0))</f>
        <v>850</v>
      </c>
      <c r="J193" s="8">
        <f>INDEX('Нормо-час по специальностям'!$E$6:$E$26,MATCH(D193,'Нормо-час по специальностям'!$A$6:$A$26,0))</f>
        <v>1020</v>
      </c>
      <c r="K193" s="8">
        <f t="shared" si="137"/>
        <v>1020</v>
      </c>
      <c r="L193" s="8">
        <f t="shared" si="138"/>
        <v>1224</v>
      </c>
      <c r="M193" s="8">
        <f>Расценки!L192</f>
        <v>900</v>
      </c>
      <c r="N193" s="8">
        <f>Расценки!M192</f>
        <v>1035</v>
      </c>
      <c r="O193" s="10">
        <f t="shared" si="139"/>
        <v>0.1333333333333333</v>
      </c>
      <c r="P193" s="10">
        <f t="shared" si="140"/>
        <v>0.18260869565217397</v>
      </c>
      <c r="Q193" s="7" t="str">
        <f t="shared" si="141"/>
        <v>расценка</v>
      </c>
      <c r="R193" s="7" t="str">
        <f t="shared" si="142"/>
        <v>расценка</v>
      </c>
      <c r="S193" s="8">
        <f t="shared" si="143"/>
        <v>750</v>
      </c>
      <c r="T193" s="8">
        <f t="shared" si="144"/>
        <v>863</v>
      </c>
      <c r="U193" s="8">
        <f>Расценки!F192</f>
        <v>1500</v>
      </c>
      <c r="V193" s="8">
        <f>Расценки!G192</f>
        <v>1725</v>
      </c>
      <c r="W193" s="10">
        <f t="shared" si="145"/>
        <v>0.32</v>
      </c>
      <c r="X193" s="10">
        <f t="shared" si="146"/>
        <v>0.29043478260869565</v>
      </c>
      <c r="Y193" s="9">
        <f>Расценки!H192</f>
        <v>1500</v>
      </c>
      <c r="Z193" s="9">
        <f>Расценки!I192</f>
        <v>1725</v>
      </c>
      <c r="AA193" s="10">
        <f>Расценки!J192</f>
        <v>0</v>
      </c>
      <c r="AB193" s="10">
        <f>Расценки!K192</f>
        <v>0</v>
      </c>
      <c r="AC193" s="16">
        <f t="shared" si="147"/>
        <v>0.32</v>
      </c>
      <c r="AD193" s="16">
        <f t="shared" si="148"/>
        <v>0.29043478260869565</v>
      </c>
      <c r="AE193" s="10">
        <f t="shared" si="149"/>
        <v>0.4</v>
      </c>
      <c r="AF193" s="10">
        <f t="shared" si="150"/>
        <v>0.4</v>
      </c>
      <c r="AG193" s="8">
        <f t="shared" si="151"/>
        <v>480</v>
      </c>
      <c r="AH193" s="8">
        <f t="shared" si="152"/>
        <v>501</v>
      </c>
    </row>
    <row r="194" spans="1:34" x14ac:dyDescent="0.25">
      <c r="A194" s="12" t="s">
        <v>643</v>
      </c>
      <c r="B194" s="12" t="s">
        <v>644</v>
      </c>
      <c r="C194" s="12" t="s">
        <v>177</v>
      </c>
      <c r="D194" s="7" t="s">
        <v>468</v>
      </c>
      <c r="E194" s="7" t="str">
        <f>INDEX('Нормо-час по специальностям'!$B$6:$B$26,MATCH(D194,'Нормо-час по специальностям'!$A$6:$A$26,0))</f>
        <v>Сантехник</v>
      </c>
      <c r="F194" s="15">
        <v>0.6</v>
      </c>
      <c r="G194" s="7" t="s">
        <v>6945</v>
      </c>
      <c r="H194" s="11">
        <f t="shared" si="136"/>
        <v>11.67</v>
      </c>
      <c r="I194" s="8">
        <f>INDEX('Нормо-час по специальностям'!$D$6:$D$26,MATCH(D194,'Нормо-час по специальностям'!$A$6:$A$26,0))</f>
        <v>850</v>
      </c>
      <c r="J194" s="8">
        <f>INDEX('Нормо-час по специальностям'!$E$6:$E$26,MATCH(D194,'Нормо-час по специальностям'!$A$6:$A$26,0))</f>
        <v>1020</v>
      </c>
      <c r="K194" s="8">
        <f t="shared" si="137"/>
        <v>510</v>
      </c>
      <c r="L194" s="8">
        <f t="shared" si="138"/>
        <v>612</v>
      </c>
      <c r="M194" s="8">
        <f>Расценки!L193</f>
        <v>420</v>
      </c>
      <c r="N194" s="8">
        <f>Расценки!M193</f>
        <v>483</v>
      </c>
      <c r="O194" s="10">
        <f t="shared" si="139"/>
        <v>0.21428571428571419</v>
      </c>
      <c r="P194" s="10">
        <f t="shared" si="140"/>
        <v>0.26708074534161486</v>
      </c>
      <c r="Q194" s="7" t="str">
        <f t="shared" si="141"/>
        <v>расценка</v>
      </c>
      <c r="R194" s="7" t="str">
        <f t="shared" si="142"/>
        <v>расценка</v>
      </c>
      <c r="S194" s="8">
        <f t="shared" si="143"/>
        <v>700</v>
      </c>
      <c r="T194" s="8">
        <f t="shared" si="144"/>
        <v>805</v>
      </c>
      <c r="U194" s="8">
        <f>Расценки!F193</f>
        <v>700</v>
      </c>
      <c r="V194" s="8">
        <f>Расценки!G193</f>
        <v>805</v>
      </c>
      <c r="W194" s="10">
        <f t="shared" si="145"/>
        <v>0.27142857142857141</v>
      </c>
      <c r="X194" s="10">
        <f t="shared" si="146"/>
        <v>0.23975155279503105</v>
      </c>
      <c r="Y194" s="9">
        <f>Расценки!H193</f>
        <v>700</v>
      </c>
      <c r="Z194" s="9">
        <f>Расценки!I193</f>
        <v>816</v>
      </c>
      <c r="AA194" s="10">
        <f>Расценки!J193</f>
        <v>0</v>
      </c>
      <c r="AB194" s="10">
        <f>Расценки!K193</f>
        <v>1.3664596273291973E-2</v>
      </c>
      <c r="AC194" s="16">
        <f t="shared" si="147"/>
        <v>0.27142857142857141</v>
      </c>
      <c r="AD194" s="16">
        <f t="shared" si="148"/>
        <v>0.25</v>
      </c>
      <c r="AE194" s="10">
        <f t="shared" si="149"/>
        <v>0.4</v>
      </c>
      <c r="AF194" s="10">
        <f t="shared" si="150"/>
        <v>0.40808823529411764</v>
      </c>
      <c r="AG194" s="8">
        <f t="shared" si="151"/>
        <v>190</v>
      </c>
      <c r="AH194" s="8">
        <f t="shared" si="152"/>
        <v>204</v>
      </c>
    </row>
    <row r="195" spans="1:34" x14ac:dyDescent="0.25">
      <c r="A195" s="12" t="s">
        <v>646</v>
      </c>
      <c r="B195" s="12" t="s">
        <v>647</v>
      </c>
      <c r="C195" s="12" t="s">
        <v>177</v>
      </c>
      <c r="D195" s="7" t="s">
        <v>468</v>
      </c>
      <c r="E195" s="7" t="str">
        <f>INDEX('Нормо-час по специальностям'!$B$6:$B$26,MATCH(D195,'Нормо-час по специальностям'!$A$6:$A$26,0))</f>
        <v>Сантехник</v>
      </c>
      <c r="F195" s="15">
        <v>1.5</v>
      </c>
      <c r="G195" s="7" t="s">
        <v>6945</v>
      </c>
      <c r="H195" s="11">
        <f t="shared" si="136"/>
        <v>4.67</v>
      </c>
      <c r="I195" s="8">
        <f>INDEX('Нормо-час по специальностям'!$D$6:$D$26,MATCH(D195,'Нормо-час по специальностям'!$A$6:$A$26,0))</f>
        <v>850</v>
      </c>
      <c r="J195" s="8">
        <f>INDEX('Нормо-час по специальностям'!$E$6:$E$26,MATCH(D195,'Нормо-час по специальностям'!$A$6:$A$26,0))</f>
        <v>1020</v>
      </c>
      <c r="K195" s="8">
        <f t="shared" si="137"/>
        <v>1275</v>
      </c>
      <c r="L195" s="8">
        <f t="shared" si="138"/>
        <v>1530</v>
      </c>
      <c r="M195" s="8">
        <f>Расценки!L194</f>
        <v>1080</v>
      </c>
      <c r="N195" s="8">
        <f>Расценки!M194</f>
        <v>1242</v>
      </c>
      <c r="O195" s="10">
        <f t="shared" si="139"/>
        <v>0.18055555555555558</v>
      </c>
      <c r="P195" s="10">
        <f t="shared" si="140"/>
        <v>0.23188405797101441</v>
      </c>
      <c r="Q195" s="7" t="str">
        <f t="shared" si="141"/>
        <v>расценка</v>
      </c>
      <c r="R195" s="7" t="str">
        <f t="shared" si="142"/>
        <v>расценка</v>
      </c>
      <c r="S195" s="8">
        <f t="shared" si="143"/>
        <v>720</v>
      </c>
      <c r="T195" s="8">
        <f t="shared" si="144"/>
        <v>828</v>
      </c>
      <c r="U195" s="8">
        <f>Расценки!F194</f>
        <v>1800</v>
      </c>
      <c r="V195" s="8">
        <f>Расценки!G194</f>
        <v>2070</v>
      </c>
      <c r="W195" s="10">
        <f t="shared" si="145"/>
        <v>0.29166666666666669</v>
      </c>
      <c r="X195" s="10">
        <f t="shared" si="146"/>
        <v>0.2608695652173913</v>
      </c>
      <c r="Y195" s="9">
        <f>Расценки!H194</f>
        <v>1800</v>
      </c>
      <c r="Z195" s="9">
        <f>Расценки!I194</f>
        <v>2070</v>
      </c>
      <c r="AA195" s="10">
        <f>Расценки!J194</f>
        <v>0</v>
      </c>
      <c r="AB195" s="10">
        <f>Расценки!K194</f>
        <v>0</v>
      </c>
      <c r="AC195" s="16">
        <f t="shared" si="147"/>
        <v>0.29166666666666669</v>
      </c>
      <c r="AD195" s="16">
        <f t="shared" si="148"/>
        <v>0.2608695652173913</v>
      </c>
      <c r="AE195" s="10">
        <f t="shared" si="149"/>
        <v>0.4</v>
      </c>
      <c r="AF195" s="10">
        <f t="shared" si="150"/>
        <v>0.4</v>
      </c>
      <c r="AG195" s="8">
        <f t="shared" si="151"/>
        <v>525</v>
      </c>
      <c r="AH195" s="8">
        <f t="shared" si="152"/>
        <v>540</v>
      </c>
    </row>
    <row r="196" spans="1:34" x14ac:dyDescent="0.25">
      <c r="A196" s="5" t="s">
        <v>649</v>
      </c>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row>
    <row r="197" spans="1:34" x14ac:dyDescent="0.25">
      <c r="A197" s="7" t="s">
        <v>650</v>
      </c>
      <c r="B197" s="7" t="s">
        <v>651</v>
      </c>
      <c r="C197" s="7" t="s">
        <v>50</v>
      </c>
      <c r="D197" s="7" t="s">
        <v>392</v>
      </c>
      <c r="E197" s="7" t="str">
        <f>INDEX('Нормо-час по специальностям'!$B$6:$B$26,MATCH(D197,'Нормо-час по специальностям'!$A$6:$A$26,0))</f>
        <v>Электромонтажник</v>
      </c>
      <c r="F197" s="15">
        <v>0.4</v>
      </c>
      <c r="G197" s="7" t="s">
        <v>6942</v>
      </c>
      <c r="H197" s="11">
        <f t="shared" ref="H197:H217" si="153">IF(OR(F197="",F197=0),"",ROUND($G$3/F197,2))</f>
        <v>17.5</v>
      </c>
      <c r="I197" s="8">
        <f>INDEX('Нормо-час по специальностям'!$D$6:$D$26,MATCH(D197,'Нормо-час по специальностям'!$A$6:$A$26,0))</f>
        <v>850</v>
      </c>
      <c r="J197" s="8">
        <f>INDEX('Нормо-час по специальностям'!$E$6:$E$26,MATCH(D197,'Нормо-час по специальностям'!$A$6:$A$26,0))</f>
        <v>1020</v>
      </c>
      <c r="K197" s="8">
        <f t="shared" ref="K197:K217" si="154">IF(OR(F197="",F197=0,I197=0),"",ROUND(F197*I197,0))</f>
        <v>340</v>
      </c>
      <c r="L197" s="8">
        <f t="shared" ref="L197:L217" si="155">IF(OR(F197="",F197=0,J197=0),"",ROUND(F197*J197,0))</f>
        <v>408</v>
      </c>
      <c r="M197" s="8">
        <f>Расценки!L196</f>
        <v>210</v>
      </c>
      <c r="N197" s="8">
        <f>Расценки!M196</f>
        <v>241</v>
      </c>
      <c r="O197" s="10">
        <f t="shared" ref="O197:O217" si="156">IF(OR(K197="",M197="",M197=0),"",K197/M197-1)</f>
        <v>0.61904761904761907</v>
      </c>
      <c r="P197" s="10">
        <f t="shared" ref="P197:P217" si="157">IF(OR(L197="",N197="",N197=0),"",L197/N197-1)</f>
        <v>0.69294605809128629</v>
      </c>
      <c r="Q197" s="7" t="str">
        <f t="shared" ref="Q197:Q217" si="158">IF(O197="","—",IF(O197&lt;-$C$3,"нормо-часы",IF(O197&gt;$C$3,"расценка","равно")))</f>
        <v>расценка</v>
      </c>
      <c r="R197" s="7" t="str">
        <f t="shared" ref="R197:R217" si="159">IF(P197="","—",IF(P197&lt;-$C$3,"нормо-часы",IF(P197&gt;$C$3,"расценка","равно")))</f>
        <v>расценка</v>
      </c>
      <c r="S197" s="8">
        <f t="shared" ref="S197:S217" si="160">IF(OR(F197="",F197=0,M197=""),"",ROUND(M197/F197,0))</f>
        <v>525</v>
      </c>
      <c r="T197" s="8">
        <f t="shared" ref="T197:T217" si="161">IF(OR(F197="",F197=0,N197=""),"",ROUND(N197/F197,0))</f>
        <v>603</v>
      </c>
      <c r="U197" s="8">
        <f>Расценки!F196</f>
        <v>350</v>
      </c>
      <c r="V197" s="8">
        <f>Расценки!G196</f>
        <v>402</v>
      </c>
      <c r="W197" s="10">
        <f t="shared" ref="W197:W217" si="162">IF(OR(K197="",U197="",U197=0),"",(U197-K197)/U197)</f>
        <v>2.8571428571428571E-2</v>
      </c>
      <c r="X197" s="10">
        <f t="shared" ref="X197:X217" si="163">IF(OR(L197="",V197="",V197=0),"",(V197-L197)/V197)</f>
        <v>-1.4925373134328358E-2</v>
      </c>
      <c r="Y197" s="9">
        <f>Расценки!H196</f>
        <v>454</v>
      </c>
      <c r="Z197" s="9">
        <f>Расценки!I196</f>
        <v>544</v>
      </c>
      <c r="AA197" s="10">
        <f>Расценки!J196</f>
        <v>0.29714285714285715</v>
      </c>
      <c r="AB197" s="10">
        <f>Расценки!K196</f>
        <v>0.3532338308457712</v>
      </c>
      <c r="AC197" s="16">
        <f t="shared" ref="AC197:AC217" si="164">IF(OR(K197="",Y197="",Y197=0),"",(Y197-K197)/Y197)</f>
        <v>0.25110132158590309</v>
      </c>
      <c r="AD197" s="16">
        <f t="shared" ref="AD197:AD217" si="165">IF(OR(L197="",Z197="",Z197=0),"",(Z197-L197)/Z197)</f>
        <v>0.25</v>
      </c>
      <c r="AE197" s="10">
        <f t="shared" ref="AE197:AE217" si="166">IF(OR(Y197="",Y197=0),"",(Y197-M197)/Y197)</f>
        <v>0.5374449339207048</v>
      </c>
      <c r="AF197" s="10">
        <f t="shared" ref="AF197:AF217" si="167">IF(OR(Z197="",Z197=0),"",(Z197-N197)/Z197)</f>
        <v>0.55698529411764708</v>
      </c>
      <c r="AG197" s="8">
        <f t="shared" ref="AG197:AG217" si="168">IF(OR(K197="",Y197=""),"",Y197-K197)</f>
        <v>114</v>
      </c>
      <c r="AH197" s="8">
        <f t="shared" ref="AH197:AH217" si="169">IF(OR(L197="",Z197=""),"",Z197-L197)</f>
        <v>136</v>
      </c>
    </row>
    <row r="198" spans="1:34" x14ac:dyDescent="0.25">
      <c r="A198" s="7" t="s">
        <v>652</v>
      </c>
      <c r="B198" s="7" t="s">
        <v>653</v>
      </c>
      <c r="C198" s="7" t="s">
        <v>177</v>
      </c>
      <c r="D198" s="7" t="s">
        <v>392</v>
      </c>
      <c r="E198" s="7" t="str">
        <f>INDEX('Нормо-час по специальностям'!$B$6:$B$26,MATCH(D198,'Нормо-час по специальностям'!$A$6:$A$26,0))</f>
        <v>Электромонтажник</v>
      </c>
      <c r="F198" s="15">
        <v>0.2</v>
      </c>
      <c r="G198" s="7" t="s">
        <v>6942</v>
      </c>
      <c r="H198" s="11">
        <f t="shared" si="153"/>
        <v>35</v>
      </c>
      <c r="I198" s="8">
        <f>INDEX('Нормо-час по специальностям'!$D$6:$D$26,MATCH(D198,'Нормо-час по специальностям'!$A$6:$A$26,0))</f>
        <v>850</v>
      </c>
      <c r="J198" s="8">
        <f>INDEX('Нормо-час по специальностям'!$E$6:$E$26,MATCH(D198,'Нормо-час по специальностям'!$A$6:$A$26,0))</f>
        <v>1020</v>
      </c>
      <c r="K198" s="8">
        <f t="shared" si="154"/>
        <v>170</v>
      </c>
      <c r="L198" s="8">
        <f t="shared" si="155"/>
        <v>204</v>
      </c>
      <c r="M198" s="8">
        <f>Расценки!L197</f>
        <v>120</v>
      </c>
      <c r="N198" s="8">
        <f>Расценки!M197</f>
        <v>138</v>
      </c>
      <c r="O198" s="10">
        <f t="shared" si="156"/>
        <v>0.41666666666666674</v>
      </c>
      <c r="P198" s="10">
        <f t="shared" si="157"/>
        <v>0.47826086956521729</v>
      </c>
      <c r="Q198" s="7" t="str">
        <f t="shared" si="158"/>
        <v>расценка</v>
      </c>
      <c r="R198" s="7" t="str">
        <f t="shared" si="159"/>
        <v>расценка</v>
      </c>
      <c r="S198" s="8">
        <f t="shared" si="160"/>
        <v>600</v>
      </c>
      <c r="T198" s="8">
        <f t="shared" si="161"/>
        <v>690</v>
      </c>
      <c r="U198" s="8">
        <f>Расценки!F197</f>
        <v>200</v>
      </c>
      <c r="V198" s="8">
        <f>Расценки!G197</f>
        <v>230</v>
      </c>
      <c r="W198" s="10">
        <f t="shared" si="162"/>
        <v>0.15</v>
      </c>
      <c r="X198" s="10">
        <f t="shared" si="163"/>
        <v>0.11304347826086956</v>
      </c>
      <c r="Y198" s="9">
        <f>Расценки!H197</f>
        <v>227</v>
      </c>
      <c r="Z198" s="9">
        <f>Расценки!I197</f>
        <v>272</v>
      </c>
      <c r="AA198" s="10">
        <f>Расценки!J197</f>
        <v>0.13500000000000001</v>
      </c>
      <c r="AB198" s="10">
        <f>Расценки!K197</f>
        <v>0.18260869565217397</v>
      </c>
      <c r="AC198" s="16">
        <f t="shared" si="164"/>
        <v>0.25110132158590309</v>
      </c>
      <c r="AD198" s="16">
        <f t="shared" si="165"/>
        <v>0.25</v>
      </c>
      <c r="AE198" s="10">
        <f t="shared" si="166"/>
        <v>0.47136563876651982</v>
      </c>
      <c r="AF198" s="10">
        <f t="shared" si="167"/>
        <v>0.49264705882352944</v>
      </c>
      <c r="AG198" s="8">
        <f t="shared" si="168"/>
        <v>57</v>
      </c>
      <c r="AH198" s="8">
        <f t="shared" si="169"/>
        <v>68</v>
      </c>
    </row>
    <row r="199" spans="1:34" x14ac:dyDescent="0.25">
      <c r="A199" s="7" t="s">
        <v>656</v>
      </c>
      <c r="B199" s="7" t="s">
        <v>657</v>
      </c>
      <c r="C199" s="7" t="s">
        <v>177</v>
      </c>
      <c r="D199" s="7" t="s">
        <v>392</v>
      </c>
      <c r="E199" s="7" t="str">
        <f>INDEX('Нормо-час по специальностям'!$B$6:$B$26,MATCH(D199,'Нормо-час по специальностям'!$A$6:$A$26,0))</f>
        <v>Электромонтажник</v>
      </c>
      <c r="F199" s="15">
        <v>0.25</v>
      </c>
      <c r="G199" s="7" t="s">
        <v>6942</v>
      </c>
      <c r="H199" s="11">
        <f t="shared" si="153"/>
        <v>28</v>
      </c>
      <c r="I199" s="8">
        <f>INDEX('Нормо-час по специальностям'!$D$6:$D$26,MATCH(D199,'Нормо-час по специальностям'!$A$6:$A$26,0))</f>
        <v>850</v>
      </c>
      <c r="J199" s="8">
        <f>INDEX('Нормо-час по специальностям'!$E$6:$E$26,MATCH(D199,'Нормо-час по специальностям'!$A$6:$A$26,0))</f>
        <v>1020</v>
      </c>
      <c r="K199" s="8">
        <f t="shared" si="154"/>
        <v>213</v>
      </c>
      <c r="L199" s="8">
        <f t="shared" si="155"/>
        <v>255</v>
      </c>
      <c r="M199" s="8">
        <f>Расценки!L198</f>
        <v>150</v>
      </c>
      <c r="N199" s="8">
        <f>Расценки!M198</f>
        <v>172</v>
      </c>
      <c r="O199" s="10">
        <f t="shared" si="156"/>
        <v>0.41999999999999993</v>
      </c>
      <c r="P199" s="10">
        <f t="shared" si="157"/>
        <v>0.48255813953488369</v>
      </c>
      <c r="Q199" s="7" t="str">
        <f t="shared" si="158"/>
        <v>расценка</v>
      </c>
      <c r="R199" s="7" t="str">
        <f t="shared" si="159"/>
        <v>расценка</v>
      </c>
      <c r="S199" s="8">
        <f t="shared" si="160"/>
        <v>600</v>
      </c>
      <c r="T199" s="8">
        <f t="shared" si="161"/>
        <v>688</v>
      </c>
      <c r="U199" s="8">
        <f>Расценки!F198</f>
        <v>250</v>
      </c>
      <c r="V199" s="8">
        <f>Расценки!G198</f>
        <v>288</v>
      </c>
      <c r="W199" s="10">
        <f t="shared" si="162"/>
        <v>0.14799999999999999</v>
      </c>
      <c r="X199" s="10">
        <f t="shared" si="163"/>
        <v>0.11458333333333333</v>
      </c>
      <c r="Y199" s="9">
        <f>Расценки!H198</f>
        <v>284</v>
      </c>
      <c r="Z199" s="9">
        <f>Расценки!I198</f>
        <v>340</v>
      </c>
      <c r="AA199" s="10">
        <f>Расценки!J198</f>
        <v>0.1359999999999999</v>
      </c>
      <c r="AB199" s="10">
        <f>Расценки!K198</f>
        <v>0.18055555555555558</v>
      </c>
      <c r="AC199" s="16">
        <f t="shared" si="164"/>
        <v>0.25</v>
      </c>
      <c r="AD199" s="16">
        <f t="shared" si="165"/>
        <v>0.25</v>
      </c>
      <c r="AE199" s="10">
        <f t="shared" si="166"/>
        <v>0.47183098591549294</v>
      </c>
      <c r="AF199" s="10">
        <f t="shared" si="167"/>
        <v>0.49411764705882355</v>
      </c>
      <c r="AG199" s="8">
        <f t="shared" si="168"/>
        <v>71</v>
      </c>
      <c r="AH199" s="8">
        <f t="shared" si="169"/>
        <v>85</v>
      </c>
    </row>
    <row r="200" spans="1:34" x14ac:dyDescent="0.25">
      <c r="A200" s="7" t="s">
        <v>660</v>
      </c>
      <c r="B200" s="7" t="s">
        <v>661</v>
      </c>
      <c r="C200" s="7" t="s">
        <v>177</v>
      </c>
      <c r="D200" s="7" t="s">
        <v>392</v>
      </c>
      <c r="E200" s="7" t="str">
        <f>INDEX('Нормо-час по специальностям'!$B$6:$B$26,MATCH(D200,'Нормо-час по специальностям'!$A$6:$A$26,0))</f>
        <v>Электромонтажник</v>
      </c>
      <c r="F200" s="15">
        <v>0.3</v>
      </c>
      <c r="G200" s="7" t="s">
        <v>6942</v>
      </c>
      <c r="H200" s="11">
        <f t="shared" si="153"/>
        <v>23.33</v>
      </c>
      <c r="I200" s="8">
        <f>INDEX('Нормо-час по специальностям'!$D$6:$D$26,MATCH(D200,'Нормо-час по специальностям'!$A$6:$A$26,0))</f>
        <v>850</v>
      </c>
      <c r="J200" s="8">
        <f>INDEX('Нормо-час по специальностям'!$E$6:$E$26,MATCH(D200,'Нормо-час по специальностям'!$A$6:$A$26,0))</f>
        <v>1020</v>
      </c>
      <c r="K200" s="8">
        <f t="shared" si="154"/>
        <v>255</v>
      </c>
      <c r="L200" s="8">
        <f t="shared" si="155"/>
        <v>306</v>
      </c>
      <c r="M200" s="8">
        <f>Расценки!L199</f>
        <v>210</v>
      </c>
      <c r="N200" s="8">
        <f>Расценки!M199</f>
        <v>241</v>
      </c>
      <c r="O200" s="10">
        <f t="shared" si="156"/>
        <v>0.21428571428571419</v>
      </c>
      <c r="P200" s="10">
        <f t="shared" si="157"/>
        <v>0.26970954356846466</v>
      </c>
      <c r="Q200" s="7" t="str">
        <f t="shared" si="158"/>
        <v>расценка</v>
      </c>
      <c r="R200" s="7" t="str">
        <f t="shared" si="159"/>
        <v>расценка</v>
      </c>
      <c r="S200" s="8">
        <f t="shared" si="160"/>
        <v>700</v>
      </c>
      <c r="T200" s="8">
        <f t="shared" si="161"/>
        <v>803</v>
      </c>
      <c r="U200" s="8">
        <f>Расценки!F199</f>
        <v>350</v>
      </c>
      <c r="V200" s="8">
        <f>Расценки!G199</f>
        <v>402</v>
      </c>
      <c r="W200" s="10">
        <f t="shared" si="162"/>
        <v>0.27142857142857141</v>
      </c>
      <c r="X200" s="10">
        <f t="shared" si="163"/>
        <v>0.23880597014925373</v>
      </c>
      <c r="Y200" s="9">
        <f>Расценки!H199</f>
        <v>350</v>
      </c>
      <c r="Z200" s="9">
        <f>Расценки!I199</f>
        <v>408</v>
      </c>
      <c r="AA200" s="10">
        <f>Расценки!J199</f>
        <v>0</v>
      </c>
      <c r="AB200" s="10">
        <f>Расценки!K199</f>
        <v>1.4925373134328401E-2</v>
      </c>
      <c r="AC200" s="16">
        <f t="shared" si="164"/>
        <v>0.27142857142857141</v>
      </c>
      <c r="AD200" s="16">
        <f t="shared" si="165"/>
        <v>0.25</v>
      </c>
      <c r="AE200" s="10">
        <f t="shared" si="166"/>
        <v>0.4</v>
      </c>
      <c r="AF200" s="10">
        <f t="shared" si="167"/>
        <v>0.40931372549019607</v>
      </c>
      <c r="AG200" s="8">
        <f t="shared" si="168"/>
        <v>95</v>
      </c>
      <c r="AH200" s="8">
        <f t="shared" si="169"/>
        <v>102</v>
      </c>
    </row>
    <row r="201" spans="1:34" x14ac:dyDescent="0.25">
      <c r="A201" s="7" t="s">
        <v>663</v>
      </c>
      <c r="B201" s="7" t="s">
        <v>664</v>
      </c>
      <c r="C201" s="7" t="s">
        <v>177</v>
      </c>
      <c r="D201" s="7" t="s">
        <v>392</v>
      </c>
      <c r="E201" s="7" t="str">
        <f>INDEX('Нормо-час по специальностям'!$B$6:$B$26,MATCH(D201,'Нормо-час по специальностям'!$A$6:$A$26,0))</f>
        <v>Электромонтажник</v>
      </c>
      <c r="F201" s="15">
        <v>0.35</v>
      </c>
      <c r="G201" s="7" t="s">
        <v>6942</v>
      </c>
      <c r="H201" s="11">
        <f t="shared" si="153"/>
        <v>20</v>
      </c>
      <c r="I201" s="8">
        <f>INDEX('Нормо-час по специальностям'!$D$6:$D$26,MATCH(D201,'Нормо-час по специальностям'!$A$6:$A$26,0))</f>
        <v>850</v>
      </c>
      <c r="J201" s="8">
        <f>INDEX('Нормо-час по специальностям'!$E$6:$E$26,MATCH(D201,'Нормо-час по специальностям'!$A$6:$A$26,0))</f>
        <v>1020</v>
      </c>
      <c r="K201" s="8">
        <f t="shared" si="154"/>
        <v>298</v>
      </c>
      <c r="L201" s="8">
        <f t="shared" si="155"/>
        <v>357</v>
      </c>
      <c r="M201" s="8">
        <f>Расценки!L200</f>
        <v>240</v>
      </c>
      <c r="N201" s="8">
        <f>Расценки!M200</f>
        <v>276</v>
      </c>
      <c r="O201" s="10">
        <f t="shared" si="156"/>
        <v>0.2416666666666667</v>
      </c>
      <c r="P201" s="10">
        <f t="shared" si="157"/>
        <v>0.29347826086956519</v>
      </c>
      <c r="Q201" s="7" t="str">
        <f t="shared" si="158"/>
        <v>расценка</v>
      </c>
      <c r="R201" s="7" t="str">
        <f t="shared" si="159"/>
        <v>расценка</v>
      </c>
      <c r="S201" s="8">
        <f t="shared" si="160"/>
        <v>686</v>
      </c>
      <c r="T201" s="8">
        <f t="shared" si="161"/>
        <v>789</v>
      </c>
      <c r="U201" s="8">
        <f>Расценки!F200</f>
        <v>400</v>
      </c>
      <c r="V201" s="8">
        <f>Расценки!G200</f>
        <v>460</v>
      </c>
      <c r="W201" s="10">
        <f t="shared" si="162"/>
        <v>0.255</v>
      </c>
      <c r="X201" s="10">
        <f t="shared" si="163"/>
        <v>0.22391304347826088</v>
      </c>
      <c r="Y201" s="9">
        <f>Расценки!H200</f>
        <v>400</v>
      </c>
      <c r="Z201" s="9">
        <f>Расценки!I200</f>
        <v>476</v>
      </c>
      <c r="AA201" s="10">
        <f>Расценки!J200</f>
        <v>0</v>
      </c>
      <c r="AB201" s="10">
        <f>Расценки!K200</f>
        <v>3.4782608695652195E-2</v>
      </c>
      <c r="AC201" s="16">
        <f t="shared" si="164"/>
        <v>0.255</v>
      </c>
      <c r="AD201" s="16">
        <f t="shared" si="165"/>
        <v>0.25</v>
      </c>
      <c r="AE201" s="10">
        <f t="shared" si="166"/>
        <v>0.4</v>
      </c>
      <c r="AF201" s="10">
        <f t="shared" si="167"/>
        <v>0.42016806722689076</v>
      </c>
      <c r="AG201" s="8">
        <f t="shared" si="168"/>
        <v>102</v>
      </c>
      <c r="AH201" s="8">
        <f t="shared" si="169"/>
        <v>119</v>
      </c>
    </row>
    <row r="202" spans="1:34" x14ac:dyDescent="0.25">
      <c r="A202" s="7" t="s">
        <v>666</v>
      </c>
      <c r="B202" s="7" t="s">
        <v>667</v>
      </c>
      <c r="C202" s="7" t="s">
        <v>668</v>
      </c>
      <c r="D202" s="7" t="s">
        <v>392</v>
      </c>
      <c r="E202" s="7" t="str">
        <f>INDEX('Нормо-час по специальностям'!$B$6:$B$26,MATCH(D202,'Нормо-час по специальностям'!$A$6:$A$26,0))</f>
        <v>Электромонтажник</v>
      </c>
      <c r="F202" s="15">
        <v>0.12</v>
      </c>
      <c r="G202" s="7" t="s">
        <v>6942</v>
      </c>
      <c r="H202" s="11">
        <f t="shared" si="153"/>
        <v>58.33</v>
      </c>
      <c r="I202" s="8">
        <f>INDEX('Нормо-час по специальностям'!$D$6:$D$26,MATCH(D202,'Нормо-час по специальностям'!$A$6:$A$26,0))</f>
        <v>850</v>
      </c>
      <c r="J202" s="8">
        <f>INDEX('Нормо-час по специальностям'!$E$6:$E$26,MATCH(D202,'Нормо-час по специальностям'!$A$6:$A$26,0))</f>
        <v>1020</v>
      </c>
      <c r="K202" s="8">
        <f t="shared" si="154"/>
        <v>102</v>
      </c>
      <c r="L202" s="8">
        <f t="shared" si="155"/>
        <v>122</v>
      </c>
      <c r="M202" s="8">
        <f>Расценки!L201</f>
        <v>70</v>
      </c>
      <c r="N202" s="8">
        <f>Расценки!M201</f>
        <v>80.5</v>
      </c>
      <c r="O202" s="10">
        <f t="shared" si="156"/>
        <v>0.45714285714285707</v>
      </c>
      <c r="P202" s="10">
        <f t="shared" si="157"/>
        <v>0.51552795031055898</v>
      </c>
      <c r="Q202" s="7" t="str">
        <f t="shared" si="158"/>
        <v>расценка</v>
      </c>
      <c r="R202" s="7" t="str">
        <f t="shared" si="159"/>
        <v>расценка</v>
      </c>
      <c r="S202" s="8">
        <f t="shared" si="160"/>
        <v>583</v>
      </c>
      <c r="T202" s="8">
        <f t="shared" si="161"/>
        <v>671</v>
      </c>
      <c r="U202" s="8">
        <f>Расценки!F201</f>
        <v>120</v>
      </c>
      <c r="V202" s="8">
        <f>Расценки!G201</f>
        <v>138</v>
      </c>
      <c r="W202" s="10">
        <f t="shared" si="162"/>
        <v>0.15</v>
      </c>
      <c r="X202" s="10">
        <f t="shared" si="163"/>
        <v>0.11594202898550725</v>
      </c>
      <c r="Y202" s="9">
        <f>Расценки!H201</f>
        <v>136</v>
      </c>
      <c r="Z202" s="9">
        <f>Расценки!I201</f>
        <v>163</v>
      </c>
      <c r="AA202" s="10">
        <f>Расценки!J201</f>
        <v>0.1333333333333333</v>
      </c>
      <c r="AB202" s="10">
        <f>Расценки!K201</f>
        <v>0.18115942028985499</v>
      </c>
      <c r="AC202" s="16">
        <f t="shared" si="164"/>
        <v>0.25</v>
      </c>
      <c r="AD202" s="16">
        <f t="shared" si="165"/>
        <v>0.25153374233128833</v>
      </c>
      <c r="AE202" s="10">
        <f t="shared" si="166"/>
        <v>0.48529411764705882</v>
      </c>
      <c r="AF202" s="10">
        <f t="shared" si="167"/>
        <v>0.50613496932515334</v>
      </c>
      <c r="AG202" s="8">
        <f t="shared" si="168"/>
        <v>34</v>
      </c>
      <c r="AH202" s="8">
        <f t="shared" si="169"/>
        <v>41</v>
      </c>
    </row>
    <row r="203" spans="1:34" x14ac:dyDescent="0.25">
      <c r="A203" s="7" t="s">
        <v>670</v>
      </c>
      <c r="B203" s="7" t="s">
        <v>671</v>
      </c>
      <c r="C203" s="7" t="s">
        <v>50</v>
      </c>
      <c r="D203" s="7" t="s">
        <v>392</v>
      </c>
      <c r="E203" s="7" t="str">
        <f>INDEX('Нормо-час по специальностям'!$B$6:$B$26,MATCH(D203,'Нормо-час по специальностям'!$A$6:$A$26,0))</f>
        <v>Электромонтажник</v>
      </c>
      <c r="F203" s="15">
        <v>0.06</v>
      </c>
      <c r="G203" s="7" t="s">
        <v>6942</v>
      </c>
      <c r="H203" s="11">
        <f t="shared" si="153"/>
        <v>116.67</v>
      </c>
      <c r="I203" s="8">
        <f>INDEX('Нормо-час по специальностям'!$D$6:$D$26,MATCH(D203,'Нормо-час по специальностям'!$A$6:$A$26,0))</f>
        <v>850</v>
      </c>
      <c r="J203" s="8">
        <f>INDEX('Нормо-час по специальностям'!$E$6:$E$26,MATCH(D203,'Нормо-час по специальностям'!$A$6:$A$26,0))</f>
        <v>1020</v>
      </c>
      <c r="K203" s="8">
        <f t="shared" si="154"/>
        <v>51</v>
      </c>
      <c r="L203" s="8">
        <f t="shared" si="155"/>
        <v>61</v>
      </c>
      <c r="M203" s="8">
        <f>Расценки!L202</f>
        <v>35</v>
      </c>
      <c r="N203" s="8">
        <f>Расценки!M202</f>
        <v>40</v>
      </c>
      <c r="O203" s="10">
        <f t="shared" si="156"/>
        <v>0.45714285714285707</v>
      </c>
      <c r="P203" s="10">
        <f t="shared" si="157"/>
        <v>0.52499999999999991</v>
      </c>
      <c r="Q203" s="7" t="str">
        <f t="shared" si="158"/>
        <v>расценка</v>
      </c>
      <c r="R203" s="7" t="str">
        <f t="shared" si="159"/>
        <v>расценка</v>
      </c>
      <c r="S203" s="8">
        <f t="shared" si="160"/>
        <v>583</v>
      </c>
      <c r="T203" s="8">
        <f t="shared" si="161"/>
        <v>667</v>
      </c>
      <c r="U203" s="8">
        <f>Расценки!F202</f>
        <v>60</v>
      </c>
      <c r="V203" s="8">
        <f>Расценки!G202</f>
        <v>69</v>
      </c>
      <c r="W203" s="10">
        <f t="shared" si="162"/>
        <v>0.15</v>
      </c>
      <c r="X203" s="10">
        <f t="shared" si="163"/>
        <v>0.11594202898550725</v>
      </c>
      <c r="Y203" s="9">
        <f>Расценки!H202</f>
        <v>68</v>
      </c>
      <c r="Z203" s="9">
        <f>Расценки!I202</f>
        <v>82</v>
      </c>
      <c r="AA203" s="10">
        <f>Расценки!J202</f>
        <v>0.1333333333333333</v>
      </c>
      <c r="AB203" s="10">
        <f>Расценки!K202</f>
        <v>0.18840579710144922</v>
      </c>
      <c r="AC203" s="16">
        <f t="shared" si="164"/>
        <v>0.25</v>
      </c>
      <c r="AD203" s="16">
        <f t="shared" si="165"/>
        <v>0.25609756097560976</v>
      </c>
      <c r="AE203" s="10">
        <f t="shared" si="166"/>
        <v>0.48529411764705882</v>
      </c>
      <c r="AF203" s="10">
        <f t="shared" si="167"/>
        <v>0.51219512195121952</v>
      </c>
      <c r="AG203" s="8">
        <f t="shared" si="168"/>
        <v>17</v>
      </c>
      <c r="AH203" s="8">
        <f t="shared" si="169"/>
        <v>21</v>
      </c>
    </row>
    <row r="204" spans="1:34" x14ac:dyDescent="0.25">
      <c r="A204" s="7" t="s">
        <v>674</v>
      </c>
      <c r="B204" s="7" t="s">
        <v>675</v>
      </c>
      <c r="C204" s="7" t="s">
        <v>50</v>
      </c>
      <c r="D204" s="7" t="s">
        <v>392</v>
      </c>
      <c r="E204" s="7" t="str">
        <f>INDEX('Нормо-час по специальностям'!$B$6:$B$26,MATCH(D204,'Нормо-час по специальностям'!$A$6:$A$26,0))</f>
        <v>Электромонтажник</v>
      </c>
      <c r="F204" s="15">
        <v>0.15</v>
      </c>
      <c r="G204" s="7" t="s">
        <v>6942</v>
      </c>
      <c r="H204" s="11">
        <f t="shared" si="153"/>
        <v>46.67</v>
      </c>
      <c r="I204" s="8">
        <f>INDEX('Нормо-час по специальностям'!$D$6:$D$26,MATCH(D204,'Нормо-час по специальностям'!$A$6:$A$26,0))</f>
        <v>850</v>
      </c>
      <c r="J204" s="8">
        <f>INDEX('Нормо-час по специальностям'!$E$6:$E$26,MATCH(D204,'Нормо-час по специальностям'!$A$6:$A$26,0))</f>
        <v>1020</v>
      </c>
      <c r="K204" s="8">
        <f t="shared" si="154"/>
        <v>128</v>
      </c>
      <c r="L204" s="8">
        <f t="shared" si="155"/>
        <v>153</v>
      </c>
      <c r="M204" s="8">
        <f>Расценки!L203</f>
        <v>90</v>
      </c>
      <c r="N204" s="8">
        <f>Расценки!M203</f>
        <v>103</v>
      </c>
      <c r="O204" s="10">
        <f t="shared" si="156"/>
        <v>0.42222222222222228</v>
      </c>
      <c r="P204" s="10">
        <f t="shared" si="157"/>
        <v>0.4854368932038835</v>
      </c>
      <c r="Q204" s="7" t="str">
        <f t="shared" si="158"/>
        <v>расценка</v>
      </c>
      <c r="R204" s="7" t="str">
        <f t="shared" si="159"/>
        <v>расценка</v>
      </c>
      <c r="S204" s="8">
        <f t="shared" si="160"/>
        <v>600</v>
      </c>
      <c r="T204" s="8">
        <f t="shared" si="161"/>
        <v>687</v>
      </c>
      <c r="U204" s="8">
        <f>Расценки!F203</f>
        <v>150</v>
      </c>
      <c r="V204" s="8">
        <f>Расценки!G203</f>
        <v>172</v>
      </c>
      <c r="W204" s="10">
        <f t="shared" si="162"/>
        <v>0.14666666666666667</v>
      </c>
      <c r="X204" s="10">
        <f t="shared" si="163"/>
        <v>0.11046511627906977</v>
      </c>
      <c r="Y204" s="9">
        <f>Расценки!H203</f>
        <v>171</v>
      </c>
      <c r="Z204" s="9">
        <f>Расценки!I203</f>
        <v>204</v>
      </c>
      <c r="AA204" s="10">
        <f>Расценки!J203</f>
        <v>0.1399999999999999</v>
      </c>
      <c r="AB204" s="10">
        <f>Расценки!K203</f>
        <v>0.18604651162790709</v>
      </c>
      <c r="AC204" s="16">
        <f t="shared" si="164"/>
        <v>0.25146198830409355</v>
      </c>
      <c r="AD204" s="16">
        <f t="shared" si="165"/>
        <v>0.25</v>
      </c>
      <c r="AE204" s="10">
        <f t="shared" si="166"/>
        <v>0.47368421052631576</v>
      </c>
      <c r="AF204" s="10">
        <f t="shared" si="167"/>
        <v>0.49509803921568629</v>
      </c>
      <c r="AG204" s="8">
        <f t="shared" si="168"/>
        <v>43</v>
      </c>
      <c r="AH204" s="8">
        <f t="shared" si="169"/>
        <v>51</v>
      </c>
    </row>
    <row r="205" spans="1:34" x14ac:dyDescent="0.25">
      <c r="A205" s="7" t="s">
        <v>678</v>
      </c>
      <c r="B205" s="7" t="s">
        <v>679</v>
      </c>
      <c r="C205" s="7" t="s">
        <v>177</v>
      </c>
      <c r="D205" s="7" t="s">
        <v>392</v>
      </c>
      <c r="E205" s="7" t="str">
        <f>INDEX('Нормо-час по специальностям'!$B$6:$B$26,MATCH(D205,'Нормо-час по специальностям'!$A$6:$A$26,0))</f>
        <v>Электромонтажник</v>
      </c>
      <c r="F205" s="15">
        <v>4</v>
      </c>
      <c r="G205" s="7" t="s">
        <v>6949</v>
      </c>
      <c r="H205" s="11">
        <f t="shared" si="153"/>
        <v>1.75</v>
      </c>
      <c r="I205" s="8">
        <f>INDEX('Нормо-час по специальностям'!$D$6:$D$26,MATCH(D205,'Нормо-час по специальностям'!$A$6:$A$26,0))</f>
        <v>850</v>
      </c>
      <c r="J205" s="8">
        <f>INDEX('Нормо-час по специальностям'!$E$6:$E$26,MATCH(D205,'Нормо-час по специальностям'!$A$6:$A$26,0))</f>
        <v>1020</v>
      </c>
      <c r="K205" s="8">
        <f t="shared" si="154"/>
        <v>3400</v>
      </c>
      <c r="L205" s="8">
        <f t="shared" si="155"/>
        <v>4080</v>
      </c>
      <c r="M205" s="8">
        <f>Расценки!L204</f>
        <v>2100</v>
      </c>
      <c r="N205" s="8">
        <f>Расценки!M204</f>
        <v>2415</v>
      </c>
      <c r="O205" s="10">
        <f t="shared" si="156"/>
        <v>0.61904761904761907</v>
      </c>
      <c r="P205" s="10">
        <f t="shared" si="157"/>
        <v>0.68944099378881996</v>
      </c>
      <c r="Q205" s="7" t="str">
        <f t="shared" si="158"/>
        <v>расценка</v>
      </c>
      <c r="R205" s="7" t="str">
        <f t="shared" si="159"/>
        <v>расценка</v>
      </c>
      <c r="S205" s="8">
        <f t="shared" si="160"/>
        <v>525</v>
      </c>
      <c r="T205" s="8">
        <f t="shared" si="161"/>
        <v>604</v>
      </c>
      <c r="U205" s="8">
        <f>Расценки!F204</f>
        <v>3500</v>
      </c>
      <c r="V205" s="8">
        <f>Расценки!G204</f>
        <v>4025</v>
      </c>
      <c r="W205" s="10">
        <f t="shared" si="162"/>
        <v>2.8571428571428571E-2</v>
      </c>
      <c r="X205" s="10">
        <f t="shared" si="163"/>
        <v>-1.3664596273291925E-2</v>
      </c>
      <c r="Y205" s="9">
        <f>Расценки!H204</f>
        <v>4534</v>
      </c>
      <c r="Z205" s="9">
        <f>Расценки!I204</f>
        <v>5440</v>
      </c>
      <c r="AA205" s="10">
        <f>Расценки!J204</f>
        <v>0.29542857142857137</v>
      </c>
      <c r="AB205" s="10">
        <f>Расценки!K204</f>
        <v>0.35155279503105596</v>
      </c>
      <c r="AC205" s="16">
        <f t="shared" si="164"/>
        <v>0.25011027790030876</v>
      </c>
      <c r="AD205" s="16">
        <f t="shared" si="165"/>
        <v>0.25</v>
      </c>
      <c r="AE205" s="10">
        <f t="shared" si="166"/>
        <v>0.53683281870313193</v>
      </c>
      <c r="AF205" s="10">
        <f t="shared" si="167"/>
        <v>0.5560661764705882</v>
      </c>
      <c r="AG205" s="8">
        <f t="shared" si="168"/>
        <v>1134</v>
      </c>
      <c r="AH205" s="8">
        <f t="shared" si="169"/>
        <v>1360</v>
      </c>
    </row>
    <row r="206" spans="1:34" x14ac:dyDescent="0.25">
      <c r="A206" s="7" t="s">
        <v>681</v>
      </c>
      <c r="B206" s="7" t="s">
        <v>682</v>
      </c>
      <c r="C206" s="7" t="s">
        <v>177</v>
      </c>
      <c r="D206" s="7" t="s">
        <v>392</v>
      </c>
      <c r="E206" s="7" t="str">
        <f>INDEX('Нормо-час по специальностям'!$B$6:$B$26,MATCH(D206,'Нормо-час по специальностям'!$A$6:$A$26,0))</f>
        <v>Электромонтажник</v>
      </c>
      <c r="F206" s="15">
        <v>12</v>
      </c>
      <c r="G206" s="7" t="s">
        <v>6942</v>
      </c>
      <c r="H206" s="11">
        <f t="shared" si="153"/>
        <v>0.57999999999999996</v>
      </c>
      <c r="I206" s="8">
        <f>INDEX('Нормо-час по специальностям'!$D$6:$D$26,MATCH(D206,'Нормо-час по специальностям'!$A$6:$A$26,0))</f>
        <v>850</v>
      </c>
      <c r="J206" s="8">
        <f>INDEX('Нормо-час по специальностям'!$E$6:$E$26,MATCH(D206,'Нормо-час по специальностям'!$A$6:$A$26,0))</f>
        <v>1020</v>
      </c>
      <c r="K206" s="8">
        <f t="shared" si="154"/>
        <v>10200</v>
      </c>
      <c r="L206" s="8">
        <f t="shared" si="155"/>
        <v>12240</v>
      </c>
      <c r="M206" s="8">
        <f>Расценки!L205</f>
        <v>9000</v>
      </c>
      <c r="N206" s="8">
        <f>Расценки!M205</f>
        <v>10350</v>
      </c>
      <c r="O206" s="10">
        <f t="shared" si="156"/>
        <v>0.1333333333333333</v>
      </c>
      <c r="P206" s="10">
        <f t="shared" si="157"/>
        <v>0.18260869565217397</v>
      </c>
      <c r="Q206" s="7" t="str">
        <f t="shared" si="158"/>
        <v>расценка</v>
      </c>
      <c r="R206" s="7" t="str">
        <f t="shared" si="159"/>
        <v>расценка</v>
      </c>
      <c r="S206" s="8">
        <f t="shared" si="160"/>
        <v>750</v>
      </c>
      <c r="T206" s="8">
        <f t="shared" si="161"/>
        <v>863</v>
      </c>
      <c r="U206" s="8">
        <f>Расценки!F205</f>
        <v>15000</v>
      </c>
      <c r="V206" s="8">
        <f>Расценки!G205</f>
        <v>17250</v>
      </c>
      <c r="W206" s="10">
        <f t="shared" si="162"/>
        <v>0.32</v>
      </c>
      <c r="X206" s="10">
        <f t="shared" si="163"/>
        <v>0.29043478260869565</v>
      </c>
      <c r="Y206" s="9">
        <f>Расценки!H205</f>
        <v>15000</v>
      </c>
      <c r="Z206" s="9">
        <f>Расценки!I205</f>
        <v>17250</v>
      </c>
      <c r="AA206" s="10">
        <f>Расценки!J205</f>
        <v>0</v>
      </c>
      <c r="AB206" s="10">
        <f>Расценки!K205</f>
        <v>0</v>
      </c>
      <c r="AC206" s="16">
        <f t="shared" si="164"/>
        <v>0.32</v>
      </c>
      <c r="AD206" s="16">
        <f t="shared" si="165"/>
        <v>0.29043478260869565</v>
      </c>
      <c r="AE206" s="10">
        <f t="shared" si="166"/>
        <v>0.4</v>
      </c>
      <c r="AF206" s="10">
        <f t="shared" si="167"/>
        <v>0.4</v>
      </c>
      <c r="AG206" s="8">
        <f t="shared" si="168"/>
        <v>4800</v>
      </c>
      <c r="AH206" s="8">
        <f t="shared" si="169"/>
        <v>5010</v>
      </c>
    </row>
    <row r="207" spans="1:34" x14ac:dyDescent="0.25">
      <c r="A207" s="7" t="s">
        <v>684</v>
      </c>
      <c r="B207" s="7" t="s">
        <v>685</v>
      </c>
      <c r="C207" s="7" t="s">
        <v>50</v>
      </c>
      <c r="D207" s="7" t="s">
        <v>392</v>
      </c>
      <c r="E207" s="7" t="str">
        <f>INDEX('Нормо-час по специальностям'!$B$6:$B$26,MATCH(D207,'Нормо-час по специальностям'!$A$6:$A$26,0))</f>
        <v>Электромонтажник</v>
      </c>
      <c r="F207" s="15">
        <v>0.08</v>
      </c>
      <c r="G207" s="7" t="s">
        <v>6942</v>
      </c>
      <c r="H207" s="11">
        <f t="shared" si="153"/>
        <v>87.5</v>
      </c>
      <c r="I207" s="8">
        <f>INDEX('Нормо-час по специальностям'!$D$6:$D$26,MATCH(D207,'Нормо-час по специальностям'!$A$6:$A$26,0))</f>
        <v>850</v>
      </c>
      <c r="J207" s="8">
        <f>INDEX('Нормо-час по специальностям'!$E$6:$E$26,MATCH(D207,'Нормо-час по специальностям'!$A$6:$A$26,0))</f>
        <v>1020</v>
      </c>
      <c r="K207" s="8">
        <f t="shared" si="154"/>
        <v>68</v>
      </c>
      <c r="L207" s="8">
        <f t="shared" si="155"/>
        <v>82</v>
      </c>
      <c r="M207" s="8">
        <f>Расценки!L206</f>
        <v>50</v>
      </c>
      <c r="N207" s="8">
        <f>Расценки!M206</f>
        <v>57.5</v>
      </c>
      <c r="O207" s="10">
        <f t="shared" si="156"/>
        <v>0.3600000000000001</v>
      </c>
      <c r="P207" s="10">
        <f t="shared" si="157"/>
        <v>0.42608695652173911</v>
      </c>
      <c r="Q207" s="7" t="str">
        <f t="shared" si="158"/>
        <v>расценка</v>
      </c>
      <c r="R207" s="7" t="str">
        <f t="shared" si="159"/>
        <v>расценка</v>
      </c>
      <c r="S207" s="8">
        <f t="shared" si="160"/>
        <v>625</v>
      </c>
      <c r="T207" s="8">
        <f t="shared" si="161"/>
        <v>719</v>
      </c>
      <c r="U207" s="8">
        <f>Расценки!F206</f>
        <v>80</v>
      </c>
      <c r="V207" s="8">
        <f>Расценки!G206</f>
        <v>92</v>
      </c>
      <c r="W207" s="10">
        <f t="shared" si="162"/>
        <v>0.15</v>
      </c>
      <c r="X207" s="10">
        <f t="shared" si="163"/>
        <v>0.10869565217391304</v>
      </c>
      <c r="Y207" s="9">
        <f>Расценки!H206</f>
        <v>91</v>
      </c>
      <c r="Z207" s="9">
        <f>Расценки!I206</f>
        <v>110</v>
      </c>
      <c r="AA207" s="10">
        <f>Расценки!J206</f>
        <v>0.13749999999999996</v>
      </c>
      <c r="AB207" s="10">
        <f>Расценки!K206</f>
        <v>0.19565217391304346</v>
      </c>
      <c r="AC207" s="16">
        <f t="shared" si="164"/>
        <v>0.25274725274725274</v>
      </c>
      <c r="AD207" s="16">
        <f t="shared" si="165"/>
        <v>0.25454545454545452</v>
      </c>
      <c r="AE207" s="10">
        <f t="shared" si="166"/>
        <v>0.45054945054945056</v>
      </c>
      <c r="AF207" s="10">
        <f t="shared" si="167"/>
        <v>0.47727272727272729</v>
      </c>
      <c r="AG207" s="8">
        <f t="shared" si="168"/>
        <v>23</v>
      </c>
      <c r="AH207" s="8">
        <f t="shared" si="169"/>
        <v>28</v>
      </c>
    </row>
    <row r="208" spans="1:34" x14ac:dyDescent="0.25">
      <c r="A208" s="7" t="s">
        <v>687</v>
      </c>
      <c r="B208" s="7" t="s">
        <v>688</v>
      </c>
      <c r="C208" s="7" t="s">
        <v>177</v>
      </c>
      <c r="D208" s="7" t="s">
        <v>392</v>
      </c>
      <c r="E208" s="7" t="str">
        <f>INDEX('Нормо-час по специальностям'!$B$6:$B$26,MATCH(D208,'Нормо-час по специальностям'!$A$6:$A$26,0))</f>
        <v>Электромонтажник</v>
      </c>
      <c r="F208" s="15">
        <v>0.4</v>
      </c>
      <c r="G208" s="7" t="s">
        <v>6942</v>
      </c>
      <c r="H208" s="11">
        <f t="shared" si="153"/>
        <v>17.5</v>
      </c>
      <c r="I208" s="8">
        <f>INDEX('Нормо-час по специальностям'!$D$6:$D$26,MATCH(D208,'Нормо-час по специальностям'!$A$6:$A$26,0))</f>
        <v>850</v>
      </c>
      <c r="J208" s="8">
        <f>INDEX('Нормо-час по специальностям'!$E$6:$E$26,MATCH(D208,'Нормо-час по специальностям'!$A$6:$A$26,0))</f>
        <v>1020</v>
      </c>
      <c r="K208" s="8">
        <f t="shared" si="154"/>
        <v>340</v>
      </c>
      <c r="L208" s="8">
        <f t="shared" si="155"/>
        <v>408</v>
      </c>
      <c r="M208" s="8">
        <f>Расценки!L207</f>
        <v>240</v>
      </c>
      <c r="N208" s="8">
        <f>Расценки!M207</f>
        <v>276</v>
      </c>
      <c r="O208" s="10">
        <f t="shared" si="156"/>
        <v>0.41666666666666674</v>
      </c>
      <c r="P208" s="10">
        <f t="shared" si="157"/>
        <v>0.47826086956521729</v>
      </c>
      <c r="Q208" s="7" t="str">
        <f t="shared" si="158"/>
        <v>расценка</v>
      </c>
      <c r="R208" s="7" t="str">
        <f t="shared" si="159"/>
        <v>расценка</v>
      </c>
      <c r="S208" s="8">
        <f t="shared" si="160"/>
        <v>600</v>
      </c>
      <c r="T208" s="8">
        <f t="shared" si="161"/>
        <v>690</v>
      </c>
      <c r="U208" s="8">
        <f>Расценки!F207</f>
        <v>400</v>
      </c>
      <c r="V208" s="8">
        <f>Расценки!G207</f>
        <v>460</v>
      </c>
      <c r="W208" s="10">
        <f t="shared" si="162"/>
        <v>0.15</v>
      </c>
      <c r="X208" s="10">
        <f t="shared" si="163"/>
        <v>0.11304347826086956</v>
      </c>
      <c r="Y208" s="9">
        <f>Расценки!H207</f>
        <v>454</v>
      </c>
      <c r="Z208" s="9">
        <f>Расценки!I207</f>
        <v>544</v>
      </c>
      <c r="AA208" s="10">
        <f>Расценки!J207</f>
        <v>0.13500000000000001</v>
      </c>
      <c r="AB208" s="10">
        <f>Расценки!K207</f>
        <v>0.18260869565217397</v>
      </c>
      <c r="AC208" s="16">
        <f t="shared" si="164"/>
        <v>0.25110132158590309</v>
      </c>
      <c r="AD208" s="16">
        <f t="shared" si="165"/>
        <v>0.25</v>
      </c>
      <c r="AE208" s="10">
        <f t="shared" si="166"/>
        <v>0.47136563876651982</v>
      </c>
      <c r="AF208" s="10">
        <f t="shared" si="167"/>
        <v>0.49264705882352944</v>
      </c>
      <c r="AG208" s="8">
        <f t="shared" si="168"/>
        <v>114</v>
      </c>
      <c r="AH208" s="8">
        <f t="shared" si="169"/>
        <v>136</v>
      </c>
    </row>
    <row r="209" spans="1:34" x14ac:dyDescent="0.25">
      <c r="A209" s="7" t="s">
        <v>690</v>
      </c>
      <c r="B209" s="7" t="s">
        <v>691</v>
      </c>
      <c r="C209" s="7" t="s">
        <v>668</v>
      </c>
      <c r="D209" s="7" t="s">
        <v>392</v>
      </c>
      <c r="E209" s="7" t="str">
        <f>INDEX('Нормо-час по специальностям'!$B$6:$B$26,MATCH(D209,'Нормо-час по специальностям'!$A$6:$A$26,0))</f>
        <v>Электромонтажник</v>
      </c>
      <c r="F209" s="15">
        <v>0.3</v>
      </c>
      <c r="G209" s="7" t="s">
        <v>6942</v>
      </c>
      <c r="H209" s="11">
        <f t="shared" si="153"/>
        <v>23.33</v>
      </c>
      <c r="I209" s="8">
        <f>INDEX('Нормо-час по специальностям'!$D$6:$D$26,MATCH(D209,'Нормо-час по специальностям'!$A$6:$A$26,0))</f>
        <v>850</v>
      </c>
      <c r="J209" s="8">
        <f>INDEX('Нормо-час по специальностям'!$E$6:$E$26,MATCH(D209,'Нормо-час по специальностям'!$A$6:$A$26,0))</f>
        <v>1020</v>
      </c>
      <c r="K209" s="8">
        <f t="shared" si="154"/>
        <v>255</v>
      </c>
      <c r="L209" s="8">
        <f t="shared" si="155"/>
        <v>306</v>
      </c>
      <c r="M209" s="8">
        <f>Расценки!L208</f>
        <v>180</v>
      </c>
      <c r="N209" s="8">
        <f>Расценки!M208</f>
        <v>207</v>
      </c>
      <c r="O209" s="10">
        <f t="shared" si="156"/>
        <v>0.41666666666666674</v>
      </c>
      <c r="P209" s="10">
        <f t="shared" si="157"/>
        <v>0.47826086956521729</v>
      </c>
      <c r="Q209" s="7" t="str">
        <f t="shared" si="158"/>
        <v>расценка</v>
      </c>
      <c r="R209" s="7" t="str">
        <f t="shared" si="159"/>
        <v>расценка</v>
      </c>
      <c r="S209" s="8">
        <f t="shared" si="160"/>
        <v>600</v>
      </c>
      <c r="T209" s="8">
        <f t="shared" si="161"/>
        <v>690</v>
      </c>
      <c r="U209" s="8">
        <f>Расценки!F208</f>
        <v>300</v>
      </c>
      <c r="V209" s="8">
        <f>Расценки!G208</f>
        <v>345</v>
      </c>
      <c r="W209" s="10">
        <f t="shared" si="162"/>
        <v>0.15</v>
      </c>
      <c r="X209" s="10">
        <f t="shared" si="163"/>
        <v>0.11304347826086956</v>
      </c>
      <c r="Y209" s="9">
        <f>Расценки!H208</f>
        <v>340</v>
      </c>
      <c r="Z209" s="9">
        <f>Расценки!I208</f>
        <v>408</v>
      </c>
      <c r="AA209" s="10">
        <f>Расценки!J208</f>
        <v>0.1333333333333333</v>
      </c>
      <c r="AB209" s="10">
        <f>Расценки!K208</f>
        <v>0.18260869565217397</v>
      </c>
      <c r="AC209" s="16">
        <f t="shared" si="164"/>
        <v>0.25</v>
      </c>
      <c r="AD209" s="16">
        <f t="shared" si="165"/>
        <v>0.25</v>
      </c>
      <c r="AE209" s="10">
        <f t="shared" si="166"/>
        <v>0.47058823529411764</v>
      </c>
      <c r="AF209" s="10">
        <f t="shared" si="167"/>
        <v>0.49264705882352944</v>
      </c>
      <c r="AG209" s="8">
        <f t="shared" si="168"/>
        <v>85</v>
      </c>
      <c r="AH209" s="8">
        <f t="shared" si="169"/>
        <v>102</v>
      </c>
    </row>
    <row r="210" spans="1:34" x14ac:dyDescent="0.25">
      <c r="A210" s="7" t="s">
        <v>694</v>
      </c>
      <c r="B210" s="7" t="s">
        <v>695</v>
      </c>
      <c r="C210" s="7" t="s">
        <v>50</v>
      </c>
      <c r="D210" s="7" t="s">
        <v>392</v>
      </c>
      <c r="E210" s="7" t="str">
        <f>INDEX('Нормо-час по специальностям'!$B$6:$B$26,MATCH(D210,'Нормо-час по специальностям'!$A$6:$A$26,0))</f>
        <v>Электромонтажник</v>
      </c>
      <c r="F210" s="15">
        <v>0.06</v>
      </c>
      <c r="G210" s="7" t="s">
        <v>6942</v>
      </c>
      <c r="H210" s="11">
        <f t="shared" si="153"/>
        <v>116.67</v>
      </c>
      <c r="I210" s="8">
        <f>INDEX('Нормо-час по специальностям'!$D$6:$D$26,MATCH(D210,'Нормо-час по специальностям'!$A$6:$A$26,0))</f>
        <v>850</v>
      </c>
      <c r="J210" s="8">
        <f>INDEX('Нормо-час по специальностям'!$E$6:$E$26,MATCH(D210,'Нормо-час по специальностям'!$A$6:$A$26,0))</f>
        <v>1020</v>
      </c>
      <c r="K210" s="8">
        <f t="shared" si="154"/>
        <v>51</v>
      </c>
      <c r="L210" s="8">
        <f t="shared" si="155"/>
        <v>61</v>
      </c>
      <c r="M210" s="8">
        <f>Расценки!L209</f>
        <v>35</v>
      </c>
      <c r="N210" s="8">
        <f>Расценки!M209</f>
        <v>40</v>
      </c>
      <c r="O210" s="10">
        <f t="shared" si="156"/>
        <v>0.45714285714285707</v>
      </c>
      <c r="P210" s="10">
        <f t="shared" si="157"/>
        <v>0.52499999999999991</v>
      </c>
      <c r="Q210" s="7" t="str">
        <f t="shared" si="158"/>
        <v>расценка</v>
      </c>
      <c r="R210" s="7" t="str">
        <f t="shared" si="159"/>
        <v>расценка</v>
      </c>
      <c r="S210" s="8">
        <f t="shared" si="160"/>
        <v>583</v>
      </c>
      <c r="T210" s="8">
        <f t="shared" si="161"/>
        <v>667</v>
      </c>
      <c r="U210" s="8">
        <f>Расценки!F209</f>
        <v>60</v>
      </c>
      <c r="V210" s="8">
        <f>Расценки!G209</f>
        <v>69</v>
      </c>
      <c r="W210" s="10">
        <f t="shared" si="162"/>
        <v>0.15</v>
      </c>
      <c r="X210" s="10">
        <f t="shared" si="163"/>
        <v>0.11594202898550725</v>
      </c>
      <c r="Y210" s="9">
        <f>Расценки!H209</f>
        <v>68</v>
      </c>
      <c r="Z210" s="9">
        <f>Расценки!I209</f>
        <v>82</v>
      </c>
      <c r="AA210" s="10">
        <f>Расценки!J209</f>
        <v>0.1333333333333333</v>
      </c>
      <c r="AB210" s="10">
        <f>Расценки!K209</f>
        <v>0.18840579710144922</v>
      </c>
      <c r="AC210" s="16">
        <f t="shared" si="164"/>
        <v>0.25</v>
      </c>
      <c r="AD210" s="16">
        <f t="shared" si="165"/>
        <v>0.25609756097560976</v>
      </c>
      <c r="AE210" s="10">
        <f t="shared" si="166"/>
        <v>0.48529411764705882</v>
      </c>
      <c r="AF210" s="10">
        <f t="shared" si="167"/>
        <v>0.51219512195121952</v>
      </c>
      <c r="AG210" s="8">
        <f t="shared" si="168"/>
        <v>17</v>
      </c>
      <c r="AH210" s="8">
        <f t="shared" si="169"/>
        <v>21</v>
      </c>
    </row>
    <row r="211" spans="1:34" x14ac:dyDescent="0.25">
      <c r="A211" s="7" t="s">
        <v>698</v>
      </c>
      <c r="B211" s="7" t="s">
        <v>699</v>
      </c>
      <c r="C211" s="7" t="s">
        <v>177</v>
      </c>
      <c r="D211" s="7" t="s">
        <v>392</v>
      </c>
      <c r="E211" s="7" t="str">
        <f>INDEX('Нормо-час по специальностям'!$B$6:$B$26,MATCH(D211,'Нормо-час по специальностям'!$A$6:$A$26,0))</f>
        <v>Электромонтажник</v>
      </c>
      <c r="F211" s="15">
        <v>3.5</v>
      </c>
      <c r="G211" s="7" t="s">
        <v>6938</v>
      </c>
      <c r="H211" s="11">
        <f t="shared" si="153"/>
        <v>2</v>
      </c>
      <c r="I211" s="8">
        <f>INDEX('Нормо-час по специальностям'!$D$6:$D$26,MATCH(D211,'Нормо-час по специальностям'!$A$6:$A$26,0))</f>
        <v>850</v>
      </c>
      <c r="J211" s="8">
        <f>INDEX('Нормо-час по специальностям'!$E$6:$E$26,MATCH(D211,'Нормо-час по специальностям'!$A$6:$A$26,0))</f>
        <v>1020</v>
      </c>
      <c r="K211" s="8">
        <f t="shared" si="154"/>
        <v>2975</v>
      </c>
      <c r="L211" s="8">
        <f t="shared" si="155"/>
        <v>3570</v>
      </c>
      <c r="M211" s="8">
        <f>Расценки!L210</f>
        <v>1800</v>
      </c>
      <c r="N211" s="8">
        <f>Расценки!M210</f>
        <v>2070</v>
      </c>
      <c r="O211" s="10">
        <f t="shared" si="156"/>
        <v>0.65277777777777768</v>
      </c>
      <c r="P211" s="10">
        <f t="shared" si="157"/>
        <v>0.7246376811594204</v>
      </c>
      <c r="Q211" s="7" t="str">
        <f t="shared" si="158"/>
        <v>расценка</v>
      </c>
      <c r="R211" s="7" t="str">
        <f t="shared" si="159"/>
        <v>расценка</v>
      </c>
      <c r="S211" s="8">
        <f t="shared" si="160"/>
        <v>514</v>
      </c>
      <c r="T211" s="8">
        <f t="shared" si="161"/>
        <v>591</v>
      </c>
      <c r="U211" s="8">
        <f>Расценки!F210</f>
        <v>3000</v>
      </c>
      <c r="V211" s="8">
        <f>Расценки!G210</f>
        <v>3450</v>
      </c>
      <c r="W211" s="10">
        <f t="shared" si="162"/>
        <v>8.3333333333333332E-3</v>
      </c>
      <c r="X211" s="10">
        <f t="shared" si="163"/>
        <v>-3.4782608695652174E-2</v>
      </c>
      <c r="Y211" s="9">
        <f>Расценки!H210</f>
        <v>3967</v>
      </c>
      <c r="Z211" s="9">
        <f>Расценки!I210</f>
        <v>4760</v>
      </c>
      <c r="AA211" s="10">
        <f>Расценки!J210</f>
        <v>0.32233333333333336</v>
      </c>
      <c r="AB211" s="10">
        <f>Расценки!K210</f>
        <v>0.37971014492753619</v>
      </c>
      <c r="AC211" s="16">
        <f t="shared" si="164"/>
        <v>0.25006301991429292</v>
      </c>
      <c r="AD211" s="16">
        <f t="shared" si="165"/>
        <v>0.25</v>
      </c>
      <c r="AE211" s="10">
        <f t="shared" si="166"/>
        <v>0.54625661709100071</v>
      </c>
      <c r="AF211" s="10">
        <f t="shared" si="167"/>
        <v>0.56512605042016806</v>
      </c>
      <c r="AG211" s="8">
        <f t="shared" si="168"/>
        <v>992</v>
      </c>
      <c r="AH211" s="8">
        <f t="shared" si="169"/>
        <v>1190</v>
      </c>
    </row>
    <row r="212" spans="1:34" x14ac:dyDescent="0.25">
      <c r="A212" s="7" t="s">
        <v>700</v>
      </c>
      <c r="B212" s="7" t="s">
        <v>701</v>
      </c>
      <c r="C212" s="7" t="s">
        <v>668</v>
      </c>
      <c r="D212" s="7" t="s">
        <v>392</v>
      </c>
      <c r="E212" s="7" t="str">
        <f>INDEX('Нормо-час по специальностям'!$B$6:$B$26,MATCH(D212,'Нормо-час по специальностям'!$A$6:$A$26,0))</f>
        <v>Электромонтажник</v>
      </c>
      <c r="F212" s="15">
        <v>0.5</v>
      </c>
      <c r="G212" s="7" t="s">
        <v>6942</v>
      </c>
      <c r="H212" s="11">
        <f t="shared" si="153"/>
        <v>14</v>
      </c>
      <c r="I212" s="8">
        <f>INDEX('Нормо-час по специальностям'!$D$6:$D$26,MATCH(D212,'Нормо-час по специальностям'!$A$6:$A$26,0))</f>
        <v>850</v>
      </c>
      <c r="J212" s="8">
        <f>INDEX('Нормо-час по специальностям'!$E$6:$E$26,MATCH(D212,'Нормо-час по специальностям'!$A$6:$A$26,0))</f>
        <v>1020</v>
      </c>
      <c r="K212" s="8">
        <f t="shared" si="154"/>
        <v>425</v>
      </c>
      <c r="L212" s="8">
        <f t="shared" si="155"/>
        <v>510</v>
      </c>
      <c r="M212" s="8">
        <f>Расценки!L211</f>
        <v>360</v>
      </c>
      <c r="N212" s="8">
        <f>Расценки!M211</f>
        <v>414</v>
      </c>
      <c r="O212" s="10">
        <f t="shared" si="156"/>
        <v>0.18055555555555558</v>
      </c>
      <c r="P212" s="10">
        <f t="shared" si="157"/>
        <v>0.23188405797101441</v>
      </c>
      <c r="Q212" s="7" t="str">
        <f t="shared" si="158"/>
        <v>расценка</v>
      </c>
      <c r="R212" s="7" t="str">
        <f t="shared" si="159"/>
        <v>расценка</v>
      </c>
      <c r="S212" s="8">
        <f t="shared" si="160"/>
        <v>720</v>
      </c>
      <c r="T212" s="8">
        <f t="shared" si="161"/>
        <v>828</v>
      </c>
      <c r="U212" s="8">
        <f>Расценки!F211</f>
        <v>600</v>
      </c>
      <c r="V212" s="8">
        <f>Расценки!G211</f>
        <v>690</v>
      </c>
      <c r="W212" s="10">
        <f t="shared" si="162"/>
        <v>0.29166666666666669</v>
      </c>
      <c r="X212" s="10">
        <f t="shared" si="163"/>
        <v>0.2608695652173913</v>
      </c>
      <c r="Y212" s="9">
        <f>Расценки!H211</f>
        <v>600</v>
      </c>
      <c r="Z212" s="9">
        <f>Расценки!I211</f>
        <v>690</v>
      </c>
      <c r="AA212" s="10">
        <f>Расценки!J211</f>
        <v>0</v>
      </c>
      <c r="AB212" s="10">
        <f>Расценки!K211</f>
        <v>0</v>
      </c>
      <c r="AC212" s="16">
        <f t="shared" si="164"/>
        <v>0.29166666666666669</v>
      </c>
      <c r="AD212" s="16">
        <f t="shared" si="165"/>
        <v>0.2608695652173913</v>
      </c>
      <c r="AE212" s="10">
        <f t="shared" si="166"/>
        <v>0.4</v>
      </c>
      <c r="AF212" s="10">
        <f t="shared" si="167"/>
        <v>0.4</v>
      </c>
      <c r="AG212" s="8">
        <f t="shared" si="168"/>
        <v>175</v>
      </c>
      <c r="AH212" s="8">
        <f t="shared" si="169"/>
        <v>180</v>
      </c>
    </row>
    <row r="213" spans="1:34" x14ac:dyDescent="0.25">
      <c r="A213" s="7" t="s">
        <v>703</v>
      </c>
      <c r="B213" s="7" t="s">
        <v>704</v>
      </c>
      <c r="C213" s="7" t="s">
        <v>668</v>
      </c>
      <c r="D213" s="7" t="s">
        <v>392</v>
      </c>
      <c r="E213" s="7" t="str">
        <f>INDEX('Нормо-час по специальностям'!$B$6:$B$26,MATCH(D213,'Нормо-час по специальностям'!$A$6:$A$26,0))</f>
        <v>Электромонтажник</v>
      </c>
      <c r="F213" s="15">
        <v>2</v>
      </c>
      <c r="G213" s="7" t="s">
        <v>6942</v>
      </c>
      <c r="H213" s="11">
        <f t="shared" si="153"/>
        <v>3.5</v>
      </c>
      <c r="I213" s="8">
        <f>INDEX('Нормо-час по специальностям'!$D$6:$D$26,MATCH(D213,'Нормо-час по специальностям'!$A$6:$A$26,0))</f>
        <v>850</v>
      </c>
      <c r="J213" s="8">
        <f>INDEX('Нормо-час по специальностям'!$E$6:$E$26,MATCH(D213,'Нормо-час по специальностям'!$A$6:$A$26,0))</f>
        <v>1020</v>
      </c>
      <c r="K213" s="8">
        <f t="shared" si="154"/>
        <v>1700</v>
      </c>
      <c r="L213" s="8">
        <f t="shared" si="155"/>
        <v>2040</v>
      </c>
      <c r="M213" s="8">
        <f>Расценки!L212</f>
        <v>1200</v>
      </c>
      <c r="N213" s="8">
        <f>Расценки!M212</f>
        <v>1380</v>
      </c>
      <c r="O213" s="10">
        <f t="shared" si="156"/>
        <v>0.41666666666666674</v>
      </c>
      <c r="P213" s="10">
        <f t="shared" si="157"/>
        <v>0.47826086956521729</v>
      </c>
      <c r="Q213" s="7" t="str">
        <f t="shared" si="158"/>
        <v>расценка</v>
      </c>
      <c r="R213" s="7" t="str">
        <f t="shared" si="159"/>
        <v>расценка</v>
      </c>
      <c r="S213" s="8">
        <f t="shared" si="160"/>
        <v>600</v>
      </c>
      <c r="T213" s="8">
        <f t="shared" si="161"/>
        <v>690</v>
      </c>
      <c r="U213" s="8">
        <f>Расценки!F212</f>
        <v>2000</v>
      </c>
      <c r="V213" s="8">
        <f>Расценки!G212</f>
        <v>2300</v>
      </c>
      <c r="W213" s="10">
        <f t="shared" si="162"/>
        <v>0.15</v>
      </c>
      <c r="X213" s="10">
        <f t="shared" si="163"/>
        <v>0.11304347826086956</v>
      </c>
      <c r="Y213" s="9">
        <f>Расценки!H212</f>
        <v>2267</v>
      </c>
      <c r="Z213" s="9">
        <f>Расценки!I212</f>
        <v>2720</v>
      </c>
      <c r="AA213" s="10">
        <f>Расценки!J212</f>
        <v>0.13349999999999995</v>
      </c>
      <c r="AB213" s="10">
        <f>Расценки!K212</f>
        <v>0.18260869565217397</v>
      </c>
      <c r="AC213" s="16">
        <f t="shared" si="164"/>
        <v>0.25011027790030876</v>
      </c>
      <c r="AD213" s="16">
        <f t="shared" si="165"/>
        <v>0.25</v>
      </c>
      <c r="AE213" s="10">
        <f t="shared" si="166"/>
        <v>0.47066607851786502</v>
      </c>
      <c r="AF213" s="10">
        <f t="shared" si="167"/>
        <v>0.49264705882352944</v>
      </c>
      <c r="AG213" s="8">
        <f t="shared" si="168"/>
        <v>567</v>
      </c>
      <c r="AH213" s="8">
        <f t="shared" si="169"/>
        <v>680</v>
      </c>
    </row>
    <row r="214" spans="1:34" x14ac:dyDescent="0.25">
      <c r="A214" s="12" t="s">
        <v>706</v>
      </c>
      <c r="B214" s="12" t="s">
        <v>707</v>
      </c>
      <c r="C214" s="12" t="s">
        <v>50</v>
      </c>
      <c r="D214" s="7" t="s">
        <v>392</v>
      </c>
      <c r="E214" s="7" t="str">
        <f>INDEX('Нормо-час по специальностям'!$B$6:$B$26,MATCH(D214,'Нормо-час по специальностям'!$A$6:$A$26,0))</f>
        <v>Электромонтажник</v>
      </c>
      <c r="F214" s="15">
        <v>0.05</v>
      </c>
      <c r="G214" s="7" t="s">
        <v>6942</v>
      </c>
      <c r="H214" s="11">
        <f t="shared" si="153"/>
        <v>140</v>
      </c>
      <c r="I214" s="8">
        <f>INDEX('Нормо-час по специальностям'!$D$6:$D$26,MATCH(D214,'Нормо-час по специальностям'!$A$6:$A$26,0))</f>
        <v>850</v>
      </c>
      <c r="J214" s="8">
        <f>INDEX('Нормо-час по специальностям'!$E$6:$E$26,MATCH(D214,'Нормо-час по специальностям'!$A$6:$A$26,0))</f>
        <v>1020</v>
      </c>
      <c r="K214" s="8">
        <f t="shared" si="154"/>
        <v>43</v>
      </c>
      <c r="L214" s="8">
        <f t="shared" si="155"/>
        <v>51</v>
      </c>
      <c r="M214" s="8">
        <f>Расценки!L213</f>
        <v>30</v>
      </c>
      <c r="N214" s="8">
        <f>Расценки!M213</f>
        <v>34.5</v>
      </c>
      <c r="O214" s="10">
        <f t="shared" si="156"/>
        <v>0.43333333333333335</v>
      </c>
      <c r="P214" s="10">
        <f t="shared" si="157"/>
        <v>0.47826086956521729</v>
      </c>
      <c r="Q214" s="7" t="str">
        <f t="shared" si="158"/>
        <v>расценка</v>
      </c>
      <c r="R214" s="7" t="str">
        <f t="shared" si="159"/>
        <v>расценка</v>
      </c>
      <c r="S214" s="8">
        <f t="shared" si="160"/>
        <v>600</v>
      </c>
      <c r="T214" s="8">
        <f t="shared" si="161"/>
        <v>690</v>
      </c>
      <c r="U214" s="8">
        <f>Расценки!F213</f>
        <v>50</v>
      </c>
      <c r="V214" s="8">
        <f>Расценки!G213</f>
        <v>57.5</v>
      </c>
      <c r="W214" s="10">
        <f t="shared" si="162"/>
        <v>0.14000000000000001</v>
      </c>
      <c r="X214" s="10">
        <f t="shared" si="163"/>
        <v>0.11304347826086956</v>
      </c>
      <c r="Y214" s="9">
        <f>Расценки!H213</f>
        <v>58</v>
      </c>
      <c r="Z214" s="9">
        <f>Расценки!I213</f>
        <v>68</v>
      </c>
      <c r="AA214" s="10">
        <f>Расценки!J213</f>
        <v>0.15999999999999992</v>
      </c>
      <c r="AB214" s="10">
        <f>Расценки!K213</f>
        <v>0.18260869565217397</v>
      </c>
      <c r="AC214" s="16">
        <f t="shared" si="164"/>
        <v>0.25862068965517243</v>
      </c>
      <c r="AD214" s="16">
        <f t="shared" si="165"/>
        <v>0.25</v>
      </c>
      <c r="AE214" s="10">
        <f t="shared" si="166"/>
        <v>0.48275862068965519</v>
      </c>
      <c r="AF214" s="10">
        <f t="shared" si="167"/>
        <v>0.49264705882352944</v>
      </c>
      <c r="AG214" s="8">
        <f t="shared" si="168"/>
        <v>15</v>
      </c>
      <c r="AH214" s="8">
        <f t="shared" si="169"/>
        <v>17</v>
      </c>
    </row>
    <row r="215" spans="1:34" x14ac:dyDescent="0.25">
      <c r="A215" s="12" t="s">
        <v>709</v>
      </c>
      <c r="B215" s="12" t="s">
        <v>710</v>
      </c>
      <c r="C215" s="12" t="s">
        <v>177</v>
      </c>
      <c r="D215" s="7" t="s">
        <v>392</v>
      </c>
      <c r="E215" s="7" t="str">
        <f>INDEX('Нормо-час по специальностям'!$B$6:$B$26,MATCH(D215,'Нормо-час по специальностям'!$A$6:$A$26,0))</f>
        <v>Электромонтажник</v>
      </c>
      <c r="F215" s="15">
        <v>0.8</v>
      </c>
      <c r="G215" s="7" t="s">
        <v>6942</v>
      </c>
      <c r="H215" s="11">
        <f t="shared" si="153"/>
        <v>8.75</v>
      </c>
      <c r="I215" s="8">
        <f>INDEX('Нормо-час по специальностям'!$D$6:$D$26,MATCH(D215,'Нормо-час по специальностям'!$A$6:$A$26,0))</f>
        <v>850</v>
      </c>
      <c r="J215" s="8">
        <f>INDEX('Нормо-час по специальностям'!$E$6:$E$26,MATCH(D215,'Нормо-час по специальностям'!$A$6:$A$26,0))</f>
        <v>1020</v>
      </c>
      <c r="K215" s="8">
        <f t="shared" si="154"/>
        <v>680</v>
      </c>
      <c r="L215" s="8">
        <f t="shared" si="155"/>
        <v>816</v>
      </c>
      <c r="M215" s="8">
        <f>Расценки!L214</f>
        <v>540</v>
      </c>
      <c r="N215" s="8">
        <f>Расценки!M214</f>
        <v>621</v>
      </c>
      <c r="O215" s="10">
        <f t="shared" si="156"/>
        <v>0.2592592592592593</v>
      </c>
      <c r="P215" s="10">
        <f t="shared" si="157"/>
        <v>0.31400966183574885</v>
      </c>
      <c r="Q215" s="7" t="str">
        <f t="shared" si="158"/>
        <v>расценка</v>
      </c>
      <c r="R215" s="7" t="str">
        <f t="shared" si="159"/>
        <v>расценка</v>
      </c>
      <c r="S215" s="8">
        <f t="shared" si="160"/>
        <v>675</v>
      </c>
      <c r="T215" s="8">
        <f t="shared" si="161"/>
        <v>776</v>
      </c>
      <c r="U215" s="8">
        <f>Расценки!F214</f>
        <v>900</v>
      </c>
      <c r="V215" s="8">
        <f>Расценки!G214</f>
        <v>1035</v>
      </c>
      <c r="W215" s="10">
        <f t="shared" si="162"/>
        <v>0.24444444444444444</v>
      </c>
      <c r="X215" s="10">
        <f t="shared" si="163"/>
        <v>0.21159420289855072</v>
      </c>
      <c r="Y215" s="9">
        <f>Расценки!H214</f>
        <v>907</v>
      </c>
      <c r="Z215" s="9">
        <f>Расценки!I214</f>
        <v>1088</v>
      </c>
      <c r="AA215" s="10">
        <f>Расценки!J214</f>
        <v>7.7777777777778834E-3</v>
      </c>
      <c r="AB215" s="10">
        <f>Расценки!K214</f>
        <v>5.1207729468599084E-2</v>
      </c>
      <c r="AC215" s="16">
        <f t="shared" si="164"/>
        <v>0.25027563395810365</v>
      </c>
      <c r="AD215" s="16">
        <f t="shared" si="165"/>
        <v>0.25</v>
      </c>
      <c r="AE215" s="10">
        <f t="shared" si="166"/>
        <v>0.40463065049614111</v>
      </c>
      <c r="AF215" s="10">
        <f t="shared" si="167"/>
        <v>0.42922794117647056</v>
      </c>
      <c r="AG215" s="8">
        <f t="shared" si="168"/>
        <v>227</v>
      </c>
      <c r="AH215" s="8">
        <f t="shared" si="169"/>
        <v>272</v>
      </c>
    </row>
    <row r="216" spans="1:34" x14ac:dyDescent="0.25">
      <c r="A216" s="12" t="s">
        <v>713</v>
      </c>
      <c r="B216" s="12" t="s">
        <v>714</v>
      </c>
      <c r="C216" s="12" t="s">
        <v>177</v>
      </c>
      <c r="D216" s="7" t="s">
        <v>392</v>
      </c>
      <c r="E216" s="7" t="str">
        <f>INDEX('Нормо-час по специальностям'!$B$6:$B$26,MATCH(D216,'Нормо-час по специальностям'!$A$6:$A$26,0))</f>
        <v>Электромонтажник</v>
      </c>
      <c r="F216" s="15">
        <v>0.15</v>
      </c>
      <c r="G216" s="7" t="s">
        <v>6942</v>
      </c>
      <c r="H216" s="11">
        <f t="shared" si="153"/>
        <v>46.67</v>
      </c>
      <c r="I216" s="8">
        <f>INDEX('Нормо-час по специальностям'!$D$6:$D$26,MATCH(D216,'Нормо-час по специальностям'!$A$6:$A$26,0))</f>
        <v>850</v>
      </c>
      <c r="J216" s="8">
        <f>INDEX('Нормо-час по специальностям'!$E$6:$E$26,MATCH(D216,'Нормо-час по специальностям'!$A$6:$A$26,0))</f>
        <v>1020</v>
      </c>
      <c r="K216" s="8">
        <f t="shared" si="154"/>
        <v>128</v>
      </c>
      <c r="L216" s="8">
        <f t="shared" si="155"/>
        <v>153</v>
      </c>
      <c r="M216" s="8">
        <f>Расценки!L215</f>
        <v>90</v>
      </c>
      <c r="N216" s="8">
        <f>Расценки!M215</f>
        <v>103</v>
      </c>
      <c r="O216" s="10">
        <f t="shared" si="156"/>
        <v>0.42222222222222228</v>
      </c>
      <c r="P216" s="10">
        <f t="shared" si="157"/>
        <v>0.4854368932038835</v>
      </c>
      <c r="Q216" s="7" t="str">
        <f t="shared" si="158"/>
        <v>расценка</v>
      </c>
      <c r="R216" s="7" t="str">
        <f t="shared" si="159"/>
        <v>расценка</v>
      </c>
      <c r="S216" s="8">
        <f t="shared" si="160"/>
        <v>600</v>
      </c>
      <c r="T216" s="8">
        <f t="shared" si="161"/>
        <v>687</v>
      </c>
      <c r="U216" s="8">
        <f>Расценки!F215</f>
        <v>150</v>
      </c>
      <c r="V216" s="8">
        <f>Расценки!G215</f>
        <v>172</v>
      </c>
      <c r="W216" s="10">
        <f t="shared" si="162"/>
        <v>0.14666666666666667</v>
      </c>
      <c r="X216" s="10">
        <f t="shared" si="163"/>
        <v>0.11046511627906977</v>
      </c>
      <c r="Y216" s="9">
        <f>Расценки!H215</f>
        <v>171</v>
      </c>
      <c r="Z216" s="9">
        <f>Расценки!I215</f>
        <v>204</v>
      </c>
      <c r="AA216" s="10">
        <f>Расценки!J215</f>
        <v>0.1399999999999999</v>
      </c>
      <c r="AB216" s="10">
        <f>Расценки!K215</f>
        <v>0.18604651162790709</v>
      </c>
      <c r="AC216" s="16">
        <f t="shared" si="164"/>
        <v>0.25146198830409355</v>
      </c>
      <c r="AD216" s="16">
        <f t="shared" si="165"/>
        <v>0.25</v>
      </c>
      <c r="AE216" s="10">
        <f t="shared" si="166"/>
        <v>0.47368421052631576</v>
      </c>
      <c r="AF216" s="10">
        <f t="shared" si="167"/>
        <v>0.49509803921568629</v>
      </c>
      <c r="AG216" s="8">
        <f t="shared" si="168"/>
        <v>43</v>
      </c>
      <c r="AH216" s="8">
        <f t="shared" si="169"/>
        <v>51</v>
      </c>
    </row>
    <row r="217" spans="1:34" x14ac:dyDescent="0.25">
      <c r="A217" s="12" t="s">
        <v>715</v>
      </c>
      <c r="B217" s="12" t="s">
        <v>716</v>
      </c>
      <c r="C217" s="12" t="s">
        <v>177</v>
      </c>
      <c r="D217" s="7" t="s">
        <v>392</v>
      </c>
      <c r="E217" s="7" t="str">
        <f>INDEX('Нормо-час по специальностям'!$B$6:$B$26,MATCH(D217,'Нормо-час по специальностям'!$A$6:$A$26,0))</f>
        <v>Электромонтажник</v>
      </c>
      <c r="F217" s="15">
        <v>0.15</v>
      </c>
      <c r="G217" s="7" t="s">
        <v>6942</v>
      </c>
      <c r="H217" s="11">
        <f t="shared" si="153"/>
        <v>46.67</v>
      </c>
      <c r="I217" s="8">
        <f>INDEX('Нормо-час по специальностям'!$D$6:$D$26,MATCH(D217,'Нормо-час по специальностям'!$A$6:$A$26,0))</f>
        <v>850</v>
      </c>
      <c r="J217" s="8">
        <f>INDEX('Нормо-час по специальностям'!$E$6:$E$26,MATCH(D217,'Нормо-час по специальностям'!$A$6:$A$26,0))</f>
        <v>1020</v>
      </c>
      <c r="K217" s="8">
        <f t="shared" si="154"/>
        <v>128</v>
      </c>
      <c r="L217" s="8">
        <f t="shared" si="155"/>
        <v>153</v>
      </c>
      <c r="M217" s="8">
        <f>Расценки!L216</f>
        <v>90</v>
      </c>
      <c r="N217" s="8">
        <f>Расценки!M216</f>
        <v>103</v>
      </c>
      <c r="O217" s="10">
        <f t="shared" si="156"/>
        <v>0.42222222222222228</v>
      </c>
      <c r="P217" s="10">
        <f t="shared" si="157"/>
        <v>0.4854368932038835</v>
      </c>
      <c r="Q217" s="7" t="str">
        <f t="shared" si="158"/>
        <v>расценка</v>
      </c>
      <c r="R217" s="7" t="str">
        <f t="shared" si="159"/>
        <v>расценка</v>
      </c>
      <c r="S217" s="8">
        <f t="shared" si="160"/>
        <v>600</v>
      </c>
      <c r="T217" s="8">
        <f t="shared" si="161"/>
        <v>687</v>
      </c>
      <c r="U217" s="8">
        <f>Расценки!F216</f>
        <v>150</v>
      </c>
      <c r="V217" s="8">
        <f>Расценки!G216</f>
        <v>172</v>
      </c>
      <c r="W217" s="10">
        <f t="shared" si="162"/>
        <v>0.14666666666666667</v>
      </c>
      <c r="X217" s="10">
        <f t="shared" si="163"/>
        <v>0.11046511627906977</v>
      </c>
      <c r="Y217" s="9">
        <f>Расценки!H216</f>
        <v>171</v>
      </c>
      <c r="Z217" s="9">
        <f>Расценки!I216</f>
        <v>204</v>
      </c>
      <c r="AA217" s="10">
        <f>Расценки!J216</f>
        <v>0.1399999999999999</v>
      </c>
      <c r="AB217" s="10">
        <f>Расценки!K216</f>
        <v>0.18604651162790709</v>
      </c>
      <c r="AC217" s="16">
        <f t="shared" si="164"/>
        <v>0.25146198830409355</v>
      </c>
      <c r="AD217" s="16">
        <f t="shared" si="165"/>
        <v>0.25</v>
      </c>
      <c r="AE217" s="10">
        <f t="shared" si="166"/>
        <v>0.47368421052631576</v>
      </c>
      <c r="AF217" s="10">
        <f t="shared" si="167"/>
        <v>0.49509803921568629</v>
      </c>
      <c r="AG217" s="8">
        <f t="shared" si="168"/>
        <v>43</v>
      </c>
      <c r="AH217" s="8">
        <f t="shared" si="169"/>
        <v>51</v>
      </c>
    </row>
    <row r="218" spans="1:34" x14ac:dyDescent="0.25">
      <c r="A218" s="5" t="s">
        <v>718</v>
      </c>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row>
    <row r="219" spans="1:34" x14ac:dyDescent="0.25">
      <c r="A219" s="7" t="s">
        <v>719</v>
      </c>
      <c r="B219" s="7" t="s">
        <v>720</v>
      </c>
      <c r="C219" s="7" t="s">
        <v>177</v>
      </c>
      <c r="D219" s="7" t="s">
        <v>396</v>
      </c>
      <c r="E219" s="7" t="str">
        <f>INDEX('Нормо-час по специальностям'!$B$6:$B$26,MATCH(D219,'Нормо-час по специальностям'!$A$6:$A$26,0))</f>
        <v>Монтажник дверей, окон, перегородок</v>
      </c>
      <c r="F219" s="15">
        <v>0.5</v>
      </c>
      <c r="G219" s="7" t="s">
        <v>6938</v>
      </c>
      <c r="H219" s="11">
        <f t="shared" ref="H219:H248" si="170">IF(OR(F219="",F219=0),"",ROUND($G$3/F219,2))</f>
        <v>14</v>
      </c>
      <c r="I219" s="8">
        <f>INDEX('Нормо-час по специальностям'!$D$6:$D$26,MATCH(D219,'Нормо-час по специальностям'!$A$6:$A$26,0))</f>
        <v>800</v>
      </c>
      <c r="J219" s="8">
        <f>INDEX('Нормо-час по специальностям'!$E$6:$E$26,MATCH(D219,'Нормо-час по специальностям'!$A$6:$A$26,0))</f>
        <v>950</v>
      </c>
      <c r="K219" s="8">
        <f t="shared" ref="K219:K248" si="171">IF(OR(F219="",F219=0,I219=0),"",ROUND(F219*I219,0))</f>
        <v>400</v>
      </c>
      <c r="L219" s="8">
        <f t="shared" ref="L219:L248" si="172">IF(OR(F219="",F219=0,J219=0),"",ROUND(F219*J219,0))</f>
        <v>475</v>
      </c>
      <c r="M219" s="8">
        <f>Расценки!L218</f>
        <v>700</v>
      </c>
      <c r="N219" s="8">
        <f>Расценки!M218</f>
        <v>805</v>
      </c>
      <c r="O219" s="10">
        <f t="shared" ref="O219:O248" si="173">IF(OR(K219="",M219="",M219=0),"",K219/M219-1)</f>
        <v>-0.4285714285714286</v>
      </c>
      <c r="P219" s="10">
        <f t="shared" ref="P219:P248" si="174">IF(OR(L219="",N219="",N219=0),"",L219/N219-1)</f>
        <v>-0.40993788819875776</v>
      </c>
      <c r="Q219" s="7" t="str">
        <f t="shared" ref="Q219:Q248" si="175">IF(O219="","—",IF(O219&lt;-$C$3,"нормо-часы",IF(O219&gt;$C$3,"расценка","равно")))</f>
        <v>нормо-часы</v>
      </c>
      <c r="R219" s="7" t="str">
        <f t="shared" ref="R219:R248" si="176">IF(P219="","—",IF(P219&lt;-$C$3,"нормо-часы",IF(P219&gt;$C$3,"расценка","равно")))</f>
        <v>нормо-часы</v>
      </c>
      <c r="S219" s="8">
        <f t="shared" ref="S219:S248" si="177">IF(OR(F219="",F219=0,M219=""),"",ROUND(M219/F219,0))</f>
        <v>1400</v>
      </c>
      <c r="T219" s="8">
        <f t="shared" ref="T219:T248" si="178">IF(OR(F219="",F219=0,N219=""),"",ROUND(N219/F219,0))</f>
        <v>1610</v>
      </c>
      <c r="U219" s="8">
        <f>Расценки!F218</f>
        <v>1200</v>
      </c>
      <c r="V219" s="8">
        <f>Расценки!G218</f>
        <v>1380</v>
      </c>
      <c r="W219" s="10">
        <f t="shared" ref="W219:W248" si="179">IF(OR(K219="",U219="",U219=0),"",(U219-K219)/U219)</f>
        <v>0.66666666666666663</v>
      </c>
      <c r="X219" s="10">
        <f t="shared" ref="X219:X248" si="180">IF(OR(L219="",V219="",V219=0),"",(V219-L219)/V219)</f>
        <v>0.65579710144927539</v>
      </c>
      <c r="Y219" s="9">
        <f>Расценки!H218</f>
        <v>1200</v>
      </c>
      <c r="Z219" s="9">
        <f>Расценки!I218</f>
        <v>1380</v>
      </c>
      <c r="AA219" s="10">
        <f>Расценки!J218</f>
        <v>0</v>
      </c>
      <c r="AB219" s="10">
        <f>Расценки!K218</f>
        <v>0</v>
      </c>
      <c r="AC219" s="16">
        <f t="shared" ref="AC219:AC248" si="181">IF(OR(K219="",Y219="",Y219=0),"",(Y219-K219)/Y219)</f>
        <v>0.66666666666666663</v>
      </c>
      <c r="AD219" s="16">
        <f t="shared" ref="AD219:AD248" si="182">IF(OR(L219="",Z219="",Z219=0),"",(Z219-L219)/Z219)</f>
        <v>0.65579710144927539</v>
      </c>
      <c r="AE219" s="10">
        <f t="shared" ref="AE219:AE248" si="183">IF(OR(Y219="",Y219=0),"",(Y219-M219)/Y219)</f>
        <v>0.41666666666666669</v>
      </c>
      <c r="AF219" s="10">
        <f t="shared" ref="AF219:AF248" si="184">IF(OR(Z219="",Z219=0),"",(Z219-N219)/Z219)</f>
        <v>0.41666666666666669</v>
      </c>
      <c r="AG219" s="8">
        <f t="shared" ref="AG219:AG248" si="185">IF(OR(K219="",Y219=""),"",Y219-K219)</f>
        <v>800</v>
      </c>
      <c r="AH219" s="8">
        <f t="shared" ref="AH219:AH248" si="186">IF(OR(L219="",Z219=""),"",Z219-L219)</f>
        <v>905</v>
      </c>
    </row>
    <row r="220" spans="1:34" x14ac:dyDescent="0.25">
      <c r="A220" s="7" t="s">
        <v>723</v>
      </c>
      <c r="B220" s="7" t="s">
        <v>724</v>
      </c>
      <c r="C220" s="7" t="s">
        <v>54</v>
      </c>
      <c r="D220" s="7" t="s">
        <v>396</v>
      </c>
      <c r="E220" s="7" t="str">
        <f>INDEX('Нормо-час по специальностям'!$B$6:$B$26,MATCH(D220,'Нормо-час по специальностям'!$A$6:$A$26,0))</f>
        <v>Монтажник дверей, окон, перегородок</v>
      </c>
      <c r="F220" s="15">
        <v>0.8</v>
      </c>
      <c r="G220" s="7" t="s">
        <v>6943</v>
      </c>
      <c r="H220" s="11">
        <f t="shared" si="170"/>
        <v>8.75</v>
      </c>
      <c r="I220" s="8">
        <f>INDEX('Нормо-час по специальностям'!$D$6:$D$26,MATCH(D220,'Нормо-час по специальностям'!$A$6:$A$26,0))</f>
        <v>800</v>
      </c>
      <c r="J220" s="8">
        <f>INDEX('Нормо-час по специальностям'!$E$6:$E$26,MATCH(D220,'Нормо-час по специальностям'!$A$6:$A$26,0))</f>
        <v>950</v>
      </c>
      <c r="K220" s="8">
        <f t="shared" si="171"/>
        <v>640</v>
      </c>
      <c r="L220" s="8">
        <f t="shared" si="172"/>
        <v>760</v>
      </c>
      <c r="M220" s="8">
        <f>Расценки!L219</f>
        <v>420</v>
      </c>
      <c r="N220" s="8">
        <f>Расценки!M219</f>
        <v>483</v>
      </c>
      <c r="O220" s="10">
        <f t="shared" si="173"/>
        <v>0.52380952380952372</v>
      </c>
      <c r="P220" s="10">
        <f t="shared" si="174"/>
        <v>0.57349896480331264</v>
      </c>
      <c r="Q220" s="7" t="str">
        <f t="shared" si="175"/>
        <v>расценка</v>
      </c>
      <c r="R220" s="7" t="str">
        <f t="shared" si="176"/>
        <v>расценка</v>
      </c>
      <c r="S220" s="8">
        <f t="shared" si="177"/>
        <v>525</v>
      </c>
      <c r="T220" s="8">
        <f t="shared" si="178"/>
        <v>604</v>
      </c>
      <c r="U220" s="8">
        <f>Расценки!F219</f>
        <v>700</v>
      </c>
      <c r="V220" s="8">
        <f>Расценки!G219</f>
        <v>805</v>
      </c>
      <c r="W220" s="10">
        <f t="shared" si="179"/>
        <v>8.5714285714285715E-2</v>
      </c>
      <c r="X220" s="10">
        <f t="shared" si="180"/>
        <v>5.5900621118012424E-2</v>
      </c>
      <c r="Y220" s="9">
        <f>Расценки!H219</f>
        <v>854</v>
      </c>
      <c r="Z220" s="9">
        <f>Расценки!I219</f>
        <v>1014</v>
      </c>
      <c r="AA220" s="10">
        <f>Расценки!J219</f>
        <v>0.21999999999999997</v>
      </c>
      <c r="AB220" s="10">
        <f>Расценки!K219</f>
        <v>0.25962732919254661</v>
      </c>
      <c r="AC220" s="16">
        <f t="shared" si="181"/>
        <v>0.25058548009367682</v>
      </c>
      <c r="AD220" s="16">
        <f t="shared" si="182"/>
        <v>0.2504930966469428</v>
      </c>
      <c r="AE220" s="10">
        <f t="shared" si="183"/>
        <v>0.50819672131147542</v>
      </c>
      <c r="AF220" s="10">
        <f t="shared" si="184"/>
        <v>0.52366863905325445</v>
      </c>
      <c r="AG220" s="8">
        <f t="shared" si="185"/>
        <v>214</v>
      </c>
      <c r="AH220" s="8">
        <f t="shared" si="186"/>
        <v>254</v>
      </c>
    </row>
    <row r="221" spans="1:34" x14ac:dyDescent="0.25">
      <c r="A221" s="7" t="s">
        <v>727</v>
      </c>
      <c r="B221" s="7" t="s">
        <v>728</v>
      </c>
      <c r="C221" s="7" t="s">
        <v>54</v>
      </c>
      <c r="D221" s="7" t="s">
        <v>396</v>
      </c>
      <c r="E221" s="7" t="str">
        <f>INDEX('Нормо-час по специальностям'!$B$6:$B$26,MATCH(D221,'Нормо-час по специальностям'!$A$6:$A$26,0))</f>
        <v>Монтажник дверей, окон, перегородок</v>
      </c>
      <c r="F221" s="15">
        <v>0.6</v>
      </c>
      <c r="G221" s="7" t="s">
        <v>6943</v>
      </c>
      <c r="H221" s="11">
        <f t="shared" si="170"/>
        <v>11.67</v>
      </c>
      <c r="I221" s="8">
        <f>INDEX('Нормо-час по специальностям'!$D$6:$D$26,MATCH(D221,'Нормо-час по специальностям'!$A$6:$A$26,0))</f>
        <v>800</v>
      </c>
      <c r="J221" s="8">
        <f>INDEX('Нормо-час по специальностям'!$E$6:$E$26,MATCH(D221,'Нормо-час по специальностям'!$A$6:$A$26,0))</f>
        <v>950</v>
      </c>
      <c r="K221" s="8">
        <f t="shared" si="171"/>
        <v>480</v>
      </c>
      <c r="L221" s="8">
        <f t="shared" si="172"/>
        <v>570</v>
      </c>
      <c r="M221" s="8">
        <f>Расценки!L220</f>
        <v>300</v>
      </c>
      <c r="N221" s="8">
        <f>Расценки!M220</f>
        <v>345</v>
      </c>
      <c r="O221" s="10">
        <f t="shared" si="173"/>
        <v>0.60000000000000009</v>
      </c>
      <c r="P221" s="10">
        <f t="shared" si="174"/>
        <v>0.65217391304347827</v>
      </c>
      <c r="Q221" s="7" t="str">
        <f t="shared" si="175"/>
        <v>расценка</v>
      </c>
      <c r="R221" s="7" t="str">
        <f t="shared" si="176"/>
        <v>расценка</v>
      </c>
      <c r="S221" s="8">
        <f t="shared" si="177"/>
        <v>500</v>
      </c>
      <c r="T221" s="8">
        <f t="shared" si="178"/>
        <v>575</v>
      </c>
      <c r="U221" s="8">
        <f>Расценки!F220</f>
        <v>500</v>
      </c>
      <c r="V221" s="8">
        <f>Расценки!G220</f>
        <v>575</v>
      </c>
      <c r="W221" s="10">
        <f t="shared" si="179"/>
        <v>0.04</v>
      </c>
      <c r="X221" s="10">
        <f t="shared" si="180"/>
        <v>8.6956521739130436E-3</v>
      </c>
      <c r="Y221" s="9">
        <f>Расценки!H220</f>
        <v>640</v>
      </c>
      <c r="Z221" s="9">
        <f>Расценки!I220</f>
        <v>760</v>
      </c>
      <c r="AA221" s="10">
        <f>Расценки!J220</f>
        <v>0.28000000000000003</v>
      </c>
      <c r="AB221" s="10">
        <f>Расценки!K220</f>
        <v>0.32173913043478253</v>
      </c>
      <c r="AC221" s="16">
        <f t="shared" si="181"/>
        <v>0.25</v>
      </c>
      <c r="AD221" s="16">
        <f t="shared" si="182"/>
        <v>0.25</v>
      </c>
      <c r="AE221" s="10">
        <f t="shared" si="183"/>
        <v>0.53125</v>
      </c>
      <c r="AF221" s="10">
        <f t="shared" si="184"/>
        <v>0.54605263157894735</v>
      </c>
      <c r="AG221" s="8">
        <f t="shared" si="185"/>
        <v>160</v>
      </c>
      <c r="AH221" s="8">
        <f t="shared" si="186"/>
        <v>190</v>
      </c>
    </row>
    <row r="222" spans="1:34" x14ac:dyDescent="0.25">
      <c r="A222" s="7" t="s">
        <v>730</v>
      </c>
      <c r="B222" s="7" t="s">
        <v>731</v>
      </c>
      <c r="C222" s="7" t="s">
        <v>54</v>
      </c>
      <c r="D222" s="7" t="s">
        <v>396</v>
      </c>
      <c r="E222" s="7" t="str">
        <f>INDEX('Нормо-час по специальностям'!$B$6:$B$26,MATCH(D222,'Нормо-час по специальностям'!$A$6:$A$26,0))</f>
        <v>Монтажник дверей, окон, перегородок</v>
      </c>
      <c r="F222" s="15">
        <v>1</v>
      </c>
      <c r="G222" s="7" t="s">
        <v>6943</v>
      </c>
      <c r="H222" s="11">
        <f t="shared" si="170"/>
        <v>7</v>
      </c>
      <c r="I222" s="8">
        <f>INDEX('Нормо-час по специальностям'!$D$6:$D$26,MATCH(D222,'Нормо-час по специальностям'!$A$6:$A$26,0))</f>
        <v>800</v>
      </c>
      <c r="J222" s="8">
        <f>INDEX('Нормо-час по специальностям'!$E$6:$E$26,MATCH(D222,'Нормо-час по специальностям'!$A$6:$A$26,0))</f>
        <v>950</v>
      </c>
      <c r="K222" s="8">
        <f t="shared" si="171"/>
        <v>800</v>
      </c>
      <c r="L222" s="8">
        <f t="shared" si="172"/>
        <v>950</v>
      </c>
      <c r="M222" s="8">
        <f>Расценки!L221</f>
        <v>480</v>
      </c>
      <c r="N222" s="8">
        <f>Расценки!M221</f>
        <v>552</v>
      </c>
      <c r="O222" s="10">
        <f t="shared" si="173"/>
        <v>0.66666666666666674</v>
      </c>
      <c r="P222" s="10">
        <f t="shared" si="174"/>
        <v>0.72101449275362328</v>
      </c>
      <c r="Q222" s="7" t="str">
        <f t="shared" si="175"/>
        <v>расценка</v>
      </c>
      <c r="R222" s="7" t="str">
        <f t="shared" si="176"/>
        <v>расценка</v>
      </c>
      <c r="S222" s="8">
        <f t="shared" si="177"/>
        <v>480</v>
      </c>
      <c r="T222" s="8">
        <f t="shared" si="178"/>
        <v>552</v>
      </c>
      <c r="U222" s="8">
        <f>Расценки!F221</f>
        <v>800</v>
      </c>
      <c r="V222" s="8">
        <f>Расценки!G221</f>
        <v>920</v>
      </c>
      <c r="W222" s="10">
        <f t="shared" si="179"/>
        <v>0</v>
      </c>
      <c r="X222" s="10">
        <f t="shared" si="180"/>
        <v>-3.2608695652173912E-2</v>
      </c>
      <c r="Y222" s="9">
        <f>Расценки!H221</f>
        <v>1067</v>
      </c>
      <c r="Z222" s="9">
        <f>Расценки!I221</f>
        <v>1267</v>
      </c>
      <c r="AA222" s="10">
        <f>Расценки!J221</f>
        <v>0.33374999999999999</v>
      </c>
      <c r="AB222" s="10">
        <f>Расценки!K221</f>
        <v>0.37717391304347836</v>
      </c>
      <c r="AC222" s="16">
        <f t="shared" si="181"/>
        <v>0.25023430178069356</v>
      </c>
      <c r="AD222" s="16">
        <f t="shared" si="182"/>
        <v>0.25019731649565902</v>
      </c>
      <c r="AE222" s="10">
        <f t="shared" si="183"/>
        <v>0.55014058106841612</v>
      </c>
      <c r="AF222" s="10">
        <f t="shared" si="184"/>
        <v>0.56432517758484613</v>
      </c>
      <c r="AG222" s="8">
        <f t="shared" si="185"/>
        <v>267</v>
      </c>
      <c r="AH222" s="8">
        <f t="shared" si="186"/>
        <v>317</v>
      </c>
    </row>
    <row r="223" spans="1:34" x14ac:dyDescent="0.25">
      <c r="A223" s="7" t="s">
        <v>733</v>
      </c>
      <c r="B223" s="7" t="s">
        <v>734</v>
      </c>
      <c r="C223" s="7" t="s">
        <v>177</v>
      </c>
      <c r="D223" s="7" t="s">
        <v>396</v>
      </c>
      <c r="E223" s="7" t="str">
        <f>INDEX('Нормо-час по специальностям'!$B$6:$B$26,MATCH(D223,'Нормо-час по специальностям'!$A$6:$A$26,0))</f>
        <v>Монтажник дверей, окон, перегородок</v>
      </c>
      <c r="F223" s="15">
        <v>2.5</v>
      </c>
      <c r="G223" s="7" t="s">
        <v>6943</v>
      </c>
      <c r="H223" s="11">
        <f t="shared" si="170"/>
        <v>2.8</v>
      </c>
      <c r="I223" s="8">
        <f>INDEX('Нормо-час по специальностям'!$D$6:$D$26,MATCH(D223,'Нормо-час по специальностям'!$A$6:$A$26,0))</f>
        <v>800</v>
      </c>
      <c r="J223" s="8">
        <f>INDEX('Нормо-час по специальностям'!$E$6:$E$26,MATCH(D223,'Нормо-час по специальностям'!$A$6:$A$26,0))</f>
        <v>950</v>
      </c>
      <c r="K223" s="8">
        <f t="shared" si="171"/>
        <v>2000</v>
      </c>
      <c r="L223" s="8">
        <f t="shared" si="172"/>
        <v>2375</v>
      </c>
      <c r="M223" s="8">
        <f>Расценки!L222</f>
        <v>1500</v>
      </c>
      <c r="N223" s="8">
        <f>Расценки!M222</f>
        <v>1725</v>
      </c>
      <c r="O223" s="10">
        <f t="shared" si="173"/>
        <v>0.33333333333333326</v>
      </c>
      <c r="P223" s="10">
        <f t="shared" si="174"/>
        <v>0.37681159420289845</v>
      </c>
      <c r="Q223" s="7" t="str">
        <f t="shared" si="175"/>
        <v>расценка</v>
      </c>
      <c r="R223" s="7" t="str">
        <f t="shared" si="176"/>
        <v>расценка</v>
      </c>
      <c r="S223" s="8">
        <f t="shared" si="177"/>
        <v>600</v>
      </c>
      <c r="T223" s="8">
        <f t="shared" si="178"/>
        <v>690</v>
      </c>
      <c r="U223" s="8">
        <f>Расценки!F222</f>
        <v>2500</v>
      </c>
      <c r="V223" s="8">
        <f>Расценки!G222</f>
        <v>2875</v>
      </c>
      <c r="W223" s="10">
        <f t="shared" si="179"/>
        <v>0.2</v>
      </c>
      <c r="X223" s="10">
        <f t="shared" si="180"/>
        <v>0.17391304347826086</v>
      </c>
      <c r="Y223" s="9">
        <f>Расценки!H222</f>
        <v>2667</v>
      </c>
      <c r="Z223" s="9">
        <f>Расценки!I222</f>
        <v>3167</v>
      </c>
      <c r="AA223" s="10">
        <f>Расценки!J222</f>
        <v>6.6799999999999971E-2</v>
      </c>
      <c r="AB223" s="10">
        <f>Расценки!K222</f>
        <v>0.10156521739130442</v>
      </c>
      <c r="AC223" s="16">
        <f t="shared" si="181"/>
        <v>0.25009373828271464</v>
      </c>
      <c r="AD223" s="16">
        <f t="shared" si="182"/>
        <v>0.25007893905904643</v>
      </c>
      <c r="AE223" s="10">
        <f t="shared" si="183"/>
        <v>0.43757030371203598</v>
      </c>
      <c r="AF223" s="10">
        <f t="shared" si="184"/>
        <v>0.45532049257972845</v>
      </c>
      <c r="AG223" s="8">
        <f t="shared" si="185"/>
        <v>667</v>
      </c>
      <c r="AH223" s="8">
        <f t="shared" si="186"/>
        <v>792</v>
      </c>
    </row>
    <row r="224" spans="1:34" x14ac:dyDescent="0.25">
      <c r="A224" s="7" t="s">
        <v>736</v>
      </c>
      <c r="B224" s="7" t="s">
        <v>737</v>
      </c>
      <c r="C224" s="7" t="s">
        <v>177</v>
      </c>
      <c r="D224" s="7" t="s">
        <v>396</v>
      </c>
      <c r="E224" s="7" t="str">
        <f>INDEX('Нормо-час по специальностям'!$B$6:$B$26,MATCH(D224,'Нормо-час по специальностям'!$A$6:$A$26,0))</f>
        <v>Монтажник дверей, окон, перегородок</v>
      </c>
      <c r="F224" s="15">
        <v>1.5</v>
      </c>
      <c r="G224" s="7" t="s">
        <v>6943</v>
      </c>
      <c r="H224" s="11">
        <f t="shared" si="170"/>
        <v>4.67</v>
      </c>
      <c r="I224" s="8">
        <f>INDEX('Нормо-час по специальностям'!$D$6:$D$26,MATCH(D224,'Нормо-час по специальностям'!$A$6:$A$26,0))</f>
        <v>800</v>
      </c>
      <c r="J224" s="8">
        <f>INDEX('Нормо-час по специальностям'!$E$6:$E$26,MATCH(D224,'Нормо-час по специальностям'!$A$6:$A$26,0))</f>
        <v>950</v>
      </c>
      <c r="K224" s="8">
        <f t="shared" si="171"/>
        <v>1200</v>
      </c>
      <c r="L224" s="8">
        <f t="shared" si="172"/>
        <v>1425</v>
      </c>
      <c r="M224" s="8">
        <f>Расценки!L223</f>
        <v>900</v>
      </c>
      <c r="N224" s="8">
        <f>Расценки!M223</f>
        <v>1035</v>
      </c>
      <c r="O224" s="10">
        <f t="shared" si="173"/>
        <v>0.33333333333333326</v>
      </c>
      <c r="P224" s="10">
        <f t="shared" si="174"/>
        <v>0.37681159420289845</v>
      </c>
      <c r="Q224" s="7" t="str">
        <f t="shared" si="175"/>
        <v>расценка</v>
      </c>
      <c r="R224" s="7" t="str">
        <f t="shared" si="176"/>
        <v>расценка</v>
      </c>
      <c r="S224" s="8">
        <f t="shared" si="177"/>
        <v>600</v>
      </c>
      <c r="T224" s="8">
        <f t="shared" si="178"/>
        <v>690</v>
      </c>
      <c r="U224" s="8">
        <f>Расценки!F223</f>
        <v>1500</v>
      </c>
      <c r="V224" s="8">
        <f>Расценки!G223</f>
        <v>1725</v>
      </c>
      <c r="W224" s="10">
        <f t="shared" si="179"/>
        <v>0.2</v>
      </c>
      <c r="X224" s="10">
        <f t="shared" si="180"/>
        <v>0.17391304347826086</v>
      </c>
      <c r="Y224" s="9">
        <f>Расценки!H223</f>
        <v>1600</v>
      </c>
      <c r="Z224" s="9">
        <f>Расценки!I223</f>
        <v>1900</v>
      </c>
      <c r="AA224" s="10">
        <f>Расценки!J223</f>
        <v>6.6666666666666652E-2</v>
      </c>
      <c r="AB224" s="10">
        <f>Расценки!K223</f>
        <v>0.10144927536231885</v>
      </c>
      <c r="AC224" s="16">
        <f t="shared" si="181"/>
        <v>0.25</v>
      </c>
      <c r="AD224" s="16">
        <f t="shared" si="182"/>
        <v>0.25</v>
      </c>
      <c r="AE224" s="10">
        <f t="shared" si="183"/>
        <v>0.4375</v>
      </c>
      <c r="AF224" s="10">
        <f t="shared" si="184"/>
        <v>0.45526315789473687</v>
      </c>
      <c r="AG224" s="8">
        <f t="shared" si="185"/>
        <v>400</v>
      </c>
      <c r="AH224" s="8">
        <f t="shared" si="186"/>
        <v>475</v>
      </c>
    </row>
    <row r="225" spans="1:34" x14ac:dyDescent="0.25">
      <c r="A225" s="7" t="s">
        <v>740</v>
      </c>
      <c r="B225" s="7" t="s">
        <v>741</v>
      </c>
      <c r="C225" s="7" t="s">
        <v>177</v>
      </c>
      <c r="D225" s="7" t="s">
        <v>396</v>
      </c>
      <c r="E225" s="7" t="str">
        <f>INDEX('Нормо-час по специальностям'!$B$6:$B$26,MATCH(D225,'Нормо-час по специальностям'!$A$6:$A$26,0))</f>
        <v>Монтажник дверей, окон, перегородок</v>
      </c>
      <c r="F225" s="15">
        <v>1.2</v>
      </c>
      <c r="G225" s="7" t="s">
        <v>6943</v>
      </c>
      <c r="H225" s="11">
        <f t="shared" si="170"/>
        <v>5.83</v>
      </c>
      <c r="I225" s="8">
        <f>INDEX('Нормо-час по специальностям'!$D$6:$D$26,MATCH(D225,'Нормо-час по специальностям'!$A$6:$A$26,0))</f>
        <v>800</v>
      </c>
      <c r="J225" s="8">
        <f>INDEX('Нормо-час по специальностям'!$E$6:$E$26,MATCH(D225,'Нормо-час по специальностям'!$A$6:$A$26,0))</f>
        <v>950</v>
      </c>
      <c r="K225" s="8">
        <f t="shared" si="171"/>
        <v>960</v>
      </c>
      <c r="L225" s="8">
        <f t="shared" si="172"/>
        <v>1140</v>
      </c>
      <c r="M225" s="8">
        <f>Расценки!L224</f>
        <v>720</v>
      </c>
      <c r="N225" s="8">
        <f>Расценки!M224</f>
        <v>828</v>
      </c>
      <c r="O225" s="10">
        <f t="shared" si="173"/>
        <v>0.33333333333333326</v>
      </c>
      <c r="P225" s="10">
        <f t="shared" si="174"/>
        <v>0.37681159420289845</v>
      </c>
      <c r="Q225" s="7" t="str">
        <f t="shared" si="175"/>
        <v>расценка</v>
      </c>
      <c r="R225" s="7" t="str">
        <f t="shared" si="176"/>
        <v>расценка</v>
      </c>
      <c r="S225" s="8">
        <f t="shared" si="177"/>
        <v>600</v>
      </c>
      <c r="T225" s="8">
        <f t="shared" si="178"/>
        <v>690</v>
      </c>
      <c r="U225" s="8">
        <f>Расценки!F224</f>
        <v>1200</v>
      </c>
      <c r="V225" s="8">
        <f>Расценки!G224</f>
        <v>1380</v>
      </c>
      <c r="W225" s="10">
        <f t="shared" si="179"/>
        <v>0.2</v>
      </c>
      <c r="X225" s="10">
        <f t="shared" si="180"/>
        <v>0.17391304347826086</v>
      </c>
      <c r="Y225" s="9">
        <f>Расценки!H224</f>
        <v>1280</v>
      </c>
      <c r="Z225" s="9">
        <f>Расценки!I224</f>
        <v>1520</v>
      </c>
      <c r="AA225" s="10">
        <f>Расценки!J224</f>
        <v>6.6666666666666652E-2</v>
      </c>
      <c r="AB225" s="10">
        <f>Расценки!K224</f>
        <v>0.10144927536231885</v>
      </c>
      <c r="AC225" s="16">
        <f t="shared" si="181"/>
        <v>0.25</v>
      </c>
      <c r="AD225" s="16">
        <f t="shared" si="182"/>
        <v>0.25</v>
      </c>
      <c r="AE225" s="10">
        <f t="shared" si="183"/>
        <v>0.4375</v>
      </c>
      <c r="AF225" s="10">
        <f t="shared" si="184"/>
        <v>0.45526315789473687</v>
      </c>
      <c r="AG225" s="8">
        <f t="shared" si="185"/>
        <v>320</v>
      </c>
      <c r="AH225" s="8">
        <f t="shared" si="186"/>
        <v>380</v>
      </c>
    </row>
    <row r="226" spans="1:34" x14ac:dyDescent="0.25">
      <c r="A226" s="7" t="s">
        <v>743</v>
      </c>
      <c r="B226" s="7" t="s">
        <v>744</v>
      </c>
      <c r="C226" s="7" t="s">
        <v>177</v>
      </c>
      <c r="D226" s="7" t="s">
        <v>396</v>
      </c>
      <c r="E226" s="7" t="str">
        <f>INDEX('Нормо-час по специальностям'!$B$6:$B$26,MATCH(D226,'Нормо-час по специальностям'!$A$6:$A$26,0))</f>
        <v>Монтажник дверей, окон, перегородок</v>
      </c>
      <c r="F226" s="15">
        <v>0.8</v>
      </c>
      <c r="G226" s="7" t="s">
        <v>6943</v>
      </c>
      <c r="H226" s="11">
        <f t="shared" si="170"/>
        <v>8.75</v>
      </c>
      <c r="I226" s="8">
        <f>INDEX('Нормо-час по специальностям'!$D$6:$D$26,MATCH(D226,'Нормо-час по специальностям'!$A$6:$A$26,0))</f>
        <v>800</v>
      </c>
      <c r="J226" s="8">
        <f>INDEX('Нормо-час по специальностям'!$E$6:$E$26,MATCH(D226,'Нормо-час по специальностям'!$A$6:$A$26,0))</f>
        <v>950</v>
      </c>
      <c r="K226" s="8">
        <f t="shared" si="171"/>
        <v>640</v>
      </c>
      <c r="L226" s="8">
        <f t="shared" si="172"/>
        <v>760</v>
      </c>
      <c r="M226" s="8">
        <f>Расценки!L225</f>
        <v>480</v>
      </c>
      <c r="N226" s="8">
        <f>Расценки!M225</f>
        <v>552</v>
      </c>
      <c r="O226" s="10">
        <f t="shared" si="173"/>
        <v>0.33333333333333326</v>
      </c>
      <c r="P226" s="10">
        <f t="shared" si="174"/>
        <v>0.37681159420289845</v>
      </c>
      <c r="Q226" s="7" t="str">
        <f t="shared" si="175"/>
        <v>расценка</v>
      </c>
      <c r="R226" s="7" t="str">
        <f t="shared" si="176"/>
        <v>расценка</v>
      </c>
      <c r="S226" s="8">
        <f t="shared" si="177"/>
        <v>600</v>
      </c>
      <c r="T226" s="8">
        <f t="shared" si="178"/>
        <v>690</v>
      </c>
      <c r="U226" s="8">
        <f>Расценки!F225</f>
        <v>800</v>
      </c>
      <c r="V226" s="8">
        <f>Расценки!G225</f>
        <v>920</v>
      </c>
      <c r="W226" s="10">
        <f t="shared" si="179"/>
        <v>0.2</v>
      </c>
      <c r="X226" s="10">
        <f t="shared" si="180"/>
        <v>0.17391304347826086</v>
      </c>
      <c r="Y226" s="9">
        <f>Расценки!H225</f>
        <v>854</v>
      </c>
      <c r="Z226" s="9">
        <f>Расценки!I225</f>
        <v>1014</v>
      </c>
      <c r="AA226" s="10">
        <f>Расценки!J225</f>
        <v>6.7499999999999893E-2</v>
      </c>
      <c r="AB226" s="10">
        <f>Расценки!K225</f>
        <v>0.10217391304347823</v>
      </c>
      <c r="AC226" s="16">
        <f t="shared" si="181"/>
        <v>0.25058548009367682</v>
      </c>
      <c r="AD226" s="16">
        <f t="shared" si="182"/>
        <v>0.2504930966469428</v>
      </c>
      <c r="AE226" s="10">
        <f t="shared" si="183"/>
        <v>0.4379391100702576</v>
      </c>
      <c r="AF226" s="10">
        <f t="shared" si="184"/>
        <v>0.45562130177514792</v>
      </c>
      <c r="AG226" s="8">
        <f t="shared" si="185"/>
        <v>214</v>
      </c>
      <c r="AH226" s="8">
        <f t="shared" si="186"/>
        <v>254</v>
      </c>
    </row>
    <row r="227" spans="1:34" x14ac:dyDescent="0.25">
      <c r="A227" s="7" t="s">
        <v>746</v>
      </c>
      <c r="B227" s="7" t="s">
        <v>747</v>
      </c>
      <c r="C227" s="7" t="s">
        <v>177</v>
      </c>
      <c r="D227" s="7" t="s">
        <v>396</v>
      </c>
      <c r="E227" s="7" t="str">
        <f>INDEX('Нормо-час по специальностям'!$B$6:$B$26,MATCH(D227,'Нормо-час по специальностям'!$A$6:$A$26,0))</f>
        <v>Монтажник дверей, окон, перегородок</v>
      </c>
      <c r="F227" s="15">
        <v>0.3</v>
      </c>
      <c r="G227" s="7" t="s">
        <v>6943</v>
      </c>
      <c r="H227" s="11">
        <f t="shared" si="170"/>
        <v>23.33</v>
      </c>
      <c r="I227" s="8">
        <f>INDEX('Нормо-час по специальностям'!$D$6:$D$26,MATCH(D227,'Нормо-час по специальностям'!$A$6:$A$26,0))</f>
        <v>800</v>
      </c>
      <c r="J227" s="8">
        <f>INDEX('Нормо-час по специальностям'!$E$6:$E$26,MATCH(D227,'Нормо-час по специальностям'!$A$6:$A$26,0))</f>
        <v>950</v>
      </c>
      <c r="K227" s="8">
        <f t="shared" si="171"/>
        <v>240</v>
      </c>
      <c r="L227" s="8">
        <f t="shared" si="172"/>
        <v>285</v>
      </c>
      <c r="M227" s="8">
        <f>Расценки!L226</f>
        <v>240</v>
      </c>
      <c r="N227" s="8">
        <f>Расценки!M226</f>
        <v>276</v>
      </c>
      <c r="O227" s="10">
        <f t="shared" si="173"/>
        <v>0</v>
      </c>
      <c r="P227" s="10">
        <f t="shared" si="174"/>
        <v>3.2608695652173836E-2</v>
      </c>
      <c r="Q227" s="7" t="str">
        <f t="shared" si="175"/>
        <v>равно</v>
      </c>
      <c r="R227" s="7" t="str">
        <f t="shared" si="176"/>
        <v>равно</v>
      </c>
      <c r="S227" s="8">
        <f t="shared" si="177"/>
        <v>800</v>
      </c>
      <c r="T227" s="8">
        <f t="shared" si="178"/>
        <v>920</v>
      </c>
      <c r="U227" s="8">
        <f>Расценки!F226</f>
        <v>400</v>
      </c>
      <c r="V227" s="8">
        <f>Расценки!G226</f>
        <v>460</v>
      </c>
      <c r="W227" s="10">
        <f t="shared" si="179"/>
        <v>0.4</v>
      </c>
      <c r="X227" s="10">
        <f t="shared" si="180"/>
        <v>0.38043478260869568</v>
      </c>
      <c r="Y227" s="9">
        <f>Расценки!H226</f>
        <v>400</v>
      </c>
      <c r="Z227" s="9">
        <f>Расценки!I226</f>
        <v>460</v>
      </c>
      <c r="AA227" s="10">
        <f>Расценки!J226</f>
        <v>0</v>
      </c>
      <c r="AB227" s="10">
        <f>Расценки!K226</f>
        <v>0</v>
      </c>
      <c r="AC227" s="16">
        <f t="shared" si="181"/>
        <v>0.4</v>
      </c>
      <c r="AD227" s="16">
        <f t="shared" si="182"/>
        <v>0.38043478260869568</v>
      </c>
      <c r="AE227" s="10">
        <f t="shared" si="183"/>
        <v>0.4</v>
      </c>
      <c r="AF227" s="10">
        <f t="shared" si="184"/>
        <v>0.4</v>
      </c>
      <c r="AG227" s="8">
        <f t="shared" si="185"/>
        <v>160</v>
      </c>
      <c r="AH227" s="8">
        <f t="shared" si="186"/>
        <v>175</v>
      </c>
    </row>
    <row r="228" spans="1:34" x14ac:dyDescent="0.25">
      <c r="A228" s="7" t="s">
        <v>748</v>
      </c>
      <c r="B228" s="7" t="s">
        <v>749</v>
      </c>
      <c r="C228" s="7" t="s">
        <v>177</v>
      </c>
      <c r="D228" s="7" t="s">
        <v>396</v>
      </c>
      <c r="E228" s="7" t="str">
        <f>INDEX('Нормо-час по специальностям'!$B$6:$B$26,MATCH(D228,'Нормо-час по специальностям'!$A$6:$A$26,0))</f>
        <v>Монтажник дверей, окон, перегородок</v>
      </c>
      <c r="F228" s="15">
        <v>0.15</v>
      </c>
      <c r="G228" s="7" t="s">
        <v>6943</v>
      </c>
      <c r="H228" s="11">
        <f t="shared" si="170"/>
        <v>46.67</v>
      </c>
      <c r="I228" s="8">
        <f>INDEX('Нормо-час по специальностям'!$D$6:$D$26,MATCH(D228,'Нормо-час по специальностям'!$A$6:$A$26,0))</f>
        <v>800</v>
      </c>
      <c r="J228" s="8">
        <f>INDEX('Нормо-час по специальностям'!$E$6:$E$26,MATCH(D228,'Нормо-час по специальностям'!$A$6:$A$26,0))</f>
        <v>950</v>
      </c>
      <c r="K228" s="8">
        <f t="shared" si="171"/>
        <v>120</v>
      </c>
      <c r="L228" s="8">
        <f t="shared" si="172"/>
        <v>143</v>
      </c>
      <c r="M228" s="8">
        <f>Расценки!L227</f>
        <v>120</v>
      </c>
      <c r="N228" s="8">
        <f>Расценки!M227</f>
        <v>138</v>
      </c>
      <c r="O228" s="10">
        <f t="shared" si="173"/>
        <v>0</v>
      </c>
      <c r="P228" s="10">
        <f t="shared" si="174"/>
        <v>3.6231884057970953E-2</v>
      </c>
      <c r="Q228" s="7" t="str">
        <f t="shared" si="175"/>
        <v>равно</v>
      </c>
      <c r="R228" s="7" t="str">
        <f t="shared" si="176"/>
        <v>равно</v>
      </c>
      <c r="S228" s="8">
        <f t="shared" si="177"/>
        <v>800</v>
      </c>
      <c r="T228" s="8">
        <f t="shared" si="178"/>
        <v>920</v>
      </c>
      <c r="U228" s="8">
        <f>Расценки!F227</f>
        <v>200</v>
      </c>
      <c r="V228" s="8">
        <f>Расценки!G227</f>
        <v>230</v>
      </c>
      <c r="W228" s="10">
        <f t="shared" si="179"/>
        <v>0.4</v>
      </c>
      <c r="X228" s="10">
        <f t="shared" si="180"/>
        <v>0.37826086956521737</v>
      </c>
      <c r="Y228" s="9">
        <f>Расценки!H227</f>
        <v>200</v>
      </c>
      <c r="Z228" s="9">
        <f>Расценки!I227</f>
        <v>230</v>
      </c>
      <c r="AA228" s="10">
        <f>Расценки!J227</f>
        <v>0</v>
      </c>
      <c r="AB228" s="10">
        <f>Расценки!K227</f>
        <v>0</v>
      </c>
      <c r="AC228" s="16">
        <f t="shared" si="181"/>
        <v>0.4</v>
      </c>
      <c r="AD228" s="16">
        <f t="shared" si="182"/>
        <v>0.37826086956521737</v>
      </c>
      <c r="AE228" s="10">
        <f t="shared" si="183"/>
        <v>0.4</v>
      </c>
      <c r="AF228" s="10">
        <f t="shared" si="184"/>
        <v>0.4</v>
      </c>
      <c r="AG228" s="8">
        <f t="shared" si="185"/>
        <v>80</v>
      </c>
      <c r="AH228" s="8">
        <f t="shared" si="186"/>
        <v>87</v>
      </c>
    </row>
    <row r="229" spans="1:34" x14ac:dyDescent="0.25">
      <c r="A229" s="7" t="s">
        <v>750</v>
      </c>
      <c r="B229" s="7" t="s">
        <v>751</v>
      </c>
      <c r="C229" s="7" t="s">
        <v>177</v>
      </c>
      <c r="D229" s="7" t="s">
        <v>396</v>
      </c>
      <c r="E229" s="7" t="str">
        <f>INDEX('Нормо-час по специальностям'!$B$6:$B$26,MATCH(D229,'Нормо-час по специальностям'!$A$6:$A$26,0))</f>
        <v>Монтажник дверей, окон, перегородок</v>
      </c>
      <c r="F229" s="15">
        <v>0.4</v>
      </c>
      <c r="G229" s="7" t="s">
        <v>6943</v>
      </c>
      <c r="H229" s="11">
        <f t="shared" si="170"/>
        <v>17.5</v>
      </c>
      <c r="I229" s="8">
        <f>INDEX('Нормо-час по специальностям'!$D$6:$D$26,MATCH(D229,'Нормо-час по специальностям'!$A$6:$A$26,0))</f>
        <v>800</v>
      </c>
      <c r="J229" s="8">
        <f>INDEX('Нормо-час по специальностям'!$E$6:$E$26,MATCH(D229,'Нормо-час по специальностям'!$A$6:$A$26,0))</f>
        <v>950</v>
      </c>
      <c r="K229" s="8">
        <f t="shared" si="171"/>
        <v>320</v>
      </c>
      <c r="L229" s="8">
        <f t="shared" si="172"/>
        <v>380</v>
      </c>
      <c r="M229" s="8">
        <f>Расценки!L228</f>
        <v>300</v>
      </c>
      <c r="N229" s="8">
        <f>Расценки!M228</f>
        <v>345</v>
      </c>
      <c r="O229" s="10">
        <f t="shared" si="173"/>
        <v>6.6666666666666652E-2</v>
      </c>
      <c r="P229" s="10">
        <f t="shared" si="174"/>
        <v>0.10144927536231885</v>
      </c>
      <c r="Q229" s="7" t="str">
        <f t="shared" si="175"/>
        <v>равно</v>
      </c>
      <c r="R229" s="7" t="str">
        <f t="shared" si="176"/>
        <v>расценка</v>
      </c>
      <c r="S229" s="8">
        <f t="shared" si="177"/>
        <v>750</v>
      </c>
      <c r="T229" s="8">
        <f t="shared" si="178"/>
        <v>863</v>
      </c>
      <c r="U229" s="8">
        <f>Расценки!F228</f>
        <v>500</v>
      </c>
      <c r="V229" s="8">
        <f>Расценки!G228</f>
        <v>575</v>
      </c>
      <c r="W229" s="10">
        <f t="shared" si="179"/>
        <v>0.36</v>
      </c>
      <c r="X229" s="10">
        <f t="shared" si="180"/>
        <v>0.33913043478260868</v>
      </c>
      <c r="Y229" s="9">
        <f>Расценки!H228</f>
        <v>500</v>
      </c>
      <c r="Z229" s="9">
        <f>Расценки!I228</f>
        <v>575</v>
      </c>
      <c r="AA229" s="10">
        <f>Расценки!J228</f>
        <v>0</v>
      </c>
      <c r="AB229" s="10">
        <f>Расценки!K228</f>
        <v>0</v>
      </c>
      <c r="AC229" s="16">
        <f t="shared" si="181"/>
        <v>0.36</v>
      </c>
      <c r="AD229" s="16">
        <f t="shared" si="182"/>
        <v>0.33913043478260868</v>
      </c>
      <c r="AE229" s="10">
        <f t="shared" si="183"/>
        <v>0.4</v>
      </c>
      <c r="AF229" s="10">
        <f t="shared" si="184"/>
        <v>0.4</v>
      </c>
      <c r="AG229" s="8">
        <f t="shared" si="185"/>
        <v>180</v>
      </c>
      <c r="AH229" s="8">
        <f t="shared" si="186"/>
        <v>195</v>
      </c>
    </row>
    <row r="230" spans="1:34" x14ac:dyDescent="0.25">
      <c r="A230" s="7" t="s">
        <v>752</v>
      </c>
      <c r="B230" s="7" t="s">
        <v>753</v>
      </c>
      <c r="C230" s="7" t="s">
        <v>54</v>
      </c>
      <c r="D230" s="7" t="s">
        <v>396</v>
      </c>
      <c r="E230" s="7" t="str">
        <f>INDEX('Нормо-час по специальностям'!$B$6:$B$26,MATCH(D230,'Нормо-час по специальностям'!$A$6:$A$26,0))</f>
        <v>Монтажник дверей, окон, перегородок</v>
      </c>
      <c r="F230" s="15">
        <v>0.6</v>
      </c>
      <c r="G230" s="7" t="s">
        <v>6943</v>
      </c>
      <c r="H230" s="11">
        <f t="shared" si="170"/>
        <v>11.67</v>
      </c>
      <c r="I230" s="8">
        <f>INDEX('Нормо-час по специальностям'!$D$6:$D$26,MATCH(D230,'Нормо-час по специальностям'!$A$6:$A$26,0))</f>
        <v>800</v>
      </c>
      <c r="J230" s="8">
        <f>INDEX('Нормо-час по специальностям'!$E$6:$E$26,MATCH(D230,'Нормо-час по специальностям'!$A$6:$A$26,0))</f>
        <v>950</v>
      </c>
      <c r="K230" s="8">
        <f t="shared" si="171"/>
        <v>480</v>
      </c>
      <c r="L230" s="8">
        <f t="shared" si="172"/>
        <v>570</v>
      </c>
      <c r="M230" s="8">
        <f>Расценки!L229</f>
        <v>300</v>
      </c>
      <c r="N230" s="8">
        <f>Расценки!M229</f>
        <v>345</v>
      </c>
      <c r="O230" s="10">
        <f t="shared" si="173"/>
        <v>0.60000000000000009</v>
      </c>
      <c r="P230" s="10">
        <f t="shared" si="174"/>
        <v>0.65217391304347827</v>
      </c>
      <c r="Q230" s="7" t="str">
        <f t="shared" si="175"/>
        <v>расценка</v>
      </c>
      <c r="R230" s="7" t="str">
        <f t="shared" si="176"/>
        <v>расценка</v>
      </c>
      <c r="S230" s="8">
        <f t="shared" si="177"/>
        <v>500</v>
      </c>
      <c r="T230" s="8">
        <f t="shared" si="178"/>
        <v>575</v>
      </c>
      <c r="U230" s="8">
        <f>Расценки!F229</f>
        <v>500</v>
      </c>
      <c r="V230" s="8">
        <f>Расценки!G229</f>
        <v>575</v>
      </c>
      <c r="W230" s="10">
        <f t="shared" si="179"/>
        <v>0.04</v>
      </c>
      <c r="X230" s="10">
        <f t="shared" si="180"/>
        <v>8.6956521739130436E-3</v>
      </c>
      <c r="Y230" s="9">
        <f>Расценки!H229</f>
        <v>640</v>
      </c>
      <c r="Z230" s="9">
        <f>Расценки!I229</f>
        <v>760</v>
      </c>
      <c r="AA230" s="10">
        <f>Расценки!J229</f>
        <v>0.28000000000000003</v>
      </c>
      <c r="AB230" s="10">
        <f>Расценки!K229</f>
        <v>0.32173913043478253</v>
      </c>
      <c r="AC230" s="16">
        <f t="shared" si="181"/>
        <v>0.25</v>
      </c>
      <c r="AD230" s="16">
        <f t="shared" si="182"/>
        <v>0.25</v>
      </c>
      <c r="AE230" s="10">
        <f t="shared" si="183"/>
        <v>0.53125</v>
      </c>
      <c r="AF230" s="10">
        <f t="shared" si="184"/>
        <v>0.54605263157894735</v>
      </c>
      <c r="AG230" s="8">
        <f t="shared" si="185"/>
        <v>160</v>
      </c>
      <c r="AH230" s="8">
        <f t="shared" si="186"/>
        <v>190</v>
      </c>
    </row>
    <row r="231" spans="1:34" x14ac:dyDescent="0.25">
      <c r="A231" s="7" t="s">
        <v>756</v>
      </c>
      <c r="B231" s="7" t="s">
        <v>757</v>
      </c>
      <c r="C231" s="7" t="s">
        <v>177</v>
      </c>
      <c r="D231" s="7" t="s">
        <v>396</v>
      </c>
      <c r="E231" s="7" t="str">
        <f>INDEX('Нормо-час по специальностям'!$B$6:$B$26,MATCH(D231,'Нормо-час по специальностям'!$A$6:$A$26,0))</f>
        <v>Монтажник дверей, окон, перегородок</v>
      </c>
      <c r="F231" s="15">
        <v>1.4</v>
      </c>
      <c r="G231" s="7" t="s">
        <v>6943</v>
      </c>
      <c r="H231" s="11">
        <f t="shared" si="170"/>
        <v>5</v>
      </c>
      <c r="I231" s="8">
        <f>INDEX('Нормо-час по специальностям'!$D$6:$D$26,MATCH(D231,'Нормо-час по специальностям'!$A$6:$A$26,0))</f>
        <v>800</v>
      </c>
      <c r="J231" s="8">
        <f>INDEX('Нормо-час по специальностям'!$E$6:$E$26,MATCH(D231,'Нормо-час по специальностям'!$A$6:$A$26,0))</f>
        <v>950</v>
      </c>
      <c r="K231" s="8">
        <f t="shared" si="171"/>
        <v>1120</v>
      </c>
      <c r="L231" s="8">
        <f t="shared" si="172"/>
        <v>1330</v>
      </c>
      <c r="M231" s="8">
        <f>Расценки!L230</f>
        <v>720</v>
      </c>
      <c r="N231" s="8">
        <f>Расценки!M230</f>
        <v>828</v>
      </c>
      <c r="O231" s="10">
        <f t="shared" si="173"/>
        <v>0.55555555555555558</v>
      </c>
      <c r="P231" s="10">
        <f t="shared" si="174"/>
        <v>0.606280193236715</v>
      </c>
      <c r="Q231" s="7" t="str">
        <f t="shared" si="175"/>
        <v>расценка</v>
      </c>
      <c r="R231" s="7" t="str">
        <f t="shared" si="176"/>
        <v>расценка</v>
      </c>
      <c r="S231" s="8">
        <f t="shared" si="177"/>
        <v>514</v>
      </c>
      <c r="T231" s="8">
        <f t="shared" si="178"/>
        <v>591</v>
      </c>
      <c r="U231" s="8">
        <f>Расценки!F230</f>
        <v>1200</v>
      </c>
      <c r="V231" s="8">
        <f>Расценки!G230</f>
        <v>1380</v>
      </c>
      <c r="W231" s="10">
        <f t="shared" si="179"/>
        <v>6.6666666666666666E-2</v>
      </c>
      <c r="X231" s="10">
        <f t="shared" si="180"/>
        <v>3.6231884057971016E-2</v>
      </c>
      <c r="Y231" s="9">
        <f>Расценки!H230</f>
        <v>1494</v>
      </c>
      <c r="Z231" s="9">
        <f>Расценки!I230</f>
        <v>1774</v>
      </c>
      <c r="AA231" s="10">
        <f>Расценки!J230</f>
        <v>0.24500000000000011</v>
      </c>
      <c r="AB231" s="10">
        <f>Расценки!K230</f>
        <v>0.28550724637681157</v>
      </c>
      <c r="AC231" s="16">
        <f t="shared" si="181"/>
        <v>0.25033467202141901</v>
      </c>
      <c r="AD231" s="16">
        <f t="shared" si="182"/>
        <v>0.25028184892897409</v>
      </c>
      <c r="AE231" s="10">
        <f t="shared" si="183"/>
        <v>0.51807228915662651</v>
      </c>
      <c r="AF231" s="10">
        <f t="shared" si="184"/>
        <v>0.53325817361894023</v>
      </c>
      <c r="AG231" s="8">
        <f t="shared" si="185"/>
        <v>374</v>
      </c>
      <c r="AH231" s="8">
        <f t="shared" si="186"/>
        <v>444</v>
      </c>
    </row>
    <row r="232" spans="1:34" x14ac:dyDescent="0.25">
      <c r="A232" s="7" t="s">
        <v>759</v>
      </c>
      <c r="B232" s="7" t="s">
        <v>760</v>
      </c>
      <c r="C232" s="7" t="s">
        <v>177</v>
      </c>
      <c r="D232" s="7" t="s">
        <v>396</v>
      </c>
      <c r="E232" s="7" t="str">
        <f>INDEX('Нормо-час по специальностям'!$B$6:$B$26,MATCH(D232,'Нормо-час по специальностям'!$A$6:$A$26,0))</f>
        <v>Монтажник дверей, окон, перегородок</v>
      </c>
      <c r="F232" s="15">
        <v>1.2</v>
      </c>
      <c r="G232" s="7" t="s">
        <v>6943</v>
      </c>
      <c r="H232" s="11">
        <f t="shared" si="170"/>
        <v>5.83</v>
      </c>
      <c r="I232" s="8">
        <f>INDEX('Нормо-час по специальностям'!$D$6:$D$26,MATCH(D232,'Нормо-час по специальностям'!$A$6:$A$26,0))</f>
        <v>800</v>
      </c>
      <c r="J232" s="8">
        <f>INDEX('Нормо-час по специальностям'!$E$6:$E$26,MATCH(D232,'Нормо-час по специальностям'!$A$6:$A$26,0))</f>
        <v>950</v>
      </c>
      <c r="K232" s="8">
        <f t="shared" si="171"/>
        <v>960</v>
      </c>
      <c r="L232" s="8">
        <f t="shared" si="172"/>
        <v>1140</v>
      </c>
      <c r="M232" s="8">
        <f>Расценки!L231</f>
        <v>720</v>
      </c>
      <c r="N232" s="8">
        <f>Расценки!M231</f>
        <v>828</v>
      </c>
      <c r="O232" s="10">
        <f t="shared" si="173"/>
        <v>0.33333333333333326</v>
      </c>
      <c r="P232" s="10">
        <f t="shared" si="174"/>
        <v>0.37681159420289845</v>
      </c>
      <c r="Q232" s="7" t="str">
        <f t="shared" si="175"/>
        <v>расценка</v>
      </c>
      <c r="R232" s="7" t="str">
        <f t="shared" si="176"/>
        <v>расценка</v>
      </c>
      <c r="S232" s="8">
        <f t="shared" si="177"/>
        <v>600</v>
      </c>
      <c r="T232" s="8">
        <f t="shared" si="178"/>
        <v>690</v>
      </c>
      <c r="U232" s="8">
        <f>Расценки!F231</f>
        <v>1200</v>
      </c>
      <c r="V232" s="8">
        <f>Расценки!G231</f>
        <v>1380</v>
      </c>
      <c r="W232" s="10">
        <f t="shared" si="179"/>
        <v>0.2</v>
      </c>
      <c r="X232" s="10">
        <f t="shared" si="180"/>
        <v>0.17391304347826086</v>
      </c>
      <c r="Y232" s="9">
        <f>Расценки!H231</f>
        <v>1280</v>
      </c>
      <c r="Z232" s="9">
        <f>Расценки!I231</f>
        <v>1520</v>
      </c>
      <c r="AA232" s="10">
        <f>Расценки!J231</f>
        <v>6.6666666666666652E-2</v>
      </c>
      <c r="AB232" s="10">
        <f>Расценки!K231</f>
        <v>0.10144927536231885</v>
      </c>
      <c r="AC232" s="16">
        <f t="shared" si="181"/>
        <v>0.25</v>
      </c>
      <c r="AD232" s="16">
        <f t="shared" si="182"/>
        <v>0.25</v>
      </c>
      <c r="AE232" s="10">
        <f t="shared" si="183"/>
        <v>0.4375</v>
      </c>
      <c r="AF232" s="10">
        <f t="shared" si="184"/>
        <v>0.45526315789473687</v>
      </c>
      <c r="AG232" s="8">
        <f t="shared" si="185"/>
        <v>320</v>
      </c>
      <c r="AH232" s="8">
        <f t="shared" si="186"/>
        <v>380</v>
      </c>
    </row>
    <row r="233" spans="1:34" x14ac:dyDescent="0.25">
      <c r="A233" s="7" t="s">
        <v>762</v>
      </c>
      <c r="B233" s="7" t="s">
        <v>763</v>
      </c>
      <c r="C233" s="7" t="s">
        <v>177</v>
      </c>
      <c r="D233" s="7" t="s">
        <v>396</v>
      </c>
      <c r="E233" s="7" t="str">
        <f>INDEX('Нормо-час по специальностям'!$B$6:$B$26,MATCH(D233,'Нормо-час по специальностям'!$A$6:$A$26,0))</f>
        <v>Монтажник дверей, окон, перегородок</v>
      </c>
      <c r="F233" s="15">
        <v>0.15</v>
      </c>
      <c r="G233" s="7" t="s">
        <v>6943</v>
      </c>
      <c r="H233" s="11">
        <f t="shared" si="170"/>
        <v>46.67</v>
      </c>
      <c r="I233" s="8">
        <f>INDEX('Нормо-час по специальностям'!$D$6:$D$26,MATCH(D233,'Нормо-час по специальностям'!$A$6:$A$26,0))</f>
        <v>800</v>
      </c>
      <c r="J233" s="8">
        <f>INDEX('Нормо-час по специальностям'!$E$6:$E$26,MATCH(D233,'Нормо-час по специальностям'!$A$6:$A$26,0))</f>
        <v>950</v>
      </c>
      <c r="K233" s="8">
        <f t="shared" si="171"/>
        <v>120</v>
      </c>
      <c r="L233" s="8">
        <f t="shared" si="172"/>
        <v>143</v>
      </c>
      <c r="M233" s="8">
        <f>Расценки!L232</f>
        <v>90</v>
      </c>
      <c r="N233" s="8">
        <f>Расценки!M232</f>
        <v>103</v>
      </c>
      <c r="O233" s="10">
        <f t="shared" si="173"/>
        <v>0.33333333333333326</v>
      </c>
      <c r="P233" s="10">
        <f t="shared" si="174"/>
        <v>0.38834951456310685</v>
      </c>
      <c r="Q233" s="7" t="str">
        <f t="shared" si="175"/>
        <v>расценка</v>
      </c>
      <c r="R233" s="7" t="str">
        <f t="shared" si="176"/>
        <v>расценка</v>
      </c>
      <c r="S233" s="8">
        <f t="shared" si="177"/>
        <v>600</v>
      </c>
      <c r="T233" s="8">
        <f t="shared" si="178"/>
        <v>687</v>
      </c>
      <c r="U233" s="8">
        <f>Расценки!F232</f>
        <v>150</v>
      </c>
      <c r="V233" s="8">
        <f>Расценки!G232</f>
        <v>172</v>
      </c>
      <c r="W233" s="10">
        <f t="shared" si="179"/>
        <v>0.2</v>
      </c>
      <c r="X233" s="10">
        <f t="shared" si="180"/>
        <v>0.16860465116279069</v>
      </c>
      <c r="Y233" s="9">
        <f>Расценки!H232</f>
        <v>160</v>
      </c>
      <c r="Z233" s="9">
        <f>Расценки!I232</f>
        <v>191</v>
      </c>
      <c r="AA233" s="10">
        <f>Расценки!J232</f>
        <v>6.6666666666666652E-2</v>
      </c>
      <c r="AB233" s="10">
        <f>Расценки!K232</f>
        <v>0.11046511627906974</v>
      </c>
      <c r="AC233" s="16">
        <f t="shared" si="181"/>
        <v>0.25</v>
      </c>
      <c r="AD233" s="16">
        <f t="shared" si="182"/>
        <v>0.2513089005235602</v>
      </c>
      <c r="AE233" s="10">
        <f t="shared" si="183"/>
        <v>0.4375</v>
      </c>
      <c r="AF233" s="10">
        <f t="shared" si="184"/>
        <v>0.4607329842931937</v>
      </c>
      <c r="AG233" s="8">
        <f t="shared" si="185"/>
        <v>40</v>
      </c>
      <c r="AH233" s="8">
        <f t="shared" si="186"/>
        <v>48</v>
      </c>
    </row>
    <row r="234" spans="1:34" x14ac:dyDescent="0.25">
      <c r="A234" s="7" t="s">
        <v>764</v>
      </c>
      <c r="B234" s="7" t="s">
        <v>765</v>
      </c>
      <c r="C234" s="7" t="s">
        <v>177</v>
      </c>
      <c r="D234" s="7" t="s">
        <v>396</v>
      </c>
      <c r="E234" s="7" t="str">
        <f>INDEX('Нормо-час по специальностям'!$B$6:$B$26,MATCH(D234,'Нормо-час по специальностям'!$A$6:$A$26,0))</f>
        <v>Монтажник дверей, окон, перегородок</v>
      </c>
      <c r="F234" s="15">
        <v>0.5</v>
      </c>
      <c r="G234" s="7" t="s">
        <v>6943</v>
      </c>
      <c r="H234" s="11">
        <f t="shared" si="170"/>
        <v>14</v>
      </c>
      <c r="I234" s="8">
        <f>INDEX('Нормо-час по специальностям'!$D$6:$D$26,MATCH(D234,'Нормо-час по специальностям'!$A$6:$A$26,0))</f>
        <v>800</v>
      </c>
      <c r="J234" s="8">
        <f>INDEX('Нормо-час по специальностям'!$E$6:$E$26,MATCH(D234,'Нормо-час по специальностям'!$A$6:$A$26,0))</f>
        <v>950</v>
      </c>
      <c r="K234" s="8">
        <f t="shared" si="171"/>
        <v>400</v>
      </c>
      <c r="L234" s="8">
        <f t="shared" si="172"/>
        <v>475</v>
      </c>
      <c r="M234" s="8">
        <f>Расценки!L233</f>
        <v>360</v>
      </c>
      <c r="N234" s="8">
        <f>Расценки!M233</f>
        <v>414</v>
      </c>
      <c r="O234" s="10">
        <f t="shared" si="173"/>
        <v>0.11111111111111116</v>
      </c>
      <c r="P234" s="10">
        <f t="shared" si="174"/>
        <v>0.14734299516908211</v>
      </c>
      <c r="Q234" s="7" t="str">
        <f t="shared" si="175"/>
        <v>расценка</v>
      </c>
      <c r="R234" s="7" t="str">
        <f t="shared" si="176"/>
        <v>расценка</v>
      </c>
      <c r="S234" s="8">
        <f t="shared" si="177"/>
        <v>720</v>
      </c>
      <c r="T234" s="8">
        <f t="shared" si="178"/>
        <v>828</v>
      </c>
      <c r="U234" s="8">
        <f>Расценки!F233</f>
        <v>600</v>
      </c>
      <c r="V234" s="8">
        <f>Расценки!G233</f>
        <v>690</v>
      </c>
      <c r="W234" s="10">
        <f t="shared" si="179"/>
        <v>0.33333333333333331</v>
      </c>
      <c r="X234" s="10">
        <f t="shared" si="180"/>
        <v>0.31159420289855072</v>
      </c>
      <c r="Y234" s="9">
        <f>Расценки!H233</f>
        <v>600</v>
      </c>
      <c r="Z234" s="9">
        <f>Расценки!I233</f>
        <v>690</v>
      </c>
      <c r="AA234" s="10">
        <f>Расценки!J233</f>
        <v>0</v>
      </c>
      <c r="AB234" s="10">
        <f>Расценки!K233</f>
        <v>0</v>
      </c>
      <c r="AC234" s="16">
        <f t="shared" si="181"/>
        <v>0.33333333333333331</v>
      </c>
      <c r="AD234" s="16">
        <f t="shared" si="182"/>
        <v>0.31159420289855072</v>
      </c>
      <c r="AE234" s="10">
        <f t="shared" si="183"/>
        <v>0.4</v>
      </c>
      <c r="AF234" s="10">
        <f t="shared" si="184"/>
        <v>0.4</v>
      </c>
      <c r="AG234" s="8">
        <f t="shared" si="185"/>
        <v>200</v>
      </c>
      <c r="AH234" s="8">
        <f t="shared" si="186"/>
        <v>215</v>
      </c>
    </row>
    <row r="235" spans="1:34" x14ac:dyDescent="0.25">
      <c r="A235" s="7" t="s">
        <v>766</v>
      </c>
      <c r="B235" s="7" t="s">
        <v>767</v>
      </c>
      <c r="C235" s="7" t="s">
        <v>177</v>
      </c>
      <c r="D235" s="7" t="s">
        <v>396</v>
      </c>
      <c r="E235" s="7" t="str">
        <f>INDEX('Нормо-час по специальностям'!$B$6:$B$26,MATCH(D235,'Нормо-час по специальностям'!$A$6:$A$26,0))</f>
        <v>Монтажник дверей, окон, перегородок</v>
      </c>
      <c r="F235" s="15">
        <v>0.2</v>
      </c>
      <c r="G235" s="7" t="s">
        <v>6943</v>
      </c>
      <c r="H235" s="11">
        <f t="shared" si="170"/>
        <v>35</v>
      </c>
      <c r="I235" s="8">
        <f>INDEX('Нормо-час по специальностям'!$D$6:$D$26,MATCH(D235,'Нормо-час по специальностям'!$A$6:$A$26,0))</f>
        <v>800</v>
      </c>
      <c r="J235" s="8">
        <f>INDEX('Нормо-час по специальностям'!$E$6:$E$26,MATCH(D235,'Нормо-час по специальностям'!$A$6:$A$26,0))</f>
        <v>950</v>
      </c>
      <c r="K235" s="8">
        <f t="shared" si="171"/>
        <v>160</v>
      </c>
      <c r="L235" s="8">
        <f t="shared" si="172"/>
        <v>190</v>
      </c>
      <c r="M235" s="8">
        <f>Расценки!L234</f>
        <v>150</v>
      </c>
      <c r="N235" s="8">
        <f>Расценки!M234</f>
        <v>172</v>
      </c>
      <c r="O235" s="10">
        <f t="shared" si="173"/>
        <v>6.6666666666666652E-2</v>
      </c>
      <c r="P235" s="10">
        <f t="shared" si="174"/>
        <v>0.10465116279069764</v>
      </c>
      <c r="Q235" s="7" t="str">
        <f t="shared" si="175"/>
        <v>равно</v>
      </c>
      <c r="R235" s="7" t="str">
        <f t="shared" si="176"/>
        <v>расценка</v>
      </c>
      <c r="S235" s="8">
        <f t="shared" si="177"/>
        <v>750</v>
      </c>
      <c r="T235" s="8">
        <f t="shared" si="178"/>
        <v>860</v>
      </c>
      <c r="U235" s="8">
        <f>Расценки!F234</f>
        <v>250</v>
      </c>
      <c r="V235" s="8">
        <f>Расценки!G234</f>
        <v>288</v>
      </c>
      <c r="W235" s="10">
        <f t="shared" si="179"/>
        <v>0.36</v>
      </c>
      <c r="X235" s="10">
        <f t="shared" si="180"/>
        <v>0.34027777777777779</v>
      </c>
      <c r="Y235" s="9">
        <f>Расценки!H234</f>
        <v>250</v>
      </c>
      <c r="Z235" s="9">
        <f>Расценки!I234</f>
        <v>288</v>
      </c>
      <c r="AA235" s="10">
        <f>Расценки!J234</f>
        <v>0</v>
      </c>
      <c r="AB235" s="10">
        <f>Расценки!K234</f>
        <v>0</v>
      </c>
      <c r="AC235" s="16">
        <f t="shared" si="181"/>
        <v>0.36</v>
      </c>
      <c r="AD235" s="16">
        <f t="shared" si="182"/>
        <v>0.34027777777777779</v>
      </c>
      <c r="AE235" s="10">
        <f t="shared" si="183"/>
        <v>0.4</v>
      </c>
      <c r="AF235" s="10">
        <f t="shared" si="184"/>
        <v>0.40277777777777779</v>
      </c>
      <c r="AG235" s="8">
        <f t="shared" si="185"/>
        <v>90</v>
      </c>
      <c r="AH235" s="8">
        <f t="shared" si="186"/>
        <v>98</v>
      </c>
    </row>
    <row r="236" spans="1:34" x14ac:dyDescent="0.25">
      <c r="A236" s="7" t="s">
        <v>768</v>
      </c>
      <c r="B236" s="7" t="s">
        <v>769</v>
      </c>
      <c r="C236" s="7" t="s">
        <v>54</v>
      </c>
      <c r="D236" s="7" t="s">
        <v>35</v>
      </c>
      <c r="E236" s="7" t="str">
        <f>INDEX('Нормо-час по специальностям'!$B$6:$B$26,MATCH(D236,'Нормо-час по специальностям'!$A$6:$A$26,0))</f>
        <v>Разнорабочий / демонтажник</v>
      </c>
      <c r="F236" s="15">
        <v>2</v>
      </c>
      <c r="G236" s="7" t="s">
        <v>6920</v>
      </c>
      <c r="H236" s="11">
        <f t="shared" si="170"/>
        <v>3.5</v>
      </c>
      <c r="I236" s="8">
        <f>INDEX('Нормо-час по специальностям'!$D$6:$D$26,MATCH(D236,'Нормо-час по специальностям'!$A$6:$A$26,0))</f>
        <v>550</v>
      </c>
      <c r="J236" s="8">
        <f>INDEX('Нормо-час по специальностям'!$E$6:$E$26,MATCH(D236,'Нормо-час по специальностям'!$A$6:$A$26,0))</f>
        <v>660</v>
      </c>
      <c r="K236" s="8">
        <f t="shared" si="171"/>
        <v>1100</v>
      </c>
      <c r="L236" s="8">
        <f t="shared" si="172"/>
        <v>1320</v>
      </c>
      <c r="M236" s="8">
        <f>Расценки!L235</f>
        <v>900</v>
      </c>
      <c r="N236" s="8">
        <f>Расценки!M235</f>
        <v>1035</v>
      </c>
      <c r="O236" s="10">
        <f t="shared" si="173"/>
        <v>0.22222222222222232</v>
      </c>
      <c r="P236" s="10">
        <f t="shared" si="174"/>
        <v>0.2753623188405796</v>
      </c>
      <c r="Q236" s="7" t="str">
        <f t="shared" si="175"/>
        <v>расценка</v>
      </c>
      <c r="R236" s="7" t="str">
        <f t="shared" si="176"/>
        <v>расценка</v>
      </c>
      <c r="S236" s="8">
        <f t="shared" si="177"/>
        <v>450</v>
      </c>
      <c r="T236" s="8">
        <f t="shared" si="178"/>
        <v>518</v>
      </c>
      <c r="U236" s="8">
        <f>Расценки!F235</f>
        <v>1500</v>
      </c>
      <c r="V236" s="8">
        <f>Расценки!G235</f>
        <v>1725</v>
      </c>
      <c r="W236" s="10">
        <f t="shared" si="179"/>
        <v>0.26666666666666666</v>
      </c>
      <c r="X236" s="10">
        <f t="shared" si="180"/>
        <v>0.23478260869565218</v>
      </c>
      <c r="Y236" s="9">
        <f>Расценки!H235</f>
        <v>1500</v>
      </c>
      <c r="Z236" s="9">
        <f>Расценки!I235</f>
        <v>1760</v>
      </c>
      <c r="AA236" s="10">
        <f>Расценки!J235</f>
        <v>0</v>
      </c>
      <c r="AB236" s="10">
        <f>Расценки!K235</f>
        <v>2.0289855072463725E-2</v>
      </c>
      <c r="AC236" s="16">
        <f t="shared" si="181"/>
        <v>0.26666666666666666</v>
      </c>
      <c r="AD236" s="16">
        <f t="shared" si="182"/>
        <v>0.25</v>
      </c>
      <c r="AE236" s="10">
        <f t="shared" si="183"/>
        <v>0.4</v>
      </c>
      <c r="AF236" s="10">
        <f t="shared" si="184"/>
        <v>0.41193181818181818</v>
      </c>
      <c r="AG236" s="8">
        <f t="shared" si="185"/>
        <v>400</v>
      </c>
      <c r="AH236" s="8">
        <f t="shared" si="186"/>
        <v>440</v>
      </c>
    </row>
    <row r="237" spans="1:34" x14ac:dyDescent="0.25">
      <c r="A237" s="7" t="s">
        <v>771</v>
      </c>
      <c r="B237" s="7" t="s">
        <v>772</v>
      </c>
      <c r="C237" s="7" t="s">
        <v>54</v>
      </c>
      <c r="D237" s="7" t="s">
        <v>396</v>
      </c>
      <c r="E237" s="7" t="str">
        <f>INDEX('Нормо-час по специальностям'!$B$6:$B$26,MATCH(D237,'Нормо-час по специальностям'!$A$6:$A$26,0))</f>
        <v>Монтажник дверей, окон, перегородок</v>
      </c>
      <c r="F237" s="15">
        <v>0.7</v>
      </c>
      <c r="G237" s="7" t="s">
        <v>6943</v>
      </c>
      <c r="H237" s="11">
        <f t="shared" si="170"/>
        <v>10</v>
      </c>
      <c r="I237" s="8">
        <f>INDEX('Нормо-час по специальностям'!$D$6:$D$26,MATCH(D237,'Нормо-час по специальностям'!$A$6:$A$26,0))</f>
        <v>800</v>
      </c>
      <c r="J237" s="8">
        <f>INDEX('Нормо-час по специальностям'!$E$6:$E$26,MATCH(D237,'Нормо-час по специальностям'!$A$6:$A$26,0))</f>
        <v>950</v>
      </c>
      <c r="K237" s="8">
        <f t="shared" si="171"/>
        <v>560</v>
      </c>
      <c r="L237" s="8">
        <f t="shared" si="172"/>
        <v>665</v>
      </c>
      <c r="M237" s="8">
        <f>Расценки!L236</f>
        <v>360</v>
      </c>
      <c r="N237" s="8">
        <f>Расценки!M236</f>
        <v>414</v>
      </c>
      <c r="O237" s="10">
        <f t="shared" si="173"/>
        <v>0.55555555555555558</v>
      </c>
      <c r="P237" s="10">
        <f t="shared" si="174"/>
        <v>0.606280193236715</v>
      </c>
      <c r="Q237" s="7" t="str">
        <f t="shared" si="175"/>
        <v>расценка</v>
      </c>
      <c r="R237" s="7" t="str">
        <f t="shared" si="176"/>
        <v>расценка</v>
      </c>
      <c r="S237" s="8">
        <f t="shared" si="177"/>
        <v>514</v>
      </c>
      <c r="T237" s="8">
        <f t="shared" si="178"/>
        <v>591</v>
      </c>
      <c r="U237" s="8">
        <f>Расценки!F236</f>
        <v>600</v>
      </c>
      <c r="V237" s="8">
        <f>Расценки!G236</f>
        <v>690</v>
      </c>
      <c r="W237" s="10">
        <f t="shared" si="179"/>
        <v>6.6666666666666666E-2</v>
      </c>
      <c r="X237" s="10">
        <f t="shared" si="180"/>
        <v>3.6231884057971016E-2</v>
      </c>
      <c r="Y237" s="9">
        <f>Расценки!H236</f>
        <v>747</v>
      </c>
      <c r="Z237" s="9">
        <f>Расценки!I236</f>
        <v>887</v>
      </c>
      <c r="AA237" s="10">
        <f>Расценки!J236</f>
        <v>0.24500000000000011</v>
      </c>
      <c r="AB237" s="10">
        <f>Расценки!K236</f>
        <v>0.28550724637681157</v>
      </c>
      <c r="AC237" s="16">
        <f t="shared" si="181"/>
        <v>0.25033467202141901</v>
      </c>
      <c r="AD237" s="16">
        <f t="shared" si="182"/>
        <v>0.25028184892897409</v>
      </c>
      <c r="AE237" s="10">
        <f t="shared" si="183"/>
        <v>0.51807228915662651</v>
      </c>
      <c r="AF237" s="10">
        <f t="shared" si="184"/>
        <v>0.53325817361894023</v>
      </c>
      <c r="AG237" s="8">
        <f t="shared" si="185"/>
        <v>187</v>
      </c>
      <c r="AH237" s="8">
        <f t="shared" si="186"/>
        <v>222</v>
      </c>
    </row>
    <row r="238" spans="1:34" x14ac:dyDescent="0.25">
      <c r="A238" s="7" t="s">
        <v>775</v>
      </c>
      <c r="B238" s="7" t="s">
        <v>776</v>
      </c>
      <c r="C238" s="7" t="s">
        <v>54</v>
      </c>
      <c r="D238" s="7" t="s">
        <v>396</v>
      </c>
      <c r="E238" s="7" t="str">
        <f>INDEX('Нормо-час по специальностям'!$B$6:$B$26,MATCH(D238,'Нормо-час по специальностям'!$A$6:$A$26,0))</f>
        <v>Монтажник дверей, окон, перегородок</v>
      </c>
      <c r="F238" s="15">
        <v>0.4</v>
      </c>
      <c r="G238" s="7" t="s">
        <v>6943</v>
      </c>
      <c r="H238" s="11">
        <f t="shared" si="170"/>
        <v>17.5</v>
      </c>
      <c r="I238" s="8">
        <f>INDEX('Нормо-час по специальностям'!$D$6:$D$26,MATCH(D238,'Нормо-час по специальностям'!$A$6:$A$26,0))</f>
        <v>800</v>
      </c>
      <c r="J238" s="8">
        <f>INDEX('Нормо-час по специальностям'!$E$6:$E$26,MATCH(D238,'Нормо-час по специальностям'!$A$6:$A$26,0))</f>
        <v>950</v>
      </c>
      <c r="K238" s="8">
        <f t="shared" si="171"/>
        <v>320</v>
      </c>
      <c r="L238" s="8">
        <f t="shared" si="172"/>
        <v>380</v>
      </c>
      <c r="M238" s="8">
        <f>Расценки!L237</f>
        <v>240</v>
      </c>
      <c r="N238" s="8">
        <f>Расценки!M237</f>
        <v>276</v>
      </c>
      <c r="O238" s="10">
        <f t="shared" si="173"/>
        <v>0.33333333333333326</v>
      </c>
      <c r="P238" s="10">
        <f t="shared" si="174"/>
        <v>0.37681159420289845</v>
      </c>
      <c r="Q238" s="7" t="str">
        <f t="shared" si="175"/>
        <v>расценка</v>
      </c>
      <c r="R238" s="7" t="str">
        <f t="shared" si="176"/>
        <v>расценка</v>
      </c>
      <c r="S238" s="8">
        <f t="shared" si="177"/>
        <v>600</v>
      </c>
      <c r="T238" s="8">
        <f t="shared" si="178"/>
        <v>690</v>
      </c>
      <c r="U238" s="8">
        <f>Расценки!F237</f>
        <v>400</v>
      </c>
      <c r="V238" s="8">
        <f>Расценки!G237</f>
        <v>460</v>
      </c>
      <c r="W238" s="10">
        <f t="shared" si="179"/>
        <v>0.2</v>
      </c>
      <c r="X238" s="10">
        <f t="shared" si="180"/>
        <v>0.17391304347826086</v>
      </c>
      <c r="Y238" s="9">
        <f>Расценки!H237</f>
        <v>427</v>
      </c>
      <c r="Z238" s="9">
        <f>Расценки!I237</f>
        <v>507</v>
      </c>
      <c r="AA238" s="10">
        <f>Расценки!J237</f>
        <v>6.7499999999999893E-2</v>
      </c>
      <c r="AB238" s="10">
        <f>Расценки!K237</f>
        <v>0.10217391304347823</v>
      </c>
      <c r="AC238" s="16">
        <f t="shared" si="181"/>
        <v>0.25058548009367682</v>
      </c>
      <c r="AD238" s="16">
        <f t="shared" si="182"/>
        <v>0.2504930966469428</v>
      </c>
      <c r="AE238" s="10">
        <f t="shared" si="183"/>
        <v>0.4379391100702576</v>
      </c>
      <c r="AF238" s="10">
        <f t="shared" si="184"/>
        <v>0.45562130177514792</v>
      </c>
      <c r="AG238" s="8">
        <f t="shared" si="185"/>
        <v>107</v>
      </c>
      <c r="AH238" s="8">
        <f t="shared" si="186"/>
        <v>127</v>
      </c>
    </row>
    <row r="239" spans="1:34" x14ac:dyDescent="0.25">
      <c r="A239" s="7" t="s">
        <v>779</v>
      </c>
      <c r="B239" s="7" t="s">
        <v>780</v>
      </c>
      <c r="C239" s="7" t="s">
        <v>177</v>
      </c>
      <c r="D239" s="7" t="s">
        <v>396</v>
      </c>
      <c r="E239" s="7" t="str">
        <f>INDEX('Нормо-час по специальностям'!$B$6:$B$26,MATCH(D239,'Нормо-час по специальностям'!$A$6:$A$26,0))</f>
        <v>Монтажник дверей, окон, перегородок</v>
      </c>
      <c r="F239" s="15">
        <v>0.7</v>
      </c>
      <c r="G239" s="7" t="s">
        <v>6943</v>
      </c>
      <c r="H239" s="11">
        <f t="shared" si="170"/>
        <v>10</v>
      </c>
      <c r="I239" s="8">
        <f>INDEX('Нормо-час по специальностям'!$D$6:$D$26,MATCH(D239,'Нормо-час по специальностям'!$A$6:$A$26,0))</f>
        <v>800</v>
      </c>
      <c r="J239" s="8">
        <f>INDEX('Нормо-час по специальностям'!$E$6:$E$26,MATCH(D239,'Нормо-час по специальностям'!$A$6:$A$26,0))</f>
        <v>950</v>
      </c>
      <c r="K239" s="8">
        <f t="shared" si="171"/>
        <v>560</v>
      </c>
      <c r="L239" s="8">
        <f t="shared" si="172"/>
        <v>665</v>
      </c>
      <c r="M239" s="8">
        <f>Расценки!L238</f>
        <v>480</v>
      </c>
      <c r="N239" s="8">
        <f>Расценки!M238</f>
        <v>552</v>
      </c>
      <c r="O239" s="10">
        <f t="shared" si="173"/>
        <v>0.16666666666666674</v>
      </c>
      <c r="P239" s="10">
        <f t="shared" si="174"/>
        <v>0.20471014492753614</v>
      </c>
      <c r="Q239" s="7" t="str">
        <f t="shared" si="175"/>
        <v>расценка</v>
      </c>
      <c r="R239" s="7" t="str">
        <f t="shared" si="176"/>
        <v>расценка</v>
      </c>
      <c r="S239" s="8">
        <f t="shared" si="177"/>
        <v>686</v>
      </c>
      <c r="T239" s="8">
        <f t="shared" si="178"/>
        <v>789</v>
      </c>
      <c r="U239" s="8">
        <f>Расценки!F238</f>
        <v>800</v>
      </c>
      <c r="V239" s="8">
        <f>Расценки!G238</f>
        <v>920</v>
      </c>
      <c r="W239" s="10">
        <f t="shared" si="179"/>
        <v>0.3</v>
      </c>
      <c r="X239" s="10">
        <f t="shared" si="180"/>
        <v>0.27717391304347827</v>
      </c>
      <c r="Y239" s="9">
        <f>Расценки!H238</f>
        <v>800</v>
      </c>
      <c r="Z239" s="9">
        <f>Расценки!I238</f>
        <v>920</v>
      </c>
      <c r="AA239" s="10">
        <f>Расценки!J238</f>
        <v>0</v>
      </c>
      <c r="AB239" s="10">
        <f>Расценки!K238</f>
        <v>0</v>
      </c>
      <c r="AC239" s="16">
        <f t="shared" si="181"/>
        <v>0.3</v>
      </c>
      <c r="AD239" s="16">
        <f t="shared" si="182"/>
        <v>0.27717391304347827</v>
      </c>
      <c r="AE239" s="10">
        <f t="shared" si="183"/>
        <v>0.4</v>
      </c>
      <c r="AF239" s="10">
        <f t="shared" si="184"/>
        <v>0.4</v>
      </c>
      <c r="AG239" s="8">
        <f t="shared" si="185"/>
        <v>240</v>
      </c>
      <c r="AH239" s="8">
        <f t="shared" si="186"/>
        <v>255</v>
      </c>
    </row>
    <row r="240" spans="1:34" x14ac:dyDescent="0.25">
      <c r="A240" s="7" t="s">
        <v>782</v>
      </c>
      <c r="B240" s="7" t="s">
        <v>783</v>
      </c>
      <c r="C240" s="7" t="s">
        <v>54</v>
      </c>
      <c r="D240" s="7" t="s">
        <v>396</v>
      </c>
      <c r="E240" s="7" t="str">
        <f>INDEX('Нормо-час по специальностям'!$B$6:$B$26,MATCH(D240,'Нормо-час по специальностям'!$A$6:$A$26,0))</f>
        <v>Монтажник дверей, окон, перегородок</v>
      </c>
      <c r="F240" s="15">
        <v>0.8</v>
      </c>
      <c r="G240" s="7" t="s">
        <v>6943</v>
      </c>
      <c r="H240" s="11">
        <f t="shared" si="170"/>
        <v>8.75</v>
      </c>
      <c r="I240" s="8">
        <f>INDEX('Нормо-час по специальностям'!$D$6:$D$26,MATCH(D240,'Нормо-час по специальностям'!$A$6:$A$26,0))</f>
        <v>800</v>
      </c>
      <c r="J240" s="8">
        <f>INDEX('Нормо-час по специальностям'!$E$6:$E$26,MATCH(D240,'Нормо-час по специальностям'!$A$6:$A$26,0))</f>
        <v>950</v>
      </c>
      <c r="K240" s="8">
        <f t="shared" si="171"/>
        <v>640</v>
      </c>
      <c r="L240" s="8">
        <f t="shared" si="172"/>
        <v>760</v>
      </c>
      <c r="M240" s="8">
        <f>Расценки!L239</f>
        <v>420</v>
      </c>
      <c r="N240" s="8">
        <f>Расценки!M239</f>
        <v>483</v>
      </c>
      <c r="O240" s="10">
        <f t="shared" si="173"/>
        <v>0.52380952380952372</v>
      </c>
      <c r="P240" s="10">
        <f t="shared" si="174"/>
        <v>0.57349896480331264</v>
      </c>
      <c r="Q240" s="7" t="str">
        <f t="shared" si="175"/>
        <v>расценка</v>
      </c>
      <c r="R240" s="7" t="str">
        <f t="shared" si="176"/>
        <v>расценка</v>
      </c>
      <c r="S240" s="8">
        <f t="shared" si="177"/>
        <v>525</v>
      </c>
      <c r="T240" s="8">
        <f t="shared" si="178"/>
        <v>604</v>
      </c>
      <c r="U240" s="8">
        <f>Расценки!F239</f>
        <v>700</v>
      </c>
      <c r="V240" s="8">
        <f>Расценки!G239</f>
        <v>805</v>
      </c>
      <c r="W240" s="10">
        <f t="shared" si="179"/>
        <v>8.5714285714285715E-2</v>
      </c>
      <c r="X240" s="10">
        <f t="shared" si="180"/>
        <v>5.5900621118012424E-2</v>
      </c>
      <c r="Y240" s="9">
        <f>Расценки!H239</f>
        <v>854</v>
      </c>
      <c r="Z240" s="9">
        <f>Расценки!I239</f>
        <v>1014</v>
      </c>
      <c r="AA240" s="10">
        <f>Расценки!J239</f>
        <v>0.21999999999999997</v>
      </c>
      <c r="AB240" s="10">
        <f>Расценки!K239</f>
        <v>0.25962732919254661</v>
      </c>
      <c r="AC240" s="16">
        <f t="shared" si="181"/>
        <v>0.25058548009367682</v>
      </c>
      <c r="AD240" s="16">
        <f t="shared" si="182"/>
        <v>0.2504930966469428</v>
      </c>
      <c r="AE240" s="10">
        <f t="shared" si="183"/>
        <v>0.50819672131147542</v>
      </c>
      <c r="AF240" s="10">
        <f t="shared" si="184"/>
        <v>0.52366863905325445</v>
      </c>
      <c r="AG240" s="8">
        <f t="shared" si="185"/>
        <v>214</v>
      </c>
      <c r="AH240" s="8">
        <f t="shared" si="186"/>
        <v>254</v>
      </c>
    </row>
    <row r="241" spans="1:34" x14ac:dyDescent="0.25">
      <c r="A241" s="7" t="s">
        <v>785</v>
      </c>
      <c r="B241" s="7" t="s">
        <v>786</v>
      </c>
      <c r="C241" s="7" t="s">
        <v>54</v>
      </c>
      <c r="D241" s="7" t="s">
        <v>396</v>
      </c>
      <c r="E241" s="7" t="str">
        <f>INDEX('Нормо-час по специальностям'!$B$6:$B$26,MATCH(D241,'Нормо-час по специальностям'!$A$6:$A$26,0))</f>
        <v>Монтажник дверей, окон, перегородок</v>
      </c>
      <c r="F241" s="15">
        <v>0.5</v>
      </c>
      <c r="G241" s="7" t="s">
        <v>6943</v>
      </c>
      <c r="H241" s="11">
        <f t="shared" si="170"/>
        <v>14</v>
      </c>
      <c r="I241" s="8">
        <f>INDEX('Нормо-час по специальностям'!$D$6:$D$26,MATCH(D241,'Нормо-час по специальностям'!$A$6:$A$26,0))</f>
        <v>800</v>
      </c>
      <c r="J241" s="8">
        <f>INDEX('Нормо-час по специальностям'!$E$6:$E$26,MATCH(D241,'Нормо-час по специальностям'!$A$6:$A$26,0))</f>
        <v>950</v>
      </c>
      <c r="K241" s="8">
        <f t="shared" si="171"/>
        <v>400</v>
      </c>
      <c r="L241" s="8">
        <f t="shared" si="172"/>
        <v>475</v>
      </c>
      <c r="M241" s="8">
        <f>Расценки!L240</f>
        <v>270</v>
      </c>
      <c r="N241" s="8">
        <f>Расценки!M240</f>
        <v>310</v>
      </c>
      <c r="O241" s="10">
        <f t="shared" si="173"/>
        <v>0.4814814814814814</v>
      </c>
      <c r="P241" s="10">
        <f t="shared" si="174"/>
        <v>0.532258064516129</v>
      </c>
      <c r="Q241" s="7" t="str">
        <f t="shared" si="175"/>
        <v>расценка</v>
      </c>
      <c r="R241" s="7" t="str">
        <f t="shared" si="176"/>
        <v>расценка</v>
      </c>
      <c r="S241" s="8">
        <f t="shared" si="177"/>
        <v>540</v>
      </c>
      <c r="T241" s="8">
        <f t="shared" si="178"/>
        <v>620</v>
      </c>
      <c r="U241" s="8">
        <f>Расценки!F240</f>
        <v>450</v>
      </c>
      <c r="V241" s="8">
        <f>Расценки!G240</f>
        <v>518</v>
      </c>
      <c r="W241" s="10">
        <f t="shared" si="179"/>
        <v>0.1111111111111111</v>
      </c>
      <c r="X241" s="10">
        <f t="shared" si="180"/>
        <v>8.3011583011583012E-2</v>
      </c>
      <c r="Y241" s="9">
        <f>Расценки!H240</f>
        <v>534</v>
      </c>
      <c r="Z241" s="9">
        <f>Расценки!I240</f>
        <v>634</v>
      </c>
      <c r="AA241" s="10">
        <f>Расценки!J240</f>
        <v>0.18666666666666676</v>
      </c>
      <c r="AB241" s="10">
        <f>Расценки!K240</f>
        <v>0.22393822393822393</v>
      </c>
      <c r="AC241" s="16">
        <f t="shared" si="181"/>
        <v>0.25093632958801498</v>
      </c>
      <c r="AD241" s="16">
        <f t="shared" si="182"/>
        <v>0.25078864353312302</v>
      </c>
      <c r="AE241" s="10">
        <f t="shared" si="183"/>
        <v>0.4943820224719101</v>
      </c>
      <c r="AF241" s="10">
        <f t="shared" si="184"/>
        <v>0.51104100946372244</v>
      </c>
      <c r="AG241" s="8">
        <f t="shared" si="185"/>
        <v>134</v>
      </c>
      <c r="AH241" s="8">
        <f t="shared" si="186"/>
        <v>159</v>
      </c>
    </row>
    <row r="242" spans="1:34" x14ac:dyDescent="0.25">
      <c r="A242" s="7" t="s">
        <v>788</v>
      </c>
      <c r="B242" s="7" t="s">
        <v>789</v>
      </c>
      <c r="C242" s="7" t="s">
        <v>54</v>
      </c>
      <c r="D242" s="7" t="s">
        <v>396</v>
      </c>
      <c r="E242" s="7" t="str">
        <f>INDEX('Нормо-час по специальностям'!$B$6:$B$26,MATCH(D242,'Нормо-час по специальностям'!$A$6:$A$26,0))</f>
        <v>Монтажник дверей, окон, перегородок</v>
      </c>
      <c r="F242" s="15">
        <v>0.4</v>
      </c>
      <c r="G242" s="7" t="s">
        <v>6943</v>
      </c>
      <c r="H242" s="11">
        <f t="shared" si="170"/>
        <v>17.5</v>
      </c>
      <c r="I242" s="8">
        <f>INDEX('Нормо-час по специальностям'!$D$6:$D$26,MATCH(D242,'Нормо-час по специальностям'!$A$6:$A$26,0))</f>
        <v>800</v>
      </c>
      <c r="J242" s="8">
        <f>INDEX('Нормо-час по специальностям'!$E$6:$E$26,MATCH(D242,'Нормо-час по специальностям'!$A$6:$A$26,0))</f>
        <v>950</v>
      </c>
      <c r="K242" s="8">
        <f t="shared" si="171"/>
        <v>320</v>
      </c>
      <c r="L242" s="8">
        <f t="shared" si="172"/>
        <v>380</v>
      </c>
      <c r="M242" s="8">
        <f>Расценки!L241</f>
        <v>210</v>
      </c>
      <c r="N242" s="8">
        <f>Расценки!M241</f>
        <v>241</v>
      </c>
      <c r="O242" s="10">
        <f t="shared" si="173"/>
        <v>0.52380952380952372</v>
      </c>
      <c r="P242" s="10">
        <f t="shared" si="174"/>
        <v>0.57676348547717837</v>
      </c>
      <c r="Q242" s="7" t="str">
        <f t="shared" si="175"/>
        <v>расценка</v>
      </c>
      <c r="R242" s="7" t="str">
        <f t="shared" si="176"/>
        <v>расценка</v>
      </c>
      <c r="S242" s="8">
        <f t="shared" si="177"/>
        <v>525</v>
      </c>
      <c r="T242" s="8">
        <f t="shared" si="178"/>
        <v>603</v>
      </c>
      <c r="U242" s="8">
        <f>Расценки!F241</f>
        <v>350</v>
      </c>
      <c r="V242" s="8">
        <f>Расценки!G241</f>
        <v>402</v>
      </c>
      <c r="W242" s="10">
        <f t="shared" si="179"/>
        <v>8.5714285714285715E-2</v>
      </c>
      <c r="X242" s="10">
        <f t="shared" si="180"/>
        <v>5.4726368159203981E-2</v>
      </c>
      <c r="Y242" s="9">
        <f>Расценки!H241</f>
        <v>427</v>
      </c>
      <c r="Z242" s="9">
        <f>Расценки!I241</f>
        <v>507</v>
      </c>
      <c r="AA242" s="10">
        <f>Расценки!J241</f>
        <v>0.21999999999999997</v>
      </c>
      <c r="AB242" s="10">
        <f>Расценки!K241</f>
        <v>0.26119402985074625</v>
      </c>
      <c r="AC242" s="16">
        <f t="shared" si="181"/>
        <v>0.25058548009367682</v>
      </c>
      <c r="AD242" s="16">
        <f t="shared" si="182"/>
        <v>0.2504930966469428</v>
      </c>
      <c r="AE242" s="10">
        <f t="shared" si="183"/>
        <v>0.50819672131147542</v>
      </c>
      <c r="AF242" s="10">
        <f t="shared" si="184"/>
        <v>0.52465483234714005</v>
      </c>
      <c r="AG242" s="8">
        <f t="shared" si="185"/>
        <v>107</v>
      </c>
      <c r="AH242" s="8">
        <f t="shared" si="186"/>
        <v>127</v>
      </c>
    </row>
    <row r="243" spans="1:34" x14ac:dyDescent="0.25">
      <c r="A243" s="7" t="s">
        <v>790</v>
      </c>
      <c r="B243" s="7" t="s">
        <v>791</v>
      </c>
      <c r="C243" s="7" t="s">
        <v>177</v>
      </c>
      <c r="D243" s="7" t="s">
        <v>396</v>
      </c>
      <c r="E243" s="7" t="str">
        <f>INDEX('Нормо-час по специальностям'!$B$6:$B$26,MATCH(D243,'Нормо-час по специальностям'!$A$6:$A$26,0))</f>
        <v>Монтажник дверей, окон, перегородок</v>
      </c>
      <c r="F243" s="15">
        <v>2</v>
      </c>
      <c r="G243" s="7" t="s">
        <v>6943</v>
      </c>
      <c r="H243" s="11">
        <f t="shared" si="170"/>
        <v>3.5</v>
      </c>
      <c r="I243" s="8">
        <f>INDEX('Нормо-час по специальностям'!$D$6:$D$26,MATCH(D243,'Нормо-час по специальностям'!$A$6:$A$26,0))</f>
        <v>800</v>
      </c>
      <c r="J243" s="8">
        <f>INDEX('Нормо-час по специальностям'!$E$6:$E$26,MATCH(D243,'Нормо-час по специальностям'!$A$6:$A$26,0))</f>
        <v>950</v>
      </c>
      <c r="K243" s="8">
        <f t="shared" si="171"/>
        <v>1600</v>
      </c>
      <c r="L243" s="8">
        <f t="shared" si="172"/>
        <v>1900</v>
      </c>
      <c r="M243" s="8">
        <f>Расценки!L242</f>
        <v>1500</v>
      </c>
      <c r="N243" s="8">
        <f>Расценки!M242</f>
        <v>1725</v>
      </c>
      <c r="O243" s="10">
        <f t="shared" si="173"/>
        <v>6.6666666666666652E-2</v>
      </c>
      <c r="P243" s="10">
        <f t="shared" si="174"/>
        <v>0.10144927536231885</v>
      </c>
      <c r="Q243" s="7" t="str">
        <f t="shared" si="175"/>
        <v>равно</v>
      </c>
      <c r="R243" s="7" t="str">
        <f t="shared" si="176"/>
        <v>расценка</v>
      </c>
      <c r="S243" s="8">
        <f t="shared" si="177"/>
        <v>750</v>
      </c>
      <c r="T243" s="8">
        <f t="shared" si="178"/>
        <v>863</v>
      </c>
      <c r="U243" s="8">
        <f>Расценки!F242</f>
        <v>2500</v>
      </c>
      <c r="V243" s="8">
        <f>Расценки!G242</f>
        <v>2875</v>
      </c>
      <c r="W243" s="10">
        <f t="shared" si="179"/>
        <v>0.36</v>
      </c>
      <c r="X243" s="10">
        <f t="shared" si="180"/>
        <v>0.33913043478260868</v>
      </c>
      <c r="Y243" s="9">
        <f>Расценки!H242</f>
        <v>2500</v>
      </c>
      <c r="Z243" s="9">
        <f>Расценки!I242</f>
        <v>2875</v>
      </c>
      <c r="AA243" s="10">
        <f>Расценки!J242</f>
        <v>0</v>
      </c>
      <c r="AB243" s="10">
        <f>Расценки!K242</f>
        <v>0</v>
      </c>
      <c r="AC243" s="16">
        <f t="shared" si="181"/>
        <v>0.36</v>
      </c>
      <c r="AD243" s="16">
        <f t="shared" si="182"/>
        <v>0.33913043478260868</v>
      </c>
      <c r="AE243" s="10">
        <f t="shared" si="183"/>
        <v>0.4</v>
      </c>
      <c r="AF243" s="10">
        <f t="shared" si="184"/>
        <v>0.4</v>
      </c>
      <c r="AG243" s="8">
        <f t="shared" si="185"/>
        <v>900</v>
      </c>
      <c r="AH243" s="8">
        <f t="shared" si="186"/>
        <v>975</v>
      </c>
    </row>
    <row r="244" spans="1:34" x14ac:dyDescent="0.25">
      <c r="A244" s="7" t="s">
        <v>793</v>
      </c>
      <c r="B244" s="7" t="s">
        <v>794</v>
      </c>
      <c r="C244" s="7" t="s">
        <v>54</v>
      </c>
      <c r="D244" s="7" t="s">
        <v>279</v>
      </c>
      <c r="E244" s="7" t="str">
        <f>INDEX('Нормо-час по специальностям'!$B$6:$B$26,MATCH(D244,'Нормо-час по специальностям'!$A$6:$A$26,0))</f>
        <v>Отделочник (штукатур, маляр, ГКЛ)</v>
      </c>
      <c r="F244" s="15">
        <v>0.3</v>
      </c>
      <c r="G244" s="7" t="s">
        <v>6938</v>
      </c>
      <c r="H244" s="11">
        <f t="shared" si="170"/>
        <v>23.33</v>
      </c>
      <c r="I244" s="8">
        <f>INDEX('Нормо-час по специальностям'!$D$6:$D$26,MATCH(D244,'Нормо-час по специальностям'!$A$6:$A$26,0))</f>
        <v>750</v>
      </c>
      <c r="J244" s="8">
        <f>INDEX('Нормо-час по специальностям'!$E$6:$E$26,MATCH(D244,'Нормо-час по специальностям'!$A$6:$A$26,0))</f>
        <v>900</v>
      </c>
      <c r="K244" s="8">
        <f t="shared" si="171"/>
        <v>225</v>
      </c>
      <c r="L244" s="8">
        <f t="shared" si="172"/>
        <v>270</v>
      </c>
      <c r="M244" s="8">
        <f>Расценки!L243</f>
        <v>150</v>
      </c>
      <c r="N244" s="8">
        <f>Расценки!M243</f>
        <v>172</v>
      </c>
      <c r="O244" s="10">
        <f t="shared" si="173"/>
        <v>0.5</v>
      </c>
      <c r="P244" s="10">
        <f t="shared" si="174"/>
        <v>0.56976744186046502</v>
      </c>
      <c r="Q244" s="7" t="str">
        <f t="shared" si="175"/>
        <v>расценка</v>
      </c>
      <c r="R244" s="7" t="str">
        <f t="shared" si="176"/>
        <v>расценка</v>
      </c>
      <c r="S244" s="8">
        <f t="shared" si="177"/>
        <v>500</v>
      </c>
      <c r="T244" s="8">
        <f t="shared" si="178"/>
        <v>573</v>
      </c>
      <c r="U244" s="8">
        <f>Расценки!F243</f>
        <v>250</v>
      </c>
      <c r="V244" s="8">
        <f>Расценки!G243</f>
        <v>288</v>
      </c>
      <c r="W244" s="10">
        <f t="shared" si="179"/>
        <v>0.1</v>
      </c>
      <c r="X244" s="10">
        <f t="shared" si="180"/>
        <v>6.25E-2</v>
      </c>
      <c r="Y244" s="9">
        <f>Расценки!H243</f>
        <v>300</v>
      </c>
      <c r="Z244" s="9">
        <f>Расценки!I243</f>
        <v>360</v>
      </c>
      <c r="AA244" s="10">
        <f>Расценки!J243</f>
        <v>0.19999999999999996</v>
      </c>
      <c r="AB244" s="10">
        <f>Расценки!K243</f>
        <v>0.25</v>
      </c>
      <c r="AC244" s="16">
        <f t="shared" si="181"/>
        <v>0.25</v>
      </c>
      <c r="AD244" s="16">
        <f t="shared" si="182"/>
        <v>0.25</v>
      </c>
      <c r="AE244" s="10">
        <f t="shared" si="183"/>
        <v>0.5</v>
      </c>
      <c r="AF244" s="10">
        <f t="shared" si="184"/>
        <v>0.52222222222222225</v>
      </c>
      <c r="AG244" s="8">
        <f t="shared" si="185"/>
        <v>75</v>
      </c>
      <c r="AH244" s="8">
        <f t="shared" si="186"/>
        <v>90</v>
      </c>
    </row>
    <row r="245" spans="1:34" x14ac:dyDescent="0.25">
      <c r="A245" s="7" t="s">
        <v>795</v>
      </c>
      <c r="B245" s="7" t="s">
        <v>796</v>
      </c>
      <c r="C245" s="7" t="s">
        <v>50</v>
      </c>
      <c r="D245" s="7" t="s">
        <v>396</v>
      </c>
      <c r="E245" s="7" t="str">
        <f>INDEX('Нормо-час по специальностям'!$B$6:$B$26,MATCH(D245,'Нормо-час по специальностям'!$A$6:$A$26,0))</f>
        <v>Монтажник дверей, окон, перегородок</v>
      </c>
      <c r="F245" s="15">
        <v>0.05</v>
      </c>
      <c r="G245" s="7" t="s">
        <v>6943</v>
      </c>
      <c r="H245" s="11">
        <f t="shared" si="170"/>
        <v>140</v>
      </c>
      <c r="I245" s="8">
        <f>INDEX('Нормо-час по специальностям'!$D$6:$D$26,MATCH(D245,'Нормо-час по специальностям'!$A$6:$A$26,0))</f>
        <v>800</v>
      </c>
      <c r="J245" s="8">
        <f>INDEX('Нормо-час по специальностям'!$E$6:$E$26,MATCH(D245,'Нормо-час по специальностям'!$A$6:$A$26,0))</f>
        <v>950</v>
      </c>
      <c r="K245" s="8">
        <f t="shared" si="171"/>
        <v>40</v>
      </c>
      <c r="L245" s="8">
        <f t="shared" si="172"/>
        <v>48</v>
      </c>
      <c r="M245" s="8">
        <f>Расценки!L244</f>
        <v>25</v>
      </c>
      <c r="N245" s="8">
        <f>Расценки!M244</f>
        <v>28.5</v>
      </c>
      <c r="O245" s="10">
        <f t="shared" si="173"/>
        <v>0.60000000000000009</v>
      </c>
      <c r="P245" s="10">
        <f t="shared" si="174"/>
        <v>0.68421052631578938</v>
      </c>
      <c r="Q245" s="7" t="str">
        <f t="shared" si="175"/>
        <v>расценка</v>
      </c>
      <c r="R245" s="7" t="str">
        <f t="shared" si="176"/>
        <v>расценка</v>
      </c>
      <c r="S245" s="8">
        <f t="shared" si="177"/>
        <v>500</v>
      </c>
      <c r="T245" s="8">
        <f t="shared" si="178"/>
        <v>570</v>
      </c>
      <c r="U245" s="8">
        <f>Расценки!F244</f>
        <v>40</v>
      </c>
      <c r="V245" s="8">
        <f>Расценки!G244</f>
        <v>46</v>
      </c>
      <c r="W245" s="10">
        <f t="shared" si="179"/>
        <v>0</v>
      </c>
      <c r="X245" s="10">
        <f t="shared" si="180"/>
        <v>-4.3478260869565216E-2</v>
      </c>
      <c r="Y245" s="9">
        <f>Расценки!H244</f>
        <v>54</v>
      </c>
      <c r="Z245" s="9">
        <f>Расценки!I244</f>
        <v>64</v>
      </c>
      <c r="AA245" s="10">
        <f>Расценки!J244</f>
        <v>0.35000000000000009</v>
      </c>
      <c r="AB245" s="10">
        <f>Расценки!K244</f>
        <v>0.39130434782608692</v>
      </c>
      <c r="AC245" s="16">
        <f t="shared" si="181"/>
        <v>0.25925925925925924</v>
      </c>
      <c r="AD245" s="16">
        <f t="shared" si="182"/>
        <v>0.25</v>
      </c>
      <c r="AE245" s="10">
        <f t="shared" si="183"/>
        <v>0.53703703703703709</v>
      </c>
      <c r="AF245" s="10">
        <f t="shared" si="184"/>
        <v>0.5546875</v>
      </c>
      <c r="AG245" s="8">
        <f t="shared" si="185"/>
        <v>14</v>
      </c>
      <c r="AH245" s="8">
        <f t="shared" si="186"/>
        <v>16</v>
      </c>
    </row>
    <row r="246" spans="1:34" x14ac:dyDescent="0.25">
      <c r="A246" s="12" t="s">
        <v>797</v>
      </c>
      <c r="B246" s="12" t="s">
        <v>798</v>
      </c>
      <c r="C246" s="12" t="s">
        <v>177</v>
      </c>
      <c r="D246" s="7" t="s">
        <v>799</v>
      </c>
      <c r="E246" s="7" t="str">
        <f>INDEX('Нормо-час по специальностям'!$B$6:$B$26,MATCH(D246,'Нормо-час по специальностям'!$A$6:$A$26,0))</f>
        <v>Сервисный инженер ворот и автоматики</v>
      </c>
      <c r="F246" s="15">
        <v>6</v>
      </c>
      <c r="G246" s="7" t="s">
        <v>6950</v>
      </c>
      <c r="H246" s="11">
        <f t="shared" si="170"/>
        <v>1.17</v>
      </c>
      <c r="I246" s="8">
        <f>INDEX('Нормо-час по специальностям'!$D$6:$D$26,MATCH(D246,'Нормо-час по специальностям'!$A$6:$A$26,0))</f>
        <v>1200</v>
      </c>
      <c r="J246" s="8">
        <f>INDEX('Нормо-час по специальностям'!$E$6:$E$26,MATCH(D246,'Нормо-час по специальностям'!$A$6:$A$26,0))</f>
        <v>1440</v>
      </c>
      <c r="K246" s="8">
        <f t="shared" si="171"/>
        <v>7200</v>
      </c>
      <c r="L246" s="8">
        <f t="shared" si="172"/>
        <v>8640</v>
      </c>
      <c r="M246" s="8">
        <f>Расценки!L245</f>
        <v>4800</v>
      </c>
      <c r="N246" s="8">
        <f>Расценки!M245</f>
        <v>5520</v>
      </c>
      <c r="O246" s="10">
        <f t="shared" si="173"/>
        <v>0.5</v>
      </c>
      <c r="P246" s="10">
        <f t="shared" si="174"/>
        <v>0.56521739130434789</v>
      </c>
      <c r="Q246" s="7" t="str">
        <f t="shared" si="175"/>
        <v>расценка</v>
      </c>
      <c r="R246" s="7" t="str">
        <f t="shared" si="176"/>
        <v>расценка</v>
      </c>
      <c r="S246" s="8">
        <f t="shared" si="177"/>
        <v>800</v>
      </c>
      <c r="T246" s="8">
        <f t="shared" si="178"/>
        <v>920</v>
      </c>
      <c r="U246" s="8">
        <f>Расценки!F245</f>
        <v>8000</v>
      </c>
      <c r="V246" s="8">
        <f>Расценки!G245</f>
        <v>9200</v>
      </c>
      <c r="W246" s="10">
        <f t="shared" si="179"/>
        <v>0.1</v>
      </c>
      <c r="X246" s="10">
        <f t="shared" si="180"/>
        <v>6.0869565217391307E-2</v>
      </c>
      <c r="Y246" s="9">
        <f>Расценки!H245</f>
        <v>9600</v>
      </c>
      <c r="Z246" s="9">
        <f>Расценки!I245</f>
        <v>11520</v>
      </c>
      <c r="AA246" s="10">
        <f>Расценки!J245</f>
        <v>0.19999999999999996</v>
      </c>
      <c r="AB246" s="10">
        <f>Расценки!K245</f>
        <v>0.25217391304347836</v>
      </c>
      <c r="AC246" s="16">
        <f t="shared" si="181"/>
        <v>0.25</v>
      </c>
      <c r="AD246" s="16">
        <f t="shared" si="182"/>
        <v>0.25</v>
      </c>
      <c r="AE246" s="10">
        <f t="shared" si="183"/>
        <v>0.5</v>
      </c>
      <c r="AF246" s="10">
        <f t="shared" si="184"/>
        <v>0.52083333333333337</v>
      </c>
      <c r="AG246" s="8">
        <f t="shared" si="185"/>
        <v>2400</v>
      </c>
      <c r="AH246" s="8">
        <f t="shared" si="186"/>
        <v>2880</v>
      </c>
    </row>
    <row r="247" spans="1:34" x14ac:dyDescent="0.25">
      <c r="A247" s="12" t="s">
        <v>800</v>
      </c>
      <c r="B247" s="12" t="s">
        <v>801</v>
      </c>
      <c r="C247" s="12" t="s">
        <v>177</v>
      </c>
      <c r="D247" s="7" t="s">
        <v>396</v>
      </c>
      <c r="E247" s="7" t="str">
        <f>INDEX('Нормо-час по специальностям'!$B$6:$B$26,MATCH(D247,'Нормо-час по специальностям'!$A$6:$A$26,0))</f>
        <v>Монтажник дверей, окон, перегородок</v>
      </c>
      <c r="F247" s="15">
        <v>2</v>
      </c>
      <c r="G247" s="7" t="s">
        <v>6943</v>
      </c>
      <c r="H247" s="11">
        <f t="shared" si="170"/>
        <v>3.5</v>
      </c>
      <c r="I247" s="8">
        <f>INDEX('Нормо-час по специальностям'!$D$6:$D$26,MATCH(D247,'Нормо-час по специальностям'!$A$6:$A$26,0))</f>
        <v>800</v>
      </c>
      <c r="J247" s="8">
        <f>INDEX('Нормо-час по специальностям'!$E$6:$E$26,MATCH(D247,'Нормо-час по специальностям'!$A$6:$A$26,0))</f>
        <v>950</v>
      </c>
      <c r="K247" s="8">
        <f t="shared" si="171"/>
        <v>1600</v>
      </c>
      <c r="L247" s="8">
        <f t="shared" si="172"/>
        <v>1900</v>
      </c>
      <c r="M247" s="8">
        <f>Расценки!L246</f>
        <v>1200</v>
      </c>
      <c r="N247" s="8">
        <f>Расценки!M246</f>
        <v>1380</v>
      </c>
      <c r="O247" s="10">
        <f t="shared" si="173"/>
        <v>0.33333333333333326</v>
      </c>
      <c r="P247" s="10">
        <f t="shared" si="174"/>
        <v>0.37681159420289845</v>
      </c>
      <c r="Q247" s="7" t="str">
        <f t="shared" si="175"/>
        <v>расценка</v>
      </c>
      <c r="R247" s="7" t="str">
        <f t="shared" si="176"/>
        <v>расценка</v>
      </c>
      <c r="S247" s="8">
        <f t="shared" si="177"/>
        <v>600</v>
      </c>
      <c r="T247" s="8">
        <f t="shared" si="178"/>
        <v>690</v>
      </c>
      <c r="U247" s="8">
        <f>Расценки!F246</f>
        <v>2000</v>
      </c>
      <c r="V247" s="8">
        <f>Расценки!G246</f>
        <v>2300</v>
      </c>
      <c r="W247" s="10">
        <f t="shared" si="179"/>
        <v>0.2</v>
      </c>
      <c r="X247" s="10">
        <f t="shared" si="180"/>
        <v>0.17391304347826086</v>
      </c>
      <c r="Y247" s="9">
        <f>Расценки!H246</f>
        <v>2134</v>
      </c>
      <c r="Z247" s="9">
        <f>Расценки!I246</f>
        <v>2534</v>
      </c>
      <c r="AA247" s="10">
        <f>Расценки!J246</f>
        <v>6.6999999999999948E-2</v>
      </c>
      <c r="AB247" s="10">
        <f>Расценки!K246</f>
        <v>0.10173913043478255</v>
      </c>
      <c r="AC247" s="16">
        <f t="shared" si="181"/>
        <v>0.25023430178069356</v>
      </c>
      <c r="AD247" s="16">
        <f t="shared" si="182"/>
        <v>0.25019731649565902</v>
      </c>
      <c r="AE247" s="10">
        <f t="shared" si="183"/>
        <v>0.43767572633552015</v>
      </c>
      <c r="AF247" s="10">
        <f t="shared" si="184"/>
        <v>0.4554064719810576</v>
      </c>
      <c r="AG247" s="8">
        <f t="shared" si="185"/>
        <v>534</v>
      </c>
      <c r="AH247" s="8">
        <f t="shared" si="186"/>
        <v>634</v>
      </c>
    </row>
    <row r="248" spans="1:34" x14ac:dyDescent="0.25">
      <c r="A248" s="12" t="s">
        <v>802</v>
      </c>
      <c r="B248" s="12" t="s">
        <v>803</v>
      </c>
      <c r="C248" s="12" t="s">
        <v>50</v>
      </c>
      <c r="D248" s="7" t="s">
        <v>396</v>
      </c>
      <c r="E248" s="7" t="str">
        <f>INDEX('Нормо-час по специальностям'!$B$6:$B$26,MATCH(D248,'Нормо-час по специальностям'!$A$6:$A$26,0))</f>
        <v>Монтажник дверей, окон, перегородок</v>
      </c>
      <c r="F248" s="15">
        <v>0.15</v>
      </c>
      <c r="G248" s="7" t="s">
        <v>6943</v>
      </c>
      <c r="H248" s="11">
        <f t="shared" si="170"/>
        <v>46.67</v>
      </c>
      <c r="I248" s="8">
        <f>INDEX('Нормо-час по специальностям'!$D$6:$D$26,MATCH(D248,'Нормо-час по специальностям'!$A$6:$A$26,0))</f>
        <v>800</v>
      </c>
      <c r="J248" s="8">
        <f>INDEX('Нормо-час по специальностям'!$E$6:$E$26,MATCH(D248,'Нормо-час по специальностям'!$A$6:$A$26,0))</f>
        <v>950</v>
      </c>
      <c r="K248" s="8">
        <f t="shared" si="171"/>
        <v>120</v>
      </c>
      <c r="L248" s="8">
        <f t="shared" si="172"/>
        <v>143</v>
      </c>
      <c r="M248" s="8">
        <f>Расценки!L247</f>
        <v>90</v>
      </c>
      <c r="N248" s="8">
        <f>Расценки!M247</f>
        <v>103</v>
      </c>
      <c r="O248" s="10">
        <f t="shared" si="173"/>
        <v>0.33333333333333326</v>
      </c>
      <c r="P248" s="10">
        <f t="shared" si="174"/>
        <v>0.38834951456310685</v>
      </c>
      <c r="Q248" s="7" t="str">
        <f t="shared" si="175"/>
        <v>расценка</v>
      </c>
      <c r="R248" s="7" t="str">
        <f t="shared" si="176"/>
        <v>расценка</v>
      </c>
      <c r="S248" s="8">
        <f t="shared" si="177"/>
        <v>600</v>
      </c>
      <c r="T248" s="8">
        <f t="shared" si="178"/>
        <v>687</v>
      </c>
      <c r="U248" s="8">
        <f>Расценки!F247</f>
        <v>150</v>
      </c>
      <c r="V248" s="8">
        <f>Расценки!G247</f>
        <v>172</v>
      </c>
      <c r="W248" s="10">
        <f t="shared" si="179"/>
        <v>0.2</v>
      </c>
      <c r="X248" s="10">
        <f t="shared" si="180"/>
        <v>0.16860465116279069</v>
      </c>
      <c r="Y248" s="9">
        <f>Расценки!H247</f>
        <v>160</v>
      </c>
      <c r="Z248" s="9">
        <f>Расценки!I247</f>
        <v>191</v>
      </c>
      <c r="AA248" s="10">
        <f>Расценки!J247</f>
        <v>6.6666666666666652E-2</v>
      </c>
      <c r="AB248" s="10">
        <f>Расценки!K247</f>
        <v>0.11046511627906974</v>
      </c>
      <c r="AC248" s="16">
        <f t="shared" si="181"/>
        <v>0.25</v>
      </c>
      <c r="AD248" s="16">
        <f t="shared" si="182"/>
        <v>0.2513089005235602</v>
      </c>
      <c r="AE248" s="10">
        <f t="shared" si="183"/>
        <v>0.4375</v>
      </c>
      <c r="AF248" s="10">
        <f t="shared" si="184"/>
        <v>0.4607329842931937</v>
      </c>
      <c r="AG248" s="8">
        <f t="shared" si="185"/>
        <v>40</v>
      </c>
      <c r="AH248" s="8">
        <f t="shared" si="186"/>
        <v>48</v>
      </c>
    </row>
    <row r="249" spans="1:34" x14ac:dyDescent="0.25">
      <c r="A249" s="5" t="s">
        <v>804</v>
      </c>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row>
    <row r="250" spans="1:34" x14ac:dyDescent="0.25">
      <c r="A250" s="7" t="s">
        <v>805</v>
      </c>
      <c r="B250" s="7" t="s">
        <v>720</v>
      </c>
      <c r="C250" s="7" t="s">
        <v>177</v>
      </c>
      <c r="D250" s="7" t="s">
        <v>799</v>
      </c>
      <c r="E250" s="7" t="str">
        <f>INDEX('Нормо-час по специальностям'!$B$6:$B$26,MATCH(D250,'Нормо-час по специальностям'!$A$6:$A$26,0))</f>
        <v>Сервисный инженер ворот и автоматики</v>
      </c>
      <c r="F250" s="15">
        <v>0.5</v>
      </c>
      <c r="G250" s="7" t="s">
        <v>6950</v>
      </c>
      <c r="H250" s="11">
        <f t="shared" ref="H250:H281" si="187">IF(OR(F250="",F250=0),"",ROUND($G$3/F250,2))</f>
        <v>14</v>
      </c>
      <c r="I250" s="8">
        <f>INDEX('Нормо-час по специальностям'!$D$6:$D$26,MATCH(D250,'Нормо-час по специальностям'!$A$6:$A$26,0))</f>
        <v>1200</v>
      </c>
      <c r="J250" s="8">
        <f>INDEX('Нормо-час по специальностям'!$E$6:$E$26,MATCH(D250,'Нормо-час по специальностям'!$A$6:$A$26,0))</f>
        <v>1440</v>
      </c>
      <c r="K250" s="8">
        <f t="shared" ref="K250:K281" si="188">IF(OR(F250="",F250=0,I250=0),"",ROUND(F250*I250,0))</f>
        <v>600</v>
      </c>
      <c r="L250" s="8">
        <f t="shared" ref="L250:L281" si="189">IF(OR(F250="",F250=0,J250=0),"",ROUND(F250*J250,0))</f>
        <v>720</v>
      </c>
      <c r="M250" s="8">
        <f>Расценки!L249</f>
        <v>700</v>
      </c>
      <c r="N250" s="8">
        <f>Расценки!M249</f>
        <v>805</v>
      </c>
      <c r="O250" s="10">
        <f t="shared" ref="O250:O281" si="190">IF(OR(K250="",M250="",M250=0),"",K250/M250-1)</f>
        <v>-0.1428571428571429</v>
      </c>
      <c r="P250" s="10">
        <f t="shared" ref="P250:P281" si="191">IF(OR(L250="",N250="",N250=0),"",L250/N250-1)</f>
        <v>-0.10559006211180122</v>
      </c>
      <c r="Q250" s="7" t="str">
        <f t="shared" ref="Q250:Q281" si="192">IF(O250="","—",IF(O250&lt;-$C$3,"нормо-часы",IF(O250&gt;$C$3,"расценка","равно")))</f>
        <v>нормо-часы</v>
      </c>
      <c r="R250" s="7" t="str">
        <f t="shared" ref="R250:R281" si="193">IF(P250="","—",IF(P250&lt;-$C$3,"нормо-часы",IF(P250&gt;$C$3,"расценка","равно")))</f>
        <v>нормо-часы</v>
      </c>
      <c r="S250" s="8">
        <f t="shared" ref="S250:S281" si="194">IF(OR(F250="",F250=0,M250=""),"",ROUND(M250/F250,0))</f>
        <v>1400</v>
      </c>
      <c r="T250" s="8">
        <f t="shared" ref="T250:T281" si="195">IF(OR(F250="",F250=0,N250=""),"",ROUND(N250/F250,0))</f>
        <v>1610</v>
      </c>
      <c r="U250" s="8">
        <f>Расценки!F249</f>
        <v>1200</v>
      </c>
      <c r="V250" s="8">
        <f>Расценки!G249</f>
        <v>1380</v>
      </c>
      <c r="W250" s="10">
        <f t="shared" ref="W250:W281" si="196">IF(OR(K250="",U250="",U250=0),"",(U250-K250)/U250)</f>
        <v>0.5</v>
      </c>
      <c r="X250" s="10">
        <f t="shared" ref="X250:X281" si="197">IF(OR(L250="",V250="",V250=0),"",(V250-L250)/V250)</f>
        <v>0.47826086956521741</v>
      </c>
      <c r="Y250" s="9">
        <f>Расценки!H249</f>
        <v>1200</v>
      </c>
      <c r="Z250" s="9">
        <f>Расценки!I249</f>
        <v>1380</v>
      </c>
      <c r="AA250" s="10">
        <f>Расценки!J249</f>
        <v>0</v>
      </c>
      <c r="AB250" s="10">
        <f>Расценки!K249</f>
        <v>0</v>
      </c>
      <c r="AC250" s="16">
        <f t="shared" ref="AC250:AC281" si="198">IF(OR(K250="",Y250="",Y250=0),"",(Y250-K250)/Y250)</f>
        <v>0.5</v>
      </c>
      <c r="AD250" s="16">
        <f t="shared" ref="AD250:AD281" si="199">IF(OR(L250="",Z250="",Z250=0),"",(Z250-L250)/Z250)</f>
        <v>0.47826086956521741</v>
      </c>
      <c r="AE250" s="10">
        <f t="shared" ref="AE250:AE281" si="200">IF(OR(Y250="",Y250=0),"",(Y250-M250)/Y250)</f>
        <v>0.41666666666666669</v>
      </c>
      <c r="AF250" s="10">
        <f t="shared" ref="AF250:AF281" si="201">IF(OR(Z250="",Z250=0),"",(Z250-N250)/Z250)</f>
        <v>0.41666666666666669</v>
      </c>
      <c r="AG250" s="8">
        <f t="shared" ref="AG250:AG281" si="202">IF(OR(K250="",Y250=""),"",Y250-K250)</f>
        <v>600</v>
      </c>
      <c r="AH250" s="8">
        <f t="shared" ref="AH250:AH281" si="203">IF(OR(L250="",Z250=""),"",Z250-L250)</f>
        <v>660</v>
      </c>
    </row>
    <row r="251" spans="1:34" x14ac:dyDescent="0.25">
      <c r="A251" s="7" t="s">
        <v>808</v>
      </c>
      <c r="B251" s="7" t="s">
        <v>809</v>
      </c>
      <c r="C251" s="7" t="s">
        <v>50</v>
      </c>
      <c r="D251" s="7" t="s">
        <v>799</v>
      </c>
      <c r="E251" s="7" t="str">
        <f>INDEX('Нормо-час по специальностям'!$B$6:$B$26,MATCH(D251,'Нормо-час по специальностям'!$A$6:$A$26,0))</f>
        <v>Сервисный инженер ворот и автоматики</v>
      </c>
      <c r="F251" s="15">
        <v>0.3</v>
      </c>
      <c r="G251" s="7" t="s">
        <v>6950</v>
      </c>
      <c r="H251" s="11">
        <f t="shared" si="187"/>
        <v>23.33</v>
      </c>
      <c r="I251" s="8">
        <f>INDEX('Нормо-час по специальностям'!$D$6:$D$26,MATCH(D251,'Нормо-час по специальностям'!$A$6:$A$26,0))</f>
        <v>1200</v>
      </c>
      <c r="J251" s="8">
        <f>INDEX('Нормо-час по специальностям'!$E$6:$E$26,MATCH(D251,'Нормо-час по специальностям'!$A$6:$A$26,0))</f>
        <v>1440</v>
      </c>
      <c r="K251" s="8">
        <f t="shared" si="188"/>
        <v>360</v>
      </c>
      <c r="L251" s="8">
        <f t="shared" si="189"/>
        <v>432</v>
      </c>
      <c r="M251" s="8">
        <f>Расценки!L250</f>
        <v>240</v>
      </c>
      <c r="N251" s="8">
        <f>Расценки!M250</f>
        <v>276</v>
      </c>
      <c r="O251" s="10">
        <f t="shared" si="190"/>
        <v>0.5</v>
      </c>
      <c r="P251" s="10">
        <f t="shared" si="191"/>
        <v>0.56521739130434789</v>
      </c>
      <c r="Q251" s="7" t="str">
        <f t="shared" si="192"/>
        <v>расценка</v>
      </c>
      <c r="R251" s="7" t="str">
        <f t="shared" si="193"/>
        <v>расценка</v>
      </c>
      <c r="S251" s="8">
        <f t="shared" si="194"/>
        <v>800</v>
      </c>
      <c r="T251" s="8">
        <f t="shared" si="195"/>
        <v>920</v>
      </c>
      <c r="U251" s="8">
        <f>Расценки!F250</f>
        <v>400</v>
      </c>
      <c r="V251" s="8">
        <f>Расценки!G250</f>
        <v>460</v>
      </c>
      <c r="W251" s="10">
        <f t="shared" si="196"/>
        <v>0.1</v>
      </c>
      <c r="X251" s="10">
        <f t="shared" si="197"/>
        <v>6.0869565217391307E-2</v>
      </c>
      <c r="Y251" s="9">
        <f>Расценки!H250</f>
        <v>480</v>
      </c>
      <c r="Z251" s="9">
        <f>Расценки!I250</f>
        <v>576</v>
      </c>
      <c r="AA251" s="10">
        <f>Расценки!J250</f>
        <v>0.19999999999999996</v>
      </c>
      <c r="AB251" s="10">
        <f>Расценки!K250</f>
        <v>0.25217391304347836</v>
      </c>
      <c r="AC251" s="16">
        <f t="shared" si="198"/>
        <v>0.25</v>
      </c>
      <c r="AD251" s="16">
        <f t="shared" si="199"/>
        <v>0.25</v>
      </c>
      <c r="AE251" s="10">
        <f t="shared" si="200"/>
        <v>0.5</v>
      </c>
      <c r="AF251" s="10">
        <f t="shared" si="201"/>
        <v>0.52083333333333337</v>
      </c>
      <c r="AG251" s="8">
        <f t="shared" si="202"/>
        <v>120</v>
      </c>
      <c r="AH251" s="8">
        <f t="shared" si="203"/>
        <v>144</v>
      </c>
    </row>
    <row r="252" spans="1:34" x14ac:dyDescent="0.25">
      <c r="A252" s="7" t="s">
        <v>811</v>
      </c>
      <c r="B252" s="7" t="s">
        <v>812</v>
      </c>
      <c r="C252" s="7" t="s">
        <v>177</v>
      </c>
      <c r="D252" s="7" t="s">
        <v>799</v>
      </c>
      <c r="E252" s="7" t="str">
        <f>INDEX('Нормо-час по специальностям'!$B$6:$B$26,MATCH(D252,'Нормо-час по специальностям'!$A$6:$A$26,0))</f>
        <v>Сервисный инженер ворот и автоматики</v>
      </c>
      <c r="F252" s="15">
        <v>0.6</v>
      </c>
      <c r="G252" s="7" t="s">
        <v>6950</v>
      </c>
      <c r="H252" s="11">
        <f t="shared" si="187"/>
        <v>11.67</v>
      </c>
      <c r="I252" s="8">
        <f>INDEX('Нормо-час по специальностям'!$D$6:$D$26,MATCH(D252,'Нормо-час по специальностям'!$A$6:$A$26,0))</f>
        <v>1200</v>
      </c>
      <c r="J252" s="8">
        <f>INDEX('Нормо-час по специальностям'!$E$6:$E$26,MATCH(D252,'Нормо-час по специальностям'!$A$6:$A$26,0))</f>
        <v>1440</v>
      </c>
      <c r="K252" s="8">
        <f t="shared" si="188"/>
        <v>720</v>
      </c>
      <c r="L252" s="8">
        <f t="shared" si="189"/>
        <v>864</v>
      </c>
      <c r="M252" s="8">
        <f>Расценки!L251</f>
        <v>480</v>
      </c>
      <c r="N252" s="8">
        <f>Расценки!M251</f>
        <v>552</v>
      </c>
      <c r="O252" s="10">
        <f t="shared" si="190"/>
        <v>0.5</v>
      </c>
      <c r="P252" s="10">
        <f t="shared" si="191"/>
        <v>0.56521739130434789</v>
      </c>
      <c r="Q252" s="7" t="str">
        <f t="shared" si="192"/>
        <v>расценка</v>
      </c>
      <c r="R252" s="7" t="str">
        <f t="shared" si="193"/>
        <v>расценка</v>
      </c>
      <c r="S252" s="8">
        <f t="shared" si="194"/>
        <v>800</v>
      </c>
      <c r="T252" s="8">
        <f t="shared" si="195"/>
        <v>920</v>
      </c>
      <c r="U252" s="8">
        <f>Расценки!F251</f>
        <v>800</v>
      </c>
      <c r="V252" s="8">
        <f>Расценки!G251</f>
        <v>920</v>
      </c>
      <c r="W252" s="10">
        <f t="shared" si="196"/>
        <v>0.1</v>
      </c>
      <c r="X252" s="10">
        <f t="shared" si="197"/>
        <v>6.0869565217391307E-2</v>
      </c>
      <c r="Y252" s="9">
        <f>Расценки!H251</f>
        <v>960</v>
      </c>
      <c r="Z252" s="9">
        <f>Расценки!I251</f>
        <v>1152</v>
      </c>
      <c r="AA252" s="10">
        <f>Расценки!J251</f>
        <v>0.19999999999999996</v>
      </c>
      <c r="AB252" s="10">
        <f>Расценки!K251</f>
        <v>0.25217391304347836</v>
      </c>
      <c r="AC252" s="16">
        <f t="shared" si="198"/>
        <v>0.25</v>
      </c>
      <c r="AD252" s="16">
        <f t="shared" si="199"/>
        <v>0.25</v>
      </c>
      <c r="AE252" s="10">
        <f t="shared" si="200"/>
        <v>0.5</v>
      </c>
      <c r="AF252" s="10">
        <f t="shared" si="201"/>
        <v>0.52083333333333337</v>
      </c>
      <c r="AG252" s="8">
        <f t="shared" si="202"/>
        <v>240</v>
      </c>
      <c r="AH252" s="8">
        <f t="shared" si="203"/>
        <v>288</v>
      </c>
    </row>
    <row r="253" spans="1:34" x14ac:dyDescent="0.25">
      <c r="A253" s="7" t="s">
        <v>814</v>
      </c>
      <c r="B253" s="7" t="s">
        <v>815</v>
      </c>
      <c r="C253" s="7" t="s">
        <v>177</v>
      </c>
      <c r="D253" s="7" t="s">
        <v>799</v>
      </c>
      <c r="E253" s="7" t="str">
        <f>INDEX('Нормо-час по специальностям'!$B$6:$B$26,MATCH(D253,'Нормо-час по специальностям'!$A$6:$A$26,0))</f>
        <v>Сервисный инженер ворот и автоматики</v>
      </c>
      <c r="F253" s="15">
        <v>1.2</v>
      </c>
      <c r="G253" s="7" t="s">
        <v>6950</v>
      </c>
      <c r="H253" s="11">
        <f t="shared" si="187"/>
        <v>5.83</v>
      </c>
      <c r="I253" s="8">
        <f>INDEX('Нормо-час по специальностям'!$D$6:$D$26,MATCH(D253,'Нормо-час по специальностям'!$A$6:$A$26,0))</f>
        <v>1200</v>
      </c>
      <c r="J253" s="8">
        <f>INDEX('Нормо-час по специальностям'!$E$6:$E$26,MATCH(D253,'Нормо-час по специальностям'!$A$6:$A$26,0))</f>
        <v>1440</v>
      </c>
      <c r="K253" s="8">
        <f t="shared" si="188"/>
        <v>1440</v>
      </c>
      <c r="L253" s="8">
        <f t="shared" si="189"/>
        <v>1728</v>
      </c>
      <c r="M253" s="8">
        <f>Расценки!L252</f>
        <v>900</v>
      </c>
      <c r="N253" s="8">
        <f>Расценки!M252</f>
        <v>1035</v>
      </c>
      <c r="O253" s="10">
        <f t="shared" si="190"/>
        <v>0.60000000000000009</v>
      </c>
      <c r="P253" s="10">
        <f t="shared" si="191"/>
        <v>0.66956521739130426</v>
      </c>
      <c r="Q253" s="7" t="str">
        <f t="shared" si="192"/>
        <v>расценка</v>
      </c>
      <c r="R253" s="7" t="str">
        <f t="shared" si="193"/>
        <v>расценка</v>
      </c>
      <c r="S253" s="8">
        <f t="shared" si="194"/>
        <v>750</v>
      </c>
      <c r="T253" s="8">
        <f t="shared" si="195"/>
        <v>863</v>
      </c>
      <c r="U253" s="8">
        <f>Расценки!F252</f>
        <v>1500</v>
      </c>
      <c r="V253" s="8">
        <f>Расценки!G252</f>
        <v>1725</v>
      </c>
      <c r="W253" s="10">
        <f t="shared" si="196"/>
        <v>0.04</v>
      </c>
      <c r="X253" s="10">
        <f t="shared" si="197"/>
        <v>-1.7391304347826088E-3</v>
      </c>
      <c r="Y253" s="9">
        <f>Расценки!H252</f>
        <v>1920</v>
      </c>
      <c r="Z253" s="9">
        <f>Расценки!I252</f>
        <v>2304</v>
      </c>
      <c r="AA253" s="10">
        <f>Расценки!J252</f>
        <v>0.28000000000000003</v>
      </c>
      <c r="AB253" s="10">
        <f>Расценки!K252</f>
        <v>0.33565217391304358</v>
      </c>
      <c r="AC253" s="16">
        <f t="shared" si="198"/>
        <v>0.25</v>
      </c>
      <c r="AD253" s="16">
        <f t="shared" si="199"/>
        <v>0.25</v>
      </c>
      <c r="AE253" s="10">
        <f t="shared" si="200"/>
        <v>0.53125</v>
      </c>
      <c r="AF253" s="10">
        <f t="shared" si="201"/>
        <v>0.55078125</v>
      </c>
      <c r="AG253" s="8">
        <f t="shared" si="202"/>
        <v>480</v>
      </c>
      <c r="AH253" s="8">
        <f t="shared" si="203"/>
        <v>576</v>
      </c>
    </row>
    <row r="254" spans="1:34" x14ac:dyDescent="0.25">
      <c r="A254" s="7" t="s">
        <v>816</v>
      </c>
      <c r="B254" s="7" t="s">
        <v>817</v>
      </c>
      <c r="C254" s="7" t="s">
        <v>177</v>
      </c>
      <c r="D254" s="7" t="s">
        <v>799</v>
      </c>
      <c r="E254" s="7" t="str">
        <f>INDEX('Нормо-час по специальностям'!$B$6:$B$26,MATCH(D254,'Нормо-час по специальностям'!$A$6:$A$26,0))</f>
        <v>Сервисный инженер ворот и автоматики</v>
      </c>
      <c r="F254" s="15">
        <v>1</v>
      </c>
      <c r="G254" s="7" t="s">
        <v>6950</v>
      </c>
      <c r="H254" s="11">
        <f t="shared" si="187"/>
        <v>7</v>
      </c>
      <c r="I254" s="8">
        <f>INDEX('Нормо-час по специальностям'!$D$6:$D$26,MATCH(D254,'Нормо-час по специальностям'!$A$6:$A$26,0))</f>
        <v>1200</v>
      </c>
      <c r="J254" s="8">
        <f>INDEX('Нормо-час по специальностям'!$E$6:$E$26,MATCH(D254,'Нормо-час по специальностям'!$A$6:$A$26,0))</f>
        <v>1440</v>
      </c>
      <c r="K254" s="8">
        <f t="shared" si="188"/>
        <v>1200</v>
      </c>
      <c r="L254" s="8">
        <f t="shared" si="189"/>
        <v>1440</v>
      </c>
      <c r="M254" s="8">
        <f>Расценки!L253</f>
        <v>900</v>
      </c>
      <c r="N254" s="8">
        <f>Расценки!M253</f>
        <v>1035</v>
      </c>
      <c r="O254" s="10">
        <f t="shared" si="190"/>
        <v>0.33333333333333326</v>
      </c>
      <c r="P254" s="10">
        <f t="shared" si="191"/>
        <v>0.39130434782608692</v>
      </c>
      <c r="Q254" s="7" t="str">
        <f t="shared" si="192"/>
        <v>расценка</v>
      </c>
      <c r="R254" s="7" t="str">
        <f t="shared" si="193"/>
        <v>расценка</v>
      </c>
      <c r="S254" s="8">
        <f t="shared" si="194"/>
        <v>900</v>
      </c>
      <c r="T254" s="8">
        <f t="shared" si="195"/>
        <v>1035</v>
      </c>
      <c r="U254" s="8">
        <f>Расценки!F253</f>
        <v>1500</v>
      </c>
      <c r="V254" s="8">
        <f>Расценки!G253</f>
        <v>1725</v>
      </c>
      <c r="W254" s="10">
        <f t="shared" si="196"/>
        <v>0.2</v>
      </c>
      <c r="X254" s="10">
        <f t="shared" si="197"/>
        <v>0.16521739130434782</v>
      </c>
      <c r="Y254" s="9">
        <f>Расценки!H253</f>
        <v>1600</v>
      </c>
      <c r="Z254" s="9">
        <f>Расценки!I253</f>
        <v>1920</v>
      </c>
      <c r="AA254" s="10">
        <f>Расценки!J253</f>
        <v>6.6666666666666652E-2</v>
      </c>
      <c r="AB254" s="10">
        <f>Расценки!K253</f>
        <v>0.11304347826086958</v>
      </c>
      <c r="AC254" s="16">
        <f t="shared" si="198"/>
        <v>0.25</v>
      </c>
      <c r="AD254" s="16">
        <f t="shared" si="199"/>
        <v>0.25</v>
      </c>
      <c r="AE254" s="10">
        <f t="shared" si="200"/>
        <v>0.4375</v>
      </c>
      <c r="AF254" s="10">
        <f t="shared" si="201"/>
        <v>0.4609375</v>
      </c>
      <c r="AG254" s="8">
        <f t="shared" si="202"/>
        <v>400</v>
      </c>
      <c r="AH254" s="8">
        <f t="shared" si="203"/>
        <v>480</v>
      </c>
    </row>
    <row r="255" spans="1:34" x14ac:dyDescent="0.25">
      <c r="A255" s="7" t="s">
        <v>819</v>
      </c>
      <c r="B255" s="7" t="s">
        <v>820</v>
      </c>
      <c r="C255" s="7" t="s">
        <v>177</v>
      </c>
      <c r="D255" s="7" t="s">
        <v>799</v>
      </c>
      <c r="E255" s="7" t="str">
        <f>INDEX('Нормо-час по специальностям'!$B$6:$B$26,MATCH(D255,'Нормо-час по специальностям'!$A$6:$A$26,0))</f>
        <v>Сервисный инженер ворот и автоматики</v>
      </c>
      <c r="F255" s="15">
        <v>0.08</v>
      </c>
      <c r="G255" s="7" t="s">
        <v>6950</v>
      </c>
      <c r="H255" s="11">
        <f t="shared" si="187"/>
        <v>87.5</v>
      </c>
      <c r="I255" s="8">
        <f>INDEX('Нормо-час по специальностям'!$D$6:$D$26,MATCH(D255,'Нормо-час по специальностям'!$A$6:$A$26,0))</f>
        <v>1200</v>
      </c>
      <c r="J255" s="8">
        <f>INDEX('Нормо-час по специальностям'!$E$6:$E$26,MATCH(D255,'Нормо-час по специальностям'!$A$6:$A$26,0))</f>
        <v>1440</v>
      </c>
      <c r="K255" s="8">
        <f t="shared" si="188"/>
        <v>96</v>
      </c>
      <c r="L255" s="8">
        <f t="shared" si="189"/>
        <v>115</v>
      </c>
      <c r="M255" s="8">
        <f>Расценки!L254</f>
        <v>50</v>
      </c>
      <c r="N255" s="8">
        <f>Расценки!M254</f>
        <v>57.5</v>
      </c>
      <c r="O255" s="10">
        <f t="shared" si="190"/>
        <v>0.91999999999999993</v>
      </c>
      <c r="P255" s="10">
        <f t="shared" si="191"/>
        <v>1</v>
      </c>
      <c r="Q255" s="7" t="str">
        <f t="shared" si="192"/>
        <v>расценка</v>
      </c>
      <c r="R255" s="7" t="str">
        <f t="shared" si="193"/>
        <v>расценка</v>
      </c>
      <c r="S255" s="8">
        <f t="shared" si="194"/>
        <v>625</v>
      </c>
      <c r="T255" s="8">
        <f t="shared" si="195"/>
        <v>719</v>
      </c>
      <c r="U255" s="8">
        <f>Расценки!F254</f>
        <v>80</v>
      </c>
      <c r="V255" s="8">
        <f>Расценки!G254</f>
        <v>92</v>
      </c>
      <c r="W255" s="10">
        <f t="shared" si="196"/>
        <v>-0.2</v>
      </c>
      <c r="X255" s="10">
        <f t="shared" si="197"/>
        <v>-0.25</v>
      </c>
      <c r="Y255" s="9">
        <f>Расценки!H254</f>
        <v>128</v>
      </c>
      <c r="Z255" s="9">
        <f>Расценки!I254</f>
        <v>154</v>
      </c>
      <c r="AA255" s="10">
        <f>Расценки!J254</f>
        <v>0.60000000000000009</v>
      </c>
      <c r="AB255" s="10">
        <f>Расценки!K254</f>
        <v>0.67391304347826098</v>
      </c>
      <c r="AC255" s="16">
        <f t="shared" si="198"/>
        <v>0.25</v>
      </c>
      <c r="AD255" s="16">
        <f t="shared" si="199"/>
        <v>0.25324675324675322</v>
      </c>
      <c r="AE255" s="10">
        <f t="shared" si="200"/>
        <v>0.609375</v>
      </c>
      <c r="AF255" s="10">
        <f t="shared" si="201"/>
        <v>0.62662337662337664</v>
      </c>
      <c r="AG255" s="8">
        <f t="shared" si="202"/>
        <v>32</v>
      </c>
      <c r="AH255" s="8">
        <f t="shared" si="203"/>
        <v>39</v>
      </c>
    </row>
    <row r="256" spans="1:34" x14ac:dyDescent="0.25">
      <c r="A256" s="7" t="s">
        <v>821</v>
      </c>
      <c r="B256" s="7" t="s">
        <v>822</v>
      </c>
      <c r="C256" s="7" t="s">
        <v>177</v>
      </c>
      <c r="D256" s="7" t="s">
        <v>799</v>
      </c>
      <c r="E256" s="7" t="str">
        <f>INDEX('Нормо-час по специальностям'!$B$6:$B$26,MATCH(D256,'Нормо-час по специальностям'!$A$6:$A$26,0))</f>
        <v>Сервисный инженер ворот и автоматики</v>
      </c>
      <c r="F256" s="15">
        <v>0.3</v>
      </c>
      <c r="G256" s="7" t="s">
        <v>6950</v>
      </c>
      <c r="H256" s="11">
        <f t="shared" si="187"/>
        <v>23.33</v>
      </c>
      <c r="I256" s="8">
        <f>INDEX('Нормо-час по специальностям'!$D$6:$D$26,MATCH(D256,'Нормо-час по специальностям'!$A$6:$A$26,0))</f>
        <v>1200</v>
      </c>
      <c r="J256" s="8">
        <f>INDEX('Нормо-час по специальностям'!$E$6:$E$26,MATCH(D256,'Нормо-час по специальностям'!$A$6:$A$26,0))</f>
        <v>1440</v>
      </c>
      <c r="K256" s="8">
        <f t="shared" si="188"/>
        <v>360</v>
      </c>
      <c r="L256" s="8">
        <f t="shared" si="189"/>
        <v>432</v>
      </c>
      <c r="M256" s="8">
        <f>Расценки!L255</f>
        <v>240</v>
      </c>
      <c r="N256" s="8">
        <f>Расценки!M255</f>
        <v>276</v>
      </c>
      <c r="O256" s="10">
        <f t="shared" si="190"/>
        <v>0.5</v>
      </c>
      <c r="P256" s="10">
        <f t="shared" si="191"/>
        <v>0.56521739130434789</v>
      </c>
      <c r="Q256" s="7" t="str">
        <f t="shared" si="192"/>
        <v>расценка</v>
      </c>
      <c r="R256" s="7" t="str">
        <f t="shared" si="193"/>
        <v>расценка</v>
      </c>
      <c r="S256" s="8">
        <f t="shared" si="194"/>
        <v>800</v>
      </c>
      <c r="T256" s="8">
        <f t="shared" si="195"/>
        <v>920</v>
      </c>
      <c r="U256" s="8">
        <f>Расценки!F255</f>
        <v>400</v>
      </c>
      <c r="V256" s="8">
        <f>Расценки!G255</f>
        <v>460</v>
      </c>
      <c r="W256" s="10">
        <f t="shared" si="196"/>
        <v>0.1</v>
      </c>
      <c r="X256" s="10">
        <f t="shared" si="197"/>
        <v>6.0869565217391307E-2</v>
      </c>
      <c r="Y256" s="9">
        <f>Расценки!H255</f>
        <v>480</v>
      </c>
      <c r="Z256" s="9">
        <f>Расценки!I255</f>
        <v>576</v>
      </c>
      <c r="AA256" s="10">
        <f>Расценки!J255</f>
        <v>0.19999999999999996</v>
      </c>
      <c r="AB256" s="10">
        <f>Расценки!K255</f>
        <v>0.25217391304347836</v>
      </c>
      <c r="AC256" s="16">
        <f t="shared" si="198"/>
        <v>0.25</v>
      </c>
      <c r="AD256" s="16">
        <f t="shared" si="199"/>
        <v>0.25</v>
      </c>
      <c r="AE256" s="10">
        <f t="shared" si="200"/>
        <v>0.5</v>
      </c>
      <c r="AF256" s="10">
        <f t="shared" si="201"/>
        <v>0.52083333333333337</v>
      </c>
      <c r="AG256" s="8">
        <f t="shared" si="202"/>
        <v>120</v>
      </c>
      <c r="AH256" s="8">
        <f t="shared" si="203"/>
        <v>144</v>
      </c>
    </row>
    <row r="257" spans="1:34" x14ac:dyDescent="0.25">
      <c r="A257" s="7" t="s">
        <v>823</v>
      </c>
      <c r="B257" s="7" t="s">
        <v>824</v>
      </c>
      <c r="C257" s="7" t="s">
        <v>177</v>
      </c>
      <c r="D257" s="7" t="s">
        <v>799</v>
      </c>
      <c r="E257" s="7" t="str">
        <f>INDEX('Нормо-час по специальностям'!$B$6:$B$26,MATCH(D257,'Нормо-час по специальностям'!$A$6:$A$26,0))</f>
        <v>Сервисный инженер ворот и автоматики</v>
      </c>
      <c r="F257" s="15">
        <v>0.5</v>
      </c>
      <c r="G257" s="7" t="s">
        <v>6950</v>
      </c>
      <c r="H257" s="11">
        <f t="shared" si="187"/>
        <v>14</v>
      </c>
      <c r="I257" s="8">
        <f>INDEX('Нормо-час по специальностям'!$D$6:$D$26,MATCH(D257,'Нормо-час по специальностям'!$A$6:$A$26,0))</f>
        <v>1200</v>
      </c>
      <c r="J257" s="8">
        <f>INDEX('Нормо-час по специальностям'!$E$6:$E$26,MATCH(D257,'Нормо-час по специальностям'!$A$6:$A$26,0))</f>
        <v>1440</v>
      </c>
      <c r="K257" s="8">
        <f t="shared" si="188"/>
        <v>600</v>
      </c>
      <c r="L257" s="8">
        <f t="shared" si="189"/>
        <v>720</v>
      </c>
      <c r="M257" s="8">
        <f>Расценки!L256</f>
        <v>420</v>
      </c>
      <c r="N257" s="8">
        <f>Расценки!M256</f>
        <v>483</v>
      </c>
      <c r="O257" s="10">
        <f t="shared" si="190"/>
        <v>0.4285714285714286</v>
      </c>
      <c r="P257" s="10">
        <f t="shared" si="191"/>
        <v>0.49068322981366452</v>
      </c>
      <c r="Q257" s="7" t="str">
        <f t="shared" si="192"/>
        <v>расценка</v>
      </c>
      <c r="R257" s="7" t="str">
        <f t="shared" si="193"/>
        <v>расценка</v>
      </c>
      <c r="S257" s="8">
        <f t="shared" si="194"/>
        <v>840</v>
      </c>
      <c r="T257" s="8">
        <f t="shared" si="195"/>
        <v>966</v>
      </c>
      <c r="U257" s="8">
        <f>Расценки!F256</f>
        <v>700</v>
      </c>
      <c r="V257" s="8">
        <f>Расценки!G256</f>
        <v>805</v>
      </c>
      <c r="W257" s="10">
        <f t="shared" si="196"/>
        <v>0.14285714285714285</v>
      </c>
      <c r="X257" s="10">
        <f t="shared" si="197"/>
        <v>0.10559006211180125</v>
      </c>
      <c r="Y257" s="9">
        <f>Расценки!H256</f>
        <v>800</v>
      </c>
      <c r="Z257" s="9">
        <f>Расценки!I256</f>
        <v>960</v>
      </c>
      <c r="AA257" s="10">
        <f>Расценки!J256</f>
        <v>0.14285714285714279</v>
      </c>
      <c r="AB257" s="10">
        <f>Расценки!K256</f>
        <v>0.19254658385093171</v>
      </c>
      <c r="AC257" s="16">
        <f t="shared" si="198"/>
        <v>0.25</v>
      </c>
      <c r="AD257" s="16">
        <f t="shared" si="199"/>
        <v>0.25</v>
      </c>
      <c r="AE257" s="10">
        <f t="shared" si="200"/>
        <v>0.47499999999999998</v>
      </c>
      <c r="AF257" s="10">
        <f t="shared" si="201"/>
        <v>0.49687500000000001</v>
      </c>
      <c r="AG257" s="8">
        <f t="shared" si="202"/>
        <v>200</v>
      </c>
      <c r="AH257" s="8">
        <f t="shared" si="203"/>
        <v>240</v>
      </c>
    </row>
    <row r="258" spans="1:34" x14ac:dyDescent="0.25">
      <c r="A258" s="7" t="s">
        <v>825</v>
      </c>
      <c r="B258" s="7" t="s">
        <v>826</v>
      </c>
      <c r="C258" s="7" t="s">
        <v>177</v>
      </c>
      <c r="D258" s="7" t="s">
        <v>799</v>
      </c>
      <c r="E258" s="7" t="str">
        <f>INDEX('Нормо-час по специальностям'!$B$6:$B$26,MATCH(D258,'Нормо-час по специальностям'!$A$6:$A$26,0))</f>
        <v>Сервисный инженер ворот и автоматики</v>
      </c>
      <c r="F258" s="15">
        <v>0.6</v>
      </c>
      <c r="G258" s="7" t="s">
        <v>6950</v>
      </c>
      <c r="H258" s="11">
        <f t="shared" si="187"/>
        <v>11.67</v>
      </c>
      <c r="I258" s="8">
        <f>INDEX('Нормо-час по специальностям'!$D$6:$D$26,MATCH(D258,'Нормо-час по специальностям'!$A$6:$A$26,0))</f>
        <v>1200</v>
      </c>
      <c r="J258" s="8">
        <f>INDEX('Нормо-час по специальностям'!$E$6:$E$26,MATCH(D258,'Нормо-час по специальностям'!$A$6:$A$26,0))</f>
        <v>1440</v>
      </c>
      <c r="K258" s="8">
        <f t="shared" si="188"/>
        <v>720</v>
      </c>
      <c r="L258" s="8">
        <f t="shared" si="189"/>
        <v>864</v>
      </c>
      <c r="M258" s="8">
        <f>Расценки!L257</f>
        <v>510</v>
      </c>
      <c r="N258" s="8">
        <f>Расценки!M257</f>
        <v>586</v>
      </c>
      <c r="O258" s="10">
        <f t="shared" si="190"/>
        <v>0.41176470588235303</v>
      </c>
      <c r="P258" s="10">
        <f t="shared" si="191"/>
        <v>0.47440273037542657</v>
      </c>
      <c r="Q258" s="7" t="str">
        <f t="shared" si="192"/>
        <v>расценка</v>
      </c>
      <c r="R258" s="7" t="str">
        <f t="shared" si="193"/>
        <v>расценка</v>
      </c>
      <c r="S258" s="8">
        <f t="shared" si="194"/>
        <v>850</v>
      </c>
      <c r="T258" s="8">
        <f t="shared" si="195"/>
        <v>977</v>
      </c>
      <c r="U258" s="8">
        <f>Расценки!F257</f>
        <v>850</v>
      </c>
      <c r="V258" s="8">
        <f>Расценки!G257</f>
        <v>977</v>
      </c>
      <c r="W258" s="10">
        <f t="shared" si="196"/>
        <v>0.15294117647058825</v>
      </c>
      <c r="X258" s="10">
        <f t="shared" si="197"/>
        <v>0.11566018423746162</v>
      </c>
      <c r="Y258" s="9">
        <f>Расценки!H257</f>
        <v>960</v>
      </c>
      <c r="Z258" s="9">
        <f>Расценки!I257</f>
        <v>1152</v>
      </c>
      <c r="AA258" s="10">
        <f>Расценки!J257</f>
        <v>0.12941176470588234</v>
      </c>
      <c r="AB258" s="10">
        <f>Расценки!K257</f>
        <v>0.17911975435005112</v>
      </c>
      <c r="AC258" s="16">
        <f t="shared" si="198"/>
        <v>0.25</v>
      </c>
      <c r="AD258" s="16">
        <f t="shared" si="199"/>
        <v>0.25</v>
      </c>
      <c r="AE258" s="10">
        <f t="shared" si="200"/>
        <v>0.46875</v>
      </c>
      <c r="AF258" s="10">
        <f t="shared" si="201"/>
        <v>0.49131944444444442</v>
      </c>
      <c r="AG258" s="8">
        <f t="shared" si="202"/>
        <v>240</v>
      </c>
      <c r="AH258" s="8">
        <f t="shared" si="203"/>
        <v>288</v>
      </c>
    </row>
    <row r="259" spans="1:34" x14ac:dyDescent="0.25">
      <c r="A259" s="7" t="s">
        <v>827</v>
      </c>
      <c r="B259" s="7" t="s">
        <v>828</v>
      </c>
      <c r="C259" s="7" t="s">
        <v>177</v>
      </c>
      <c r="D259" s="7" t="s">
        <v>799</v>
      </c>
      <c r="E259" s="7" t="str">
        <f>INDEX('Нормо-час по специальностям'!$B$6:$B$26,MATCH(D259,'Нормо-час по специальностям'!$A$6:$A$26,0))</f>
        <v>Сервисный инженер ворот и автоматики</v>
      </c>
      <c r="F259" s="15">
        <v>0.8</v>
      </c>
      <c r="G259" s="7" t="s">
        <v>6950</v>
      </c>
      <c r="H259" s="11">
        <f t="shared" si="187"/>
        <v>8.75</v>
      </c>
      <c r="I259" s="8">
        <f>INDEX('Нормо-час по специальностям'!$D$6:$D$26,MATCH(D259,'Нормо-час по специальностям'!$A$6:$A$26,0))</f>
        <v>1200</v>
      </c>
      <c r="J259" s="8">
        <f>INDEX('Нормо-час по специальностям'!$E$6:$E$26,MATCH(D259,'Нормо-час по специальностям'!$A$6:$A$26,0))</f>
        <v>1440</v>
      </c>
      <c r="K259" s="8">
        <f t="shared" si="188"/>
        <v>960</v>
      </c>
      <c r="L259" s="8">
        <f t="shared" si="189"/>
        <v>1152</v>
      </c>
      <c r="M259" s="8">
        <f>Расценки!L258</f>
        <v>660</v>
      </c>
      <c r="N259" s="8">
        <f>Расценки!M258</f>
        <v>759</v>
      </c>
      <c r="O259" s="10">
        <f t="shared" si="190"/>
        <v>0.45454545454545459</v>
      </c>
      <c r="P259" s="10">
        <f t="shared" si="191"/>
        <v>0.51778656126482203</v>
      </c>
      <c r="Q259" s="7" t="str">
        <f t="shared" si="192"/>
        <v>расценка</v>
      </c>
      <c r="R259" s="7" t="str">
        <f t="shared" si="193"/>
        <v>расценка</v>
      </c>
      <c r="S259" s="8">
        <f t="shared" si="194"/>
        <v>825</v>
      </c>
      <c r="T259" s="8">
        <f t="shared" si="195"/>
        <v>949</v>
      </c>
      <c r="U259" s="8">
        <f>Расценки!F258</f>
        <v>1100</v>
      </c>
      <c r="V259" s="8">
        <f>Расценки!G258</f>
        <v>1265</v>
      </c>
      <c r="W259" s="10">
        <f t="shared" si="196"/>
        <v>0.12727272727272726</v>
      </c>
      <c r="X259" s="10">
        <f t="shared" si="197"/>
        <v>8.9328063241106717E-2</v>
      </c>
      <c r="Y259" s="9">
        <f>Расценки!H258</f>
        <v>1280</v>
      </c>
      <c r="Z259" s="9">
        <f>Расценки!I258</f>
        <v>1536</v>
      </c>
      <c r="AA259" s="10">
        <f>Расценки!J258</f>
        <v>0.16363636363636358</v>
      </c>
      <c r="AB259" s="10">
        <f>Расценки!K258</f>
        <v>0.2142292490118578</v>
      </c>
      <c r="AC259" s="16">
        <f t="shared" si="198"/>
        <v>0.25</v>
      </c>
      <c r="AD259" s="16">
        <f t="shared" si="199"/>
        <v>0.25</v>
      </c>
      <c r="AE259" s="10">
        <f t="shared" si="200"/>
        <v>0.484375</v>
      </c>
      <c r="AF259" s="10">
        <f t="shared" si="201"/>
        <v>0.505859375</v>
      </c>
      <c r="AG259" s="8">
        <f t="shared" si="202"/>
        <v>320</v>
      </c>
      <c r="AH259" s="8">
        <f t="shared" si="203"/>
        <v>384</v>
      </c>
    </row>
    <row r="260" spans="1:34" x14ac:dyDescent="0.25">
      <c r="A260" s="7" t="s">
        <v>829</v>
      </c>
      <c r="B260" s="7" t="s">
        <v>830</v>
      </c>
      <c r="C260" s="7" t="s">
        <v>177</v>
      </c>
      <c r="D260" s="7" t="s">
        <v>799</v>
      </c>
      <c r="E260" s="7" t="str">
        <f>INDEX('Нормо-час по специальностям'!$B$6:$B$26,MATCH(D260,'Нормо-час по специальностям'!$A$6:$A$26,0))</f>
        <v>Сервисный инженер ворот и автоматики</v>
      </c>
      <c r="F260" s="15">
        <v>0.5</v>
      </c>
      <c r="G260" s="7" t="s">
        <v>6950</v>
      </c>
      <c r="H260" s="11">
        <f t="shared" si="187"/>
        <v>14</v>
      </c>
      <c r="I260" s="8">
        <f>INDEX('Нормо-час по специальностям'!$D$6:$D$26,MATCH(D260,'Нормо-час по специальностям'!$A$6:$A$26,0))</f>
        <v>1200</v>
      </c>
      <c r="J260" s="8">
        <f>INDEX('Нормо-час по специальностям'!$E$6:$E$26,MATCH(D260,'Нормо-час по специальностям'!$A$6:$A$26,0))</f>
        <v>1440</v>
      </c>
      <c r="K260" s="8">
        <f t="shared" si="188"/>
        <v>600</v>
      </c>
      <c r="L260" s="8">
        <f t="shared" si="189"/>
        <v>720</v>
      </c>
      <c r="M260" s="8">
        <f>Расценки!L259</f>
        <v>360</v>
      </c>
      <c r="N260" s="8">
        <f>Расценки!M259</f>
        <v>414</v>
      </c>
      <c r="O260" s="10">
        <f t="shared" si="190"/>
        <v>0.66666666666666674</v>
      </c>
      <c r="P260" s="10">
        <f t="shared" si="191"/>
        <v>0.73913043478260865</v>
      </c>
      <c r="Q260" s="7" t="str">
        <f t="shared" si="192"/>
        <v>расценка</v>
      </c>
      <c r="R260" s="7" t="str">
        <f t="shared" si="193"/>
        <v>расценка</v>
      </c>
      <c r="S260" s="8">
        <f t="shared" si="194"/>
        <v>720</v>
      </c>
      <c r="T260" s="8">
        <f t="shared" si="195"/>
        <v>828</v>
      </c>
      <c r="U260" s="8">
        <f>Расценки!F259</f>
        <v>600</v>
      </c>
      <c r="V260" s="8">
        <f>Расценки!G259</f>
        <v>690</v>
      </c>
      <c r="W260" s="10">
        <f t="shared" si="196"/>
        <v>0</v>
      </c>
      <c r="X260" s="10">
        <f t="shared" si="197"/>
        <v>-4.3478260869565216E-2</v>
      </c>
      <c r="Y260" s="9">
        <f>Расценки!H259</f>
        <v>800</v>
      </c>
      <c r="Z260" s="9">
        <f>Расценки!I259</f>
        <v>960</v>
      </c>
      <c r="AA260" s="10">
        <f>Расценки!J259</f>
        <v>0.33333333333333326</v>
      </c>
      <c r="AB260" s="10">
        <f>Расценки!K259</f>
        <v>0.39130434782608692</v>
      </c>
      <c r="AC260" s="16">
        <f t="shared" si="198"/>
        <v>0.25</v>
      </c>
      <c r="AD260" s="16">
        <f t="shared" si="199"/>
        <v>0.25</v>
      </c>
      <c r="AE260" s="10">
        <f t="shared" si="200"/>
        <v>0.55000000000000004</v>
      </c>
      <c r="AF260" s="10">
        <f t="shared" si="201"/>
        <v>0.56874999999999998</v>
      </c>
      <c r="AG260" s="8">
        <f t="shared" si="202"/>
        <v>200</v>
      </c>
      <c r="AH260" s="8">
        <f t="shared" si="203"/>
        <v>240</v>
      </c>
    </row>
    <row r="261" spans="1:34" x14ac:dyDescent="0.25">
      <c r="A261" s="7" t="s">
        <v>831</v>
      </c>
      <c r="B261" s="7" t="s">
        <v>832</v>
      </c>
      <c r="C261" s="7" t="s">
        <v>177</v>
      </c>
      <c r="D261" s="7" t="s">
        <v>799</v>
      </c>
      <c r="E261" s="7" t="str">
        <f>INDEX('Нормо-час по специальностям'!$B$6:$B$26,MATCH(D261,'Нормо-час по специальностям'!$A$6:$A$26,0))</f>
        <v>Сервисный инженер ворот и автоматики</v>
      </c>
      <c r="F261" s="15">
        <v>0.4</v>
      </c>
      <c r="G261" s="7" t="s">
        <v>6950</v>
      </c>
      <c r="H261" s="11">
        <f t="shared" si="187"/>
        <v>17.5</v>
      </c>
      <c r="I261" s="8">
        <f>INDEX('Нормо-час по специальностям'!$D$6:$D$26,MATCH(D261,'Нормо-час по специальностям'!$A$6:$A$26,0))</f>
        <v>1200</v>
      </c>
      <c r="J261" s="8">
        <f>INDEX('Нормо-час по специальностям'!$E$6:$E$26,MATCH(D261,'Нормо-час по специальностям'!$A$6:$A$26,0))</f>
        <v>1440</v>
      </c>
      <c r="K261" s="8">
        <f t="shared" si="188"/>
        <v>480</v>
      </c>
      <c r="L261" s="8">
        <f t="shared" si="189"/>
        <v>576</v>
      </c>
      <c r="M261" s="8">
        <f>Расценки!L260</f>
        <v>300</v>
      </c>
      <c r="N261" s="8">
        <f>Расценки!M260</f>
        <v>345</v>
      </c>
      <c r="O261" s="10">
        <f t="shared" si="190"/>
        <v>0.60000000000000009</v>
      </c>
      <c r="P261" s="10">
        <f t="shared" si="191"/>
        <v>0.66956521739130426</v>
      </c>
      <c r="Q261" s="7" t="str">
        <f t="shared" si="192"/>
        <v>расценка</v>
      </c>
      <c r="R261" s="7" t="str">
        <f t="shared" si="193"/>
        <v>расценка</v>
      </c>
      <c r="S261" s="8">
        <f t="shared" si="194"/>
        <v>750</v>
      </c>
      <c r="T261" s="8">
        <f t="shared" si="195"/>
        <v>863</v>
      </c>
      <c r="U261" s="8">
        <f>Расценки!F260</f>
        <v>500</v>
      </c>
      <c r="V261" s="8">
        <f>Расценки!G260</f>
        <v>575</v>
      </c>
      <c r="W261" s="10">
        <f t="shared" si="196"/>
        <v>0.04</v>
      </c>
      <c r="X261" s="10">
        <f t="shared" si="197"/>
        <v>-1.7391304347826088E-3</v>
      </c>
      <c r="Y261" s="9">
        <f>Расценки!H260</f>
        <v>640</v>
      </c>
      <c r="Z261" s="9">
        <f>Расценки!I260</f>
        <v>768</v>
      </c>
      <c r="AA261" s="10">
        <f>Расценки!J260</f>
        <v>0.28000000000000003</v>
      </c>
      <c r="AB261" s="10">
        <f>Расценки!K260</f>
        <v>0.33565217391304358</v>
      </c>
      <c r="AC261" s="16">
        <f t="shared" si="198"/>
        <v>0.25</v>
      </c>
      <c r="AD261" s="16">
        <f t="shared" si="199"/>
        <v>0.25</v>
      </c>
      <c r="AE261" s="10">
        <f t="shared" si="200"/>
        <v>0.53125</v>
      </c>
      <c r="AF261" s="10">
        <f t="shared" si="201"/>
        <v>0.55078125</v>
      </c>
      <c r="AG261" s="8">
        <f t="shared" si="202"/>
        <v>160</v>
      </c>
      <c r="AH261" s="8">
        <f t="shared" si="203"/>
        <v>192</v>
      </c>
    </row>
    <row r="262" spans="1:34" x14ac:dyDescent="0.25">
      <c r="A262" s="7" t="s">
        <v>833</v>
      </c>
      <c r="B262" s="7" t="s">
        <v>834</v>
      </c>
      <c r="C262" s="7" t="s">
        <v>177</v>
      </c>
      <c r="D262" s="7" t="s">
        <v>799</v>
      </c>
      <c r="E262" s="7" t="str">
        <f>INDEX('Нормо-час по специальностям'!$B$6:$B$26,MATCH(D262,'Нормо-час по специальностям'!$A$6:$A$26,0))</f>
        <v>Сервисный инженер ворот и автоматики</v>
      </c>
      <c r="F262" s="15">
        <v>0.15</v>
      </c>
      <c r="G262" s="7" t="s">
        <v>6950</v>
      </c>
      <c r="H262" s="11">
        <f t="shared" si="187"/>
        <v>46.67</v>
      </c>
      <c r="I262" s="8">
        <f>INDEX('Нормо-час по специальностям'!$D$6:$D$26,MATCH(D262,'Нормо-час по специальностям'!$A$6:$A$26,0))</f>
        <v>1200</v>
      </c>
      <c r="J262" s="8">
        <f>INDEX('Нормо-час по специальностям'!$E$6:$E$26,MATCH(D262,'Нормо-час по специальностям'!$A$6:$A$26,0))</f>
        <v>1440</v>
      </c>
      <c r="K262" s="8">
        <f t="shared" si="188"/>
        <v>180</v>
      </c>
      <c r="L262" s="8">
        <f t="shared" si="189"/>
        <v>216</v>
      </c>
      <c r="M262" s="8">
        <f>Расценки!L261</f>
        <v>120</v>
      </c>
      <c r="N262" s="8">
        <f>Расценки!M261</f>
        <v>138</v>
      </c>
      <c r="O262" s="10">
        <f t="shared" si="190"/>
        <v>0.5</v>
      </c>
      <c r="P262" s="10">
        <f t="shared" si="191"/>
        <v>0.56521739130434789</v>
      </c>
      <c r="Q262" s="7" t="str">
        <f t="shared" si="192"/>
        <v>расценка</v>
      </c>
      <c r="R262" s="7" t="str">
        <f t="shared" si="193"/>
        <v>расценка</v>
      </c>
      <c r="S262" s="8">
        <f t="shared" si="194"/>
        <v>800</v>
      </c>
      <c r="T262" s="8">
        <f t="shared" si="195"/>
        <v>920</v>
      </c>
      <c r="U262" s="8">
        <f>Расценки!F261</f>
        <v>200</v>
      </c>
      <c r="V262" s="8">
        <f>Расценки!G261</f>
        <v>230</v>
      </c>
      <c r="W262" s="10">
        <f t="shared" si="196"/>
        <v>0.1</v>
      </c>
      <c r="X262" s="10">
        <f t="shared" si="197"/>
        <v>6.0869565217391307E-2</v>
      </c>
      <c r="Y262" s="9">
        <f>Расценки!H261</f>
        <v>240</v>
      </c>
      <c r="Z262" s="9">
        <f>Расценки!I261</f>
        <v>288</v>
      </c>
      <c r="AA262" s="10">
        <f>Расценки!J261</f>
        <v>0.19999999999999996</v>
      </c>
      <c r="AB262" s="10">
        <f>Расценки!K261</f>
        <v>0.25217391304347836</v>
      </c>
      <c r="AC262" s="16">
        <f t="shared" si="198"/>
        <v>0.25</v>
      </c>
      <c r="AD262" s="16">
        <f t="shared" si="199"/>
        <v>0.25</v>
      </c>
      <c r="AE262" s="10">
        <f t="shared" si="200"/>
        <v>0.5</v>
      </c>
      <c r="AF262" s="10">
        <f t="shared" si="201"/>
        <v>0.52083333333333337</v>
      </c>
      <c r="AG262" s="8">
        <f t="shared" si="202"/>
        <v>60</v>
      </c>
      <c r="AH262" s="8">
        <f t="shared" si="203"/>
        <v>72</v>
      </c>
    </row>
    <row r="263" spans="1:34" x14ac:dyDescent="0.25">
      <c r="A263" s="7" t="s">
        <v>835</v>
      </c>
      <c r="B263" s="7" t="s">
        <v>836</v>
      </c>
      <c r="C263" s="7" t="s">
        <v>177</v>
      </c>
      <c r="D263" s="7" t="s">
        <v>799</v>
      </c>
      <c r="E263" s="7" t="str">
        <f>INDEX('Нормо-час по специальностям'!$B$6:$B$26,MATCH(D263,'Нормо-час по специальностям'!$A$6:$A$26,0))</f>
        <v>Сервисный инженер ворот и автоматики</v>
      </c>
      <c r="F263" s="15">
        <v>3</v>
      </c>
      <c r="G263" s="7" t="s">
        <v>6950</v>
      </c>
      <c r="H263" s="11">
        <f t="shared" si="187"/>
        <v>2.33</v>
      </c>
      <c r="I263" s="8">
        <f>INDEX('Нормо-час по специальностям'!$D$6:$D$26,MATCH(D263,'Нормо-час по специальностям'!$A$6:$A$26,0))</f>
        <v>1200</v>
      </c>
      <c r="J263" s="8">
        <f>INDEX('Нормо-час по специальностям'!$E$6:$E$26,MATCH(D263,'Нормо-час по специальностям'!$A$6:$A$26,0))</f>
        <v>1440</v>
      </c>
      <c r="K263" s="8">
        <f t="shared" si="188"/>
        <v>3600</v>
      </c>
      <c r="L263" s="8">
        <f t="shared" si="189"/>
        <v>4320</v>
      </c>
      <c r="M263" s="8">
        <f>Расценки!L262</f>
        <v>2100</v>
      </c>
      <c r="N263" s="8">
        <f>Расценки!M262</f>
        <v>2415</v>
      </c>
      <c r="O263" s="10">
        <f t="shared" si="190"/>
        <v>0.71428571428571419</v>
      </c>
      <c r="P263" s="10">
        <f t="shared" si="191"/>
        <v>0.78881987577639756</v>
      </c>
      <c r="Q263" s="7" t="str">
        <f t="shared" si="192"/>
        <v>расценка</v>
      </c>
      <c r="R263" s="7" t="str">
        <f t="shared" si="193"/>
        <v>расценка</v>
      </c>
      <c r="S263" s="8">
        <f t="shared" si="194"/>
        <v>700</v>
      </c>
      <c r="T263" s="8">
        <f t="shared" si="195"/>
        <v>805</v>
      </c>
      <c r="U263" s="8">
        <f>Расценки!F262</f>
        <v>3500</v>
      </c>
      <c r="V263" s="8">
        <f>Расценки!G262</f>
        <v>4025</v>
      </c>
      <c r="W263" s="10">
        <f t="shared" si="196"/>
        <v>-2.8571428571428571E-2</v>
      </c>
      <c r="X263" s="10">
        <f t="shared" si="197"/>
        <v>-7.3291925465838514E-2</v>
      </c>
      <c r="Y263" s="9">
        <f>Расценки!H262</f>
        <v>4800</v>
      </c>
      <c r="Z263" s="9">
        <f>Расценки!I262</f>
        <v>5760</v>
      </c>
      <c r="AA263" s="10">
        <f>Расценки!J262</f>
        <v>0.37142857142857144</v>
      </c>
      <c r="AB263" s="10">
        <f>Расценки!K262</f>
        <v>0.43105590062111809</v>
      </c>
      <c r="AC263" s="16">
        <f t="shared" si="198"/>
        <v>0.25</v>
      </c>
      <c r="AD263" s="16">
        <f t="shared" si="199"/>
        <v>0.25</v>
      </c>
      <c r="AE263" s="10">
        <f t="shared" si="200"/>
        <v>0.5625</v>
      </c>
      <c r="AF263" s="10">
        <f t="shared" si="201"/>
        <v>0.58072916666666663</v>
      </c>
      <c r="AG263" s="8">
        <f t="shared" si="202"/>
        <v>1200</v>
      </c>
      <c r="AH263" s="8">
        <f t="shared" si="203"/>
        <v>1440</v>
      </c>
    </row>
    <row r="264" spans="1:34" x14ac:dyDescent="0.25">
      <c r="A264" s="7" t="s">
        <v>839</v>
      </c>
      <c r="B264" s="7" t="s">
        <v>840</v>
      </c>
      <c r="C264" s="7" t="s">
        <v>177</v>
      </c>
      <c r="D264" s="7" t="s">
        <v>799</v>
      </c>
      <c r="E264" s="7" t="str">
        <f>INDEX('Нормо-час по специальностям'!$B$6:$B$26,MATCH(D264,'Нормо-час по специальностям'!$A$6:$A$26,0))</f>
        <v>Сервисный инженер ворот и автоматики</v>
      </c>
      <c r="F264" s="15">
        <v>3</v>
      </c>
      <c r="G264" s="7" t="s">
        <v>6950</v>
      </c>
      <c r="H264" s="11">
        <f t="shared" si="187"/>
        <v>2.33</v>
      </c>
      <c r="I264" s="8">
        <f>INDEX('Нормо-час по специальностям'!$D$6:$D$26,MATCH(D264,'Нормо-час по специальностям'!$A$6:$A$26,0))</f>
        <v>1200</v>
      </c>
      <c r="J264" s="8">
        <f>INDEX('Нормо-час по специальностям'!$E$6:$E$26,MATCH(D264,'Нормо-час по специальностям'!$A$6:$A$26,0))</f>
        <v>1440</v>
      </c>
      <c r="K264" s="8">
        <f t="shared" si="188"/>
        <v>3600</v>
      </c>
      <c r="L264" s="8">
        <f t="shared" si="189"/>
        <v>4320</v>
      </c>
      <c r="M264" s="8">
        <f>Расценки!L263</f>
        <v>2100</v>
      </c>
      <c r="N264" s="8">
        <f>Расценки!M263</f>
        <v>2415</v>
      </c>
      <c r="O264" s="10">
        <f t="shared" si="190"/>
        <v>0.71428571428571419</v>
      </c>
      <c r="P264" s="10">
        <f t="shared" si="191"/>
        <v>0.78881987577639756</v>
      </c>
      <c r="Q264" s="7" t="str">
        <f t="shared" si="192"/>
        <v>расценка</v>
      </c>
      <c r="R264" s="7" t="str">
        <f t="shared" si="193"/>
        <v>расценка</v>
      </c>
      <c r="S264" s="8">
        <f t="shared" si="194"/>
        <v>700</v>
      </c>
      <c r="T264" s="8">
        <f t="shared" si="195"/>
        <v>805</v>
      </c>
      <c r="U264" s="8">
        <f>Расценки!F263</f>
        <v>3500</v>
      </c>
      <c r="V264" s="8">
        <f>Расценки!G263</f>
        <v>4025</v>
      </c>
      <c r="W264" s="10">
        <f t="shared" si="196"/>
        <v>-2.8571428571428571E-2</v>
      </c>
      <c r="X264" s="10">
        <f t="shared" si="197"/>
        <v>-7.3291925465838514E-2</v>
      </c>
      <c r="Y264" s="9">
        <f>Расценки!H263</f>
        <v>4800</v>
      </c>
      <c r="Z264" s="9">
        <f>Расценки!I263</f>
        <v>5760</v>
      </c>
      <c r="AA264" s="10">
        <f>Расценки!J263</f>
        <v>0.37142857142857144</v>
      </c>
      <c r="AB264" s="10">
        <f>Расценки!K263</f>
        <v>0.43105590062111809</v>
      </c>
      <c r="AC264" s="16">
        <f t="shared" si="198"/>
        <v>0.25</v>
      </c>
      <c r="AD264" s="16">
        <f t="shared" si="199"/>
        <v>0.25</v>
      </c>
      <c r="AE264" s="10">
        <f t="shared" si="200"/>
        <v>0.5625</v>
      </c>
      <c r="AF264" s="10">
        <f t="shared" si="201"/>
        <v>0.58072916666666663</v>
      </c>
      <c r="AG264" s="8">
        <f t="shared" si="202"/>
        <v>1200</v>
      </c>
      <c r="AH264" s="8">
        <f t="shared" si="203"/>
        <v>1440</v>
      </c>
    </row>
    <row r="265" spans="1:34" x14ac:dyDescent="0.25">
      <c r="A265" s="7" t="s">
        <v>841</v>
      </c>
      <c r="B265" s="7" t="s">
        <v>842</v>
      </c>
      <c r="C265" s="7" t="s">
        <v>177</v>
      </c>
      <c r="D265" s="7" t="s">
        <v>799</v>
      </c>
      <c r="E265" s="7" t="str">
        <f>INDEX('Нормо-час по специальностям'!$B$6:$B$26,MATCH(D265,'Нормо-час по специальностям'!$A$6:$A$26,0))</f>
        <v>Сервисный инженер ворот и автоматики</v>
      </c>
      <c r="F265" s="15">
        <v>3</v>
      </c>
      <c r="G265" s="7" t="s">
        <v>6950</v>
      </c>
      <c r="H265" s="11">
        <f t="shared" si="187"/>
        <v>2.33</v>
      </c>
      <c r="I265" s="8">
        <f>INDEX('Нормо-час по специальностям'!$D$6:$D$26,MATCH(D265,'Нормо-час по специальностям'!$A$6:$A$26,0))</f>
        <v>1200</v>
      </c>
      <c r="J265" s="8">
        <f>INDEX('Нормо-час по специальностям'!$E$6:$E$26,MATCH(D265,'Нормо-час по специальностям'!$A$6:$A$26,0))</f>
        <v>1440</v>
      </c>
      <c r="K265" s="8">
        <f t="shared" si="188"/>
        <v>3600</v>
      </c>
      <c r="L265" s="8">
        <f t="shared" si="189"/>
        <v>4320</v>
      </c>
      <c r="M265" s="8">
        <f>Расценки!L264</f>
        <v>2100</v>
      </c>
      <c r="N265" s="8">
        <f>Расценки!M264</f>
        <v>2415</v>
      </c>
      <c r="O265" s="10">
        <f t="shared" si="190"/>
        <v>0.71428571428571419</v>
      </c>
      <c r="P265" s="10">
        <f t="shared" si="191"/>
        <v>0.78881987577639756</v>
      </c>
      <c r="Q265" s="7" t="str">
        <f t="shared" si="192"/>
        <v>расценка</v>
      </c>
      <c r="R265" s="7" t="str">
        <f t="shared" si="193"/>
        <v>расценка</v>
      </c>
      <c r="S265" s="8">
        <f t="shared" si="194"/>
        <v>700</v>
      </c>
      <c r="T265" s="8">
        <f t="shared" si="195"/>
        <v>805</v>
      </c>
      <c r="U265" s="8">
        <f>Расценки!F264</f>
        <v>3500</v>
      </c>
      <c r="V265" s="8">
        <f>Расценки!G264</f>
        <v>4025</v>
      </c>
      <c r="W265" s="10">
        <f t="shared" si="196"/>
        <v>-2.8571428571428571E-2</v>
      </c>
      <c r="X265" s="10">
        <f t="shared" si="197"/>
        <v>-7.3291925465838514E-2</v>
      </c>
      <c r="Y265" s="9">
        <f>Расценки!H264</f>
        <v>4800</v>
      </c>
      <c r="Z265" s="9">
        <f>Расценки!I264</f>
        <v>5760</v>
      </c>
      <c r="AA265" s="10">
        <f>Расценки!J264</f>
        <v>0.37142857142857144</v>
      </c>
      <c r="AB265" s="10">
        <f>Расценки!K264</f>
        <v>0.43105590062111809</v>
      </c>
      <c r="AC265" s="16">
        <f t="shared" si="198"/>
        <v>0.25</v>
      </c>
      <c r="AD265" s="16">
        <f t="shared" si="199"/>
        <v>0.25</v>
      </c>
      <c r="AE265" s="10">
        <f t="shared" si="200"/>
        <v>0.5625</v>
      </c>
      <c r="AF265" s="10">
        <f t="shared" si="201"/>
        <v>0.58072916666666663</v>
      </c>
      <c r="AG265" s="8">
        <f t="shared" si="202"/>
        <v>1200</v>
      </c>
      <c r="AH265" s="8">
        <f t="shared" si="203"/>
        <v>1440</v>
      </c>
    </row>
    <row r="266" spans="1:34" x14ac:dyDescent="0.25">
      <c r="A266" s="7" t="s">
        <v>844</v>
      </c>
      <c r="B266" s="7" t="s">
        <v>845</v>
      </c>
      <c r="C266" s="7" t="s">
        <v>177</v>
      </c>
      <c r="D266" s="7" t="s">
        <v>799</v>
      </c>
      <c r="E266" s="7" t="str">
        <f>INDEX('Нормо-час по специальностям'!$B$6:$B$26,MATCH(D266,'Нормо-час по специальностям'!$A$6:$A$26,0))</f>
        <v>Сервисный инженер ворот и автоматики</v>
      </c>
      <c r="F266" s="15">
        <v>2.5</v>
      </c>
      <c r="G266" s="7" t="s">
        <v>6950</v>
      </c>
      <c r="H266" s="11">
        <f t="shared" si="187"/>
        <v>2.8</v>
      </c>
      <c r="I266" s="8">
        <f>INDEX('Нормо-час по специальностям'!$D$6:$D$26,MATCH(D266,'Нормо-час по специальностям'!$A$6:$A$26,0))</f>
        <v>1200</v>
      </c>
      <c r="J266" s="8">
        <f>INDEX('Нормо-час по специальностям'!$E$6:$E$26,MATCH(D266,'Нормо-час по специальностям'!$A$6:$A$26,0))</f>
        <v>1440</v>
      </c>
      <c r="K266" s="8">
        <f t="shared" si="188"/>
        <v>3000</v>
      </c>
      <c r="L266" s="8">
        <f t="shared" si="189"/>
        <v>3600</v>
      </c>
      <c r="M266" s="8">
        <f>Расценки!L265</f>
        <v>1800</v>
      </c>
      <c r="N266" s="8">
        <f>Расценки!M265</f>
        <v>2070</v>
      </c>
      <c r="O266" s="10">
        <f t="shared" si="190"/>
        <v>0.66666666666666674</v>
      </c>
      <c r="P266" s="10">
        <f t="shared" si="191"/>
        <v>0.73913043478260865</v>
      </c>
      <c r="Q266" s="7" t="str">
        <f t="shared" si="192"/>
        <v>расценка</v>
      </c>
      <c r="R266" s="7" t="str">
        <f t="shared" si="193"/>
        <v>расценка</v>
      </c>
      <c r="S266" s="8">
        <f t="shared" si="194"/>
        <v>720</v>
      </c>
      <c r="T266" s="8">
        <f t="shared" si="195"/>
        <v>828</v>
      </c>
      <c r="U266" s="8">
        <f>Расценки!F265</f>
        <v>3000</v>
      </c>
      <c r="V266" s="8">
        <f>Расценки!G265</f>
        <v>3450</v>
      </c>
      <c r="W266" s="10">
        <f t="shared" si="196"/>
        <v>0</v>
      </c>
      <c r="X266" s="10">
        <f t="shared" si="197"/>
        <v>-4.3478260869565216E-2</v>
      </c>
      <c r="Y266" s="9">
        <f>Расценки!H265</f>
        <v>4000</v>
      </c>
      <c r="Z266" s="9">
        <f>Расценки!I265</f>
        <v>4800</v>
      </c>
      <c r="AA266" s="10">
        <f>Расценки!J265</f>
        <v>0.33333333333333326</v>
      </c>
      <c r="AB266" s="10">
        <f>Расценки!K265</f>
        <v>0.39130434782608692</v>
      </c>
      <c r="AC266" s="16">
        <f t="shared" si="198"/>
        <v>0.25</v>
      </c>
      <c r="AD266" s="16">
        <f t="shared" si="199"/>
        <v>0.25</v>
      </c>
      <c r="AE266" s="10">
        <f t="shared" si="200"/>
        <v>0.55000000000000004</v>
      </c>
      <c r="AF266" s="10">
        <f t="shared" si="201"/>
        <v>0.56874999999999998</v>
      </c>
      <c r="AG266" s="8">
        <f t="shared" si="202"/>
        <v>1000</v>
      </c>
      <c r="AH266" s="8">
        <f t="shared" si="203"/>
        <v>1200</v>
      </c>
    </row>
    <row r="267" spans="1:34" x14ac:dyDescent="0.25">
      <c r="A267" s="7" t="s">
        <v>846</v>
      </c>
      <c r="B267" s="7" t="s">
        <v>847</v>
      </c>
      <c r="C267" s="7" t="s">
        <v>177</v>
      </c>
      <c r="D267" s="7" t="s">
        <v>799</v>
      </c>
      <c r="E267" s="7" t="str">
        <f>INDEX('Нормо-час по специальностям'!$B$6:$B$26,MATCH(D267,'Нормо-час по специальностям'!$A$6:$A$26,0))</f>
        <v>Сервисный инженер ворот и автоматики</v>
      </c>
      <c r="F267" s="15">
        <v>2</v>
      </c>
      <c r="G267" s="7" t="s">
        <v>6950</v>
      </c>
      <c r="H267" s="11">
        <f t="shared" si="187"/>
        <v>3.5</v>
      </c>
      <c r="I267" s="8">
        <f>INDEX('Нормо-час по специальностям'!$D$6:$D$26,MATCH(D267,'Нормо-час по специальностям'!$A$6:$A$26,0))</f>
        <v>1200</v>
      </c>
      <c r="J267" s="8">
        <f>INDEX('Нормо-час по специальностям'!$E$6:$E$26,MATCH(D267,'Нормо-час по специальностям'!$A$6:$A$26,0))</f>
        <v>1440</v>
      </c>
      <c r="K267" s="8">
        <f t="shared" si="188"/>
        <v>2400</v>
      </c>
      <c r="L267" s="8">
        <f t="shared" si="189"/>
        <v>2880</v>
      </c>
      <c r="M267" s="8">
        <f>Расценки!L266</f>
        <v>1500</v>
      </c>
      <c r="N267" s="8">
        <f>Расценки!M266</f>
        <v>1725</v>
      </c>
      <c r="O267" s="10">
        <f t="shared" si="190"/>
        <v>0.60000000000000009</v>
      </c>
      <c r="P267" s="10">
        <f t="shared" si="191"/>
        <v>0.66956521739130426</v>
      </c>
      <c r="Q267" s="7" t="str">
        <f t="shared" si="192"/>
        <v>расценка</v>
      </c>
      <c r="R267" s="7" t="str">
        <f t="shared" si="193"/>
        <v>расценка</v>
      </c>
      <c r="S267" s="8">
        <f t="shared" si="194"/>
        <v>750</v>
      </c>
      <c r="T267" s="8">
        <f t="shared" si="195"/>
        <v>863</v>
      </c>
      <c r="U267" s="8">
        <f>Расценки!F266</f>
        <v>2500</v>
      </c>
      <c r="V267" s="8">
        <f>Расценки!G266</f>
        <v>2875</v>
      </c>
      <c r="W267" s="10">
        <f t="shared" si="196"/>
        <v>0.04</v>
      </c>
      <c r="X267" s="10">
        <f t="shared" si="197"/>
        <v>-1.7391304347826088E-3</v>
      </c>
      <c r="Y267" s="9">
        <f>Расценки!H266</f>
        <v>3200</v>
      </c>
      <c r="Z267" s="9">
        <f>Расценки!I266</f>
        <v>3840</v>
      </c>
      <c r="AA267" s="10">
        <f>Расценки!J266</f>
        <v>0.28000000000000003</v>
      </c>
      <c r="AB267" s="10">
        <f>Расценки!K266</f>
        <v>0.33565217391304358</v>
      </c>
      <c r="AC267" s="16">
        <f t="shared" si="198"/>
        <v>0.25</v>
      </c>
      <c r="AD267" s="16">
        <f t="shared" si="199"/>
        <v>0.25</v>
      </c>
      <c r="AE267" s="10">
        <f t="shared" si="200"/>
        <v>0.53125</v>
      </c>
      <c r="AF267" s="10">
        <f t="shared" si="201"/>
        <v>0.55078125</v>
      </c>
      <c r="AG267" s="8">
        <f t="shared" si="202"/>
        <v>800</v>
      </c>
      <c r="AH267" s="8">
        <f t="shared" si="203"/>
        <v>960</v>
      </c>
    </row>
    <row r="268" spans="1:34" x14ac:dyDescent="0.25">
      <c r="A268" s="7" t="s">
        <v>849</v>
      </c>
      <c r="B268" s="7" t="s">
        <v>850</v>
      </c>
      <c r="C268" s="7" t="s">
        <v>50</v>
      </c>
      <c r="D268" s="7" t="s">
        <v>799</v>
      </c>
      <c r="E268" s="7" t="str">
        <f>INDEX('Нормо-час по специальностям'!$B$6:$B$26,MATCH(D268,'Нормо-час по специальностям'!$A$6:$A$26,0))</f>
        <v>Сервисный инженер ворот и автоматики</v>
      </c>
      <c r="F268" s="15">
        <v>0.1</v>
      </c>
      <c r="G268" s="7" t="s">
        <v>6950</v>
      </c>
      <c r="H268" s="11">
        <f t="shared" si="187"/>
        <v>70</v>
      </c>
      <c r="I268" s="8">
        <f>INDEX('Нормо-час по специальностям'!$D$6:$D$26,MATCH(D268,'Нормо-час по специальностям'!$A$6:$A$26,0))</f>
        <v>1200</v>
      </c>
      <c r="J268" s="8">
        <f>INDEX('Нормо-час по специальностям'!$E$6:$E$26,MATCH(D268,'Нормо-час по специальностям'!$A$6:$A$26,0))</f>
        <v>1440</v>
      </c>
      <c r="K268" s="8">
        <f t="shared" si="188"/>
        <v>120</v>
      </c>
      <c r="L268" s="8">
        <f t="shared" si="189"/>
        <v>144</v>
      </c>
      <c r="M268" s="8">
        <f>Расценки!L267</f>
        <v>70</v>
      </c>
      <c r="N268" s="8">
        <f>Расценки!M267</f>
        <v>80.5</v>
      </c>
      <c r="O268" s="10">
        <f t="shared" si="190"/>
        <v>0.71428571428571419</v>
      </c>
      <c r="P268" s="10">
        <f t="shared" si="191"/>
        <v>0.78881987577639756</v>
      </c>
      <c r="Q268" s="7" t="str">
        <f t="shared" si="192"/>
        <v>расценка</v>
      </c>
      <c r="R268" s="7" t="str">
        <f t="shared" si="193"/>
        <v>расценка</v>
      </c>
      <c r="S268" s="8">
        <f t="shared" si="194"/>
        <v>700</v>
      </c>
      <c r="T268" s="8">
        <f t="shared" si="195"/>
        <v>805</v>
      </c>
      <c r="U268" s="8">
        <f>Расценки!F267</f>
        <v>120</v>
      </c>
      <c r="V268" s="8">
        <f>Расценки!G267</f>
        <v>138</v>
      </c>
      <c r="W268" s="10">
        <f t="shared" si="196"/>
        <v>0</v>
      </c>
      <c r="X268" s="10">
        <f t="shared" si="197"/>
        <v>-4.3478260869565216E-2</v>
      </c>
      <c r="Y268" s="9">
        <f>Расценки!H267</f>
        <v>160</v>
      </c>
      <c r="Z268" s="9">
        <f>Расценки!I267</f>
        <v>192</v>
      </c>
      <c r="AA268" s="10">
        <f>Расценки!J267</f>
        <v>0.33333333333333326</v>
      </c>
      <c r="AB268" s="10">
        <f>Расценки!K267</f>
        <v>0.39130434782608692</v>
      </c>
      <c r="AC268" s="16">
        <f t="shared" si="198"/>
        <v>0.25</v>
      </c>
      <c r="AD268" s="16">
        <f t="shared" si="199"/>
        <v>0.25</v>
      </c>
      <c r="AE268" s="10">
        <f t="shared" si="200"/>
        <v>0.5625</v>
      </c>
      <c r="AF268" s="10">
        <f t="shared" si="201"/>
        <v>0.58072916666666663</v>
      </c>
      <c r="AG268" s="8">
        <f t="shared" si="202"/>
        <v>40</v>
      </c>
      <c r="AH268" s="8">
        <f t="shared" si="203"/>
        <v>48</v>
      </c>
    </row>
    <row r="269" spans="1:34" x14ac:dyDescent="0.25">
      <c r="A269" s="7" t="s">
        <v>851</v>
      </c>
      <c r="B269" s="7" t="s">
        <v>852</v>
      </c>
      <c r="C269" s="7" t="s">
        <v>177</v>
      </c>
      <c r="D269" s="7" t="s">
        <v>799</v>
      </c>
      <c r="E269" s="7" t="str">
        <f>INDEX('Нормо-час по специальностям'!$B$6:$B$26,MATCH(D269,'Нормо-час по специальностям'!$A$6:$A$26,0))</f>
        <v>Сервисный инженер ворот и автоматики</v>
      </c>
      <c r="F269" s="15">
        <v>0.4</v>
      </c>
      <c r="G269" s="7" t="s">
        <v>6950</v>
      </c>
      <c r="H269" s="11">
        <f t="shared" si="187"/>
        <v>17.5</v>
      </c>
      <c r="I269" s="8">
        <f>INDEX('Нормо-час по специальностям'!$D$6:$D$26,MATCH(D269,'Нормо-час по специальностям'!$A$6:$A$26,0))</f>
        <v>1200</v>
      </c>
      <c r="J269" s="8">
        <f>INDEX('Нормо-час по специальностям'!$E$6:$E$26,MATCH(D269,'Нормо-час по специальностям'!$A$6:$A$26,0))</f>
        <v>1440</v>
      </c>
      <c r="K269" s="8">
        <f t="shared" si="188"/>
        <v>480</v>
      </c>
      <c r="L269" s="8">
        <f t="shared" si="189"/>
        <v>576</v>
      </c>
      <c r="M269" s="8">
        <f>Расценки!L268</f>
        <v>300</v>
      </c>
      <c r="N269" s="8">
        <f>Расценки!M268</f>
        <v>345</v>
      </c>
      <c r="O269" s="10">
        <f t="shared" si="190"/>
        <v>0.60000000000000009</v>
      </c>
      <c r="P269" s="10">
        <f t="shared" si="191"/>
        <v>0.66956521739130426</v>
      </c>
      <c r="Q269" s="7" t="str">
        <f t="shared" si="192"/>
        <v>расценка</v>
      </c>
      <c r="R269" s="7" t="str">
        <f t="shared" si="193"/>
        <v>расценка</v>
      </c>
      <c r="S269" s="8">
        <f t="shared" si="194"/>
        <v>750</v>
      </c>
      <c r="T269" s="8">
        <f t="shared" si="195"/>
        <v>863</v>
      </c>
      <c r="U269" s="8">
        <f>Расценки!F268</f>
        <v>500</v>
      </c>
      <c r="V269" s="8">
        <f>Расценки!G268</f>
        <v>575</v>
      </c>
      <c r="W269" s="10">
        <f t="shared" si="196"/>
        <v>0.04</v>
      </c>
      <c r="X269" s="10">
        <f t="shared" si="197"/>
        <v>-1.7391304347826088E-3</v>
      </c>
      <c r="Y269" s="9">
        <f>Расценки!H268</f>
        <v>640</v>
      </c>
      <c r="Z269" s="9">
        <f>Расценки!I268</f>
        <v>768</v>
      </c>
      <c r="AA269" s="10">
        <f>Расценки!J268</f>
        <v>0.28000000000000003</v>
      </c>
      <c r="AB269" s="10">
        <f>Расценки!K268</f>
        <v>0.33565217391304358</v>
      </c>
      <c r="AC269" s="16">
        <f t="shared" si="198"/>
        <v>0.25</v>
      </c>
      <c r="AD269" s="16">
        <f t="shared" si="199"/>
        <v>0.25</v>
      </c>
      <c r="AE269" s="10">
        <f t="shared" si="200"/>
        <v>0.53125</v>
      </c>
      <c r="AF269" s="10">
        <f t="shared" si="201"/>
        <v>0.55078125</v>
      </c>
      <c r="AG269" s="8">
        <f t="shared" si="202"/>
        <v>160</v>
      </c>
      <c r="AH269" s="8">
        <f t="shared" si="203"/>
        <v>192</v>
      </c>
    </row>
    <row r="270" spans="1:34" x14ac:dyDescent="0.25">
      <c r="A270" s="7" t="s">
        <v>853</v>
      </c>
      <c r="B270" s="7" t="s">
        <v>854</v>
      </c>
      <c r="C270" s="7" t="s">
        <v>177</v>
      </c>
      <c r="D270" s="7" t="s">
        <v>799</v>
      </c>
      <c r="E270" s="7" t="str">
        <f>INDEX('Нормо-час по специальностям'!$B$6:$B$26,MATCH(D270,'Нормо-час по специальностям'!$A$6:$A$26,0))</f>
        <v>Сервисный инженер ворот и автоматики</v>
      </c>
      <c r="F270" s="15">
        <v>0.5</v>
      </c>
      <c r="G270" s="7" t="s">
        <v>6950</v>
      </c>
      <c r="H270" s="11">
        <f t="shared" si="187"/>
        <v>14</v>
      </c>
      <c r="I270" s="8">
        <f>INDEX('Нормо-час по специальностям'!$D$6:$D$26,MATCH(D270,'Нормо-час по специальностям'!$A$6:$A$26,0))</f>
        <v>1200</v>
      </c>
      <c r="J270" s="8">
        <f>INDEX('Нормо-час по специальностям'!$E$6:$E$26,MATCH(D270,'Нормо-час по специальностям'!$A$6:$A$26,0))</f>
        <v>1440</v>
      </c>
      <c r="K270" s="8">
        <f t="shared" si="188"/>
        <v>600</v>
      </c>
      <c r="L270" s="8">
        <f t="shared" si="189"/>
        <v>720</v>
      </c>
      <c r="M270" s="8">
        <f>Расценки!L269</f>
        <v>360</v>
      </c>
      <c r="N270" s="8">
        <f>Расценки!M269</f>
        <v>414</v>
      </c>
      <c r="O270" s="10">
        <f t="shared" si="190"/>
        <v>0.66666666666666674</v>
      </c>
      <c r="P270" s="10">
        <f t="shared" si="191"/>
        <v>0.73913043478260865</v>
      </c>
      <c r="Q270" s="7" t="str">
        <f t="shared" si="192"/>
        <v>расценка</v>
      </c>
      <c r="R270" s="7" t="str">
        <f t="shared" si="193"/>
        <v>расценка</v>
      </c>
      <c r="S270" s="8">
        <f t="shared" si="194"/>
        <v>720</v>
      </c>
      <c r="T270" s="8">
        <f t="shared" si="195"/>
        <v>828</v>
      </c>
      <c r="U270" s="8">
        <f>Расценки!F269</f>
        <v>600</v>
      </c>
      <c r="V270" s="8">
        <f>Расценки!G269</f>
        <v>690</v>
      </c>
      <c r="W270" s="10">
        <f t="shared" si="196"/>
        <v>0</v>
      </c>
      <c r="X270" s="10">
        <f t="shared" si="197"/>
        <v>-4.3478260869565216E-2</v>
      </c>
      <c r="Y270" s="9">
        <f>Расценки!H269</f>
        <v>800</v>
      </c>
      <c r="Z270" s="9">
        <f>Расценки!I269</f>
        <v>960</v>
      </c>
      <c r="AA270" s="10">
        <f>Расценки!J269</f>
        <v>0.33333333333333326</v>
      </c>
      <c r="AB270" s="10">
        <f>Расценки!K269</f>
        <v>0.39130434782608692</v>
      </c>
      <c r="AC270" s="16">
        <f t="shared" si="198"/>
        <v>0.25</v>
      </c>
      <c r="AD270" s="16">
        <f t="shared" si="199"/>
        <v>0.25</v>
      </c>
      <c r="AE270" s="10">
        <f t="shared" si="200"/>
        <v>0.55000000000000004</v>
      </c>
      <c r="AF270" s="10">
        <f t="shared" si="201"/>
        <v>0.56874999999999998</v>
      </c>
      <c r="AG270" s="8">
        <f t="shared" si="202"/>
        <v>200</v>
      </c>
      <c r="AH270" s="8">
        <f t="shared" si="203"/>
        <v>240</v>
      </c>
    </row>
    <row r="271" spans="1:34" x14ac:dyDescent="0.25">
      <c r="A271" s="7" t="s">
        <v>855</v>
      </c>
      <c r="B271" s="7" t="s">
        <v>856</v>
      </c>
      <c r="C271" s="7" t="s">
        <v>177</v>
      </c>
      <c r="D271" s="7" t="s">
        <v>799</v>
      </c>
      <c r="E271" s="7" t="str">
        <f>INDEX('Нормо-час по специальностям'!$B$6:$B$26,MATCH(D271,'Нормо-час по специальностям'!$A$6:$A$26,0))</f>
        <v>Сервисный инженер ворот и автоматики</v>
      </c>
      <c r="F271" s="15">
        <v>0.5</v>
      </c>
      <c r="G271" s="7" t="s">
        <v>6950</v>
      </c>
      <c r="H271" s="11">
        <f t="shared" si="187"/>
        <v>14</v>
      </c>
      <c r="I271" s="8">
        <f>INDEX('Нормо-час по специальностям'!$D$6:$D$26,MATCH(D271,'Нормо-час по специальностям'!$A$6:$A$26,0))</f>
        <v>1200</v>
      </c>
      <c r="J271" s="8">
        <f>INDEX('Нормо-час по специальностям'!$E$6:$E$26,MATCH(D271,'Нормо-час по специальностям'!$A$6:$A$26,0))</f>
        <v>1440</v>
      </c>
      <c r="K271" s="8">
        <f t="shared" si="188"/>
        <v>600</v>
      </c>
      <c r="L271" s="8">
        <f t="shared" si="189"/>
        <v>720</v>
      </c>
      <c r="M271" s="8">
        <f>Расценки!L270</f>
        <v>360</v>
      </c>
      <c r="N271" s="8">
        <f>Расценки!M270</f>
        <v>414</v>
      </c>
      <c r="O271" s="10">
        <f t="shared" si="190"/>
        <v>0.66666666666666674</v>
      </c>
      <c r="P271" s="10">
        <f t="shared" si="191"/>
        <v>0.73913043478260865</v>
      </c>
      <c r="Q271" s="7" t="str">
        <f t="shared" si="192"/>
        <v>расценка</v>
      </c>
      <c r="R271" s="7" t="str">
        <f t="shared" si="193"/>
        <v>расценка</v>
      </c>
      <c r="S271" s="8">
        <f t="shared" si="194"/>
        <v>720</v>
      </c>
      <c r="T271" s="8">
        <f t="shared" si="195"/>
        <v>828</v>
      </c>
      <c r="U271" s="8">
        <f>Расценки!F270</f>
        <v>600</v>
      </c>
      <c r="V271" s="8">
        <f>Расценки!G270</f>
        <v>690</v>
      </c>
      <c r="W271" s="10">
        <f t="shared" si="196"/>
        <v>0</v>
      </c>
      <c r="X271" s="10">
        <f t="shared" si="197"/>
        <v>-4.3478260869565216E-2</v>
      </c>
      <c r="Y271" s="9">
        <f>Расценки!H270</f>
        <v>800</v>
      </c>
      <c r="Z271" s="9">
        <f>Расценки!I270</f>
        <v>960</v>
      </c>
      <c r="AA271" s="10">
        <f>Расценки!J270</f>
        <v>0.33333333333333326</v>
      </c>
      <c r="AB271" s="10">
        <f>Расценки!K270</f>
        <v>0.39130434782608692</v>
      </c>
      <c r="AC271" s="16">
        <f t="shared" si="198"/>
        <v>0.25</v>
      </c>
      <c r="AD271" s="16">
        <f t="shared" si="199"/>
        <v>0.25</v>
      </c>
      <c r="AE271" s="10">
        <f t="shared" si="200"/>
        <v>0.55000000000000004</v>
      </c>
      <c r="AF271" s="10">
        <f t="shared" si="201"/>
        <v>0.56874999999999998</v>
      </c>
      <c r="AG271" s="8">
        <f t="shared" si="202"/>
        <v>200</v>
      </c>
      <c r="AH271" s="8">
        <f t="shared" si="203"/>
        <v>240</v>
      </c>
    </row>
    <row r="272" spans="1:34" x14ac:dyDescent="0.25">
      <c r="A272" s="7" t="s">
        <v>857</v>
      </c>
      <c r="B272" s="7" t="s">
        <v>858</v>
      </c>
      <c r="C272" s="7" t="s">
        <v>54</v>
      </c>
      <c r="D272" s="7" t="s">
        <v>799</v>
      </c>
      <c r="E272" s="7" t="str">
        <f>INDEX('Нормо-час по специальностям'!$B$6:$B$26,MATCH(D272,'Нормо-час по специальностям'!$A$6:$A$26,0))</f>
        <v>Сервисный инженер ворот и автоматики</v>
      </c>
      <c r="F272" s="15">
        <v>0.8</v>
      </c>
      <c r="G272" s="7" t="s">
        <v>6950</v>
      </c>
      <c r="H272" s="11">
        <f t="shared" si="187"/>
        <v>8.75</v>
      </c>
      <c r="I272" s="8">
        <f>INDEX('Нормо-час по специальностям'!$D$6:$D$26,MATCH(D272,'Нормо-час по специальностям'!$A$6:$A$26,0))</f>
        <v>1200</v>
      </c>
      <c r="J272" s="8">
        <f>INDEX('Нормо-час по специальностям'!$E$6:$E$26,MATCH(D272,'Нормо-час по специальностям'!$A$6:$A$26,0))</f>
        <v>1440</v>
      </c>
      <c r="K272" s="8">
        <f t="shared" si="188"/>
        <v>960</v>
      </c>
      <c r="L272" s="8">
        <f t="shared" si="189"/>
        <v>1152</v>
      </c>
      <c r="M272" s="8">
        <f>Расценки!L271</f>
        <v>420</v>
      </c>
      <c r="N272" s="8">
        <f>Расценки!M271</f>
        <v>483</v>
      </c>
      <c r="O272" s="10">
        <f t="shared" si="190"/>
        <v>1.2857142857142856</v>
      </c>
      <c r="P272" s="10">
        <f t="shared" si="191"/>
        <v>1.3850931677018634</v>
      </c>
      <c r="Q272" s="7" t="str">
        <f t="shared" si="192"/>
        <v>расценка</v>
      </c>
      <c r="R272" s="7" t="str">
        <f t="shared" si="193"/>
        <v>расценка</v>
      </c>
      <c r="S272" s="8">
        <f t="shared" si="194"/>
        <v>525</v>
      </c>
      <c r="T272" s="8">
        <f t="shared" si="195"/>
        <v>604</v>
      </c>
      <c r="U272" s="8">
        <f>Расценки!F271</f>
        <v>700</v>
      </c>
      <c r="V272" s="8">
        <f>Расценки!G271</f>
        <v>805</v>
      </c>
      <c r="W272" s="10">
        <f t="shared" si="196"/>
        <v>-0.37142857142857144</v>
      </c>
      <c r="X272" s="10">
        <f t="shared" si="197"/>
        <v>-0.43105590062111804</v>
      </c>
      <c r="Y272" s="9">
        <f>Расценки!H271</f>
        <v>1280</v>
      </c>
      <c r="Z272" s="9">
        <f>Расценки!I271</f>
        <v>1536</v>
      </c>
      <c r="AA272" s="10">
        <f>Расценки!J271</f>
        <v>0.82857142857142851</v>
      </c>
      <c r="AB272" s="10">
        <f>Расценки!K271</f>
        <v>0.90807453416149064</v>
      </c>
      <c r="AC272" s="16">
        <f t="shared" si="198"/>
        <v>0.25</v>
      </c>
      <c r="AD272" s="16">
        <f t="shared" si="199"/>
        <v>0.25</v>
      </c>
      <c r="AE272" s="10">
        <f t="shared" si="200"/>
        <v>0.671875</v>
      </c>
      <c r="AF272" s="10">
        <f t="shared" si="201"/>
        <v>0.685546875</v>
      </c>
      <c r="AG272" s="8">
        <f t="shared" si="202"/>
        <v>320</v>
      </c>
      <c r="AH272" s="8">
        <f t="shared" si="203"/>
        <v>384</v>
      </c>
    </row>
    <row r="273" spans="1:34" x14ac:dyDescent="0.25">
      <c r="A273" s="7" t="s">
        <v>861</v>
      </c>
      <c r="B273" s="7" t="s">
        <v>862</v>
      </c>
      <c r="C273" s="7" t="s">
        <v>177</v>
      </c>
      <c r="D273" s="7" t="s">
        <v>799</v>
      </c>
      <c r="E273" s="7" t="str">
        <f>INDEX('Нормо-час по специальностям'!$B$6:$B$26,MATCH(D273,'Нормо-час по специальностям'!$A$6:$A$26,0))</f>
        <v>Сервисный инженер ворот и автоматики</v>
      </c>
      <c r="F273" s="15">
        <v>0.5</v>
      </c>
      <c r="G273" s="7" t="s">
        <v>6950</v>
      </c>
      <c r="H273" s="11">
        <f t="shared" si="187"/>
        <v>14</v>
      </c>
      <c r="I273" s="8">
        <f>INDEX('Нормо-час по специальностям'!$D$6:$D$26,MATCH(D273,'Нормо-час по специальностям'!$A$6:$A$26,0))</f>
        <v>1200</v>
      </c>
      <c r="J273" s="8">
        <f>INDEX('Нормо-час по специальностям'!$E$6:$E$26,MATCH(D273,'Нормо-час по специальностям'!$A$6:$A$26,0))</f>
        <v>1440</v>
      </c>
      <c r="K273" s="8">
        <f t="shared" si="188"/>
        <v>600</v>
      </c>
      <c r="L273" s="8">
        <f t="shared" si="189"/>
        <v>720</v>
      </c>
      <c r="M273" s="8">
        <f>Расценки!L272</f>
        <v>360</v>
      </c>
      <c r="N273" s="8">
        <f>Расценки!M272</f>
        <v>414</v>
      </c>
      <c r="O273" s="10">
        <f t="shared" si="190"/>
        <v>0.66666666666666674</v>
      </c>
      <c r="P273" s="10">
        <f t="shared" si="191"/>
        <v>0.73913043478260865</v>
      </c>
      <c r="Q273" s="7" t="str">
        <f t="shared" si="192"/>
        <v>расценка</v>
      </c>
      <c r="R273" s="7" t="str">
        <f t="shared" si="193"/>
        <v>расценка</v>
      </c>
      <c r="S273" s="8">
        <f t="shared" si="194"/>
        <v>720</v>
      </c>
      <c r="T273" s="8">
        <f t="shared" si="195"/>
        <v>828</v>
      </c>
      <c r="U273" s="8">
        <f>Расценки!F272</f>
        <v>600</v>
      </c>
      <c r="V273" s="8">
        <f>Расценки!G272</f>
        <v>690</v>
      </c>
      <c r="W273" s="10">
        <f t="shared" si="196"/>
        <v>0</v>
      </c>
      <c r="X273" s="10">
        <f t="shared" si="197"/>
        <v>-4.3478260869565216E-2</v>
      </c>
      <c r="Y273" s="9">
        <f>Расценки!H272</f>
        <v>800</v>
      </c>
      <c r="Z273" s="9">
        <f>Расценки!I272</f>
        <v>960</v>
      </c>
      <c r="AA273" s="10">
        <f>Расценки!J272</f>
        <v>0.33333333333333326</v>
      </c>
      <c r="AB273" s="10">
        <f>Расценки!K272</f>
        <v>0.39130434782608692</v>
      </c>
      <c r="AC273" s="16">
        <f t="shared" si="198"/>
        <v>0.25</v>
      </c>
      <c r="AD273" s="16">
        <f t="shared" si="199"/>
        <v>0.25</v>
      </c>
      <c r="AE273" s="10">
        <f t="shared" si="200"/>
        <v>0.55000000000000004</v>
      </c>
      <c r="AF273" s="10">
        <f t="shared" si="201"/>
        <v>0.56874999999999998</v>
      </c>
      <c r="AG273" s="8">
        <f t="shared" si="202"/>
        <v>200</v>
      </c>
      <c r="AH273" s="8">
        <f t="shared" si="203"/>
        <v>240</v>
      </c>
    </row>
    <row r="274" spans="1:34" x14ac:dyDescent="0.25">
      <c r="A274" s="7" t="s">
        <v>863</v>
      </c>
      <c r="B274" s="7" t="s">
        <v>864</v>
      </c>
      <c r="C274" s="7" t="s">
        <v>177</v>
      </c>
      <c r="D274" s="7" t="s">
        <v>799</v>
      </c>
      <c r="E274" s="7" t="str">
        <f>INDEX('Нормо-час по специальностям'!$B$6:$B$26,MATCH(D274,'Нормо-час по специальностям'!$A$6:$A$26,0))</f>
        <v>Сервисный инженер ворот и автоматики</v>
      </c>
      <c r="F274" s="15">
        <v>0.8</v>
      </c>
      <c r="G274" s="7" t="s">
        <v>6950</v>
      </c>
      <c r="H274" s="11">
        <f t="shared" si="187"/>
        <v>8.75</v>
      </c>
      <c r="I274" s="8">
        <f>INDEX('Нормо-час по специальностям'!$D$6:$D$26,MATCH(D274,'Нормо-час по специальностям'!$A$6:$A$26,0))</f>
        <v>1200</v>
      </c>
      <c r="J274" s="8">
        <f>INDEX('Нормо-час по специальностям'!$E$6:$E$26,MATCH(D274,'Нормо-час по специальностям'!$A$6:$A$26,0))</f>
        <v>1440</v>
      </c>
      <c r="K274" s="8">
        <f t="shared" si="188"/>
        <v>960</v>
      </c>
      <c r="L274" s="8">
        <f t="shared" si="189"/>
        <v>1152</v>
      </c>
      <c r="M274" s="8">
        <f>Расценки!L273</f>
        <v>540</v>
      </c>
      <c r="N274" s="8">
        <f>Расценки!M273</f>
        <v>621</v>
      </c>
      <c r="O274" s="10">
        <f t="shared" si="190"/>
        <v>0.77777777777777768</v>
      </c>
      <c r="P274" s="10">
        <f t="shared" si="191"/>
        <v>0.85507246376811596</v>
      </c>
      <c r="Q274" s="7" t="str">
        <f t="shared" si="192"/>
        <v>расценка</v>
      </c>
      <c r="R274" s="7" t="str">
        <f t="shared" si="193"/>
        <v>расценка</v>
      </c>
      <c r="S274" s="8">
        <f t="shared" si="194"/>
        <v>675</v>
      </c>
      <c r="T274" s="8">
        <f t="shared" si="195"/>
        <v>776</v>
      </c>
      <c r="U274" s="8">
        <f>Расценки!F273</f>
        <v>900</v>
      </c>
      <c r="V274" s="8">
        <f>Расценки!G273</f>
        <v>1035</v>
      </c>
      <c r="W274" s="10">
        <f t="shared" si="196"/>
        <v>-6.6666666666666666E-2</v>
      </c>
      <c r="X274" s="10">
        <f t="shared" si="197"/>
        <v>-0.11304347826086956</v>
      </c>
      <c r="Y274" s="9">
        <f>Расценки!H273</f>
        <v>1280</v>
      </c>
      <c r="Z274" s="9">
        <f>Расценки!I273</f>
        <v>1536</v>
      </c>
      <c r="AA274" s="10">
        <f>Расценки!J273</f>
        <v>0.42222222222222228</v>
      </c>
      <c r="AB274" s="10">
        <f>Расценки!K273</f>
        <v>0.48405797101449277</v>
      </c>
      <c r="AC274" s="16">
        <f t="shared" si="198"/>
        <v>0.25</v>
      </c>
      <c r="AD274" s="16">
        <f t="shared" si="199"/>
        <v>0.25</v>
      </c>
      <c r="AE274" s="10">
        <f t="shared" si="200"/>
        <v>0.578125</v>
      </c>
      <c r="AF274" s="10">
        <f t="shared" si="201"/>
        <v>0.595703125</v>
      </c>
      <c r="AG274" s="8">
        <f t="shared" si="202"/>
        <v>320</v>
      </c>
      <c r="AH274" s="8">
        <f t="shared" si="203"/>
        <v>384</v>
      </c>
    </row>
    <row r="275" spans="1:34" x14ac:dyDescent="0.25">
      <c r="A275" s="7" t="s">
        <v>866</v>
      </c>
      <c r="B275" s="7" t="s">
        <v>867</v>
      </c>
      <c r="C275" s="7" t="s">
        <v>177</v>
      </c>
      <c r="D275" s="7" t="s">
        <v>799</v>
      </c>
      <c r="E275" s="7" t="str">
        <f>INDEX('Нормо-час по специальностям'!$B$6:$B$26,MATCH(D275,'Нормо-час по специальностям'!$A$6:$A$26,0))</f>
        <v>Сервисный инженер ворот и автоматики</v>
      </c>
      <c r="F275" s="15">
        <v>0.3</v>
      </c>
      <c r="G275" s="7" t="s">
        <v>6950</v>
      </c>
      <c r="H275" s="11">
        <f t="shared" si="187"/>
        <v>23.33</v>
      </c>
      <c r="I275" s="8">
        <f>INDEX('Нормо-час по специальностям'!$D$6:$D$26,MATCH(D275,'Нормо-час по специальностям'!$A$6:$A$26,0))</f>
        <v>1200</v>
      </c>
      <c r="J275" s="8">
        <f>INDEX('Нормо-час по специальностям'!$E$6:$E$26,MATCH(D275,'Нормо-час по специальностям'!$A$6:$A$26,0))</f>
        <v>1440</v>
      </c>
      <c r="K275" s="8">
        <f t="shared" si="188"/>
        <v>360</v>
      </c>
      <c r="L275" s="8">
        <f t="shared" si="189"/>
        <v>432</v>
      </c>
      <c r="M275" s="8">
        <f>Расценки!L274</f>
        <v>210</v>
      </c>
      <c r="N275" s="8">
        <f>Расценки!M274</f>
        <v>241</v>
      </c>
      <c r="O275" s="10">
        <f t="shared" si="190"/>
        <v>0.71428571428571419</v>
      </c>
      <c r="P275" s="10">
        <f t="shared" si="191"/>
        <v>0.79253112033195028</v>
      </c>
      <c r="Q275" s="7" t="str">
        <f t="shared" si="192"/>
        <v>расценка</v>
      </c>
      <c r="R275" s="7" t="str">
        <f t="shared" si="193"/>
        <v>расценка</v>
      </c>
      <c r="S275" s="8">
        <f t="shared" si="194"/>
        <v>700</v>
      </c>
      <c r="T275" s="8">
        <f t="shared" si="195"/>
        <v>803</v>
      </c>
      <c r="U275" s="8">
        <f>Расценки!F274</f>
        <v>350</v>
      </c>
      <c r="V275" s="8">
        <f>Расценки!G274</f>
        <v>402</v>
      </c>
      <c r="W275" s="10">
        <f t="shared" si="196"/>
        <v>-2.8571428571428571E-2</v>
      </c>
      <c r="X275" s="10">
        <f t="shared" si="197"/>
        <v>-7.4626865671641784E-2</v>
      </c>
      <c r="Y275" s="9">
        <f>Расценки!H274</f>
        <v>480</v>
      </c>
      <c r="Z275" s="9">
        <f>Расценки!I274</f>
        <v>576</v>
      </c>
      <c r="AA275" s="10">
        <f>Расценки!J274</f>
        <v>0.37142857142857144</v>
      </c>
      <c r="AB275" s="10">
        <f>Расценки!K274</f>
        <v>0.43283582089552231</v>
      </c>
      <c r="AC275" s="16">
        <f t="shared" si="198"/>
        <v>0.25</v>
      </c>
      <c r="AD275" s="16">
        <f t="shared" si="199"/>
        <v>0.25</v>
      </c>
      <c r="AE275" s="10">
        <f t="shared" si="200"/>
        <v>0.5625</v>
      </c>
      <c r="AF275" s="10">
        <f t="shared" si="201"/>
        <v>0.58159722222222221</v>
      </c>
      <c r="AG275" s="8">
        <f t="shared" si="202"/>
        <v>120</v>
      </c>
      <c r="AH275" s="8">
        <f t="shared" si="203"/>
        <v>144</v>
      </c>
    </row>
    <row r="276" spans="1:34" x14ac:dyDescent="0.25">
      <c r="A276" s="7" t="s">
        <v>868</v>
      </c>
      <c r="B276" s="7" t="s">
        <v>869</v>
      </c>
      <c r="C276" s="7" t="s">
        <v>177</v>
      </c>
      <c r="D276" s="7" t="s">
        <v>799</v>
      </c>
      <c r="E276" s="7" t="str">
        <f>INDEX('Нормо-час по специальностям'!$B$6:$B$26,MATCH(D276,'Нормо-час по специальностям'!$A$6:$A$26,0))</f>
        <v>Сервисный инженер ворот и автоматики</v>
      </c>
      <c r="F276" s="15">
        <v>1.5</v>
      </c>
      <c r="G276" s="7" t="s">
        <v>6950</v>
      </c>
      <c r="H276" s="11">
        <f t="shared" si="187"/>
        <v>4.67</v>
      </c>
      <c r="I276" s="8">
        <f>INDEX('Нормо-час по специальностям'!$D$6:$D$26,MATCH(D276,'Нормо-час по специальностям'!$A$6:$A$26,0))</f>
        <v>1200</v>
      </c>
      <c r="J276" s="8">
        <f>INDEX('Нормо-час по специальностям'!$E$6:$E$26,MATCH(D276,'Нормо-час по специальностям'!$A$6:$A$26,0))</f>
        <v>1440</v>
      </c>
      <c r="K276" s="8">
        <f t="shared" si="188"/>
        <v>1800</v>
      </c>
      <c r="L276" s="8">
        <f t="shared" si="189"/>
        <v>2160</v>
      </c>
      <c r="M276" s="8">
        <f>Расценки!L275</f>
        <v>1200</v>
      </c>
      <c r="N276" s="8">
        <f>Расценки!M275</f>
        <v>1380</v>
      </c>
      <c r="O276" s="10">
        <f t="shared" si="190"/>
        <v>0.5</v>
      </c>
      <c r="P276" s="10">
        <f t="shared" si="191"/>
        <v>0.56521739130434789</v>
      </c>
      <c r="Q276" s="7" t="str">
        <f t="shared" si="192"/>
        <v>расценка</v>
      </c>
      <c r="R276" s="7" t="str">
        <f t="shared" si="193"/>
        <v>расценка</v>
      </c>
      <c r="S276" s="8">
        <f t="shared" si="194"/>
        <v>800</v>
      </c>
      <c r="T276" s="8">
        <f t="shared" si="195"/>
        <v>920</v>
      </c>
      <c r="U276" s="8">
        <f>Расценки!F275</f>
        <v>2000</v>
      </c>
      <c r="V276" s="8">
        <f>Расценки!G275</f>
        <v>2300</v>
      </c>
      <c r="W276" s="10">
        <f t="shared" si="196"/>
        <v>0.1</v>
      </c>
      <c r="X276" s="10">
        <f t="shared" si="197"/>
        <v>6.0869565217391307E-2</v>
      </c>
      <c r="Y276" s="9">
        <f>Расценки!H275</f>
        <v>2400</v>
      </c>
      <c r="Z276" s="9">
        <f>Расценки!I275</f>
        <v>2880</v>
      </c>
      <c r="AA276" s="10">
        <f>Расценки!J275</f>
        <v>0.19999999999999996</v>
      </c>
      <c r="AB276" s="10">
        <f>Расценки!K275</f>
        <v>0.25217391304347836</v>
      </c>
      <c r="AC276" s="16">
        <f t="shared" si="198"/>
        <v>0.25</v>
      </c>
      <c r="AD276" s="16">
        <f t="shared" si="199"/>
        <v>0.25</v>
      </c>
      <c r="AE276" s="10">
        <f t="shared" si="200"/>
        <v>0.5</v>
      </c>
      <c r="AF276" s="10">
        <f t="shared" si="201"/>
        <v>0.52083333333333337</v>
      </c>
      <c r="AG276" s="8">
        <f t="shared" si="202"/>
        <v>600</v>
      </c>
      <c r="AH276" s="8">
        <f t="shared" si="203"/>
        <v>720</v>
      </c>
    </row>
    <row r="277" spans="1:34" x14ac:dyDescent="0.25">
      <c r="A277" s="7" t="s">
        <v>871</v>
      </c>
      <c r="B277" s="7" t="s">
        <v>872</v>
      </c>
      <c r="C277" s="7" t="s">
        <v>177</v>
      </c>
      <c r="D277" s="7" t="s">
        <v>799</v>
      </c>
      <c r="E277" s="7" t="str">
        <f>INDEX('Нормо-час по специальностям'!$B$6:$B$26,MATCH(D277,'Нормо-час по специальностям'!$A$6:$A$26,0))</f>
        <v>Сервисный инженер ворот и автоматики</v>
      </c>
      <c r="F277" s="15">
        <v>0.5</v>
      </c>
      <c r="G277" s="7" t="s">
        <v>6950</v>
      </c>
      <c r="H277" s="11">
        <f t="shared" si="187"/>
        <v>14</v>
      </c>
      <c r="I277" s="8">
        <f>INDEX('Нормо-час по специальностям'!$D$6:$D$26,MATCH(D277,'Нормо-час по специальностям'!$A$6:$A$26,0))</f>
        <v>1200</v>
      </c>
      <c r="J277" s="8">
        <f>INDEX('Нормо-час по специальностям'!$E$6:$E$26,MATCH(D277,'Нормо-час по специальностям'!$A$6:$A$26,0))</f>
        <v>1440</v>
      </c>
      <c r="K277" s="8">
        <f t="shared" si="188"/>
        <v>600</v>
      </c>
      <c r="L277" s="8">
        <f t="shared" si="189"/>
        <v>720</v>
      </c>
      <c r="M277" s="8">
        <f>Расценки!L276</f>
        <v>360</v>
      </c>
      <c r="N277" s="8">
        <f>Расценки!M276</f>
        <v>414</v>
      </c>
      <c r="O277" s="10">
        <f t="shared" si="190"/>
        <v>0.66666666666666674</v>
      </c>
      <c r="P277" s="10">
        <f t="shared" si="191"/>
        <v>0.73913043478260865</v>
      </c>
      <c r="Q277" s="7" t="str">
        <f t="shared" si="192"/>
        <v>расценка</v>
      </c>
      <c r="R277" s="7" t="str">
        <f t="shared" si="193"/>
        <v>расценка</v>
      </c>
      <c r="S277" s="8">
        <f t="shared" si="194"/>
        <v>720</v>
      </c>
      <c r="T277" s="8">
        <f t="shared" si="195"/>
        <v>828</v>
      </c>
      <c r="U277" s="8">
        <f>Расценки!F276</f>
        <v>600</v>
      </c>
      <c r="V277" s="8">
        <f>Расценки!G276</f>
        <v>690</v>
      </c>
      <c r="W277" s="10">
        <f t="shared" si="196"/>
        <v>0</v>
      </c>
      <c r="X277" s="10">
        <f t="shared" si="197"/>
        <v>-4.3478260869565216E-2</v>
      </c>
      <c r="Y277" s="9">
        <f>Расценки!H276</f>
        <v>800</v>
      </c>
      <c r="Z277" s="9">
        <f>Расценки!I276</f>
        <v>960</v>
      </c>
      <c r="AA277" s="10">
        <f>Расценки!J276</f>
        <v>0.33333333333333326</v>
      </c>
      <c r="AB277" s="10">
        <f>Расценки!K276</f>
        <v>0.39130434782608692</v>
      </c>
      <c r="AC277" s="16">
        <f t="shared" si="198"/>
        <v>0.25</v>
      </c>
      <c r="AD277" s="16">
        <f t="shared" si="199"/>
        <v>0.25</v>
      </c>
      <c r="AE277" s="10">
        <f t="shared" si="200"/>
        <v>0.55000000000000004</v>
      </c>
      <c r="AF277" s="10">
        <f t="shared" si="201"/>
        <v>0.56874999999999998</v>
      </c>
      <c r="AG277" s="8">
        <f t="shared" si="202"/>
        <v>200</v>
      </c>
      <c r="AH277" s="8">
        <f t="shared" si="203"/>
        <v>240</v>
      </c>
    </row>
    <row r="278" spans="1:34" x14ac:dyDescent="0.25">
      <c r="A278" s="7" t="s">
        <v>873</v>
      </c>
      <c r="B278" s="7" t="s">
        <v>874</v>
      </c>
      <c r="C278" s="7" t="s">
        <v>177</v>
      </c>
      <c r="D278" s="7" t="s">
        <v>799</v>
      </c>
      <c r="E278" s="7" t="str">
        <f>INDEX('Нормо-час по специальностям'!$B$6:$B$26,MATCH(D278,'Нормо-час по специальностям'!$A$6:$A$26,0))</f>
        <v>Сервисный инженер ворот и автоматики</v>
      </c>
      <c r="F278" s="15">
        <v>0.3</v>
      </c>
      <c r="G278" s="7" t="s">
        <v>6950</v>
      </c>
      <c r="H278" s="11">
        <f t="shared" si="187"/>
        <v>23.33</v>
      </c>
      <c r="I278" s="8">
        <f>INDEX('Нормо-час по специальностям'!$D$6:$D$26,MATCH(D278,'Нормо-час по специальностям'!$A$6:$A$26,0))</f>
        <v>1200</v>
      </c>
      <c r="J278" s="8">
        <f>INDEX('Нормо-час по специальностям'!$E$6:$E$26,MATCH(D278,'Нормо-час по специальностям'!$A$6:$A$26,0))</f>
        <v>1440</v>
      </c>
      <c r="K278" s="8">
        <f t="shared" si="188"/>
        <v>360</v>
      </c>
      <c r="L278" s="8">
        <f t="shared" si="189"/>
        <v>432</v>
      </c>
      <c r="M278" s="8">
        <f>Расценки!L277</f>
        <v>240</v>
      </c>
      <c r="N278" s="8">
        <f>Расценки!M277</f>
        <v>276</v>
      </c>
      <c r="O278" s="10">
        <f t="shared" si="190"/>
        <v>0.5</v>
      </c>
      <c r="P278" s="10">
        <f t="shared" si="191"/>
        <v>0.56521739130434789</v>
      </c>
      <c r="Q278" s="7" t="str">
        <f t="shared" si="192"/>
        <v>расценка</v>
      </c>
      <c r="R278" s="7" t="str">
        <f t="shared" si="193"/>
        <v>расценка</v>
      </c>
      <c r="S278" s="8">
        <f t="shared" si="194"/>
        <v>800</v>
      </c>
      <c r="T278" s="8">
        <f t="shared" si="195"/>
        <v>920</v>
      </c>
      <c r="U278" s="8">
        <f>Расценки!F277</f>
        <v>400</v>
      </c>
      <c r="V278" s="8">
        <f>Расценки!G277</f>
        <v>460</v>
      </c>
      <c r="W278" s="10">
        <f t="shared" si="196"/>
        <v>0.1</v>
      </c>
      <c r="X278" s="10">
        <f t="shared" si="197"/>
        <v>6.0869565217391307E-2</v>
      </c>
      <c r="Y278" s="9">
        <f>Расценки!H277</f>
        <v>480</v>
      </c>
      <c r="Z278" s="9">
        <f>Расценки!I277</f>
        <v>576</v>
      </c>
      <c r="AA278" s="10">
        <f>Расценки!J277</f>
        <v>0.19999999999999996</v>
      </c>
      <c r="AB278" s="10">
        <f>Расценки!K277</f>
        <v>0.25217391304347836</v>
      </c>
      <c r="AC278" s="16">
        <f t="shared" si="198"/>
        <v>0.25</v>
      </c>
      <c r="AD278" s="16">
        <f t="shared" si="199"/>
        <v>0.25</v>
      </c>
      <c r="AE278" s="10">
        <f t="shared" si="200"/>
        <v>0.5</v>
      </c>
      <c r="AF278" s="10">
        <f t="shared" si="201"/>
        <v>0.52083333333333337</v>
      </c>
      <c r="AG278" s="8">
        <f t="shared" si="202"/>
        <v>120</v>
      </c>
      <c r="AH278" s="8">
        <f t="shared" si="203"/>
        <v>144</v>
      </c>
    </row>
    <row r="279" spans="1:34" x14ac:dyDescent="0.25">
      <c r="A279" s="7" t="s">
        <v>875</v>
      </c>
      <c r="B279" s="7" t="s">
        <v>876</v>
      </c>
      <c r="C279" s="7" t="s">
        <v>177</v>
      </c>
      <c r="D279" s="7" t="s">
        <v>799</v>
      </c>
      <c r="E279" s="7" t="str">
        <f>INDEX('Нормо-час по специальностям'!$B$6:$B$26,MATCH(D279,'Нормо-час по специальностям'!$A$6:$A$26,0))</f>
        <v>Сервисный инженер ворот и автоматики</v>
      </c>
      <c r="F279" s="15">
        <v>0.5</v>
      </c>
      <c r="G279" s="7" t="s">
        <v>6950</v>
      </c>
      <c r="H279" s="11">
        <f t="shared" si="187"/>
        <v>14</v>
      </c>
      <c r="I279" s="8">
        <f>INDEX('Нормо-час по специальностям'!$D$6:$D$26,MATCH(D279,'Нормо-час по специальностям'!$A$6:$A$26,0))</f>
        <v>1200</v>
      </c>
      <c r="J279" s="8">
        <f>INDEX('Нормо-час по специальностям'!$E$6:$E$26,MATCH(D279,'Нормо-час по специальностям'!$A$6:$A$26,0))</f>
        <v>1440</v>
      </c>
      <c r="K279" s="8">
        <f t="shared" si="188"/>
        <v>600</v>
      </c>
      <c r="L279" s="8">
        <f t="shared" si="189"/>
        <v>720</v>
      </c>
      <c r="M279" s="8">
        <f>Расценки!L278</f>
        <v>360</v>
      </c>
      <c r="N279" s="8">
        <f>Расценки!M278</f>
        <v>414</v>
      </c>
      <c r="O279" s="10">
        <f t="shared" si="190"/>
        <v>0.66666666666666674</v>
      </c>
      <c r="P279" s="10">
        <f t="shared" si="191"/>
        <v>0.73913043478260865</v>
      </c>
      <c r="Q279" s="7" t="str">
        <f t="shared" si="192"/>
        <v>расценка</v>
      </c>
      <c r="R279" s="7" t="str">
        <f t="shared" si="193"/>
        <v>расценка</v>
      </c>
      <c r="S279" s="8">
        <f t="shared" si="194"/>
        <v>720</v>
      </c>
      <c r="T279" s="8">
        <f t="shared" si="195"/>
        <v>828</v>
      </c>
      <c r="U279" s="8">
        <f>Расценки!F278</f>
        <v>600</v>
      </c>
      <c r="V279" s="8">
        <f>Расценки!G278</f>
        <v>690</v>
      </c>
      <c r="W279" s="10">
        <f t="shared" si="196"/>
        <v>0</v>
      </c>
      <c r="X279" s="10">
        <f t="shared" si="197"/>
        <v>-4.3478260869565216E-2</v>
      </c>
      <c r="Y279" s="9">
        <f>Расценки!H278</f>
        <v>800</v>
      </c>
      <c r="Z279" s="9">
        <f>Расценки!I278</f>
        <v>960</v>
      </c>
      <c r="AA279" s="10">
        <f>Расценки!J278</f>
        <v>0.33333333333333326</v>
      </c>
      <c r="AB279" s="10">
        <f>Расценки!K278</f>
        <v>0.39130434782608692</v>
      </c>
      <c r="AC279" s="16">
        <f t="shared" si="198"/>
        <v>0.25</v>
      </c>
      <c r="AD279" s="16">
        <f t="shared" si="199"/>
        <v>0.25</v>
      </c>
      <c r="AE279" s="10">
        <f t="shared" si="200"/>
        <v>0.55000000000000004</v>
      </c>
      <c r="AF279" s="10">
        <f t="shared" si="201"/>
        <v>0.56874999999999998</v>
      </c>
      <c r="AG279" s="8">
        <f t="shared" si="202"/>
        <v>200</v>
      </c>
      <c r="AH279" s="8">
        <f t="shared" si="203"/>
        <v>240</v>
      </c>
    </row>
    <row r="280" spans="1:34" x14ac:dyDescent="0.25">
      <c r="A280" s="7" t="s">
        <v>877</v>
      </c>
      <c r="B280" s="7" t="s">
        <v>878</v>
      </c>
      <c r="C280" s="7" t="s">
        <v>177</v>
      </c>
      <c r="D280" s="7" t="s">
        <v>799</v>
      </c>
      <c r="E280" s="7" t="str">
        <f>INDEX('Нормо-час по специальностям'!$B$6:$B$26,MATCH(D280,'Нормо-час по специальностям'!$A$6:$A$26,0))</f>
        <v>Сервисный инженер ворот и автоматики</v>
      </c>
      <c r="F280" s="15">
        <v>0.25</v>
      </c>
      <c r="G280" s="7" t="s">
        <v>6950</v>
      </c>
      <c r="H280" s="11">
        <f t="shared" si="187"/>
        <v>28</v>
      </c>
      <c r="I280" s="8">
        <f>INDEX('Нормо-час по специальностям'!$D$6:$D$26,MATCH(D280,'Нормо-час по специальностям'!$A$6:$A$26,0))</f>
        <v>1200</v>
      </c>
      <c r="J280" s="8">
        <f>INDEX('Нормо-час по специальностям'!$E$6:$E$26,MATCH(D280,'Нормо-час по специальностям'!$A$6:$A$26,0))</f>
        <v>1440</v>
      </c>
      <c r="K280" s="8">
        <f t="shared" si="188"/>
        <v>300</v>
      </c>
      <c r="L280" s="8">
        <f t="shared" si="189"/>
        <v>360</v>
      </c>
      <c r="M280" s="8">
        <f>Расценки!L279</f>
        <v>180</v>
      </c>
      <c r="N280" s="8">
        <f>Расценки!M279</f>
        <v>207</v>
      </c>
      <c r="O280" s="10">
        <f t="shared" si="190"/>
        <v>0.66666666666666674</v>
      </c>
      <c r="P280" s="10">
        <f t="shared" si="191"/>
        <v>0.73913043478260865</v>
      </c>
      <c r="Q280" s="7" t="str">
        <f t="shared" si="192"/>
        <v>расценка</v>
      </c>
      <c r="R280" s="7" t="str">
        <f t="shared" si="193"/>
        <v>расценка</v>
      </c>
      <c r="S280" s="8">
        <f t="shared" si="194"/>
        <v>720</v>
      </c>
      <c r="T280" s="8">
        <f t="shared" si="195"/>
        <v>828</v>
      </c>
      <c r="U280" s="8">
        <f>Расценки!F279</f>
        <v>300</v>
      </c>
      <c r="V280" s="8">
        <f>Расценки!G279</f>
        <v>345</v>
      </c>
      <c r="W280" s="10">
        <f t="shared" si="196"/>
        <v>0</v>
      </c>
      <c r="X280" s="10">
        <f t="shared" si="197"/>
        <v>-4.3478260869565216E-2</v>
      </c>
      <c r="Y280" s="9">
        <f>Расценки!H279</f>
        <v>400</v>
      </c>
      <c r="Z280" s="9">
        <f>Расценки!I279</f>
        <v>480</v>
      </c>
      <c r="AA280" s="10">
        <f>Расценки!J279</f>
        <v>0.33333333333333326</v>
      </c>
      <c r="AB280" s="10">
        <f>Расценки!K279</f>
        <v>0.39130434782608692</v>
      </c>
      <c r="AC280" s="16">
        <f t="shared" si="198"/>
        <v>0.25</v>
      </c>
      <c r="AD280" s="16">
        <f t="shared" si="199"/>
        <v>0.25</v>
      </c>
      <c r="AE280" s="10">
        <f t="shared" si="200"/>
        <v>0.55000000000000004</v>
      </c>
      <c r="AF280" s="10">
        <f t="shared" si="201"/>
        <v>0.56874999999999998</v>
      </c>
      <c r="AG280" s="8">
        <f t="shared" si="202"/>
        <v>100</v>
      </c>
      <c r="AH280" s="8">
        <f t="shared" si="203"/>
        <v>120</v>
      </c>
    </row>
    <row r="281" spans="1:34" x14ac:dyDescent="0.25">
      <c r="A281" s="7" t="s">
        <v>879</v>
      </c>
      <c r="B281" s="7" t="s">
        <v>880</v>
      </c>
      <c r="C281" s="7" t="s">
        <v>177</v>
      </c>
      <c r="D281" s="7" t="s">
        <v>799</v>
      </c>
      <c r="E281" s="7" t="str">
        <f>INDEX('Нормо-час по специальностям'!$B$6:$B$26,MATCH(D281,'Нормо-час по специальностям'!$A$6:$A$26,0))</f>
        <v>Сервисный инженер ворот и автоматики</v>
      </c>
      <c r="F281" s="15">
        <v>0.3</v>
      </c>
      <c r="G281" s="7" t="s">
        <v>6950</v>
      </c>
      <c r="H281" s="11">
        <f t="shared" si="187"/>
        <v>23.33</v>
      </c>
      <c r="I281" s="8">
        <f>INDEX('Нормо-час по специальностям'!$D$6:$D$26,MATCH(D281,'Нормо-час по специальностям'!$A$6:$A$26,0))</f>
        <v>1200</v>
      </c>
      <c r="J281" s="8">
        <f>INDEX('Нормо-час по специальностям'!$E$6:$E$26,MATCH(D281,'Нормо-час по специальностям'!$A$6:$A$26,0))</f>
        <v>1440</v>
      </c>
      <c r="K281" s="8">
        <f t="shared" si="188"/>
        <v>360</v>
      </c>
      <c r="L281" s="8">
        <f t="shared" si="189"/>
        <v>432</v>
      </c>
      <c r="M281" s="8">
        <f>Расценки!L280</f>
        <v>240</v>
      </c>
      <c r="N281" s="8">
        <f>Расценки!M280</f>
        <v>276</v>
      </c>
      <c r="O281" s="10">
        <f t="shared" si="190"/>
        <v>0.5</v>
      </c>
      <c r="P281" s="10">
        <f t="shared" si="191"/>
        <v>0.56521739130434789</v>
      </c>
      <c r="Q281" s="7" t="str">
        <f t="shared" si="192"/>
        <v>расценка</v>
      </c>
      <c r="R281" s="7" t="str">
        <f t="shared" si="193"/>
        <v>расценка</v>
      </c>
      <c r="S281" s="8">
        <f t="shared" si="194"/>
        <v>800</v>
      </c>
      <c r="T281" s="8">
        <f t="shared" si="195"/>
        <v>920</v>
      </c>
      <c r="U281" s="8">
        <f>Расценки!F280</f>
        <v>400</v>
      </c>
      <c r="V281" s="8">
        <f>Расценки!G280</f>
        <v>460</v>
      </c>
      <c r="W281" s="10">
        <f t="shared" si="196"/>
        <v>0.1</v>
      </c>
      <c r="X281" s="10">
        <f t="shared" si="197"/>
        <v>6.0869565217391307E-2</v>
      </c>
      <c r="Y281" s="9">
        <f>Расценки!H280</f>
        <v>480</v>
      </c>
      <c r="Z281" s="9">
        <f>Расценки!I280</f>
        <v>576</v>
      </c>
      <c r="AA281" s="10">
        <f>Расценки!J280</f>
        <v>0.19999999999999996</v>
      </c>
      <c r="AB281" s="10">
        <f>Расценки!K280</f>
        <v>0.25217391304347836</v>
      </c>
      <c r="AC281" s="16">
        <f t="shared" si="198"/>
        <v>0.25</v>
      </c>
      <c r="AD281" s="16">
        <f t="shared" si="199"/>
        <v>0.25</v>
      </c>
      <c r="AE281" s="10">
        <f t="shared" si="200"/>
        <v>0.5</v>
      </c>
      <c r="AF281" s="10">
        <f t="shared" si="201"/>
        <v>0.52083333333333337</v>
      </c>
      <c r="AG281" s="8">
        <f t="shared" si="202"/>
        <v>120</v>
      </c>
      <c r="AH281" s="8">
        <f t="shared" si="203"/>
        <v>144</v>
      </c>
    </row>
    <row r="282" spans="1:34" x14ac:dyDescent="0.25">
      <c r="A282" s="7" t="s">
        <v>881</v>
      </c>
      <c r="B282" s="7" t="s">
        <v>882</v>
      </c>
      <c r="C282" s="7" t="s">
        <v>177</v>
      </c>
      <c r="D282" s="7" t="s">
        <v>799</v>
      </c>
      <c r="E282" s="7" t="str">
        <f>INDEX('Нормо-час по специальностям'!$B$6:$B$26,MATCH(D282,'Нормо-час по специальностям'!$A$6:$A$26,0))</f>
        <v>Сервисный инженер ворот и автоматики</v>
      </c>
      <c r="F282" s="15">
        <v>0.8</v>
      </c>
      <c r="G282" s="7" t="s">
        <v>6950</v>
      </c>
      <c r="H282" s="11">
        <f t="shared" ref="H282:H313" si="204">IF(OR(F282="",F282=0),"",ROUND($G$3/F282,2))</f>
        <v>8.75</v>
      </c>
      <c r="I282" s="8">
        <f>INDEX('Нормо-час по специальностям'!$D$6:$D$26,MATCH(D282,'Нормо-час по специальностям'!$A$6:$A$26,0))</f>
        <v>1200</v>
      </c>
      <c r="J282" s="8">
        <f>INDEX('Нормо-час по специальностям'!$E$6:$E$26,MATCH(D282,'Нормо-час по специальностям'!$A$6:$A$26,0))</f>
        <v>1440</v>
      </c>
      <c r="K282" s="8">
        <f t="shared" ref="K282:K313" si="205">IF(OR(F282="",F282=0,I282=0),"",ROUND(F282*I282,0))</f>
        <v>960</v>
      </c>
      <c r="L282" s="8">
        <f t="shared" ref="L282:L313" si="206">IF(OR(F282="",F282=0,J282=0),"",ROUND(F282*J282,0))</f>
        <v>1152</v>
      </c>
      <c r="M282" s="8">
        <f>Расценки!L281</f>
        <v>600</v>
      </c>
      <c r="N282" s="8">
        <f>Расценки!M281</f>
        <v>690</v>
      </c>
      <c r="O282" s="10">
        <f t="shared" ref="O282:O313" si="207">IF(OR(K282="",M282="",M282=0),"",K282/M282-1)</f>
        <v>0.60000000000000009</v>
      </c>
      <c r="P282" s="10">
        <f t="shared" ref="P282:P313" si="208">IF(OR(L282="",N282="",N282=0),"",L282/N282-1)</f>
        <v>0.66956521739130426</v>
      </c>
      <c r="Q282" s="7" t="str">
        <f t="shared" ref="Q282:Q313" si="209">IF(O282="","—",IF(O282&lt;-$C$3,"нормо-часы",IF(O282&gt;$C$3,"расценка","равно")))</f>
        <v>расценка</v>
      </c>
      <c r="R282" s="7" t="str">
        <f t="shared" ref="R282:R313" si="210">IF(P282="","—",IF(P282&lt;-$C$3,"нормо-часы",IF(P282&gt;$C$3,"расценка","равно")))</f>
        <v>расценка</v>
      </c>
      <c r="S282" s="8">
        <f t="shared" ref="S282:S313" si="211">IF(OR(F282="",F282=0,M282=""),"",ROUND(M282/F282,0))</f>
        <v>750</v>
      </c>
      <c r="T282" s="8">
        <f t="shared" ref="T282:T313" si="212">IF(OR(F282="",F282=0,N282=""),"",ROUND(N282/F282,0))</f>
        <v>863</v>
      </c>
      <c r="U282" s="8">
        <f>Расценки!F281</f>
        <v>1000</v>
      </c>
      <c r="V282" s="8">
        <f>Расценки!G281</f>
        <v>1150</v>
      </c>
      <c r="W282" s="10">
        <f t="shared" ref="W282:W313" si="213">IF(OR(K282="",U282="",U282=0),"",(U282-K282)/U282)</f>
        <v>0.04</v>
      </c>
      <c r="X282" s="10">
        <f t="shared" ref="X282:X313" si="214">IF(OR(L282="",V282="",V282=0),"",(V282-L282)/V282)</f>
        <v>-1.7391304347826088E-3</v>
      </c>
      <c r="Y282" s="9">
        <f>Расценки!H281</f>
        <v>1280</v>
      </c>
      <c r="Z282" s="9">
        <f>Расценки!I281</f>
        <v>1536</v>
      </c>
      <c r="AA282" s="10">
        <f>Расценки!J281</f>
        <v>0.28000000000000003</v>
      </c>
      <c r="AB282" s="10">
        <f>Расценки!K281</f>
        <v>0.33565217391304358</v>
      </c>
      <c r="AC282" s="16">
        <f t="shared" ref="AC282:AC313" si="215">IF(OR(K282="",Y282="",Y282=0),"",(Y282-K282)/Y282)</f>
        <v>0.25</v>
      </c>
      <c r="AD282" s="16">
        <f t="shared" ref="AD282:AD313" si="216">IF(OR(L282="",Z282="",Z282=0),"",(Z282-L282)/Z282)</f>
        <v>0.25</v>
      </c>
      <c r="AE282" s="10">
        <f t="shared" ref="AE282:AE313" si="217">IF(OR(Y282="",Y282=0),"",(Y282-M282)/Y282)</f>
        <v>0.53125</v>
      </c>
      <c r="AF282" s="10">
        <f t="shared" ref="AF282:AF313" si="218">IF(OR(Z282="",Z282=0),"",(Z282-N282)/Z282)</f>
        <v>0.55078125</v>
      </c>
      <c r="AG282" s="8">
        <f t="shared" ref="AG282:AG313" si="219">IF(OR(K282="",Y282=""),"",Y282-K282)</f>
        <v>320</v>
      </c>
      <c r="AH282" s="8">
        <f t="shared" ref="AH282:AH313" si="220">IF(OR(L282="",Z282=""),"",Z282-L282)</f>
        <v>384</v>
      </c>
    </row>
    <row r="283" spans="1:34" x14ac:dyDescent="0.25">
      <c r="A283" s="7" t="s">
        <v>883</v>
      </c>
      <c r="B283" s="7" t="s">
        <v>884</v>
      </c>
      <c r="C283" s="7" t="s">
        <v>177</v>
      </c>
      <c r="D283" s="7" t="s">
        <v>799</v>
      </c>
      <c r="E283" s="7" t="str">
        <f>INDEX('Нормо-час по специальностям'!$B$6:$B$26,MATCH(D283,'Нормо-час по специальностям'!$A$6:$A$26,0))</f>
        <v>Сервисный инженер ворот и автоматики</v>
      </c>
      <c r="F283" s="15">
        <v>0.6</v>
      </c>
      <c r="G283" s="7" t="s">
        <v>6950</v>
      </c>
      <c r="H283" s="11">
        <f t="shared" si="204"/>
        <v>11.67</v>
      </c>
      <c r="I283" s="8">
        <f>INDEX('Нормо-час по специальностям'!$D$6:$D$26,MATCH(D283,'Нормо-час по специальностям'!$A$6:$A$26,0))</f>
        <v>1200</v>
      </c>
      <c r="J283" s="8">
        <f>INDEX('Нормо-час по специальностям'!$E$6:$E$26,MATCH(D283,'Нормо-час по специальностям'!$A$6:$A$26,0))</f>
        <v>1440</v>
      </c>
      <c r="K283" s="8">
        <f t="shared" si="205"/>
        <v>720</v>
      </c>
      <c r="L283" s="8">
        <f t="shared" si="206"/>
        <v>864</v>
      </c>
      <c r="M283" s="8">
        <f>Расценки!L282</f>
        <v>480</v>
      </c>
      <c r="N283" s="8">
        <f>Расценки!M282</f>
        <v>552</v>
      </c>
      <c r="O283" s="10">
        <f t="shared" si="207"/>
        <v>0.5</v>
      </c>
      <c r="P283" s="10">
        <f t="shared" si="208"/>
        <v>0.56521739130434789</v>
      </c>
      <c r="Q283" s="7" t="str">
        <f t="shared" si="209"/>
        <v>расценка</v>
      </c>
      <c r="R283" s="7" t="str">
        <f t="shared" si="210"/>
        <v>расценка</v>
      </c>
      <c r="S283" s="8">
        <f t="shared" si="211"/>
        <v>800</v>
      </c>
      <c r="T283" s="8">
        <f t="shared" si="212"/>
        <v>920</v>
      </c>
      <c r="U283" s="8">
        <f>Расценки!F282</f>
        <v>800</v>
      </c>
      <c r="V283" s="8">
        <f>Расценки!G282</f>
        <v>920</v>
      </c>
      <c r="W283" s="10">
        <f t="shared" si="213"/>
        <v>0.1</v>
      </c>
      <c r="X283" s="10">
        <f t="shared" si="214"/>
        <v>6.0869565217391307E-2</v>
      </c>
      <c r="Y283" s="9">
        <f>Расценки!H282</f>
        <v>960</v>
      </c>
      <c r="Z283" s="9">
        <f>Расценки!I282</f>
        <v>1152</v>
      </c>
      <c r="AA283" s="10">
        <f>Расценки!J282</f>
        <v>0.19999999999999996</v>
      </c>
      <c r="AB283" s="10">
        <f>Расценки!K282</f>
        <v>0.25217391304347836</v>
      </c>
      <c r="AC283" s="16">
        <f t="shared" si="215"/>
        <v>0.25</v>
      </c>
      <c r="AD283" s="16">
        <f t="shared" si="216"/>
        <v>0.25</v>
      </c>
      <c r="AE283" s="10">
        <f t="shared" si="217"/>
        <v>0.5</v>
      </c>
      <c r="AF283" s="10">
        <f t="shared" si="218"/>
        <v>0.52083333333333337</v>
      </c>
      <c r="AG283" s="8">
        <f t="shared" si="219"/>
        <v>240</v>
      </c>
      <c r="AH283" s="8">
        <f t="shared" si="220"/>
        <v>288</v>
      </c>
    </row>
    <row r="284" spans="1:34" x14ac:dyDescent="0.25">
      <c r="A284" s="7" t="s">
        <v>885</v>
      </c>
      <c r="B284" s="7" t="s">
        <v>886</v>
      </c>
      <c r="C284" s="7" t="s">
        <v>177</v>
      </c>
      <c r="D284" s="7" t="s">
        <v>799</v>
      </c>
      <c r="E284" s="7" t="str">
        <f>INDEX('Нормо-час по специальностям'!$B$6:$B$26,MATCH(D284,'Нормо-час по специальностям'!$A$6:$A$26,0))</f>
        <v>Сервисный инженер ворот и автоматики</v>
      </c>
      <c r="F284" s="15">
        <v>2</v>
      </c>
      <c r="G284" s="7" t="s">
        <v>6950</v>
      </c>
      <c r="H284" s="11">
        <f t="shared" si="204"/>
        <v>3.5</v>
      </c>
      <c r="I284" s="8">
        <f>INDEX('Нормо-час по специальностям'!$D$6:$D$26,MATCH(D284,'Нормо-час по специальностям'!$A$6:$A$26,0))</f>
        <v>1200</v>
      </c>
      <c r="J284" s="8">
        <f>INDEX('Нормо-час по специальностям'!$E$6:$E$26,MATCH(D284,'Нормо-час по специальностям'!$A$6:$A$26,0))</f>
        <v>1440</v>
      </c>
      <c r="K284" s="8">
        <f t="shared" si="205"/>
        <v>2400</v>
      </c>
      <c r="L284" s="8">
        <f t="shared" si="206"/>
        <v>2880</v>
      </c>
      <c r="M284" s="8">
        <f>Расценки!L283</f>
        <v>1500</v>
      </c>
      <c r="N284" s="8">
        <f>Расценки!M283</f>
        <v>1725</v>
      </c>
      <c r="O284" s="10">
        <f t="shared" si="207"/>
        <v>0.60000000000000009</v>
      </c>
      <c r="P284" s="10">
        <f t="shared" si="208"/>
        <v>0.66956521739130426</v>
      </c>
      <c r="Q284" s="7" t="str">
        <f t="shared" si="209"/>
        <v>расценка</v>
      </c>
      <c r="R284" s="7" t="str">
        <f t="shared" si="210"/>
        <v>расценка</v>
      </c>
      <c r="S284" s="8">
        <f t="shared" si="211"/>
        <v>750</v>
      </c>
      <c r="T284" s="8">
        <f t="shared" si="212"/>
        <v>863</v>
      </c>
      <c r="U284" s="8">
        <f>Расценки!F283</f>
        <v>2500</v>
      </c>
      <c r="V284" s="8">
        <f>Расценки!G283</f>
        <v>2875</v>
      </c>
      <c r="W284" s="10">
        <f t="shared" si="213"/>
        <v>0.04</v>
      </c>
      <c r="X284" s="10">
        <f t="shared" si="214"/>
        <v>-1.7391304347826088E-3</v>
      </c>
      <c r="Y284" s="9">
        <f>Расценки!H283</f>
        <v>3200</v>
      </c>
      <c r="Z284" s="9">
        <f>Расценки!I283</f>
        <v>3840</v>
      </c>
      <c r="AA284" s="10">
        <f>Расценки!J283</f>
        <v>0.28000000000000003</v>
      </c>
      <c r="AB284" s="10">
        <f>Расценки!K283</f>
        <v>0.33565217391304358</v>
      </c>
      <c r="AC284" s="16">
        <f t="shared" si="215"/>
        <v>0.25</v>
      </c>
      <c r="AD284" s="16">
        <f t="shared" si="216"/>
        <v>0.25</v>
      </c>
      <c r="AE284" s="10">
        <f t="shared" si="217"/>
        <v>0.53125</v>
      </c>
      <c r="AF284" s="10">
        <f t="shared" si="218"/>
        <v>0.55078125</v>
      </c>
      <c r="AG284" s="8">
        <f t="shared" si="219"/>
        <v>800</v>
      </c>
      <c r="AH284" s="8">
        <f t="shared" si="220"/>
        <v>960</v>
      </c>
    </row>
    <row r="285" spans="1:34" x14ac:dyDescent="0.25">
      <c r="A285" s="7" t="s">
        <v>887</v>
      </c>
      <c r="B285" s="7" t="s">
        <v>888</v>
      </c>
      <c r="C285" s="7" t="s">
        <v>177</v>
      </c>
      <c r="D285" s="7" t="s">
        <v>799</v>
      </c>
      <c r="E285" s="7" t="str">
        <f>INDEX('Нормо-час по специальностям'!$B$6:$B$26,MATCH(D285,'Нормо-час по специальностям'!$A$6:$A$26,0))</f>
        <v>Сервисный инженер ворот и автоматики</v>
      </c>
      <c r="F285" s="15">
        <v>0.5</v>
      </c>
      <c r="G285" s="7" t="s">
        <v>6950</v>
      </c>
      <c r="H285" s="11">
        <f t="shared" si="204"/>
        <v>14</v>
      </c>
      <c r="I285" s="8">
        <f>INDEX('Нормо-час по специальностям'!$D$6:$D$26,MATCH(D285,'Нормо-час по специальностям'!$A$6:$A$26,0))</f>
        <v>1200</v>
      </c>
      <c r="J285" s="8">
        <f>INDEX('Нормо-час по специальностям'!$E$6:$E$26,MATCH(D285,'Нормо-час по специальностям'!$A$6:$A$26,0))</f>
        <v>1440</v>
      </c>
      <c r="K285" s="8">
        <f t="shared" si="205"/>
        <v>600</v>
      </c>
      <c r="L285" s="8">
        <f t="shared" si="206"/>
        <v>720</v>
      </c>
      <c r="M285" s="8">
        <f>Расценки!L284</f>
        <v>420</v>
      </c>
      <c r="N285" s="8">
        <f>Расценки!M284</f>
        <v>483</v>
      </c>
      <c r="O285" s="10">
        <f t="shared" si="207"/>
        <v>0.4285714285714286</v>
      </c>
      <c r="P285" s="10">
        <f t="shared" si="208"/>
        <v>0.49068322981366452</v>
      </c>
      <c r="Q285" s="7" t="str">
        <f t="shared" si="209"/>
        <v>расценка</v>
      </c>
      <c r="R285" s="7" t="str">
        <f t="shared" si="210"/>
        <v>расценка</v>
      </c>
      <c r="S285" s="8">
        <f t="shared" si="211"/>
        <v>840</v>
      </c>
      <c r="T285" s="8">
        <f t="shared" si="212"/>
        <v>966</v>
      </c>
      <c r="U285" s="8">
        <f>Расценки!F284</f>
        <v>700</v>
      </c>
      <c r="V285" s="8">
        <f>Расценки!G284</f>
        <v>805</v>
      </c>
      <c r="W285" s="10">
        <f t="shared" si="213"/>
        <v>0.14285714285714285</v>
      </c>
      <c r="X285" s="10">
        <f t="shared" si="214"/>
        <v>0.10559006211180125</v>
      </c>
      <c r="Y285" s="9">
        <f>Расценки!H284</f>
        <v>800</v>
      </c>
      <c r="Z285" s="9">
        <f>Расценки!I284</f>
        <v>960</v>
      </c>
      <c r="AA285" s="10">
        <f>Расценки!J284</f>
        <v>0.14285714285714279</v>
      </c>
      <c r="AB285" s="10">
        <f>Расценки!K284</f>
        <v>0.19254658385093171</v>
      </c>
      <c r="AC285" s="16">
        <f t="shared" si="215"/>
        <v>0.25</v>
      </c>
      <c r="AD285" s="16">
        <f t="shared" si="216"/>
        <v>0.25</v>
      </c>
      <c r="AE285" s="10">
        <f t="shared" si="217"/>
        <v>0.47499999999999998</v>
      </c>
      <c r="AF285" s="10">
        <f t="shared" si="218"/>
        <v>0.49687500000000001</v>
      </c>
      <c r="AG285" s="8">
        <f t="shared" si="219"/>
        <v>200</v>
      </c>
      <c r="AH285" s="8">
        <f t="shared" si="220"/>
        <v>240</v>
      </c>
    </row>
    <row r="286" spans="1:34" x14ac:dyDescent="0.25">
      <c r="A286" s="7" t="s">
        <v>889</v>
      </c>
      <c r="B286" s="7" t="s">
        <v>890</v>
      </c>
      <c r="C286" s="7" t="s">
        <v>177</v>
      </c>
      <c r="D286" s="7" t="s">
        <v>799</v>
      </c>
      <c r="E286" s="7" t="str">
        <f>INDEX('Нормо-час по специальностям'!$B$6:$B$26,MATCH(D286,'Нормо-час по специальностям'!$A$6:$A$26,0))</f>
        <v>Сервисный инженер ворот и автоматики</v>
      </c>
      <c r="F286" s="15">
        <v>1</v>
      </c>
      <c r="G286" s="7" t="s">
        <v>6950</v>
      </c>
      <c r="H286" s="11">
        <f t="shared" si="204"/>
        <v>7</v>
      </c>
      <c r="I286" s="8">
        <f>INDEX('Нормо-час по специальностям'!$D$6:$D$26,MATCH(D286,'Нормо-час по специальностям'!$A$6:$A$26,0))</f>
        <v>1200</v>
      </c>
      <c r="J286" s="8">
        <f>INDEX('Нормо-час по специальностям'!$E$6:$E$26,MATCH(D286,'Нормо-час по специальностям'!$A$6:$A$26,0))</f>
        <v>1440</v>
      </c>
      <c r="K286" s="8">
        <f t="shared" si="205"/>
        <v>1200</v>
      </c>
      <c r="L286" s="8">
        <f t="shared" si="206"/>
        <v>1440</v>
      </c>
      <c r="M286" s="8">
        <f>Расценки!L285</f>
        <v>780</v>
      </c>
      <c r="N286" s="8">
        <f>Расценки!M285</f>
        <v>897</v>
      </c>
      <c r="O286" s="10">
        <f t="shared" si="207"/>
        <v>0.53846153846153855</v>
      </c>
      <c r="P286" s="10">
        <f t="shared" si="208"/>
        <v>0.60535117056856191</v>
      </c>
      <c r="Q286" s="7" t="str">
        <f t="shared" si="209"/>
        <v>расценка</v>
      </c>
      <c r="R286" s="7" t="str">
        <f t="shared" si="210"/>
        <v>расценка</v>
      </c>
      <c r="S286" s="8">
        <f t="shared" si="211"/>
        <v>780</v>
      </c>
      <c r="T286" s="8">
        <f t="shared" si="212"/>
        <v>897</v>
      </c>
      <c r="U286" s="8">
        <f>Расценки!F285</f>
        <v>1300</v>
      </c>
      <c r="V286" s="8">
        <f>Расценки!G285</f>
        <v>1495</v>
      </c>
      <c r="W286" s="10">
        <f t="shared" si="213"/>
        <v>7.6923076923076927E-2</v>
      </c>
      <c r="X286" s="10">
        <f t="shared" si="214"/>
        <v>3.678929765886288E-2</v>
      </c>
      <c r="Y286" s="9">
        <f>Расценки!H285</f>
        <v>1600</v>
      </c>
      <c r="Z286" s="9">
        <f>Расценки!I285</f>
        <v>1920</v>
      </c>
      <c r="AA286" s="10">
        <f>Расценки!J285</f>
        <v>0.23076923076923084</v>
      </c>
      <c r="AB286" s="10">
        <f>Расценки!K285</f>
        <v>0.28428093645484953</v>
      </c>
      <c r="AC286" s="16">
        <f t="shared" si="215"/>
        <v>0.25</v>
      </c>
      <c r="AD286" s="16">
        <f t="shared" si="216"/>
        <v>0.25</v>
      </c>
      <c r="AE286" s="10">
        <f t="shared" si="217"/>
        <v>0.51249999999999996</v>
      </c>
      <c r="AF286" s="10">
        <f t="shared" si="218"/>
        <v>0.53281250000000002</v>
      </c>
      <c r="AG286" s="8">
        <f t="shared" si="219"/>
        <v>400</v>
      </c>
      <c r="AH286" s="8">
        <f t="shared" si="220"/>
        <v>480</v>
      </c>
    </row>
    <row r="287" spans="1:34" x14ac:dyDescent="0.25">
      <c r="A287" s="7" t="s">
        <v>891</v>
      </c>
      <c r="B287" s="7" t="s">
        <v>892</v>
      </c>
      <c r="C287" s="7" t="s">
        <v>177</v>
      </c>
      <c r="D287" s="7" t="s">
        <v>799</v>
      </c>
      <c r="E287" s="7" t="str">
        <f>INDEX('Нормо-час по специальностям'!$B$6:$B$26,MATCH(D287,'Нормо-час по специальностям'!$A$6:$A$26,0))</f>
        <v>Сервисный инженер ворот и автоматики</v>
      </c>
      <c r="F287" s="15">
        <v>1</v>
      </c>
      <c r="G287" s="7" t="s">
        <v>6950</v>
      </c>
      <c r="H287" s="11">
        <f t="shared" si="204"/>
        <v>7</v>
      </c>
      <c r="I287" s="8">
        <f>INDEX('Нормо-час по специальностям'!$D$6:$D$26,MATCH(D287,'Нормо-час по специальностям'!$A$6:$A$26,0))</f>
        <v>1200</v>
      </c>
      <c r="J287" s="8">
        <f>INDEX('Нормо-час по специальностям'!$E$6:$E$26,MATCH(D287,'Нормо-час по специальностям'!$A$6:$A$26,0))</f>
        <v>1440</v>
      </c>
      <c r="K287" s="8">
        <f t="shared" si="205"/>
        <v>1200</v>
      </c>
      <c r="L287" s="8">
        <f t="shared" si="206"/>
        <v>1440</v>
      </c>
      <c r="M287" s="8">
        <f>Расценки!L286</f>
        <v>780</v>
      </c>
      <c r="N287" s="8">
        <f>Расценки!M286</f>
        <v>897</v>
      </c>
      <c r="O287" s="10">
        <f t="shared" si="207"/>
        <v>0.53846153846153855</v>
      </c>
      <c r="P287" s="10">
        <f t="shared" si="208"/>
        <v>0.60535117056856191</v>
      </c>
      <c r="Q287" s="7" t="str">
        <f t="shared" si="209"/>
        <v>расценка</v>
      </c>
      <c r="R287" s="7" t="str">
        <f t="shared" si="210"/>
        <v>расценка</v>
      </c>
      <c r="S287" s="8">
        <f t="shared" si="211"/>
        <v>780</v>
      </c>
      <c r="T287" s="8">
        <f t="shared" si="212"/>
        <v>897</v>
      </c>
      <c r="U287" s="8">
        <f>Расценки!F286</f>
        <v>1300</v>
      </c>
      <c r="V287" s="8">
        <f>Расценки!G286</f>
        <v>1495</v>
      </c>
      <c r="W287" s="10">
        <f t="shared" si="213"/>
        <v>7.6923076923076927E-2</v>
      </c>
      <c r="X287" s="10">
        <f t="shared" si="214"/>
        <v>3.678929765886288E-2</v>
      </c>
      <c r="Y287" s="9">
        <f>Расценки!H286</f>
        <v>1600</v>
      </c>
      <c r="Z287" s="9">
        <f>Расценки!I286</f>
        <v>1920</v>
      </c>
      <c r="AA287" s="10">
        <f>Расценки!J286</f>
        <v>0.23076923076923084</v>
      </c>
      <c r="AB287" s="10">
        <f>Расценки!K286</f>
        <v>0.28428093645484953</v>
      </c>
      <c r="AC287" s="16">
        <f t="shared" si="215"/>
        <v>0.25</v>
      </c>
      <c r="AD287" s="16">
        <f t="shared" si="216"/>
        <v>0.25</v>
      </c>
      <c r="AE287" s="10">
        <f t="shared" si="217"/>
        <v>0.51249999999999996</v>
      </c>
      <c r="AF287" s="10">
        <f t="shared" si="218"/>
        <v>0.53281250000000002</v>
      </c>
      <c r="AG287" s="8">
        <f t="shared" si="219"/>
        <v>400</v>
      </c>
      <c r="AH287" s="8">
        <f t="shared" si="220"/>
        <v>480</v>
      </c>
    </row>
    <row r="288" spans="1:34" x14ac:dyDescent="0.25">
      <c r="A288" s="7" t="s">
        <v>893</v>
      </c>
      <c r="B288" s="7" t="s">
        <v>894</v>
      </c>
      <c r="C288" s="7" t="s">
        <v>177</v>
      </c>
      <c r="D288" s="7" t="s">
        <v>799</v>
      </c>
      <c r="E288" s="7" t="str">
        <f>INDEX('Нормо-час по специальностям'!$B$6:$B$26,MATCH(D288,'Нормо-час по специальностям'!$A$6:$A$26,0))</f>
        <v>Сервисный инженер ворот и автоматики</v>
      </c>
      <c r="F288" s="15">
        <v>0.6</v>
      </c>
      <c r="G288" s="7" t="s">
        <v>6950</v>
      </c>
      <c r="H288" s="11">
        <f t="shared" si="204"/>
        <v>11.67</v>
      </c>
      <c r="I288" s="8">
        <f>INDEX('Нормо-час по специальностям'!$D$6:$D$26,MATCH(D288,'Нормо-час по специальностям'!$A$6:$A$26,0))</f>
        <v>1200</v>
      </c>
      <c r="J288" s="8">
        <f>INDEX('Нормо-час по специальностям'!$E$6:$E$26,MATCH(D288,'Нормо-час по специальностям'!$A$6:$A$26,0))</f>
        <v>1440</v>
      </c>
      <c r="K288" s="8">
        <f t="shared" si="205"/>
        <v>720</v>
      </c>
      <c r="L288" s="8">
        <f t="shared" si="206"/>
        <v>864</v>
      </c>
      <c r="M288" s="8">
        <f>Расценки!L287</f>
        <v>420</v>
      </c>
      <c r="N288" s="8">
        <f>Расценки!M287</f>
        <v>483</v>
      </c>
      <c r="O288" s="10">
        <f t="shared" si="207"/>
        <v>0.71428571428571419</v>
      </c>
      <c r="P288" s="10">
        <f t="shared" si="208"/>
        <v>0.78881987577639756</v>
      </c>
      <c r="Q288" s="7" t="str">
        <f t="shared" si="209"/>
        <v>расценка</v>
      </c>
      <c r="R288" s="7" t="str">
        <f t="shared" si="210"/>
        <v>расценка</v>
      </c>
      <c r="S288" s="8">
        <f t="shared" si="211"/>
        <v>700</v>
      </c>
      <c r="T288" s="8">
        <f t="shared" si="212"/>
        <v>805</v>
      </c>
      <c r="U288" s="8">
        <f>Расценки!F287</f>
        <v>700</v>
      </c>
      <c r="V288" s="8">
        <f>Расценки!G287</f>
        <v>805</v>
      </c>
      <c r="W288" s="10">
        <f t="shared" si="213"/>
        <v>-2.8571428571428571E-2</v>
      </c>
      <c r="X288" s="10">
        <f t="shared" si="214"/>
        <v>-7.3291925465838514E-2</v>
      </c>
      <c r="Y288" s="9">
        <f>Расценки!H287</f>
        <v>960</v>
      </c>
      <c r="Z288" s="9">
        <f>Расценки!I287</f>
        <v>1152</v>
      </c>
      <c r="AA288" s="10">
        <f>Расценки!J287</f>
        <v>0.37142857142857144</v>
      </c>
      <c r="AB288" s="10">
        <f>Расценки!K287</f>
        <v>0.43105590062111809</v>
      </c>
      <c r="AC288" s="16">
        <f t="shared" si="215"/>
        <v>0.25</v>
      </c>
      <c r="AD288" s="16">
        <f t="shared" si="216"/>
        <v>0.25</v>
      </c>
      <c r="AE288" s="10">
        <f t="shared" si="217"/>
        <v>0.5625</v>
      </c>
      <c r="AF288" s="10">
        <f t="shared" si="218"/>
        <v>0.58072916666666663</v>
      </c>
      <c r="AG288" s="8">
        <f t="shared" si="219"/>
        <v>240</v>
      </c>
      <c r="AH288" s="8">
        <f t="shared" si="220"/>
        <v>288</v>
      </c>
    </row>
    <row r="289" spans="1:34" x14ac:dyDescent="0.25">
      <c r="A289" s="7" t="s">
        <v>895</v>
      </c>
      <c r="B289" s="7" t="s">
        <v>896</v>
      </c>
      <c r="C289" s="7" t="s">
        <v>177</v>
      </c>
      <c r="D289" s="7" t="s">
        <v>799</v>
      </c>
      <c r="E289" s="7" t="str">
        <f>INDEX('Нормо-час по специальностям'!$B$6:$B$26,MATCH(D289,'Нормо-час по специальностям'!$A$6:$A$26,0))</f>
        <v>Сервисный инженер ворот и автоматики</v>
      </c>
      <c r="F289" s="15">
        <v>0.4</v>
      </c>
      <c r="G289" s="7" t="s">
        <v>6950</v>
      </c>
      <c r="H289" s="11">
        <f t="shared" si="204"/>
        <v>17.5</v>
      </c>
      <c r="I289" s="8">
        <f>INDEX('Нормо-час по специальностям'!$D$6:$D$26,MATCH(D289,'Нормо-час по специальностям'!$A$6:$A$26,0))</f>
        <v>1200</v>
      </c>
      <c r="J289" s="8">
        <f>INDEX('Нормо-час по специальностям'!$E$6:$E$26,MATCH(D289,'Нормо-час по специальностям'!$A$6:$A$26,0))</f>
        <v>1440</v>
      </c>
      <c r="K289" s="8">
        <f t="shared" si="205"/>
        <v>480</v>
      </c>
      <c r="L289" s="8">
        <f t="shared" si="206"/>
        <v>576</v>
      </c>
      <c r="M289" s="8">
        <f>Расценки!L288</f>
        <v>300</v>
      </c>
      <c r="N289" s="8">
        <f>Расценки!M288</f>
        <v>345</v>
      </c>
      <c r="O289" s="10">
        <f t="shared" si="207"/>
        <v>0.60000000000000009</v>
      </c>
      <c r="P289" s="10">
        <f t="shared" si="208"/>
        <v>0.66956521739130426</v>
      </c>
      <c r="Q289" s="7" t="str">
        <f t="shared" si="209"/>
        <v>расценка</v>
      </c>
      <c r="R289" s="7" t="str">
        <f t="shared" si="210"/>
        <v>расценка</v>
      </c>
      <c r="S289" s="8">
        <f t="shared" si="211"/>
        <v>750</v>
      </c>
      <c r="T289" s="8">
        <f t="shared" si="212"/>
        <v>863</v>
      </c>
      <c r="U289" s="8">
        <f>Расценки!F288</f>
        <v>500</v>
      </c>
      <c r="V289" s="8">
        <f>Расценки!G288</f>
        <v>575</v>
      </c>
      <c r="W289" s="10">
        <f t="shared" si="213"/>
        <v>0.04</v>
      </c>
      <c r="X289" s="10">
        <f t="shared" si="214"/>
        <v>-1.7391304347826088E-3</v>
      </c>
      <c r="Y289" s="9">
        <f>Расценки!H288</f>
        <v>640</v>
      </c>
      <c r="Z289" s="9">
        <f>Расценки!I288</f>
        <v>768</v>
      </c>
      <c r="AA289" s="10">
        <f>Расценки!J288</f>
        <v>0.28000000000000003</v>
      </c>
      <c r="AB289" s="10">
        <f>Расценки!K288</f>
        <v>0.33565217391304358</v>
      </c>
      <c r="AC289" s="16">
        <f t="shared" si="215"/>
        <v>0.25</v>
      </c>
      <c r="AD289" s="16">
        <f t="shared" si="216"/>
        <v>0.25</v>
      </c>
      <c r="AE289" s="10">
        <f t="shared" si="217"/>
        <v>0.53125</v>
      </c>
      <c r="AF289" s="10">
        <f t="shared" si="218"/>
        <v>0.55078125</v>
      </c>
      <c r="AG289" s="8">
        <f t="shared" si="219"/>
        <v>160</v>
      </c>
      <c r="AH289" s="8">
        <f t="shared" si="220"/>
        <v>192</v>
      </c>
    </row>
    <row r="290" spans="1:34" x14ac:dyDescent="0.25">
      <c r="A290" s="7" t="s">
        <v>897</v>
      </c>
      <c r="B290" s="7" t="s">
        <v>898</v>
      </c>
      <c r="C290" s="7" t="s">
        <v>177</v>
      </c>
      <c r="D290" s="7" t="s">
        <v>799</v>
      </c>
      <c r="E290" s="7" t="str">
        <f>INDEX('Нормо-час по специальностям'!$B$6:$B$26,MATCH(D290,'Нормо-час по специальностям'!$A$6:$A$26,0))</f>
        <v>Сервисный инженер ворот и автоматики</v>
      </c>
      <c r="F290" s="15">
        <v>0.5</v>
      </c>
      <c r="G290" s="7" t="s">
        <v>6950</v>
      </c>
      <c r="H290" s="11">
        <f t="shared" si="204"/>
        <v>14</v>
      </c>
      <c r="I290" s="8">
        <f>INDEX('Нормо-час по специальностям'!$D$6:$D$26,MATCH(D290,'Нормо-час по специальностям'!$A$6:$A$26,0))</f>
        <v>1200</v>
      </c>
      <c r="J290" s="8">
        <f>INDEX('Нормо-час по специальностям'!$E$6:$E$26,MATCH(D290,'Нормо-час по специальностям'!$A$6:$A$26,0))</f>
        <v>1440</v>
      </c>
      <c r="K290" s="8">
        <f t="shared" si="205"/>
        <v>600</v>
      </c>
      <c r="L290" s="8">
        <f t="shared" si="206"/>
        <v>720</v>
      </c>
      <c r="M290" s="8">
        <f>Расценки!L289</f>
        <v>360</v>
      </c>
      <c r="N290" s="8">
        <f>Расценки!M289</f>
        <v>414</v>
      </c>
      <c r="O290" s="10">
        <f t="shared" si="207"/>
        <v>0.66666666666666674</v>
      </c>
      <c r="P290" s="10">
        <f t="shared" si="208"/>
        <v>0.73913043478260865</v>
      </c>
      <c r="Q290" s="7" t="str">
        <f t="shared" si="209"/>
        <v>расценка</v>
      </c>
      <c r="R290" s="7" t="str">
        <f t="shared" si="210"/>
        <v>расценка</v>
      </c>
      <c r="S290" s="8">
        <f t="shared" si="211"/>
        <v>720</v>
      </c>
      <c r="T290" s="8">
        <f t="shared" si="212"/>
        <v>828</v>
      </c>
      <c r="U290" s="8">
        <f>Расценки!F289</f>
        <v>600</v>
      </c>
      <c r="V290" s="8">
        <f>Расценки!G289</f>
        <v>690</v>
      </c>
      <c r="W290" s="10">
        <f t="shared" si="213"/>
        <v>0</v>
      </c>
      <c r="X290" s="10">
        <f t="shared" si="214"/>
        <v>-4.3478260869565216E-2</v>
      </c>
      <c r="Y290" s="9">
        <f>Расценки!H289</f>
        <v>800</v>
      </c>
      <c r="Z290" s="9">
        <f>Расценки!I289</f>
        <v>960</v>
      </c>
      <c r="AA290" s="10">
        <f>Расценки!J289</f>
        <v>0.33333333333333326</v>
      </c>
      <c r="AB290" s="10">
        <f>Расценки!K289</f>
        <v>0.39130434782608692</v>
      </c>
      <c r="AC290" s="16">
        <f t="shared" si="215"/>
        <v>0.25</v>
      </c>
      <c r="AD290" s="16">
        <f t="shared" si="216"/>
        <v>0.25</v>
      </c>
      <c r="AE290" s="10">
        <f t="shared" si="217"/>
        <v>0.55000000000000004</v>
      </c>
      <c r="AF290" s="10">
        <f t="shared" si="218"/>
        <v>0.56874999999999998</v>
      </c>
      <c r="AG290" s="8">
        <f t="shared" si="219"/>
        <v>200</v>
      </c>
      <c r="AH290" s="8">
        <f t="shared" si="220"/>
        <v>240</v>
      </c>
    </row>
    <row r="291" spans="1:34" x14ac:dyDescent="0.25">
      <c r="A291" s="7" t="s">
        <v>899</v>
      </c>
      <c r="B291" s="7" t="s">
        <v>900</v>
      </c>
      <c r="C291" s="7" t="s">
        <v>177</v>
      </c>
      <c r="D291" s="7" t="s">
        <v>799</v>
      </c>
      <c r="E291" s="7" t="str">
        <f>INDEX('Нормо-час по специальностям'!$B$6:$B$26,MATCH(D291,'Нормо-час по специальностям'!$A$6:$A$26,0))</f>
        <v>Сервисный инженер ворот и автоматики</v>
      </c>
      <c r="F291" s="15">
        <v>0.8</v>
      </c>
      <c r="G291" s="7" t="s">
        <v>6950</v>
      </c>
      <c r="H291" s="11">
        <f t="shared" si="204"/>
        <v>8.75</v>
      </c>
      <c r="I291" s="8">
        <f>INDEX('Нормо-час по специальностям'!$D$6:$D$26,MATCH(D291,'Нормо-час по специальностям'!$A$6:$A$26,0))</f>
        <v>1200</v>
      </c>
      <c r="J291" s="8">
        <f>INDEX('Нормо-час по специальностям'!$E$6:$E$26,MATCH(D291,'Нормо-час по специальностям'!$A$6:$A$26,0))</f>
        <v>1440</v>
      </c>
      <c r="K291" s="8">
        <f t="shared" si="205"/>
        <v>960</v>
      </c>
      <c r="L291" s="8">
        <f t="shared" si="206"/>
        <v>1152</v>
      </c>
      <c r="M291" s="8">
        <f>Расценки!L290</f>
        <v>540</v>
      </c>
      <c r="N291" s="8">
        <f>Расценки!M290</f>
        <v>621</v>
      </c>
      <c r="O291" s="10">
        <f t="shared" si="207"/>
        <v>0.77777777777777768</v>
      </c>
      <c r="P291" s="10">
        <f t="shared" si="208"/>
        <v>0.85507246376811596</v>
      </c>
      <c r="Q291" s="7" t="str">
        <f t="shared" si="209"/>
        <v>расценка</v>
      </c>
      <c r="R291" s="7" t="str">
        <f t="shared" si="210"/>
        <v>расценка</v>
      </c>
      <c r="S291" s="8">
        <f t="shared" si="211"/>
        <v>675</v>
      </c>
      <c r="T291" s="8">
        <f t="shared" si="212"/>
        <v>776</v>
      </c>
      <c r="U291" s="8">
        <f>Расценки!F290</f>
        <v>900</v>
      </c>
      <c r="V291" s="8">
        <f>Расценки!G290</f>
        <v>1035</v>
      </c>
      <c r="W291" s="10">
        <f t="shared" si="213"/>
        <v>-6.6666666666666666E-2</v>
      </c>
      <c r="X291" s="10">
        <f t="shared" si="214"/>
        <v>-0.11304347826086956</v>
      </c>
      <c r="Y291" s="9">
        <f>Расценки!H290</f>
        <v>1280</v>
      </c>
      <c r="Z291" s="9">
        <f>Расценки!I290</f>
        <v>1536</v>
      </c>
      <c r="AA291" s="10">
        <f>Расценки!J290</f>
        <v>0.42222222222222228</v>
      </c>
      <c r="AB291" s="10">
        <f>Расценки!K290</f>
        <v>0.48405797101449277</v>
      </c>
      <c r="AC291" s="16">
        <f t="shared" si="215"/>
        <v>0.25</v>
      </c>
      <c r="AD291" s="16">
        <f t="shared" si="216"/>
        <v>0.25</v>
      </c>
      <c r="AE291" s="10">
        <f t="shared" si="217"/>
        <v>0.578125</v>
      </c>
      <c r="AF291" s="10">
        <f t="shared" si="218"/>
        <v>0.595703125</v>
      </c>
      <c r="AG291" s="8">
        <f t="shared" si="219"/>
        <v>320</v>
      </c>
      <c r="AH291" s="8">
        <f t="shared" si="220"/>
        <v>384</v>
      </c>
    </row>
    <row r="292" spans="1:34" x14ac:dyDescent="0.25">
      <c r="A292" s="7" t="s">
        <v>902</v>
      </c>
      <c r="B292" s="7" t="s">
        <v>903</v>
      </c>
      <c r="C292" s="7" t="s">
        <v>177</v>
      </c>
      <c r="D292" s="7" t="s">
        <v>799</v>
      </c>
      <c r="E292" s="7" t="str">
        <f>INDEX('Нормо-час по специальностям'!$B$6:$B$26,MATCH(D292,'Нормо-час по специальностям'!$A$6:$A$26,0))</f>
        <v>Сервисный инженер ворот и автоматики</v>
      </c>
      <c r="F292" s="15">
        <v>0.5</v>
      </c>
      <c r="G292" s="7" t="s">
        <v>6950</v>
      </c>
      <c r="H292" s="11">
        <f t="shared" si="204"/>
        <v>14</v>
      </c>
      <c r="I292" s="8">
        <f>INDEX('Нормо-час по специальностям'!$D$6:$D$26,MATCH(D292,'Нормо-час по специальностям'!$A$6:$A$26,0))</f>
        <v>1200</v>
      </c>
      <c r="J292" s="8">
        <f>INDEX('Нормо-час по специальностям'!$E$6:$E$26,MATCH(D292,'Нормо-час по специальностям'!$A$6:$A$26,0))</f>
        <v>1440</v>
      </c>
      <c r="K292" s="8">
        <f t="shared" si="205"/>
        <v>600</v>
      </c>
      <c r="L292" s="8">
        <f t="shared" si="206"/>
        <v>720</v>
      </c>
      <c r="M292" s="8">
        <f>Расценки!L291</f>
        <v>360</v>
      </c>
      <c r="N292" s="8">
        <f>Расценки!M291</f>
        <v>414</v>
      </c>
      <c r="O292" s="10">
        <f t="shared" si="207"/>
        <v>0.66666666666666674</v>
      </c>
      <c r="P292" s="10">
        <f t="shared" si="208"/>
        <v>0.73913043478260865</v>
      </c>
      <c r="Q292" s="7" t="str">
        <f t="shared" si="209"/>
        <v>расценка</v>
      </c>
      <c r="R292" s="7" t="str">
        <f t="shared" si="210"/>
        <v>расценка</v>
      </c>
      <c r="S292" s="8">
        <f t="shared" si="211"/>
        <v>720</v>
      </c>
      <c r="T292" s="8">
        <f t="shared" si="212"/>
        <v>828</v>
      </c>
      <c r="U292" s="8">
        <f>Расценки!F291</f>
        <v>600</v>
      </c>
      <c r="V292" s="8">
        <f>Расценки!G291</f>
        <v>690</v>
      </c>
      <c r="W292" s="10">
        <f t="shared" si="213"/>
        <v>0</v>
      </c>
      <c r="X292" s="10">
        <f t="shared" si="214"/>
        <v>-4.3478260869565216E-2</v>
      </c>
      <c r="Y292" s="9">
        <f>Расценки!H291</f>
        <v>800</v>
      </c>
      <c r="Z292" s="9">
        <f>Расценки!I291</f>
        <v>960</v>
      </c>
      <c r="AA292" s="10">
        <f>Расценки!J291</f>
        <v>0.33333333333333326</v>
      </c>
      <c r="AB292" s="10">
        <f>Расценки!K291</f>
        <v>0.39130434782608692</v>
      </c>
      <c r="AC292" s="16">
        <f t="shared" si="215"/>
        <v>0.25</v>
      </c>
      <c r="AD292" s="16">
        <f t="shared" si="216"/>
        <v>0.25</v>
      </c>
      <c r="AE292" s="10">
        <f t="shared" si="217"/>
        <v>0.55000000000000004</v>
      </c>
      <c r="AF292" s="10">
        <f t="shared" si="218"/>
        <v>0.56874999999999998</v>
      </c>
      <c r="AG292" s="8">
        <f t="shared" si="219"/>
        <v>200</v>
      </c>
      <c r="AH292" s="8">
        <f t="shared" si="220"/>
        <v>240</v>
      </c>
    </row>
    <row r="293" spans="1:34" x14ac:dyDescent="0.25">
      <c r="A293" s="7" t="s">
        <v>904</v>
      </c>
      <c r="B293" s="7" t="s">
        <v>905</v>
      </c>
      <c r="C293" s="7" t="s">
        <v>177</v>
      </c>
      <c r="D293" s="7" t="s">
        <v>799</v>
      </c>
      <c r="E293" s="7" t="str">
        <f>INDEX('Нормо-час по специальностям'!$B$6:$B$26,MATCH(D293,'Нормо-час по специальностям'!$A$6:$A$26,0))</f>
        <v>Сервисный инженер ворот и автоматики</v>
      </c>
      <c r="F293" s="15">
        <v>1.2</v>
      </c>
      <c r="G293" s="7" t="s">
        <v>6950</v>
      </c>
      <c r="H293" s="11">
        <f t="shared" si="204"/>
        <v>5.83</v>
      </c>
      <c r="I293" s="8">
        <f>INDEX('Нормо-час по специальностям'!$D$6:$D$26,MATCH(D293,'Нормо-час по специальностям'!$A$6:$A$26,0))</f>
        <v>1200</v>
      </c>
      <c r="J293" s="8">
        <f>INDEX('Нормо-час по специальностям'!$E$6:$E$26,MATCH(D293,'Нормо-час по специальностям'!$A$6:$A$26,0))</f>
        <v>1440</v>
      </c>
      <c r="K293" s="8">
        <f t="shared" si="205"/>
        <v>1440</v>
      </c>
      <c r="L293" s="8">
        <f t="shared" si="206"/>
        <v>1728</v>
      </c>
      <c r="M293" s="8">
        <f>Расценки!L292</f>
        <v>900</v>
      </c>
      <c r="N293" s="8">
        <f>Расценки!M292</f>
        <v>1035</v>
      </c>
      <c r="O293" s="10">
        <f t="shared" si="207"/>
        <v>0.60000000000000009</v>
      </c>
      <c r="P293" s="10">
        <f t="shared" si="208"/>
        <v>0.66956521739130426</v>
      </c>
      <c r="Q293" s="7" t="str">
        <f t="shared" si="209"/>
        <v>расценка</v>
      </c>
      <c r="R293" s="7" t="str">
        <f t="shared" si="210"/>
        <v>расценка</v>
      </c>
      <c r="S293" s="8">
        <f t="shared" si="211"/>
        <v>750</v>
      </c>
      <c r="T293" s="8">
        <f t="shared" si="212"/>
        <v>863</v>
      </c>
      <c r="U293" s="8">
        <f>Расценки!F292</f>
        <v>1500</v>
      </c>
      <c r="V293" s="8">
        <f>Расценки!G292</f>
        <v>1725</v>
      </c>
      <c r="W293" s="10">
        <f t="shared" si="213"/>
        <v>0.04</v>
      </c>
      <c r="X293" s="10">
        <f t="shared" si="214"/>
        <v>-1.7391304347826088E-3</v>
      </c>
      <c r="Y293" s="9">
        <f>Расценки!H292</f>
        <v>1920</v>
      </c>
      <c r="Z293" s="9">
        <f>Расценки!I292</f>
        <v>2304</v>
      </c>
      <c r="AA293" s="10">
        <f>Расценки!J292</f>
        <v>0.28000000000000003</v>
      </c>
      <c r="AB293" s="10">
        <f>Расценки!K292</f>
        <v>0.33565217391304358</v>
      </c>
      <c r="AC293" s="16">
        <f t="shared" si="215"/>
        <v>0.25</v>
      </c>
      <c r="AD293" s="16">
        <f t="shared" si="216"/>
        <v>0.25</v>
      </c>
      <c r="AE293" s="10">
        <f t="shared" si="217"/>
        <v>0.53125</v>
      </c>
      <c r="AF293" s="10">
        <f t="shared" si="218"/>
        <v>0.55078125</v>
      </c>
      <c r="AG293" s="8">
        <f t="shared" si="219"/>
        <v>480</v>
      </c>
      <c r="AH293" s="8">
        <f t="shared" si="220"/>
        <v>576</v>
      </c>
    </row>
    <row r="294" spans="1:34" x14ac:dyDescent="0.25">
      <c r="A294" s="7" t="s">
        <v>906</v>
      </c>
      <c r="B294" s="7" t="s">
        <v>907</v>
      </c>
      <c r="C294" s="7" t="s">
        <v>177</v>
      </c>
      <c r="D294" s="7" t="s">
        <v>799</v>
      </c>
      <c r="E294" s="7" t="str">
        <f>INDEX('Нормо-час по специальностям'!$B$6:$B$26,MATCH(D294,'Нормо-час по специальностям'!$A$6:$A$26,0))</f>
        <v>Сервисный инженер ворот и автоматики</v>
      </c>
      <c r="F294" s="15">
        <v>0.15</v>
      </c>
      <c r="G294" s="7" t="s">
        <v>6950</v>
      </c>
      <c r="H294" s="11">
        <f t="shared" si="204"/>
        <v>46.67</v>
      </c>
      <c r="I294" s="8">
        <f>INDEX('Нормо-час по специальностям'!$D$6:$D$26,MATCH(D294,'Нормо-час по специальностям'!$A$6:$A$26,0))</f>
        <v>1200</v>
      </c>
      <c r="J294" s="8">
        <f>INDEX('Нормо-час по специальностям'!$E$6:$E$26,MATCH(D294,'Нормо-час по специальностям'!$A$6:$A$26,0))</f>
        <v>1440</v>
      </c>
      <c r="K294" s="8">
        <f t="shared" si="205"/>
        <v>180</v>
      </c>
      <c r="L294" s="8">
        <f t="shared" si="206"/>
        <v>216</v>
      </c>
      <c r="M294" s="8">
        <f>Расценки!L293</f>
        <v>120</v>
      </c>
      <c r="N294" s="8">
        <f>Расценки!M293</f>
        <v>138</v>
      </c>
      <c r="O294" s="10">
        <f t="shared" si="207"/>
        <v>0.5</v>
      </c>
      <c r="P294" s="10">
        <f t="shared" si="208"/>
        <v>0.56521739130434789</v>
      </c>
      <c r="Q294" s="7" t="str">
        <f t="shared" si="209"/>
        <v>расценка</v>
      </c>
      <c r="R294" s="7" t="str">
        <f t="shared" si="210"/>
        <v>расценка</v>
      </c>
      <c r="S294" s="8">
        <f t="shared" si="211"/>
        <v>800</v>
      </c>
      <c r="T294" s="8">
        <f t="shared" si="212"/>
        <v>920</v>
      </c>
      <c r="U294" s="8">
        <f>Расценки!F293</f>
        <v>200</v>
      </c>
      <c r="V294" s="8">
        <f>Расценки!G293</f>
        <v>230</v>
      </c>
      <c r="W294" s="10">
        <f t="shared" si="213"/>
        <v>0.1</v>
      </c>
      <c r="X294" s="10">
        <f t="shared" si="214"/>
        <v>6.0869565217391307E-2</v>
      </c>
      <c r="Y294" s="9">
        <f>Расценки!H293</f>
        <v>240</v>
      </c>
      <c r="Z294" s="9">
        <f>Расценки!I293</f>
        <v>288</v>
      </c>
      <c r="AA294" s="10">
        <f>Расценки!J293</f>
        <v>0.19999999999999996</v>
      </c>
      <c r="AB294" s="10">
        <f>Расценки!K293</f>
        <v>0.25217391304347836</v>
      </c>
      <c r="AC294" s="16">
        <f t="shared" si="215"/>
        <v>0.25</v>
      </c>
      <c r="AD294" s="16">
        <f t="shared" si="216"/>
        <v>0.25</v>
      </c>
      <c r="AE294" s="10">
        <f t="shared" si="217"/>
        <v>0.5</v>
      </c>
      <c r="AF294" s="10">
        <f t="shared" si="218"/>
        <v>0.52083333333333337</v>
      </c>
      <c r="AG294" s="8">
        <f t="shared" si="219"/>
        <v>60</v>
      </c>
      <c r="AH294" s="8">
        <f t="shared" si="220"/>
        <v>72</v>
      </c>
    </row>
    <row r="295" spans="1:34" x14ac:dyDescent="0.25">
      <c r="A295" s="7" t="s">
        <v>909</v>
      </c>
      <c r="B295" s="7" t="s">
        <v>910</v>
      </c>
      <c r="C295" s="7" t="s">
        <v>177</v>
      </c>
      <c r="D295" s="7" t="s">
        <v>799</v>
      </c>
      <c r="E295" s="7" t="str">
        <f>INDEX('Нормо-час по специальностям'!$B$6:$B$26,MATCH(D295,'Нормо-час по специальностям'!$A$6:$A$26,0))</f>
        <v>Сервисный инженер ворот и автоматики</v>
      </c>
      <c r="F295" s="15">
        <v>0.6</v>
      </c>
      <c r="G295" s="7" t="s">
        <v>6950</v>
      </c>
      <c r="H295" s="11">
        <f t="shared" si="204"/>
        <v>11.67</v>
      </c>
      <c r="I295" s="8">
        <f>INDEX('Нормо-час по специальностям'!$D$6:$D$26,MATCH(D295,'Нормо-час по специальностям'!$A$6:$A$26,0))</f>
        <v>1200</v>
      </c>
      <c r="J295" s="8">
        <f>INDEX('Нормо-час по специальностям'!$E$6:$E$26,MATCH(D295,'Нормо-час по специальностям'!$A$6:$A$26,0))</f>
        <v>1440</v>
      </c>
      <c r="K295" s="8">
        <f t="shared" si="205"/>
        <v>720</v>
      </c>
      <c r="L295" s="8">
        <f t="shared" si="206"/>
        <v>864</v>
      </c>
      <c r="M295" s="8">
        <f>Расценки!L294</f>
        <v>480</v>
      </c>
      <c r="N295" s="8">
        <f>Расценки!M294</f>
        <v>552</v>
      </c>
      <c r="O295" s="10">
        <f t="shared" si="207"/>
        <v>0.5</v>
      </c>
      <c r="P295" s="10">
        <f t="shared" si="208"/>
        <v>0.56521739130434789</v>
      </c>
      <c r="Q295" s="7" t="str">
        <f t="shared" si="209"/>
        <v>расценка</v>
      </c>
      <c r="R295" s="7" t="str">
        <f t="shared" si="210"/>
        <v>расценка</v>
      </c>
      <c r="S295" s="8">
        <f t="shared" si="211"/>
        <v>800</v>
      </c>
      <c r="T295" s="8">
        <f t="shared" si="212"/>
        <v>920</v>
      </c>
      <c r="U295" s="8">
        <f>Расценки!F294</f>
        <v>800</v>
      </c>
      <c r="V295" s="8">
        <f>Расценки!G294</f>
        <v>920</v>
      </c>
      <c r="W295" s="10">
        <f t="shared" si="213"/>
        <v>0.1</v>
      </c>
      <c r="X295" s="10">
        <f t="shared" si="214"/>
        <v>6.0869565217391307E-2</v>
      </c>
      <c r="Y295" s="9">
        <f>Расценки!H294</f>
        <v>960</v>
      </c>
      <c r="Z295" s="9">
        <f>Расценки!I294</f>
        <v>1152</v>
      </c>
      <c r="AA295" s="10">
        <f>Расценки!J294</f>
        <v>0.19999999999999996</v>
      </c>
      <c r="AB295" s="10">
        <f>Расценки!K294</f>
        <v>0.25217391304347836</v>
      </c>
      <c r="AC295" s="16">
        <f t="shared" si="215"/>
        <v>0.25</v>
      </c>
      <c r="AD295" s="16">
        <f t="shared" si="216"/>
        <v>0.25</v>
      </c>
      <c r="AE295" s="10">
        <f t="shared" si="217"/>
        <v>0.5</v>
      </c>
      <c r="AF295" s="10">
        <f t="shared" si="218"/>
        <v>0.52083333333333337</v>
      </c>
      <c r="AG295" s="8">
        <f t="shared" si="219"/>
        <v>240</v>
      </c>
      <c r="AH295" s="8">
        <f t="shared" si="220"/>
        <v>288</v>
      </c>
    </row>
    <row r="296" spans="1:34" x14ac:dyDescent="0.25">
      <c r="A296" s="7" t="s">
        <v>911</v>
      </c>
      <c r="B296" s="7" t="s">
        <v>912</v>
      </c>
      <c r="C296" s="7" t="s">
        <v>177</v>
      </c>
      <c r="D296" s="7" t="s">
        <v>799</v>
      </c>
      <c r="E296" s="7" t="str">
        <f>INDEX('Нормо-час по специальностям'!$B$6:$B$26,MATCH(D296,'Нормо-час по специальностям'!$A$6:$A$26,0))</f>
        <v>Сервисный инженер ворот и автоматики</v>
      </c>
      <c r="F296" s="15">
        <v>0.6</v>
      </c>
      <c r="G296" s="7" t="s">
        <v>6950</v>
      </c>
      <c r="H296" s="11">
        <f t="shared" si="204"/>
        <v>11.67</v>
      </c>
      <c r="I296" s="8">
        <f>INDEX('Нормо-час по специальностям'!$D$6:$D$26,MATCH(D296,'Нормо-час по специальностям'!$A$6:$A$26,0))</f>
        <v>1200</v>
      </c>
      <c r="J296" s="8">
        <f>INDEX('Нормо-час по специальностям'!$E$6:$E$26,MATCH(D296,'Нормо-час по специальностям'!$A$6:$A$26,0))</f>
        <v>1440</v>
      </c>
      <c r="K296" s="8">
        <f t="shared" si="205"/>
        <v>720</v>
      </c>
      <c r="L296" s="8">
        <f t="shared" si="206"/>
        <v>864</v>
      </c>
      <c r="M296" s="8">
        <f>Расценки!L295</f>
        <v>480</v>
      </c>
      <c r="N296" s="8">
        <f>Расценки!M295</f>
        <v>552</v>
      </c>
      <c r="O296" s="10">
        <f t="shared" si="207"/>
        <v>0.5</v>
      </c>
      <c r="P296" s="10">
        <f t="shared" si="208"/>
        <v>0.56521739130434789</v>
      </c>
      <c r="Q296" s="7" t="str">
        <f t="shared" si="209"/>
        <v>расценка</v>
      </c>
      <c r="R296" s="7" t="str">
        <f t="shared" si="210"/>
        <v>расценка</v>
      </c>
      <c r="S296" s="8">
        <f t="shared" si="211"/>
        <v>800</v>
      </c>
      <c r="T296" s="8">
        <f t="shared" si="212"/>
        <v>920</v>
      </c>
      <c r="U296" s="8">
        <f>Расценки!F295</f>
        <v>800</v>
      </c>
      <c r="V296" s="8">
        <f>Расценки!G295</f>
        <v>920</v>
      </c>
      <c r="W296" s="10">
        <f t="shared" si="213"/>
        <v>0.1</v>
      </c>
      <c r="X296" s="10">
        <f t="shared" si="214"/>
        <v>6.0869565217391307E-2</v>
      </c>
      <c r="Y296" s="9">
        <f>Расценки!H295</f>
        <v>960</v>
      </c>
      <c r="Z296" s="9">
        <f>Расценки!I295</f>
        <v>1152</v>
      </c>
      <c r="AA296" s="10">
        <f>Расценки!J295</f>
        <v>0.19999999999999996</v>
      </c>
      <c r="AB296" s="10">
        <f>Расценки!K295</f>
        <v>0.25217391304347836</v>
      </c>
      <c r="AC296" s="16">
        <f t="shared" si="215"/>
        <v>0.25</v>
      </c>
      <c r="AD296" s="16">
        <f t="shared" si="216"/>
        <v>0.25</v>
      </c>
      <c r="AE296" s="10">
        <f t="shared" si="217"/>
        <v>0.5</v>
      </c>
      <c r="AF296" s="10">
        <f t="shared" si="218"/>
        <v>0.52083333333333337</v>
      </c>
      <c r="AG296" s="8">
        <f t="shared" si="219"/>
        <v>240</v>
      </c>
      <c r="AH296" s="8">
        <f t="shared" si="220"/>
        <v>288</v>
      </c>
    </row>
    <row r="297" spans="1:34" x14ac:dyDescent="0.25">
      <c r="A297" s="7" t="s">
        <v>913</v>
      </c>
      <c r="B297" s="7" t="s">
        <v>914</v>
      </c>
      <c r="C297" s="7" t="s">
        <v>177</v>
      </c>
      <c r="D297" s="7" t="s">
        <v>799</v>
      </c>
      <c r="E297" s="7" t="str">
        <f>INDEX('Нормо-час по специальностям'!$B$6:$B$26,MATCH(D297,'Нормо-час по специальностям'!$A$6:$A$26,0))</f>
        <v>Сервисный инженер ворот и автоматики</v>
      </c>
      <c r="F297" s="15">
        <v>0.8</v>
      </c>
      <c r="G297" s="7" t="s">
        <v>6950</v>
      </c>
      <c r="H297" s="11">
        <f t="shared" si="204"/>
        <v>8.75</v>
      </c>
      <c r="I297" s="8">
        <f>INDEX('Нормо-час по специальностям'!$D$6:$D$26,MATCH(D297,'Нормо-час по специальностям'!$A$6:$A$26,0))</f>
        <v>1200</v>
      </c>
      <c r="J297" s="8">
        <f>INDEX('Нормо-час по специальностям'!$E$6:$E$26,MATCH(D297,'Нормо-час по специальностям'!$A$6:$A$26,0))</f>
        <v>1440</v>
      </c>
      <c r="K297" s="8">
        <f t="shared" si="205"/>
        <v>960</v>
      </c>
      <c r="L297" s="8">
        <f t="shared" si="206"/>
        <v>1152</v>
      </c>
      <c r="M297" s="8">
        <f>Расценки!L296</f>
        <v>540</v>
      </c>
      <c r="N297" s="8">
        <f>Расценки!M296</f>
        <v>621</v>
      </c>
      <c r="O297" s="10">
        <f t="shared" si="207"/>
        <v>0.77777777777777768</v>
      </c>
      <c r="P297" s="10">
        <f t="shared" si="208"/>
        <v>0.85507246376811596</v>
      </c>
      <c r="Q297" s="7" t="str">
        <f t="shared" si="209"/>
        <v>расценка</v>
      </c>
      <c r="R297" s="7" t="str">
        <f t="shared" si="210"/>
        <v>расценка</v>
      </c>
      <c r="S297" s="8">
        <f t="shared" si="211"/>
        <v>675</v>
      </c>
      <c r="T297" s="8">
        <f t="shared" si="212"/>
        <v>776</v>
      </c>
      <c r="U297" s="8">
        <f>Расценки!F296</f>
        <v>900</v>
      </c>
      <c r="V297" s="8">
        <f>Расценки!G296</f>
        <v>1035</v>
      </c>
      <c r="W297" s="10">
        <f t="shared" si="213"/>
        <v>-6.6666666666666666E-2</v>
      </c>
      <c r="X297" s="10">
        <f t="shared" si="214"/>
        <v>-0.11304347826086956</v>
      </c>
      <c r="Y297" s="9">
        <f>Расценки!H296</f>
        <v>1280</v>
      </c>
      <c r="Z297" s="9">
        <f>Расценки!I296</f>
        <v>1536</v>
      </c>
      <c r="AA297" s="10">
        <f>Расценки!J296</f>
        <v>0.42222222222222228</v>
      </c>
      <c r="AB297" s="10">
        <f>Расценки!K296</f>
        <v>0.48405797101449277</v>
      </c>
      <c r="AC297" s="16">
        <f t="shared" si="215"/>
        <v>0.25</v>
      </c>
      <c r="AD297" s="16">
        <f t="shared" si="216"/>
        <v>0.25</v>
      </c>
      <c r="AE297" s="10">
        <f t="shared" si="217"/>
        <v>0.578125</v>
      </c>
      <c r="AF297" s="10">
        <f t="shared" si="218"/>
        <v>0.595703125</v>
      </c>
      <c r="AG297" s="8">
        <f t="shared" si="219"/>
        <v>320</v>
      </c>
      <c r="AH297" s="8">
        <f t="shared" si="220"/>
        <v>384</v>
      </c>
    </row>
    <row r="298" spans="1:34" x14ac:dyDescent="0.25">
      <c r="A298" s="7" t="s">
        <v>917</v>
      </c>
      <c r="B298" s="7" t="s">
        <v>918</v>
      </c>
      <c r="C298" s="7" t="s">
        <v>177</v>
      </c>
      <c r="D298" s="7" t="s">
        <v>799</v>
      </c>
      <c r="E298" s="7" t="str">
        <f>INDEX('Нормо-час по специальностям'!$B$6:$B$26,MATCH(D298,'Нормо-час по специальностям'!$A$6:$A$26,0))</f>
        <v>Сервисный инженер ворот и автоматики</v>
      </c>
      <c r="F298" s="15">
        <v>0.5</v>
      </c>
      <c r="G298" s="7" t="s">
        <v>6950</v>
      </c>
      <c r="H298" s="11">
        <f t="shared" si="204"/>
        <v>14</v>
      </c>
      <c r="I298" s="8">
        <f>INDEX('Нормо-час по специальностям'!$D$6:$D$26,MATCH(D298,'Нормо-час по специальностям'!$A$6:$A$26,0))</f>
        <v>1200</v>
      </c>
      <c r="J298" s="8">
        <f>INDEX('Нормо-час по специальностям'!$E$6:$E$26,MATCH(D298,'Нормо-час по специальностям'!$A$6:$A$26,0))</f>
        <v>1440</v>
      </c>
      <c r="K298" s="8">
        <f t="shared" si="205"/>
        <v>600</v>
      </c>
      <c r="L298" s="8">
        <f t="shared" si="206"/>
        <v>720</v>
      </c>
      <c r="M298" s="8">
        <f>Расценки!L297</f>
        <v>360</v>
      </c>
      <c r="N298" s="8">
        <f>Расценки!M297</f>
        <v>414</v>
      </c>
      <c r="O298" s="10">
        <f t="shared" si="207"/>
        <v>0.66666666666666674</v>
      </c>
      <c r="P298" s="10">
        <f t="shared" si="208"/>
        <v>0.73913043478260865</v>
      </c>
      <c r="Q298" s="7" t="str">
        <f t="shared" si="209"/>
        <v>расценка</v>
      </c>
      <c r="R298" s="7" t="str">
        <f t="shared" si="210"/>
        <v>расценка</v>
      </c>
      <c r="S298" s="8">
        <f t="shared" si="211"/>
        <v>720</v>
      </c>
      <c r="T298" s="8">
        <f t="shared" si="212"/>
        <v>828</v>
      </c>
      <c r="U298" s="8">
        <f>Расценки!F297</f>
        <v>600</v>
      </c>
      <c r="V298" s="8">
        <f>Расценки!G297</f>
        <v>690</v>
      </c>
      <c r="W298" s="10">
        <f t="shared" si="213"/>
        <v>0</v>
      </c>
      <c r="X298" s="10">
        <f t="shared" si="214"/>
        <v>-4.3478260869565216E-2</v>
      </c>
      <c r="Y298" s="9">
        <f>Расценки!H297</f>
        <v>800</v>
      </c>
      <c r="Z298" s="9">
        <f>Расценки!I297</f>
        <v>960</v>
      </c>
      <c r="AA298" s="10">
        <f>Расценки!J297</f>
        <v>0.33333333333333326</v>
      </c>
      <c r="AB298" s="10">
        <f>Расценки!K297</f>
        <v>0.39130434782608692</v>
      </c>
      <c r="AC298" s="16">
        <f t="shared" si="215"/>
        <v>0.25</v>
      </c>
      <c r="AD298" s="16">
        <f t="shared" si="216"/>
        <v>0.25</v>
      </c>
      <c r="AE298" s="10">
        <f t="shared" si="217"/>
        <v>0.55000000000000004</v>
      </c>
      <c r="AF298" s="10">
        <f t="shared" si="218"/>
        <v>0.56874999999999998</v>
      </c>
      <c r="AG298" s="8">
        <f t="shared" si="219"/>
        <v>200</v>
      </c>
      <c r="AH298" s="8">
        <f t="shared" si="220"/>
        <v>240</v>
      </c>
    </row>
    <row r="299" spans="1:34" x14ac:dyDescent="0.25">
      <c r="A299" s="7" t="s">
        <v>919</v>
      </c>
      <c r="B299" s="7" t="s">
        <v>920</v>
      </c>
      <c r="C299" s="7" t="s">
        <v>177</v>
      </c>
      <c r="D299" s="7" t="s">
        <v>799</v>
      </c>
      <c r="E299" s="7" t="str">
        <f>INDEX('Нормо-час по специальностям'!$B$6:$B$26,MATCH(D299,'Нормо-час по специальностям'!$A$6:$A$26,0))</f>
        <v>Сервисный инженер ворот и автоматики</v>
      </c>
      <c r="F299" s="15">
        <v>0.08</v>
      </c>
      <c r="G299" s="7" t="s">
        <v>6950</v>
      </c>
      <c r="H299" s="11">
        <f t="shared" si="204"/>
        <v>87.5</v>
      </c>
      <c r="I299" s="8">
        <f>INDEX('Нормо-час по специальностям'!$D$6:$D$26,MATCH(D299,'Нормо-час по специальностям'!$A$6:$A$26,0))</f>
        <v>1200</v>
      </c>
      <c r="J299" s="8">
        <f>INDEX('Нормо-час по специальностям'!$E$6:$E$26,MATCH(D299,'Нормо-час по специальностям'!$A$6:$A$26,0))</f>
        <v>1440</v>
      </c>
      <c r="K299" s="8">
        <f t="shared" si="205"/>
        <v>96</v>
      </c>
      <c r="L299" s="8">
        <f t="shared" si="206"/>
        <v>115</v>
      </c>
      <c r="M299" s="8">
        <f>Расценки!L298</f>
        <v>60</v>
      </c>
      <c r="N299" s="8">
        <f>Расценки!M298</f>
        <v>69</v>
      </c>
      <c r="O299" s="10">
        <f t="shared" si="207"/>
        <v>0.60000000000000009</v>
      </c>
      <c r="P299" s="10">
        <f t="shared" si="208"/>
        <v>0.66666666666666674</v>
      </c>
      <c r="Q299" s="7" t="str">
        <f t="shared" si="209"/>
        <v>расценка</v>
      </c>
      <c r="R299" s="7" t="str">
        <f t="shared" si="210"/>
        <v>расценка</v>
      </c>
      <c r="S299" s="8">
        <f t="shared" si="211"/>
        <v>750</v>
      </c>
      <c r="T299" s="8">
        <f t="shared" si="212"/>
        <v>863</v>
      </c>
      <c r="U299" s="8">
        <f>Расценки!F298</f>
        <v>100</v>
      </c>
      <c r="V299" s="8">
        <f>Расценки!G298</f>
        <v>115</v>
      </c>
      <c r="W299" s="10">
        <f t="shared" si="213"/>
        <v>0.04</v>
      </c>
      <c r="X299" s="10">
        <f t="shared" si="214"/>
        <v>0</v>
      </c>
      <c r="Y299" s="9">
        <f>Расценки!H298</f>
        <v>128</v>
      </c>
      <c r="Z299" s="9">
        <f>Расценки!I298</f>
        <v>154</v>
      </c>
      <c r="AA299" s="10">
        <f>Расценки!J298</f>
        <v>0.28000000000000003</v>
      </c>
      <c r="AB299" s="10">
        <f>Расценки!K298</f>
        <v>0.33913043478260874</v>
      </c>
      <c r="AC299" s="16">
        <f t="shared" si="215"/>
        <v>0.25</v>
      </c>
      <c r="AD299" s="16">
        <f t="shared" si="216"/>
        <v>0.25324675324675322</v>
      </c>
      <c r="AE299" s="10">
        <f t="shared" si="217"/>
        <v>0.53125</v>
      </c>
      <c r="AF299" s="10">
        <f t="shared" si="218"/>
        <v>0.55194805194805197</v>
      </c>
      <c r="AG299" s="8">
        <f t="shared" si="219"/>
        <v>32</v>
      </c>
      <c r="AH299" s="8">
        <f t="shared" si="220"/>
        <v>39</v>
      </c>
    </row>
    <row r="300" spans="1:34" x14ac:dyDescent="0.25">
      <c r="A300" s="7" t="s">
        <v>922</v>
      </c>
      <c r="B300" s="7" t="s">
        <v>923</v>
      </c>
      <c r="C300" s="7" t="s">
        <v>177</v>
      </c>
      <c r="D300" s="7" t="s">
        <v>799</v>
      </c>
      <c r="E300" s="7" t="str">
        <f>INDEX('Нормо-час по специальностям'!$B$6:$B$26,MATCH(D300,'Нормо-час по специальностям'!$A$6:$A$26,0))</f>
        <v>Сервисный инженер ворот и автоматики</v>
      </c>
      <c r="F300" s="15">
        <v>0.2</v>
      </c>
      <c r="G300" s="7" t="s">
        <v>6950</v>
      </c>
      <c r="H300" s="11">
        <f t="shared" si="204"/>
        <v>35</v>
      </c>
      <c r="I300" s="8">
        <f>INDEX('Нормо-час по специальностям'!$D$6:$D$26,MATCH(D300,'Нормо-час по специальностям'!$A$6:$A$26,0))</f>
        <v>1200</v>
      </c>
      <c r="J300" s="8">
        <f>INDEX('Нормо-час по специальностям'!$E$6:$E$26,MATCH(D300,'Нормо-час по специальностям'!$A$6:$A$26,0))</f>
        <v>1440</v>
      </c>
      <c r="K300" s="8">
        <f t="shared" si="205"/>
        <v>240</v>
      </c>
      <c r="L300" s="8">
        <f t="shared" si="206"/>
        <v>288</v>
      </c>
      <c r="M300" s="8">
        <f>Расценки!L299</f>
        <v>150</v>
      </c>
      <c r="N300" s="8">
        <f>Расценки!M299</f>
        <v>172</v>
      </c>
      <c r="O300" s="10">
        <f t="shared" si="207"/>
        <v>0.60000000000000009</v>
      </c>
      <c r="P300" s="10">
        <f t="shared" si="208"/>
        <v>0.67441860465116288</v>
      </c>
      <c r="Q300" s="7" t="str">
        <f t="shared" si="209"/>
        <v>расценка</v>
      </c>
      <c r="R300" s="7" t="str">
        <f t="shared" si="210"/>
        <v>расценка</v>
      </c>
      <c r="S300" s="8">
        <f t="shared" si="211"/>
        <v>750</v>
      </c>
      <c r="T300" s="8">
        <f t="shared" si="212"/>
        <v>860</v>
      </c>
      <c r="U300" s="8">
        <f>Расценки!F299</f>
        <v>250</v>
      </c>
      <c r="V300" s="8">
        <f>Расценки!G299</f>
        <v>288</v>
      </c>
      <c r="W300" s="10">
        <f t="shared" si="213"/>
        <v>0.04</v>
      </c>
      <c r="X300" s="10">
        <f t="shared" si="214"/>
        <v>0</v>
      </c>
      <c r="Y300" s="9">
        <f>Расценки!H299</f>
        <v>320</v>
      </c>
      <c r="Z300" s="9">
        <f>Расценки!I299</f>
        <v>384</v>
      </c>
      <c r="AA300" s="10">
        <f>Расценки!J299</f>
        <v>0.28000000000000003</v>
      </c>
      <c r="AB300" s="10">
        <f>Расценки!K299</f>
        <v>0.33333333333333326</v>
      </c>
      <c r="AC300" s="16">
        <f t="shared" si="215"/>
        <v>0.25</v>
      </c>
      <c r="AD300" s="16">
        <f t="shared" si="216"/>
        <v>0.25</v>
      </c>
      <c r="AE300" s="10">
        <f t="shared" si="217"/>
        <v>0.53125</v>
      </c>
      <c r="AF300" s="10">
        <f t="shared" si="218"/>
        <v>0.55208333333333337</v>
      </c>
      <c r="AG300" s="8">
        <f t="shared" si="219"/>
        <v>80</v>
      </c>
      <c r="AH300" s="8">
        <f t="shared" si="220"/>
        <v>96</v>
      </c>
    </row>
    <row r="301" spans="1:34" x14ac:dyDescent="0.25">
      <c r="A301" s="7" t="s">
        <v>924</v>
      </c>
      <c r="B301" s="7" t="s">
        <v>925</v>
      </c>
      <c r="C301" s="7" t="s">
        <v>177</v>
      </c>
      <c r="D301" s="7" t="s">
        <v>799</v>
      </c>
      <c r="E301" s="7" t="str">
        <f>INDEX('Нормо-час по специальностям'!$B$6:$B$26,MATCH(D301,'Нормо-час по специальностям'!$A$6:$A$26,0))</f>
        <v>Сервисный инженер ворот и автоматики</v>
      </c>
      <c r="F301" s="15">
        <v>0.4</v>
      </c>
      <c r="G301" s="7" t="s">
        <v>6950</v>
      </c>
      <c r="H301" s="11">
        <f t="shared" si="204"/>
        <v>17.5</v>
      </c>
      <c r="I301" s="8">
        <f>INDEX('Нормо-час по специальностям'!$D$6:$D$26,MATCH(D301,'Нормо-час по специальностям'!$A$6:$A$26,0))</f>
        <v>1200</v>
      </c>
      <c r="J301" s="8">
        <f>INDEX('Нормо-час по специальностям'!$E$6:$E$26,MATCH(D301,'Нормо-час по специальностям'!$A$6:$A$26,0))</f>
        <v>1440</v>
      </c>
      <c r="K301" s="8">
        <f t="shared" si="205"/>
        <v>480</v>
      </c>
      <c r="L301" s="8">
        <f t="shared" si="206"/>
        <v>576</v>
      </c>
      <c r="M301" s="8">
        <f>Расценки!L300</f>
        <v>300</v>
      </c>
      <c r="N301" s="8">
        <f>Расценки!M300</f>
        <v>345</v>
      </c>
      <c r="O301" s="10">
        <f t="shared" si="207"/>
        <v>0.60000000000000009</v>
      </c>
      <c r="P301" s="10">
        <f t="shared" si="208"/>
        <v>0.66956521739130426</v>
      </c>
      <c r="Q301" s="7" t="str">
        <f t="shared" si="209"/>
        <v>расценка</v>
      </c>
      <c r="R301" s="7" t="str">
        <f t="shared" si="210"/>
        <v>расценка</v>
      </c>
      <c r="S301" s="8">
        <f t="shared" si="211"/>
        <v>750</v>
      </c>
      <c r="T301" s="8">
        <f t="shared" si="212"/>
        <v>863</v>
      </c>
      <c r="U301" s="8">
        <f>Расценки!F300</f>
        <v>500</v>
      </c>
      <c r="V301" s="8">
        <f>Расценки!G300</f>
        <v>575</v>
      </c>
      <c r="W301" s="10">
        <f t="shared" si="213"/>
        <v>0.04</v>
      </c>
      <c r="X301" s="10">
        <f t="shared" si="214"/>
        <v>-1.7391304347826088E-3</v>
      </c>
      <c r="Y301" s="9">
        <f>Расценки!H300</f>
        <v>640</v>
      </c>
      <c r="Z301" s="9">
        <f>Расценки!I300</f>
        <v>768</v>
      </c>
      <c r="AA301" s="10">
        <f>Расценки!J300</f>
        <v>0.28000000000000003</v>
      </c>
      <c r="AB301" s="10">
        <f>Расценки!K300</f>
        <v>0.33565217391304358</v>
      </c>
      <c r="AC301" s="16">
        <f t="shared" si="215"/>
        <v>0.25</v>
      </c>
      <c r="AD301" s="16">
        <f t="shared" si="216"/>
        <v>0.25</v>
      </c>
      <c r="AE301" s="10">
        <f t="shared" si="217"/>
        <v>0.53125</v>
      </c>
      <c r="AF301" s="10">
        <f t="shared" si="218"/>
        <v>0.55078125</v>
      </c>
      <c r="AG301" s="8">
        <f t="shared" si="219"/>
        <v>160</v>
      </c>
      <c r="AH301" s="8">
        <f t="shared" si="220"/>
        <v>192</v>
      </c>
    </row>
    <row r="302" spans="1:34" x14ac:dyDescent="0.25">
      <c r="A302" s="7" t="s">
        <v>926</v>
      </c>
      <c r="B302" s="7" t="s">
        <v>927</v>
      </c>
      <c r="C302" s="7" t="s">
        <v>177</v>
      </c>
      <c r="D302" s="7" t="s">
        <v>799</v>
      </c>
      <c r="E302" s="7" t="str">
        <f>INDEX('Нормо-час по специальностям'!$B$6:$B$26,MATCH(D302,'Нормо-час по специальностям'!$A$6:$A$26,0))</f>
        <v>Сервисный инженер ворот и автоматики</v>
      </c>
      <c r="F302" s="15">
        <v>1</v>
      </c>
      <c r="G302" s="7" t="s">
        <v>6950</v>
      </c>
      <c r="H302" s="11">
        <f t="shared" si="204"/>
        <v>7</v>
      </c>
      <c r="I302" s="8">
        <f>INDEX('Нормо-час по специальностям'!$D$6:$D$26,MATCH(D302,'Нормо-час по специальностям'!$A$6:$A$26,0))</f>
        <v>1200</v>
      </c>
      <c r="J302" s="8">
        <f>INDEX('Нормо-час по специальностям'!$E$6:$E$26,MATCH(D302,'Нормо-час по специальностям'!$A$6:$A$26,0))</f>
        <v>1440</v>
      </c>
      <c r="K302" s="8">
        <f t="shared" si="205"/>
        <v>1200</v>
      </c>
      <c r="L302" s="8">
        <f t="shared" si="206"/>
        <v>1440</v>
      </c>
      <c r="M302" s="8">
        <f>Расценки!L301</f>
        <v>780</v>
      </c>
      <c r="N302" s="8">
        <f>Расценки!M301</f>
        <v>897</v>
      </c>
      <c r="O302" s="10">
        <f t="shared" si="207"/>
        <v>0.53846153846153855</v>
      </c>
      <c r="P302" s="10">
        <f t="shared" si="208"/>
        <v>0.60535117056856191</v>
      </c>
      <c r="Q302" s="7" t="str">
        <f t="shared" si="209"/>
        <v>расценка</v>
      </c>
      <c r="R302" s="7" t="str">
        <f t="shared" si="210"/>
        <v>расценка</v>
      </c>
      <c r="S302" s="8">
        <f t="shared" si="211"/>
        <v>780</v>
      </c>
      <c r="T302" s="8">
        <f t="shared" si="212"/>
        <v>897</v>
      </c>
      <c r="U302" s="8">
        <f>Расценки!F301</f>
        <v>1300</v>
      </c>
      <c r="V302" s="8">
        <f>Расценки!G301</f>
        <v>1495</v>
      </c>
      <c r="W302" s="10">
        <f t="shared" si="213"/>
        <v>7.6923076923076927E-2</v>
      </c>
      <c r="X302" s="10">
        <f t="shared" si="214"/>
        <v>3.678929765886288E-2</v>
      </c>
      <c r="Y302" s="9">
        <f>Расценки!H301</f>
        <v>1600</v>
      </c>
      <c r="Z302" s="9">
        <f>Расценки!I301</f>
        <v>1920</v>
      </c>
      <c r="AA302" s="10">
        <f>Расценки!J301</f>
        <v>0.23076923076923084</v>
      </c>
      <c r="AB302" s="10">
        <f>Расценки!K301</f>
        <v>0.28428093645484953</v>
      </c>
      <c r="AC302" s="16">
        <f t="shared" si="215"/>
        <v>0.25</v>
      </c>
      <c r="AD302" s="16">
        <f t="shared" si="216"/>
        <v>0.25</v>
      </c>
      <c r="AE302" s="10">
        <f t="shared" si="217"/>
        <v>0.51249999999999996</v>
      </c>
      <c r="AF302" s="10">
        <f t="shared" si="218"/>
        <v>0.53281250000000002</v>
      </c>
      <c r="AG302" s="8">
        <f t="shared" si="219"/>
        <v>400</v>
      </c>
      <c r="AH302" s="8">
        <f t="shared" si="220"/>
        <v>480</v>
      </c>
    </row>
    <row r="303" spans="1:34" x14ac:dyDescent="0.25">
      <c r="A303" s="7" t="s">
        <v>928</v>
      </c>
      <c r="B303" s="7" t="s">
        <v>929</v>
      </c>
      <c r="C303" s="7" t="s">
        <v>54</v>
      </c>
      <c r="D303" s="7" t="s">
        <v>41</v>
      </c>
      <c r="E303" s="7" t="str">
        <f>INDEX('Нормо-час по специальностям'!$B$6:$B$26,MATCH(D303,'Нормо-час по специальностям'!$A$6:$A$26,0))</f>
        <v>Сварщик / монтажник МК</v>
      </c>
      <c r="F303" s="15">
        <v>0.2</v>
      </c>
      <c r="G303" s="7" t="s">
        <v>6920</v>
      </c>
      <c r="H303" s="11">
        <f t="shared" si="204"/>
        <v>35</v>
      </c>
      <c r="I303" s="8">
        <f>INDEX('Нормо-час по специальностям'!$D$6:$D$26,MATCH(D303,'Нормо-час по специальностям'!$A$6:$A$26,0))</f>
        <v>900</v>
      </c>
      <c r="J303" s="8">
        <f>INDEX('Нормо-час по специальностям'!$E$6:$E$26,MATCH(D303,'Нормо-час по специальностям'!$A$6:$A$26,0))</f>
        <v>1080</v>
      </c>
      <c r="K303" s="8">
        <f t="shared" si="205"/>
        <v>180</v>
      </c>
      <c r="L303" s="8">
        <f t="shared" si="206"/>
        <v>216</v>
      </c>
      <c r="M303" s="8">
        <f>Расценки!L302</f>
        <v>120</v>
      </c>
      <c r="N303" s="8">
        <f>Расценки!M302</f>
        <v>138</v>
      </c>
      <c r="O303" s="10">
        <f t="shared" si="207"/>
        <v>0.5</v>
      </c>
      <c r="P303" s="10">
        <f t="shared" si="208"/>
        <v>0.56521739130434789</v>
      </c>
      <c r="Q303" s="7" t="str">
        <f t="shared" si="209"/>
        <v>расценка</v>
      </c>
      <c r="R303" s="7" t="str">
        <f t="shared" si="210"/>
        <v>расценка</v>
      </c>
      <c r="S303" s="8">
        <f t="shared" si="211"/>
        <v>600</v>
      </c>
      <c r="T303" s="8">
        <f t="shared" si="212"/>
        <v>690</v>
      </c>
      <c r="U303" s="8">
        <f>Расценки!F302</f>
        <v>200</v>
      </c>
      <c r="V303" s="8">
        <f>Расценки!G302</f>
        <v>230</v>
      </c>
      <c r="W303" s="10">
        <f t="shared" si="213"/>
        <v>0.1</v>
      </c>
      <c r="X303" s="10">
        <f t="shared" si="214"/>
        <v>6.0869565217391307E-2</v>
      </c>
      <c r="Y303" s="9">
        <f>Расценки!H302</f>
        <v>240</v>
      </c>
      <c r="Z303" s="9">
        <f>Расценки!I302</f>
        <v>288</v>
      </c>
      <c r="AA303" s="10">
        <f>Расценки!J302</f>
        <v>0.19999999999999996</v>
      </c>
      <c r="AB303" s="10">
        <f>Расценки!K302</f>
        <v>0.25217391304347836</v>
      </c>
      <c r="AC303" s="16">
        <f t="shared" si="215"/>
        <v>0.25</v>
      </c>
      <c r="AD303" s="16">
        <f t="shared" si="216"/>
        <v>0.25</v>
      </c>
      <c r="AE303" s="10">
        <f t="shared" si="217"/>
        <v>0.5</v>
      </c>
      <c r="AF303" s="10">
        <f t="shared" si="218"/>
        <v>0.52083333333333337</v>
      </c>
      <c r="AG303" s="8">
        <f t="shared" si="219"/>
        <v>60</v>
      </c>
      <c r="AH303" s="8">
        <f t="shared" si="220"/>
        <v>72</v>
      </c>
    </row>
    <row r="304" spans="1:34" x14ac:dyDescent="0.25">
      <c r="A304" s="7" t="s">
        <v>932</v>
      </c>
      <c r="B304" s="7" t="s">
        <v>933</v>
      </c>
      <c r="C304" s="7" t="s">
        <v>177</v>
      </c>
      <c r="D304" s="7" t="s">
        <v>799</v>
      </c>
      <c r="E304" s="7" t="str">
        <f>INDEX('Нормо-час по специальностям'!$B$6:$B$26,MATCH(D304,'Нормо-час по специальностям'!$A$6:$A$26,0))</f>
        <v>Сервисный инженер ворот и автоматики</v>
      </c>
      <c r="F304" s="15">
        <v>0.25</v>
      </c>
      <c r="G304" s="7" t="s">
        <v>6950</v>
      </c>
      <c r="H304" s="11">
        <f t="shared" si="204"/>
        <v>28</v>
      </c>
      <c r="I304" s="8">
        <f>INDEX('Нормо-час по специальностям'!$D$6:$D$26,MATCH(D304,'Нормо-час по специальностям'!$A$6:$A$26,0))</f>
        <v>1200</v>
      </c>
      <c r="J304" s="8">
        <f>INDEX('Нормо-час по специальностям'!$E$6:$E$26,MATCH(D304,'Нормо-час по специальностям'!$A$6:$A$26,0))</f>
        <v>1440</v>
      </c>
      <c r="K304" s="8">
        <f t="shared" si="205"/>
        <v>300</v>
      </c>
      <c r="L304" s="8">
        <f t="shared" si="206"/>
        <v>360</v>
      </c>
      <c r="M304" s="8">
        <f>Расценки!L303</f>
        <v>180</v>
      </c>
      <c r="N304" s="8">
        <f>Расценки!M303</f>
        <v>207</v>
      </c>
      <c r="O304" s="10">
        <f t="shared" si="207"/>
        <v>0.66666666666666674</v>
      </c>
      <c r="P304" s="10">
        <f t="shared" si="208"/>
        <v>0.73913043478260865</v>
      </c>
      <c r="Q304" s="7" t="str">
        <f t="shared" si="209"/>
        <v>расценка</v>
      </c>
      <c r="R304" s="7" t="str">
        <f t="shared" si="210"/>
        <v>расценка</v>
      </c>
      <c r="S304" s="8">
        <f t="shared" si="211"/>
        <v>720</v>
      </c>
      <c r="T304" s="8">
        <f t="shared" si="212"/>
        <v>828</v>
      </c>
      <c r="U304" s="8">
        <f>Расценки!F303</f>
        <v>300</v>
      </c>
      <c r="V304" s="8">
        <f>Расценки!G303</f>
        <v>345</v>
      </c>
      <c r="W304" s="10">
        <f t="shared" si="213"/>
        <v>0</v>
      </c>
      <c r="X304" s="10">
        <f t="shared" si="214"/>
        <v>-4.3478260869565216E-2</v>
      </c>
      <c r="Y304" s="9">
        <f>Расценки!H303</f>
        <v>400</v>
      </c>
      <c r="Z304" s="9">
        <f>Расценки!I303</f>
        <v>480</v>
      </c>
      <c r="AA304" s="10">
        <f>Расценки!J303</f>
        <v>0.33333333333333326</v>
      </c>
      <c r="AB304" s="10">
        <f>Расценки!K303</f>
        <v>0.39130434782608692</v>
      </c>
      <c r="AC304" s="16">
        <f t="shared" si="215"/>
        <v>0.25</v>
      </c>
      <c r="AD304" s="16">
        <f t="shared" si="216"/>
        <v>0.25</v>
      </c>
      <c r="AE304" s="10">
        <f t="shared" si="217"/>
        <v>0.55000000000000004</v>
      </c>
      <c r="AF304" s="10">
        <f t="shared" si="218"/>
        <v>0.56874999999999998</v>
      </c>
      <c r="AG304" s="8">
        <f t="shared" si="219"/>
        <v>100</v>
      </c>
      <c r="AH304" s="8">
        <f t="shared" si="220"/>
        <v>120</v>
      </c>
    </row>
    <row r="305" spans="1:34" x14ac:dyDescent="0.25">
      <c r="A305" s="7" t="s">
        <v>934</v>
      </c>
      <c r="B305" s="7" t="s">
        <v>935</v>
      </c>
      <c r="C305" s="7" t="s">
        <v>177</v>
      </c>
      <c r="D305" s="7" t="s">
        <v>799</v>
      </c>
      <c r="E305" s="7" t="str">
        <f>INDEX('Нормо-час по специальностям'!$B$6:$B$26,MATCH(D305,'Нормо-час по специальностям'!$A$6:$A$26,0))</f>
        <v>Сервисный инженер ворот и автоматики</v>
      </c>
      <c r="F305" s="15">
        <v>0.5</v>
      </c>
      <c r="G305" s="7" t="s">
        <v>6950</v>
      </c>
      <c r="H305" s="11">
        <f t="shared" si="204"/>
        <v>14</v>
      </c>
      <c r="I305" s="8">
        <f>INDEX('Нормо-час по специальностям'!$D$6:$D$26,MATCH(D305,'Нормо-час по специальностям'!$A$6:$A$26,0))</f>
        <v>1200</v>
      </c>
      <c r="J305" s="8">
        <f>INDEX('Нормо-час по специальностям'!$E$6:$E$26,MATCH(D305,'Нормо-час по специальностям'!$A$6:$A$26,0))</f>
        <v>1440</v>
      </c>
      <c r="K305" s="8">
        <f t="shared" si="205"/>
        <v>600</v>
      </c>
      <c r="L305" s="8">
        <f t="shared" si="206"/>
        <v>720</v>
      </c>
      <c r="M305" s="8">
        <f>Расценки!L304</f>
        <v>360</v>
      </c>
      <c r="N305" s="8">
        <f>Расценки!M304</f>
        <v>414</v>
      </c>
      <c r="O305" s="10">
        <f t="shared" si="207"/>
        <v>0.66666666666666674</v>
      </c>
      <c r="P305" s="10">
        <f t="shared" si="208"/>
        <v>0.73913043478260865</v>
      </c>
      <c r="Q305" s="7" t="str">
        <f t="shared" si="209"/>
        <v>расценка</v>
      </c>
      <c r="R305" s="7" t="str">
        <f t="shared" si="210"/>
        <v>расценка</v>
      </c>
      <c r="S305" s="8">
        <f t="shared" si="211"/>
        <v>720</v>
      </c>
      <c r="T305" s="8">
        <f t="shared" si="212"/>
        <v>828</v>
      </c>
      <c r="U305" s="8">
        <f>Расценки!F304</f>
        <v>600</v>
      </c>
      <c r="V305" s="8">
        <f>Расценки!G304</f>
        <v>690</v>
      </c>
      <c r="W305" s="10">
        <f t="shared" si="213"/>
        <v>0</v>
      </c>
      <c r="X305" s="10">
        <f t="shared" si="214"/>
        <v>-4.3478260869565216E-2</v>
      </c>
      <c r="Y305" s="9">
        <f>Расценки!H304</f>
        <v>800</v>
      </c>
      <c r="Z305" s="9">
        <f>Расценки!I304</f>
        <v>960</v>
      </c>
      <c r="AA305" s="10">
        <f>Расценки!J304</f>
        <v>0.33333333333333326</v>
      </c>
      <c r="AB305" s="10">
        <f>Расценки!K304</f>
        <v>0.39130434782608692</v>
      </c>
      <c r="AC305" s="16">
        <f t="shared" si="215"/>
        <v>0.25</v>
      </c>
      <c r="AD305" s="16">
        <f t="shared" si="216"/>
        <v>0.25</v>
      </c>
      <c r="AE305" s="10">
        <f t="shared" si="217"/>
        <v>0.55000000000000004</v>
      </c>
      <c r="AF305" s="10">
        <f t="shared" si="218"/>
        <v>0.56874999999999998</v>
      </c>
      <c r="AG305" s="8">
        <f t="shared" si="219"/>
        <v>200</v>
      </c>
      <c r="AH305" s="8">
        <f t="shared" si="220"/>
        <v>240</v>
      </c>
    </row>
    <row r="306" spans="1:34" x14ac:dyDescent="0.25">
      <c r="A306" s="7" t="s">
        <v>936</v>
      </c>
      <c r="B306" s="7" t="s">
        <v>937</v>
      </c>
      <c r="C306" s="7" t="s">
        <v>177</v>
      </c>
      <c r="D306" s="7" t="s">
        <v>799</v>
      </c>
      <c r="E306" s="7" t="str">
        <f>INDEX('Нормо-час по специальностям'!$B$6:$B$26,MATCH(D306,'Нормо-час по специальностям'!$A$6:$A$26,0))</f>
        <v>Сервисный инженер ворот и автоматики</v>
      </c>
      <c r="F306" s="15">
        <v>0.08</v>
      </c>
      <c r="G306" s="7" t="s">
        <v>6950</v>
      </c>
      <c r="H306" s="11">
        <f t="shared" si="204"/>
        <v>87.5</v>
      </c>
      <c r="I306" s="8">
        <f>INDEX('Нормо-час по специальностям'!$D$6:$D$26,MATCH(D306,'Нормо-час по специальностям'!$A$6:$A$26,0))</f>
        <v>1200</v>
      </c>
      <c r="J306" s="8">
        <f>INDEX('Нормо-час по специальностям'!$E$6:$E$26,MATCH(D306,'Нормо-час по специальностям'!$A$6:$A$26,0))</f>
        <v>1440</v>
      </c>
      <c r="K306" s="8">
        <f t="shared" si="205"/>
        <v>96</v>
      </c>
      <c r="L306" s="8">
        <f t="shared" si="206"/>
        <v>115</v>
      </c>
      <c r="M306" s="8">
        <f>Расценки!L305</f>
        <v>60</v>
      </c>
      <c r="N306" s="8">
        <f>Расценки!M305</f>
        <v>69</v>
      </c>
      <c r="O306" s="10">
        <f t="shared" si="207"/>
        <v>0.60000000000000009</v>
      </c>
      <c r="P306" s="10">
        <f t="shared" si="208"/>
        <v>0.66666666666666674</v>
      </c>
      <c r="Q306" s="7" t="str">
        <f t="shared" si="209"/>
        <v>расценка</v>
      </c>
      <c r="R306" s="7" t="str">
        <f t="shared" si="210"/>
        <v>расценка</v>
      </c>
      <c r="S306" s="8">
        <f t="shared" si="211"/>
        <v>750</v>
      </c>
      <c r="T306" s="8">
        <f t="shared" si="212"/>
        <v>863</v>
      </c>
      <c r="U306" s="8">
        <f>Расценки!F305</f>
        <v>100</v>
      </c>
      <c r="V306" s="8">
        <f>Расценки!G305</f>
        <v>115</v>
      </c>
      <c r="W306" s="10">
        <f t="shared" si="213"/>
        <v>0.04</v>
      </c>
      <c r="X306" s="10">
        <f t="shared" si="214"/>
        <v>0</v>
      </c>
      <c r="Y306" s="9">
        <f>Расценки!H305</f>
        <v>128</v>
      </c>
      <c r="Z306" s="9">
        <f>Расценки!I305</f>
        <v>154</v>
      </c>
      <c r="AA306" s="10">
        <f>Расценки!J305</f>
        <v>0.28000000000000003</v>
      </c>
      <c r="AB306" s="10">
        <f>Расценки!K305</f>
        <v>0.33913043478260874</v>
      </c>
      <c r="AC306" s="16">
        <f t="shared" si="215"/>
        <v>0.25</v>
      </c>
      <c r="AD306" s="16">
        <f t="shared" si="216"/>
        <v>0.25324675324675322</v>
      </c>
      <c r="AE306" s="10">
        <f t="shared" si="217"/>
        <v>0.53125</v>
      </c>
      <c r="AF306" s="10">
        <f t="shared" si="218"/>
        <v>0.55194805194805197</v>
      </c>
      <c r="AG306" s="8">
        <f t="shared" si="219"/>
        <v>32</v>
      </c>
      <c r="AH306" s="8">
        <f t="shared" si="220"/>
        <v>39</v>
      </c>
    </row>
    <row r="307" spans="1:34" x14ac:dyDescent="0.25">
      <c r="A307" s="7" t="s">
        <v>939</v>
      </c>
      <c r="B307" s="7" t="s">
        <v>940</v>
      </c>
      <c r="C307" s="7" t="s">
        <v>177</v>
      </c>
      <c r="D307" s="7" t="s">
        <v>799</v>
      </c>
      <c r="E307" s="7" t="str">
        <f>INDEX('Нормо-час по специальностям'!$B$6:$B$26,MATCH(D307,'Нормо-час по специальностям'!$A$6:$A$26,0))</f>
        <v>Сервисный инженер ворот и автоматики</v>
      </c>
      <c r="F307" s="15">
        <v>1.5</v>
      </c>
      <c r="G307" s="7" t="s">
        <v>6950</v>
      </c>
      <c r="H307" s="11">
        <f t="shared" si="204"/>
        <v>4.67</v>
      </c>
      <c r="I307" s="8">
        <f>INDEX('Нормо-час по специальностям'!$D$6:$D$26,MATCH(D307,'Нормо-час по специальностям'!$A$6:$A$26,0))</f>
        <v>1200</v>
      </c>
      <c r="J307" s="8">
        <f>INDEX('Нормо-час по специальностям'!$E$6:$E$26,MATCH(D307,'Нормо-час по специальностям'!$A$6:$A$26,0))</f>
        <v>1440</v>
      </c>
      <c r="K307" s="8">
        <f t="shared" si="205"/>
        <v>1800</v>
      </c>
      <c r="L307" s="8">
        <f t="shared" si="206"/>
        <v>2160</v>
      </c>
      <c r="M307" s="8">
        <f>Расценки!L306</f>
        <v>1200</v>
      </c>
      <c r="N307" s="8">
        <f>Расценки!M306</f>
        <v>1380</v>
      </c>
      <c r="O307" s="10">
        <f t="shared" si="207"/>
        <v>0.5</v>
      </c>
      <c r="P307" s="10">
        <f t="shared" si="208"/>
        <v>0.56521739130434789</v>
      </c>
      <c r="Q307" s="7" t="str">
        <f t="shared" si="209"/>
        <v>расценка</v>
      </c>
      <c r="R307" s="7" t="str">
        <f t="shared" si="210"/>
        <v>расценка</v>
      </c>
      <c r="S307" s="8">
        <f t="shared" si="211"/>
        <v>800</v>
      </c>
      <c r="T307" s="8">
        <f t="shared" si="212"/>
        <v>920</v>
      </c>
      <c r="U307" s="8">
        <f>Расценки!F306</f>
        <v>2000</v>
      </c>
      <c r="V307" s="8">
        <f>Расценки!G306</f>
        <v>2300</v>
      </c>
      <c r="W307" s="10">
        <f t="shared" si="213"/>
        <v>0.1</v>
      </c>
      <c r="X307" s="10">
        <f t="shared" si="214"/>
        <v>6.0869565217391307E-2</v>
      </c>
      <c r="Y307" s="9">
        <f>Расценки!H306</f>
        <v>2400</v>
      </c>
      <c r="Z307" s="9">
        <f>Расценки!I306</f>
        <v>2880</v>
      </c>
      <c r="AA307" s="10">
        <f>Расценки!J306</f>
        <v>0.19999999999999996</v>
      </c>
      <c r="AB307" s="10">
        <f>Расценки!K306</f>
        <v>0.25217391304347836</v>
      </c>
      <c r="AC307" s="16">
        <f t="shared" si="215"/>
        <v>0.25</v>
      </c>
      <c r="AD307" s="16">
        <f t="shared" si="216"/>
        <v>0.25</v>
      </c>
      <c r="AE307" s="10">
        <f t="shared" si="217"/>
        <v>0.5</v>
      </c>
      <c r="AF307" s="10">
        <f t="shared" si="218"/>
        <v>0.52083333333333337</v>
      </c>
      <c r="AG307" s="8">
        <f t="shared" si="219"/>
        <v>600</v>
      </c>
      <c r="AH307" s="8">
        <f t="shared" si="220"/>
        <v>720</v>
      </c>
    </row>
    <row r="308" spans="1:34" x14ac:dyDescent="0.25">
      <c r="A308" s="7" t="s">
        <v>942</v>
      </c>
      <c r="B308" s="7" t="s">
        <v>943</v>
      </c>
      <c r="C308" s="7" t="s">
        <v>177</v>
      </c>
      <c r="D308" s="7" t="s">
        <v>799</v>
      </c>
      <c r="E308" s="7" t="str">
        <f>INDEX('Нормо-час по специальностям'!$B$6:$B$26,MATCH(D308,'Нормо-час по специальностям'!$A$6:$A$26,0))</f>
        <v>Сервисный инженер ворот и автоматики</v>
      </c>
      <c r="F308" s="15">
        <v>0.6</v>
      </c>
      <c r="G308" s="7" t="s">
        <v>6950</v>
      </c>
      <c r="H308" s="11">
        <f t="shared" si="204"/>
        <v>11.67</v>
      </c>
      <c r="I308" s="8">
        <f>INDEX('Нормо-час по специальностям'!$D$6:$D$26,MATCH(D308,'Нормо-час по специальностям'!$A$6:$A$26,0))</f>
        <v>1200</v>
      </c>
      <c r="J308" s="8">
        <f>INDEX('Нормо-час по специальностям'!$E$6:$E$26,MATCH(D308,'Нормо-час по специальностям'!$A$6:$A$26,0))</f>
        <v>1440</v>
      </c>
      <c r="K308" s="8">
        <f t="shared" si="205"/>
        <v>720</v>
      </c>
      <c r="L308" s="8">
        <f t="shared" si="206"/>
        <v>864</v>
      </c>
      <c r="M308" s="8">
        <f>Расценки!L307</f>
        <v>420</v>
      </c>
      <c r="N308" s="8">
        <f>Расценки!M307</f>
        <v>483</v>
      </c>
      <c r="O308" s="10">
        <f t="shared" si="207"/>
        <v>0.71428571428571419</v>
      </c>
      <c r="P308" s="10">
        <f t="shared" si="208"/>
        <v>0.78881987577639756</v>
      </c>
      <c r="Q308" s="7" t="str">
        <f t="shared" si="209"/>
        <v>расценка</v>
      </c>
      <c r="R308" s="7" t="str">
        <f t="shared" si="210"/>
        <v>расценка</v>
      </c>
      <c r="S308" s="8">
        <f t="shared" si="211"/>
        <v>700</v>
      </c>
      <c r="T308" s="8">
        <f t="shared" si="212"/>
        <v>805</v>
      </c>
      <c r="U308" s="8">
        <f>Расценки!F307</f>
        <v>700</v>
      </c>
      <c r="V308" s="8">
        <f>Расценки!G307</f>
        <v>805</v>
      </c>
      <c r="W308" s="10">
        <f t="shared" si="213"/>
        <v>-2.8571428571428571E-2</v>
      </c>
      <c r="X308" s="10">
        <f t="shared" si="214"/>
        <v>-7.3291925465838514E-2</v>
      </c>
      <c r="Y308" s="9">
        <f>Расценки!H307</f>
        <v>960</v>
      </c>
      <c r="Z308" s="9">
        <f>Расценки!I307</f>
        <v>1152</v>
      </c>
      <c r="AA308" s="10">
        <f>Расценки!J307</f>
        <v>0.37142857142857144</v>
      </c>
      <c r="AB308" s="10">
        <f>Расценки!K307</f>
        <v>0.43105590062111809</v>
      </c>
      <c r="AC308" s="16">
        <f t="shared" si="215"/>
        <v>0.25</v>
      </c>
      <c r="AD308" s="16">
        <f t="shared" si="216"/>
        <v>0.25</v>
      </c>
      <c r="AE308" s="10">
        <f t="shared" si="217"/>
        <v>0.5625</v>
      </c>
      <c r="AF308" s="10">
        <f t="shared" si="218"/>
        <v>0.58072916666666663</v>
      </c>
      <c r="AG308" s="8">
        <f t="shared" si="219"/>
        <v>240</v>
      </c>
      <c r="AH308" s="8">
        <f t="shared" si="220"/>
        <v>288</v>
      </c>
    </row>
    <row r="309" spans="1:34" x14ac:dyDescent="0.25">
      <c r="A309" s="7" t="s">
        <v>945</v>
      </c>
      <c r="B309" s="7" t="s">
        <v>946</v>
      </c>
      <c r="C309" s="7" t="s">
        <v>177</v>
      </c>
      <c r="D309" s="7" t="s">
        <v>799</v>
      </c>
      <c r="E309" s="7" t="str">
        <f>INDEX('Нормо-час по специальностям'!$B$6:$B$26,MATCH(D309,'Нормо-час по специальностям'!$A$6:$A$26,0))</f>
        <v>Сервисный инженер ворот и автоматики</v>
      </c>
      <c r="F309" s="15">
        <v>0.8</v>
      </c>
      <c r="G309" s="7" t="s">
        <v>6950</v>
      </c>
      <c r="H309" s="11">
        <f t="shared" si="204"/>
        <v>8.75</v>
      </c>
      <c r="I309" s="8">
        <f>INDEX('Нормо-час по специальностям'!$D$6:$D$26,MATCH(D309,'Нормо-час по специальностям'!$A$6:$A$26,0))</f>
        <v>1200</v>
      </c>
      <c r="J309" s="8">
        <f>INDEX('Нормо-час по специальностям'!$E$6:$E$26,MATCH(D309,'Нормо-час по специальностям'!$A$6:$A$26,0))</f>
        <v>1440</v>
      </c>
      <c r="K309" s="8">
        <f t="shared" si="205"/>
        <v>960</v>
      </c>
      <c r="L309" s="8">
        <f t="shared" si="206"/>
        <v>1152</v>
      </c>
      <c r="M309" s="8">
        <f>Расценки!L308</f>
        <v>540</v>
      </c>
      <c r="N309" s="8">
        <f>Расценки!M308</f>
        <v>621</v>
      </c>
      <c r="O309" s="10">
        <f t="shared" si="207"/>
        <v>0.77777777777777768</v>
      </c>
      <c r="P309" s="10">
        <f t="shared" si="208"/>
        <v>0.85507246376811596</v>
      </c>
      <c r="Q309" s="7" t="str">
        <f t="shared" si="209"/>
        <v>расценка</v>
      </c>
      <c r="R309" s="7" t="str">
        <f t="shared" si="210"/>
        <v>расценка</v>
      </c>
      <c r="S309" s="8">
        <f t="shared" si="211"/>
        <v>675</v>
      </c>
      <c r="T309" s="8">
        <f t="shared" si="212"/>
        <v>776</v>
      </c>
      <c r="U309" s="8">
        <f>Расценки!F308</f>
        <v>900</v>
      </c>
      <c r="V309" s="8">
        <f>Расценки!G308</f>
        <v>1035</v>
      </c>
      <c r="W309" s="10">
        <f t="shared" si="213"/>
        <v>-6.6666666666666666E-2</v>
      </c>
      <c r="X309" s="10">
        <f t="shared" si="214"/>
        <v>-0.11304347826086956</v>
      </c>
      <c r="Y309" s="9">
        <f>Расценки!H308</f>
        <v>1280</v>
      </c>
      <c r="Z309" s="9">
        <f>Расценки!I308</f>
        <v>1536</v>
      </c>
      <c r="AA309" s="10">
        <f>Расценки!J308</f>
        <v>0.42222222222222228</v>
      </c>
      <c r="AB309" s="10">
        <f>Расценки!K308</f>
        <v>0.48405797101449277</v>
      </c>
      <c r="AC309" s="16">
        <f t="shared" si="215"/>
        <v>0.25</v>
      </c>
      <c r="AD309" s="16">
        <f t="shared" si="216"/>
        <v>0.25</v>
      </c>
      <c r="AE309" s="10">
        <f t="shared" si="217"/>
        <v>0.578125</v>
      </c>
      <c r="AF309" s="10">
        <f t="shared" si="218"/>
        <v>0.595703125</v>
      </c>
      <c r="AG309" s="8">
        <f t="shared" si="219"/>
        <v>320</v>
      </c>
      <c r="AH309" s="8">
        <f t="shared" si="220"/>
        <v>384</v>
      </c>
    </row>
    <row r="310" spans="1:34" x14ac:dyDescent="0.25">
      <c r="A310" s="7" t="s">
        <v>947</v>
      </c>
      <c r="B310" s="7" t="s">
        <v>948</v>
      </c>
      <c r="C310" s="7" t="s">
        <v>949</v>
      </c>
      <c r="D310" s="7" t="s">
        <v>799</v>
      </c>
      <c r="E310" s="7" t="str">
        <f>INDEX('Нормо-час по специальностям'!$B$6:$B$26,MATCH(D310,'Нормо-час по специальностям'!$A$6:$A$26,0))</f>
        <v>Сервисный инженер ворот и автоматики</v>
      </c>
      <c r="F310" s="15">
        <v>1</v>
      </c>
      <c r="G310" s="7" t="s">
        <v>6950</v>
      </c>
      <c r="H310" s="11">
        <f t="shared" si="204"/>
        <v>7</v>
      </c>
      <c r="I310" s="8">
        <f>INDEX('Нормо-час по специальностям'!$D$6:$D$26,MATCH(D310,'Нормо-час по специальностям'!$A$6:$A$26,0))</f>
        <v>1200</v>
      </c>
      <c r="J310" s="8">
        <f>INDEX('Нормо-час по специальностям'!$E$6:$E$26,MATCH(D310,'Нормо-час по специальностям'!$A$6:$A$26,0))</f>
        <v>1440</v>
      </c>
      <c r="K310" s="8">
        <f t="shared" si="205"/>
        <v>1200</v>
      </c>
      <c r="L310" s="8">
        <f t="shared" si="206"/>
        <v>1440</v>
      </c>
      <c r="M310" s="8">
        <f>Расценки!L309</f>
        <v>780</v>
      </c>
      <c r="N310" s="8">
        <f>Расценки!M309</f>
        <v>897</v>
      </c>
      <c r="O310" s="10">
        <f t="shared" si="207"/>
        <v>0.53846153846153855</v>
      </c>
      <c r="P310" s="10">
        <f t="shared" si="208"/>
        <v>0.60535117056856191</v>
      </c>
      <c r="Q310" s="7" t="str">
        <f t="shared" si="209"/>
        <v>расценка</v>
      </c>
      <c r="R310" s="7" t="str">
        <f t="shared" si="210"/>
        <v>расценка</v>
      </c>
      <c r="S310" s="8">
        <f t="shared" si="211"/>
        <v>780</v>
      </c>
      <c r="T310" s="8">
        <f t="shared" si="212"/>
        <v>897</v>
      </c>
      <c r="U310" s="8">
        <f>Расценки!F309</f>
        <v>1300</v>
      </c>
      <c r="V310" s="8">
        <f>Расценки!G309</f>
        <v>1495</v>
      </c>
      <c r="W310" s="10">
        <f t="shared" si="213"/>
        <v>7.6923076923076927E-2</v>
      </c>
      <c r="X310" s="10">
        <f t="shared" si="214"/>
        <v>3.678929765886288E-2</v>
      </c>
      <c r="Y310" s="9">
        <f>Расценки!H309</f>
        <v>1600</v>
      </c>
      <c r="Z310" s="9">
        <f>Расценки!I309</f>
        <v>1920</v>
      </c>
      <c r="AA310" s="10">
        <f>Расценки!J309</f>
        <v>0.23076923076923084</v>
      </c>
      <c r="AB310" s="10">
        <f>Расценки!K309</f>
        <v>0.28428093645484953</v>
      </c>
      <c r="AC310" s="16">
        <f t="shared" si="215"/>
        <v>0.25</v>
      </c>
      <c r="AD310" s="16">
        <f t="shared" si="216"/>
        <v>0.25</v>
      </c>
      <c r="AE310" s="10">
        <f t="shared" si="217"/>
        <v>0.51249999999999996</v>
      </c>
      <c r="AF310" s="10">
        <f t="shared" si="218"/>
        <v>0.53281250000000002</v>
      </c>
      <c r="AG310" s="8">
        <f t="shared" si="219"/>
        <v>400</v>
      </c>
      <c r="AH310" s="8">
        <f t="shared" si="220"/>
        <v>480</v>
      </c>
    </row>
    <row r="311" spans="1:34" x14ac:dyDescent="0.25">
      <c r="A311" s="7" t="s">
        <v>950</v>
      </c>
      <c r="B311" s="7" t="s">
        <v>951</v>
      </c>
      <c r="C311" s="7" t="s">
        <v>177</v>
      </c>
      <c r="D311" s="7" t="s">
        <v>799</v>
      </c>
      <c r="E311" s="7" t="str">
        <f>INDEX('Нормо-час по специальностям'!$B$6:$B$26,MATCH(D311,'Нормо-час по специальностям'!$A$6:$A$26,0))</f>
        <v>Сервисный инженер ворот и автоматики</v>
      </c>
      <c r="F311" s="15">
        <v>0.3</v>
      </c>
      <c r="G311" s="7" t="s">
        <v>6950</v>
      </c>
      <c r="H311" s="11">
        <f t="shared" si="204"/>
        <v>23.33</v>
      </c>
      <c r="I311" s="8">
        <f>INDEX('Нормо-час по специальностям'!$D$6:$D$26,MATCH(D311,'Нормо-час по специальностям'!$A$6:$A$26,0))</f>
        <v>1200</v>
      </c>
      <c r="J311" s="8">
        <f>INDEX('Нормо-час по специальностям'!$E$6:$E$26,MATCH(D311,'Нормо-час по специальностям'!$A$6:$A$26,0))</f>
        <v>1440</v>
      </c>
      <c r="K311" s="8">
        <f t="shared" si="205"/>
        <v>360</v>
      </c>
      <c r="L311" s="8">
        <f t="shared" si="206"/>
        <v>432</v>
      </c>
      <c r="M311" s="8">
        <f>Расценки!L310</f>
        <v>210</v>
      </c>
      <c r="N311" s="8">
        <f>Расценки!M310</f>
        <v>241</v>
      </c>
      <c r="O311" s="10">
        <f t="shared" si="207"/>
        <v>0.71428571428571419</v>
      </c>
      <c r="P311" s="10">
        <f t="shared" si="208"/>
        <v>0.79253112033195028</v>
      </c>
      <c r="Q311" s="7" t="str">
        <f t="shared" si="209"/>
        <v>расценка</v>
      </c>
      <c r="R311" s="7" t="str">
        <f t="shared" si="210"/>
        <v>расценка</v>
      </c>
      <c r="S311" s="8">
        <f t="shared" si="211"/>
        <v>700</v>
      </c>
      <c r="T311" s="8">
        <f t="shared" si="212"/>
        <v>803</v>
      </c>
      <c r="U311" s="8">
        <f>Расценки!F310</f>
        <v>350</v>
      </c>
      <c r="V311" s="8">
        <f>Расценки!G310</f>
        <v>402</v>
      </c>
      <c r="W311" s="10">
        <f t="shared" si="213"/>
        <v>-2.8571428571428571E-2</v>
      </c>
      <c r="X311" s="10">
        <f t="shared" si="214"/>
        <v>-7.4626865671641784E-2</v>
      </c>
      <c r="Y311" s="9">
        <f>Расценки!H310</f>
        <v>480</v>
      </c>
      <c r="Z311" s="9">
        <f>Расценки!I310</f>
        <v>576</v>
      </c>
      <c r="AA311" s="10">
        <f>Расценки!J310</f>
        <v>0.37142857142857144</v>
      </c>
      <c r="AB311" s="10">
        <f>Расценки!K310</f>
        <v>0.43283582089552231</v>
      </c>
      <c r="AC311" s="16">
        <f t="shared" si="215"/>
        <v>0.25</v>
      </c>
      <c r="AD311" s="16">
        <f t="shared" si="216"/>
        <v>0.25</v>
      </c>
      <c r="AE311" s="10">
        <f t="shared" si="217"/>
        <v>0.5625</v>
      </c>
      <c r="AF311" s="10">
        <f t="shared" si="218"/>
        <v>0.58159722222222221</v>
      </c>
      <c r="AG311" s="8">
        <f t="shared" si="219"/>
        <v>120</v>
      </c>
      <c r="AH311" s="8">
        <f t="shared" si="220"/>
        <v>144</v>
      </c>
    </row>
    <row r="312" spans="1:34" x14ac:dyDescent="0.25">
      <c r="A312" s="7" t="s">
        <v>952</v>
      </c>
      <c r="B312" s="7" t="s">
        <v>953</v>
      </c>
      <c r="C312" s="7" t="s">
        <v>177</v>
      </c>
      <c r="D312" s="7" t="s">
        <v>799</v>
      </c>
      <c r="E312" s="7" t="str">
        <f>INDEX('Нормо-час по специальностям'!$B$6:$B$26,MATCH(D312,'Нормо-час по специальностям'!$A$6:$A$26,0))</f>
        <v>Сервисный инженер ворот и автоматики</v>
      </c>
      <c r="F312" s="15">
        <v>2</v>
      </c>
      <c r="G312" s="7" t="s">
        <v>6950</v>
      </c>
      <c r="H312" s="11">
        <f t="shared" si="204"/>
        <v>3.5</v>
      </c>
      <c r="I312" s="8">
        <f>INDEX('Нормо-час по специальностям'!$D$6:$D$26,MATCH(D312,'Нормо-час по специальностям'!$A$6:$A$26,0))</f>
        <v>1200</v>
      </c>
      <c r="J312" s="8">
        <f>INDEX('Нормо-час по специальностям'!$E$6:$E$26,MATCH(D312,'Нормо-час по специальностям'!$A$6:$A$26,0))</f>
        <v>1440</v>
      </c>
      <c r="K312" s="8">
        <f t="shared" si="205"/>
        <v>2400</v>
      </c>
      <c r="L312" s="8">
        <f t="shared" si="206"/>
        <v>2880</v>
      </c>
      <c r="M312" s="8">
        <f>Расценки!L311</f>
        <v>1800</v>
      </c>
      <c r="N312" s="8">
        <f>Расценки!M311</f>
        <v>2070</v>
      </c>
      <c r="O312" s="10">
        <f t="shared" si="207"/>
        <v>0.33333333333333326</v>
      </c>
      <c r="P312" s="10">
        <f t="shared" si="208"/>
        <v>0.39130434782608692</v>
      </c>
      <c r="Q312" s="7" t="str">
        <f t="shared" si="209"/>
        <v>расценка</v>
      </c>
      <c r="R312" s="7" t="str">
        <f t="shared" si="210"/>
        <v>расценка</v>
      </c>
      <c r="S312" s="8">
        <f t="shared" si="211"/>
        <v>900</v>
      </c>
      <c r="T312" s="8">
        <f t="shared" si="212"/>
        <v>1035</v>
      </c>
      <c r="U312" s="8">
        <f>Расценки!F311</f>
        <v>3000</v>
      </c>
      <c r="V312" s="8">
        <f>Расценки!G311</f>
        <v>3450</v>
      </c>
      <c r="W312" s="10">
        <f t="shared" si="213"/>
        <v>0.2</v>
      </c>
      <c r="X312" s="10">
        <f t="shared" si="214"/>
        <v>0.16521739130434782</v>
      </c>
      <c r="Y312" s="9">
        <f>Расценки!H311</f>
        <v>3200</v>
      </c>
      <c r="Z312" s="9">
        <f>Расценки!I311</f>
        <v>3840</v>
      </c>
      <c r="AA312" s="10">
        <f>Расценки!J311</f>
        <v>6.6666666666666652E-2</v>
      </c>
      <c r="AB312" s="10">
        <f>Расценки!K311</f>
        <v>0.11304347826086958</v>
      </c>
      <c r="AC312" s="16">
        <f t="shared" si="215"/>
        <v>0.25</v>
      </c>
      <c r="AD312" s="16">
        <f t="shared" si="216"/>
        <v>0.25</v>
      </c>
      <c r="AE312" s="10">
        <f t="shared" si="217"/>
        <v>0.4375</v>
      </c>
      <c r="AF312" s="10">
        <f t="shared" si="218"/>
        <v>0.4609375</v>
      </c>
      <c r="AG312" s="8">
        <f t="shared" si="219"/>
        <v>800</v>
      </c>
      <c r="AH312" s="8">
        <f t="shared" si="220"/>
        <v>960</v>
      </c>
    </row>
    <row r="313" spans="1:34" x14ac:dyDescent="0.25">
      <c r="A313" s="7" t="s">
        <v>955</v>
      </c>
      <c r="B313" s="7" t="s">
        <v>956</v>
      </c>
      <c r="C313" s="7" t="s">
        <v>177</v>
      </c>
      <c r="D313" s="7" t="s">
        <v>799</v>
      </c>
      <c r="E313" s="7" t="str">
        <f>INDEX('Нормо-час по специальностям'!$B$6:$B$26,MATCH(D313,'Нормо-час по специальностям'!$A$6:$A$26,0))</f>
        <v>Сервисный инженер ворот и автоматики</v>
      </c>
      <c r="F313" s="15">
        <v>0.6</v>
      </c>
      <c r="G313" s="7" t="s">
        <v>6950</v>
      </c>
      <c r="H313" s="11">
        <f t="shared" si="204"/>
        <v>11.67</v>
      </c>
      <c r="I313" s="8">
        <f>INDEX('Нормо-час по специальностям'!$D$6:$D$26,MATCH(D313,'Нормо-час по специальностям'!$A$6:$A$26,0))</f>
        <v>1200</v>
      </c>
      <c r="J313" s="8">
        <f>INDEX('Нормо-час по специальностям'!$E$6:$E$26,MATCH(D313,'Нормо-час по специальностям'!$A$6:$A$26,0))</f>
        <v>1440</v>
      </c>
      <c r="K313" s="8">
        <f t="shared" si="205"/>
        <v>720</v>
      </c>
      <c r="L313" s="8">
        <f t="shared" si="206"/>
        <v>864</v>
      </c>
      <c r="M313" s="8">
        <f>Расценки!L312</f>
        <v>420</v>
      </c>
      <c r="N313" s="8">
        <f>Расценки!M312</f>
        <v>483</v>
      </c>
      <c r="O313" s="10">
        <f t="shared" si="207"/>
        <v>0.71428571428571419</v>
      </c>
      <c r="P313" s="10">
        <f t="shared" si="208"/>
        <v>0.78881987577639756</v>
      </c>
      <c r="Q313" s="7" t="str">
        <f t="shared" si="209"/>
        <v>расценка</v>
      </c>
      <c r="R313" s="7" t="str">
        <f t="shared" si="210"/>
        <v>расценка</v>
      </c>
      <c r="S313" s="8">
        <f t="shared" si="211"/>
        <v>700</v>
      </c>
      <c r="T313" s="8">
        <f t="shared" si="212"/>
        <v>805</v>
      </c>
      <c r="U313" s="8">
        <f>Расценки!F312</f>
        <v>700</v>
      </c>
      <c r="V313" s="8">
        <f>Расценки!G312</f>
        <v>805</v>
      </c>
      <c r="W313" s="10">
        <f t="shared" si="213"/>
        <v>-2.8571428571428571E-2</v>
      </c>
      <c r="X313" s="10">
        <f t="shared" si="214"/>
        <v>-7.3291925465838514E-2</v>
      </c>
      <c r="Y313" s="9">
        <f>Расценки!H312</f>
        <v>960</v>
      </c>
      <c r="Z313" s="9">
        <f>Расценки!I312</f>
        <v>1152</v>
      </c>
      <c r="AA313" s="10">
        <f>Расценки!J312</f>
        <v>0.37142857142857144</v>
      </c>
      <c r="AB313" s="10">
        <f>Расценки!K312</f>
        <v>0.43105590062111809</v>
      </c>
      <c r="AC313" s="16">
        <f t="shared" si="215"/>
        <v>0.25</v>
      </c>
      <c r="AD313" s="16">
        <f t="shared" si="216"/>
        <v>0.25</v>
      </c>
      <c r="AE313" s="10">
        <f t="shared" si="217"/>
        <v>0.5625</v>
      </c>
      <c r="AF313" s="10">
        <f t="shared" si="218"/>
        <v>0.58072916666666663</v>
      </c>
      <c r="AG313" s="8">
        <f t="shared" si="219"/>
        <v>240</v>
      </c>
      <c r="AH313" s="8">
        <f t="shared" si="220"/>
        <v>288</v>
      </c>
    </row>
    <row r="314" spans="1:34" x14ac:dyDescent="0.25">
      <c r="A314" s="7" t="s">
        <v>957</v>
      </c>
      <c r="B314" s="7" t="s">
        <v>958</v>
      </c>
      <c r="C314" s="7" t="s">
        <v>177</v>
      </c>
      <c r="D314" s="7" t="s">
        <v>799</v>
      </c>
      <c r="E314" s="7" t="str">
        <f>INDEX('Нормо-час по специальностям'!$B$6:$B$26,MATCH(D314,'Нормо-час по специальностям'!$A$6:$A$26,0))</f>
        <v>Сервисный инженер ворот и автоматики</v>
      </c>
      <c r="F314" s="15">
        <v>0.25</v>
      </c>
      <c r="G314" s="7" t="s">
        <v>6950</v>
      </c>
      <c r="H314" s="11">
        <f t="shared" ref="H314:H345" si="221">IF(OR(F314="",F314=0),"",ROUND($G$3/F314,2))</f>
        <v>28</v>
      </c>
      <c r="I314" s="8">
        <f>INDEX('Нормо-час по специальностям'!$D$6:$D$26,MATCH(D314,'Нормо-час по специальностям'!$A$6:$A$26,0))</f>
        <v>1200</v>
      </c>
      <c r="J314" s="8">
        <f>INDEX('Нормо-час по специальностям'!$E$6:$E$26,MATCH(D314,'Нормо-час по специальностям'!$A$6:$A$26,0))</f>
        <v>1440</v>
      </c>
      <c r="K314" s="8">
        <f t="shared" ref="K314:K345" si="222">IF(OR(F314="",F314=0,I314=0),"",ROUND(F314*I314,0))</f>
        <v>300</v>
      </c>
      <c r="L314" s="8">
        <f t="shared" ref="L314:L345" si="223">IF(OR(F314="",F314=0,J314=0),"",ROUND(F314*J314,0))</f>
        <v>360</v>
      </c>
      <c r="M314" s="8">
        <f>Расценки!L313</f>
        <v>180</v>
      </c>
      <c r="N314" s="8">
        <f>Расценки!M313</f>
        <v>207</v>
      </c>
      <c r="O314" s="10">
        <f t="shared" ref="O314:O345" si="224">IF(OR(K314="",M314="",M314=0),"",K314/M314-1)</f>
        <v>0.66666666666666674</v>
      </c>
      <c r="P314" s="10">
        <f t="shared" ref="P314:P345" si="225">IF(OR(L314="",N314="",N314=0),"",L314/N314-1)</f>
        <v>0.73913043478260865</v>
      </c>
      <c r="Q314" s="7" t="str">
        <f t="shared" ref="Q314:Q345" si="226">IF(O314="","—",IF(O314&lt;-$C$3,"нормо-часы",IF(O314&gt;$C$3,"расценка","равно")))</f>
        <v>расценка</v>
      </c>
      <c r="R314" s="7" t="str">
        <f t="shared" ref="R314:R345" si="227">IF(P314="","—",IF(P314&lt;-$C$3,"нормо-часы",IF(P314&gt;$C$3,"расценка","равно")))</f>
        <v>расценка</v>
      </c>
      <c r="S314" s="8">
        <f t="shared" ref="S314:S345" si="228">IF(OR(F314="",F314=0,M314=""),"",ROUND(M314/F314,0))</f>
        <v>720</v>
      </c>
      <c r="T314" s="8">
        <f t="shared" ref="T314:T345" si="229">IF(OR(F314="",F314=0,N314=""),"",ROUND(N314/F314,0))</f>
        <v>828</v>
      </c>
      <c r="U314" s="8">
        <f>Расценки!F313</f>
        <v>300</v>
      </c>
      <c r="V314" s="8">
        <f>Расценки!G313</f>
        <v>345</v>
      </c>
      <c r="W314" s="10">
        <f t="shared" ref="W314:W345" si="230">IF(OR(K314="",U314="",U314=0),"",(U314-K314)/U314)</f>
        <v>0</v>
      </c>
      <c r="X314" s="10">
        <f t="shared" ref="X314:X345" si="231">IF(OR(L314="",V314="",V314=0),"",(V314-L314)/V314)</f>
        <v>-4.3478260869565216E-2</v>
      </c>
      <c r="Y314" s="9">
        <f>Расценки!H313</f>
        <v>400</v>
      </c>
      <c r="Z314" s="9">
        <f>Расценки!I313</f>
        <v>480</v>
      </c>
      <c r="AA314" s="10">
        <f>Расценки!J313</f>
        <v>0.33333333333333326</v>
      </c>
      <c r="AB314" s="10">
        <f>Расценки!K313</f>
        <v>0.39130434782608692</v>
      </c>
      <c r="AC314" s="16">
        <f t="shared" ref="AC314:AC345" si="232">IF(OR(K314="",Y314="",Y314=0),"",(Y314-K314)/Y314)</f>
        <v>0.25</v>
      </c>
      <c r="AD314" s="16">
        <f t="shared" ref="AD314:AD345" si="233">IF(OR(L314="",Z314="",Z314=0),"",(Z314-L314)/Z314)</f>
        <v>0.25</v>
      </c>
      <c r="AE314" s="10">
        <f t="shared" ref="AE314:AE345" si="234">IF(OR(Y314="",Y314=0),"",(Y314-M314)/Y314)</f>
        <v>0.55000000000000004</v>
      </c>
      <c r="AF314" s="10">
        <f t="shared" ref="AF314:AF345" si="235">IF(OR(Z314="",Z314=0),"",(Z314-N314)/Z314)</f>
        <v>0.56874999999999998</v>
      </c>
      <c r="AG314" s="8">
        <f t="shared" ref="AG314:AG345" si="236">IF(OR(K314="",Y314=""),"",Y314-K314)</f>
        <v>100</v>
      </c>
      <c r="AH314" s="8">
        <f t="shared" ref="AH314:AH345" si="237">IF(OR(L314="",Z314=""),"",Z314-L314)</f>
        <v>120</v>
      </c>
    </row>
    <row r="315" spans="1:34" x14ac:dyDescent="0.25">
      <c r="A315" s="7" t="s">
        <v>960</v>
      </c>
      <c r="B315" s="7" t="s">
        <v>961</v>
      </c>
      <c r="C315" s="7" t="s">
        <v>177</v>
      </c>
      <c r="D315" s="7" t="s">
        <v>799</v>
      </c>
      <c r="E315" s="7" t="str">
        <f>INDEX('Нормо-час по специальностям'!$B$6:$B$26,MATCH(D315,'Нормо-час по специальностям'!$A$6:$A$26,0))</f>
        <v>Сервисный инженер ворот и автоматики</v>
      </c>
      <c r="F315" s="15">
        <v>1.5</v>
      </c>
      <c r="G315" s="7" t="s">
        <v>6950</v>
      </c>
      <c r="H315" s="11">
        <f t="shared" si="221"/>
        <v>4.67</v>
      </c>
      <c r="I315" s="8">
        <f>INDEX('Нормо-час по специальностям'!$D$6:$D$26,MATCH(D315,'Нормо-час по специальностям'!$A$6:$A$26,0))</f>
        <v>1200</v>
      </c>
      <c r="J315" s="8">
        <f>INDEX('Нормо-час по специальностям'!$E$6:$E$26,MATCH(D315,'Нормо-час по специальностям'!$A$6:$A$26,0))</f>
        <v>1440</v>
      </c>
      <c r="K315" s="8">
        <f t="shared" si="222"/>
        <v>1800</v>
      </c>
      <c r="L315" s="8">
        <f t="shared" si="223"/>
        <v>2160</v>
      </c>
      <c r="M315" s="8">
        <f>Расценки!L314</f>
        <v>1080</v>
      </c>
      <c r="N315" s="8">
        <f>Расценки!M314</f>
        <v>1242</v>
      </c>
      <c r="O315" s="10">
        <f t="shared" si="224"/>
        <v>0.66666666666666674</v>
      </c>
      <c r="P315" s="10">
        <f t="shared" si="225"/>
        <v>0.73913043478260865</v>
      </c>
      <c r="Q315" s="7" t="str">
        <f t="shared" si="226"/>
        <v>расценка</v>
      </c>
      <c r="R315" s="7" t="str">
        <f t="shared" si="227"/>
        <v>расценка</v>
      </c>
      <c r="S315" s="8">
        <f t="shared" si="228"/>
        <v>720</v>
      </c>
      <c r="T315" s="8">
        <f t="shared" si="229"/>
        <v>828</v>
      </c>
      <c r="U315" s="8">
        <f>Расценки!F314</f>
        <v>1800</v>
      </c>
      <c r="V315" s="8">
        <f>Расценки!G314</f>
        <v>2070</v>
      </c>
      <c r="W315" s="10">
        <f t="shared" si="230"/>
        <v>0</v>
      </c>
      <c r="X315" s="10">
        <f t="shared" si="231"/>
        <v>-4.3478260869565216E-2</v>
      </c>
      <c r="Y315" s="9">
        <f>Расценки!H314</f>
        <v>2400</v>
      </c>
      <c r="Z315" s="9">
        <f>Расценки!I314</f>
        <v>2880</v>
      </c>
      <c r="AA315" s="10">
        <f>Расценки!J314</f>
        <v>0.33333333333333326</v>
      </c>
      <c r="AB315" s="10">
        <f>Расценки!K314</f>
        <v>0.39130434782608692</v>
      </c>
      <c r="AC315" s="16">
        <f t="shared" si="232"/>
        <v>0.25</v>
      </c>
      <c r="AD315" s="16">
        <f t="shared" si="233"/>
        <v>0.25</v>
      </c>
      <c r="AE315" s="10">
        <f t="shared" si="234"/>
        <v>0.55000000000000004</v>
      </c>
      <c r="AF315" s="10">
        <f t="shared" si="235"/>
        <v>0.56874999999999998</v>
      </c>
      <c r="AG315" s="8">
        <f t="shared" si="236"/>
        <v>600</v>
      </c>
      <c r="AH315" s="8">
        <f t="shared" si="237"/>
        <v>720</v>
      </c>
    </row>
    <row r="316" spans="1:34" x14ac:dyDescent="0.25">
      <c r="A316" s="7" t="s">
        <v>962</v>
      </c>
      <c r="B316" s="7" t="s">
        <v>963</v>
      </c>
      <c r="C316" s="7" t="s">
        <v>177</v>
      </c>
      <c r="D316" s="7" t="s">
        <v>799</v>
      </c>
      <c r="E316" s="7" t="str">
        <f>INDEX('Нормо-час по специальностям'!$B$6:$B$26,MATCH(D316,'Нормо-час по специальностям'!$A$6:$A$26,0))</f>
        <v>Сервисный инженер ворот и автоматики</v>
      </c>
      <c r="F316" s="15">
        <v>2.5</v>
      </c>
      <c r="G316" s="7" t="s">
        <v>6950</v>
      </c>
      <c r="H316" s="11">
        <f t="shared" si="221"/>
        <v>2.8</v>
      </c>
      <c r="I316" s="8">
        <f>INDEX('Нормо-час по специальностям'!$D$6:$D$26,MATCH(D316,'Нормо-час по специальностям'!$A$6:$A$26,0))</f>
        <v>1200</v>
      </c>
      <c r="J316" s="8">
        <f>INDEX('Нормо-час по специальностям'!$E$6:$E$26,MATCH(D316,'Нормо-час по специальностям'!$A$6:$A$26,0))</f>
        <v>1440</v>
      </c>
      <c r="K316" s="8">
        <f t="shared" si="222"/>
        <v>3000</v>
      </c>
      <c r="L316" s="8">
        <f t="shared" si="223"/>
        <v>3600</v>
      </c>
      <c r="M316" s="8">
        <f>Расценки!L315</f>
        <v>1800</v>
      </c>
      <c r="N316" s="8">
        <f>Расценки!M315</f>
        <v>2070</v>
      </c>
      <c r="O316" s="10">
        <f t="shared" si="224"/>
        <v>0.66666666666666674</v>
      </c>
      <c r="P316" s="10">
        <f t="shared" si="225"/>
        <v>0.73913043478260865</v>
      </c>
      <c r="Q316" s="7" t="str">
        <f t="shared" si="226"/>
        <v>расценка</v>
      </c>
      <c r="R316" s="7" t="str">
        <f t="shared" si="227"/>
        <v>расценка</v>
      </c>
      <c r="S316" s="8">
        <f t="shared" si="228"/>
        <v>720</v>
      </c>
      <c r="T316" s="8">
        <f t="shared" si="229"/>
        <v>828</v>
      </c>
      <c r="U316" s="8">
        <f>Расценки!F315</f>
        <v>3000</v>
      </c>
      <c r="V316" s="8">
        <f>Расценки!G315</f>
        <v>3450</v>
      </c>
      <c r="W316" s="10">
        <f t="shared" si="230"/>
        <v>0</v>
      </c>
      <c r="X316" s="10">
        <f t="shared" si="231"/>
        <v>-4.3478260869565216E-2</v>
      </c>
      <c r="Y316" s="9">
        <f>Расценки!H315</f>
        <v>4000</v>
      </c>
      <c r="Z316" s="9">
        <f>Расценки!I315</f>
        <v>4800</v>
      </c>
      <c r="AA316" s="10">
        <f>Расценки!J315</f>
        <v>0.33333333333333326</v>
      </c>
      <c r="AB316" s="10">
        <f>Расценки!K315</f>
        <v>0.39130434782608692</v>
      </c>
      <c r="AC316" s="16">
        <f t="shared" si="232"/>
        <v>0.25</v>
      </c>
      <c r="AD316" s="16">
        <f t="shared" si="233"/>
        <v>0.25</v>
      </c>
      <c r="AE316" s="10">
        <f t="shared" si="234"/>
        <v>0.55000000000000004</v>
      </c>
      <c r="AF316" s="10">
        <f t="shared" si="235"/>
        <v>0.56874999999999998</v>
      </c>
      <c r="AG316" s="8">
        <f t="shared" si="236"/>
        <v>1000</v>
      </c>
      <c r="AH316" s="8">
        <f t="shared" si="237"/>
        <v>1200</v>
      </c>
    </row>
    <row r="317" spans="1:34" x14ac:dyDescent="0.25">
      <c r="A317" s="7" t="s">
        <v>964</v>
      </c>
      <c r="B317" s="7" t="s">
        <v>965</v>
      </c>
      <c r="C317" s="7" t="s">
        <v>177</v>
      </c>
      <c r="D317" s="7" t="s">
        <v>799</v>
      </c>
      <c r="E317" s="7" t="str">
        <f>INDEX('Нормо-час по специальностям'!$B$6:$B$26,MATCH(D317,'Нормо-час по специальностям'!$A$6:$A$26,0))</f>
        <v>Сервисный инженер ворот и автоматики</v>
      </c>
      <c r="F317" s="15">
        <v>1.2</v>
      </c>
      <c r="G317" s="7" t="s">
        <v>6950</v>
      </c>
      <c r="H317" s="11">
        <f t="shared" si="221"/>
        <v>5.83</v>
      </c>
      <c r="I317" s="8">
        <f>INDEX('Нормо-час по специальностям'!$D$6:$D$26,MATCH(D317,'Нормо-час по специальностям'!$A$6:$A$26,0))</f>
        <v>1200</v>
      </c>
      <c r="J317" s="8">
        <f>INDEX('Нормо-час по специальностям'!$E$6:$E$26,MATCH(D317,'Нормо-час по специальностям'!$A$6:$A$26,0))</f>
        <v>1440</v>
      </c>
      <c r="K317" s="8">
        <f t="shared" si="222"/>
        <v>1440</v>
      </c>
      <c r="L317" s="8">
        <f t="shared" si="223"/>
        <v>1728</v>
      </c>
      <c r="M317" s="8">
        <f>Расценки!L316</f>
        <v>900</v>
      </c>
      <c r="N317" s="8">
        <f>Расценки!M316</f>
        <v>1035</v>
      </c>
      <c r="O317" s="10">
        <f t="shared" si="224"/>
        <v>0.60000000000000009</v>
      </c>
      <c r="P317" s="10">
        <f t="shared" si="225"/>
        <v>0.66956521739130426</v>
      </c>
      <c r="Q317" s="7" t="str">
        <f t="shared" si="226"/>
        <v>расценка</v>
      </c>
      <c r="R317" s="7" t="str">
        <f t="shared" si="227"/>
        <v>расценка</v>
      </c>
      <c r="S317" s="8">
        <f t="shared" si="228"/>
        <v>750</v>
      </c>
      <c r="T317" s="8">
        <f t="shared" si="229"/>
        <v>863</v>
      </c>
      <c r="U317" s="8">
        <f>Расценки!F316</f>
        <v>1500</v>
      </c>
      <c r="V317" s="8">
        <f>Расценки!G316</f>
        <v>1725</v>
      </c>
      <c r="W317" s="10">
        <f t="shared" si="230"/>
        <v>0.04</v>
      </c>
      <c r="X317" s="10">
        <f t="shared" si="231"/>
        <v>-1.7391304347826088E-3</v>
      </c>
      <c r="Y317" s="9">
        <f>Расценки!H316</f>
        <v>1920</v>
      </c>
      <c r="Z317" s="9">
        <f>Расценки!I316</f>
        <v>2304</v>
      </c>
      <c r="AA317" s="10">
        <f>Расценки!J316</f>
        <v>0.28000000000000003</v>
      </c>
      <c r="AB317" s="10">
        <f>Расценки!K316</f>
        <v>0.33565217391304358</v>
      </c>
      <c r="AC317" s="16">
        <f t="shared" si="232"/>
        <v>0.25</v>
      </c>
      <c r="AD317" s="16">
        <f t="shared" si="233"/>
        <v>0.25</v>
      </c>
      <c r="AE317" s="10">
        <f t="shared" si="234"/>
        <v>0.53125</v>
      </c>
      <c r="AF317" s="10">
        <f t="shared" si="235"/>
        <v>0.55078125</v>
      </c>
      <c r="AG317" s="8">
        <f t="shared" si="236"/>
        <v>480</v>
      </c>
      <c r="AH317" s="8">
        <f t="shared" si="237"/>
        <v>576</v>
      </c>
    </row>
    <row r="318" spans="1:34" x14ac:dyDescent="0.25">
      <c r="A318" s="7" t="s">
        <v>968</v>
      </c>
      <c r="B318" s="7" t="s">
        <v>969</v>
      </c>
      <c r="C318" s="7" t="s">
        <v>177</v>
      </c>
      <c r="D318" s="7" t="s">
        <v>799</v>
      </c>
      <c r="E318" s="7" t="str">
        <f>INDEX('Нормо-час по специальностям'!$B$6:$B$26,MATCH(D318,'Нормо-час по специальностям'!$A$6:$A$26,0))</f>
        <v>Сервисный инженер ворот и автоматики</v>
      </c>
      <c r="F318" s="15">
        <v>0.8</v>
      </c>
      <c r="G318" s="7" t="s">
        <v>6950</v>
      </c>
      <c r="H318" s="11">
        <f t="shared" si="221"/>
        <v>8.75</v>
      </c>
      <c r="I318" s="8">
        <f>INDEX('Нормо-час по специальностям'!$D$6:$D$26,MATCH(D318,'Нормо-час по специальностям'!$A$6:$A$26,0))</f>
        <v>1200</v>
      </c>
      <c r="J318" s="8">
        <f>INDEX('Нормо-час по специальностям'!$E$6:$E$26,MATCH(D318,'Нормо-час по специальностям'!$A$6:$A$26,0))</f>
        <v>1440</v>
      </c>
      <c r="K318" s="8">
        <f t="shared" si="222"/>
        <v>960</v>
      </c>
      <c r="L318" s="8">
        <f t="shared" si="223"/>
        <v>1152</v>
      </c>
      <c r="M318" s="8">
        <f>Расценки!L317</f>
        <v>600</v>
      </c>
      <c r="N318" s="8">
        <f>Расценки!M317</f>
        <v>690</v>
      </c>
      <c r="O318" s="10">
        <f t="shared" si="224"/>
        <v>0.60000000000000009</v>
      </c>
      <c r="P318" s="10">
        <f t="shared" si="225"/>
        <v>0.66956521739130426</v>
      </c>
      <c r="Q318" s="7" t="str">
        <f t="shared" si="226"/>
        <v>расценка</v>
      </c>
      <c r="R318" s="7" t="str">
        <f t="shared" si="227"/>
        <v>расценка</v>
      </c>
      <c r="S318" s="8">
        <f t="shared" si="228"/>
        <v>750</v>
      </c>
      <c r="T318" s="8">
        <f t="shared" si="229"/>
        <v>863</v>
      </c>
      <c r="U318" s="8">
        <f>Расценки!F317</f>
        <v>1000</v>
      </c>
      <c r="V318" s="8">
        <f>Расценки!G317</f>
        <v>1150</v>
      </c>
      <c r="W318" s="10">
        <f t="shared" si="230"/>
        <v>0.04</v>
      </c>
      <c r="X318" s="10">
        <f t="shared" si="231"/>
        <v>-1.7391304347826088E-3</v>
      </c>
      <c r="Y318" s="9">
        <f>Расценки!H317</f>
        <v>1280</v>
      </c>
      <c r="Z318" s="9">
        <f>Расценки!I317</f>
        <v>1536</v>
      </c>
      <c r="AA318" s="10">
        <f>Расценки!J317</f>
        <v>0.28000000000000003</v>
      </c>
      <c r="AB318" s="10">
        <f>Расценки!K317</f>
        <v>0.33565217391304358</v>
      </c>
      <c r="AC318" s="16">
        <f t="shared" si="232"/>
        <v>0.25</v>
      </c>
      <c r="AD318" s="16">
        <f t="shared" si="233"/>
        <v>0.25</v>
      </c>
      <c r="AE318" s="10">
        <f t="shared" si="234"/>
        <v>0.53125</v>
      </c>
      <c r="AF318" s="10">
        <f t="shared" si="235"/>
        <v>0.55078125</v>
      </c>
      <c r="AG318" s="8">
        <f t="shared" si="236"/>
        <v>320</v>
      </c>
      <c r="AH318" s="8">
        <f t="shared" si="237"/>
        <v>384</v>
      </c>
    </row>
    <row r="319" spans="1:34" x14ac:dyDescent="0.25">
      <c r="A319" s="7" t="s">
        <v>970</v>
      </c>
      <c r="B319" s="7" t="s">
        <v>971</v>
      </c>
      <c r="C319" s="7" t="s">
        <v>177</v>
      </c>
      <c r="D319" s="7" t="s">
        <v>799</v>
      </c>
      <c r="E319" s="7" t="str">
        <f>INDEX('Нормо-час по специальностям'!$B$6:$B$26,MATCH(D319,'Нормо-час по специальностям'!$A$6:$A$26,0))</f>
        <v>Сервисный инженер ворот и автоматики</v>
      </c>
      <c r="F319" s="15">
        <v>2.5</v>
      </c>
      <c r="G319" s="7" t="s">
        <v>6950</v>
      </c>
      <c r="H319" s="11">
        <f t="shared" si="221"/>
        <v>2.8</v>
      </c>
      <c r="I319" s="8">
        <f>INDEX('Нормо-час по специальностям'!$D$6:$D$26,MATCH(D319,'Нормо-час по специальностям'!$A$6:$A$26,0))</f>
        <v>1200</v>
      </c>
      <c r="J319" s="8">
        <f>INDEX('Нормо-час по специальностям'!$E$6:$E$26,MATCH(D319,'Нормо-час по специальностям'!$A$6:$A$26,0))</f>
        <v>1440</v>
      </c>
      <c r="K319" s="8">
        <f t="shared" si="222"/>
        <v>3000</v>
      </c>
      <c r="L319" s="8">
        <f t="shared" si="223"/>
        <v>3600</v>
      </c>
      <c r="M319" s="8">
        <f>Расценки!L318</f>
        <v>1800</v>
      </c>
      <c r="N319" s="8">
        <f>Расценки!M318</f>
        <v>2070</v>
      </c>
      <c r="O319" s="10">
        <f t="shared" si="224"/>
        <v>0.66666666666666674</v>
      </c>
      <c r="P319" s="10">
        <f t="shared" si="225"/>
        <v>0.73913043478260865</v>
      </c>
      <c r="Q319" s="7" t="str">
        <f t="shared" si="226"/>
        <v>расценка</v>
      </c>
      <c r="R319" s="7" t="str">
        <f t="shared" si="227"/>
        <v>расценка</v>
      </c>
      <c r="S319" s="8">
        <f t="shared" si="228"/>
        <v>720</v>
      </c>
      <c r="T319" s="8">
        <f t="shared" si="229"/>
        <v>828</v>
      </c>
      <c r="U319" s="8">
        <f>Расценки!F318</f>
        <v>3000</v>
      </c>
      <c r="V319" s="8">
        <f>Расценки!G318</f>
        <v>3450</v>
      </c>
      <c r="W319" s="10">
        <f t="shared" si="230"/>
        <v>0</v>
      </c>
      <c r="X319" s="10">
        <f t="shared" si="231"/>
        <v>-4.3478260869565216E-2</v>
      </c>
      <c r="Y319" s="9">
        <f>Расценки!H318</f>
        <v>4000</v>
      </c>
      <c r="Z319" s="9">
        <f>Расценки!I318</f>
        <v>4800</v>
      </c>
      <c r="AA319" s="10">
        <f>Расценки!J318</f>
        <v>0.33333333333333326</v>
      </c>
      <c r="AB319" s="10">
        <f>Расценки!K318</f>
        <v>0.39130434782608692</v>
      </c>
      <c r="AC319" s="16">
        <f t="shared" si="232"/>
        <v>0.25</v>
      </c>
      <c r="AD319" s="16">
        <f t="shared" si="233"/>
        <v>0.25</v>
      </c>
      <c r="AE319" s="10">
        <f t="shared" si="234"/>
        <v>0.55000000000000004</v>
      </c>
      <c r="AF319" s="10">
        <f t="shared" si="235"/>
        <v>0.56874999999999998</v>
      </c>
      <c r="AG319" s="8">
        <f t="shared" si="236"/>
        <v>1000</v>
      </c>
      <c r="AH319" s="8">
        <f t="shared" si="237"/>
        <v>1200</v>
      </c>
    </row>
    <row r="320" spans="1:34" x14ac:dyDescent="0.25">
      <c r="A320" s="7" t="s">
        <v>972</v>
      </c>
      <c r="B320" s="7" t="s">
        <v>973</v>
      </c>
      <c r="C320" s="7" t="s">
        <v>177</v>
      </c>
      <c r="D320" s="7" t="s">
        <v>799</v>
      </c>
      <c r="E320" s="7" t="str">
        <f>INDEX('Нормо-час по специальностям'!$B$6:$B$26,MATCH(D320,'Нормо-час по специальностям'!$A$6:$A$26,0))</f>
        <v>Сервисный инженер ворот и автоматики</v>
      </c>
      <c r="F320" s="15">
        <v>1.2</v>
      </c>
      <c r="G320" s="7" t="s">
        <v>6950</v>
      </c>
      <c r="H320" s="11">
        <f t="shared" si="221"/>
        <v>5.83</v>
      </c>
      <c r="I320" s="8">
        <f>INDEX('Нормо-час по специальностям'!$D$6:$D$26,MATCH(D320,'Нормо-час по специальностям'!$A$6:$A$26,0))</f>
        <v>1200</v>
      </c>
      <c r="J320" s="8">
        <f>INDEX('Нормо-час по специальностям'!$E$6:$E$26,MATCH(D320,'Нормо-час по специальностям'!$A$6:$A$26,0))</f>
        <v>1440</v>
      </c>
      <c r="K320" s="8">
        <f t="shared" si="222"/>
        <v>1440</v>
      </c>
      <c r="L320" s="8">
        <f t="shared" si="223"/>
        <v>1728</v>
      </c>
      <c r="M320" s="8">
        <f>Расценки!L319</f>
        <v>900</v>
      </c>
      <c r="N320" s="8">
        <f>Расценки!M319</f>
        <v>1035</v>
      </c>
      <c r="O320" s="10">
        <f t="shared" si="224"/>
        <v>0.60000000000000009</v>
      </c>
      <c r="P320" s="10">
        <f t="shared" si="225"/>
        <v>0.66956521739130426</v>
      </c>
      <c r="Q320" s="7" t="str">
        <f t="shared" si="226"/>
        <v>расценка</v>
      </c>
      <c r="R320" s="7" t="str">
        <f t="shared" si="227"/>
        <v>расценка</v>
      </c>
      <c r="S320" s="8">
        <f t="shared" si="228"/>
        <v>750</v>
      </c>
      <c r="T320" s="8">
        <f t="shared" si="229"/>
        <v>863</v>
      </c>
      <c r="U320" s="8">
        <f>Расценки!F319</f>
        <v>1500</v>
      </c>
      <c r="V320" s="8">
        <f>Расценки!G319</f>
        <v>1725</v>
      </c>
      <c r="W320" s="10">
        <f t="shared" si="230"/>
        <v>0.04</v>
      </c>
      <c r="X320" s="10">
        <f t="shared" si="231"/>
        <v>-1.7391304347826088E-3</v>
      </c>
      <c r="Y320" s="9">
        <f>Расценки!H319</f>
        <v>1920</v>
      </c>
      <c r="Z320" s="9">
        <f>Расценки!I319</f>
        <v>2304</v>
      </c>
      <c r="AA320" s="10">
        <f>Расценки!J319</f>
        <v>0.28000000000000003</v>
      </c>
      <c r="AB320" s="10">
        <f>Расценки!K319</f>
        <v>0.33565217391304358</v>
      </c>
      <c r="AC320" s="16">
        <f t="shared" si="232"/>
        <v>0.25</v>
      </c>
      <c r="AD320" s="16">
        <f t="shared" si="233"/>
        <v>0.25</v>
      </c>
      <c r="AE320" s="10">
        <f t="shared" si="234"/>
        <v>0.53125</v>
      </c>
      <c r="AF320" s="10">
        <f t="shared" si="235"/>
        <v>0.55078125</v>
      </c>
      <c r="AG320" s="8">
        <f t="shared" si="236"/>
        <v>480</v>
      </c>
      <c r="AH320" s="8">
        <f t="shared" si="237"/>
        <v>576</v>
      </c>
    </row>
    <row r="321" spans="1:34" x14ac:dyDescent="0.25">
      <c r="A321" s="7" t="s">
        <v>974</v>
      </c>
      <c r="B321" s="7" t="s">
        <v>975</v>
      </c>
      <c r="C321" s="7" t="s">
        <v>177</v>
      </c>
      <c r="D321" s="7" t="s">
        <v>799</v>
      </c>
      <c r="E321" s="7" t="str">
        <f>INDEX('Нормо-час по специальностям'!$B$6:$B$26,MATCH(D321,'Нормо-час по специальностям'!$A$6:$A$26,0))</f>
        <v>Сервисный инженер ворот и автоматики</v>
      </c>
      <c r="F321" s="15">
        <v>0.6</v>
      </c>
      <c r="G321" s="7" t="s">
        <v>6950</v>
      </c>
      <c r="H321" s="11">
        <f t="shared" si="221"/>
        <v>11.67</v>
      </c>
      <c r="I321" s="8">
        <f>INDEX('Нормо-час по специальностям'!$D$6:$D$26,MATCH(D321,'Нормо-час по специальностям'!$A$6:$A$26,0))</f>
        <v>1200</v>
      </c>
      <c r="J321" s="8">
        <f>INDEX('Нормо-час по специальностям'!$E$6:$E$26,MATCH(D321,'Нормо-час по специальностям'!$A$6:$A$26,0))</f>
        <v>1440</v>
      </c>
      <c r="K321" s="8">
        <f t="shared" si="222"/>
        <v>720</v>
      </c>
      <c r="L321" s="8">
        <f t="shared" si="223"/>
        <v>864</v>
      </c>
      <c r="M321" s="8">
        <f>Расценки!L320</f>
        <v>480</v>
      </c>
      <c r="N321" s="8">
        <f>Расценки!M320</f>
        <v>552</v>
      </c>
      <c r="O321" s="10">
        <f t="shared" si="224"/>
        <v>0.5</v>
      </c>
      <c r="P321" s="10">
        <f t="shared" si="225"/>
        <v>0.56521739130434789</v>
      </c>
      <c r="Q321" s="7" t="str">
        <f t="shared" si="226"/>
        <v>расценка</v>
      </c>
      <c r="R321" s="7" t="str">
        <f t="shared" si="227"/>
        <v>расценка</v>
      </c>
      <c r="S321" s="8">
        <f t="shared" si="228"/>
        <v>800</v>
      </c>
      <c r="T321" s="8">
        <f t="shared" si="229"/>
        <v>920</v>
      </c>
      <c r="U321" s="8">
        <f>Расценки!F320</f>
        <v>800</v>
      </c>
      <c r="V321" s="8">
        <f>Расценки!G320</f>
        <v>920</v>
      </c>
      <c r="W321" s="10">
        <f t="shared" si="230"/>
        <v>0.1</v>
      </c>
      <c r="X321" s="10">
        <f t="shared" si="231"/>
        <v>6.0869565217391307E-2</v>
      </c>
      <c r="Y321" s="9">
        <f>Расценки!H320</f>
        <v>960</v>
      </c>
      <c r="Z321" s="9">
        <f>Расценки!I320</f>
        <v>1152</v>
      </c>
      <c r="AA321" s="10">
        <f>Расценки!J320</f>
        <v>0.19999999999999996</v>
      </c>
      <c r="AB321" s="10">
        <f>Расценки!K320</f>
        <v>0.25217391304347836</v>
      </c>
      <c r="AC321" s="16">
        <f t="shared" si="232"/>
        <v>0.25</v>
      </c>
      <c r="AD321" s="16">
        <f t="shared" si="233"/>
        <v>0.25</v>
      </c>
      <c r="AE321" s="10">
        <f t="shared" si="234"/>
        <v>0.5</v>
      </c>
      <c r="AF321" s="10">
        <f t="shared" si="235"/>
        <v>0.52083333333333337</v>
      </c>
      <c r="AG321" s="8">
        <f t="shared" si="236"/>
        <v>240</v>
      </c>
      <c r="AH321" s="8">
        <f t="shared" si="237"/>
        <v>288</v>
      </c>
    </row>
    <row r="322" spans="1:34" x14ac:dyDescent="0.25">
      <c r="A322" s="7" t="s">
        <v>976</v>
      </c>
      <c r="B322" s="7" t="s">
        <v>977</v>
      </c>
      <c r="C322" s="7" t="s">
        <v>177</v>
      </c>
      <c r="D322" s="7" t="s">
        <v>799</v>
      </c>
      <c r="E322" s="7" t="str">
        <f>INDEX('Нормо-час по специальностям'!$B$6:$B$26,MATCH(D322,'Нормо-час по специальностям'!$A$6:$A$26,0))</f>
        <v>Сервисный инженер ворот и автоматики</v>
      </c>
      <c r="F322" s="15">
        <v>0.4</v>
      </c>
      <c r="G322" s="7" t="s">
        <v>6950</v>
      </c>
      <c r="H322" s="11">
        <f t="shared" si="221"/>
        <v>17.5</v>
      </c>
      <c r="I322" s="8">
        <f>INDEX('Нормо-час по специальностям'!$D$6:$D$26,MATCH(D322,'Нормо-час по специальностям'!$A$6:$A$26,0))</f>
        <v>1200</v>
      </c>
      <c r="J322" s="8">
        <f>INDEX('Нормо-час по специальностям'!$E$6:$E$26,MATCH(D322,'Нормо-час по специальностям'!$A$6:$A$26,0))</f>
        <v>1440</v>
      </c>
      <c r="K322" s="8">
        <f t="shared" si="222"/>
        <v>480</v>
      </c>
      <c r="L322" s="8">
        <f t="shared" si="223"/>
        <v>576</v>
      </c>
      <c r="M322" s="8">
        <f>Расценки!L321</f>
        <v>300</v>
      </c>
      <c r="N322" s="8">
        <f>Расценки!M321</f>
        <v>345</v>
      </c>
      <c r="O322" s="10">
        <f t="shared" si="224"/>
        <v>0.60000000000000009</v>
      </c>
      <c r="P322" s="10">
        <f t="shared" si="225"/>
        <v>0.66956521739130426</v>
      </c>
      <c r="Q322" s="7" t="str">
        <f t="shared" si="226"/>
        <v>расценка</v>
      </c>
      <c r="R322" s="7" t="str">
        <f t="shared" si="227"/>
        <v>расценка</v>
      </c>
      <c r="S322" s="8">
        <f t="shared" si="228"/>
        <v>750</v>
      </c>
      <c r="T322" s="8">
        <f t="shared" si="229"/>
        <v>863</v>
      </c>
      <c r="U322" s="8">
        <f>Расценки!F321</f>
        <v>500</v>
      </c>
      <c r="V322" s="8">
        <f>Расценки!G321</f>
        <v>575</v>
      </c>
      <c r="W322" s="10">
        <f t="shared" si="230"/>
        <v>0.04</v>
      </c>
      <c r="X322" s="10">
        <f t="shared" si="231"/>
        <v>-1.7391304347826088E-3</v>
      </c>
      <c r="Y322" s="9">
        <f>Расценки!H321</f>
        <v>640</v>
      </c>
      <c r="Z322" s="9">
        <f>Расценки!I321</f>
        <v>768</v>
      </c>
      <c r="AA322" s="10">
        <f>Расценки!J321</f>
        <v>0.28000000000000003</v>
      </c>
      <c r="AB322" s="10">
        <f>Расценки!K321</f>
        <v>0.33565217391304358</v>
      </c>
      <c r="AC322" s="16">
        <f t="shared" si="232"/>
        <v>0.25</v>
      </c>
      <c r="AD322" s="16">
        <f t="shared" si="233"/>
        <v>0.25</v>
      </c>
      <c r="AE322" s="10">
        <f t="shared" si="234"/>
        <v>0.53125</v>
      </c>
      <c r="AF322" s="10">
        <f t="shared" si="235"/>
        <v>0.55078125</v>
      </c>
      <c r="AG322" s="8">
        <f t="shared" si="236"/>
        <v>160</v>
      </c>
      <c r="AH322" s="8">
        <f t="shared" si="237"/>
        <v>192</v>
      </c>
    </row>
    <row r="323" spans="1:34" x14ac:dyDescent="0.25">
      <c r="A323" s="7" t="s">
        <v>979</v>
      </c>
      <c r="B323" s="7" t="s">
        <v>980</v>
      </c>
      <c r="C323" s="7" t="s">
        <v>177</v>
      </c>
      <c r="D323" s="7" t="s">
        <v>799</v>
      </c>
      <c r="E323" s="7" t="str">
        <f>INDEX('Нормо-час по специальностям'!$B$6:$B$26,MATCH(D323,'Нормо-час по специальностям'!$A$6:$A$26,0))</f>
        <v>Сервисный инженер ворот и автоматики</v>
      </c>
      <c r="F323" s="15">
        <v>0.15</v>
      </c>
      <c r="G323" s="7" t="s">
        <v>6950</v>
      </c>
      <c r="H323" s="11">
        <f t="shared" si="221"/>
        <v>46.67</v>
      </c>
      <c r="I323" s="8">
        <f>INDEX('Нормо-час по специальностям'!$D$6:$D$26,MATCH(D323,'Нормо-час по специальностям'!$A$6:$A$26,0))</f>
        <v>1200</v>
      </c>
      <c r="J323" s="8">
        <f>INDEX('Нормо-час по специальностям'!$E$6:$E$26,MATCH(D323,'Нормо-час по специальностям'!$A$6:$A$26,0))</f>
        <v>1440</v>
      </c>
      <c r="K323" s="8">
        <f t="shared" si="222"/>
        <v>180</v>
      </c>
      <c r="L323" s="8">
        <f t="shared" si="223"/>
        <v>216</v>
      </c>
      <c r="M323" s="8">
        <f>Расценки!L322</f>
        <v>120</v>
      </c>
      <c r="N323" s="8">
        <f>Расценки!M322</f>
        <v>138</v>
      </c>
      <c r="O323" s="10">
        <f t="shared" si="224"/>
        <v>0.5</v>
      </c>
      <c r="P323" s="10">
        <f t="shared" si="225"/>
        <v>0.56521739130434789</v>
      </c>
      <c r="Q323" s="7" t="str">
        <f t="shared" si="226"/>
        <v>расценка</v>
      </c>
      <c r="R323" s="7" t="str">
        <f t="shared" si="227"/>
        <v>расценка</v>
      </c>
      <c r="S323" s="8">
        <f t="shared" si="228"/>
        <v>800</v>
      </c>
      <c r="T323" s="8">
        <f t="shared" si="229"/>
        <v>920</v>
      </c>
      <c r="U323" s="8">
        <f>Расценки!F322</f>
        <v>200</v>
      </c>
      <c r="V323" s="8">
        <f>Расценки!G322</f>
        <v>230</v>
      </c>
      <c r="W323" s="10">
        <f t="shared" si="230"/>
        <v>0.1</v>
      </c>
      <c r="X323" s="10">
        <f t="shared" si="231"/>
        <v>6.0869565217391307E-2</v>
      </c>
      <c r="Y323" s="9">
        <f>Расценки!H322</f>
        <v>240</v>
      </c>
      <c r="Z323" s="9">
        <f>Расценки!I322</f>
        <v>288</v>
      </c>
      <c r="AA323" s="10">
        <f>Расценки!J322</f>
        <v>0.19999999999999996</v>
      </c>
      <c r="AB323" s="10">
        <f>Расценки!K322</f>
        <v>0.25217391304347836</v>
      </c>
      <c r="AC323" s="16">
        <f t="shared" si="232"/>
        <v>0.25</v>
      </c>
      <c r="AD323" s="16">
        <f t="shared" si="233"/>
        <v>0.25</v>
      </c>
      <c r="AE323" s="10">
        <f t="shared" si="234"/>
        <v>0.5</v>
      </c>
      <c r="AF323" s="10">
        <f t="shared" si="235"/>
        <v>0.52083333333333337</v>
      </c>
      <c r="AG323" s="8">
        <f t="shared" si="236"/>
        <v>60</v>
      </c>
      <c r="AH323" s="8">
        <f t="shared" si="237"/>
        <v>72</v>
      </c>
    </row>
    <row r="324" spans="1:34" x14ac:dyDescent="0.25">
      <c r="A324" s="7" t="s">
        <v>981</v>
      </c>
      <c r="B324" s="7" t="s">
        <v>982</v>
      </c>
      <c r="C324" s="7" t="s">
        <v>54</v>
      </c>
      <c r="D324" s="7" t="s">
        <v>799</v>
      </c>
      <c r="E324" s="7" t="str">
        <f>INDEX('Нормо-час по специальностям'!$B$6:$B$26,MATCH(D324,'Нормо-час по специальностям'!$A$6:$A$26,0))</f>
        <v>Сервисный инженер ворот и автоматики</v>
      </c>
      <c r="F324" s="15">
        <v>0.6</v>
      </c>
      <c r="G324" s="7" t="s">
        <v>6950</v>
      </c>
      <c r="H324" s="11">
        <f t="shared" si="221"/>
        <v>11.67</v>
      </c>
      <c r="I324" s="8">
        <f>INDEX('Нормо-час по специальностям'!$D$6:$D$26,MATCH(D324,'Нормо-час по специальностям'!$A$6:$A$26,0))</f>
        <v>1200</v>
      </c>
      <c r="J324" s="8">
        <f>INDEX('Нормо-час по специальностям'!$E$6:$E$26,MATCH(D324,'Нормо-час по специальностям'!$A$6:$A$26,0))</f>
        <v>1440</v>
      </c>
      <c r="K324" s="8">
        <f t="shared" si="222"/>
        <v>720</v>
      </c>
      <c r="L324" s="8">
        <f t="shared" si="223"/>
        <v>864</v>
      </c>
      <c r="M324" s="8">
        <f>Расценки!L323</f>
        <v>360</v>
      </c>
      <c r="N324" s="8">
        <f>Расценки!M323</f>
        <v>414</v>
      </c>
      <c r="O324" s="10">
        <f t="shared" si="224"/>
        <v>1</v>
      </c>
      <c r="P324" s="10">
        <f t="shared" si="225"/>
        <v>1.0869565217391304</v>
      </c>
      <c r="Q324" s="7" t="str">
        <f t="shared" si="226"/>
        <v>расценка</v>
      </c>
      <c r="R324" s="7" t="str">
        <f t="shared" si="227"/>
        <v>расценка</v>
      </c>
      <c r="S324" s="8">
        <f t="shared" si="228"/>
        <v>600</v>
      </c>
      <c r="T324" s="8">
        <f t="shared" si="229"/>
        <v>690</v>
      </c>
      <c r="U324" s="8">
        <f>Расценки!F323</f>
        <v>600</v>
      </c>
      <c r="V324" s="8">
        <f>Расценки!G323</f>
        <v>690</v>
      </c>
      <c r="W324" s="10">
        <f t="shared" si="230"/>
        <v>-0.2</v>
      </c>
      <c r="X324" s="10">
        <f t="shared" si="231"/>
        <v>-0.25217391304347825</v>
      </c>
      <c r="Y324" s="9">
        <f>Расценки!H323</f>
        <v>960</v>
      </c>
      <c r="Z324" s="9">
        <f>Расценки!I323</f>
        <v>1152</v>
      </c>
      <c r="AA324" s="10">
        <f>Расценки!J323</f>
        <v>0.60000000000000009</v>
      </c>
      <c r="AB324" s="10">
        <f>Расценки!K323</f>
        <v>0.66956521739130426</v>
      </c>
      <c r="AC324" s="16">
        <f t="shared" si="232"/>
        <v>0.25</v>
      </c>
      <c r="AD324" s="16">
        <f t="shared" si="233"/>
        <v>0.25</v>
      </c>
      <c r="AE324" s="10">
        <f t="shared" si="234"/>
        <v>0.625</v>
      </c>
      <c r="AF324" s="10">
        <f t="shared" si="235"/>
        <v>0.640625</v>
      </c>
      <c r="AG324" s="8">
        <f t="shared" si="236"/>
        <v>240</v>
      </c>
      <c r="AH324" s="8">
        <f t="shared" si="237"/>
        <v>288</v>
      </c>
    </row>
    <row r="325" spans="1:34" x14ac:dyDescent="0.25">
      <c r="A325" s="7" t="s">
        <v>985</v>
      </c>
      <c r="B325" s="7" t="s">
        <v>986</v>
      </c>
      <c r="C325" s="7" t="s">
        <v>177</v>
      </c>
      <c r="D325" s="7" t="s">
        <v>799</v>
      </c>
      <c r="E325" s="7" t="str">
        <f>INDEX('Нормо-час по специальностям'!$B$6:$B$26,MATCH(D325,'Нормо-час по специальностям'!$A$6:$A$26,0))</f>
        <v>Сервисный инженер ворот и автоматики</v>
      </c>
      <c r="F325" s="15">
        <v>0.15</v>
      </c>
      <c r="G325" s="7" t="s">
        <v>6950</v>
      </c>
      <c r="H325" s="11">
        <f t="shared" si="221"/>
        <v>46.67</v>
      </c>
      <c r="I325" s="8">
        <f>INDEX('Нормо-час по специальностям'!$D$6:$D$26,MATCH(D325,'Нормо-час по специальностям'!$A$6:$A$26,0))</f>
        <v>1200</v>
      </c>
      <c r="J325" s="8">
        <f>INDEX('Нормо-час по специальностям'!$E$6:$E$26,MATCH(D325,'Нормо-час по специальностям'!$A$6:$A$26,0))</f>
        <v>1440</v>
      </c>
      <c r="K325" s="8">
        <f t="shared" si="222"/>
        <v>180</v>
      </c>
      <c r="L325" s="8">
        <f t="shared" si="223"/>
        <v>216</v>
      </c>
      <c r="M325" s="8">
        <f>Расценки!L324</f>
        <v>120</v>
      </c>
      <c r="N325" s="8">
        <f>Расценки!M324</f>
        <v>138</v>
      </c>
      <c r="O325" s="10">
        <f t="shared" si="224"/>
        <v>0.5</v>
      </c>
      <c r="P325" s="10">
        <f t="shared" si="225"/>
        <v>0.56521739130434789</v>
      </c>
      <c r="Q325" s="7" t="str">
        <f t="shared" si="226"/>
        <v>расценка</v>
      </c>
      <c r="R325" s="7" t="str">
        <f t="shared" si="227"/>
        <v>расценка</v>
      </c>
      <c r="S325" s="8">
        <f t="shared" si="228"/>
        <v>800</v>
      </c>
      <c r="T325" s="8">
        <f t="shared" si="229"/>
        <v>920</v>
      </c>
      <c r="U325" s="8">
        <f>Расценки!F324</f>
        <v>200</v>
      </c>
      <c r="V325" s="8">
        <f>Расценки!G324</f>
        <v>230</v>
      </c>
      <c r="W325" s="10">
        <f t="shared" si="230"/>
        <v>0.1</v>
      </c>
      <c r="X325" s="10">
        <f t="shared" si="231"/>
        <v>6.0869565217391307E-2</v>
      </c>
      <c r="Y325" s="9">
        <f>Расценки!H324</f>
        <v>240</v>
      </c>
      <c r="Z325" s="9">
        <f>Расценки!I324</f>
        <v>288</v>
      </c>
      <c r="AA325" s="10">
        <f>Расценки!J324</f>
        <v>0.19999999999999996</v>
      </c>
      <c r="AB325" s="10">
        <f>Расценки!K324</f>
        <v>0.25217391304347836</v>
      </c>
      <c r="AC325" s="16">
        <f t="shared" si="232"/>
        <v>0.25</v>
      </c>
      <c r="AD325" s="16">
        <f t="shared" si="233"/>
        <v>0.25</v>
      </c>
      <c r="AE325" s="10">
        <f t="shared" si="234"/>
        <v>0.5</v>
      </c>
      <c r="AF325" s="10">
        <f t="shared" si="235"/>
        <v>0.52083333333333337</v>
      </c>
      <c r="AG325" s="8">
        <f t="shared" si="236"/>
        <v>60</v>
      </c>
      <c r="AH325" s="8">
        <f t="shared" si="237"/>
        <v>72</v>
      </c>
    </row>
    <row r="326" spans="1:34" x14ac:dyDescent="0.25">
      <c r="A326" s="7" t="s">
        <v>987</v>
      </c>
      <c r="B326" s="7" t="s">
        <v>988</v>
      </c>
      <c r="C326" s="7" t="s">
        <v>177</v>
      </c>
      <c r="D326" s="7" t="s">
        <v>799</v>
      </c>
      <c r="E326" s="7" t="str">
        <f>INDEX('Нормо-час по специальностям'!$B$6:$B$26,MATCH(D326,'Нормо-час по специальностям'!$A$6:$A$26,0))</f>
        <v>Сервисный инженер ворот и автоматики</v>
      </c>
      <c r="F326" s="15">
        <v>0.15</v>
      </c>
      <c r="G326" s="7" t="s">
        <v>6950</v>
      </c>
      <c r="H326" s="11">
        <f t="shared" si="221"/>
        <v>46.67</v>
      </c>
      <c r="I326" s="8">
        <f>INDEX('Нормо-час по специальностям'!$D$6:$D$26,MATCH(D326,'Нормо-час по специальностям'!$A$6:$A$26,0))</f>
        <v>1200</v>
      </c>
      <c r="J326" s="8">
        <f>INDEX('Нормо-час по специальностям'!$E$6:$E$26,MATCH(D326,'Нормо-час по специальностям'!$A$6:$A$26,0))</f>
        <v>1440</v>
      </c>
      <c r="K326" s="8">
        <f t="shared" si="222"/>
        <v>180</v>
      </c>
      <c r="L326" s="8">
        <f t="shared" si="223"/>
        <v>216</v>
      </c>
      <c r="M326" s="8">
        <f>Расценки!L325</f>
        <v>120</v>
      </c>
      <c r="N326" s="8">
        <f>Расценки!M325</f>
        <v>138</v>
      </c>
      <c r="O326" s="10">
        <f t="shared" si="224"/>
        <v>0.5</v>
      </c>
      <c r="P326" s="10">
        <f t="shared" si="225"/>
        <v>0.56521739130434789</v>
      </c>
      <c r="Q326" s="7" t="str">
        <f t="shared" si="226"/>
        <v>расценка</v>
      </c>
      <c r="R326" s="7" t="str">
        <f t="shared" si="227"/>
        <v>расценка</v>
      </c>
      <c r="S326" s="8">
        <f t="shared" si="228"/>
        <v>800</v>
      </c>
      <c r="T326" s="8">
        <f t="shared" si="229"/>
        <v>920</v>
      </c>
      <c r="U326" s="8">
        <f>Расценки!F325</f>
        <v>200</v>
      </c>
      <c r="V326" s="8">
        <f>Расценки!G325</f>
        <v>230</v>
      </c>
      <c r="W326" s="10">
        <f t="shared" si="230"/>
        <v>0.1</v>
      </c>
      <c r="X326" s="10">
        <f t="shared" si="231"/>
        <v>6.0869565217391307E-2</v>
      </c>
      <c r="Y326" s="9">
        <f>Расценки!H325</f>
        <v>240</v>
      </c>
      <c r="Z326" s="9">
        <f>Расценки!I325</f>
        <v>288</v>
      </c>
      <c r="AA326" s="10">
        <f>Расценки!J325</f>
        <v>0.19999999999999996</v>
      </c>
      <c r="AB326" s="10">
        <f>Расценки!K325</f>
        <v>0.25217391304347836</v>
      </c>
      <c r="AC326" s="16">
        <f t="shared" si="232"/>
        <v>0.25</v>
      </c>
      <c r="AD326" s="16">
        <f t="shared" si="233"/>
        <v>0.25</v>
      </c>
      <c r="AE326" s="10">
        <f t="shared" si="234"/>
        <v>0.5</v>
      </c>
      <c r="AF326" s="10">
        <f t="shared" si="235"/>
        <v>0.52083333333333337</v>
      </c>
      <c r="AG326" s="8">
        <f t="shared" si="236"/>
        <v>60</v>
      </c>
      <c r="AH326" s="8">
        <f t="shared" si="237"/>
        <v>72</v>
      </c>
    </row>
    <row r="327" spans="1:34" x14ac:dyDescent="0.25">
      <c r="A327" s="7" t="s">
        <v>989</v>
      </c>
      <c r="B327" s="7" t="s">
        <v>990</v>
      </c>
      <c r="C327" s="7" t="s">
        <v>177</v>
      </c>
      <c r="D327" s="7" t="s">
        <v>799</v>
      </c>
      <c r="E327" s="7" t="str">
        <f>INDEX('Нормо-час по специальностям'!$B$6:$B$26,MATCH(D327,'Нормо-час по специальностям'!$A$6:$A$26,0))</f>
        <v>Сервисный инженер ворот и автоматики</v>
      </c>
      <c r="F327" s="15">
        <v>0.15</v>
      </c>
      <c r="G327" s="7" t="s">
        <v>6950</v>
      </c>
      <c r="H327" s="11">
        <f t="shared" si="221"/>
        <v>46.67</v>
      </c>
      <c r="I327" s="8">
        <f>INDEX('Нормо-час по специальностям'!$D$6:$D$26,MATCH(D327,'Нормо-час по специальностям'!$A$6:$A$26,0))</f>
        <v>1200</v>
      </c>
      <c r="J327" s="8">
        <f>INDEX('Нормо-час по специальностям'!$E$6:$E$26,MATCH(D327,'Нормо-час по специальностям'!$A$6:$A$26,0))</f>
        <v>1440</v>
      </c>
      <c r="K327" s="8">
        <f t="shared" si="222"/>
        <v>180</v>
      </c>
      <c r="L327" s="8">
        <f t="shared" si="223"/>
        <v>216</v>
      </c>
      <c r="M327" s="8">
        <f>Расценки!L326</f>
        <v>120</v>
      </c>
      <c r="N327" s="8">
        <f>Расценки!M326</f>
        <v>138</v>
      </c>
      <c r="O327" s="10">
        <f t="shared" si="224"/>
        <v>0.5</v>
      </c>
      <c r="P327" s="10">
        <f t="shared" si="225"/>
        <v>0.56521739130434789</v>
      </c>
      <c r="Q327" s="7" t="str">
        <f t="shared" si="226"/>
        <v>расценка</v>
      </c>
      <c r="R327" s="7" t="str">
        <f t="shared" si="227"/>
        <v>расценка</v>
      </c>
      <c r="S327" s="8">
        <f t="shared" si="228"/>
        <v>800</v>
      </c>
      <c r="T327" s="8">
        <f t="shared" si="229"/>
        <v>920</v>
      </c>
      <c r="U327" s="8">
        <f>Расценки!F326</f>
        <v>200</v>
      </c>
      <c r="V327" s="8">
        <f>Расценки!G326</f>
        <v>230</v>
      </c>
      <c r="W327" s="10">
        <f t="shared" si="230"/>
        <v>0.1</v>
      </c>
      <c r="X327" s="10">
        <f t="shared" si="231"/>
        <v>6.0869565217391307E-2</v>
      </c>
      <c r="Y327" s="9">
        <f>Расценки!H326</f>
        <v>240</v>
      </c>
      <c r="Z327" s="9">
        <f>Расценки!I326</f>
        <v>288</v>
      </c>
      <c r="AA327" s="10">
        <f>Расценки!J326</f>
        <v>0.19999999999999996</v>
      </c>
      <c r="AB327" s="10">
        <f>Расценки!K326</f>
        <v>0.25217391304347836</v>
      </c>
      <c r="AC327" s="16">
        <f t="shared" si="232"/>
        <v>0.25</v>
      </c>
      <c r="AD327" s="16">
        <f t="shared" si="233"/>
        <v>0.25</v>
      </c>
      <c r="AE327" s="10">
        <f t="shared" si="234"/>
        <v>0.5</v>
      </c>
      <c r="AF327" s="10">
        <f t="shared" si="235"/>
        <v>0.52083333333333337</v>
      </c>
      <c r="AG327" s="8">
        <f t="shared" si="236"/>
        <v>60</v>
      </c>
      <c r="AH327" s="8">
        <f t="shared" si="237"/>
        <v>72</v>
      </c>
    </row>
    <row r="328" spans="1:34" x14ac:dyDescent="0.25">
      <c r="A328" s="7" t="s">
        <v>991</v>
      </c>
      <c r="B328" s="7" t="s">
        <v>992</v>
      </c>
      <c r="C328" s="7" t="s">
        <v>177</v>
      </c>
      <c r="D328" s="7" t="s">
        <v>799</v>
      </c>
      <c r="E328" s="7" t="str">
        <f>INDEX('Нормо-час по специальностям'!$B$6:$B$26,MATCH(D328,'Нормо-час по специальностям'!$A$6:$A$26,0))</f>
        <v>Сервисный инженер ворот и автоматики</v>
      </c>
      <c r="F328" s="15">
        <v>1.2</v>
      </c>
      <c r="G328" s="7" t="s">
        <v>6950</v>
      </c>
      <c r="H328" s="11">
        <f t="shared" si="221"/>
        <v>5.83</v>
      </c>
      <c r="I328" s="8">
        <f>INDEX('Нормо-час по специальностям'!$D$6:$D$26,MATCH(D328,'Нормо-час по специальностям'!$A$6:$A$26,0))</f>
        <v>1200</v>
      </c>
      <c r="J328" s="8">
        <f>INDEX('Нормо-час по специальностям'!$E$6:$E$26,MATCH(D328,'Нормо-час по специальностям'!$A$6:$A$26,0))</f>
        <v>1440</v>
      </c>
      <c r="K328" s="8">
        <f t="shared" si="222"/>
        <v>1440</v>
      </c>
      <c r="L328" s="8">
        <f t="shared" si="223"/>
        <v>1728</v>
      </c>
      <c r="M328" s="8">
        <f>Расценки!L327</f>
        <v>900</v>
      </c>
      <c r="N328" s="8">
        <f>Расценки!M327</f>
        <v>1035</v>
      </c>
      <c r="O328" s="10">
        <f t="shared" si="224"/>
        <v>0.60000000000000009</v>
      </c>
      <c r="P328" s="10">
        <f t="shared" si="225"/>
        <v>0.66956521739130426</v>
      </c>
      <c r="Q328" s="7" t="str">
        <f t="shared" si="226"/>
        <v>расценка</v>
      </c>
      <c r="R328" s="7" t="str">
        <f t="shared" si="227"/>
        <v>расценка</v>
      </c>
      <c r="S328" s="8">
        <f t="shared" si="228"/>
        <v>750</v>
      </c>
      <c r="T328" s="8">
        <f t="shared" si="229"/>
        <v>863</v>
      </c>
      <c r="U328" s="8">
        <f>Расценки!F327</f>
        <v>1500</v>
      </c>
      <c r="V328" s="8">
        <f>Расценки!G327</f>
        <v>1725</v>
      </c>
      <c r="W328" s="10">
        <f t="shared" si="230"/>
        <v>0.04</v>
      </c>
      <c r="X328" s="10">
        <f t="shared" si="231"/>
        <v>-1.7391304347826088E-3</v>
      </c>
      <c r="Y328" s="9">
        <f>Расценки!H327</f>
        <v>1920</v>
      </c>
      <c r="Z328" s="9">
        <f>Расценки!I327</f>
        <v>2304</v>
      </c>
      <c r="AA328" s="10">
        <f>Расценки!J327</f>
        <v>0.28000000000000003</v>
      </c>
      <c r="AB328" s="10">
        <f>Расценки!K327</f>
        <v>0.33565217391304358</v>
      </c>
      <c r="AC328" s="16">
        <f t="shared" si="232"/>
        <v>0.25</v>
      </c>
      <c r="AD328" s="16">
        <f t="shared" si="233"/>
        <v>0.25</v>
      </c>
      <c r="AE328" s="10">
        <f t="shared" si="234"/>
        <v>0.53125</v>
      </c>
      <c r="AF328" s="10">
        <f t="shared" si="235"/>
        <v>0.55078125</v>
      </c>
      <c r="AG328" s="8">
        <f t="shared" si="236"/>
        <v>480</v>
      </c>
      <c r="AH328" s="8">
        <f t="shared" si="237"/>
        <v>576</v>
      </c>
    </row>
    <row r="329" spans="1:34" x14ac:dyDescent="0.25">
      <c r="A329" s="7" t="s">
        <v>994</v>
      </c>
      <c r="B329" s="7" t="s">
        <v>995</v>
      </c>
      <c r="C329" s="7" t="s">
        <v>177</v>
      </c>
      <c r="D329" s="7" t="s">
        <v>799</v>
      </c>
      <c r="E329" s="7" t="str">
        <f>INDEX('Нормо-час по специальностям'!$B$6:$B$26,MATCH(D329,'Нормо-час по специальностям'!$A$6:$A$26,0))</f>
        <v>Сервисный инженер ворот и автоматики</v>
      </c>
      <c r="F329" s="15">
        <v>1.8</v>
      </c>
      <c r="G329" s="7" t="s">
        <v>6950</v>
      </c>
      <c r="H329" s="11">
        <f t="shared" si="221"/>
        <v>3.89</v>
      </c>
      <c r="I329" s="8">
        <f>INDEX('Нормо-час по специальностям'!$D$6:$D$26,MATCH(D329,'Нормо-час по специальностям'!$A$6:$A$26,0))</f>
        <v>1200</v>
      </c>
      <c r="J329" s="8">
        <f>INDEX('Нормо-час по специальностям'!$E$6:$E$26,MATCH(D329,'Нормо-час по специальностям'!$A$6:$A$26,0))</f>
        <v>1440</v>
      </c>
      <c r="K329" s="8">
        <f t="shared" si="222"/>
        <v>2160</v>
      </c>
      <c r="L329" s="8">
        <f t="shared" si="223"/>
        <v>2592</v>
      </c>
      <c r="M329" s="8">
        <f>Расценки!L328</f>
        <v>1500</v>
      </c>
      <c r="N329" s="8">
        <f>Расценки!M328</f>
        <v>1725</v>
      </c>
      <c r="O329" s="10">
        <f t="shared" si="224"/>
        <v>0.43999999999999995</v>
      </c>
      <c r="P329" s="10">
        <f t="shared" si="225"/>
        <v>0.50260869565217381</v>
      </c>
      <c r="Q329" s="7" t="str">
        <f t="shared" si="226"/>
        <v>расценка</v>
      </c>
      <c r="R329" s="7" t="str">
        <f t="shared" si="227"/>
        <v>расценка</v>
      </c>
      <c r="S329" s="8">
        <f t="shared" si="228"/>
        <v>833</v>
      </c>
      <c r="T329" s="8">
        <f t="shared" si="229"/>
        <v>958</v>
      </c>
      <c r="U329" s="8">
        <f>Расценки!F328</f>
        <v>2500</v>
      </c>
      <c r="V329" s="8">
        <f>Расценки!G328</f>
        <v>2875</v>
      </c>
      <c r="W329" s="10">
        <f t="shared" si="230"/>
        <v>0.13600000000000001</v>
      </c>
      <c r="X329" s="10">
        <f t="shared" si="231"/>
        <v>9.8434782608695648E-2</v>
      </c>
      <c r="Y329" s="9">
        <f>Расценки!H328</f>
        <v>2880</v>
      </c>
      <c r="Z329" s="9">
        <f>Расценки!I328</f>
        <v>3456</v>
      </c>
      <c r="AA329" s="10">
        <f>Расценки!J328</f>
        <v>0.15199999999999991</v>
      </c>
      <c r="AB329" s="10">
        <f>Расценки!K328</f>
        <v>0.20208695652173914</v>
      </c>
      <c r="AC329" s="16">
        <f t="shared" si="232"/>
        <v>0.25</v>
      </c>
      <c r="AD329" s="16">
        <f t="shared" si="233"/>
        <v>0.25</v>
      </c>
      <c r="AE329" s="10">
        <f t="shared" si="234"/>
        <v>0.47916666666666669</v>
      </c>
      <c r="AF329" s="10">
        <f t="shared" si="235"/>
        <v>0.50086805555555558</v>
      </c>
      <c r="AG329" s="8">
        <f t="shared" si="236"/>
        <v>720</v>
      </c>
      <c r="AH329" s="8">
        <f t="shared" si="237"/>
        <v>864</v>
      </c>
    </row>
    <row r="330" spans="1:34" x14ac:dyDescent="0.25">
      <c r="A330" s="7" t="s">
        <v>997</v>
      </c>
      <c r="B330" s="7" t="s">
        <v>998</v>
      </c>
      <c r="C330" s="7" t="s">
        <v>177</v>
      </c>
      <c r="D330" s="7" t="s">
        <v>799</v>
      </c>
      <c r="E330" s="7" t="str">
        <f>INDEX('Нормо-час по специальностям'!$B$6:$B$26,MATCH(D330,'Нормо-час по специальностям'!$A$6:$A$26,0))</f>
        <v>Сервисный инженер ворот и автоматики</v>
      </c>
      <c r="F330" s="15">
        <v>0.6</v>
      </c>
      <c r="G330" s="7" t="s">
        <v>6950</v>
      </c>
      <c r="H330" s="11">
        <f t="shared" si="221"/>
        <v>11.67</v>
      </c>
      <c r="I330" s="8">
        <f>INDEX('Нормо-час по специальностям'!$D$6:$D$26,MATCH(D330,'Нормо-час по специальностям'!$A$6:$A$26,0))</f>
        <v>1200</v>
      </c>
      <c r="J330" s="8">
        <f>INDEX('Нормо-час по специальностям'!$E$6:$E$26,MATCH(D330,'Нормо-час по специальностям'!$A$6:$A$26,0))</f>
        <v>1440</v>
      </c>
      <c r="K330" s="8">
        <f t="shared" si="222"/>
        <v>720</v>
      </c>
      <c r="L330" s="8">
        <f t="shared" si="223"/>
        <v>864</v>
      </c>
      <c r="M330" s="8">
        <f>Расценки!L329</f>
        <v>480</v>
      </c>
      <c r="N330" s="8">
        <f>Расценки!M329</f>
        <v>552</v>
      </c>
      <c r="O330" s="10">
        <f t="shared" si="224"/>
        <v>0.5</v>
      </c>
      <c r="P330" s="10">
        <f t="shared" si="225"/>
        <v>0.56521739130434789</v>
      </c>
      <c r="Q330" s="7" t="str">
        <f t="shared" si="226"/>
        <v>расценка</v>
      </c>
      <c r="R330" s="7" t="str">
        <f t="shared" si="227"/>
        <v>расценка</v>
      </c>
      <c r="S330" s="8">
        <f t="shared" si="228"/>
        <v>800</v>
      </c>
      <c r="T330" s="8">
        <f t="shared" si="229"/>
        <v>920</v>
      </c>
      <c r="U330" s="8">
        <f>Расценки!F329</f>
        <v>800</v>
      </c>
      <c r="V330" s="8">
        <f>Расценки!G329</f>
        <v>920</v>
      </c>
      <c r="W330" s="10">
        <f t="shared" si="230"/>
        <v>0.1</v>
      </c>
      <c r="X330" s="10">
        <f t="shared" si="231"/>
        <v>6.0869565217391307E-2</v>
      </c>
      <c r="Y330" s="9">
        <f>Расценки!H329</f>
        <v>960</v>
      </c>
      <c r="Z330" s="9">
        <f>Расценки!I329</f>
        <v>1152</v>
      </c>
      <c r="AA330" s="10">
        <f>Расценки!J329</f>
        <v>0.19999999999999996</v>
      </c>
      <c r="AB330" s="10">
        <f>Расценки!K329</f>
        <v>0.25217391304347836</v>
      </c>
      <c r="AC330" s="16">
        <f t="shared" si="232"/>
        <v>0.25</v>
      </c>
      <c r="AD330" s="16">
        <f t="shared" si="233"/>
        <v>0.25</v>
      </c>
      <c r="AE330" s="10">
        <f t="shared" si="234"/>
        <v>0.5</v>
      </c>
      <c r="AF330" s="10">
        <f t="shared" si="235"/>
        <v>0.52083333333333337</v>
      </c>
      <c r="AG330" s="8">
        <f t="shared" si="236"/>
        <v>240</v>
      </c>
      <c r="AH330" s="8">
        <f t="shared" si="237"/>
        <v>288</v>
      </c>
    </row>
    <row r="331" spans="1:34" x14ac:dyDescent="0.25">
      <c r="A331" s="7" t="s">
        <v>999</v>
      </c>
      <c r="B331" s="7" t="s">
        <v>1000</v>
      </c>
      <c r="C331" s="7" t="s">
        <v>177</v>
      </c>
      <c r="D331" s="7" t="s">
        <v>799</v>
      </c>
      <c r="E331" s="7" t="str">
        <f>INDEX('Нормо-час по специальностям'!$B$6:$B$26,MATCH(D331,'Нормо-час по специальностям'!$A$6:$A$26,0))</f>
        <v>Сервисный инженер ворот и автоматики</v>
      </c>
      <c r="F331" s="15">
        <v>0.5</v>
      </c>
      <c r="G331" s="7" t="s">
        <v>6950</v>
      </c>
      <c r="H331" s="11">
        <f t="shared" si="221"/>
        <v>14</v>
      </c>
      <c r="I331" s="8">
        <f>INDEX('Нормо-час по специальностям'!$D$6:$D$26,MATCH(D331,'Нормо-час по специальностям'!$A$6:$A$26,0))</f>
        <v>1200</v>
      </c>
      <c r="J331" s="8">
        <f>INDEX('Нормо-час по специальностям'!$E$6:$E$26,MATCH(D331,'Нормо-час по специальностям'!$A$6:$A$26,0))</f>
        <v>1440</v>
      </c>
      <c r="K331" s="8">
        <f t="shared" si="222"/>
        <v>600</v>
      </c>
      <c r="L331" s="8">
        <f t="shared" si="223"/>
        <v>720</v>
      </c>
      <c r="M331" s="8">
        <f>Расценки!L330</f>
        <v>360</v>
      </c>
      <c r="N331" s="8">
        <f>Расценки!M330</f>
        <v>414</v>
      </c>
      <c r="O331" s="10">
        <f t="shared" si="224"/>
        <v>0.66666666666666674</v>
      </c>
      <c r="P331" s="10">
        <f t="shared" si="225"/>
        <v>0.73913043478260865</v>
      </c>
      <c r="Q331" s="7" t="str">
        <f t="shared" si="226"/>
        <v>расценка</v>
      </c>
      <c r="R331" s="7" t="str">
        <f t="shared" si="227"/>
        <v>расценка</v>
      </c>
      <c r="S331" s="8">
        <f t="shared" si="228"/>
        <v>720</v>
      </c>
      <c r="T331" s="8">
        <f t="shared" si="229"/>
        <v>828</v>
      </c>
      <c r="U331" s="8">
        <f>Расценки!F330</f>
        <v>600</v>
      </c>
      <c r="V331" s="8">
        <f>Расценки!G330</f>
        <v>690</v>
      </c>
      <c r="W331" s="10">
        <f t="shared" si="230"/>
        <v>0</v>
      </c>
      <c r="X331" s="10">
        <f t="shared" si="231"/>
        <v>-4.3478260869565216E-2</v>
      </c>
      <c r="Y331" s="9">
        <f>Расценки!H330</f>
        <v>800</v>
      </c>
      <c r="Z331" s="9">
        <f>Расценки!I330</f>
        <v>960</v>
      </c>
      <c r="AA331" s="10">
        <f>Расценки!J330</f>
        <v>0.33333333333333326</v>
      </c>
      <c r="AB331" s="10">
        <f>Расценки!K330</f>
        <v>0.39130434782608692</v>
      </c>
      <c r="AC331" s="16">
        <f t="shared" si="232"/>
        <v>0.25</v>
      </c>
      <c r="AD331" s="16">
        <f t="shared" si="233"/>
        <v>0.25</v>
      </c>
      <c r="AE331" s="10">
        <f t="shared" si="234"/>
        <v>0.55000000000000004</v>
      </c>
      <c r="AF331" s="10">
        <f t="shared" si="235"/>
        <v>0.56874999999999998</v>
      </c>
      <c r="AG331" s="8">
        <f t="shared" si="236"/>
        <v>200</v>
      </c>
      <c r="AH331" s="8">
        <f t="shared" si="237"/>
        <v>240</v>
      </c>
    </row>
    <row r="332" spans="1:34" x14ac:dyDescent="0.25">
      <c r="A332" s="7" t="s">
        <v>1002</v>
      </c>
      <c r="B332" s="7" t="s">
        <v>1003</v>
      </c>
      <c r="C332" s="7" t="s">
        <v>177</v>
      </c>
      <c r="D332" s="7" t="s">
        <v>41</v>
      </c>
      <c r="E332" s="7" t="str">
        <f>INDEX('Нормо-час по специальностям'!$B$6:$B$26,MATCH(D332,'Нормо-час по специальностям'!$A$6:$A$26,0))</f>
        <v>Сварщик / монтажник МК</v>
      </c>
      <c r="F332" s="15">
        <v>0.5</v>
      </c>
      <c r="G332" s="7" t="s">
        <v>6920</v>
      </c>
      <c r="H332" s="11">
        <f t="shared" si="221"/>
        <v>14</v>
      </c>
      <c r="I332" s="8">
        <f>INDEX('Нормо-час по специальностям'!$D$6:$D$26,MATCH(D332,'Нормо-час по специальностям'!$A$6:$A$26,0))</f>
        <v>900</v>
      </c>
      <c r="J332" s="8">
        <f>INDEX('Нормо-час по специальностям'!$E$6:$E$26,MATCH(D332,'Нормо-час по специальностям'!$A$6:$A$26,0))</f>
        <v>1080</v>
      </c>
      <c r="K332" s="8">
        <f t="shared" si="222"/>
        <v>450</v>
      </c>
      <c r="L332" s="8">
        <f t="shared" si="223"/>
        <v>540</v>
      </c>
      <c r="M332" s="8">
        <f>Расценки!L331</f>
        <v>300</v>
      </c>
      <c r="N332" s="8">
        <f>Расценки!M331</f>
        <v>345</v>
      </c>
      <c r="O332" s="10">
        <f t="shared" si="224"/>
        <v>0.5</v>
      </c>
      <c r="P332" s="10">
        <f t="shared" si="225"/>
        <v>0.56521739130434789</v>
      </c>
      <c r="Q332" s="7" t="str">
        <f t="shared" si="226"/>
        <v>расценка</v>
      </c>
      <c r="R332" s="7" t="str">
        <f t="shared" si="227"/>
        <v>расценка</v>
      </c>
      <c r="S332" s="8">
        <f t="shared" si="228"/>
        <v>600</v>
      </c>
      <c r="T332" s="8">
        <f t="shared" si="229"/>
        <v>690</v>
      </c>
      <c r="U332" s="8">
        <f>Расценки!F331</f>
        <v>500</v>
      </c>
      <c r="V332" s="8">
        <f>Расценки!G331</f>
        <v>575</v>
      </c>
      <c r="W332" s="10">
        <f t="shared" si="230"/>
        <v>0.1</v>
      </c>
      <c r="X332" s="10">
        <f t="shared" si="231"/>
        <v>6.0869565217391307E-2</v>
      </c>
      <c r="Y332" s="9">
        <f>Расценки!H331</f>
        <v>600</v>
      </c>
      <c r="Z332" s="9">
        <f>Расценки!I331</f>
        <v>720</v>
      </c>
      <c r="AA332" s="10">
        <f>Расценки!J331</f>
        <v>0.19999999999999996</v>
      </c>
      <c r="AB332" s="10">
        <f>Расценки!K331</f>
        <v>0.25217391304347836</v>
      </c>
      <c r="AC332" s="16">
        <f t="shared" si="232"/>
        <v>0.25</v>
      </c>
      <c r="AD332" s="16">
        <f t="shared" si="233"/>
        <v>0.25</v>
      </c>
      <c r="AE332" s="10">
        <f t="shared" si="234"/>
        <v>0.5</v>
      </c>
      <c r="AF332" s="10">
        <f t="shared" si="235"/>
        <v>0.52083333333333337</v>
      </c>
      <c r="AG332" s="8">
        <f t="shared" si="236"/>
        <v>150</v>
      </c>
      <c r="AH332" s="8">
        <f t="shared" si="237"/>
        <v>180</v>
      </c>
    </row>
    <row r="333" spans="1:34" x14ac:dyDescent="0.25">
      <c r="A333" s="7" t="s">
        <v>1006</v>
      </c>
      <c r="B333" s="7" t="s">
        <v>1007</v>
      </c>
      <c r="C333" s="7" t="s">
        <v>177</v>
      </c>
      <c r="D333" s="7" t="s">
        <v>799</v>
      </c>
      <c r="E333" s="7" t="str">
        <f>INDEX('Нормо-час по специальностям'!$B$6:$B$26,MATCH(D333,'Нормо-час по специальностям'!$A$6:$A$26,0))</f>
        <v>Сервисный инженер ворот и автоматики</v>
      </c>
      <c r="F333" s="15">
        <v>0.15</v>
      </c>
      <c r="G333" s="7" t="s">
        <v>6950</v>
      </c>
      <c r="H333" s="11">
        <f t="shared" si="221"/>
        <v>46.67</v>
      </c>
      <c r="I333" s="8">
        <f>INDEX('Нормо-час по специальностям'!$D$6:$D$26,MATCH(D333,'Нормо-час по специальностям'!$A$6:$A$26,0))</f>
        <v>1200</v>
      </c>
      <c r="J333" s="8">
        <f>INDEX('Нормо-час по специальностям'!$E$6:$E$26,MATCH(D333,'Нормо-час по специальностям'!$A$6:$A$26,0))</f>
        <v>1440</v>
      </c>
      <c r="K333" s="8">
        <f t="shared" si="222"/>
        <v>180</v>
      </c>
      <c r="L333" s="8">
        <f t="shared" si="223"/>
        <v>216</v>
      </c>
      <c r="M333" s="8">
        <f>Расценки!L332</f>
        <v>120</v>
      </c>
      <c r="N333" s="8">
        <f>Расценки!M332</f>
        <v>138</v>
      </c>
      <c r="O333" s="10">
        <f t="shared" si="224"/>
        <v>0.5</v>
      </c>
      <c r="P333" s="10">
        <f t="shared" si="225"/>
        <v>0.56521739130434789</v>
      </c>
      <c r="Q333" s="7" t="str">
        <f t="shared" si="226"/>
        <v>расценка</v>
      </c>
      <c r="R333" s="7" t="str">
        <f t="shared" si="227"/>
        <v>расценка</v>
      </c>
      <c r="S333" s="8">
        <f t="shared" si="228"/>
        <v>800</v>
      </c>
      <c r="T333" s="8">
        <f t="shared" si="229"/>
        <v>920</v>
      </c>
      <c r="U333" s="8">
        <f>Расценки!F332</f>
        <v>200</v>
      </c>
      <c r="V333" s="8">
        <f>Расценки!G332</f>
        <v>230</v>
      </c>
      <c r="W333" s="10">
        <f t="shared" si="230"/>
        <v>0.1</v>
      </c>
      <c r="X333" s="10">
        <f t="shared" si="231"/>
        <v>6.0869565217391307E-2</v>
      </c>
      <c r="Y333" s="9">
        <f>Расценки!H332</f>
        <v>240</v>
      </c>
      <c r="Z333" s="9">
        <f>Расценки!I332</f>
        <v>288</v>
      </c>
      <c r="AA333" s="10">
        <f>Расценки!J332</f>
        <v>0.19999999999999996</v>
      </c>
      <c r="AB333" s="10">
        <f>Расценки!K332</f>
        <v>0.25217391304347836</v>
      </c>
      <c r="AC333" s="16">
        <f t="shared" si="232"/>
        <v>0.25</v>
      </c>
      <c r="AD333" s="16">
        <f t="shared" si="233"/>
        <v>0.25</v>
      </c>
      <c r="AE333" s="10">
        <f t="shared" si="234"/>
        <v>0.5</v>
      </c>
      <c r="AF333" s="10">
        <f t="shared" si="235"/>
        <v>0.52083333333333337</v>
      </c>
      <c r="AG333" s="8">
        <f t="shared" si="236"/>
        <v>60</v>
      </c>
      <c r="AH333" s="8">
        <f t="shared" si="237"/>
        <v>72</v>
      </c>
    </row>
    <row r="334" spans="1:34" x14ac:dyDescent="0.25">
      <c r="A334" s="7" t="s">
        <v>1008</v>
      </c>
      <c r="B334" s="7" t="s">
        <v>1009</v>
      </c>
      <c r="C334" s="7" t="s">
        <v>177</v>
      </c>
      <c r="D334" s="7" t="s">
        <v>799</v>
      </c>
      <c r="E334" s="7" t="str">
        <f>INDEX('Нормо-час по специальностям'!$B$6:$B$26,MATCH(D334,'Нормо-час по специальностям'!$A$6:$A$26,0))</f>
        <v>Сервисный инженер ворот и автоматики</v>
      </c>
      <c r="F334" s="15">
        <v>0.6</v>
      </c>
      <c r="G334" s="7" t="s">
        <v>6950</v>
      </c>
      <c r="H334" s="11">
        <f t="shared" si="221"/>
        <v>11.67</v>
      </c>
      <c r="I334" s="8">
        <f>INDEX('Нормо-час по специальностям'!$D$6:$D$26,MATCH(D334,'Нормо-час по специальностям'!$A$6:$A$26,0))</f>
        <v>1200</v>
      </c>
      <c r="J334" s="8">
        <f>INDEX('Нормо-час по специальностям'!$E$6:$E$26,MATCH(D334,'Нормо-час по специальностям'!$A$6:$A$26,0))</f>
        <v>1440</v>
      </c>
      <c r="K334" s="8">
        <f t="shared" si="222"/>
        <v>720</v>
      </c>
      <c r="L334" s="8">
        <f t="shared" si="223"/>
        <v>864</v>
      </c>
      <c r="M334" s="8">
        <f>Расценки!L333</f>
        <v>480</v>
      </c>
      <c r="N334" s="8">
        <f>Расценки!M333</f>
        <v>552</v>
      </c>
      <c r="O334" s="10">
        <f t="shared" si="224"/>
        <v>0.5</v>
      </c>
      <c r="P334" s="10">
        <f t="shared" si="225"/>
        <v>0.56521739130434789</v>
      </c>
      <c r="Q334" s="7" t="str">
        <f t="shared" si="226"/>
        <v>расценка</v>
      </c>
      <c r="R334" s="7" t="str">
        <f t="shared" si="227"/>
        <v>расценка</v>
      </c>
      <c r="S334" s="8">
        <f t="shared" si="228"/>
        <v>800</v>
      </c>
      <c r="T334" s="8">
        <f t="shared" si="229"/>
        <v>920</v>
      </c>
      <c r="U334" s="8">
        <f>Расценки!F333</f>
        <v>800</v>
      </c>
      <c r="V334" s="8">
        <f>Расценки!G333</f>
        <v>920</v>
      </c>
      <c r="W334" s="10">
        <f t="shared" si="230"/>
        <v>0.1</v>
      </c>
      <c r="X334" s="10">
        <f t="shared" si="231"/>
        <v>6.0869565217391307E-2</v>
      </c>
      <c r="Y334" s="9">
        <f>Расценки!H333</f>
        <v>960</v>
      </c>
      <c r="Z334" s="9">
        <f>Расценки!I333</f>
        <v>1152</v>
      </c>
      <c r="AA334" s="10">
        <f>Расценки!J333</f>
        <v>0.19999999999999996</v>
      </c>
      <c r="AB334" s="10">
        <f>Расценки!K333</f>
        <v>0.25217391304347836</v>
      </c>
      <c r="AC334" s="16">
        <f t="shared" si="232"/>
        <v>0.25</v>
      </c>
      <c r="AD334" s="16">
        <f t="shared" si="233"/>
        <v>0.25</v>
      </c>
      <c r="AE334" s="10">
        <f t="shared" si="234"/>
        <v>0.5</v>
      </c>
      <c r="AF334" s="10">
        <f t="shared" si="235"/>
        <v>0.52083333333333337</v>
      </c>
      <c r="AG334" s="8">
        <f t="shared" si="236"/>
        <v>240</v>
      </c>
      <c r="AH334" s="8">
        <f t="shared" si="237"/>
        <v>288</v>
      </c>
    </row>
    <row r="335" spans="1:34" x14ac:dyDescent="0.25">
      <c r="A335" s="7" t="s">
        <v>1010</v>
      </c>
      <c r="B335" s="7" t="s">
        <v>1011</v>
      </c>
      <c r="C335" s="7" t="s">
        <v>177</v>
      </c>
      <c r="D335" s="7" t="s">
        <v>799</v>
      </c>
      <c r="E335" s="7" t="str">
        <f>INDEX('Нормо-час по специальностям'!$B$6:$B$26,MATCH(D335,'Нормо-час по специальностям'!$A$6:$A$26,0))</f>
        <v>Сервисный инженер ворот и автоматики</v>
      </c>
      <c r="F335" s="15">
        <v>1</v>
      </c>
      <c r="G335" s="7" t="s">
        <v>6950</v>
      </c>
      <c r="H335" s="11">
        <f t="shared" si="221"/>
        <v>7</v>
      </c>
      <c r="I335" s="8">
        <f>INDEX('Нормо-час по специальностям'!$D$6:$D$26,MATCH(D335,'Нормо-час по специальностям'!$A$6:$A$26,0))</f>
        <v>1200</v>
      </c>
      <c r="J335" s="8">
        <f>INDEX('Нормо-час по специальностям'!$E$6:$E$26,MATCH(D335,'Нормо-час по специальностям'!$A$6:$A$26,0))</f>
        <v>1440</v>
      </c>
      <c r="K335" s="8">
        <f t="shared" si="222"/>
        <v>1200</v>
      </c>
      <c r="L335" s="8">
        <f t="shared" si="223"/>
        <v>1440</v>
      </c>
      <c r="M335" s="8">
        <f>Расценки!L334</f>
        <v>780</v>
      </c>
      <c r="N335" s="8">
        <f>Расценки!M334</f>
        <v>897</v>
      </c>
      <c r="O335" s="10">
        <f t="shared" si="224"/>
        <v>0.53846153846153855</v>
      </c>
      <c r="P335" s="10">
        <f t="shared" si="225"/>
        <v>0.60535117056856191</v>
      </c>
      <c r="Q335" s="7" t="str">
        <f t="shared" si="226"/>
        <v>расценка</v>
      </c>
      <c r="R335" s="7" t="str">
        <f t="shared" si="227"/>
        <v>расценка</v>
      </c>
      <c r="S335" s="8">
        <f t="shared" si="228"/>
        <v>780</v>
      </c>
      <c r="T335" s="8">
        <f t="shared" si="229"/>
        <v>897</v>
      </c>
      <c r="U335" s="8">
        <f>Расценки!F334</f>
        <v>1300</v>
      </c>
      <c r="V335" s="8">
        <f>Расценки!G334</f>
        <v>1495</v>
      </c>
      <c r="W335" s="10">
        <f t="shared" si="230"/>
        <v>7.6923076923076927E-2</v>
      </c>
      <c r="X335" s="10">
        <f t="shared" si="231"/>
        <v>3.678929765886288E-2</v>
      </c>
      <c r="Y335" s="9">
        <f>Расценки!H334</f>
        <v>1600</v>
      </c>
      <c r="Z335" s="9">
        <f>Расценки!I334</f>
        <v>1920</v>
      </c>
      <c r="AA335" s="10">
        <f>Расценки!J334</f>
        <v>0.23076923076923084</v>
      </c>
      <c r="AB335" s="10">
        <f>Расценки!K334</f>
        <v>0.28428093645484953</v>
      </c>
      <c r="AC335" s="16">
        <f t="shared" si="232"/>
        <v>0.25</v>
      </c>
      <c r="AD335" s="16">
        <f t="shared" si="233"/>
        <v>0.25</v>
      </c>
      <c r="AE335" s="10">
        <f t="shared" si="234"/>
        <v>0.51249999999999996</v>
      </c>
      <c r="AF335" s="10">
        <f t="shared" si="235"/>
        <v>0.53281250000000002</v>
      </c>
      <c r="AG335" s="8">
        <f t="shared" si="236"/>
        <v>400</v>
      </c>
      <c r="AH335" s="8">
        <f t="shared" si="237"/>
        <v>480</v>
      </c>
    </row>
    <row r="336" spans="1:34" x14ac:dyDescent="0.25">
      <c r="A336" s="7" t="s">
        <v>1013</v>
      </c>
      <c r="B336" s="7" t="s">
        <v>1014</v>
      </c>
      <c r="C336" s="7" t="s">
        <v>177</v>
      </c>
      <c r="D336" s="7" t="s">
        <v>799</v>
      </c>
      <c r="E336" s="7" t="str">
        <f>INDEX('Нормо-час по специальностям'!$B$6:$B$26,MATCH(D336,'Нормо-час по специальностям'!$A$6:$A$26,0))</f>
        <v>Сервисный инженер ворот и автоматики</v>
      </c>
      <c r="F336" s="15">
        <v>0.4</v>
      </c>
      <c r="G336" s="7" t="s">
        <v>6950</v>
      </c>
      <c r="H336" s="11">
        <f t="shared" si="221"/>
        <v>17.5</v>
      </c>
      <c r="I336" s="8">
        <f>INDEX('Нормо-час по специальностям'!$D$6:$D$26,MATCH(D336,'Нормо-час по специальностям'!$A$6:$A$26,0))</f>
        <v>1200</v>
      </c>
      <c r="J336" s="8">
        <f>INDEX('Нормо-час по специальностям'!$E$6:$E$26,MATCH(D336,'Нормо-час по специальностям'!$A$6:$A$26,0))</f>
        <v>1440</v>
      </c>
      <c r="K336" s="8">
        <f t="shared" si="222"/>
        <v>480</v>
      </c>
      <c r="L336" s="8">
        <f t="shared" si="223"/>
        <v>576</v>
      </c>
      <c r="M336" s="8">
        <f>Расценки!L335</f>
        <v>300</v>
      </c>
      <c r="N336" s="8">
        <f>Расценки!M335</f>
        <v>345</v>
      </c>
      <c r="O336" s="10">
        <f t="shared" si="224"/>
        <v>0.60000000000000009</v>
      </c>
      <c r="P336" s="10">
        <f t="shared" si="225"/>
        <v>0.66956521739130426</v>
      </c>
      <c r="Q336" s="7" t="str">
        <f t="shared" si="226"/>
        <v>расценка</v>
      </c>
      <c r="R336" s="7" t="str">
        <f t="shared" si="227"/>
        <v>расценка</v>
      </c>
      <c r="S336" s="8">
        <f t="shared" si="228"/>
        <v>750</v>
      </c>
      <c r="T336" s="8">
        <f t="shared" si="229"/>
        <v>863</v>
      </c>
      <c r="U336" s="8">
        <f>Расценки!F335</f>
        <v>500</v>
      </c>
      <c r="V336" s="8">
        <f>Расценки!G335</f>
        <v>575</v>
      </c>
      <c r="W336" s="10">
        <f t="shared" si="230"/>
        <v>0.04</v>
      </c>
      <c r="X336" s="10">
        <f t="shared" si="231"/>
        <v>-1.7391304347826088E-3</v>
      </c>
      <c r="Y336" s="9">
        <f>Расценки!H335</f>
        <v>640</v>
      </c>
      <c r="Z336" s="9">
        <f>Расценки!I335</f>
        <v>768</v>
      </c>
      <c r="AA336" s="10">
        <f>Расценки!J335</f>
        <v>0.28000000000000003</v>
      </c>
      <c r="AB336" s="10">
        <f>Расценки!K335</f>
        <v>0.33565217391304358</v>
      </c>
      <c r="AC336" s="16">
        <f t="shared" si="232"/>
        <v>0.25</v>
      </c>
      <c r="AD336" s="16">
        <f t="shared" si="233"/>
        <v>0.25</v>
      </c>
      <c r="AE336" s="10">
        <f t="shared" si="234"/>
        <v>0.53125</v>
      </c>
      <c r="AF336" s="10">
        <f t="shared" si="235"/>
        <v>0.55078125</v>
      </c>
      <c r="AG336" s="8">
        <f t="shared" si="236"/>
        <v>160</v>
      </c>
      <c r="AH336" s="8">
        <f t="shared" si="237"/>
        <v>192</v>
      </c>
    </row>
    <row r="337" spans="1:34" x14ac:dyDescent="0.25">
      <c r="A337" s="7" t="s">
        <v>1015</v>
      </c>
      <c r="B337" s="7" t="s">
        <v>1016</v>
      </c>
      <c r="C337" s="7" t="s">
        <v>177</v>
      </c>
      <c r="D337" s="7" t="s">
        <v>799</v>
      </c>
      <c r="E337" s="7" t="str">
        <f>INDEX('Нормо-час по специальностям'!$B$6:$B$26,MATCH(D337,'Нормо-час по специальностям'!$A$6:$A$26,0))</f>
        <v>Сервисный инженер ворот и автоматики</v>
      </c>
      <c r="F337" s="15">
        <v>0.4</v>
      </c>
      <c r="G337" s="7" t="s">
        <v>6950</v>
      </c>
      <c r="H337" s="11">
        <f t="shared" si="221"/>
        <v>17.5</v>
      </c>
      <c r="I337" s="8">
        <f>INDEX('Нормо-час по специальностям'!$D$6:$D$26,MATCH(D337,'Нормо-час по специальностям'!$A$6:$A$26,0))</f>
        <v>1200</v>
      </c>
      <c r="J337" s="8">
        <f>INDEX('Нормо-час по специальностям'!$E$6:$E$26,MATCH(D337,'Нормо-час по специальностям'!$A$6:$A$26,0))</f>
        <v>1440</v>
      </c>
      <c r="K337" s="8">
        <f t="shared" si="222"/>
        <v>480</v>
      </c>
      <c r="L337" s="8">
        <f t="shared" si="223"/>
        <v>576</v>
      </c>
      <c r="M337" s="8">
        <f>Расценки!L336</f>
        <v>300</v>
      </c>
      <c r="N337" s="8">
        <f>Расценки!M336</f>
        <v>345</v>
      </c>
      <c r="O337" s="10">
        <f t="shared" si="224"/>
        <v>0.60000000000000009</v>
      </c>
      <c r="P337" s="10">
        <f t="shared" si="225"/>
        <v>0.66956521739130426</v>
      </c>
      <c r="Q337" s="7" t="str">
        <f t="shared" si="226"/>
        <v>расценка</v>
      </c>
      <c r="R337" s="7" t="str">
        <f t="shared" si="227"/>
        <v>расценка</v>
      </c>
      <c r="S337" s="8">
        <f t="shared" si="228"/>
        <v>750</v>
      </c>
      <c r="T337" s="8">
        <f t="shared" si="229"/>
        <v>863</v>
      </c>
      <c r="U337" s="8">
        <f>Расценки!F336</f>
        <v>500</v>
      </c>
      <c r="V337" s="8">
        <f>Расценки!G336</f>
        <v>575</v>
      </c>
      <c r="W337" s="10">
        <f t="shared" si="230"/>
        <v>0.04</v>
      </c>
      <c r="X337" s="10">
        <f t="shared" si="231"/>
        <v>-1.7391304347826088E-3</v>
      </c>
      <c r="Y337" s="9">
        <f>Расценки!H336</f>
        <v>640</v>
      </c>
      <c r="Z337" s="9">
        <f>Расценки!I336</f>
        <v>768</v>
      </c>
      <c r="AA337" s="10">
        <f>Расценки!J336</f>
        <v>0.28000000000000003</v>
      </c>
      <c r="AB337" s="10">
        <f>Расценки!K336</f>
        <v>0.33565217391304358</v>
      </c>
      <c r="AC337" s="16">
        <f t="shared" si="232"/>
        <v>0.25</v>
      </c>
      <c r="AD337" s="16">
        <f t="shared" si="233"/>
        <v>0.25</v>
      </c>
      <c r="AE337" s="10">
        <f t="shared" si="234"/>
        <v>0.53125</v>
      </c>
      <c r="AF337" s="10">
        <f t="shared" si="235"/>
        <v>0.55078125</v>
      </c>
      <c r="AG337" s="8">
        <f t="shared" si="236"/>
        <v>160</v>
      </c>
      <c r="AH337" s="8">
        <f t="shared" si="237"/>
        <v>192</v>
      </c>
    </row>
    <row r="338" spans="1:34" x14ac:dyDescent="0.25">
      <c r="A338" s="7" t="s">
        <v>1017</v>
      </c>
      <c r="B338" s="7" t="s">
        <v>1018</v>
      </c>
      <c r="C338" s="7" t="s">
        <v>177</v>
      </c>
      <c r="D338" s="7" t="s">
        <v>799</v>
      </c>
      <c r="E338" s="7" t="str">
        <f>INDEX('Нормо-час по специальностям'!$B$6:$B$26,MATCH(D338,'Нормо-час по специальностям'!$A$6:$A$26,0))</f>
        <v>Сервисный инженер ворот и автоматики</v>
      </c>
      <c r="F338" s="15">
        <v>0.4</v>
      </c>
      <c r="G338" s="7" t="s">
        <v>6950</v>
      </c>
      <c r="H338" s="11">
        <f t="shared" si="221"/>
        <v>17.5</v>
      </c>
      <c r="I338" s="8">
        <f>INDEX('Нормо-час по специальностям'!$D$6:$D$26,MATCH(D338,'Нормо-час по специальностям'!$A$6:$A$26,0))</f>
        <v>1200</v>
      </c>
      <c r="J338" s="8">
        <f>INDEX('Нормо-час по специальностям'!$E$6:$E$26,MATCH(D338,'Нормо-час по специальностям'!$A$6:$A$26,0))</f>
        <v>1440</v>
      </c>
      <c r="K338" s="8">
        <f t="shared" si="222"/>
        <v>480</v>
      </c>
      <c r="L338" s="8">
        <f t="shared" si="223"/>
        <v>576</v>
      </c>
      <c r="M338" s="8">
        <f>Расценки!L337</f>
        <v>300</v>
      </c>
      <c r="N338" s="8">
        <f>Расценки!M337</f>
        <v>345</v>
      </c>
      <c r="O338" s="10">
        <f t="shared" si="224"/>
        <v>0.60000000000000009</v>
      </c>
      <c r="P338" s="10">
        <f t="shared" si="225"/>
        <v>0.66956521739130426</v>
      </c>
      <c r="Q338" s="7" t="str">
        <f t="shared" si="226"/>
        <v>расценка</v>
      </c>
      <c r="R338" s="7" t="str">
        <f t="shared" si="227"/>
        <v>расценка</v>
      </c>
      <c r="S338" s="8">
        <f t="shared" si="228"/>
        <v>750</v>
      </c>
      <c r="T338" s="8">
        <f t="shared" si="229"/>
        <v>863</v>
      </c>
      <c r="U338" s="8">
        <f>Расценки!F337</f>
        <v>500</v>
      </c>
      <c r="V338" s="8">
        <f>Расценки!G337</f>
        <v>575</v>
      </c>
      <c r="W338" s="10">
        <f t="shared" si="230"/>
        <v>0.04</v>
      </c>
      <c r="X338" s="10">
        <f t="shared" si="231"/>
        <v>-1.7391304347826088E-3</v>
      </c>
      <c r="Y338" s="9">
        <f>Расценки!H337</f>
        <v>640</v>
      </c>
      <c r="Z338" s="9">
        <f>Расценки!I337</f>
        <v>768</v>
      </c>
      <c r="AA338" s="10">
        <f>Расценки!J337</f>
        <v>0.28000000000000003</v>
      </c>
      <c r="AB338" s="10">
        <f>Расценки!K337</f>
        <v>0.33565217391304358</v>
      </c>
      <c r="AC338" s="16">
        <f t="shared" si="232"/>
        <v>0.25</v>
      </c>
      <c r="AD338" s="16">
        <f t="shared" si="233"/>
        <v>0.25</v>
      </c>
      <c r="AE338" s="10">
        <f t="shared" si="234"/>
        <v>0.53125</v>
      </c>
      <c r="AF338" s="10">
        <f t="shared" si="235"/>
        <v>0.55078125</v>
      </c>
      <c r="AG338" s="8">
        <f t="shared" si="236"/>
        <v>160</v>
      </c>
      <c r="AH338" s="8">
        <f t="shared" si="237"/>
        <v>192</v>
      </c>
    </row>
    <row r="339" spans="1:34" x14ac:dyDescent="0.25">
      <c r="A339" s="7" t="s">
        <v>1019</v>
      </c>
      <c r="B339" s="7" t="s">
        <v>1020</v>
      </c>
      <c r="C339" s="7" t="s">
        <v>177</v>
      </c>
      <c r="D339" s="7" t="s">
        <v>799</v>
      </c>
      <c r="E339" s="7" t="str">
        <f>INDEX('Нормо-час по специальностям'!$B$6:$B$26,MATCH(D339,'Нормо-час по специальностям'!$A$6:$A$26,0))</f>
        <v>Сервисный инженер ворот и автоматики</v>
      </c>
      <c r="F339" s="15">
        <v>1</v>
      </c>
      <c r="G339" s="7" t="s">
        <v>6950</v>
      </c>
      <c r="H339" s="11">
        <f t="shared" si="221"/>
        <v>7</v>
      </c>
      <c r="I339" s="8">
        <f>INDEX('Нормо-час по специальностям'!$D$6:$D$26,MATCH(D339,'Нормо-час по специальностям'!$A$6:$A$26,0))</f>
        <v>1200</v>
      </c>
      <c r="J339" s="8">
        <f>INDEX('Нормо-час по специальностям'!$E$6:$E$26,MATCH(D339,'Нормо-час по специальностям'!$A$6:$A$26,0))</f>
        <v>1440</v>
      </c>
      <c r="K339" s="8">
        <f t="shared" si="222"/>
        <v>1200</v>
      </c>
      <c r="L339" s="8">
        <f t="shared" si="223"/>
        <v>1440</v>
      </c>
      <c r="M339" s="8">
        <f>Расценки!L338</f>
        <v>780</v>
      </c>
      <c r="N339" s="8">
        <f>Расценки!M338</f>
        <v>897</v>
      </c>
      <c r="O339" s="10">
        <f t="shared" si="224"/>
        <v>0.53846153846153855</v>
      </c>
      <c r="P339" s="10">
        <f t="shared" si="225"/>
        <v>0.60535117056856191</v>
      </c>
      <c r="Q339" s="7" t="str">
        <f t="shared" si="226"/>
        <v>расценка</v>
      </c>
      <c r="R339" s="7" t="str">
        <f t="shared" si="227"/>
        <v>расценка</v>
      </c>
      <c r="S339" s="8">
        <f t="shared" si="228"/>
        <v>780</v>
      </c>
      <c r="T339" s="8">
        <f t="shared" si="229"/>
        <v>897</v>
      </c>
      <c r="U339" s="8">
        <f>Расценки!F338</f>
        <v>1300</v>
      </c>
      <c r="V339" s="8">
        <f>Расценки!G338</f>
        <v>1495</v>
      </c>
      <c r="W339" s="10">
        <f t="shared" si="230"/>
        <v>7.6923076923076927E-2</v>
      </c>
      <c r="X339" s="10">
        <f t="shared" si="231"/>
        <v>3.678929765886288E-2</v>
      </c>
      <c r="Y339" s="9">
        <f>Расценки!H338</f>
        <v>1600</v>
      </c>
      <c r="Z339" s="9">
        <f>Расценки!I338</f>
        <v>1920</v>
      </c>
      <c r="AA339" s="10">
        <f>Расценки!J338</f>
        <v>0.23076923076923084</v>
      </c>
      <c r="AB339" s="10">
        <f>Расценки!K338</f>
        <v>0.28428093645484953</v>
      </c>
      <c r="AC339" s="16">
        <f t="shared" si="232"/>
        <v>0.25</v>
      </c>
      <c r="AD339" s="16">
        <f t="shared" si="233"/>
        <v>0.25</v>
      </c>
      <c r="AE339" s="10">
        <f t="shared" si="234"/>
        <v>0.51249999999999996</v>
      </c>
      <c r="AF339" s="10">
        <f t="shared" si="235"/>
        <v>0.53281250000000002</v>
      </c>
      <c r="AG339" s="8">
        <f t="shared" si="236"/>
        <v>400</v>
      </c>
      <c r="AH339" s="8">
        <f t="shared" si="237"/>
        <v>480</v>
      </c>
    </row>
    <row r="340" spans="1:34" x14ac:dyDescent="0.25">
      <c r="A340" s="7" t="s">
        <v>1021</v>
      </c>
      <c r="B340" s="7" t="s">
        <v>1022</v>
      </c>
      <c r="C340" s="7" t="s">
        <v>177</v>
      </c>
      <c r="D340" s="7" t="s">
        <v>799</v>
      </c>
      <c r="E340" s="7" t="str">
        <f>INDEX('Нормо-час по специальностям'!$B$6:$B$26,MATCH(D340,'Нормо-час по специальностям'!$A$6:$A$26,0))</f>
        <v>Сервисный инженер ворот и автоматики</v>
      </c>
      <c r="F340" s="15">
        <v>1</v>
      </c>
      <c r="G340" s="7" t="s">
        <v>6950</v>
      </c>
      <c r="H340" s="11">
        <f t="shared" si="221"/>
        <v>7</v>
      </c>
      <c r="I340" s="8">
        <f>INDEX('Нормо-час по специальностям'!$D$6:$D$26,MATCH(D340,'Нормо-час по специальностям'!$A$6:$A$26,0))</f>
        <v>1200</v>
      </c>
      <c r="J340" s="8">
        <f>INDEX('Нормо-час по специальностям'!$E$6:$E$26,MATCH(D340,'Нормо-час по специальностям'!$A$6:$A$26,0))</f>
        <v>1440</v>
      </c>
      <c r="K340" s="8">
        <f t="shared" si="222"/>
        <v>1200</v>
      </c>
      <c r="L340" s="8">
        <f t="shared" si="223"/>
        <v>1440</v>
      </c>
      <c r="M340" s="8">
        <f>Расценки!L339</f>
        <v>780</v>
      </c>
      <c r="N340" s="8">
        <f>Расценки!M339</f>
        <v>897</v>
      </c>
      <c r="O340" s="10">
        <f t="shared" si="224"/>
        <v>0.53846153846153855</v>
      </c>
      <c r="P340" s="10">
        <f t="shared" si="225"/>
        <v>0.60535117056856191</v>
      </c>
      <c r="Q340" s="7" t="str">
        <f t="shared" si="226"/>
        <v>расценка</v>
      </c>
      <c r="R340" s="7" t="str">
        <f t="shared" si="227"/>
        <v>расценка</v>
      </c>
      <c r="S340" s="8">
        <f t="shared" si="228"/>
        <v>780</v>
      </c>
      <c r="T340" s="8">
        <f t="shared" si="229"/>
        <v>897</v>
      </c>
      <c r="U340" s="8">
        <f>Расценки!F339</f>
        <v>1300</v>
      </c>
      <c r="V340" s="8">
        <f>Расценки!G339</f>
        <v>1495</v>
      </c>
      <c r="W340" s="10">
        <f t="shared" si="230"/>
        <v>7.6923076923076927E-2</v>
      </c>
      <c r="X340" s="10">
        <f t="shared" si="231"/>
        <v>3.678929765886288E-2</v>
      </c>
      <c r="Y340" s="9">
        <f>Расценки!H339</f>
        <v>1600</v>
      </c>
      <c r="Z340" s="9">
        <f>Расценки!I339</f>
        <v>1920</v>
      </c>
      <c r="AA340" s="10">
        <f>Расценки!J339</f>
        <v>0.23076923076923084</v>
      </c>
      <c r="AB340" s="10">
        <f>Расценки!K339</f>
        <v>0.28428093645484953</v>
      </c>
      <c r="AC340" s="16">
        <f t="shared" si="232"/>
        <v>0.25</v>
      </c>
      <c r="AD340" s="16">
        <f t="shared" si="233"/>
        <v>0.25</v>
      </c>
      <c r="AE340" s="10">
        <f t="shared" si="234"/>
        <v>0.51249999999999996</v>
      </c>
      <c r="AF340" s="10">
        <f t="shared" si="235"/>
        <v>0.53281250000000002</v>
      </c>
      <c r="AG340" s="8">
        <f t="shared" si="236"/>
        <v>400</v>
      </c>
      <c r="AH340" s="8">
        <f t="shared" si="237"/>
        <v>480</v>
      </c>
    </row>
    <row r="341" spans="1:34" x14ac:dyDescent="0.25">
      <c r="A341" s="7" t="s">
        <v>1023</v>
      </c>
      <c r="B341" s="7" t="s">
        <v>1024</v>
      </c>
      <c r="C341" s="7" t="s">
        <v>177</v>
      </c>
      <c r="D341" s="7" t="s">
        <v>799</v>
      </c>
      <c r="E341" s="7" t="str">
        <f>INDEX('Нормо-час по специальностям'!$B$6:$B$26,MATCH(D341,'Нормо-час по специальностям'!$A$6:$A$26,0))</f>
        <v>Сервисный инженер ворот и автоматики</v>
      </c>
      <c r="F341" s="15">
        <v>0.15</v>
      </c>
      <c r="G341" s="7" t="s">
        <v>6950</v>
      </c>
      <c r="H341" s="11">
        <f t="shared" si="221"/>
        <v>46.67</v>
      </c>
      <c r="I341" s="8">
        <f>INDEX('Нормо-час по специальностям'!$D$6:$D$26,MATCH(D341,'Нормо-час по специальностям'!$A$6:$A$26,0))</f>
        <v>1200</v>
      </c>
      <c r="J341" s="8">
        <f>INDEX('Нормо-час по специальностям'!$E$6:$E$26,MATCH(D341,'Нормо-час по специальностям'!$A$6:$A$26,0))</f>
        <v>1440</v>
      </c>
      <c r="K341" s="8">
        <f t="shared" si="222"/>
        <v>180</v>
      </c>
      <c r="L341" s="8">
        <f t="shared" si="223"/>
        <v>216</v>
      </c>
      <c r="M341" s="8">
        <f>Расценки!L340</f>
        <v>120</v>
      </c>
      <c r="N341" s="8">
        <f>Расценки!M340</f>
        <v>138</v>
      </c>
      <c r="O341" s="10">
        <f t="shared" si="224"/>
        <v>0.5</v>
      </c>
      <c r="P341" s="10">
        <f t="shared" si="225"/>
        <v>0.56521739130434789</v>
      </c>
      <c r="Q341" s="7" t="str">
        <f t="shared" si="226"/>
        <v>расценка</v>
      </c>
      <c r="R341" s="7" t="str">
        <f t="shared" si="227"/>
        <v>расценка</v>
      </c>
      <c r="S341" s="8">
        <f t="shared" si="228"/>
        <v>800</v>
      </c>
      <c r="T341" s="8">
        <f t="shared" si="229"/>
        <v>920</v>
      </c>
      <c r="U341" s="8">
        <f>Расценки!F340</f>
        <v>200</v>
      </c>
      <c r="V341" s="8">
        <f>Расценки!G340</f>
        <v>230</v>
      </c>
      <c r="W341" s="10">
        <f t="shared" si="230"/>
        <v>0.1</v>
      </c>
      <c r="X341" s="10">
        <f t="shared" si="231"/>
        <v>6.0869565217391307E-2</v>
      </c>
      <c r="Y341" s="9">
        <f>Расценки!H340</f>
        <v>240</v>
      </c>
      <c r="Z341" s="9">
        <f>Расценки!I340</f>
        <v>288</v>
      </c>
      <c r="AA341" s="10">
        <f>Расценки!J340</f>
        <v>0.19999999999999996</v>
      </c>
      <c r="AB341" s="10">
        <f>Расценки!K340</f>
        <v>0.25217391304347836</v>
      </c>
      <c r="AC341" s="16">
        <f t="shared" si="232"/>
        <v>0.25</v>
      </c>
      <c r="AD341" s="16">
        <f t="shared" si="233"/>
        <v>0.25</v>
      </c>
      <c r="AE341" s="10">
        <f t="shared" si="234"/>
        <v>0.5</v>
      </c>
      <c r="AF341" s="10">
        <f t="shared" si="235"/>
        <v>0.52083333333333337</v>
      </c>
      <c r="AG341" s="8">
        <f t="shared" si="236"/>
        <v>60</v>
      </c>
      <c r="AH341" s="8">
        <f t="shared" si="237"/>
        <v>72</v>
      </c>
    </row>
    <row r="342" spans="1:34" x14ac:dyDescent="0.25">
      <c r="A342" s="7" t="s">
        <v>1025</v>
      </c>
      <c r="B342" s="7" t="s">
        <v>1026</v>
      </c>
      <c r="C342" s="7" t="s">
        <v>54</v>
      </c>
      <c r="D342" s="7" t="s">
        <v>799</v>
      </c>
      <c r="E342" s="7" t="str">
        <f>INDEX('Нормо-час по специальностям'!$B$6:$B$26,MATCH(D342,'Нормо-час по специальностям'!$A$6:$A$26,0))</f>
        <v>Сервисный инженер ворот и автоматики</v>
      </c>
      <c r="F342" s="15">
        <v>0.8</v>
      </c>
      <c r="G342" s="7" t="s">
        <v>6950</v>
      </c>
      <c r="H342" s="11">
        <f t="shared" si="221"/>
        <v>8.75</v>
      </c>
      <c r="I342" s="8">
        <f>INDEX('Нормо-час по специальностям'!$D$6:$D$26,MATCH(D342,'Нормо-час по специальностям'!$A$6:$A$26,0))</f>
        <v>1200</v>
      </c>
      <c r="J342" s="8">
        <f>INDEX('Нормо-час по специальностям'!$E$6:$E$26,MATCH(D342,'Нормо-час по специальностям'!$A$6:$A$26,0))</f>
        <v>1440</v>
      </c>
      <c r="K342" s="8">
        <f t="shared" si="222"/>
        <v>960</v>
      </c>
      <c r="L342" s="8">
        <f t="shared" si="223"/>
        <v>1152</v>
      </c>
      <c r="M342" s="8">
        <f>Расценки!L341</f>
        <v>540</v>
      </c>
      <c r="N342" s="8">
        <f>Расценки!M341</f>
        <v>621</v>
      </c>
      <c r="O342" s="10">
        <f t="shared" si="224"/>
        <v>0.77777777777777768</v>
      </c>
      <c r="P342" s="10">
        <f t="shared" si="225"/>
        <v>0.85507246376811596</v>
      </c>
      <c r="Q342" s="7" t="str">
        <f t="shared" si="226"/>
        <v>расценка</v>
      </c>
      <c r="R342" s="7" t="str">
        <f t="shared" si="227"/>
        <v>расценка</v>
      </c>
      <c r="S342" s="8">
        <f t="shared" si="228"/>
        <v>675</v>
      </c>
      <c r="T342" s="8">
        <f t="shared" si="229"/>
        <v>776</v>
      </c>
      <c r="U342" s="8">
        <f>Расценки!F341</f>
        <v>900</v>
      </c>
      <c r="V342" s="8">
        <f>Расценки!G341</f>
        <v>1035</v>
      </c>
      <c r="W342" s="10">
        <f t="shared" si="230"/>
        <v>-6.6666666666666666E-2</v>
      </c>
      <c r="X342" s="10">
        <f t="shared" si="231"/>
        <v>-0.11304347826086956</v>
      </c>
      <c r="Y342" s="9">
        <f>Расценки!H341</f>
        <v>1280</v>
      </c>
      <c r="Z342" s="9">
        <f>Расценки!I341</f>
        <v>1536</v>
      </c>
      <c r="AA342" s="10">
        <f>Расценки!J341</f>
        <v>0.42222222222222228</v>
      </c>
      <c r="AB342" s="10">
        <f>Расценки!K341</f>
        <v>0.48405797101449277</v>
      </c>
      <c r="AC342" s="16">
        <f t="shared" si="232"/>
        <v>0.25</v>
      </c>
      <c r="AD342" s="16">
        <f t="shared" si="233"/>
        <v>0.25</v>
      </c>
      <c r="AE342" s="10">
        <f t="shared" si="234"/>
        <v>0.578125</v>
      </c>
      <c r="AF342" s="10">
        <f t="shared" si="235"/>
        <v>0.595703125</v>
      </c>
      <c r="AG342" s="8">
        <f t="shared" si="236"/>
        <v>320</v>
      </c>
      <c r="AH342" s="8">
        <f t="shared" si="237"/>
        <v>384</v>
      </c>
    </row>
    <row r="343" spans="1:34" x14ac:dyDescent="0.25">
      <c r="A343" s="7" t="s">
        <v>1028</v>
      </c>
      <c r="B343" s="7" t="s">
        <v>1029</v>
      </c>
      <c r="C343" s="7" t="s">
        <v>177</v>
      </c>
      <c r="D343" s="7" t="s">
        <v>799</v>
      </c>
      <c r="E343" s="7" t="str">
        <f>INDEX('Нормо-час по специальностям'!$B$6:$B$26,MATCH(D343,'Нормо-час по специальностям'!$A$6:$A$26,0))</f>
        <v>Сервисный инженер ворот и автоматики</v>
      </c>
      <c r="F343" s="15">
        <v>0.3</v>
      </c>
      <c r="G343" s="7" t="s">
        <v>6950</v>
      </c>
      <c r="H343" s="11">
        <f t="shared" si="221"/>
        <v>23.33</v>
      </c>
      <c r="I343" s="8">
        <f>INDEX('Нормо-час по специальностям'!$D$6:$D$26,MATCH(D343,'Нормо-час по специальностям'!$A$6:$A$26,0))</f>
        <v>1200</v>
      </c>
      <c r="J343" s="8">
        <f>INDEX('Нормо-час по специальностям'!$E$6:$E$26,MATCH(D343,'Нормо-час по специальностям'!$A$6:$A$26,0))</f>
        <v>1440</v>
      </c>
      <c r="K343" s="8">
        <f t="shared" si="222"/>
        <v>360</v>
      </c>
      <c r="L343" s="8">
        <f t="shared" si="223"/>
        <v>432</v>
      </c>
      <c r="M343" s="8">
        <f>Расценки!L342</f>
        <v>240</v>
      </c>
      <c r="N343" s="8">
        <f>Расценки!M342</f>
        <v>276</v>
      </c>
      <c r="O343" s="10">
        <f t="shared" si="224"/>
        <v>0.5</v>
      </c>
      <c r="P343" s="10">
        <f t="shared" si="225"/>
        <v>0.56521739130434789</v>
      </c>
      <c r="Q343" s="7" t="str">
        <f t="shared" si="226"/>
        <v>расценка</v>
      </c>
      <c r="R343" s="7" t="str">
        <f t="shared" si="227"/>
        <v>расценка</v>
      </c>
      <c r="S343" s="8">
        <f t="shared" si="228"/>
        <v>800</v>
      </c>
      <c r="T343" s="8">
        <f t="shared" si="229"/>
        <v>920</v>
      </c>
      <c r="U343" s="8">
        <f>Расценки!F342</f>
        <v>400</v>
      </c>
      <c r="V343" s="8">
        <f>Расценки!G342</f>
        <v>460</v>
      </c>
      <c r="W343" s="10">
        <f t="shared" si="230"/>
        <v>0.1</v>
      </c>
      <c r="X343" s="10">
        <f t="shared" si="231"/>
        <v>6.0869565217391307E-2</v>
      </c>
      <c r="Y343" s="9">
        <f>Расценки!H342</f>
        <v>480</v>
      </c>
      <c r="Z343" s="9">
        <f>Расценки!I342</f>
        <v>576</v>
      </c>
      <c r="AA343" s="10">
        <f>Расценки!J342</f>
        <v>0.19999999999999996</v>
      </c>
      <c r="AB343" s="10">
        <f>Расценки!K342</f>
        <v>0.25217391304347836</v>
      </c>
      <c r="AC343" s="16">
        <f t="shared" si="232"/>
        <v>0.25</v>
      </c>
      <c r="AD343" s="16">
        <f t="shared" si="233"/>
        <v>0.25</v>
      </c>
      <c r="AE343" s="10">
        <f t="shared" si="234"/>
        <v>0.5</v>
      </c>
      <c r="AF343" s="10">
        <f t="shared" si="235"/>
        <v>0.52083333333333337</v>
      </c>
      <c r="AG343" s="8">
        <f t="shared" si="236"/>
        <v>120</v>
      </c>
      <c r="AH343" s="8">
        <f t="shared" si="237"/>
        <v>144</v>
      </c>
    </row>
    <row r="344" spans="1:34" x14ac:dyDescent="0.25">
      <c r="A344" s="7" t="s">
        <v>1030</v>
      </c>
      <c r="B344" s="7" t="s">
        <v>1031</v>
      </c>
      <c r="C344" s="7" t="s">
        <v>177</v>
      </c>
      <c r="D344" s="7" t="s">
        <v>799</v>
      </c>
      <c r="E344" s="7" t="str">
        <f>INDEX('Нормо-час по специальностям'!$B$6:$B$26,MATCH(D344,'Нормо-час по специальностям'!$A$6:$A$26,0))</f>
        <v>Сервисный инженер ворот и автоматики</v>
      </c>
      <c r="F344" s="15">
        <v>0.4</v>
      </c>
      <c r="G344" s="7" t="s">
        <v>6950</v>
      </c>
      <c r="H344" s="11">
        <f t="shared" si="221"/>
        <v>17.5</v>
      </c>
      <c r="I344" s="8">
        <f>INDEX('Нормо-час по специальностям'!$D$6:$D$26,MATCH(D344,'Нормо-час по специальностям'!$A$6:$A$26,0))</f>
        <v>1200</v>
      </c>
      <c r="J344" s="8">
        <f>INDEX('Нормо-час по специальностям'!$E$6:$E$26,MATCH(D344,'Нормо-час по специальностям'!$A$6:$A$26,0))</f>
        <v>1440</v>
      </c>
      <c r="K344" s="8">
        <f t="shared" si="222"/>
        <v>480</v>
      </c>
      <c r="L344" s="8">
        <f t="shared" si="223"/>
        <v>576</v>
      </c>
      <c r="M344" s="8">
        <f>Расценки!L343</f>
        <v>300</v>
      </c>
      <c r="N344" s="8">
        <f>Расценки!M343</f>
        <v>345</v>
      </c>
      <c r="O344" s="10">
        <f t="shared" si="224"/>
        <v>0.60000000000000009</v>
      </c>
      <c r="P344" s="10">
        <f t="shared" si="225"/>
        <v>0.66956521739130426</v>
      </c>
      <c r="Q344" s="7" t="str">
        <f t="shared" si="226"/>
        <v>расценка</v>
      </c>
      <c r="R344" s="7" t="str">
        <f t="shared" si="227"/>
        <v>расценка</v>
      </c>
      <c r="S344" s="8">
        <f t="shared" si="228"/>
        <v>750</v>
      </c>
      <c r="T344" s="8">
        <f t="shared" si="229"/>
        <v>863</v>
      </c>
      <c r="U344" s="8">
        <f>Расценки!F343</f>
        <v>500</v>
      </c>
      <c r="V344" s="8">
        <f>Расценки!G343</f>
        <v>575</v>
      </c>
      <c r="W344" s="10">
        <f t="shared" si="230"/>
        <v>0.04</v>
      </c>
      <c r="X344" s="10">
        <f t="shared" si="231"/>
        <v>-1.7391304347826088E-3</v>
      </c>
      <c r="Y344" s="9">
        <f>Расценки!H343</f>
        <v>640</v>
      </c>
      <c r="Z344" s="9">
        <f>Расценки!I343</f>
        <v>768</v>
      </c>
      <c r="AA344" s="10">
        <f>Расценки!J343</f>
        <v>0.28000000000000003</v>
      </c>
      <c r="AB344" s="10">
        <f>Расценки!K343</f>
        <v>0.33565217391304358</v>
      </c>
      <c r="AC344" s="16">
        <f t="shared" si="232"/>
        <v>0.25</v>
      </c>
      <c r="AD344" s="16">
        <f t="shared" si="233"/>
        <v>0.25</v>
      </c>
      <c r="AE344" s="10">
        <f t="shared" si="234"/>
        <v>0.53125</v>
      </c>
      <c r="AF344" s="10">
        <f t="shared" si="235"/>
        <v>0.55078125</v>
      </c>
      <c r="AG344" s="8">
        <f t="shared" si="236"/>
        <v>160</v>
      </c>
      <c r="AH344" s="8">
        <f t="shared" si="237"/>
        <v>192</v>
      </c>
    </row>
    <row r="345" spans="1:34" x14ac:dyDescent="0.25">
      <c r="A345" s="7" t="s">
        <v>1032</v>
      </c>
      <c r="B345" s="7" t="s">
        <v>1033</v>
      </c>
      <c r="C345" s="7" t="s">
        <v>177</v>
      </c>
      <c r="D345" s="7" t="s">
        <v>799</v>
      </c>
      <c r="E345" s="7" t="str">
        <f>INDEX('Нормо-час по специальностям'!$B$6:$B$26,MATCH(D345,'Нормо-час по специальностям'!$A$6:$A$26,0))</f>
        <v>Сервисный инженер ворот и автоматики</v>
      </c>
      <c r="F345" s="15">
        <v>1.5</v>
      </c>
      <c r="G345" s="7" t="s">
        <v>6950</v>
      </c>
      <c r="H345" s="11">
        <f t="shared" si="221"/>
        <v>4.67</v>
      </c>
      <c r="I345" s="8">
        <f>INDEX('Нормо-час по специальностям'!$D$6:$D$26,MATCH(D345,'Нормо-час по специальностям'!$A$6:$A$26,0))</f>
        <v>1200</v>
      </c>
      <c r="J345" s="8">
        <f>INDEX('Нормо-час по специальностям'!$E$6:$E$26,MATCH(D345,'Нормо-час по специальностям'!$A$6:$A$26,0))</f>
        <v>1440</v>
      </c>
      <c r="K345" s="8">
        <f t="shared" si="222"/>
        <v>1800</v>
      </c>
      <c r="L345" s="8">
        <f t="shared" si="223"/>
        <v>2160</v>
      </c>
      <c r="M345" s="8">
        <f>Расценки!L344</f>
        <v>1200</v>
      </c>
      <c r="N345" s="8">
        <f>Расценки!M344</f>
        <v>1380</v>
      </c>
      <c r="O345" s="10">
        <f t="shared" si="224"/>
        <v>0.5</v>
      </c>
      <c r="P345" s="10">
        <f t="shared" si="225"/>
        <v>0.56521739130434789</v>
      </c>
      <c r="Q345" s="7" t="str">
        <f t="shared" si="226"/>
        <v>расценка</v>
      </c>
      <c r="R345" s="7" t="str">
        <f t="shared" si="227"/>
        <v>расценка</v>
      </c>
      <c r="S345" s="8">
        <f t="shared" si="228"/>
        <v>800</v>
      </c>
      <c r="T345" s="8">
        <f t="shared" si="229"/>
        <v>920</v>
      </c>
      <c r="U345" s="8">
        <f>Расценки!F344</f>
        <v>2000</v>
      </c>
      <c r="V345" s="8">
        <f>Расценки!G344</f>
        <v>2300</v>
      </c>
      <c r="W345" s="10">
        <f t="shared" si="230"/>
        <v>0.1</v>
      </c>
      <c r="X345" s="10">
        <f t="shared" si="231"/>
        <v>6.0869565217391307E-2</v>
      </c>
      <c r="Y345" s="9">
        <f>Расценки!H344</f>
        <v>2400</v>
      </c>
      <c r="Z345" s="9">
        <f>Расценки!I344</f>
        <v>2880</v>
      </c>
      <c r="AA345" s="10">
        <f>Расценки!J344</f>
        <v>0.19999999999999996</v>
      </c>
      <c r="AB345" s="10">
        <f>Расценки!K344</f>
        <v>0.25217391304347836</v>
      </c>
      <c r="AC345" s="16">
        <f t="shared" si="232"/>
        <v>0.25</v>
      </c>
      <c r="AD345" s="16">
        <f t="shared" si="233"/>
        <v>0.25</v>
      </c>
      <c r="AE345" s="10">
        <f t="shared" si="234"/>
        <v>0.5</v>
      </c>
      <c r="AF345" s="10">
        <f t="shared" si="235"/>
        <v>0.52083333333333337</v>
      </c>
      <c r="AG345" s="8">
        <f t="shared" si="236"/>
        <v>600</v>
      </c>
      <c r="AH345" s="8">
        <f t="shared" si="237"/>
        <v>720</v>
      </c>
    </row>
    <row r="346" spans="1:34" x14ac:dyDescent="0.25">
      <c r="A346" s="7" t="s">
        <v>1034</v>
      </c>
      <c r="B346" s="7" t="s">
        <v>1035</v>
      </c>
      <c r="C346" s="7" t="s">
        <v>177</v>
      </c>
      <c r="D346" s="7" t="s">
        <v>799</v>
      </c>
      <c r="E346" s="7" t="str">
        <f>INDEX('Нормо-час по специальностям'!$B$6:$B$26,MATCH(D346,'Нормо-час по специальностям'!$A$6:$A$26,0))</f>
        <v>Сервисный инженер ворот и автоматики</v>
      </c>
      <c r="F346" s="15">
        <v>5</v>
      </c>
      <c r="G346" s="7" t="s">
        <v>6950</v>
      </c>
      <c r="H346" s="11">
        <f t="shared" ref="H346:H351" si="238">IF(OR(F346="",F346=0),"",ROUND($G$3/F346,2))</f>
        <v>1.4</v>
      </c>
      <c r="I346" s="8">
        <f>INDEX('Нормо-час по специальностям'!$D$6:$D$26,MATCH(D346,'Нормо-час по специальностям'!$A$6:$A$26,0))</f>
        <v>1200</v>
      </c>
      <c r="J346" s="8">
        <f>INDEX('Нормо-час по специальностям'!$E$6:$E$26,MATCH(D346,'Нормо-час по специальностям'!$A$6:$A$26,0))</f>
        <v>1440</v>
      </c>
      <c r="K346" s="8">
        <f t="shared" ref="K346:K351" si="239">IF(OR(F346="",F346=0,I346=0),"",ROUND(F346*I346,0))</f>
        <v>6000</v>
      </c>
      <c r="L346" s="8">
        <f t="shared" ref="L346:L351" si="240">IF(OR(F346="",F346=0,J346=0),"",ROUND(F346*J346,0))</f>
        <v>7200</v>
      </c>
      <c r="M346" s="8">
        <f>Расценки!L345</f>
        <v>4200</v>
      </c>
      <c r="N346" s="8">
        <f>Расценки!M345</f>
        <v>4830</v>
      </c>
      <c r="O346" s="10">
        <f t="shared" ref="O346:O351" si="241">IF(OR(K346="",M346="",M346=0),"",K346/M346-1)</f>
        <v>0.4285714285714286</v>
      </c>
      <c r="P346" s="10">
        <f t="shared" ref="P346:P351" si="242">IF(OR(L346="",N346="",N346=0),"",L346/N346-1)</f>
        <v>0.49068322981366452</v>
      </c>
      <c r="Q346" s="7" t="str">
        <f t="shared" ref="Q346:Q351" si="243">IF(O346="","—",IF(O346&lt;-$C$3,"нормо-часы",IF(O346&gt;$C$3,"расценка","равно")))</f>
        <v>расценка</v>
      </c>
      <c r="R346" s="7" t="str">
        <f t="shared" ref="R346:R351" si="244">IF(P346="","—",IF(P346&lt;-$C$3,"нормо-часы",IF(P346&gt;$C$3,"расценка","равно")))</f>
        <v>расценка</v>
      </c>
      <c r="S346" s="8">
        <f t="shared" ref="S346:S351" si="245">IF(OR(F346="",F346=0,M346=""),"",ROUND(M346/F346,0))</f>
        <v>840</v>
      </c>
      <c r="T346" s="8">
        <f t="shared" ref="T346:T351" si="246">IF(OR(F346="",F346=0,N346=""),"",ROUND(N346/F346,0))</f>
        <v>966</v>
      </c>
      <c r="U346" s="8">
        <f>Расценки!F345</f>
        <v>7000</v>
      </c>
      <c r="V346" s="8">
        <f>Расценки!G345</f>
        <v>8050</v>
      </c>
      <c r="W346" s="10">
        <f t="shared" ref="W346:W351" si="247">IF(OR(K346="",U346="",U346=0),"",(U346-K346)/U346)</f>
        <v>0.14285714285714285</v>
      </c>
      <c r="X346" s="10">
        <f t="shared" ref="X346:X351" si="248">IF(OR(L346="",V346="",V346=0),"",(V346-L346)/V346)</f>
        <v>0.10559006211180125</v>
      </c>
      <c r="Y346" s="9">
        <f>Расценки!H345</f>
        <v>8000</v>
      </c>
      <c r="Z346" s="9">
        <f>Расценки!I345</f>
        <v>9600</v>
      </c>
      <c r="AA346" s="10">
        <f>Расценки!J345</f>
        <v>0.14285714285714279</v>
      </c>
      <c r="AB346" s="10">
        <f>Расценки!K345</f>
        <v>0.19254658385093171</v>
      </c>
      <c r="AC346" s="16">
        <f t="shared" ref="AC346:AC351" si="249">IF(OR(K346="",Y346="",Y346=0),"",(Y346-K346)/Y346)</f>
        <v>0.25</v>
      </c>
      <c r="AD346" s="16">
        <f t="shared" ref="AD346:AD351" si="250">IF(OR(L346="",Z346="",Z346=0),"",(Z346-L346)/Z346)</f>
        <v>0.25</v>
      </c>
      <c r="AE346" s="10">
        <f t="shared" ref="AE346:AE351" si="251">IF(OR(Y346="",Y346=0),"",(Y346-M346)/Y346)</f>
        <v>0.47499999999999998</v>
      </c>
      <c r="AF346" s="10">
        <f t="shared" ref="AF346:AF351" si="252">IF(OR(Z346="",Z346=0),"",(Z346-N346)/Z346)</f>
        <v>0.49687500000000001</v>
      </c>
      <c r="AG346" s="8">
        <f t="shared" ref="AG346:AG351" si="253">IF(OR(K346="",Y346=""),"",Y346-K346)</f>
        <v>2000</v>
      </c>
      <c r="AH346" s="8">
        <f t="shared" ref="AH346:AH351" si="254">IF(OR(L346="",Z346=""),"",Z346-L346)</f>
        <v>2400</v>
      </c>
    </row>
    <row r="347" spans="1:34" x14ac:dyDescent="0.25">
      <c r="A347" s="12" t="s">
        <v>1038</v>
      </c>
      <c r="B347" s="12" t="s">
        <v>1039</v>
      </c>
      <c r="C347" s="12" t="s">
        <v>177</v>
      </c>
      <c r="D347" s="7" t="s">
        <v>1040</v>
      </c>
      <c r="E347" s="7" t="str">
        <f>INDEX('Нормо-час по специальностям'!$B$6:$B$26,MATCH(D347,'Нормо-час по специальностям'!$A$6:$A$26,0))</f>
        <v>Механик ПС / подъёмников / прессов / доков</v>
      </c>
      <c r="F347" s="15">
        <v>10</v>
      </c>
      <c r="G347" s="7" t="s">
        <v>6927</v>
      </c>
      <c r="H347" s="11">
        <f t="shared" si="238"/>
        <v>0.7</v>
      </c>
      <c r="I347" s="8">
        <f>INDEX('Нормо-час по специальностям'!$D$6:$D$26,MATCH(D347,'Нормо-час по специальностям'!$A$6:$A$26,0))</f>
        <v>1500</v>
      </c>
      <c r="J347" s="8">
        <f>INDEX('Нормо-час по специальностям'!$E$6:$E$26,MATCH(D347,'Нормо-час по специальностям'!$A$6:$A$26,0))</f>
        <v>1800</v>
      </c>
      <c r="K347" s="8">
        <f t="shared" si="239"/>
        <v>15000</v>
      </c>
      <c r="L347" s="8">
        <f t="shared" si="240"/>
        <v>18000</v>
      </c>
      <c r="M347" s="8">
        <f>Расценки!L346</f>
        <v>9000</v>
      </c>
      <c r="N347" s="8">
        <f>Расценки!M346</f>
        <v>10350</v>
      </c>
      <c r="O347" s="10">
        <f t="shared" si="241"/>
        <v>0.66666666666666674</v>
      </c>
      <c r="P347" s="10">
        <f t="shared" si="242"/>
        <v>0.73913043478260865</v>
      </c>
      <c r="Q347" s="7" t="str">
        <f t="shared" si="243"/>
        <v>расценка</v>
      </c>
      <c r="R347" s="7" t="str">
        <f t="shared" si="244"/>
        <v>расценка</v>
      </c>
      <c r="S347" s="8">
        <f t="shared" si="245"/>
        <v>900</v>
      </c>
      <c r="T347" s="8">
        <f t="shared" si="246"/>
        <v>1035</v>
      </c>
      <c r="U347" s="8">
        <f>Расценки!F346</f>
        <v>15000</v>
      </c>
      <c r="V347" s="8">
        <f>Расценки!G346</f>
        <v>17250</v>
      </c>
      <c r="W347" s="10">
        <f t="shared" si="247"/>
        <v>0</v>
      </c>
      <c r="X347" s="10">
        <f t="shared" si="248"/>
        <v>-4.3478260869565216E-2</v>
      </c>
      <c r="Y347" s="9">
        <f>Расценки!H346</f>
        <v>20000</v>
      </c>
      <c r="Z347" s="9">
        <f>Расценки!I346</f>
        <v>24000</v>
      </c>
      <c r="AA347" s="10">
        <f>Расценки!J346</f>
        <v>0.33333333333333326</v>
      </c>
      <c r="AB347" s="10">
        <f>Расценки!K346</f>
        <v>0.39130434782608692</v>
      </c>
      <c r="AC347" s="16">
        <f t="shared" si="249"/>
        <v>0.25</v>
      </c>
      <c r="AD347" s="16">
        <f t="shared" si="250"/>
        <v>0.25</v>
      </c>
      <c r="AE347" s="10">
        <f t="shared" si="251"/>
        <v>0.55000000000000004</v>
      </c>
      <c r="AF347" s="10">
        <f t="shared" si="252"/>
        <v>0.56874999999999998</v>
      </c>
      <c r="AG347" s="8">
        <f t="shared" si="253"/>
        <v>5000</v>
      </c>
      <c r="AH347" s="8">
        <f t="shared" si="254"/>
        <v>6000</v>
      </c>
    </row>
    <row r="348" spans="1:34" x14ac:dyDescent="0.25">
      <c r="A348" s="12" t="s">
        <v>1042</v>
      </c>
      <c r="B348" s="12" t="s">
        <v>1043</v>
      </c>
      <c r="C348" s="12" t="s">
        <v>177</v>
      </c>
      <c r="D348" s="7" t="s">
        <v>799</v>
      </c>
      <c r="E348" s="7" t="str">
        <f>INDEX('Нормо-час по специальностям'!$B$6:$B$26,MATCH(D348,'Нормо-час по специальностям'!$A$6:$A$26,0))</f>
        <v>Сервисный инженер ворот и автоматики</v>
      </c>
      <c r="F348" s="15">
        <v>4</v>
      </c>
      <c r="G348" s="7" t="s">
        <v>6950</v>
      </c>
      <c r="H348" s="11">
        <f t="shared" si="238"/>
        <v>1.75</v>
      </c>
      <c r="I348" s="8">
        <f>INDEX('Нормо-час по специальностям'!$D$6:$D$26,MATCH(D348,'Нормо-час по специальностям'!$A$6:$A$26,0))</f>
        <v>1200</v>
      </c>
      <c r="J348" s="8">
        <f>INDEX('Нормо-час по специальностям'!$E$6:$E$26,MATCH(D348,'Нормо-час по специальностям'!$A$6:$A$26,0))</f>
        <v>1440</v>
      </c>
      <c r="K348" s="8">
        <f t="shared" si="239"/>
        <v>4800</v>
      </c>
      <c r="L348" s="8">
        <f t="shared" si="240"/>
        <v>5760</v>
      </c>
      <c r="M348" s="8">
        <f>Расценки!L347</f>
        <v>3000</v>
      </c>
      <c r="N348" s="8">
        <f>Расценки!M347</f>
        <v>3450</v>
      </c>
      <c r="O348" s="10">
        <f t="shared" si="241"/>
        <v>0.60000000000000009</v>
      </c>
      <c r="P348" s="10">
        <f t="shared" si="242"/>
        <v>0.66956521739130426</v>
      </c>
      <c r="Q348" s="7" t="str">
        <f t="shared" si="243"/>
        <v>расценка</v>
      </c>
      <c r="R348" s="7" t="str">
        <f t="shared" si="244"/>
        <v>расценка</v>
      </c>
      <c r="S348" s="8">
        <f t="shared" si="245"/>
        <v>750</v>
      </c>
      <c r="T348" s="8">
        <f t="shared" si="246"/>
        <v>863</v>
      </c>
      <c r="U348" s="8">
        <f>Расценки!F347</f>
        <v>5000</v>
      </c>
      <c r="V348" s="8">
        <f>Расценки!G347</f>
        <v>5750</v>
      </c>
      <c r="W348" s="10">
        <f t="shared" si="247"/>
        <v>0.04</v>
      </c>
      <c r="X348" s="10">
        <f t="shared" si="248"/>
        <v>-1.7391304347826088E-3</v>
      </c>
      <c r="Y348" s="9">
        <f>Расценки!H347</f>
        <v>6400</v>
      </c>
      <c r="Z348" s="9">
        <f>Расценки!I347</f>
        <v>7680</v>
      </c>
      <c r="AA348" s="10">
        <f>Расценки!J347</f>
        <v>0.28000000000000003</v>
      </c>
      <c r="AB348" s="10">
        <f>Расценки!K347</f>
        <v>0.33565217391304358</v>
      </c>
      <c r="AC348" s="16">
        <f t="shared" si="249"/>
        <v>0.25</v>
      </c>
      <c r="AD348" s="16">
        <f t="shared" si="250"/>
        <v>0.25</v>
      </c>
      <c r="AE348" s="10">
        <f t="shared" si="251"/>
        <v>0.53125</v>
      </c>
      <c r="AF348" s="10">
        <f t="shared" si="252"/>
        <v>0.55078125</v>
      </c>
      <c r="AG348" s="8">
        <f t="shared" si="253"/>
        <v>1600</v>
      </c>
      <c r="AH348" s="8">
        <f t="shared" si="254"/>
        <v>1920</v>
      </c>
    </row>
    <row r="349" spans="1:34" x14ac:dyDescent="0.25">
      <c r="A349" s="12" t="s">
        <v>1044</v>
      </c>
      <c r="B349" s="12" t="s">
        <v>1045</v>
      </c>
      <c r="C349" s="12" t="s">
        <v>177</v>
      </c>
      <c r="D349" s="7" t="s">
        <v>799</v>
      </c>
      <c r="E349" s="7" t="str">
        <f>INDEX('Нормо-час по специальностям'!$B$6:$B$26,MATCH(D349,'Нормо-час по специальностям'!$A$6:$A$26,0))</f>
        <v>Сервисный инженер ворот и автоматики</v>
      </c>
      <c r="F349" s="15">
        <v>6</v>
      </c>
      <c r="G349" s="7" t="s">
        <v>6950</v>
      </c>
      <c r="H349" s="11">
        <f t="shared" si="238"/>
        <v>1.17</v>
      </c>
      <c r="I349" s="8">
        <f>INDEX('Нормо-час по специальностям'!$D$6:$D$26,MATCH(D349,'Нормо-час по специальностям'!$A$6:$A$26,0))</f>
        <v>1200</v>
      </c>
      <c r="J349" s="8">
        <f>INDEX('Нормо-час по специальностям'!$E$6:$E$26,MATCH(D349,'Нормо-час по специальностям'!$A$6:$A$26,0))</f>
        <v>1440</v>
      </c>
      <c r="K349" s="8">
        <f t="shared" si="239"/>
        <v>7200</v>
      </c>
      <c r="L349" s="8">
        <f t="shared" si="240"/>
        <v>8640</v>
      </c>
      <c r="M349" s="8">
        <f>Расценки!L348</f>
        <v>4800</v>
      </c>
      <c r="N349" s="8">
        <f>Расценки!M348</f>
        <v>5520</v>
      </c>
      <c r="O349" s="10">
        <f t="shared" si="241"/>
        <v>0.5</v>
      </c>
      <c r="P349" s="10">
        <f t="shared" si="242"/>
        <v>0.56521739130434789</v>
      </c>
      <c r="Q349" s="7" t="str">
        <f t="shared" si="243"/>
        <v>расценка</v>
      </c>
      <c r="R349" s="7" t="str">
        <f t="shared" si="244"/>
        <v>расценка</v>
      </c>
      <c r="S349" s="8">
        <f t="shared" si="245"/>
        <v>800</v>
      </c>
      <c r="T349" s="8">
        <f t="shared" si="246"/>
        <v>920</v>
      </c>
      <c r="U349" s="8">
        <f>Расценки!F348</f>
        <v>8000</v>
      </c>
      <c r="V349" s="8">
        <f>Расценки!G348</f>
        <v>9200</v>
      </c>
      <c r="W349" s="10">
        <f t="shared" si="247"/>
        <v>0.1</v>
      </c>
      <c r="X349" s="10">
        <f t="shared" si="248"/>
        <v>6.0869565217391307E-2</v>
      </c>
      <c r="Y349" s="9">
        <f>Расценки!H348</f>
        <v>9600</v>
      </c>
      <c r="Z349" s="9">
        <f>Расценки!I348</f>
        <v>11520</v>
      </c>
      <c r="AA349" s="10">
        <f>Расценки!J348</f>
        <v>0.19999999999999996</v>
      </c>
      <c r="AB349" s="10">
        <f>Расценки!K348</f>
        <v>0.25217391304347836</v>
      </c>
      <c r="AC349" s="16">
        <f t="shared" si="249"/>
        <v>0.25</v>
      </c>
      <c r="AD349" s="16">
        <f t="shared" si="250"/>
        <v>0.25</v>
      </c>
      <c r="AE349" s="10">
        <f t="shared" si="251"/>
        <v>0.5</v>
      </c>
      <c r="AF349" s="10">
        <f t="shared" si="252"/>
        <v>0.52083333333333337</v>
      </c>
      <c r="AG349" s="8">
        <f t="shared" si="253"/>
        <v>2400</v>
      </c>
      <c r="AH349" s="8">
        <f t="shared" si="254"/>
        <v>2880</v>
      </c>
    </row>
    <row r="350" spans="1:34" x14ac:dyDescent="0.25">
      <c r="A350" s="12" t="s">
        <v>1046</v>
      </c>
      <c r="B350" s="12" t="s">
        <v>1047</v>
      </c>
      <c r="C350" s="12" t="s">
        <v>177</v>
      </c>
      <c r="D350" s="7" t="s">
        <v>799</v>
      </c>
      <c r="E350" s="7" t="str">
        <f>INDEX('Нормо-час по специальностям'!$B$6:$B$26,MATCH(D350,'Нормо-час по специальностям'!$A$6:$A$26,0))</f>
        <v>Сервисный инженер ворот и автоматики</v>
      </c>
      <c r="F350" s="15">
        <v>3</v>
      </c>
      <c r="G350" s="7" t="s">
        <v>6950</v>
      </c>
      <c r="H350" s="11">
        <f t="shared" si="238"/>
        <v>2.33</v>
      </c>
      <c r="I350" s="8">
        <f>INDEX('Нормо-час по специальностям'!$D$6:$D$26,MATCH(D350,'Нормо-час по специальностям'!$A$6:$A$26,0))</f>
        <v>1200</v>
      </c>
      <c r="J350" s="8">
        <f>INDEX('Нормо-час по специальностям'!$E$6:$E$26,MATCH(D350,'Нормо-час по специальностям'!$A$6:$A$26,0))</f>
        <v>1440</v>
      </c>
      <c r="K350" s="8">
        <f t="shared" si="239"/>
        <v>3600</v>
      </c>
      <c r="L350" s="8">
        <f t="shared" si="240"/>
        <v>4320</v>
      </c>
      <c r="M350" s="8">
        <f>Расценки!L349</f>
        <v>2400</v>
      </c>
      <c r="N350" s="8">
        <f>Расценки!M349</f>
        <v>2760</v>
      </c>
      <c r="O350" s="10">
        <f t="shared" si="241"/>
        <v>0.5</v>
      </c>
      <c r="P350" s="10">
        <f t="shared" si="242"/>
        <v>0.56521739130434789</v>
      </c>
      <c r="Q350" s="7" t="str">
        <f t="shared" si="243"/>
        <v>расценка</v>
      </c>
      <c r="R350" s="7" t="str">
        <f t="shared" si="244"/>
        <v>расценка</v>
      </c>
      <c r="S350" s="8">
        <f t="shared" si="245"/>
        <v>800</v>
      </c>
      <c r="T350" s="8">
        <f t="shared" si="246"/>
        <v>920</v>
      </c>
      <c r="U350" s="8">
        <f>Расценки!F349</f>
        <v>4000</v>
      </c>
      <c r="V350" s="8">
        <f>Расценки!G349</f>
        <v>4600</v>
      </c>
      <c r="W350" s="10">
        <f t="shared" si="247"/>
        <v>0.1</v>
      </c>
      <c r="X350" s="10">
        <f t="shared" si="248"/>
        <v>6.0869565217391307E-2</v>
      </c>
      <c r="Y350" s="9">
        <f>Расценки!H349</f>
        <v>4800</v>
      </c>
      <c r="Z350" s="9">
        <f>Расценки!I349</f>
        <v>5760</v>
      </c>
      <c r="AA350" s="10">
        <f>Расценки!J349</f>
        <v>0.19999999999999996</v>
      </c>
      <c r="AB350" s="10">
        <f>Расценки!K349</f>
        <v>0.25217391304347836</v>
      </c>
      <c r="AC350" s="16">
        <f t="shared" si="249"/>
        <v>0.25</v>
      </c>
      <c r="AD350" s="16">
        <f t="shared" si="250"/>
        <v>0.25</v>
      </c>
      <c r="AE350" s="10">
        <f t="shared" si="251"/>
        <v>0.5</v>
      </c>
      <c r="AF350" s="10">
        <f t="shared" si="252"/>
        <v>0.52083333333333337</v>
      </c>
      <c r="AG350" s="8">
        <f t="shared" si="253"/>
        <v>1200</v>
      </c>
      <c r="AH350" s="8">
        <f t="shared" si="254"/>
        <v>1440</v>
      </c>
    </row>
    <row r="351" spans="1:34" x14ac:dyDescent="0.25">
      <c r="A351" s="12" t="s">
        <v>1048</v>
      </c>
      <c r="B351" s="12" t="s">
        <v>1049</v>
      </c>
      <c r="C351" s="12" t="s">
        <v>1050</v>
      </c>
      <c r="D351" s="7" t="s">
        <v>799</v>
      </c>
      <c r="E351" s="7" t="str">
        <f>INDEX('Нормо-час по специальностям'!$B$6:$B$26,MATCH(D351,'Нормо-час по специальностям'!$A$6:$A$26,0))</f>
        <v>Сервисный инженер ворот и автоматики</v>
      </c>
      <c r="F351" s="15">
        <v>1</v>
      </c>
      <c r="G351" s="7" t="s">
        <v>6950</v>
      </c>
      <c r="H351" s="11">
        <f t="shared" si="238"/>
        <v>7</v>
      </c>
      <c r="I351" s="8">
        <f>INDEX('Нормо-час по специальностям'!$D$6:$D$26,MATCH(D351,'Нормо-час по специальностям'!$A$6:$A$26,0))</f>
        <v>1200</v>
      </c>
      <c r="J351" s="8">
        <f>INDEX('Нормо-час по специальностям'!$E$6:$E$26,MATCH(D351,'Нормо-час по специальностям'!$A$6:$A$26,0))</f>
        <v>1440</v>
      </c>
      <c r="K351" s="8">
        <f t="shared" si="239"/>
        <v>1200</v>
      </c>
      <c r="L351" s="8">
        <f t="shared" si="240"/>
        <v>1440</v>
      </c>
      <c r="M351" s="8">
        <f>Расценки!L350</f>
        <v>900</v>
      </c>
      <c r="N351" s="8">
        <f>Расценки!M350</f>
        <v>1035</v>
      </c>
      <c r="O351" s="10">
        <f t="shared" si="241"/>
        <v>0.33333333333333326</v>
      </c>
      <c r="P351" s="10">
        <f t="shared" si="242"/>
        <v>0.39130434782608692</v>
      </c>
      <c r="Q351" s="7" t="str">
        <f t="shared" si="243"/>
        <v>расценка</v>
      </c>
      <c r="R351" s="7" t="str">
        <f t="shared" si="244"/>
        <v>расценка</v>
      </c>
      <c r="S351" s="8">
        <f t="shared" si="245"/>
        <v>900</v>
      </c>
      <c r="T351" s="8">
        <f t="shared" si="246"/>
        <v>1035</v>
      </c>
      <c r="U351" s="8">
        <f>Расценки!F350</f>
        <v>1500</v>
      </c>
      <c r="V351" s="8">
        <f>Расценки!G350</f>
        <v>1725</v>
      </c>
      <c r="W351" s="10">
        <f t="shared" si="247"/>
        <v>0.2</v>
      </c>
      <c r="X351" s="10">
        <f t="shared" si="248"/>
        <v>0.16521739130434782</v>
      </c>
      <c r="Y351" s="9">
        <f>Расценки!H350</f>
        <v>1600</v>
      </c>
      <c r="Z351" s="9">
        <f>Расценки!I350</f>
        <v>1920</v>
      </c>
      <c r="AA351" s="10">
        <f>Расценки!J350</f>
        <v>6.6666666666666652E-2</v>
      </c>
      <c r="AB351" s="10">
        <f>Расценки!K350</f>
        <v>0.11304347826086958</v>
      </c>
      <c r="AC351" s="16">
        <f t="shared" si="249"/>
        <v>0.25</v>
      </c>
      <c r="AD351" s="16">
        <f t="shared" si="250"/>
        <v>0.25</v>
      </c>
      <c r="AE351" s="10">
        <f t="shared" si="251"/>
        <v>0.4375</v>
      </c>
      <c r="AF351" s="10">
        <f t="shared" si="252"/>
        <v>0.4609375</v>
      </c>
      <c r="AG351" s="8">
        <f t="shared" si="253"/>
        <v>400</v>
      </c>
      <c r="AH351" s="8">
        <f t="shared" si="254"/>
        <v>480</v>
      </c>
    </row>
    <row r="352" spans="1:34" x14ac:dyDescent="0.25">
      <c r="A352" s="5" t="s">
        <v>1052</v>
      </c>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row>
    <row r="353" spans="1:34" x14ac:dyDescent="0.25">
      <c r="A353" s="7" t="s">
        <v>1053</v>
      </c>
      <c r="B353" s="7" t="s">
        <v>1054</v>
      </c>
      <c r="C353" s="7" t="s">
        <v>177</v>
      </c>
      <c r="D353" s="7" t="s">
        <v>35</v>
      </c>
      <c r="E353" s="7" t="str">
        <f>INDEX('Нормо-час по специальностям'!$B$6:$B$26,MATCH(D353,'Нормо-час по специальностям'!$A$6:$A$26,0))</f>
        <v>Разнорабочий / демонтажник</v>
      </c>
      <c r="F353" s="15">
        <v>0.08</v>
      </c>
      <c r="G353" s="7" t="s">
        <v>6951</v>
      </c>
      <c r="H353" s="11">
        <f t="shared" ref="H353:H384" si="255">IF(OR(F353="",F353=0),"",ROUND($G$3/F353,2))</f>
        <v>87.5</v>
      </c>
      <c r="I353" s="8">
        <f>INDEX('Нормо-час по специальностям'!$D$6:$D$26,MATCH(D353,'Нормо-час по специальностям'!$A$6:$A$26,0))</f>
        <v>550</v>
      </c>
      <c r="J353" s="8">
        <f>INDEX('Нормо-час по специальностям'!$E$6:$E$26,MATCH(D353,'Нормо-час по специальностям'!$A$6:$A$26,0))</f>
        <v>660</v>
      </c>
      <c r="K353" s="8">
        <f t="shared" ref="K353:K384" si="256">IF(OR(F353="",F353=0,I353=0),"",ROUND(F353*I353,0))</f>
        <v>44</v>
      </c>
      <c r="L353" s="8">
        <f t="shared" ref="L353:L384" si="257">IF(OR(F353="",F353=0,J353=0),"",ROUND(F353*J353,0))</f>
        <v>53</v>
      </c>
      <c r="M353" s="8">
        <f>Расценки!L352</f>
        <v>70</v>
      </c>
      <c r="N353" s="8">
        <f>Расценки!M352</f>
        <v>80</v>
      </c>
      <c r="O353" s="10">
        <f t="shared" ref="O353:O384" si="258">IF(OR(K353="",M353="",M353=0),"",K353/M353-1)</f>
        <v>-0.37142857142857144</v>
      </c>
      <c r="P353" s="10">
        <f t="shared" ref="P353:P384" si="259">IF(OR(L353="",N353="",N353=0),"",L353/N353-1)</f>
        <v>-0.33750000000000002</v>
      </c>
      <c r="Q353" s="7" t="str">
        <f t="shared" ref="Q353:Q384" si="260">IF(O353="","—",IF(O353&lt;-$C$3,"нормо-часы",IF(O353&gt;$C$3,"расценка","равно")))</f>
        <v>нормо-часы</v>
      </c>
      <c r="R353" s="7" t="str">
        <f t="shared" ref="R353:R384" si="261">IF(P353="","—",IF(P353&lt;-$C$3,"нормо-часы",IF(P353&gt;$C$3,"расценка","равно")))</f>
        <v>нормо-часы</v>
      </c>
      <c r="S353" s="8">
        <f t="shared" ref="S353:S384" si="262">IF(OR(F353="",F353=0,M353=""),"",ROUND(M353/F353,0))</f>
        <v>875</v>
      </c>
      <c r="T353" s="8">
        <f t="shared" ref="T353:T384" si="263">IF(OR(F353="",F353=0,N353=""),"",ROUND(N353/F353,0))</f>
        <v>1000</v>
      </c>
      <c r="U353" s="8">
        <f>Расценки!F352</f>
        <v>120</v>
      </c>
      <c r="V353" s="8">
        <f>Расценки!G352</f>
        <v>140</v>
      </c>
      <c r="W353" s="10">
        <f t="shared" ref="W353:W384" si="264">IF(OR(K353="",U353="",U353=0),"",(U353-K353)/U353)</f>
        <v>0.6333333333333333</v>
      </c>
      <c r="X353" s="10">
        <f t="shared" ref="X353:X384" si="265">IF(OR(L353="",V353="",V353=0),"",(V353-L353)/V353)</f>
        <v>0.62142857142857144</v>
      </c>
      <c r="Y353" s="9">
        <f>Расценки!H352</f>
        <v>120</v>
      </c>
      <c r="Z353" s="9">
        <f>Расценки!I352</f>
        <v>140</v>
      </c>
      <c r="AA353" s="10">
        <f>Расценки!J352</f>
        <v>0</v>
      </c>
      <c r="AB353" s="10">
        <f>Расценки!K352</f>
        <v>0</v>
      </c>
      <c r="AC353" s="16">
        <f t="shared" ref="AC353:AC384" si="266">IF(OR(K353="",Y353="",Y353=0),"",(Y353-K353)/Y353)</f>
        <v>0.6333333333333333</v>
      </c>
      <c r="AD353" s="16">
        <f t="shared" ref="AD353:AD384" si="267">IF(OR(L353="",Z353="",Z353=0),"",(Z353-L353)/Z353)</f>
        <v>0.62142857142857144</v>
      </c>
      <c r="AE353" s="10">
        <f t="shared" ref="AE353:AE384" si="268">IF(OR(Y353="",Y353=0),"",(Y353-M353)/Y353)</f>
        <v>0.41666666666666669</v>
      </c>
      <c r="AF353" s="10">
        <f t="shared" ref="AF353:AF384" si="269">IF(OR(Z353="",Z353=0),"",(Z353-N353)/Z353)</f>
        <v>0.42857142857142855</v>
      </c>
      <c r="AG353" s="8">
        <f t="shared" ref="AG353:AG384" si="270">IF(OR(K353="",Y353=""),"",Y353-K353)</f>
        <v>76</v>
      </c>
      <c r="AH353" s="8">
        <f t="shared" ref="AH353:AH384" si="271">IF(OR(L353="",Z353=""),"",Z353-L353)</f>
        <v>87</v>
      </c>
    </row>
    <row r="354" spans="1:34" x14ac:dyDescent="0.25">
      <c r="A354" s="7" t="s">
        <v>1057</v>
      </c>
      <c r="B354" s="7" t="s">
        <v>1058</v>
      </c>
      <c r="C354" s="7" t="s">
        <v>177</v>
      </c>
      <c r="D354" s="7" t="s">
        <v>35</v>
      </c>
      <c r="E354" s="7" t="str">
        <f>INDEX('Нормо-час по специальностям'!$B$6:$B$26,MATCH(D354,'Нормо-час по специальностям'!$A$6:$A$26,0))</f>
        <v>Разнорабочий / демонтажник</v>
      </c>
      <c r="F354" s="15">
        <v>0.25</v>
      </c>
      <c r="G354" s="7" t="s">
        <v>6952</v>
      </c>
      <c r="H354" s="11">
        <f t="shared" si="255"/>
        <v>28</v>
      </c>
      <c r="I354" s="8">
        <f>INDEX('Нормо-час по специальностям'!$D$6:$D$26,MATCH(D354,'Нормо-час по специальностям'!$A$6:$A$26,0))</f>
        <v>550</v>
      </c>
      <c r="J354" s="8">
        <f>INDEX('Нормо-час по специальностям'!$E$6:$E$26,MATCH(D354,'Нормо-час по специальностям'!$A$6:$A$26,0))</f>
        <v>660</v>
      </c>
      <c r="K354" s="8">
        <f t="shared" si="256"/>
        <v>138</v>
      </c>
      <c r="L354" s="8">
        <f t="shared" si="257"/>
        <v>165</v>
      </c>
      <c r="M354" s="8">
        <f>Расценки!L353</f>
        <v>200</v>
      </c>
      <c r="N354" s="8">
        <f>Расценки!M353</f>
        <v>230</v>
      </c>
      <c r="O354" s="10">
        <f t="shared" si="258"/>
        <v>-0.31000000000000005</v>
      </c>
      <c r="P354" s="10">
        <f t="shared" si="259"/>
        <v>-0.28260869565217395</v>
      </c>
      <c r="Q354" s="7" t="str">
        <f t="shared" si="260"/>
        <v>нормо-часы</v>
      </c>
      <c r="R354" s="7" t="str">
        <f t="shared" si="261"/>
        <v>нормо-часы</v>
      </c>
      <c r="S354" s="8">
        <f t="shared" si="262"/>
        <v>800</v>
      </c>
      <c r="T354" s="8">
        <f t="shared" si="263"/>
        <v>920</v>
      </c>
      <c r="U354" s="8">
        <f>Расценки!F353</f>
        <v>350</v>
      </c>
      <c r="V354" s="8">
        <f>Расценки!G353</f>
        <v>400</v>
      </c>
      <c r="W354" s="10">
        <f t="shared" si="264"/>
        <v>0.60571428571428576</v>
      </c>
      <c r="X354" s="10">
        <f t="shared" si="265"/>
        <v>0.58750000000000002</v>
      </c>
      <c r="Y354" s="9">
        <f>Расценки!H353</f>
        <v>350</v>
      </c>
      <c r="Z354" s="9">
        <f>Расценки!I353</f>
        <v>400</v>
      </c>
      <c r="AA354" s="10">
        <f>Расценки!J353</f>
        <v>0</v>
      </c>
      <c r="AB354" s="10">
        <f>Расценки!K353</f>
        <v>0</v>
      </c>
      <c r="AC354" s="16">
        <f t="shared" si="266"/>
        <v>0.60571428571428576</v>
      </c>
      <c r="AD354" s="16">
        <f t="shared" si="267"/>
        <v>0.58750000000000002</v>
      </c>
      <c r="AE354" s="10">
        <f t="shared" si="268"/>
        <v>0.42857142857142855</v>
      </c>
      <c r="AF354" s="10">
        <f t="shared" si="269"/>
        <v>0.42499999999999999</v>
      </c>
      <c r="AG354" s="8">
        <f t="shared" si="270"/>
        <v>212</v>
      </c>
      <c r="AH354" s="8">
        <f t="shared" si="271"/>
        <v>235</v>
      </c>
    </row>
    <row r="355" spans="1:34" x14ac:dyDescent="0.25">
      <c r="A355" s="7" t="s">
        <v>1060</v>
      </c>
      <c r="B355" s="7" t="s">
        <v>1061</v>
      </c>
      <c r="C355" s="7" t="s">
        <v>177</v>
      </c>
      <c r="D355" s="7" t="s">
        <v>35</v>
      </c>
      <c r="E355" s="7" t="str">
        <f>INDEX('Нормо-час по специальностям'!$B$6:$B$26,MATCH(D355,'Нормо-час по специальностям'!$A$6:$A$26,0))</f>
        <v>Разнорабочий / демонтажник</v>
      </c>
      <c r="F355" s="15">
        <v>0.15</v>
      </c>
      <c r="G355" s="7" t="s">
        <v>6953</v>
      </c>
      <c r="H355" s="11">
        <f t="shared" si="255"/>
        <v>46.67</v>
      </c>
      <c r="I355" s="8">
        <f>INDEX('Нормо-час по специальностям'!$D$6:$D$26,MATCH(D355,'Нормо-час по специальностям'!$A$6:$A$26,0))</f>
        <v>550</v>
      </c>
      <c r="J355" s="8">
        <f>INDEX('Нормо-час по специальностям'!$E$6:$E$26,MATCH(D355,'Нормо-час по специальностям'!$A$6:$A$26,0))</f>
        <v>660</v>
      </c>
      <c r="K355" s="8">
        <f t="shared" si="256"/>
        <v>83</v>
      </c>
      <c r="L355" s="8">
        <f t="shared" si="257"/>
        <v>99</v>
      </c>
      <c r="M355" s="8">
        <f>Расценки!L354</f>
        <v>200</v>
      </c>
      <c r="N355" s="8">
        <f>Расценки!M354</f>
        <v>230</v>
      </c>
      <c r="O355" s="10">
        <f t="shared" si="258"/>
        <v>-0.58499999999999996</v>
      </c>
      <c r="P355" s="10">
        <f t="shared" si="259"/>
        <v>-0.56956521739130439</v>
      </c>
      <c r="Q355" s="7" t="str">
        <f t="shared" si="260"/>
        <v>нормо-часы</v>
      </c>
      <c r="R355" s="7" t="str">
        <f t="shared" si="261"/>
        <v>нормо-часы</v>
      </c>
      <c r="S355" s="8">
        <f t="shared" si="262"/>
        <v>1333</v>
      </c>
      <c r="T355" s="8">
        <f t="shared" si="263"/>
        <v>1533</v>
      </c>
      <c r="U355" s="8">
        <f>Расценки!F354</f>
        <v>350</v>
      </c>
      <c r="V355" s="8">
        <f>Расценки!G354</f>
        <v>400</v>
      </c>
      <c r="W355" s="10">
        <f t="shared" si="264"/>
        <v>0.7628571428571429</v>
      </c>
      <c r="X355" s="10">
        <f t="shared" si="265"/>
        <v>0.75249999999999995</v>
      </c>
      <c r="Y355" s="9">
        <f>Расценки!H354</f>
        <v>350</v>
      </c>
      <c r="Z355" s="9">
        <f>Расценки!I354</f>
        <v>400</v>
      </c>
      <c r="AA355" s="10">
        <f>Расценки!J354</f>
        <v>0</v>
      </c>
      <c r="AB355" s="10">
        <f>Расценки!K354</f>
        <v>0</v>
      </c>
      <c r="AC355" s="16">
        <f t="shared" si="266"/>
        <v>0.7628571428571429</v>
      </c>
      <c r="AD355" s="16">
        <f t="shared" si="267"/>
        <v>0.75249999999999995</v>
      </c>
      <c r="AE355" s="10">
        <f t="shared" si="268"/>
        <v>0.42857142857142855</v>
      </c>
      <c r="AF355" s="10">
        <f t="shared" si="269"/>
        <v>0.42499999999999999</v>
      </c>
      <c r="AG355" s="8">
        <f t="shared" si="270"/>
        <v>267</v>
      </c>
      <c r="AH355" s="8">
        <f t="shared" si="271"/>
        <v>301</v>
      </c>
    </row>
    <row r="356" spans="1:34" x14ac:dyDescent="0.25">
      <c r="A356" s="7" t="s">
        <v>1064</v>
      </c>
      <c r="B356" s="7" t="s">
        <v>1065</v>
      </c>
      <c r="C356" s="7" t="s">
        <v>177</v>
      </c>
      <c r="D356" s="7" t="s">
        <v>35</v>
      </c>
      <c r="E356" s="7" t="str">
        <f>INDEX('Нормо-час по специальностям'!$B$6:$B$26,MATCH(D356,'Нормо-час по специальностям'!$A$6:$A$26,0))</f>
        <v>Разнорабочий / демонтажник</v>
      </c>
      <c r="F356" s="15">
        <v>7.0000000000000001E-3</v>
      </c>
      <c r="G356" s="7" t="s">
        <v>6954</v>
      </c>
      <c r="H356" s="11">
        <f t="shared" si="255"/>
        <v>1000</v>
      </c>
      <c r="I356" s="8">
        <f>INDEX('Нормо-час по специальностям'!$D$6:$D$26,MATCH(D356,'Нормо-час по специальностям'!$A$6:$A$26,0))</f>
        <v>550</v>
      </c>
      <c r="J356" s="8">
        <f>INDEX('Нормо-час по специальностям'!$E$6:$E$26,MATCH(D356,'Нормо-час по специальностям'!$A$6:$A$26,0))</f>
        <v>660</v>
      </c>
      <c r="K356" s="8">
        <f t="shared" si="256"/>
        <v>4</v>
      </c>
      <c r="L356" s="8">
        <f t="shared" si="257"/>
        <v>5</v>
      </c>
      <c r="M356" s="8">
        <f>Расценки!L355</f>
        <v>9</v>
      </c>
      <c r="N356" s="8">
        <f>Расценки!M355</f>
        <v>10</v>
      </c>
      <c r="O356" s="10">
        <f t="shared" si="258"/>
        <v>-0.55555555555555558</v>
      </c>
      <c r="P356" s="10">
        <f t="shared" si="259"/>
        <v>-0.5</v>
      </c>
      <c r="Q356" s="7" t="str">
        <f t="shared" si="260"/>
        <v>нормо-часы</v>
      </c>
      <c r="R356" s="7" t="str">
        <f t="shared" si="261"/>
        <v>нормо-часы</v>
      </c>
      <c r="S356" s="8">
        <f t="shared" si="262"/>
        <v>1286</v>
      </c>
      <c r="T356" s="8">
        <f t="shared" si="263"/>
        <v>1429</v>
      </c>
      <c r="U356" s="8">
        <f>Расценки!F355</f>
        <v>15</v>
      </c>
      <c r="V356" s="8">
        <f>Расценки!G355</f>
        <v>17</v>
      </c>
      <c r="W356" s="10">
        <f t="shared" si="264"/>
        <v>0.73333333333333328</v>
      </c>
      <c r="X356" s="10">
        <f t="shared" si="265"/>
        <v>0.70588235294117652</v>
      </c>
      <c r="Y356" s="9">
        <f>Расценки!H355</f>
        <v>15</v>
      </c>
      <c r="Z356" s="9">
        <f>Расценки!I355</f>
        <v>17</v>
      </c>
      <c r="AA356" s="10">
        <f>Расценки!J355</f>
        <v>0</v>
      </c>
      <c r="AB356" s="10">
        <f>Расценки!K355</f>
        <v>0</v>
      </c>
      <c r="AC356" s="16">
        <f t="shared" si="266"/>
        <v>0.73333333333333328</v>
      </c>
      <c r="AD356" s="16">
        <f t="shared" si="267"/>
        <v>0.70588235294117652</v>
      </c>
      <c r="AE356" s="10">
        <f t="shared" si="268"/>
        <v>0.4</v>
      </c>
      <c r="AF356" s="10">
        <f t="shared" si="269"/>
        <v>0.41176470588235292</v>
      </c>
      <c r="AG356" s="8">
        <f t="shared" si="270"/>
        <v>11</v>
      </c>
      <c r="AH356" s="8">
        <f t="shared" si="271"/>
        <v>12</v>
      </c>
    </row>
    <row r="357" spans="1:34" x14ac:dyDescent="0.25">
      <c r="A357" s="7" t="s">
        <v>1068</v>
      </c>
      <c r="B357" s="7" t="s">
        <v>1069</v>
      </c>
      <c r="C357" s="7" t="s">
        <v>177</v>
      </c>
      <c r="D357" s="7" t="s">
        <v>35</v>
      </c>
      <c r="E357" s="7" t="str">
        <f>INDEX('Нормо-час по специальностям'!$B$6:$B$26,MATCH(D357,'Нормо-час по специальностям'!$A$6:$A$26,0))</f>
        <v>Разнорабочий / демонтажник</v>
      </c>
      <c r="F357" s="15">
        <v>0.3</v>
      </c>
      <c r="G357" s="7" t="s">
        <v>6955</v>
      </c>
      <c r="H357" s="11">
        <f t="shared" si="255"/>
        <v>23.33</v>
      </c>
      <c r="I357" s="8">
        <f>INDEX('Нормо-час по специальностям'!$D$6:$D$26,MATCH(D357,'Нормо-час по специальностям'!$A$6:$A$26,0))</f>
        <v>550</v>
      </c>
      <c r="J357" s="8">
        <f>INDEX('Нормо-час по специальностям'!$E$6:$E$26,MATCH(D357,'Нормо-час по специальностям'!$A$6:$A$26,0))</f>
        <v>660</v>
      </c>
      <c r="K357" s="8">
        <f t="shared" si="256"/>
        <v>165</v>
      </c>
      <c r="L357" s="8">
        <f t="shared" si="257"/>
        <v>198</v>
      </c>
      <c r="M357" s="8">
        <f>Расценки!L356</f>
        <v>320</v>
      </c>
      <c r="N357" s="8">
        <f>Расценки!M356</f>
        <v>370</v>
      </c>
      <c r="O357" s="10">
        <f t="shared" si="258"/>
        <v>-0.484375</v>
      </c>
      <c r="P357" s="10">
        <f t="shared" si="259"/>
        <v>-0.46486486486486489</v>
      </c>
      <c r="Q357" s="7" t="str">
        <f t="shared" si="260"/>
        <v>нормо-часы</v>
      </c>
      <c r="R357" s="7" t="str">
        <f t="shared" si="261"/>
        <v>нормо-часы</v>
      </c>
      <c r="S357" s="8">
        <f t="shared" si="262"/>
        <v>1067</v>
      </c>
      <c r="T357" s="8">
        <f t="shared" si="263"/>
        <v>1233</v>
      </c>
      <c r="U357" s="8">
        <f>Расценки!F356</f>
        <v>550</v>
      </c>
      <c r="V357" s="8">
        <f>Расценки!G356</f>
        <v>630</v>
      </c>
      <c r="W357" s="10">
        <f t="shared" si="264"/>
        <v>0.7</v>
      </c>
      <c r="X357" s="10">
        <f t="shared" si="265"/>
        <v>0.68571428571428572</v>
      </c>
      <c r="Y357" s="9">
        <f>Расценки!H356</f>
        <v>550</v>
      </c>
      <c r="Z357" s="9">
        <f>Расценки!I356</f>
        <v>630</v>
      </c>
      <c r="AA357" s="10">
        <f>Расценки!J356</f>
        <v>0</v>
      </c>
      <c r="AB357" s="10">
        <f>Расценки!K356</f>
        <v>0</v>
      </c>
      <c r="AC357" s="16">
        <f t="shared" si="266"/>
        <v>0.7</v>
      </c>
      <c r="AD357" s="16">
        <f t="shared" si="267"/>
        <v>0.68571428571428572</v>
      </c>
      <c r="AE357" s="10">
        <f t="shared" si="268"/>
        <v>0.41818181818181815</v>
      </c>
      <c r="AF357" s="10">
        <f t="shared" si="269"/>
        <v>0.41269841269841268</v>
      </c>
      <c r="AG357" s="8">
        <f t="shared" si="270"/>
        <v>385</v>
      </c>
      <c r="AH357" s="8">
        <f t="shared" si="271"/>
        <v>432</v>
      </c>
    </row>
    <row r="358" spans="1:34" x14ac:dyDescent="0.25">
      <c r="A358" s="7" t="s">
        <v>1072</v>
      </c>
      <c r="B358" s="7" t="s">
        <v>1073</v>
      </c>
      <c r="C358" s="7" t="s">
        <v>177</v>
      </c>
      <c r="D358" s="7" t="s">
        <v>35</v>
      </c>
      <c r="E358" s="7" t="str">
        <f>INDEX('Нормо-час по специальностям'!$B$6:$B$26,MATCH(D358,'Нормо-час по специальностям'!$A$6:$A$26,0))</f>
        <v>Разнорабочий / демонтажник</v>
      </c>
      <c r="F358" s="15">
        <v>0.03</v>
      </c>
      <c r="G358" s="7" t="s">
        <v>6954</v>
      </c>
      <c r="H358" s="11">
        <f t="shared" si="255"/>
        <v>233.33</v>
      </c>
      <c r="I358" s="8">
        <f>INDEX('Нормо-час по специальностям'!$D$6:$D$26,MATCH(D358,'Нормо-час по специальностям'!$A$6:$A$26,0))</f>
        <v>550</v>
      </c>
      <c r="J358" s="8">
        <f>INDEX('Нормо-час по специальностям'!$E$6:$E$26,MATCH(D358,'Нормо-час по специальностям'!$A$6:$A$26,0))</f>
        <v>660</v>
      </c>
      <c r="K358" s="8">
        <f t="shared" si="256"/>
        <v>17</v>
      </c>
      <c r="L358" s="8">
        <f t="shared" si="257"/>
        <v>20</v>
      </c>
      <c r="M358" s="8">
        <f>Расценки!L357</f>
        <v>30</v>
      </c>
      <c r="N358" s="8">
        <f>Расценки!M357</f>
        <v>34</v>
      </c>
      <c r="O358" s="10">
        <f t="shared" si="258"/>
        <v>-0.43333333333333335</v>
      </c>
      <c r="P358" s="10">
        <f t="shared" si="259"/>
        <v>-0.41176470588235292</v>
      </c>
      <c r="Q358" s="7" t="str">
        <f t="shared" si="260"/>
        <v>нормо-часы</v>
      </c>
      <c r="R358" s="7" t="str">
        <f t="shared" si="261"/>
        <v>нормо-часы</v>
      </c>
      <c r="S358" s="8">
        <f t="shared" si="262"/>
        <v>1000</v>
      </c>
      <c r="T358" s="8">
        <f t="shared" si="263"/>
        <v>1133</v>
      </c>
      <c r="U358" s="8">
        <f>Расценки!F357</f>
        <v>50</v>
      </c>
      <c r="V358" s="8">
        <f>Расценки!G357</f>
        <v>57</v>
      </c>
      <c r="W358" s="10">
        <f t="shared" si="264"/>
        <v>0.66</v>
      </c>
      <c r="X358" s="10">
        <f t="shared" si="265"/>
        <v>0.64912280701754388</v>
      </c>
      <c r="Y358" s="9">
        <f>Расценки!H357</f>
        <v>50</v>
      </c>
      <c r="Z358" s="9">
        <f>Расценки!I357</f>
        <v>57</v>
      </c>
      <c r="AA358" s="10">
        <f>Расценки!J357</f>
        <v>0</v>
      </c>
      <c r="AB358" s="10">
        <f>Расценки!K357</f>
        <v>0</v>
      </c>
      <c r="AC358" s="16">
        <f t="shared" si="266"/>
        <v>0.66</v>
      </c>
      <c r="AD358" s="16">
        <f t="shared" si="267"/>
        <v>0.64912280701754388</v>
      </c>
      <c r="AE358" s="10">
        <f t="shared" si="268"/>
        <v>0.4</v>
      </c>
      <c r="AF358" s="10">
        <f t="shared" si="269"/>
        <v>0.40350877192982454</v>
      </c>
      <c r="AG358" s="8">
        <f t="shared" si="270"/>
        <v>33</v>
      </c>
      <c r="AH358" s="8">
        <f t="shared" si="271"/>
        <v>37</v>
      </c>
    </row>
    <row r="359" spans="1:34" x14ac:dyDescent="0.25">
      <c r="A359" s="7" t="s">
        <v>1075</v>
      </c>
      <c r="B359" s="7" t="s">
        <v>1076</v>
      </c>
      <c r="C359" s="7" t="s">
        <v>177</v>
      </c>
      <c r="D359" s="7" t="s">
        <v>35</v>
      </c>
      <c r="E359" s="7" t="str">
        <f>INDEX('Нормо-час по специальностям'!$B$6:$B$26,MATCH(D359,'Нормо-час по специальностям'!$A$6:$A$26,0))</f>
        <v>Разнорабочий / демонтажник</v>
      </c>
      <c r="F359" s="15">
        <v>0.2</v>
      </c>
      <c r="G359" s="7" t="s">
        <v>6956</v>
      </c>
      <c r="H359" s="11">
        <f t="shared" si="255"/>
        <v>35</v>
      </c>
      <c r="I359" s="8">
        <f>INDEX('Нормо-час по специальностям'!$D$6:$D$26,MATCH(D359,'Нормо-час по специальностям'!$A$6:$A$26,0))</f>
        <v>550</v>
      </c>
      <c r="J359" s="8">
        <f>INDEX('Нормо-час по специальностям'!$E$6:$E$26,MATCH(D359,'Нормо-час по специальностям'!$A$6:$A$26,0))</f>
        <v>660</v>
      </c>
      <c r="K359" s="8">
        <f t="shared" si="256"/>
        <v>110</v>
      </c>
      <c r="L359" s="8">
        <f t="shared" si="257"/>
        <v>132</v>
      </c>
      <c r="M359" s="8">
        <f>Расценки!L358</f>
        <v>260</v>
      </c>
      <c r="N359" s="8">
        <f>Расценки!M358</f>
        <v>300</v>
      </c>
      <c r="O359" s="10">
        <f t="shared" si="258"/>
        <v>-0.57692307692307687</v>
      </c>
      <c r="P359" s="10">
        <f t="shared" si="259"/>
        <v>-0.56000000000000005</v>
      </c>
      <c r="Q359" s="7" t="str">
        <f t="shared" si="260"/>
        <v>нормо-часы</v>
      </c>
      <c r="R359" s="7" t="str">
        <f t="shared" si="261"/>
        <v>нормо-часы</v>
      </c>
      <c r="S359" s="8">
        <f t="shared" si="262"/>
        <v>1300</v>
      </c>
      <c r="T359" s="8">
        <f t="shared" si="263"/>
        <v>1500</v>
      </c>
      <c r="U359" s="8">
        <f>Расценки!F358</f>
        <v>450</v>
      </c>
      <c r="V359" s="8">
        <f>Расценки!G358</f>
        <v>520</v>
      </c>
      <c r="W359" s="10">
        <f t="shared" si="264"/>
        <v>0.75555555555555554</v>
      </c>
      <c r="X359" s="10">
        <f t="shared" si="265"/>
        <v>0.74615384615384617</v>
      </c>
      <c r="Y359" s="9">
        <f>Расценки!H358</f>
        <v>450</v>
      </c>
      <c r="Z359" s="9">
        <f>Расценки!I358</f>
        <v>520</v>
      </c>
      <c r="AA359" s="10">
        <f>Расценки!J358</f>
        <v>0</v>
      </c>
      <c r="AB359" s="10">
        <f>Расценки!K358</f>
        <v>0</v>
      </c>
      <c r="AC359" s="16">
        <f t="shared" si="266"/>
        <v>0.75555555555555554</v>
      </c>
      <c r="AD359" s="16">
        <f t="shared" si="267"/>
        <v>0.74615384615384617</v>
      </c>
      <c r="AE359" s="10">
        <f t="shared" si="268"/>
        <v>0.42222222222222222</v>
      </c>
      <c r="AF359" s="10">
        <f t="shared" si="269"/>
        <v>0.42307692307692307</v>
      </c>
      <c r="AG359" s="8">
        <f t="shared" si="270"/>
        <v>340</v>
      </c>
      <c r="AH359" s="8">
        <f t="shared" si="271"/>
        <v>388</v>
      </c>
    </row>
    <row r="360" spans="1:34" x14ac:dyDescent="0.25">
      <c r="A360" s="7" t="s">
        <v>1079</v>
      </c>
      <c r="B360" s="7" t="s">
        <v>1080</v>
      </c>
      <c r="C360" s="7" t="s">
        <v>177</v>
      </c>
      <c r="D360" s="7" t="s">
        <v>35</v>
      </c>
      <c r="E360" s="7" t="str">
        <f>INDEX('Нормо-час по специальностям'!$B$6:$B$26,MATCH(D360,'Нормо-час по специальностям'!$A$6:$A$26,0))</f>
        <v>Разнорабочий / демонтажник</v>
      </c>
      <c r="F360" s="15">
        <v>0.01</v>
      </c>
      <c r="G360" s="7" t="s">
        <v>6957</v>
      </c>
      <c r="H360" s="11">
        <f t="shared" si="255"/>
        <v>700</v>
      </c>
      <c r="I360" s="8">
        <f>INDEX('Нормо-час по специальностям'!$D$6:$D$26,MATCH(D360,'Нормо-час по специальностям'!$A$6:$A$26,0))</f>
        <v>550</v>
      </c>
      <c r="J360" s="8">
        <f>INDEX('Нормо-час по специальностям'!$E$6:$E$26,MATCH(D360,'Нормо-час по специальностям'!$A$6:$A$26,0))</f>
        <v>660</v>
      </c>
      <c r="K360" s="8">
        <f t="shared" si="256"/>
        <v>6</v>
      </c>
      <c r="L360" s="8">
        <f t="shared" si="257"/>
        <v>7</v>
      </c>
      <c r="M360" s="8">
        <f>Расценки!L359</f>
        <v>12</v>
      </c>
      <c r="N360" s="8">
        <f>Расценки!M359</f>
        <v>14</v>
      </c>
      <c r="O360" s="10">
        <f t="shared" si="258"/>
        <v>-0.5</v>
      </c>
      <c r="P360" s="10">
        <f t="shared" si="259"/>
        <v>-0.5</v>
      </c>
      <c r="Q360" s="7" t="str">
        <f t="shared" si="260"/>
        <v>нормо-часы</v>
      </c>
      <c r="R360" s="7" t="str">
        <f t="shared" si="261"/>
        <v>нормо-часы</v>
      </c>
      <c r="S360" s="8">
        <f t="shared" si="262"/>
        <v>1200</v>
      </c>
      <c r="T360" s="8">
        <f t="shared" si="263"/>
        <v>1400</v>
      </c>
      <c r="U360" s="8">
        <f>Расценки!F359</f>
        <v>20</v>
      </c>
      <c r="V360" s="8">
        <f>Расценки!G359</f>
        <v>23</v>
      </c>
      <c r="W360" s="10">
        <f t="shared" si="264"/>
        <v>0.7</v>
      </c>
      <c r="X360" s="10">
        <f t="shared" si="265"/>
        <v>0.69565217391304346</v>
      </c>
      <c r="Y360" s="9">
        <f>Расценки!H359</f>
        <v>20</v>
      </c>
      <c r="Z360" s="9">
        <f>Расценки!I359</f>
        <v>23</v>
      </c>
      <c r="AA360" s="10">
        <f>Расценки!J359</f>
        <v>0</v>
      </c>
      <c r="AB360" s="10">
        <f>Расценки!K359</f>
        <v>0</v>
      </c>
      <c r="AC360" s="16">
        <f t="shared" si="266"/>
        <v>0.7</v>
      </c>
      <c r="AD360" s="16">
        <f t="shared" si="267"/>
        <v>0.69565217391304346</v>
      </c>
      <c r="AE360" s="10">
        <f t="shared" si="268"/>
        <v>0.4</v>
      </c>
      <c r="AF360" s="10">
        <f t="shared" si="269"/>
        <v>0.39130434782608697</v>
      </c>
      <c r="AG360" s="8">
        <f t="shared" si="270"/>
        <v>14</v>
      </c>
      <c r="AH360" s="8">
        <f t="shared" si="271"/>
        <v>16</v>
      </c>
    </row>
    <row r="361" spans="1:34" x14ac:dyDescent="0.25">
      <c r="A361" s="7" t="s">
        <v>1083</v>
      </c>
      <c r="B361" s="7" t="s">
        <v>1084</v>
      </c>
      <c r="C361" s="7" t="s">
        <v>177</v>
      </c>
      <c r="D361" s="7" t="s">
        <v>35</v>
      </c>
      <c r="E361" s="7" t="str">
        <f>INDEX('Нормо-час по специальностям'!$B$6:$B$26,MATCH(D361,'Нормо-час по специальностям'!$A$6:$A$26,0))</f>
        <v>Разнорабочий / демонтажник</v>
      </c>
      <c r="F361" s="15">
        <v>0.7</v>
      </c>
      <c r="G361" s="7" t="s">
        <v>6958</v>
      </c>
      <c r="H361" s="11">
        <f t="shared" si="255"/>
        <v>10</v>
      </c>
      <c r="I361" s="8">
        <f>INDEX('Нормо-час по специальностям'!$D$6:$D$26,MATCH(D361,'Нормо-час по специальностям'!$A$6:$A$26,0))</f>
        <v>550</v>
      </c>
      <c r="J361" s="8">
        <f>INDEX('Нормо-час по специальностям'!$E$6:$E$26,MATCH(D361,'Нормо-час по специальностям'!$A$6:$A$26,0))</f>
        <v>660</v>
      </c>
      <c r="K361" s="8">
        <f t="shared" si="256"/>
        <v>385</v>
      </c>
      <c r="L361" s="8">
        <f t="shared" si="257"/>
        <v>462</v>
      </c>
      <c r="M361" s="8">
        <f>Расценки!L360</f>
        <v>650</v>
      </c>
      <c r="N361" s="8">
        <f>Расценки!M360</f>
        <v>750</v>
      </c>
      <c r="O361" s="10">
        <f t="shared" si="258"/>
        <v>-0.40769230769230769</v>
      </c>
      <c r="P361" s="10">
        <f t="shared" si="259"/>
        <v>-0.38400000000000001</v>
      </c>
      <c r="Q361" s="7" t="str">
        <f t="shared" si="260"/>
        <v>нормо-часы</v>
      </c>
      <c r="R361" s="7" t="str">
        <f t="shared" si="261"/>
        <v>нормо-часы</v>
      </c>
      <c r="S361" s="8">
        <f t="shared" si="262"/>
        <v>929</v>
      </c>
      <c r="T361" s="8">
        <f t="shared" si="263"/>
        <v>1071</v>
      </c>
      <c r="U361" s="8">
        <f>Расценки!F360</f>
        <v>1100</v>
      </c>
      <c r="V361" s="8">
        <f>Расценки!G360</f>
        <v>1250</v>
      </c>
      <c r="W361" s="10">
        <f t="shared" si="264"/>
        <v>0.65</v>
      </c>
      <c r="X361" s="10">
        <f t="shared" si="265"/>
        <v>0.63039999999999996</v>
      </c>
      <c r="Y361" s="9">
        <f>Расценки!H360</f>
        <v>1100</v>
      </c>
      <c r="Z361" s="9">
        <f>Расценки!I360</f>
        <v>1250</v>
      </c>
      <c r="AA361" s="10">
        <f>Расценки!J360</f>
        <v>0</v>
      </c>
      <c r="AB361" s="10">
        <f>Расценки!K360</f>
        <v>0</v>
      </c>
      <c r="AC361" s="16">
        <f t="shared" si="266"/>
        <v>0.65</v>
      </c>
      <c r="AD361" s="16">
        <f t="shared" si="267"/>
        <v>0.63039999999999996</v>
      </c>
      <c r="AE361" s="10">
        <f t="shared" si="268"/>
        <v>0.40909090909090912</v>
      </c>
      <c r="AF361" s="10">
        <f t="shared" si="269"/>
        <v>0.4</v>
      </c>
      <c r="AG361" s="8">
        <f t="shared" si="270"/>
        <v>715</v>
      </c>
      <c r="AH361" s="8">
        <f t="shared" si="271"/>
        <v>788</v>
      </c>
    </row>
    <row r="362" spans="1:34" x14ac:dyDescent="0.25">
      <c r="A362" s="7" t="s">
        <v>1085</v>
      </c>
      <c r="B362" s="7" t="s">
        <v>1086</v>
      </c>
      <c r="C362" s="7" t="s">
        <v>177</v>
      </c>
      <c r="D362" s="7" t="s">
        <v>35</v>
      </c>
      <c r="E362" s="7" t="str">
        <f>INDEX('Нормо-час по специальностям'!$B$6:$B$26,MATCH(D362,'Нормо-час по специальностям'!$A$6:$A$26,0))</f>
        <v>Разнорабочий / демонтажник</v>
      </c>
      <c r="F362" s="15">
        <v>3.5000000000000003E-2</v>
      </c>
      <c r="G362" s="7" t="s">
        <v>6957</v>
      </c>
      <c r="H362" s="11">
        <f t="shared" si="255"/>
        <v>200</v>
      </c>
      <c r="I362" s="8">
        <f>INDEX('Нормо-час по специальностям'!$D$6:$D$26,MATCH(D362,'Нормо-час по специальностям'!$A$6:$A$26,0))</f>
        <v>550</v>
      </c>
      <c r="J362" s="8">
        <f>INDEX('Нормо-час по специальностям'!$E$6:$E$26,MATCH(D362,'Нормо-час по специальностям'!$A$6:$A$26,0))</f>
        <v>660</v>
      </c>
      <c r="K362" s="8">
        <f t="shared" si="256"/>
        <v>19</v>
      </c>
      <c r="L362" s="8">
        <f t="shared" si="257"/>
        <v>23</v>
      </c>
      <c r="M362" s="8">
        <f>Расценки!L361</f>
        <v>32</v>
      </c>
      <c r="N362" s="8">
        <f>Расценки!M361</f>
        <v>37</v>
      </c>
      <c r="O362" s="10">
        <f t="shared" si="258"/>
        <v>-0.40625</v>
      </c>
      <c r="P362" s="10">
        <f t="shared" si="259"/>
        <v>-0.3783783783783784</v>
      </c>
      <c r="Q362" s="7" t="str">
        <f t="shared" si="260"/>
        <v>нормо-часы</v>
      </c>
      <c r="R362" s="7" t="str">
        <f t="shared" si="261"/>
        <v>нормо-часы</v>
      </c>
      <c r="S362" s="8">
        <f t="shared" si="262"/>
        <v>914</v>
      </c>
      <c r="T362" s="8">
        <f t="shared" si="263"/>
        <v>1057</v>
      </c>
      <c r="U362" s="8">
        <f>Расценки!F361</f>
        <v>55</v>
      </c>
      <c r="V362" s="8">
        <f>Расценки!G361</f>
        <v>63</v>
      </c>
      <c r="W362" s="10">
        <f t="shared" si="264"/>
        <v>0.65454545454545454</v>
      </c>
      <c r="X362" s="10">
        <f t="shared" si="265"/>
        <v>0.63492063492063489</v>
      </c>
      <c r="Y362" s="9">
        <f>Расценки!H361</f>
        <v>55</v>
      </c>
      <c r="Z362" s="9">
        <f>Расценки!I361</f>
        <v>63</v>
      </c>
      <c r="AA362" s="10">
        <f>Расценки!J361</f>
        <v>0</v>
      </c>
      <c r="AB362" s="10">
        <f>Расценки!K361</f>
        <v>0</v>
      </c>
      <c r="AC362" s="16">
        <f t="shared" si="266"/>
        <v>0.65454545454545454</v>
      </c>
      <c r="AD362" s="16">
        <f t="shared" si="267"/>
        <v>0.63492063492063489</v>
      </c>
      <c r="AE362" s="10">
        <f t="shared" si="268"/>
        <v>0.41818181818181815</v>
      </c>
      <c r="AF362" s="10">
        <f t="shared" si="269"/>
        <v>0.41269841269841268</v>
      </c>
      <c r="AG362" s="8">
        <f t="shared" si="270"/>
        <v>36</v>
      </c>
      <c r="AH362" s="8">
        <f t="shared" si="271"/>
        <v>40</v>
      </c>
    </row>
    <row r="363" spans="1:34" x14ac:dyDescent="0.25">
      <c r="A363" s="7" t="s">
        <v>1088</v>
      </c>
      <c r="B363" s="7" t="s">
        <v>1089</v>
      </c>
      <c r="C363" s="7" t="s">
        <v>177</v>
      </c>
      <c r="D363" s="7" t="s">
        <v>35</v>
      </c>
      <c r="E363" s="7" t="str">
        <f>INDEX('Нормо-час по специальностям'!$B$6:$B$26,MATCH(D363,'Нормо-час по специальностям'!$A$6:$A$26,0))</f>
        <v>Разнорабочий / демонтажник</v>
      </c>
      <c r="F363" s="15">
        <v>0.6</v>
      </c>
      <c r="G363" s="7" t="s">
        <v>6959</v>
      </c>
      <c r="H363" s="11">
        <f t="shared" si="255"/>
        <v>11.67</v>
      </c>
      <c r="I363" s="8">
        <f>INDEX('Нормо-час по специальностям'!$D$6:$D$26,MATCH(D363,'Нормо-час по специальностям'!$A$6:$A$26,0))</f>
        <v>550</v>
      </c>
      <c r="J363" s="8">
        <f>INDEX('Нормо-час по специальностям'!$E$6:$E$26,MATCH(D363,'Нормо-час по специальностям'!$A$6:$A$26,0))</f>
        <v>660</v>
      </c>
      <c r="K363" s="8">
        <f t="shared" si="256"/>
        <v>330</v>
      </c>
      <c r="L363" s="8">
        <f t="shared" si="257"/>
        <v>396</v>
      </c>
      <c r="M363" s="8">
        <f>Расценки!L362</f>
        <v>450</v>
      </c>
      <c r="N363" s="8">
        <f>Расценки!M362</f>
        <v>520</v>
      </c>
      <c r="O363" s="10">
        <f t="shared" si="258"/>
        <v>-0.26666666666666672</v>
      </c>
      <c r="P363" s="10">
        <f t="shared" si="259"/>
        <v>-0.2384615384615385</v>
      </c>
      <c r="Q363" s="7" t="str">
        <f t="shared" si="260"/>
        <v>нормо-часы</v>
      </c>
      <c r="R363" s="7" t="str">
        <f t="shared" si="261"/>
        <v>нормо-часы</v>
      </c>
      <c r="S363" s="8">
        <f t="shared" si="262"/>
        <v>750</v>
      </c>
      <c r="T363" s="8">
        <f t="shared" si="263"/>
        <v>867</v>
      </c>
      <c r="U363" s="8">
        <f>Расценки!F362</f>
        <v>800</v>
      </c>
      <c r="V363" s="8">
        <f>Расценки!G362</f>
        <v>920</v>
      </c>
      <c r="W363" s="10">
        <f t="shared" si="264"/>
        <v>0.58750000000000002</v>
      </c>
      <c r="X363" s="10">
        <f t="shared" si="265"/>
        <v>0.56956521739130439</v>
      </c>
      <c r="Y363" s="9">
        <f>Расценки!H362</f>
        <v>800</v>
      </c>
      <c r="Z363" s="9">
        <f>Расценки!I362</f>
        <v>920</v>
      </c>
      <c r="AA363" s="10">
        <f>Расценки!J362</f>
        <v>0</v>
      </c>
      <c r="AB363" s="10">
        <f>Расценки!K362</f>
        <v>0</v>
      </c>
      <c r="AC363" s="16">
        <f t="shared" si="266"/>
        <v>0.58750000000000002</v>
      </c>
      <c r="AD363" s="16">
        <f t="shared" si="267"/>
        <v>0.56956521739130439</v>
      </c>
      <c r="AE363" s="10">
        <f t="shared" si="268"/>
        <v>0.4375</v>
      </c>
      <c r="AF363" s="10">
        <f t="shared" si="269"/>
        <v>0.43478260869565216</v>
      </c>
      <c r="AG363" s="8">
        <f t="shared" si="270"/>
        <v>470</v>
      </c>
      <c r="AH363" s="8">
        <f t="shared" si="271"/>
        <v>524</v>
      </c>
    </row>
    <row r="364" spans="1:34" x14ac:dyDescent="0.25">
      <c r="A364" s="7" t="s">
        <v>1091</v>
      </c>
      <c r="B364" s="7" t="s">
        <v>1092</v>
      </c>
      <c r="C364" s="7" t="s">
        <v>177</v>
      </c>
      <c r="D364" s="7" t="s">
        <v>35</v>
      </c>
      <c r="E364" s="7" t="str">
        <f>INDEX('Нормо-час по специальностям'!$B$6:$B$26,MATCH(D364,'Нормо-час по специальностям'!$A$6:$A$26,0))</f>
        <v>Разнорабочий / демонтажник</v>
      </c>
      <c r="F364" s="15">
        <v>0.25</v>
      </c>
      <c r="G364" s="7" t="s">
        <v>6960</v>
      </c>
      <c r="H364" s="11">
        <f t="shared" si="255"/>
        <v>28</v>
      </c>
      <c r="I364" s="8">
        <f>INDEX('Нормо-час по специальностям'!$D$6:$D$26,MATCH(D364,'Нормо-час по специальностям'!$A$6:$A$26,0))</f>
        <v>550</v>
      </c>
      <c r="J364" s="8">
        <f>INDEX('Нормо-час по специальностям'!$E$6:$E$26,MATCH(D364,'Нормо-час по специальностям'!$A$6:$A$26,0))</f>
        <v>660</v>
      </c>
      <c r="K364" s="8">
        <f t="shared" si="256"/>
        <v>138</v>
      </c>
      <c r="L364" s="8">
        <f t="shared" si="257"/>
        <v>165</v>
      </c>
      <c r="M364" s="8">
        <f>Расценки!L363</f>
        <v>200</v>
      </c>
      <c r="N364" s="8">
        <f>Расценки!M363</f>
        <v>230</v>
      </c>
      <c r="O364" s="10">
        <f t="shared" si="258"/>
        <v>-0.31000000000000005</v>
      </c>
      <c r="P364" s="10">
        <f t="shared" si="259"/>
        <v>-0.28260869565217395</v>
      </c>
      <c r="Q364" s="7" t="str">
        <f t="shared" si="260"/>
        <v>нормо-часы</v>
      </c>
      <c r="R364" s="7" t="str">
        <f t="shared" si="261"/>
        <v>нормо-часы</v>
      </c>
      <c r="S364" s="8">
        <f t="shared" si="262"/>
        <v>800</v>
      </c>
      <c r="T364" s="8">
        <f t="shared" si="263"/>
        <v>920</v>
      </c>
      <c r="U364" s="8">
        <f>Расценки!F363</f>
        <v>350</v>
      </c>
      <c r="V364" s="8">
        <f>Расценки!G363</f>
        <v>400</v>
      </c>
      <c r="W364" s="10">
        <f t="shared" si="264"/>
        <v>0.60571428571428576</v>
      </c>
      <c r="X364" s="10">
        <f t="shared" si="265"/>
        <v>0.58750000000000002</v>
      </c>
      <c r="Y364" s="9">
        <f>Расценки!H363</f>
        <v>350</v>
      </c>
      <c r="Z364" s="9">
        <f>Расценки!I363</f>
        <v>400</v>
      </c>
      <c r="AA364" s="10">
        <f>Расценки!J363</f>
        <v>0</v>
      </c>
      <c r="AB364" s="10">
        <f>Расценки!K363</f>
        <v>0</v>
      </c>
      <c r="AC364" s="16">
        <f t="shared" si="266"/>
        <v>0.60571428571428576</v>
      </c>
      <c r="AD364" s="16">
        <f t="shared" si="267"/>
        <v>0.58750000000000002</v>
      </c>
      <c r="AE364" s="10">
        <f t="shared" si="268"/>
        <v>0.42857142857142855</v>
      </c>
      <c r="AF364" s="10">
        <f t="shared" si="269"/>
        <v>0.42499999999999999</v>
      </c>
      <c r="AG364" s="8">
        <f t="shared" si="270"/>
        <v>212</v>
      </c>
      <c r="AH364" s="8">
        <f t="shared" si="271"/>
        <v>235</v>
      </c>
    </row>
    <row r="365" spans="1:34" x14ac:dyDescent="0.25">
      <c r="A365" s="7" t="s">
        <v>1095</v>
      </c>
      <c r="B365" s="7" t="s">
        <v>1096</v>
      </c>
      <c r="C365" s="7" t="s">
        <v>177</v>
      </c>
      <c r="D365" s="7" t="s">
        <v>35</v>
      </c>
      <c r="E365" s="7" t="str">
        <f>INDEX('Нормо-час по специальностям'!$B$6:$B$26,MATCH(D365,'Нормо-час по специальностям'!$A$6:$A$26,0))</f>
        <v>Разнорабочий / демонтажник</v>
      </c>
      <c r="F365" s="15">
        <v>0.4</v>
      </c>
      <c r="G365" s="7" t="s">
        <v>6960</v>
      </c>
      <c r="H365" s="11">
        <f t="shared" si="255"/>
        <v>17.5</v>
      </c>
      <c r="I365" s="8">
        <f>INDEX('Нормо-час по специальностям'!$D$6:$D$26,MATCH(D365,'Нормо-час по специальностям'!$A$6:$A$26,0))</f>
        <v>550</v>
      </c>
      <c r="J365" s="8">
        <f>INDEX('Нормо-час по специальностям'!$E$6:$E$26,MATCH(D365,'Нормо-час по специальностям'!$A$6:$A$26,0))</f>
        <v>660</v>
      </c>
      <c r="K365" s="8">
        <f t="shared" si="256"/>
        <v>220</v>
      </c>
      <c r="L365" s="8">
        <f t="shared" si="257"/>
        <v>264</v>
      </c>
      <c r="M365" s="8">
        <f>Расценки!L364</f>
        <v>320</v>
      </c>
      <c r="N365" s="8">
        <f>Расценки!M364</f>
        <v>370</v>
      </c>
      <c r="O365" s="10">
        <f t="shared" si="258"/>
        <v>-0.3125</v>
      </c>
      <c r="P365" s="10">
        <f t="shared" si="259"/>
        <v>-0.28648648648648645</v>
      </c>
      <c r="Q365" s="7" t="str">
        <f t="shared" si="260"/>
        <v>нормо-часы</v>
      </c>
      <c r="R365" s="7" t="str">
        <f t="shared" si="261"/>
        <v>нормо-часы</v>
      </c>
      <c r="S365" s="8">
        <f t="shared" si="262"/>
        <v>800</v>
      </c>
      <c r="T365" s="8">
        <f t="shared" si="263"/>
        <v>925</v>
      </c>
      <c r="U365" s="8">
        <f>Расценки!F364</f>
        <v>550</v>
      </c>
      <c r="V365" s="8">
        <f>Расценки!G364</f>
        <v>630</v>
      </c>
      <c r="W365" s="10">
        <f t="shared" si="264"/>
        <v>0.6</v>
      </c>
      <c r="X365" s="10">
        <f t="shared" si="265"/>
        <v>0.580952380952381</v>
      </c>
      <c r="Y365" s="9">
        <f>Расценки!H364</f>
        <v>550</v>
      </c>
      <c r="Z365" s="9">
        <f>Расценки!I364</f>
        <v>630</v>
      </c>
      <c r="AA365" s="10">
        <f>Расценки!J364</f>
        <v>0</v>
      </c>
      <c r="AB365" s="10">
        <f>Расценки!K364</f>
        <v>0</v>
      </c>
      <c r="AC365" s="16">
        <f t="shared" si="266"/>
        <v>0.6</v>
      </c>
      <c r="AD365" s="16">
        <f t="shared" si="267"/>
        <v>0.580952380952381</v>
      </c>
      <c r="AE365" s="10">
        <f t="shared" si="268"/>
        <v>0.41818181818181815</v>
      </c>
      <c r="AF365" s="10">
        <f t="shared" si="269"/>
        <v>0.41269841269841268</v>
      </c>
      <c r="AG365" s="8">
        <f t="shared" si="270"/>
        <v>330</v>
      </c>
      <c r="AH365" s="8">
        <f t="shared" si="271"/>
        <v>366</v>
      </c>
    </row>
    <row r="366" spans="1:34" x14ac:dyDescent="0.25">
      <c r="A366" s="7" t="s">
        <v>1099</v>
      </c>
      <c r="B366" s="7" t="s">
        <v>1100</v>
      </c>
      <c r="C366" s="7" t="s">
        <v>177</v>
      </c>
      <c r="D366" s="7" t="s">
        <v>35</v>
      </c>
      <c r="E366" s="7" t="str">
        <f>INDEX('Нормо-час по специальностям'!$B$6:$B$26,MATCH(D366,'Нормо-час по специальностям'!$A$6:$A$26,0))</f>
        <v>Разнорабочий / демонтажник</v>
      </c>
      <c r="F366" s="15">
        <v>0.45</v>
      </c>
      <c r="G366" s="7" t="s">
        <v>6961</v>
      </c>
      <c r="H366" s="11">
        <f t="shared" si="255"/>
        <v>15.56</v>
      </c>
      <c r="I366" s="8">
        <f>INDEX('Нормо-час по специальностям'!$D$6:$D$26,MATCH(D366,'Нормо-час по специальностям'!$A$6:$A$26,0))</f>
        <v>550</v>
      </c>
      <c r="J366" s="8">
        <f>INDEX('Нормо-час по специальностям'!$E$6:$E$26,MATCH(D366,'Нормо-час по специальностям'!$A$6:$A$26,0))</f>
        <v>660</v>
      </c>
      <c r="K366" s="8">
        <f t="shared" si="256"/>
        <v>248</v>
      </c>
      <c r="L366" s="8">
        <f t="shared" si="257"/>
        <v>297</v>
      </c>
      <c r="M366" s="8">
        <f>Расценки!L365</f>
        <v>380</v>
      </c>
      <c r="N366" s="8">
        <f>Расценки!M365</f>
        <v>440</v>
      </c>
      <c r="O366" s="10">
        <f t="shared" si="258"/>
        <v>-0.34736842105263155</v>
      </c>
      <c r="P366" s="10">
        <f t="shared" si="259"/>
        <v>-0.32499999999999996</v>
      </c>
      <c r="Q366" s="7" t="str">
        <f t="shared" si="260"/>
        <v>нормо-часы</v>
      </c>
      <c r="R366" s="7" t="str">
        <f t="shared" si="261"/>
        <v>нормо-часы</v>
      </c>
      <c r="S366" s="8">
        <f t="shared" si="262"/>
        <v>844</v>
      </c>
      <c r="T366" s="8">
        <f t="shared" si="263"/>
        <v>978</v>
      </c>
      <c r="U366" s="8">
        <f>Расценки!F365</f>
        <v>650</v>
      </c>
      <c r="V366" s="8">
        <f>Расценки!G365</f>
        <v>750</v>
      </c>
      <c r="W366" s="10">
        <f t="shared" si="264"/>
        <v>0.61846153846153851</v>
      </c>
      <c r="X366" s="10">
        <f t="shared" si="265"/>
        <v>0.60399999999999998</v>
      </c>
      <c r="Y366" s="9">
        <f>Расценки!H365</f>
        <v>650</v>
      </c>
      <c r="Z366" s="9">
        <f>Расценки!I365</f>
        <v>750</v>
      </c>
      <c r="AA366" s="10">
        <f>Расценки!J365</f>
        <v>0</v>
      </c>
      <c r="AB366" s="10">
        <f>Расценки!K365</f>
        <v>0</v>
      </c>
      <c r="AC366" s="16">
        <f t="shared" si="266"/>
        <v>0.61846153846153851</v>
      </c>
      <c r="AD366" s="16">
        <f t="shared" si="267"/>
        <v>0.60399999999999998</v>
      </c>
      <c r="AE366" s="10">
        <f t="shared" si="268"/>
        <v>0.41538461538461541</v>
      </c>
      <c r="AF366" s="10">
        <f t="shared" si="269"/>
        <v>0.41333333333333333</v>
      </c>
      <c r="AG366" s="8">
        <f t="shared" si="270"/>
        <v>402</v>
      </c>
      <c r="AH366" s="8">
        <f t="shared" si="271"/>
        <v>453</v>
      </c>
    </row>
    <row r="367" spans="1:34" x14ac:dyDescent="0.25">
      <c r="A367" s="7" t="s">
        <v>1101</v>
      </c>
      <c r="B367" s="7" t="s">
        <v>1102</v>
      </c>
      <c r="C367" s="7" t="s">
        <v>177</v>
      </c>
      <c r="D367" s="7" t="s">
        <v>392</v>
      </c>
      <c r="E367" s="7" t="str">
        <f>INDEX('Нормо-час по специальностям'!$B$6:$B$26,MATCH(D367,'Нормо-час по специальностям'!$A$6:$A$26,0))</f>
        <v>Электромонтажник</v>
      </c>
      <c r="F367" s="15">
        <v>0.05</v>
      </c>
      <c r="G367" s="7" t="s">
        <v>6962</v>
      </c>
      <c r="H367" s="11">
        <f t="shared" si="255"/>
        <v>140</v>
      </c>
      <c r="I367" s="8">
        <f>INDEX('Нормо-час по специальностям'!$D$6:$D$26,MATCH(D367,'Нормо-час по специальностям'!$A$6:$A$26,0))</f>
        <v>850</v>
      </c>
      <c r="J367" s="8">
        <f>INDEX('Нормо-час по специальностям'!$E$6:$E$26,MATCH(D367,'Нормо-час по специальностям'!$A$6:$A$26,0))</f>
        <v>1020</v>
      </c>
      <c r="K367" s="8">
        <f t="shared" si="256"/>
        <v>43</v>
      </c>
      <c r="L367" s="8">
        <f t="shared" si="257"/>
        <v>51</v>
      </c>
      <c r="M367" s="8">
        <f>Расценки!L366</f>
        <v>45</v>
      </c>
      <c r="N367" s="8">
        <f>Расценки!M366</f>
        <v>52</v>
      </c>
      <c r="O367" s="10">
        <f t="shared" si="258"/>
        <v>-4.4444444444444398E-2</v>
      </c>
      <c r="P367" s="10">
        <f t="shared" si="259"/>
        <v>-1.9230769230769273E-2</v>
      </c>
      <c r="Q367" s="7" t="str">
        <f t="shared" si="260"/>
        <v>равно</v>
      </c>
      <c r="R367" s="7" t="str">
        <f t="shared" si="261"/>
        <v>равно</v>
      </c>
      <c r="S367" s="8">
        <f t="shared" si="262"/>
        <v>900</v>
      </c>
      <c r="T367" s="8">
        <f t="shared" si="263"/>
        <v>1040</v>
      </c>
      <c r="U367" s="8">
        <f>Расценки!F366</f>
        <v>80</v>
      </c>
      <c r="V367" s="8">
        <f>Расценки!G366</f>
        <v>90</v>
      </c>
      <c r="W367" s="10">
        <f t="shared" si="264"/>
        <v>0.46250000000000002</v>
      </c>
      <c r="X367" s="10">
        <f t="shared" si="265"/>
        <v>0.43333333333333335</v>
      </c>
      <c r="Y367" s="9">
        <f>Расценки!H366</f>
        <v>80</v>
      </c>
      <c r="Z367" s="9">
        <f>Расценки!I366</f>
        <v>90</v>
      </c>
      <c r="AA367" s="10">
        <f>Расценки!J366</f>
        <v>0</v>
      </c>
      <c r="AB367" s="10">
        <f>Расценки!K366</f>
        <v>0</v>
      </c>
      <c r="AC367" s="16">
        <f t="shared" si="266"/>
        <v>0.46250000000000002</v>
      </c>
      <c r="AD367" s="16">
        <f t="shared" si="267"/>
        <v>0.43333333333333335</v>
      </c>
      <c r="AE367" s="10">
        <f t="shared" si="268"/>
        <v>0.4375</v>
      </c>
      <c r="AF367" s="10">
        <f t="shared" si="269"/>
        <v>0.42222222222222222</v>
      </c>
      <c r="AG367" s="8">
        <f t="shared" si="270"/>
        <v>37</v>
      </c>
      <c r="AH367" s="8">
        <f t="shared" si="271"/>
        <v>39</v>
      </c>
    </row>
    <row r="368" spans="1:34" x14ac:dyDescent="0.25">
      <c r="A368" s="7" t="s">
        <v>1104</v>
      </c>
      <c r="B368" s="7" t="s">
        <v>1105</v>
      </c>
      <c r="C368" s="7" t="s">
        <v>177</v>
      </c>
      <c r="D368" s="7" t="s">
        <v>35</v>
      </c>
      <c r="E368" s="7" t="str">
        <f>INDEX('Нормо-час по специальностям'!$B$6:$B$26,MATCH(D368,'Нормо-час по специальностям'!$A$6:$A$26,0))</f>
        <v>Разнорабочий / демонтажник</v>
      </c>
      <c r="F368" s="15">
        <v>0.5</v>
      </c>
      <c r="G368" s="7" t="s">
        <v>6963</v>
      </c>
      <c r="H368" s="11">
        <f t="shared" si="255"/>
        <v>14</v>
      </c>
      <c r="I368" s="8">
        <f>INDEX('Нормо-час по специальностям'!$D$6:$D$26,MATCH(D368,'Нормо-час по специальностям'!$A$6:$A$26,0))</f>
        <v>550</v>
      </c>
      <c r="J368" s="8">
        <f>INDEX('Нормо-час по специальностям'!$E$6:$E$26,MATCH(D368,'Нормо-час по специальностям'!$A$6:$A$26,0))</f>
        <v>660</v>
      </c>
      <c r="K368" s="8">
        <f t="shared" si="256"/>
        <v>275</v>
      </c>
      <c r="L368" s="8">
        <f t="shared" si="257"/>
        <v>330</v>
      </c>
      <c r="M368" s="8">
        <f>Расценки!L367</f>
        <v>700</v>
      </c>
      <c r="N368" s="8">
        <f>Расценки!M367</f>
        <v>760</v>
      </c>
      <c r="O368" s="10">
        <f t="shared" si="258"/>
        <v>-0.60714285714285721</v>
      </c>
      <c r="P368" s="10">
        <f t="shared" si="259"/>
        <v>-0.56578947368421051</v>
      </c>
      <c r="Q368" s="7" t="str">
        <f t="shared" si="260"/>
        <v>нормо-часы</v>
      </c>
      <c r="R368" s="7" t="str">
        <f t="shared" si="261"/>
        <v>нормо-часы</v>
      </c>
      <c r="S368" s="8">
        <f t="shared" si="262"/>
        <v>1400</v>
      </c>
      <c r="T368" s="8">
        <f t="shared" si="263"/>
        <v>1520</v>
      </c>
      <c r="U368" s="8">
        <f>Расценки!F367</f>
        <v>1200</v>
      </c>
      <c r="V368" s="8">
        <f>Расценки!G367</f>
        <v>1300</v>
      </c>
      <c r="W368" s="10">
        <f t="shared" si="264"/>
        <v>0.77083333333333337</v>
      </c>
      <c r="X368" s="10">
        <f t="shared" si="265"/>
        <v>0.74615384615384617</v>
      </c>
      <c r="Y368" s="9">
        <f>Расценки!H367</f>
        <v>1200</v>
      </c>
      <c r="Z368" s="9">
        <f>Расценки!I367</f>
        <v>1300</v>
      </c>
      <c r="AA368" s="10">
        <f>Расценки!J367</f>
        <v>0</v>
      </c>
      <c r="AB368" s="10">
        <f>Расценки!K367</f>
        <v>0</v>
      </c>
      <c r="AC368" s="16">
        <f t="shared" si="266"/>
        <v>0.77083333333333337</v>
      </c>
      <c r="AD368" s="16">
        <f t="shared" si="267"/>
        <v>0.74615384615384617</v>
      </c>
      <c r="AE368" s="10">
        <f t="shared" si="268"/>
        <v>0.41666666666666669</v>
      </c>
      <c r="AF368" s="10">
        <f t="shared" si="269"/>
        <v>0.41538461538461541</v>
      </c>
      <c r="AG368" s="8">
        <f t="shared" si="270"/>
        <v>925</v>
      </c>
      <c r="AH368" s="8">
        <f t="shared" si="271"/>
        <v>970</v>
      </c>
    </row>
    <row r="369" spans="1:34" x14ac:dyDescent="0.25">
      <c r="A369" s="7" t="s">
        <v>1108</v>
      </c>
      <c r="B369" s="7" t="s">
        <v>1109</v>
      </c>
      <c r="C369" s="7" t="s">
        <v>50</v>
      </c>
      <c r="D369" s="7" t="s">
        <v>35</v>
      </c>
      <c r="E369" s="7" t="str">
        <f>INDEX('Нормо-час по специальностям'!$B$6:$B$26,MATCH(D369,'Нормо-час по специальностям'!$A$6:$A$26,0))</f>
        <v>Разнорабочий / демонтажник</v>
      </c>
      <c r="F369" s="15">
        <v>0.35</v>
      </c>
      <c r="G369" s="7" t="s">
        <v>6964</v>
      </c>
      <c r="H369" s="11">
        <f t="shared" si="255"/>
        <v>20</v>
      </c>
      <c r="I369" s="8">
        <f>INDEX('Нормо-час по специальностям'!$D$6:$D$26,MATCH(D369,'Нормо-час по специальностям'!$A$6:$A$26,0))</f>
        <v>550</v>
      </c>
      <c r="J369" s="8">
        <f>INDEX('Нормо-час по специальностям'!$E$6:$E$26,MATCH(D369,'Нормо-час по специальностям'!$A$6:$A$26,0))</f>
        <v>660</v>
      </c>
      <c r="K369" s="8">
        <f t="shared" si="256"/>
        <v>193</v>
      </c>
      <c r="L369" s="8">
        <f t="shared" si="257"/>
        <v>231</v>
      </c>
      <c r="M369" s="8">
        <f>Расценки!L368</f>
        <v>320</v>
      </c>
      <c r="N369" s="8">
        <f>Расценки!M368</f>
        <v>370</v>
      </c>
      <c r="O369" s="10">
        <f t="shared" si="258"/>
        <v>-0.39687499999999998</v>
      </c>
      <c r="P369" s="10">
        <f t="shared" si="259"/>
        <v>-0.37567567567567572</v>
      </c>
      <c r="Q369" s="7" t="str">
        <f t="shared" si="260"/>
        <v>нормо-часы</v>
      </c>
      <c r="R369" s="7" t="str">
        <f t="shared" si="261"/>
        <v>нормо-часы</v>
      </c>
      <c r="S369" s="8">
        <f t="shared" si="262"/>
        <v>914</v>
      </c>
      <c r="T369" s="8">
        <f t="shared" si="263"/>
        <v>1057</v>
      </c>
      <c r="U369" s="8">
        <f>Расценки!F368</f>
        <v>550</v>
      </c>
      <c r="V369" s="8">
        <f>Расценки!G368</f>
        <v>630</v>
      </c>
      <c r="W369" s="10">
        <f t="shared" si="264"/>
        <v>0.64909090909090905</v>
      </c>
      <c r="X369" s="10">
        <f t="shared" si="265"/>
        <v>0.6333333333333333</v>
      </c>
      <c r="Y369" s="9">
        <f>Расценки!H368</f>
        <v>550</v>
      </c>
      <c r="Z369" s="9">
        <f>Расценки!I368</f>
        <v>630</v>
      </c>
      <c r="AA369" s="10">
        <f>Расценки!J368</f>
        <v>0</v>
      </c>
      <c r="AB369" s="10">
        <f>Расценки!K368</f>
        <v>0</v>
      </c>
      <c r="AC369" s="16">
        <f t="shared" si="266"/>
        <v>0.64909090909090905</v>
      </c>
      <c r="AD369" s="16">
        <f t="shared" si="267"/>
        <v>0.6333333333333333</v>
      </c>
      <c r="AE369" s="10">
        <f t="shared" si="268"/>
        <v>0.41818181818181815</v>
      </c>
      <c r="AF369" s="10">
        <f t="shared" si="269"/>
        <v>0.41269841269841268</v>
      </c>
      <c r="AG369" s="8">
        <f t="shared" si="270"/>
        <v>357</v>
      </c>
      <c r="AH369" s="8">
        <f t="shared" si="271"/>
        <v>399</v>
      </c>
    </row>
    <row r="370" spans="1:34" x14ac:dyDescent="0.25">
      <c r="A370" s="7" t="s">
        <v>1110</v>
      </c>
      <c r="B370" s="7" t="s">
        <v>1111</v>
      </c>
      <c r="C370" s="7" t="s">
        <v>177</v>
      </c>
      <c r="D370" s="7" t="s">
        <v>426</v>
      </c>
      <c r="E370" s="7" t="str">
        <f>INDEX('Нормо-час по специальностям'!$B$6:$B$26,MATCH(D370,'Нормо-час по специальностям'!$A$6:$A$26,0))</f>
        <v>Холодильщик / монтажник кондиционеров</v>
      </c>
      <c r="F370" s="15">
        <v>0.6</v>
      </c>
      <c r="G370" s="7" t="s">
        <v>6965</v>
      </c>
      <c r="H370" s="11">
        <f t="shared" si="255"/>
        <v>11.67</v>
      </c>
      <c r="I370" s="8">
        <f>INDEX('Нормо-час по специальностям'!$D$6:$D$26,MATCH(D370,'Нормо-час по специальностям'!$A$6:$A$26,0))</f>
        <v>1200</v>
      </c>
      <c r="J370" s="8">
        <f>INDEX('Нормо-час по специальностям'!$E$6:$E$26,MATCH(D370,'Нормо-час по специальностям'!$A$6:$A$26,0))</f>
        <v>1440</v>
      </c>
      <c r="K370" s="8">
        <f t="shared" si="256"/>
        <v>720</v>
      </c>
      <c r="L370" s="8">
        <f t="shared" si="257"/>
        <v>864</v>
      </c>
      <c r="M370" s="8">
        <f>Расценки!L369</f>
        <v>750</v>
      </c>
      <c r="N370" s="8">
        <f>Расценки!M369</f>
        <v>870</v>
      </c>
      <c r="O370" s="10">
        <f t="shared" si="258"/>
        <v>-4.0000000000000036E-2</v>
      </c>
      <c r="P370" s="10">
        <f t="shared" si="259"/>
        <v>-6.8965517241379448E-3</v>
      </c>
      <c r="Q370" s="7" t="str">
        <f t="shared" si="260"/>
        <v>равно</v>
      </c>
      <c r="R370" s="7" t="str">
        <f t="shared" si="261"/>
        <v>равно</v>
      </c>
      <c r="S370" s="8">
        <f t="shared" si="262"/>
        <v>1250</v>
      </c>
      <c r="T370" s="8">
        <f t="shared" si="263"/>
        <v>1450</v>
      </c>
      <c r="U370" s="8">
        <f>Расценки!F369</f>
        <v>1300</v>
      </c>
      <c r="V370" s="8">
        <f>Расценки!G369</f>
        <v>1500</v>
      </c>
      <c r="W370" s="10">
        <f t="shared" si="264"/>
        <v>0.44615384615384618</v>
      </c>
      <c r="X370" s="10">
        <f t="shared" si="265"/>
        <v>0.42399999999999999</v>
      </c>
      <c r="Y370" s="9">
        <f>Расценки!H369</f>
        <v>1300</v>
      </c>
      <c r="Z370" s="9">
        <f>Расценки!I369</f>
        <v>1500</v>
      </c>
      <c r="AA370" s="10">
        <f>Расценки!J369</f>
        <v>0</v>
      </c>
      <c r="AB370" s="10">
        <f>Расценки!K369</f>
        <v>0</v>
      </c>
      <c r="AC370" s="16">
        <f t="shared" si="266"/>
        <v>0.44615384615384618</v>
      </c>
      <c r="AD370" s="16">
        <f t="shared" si="267"/>
        <v>0.42399999999999999</v>
      </c>
      <c r="AE370" s="10">
        <f t="shared" si="268"/>
        <v>0.42307692307692307</v>
      </c>
      <c r="AF370" s="10">
        <f t="shared" si="269"/>
        <v>0.42</v>
      </c>
      <c r="AG370" s="8">
        <f t="shared" si="270"/>
        <v>580</v>
      </c>
      <c r="AH370" s="8">
        <f t="shared" si="271"/>
        <v>636</v>
      </c>
    </row>
    <row r="371" spans="1:34" x14ac:dyDescent="0.25">
      <c r="A371" s="7" t="s">
        <v>1112</v>
      </c>
      <c r="B371" s="7" t="s">
        <v>1113</v>
      </c>
      <c r="C371" s="7" t="s">
        <v>177</v>
      </c>
      <c r="D371" s="7" t="s">
        <v>426</v>
      </c>
      <c r="E371" s="7" t="str">
        <f>INDEX('Нормо-час по специальностям'!$B$6:$B$26,MATCH(D371,'Нормо-час по специальностям'!$A$6:$A$26,0))</f>
        <v>Холодильщик / монтажник кондиционеров</v>
      </c>
      <c r="F371" s="15">
        <v>0.8</v>
      </c>
      <c r="G371" s="7" t="s">
        <v>6966</v>
      </c>
      <c r="H371" s="11">
        <f t="shared" si="255"/>
        <v>8.75</v>
      </c>
      <c r="I371" s="8">
        <f>INDEX('Нормо-час по специальностям'!$D$6:$D$26,MATCH(D371,'Нормо-час по специальностям'!$A$6:$A$26,0))</f>
        <v>1200</v>
      </c>
      <c r="J371" s="8">
        <f>INDEX('Нормо-час по специальностям'!$E$6:$E$26,MATCH(D371,'Нормо-час по специальностям'!$A$6:$A$26,0))</f>
        <v>1440</v>
      </c>
      <c r="K371" s="8">
        <f t="shared" si="256"/>
        <v>960</v>
      </c>
      <c r="L371" s="8">
        <f t="shared" si="257"/>
        <v>1152</v>
      </c>
      <c r="M371" s="8">
        <f>Расценки!L370</f>
        <v>1000</v>
      </c>
      <c r="N371" s="8">
        <f>Расценки!M370</f>
        <v>1150</v>
      </c>
      <c r="O371" s="10">
        <f t="shared" si="258"/>
        <v>-4.0000000000000036E-2</v>
      </c>
      <c r="P371" s="10">
        <f t="shared" si="259"/>
        <v>1.7391304347826875E-3</v>
      </c>
      <c r="Q371" s="7" t="str">
        <f t="shared" si="260"/>
        <v>равно</v>
      </c>
      <c r="R371" s="7" t="str">
        <f t="shared" si="261"/>
        <v>равно</v>
      </c>
      <c r="S371" s="8">
        <f t="shared" si="262"/>
        <v>1250</v>
      </c>
      <c r="T371" s="8">
        <f t="shared" si="263"/>
        <v>1438</v>
      </c>
      <c r="U371" s="8">
        <f>Расценки!F370</f>
        <v>1700</v>
      </c>
      <c r="V371" s="8">
        <f>Расценки!G370</f>
        <v>1950</v>
      </c>
      <c r="W371" s="10">
        <f t="shared" si="264"/>
        <v>0.43529411764705883</v>
      </c>
      <c r="X371" s="10">
        <f t="shared" si="265"/>
        <v>0.40923076923076923</v>
      </c>
      <c r="Y371" s="9">
        <f>Расценки!H370</f>
        <v>1700</v>
      </c>
      <c r="Z371" s="9">
        <f>Расценки!I370</f>
        <v>1950</v>
      </c>
      <c r="AA371" s="10">
        <f>Расценки!J370</f>
        <v>0</v>
      </c>
      <c r="AB371" s="10">
        <f>Расценки!K370</f>
        <v>0</v>
      </c>
      <c r="AC371" s="16">
        <f t="shared" si="266"/>
        <v>0.43529411764705883</v>
      </c>
      <c r="AD371" s="16">
        <f t="shared" si="267"/>
        <v>0.40923076923076923</v>
      </c>
      <c r="AE371" s="10">
        <f t="shared" si="268"/>
        <v>0.41176470588235292</v>
      </c>
      <c r="AF371" s="10">
        <f t="shared" si="269"/>
        <v>0.41025641025641024</v>
      </c>
      <c r="AG371" s="8">
        <f t="shared" si="270"/>
        <v>740</v>
      </c>
      <c r="AH371" s="8">
        <f t="shared" si="271"/>
        <v>798</v>
      </c>
    </row>
    <row r="372" spans="1:34" x14ac:dyDescent="0.25">
      <c r="A372" s="7" t="s">
        <v>1115</v>
      </c>
      <c r="B372" s="7" t="s">
        <v>1116</v>
      </c>
      <c r="C372" s="7" t="s">
        <v>177</v>
      </c>
      <c r="D372" s="7" t="s">
        <v>426</v>
      </c>
      <c r="E372" s="7" t="str">
        <f>INDEX('Нормо-час по специальностям'!$B$6:$B$26,MATCH(D372,'Нормо-час по специальностям'!$A$6:$A$26,0))</f>
        <v>Холодильщик / монтажник кондиционеров</v>
      </c>
      <c r="F372" s="15">
        <v>1</v>
      </c>
      <c r="G372" s="7" t="s">
        <v>6967</v>
      </c>
      <c r="H372" s="11">
        <f t="shared" si="255"/>
        <v>7</v>
      </c>
      <c r="I372" s="8">
        <f>INDEX('Нормо-час по специальностям'!$D$6:$D$26,MATCH(D372,'Нормо-час по специальностям'!$A$6:$A$26,0))</f>
        <v>1200</v>
      </c>
      <c r="J372" s="8">
        <f>INDEX('Нормо-час по специальностям'!$E$6:$E$26,MATCH(D372,'Нормо-час по специальностям'!$A$6:$A$26,0))</f>
        <v>1440</v>
      </c>
      <c r="K372" s="8">
        <f t="shared" si="256"/>
        <v>1200</v>
      </c>
      <c r="L372" s="8">
        <f t="shared" si="257"/>
        <v>1440</v>
      </c>
      <c r="M372" s="8">
        <f>Расценки!L371</f>
        <v>1200</v>
      </c>
      <c r="N372" s="8">
        <f>Расценки!M371</f>
        <v>1400</v>
      </c>
      <c r="O372" s="10">
        <f t="shared" si="258"/>
        <v>0</v>
      </c>
      <c r="P372" s="10">
        <f t="shared" si="259"/>
        <v>2.857142857142847E-2</v>
      </c>
      <c r="Q372" s="7" t="str">
        <f t="shared" si="260"/>
        <v>равно</v>
      </c>
      <c r="R372" s="7" t="str">
        <f t="shared" si="261"/>
        <v>равно</v>
      </c>
      <c r="S372" s="8">
        <f t="shared" si="262"/>
        <v>1200</v>
      </c>
      <c r="T372" s="8">
        <f t="shared" si="263"/>
        <v>1400</v>
      </c>
      <c r="U372" s="8">
        <f>Расценки!F371</f>
        <v>2100</v>
      </c>
      <c r="V372" s="8">
        <f>Расценки!G371</f>
        <v>2400</v>
      </c>
      <c r="W372" s="10">
        <f t="shared" si="264"/>
        <v>0.42857142857142855</v>
      </c>
      <c r="X372" s="10">
        <f t="shared" si="265"/>
        <v>0.4</v>
      </c>
      <c r="Y372" s="9">
        <f>Расценки!H371</f>
        <v>2100</v>
      </c>
      <c r="Z372" s="9">
        <f>Расценки!I371</f>
        <v>2400</v>
      </c>
      <c r="AA372" s="10">
        <f>Расценки!J371</f>
        <v>0</v>
      </c>
      <c r="AB372" s="10">
        <f>Расценки!K371</f>
        <v>0</v>
      </c>
      <c r="AC372" s="16">
        <f t="shared" si="266"/>
        <v>0.42857142857142855</v>
      </c>
      <c r="AD372" s="16">
        <f t="shared" si="267"/>
        <v>0.4</v>
      </c>
      <c r="AE372" s="10">
        <f t="shared" si="268"/>
        <v>0.42857142857142855</v>
      </c>
      <c r="AF372" s="10">
        <f t="shared" si="269"/>
        <v>0.41666666666666669</v>
      </c>
      <c r="AG372" s="8">
        <f t="shared" si="270"/>
        <v>900</v>
      </c>
      <c r="AH372" s="8">
        <f t="shared" si="271"/>
        <v>960</v>
      </c>
    </row>
    <row r="373" spans="1:34" x14ac:dyDescent="0.25">
      <c r="A373" s="7" t="s">
        <v>1117</v>
      </c>
      <c r="B373" s="7" t="s">
        <v>1118</v>
      </c>
      <c r="C373" s="7" t="s">
        <v>177</v>
      </c>
      <c r="D373" s="7" t="s">
        <v>426</v>
      </c>
      <c r="E373" s="7" t="str">
        <f>INDEX('Нормо-час по специальностям'!$B$6:$B$26,MATCH(D373,'Нормо-час по специальностям'!$A$6:$A$26,0))</f>
        <v>Холодильщик / монтажник кондиционеров</v>
      </c>
      <c r="F373" s="15">
        <v>0.9</v>
      </c>
      <c r="G373" s="7" t="s">
        <v>6968</v>
      </c>
      <c r="H373" s="11">
        <f t="shared" si="255"/>
        <v>7.78</v>
      </c>
      <c r="I373" s="8">
        <f>INDEX('Нормо-час по специальностям'!$D$6:$D$26,MATCH(D373,'Нормо-час по специальностям'!$A$6:$A$26,0))</f>
        <v>1200</v>
      </c>
      <c r="J373" s="8">
        <f>INDEX('Нормо-час по специальностям'!$E$6:$E$26,MATCH(D373,'Нормо-час по специальностям'!$A$6:$A$26,0))</f>
        <v>1440</v>
      </c>
      <c r="K373" s="8">
        <f t="shared" si="256"/>
        <v>1080</v>
      </c>
      <c r="L373" s="8">
        <f t="shared" si="257"/>
        <v>1296</v>
      </c>
      <c r="M373" s="8">
        <f>Расценки!L372</f>
        <v>1150</v>
      </c>
      <c r="N373" s="8">
        <f>Расценки!M372</f>
        <v>1350</v>
      </c>
      <c r="O373" s="10">
        <f t="shared" si="258"/>
        <v>-6.0869565217391286E-2</v>
      </c>
      <c r="P373" s="10">
        <f t="shared" si="259"/>
        <v>-4.0000000000000036E-2</v>
      </c>
      <c r="Q373" s="7" t="str">
        <f t="shared" si="260"/>
        <v>равно</v>
      </c>
      <c r="R373" s="7" t="str">
        <f t="shared" si="261"/>
        <v>равно</v>
      </c>
      <c r="S373" s="8">
        <f t="shared" si="262"/>
        <v>1278</v>
      </c>
      <c r="T373" s="8">
        <f t="shared" si="263"/>
        <v>1500</v>
      </c>
      <c r="U373" s="8">
        <f>Расценки!F372</f>
        <v>2000</v>
      </c>
      <c r="V373" s="8">
        <f>Расценки!G372</f>
        <v>2300</v>
      </c>
      <c r="W373" s="10">
        <f t="shared" si="264"/>
        <v>0.46</v>
      </c>
      <c r="X373" s="10">
        <f t="shared" si="265"/>
        <v>0.43652173913043479</v>
      </c>
      <c r="Y373" s="9">
        <f>Расценки!H372</f>
        <v>2000</v>
      </c>
      <c r="Z373" s="9">
        <f>Расценки!I372</f>
        <v>2300</v>
      </c>
      <c r="AA373" s="10">
        <f>Расценки!J372</f>
        <v>0</v>
      </c>
      <c r="AB373" s="10">
        <f>Расценки!K372</f>
        <v>0</v>
      </c>
      <c r="AC373" s="16">
        <f t="shared" si="266"/>
        <v>0.46</v>
      </c>
      <c r="AD373" s="16">
        <f t="shared" si="267"/>
        <v>0.43652173913043479</v>
      </c>
      <c r="AE373" s="10">
        <f t="shared" si="268"/>
        <v>0.42499999999999999</v>
      </c>
      <c r="AF373" s="10">
        <f t="shared" si="269"/>
        <v>0.41304347826086957</v>
      </c>
      <c r="AG373" s="8">
        <f t="shared" si="270"/>
        <v>920</v>
      </c>
      <c r="AH373" s="8">
        <f t="shared" si="271"/>
        <v>1004</v>
      </c>
    </row>
    <row r="374" spans="1:34" x14ac:dyDescent="0.25">
      <c r="A374" s="7" t="s">
        <v>1119</v>
      </c>
      <c r="B374" s="7" t="s">
        <v>1120</v>
      </c>
      <c r="C374" s="7" t="s">
        <v>177</v>
      </c>
      <c r="D374" s="7" t="s">
        <v>426</v>
      </c>
      <c r="E374" s="7" t="str">
        <f>INDEX('Нормо-час по специальностям'!$B$6:$B$26,MATCH(D374,'Нормо-час по специальностям'!$A$6:$A$26,0))</f>
        <v>Холодильщик / монтажник кондиционеров</v>
      </c>
      <c r="F374" s="15">
        <v>1.2</v>
      </c>
      <c r="G374" s="7" t="s">
        <v>6969</v>
      </c>
      <c r="H374" s="11">
        <f t="shared" si="255"/>
        <v>5.83</v>
      </c>
      <c r="I374" s="8">
        <f>INDEX('Нормо-час по специальностям'!$D$6:$D$26,MATCH(D374,'Нормо-час по специальностям'!$A$6:$A$26,0))</f>
        <v>1200</v>
      </c>
      <c r="J374" s="8">
        <f>INDEX('Нормо-час по специальностям'!$E$6:$E$26,MATCH(D374,'Нормо-час по специальностям'!$A$6:$A$26,0))</f>
        <v>1440</v>
      </c>
      <c r="K374" s="8">
        <f t="shared" si="256"/>
        <v>1440</v>
      </c>
      <c r="L374" s="8">
        <f t="shared" si="257"/>
        <v>1728</v>
      </c>
      <c r="M374" s="8">
        <f>Расценки!L373</f>
        <v>1500</v>
      </c>
      <c r="N374" s="8">
        <f>Расценки!M373</f>
        <v>1750</v>
      </c>
      <c r="O374" s="10">
        <f t="shared" si="258"/>
        <v>-4.0000000000000036E-2</v>
      </c>
      <c r="P374" s="10">
        <f t="shared" si="259"/>
        <v>-1.2571428571428567E-2</v>
      </c>
      <c r="Q374" s="7" t="str">
        <f t="shared" si="260"/>
        <v>равно</v>
      </c>
      <c r="R374" s="7" t="str">
        <f t="shared" si="261"/>
        <v>равно</v>
      </c>
      <c r="S374" s="8">
        <f t="shared" si="262"/>
        <v>1250</v>
      </c>
      <c r="T374" s="8">
        <f t="shared" si="263"/>
        <v>1458</v>
      </c>
      <c r="U374" s="8">
        <f>Расценки!F373</f>
        <v>2600</v>
      </c>
      <c r="V374" s="8">
        <f>Расценки!G373</f>
        <v>3000</v>
      </c>
      <c r="W374" s="10">
        <f t="shared" si="264"/>
        <v>0.44615384615384618</v>
      </c>
      <c r="X374" s="10">
        <f t="shared" si="265"/>
        <v>0.42399999999999999</v>
      </c>
      <c r="Y374" s="9">
        <f>Расценки!H373</f>
        <v>2600</v>
      </c>
      <c r="Z374" s="9">
        <f>Расценки!I373</f>
        <v>3000</v>
      </c>
      <c r="AA374" s="10">
        <f>Расценки!J373</f>
        <v>0</v>
      </c>
      <c r="AB374" s="10">
        <f>Расценки!K373</f>
        <v>0</v>
      </c>
      <c r="AC374" s="16">
        <f t="shared" si="266"/>
        <v>0.44615384615384618</v>
      </c>
      <c r="AD374" s="16">
        <f t="shared" si="267"/>
        <v>0.42399999999999999</v>
      </c>
      <c r="AE374" s="10">
        <f t="shared" si="268"/>
        <v>0.42307692307692307</v>
      </c>
      <c r="AF374" s="10">
        <f t="shared" si="269"/>
        <v>0.41666666666666669</v>
      </c>
      <c r="AG374" s="8">
        <f t="shared" si="270"/>
        <v>1160</v>
      </c>
      <c r="AH374" s="8">
        <f t="shared" si="271"/>
        <v>1272</v>
      </c>
    </row>
    <row r="375" spans="1:34" x14ac:dyDescent="0.25">
      <c r="A375" s="7" t="s">
        <v>1121</v>
      </c>
      <c r="B375" s="7" t="s">
        <v>1122</v>
      </c>
      <c r="C375" s="7" t="s">
        <v>177</v>
      </c>
      <c r="D375" s="7" t="s">
        <v>426</v>
      </c>
      <c r="E375" s="7" t="str">
        <f>INDEX('Нормо-час по специальностям'!$B$6:$B$26,MATCH(D375,'Нормо-час по специальностям'!$A$6:$A$26,0))</f>
        <v>Холодильщик / монтажник кондиционеров</v>
      </c>
      <c r="F375" s="15">
        <v>1.5</v>
      </c>
      <c r="G375" s="7" t="s">
        <v>6970</v>
      </c>
      <c r="H375" s="11">
        <f t="shared" si="255"/>
        <v>4.67</v>
      </c>
      <c r="I375" s="8">
        <f>INDEX('Нормо-час по специальностям'!$D$6:$D$26,MATCH(D375,'Нормо-час по специальностям'!$A$6:$A$26,0))</f>
        <v>1200</v>
      </c>
      <c r="J375" s="8">
        <f>INDEX('Нормо-час по специальностям'!$E$6:$E$26,MATCH(D375,'Нормо-час по специальностям'!$A$6:$A$26,0))</f>
        <v>1440</v>
      </c>
      <c r="K375" s="8">
        <f t="shared" si="256"/>
        <v>1800</v>
      </c>
      <c r="L375" s="8">
        <f t="shared" si="257"/>
        <v>2160</v>
      </c>
      <c r="M375" s="8">
        <f>Расценки!L374</f>
        <v>1850</v>
      </c>
      <c r="N375" s="8">
        <f>Расценки!M374</f>
        <v>2150</v>
      </c>
      <c r="O375" s="10">
        <f t="shared" si="258"/>
        <v>-2.7027027027026973E-2</v>
      </c>
      <c r="P375" s="10">
        <f t="shared" si="259"/>
        <v>4.6511627906977715E-3</v>
      </c>
      <c r="Q375" s="7" t="str">
        <f t="shared" si="260"/>
        <v>равно</v>
      </c>
      <c r="R375" s="7" t="str">
        <f t="shared" si="261"/>
        <v>равно</v>
      </c>
      <c r="S375" s="8">
        <f t="shared" si="262"/>
        <v>1233</v>
      </c>
      <c r="T375" s="8">
        <f t="shared" si="263"/>
        <v>1433</v>
      </c>
      <c r="U375" s="8">
        <f>Расценки!F374</f>
        <v>3200</v>
      </c>
      <c r="V375" s="8">
        <f>Расценки!G374</f>
        <v>3700</v>
      </c>
      <c r="W375" s="10">
        <f t="shared" si="264"/>
        <v>0.4375</v>
      </c>
      <c r="X375" s="10">
        <f t="shared" si="265"/>
        <v>0.41621621621621624</v>
      </c>
      <c r="Y375" s="9">
        <f>Расценки!H374</f>
        <v>3200</v>
      </c>
      <c r="Z375" s="9">
        <f>Расценки!I374</f>
        <v>3700</v>
      </c>
      <c r="AA375" s="10">
        <f>Расценки!J374</f>
        <v>0</v>
      </c>
      <c r="AB375" s="10">
        <f>Расценки!K374</f>
        <v>0</v>
      </c>
      <c r="AC375" s="16">
        <f t="shared" si="266"/>
        <v>0.4375</v>
      </c>
      <c r="AD375" s="16">
        <f t="shared" si="267"/>
        <v>0.41621621621621624</v>
      </c>
      <c r="AE375" s="10">
        <f t="shared" si="268"/>
        <v>0.421875</v>
      </c>
      <c r="AF375" s="10">
        <f t="shared" si="269"/>
        <v>0.41891891891891891</v>
      </c>
      <c r="AG375" s="8">
        <f t="shared" si="270"/>
        <v>1400</v>
      </c>
      <c r="AH375" s="8">
        <f t="shared" si="271"/>
        <v>1540</v>
      </c>
    </row>
    <row r="376" spans="1:34" x14ac:dyDescent="0.25">
      <c r="A376" s="7" t="s">
        <v>1124</v>
      </c>
      <c r="B376" s="7" t="s">
        <v>1125</v>
      </c>
      <c r="C376" s="7" t="s">
        <v>177</v>
      </c>
      <c r="D376" s="7" t="s">
        <v>426</v>
      </c>
      <c r="E376" s="7" t="str">
        <f>INDEX('Нормо-час по специальностям'!$B$6:$B$26,MATCH(D376,'Нормо-час по специальностям'!$A$6:$A$26,0))</f>
        <v>Холодильщик / монтажник кондиционеров</v>
      </c>
      <c r="F376" s="15">
        <v>0.3</v>
      </c>
      <c r="G376" s="7" t="s">
        <v>6971</v>
      </c>
      <c r="H376" s="11">
        <f t="shared" si="255"/>
        <v>23.33</v>
      </c>
      <c r="I376" s="8">
        <f>INDEX('Нормо-час по специальностям'!$D$6:$D$26,MATCH(D376,'Нормо-час по специальностям'!$A$6:$A$26,0))</f>
        <v>1200</v>
      </c>
      <c r="J376" s="8">
        <f>INDEX('Нормо-час по специальностям'!$E$6:$E$26,MATCH(D376,'Нормо-час по специальностям'!$A$6:$A$26,0))</f>
        <v>1440</v>
      </c>
      <c r="K376" s="8">
        <f t="shared" si="256"/>
        <v>360</v>
      </c>
      <c r="L376" s="8">
        <f t="shared" si="257"/>
        <v>432</v>
      </c>
      <c r="M376" s="8">
        <f>Расценки!L375</f>
        <v>290</v>
      </c>
      <c r="N376" s="8">
        <f>Расценки!M375</f>
        <v>340</v>
      </c>
      <c r="O376" s="10">
        <f t="shared" si="258"/>
        <v>0.24137931034482762</v>
      </c>
      <c r="P376" s="10">
        <f t="shared" si="259"/>
        <v>0.27058823529411757</v>
      </c>
      <c r="Q376" s="7" t="str">
        <f t="shared" si="260"/>
        <v>расценка</v>
      </c>
      <c r="R376" s="7" t="str">
        <f t="shared" si="261"/>
        <v>расценка</v>
      </c>
      <c r="S376" s="8">
        <f t="shared" si="262"/>
        <v>967</v>
      </c>
      <c r="T376" s="8">
        <f t="shared" si="263"/>
        <v>1133</v>
      </c>
      <c r="U376" s="8">
        <f>Расценки!F375</f>
        <v>500</v>
      </c>
      <c r="V376" s="8">
        <f>Расценки!G375</f>
        <v>580</v>
      </c>
      <c r="W376" s="10">
        <f t="shared" si="264"/>
        <v>0.28000000000000003</v>
      </c>
      <c r="X376" s="10">
        <f t="shared" si="265"/>
        <v>0.25517241379310346</v>
      </c>
      <c r="Y376" s="9">
        <f>Расценки!H375</f>
        <v>500</v>
      </c>
      <c r="Z376" s="9">
        <f>Расценки!I375</f>
        <v>580</v>
      </c>
      <c r="AA376" s="10">
        <f>Расценки!J375</f>
        <v>0</v>
      </c>
      <c r="AB376" s="10">
        <f>Расценки!K375</f>
        <v>0</v>
      </c>
      <c r="AC376" s="16">
        <f t="shared" si="266"/>
        <v>0.28000000000000003</v>
      </c>
      <c r="AD376" s="16">
        <f t="shared" si="267"/>
        <v>0.25517241379310346</v>
      </c>
      <c r="AE376" s="10">
        <f t="shared" si="268"/>
        <v>0.42</v>
      </c>
      <c r="AF376" s="10">
        <f t="shared" si="269"/>
        <v>0.41379310344827586</v>
      </c>
      <c r="AG376" s="8">
        <f t="shared" si="270"/>
        <v>140</v>
      </c>
      <c r="AH376" s="8">
        <f t="shared" si="271"/>
        <v>148</v>
      </c>
    </row>
    <row r="377" spans="1:34" x14ac:dyDescent="0.25">
      <c r="A377" s="7" t="s">
        <v>1127</v>
      </c>
      <c r="B377" s="7" t="s">
        <v>1128</v>
      </c>
      <c r="C377" s="7" t="s">
        <v>177</v>
      </c>
      <c r="D377" s="7" t="s">
        <v>426</v>
      </c>
      <c r="E377" s="7" t="str">
        <f>INDEX('Нормо-час по специальностям'!$B$6:$B$26,MATCH(D377,'Нормо-час по специальностям'!$A$6:$A$26,0))</f>
        <v>Холодильщик / монтажник кондиционеров</v>
      </c>
      <c r="F377" s="15">
        <v>0.45</v>
      </c>
      <c r="G377" s="7" t="s">
        <v>6972</v>
      </c>
      <c r="H377" s="11">
        <f t="shared" si="255"/>
        <v>15.56</v>
      </c>
      <c r="I377" s="8">
        <f>INDEX('Нормо-час по специальностям'!$D$6:$D$26,MATCH(D377,'Нормо-час по специальностям'!$A$6:$A$26,0))</f>
        <v>1200</v>
      </c>
      <c r="J377" s="8">
        <f>INDEX('Нормо-час по специальностям'!$E$6:$E$26,MATCH(D377,'Нормо-час по специальностям'!$A$6:$A$26,0))</f>
        <v>1440</v>
      </c>
      <c r="K377" s="8">
        <f t="shared" si="256"/>
        <v>540</v>
      </c>
      <c r="L377" s="8">
        <f t="shared" si="257"/>
        <v>648</v>
      </c>
      <c r="M377" s="8">
        <f>Расценки!L376</f>
        <v>400</v>
      </c>
      <c r="N377" s="8">
        <f>Расценки!M376</f>
        <v>460</v>
      </c>
      <c r="O377" s="10">
        <f t="shared" si="258"/>
        <v>0.35000000000000009</v>
      </c>
      <c r="P377" s="10">
        <f t="shared" si="259"/>
        <v>0.40869565217391313</v>
      </c>
      <c r="Q377" s="7" t="str">
        <f t="shared" si="260"/>
        <v>расценка</v>
      </c>
      <c r="R377" s="7" t="str">
        <f t="shared" si="261"/>
        <v>расценка</v>
      </c>
      <c r="S377" s="8">
        <f t="shared" si="262"/>
        <v>889</v>
      </c>
      <c r="T377" s="8">
        <f t="shared" si="263"/>
        <v>1022</v>
      </c>
      <c r="U377" s="8">
        <f>Расценки!F376</f>
        <v>700</v>
      </c>
      <c r="V377" s="8">
        <f>Расценки!G376</f>
        <v>800</v>
      </c>
      <c r="W377" s="10">
        <f t="shared" si="264"/>
        <v>0.22857142857142856</v>
      </c>
      <c r="X377" s="10">
        <f t="shared" si="265"/>
        <v>0.19</v>
      </c>
      <c r="Y377" s="9">
        <f>Расценки!H376</f>
        <v>720</v>
      </c>
      <c r="Z377" s="9">
        <f>Расценки!I376</f>
        <v>864</v>
      </c>
      <c r="AA377" s="10">
        <f>Расценки!J376</f>
        <v>2.857142857142847E-2</v>
      </c>
      <c r="AB377" s="10">
        <f>Расценки!K376</f>
        <v>8.0000000000000071E-2</v>
      </c>
      <c r="AC377" s="16">
        <f t="shared" si="266"/>
        <v>0.25</v>
      </c>
      <c r="AD377" s="16">
        <f t="shared" si="267"/>
        <v>0.25</v>
      </c>
      <c r="AE377" s="10">
        <f t="shared" si="268"/>
        <v>0.44444444444444442</v>
      </c>
      <c r="AF377" s="10">
        <f t="shared" si="269"/>
        <v>0.46759259259259262</v>
      </c>
      <c r="AG377" s="8">
        <f t="shared" si="270"/>
        <v>180</v>
      </c>
      <c r="AH377" s="8">
        <f t="shared" si="271"/>
        <v>216</v>
      </c>
    </row>
    <row r="378" spans="1:34" x14ac:dyDescent="0.25">
      <c r="A378" s="7" t="s">
        <v>1130</v>
      </c>
      <c r="B378" s="7" t="s">
        <v>1131</v>
      </c>
      <c r="C378" s="7" t="s">
        <v>177</v>
      </c>
      <c r="D378" s="7" t="s">
        <v>426</v>
      </c>
      <c r="E378" s="7" t="str">
        <f>INDEX('Нормо-час по специальностям'!$B$6:$B$26,MATCH(D378,'Нормо-час по специальностям'!$A$6:$A$26,0))</f>
        <v>Холодильщик / монтажник кондиционеров</v>
      </c>
      <c r="F378" s="15">
        <v>0.55000000000000004</v>
      </c>
      <c r="G378" s="7" t="s">
        <v>6973</v>
      </c>
      <c r="H378" s="11">
        <f t="shared" si="255"/>
        <v>12.73</v>
      </c>
      <c r="I378" s="8">
        <f>INDEX('Нормо-час по специальностям'!$D$6:$D$26,MATCH(D378,'Нормо-час по специальностям'!$A$6:$A$26,0))</f>
        <v>1200</v>
      </c>
      <c r="J378" s="8">
        <f>INDEX('Нормо-час по специальностям'!$E$6:$E$26,MATCH(D378,'Нормо-час по специальностям'!$A$6:$A$26,0))</f>
        <v>1440</v>
      </c>
      <c r="K378" s="8">
        <f t="shared" si="256"/>
        <v>660</v>
      </c>
      <c r="L378" s="8">
        <f t="shared" si="257"/>
        <v>792</v>
      </c>
      <c r="M378" s="8">
        <f>Расценки!L377</f>
        <v>520</v>
      </c>
      <c r="N378" s="8">
        <f>Расценки!M377</f>
        <v>600</v>
      </c>
      <c r="O378" s="10">
        <f t="shared" si="258"/>
        <v>0.26923076923076916</v>
      </c>
      <c r="P378" s="10">
        <f t="shared" si="259"/>
        <v>0.32000000000000006</v>
      </c>
      <c r="Q378" s="7" t="str">
        <f t="shared" si="260"/>
        <v>расценка</v>
      </c>
      <c r="R378" s="7" t="str">
        <f t="shared" si="261"/>
        <v>расценка</v>
      </c>
      <c r="S378" s="8">
        <f t="shared" si="262"/>
        <v>945</v>
      </c>
      <c r="T378" s="8">
        <f t="shared" si="263"/>
        <v>1091</v>
      </c>
      <c r="U378" s="8">
        <f>Расценки!F377</f>
        <v>900</v>
      </c>
      <c r="V378" s="8">
        <f>Расценки!G377</f>
        <v>1050</v>
      </c>
      <c r="W378" s="10">
        <f t="shared" si="264"/>
        <v>0.26666666666666666</v>
      </c>
      <c r="X378" s="10">
        <f t="shared" si="265"/>
        <v>0.24571428571428572</v>
      </c>
      <c r="Y378" s="9">
        <f>Расценки!H377</f>
        <v>900</v>
      </c>
      <c r="Z378" s="9">
        <f>Расценки!I377</f>
        <v>1056</v>
      </c>
      <c r="AA378" s="10">
        <f>Расценки!J377</f>
        <v>0</v>
      </c>
      <c r="AB378" s="10">
        <f>Расценки!K377</f>
        <v>5.7142857142857828E-3</v>
      </c>
      <c r="AC378" s="16">
        <f t="shared" si="266"/>
        <v>0.26666666666666666</v>
      </c>
      <c r="AD378" s="16">
        <f t="shared" si="267"/>
        <v>0.25</v>
      </c>
      <c r="AE378" s="10">
        <f t="shared" si="268"/>
        <v>0.42222222222222222</v>
      </c>
      <c r="AF378" s="10">
        <f t="shared" si="269"/>
        <v>0.43181818181818182</v>
      </c>
      <c r="AG378" s="8">
        <f t="shared" si="270"/>
        <v>240</v>
      </c>
      <c r="AH378" s="8">
        <f t="shared" si="271"/>
        <v>264</v>
      </c>
    </row>
    <row r="379" spans="1:34" x14ac:dyDescent="0.25">
      <c r="A379" s="7" t="s">
        <v>1133</v>
      </c>
      <c r="B379" s="7" t="s">
        <v>1134</v>
      </c>
      <c r="C379" s="7" t="s">
        <v>177</v>
      </c>
      <c r="D379" s="7" t="s">
        <v>426</v>
      </c>
      <c r="E379" s="7" t="str">
        <f>INDEX('Нормо-час по специальностям'!$B$6:$B$26,MATCH(D379,'Нормо-час по специальностям'!$A$6:$A$26,0))</f>
        <v>Холодильщик / монтажник кондиционеров</v>
      </c>
      <c r="F379" s="15">
        <v>0.45</v>
      </c>
      <c r="G379" s="7" t="s">
        <v>6974</v>
      </c>
      <c r="H379" s="11">
        <f t="shared" si="255"/>
        <v>15.56</v>
      </c>
      <c r="I379" s="8">
        <f>INDEX('Нормо-час по специальностям'!$D$6:$D$26,MATCH(D379,'Нормо-час по специальностям'!$A$6:$A$26,0))</f>
        <v>1200</v>
      </c>
      <c r="J379" s="8">
        <f>INDEX('Нормо-час по специальностям'!$E$6:$E$26,MATCH(D379,'Нормо-час по специальностям'!$A$6:$A$26,0))</f>
        <v>1440</v>
      </c>
      <c r="K379" s="8">
        <f t="shared" si="256"/>
        <v>540</v>
      </c>
      <c r="L379" s="8">
        <f t="shared" si="257"/>
        <v>648</v>
      </c>
      <c r="M379" s="8">
        <f>Расценки!L378</f>
        <v>430</v>
      </c>
      <c r="N379" s="8">
        <f>Расценки!M378</f>
        <v>500</v>
      </c>
      <c r="O379" s="10">
        <f t="shared" si="258"/>
        <v>0.2558139534883721</v>
      </c>
      <c r="P379" s="10">
        <f t="shared" si="259"/>
        <v>0.29600000000000004</v>
      </c>
      <c r="Q379" s="7" t="str">
        <f t="shared" si="260"/>
        <v>расценка</v>
      </c>
      <c r="R379" s="7" t="str">
        <f t="shared" si="261"/>
        <v>расценка</v>
      </c>
      <c r="S379" s="8">
        <f t="shared" si="262"/>
        <v>956</v>
      </c>
      <c r="T379" s="8">
        <f t="shared" si="263"/>
        <v>1111</v>
      </c>
      <c r="U379" s="8">
        <f>Расценки!F378</f>
        <v>750</v>
      </c>
      <c r="V379" s="8">
        <f>Расценки!G378</f>
        <v>860</v>
      </c>
      <c r="W379" s="10">
        <f t="shared" si="264"/>
        <v>0.28000000000000003</v>
      </c>
      <c r="X379" s="10">
        <f t="shared" si="265"/>
        <v>0.24651162790697675</v>
      </c>
      <c r="Y379" s="9">
        <f>Расценки!H378</f>
        <v>750</v>
      </c>
      <c r="Z379" s="9">
        <f>Расценки!I378</f>
        <v>864</v>
      </c>
      <c r="AA379" s="10">
        <f>Расценки!J378</f>
        <v>0</v>
      </c>
      <c r="AB379" s="10">
        <f>Расценки!K378</f>
        <v>4.6511627906977715E-3</v>
      </c>
      <c r="AC379" s="16">
        <f t="shared" si="266"/>
        <v>0.28000000000000003</v>
      </c>
      <c r="AD379" s="16">
        <f t="shared" si="267"/>
        <v>0.25</v>
      </c>
      <c r="AE379" s="10">
        <f t="shared" si="268"/>
        <v>0.42666666666666669</v>
      </c>
      <c r="AF379" s="10">
        <f t="shared" si="269"/>
        <v>0.42129629629629628</v>
      </c>
      <c r="AG379" s="8">
        <f t="shared" si="270"/>
        <v>210</v>
      </c>
      <c r="AH379" s="8">
        <f t="shared" si="271"/>
        <v>216</v>
      </c>
    </row>
    <row r="380" spans="1:34" x14ac:dyDescent="0.25">
      <c r="A380" s="7" t="s">
        <v>1136</v>
      </c>
      <c r="B380" s="7" t="s">
        <v>1137</v>
      </c>
      <c r="C380" s="7" t="s">
        <v>177</v>
      </c>
      <c r="D380" s="7" t="s">
        <v>426</v>
      </c>
      <c r="E380" s="7" t="str">
        <f>INDEX('Нормо-час по специальностям'!$B$6:$B$26,MATCH(D380,'Нормо-час по специальностям'!$A$6:$A$26,0))</f>
        <v>Холодильщик / монтажник кондиционеров</v>
      </c>
      <c r="F380" s="15">
        <v>0.65</v>
      </c>
      <c r="G380" s="7" t="s">
        <v>6975</v>
      </c>
      <c r="H380" s="11">
        <f t="shared" si="255"/>
        <v>10.77</v>
      </c>
      <c r="I380" s="8">
        <f>INDEX('Нормо-час по специальностям'!$D$6:$D$26,MATCH(D380,'Нормо-час по специальностям'!$A$6:$A$26,0))</f>
        <v>1200</v>
      </c>
      <c r="J380" s="8">
        <f>INDEX('Нормо-час по специальностям'!$E$6:$E$26,MATCH(D380,'Нормо-час по специальностям'!$A$6:$A$26,0))</f>
        <v>1440</v>
      </c>
      <c r="K380" s="8">
        <f t="shared" si="256"/>
        <v>780</v>
      </c>
      <c r="L380" s="8">
        <f t="shared" si="257"/>
        <v>936</v>
      </c>
      <c r="M380" s="8">
        <f>Расценки!L379</f>
        <v>580</v>
      </c>
      <c r="N380" s="8">
        <f>Расценки!M379</f>
        <v>670</v>
      </c>
      <c r="O380" s="10">
        <f t="shared" si="258"/>
        <v>0.34482758620689657</v>
      </c>
      <c r="P380" s="10">
        <f t="shared" si="259"/>
        <v>0.39701492537313432</v>
      </c>
      <c r="Q380" s="7" t="str">
        <f t="shared" si="260"/>
        <v>расценка</v>
      </c>
      <c r="R380" s="7" t="str">
        <f t="shared" si="261"/>
        <v>расценка</v>
      </c>
      <c r="S380" s="8">
        <f t="shared" si="262"/>
        <v>892</v>
      </c>
      <c r="T380" s="8">
        <f t="shared" si="263"/>
        <v>1031</v>
      </c>
      <c r="U380" s="8">
        <f>Расценки!F379</f>
        <v>1000</v>
      </c>
      <c r="V380" s="8">
        <f>Расценки!G379</f>
        <v>1150</v>
      </c>
      <c r="W380" s="10">
        <f t="shared" si="264"/>
        <v>0.22</v>
      </c>
      <c r="X380" s="10">
        <f t="shared" si="265"/>
        <v>0.18608695652173912</v>
      </c>
      <c r="Y380" s="9">
        <f>Расценки!H379</f>
        <v>1040</v>
      </c>
      <c r="Z380" s="9">
        <f>Расценки!I379</f>
        <v>1248</v>
      </c>
      <c r="AA380" s="10">
        <f>Расценки!J379</f>
        <v>4.0000000000000036E-2</v>
      </c>
      <c r="AB380" s="10">
        <f>Расценки!K379</f>
        <v>8.5217391304347911E-2</v>
      </c>
      <c r="AC380" s="16">
        <f t="shared" si="266"/>
        <v>0.25</v>
      </c>
      <c r="AD380" s="16">
        <f t="shared" si="267"/>
        <v>0.25</v>
      </c>
      <c r="AE380" s="10">
        <f t="shared" si="268"/>
        <v>0.44230769230769229</v>
      </c>
      <c r="AF380" s="10">
        <f t="shared" si="269"/>
        <v>0.46314102564102566</v>
      </c>
      <c r="AG380" s="8">
        <f t="shared" si="270"/>
        <v>260</v>
      </c>
      <c r="AH380" s="8">
        <f t="shared" si="271"/>
        <v>312</v>
      </c>
    </row>
    <row r="381" spans="1:34" x14ac:dyDescent="0.25">
      <c r="A381" s="7" t="s">
        <v>1139</v>
      </c>
      <c r="B381" s="7" t="s">
        <v>1140</v>
      </c>
      <c r="C381" s="7" t="s">
        <v>177</v>
      </c>
      <c r="D381" s="7" t="s">
        <v>426</v>
      </c>
      <c r="E381" s="7" t="str">
        <f>INDEX('Нормо-час по специальностям'!$B$6:$B$26,MATCH(D381,'Нормо-час по специальностям'!$A$6:$A$26,0))</f>
        <v>Холодильщик / монтажник кондиционеров</v>
      </c>
      <c r="F381" s="15">
        <v>0.8</v>
      </c>
      <c r="G381" s="7" t="s">
        <v>6976</v>
      </c>
      <c r="H381" s="11">
        <f t="shared" si="255"/>
        <v>8.75</v>
      </c>
      <c r="I381" s="8">
        <f>INDEX('Нормо-час по специальностям'!$D$6:$D$26,MATCH(D381,'Нормо-час по специальностям'!$A$6:$A$26,0))</f>
        <v>1200</v>
      </c>
      <c r="J381" s="8">
        <f>INDEX('Нормо-час по специальностям'!$E$6:$E$26,MATCH(D381,'Нормо-час по специальностям'!$A$6:$A$26,0))</f>
        <v>1440</v>
      </c>
      <c r="K381" s="8">
        <f t="shared" si="256"/>
        <v>960</v>
      </c>
      <c r="L381" s="8">
        <f t="shared" si="257"/>
        <v>1152</v>
      </c>
      <c r="M381" s="8">
        <f>Расценки!L380</f>
        <v>750</v>
      </c>
      <c r="N381" s="8">
        <f>Расценки!M380</f>
        <v>870</v>
      </c>
      <c r="O381" s="10">
        <f t="shared" si="258"/>
        <v>0.28000000000000003</v>
      </c>
      <c r="P381" s="10">
        <f t="shared" si="259"/>
        <v>0.32413793103448274</v>
      </c>
      <c r="Q381" s="7" t="str">
        <f t="shared" si="260"/>
        <v>расценка</v>
      </c>
      <c r="R381" s="7" t="str">
        <f t="shared" si="261"/>
        <v>расценка</v>
      </c>
      <c r="S381" s="8">
        <f t="shared" si="262"/>
        <v>938</v>
      </c>
      <c r="T381" s="8">
        <f t="shared" si="263"/>
        <v>1088</v>
      </c>
      <c r="U381" s="8">
        <f>Расценки!F380</f>
        <v>1300</v>
      </c>
      <c r="V381" s="8">
        <f>Расценки!G380</f>
        <v>1500</v>
      </c>
      <c r="W381" s="10">
        <f t="shared" si="264"/>
        <v>0.26153846153846155</v>
      </c>
      <c r="X381" s="10">
        <f t="shared" si="265"/>
        <v>0.23200000000000001</v>
      </c>
      <c r="Y381" s="9">
        <f>Расценки!H380</f>
        <v>1300</v>
      </c>
      <c r="Z381" s="9">
        <f>Расценки!I380</f>
        <v>1536</v>
      </c>
      <c r="AA381" s="10">
        <f>Расценки!J380</f>
        <v>0</v>
      </c>
      <c r="AB381" s="10">
        <f>Расценки!K380</f>
        <v>2.4000000000000021E-2</v>
      </c>
      <c r="AC381" s="16">
        <f t="shared" si="266"/>
        <v>0.26153846153846155</v>
      </c>
      <c r="AD381" s="16">
        <f t="shared" si="267"/>
        <v>0.25</v>
      </c>
      <c r="AE381" s="10">
        <f t="shared" si="268"/>
        <v>0.42307692307692307</v>
      </c>
      <c r="AF381" s="10">
        <f t="shared" si="269"/>
        <v>0.43359375</v>
      </c>
      <c r="AG381" s="8">
        <f t="shared" si="270"/>
        <v>340</v>
      </c>
      <c r="AH381" s="8">
        <f t="shared" si="271"/>
        <v>384</v>
      </c>
    </row>
    <row r="382" spans="1:34" x14ac:dyDescent="0.25">
      <c r="A382" s="7" t="s">
        <v>1142</v>
      </c>
      <c r="B382" s="7" t="s">
        <v>1143</v>
      </c>
      <c r="C382" s="7" t="s">
        <v>50</v>
      </c>
      <c r="D382" s="7" t="s">
        <v>35</v>
      </c>
      <c r="E382" s="7" t="str">
        <f>INDEX('Нормо-час по специальностям'!$B$6:$B$26,MATCH(D382,'Нормо-час по специальностям'!$A$6:$A$26,0))</f>
        <v>Разнорабочий / демонтажник</v>
      </c>
      <c r="F382" s="15">
        <v>0.7</v>
      </c>
      <c r="G382" s="7" t="s">
        <v>6964</v>
      </c>
      <c r="H382" s="11">
        <f t="shared" si="255"/>
        <v>10</v>
      </c>
      <c r="I382" s="8">
        <f>INDEX('Нормо-час по специальностям'!$D$6:$D$26,MATCH(D382,'Нормо-час по специальностям'!$A$6:$A$26,0))</f>
        <v>550</v>
      </c>
      <c r="J382" s="8">
        <f>INDEX('Нормо-час по специальностям'!$E$6:$E$26,MATCH(D382,'Нормо-час по специальностям'!$A$6:$A$26,0))</f>
        <v>660</v>
      </c>
      <c r="K382" s="8">
        <f t="shared" si="256"/>
        <v>385</v>
      </c>
      <c r="L382" s="8">
        <f t="shared" si="257"/>
        <v>462</v>
      </c>
      <c r="M382" s="8">
        <f>Расценки!L381</f>
        <v>520</v>
      </c>
      <c r="N382" s="8">
        <f>Расценки!M381</f>
        <v>600</v>
      </c>
      <c r="O382" s="10">
        <f t="shared" si="258"/>
        <v>-0.25961538461538458</v>
      </c>
      <c r="P382" s="10">
        <f t="shared" si="259"/>
        <v>-0.22999999999999998</v>
      </c>
      <c r="Q382" s="7" t="str">
        <f t="shared" si="260"/>
        <v>нормо-часы</v>
      </c>
      <c r="R382" s="7" t="str">
        <f t="shared" si="261"/>
        <v>нормо-часы</v>
      </c>
      <c r="S382" s="8">
        <f t="shared" si="262"/>
        <v>743</v>
      </c>
      <c r="T382" s="8">
        <f t="shared" si="263"/>
        <v>857</v>
      </c>
      <c r="U382" s="8">
        <f>Расценки!F381</f>
        <v>900</v>
      </c>
      <c r="V382" s="8">
        <f>Расценки!G381</f>
        <v>1050</v>
      </c>
      <c r="W382" s="10">
        <f t="shared" si="264"/>
        <v>0.57222222222222219</v>
      </c>
      <c r="X382" s="10">
        <f t="shared" si="265"/>
        <v>0.56000000000000005</v>
      </c>
      <c r="Y382" s="9">
        <f>Расценки!H381</f>
        <v>900</v>
      </c>
      <c r="Z382" s="9">
        <f>Расценки!I381</f>
        <v>1050</v>
      </c>
      <c r="AA382" s="10">
        <f>Расценки!J381</f>
        <v>0</v>
      </c>
      <c r="AB382" s="10">
        <f>Расценки!K381</f>
        <v>0</v>
      </c>
      <c r="AC382" s="16">
        <f t="shared" si="266"/>
        <v>0.57222222222222219</v>
      </c>
      <c r="AD382" s="16">
        <f t="shared" si="267"/>
        <v>0.56000000000000005</v>
      </c>
      <c r="AE382" s="10">
        <f t="shared" si="268"/>
        <v>0.42222222222222222</v>
      </c>
      <c r="AF382" s="10">
        <f t="shared" si="269"/>
        <v>0.42857142857142855</v>
      </c>
      <c r="AG382" s="8">
        <f t="shared" si="270"/>
        <v>515</v>
      </c>
      <c r="AH382" s="8">
        <f t="shared" si="271"/>
        <v>588</v>
      </c>
    </row>
    <row r="383" spans="1:34" x14ac:dyDescent="0.25">
      <c r="A383" s="7" t="s">
        <v>1145</v>
      </c>
      <c r="B383" s="7" t="s">
        <v>1146</v>
      </c>
      <c r="C383" s="7" t="s">
        <v>50</v>
      </c>
      <c r="D383" s="7" t="s">
        <v>35</v>
      </c>
      <c r="E383" s="7" t="str">
        <f>INDEX('Нормо-час по специальностям'!$B$6:$B$26,MATCH(D383,'Нормо-час по специальностям'!$A$6:$A$26,0))</f>
        <v>Разнорабочий / демонтажник</v>
      </c>
      <c r="F383" s="15">
        <v>1.2</v>
      </c>
      <c r="G383" s="7" t="s">
        <v>6964</v>
      </c>
      <c r="H383" s="11">
        <f t="shared" si="255"/>
        <v>5.83</v>
      </c>
      <c r="I383" s="8">
        <f>INDEX('Нормо-час по специальностям'!$D$6:$D$26,MATCH(D383,'Нормо-час по специальностям'!$A$6:$A$26,0))</f>
        <v>550</v>
      </c>
      <c r="J383" s="8">
        <f>INDEX('Нормо-час по специальностям'!$E$6:$E$26,MATCH(D383,'Нормо-час по специальностям'!$A$6:$A$26,0))</f>
        <v>660</v>
      </c>
      <c r="K383" s="8">
        <f t="shared" si="256"/>
        <v>660</v>
      </c>
      <c r="L383" s="8">
        <f t="shared" si="257"/>
        <v>792</v>
      </c>
      <c r="M383" s="8">
        <f>Расценки!L382</f>
        <v>800</v>
      </c>
      <c r="N383" s="8">
        <f>Расценки!M382</f>
        <v>920</v>
      </c>
      <c r="O383" s="10">
        <f t="shared" si="258"/>
        <v>-0.17500000000000004</v>
      </c>
      <c r="P383" s="10">
        <f t="shared" si="259"/>
        <v>-0.13913043478260867</v>
      </c>
      <c r="Q383" s="7" t="str">
        <f t="shared" si="260"/>
        <v>нормо-часы</v>
      </c>
      <c r="R383" s="7" t="str">
        <f t="shared" si="261"/>
        <v>нормо-часы</v>
      </c>
      <c r="S383" s="8">
        <f t="shared" si="262"/>
        <v>667</v>
      </c>
      <c r="T383" s="8">
        <f t="shared" si="263"/>
        <v>767</v>
      </c>
      <c r="U383" s="8">
        <f>Расценки!F382</f>
        <v>1400</v>
      </c>
      <c r="V383" s="8">
        <f>Расценки!G382</f>
        <v>1600</v>
      </c>
      <c r="W383" s="10">
        <f t="shared" si="264"/>
        <v>0.52857142857142858</v>
      </c>
      <c r="X383" s="10">
        <f t="shared" si="265"/>
        <v>0.505</v>
      </c>
      <c r="Y383" s="9">
        <f>Расценки!H382</f>
        <v>1400</v>
      </c>
      <c r="Z383" s="9">
        <f>Расценки!I382</f>
        <v>1600</v>
      </c>
      <c r="AA383" s="10">
        <f>Расценки!J382</f>
        <v>0</v>
      </c>
      <c r="AB383" s="10">
        <f>Расценки!K382</f>
        <v>0</v>
      </c>
      <c r="AC383" s="16">
        <f t="shared" si="266"/>
        <v>0.52857142857142858</v>
      </c>
      <c r="AD383" s="16">
        <f t="shared" si="267"/>
        <v>0.505</v>
      </c>
      <c r="AE383" s="10">
        <f t="shared" si="268"/>
        <v>0.42857142857142855</v>
      </c>
      <c r="AF383" s="10">
        <f t="shared" si="269"/>
        <v>0.42499999999999999</v>
      </c>
      <c r="AG383" s="8">
        <f t="shared" si="270"/>
        <v>740</v>
      </c>
      <c r="AH383" s="8">
        <f t="shared" si="271"/>
        <v>808</v>
      </c>
    </row>
    <row r="384" spans="1:34" x14ac:dyDescent="0.25">
      <c r="A384" s="7" t="s">
        <v>1147</v>
      </c>
      <c r="B384" s="7" t="s">
        <v>1148</v>
      </c>
      <c r="C384" s="7" t="s">
        <v>54</v>
      </c>
      <c r="D384" s="7" t="s">
        <v>35</v>
      </c>
      <c r="E384" s="7" t="str">
        <f>INDEX('Нормо-час по специальностям'!$B$6:$B$26,MATCH(D384,'Нормо-час по специальностям'!$A$6:$A$26,0))</f>
        <v>Разнорабочий / демонтажник</v>
      </c>
      <c r="F384" s="15">
        <v>0.06</v>
      </c>
      <c r="G384" s="7" t="s">
        <v>6977</v>
      </c>
      <c r="H384" s="11">
        <f t="shared" si="255"/>
        <v>116.67</v>
      </c>
      <c r="I384" s="8">
        <f>INDEX('Нормо-час по специальностям'!$D$6:$D$26,MATCH(D384,'Нормо-час по специальностям'!$A$6:$A$26,0))</f>
        <v>550</v>
      </c>
      <c r="J384" s="8">
        <f>INDEX('Нормо-час по специальностям'!$E$6:$E$26,MATCH(D384,'Нормо-час по специальностям'!$A$6:$A$26,0))</f>
        <v>660</v>
      </c>
      <c r="K384" s="8">
        <f t="shared" si="256"/>
        <v>33</v>
      </c>
      <c r="L384" s="8">
        <f t="shared" si="257"/>
        <v>40</v>
      </c>
      <c r="M384" s="8">
        <f>Расценки!L383</f>
        <v>40</v>
      </c>
      <c r="N384" s="8">
        <f>Расценки!M383</f>
        <v>46</v>
      </c>
      <c r="O384" s="10">
        <f t="shared" si="258"/>
        <v>-0.17500000000000004</v>
      </c>
      <c r="P384" s="10">
        <f t="shared" si="259"/>
        <v>-0.13043478260869568</v>
      </c>
      <c r="Q384" s="7" t="str">
        <f t="shared" si="260"/>
        <v>нормо-часы</v>
      </c>
      <c r="R384" s="7" t="str">
        <f t="shared" si="261"/>
        <v>нормо-часы</v>
      </c>
      <c r="S384" s="8">
        <f t="shared" si="262"/>
        <v>667</v>
      </c>
      <c r="T384" s="8">
        <f t="shared" si="263"/>
        <v>767</v>
      </c>
      <c r="U384" s="8">
        <f>Расценки!F383</f>
        <v>70</v>
      </c>
      <c r="V384" s="8">
        <f>Расценки!G383</f>
        <v>80</v>
      </c>
      <c r="W384" s="10">
        <f t="shared" si="264"/>
        <v>0.52857142857142858</v>
      </c>
      <c r="X384" s="10">
        <f t="shared" si="265"/>
        <v>0.5</v>
      </c>
      <c r="Y384" s="9">
        <f>Расценки!H383</f>
        <v>70</v>
      </c>
      <c r="Z384" s="9">
        <f>Расценки!I383</f>
        <v>80</v>
      </c>
      <c r="AA384" s="10">
        <f>Расценки!J383</f>
        <v>0</v>
      </c>
      <c r="AB384" s="10">
        <f>Расценки!K383</f>
        <v>0</v>
      </c>
      <c r="AC384" s="16">
        <f t="shared" si="266"/>
        <v>0.52857142857142858</v>
      </c>
      <c r="AD384" s="16">
        <f t="shared" si="267"/>
        <v>0.5</v>
      </c>
      <c r="AE384" s="10">
        <f t="shared" si="268"/>
        <v>0.42857142857142855</v>
      </c>
      <c r="AF384" s="10">
        <f t="shared" si="269"/>
        <v>0.42499999999999999</v>
      </c>
      <c r="AG384" s="8">
        <f t="shared" si="270"/>
        <v>37</v>
      </c>
      <c r="AH384" s="8">
        <f t="shared" si="271"/>
        <v>40</v>
      </c>
    </row>
    <row r="385" spans="1:34" x14ac:dyDescent="0.25">
      <c r="A385" s="7" t="s">
        <v>1150</v>
      </c>
      <c r="B385" s="7" t="s">
        <v>1151</v>
      </c>
      <c r="C385" s="7" t="s">
        <v>54</v>
      </c>
      <c r="D385" s="7" t="s">
        <v>35</v>
      </c>
      <c r="E385" s="7" t="str">
        <f>INDEX('Нормо-час по специальностям'!$B$6:$B$26,MATCH(D385,'Нормо-час по специальностям'!$A$6:$A$26,0))</f>
        <v>Разнорабочий / демонтажник</v>
      </c>
      <c r="F385" s="15">
        <v>0.03</v>
      </c>
      <c r="G385" s="7" t="s">
        <v>6978</v>
      </c>
      <c r="H385" s="11">
        <f t="shared" ref="H385:H416" si="272">IF(OR(F385="",F385=0),"",ROUND($G$3/F385,2))</f>
        <v>233.33</v>
      </c>
      <c r="I385" s="8">
        <f>INDEX('Нормо-час по специальностям'!$D$6:$D$26,MATCH(D385,'Нормо-час по специальностям'!$A$6:$A$26,0))</f>
        <v>550</v>
      </c>
      <c r="J385" s="8">
        <f>INDEX('Нормо-час по специальностям'!$E$6:$E$26,MATCH(D385,'Нормо-час по специальностям'!$A$6:$A$26,0))</f>
        <v>660</v>
      </c>
      <c r="K385" s="8">
        <f t="shared" ref="K385:K416" si="273">IF(OR(F385="",F385=0,I385=0),"",ROUND(F385*I385,0))</f>
        <v>17</v>
      </c>
      <c r="L385" s="8">
        <f t="shared" ref="L385:L416" si="274">IF(OR(F385="",F385=0,J385=0),"",ROUND(F385*J385,0))</f>
        <v>20</v>
      </c>
      <c r="M385" s="8">
        <f>Расценки!L384</f>
        <v>25</v>
      </c>
      <c r="N385" s="8">
        <f>Расценки!M384</f>
        <v>29</v>
      </c>
      <c r="O385" s="10">
        <f t="shared" ref="O385:O416" si="275">IF(OR(K385="",M385="",M385=0),"",K385/M385-1)</f>
        <v>-0.31999999999999995</v>
      </c>
      <c r="P385" s="10">
        <f t="shared" ref="P385:P416" si="276">IF(OR(L385="",N385="",N385=0),"",L385/N385-1)</f>
        <v>-0.31034482758620685</v>
      </c>
      <c r="Q385" s="7" t="str">
        <f t="shared" ref="Q385:Q416" si="277">IF(O385="","—",IF(O385&lt;-$C$3,"нормо-часы",IF(O385&gt;$C$3,"расценка","равно")))</f>
        <v>нормо-часы</v>
      </c>
      <c r="R385" s="7" t="str">
        <f t="shared" ref="R385:R416" si="278">IF(P385="","—",IF(P385&lt;-$C$3,"нормо-часы",IF(P385&gt;$C$3,"расценка","равно")))</f>
        <v>нормо-часы</v>
      </c>
      <c r="S385" s="8">
        <f t="shared" ref="S385:S416" si="279">IF(OR(F385="",F385=0,M385=""),"",ROUND(M385/F385,0))</f>
        <v>833</v>
      </c>
      <c r="T385" s="8">
        <f t="shared" ref="T385:T416" si="280">IF(OR(F385="",F385=0,N385=""),"",ROUND(N385/F385,0))</f>
        <v>967</v>
      </c>
      <c r="U385" s="8">
        <f>Расценки!F384</f>
        <v>45</v>
      </c>
      <c r="V385" s="8">
        <f>Расценки!G384</f>
        <v>52</v>
      </c>
      <c r="W385" s="10">
        <f t="shared" ref="W385:W416" si="281">IF(OR(K385="",U385="",U385=0),"",(U385-K385)/U385)</f>
        <v>0.62222222222222223</v>
      </c>
      <c r="X385" s="10">
        <f t="shared" ref="X385:X416" si="282">IF(OR(L385="",V385="",V385=0),"",(V385-L385)/V385)</f>
        <v>0.61538461538461542</v>
      </c>
      <c r="Y385" s="9">
        <f>Расценки!H384</f>
        <v>45</v>
      </c>
      <c r="Z385" s="9">
        <f>Расценки!I384</f>
        <v>52</v>
      </c>
      <c r="AA385" s="10">
        <f>Расценки!J384</f>
        <v>0</v>
      </c>
      <c r="AB385" s="10">
        <f>Расценки!K384</f>
        <v>0</v>
      </c>
      <c r="AC385" s="16">
        <f t="shared" ref="AC385:AC416" si="283">IF(OR(K385="",Y385="",Y385=0),"",(Y385-K385)/Y385)</f>
        <v>0.62222222222222223</v>
      </c>
      <c r="AD385" s="16">
        <f t="shared" ref="AD385:AD416" si="284">IF(OR(L385="",Z385="",Z385=0),"",(Z385-L385)/Z385)</f>
        <v>0.61538461538461542</v>
      </c>
      <c r="AE385" s="10">
        <f t="shared" ref="AE385:AE416" si="285">IF(OR(Y385="",Y385=0),"",(Y385-M385)/Y385)</f>
        <v>0.44444444444444442</v>
      </c>
      <c r="AF385" s="10">
        <f t="shared" ref="AF385:AF416" si="286">IF(OR(Z385="",Z385=0),"",(Z385-N385)/Z385)</f>
        <v>0.44230769230769229</v>
      </c>
      <c r="AG385" s="8">
        <f t="shared" ref="AG385:AG416" si="287">IF(OR(K385="",Y385=""),"",Y385-K385)</f>
        <v>28</v>
      </c>
      <c r="AH385" s="8">
        <f t="shared" ref="AH385:AH416" si="288">IF(OR(L385="",Z385=""),"",Z385-L385)</f>
        <v>32</v>
      </c>
    </row>
    <row r="386" spans="1:34" x14ac:dyDescent="0.25">
      <c r="A386" s="7" t="s">
        <v>1152</v>
      </c>
      <c r="B386" s="7" t="s">
        <v>1153</v>
      </c>
      <c r="C386" s="7" t="s">
        <v>186</v>
      </c>
      <c r="D386" s="7" t="s">
        <v>35</v>
      </c>
      <c r="E386" s="7" t="str">
        <f>INDEX('Нормо-час по специальностям'!$B$6:$B$26,MATCH(D386,'Нормо-час по специальностям'!$A$6:$A$26,0))</f>
        <v>Разнорабочий / демонтажник</v>
      </c>
      <c r="F386" s="15">
        <v>5</v>
      </c>
      <c r="G386" s="7" t="s">
        <v>6979</v>
      </c>
      <c r="H386" s="11">
        <f t="shared" si="272"/>
        <v>1.4</v>
      </c>
      <c r="I386" s="8">
        <f>INDEX('Нормо-час по специальностям'!$D$6:$D$26,MATCH(D386,'Нормо-час по специальностям'!$A$6:$A$26,0))</f>
        <v>550</v>
      </c>
      <c r="J386" s="8">
        <f>INDEX('Нормо-час по специальностям'!$E$6:$E$26,MATCH(D386,'Нормо-час по специальностям'!$A$6:$A$26,0))</f>
        <v>660</v>
      </c>
      <c r="K386" s="8">
        <f t="shared" si="273"/>
        <v>2750</v>
      </c>
      <c r="L386" s="8">
        <f t="shared" si="274"/>
        <v>3300</v>
      </c>
      <c r="M386" s="8">
        <f>Расценки!L385</f>
        <v>3800</v>
      </c>
      <c r="N386" s="8">
        <f>Расценки!M385</f>
        <v>4400</v>
      </c>
      <c r="O386" s="10">
        <f t="shared" si="275"/>
        <v>-0.27631578947368418</v>
      </c>
      <c r="P386" s="10">
        <f t="shared" si="276"/>
        <v>-0.25</v>
      </c>
      <c r="Q386" s="7" t="str">
        <f t="shared" si="277"/>
        <v>нормо-часы</v>
      </c>
      <c r="R386" s="7" t="str">
        <f t="shared" si="278"/>
        <v>нормо-часы</v>
      </c>
      <c r="S386" s="8">
        <f t="shared" si="279"/>
        <v>760</v>
      </c>
      <c r="T386" s="8">
        <f t="shared" si="280"/>
        <v>880</v>
      </c>
      <c r="U386" s="8">
        <f>Расценки!F385</f>
        <v>6500</v>
      </c>
      <c r="V386" s="8">
        <f>Расценки!G385</f>
        <v>7500</v>
      </c>
      <c r="W386" s="10">
        <f t="shared" si="281"/>
        <v>0.57692307692307687</v>
      </c>
      <c r="X386" s="10">
        <f t="shared" si="282"/>
        <v>0.56000000000000005</v>
      </c>
      <c r="Y386" s="9">
        <f>Расценки!H385</f>
        <v>6500</v>
      </c>
      <c r="Z386" s="9">
        <f>Расценки!I385</f>
        <v>7500</v>
      </c>
      <c r="AA386" s="10">
        <f>Расценки!J385</f>
        <v>0</v>
      </c>
      <c r="AB386" s="10">
        <f>Расценки!K385</f>
        <v>0</v>
      </c>
      <c r="AC386" s="16">
        <f t="shared" si="283"/>
        <v>0.57692307692307687</v>
      </c>
      <c r="AD386" s="16">
        <f t="shared" si="284"/>
        <v>0.56000000000000005</v>
      </c>
      <c r="AE386" s="10">
        <f t="shared" si="285"/>
        <v>0.41538461538461541</v>
      </c>
      <c r="AF386" s="10">
        <f t="shared" si="286"/>
        <v>0.41333333333333333</v>
      </c>
      <c r="AG386" s="8">
        <f t="shared" si="287"/>
        <v>3750</v>
      </c>
      <c r="AH386" s="8">
        <f t="shared" si="288"/>
        <v>4200</v>
      </c>
    </row>
    <row r="387" spans="1:34" x14ac:dyDescent="0.25">
      <c r="A387" s="7" t="s">
        <v>1156</v>
      </c>
      <c r="B387" s="7" t="s">
        <v>1157</v>
      </c>
      <c r="C387" s="7" t="s">
        <v>186</v>
      </c>
      <c r="D387" s="7" t="s">
        <v>35</v>
      </c>
      <c r="E387" s="7" t="str">
        <f>INDEX('Нормо-час по специальностям'!$B$6:$B$26,MATCH(D387,'Нормо-час по специальностям'!$A$6:$A$26,0))</f>
        <v>Разнорабочий / демонтажник</v>
      </c>
      <c r="F387" s="15">
        <v>2.5</v>
      </c>
      <c r="G387" s="7" t="s">
        <v>6980</v>
      </c>
      <c r="H387" s="11">
        <f t="shared" si="272"/>
        <v>2.8</v>
      </c>
      <c r="I387" s="8">
        <f>INDEX('Нормо-час по специальностям'!$D$6:$D$26,MATCH(D387,'Нормо-час по специальностям'!$A$6:$A$26,0))</f>
        <v>550</v>
      </c>
      <c r="J387" s="8">
        <f>INDEX('Нормо-час по специальностям'!$E$6:$E$26,MATCH(D387,'Нормо-час по специальностям'!$A$6:$A$26,0))</f>
        <v>660</v>
      </c>
      <c r="K387" s="8">
        <f t="shared" si="273"/>
        <v>1375</v>
      </c>
      <c r="L387" s="8">
        <f t="shared" si="274"/>
        <v>1650</v>
      </c>
      <c r="M387" s="8">
        <f>Расценки!L386</f>
        <v>2300</v>
      </c>
      <c r="N387" s="8">
        <f>Расценки!M386</f>
        <v>2650</v>
      </c>
      <c r="O387" s="10">
        <f t="shared" si="275"/>
        <v>-0.40217391304347827</v>
      </c>
      <c r="P387" s="10">
        <f t="shared" si="276"/>
        <v>-0.37735849056603776</v>
      </c>
      <c r="Q387" s="7" t="str">
        <f t="shared" si="277"/>
        <v>нормо-часы</v>
      </c>
      <c r="R387" s="7" t="str">
        <f t="shared" si="278"/>
        <v>нормо-часы</v>
      </c>
      <c r="S387" s="8">
        <f t="shared" si="279"/>
        <v>920</v>
      </c>
      <c r="T387" s="8">
        <f t="shared" si="280"/>
        <v>1060</v>
      </c>
      <c r="U387" s="8">
        <f>Расценки!F386</f>
        <v>4000</v>
      </c>
      <c r="V387" s="8">
        <f>Расценки!G386</f>
        <v>4600</v>
      </c>
      <c r="W387" s="10">
        <f t="shared" si="281"/>
        <v>0.65625</v>
      </c>
      <c r="X387" s="10">
        <f t="shared" si="282"/>
        <v>0.64130434782608692</v>
      </c>
      <c r="Y387" s="9">
        <f>Расценки!H386</f>
        <v>4000</v>
      </c>
      <c r="Z387" s="9">
        <f>Расценки!I386</f>
        <v>4600</v>
      </c>
      <c r="AA387" s="10">
        <f>Расценки!J386</f>
        <v>0</v>
      </c>
      <c r="AB387" s="10">
        <f>Расценки!K386</f>
        <v>0</v>
      </c>
      <c r="AC387" s="16">
        <f t="shared" si="283"/>
        <v>0.65625</v>
      </c>
      <c r="AD387" s="16">
        <f t="shared" si="284"/>
        <v>0.64130434782608692</v>
      </c>
      <c r="AE387" s="10">
        <f t="shared" si="285"/>
        <v>0.42499999999999999</v>
      </c>
      <c r="AF387" s="10">
        <f t="shared" si="286"/>
        <v>0.42391304347826086</v>
      </c>
      <c r="AG387" s="8">
        <f t="shared" si="287"/>
        <v>2625</v>
      </c>
      <c r="AH387" s="8">
        <f t="shared" si="288"/>
        <v>2950</v>
      </c>
    </row>
    <row r="388" spans="1:34" x14ac:dyDescent="0.25">
      <c r="A388" s="7" t="s">
        <v>1160</v>
      </c>
      <c r="B388" s="7" t="s">
        <v>1161</v>
      </c>
      <c r="C388" s="7" t="s">
        <v>177</v>
      </c>
      <c r="D388" s="7" t="s">
        <v>35</v>
      </c>
      <c r="E388" s="7" t="str">
        <f>INDEX('Нормо-час по специальностям'!$B$6:$B$26,MATCH(D388,'Нормо-час по специальностям'!$A$6:$A$26,0))</f>
        <v>Разнорабочий / демонтажник</v>
      </c>
      <c r="F388" s="15">
        <v>0.5</v>
      </c>
      <c r="G388" s="7" t="s">
        <v>6981</v>
      </c>
      <c r="H388" s="11">
        <f t="shared" si="272"/>
        <v>14</v>
      </c>
      <c r="I388" s="8">
        <f>INDEX('Нормо-час по специальностям'!$D$6:$D$26,MATCH(D388,'Нормо-час по специальностям'!$A$6:$A$26,0))</f>
        <v>550</v>
      </c>
      <c r="J388" s="8">
        <f>INDEX('Нормо-час по специальностям'!$E$6:$E$26,MATCH(D388,'Нормо-час по специальностям'!$A$6:$A$26,0))</f>
        <v>660</v>
      </c>
      <c r="K388" s="8">
        <f t="shared" si="273"/>
        <v>275</v>
      </c>
      <c r="L388" s="8">
        <f t="shared" si="274"/>
        <v>330</v>
      </c>
      <c r="M388" s="8">
        <f>Расценки!L387</f>
        <v>350</v>
      </c>
      <c r="N388" s="8">
        <f>Расценки!M387</f>
        <v>400</v>
      </c>
      <c r="O388" s="10">
        <f t="shared" si="275"/>
        <v>-0.2142857142857143</v>
      </c>
      <c r="P388" s="10">
        <f t="shared" si="276"/>
        <v>-0.17500000000000004</v>
      </c>
      <c r="Q388" s="7" t="str">
        <f t="shared" si="277"/>
        <v>нормо-часы</v>
      </c>
      <c r="R388" s="7" t="str">
        <f t="shared" si="278"/>
        <v>нормо-часы</v>
      </c>
      <c r="S388" s="8">
        <f t="shared" si="279"/>
        <v>700</v>
      </c>
      <c r="T388" s="8">
        <f t="shared" si="280"/>
        <v>800</v>
      </c>
      <c r="U388" s="8">
        <f>Расценки!F387</f>
        <v>600</v>
      </c>
      <c r="V388" s="8">
        <f>Расценки!G387</f>
        <v>700</v>
      </c>
      <c r="W388" s="10">
        <f t="shared" si="281"/>
        <v>0.54166666666666663</v>
      </c>
      <c r="X388" s="10">
        <f t="shared" si="282"/>
        <v>0.52857142857142858</v>
      </c>
      <c r="Y388" s="9">
        <f>Расценки!H387</f>
        <v>600</v>
      </c>
      <c r="Z388" s="9">
        <f>Расценки!I387</f>
        <v>700</v>
      </c>
      <c r="AA388" s="10">
        <f>Расценки!J387</f>
        <v>0</v>
      </c>
      <c r="AB388" s="10">
        <f>Расценки!K387</f>
        <v>0</v>
      </c>
      <c r="AC388" s="16">
        <f t="shared" si="283"/>
        <v>0.54166666666666663</v>
      </c>
      <c r="AD388" s="16">
        <f t="shared" si="284"/>
        <v>0.52857142857142858</v>
      </c>
      <c r="AE388" s="10">
        <f t="shared" si="285"/>
        <v>0.41666666666666669</v>
      </c>
      <c r="AF388" s="10">
        <f t="shared" si="286"/>
        <v>0.42857142857142855</v>
      </c>
      <c r="AG388" s="8">
        <f t="shared" si="287"/>
        <v>325</v>
      </c>
      <c r="AH388" s="8">
        <f t="shared" si="288"/>
        <v>370</v>
      </c>
    </row>
    <row r="389" spans="1:34" x14ac:dyDescent="0.25">
      <c r="A389" s="7" t="s">
        <v>1164</v>
      </c>
      <c r="B389" s="7" t="s">
        <v>1165</v>
      </c>
      <c r="C389" s="7" t="s">
        <v>28</v>
      </c>
      <c r="D389" s="7" t="s">
        <v>1166</v>
      </c>
      <c r="E389" s="7" t="str">
        <f>INDEX('Нормо-час по специальностям'!$B$6:$B$26,MATCH(D389,'Нормо-час по специальностям'!$A$6:$A$26,0))</f>
        <v>Аренда техники / механизмы</v>
      </c>
      <c r="F389" s="15">
        <v>0</v>
      </c>
      <c r="G389" s="7" t="s">
        <v>6982</v>
      </c>
      <c r="H389" s="11" t="str">
        <f t="shared" si="272"/>
        <v/>
      </c>
      <c r="I389" s="8">
        <f>INDEX('Нормо-час по специальностям'!$D$6:$D$26,MATCH(D389,'Нормо-час по специальностям'!$A$6:$A$26,0))</f>
        <v>0</v>
      </c>
      <c r="J389" s="8">
        <f>INDEX('Нормо-час по специальностям'!$E$6:$E$26,MATCH(D389,'Нормо-час по специальностям'!$A$6:$A$26,0))</f>
        <v>0</v>
      </c>
      <c r="K389" s="8" t="str">
        <f t="shared" si="273"/>
        <v/>
      </c>
      <c r="L389" s="8" t="str">
        <f t="shared" si="274"/>
        <v/>
      </c>
      <c r="M389" s="8">
        <f>Расценки!L388</f>
        <v>1100</v>
      </c>
      <c r="N389" s="8">
        <f>Расценки!M388</f>
        <v>1400</v>
      </c>
      <c r="O389" s="10" t="str">
        <f t="shared" si="275"/>
        <v/>
      </c>
      <c r="P389" s="10" t="str">
        <f t="shared" si="276"/>
        <v/>
      </c>
      <c r="Q389" s="7" t="str">
        <f t="shared" si="277"/>
        <v>—</v>
      </c>
      <c r="R389" s="7" t="str">
        <f t="shared" si="278"/>
        <v>—</v>
      </c>
      <c r="S389" s="8" t="str">
        <f t="shared" si="279"/>
        <v/>
      </c>
      <c r="T389" s="8" t="str">
        <f t="shared" si="280"/>
        <v/>
      </c>
      <c r="U389" s="8">
        <f>Расценки!F388</f>
        <v>1350</v>
      </c>
      <c r="V389" s="8">
        <f>Расценки!G388</f>
        <v>1750</v>
      </c>
      <c r="W389" s="10" t="str">
        <f t="shared" si="281"/>
        <v/>
      </c>
      <c r="X389" s="10" t="str">
        <f t="shared" si="282"/>
        <v/>
      </c>
      <c r="Y389" s="9">
        <f>Расценки!H388</f>
        <v>1350</v>
      </c>
      <c r="Z389" s="9">
        <f>Расценки!I388</f>
        <v>1750</v>
      </c>
      <c r="AA389" s="10">
        <f>Расценки!J388</f>
        <v>0</v>
      </c>
      <c r="AB389" s="10">
        <f>Расценки!K388</f>
        <v>0</v>
      </c>
      <c r="AC389" s="16" t="str">
        <f t="shared" si="283"/>
        <v/>
      </c>
      <c r="AD389" s="16" t="str">
        <f t="shared" si="284"/>
        <v/>
      </c>
      <c r="AE389" s="10">
        <f t="shared" si="285"/>
        <v>0.18518518518518517</v>
      </c>
      <c r="AF389" s="10">
        <f t="shared" si="286"/>
        <v>0.2</v>
      </c>
      <c r="AG389" s="8" t="str">
        <f t="shared" si="287"/>
        <v/>
      </c>
      <c r="AH389" s="8" t="str">
        <f t="shared" si="288"/>
        <v/>
      </c>
    </row>
    <row r="390" spans="1:34" x14ac:dyDescent="0.25">
      <c r="A390" s="7" t="s">
        <v>1169</v>
      </c>
      <c r="B390" s="7" t="s">
        <v>1170</v>
      </c>
      <c r="C390" s="7" t="s">
        <v>186</v>
      </c>
      <c r="D390" s="7" t="s">
        <v>35</v>
      </c>
      <c r="E390" s="7" t="str">
        <f>INDEX('Нормо-час по специальностям'!$B$6:$B$26,MATCH(D390,'Нормо-час по специальностям'!$A$6:$A$26,0))</f>
        <v>Разнорабочий / демонтажник</v>
      </c>
      <c r="F390" s="15">
        <v>2.5</v>
      </c>
      <c r="G390" s="7" t="s">
        <v>6983</v>
      </c>
      <c r="H390" s="11">
        <f t="shared" si="272"/>
        <v>2.8</v>
      </c>
      <c r="I390" s="8">
        <f>INDEX('Нормо-час по специальностям'!$D$6:$D$26,MATCH(D390,'Нормо-час по специальностям'!$A$6:$A$26,0))</f>
        <v>550</v>
      </c>
      <c r="J390" s="8">
        <f>INDEX('Нормо-час по специальностям'!$E$6:$E$26,MATCH(D390,'Нормо-час по специальностям'!$A$6:$A$26,0))</f>
        <v>660</v>
      </c>
      <c r="K390" s="8">
        <f t="shared" si="273"/>
        <v>1375</v>
      </c>
      <c r="L390" s="8">
        <f t="shared" si="274"/>
        <v>1650</v>
      </c>
      <c r="M390" s="8">
        <f>Расценки!L389</f>
        <v>1300</v>
      </c>
      <c r="N390" s="8">
        <f>Расценки!M389</f>
        <v>1500</v>
      </c>
      <c r="O390" s="10">
        <f t="shared" si="275"/>
        <v>5.7692307692307709E-2</v>
      </c>
      <c r="P390" s="10">
        <f t="shared" si="276"/>
        <v>0.10000000000000009</v>
      </c>
      <c r="Q390" s="7" t="str">
        <f t="shared" si="277"/>
        <v>равно</v>
      </c>
      <c r="R390" s="7" t="str">
        <f t="shared" si="278"/>
        <v>равно</v>
      </c>
      <c r="S390" s="8">
        <f t="shared" si="279"/>
        <v>520</v>
      </c>
      <c r="T390" s="8">
        <f t="shared" si="280"/>
        <v>600</v>
      </c>
      <c r="U390" s="8">
        <f>Расценки!F389</f>
        <v>2200</v>
      </c>
      <c r="V390" s="8">
        <f>Расценки!G389</f>
        <v>2500</v>
      </c>
      <c r="W390" s="10">
        <f t="shared" si="281"/>
        <v>0.375</v>
      </c>
      <c r="X390" s="10">
        <f t="shared" si="282"/>
        <v>0.34</v>
      </c>
      <c r="Y390" s="9">
        <f>Расценки!H389</f>
        <v>2200</v>
      </c>
      <c r="Z390" s="9">
        <f>Расценки!I389</f>
        <v>2500</v>
      </c>
      <c r="AA390" s="10">
        <f>Расценки!J389</f>
        <v>0</v>
      </c>
      <c r="AB390" s="10">
        <f>Расценки!K389</f>
        <v>0</v>
      </c>
      <c r="AC390" s="16">
        <f t="shared" si="283"/>
        <v>0.375</v>
      </c>
      <c r="AD390" s="16">
        <f t="shared" si="284"/>
        <v>0.34</v>
      </c>
      <c r="AE390" s="10">
        <f t="shared" si="285"/>
        <v>0.40909090909090912</v>
      </c>
      <c r="AF390" s="10">
        <f t="shared" si="286"/>
        <v>0.4</v>
      </c>
      <c r="AG390" s="8">
        <f t="shared" si="287"/>
        <v>825</v>
      </c>
      <c r="AH390" s="8">
        <f t="shared" si="288"/>
        <v>850</v>
      </c>
    </row>
    <row r="391" spans="1:34" x14ac:dyDescent="0.25">
      <c r="A391" s="7" t="s">
        <v>1171</v>
      </c>
      <c r="B391" s="7" t="s">
        <v>1172</v>
      </c>
      <c r="C391" s="7" t="s">
        <v>186</v>
      </c>
      <c r="D391" s="7" t="s">
        <v>35</v>
      </c>
      <c r="E391" s="7" t="str">
        <f>INDEX('Нормо-час по специальностям'!$B$6:$B$26,MATCH(D391,'Нормо-час по специальностям'!$A$6:$A$26,0))</f>
        <v>Разнорабочий / демонтажник</v>
      </c>
      <c r="F391" s="15">
        <v>1.5</v>
      </c>
      <c r="G391" s="7" t="s">
        <v>6984</v>
      </c>
      <c r="H391" s="11">
        <f t="shared" si="272"/>
        <v>4.67</v>
      </c>
      <c r="I391" s="8">
        <f>INDEX('Нормо-час по специальностям'!$D$6:$D$26,MATCH(D391,'Нормо-час по специальностям'!$A$6:$A$26,0))</f>
        <v>550</v>
      </c>
      <c r="J391" s="8">
        <f>INDEX('Нормо-час по специальностям'!$E$6:$E$26,MATCH(D391,'Нормо-час по специальностям'!$A$6:$A$26,0))</f>
        <v>660</v>
      </c>
      <c r="K391" s="8">
        <f t="shared" si="273"/>
        <v>825</v>
      </c>
      <c r="L391" s="8">
        <f t="shared" si="274"/>
        <v>990</v>
      </c>
      <c r="M391" s="8">
        <f>Расценки!L390</f>
        <v>800</v>
      </c>
      <c r="N391" s="8">
        <f>Расценки!M390</f>
        <v>920</v>
      </c>
      <c r="O391" s="10">
        <f t="shared" si="275"/>
        <v>3.125E-2</v>
      </c>
      <c r="P391" s="10">
        <f t="shared" si="276"/>
        <v>7.6086956521739024E-2</v>
      </c>
      <c r="Q391" s="7" t="str">
        <f t="shared" si="277"/>
        <v>равно</v>
      </c>
      <c r="R391" s="7" t="str">
        <f t="shared" si="278"/>
        <v>равно</v>
      </c>
      <c r="S391" s="8">
        <f t="shared" si="279"/>
        <v>533</v>
      </c>
      <c r="T391" s="8">
        <f t="shared" si="280"/>
        <v>613</v>
      </c>
      <c r="U391" s="8">
        <f>Расценки!F390</f>
        <v>1400</v>
      </c>
      <c r="V391" s="8">
        <f>Расценки!G390</f>
        <v>1600</v>
      </c>
      <c r="W391" s="10">
        <f t="shared" si="281"/>
        <v>0.4107142857142857</v>
      </c>
      <c r="X391" s="10">
        <f t="shared" si="282"/>
        <v>0.38124999999999998</v>
      </c>
      <c r="Y391" s="9">
        <f>Расценки!H390</f>
        <v>1400</v>
      </c>
      <c r="Z391" s="9">
        <f>Расценки!I390</f>
        <v>1600</v>
      </c>
      <c r="AA391" s="10">
        <f>Расценки!J390</f>
        <v>0</v>
      </c>
      <c r="AB391" s="10">
        <f>Расценки!K390</f>
        <v>0</v>
      </c>
      <c r="AC391" s="16">
        <f t="shared" si="283"/>
        <v>0.4107142857142857</v>
      </c>
      <c r="AD391" s="16">
        <f t="shared" si="284"/>
        <v>0.38124999999999998</v>
      </c>
      <c r="AE391" s="10">
        <f t="shared" si="285"/>
        <v>0.42857142857142855</v>
      </c>
      <c r="AF391" s="10">
        <f t="shared" si="286"/>
        <v>0.42499999999999999</v>
      </c>
      <c r="AG391" s="8">
        <f t="shared" si="287"/>
        <v>575</v>
      </c>
      <c r="AH391" s="8">
        <f t="shared" si="288"/>
        <v>610</v>
      </c>
    </row>
    <row r="392" spans="1:34" x14ac:dyDescent="0.25">
      <c r="A392" s="7" t="s">
        <v>1174</v>
      </c>
      <c r="B392" s="7" t="s">
        <v>1175</v>
      </c>
      <c r="C392" s="7" t="s">
        <v>54</v>
      </c>
      <c r="D392" s="7" t="s">
        <v>279</v>
      </c>
      <c r="E392" s="7" t="str">
        <f>INDEX('Нормо-час по специальностям'!$B$6:$B$26,MATCH(D392,'Нормо-час по специальностям'!$A$6:$A$26,0))</f>
        <v>Отделочник (штукатур, маляр, ГКЛ)</v>
      </c>
      <c r="F392" s="15">
        <v>0.35</v>
      </c>
      <c r="G392" s="7" t="s">
        <v>6985</v>
      </c>
      <c r="H392" s="11">
        <f t="shared" si="272"/>
        <v>20</v>
      </c>
      <c r="I392" s="8">
        <f>INDEX('Нормо-час по специальностям'!$D$6:$D$26,MATCH(D392,'Нормо-час по специальностям'!$A$6:$A$26,0))</f>
        <v>750</v>
      </c>
      <c r="J392" s="8">
        <f>INDEX('Нормо-час по специальностям'!$E$6:$E$26,MATCH(D392,'Нормо-час по специальностям'!$A$6:$A$26,0))</f>
        <v>900</v>
      </c>
      <c r="K392" s="8">
        <f t="shared" si="273"/>
        <v>263</v>
      </c>
      <c r="L392" s="8">
        <f t="shared" si="274"/>
        <v>315</v>
      </c>
      <c r="M392" s="8">
        <f>Расценки!L391</f>
        <v>170</v>
      </c>
      <c r="N392" s="8">
        <f>Расценки!M391</f>
        <v>200</v>
      </c>
      <c r="O392" s="10">
        <f t="shared" si="275"/>
        <v>0.54705882352941182</v>
      </c>
      <c r="P392" s="10">
        <f t="shared" si="276"/>
        <v>0.57499999999999996</v>
      </c>
      <c r="Q392" s="7" t="str">
        <f t="shared" si="277"/>
        <v>расценка</v>
      </c>
      <c r="R392" s="7" t="str">
        <f t="shared" si="278"/>
        <v>расценка</v>
      </c>
      <c r="S392" s="8">
        <f t="shared" si="279"/>
        <v>486</v>
      </c>
      <c r="T392" s="8">
        <f t="shared" si="280"/>
        <v>571</v>
      </c>
      <c r="U392" s="8">
        <f>Расценки!F391</f>
        <v>300</v>
      </c>
      <c r="V392" s="8">
        <f>Расценки!G391</f>
        <v>350</v>
      </c>
      <c r="W392" s="10">
        <f t="shared" si="281"/>
        <v>0.12333333333333334</v>
      </c>
      <c r="X392" s="10">
        <f t="shared" si="282"/>
        <v>0.1</v>
      </c>
      <c r="Y392" s="9">
        <f>Расценки!H391</f>
        <v>351</v>
      </c>
      <c r="Z392" s="9">
        <f>Расценки!I391</f>
        <v>420</v>
      </c>
      <c r="AA392" s="10">
        <f>Расценки!J391</f>
        <v>0.16999999999999993</v>
      </c>
      <c r="AB392" s="10">
        <f>Расценки!K391</f>
        <v>0.19999999999999996</v>
      </c>
      <c r="AC392" s="16">
        <f t="shared" si="283"/>
        <v>0.25071225071225073</v>
      </c>
      <c r="AD392" s="16">
        <f t="shared" si="284"/>
        <v>0.25</v>
      </c>
      <c r="AE392" s="10">
        <f t="shared" si="285"/>
        <v>0.51566951566951569</v>
      </c>
      <c r="AF392" s="10">
        <f t="shared" si="286"/>
        <v>0.52380952380952384</v>
      </c>
      <c r="AG392" s="8">
        <f t="shared" si="287"/>
        <v>88</v>
      </c>
      <c r="AH392" s="8">
        <f t="shared" si="288"/>
        <v>105</v>
      </c>
    </row>
    <row r="393" spans="1:34" x14ac:dyDescent="0.25">
      <c r="A393" s="7" t="s">
        <v>1177</v>
      </c>
      <c r="B393" s="7" t="s">
        <v>1178</v>
      </c>
      <c r="C393" s="7" t="s">
        <v>28</v>
      </c>
      <c r="D393" s="7" t="s">
        <v>35</v>
      </c>
      <c r="E393" s="7" t="str">
        <f>INDEX('Нормо-час по специальностям'!$B$6:$B$26,MATCH(D393,'Нормо-час по специальностям'!$A$6:$A$26,0))</f>
        <v>Разнорабочий / демонтажник</v>
      </c>
      <c r="F393" s="15">
        <v>3</v>
      </c>
      <c r="G393" s="7" t="s">
        <v>6986</v>
      </c>
      <c r="H393" s="11">
        <f t="shared" si="272"/>
        <v>2.33</v>
      </c>
      <c r="I393" s="8">
        <f>INDEX('Нормо-час по специальностям'!$D$6:$D$26,MATCH(D393,'Нормо-час по специальностям'!$A$6:$A$26,0))</f>
        <v>550</v>
      </c>
      <c r="J393" s="8">
        <f>INDEX('Нормо-час по специальностям'!$E$6:$E$26,MATCH(D393,'Нормо-час по специальностям'!$A$6:$A$26,0))</f>
        <v>660</v>
      </c>
      <c r="K393" s="8">
        <f t="shared" si="273"/>
        <v>1650</v>
      </c>
      <c r="L393" s="8">
        <f t="shared" si="274"/>
        <v>1980</v>
      </c>
      <c r="M393" s="8">
        <f>Расценки!L392</f>
        <v>1500</v>
      </c>
      <c r="N393" s="8">
        <f>Расценки!M392</f>
        <v>1700</v>
      </c>
      <c r="O393" s="10">
        <f t="shared" si="275"/>
        <v>0.10000000000000009</v>
      </c>
      <c r="P393" s="10">
        <f t="shared" si="276"/>
        <v>0.16470588235294126</v>
      </c>
      <c r="Q393" s="7" t="str">
        <f t="shared" si="277"/>
        <v>равно</v>
      </c>
      <c r="R393" s="7" t="str">
        <f t="shared" si="278"/>
        <v>расценка</v>
      </c>
      <c r="S393" s="8">
        <f t="shared" si="279"/>
        <v>500</v>
      </c>
      <c r="T393" s="8">
        <f t="shared" si="280"/>
        <v>567</v>
      </c>
      <c r="U393" s="8">
        <f>Расценки!F392</f>
        <v>2500</v>
      </c>
      <c r="V393" s="8">
        <f>Расценки!G392</f>
        <v>2900</v>
      </c>
      <c r="W393" s="10">
        <f t="shared" si="281"/>
        <v>0.34</v>
      </c>
      <c r="X393" s="10">
        <f t="shared" si="282"/>
        <v>0.31724137931034485</v>
      </c>
      <c r="Y393" s="9">
        <f>Расценки!H392</f>
        <v>2500</v>
      </c>
      <c r="Z393" s="9">
        <f>Расценки!I392</f>
        <v>2900</v>
      </c>
      <c r="AA393" s="10">
        <f>Расценки!J392</f>
        <v>0</v>
      </c>
      <c r="AB393" s="10">
        <f>Расценки!K392</f>
        <v>0</v>
      </c>
      <c r="AC393" s="16">
        <f t="shared" si="283"/>
        <v>0.34</v>
      </c>
      <c r="AD393" s="16">
        <f t="shared" si="284"/>
        <v>0.31724137931034485</v>
      </c>
      <c r="AE393" s="10">
        <f t="shared" si="285"/>
        <v>0.4</v>
      </c>
      <c r="AF393" s="10">
        <f t="shared" si="286"/>
        <v>0.41379310344827586</v>
      </c>
      <c r="AG393" s="8">
        <f t="shared" si="287"/>
        <v>850</v>
      </c>
      <c r="AH393" s="8">
        <f t="shared" si="288"/>
        <v>920</v>
      </c>
    </row>
    <row r="394" spans="1:34" x14ac:dyDescent="0.25">
      <c r="A394" s="7" t="s">
        <v>1179</v>
      </c>
      <c r="B394" s="7" t="s">
        <v>1180</v>
      </c>
      <c r="C394" s="7" t="s">
        <v>54</v>
      </c>
      <c r="D394" s="7" t="s">
        <v>35</v>
      </c>
      <c r="E394" s="7" t="str">
        <f>INDEX('Нормо-час по специальностям'!$B$6:$B$26,MATCH(D394,'Нормо-час по специальностям'!$A$6:$A$26,0))</f>
        <v>Разнорабочий / демонтажник</v>
      </c>
      <c r="F394" s="15">
        <v>0.25</v>
      </c>
      <c r="G394" s="7" t="s">
        <v>6987</v>
      </c>
      <c r="H394" s="11">
        <f t="shared" si="272"/>
        <v>28</v>
      </c>
      <c r="I394" s="8">
        <f>INDEX('Нормо-час по специальностям'!$D$6:$D$26,MATCH(D394,'Нормо-час по специальностям'!$A$6:$A$26,0))</f>
        <v>550</v>
      </c>
      <c r="J394" s="8">
        <f>INDEX('Нормо-час по специальностям'!$E$6:$E$26,MATCH(D394,'Нормо-час по специальностям'!$A$6:$A$26,0))</f>
        <v>660</v>
      </c>
      <c r="K394" s="8">
        <f t="shared" si="273"/>
        <v>138</v>
      </c>
      <c r="L394" s="8">
        <f t="shared" si="274"/>
        <v>165</v>
      </c>
      <c r="M394" s="8">
        <f>Расценки!L393</f>
        <v>130</v>
      </c>
      <c r="N394" s="8">
        <f>Расценки!M393</f>
        <v>150</v>
      </c>
      <c r="O394" s="10">
        <f t="shared" si="275"/>
        <v>6.1538461538461542E-2</v>
      </c>
      <c r="P394" s="10">
        <f t="shared" si="276"/>
        <v>0.10000000000000009</v>
      </c>
      <c r="Q394" s="7" t="str">
        <f t="shared" si="277"/>
        <v>равно</v>
      </c>
      <c r="R394" s="7" t="str">
        <f t="shared" si="278"/>
        <v>равно</v>
      </c>
      <c r="S394" s="8">
        <f t="shared" si="279"/>
        <v>520</v>
      </c>
      <c r="T394" s="8">
        <f t="shared" si="280"/>
        <v>600</v>
      </c>
      <c r="U394" s="8">
        <f>Расценки!F393</f>
        <v>220</v>
      </c>
      <c r="V394" s="8">
        <f>Расценки!G393</f>
        <v>250</v>
      </c>
      <c r="W394" s="10">
        <f t="shared" si="281"/>
        <v>0.37272727272727274</v>
      </c>
      <c r="X394" s="10">
        <f t="shared" si="282"/>
        <v>0.34</v>
      </c>
      <c r="Y394" s="9">
        <f>Расценки!H393</f>
        <v>220</v>
      </c>
      <c r="Z394" s="9">
        <f>Расценки!I393</f>
        <v>250</v>
      </c>
      <c r="AA394" s="10">
        <f>Расценки!J393</f>
        <v>0</v>
      </c>
      <c r="AB394" s="10">
        <f>Расценки!K393</f>
        <v>0</v>
      </c>
      <c r="AC394" s="16">
        <f t="shared" si="283"/>
        <v>0.37272727272727274</v>
      </c>
      <c r="AD394" s="16">
        <f t="shared" si="284"/>
        <v>0.34</v>
      </c>
      <c r="AE394" s="10">
        <f t="shared" si="285"/>
        <v>0.40909090909090912</v>
      </c>
      <c r="AF394" s="10">
        <f t="shared" si="286"/>
        <v>0.4</v>
      </c>
      <c r="AG394" s="8">
        <f t="shared" si="287"/>
        <v>82</v>
      </c>
      <c r="AH394" s="8">
        <f t="shared" si="288"/>
        <v>85</v>
      </c>
    </row>
    <row r="395" spans="1:34" x14ac:dyDescent="0.25">
      <c r="A395" s="7" t="s">
        <v>1183</v>
      </c>
      <c r="B395" s="7" t="s">
        <v>1184</v>
      </c>
      <c r="C395" s="7" t="s">
        <v>1185</v>
      </c>
      <c r="D395" s="7" t="s">
        <v>1166</v>
      </c>
      <c r="E395" s="7" t="str">
        <f>INDEX('Нормо-час по специальностям'!$B$6:$B$26,MATCH(D395,'Нормо-час по специальностям'!$A$6:$A$26,0))</f>
        <v>Аренда техники / механизмы</v>
      </c>
      <c r="F395" s="15">
        <v>0</v>
      </c>
      <c r="G395" s="7" t="s">
        <v>6982</v>
      </c>
      <c r="H395" s="11" t="str">
        <f t="shared" si="272"/>
        <v/>
      </c>
      <c r="I395" s="8">
        <f>INDEX('Нормо-час по специальностям'!$D$6:$D$26,MATCH(D395,'Нормо-час по специальностям'!$A$6:$A$26,0))</f>
        <v>0</v>
      </c>
      <c r="J395" s="8">
        <f>INDEX('Нормо-час по специальностям'!$E$6:$E$26,MATCH(D395,'Нормо-час по специальностям'!$A$6:$A$26,0))</f>
        <v>0</v>
      </c>
      <c r="K395" s="8" t="str">
        <f t="shared" si="273"/>
        <v/>
      </c>
      <c r="L395" s="8" t="str">
        <f t="shared" si="274"/>
        <v/>
      </c>
      <c r="M395" s="8">
        <f>Расценки!L394</f>
        <v>750</v>
      </c>
      <c r="N395" s="8">
        <f>Расценки!M394</f>
        <v>850</v>
      </c>
      <c r="O395" s="10" t="str">
        <f t="shared" si="275"/>
        <v/>
      </c>
      <c r="P395" s="10" t="str">
        <f t="shared" si="276"/>
        <v/>
      </c>
      <c r="Q395" s="7" t="str">
        <f t="shared" si="277"/>
        <v>—</v>
      </c>
      <c r="R395" s="7" t="str">
        <f t="shared" si="278"/>
        <v>—</v>
      </c>
      <c r="S395" s="8" t="str">
        <f t="shared" si="279"/>
        <v/>
      </c>
      <c r="T395" s="8" t="str">
        <f t="shared" si="280"/>
        <v/>
      </c>
      <c r="U395" s="8">
        <f>Расценки!F394</f>
        <v>900</v>
      </c>
      <c r="V395" s="8">
        <f>Расценки!G394</f>
        <v>1000</v>
      </c>
      <c r="W395" s="10" t="str">
        <f t="shared" si="281"/>
        <v/>
      </c>
      <c r="X395" s="10" t="str">
        <f t="shared" si="282"/>
        <v/>
      </c>
      <c r="Y395" s="9">
        <f>Расценки!H394</f>
        <v>900</v>
      </c>
      <c r="Z395" s="9">
        <f>Расценки!I394</f>
        <v>1000</v>
      </c>
      <c r="AA395" s="10">
        <f>Расценки!J394</f>
        <v>0</v>
      </c>
      <c r="AB395" s="10">
        <f>Расценки!K394</f>
        <v>0</v>
      </c>
      <c r="AC395" s="16" t="str">
        <f t="shared" si="283"/>
        <v/>
      </c>
      <c r="AD395" s="16" t="str">
        <f t="shared" si="284"/>
        <v/>
      </c>
      <c r="AE395" s="10">
        <f t="shared" si="285"/>
        <v>0.16666666666666666</v>
      </c>
      <c r="AF395" s="10">
        <f t="shared" si="286"/>
        <v>0.15</v>
      </c>
      <c r="AG395" s="8" t="str">
        <f t="shared" si="287"/>
        <v/>
      </c>
      <c r="AH395" s="8" t="str">
        <f t="shared" si="288"/>
        <v/>
      </c>
    </row>
    <row r="396" spans="1:34" x14ac:dyDescent="0.25">
      <c r="A396" s="7" t="s">
        <v>1188</v>
      </c>
      <c r="B396" s="7" t="s">
        <v>1189</v>
      </c>
      <c r="C396" s="7" t="s">
        <v>177</v>
      </c>
      <c r="D396" s="7" t="s">
        <v>392</v>
      </c>
      <c r="E396" s="7" t="str">
        <f>INDEX('Нормо-час по специальностям'!$B$6:$B$26,MATCH(D396,'Нормо-час по специальностям'!$A$6:$A$26,0))</f>
        <v>Электромонтажник</v>
      </c>
      <c r="F396" s="15">
        <v>0.4</v>
      </c>
      <c r="G396" s="7" t="s">
        <v>6988</v>
      </c>
      <c r="H396" s="11">
        <f t="shared" si="272"/>
        <v>17.5</v>
      </c>
      <c r="I396" s="8">
        <f>INDEX('Нормо-час по специальностям'!$D$6:$D$26,MATCH(D396,'Нормо-час по специальностям'!$A$6:$A$26,0))</f>
        <v>850</v>
      </c>
      <c r="J396" s="8">
        <f>INDEX('Нормо-час по специальностям'!$E$6:$E$26,MATCH(D396,'Нормо-час по специальностям'!$A$6:$A$26,0))</f>
        <v>1020</v>
      </c>
      <c r="K396" s="8">
        <f t="shared" si="273"/>
        <v>340</v>
      </c>
      <c r="L396" s="8">
        <f t="shared" si="274"/>
        <v>408</v>
      </c>
      <c r="M396" s="8">
        <f>Расценки!L395</f>
        <v>400</v>
      </c>
      <c r="N396" s="8">
        <f>Расценки!M395</f>
        <v>460</v>
      </c>
      <c r="O396" s="10">
        <f t="shared" si="275"/>
        <v>-0.15000000000000002</v>
      </c>
      <c r="P396" s="10">
        <f t="shared" si="276"/>
        <v>-0.11304347826086958</v>
      </c>
      <c r="Q396" s="7" t="str">
        <f t="shared" si="277"/>
        <v>нормо-часы</v>
      </c>
      <c r="R396" s="7" t="str">
        <f t="shared" si="278"/>
        <v>нормо-часы</v>
      </c>
      <c r="S396" s="8">
        <f t="shared" si="279"/>
        <v>1000</v>
      </c>
      <c r="T396" s="8">
        <f t="shared" si="280"/>
        <v>1150</v>
      </c>
      <c r="U396" s="8">
        <f>Расценки!F395</f>
        <v>700</v>
      </c>
      <c r="V396" s="8">
        <f>Расценки!G395</f>
        <v>800</v>
      </c>
      <c r="W396" s="10">
        <f t="shared" si="281"/>
        <v>0.51428571428571423</v>
      </c>
      <c r="X396" s="10">
        <f t="shared" si="282"/>
        <v>0.49</v>
      </c>
      <c r="Y396" s="9">
        <f>Расценки!H395</f>
        <v>700</v>
      </c>
      <c r="Z396" s="9">
        <f>Расценки!I395</f>
        <v>800</v>
      </c>
      <c r="AA396" s="10">
        <f>Расценки!J395</f>
        <v>0</v>
      </c>
      <c r="AB396" s="10">
        <f>Расценки!K395</f>
        <v>0</v>
      </c>
      <c r="AC396" s="16">
        <f t="shared" si="283"/>
        <v>0.51428571428571423</v>
      </c>
      <c r="AD396" s="16">
        <f t="shared" si="284"/>
        <v>0.49</v>
      </c>
      <c r="AE396" s="10">
        <f t="shared" si="285"/>
        <v>0.42857142857142855</v>
      </c>
      <c r="AF396" s="10">
        <f t="shared" si="286"/>
        <v>0.42499999999999999</v>
      </c>
      <c r="AG396" s="8">
        <f t="shared" si="287"/>
        <v>360</v>
      </c>
      <c r="AH396" s="8">
        <f t="shared" si="288"/>
        <v>392</v>
      </c>
    </row>
    <row r="397" spans="1:34" x14ac:dyDescent="0.25">
      <c r="A397" s="7" t="s">
        <v>1191</v>
      </c>
      <c r="B397" s="7" t="s">
        <v>1192</v>
      </c>
      <c r="C397" s="7" t="s">
        <v>177</v>
      </c>
      <c r="D397" s="7" t="s">
        <v>35</v>
      </c>
      <c r="E397" s="7" t="str">
        <f>INDEX('Нормо-час по специальностям'!$B$6:$B$26,MATCH(D397,'Нормо-час по специальностям'!$A$6:$A$26,0))</f>
        <v>Разнорабочий / демонтажник</v>
      </c>
      <c r="F397" s="15">
        <v>4</v>
      </c>
      <c r="G397" s="7" t="s">
        <v>6989</v>
      </c>
      <c r="H397" s="11">
        <f t="shared" si="272"/>
        <v>1.75</v>
      </c>
      <c r="I397" s="8">
        <f>INDEX('Нормо-час по специальностям'!$D$6:$D$26,MATCH(D397,'Нормо-час по специальностям'!$A$6:$A$26,0))</f>
        <v>550</v>
      </c>
      <c r="J397" s="8">
        <f>INDEX('Нормо-час по специальностям'!$E$6:$E$26,MATCH(D397,'Нормо-час по специальностям'!$A$6:$A$26,0))</f>
        <v>660</v>
      </c>
      <c r="K397" s="8">
        <f t="shared" si="273"/>
        <v>2200</v>
      </c>
      <c r="L397" s="8">
        <f t="shared" si="274"/>
        <v>2640</v>
      </c>
      <c r="M397" s="8">
        <f>Расценки!L396</f>
        <v>3000</v>
      </c>
      <c r="N397" s="8">
        <f>Расценки!M396</f>
        <v>3450</v>
      </c>
      <c r="O397" s="10">
        <f t="shared" si="275"/>
        <v>-0.26666666666666672</v>
      </c>
      <c r="P397" s="10">
        <f t="shared" si="276"/>
        <v>-0.23478260869565215</v>
      </c>
      <c r="Q397" s="7" t="str">
        <f t="shared" si="277"/>
        <v>нормо-часы</v>
      </c>
      <c r="R397" s="7" t="str">
        <f t="shared" si="278"/>
        <v>нормо-часы</v>
      </c>
      <c r="S397" s="8">
        <f t="shared" si="279"/>
        <v>750</v>
      </c>
      <c r="T397" s="8">
        <f t="shared" si="280"/>
        <v>863</v>
      </c>
      <c r="U397" s="8">
        <f>Расценки!F396</f>
        <v>5000</v>
      </c>
      <c r="V397" s="8">
        <f>Расценки!G396</f>
        <v>5800</v>
      </c>
      <c r="W397" s="10">
        <f t="shared" si="281"/>
        <v>0.56000000000000005</v>
      </c>
      <c r="X397" s="10">
        <f t="shared" si="282"/>
        <v>0.54482758620689653</v>
      </c>
      <c r="Y397" s="9">
        <f>Расценки!H396</f>
        <v>5000</v>
      </c>
      <c r="Z397" s="9">
        <f>Расценки!I396</f>
        <v>5800</v>
      </c>
      <c r="AA397" s="10">
        <f>Расценки!J396</f>
        <v>0</v>
      </c>
      <c r="AB397" s="10">
        <f>Расценки!K396</f>
        <v>0</v>
      </c>
      <c r="AC397" s="16">
        <f t="shared" si="283"/>
        <v>0.56000000000000005</v>
      </c>
      <c r="AD397" s="16">
        <f t="shared" si="284"/>
        <v>0.54482758620689653</v>
      </c>
      <c r="AE397" s="10">
        <f t="shared" si="285"/>
        <v>0.4</v>
      </c>
      <c r="AF397" s="10">
        <f t="shared" si="286"/>
        <v>0.40517241379310343</v>
      </c>
      <c r="AG397" s="8">
        <f t="shared" si="287"/>
        <v>2800</v>
      </c>
      <c r="AH397" s="8">
        <f t="shared" si="288"/>
        <v>3160</v>
      </c>
    </row>
    <row r="398" spans="1:34" x14ac:dyDescent="0.25">
      <c r="A398" s="7" t="s">
        <v>1194</v>
      </c>
      <c r="B398" s="7" t="s">
        <v>1195</v>
      </c>
      <c r="C398" s="7" t="s">
        <v>177</v>
      </c>
      <c r="D398" s="7" t="s">
        <v>35</v>
      </c>
      <c r="E398" s="7" t="str">
        <f>INDEX('Нормо-час по специальностям'!$B$6:$B$26,MATCH(D398,'Нормо-час по специальностям'!$A$6:$A$26,0))</f>
        <v>Разнорабочий / демонтажник</v>
      </c>
      <c r="F398" s="15">
        <v>1.5</v>
      </c>
      <c r="G398" s="7" t="s">
        <v>6990</v>
      </c>
      <c r="H398" s="11">
        <f t="shared" si="272"/>
        <v>4.67</v>
      </c>
      <c r="I398" s="8">
        <f>INDEX('Нормо-час по специальностям'!$D$6:$D$26,MATCH(D398,'Нормо-час по специальностям'!$A$6:$A$26,0))</f>
        <v>550</v>
      </c>
      <c r="J398" s="8">
        <f>INDEX('Нормо-час по специальностям'!$E$6:$E$26,MATCH(D398,'Нормо-час по специальностям'!$A$6:$A$26,0))</f>
        <v>660</v>
      </c>
      <c r="K398" s="8">
        <f t="shared" si="273"/>
        <v>825</v>
      </c>
      <c r="L398" s="8">
        <f t="shared" si="274"/>
        <v>990</v>
      </c>
      <c r="M398" s="8">
        <f>Расценки!L397</f>
        <v>1000</v>
      </c>
      <c r="N398" s="8">
        <f>Расценки!M397</f>
        <v>1150</v>
      </c>
      <c r="O398" s="10">
        <f t="shared" si="275"/>
        <v>-0.17500000000000004</v>
      </c>
      <c r="P398" s="10">
        <f t="shared" si="276"/>
        <v>-0.13913043478260867</v>
      </c>
      <c r="Q398" s="7" t="str">
        <f t="shared" si="277"/>
        <v>нормо-часы</v>
      </c>
      <c r="R398" s="7" t="str">
        <f t="shared" si="278"/>
        <v>нормо-часы</v>
      </c>
      <c r="S398" s="8">
        <f t="shared" si="279"/>
        <v>667</v>
      </c>
      <c r="T398" s="8">
        <f t="shared" si="280"/>
        <v>767</v>
      </c>
      <c r="U398" s="8">
        <f>Расценки!F397</f>
        <v>1800</v>
      </c>
      <c r="V398" s="8">
        <f>Расценки!G397</f>
        <v>2050</v>
      </c>
      <c r="W398" s="10">
        <f t="shared" si="281"/>
        <v>0.54166666666666663</v>
      </c>
      <c r="X398" s="10">
        <f t="shared" si="282"/>
        <v>0.51707317073170733</v>
      </c>
      <c r="Y398" s="9">
        <f>Расценки!H397</f>
        <v>1800</v>
      </c>
      <c r="Z398" s="9">
        <f>Расценки!I397</f>
        <v>2050</v>
      </c>
      <c r="AA398" s="10">
        <f>Расценки!J397</f>
        <v>0</v>
      </c>
      <c r="AB398" s="10">
        <f>Расценки!K397</f>
        <v>0</v>
      </c>
      <c r="AC398" s="16">
        <f t="shared" si="283"/>
        <v>0.54166666666666663</v>
      </c>
      <c r="AD398" s="16">
        <f t="shared" si="284"/>
        <v>0.51707317073170733</v>
      </c>
      <c r="AE398" s="10">
        <f t="shared" si="285"/>
        <v>0.44444444444444442</v>
      </c>
      <c r="AF398" s="10">
        <f t="shared" si="286"/>
        <v>0.43902439024390244</v>
      </c>
      <c r="AG398" s="8">
        <f t="shared" si="287"/>
        <v>975</v>
      </c>
      <c r="AH398" s="8">
        <f t="shared" si="288"/>
        <v>1060</v>
      </c>
    </row>
    <row r="399" spans="1:34" x14ac:dyDescent="0.25">
      <c r="A399" s="7" t="s">
        <v>1197</v>
      </c>
      <c r="B399" s="7" t="s">
        <v>1198</v>
      </c>
      <c r="C399" s="7" t="s">
        <v>1199</v>
      </c>
      <c r="D399" s="7" t="s">
        <v>1166</v>
      </c>
      <c r="E399" s="7" t="str">
        <f>INDEX('Нормо-час по специальностям'!$B$6:$B$26,MATCH(D399,'Нормо-час по специальностям'!$A$6:$A$26,0))</f>
        <v>Аренда техники / механизмы</v>
      </c>
      <c r="F399" s="15">
        <v>0</v>
      </c>
      <c r="G399" s="7" t="s">
        <v>6982</v>
      </c>
      <c r="H399" s="11" t="str">
        <f t="shared" si="272"/>
        <v/>
      </c>
      <c r="I399" s="8">
        <f>INDEX('Нормо-час по специальностям'!$D$6:$D$26,MATCH(D399,'Нормо-час по специальностям'!$A$6:$A$26,0))</f>
        <v>0</v>
      </c>
      <c r="J399" s="8">
        <f>INDEX('Нормо-час по специальностям'!$E$6:$E$26,MATCH(D399,'Нормо-час по специальностям'!$A$6:$A$26,0))</f>
        <v>0</v>
      </c>
      <c r="K399" s="8" t="str">
        <f t="shared" si="273"/>
        <v/>
      </c>
      <c r="L399" s="8" t="str">
        <f t="shared" si="274"/>
        <v/>
      </c>
      <c r="M399" s="8">
        <f>Расценки!L398</f>
        <v>17000</v>
      </c>
      <c r="N399" s="8">
        <f>Расценки!M398</f>
        <v>20000</v>
      </c>
      <c r="O399" s="10" t="str">
        <f t="shared" si="275"/>
        <v/>
      </c>
      <c r="P399" s="10" t="str">
        <f t="shared" si="276"/>
        <v/>
      </c>
      <c r="Q399" s="7" t="str">
        <f t="shared" si="277"/>
        <v>—</v>
      </c>
      <c r="R399" s="7" t="str">
        <f t="shared" si="278"/>
        <v>—</v>
      </c>
      <c r="S399" s="8" t="str">
        <f t="shared" si="279"/>
        <v/>
      </c>
      <c r="T399" s="8" t="str">
        <f t="shared" si="280"/>
        <v/>
      </c>
      <c r="U399" s="8">
        <f>Расценки!F398</f>
        <v>20000</v>
      </c>
      <c r="V399" s="8">
        <f>Расценки!G398</f>
        <v>24000</v>
      </c>
      <c r="W399" s="10" t="str">
        <f t="shared" si="281"/>
        <v/>
      </c>
      <c r="X399" s="10" t="str">
        <f t="shared" si="282"/>
        <v/>
      </c>
      <c r="Y399" s="9">
        <f>Расценки!H398</f>
        <v>20000</v>
      </c>
      <c r="Z399" s="9">
        <f>Расценки!I398</f>
        <v>24000</v>
      </c>
      <c r="AA399" s="10">
        <f>Расценки!J398</f>
        <v>0</v>
      </c>
      <c r="AB399" s="10">
        <f>Расценки!K398</f>
        <v>0</v>
      </c>
      <c r="AC399" s="16" t="str">
        <f t="shared" si="283"/>
        <v/>
      </c>
      <c r="AD399" s="16" t="str">
        <f t="shared" si="284"/>
        <v/>
      </c>
      <c r="AE399" s="10">
        <f t="shared" si="285"/>
        <v>0.15</v>
      </c>
      <c r="AF399" s="10">
        <f t="shared" si="286"/>
        <v>0.16666666666666666</v>
      </c>
      <c r="AG399" s="8" t="str">
        <f t="shared" si="287"/>
        <v/>
      </c>
      <c r="AH399" s="8" t="str">
        <f t="shared" si="288"/>
        <v/>
      </c>
    </row>
    <row r="400" spans="1:34" x14ac:dyDescent="0.25">
      <c r="A400" s="7" t="s">
        <v>1202</v>
      </c>
      <c r="B400" s="7" t="s">
        <v>1203</v>
      </c>
      <c r="C400" s="7" t="s">
        <v>54</v>
      </c>
      <c r="D400" s="7" t="s">
        <v>85</v>
      </c>
      <c r="E400" s="7" t="str">
        <f>INDEX('Нормо-час по специальностям'!$B$6:$B$26,MATCH(D400,'Нормо-час по специальностям'!$A$6:$A$26,0))</f>
        <v>Фасадчик / промальпинист</v>
      </c>
      <c r="F400" s="15">
        <v>0.04</v>
      </c>
      <c r="G400" s="7" t="s">
        <v>6991</v>
      </c>
      <c r="H400" s="11">
        <f t="shared" si="272"/>
        <v>175</v>
      </c>
      <c r="I400" s="8">
        <f>INDEX('Нормо-час по специальностям'!$D$6:$D$26,MATCH(D400,'Нормо-час по специальностям'!$A$6:$A$26,0))</f>
        <v>1100</v>
      </c>
      <c r="J400" s="8">
        <f>INDEX('Нормо-час по специальностям'!$E$6:$E$26,MATCH(D400,'Нормо-час по специальностям'!$A$6:$A$26,0))</f>
        <v>1300</v>
      </c>
      <c r="K400" s="8">
        <f t="shared" si="273"/>
        <v>44</v>
      </c>
      <c r="L400" s="8">
        <f t="shared" si="274"/>
        <v>52</v>
      </c>
      <c r="M400" s="8">
        <f>Расценки!L399</f>
        <v>40</v>
      </c>
      <c r="N400" s="8">
        <f>Расценки!M399</f>
        <v>48</v>
      </c>
      <c r="O400" s="10">
        <f t="shared" si="275"/>
        <v>0.10000000000000009</v>
      </c>
      <c r="P400" s="10">
        <f t="shared" si="276"/>
        <v>8.3333333333333259E-2</v>
      </c>
      <c r="Q400" s="7" t="str">
        <f t="shared" si="277"/>
        <v>равно</v>
      </c>
      <c r="R400" s="7" t="str">
        <f t="shared" si="278"/>
        <v>равно</v>
      </c>
      <c r="S400" s="8">
        <f t="shared" si="279"/>
        <v>1000</v>
      </c>
      <c r="T400" s="8">
        <f t="shared" si="280"/>
        <v>1200</v>
      </c>
      <c r="U400" s="8">
        <f>Расценки!F399</f>
        <v>70</v>
      </c>
      <c r="V400" s="8">
        <f>Расценки!G399</f>
        <v>85</v>
      </c>
      <c r="W400" s="10">
        <f t="shared" si="281"/>
        <v>0.37142857142857144</v>
      </c>
      <c r="X400" s="10">
        <f t="shared" si="282"/>
        <v>0.38823529411764707</v>
      </c>
      <c r="Y400" s="9">
        <f>Расценки!H399</f>
        <v>70</v>
      </c>
      <c r="Z400" s="9">
        <f>Расценки!I399</f>
        <v>85</v>
      </c>
      <c r="AA400" s="10">
        <f>Расценки!J399</f>
        <v>0</v>
      </c>
      <c r="AB400" s="10">
        <f>Расценки!K399</f>
        <v>0</v>
      </c>
      <c r="AC400" s="16">
        <f t="shared" si="283"/>
        <v>0.37142857142857144</v>
      </c>
      <c r="AD400" s="16">
        <f t="shared" si="284"/>
        <v>0.38823529411764707</v>
      </c>
      <c r="AE400" s="10">
        <f t="shared" si="285"/>
        <v>0.42857142857142855</v>
      </c>
      <c r="AF400" s="10">
        <f t="shared" si="286"/>
        <v>0.43529411764705883</v>
      </c>
      <c r="AG400" s="8">
        <f t="shared" si="287"/>
        <v>26</v>
      </c>
      <c r="AH400" s="8">
        <f t="shared" si="288"/>
        <v>33</v>
      </c>
    </row>
    <row r="401" spans="1:34" x14ac:dyDescent="0.25">
      <c r="A401" s="7" t="s">
        <v>1206</v>
      </c>
      <c r="B401" s="7" t="s">
        <v>1207</v>
      </c>
      <c r="C401" s="7" t="s">
        <v>54</v>
      </c>
      <c r="D401" s="7" t="s">
        <v>35</v>
      </c>
      <c r="E401" s="7" t="str">
        <f>INDEX('Нормо-час по специальностям'!$B$6:$B$26,MATCH(D401,'Нормо-час по специальностям'!$A$6:$A$26,0))</f>
        <v>Разнорабочий / демонтажник</v>
      </c>
      <c r="F401" s="15">
        <v>0.06</v>
      </c>
      <c r="G401" s="7" t="s">
        <v>6992</v>
      </c>
      <c r="H401" s="11">
        <f t="shared" si="272"/>
        <v>116.67</v>
      </c>
      <c r="I401" s="8">
        <f>INDEX('Нормо-час по специальностям'!$D$6:$D$26,MATCH(D401,'Нормо-час по специальностям'!$A$6:$A$26,0))</f>
        <v>550</v>
      </c>
      <c r="J401" s="8">
        <f>INDEX('Нормо-час по специальностям'!$E$6:$E$26,MATCH(D401,'Нормо-час по специальностям'!$A$6:$A$26,0))</f>
        <v>660</v>
      </c>
      <c r="K401" s="8">
        <f t="shared" si="273"/>
        <v>33</v>
      </c>
      <c r="L401" s="8">
        <f t="shared" si="274"/>
        <v>40</v>
      </c>
      <c r="M401" s="8">
        <f>Расценки!L400</f>
        <v>50</v>
      </c>
      <c r="N401" s="8">
        <f>Расценки!M400</f>
        <v>58</v>
      </c>
      <c r="O401" s="10">
        <f t="shared" si="275"/>
        <v>-0.33999999999999997</v>
      </c>
      <c r="P401" s="10">
        <f t="shared" si="276"/>
        <v>-0.31034482758620685</v>
      </c>
      <c r="Q401" s="7" t="str">
        <f t="shared" si="277"/>
        <v>нормо-часы</v>
      </c>
      <c r="R401" s="7" t="str">
        <f t="shared" si="278"/>
        <v>нормо-часы</v>
      </c>
      <c r="S401" s="8">
        <f t="shared" si="279"/>
        <v>833</v>
      </c>
      <c r="T401" s="8">
        <f t="shared" si="280"/>
        <v>967</v>
      </c>
      <c r="U401" s="8">
        <f>Расценки!F400</f>
        <v>90</v>
      </c>
      <c r="V401" s="8">
        <f>Расценки!G400</f>
        <v>105</v>
      </c>
      <c r="W401" s="10">
        <f t="shared" si="281"/>
        <v>0.6333333333333333</v>
      </c>
      <c r="X401" s="10">
        <f t="shared" si="282"/>
        <v>0.61904761904761907</v>
      </c>
      <c r="Y401" s="9">
        <f>Расценки!H400</f>
        <v>90</v>
      </c>
      <c r="Z401" s="9">
        <f>Расценки!I400</f>
        <v>105</v>
      </c>
      <c r="AA401" s="10">
        <f>Расценки!J400</f>
        <v>0</v>
      </c>
      <c r="AB401" s="10">
        <f>Расценки!K400</f>
        <v>0</v>
      </c>
      <c r="AC401" s="16">
        <f t="shared" si="283"/>
        <v>0.6333333333333333</v>
      </c>
      <c r="AD401" s="16">
        <f t="shared" si="284"/>
        <v>0.61904761904761907</v>
      </c>
      <c r="AE401" s="10">
        <f t="shared" si="285"/>
        <v>0.44444444444444442</v>
      </c>
      <c r="AF401" s="10">
        <f t="shared" si="286"/>
        <v>0.44761904761904764</v>
      </c>
      <c r="AG401" s="8">
        <f t="shared" si="287"/>
        <v>57</v>
      </c>
      <c r="AH401" s="8">
        <f t="shared" si="288"/>
        <v>65</v>
      </c>
    </row>
    <row r="402" spans="1:34" x14ac:dyDescent="0.25">
      <c r="A402" s="7" t="s">
        <v>1208</v>
      </c>
      <c r="B402" s="7" t="s">
        <v>1209</v>
      </c>
      <c r="C402" s="7" t="s">
        <v>177</v>
      </c>
      <c r="D402" s="7" t="s">
        <v>41</v>
      </c>
      <c r="E402" s="7" t="str">
        <f>INDEX('Нормо-час по специальностям'!$B$6:$B$26,MATCH(D402,'Нормо-час по специальностям'!$A$6:$A$26,0))</f>
        <v>Сварщик / монтажник МК</v>
      </c>
      <c r="F402" s="15">
        <v>1</v>
      </c>
      <c r="G402" s="7" t="s">
        <v>6993</v>
      </c>
      <c r="H402" s="11">
        <f t="shared" si="272"/>
        <v>7</v>
      </c>
      <c r="I402" s="8">
        <f>INDEX('Нормо-час по специальностям'!$D$6:$D$26,MATCH(D402,'Нормо-час по специальностям'!$A$6:$A$26,0))</f>
        <v>900</v>
      </c>
      <c r="J402" s="8">
        <f>INDEX('Нормо-час по специальностям'!$E$6:$E$26,MATCH(D402,'Нормо-час по специальностям'!$A$6:$A$26,0))</f>
        <v>1080</v>
      </c>
      <c r="K402" s="8">
        <f t="shared" si="273"/>
        <v>900</v>
      </c>
      <c r="L402" s="8">
        <f t="shared" si="274"/>
        <v>1080</v>
      </c>
      <c r="M402" s="8">
        <f>Расценки!L401</f>
        <v>850</v>
      </c>
      <c r="N402" s="8">
        <f>Расценки!M401</f>
        <v>980</v>
      </c>
      <c r="O402" s="10">
        <f t="shared" si="275"/>
        <v>5.8823529411764719E-2</v>
      </c>
      <c r="P402" s="10">
        <f t="shared" si="276"/>
        <v>0.1020408163265305</v>
      </c>
      <c r="Q402" s="7" t="str">
        <f t="shared" si="277"/>
        <v>равно</v>
      </c>
      <c r="R402" s="7" t="str">
        <f t="shared" si="278"/>
        <v>расценка</v>
      </c>
      <c r="S402" s="8">
        <f t="shared" si="279"/>
        <v>850</v>
      </c>
      <c r="T402" s="8">
        <f t="shared" si="280"/>
        <v>980</v>
      </c>
      <c r="U402" s="8">
        <f>Расценки!F401</f>
        <v>1500</v>
      </c>
      <c r="V402" s="8">
        <f>Расценки!G401</f>
        <v>1700</v>
      </c>
      <c r="W402" s="10">
        <f t="shared" si="281"/>
        <v>0.4</v>
      </c>
      <c r="X402" s="10">
        <f t="shared" si="282"/>
        <v>0.36470588235294116</v>
      </c>
      <c r="Y402" s="9">
        <f>Расценки!H401</f>
        <v>1500</v>
      </c>
      <c r="Z402" s="9">
        <f>Расценки!I401</f>
        <v>1700</v>
      </c>
      <c r="AA402" s="10">
        <f>Расценки!J401</f>
        <v>0</v>
      </c>
      <c r="AB402" s="10">
        <f>Расценки!K401</f>
        <v>0</v>
      </c>
      <c r="AC402" s="16">
        <f t="shared" si="283"/>
        <v>0.4</v>
      </c>
      <c r="AD402" s="16">
        <f t="shared" si="284"/>
        <v>0.36470588235294116</v>
      </c>
      <c r="AE402" s="10">
        <f t="shared" si="285"/>
        <v>0.43333333333333335</v>
      </c>
      <c r="AF402" s="10">
        <f t="shared" si="286"/>
        <v>0.42352941176470588</v>
      </c>
      <c r="AG402" s="8">
        <f t="shared" si="287"/>
        <v>600</v>
      </c>
      <c r="AH402" s="8">
        <f t="shared" si="288"/>
        <v>620</v>
      </c>
    </row>
    <row r="403" spans="1:34" x14ac:dyDescent="0.25">
      <c r="A403" s="7" t="s">
        <v>1210</v>
      </c>
      <c r="B403" s="7" t="s">
        <v>1211</v>
      </c>
      <c r="C403" s="7" t="s">
        <v>50</v>
      </c>
      <c r="D403" s="7" t="s">
        <v>35</v>
      </c>
      <c r="E403" s="7" t="str">
        <f>INDEX('Нормо-час по специальностям'!$B$6:$B$26,MATCH(D403,'Нормо-час по специальностям'!$A$6:$A$26,0))</f>
        <v>Разнорабочий / демонтажник</v>
      </c>
      <c r="F403" s="15">
        <v>0.4</v>
      </c>
      <c r="G403" s="7" t="s">
        <v>6994</v>
      </c>
      <c r="H403" s="11">
        <f t="shared" si="272"/>
        <v>17.5</v>
      </c>
      <c r="I403" s="8">
        <f>INDEX('Нормо-час по специальностям'!$D$6:$D$26,MATCH(D403,'Нормо-час по специальностям'!$A$6:$A$26,0))</f>
        <v>550</v>
      </c>
      <c r="J403" s="8">
        <f>INDEX('Нормо-час по специальностям'!$E$6:$E$26,MATCH(D403,'Нормо-час по специальностям'!$A$6:$A$26,0))</f>
        <v>660</v>
      </c>
      <c r="K403" s="8">
        <f t="shared" si="273"/>
        <v>220</v>
      </c>
      <c r="L403" s="8">
        <f t="shared" si="274"/>
        <v>264</v>
      </c>
      <c r="M403" s="8">
        <f>Расценки!L402</f>
        <v>320</v>
      </c>
      <c r="N403" s="8">
        <f>Расценки!M402</f>
        <v>370</v>
      </c>
      <c r="O403" s="10">
        <f t="shared" si="275"/>
        <v>-0.3125</v>
      </c>
      <c r="P403" s="10">
        <f t="shared" si="276"/>
        <v>-0.28648648648648645</v>
      </c>
      <c r="Q403" s="7" t="str">
        <f t="shared" si="277"/>
        <v>нормо-часы</v>
      </c>
      <c r="R403" s="7" t="str">
        <f t="shared" si="278"/>
        <v>нормо-часы</v>
      </c>
      <c r="S403" s="8">
        <f t="shared" si="279"/>
        <v>800</v>
      </c>
      <c r="T403" s="8">
        <f t="shared" si="280"/>
        <v>925</v>
      </c>
      <c r="U403" s="8">
        <f>Расценки!F402</f>
        <v>550</v>
      </c>
      <c r="V403" s="8">
        <f>Расценки!G402</f>
        <v>630</v>
      </c>
      <c r="W403" s="10">
        <f t="shared" si="281"/>
        <v>0.6</v>
      </c>
      <c r="X403" s="10">
        <f t="shared" si="282"/>
        <v>0.580952380952381</v>
      </c>
      <c r="Y403" s="9">
        <f>Расценки!H402</f>
        <v>550</v>
      </c>
      <c r="Z403" s="9">
        <f>Расценки!I402</f>
        <v>630</v>
      </c>
      <c r="AA403" s="10">
        <f>Расценки!J402</f>
        <v>0</v>
      </c>
      <c r="AB403" s="10">
        <f>Расценки!K402</f>
        <v>0</v>
      </c>
      <c r="AC403" s="16">
        <f t="shared" si="283"/>
        <v>0.6</v>
      </c>
      <c r="AD403" s="16">
        <f t="shared" si="284"/>
        <v>0.580952380952381</v>
      </c>
      <c r="AE403" s="10">
        <f t="shared" si="285"/>
        <v>0.41818181818181815</v>
      </c>
      <c r="AF403" s="10">
        <f t="shared" si="286"/>
        <v>0.41269841269841268</v>
      </c>
      <c r="AG403" s="8">
        <f t="shared" si="287"/>
        <v>330</v>
      </c>
      <c r="AH403" s="8">
        <f t="shared" si="288"/>
        <v>366</v>
      </c>
    </row>
    <row r="404" spans="1:34" x14ac:dyDescent="0.25">
      <c r="A404" s="7" t="s">
        <v>1212</v>
      </c>
      <c r="B404" s="7" t="s">
        <v>1213</v>
      </c>
      <c r="C404" s="7" t="s">
        <v>1214</v>
      </c>
      <c r="D404" s="7" t="s">
        <v>1166</v>
      </c>
      <c r="E404" s="7" t="str">
        <f>INDEX('Нормо-час по специальностям'!$B$6:$B$26,MATCH(D404,'Нормо-час по специальностям'!$A$6:$A$26,0))</f>
        <v>Аренда техники / механизмы</v>
      </c>
      <c r="F404" s="15">
        <v>0</v>
      </c>
      <c r="G404" s="7" t="s">
        <v>6982</v>
      </c>
      <c r="H404" s="11" t="str">
        <f t="shared" si="272"/>
        <v/>
      </c>
      <c r="I404" s="8">
        <f>INDEX('Нормо-час по специальностям'!$D$6:$D$26,MATCH(D404,'Нормо-час по специальностям'!$A$6:$A$26,0))</f>
        <v>0</v>
      </c>
      <c r="J404" s="8">
        <f>INDEX('Нормо-час по специальностям'!$E$6:$E$26,MATCH(D404,'Нормо-час по специальностям'!$A$6:$A$26,0))</f>
        <v>0</v>
      </c>
      <c r="K404" s="8" t="str">
        <f t="shared" si="273"/>
        <v/>
      </c>
      <c r="L404" s="8" t="str">
        <f t="shared" si="274"/>
        <v/>
      </c>
      <c r="M404" s="8">
        <f>Расценки!L403</f>
        <v>3000</v>
      </c>
      <c r="N404" s="8">
        <f>Расценки!M403</f>
        <v>3400</v>
      </c>
      <c r="O404" s="10" t="str">
        <f t="shared" si="275"/>
        <v/>
      </c>
      <c r="P404" s="10" t="str">
        <f t="shared" si="276"/>
        <v/>
      </c>
      <c r="Q404" s="7" t="str">
        <f t="shared" si="277"/>
        <v>—</v>
      </c>
      <c r="R404" s="7" t="str">
        <f t="shared" si="278"/>
        <v>—</v>
      </c>
      <c r="S404" s="8" t="str">
        <f t="shared" si="279"/>
        <v/>
      </c>
      <c r="T404" s="8" t="str">
        <f t="shared" si="280"/>
        <v/>
      </c>
      <c r="U404" s="8">
        <f>Расценки!F403</f>
        <v>3500</v>
      </c>
      <c r="V404" s="8">
        <f>Расценки!G403</f>
        <v>4000</v>
      </c>
      <c r="W404" s="10" t="str">
        <f t="shared" si="281"/>
        <v/>
      </c>
      <c r="X404" s="10" t="str">
        <f t="shared" si="282"/>
        <v/>
      </c>
      <c r="Y404" s="9">
        <f>Расценки!H403</f>
        <v>3500</v>
      </c>
      <c r="Z404" s="9">
        <f>Расценки!I403</f>
        <v>4000</v>
      </c>
      <c r="AA404" s="10">
        <f>Расценки!J403</f>
        <v>0</v>
      </c>
      <c r="AB404" s="10">
        <f>Расценки!K403</f>
        <v>0</v>
      </c>
      <c r="AC404" s="16" t="str">
        <f t="shared" si="283"/>
        <v/>
      </c>
      <c r="AD404" s="16" t="str">
        <f t="shared" si="284"/>
        <v/>
      </c>
      <c r="AE404" s="10">
        <f t="shared" si="285"/>
        <v>0.14285714285714285</v>
      </c>
      <c r="AF404" s="10">
        <f t="shared" si="286"/>
        <v>0.15</v>
      </c>
      <c r="AG404" s="8" t="str">
        <f t="shared" si="287"/>
        <v/>
      </c>
      <c r="AH404" s="8" t="str">
        <f t="shared" si="288"/>
        <v/>
      </c>
    </row>
    <row r="405" spans="1:34" x14ac:dyDescent="0.25">
      <c r="A405" s="7" t="s">
        <v>1216</v>
      </c>
      <c r="B405" s="7" t="s">
        <v>1217</v>
      </c>
      <c r="C405" s="7" t="s">
        <v>1214</v>
      </c>
      <c r="D405" s="7" t="s">
        <v>1166</v>
      </c>
      <c r="E405" s="7" t="str">
        <f>INDEX('Нормо-час по специальностям'!$B$6:$B$26,MATCH(D405,'Нормо-час по специальностям'!$A$6:$A$26,0))</f>
        <v>Аренда техники / механизмы</v>
      </c>
      <c r="F405" s="15">
        <v>0</v>
      </c>
      <c r="G405" s="7" t="s">
        <v>6982</v>
      </c>
      <c r="H405" s="11" t="str">
        <f t="shared" si="272"/>
        <v/>
      </c>
      <c r="I405" s="8">
        <f>INDEX('Нормо-час по специальностям'!$D$6:$D$26,MATCH(D405,'Нормо-час по специальностям'!$A$6:$A$26,0))</f>
        <v>0</v>
      </c>
      <c r="J405" s="8">
        <f>INDEX('Нормо-час по специальностям'!$E$6:$E$26,MATCH(D405,'Нормо-час по специальностям'!$A$6:$A$26,0))</f>
        <v>0</v>
      </c>
      <c r="K405" s="8" t="str">
        <f t="shared" si="273"/>
        <v/>
      </c>
      <c r="L405" s="8" t="str">
        <f t="shared" si="274"/>
        <v/>
      </c>
      <c r="M405" s="8">
        <f>Расценки!L404</f>
        <v>4700</v>
      </c>
      <c r="N405" s="8">
        <f>Расценки!M404</f>
        <v>5400</v>
      </c>
      <c r="O405" s="10" t="str">
        <f t="shared" si="275"/>
        <v/>
      </c>
      <c r="P405" s="10" t="str">
        <f t="shared" si="276"/>
        <v/>
      </c>
      <c r="Q405" s="7" t="str">
        <f t="shared" si="277"/>
        <v>—</v>
      </c>
      <c r="R405" s="7" t="str">
        <f t="shared" si="278"/>
        <v>—</v>
      </c>
      <c r="S405" s="8" t="str">
        <f t="shared" si="279"/>
        <v/>
      </c>
      <c r="T405" s="8" t="str">
        <f t="shared" si="280"/>
        <v/>
      </c>
      <c r="U405" s="8">
        <f>Расценки!F404</f>
        <v>5500</v>
      </c>
      <c r="V405" s="8">
        <f>Расценки!G404</f>
        <v>6300</v>
      </c>
      <c r="W405" s="10" t="str">
        <f t="shared" si="281"/>
        <v/>
      </c>
      <c r="X405" s="10" t="str">
        <f t="shared" si="282"/>
        <v/>
      </c>
      <c r="Y405" s="9">
        <f>Расценки!H404</f>
        <v>5500</v>
      </c>
      <c r="Z405" s="9">
        <f>Расценки!I404</f>
        <v>6300</v>
      </c>
      <c r="AA405" s="10">
        <f>Расценки!J404</f>
        <v>0</v>
      </c>
      <c r="AB405" s="10">
        <f>Расценки!K404</f>
        <v>0</v>
      </c>
      <c r="AC405" s="16" t="str">
        <f t="shared" si="283"/>
        <v/>
      </c>
      <c r="AD405" s="16" t="str">
        <f t="shared" si="284"/>
        <v/>
      </c>
      <c r="AE405" s="10">
        <f t="shared" si="285"/>
        <v>0.14545454545454545</v>
      </c>
      <c r="AF405" s="10">
        <f t="shared" si="286"/>
        <v>0.14285714285714285</v>
      </c>
      <c r="AG405" s="8" t="str">
        <f t="shared" si="287"/>
        <v/>
      </c>
      <c r="AH405" s="8" t="str">
        <f t="shared" si="288"/>
        <v/>
      </c>
    </row>
    <row r="406" spans="1:34" x14ac:dyDescent="0.25">
      <c r="A406" s="7" t="s">
        <v>1219</v>
      </c>
      <c r="B406" s="7" t="s">
        <v>1220</v>
      </c>
      <c r="C406" s="7" t="s">
        <v>1214</v>
      </c>
      <c r="D406" s="7" t="s">
        <v>1166</v>
      </c>
      <c r="E406" s="7" t="str">
        <f>INDEX('Нормо-час по специальностям'!$B$6:$B$26,MATCH(D406,'Нормо-час по специальностям'!$A$6:$A$26,0))</f>
        <v>Аренда техники / механизмы</v>
      </c>
      <c r="F406" s="15">
        <v>0</v>
      </c>
      <c r="G406" s="7" t="s">
        <v>6982</v>
      </c>
      <c r="H406" s="11" t="str">
        <f t="shared" si="272"/>
        <v/>
      </c>
      <c r="I406" s="8">
        <f>INDEX('Нормо-час по специальностям'!$D$6:$D$26,MATCH(D406,'Нормо-час по специальностям'!$A$6:$A$26,0))</f>
        <v>0</v>
      </c>
      <c r="J406" s="8">
        <f>INDEX('Нормо-час по специальностям'!$E$6:$E$26,MATCH(D406,'Нормо-час по специальностям'!$A$6:$A$26,0))</f>
        <v>0</v>
      </c>
      <c r="K406" s="8" t="str">
        <f t="shared" si="273"/>
        <v/>
      </c>
      <c r="L406" s="8" t="str">
        <f t="shared" si="274"/>
        <v/>
      </c>
      <c r="M406" s="8">
        <f>Расценки!L405</f>
        <v>7200</v>
      </c>
      <c r="N406" s="8">
        <f>Расценки!M405</f>
        <v>8300</v>
      </c>
      <c r="O406" s="10" t="str">
        <f t="shared" si="275"/>
        <v/>
      </c>
      <c r="P406" s="10" t="str">
        <f t="shared" si="276"/>
        <v/>
      </c>
      <c r="Q406" s="7" t="str">
        <f t="shared" si="277"/>
        <v>—</v>
      </c>
      <c r="R406" s="7" t="str">
        <f t="shared" si="278"/>
        <v>—</v>
      </c>
      <c r="S406" s="8" t="str">
        <f t="shared" si="279"/>
        <v/>
      </c>
      <c r="T406" s="8" t="str">
        <f t="shared" si="280"/>
        <v/>
      </c>
      <c r="U406" s="8">
        <f>Расценки!F405</f>
        <v>8500</v>
      </c>
      <c r="V406" s="8">
        <f>Расценки!G405</f>
        <v>9800</v>
      </c>
      <c r="W406" s="10" t="str">
        <f t="shared" si="281"/>
        <v/>
      </c>
      <c r="X406" s="10" t="str">
        <f t="shared" si="282"/>
        <v/>
      </c>
      <c r="Y406" s="9">
        <f>Расценки!H405</f>
        <v>8500</v>
      </c>
      <c r="Z406" s="9">
        <f>Расценки!I405</f>
        <v>9800</v>
      </c>
      <c r="AA406" s="10">
        <f>Расценки!J405</f>
        <v>0</v>
      </c>
      <c r="AB406" s="10">
        <f>Расценки!K405</f>
        <v>0</v>
      </c>
      <c r="AC406" s="16" t="str">
        <f t="shared" si="283"/>
        <v/>
      </c>
      <c r="AD406" s="16" t="str">
        <f t="shared" si="284"/>
        <v/>
      </c>
      <c r="AE406" s="10">
        <f t="shared" si="285"/>
        <v>0.15294117647058825</v>
      </c>
      <c r="AF406" s="10">
        <f t="shared" si="286"/>
        <v>0.15306122448979592</v>
      </c>
      <c r="AG406" s="8" t="str">
        <f t="shared" si="287"/>
        <v/>
      </c>
      <c r="AH406" s="8" t="str">
        <f t="shared" si="288"/>
        <v/>
      </c>
    </row>
    <row r="407" spans="1:34" x14ac:dyDescent="0.25">
      <c r="A407" s="7" t="s">
        <v>1222</v>
      </c>
      <c r="B407" s="7" t="s">
        <v>1223</v>
      </c>
      <c r="C407" s="7" t="s">
        <v>1214</v>
      </c>
      <c r="D407" s="7" t="s">
        <v>1166</v>
      </c>
      <c r="E407" s="7" t="str">
        <f>INDEX('Нормо-час по специальностям'!$B$6:$B$26,MATCH(D407,'Нормо-час по специальностям'!$A$6:$A$26,0))</f>
        <v>Аренда техники / механизмы</v>
      </c>
      <c r="F407" s="15">
        <v>0</v>
      </c>
      <c r="G407" s="7" t="s">
        <v>6982</v>
      </c>
      <c r="H407" s="11" t="str">
        <f t="shared" si="272"/>
        <v/>
      </c>
      <c r="I407" s="8">
        <f>INDEX('Нормо-час по специальностям'!$D$6:$D$26,MATCH(D407,'Нормо-час по специальностям'!$A$6:$A$26,0))</f>
        <v>0</v>
      </c>
      <c r="J407" s="8">
        <f>INDEX('Нормо-час по специальностям'!$E$6:$E$26,MATCH(D407,'Нормо-час по специальностям'!$A$6:$A$26,0))</f>
        <v>0</v>
      </c>
      <c r="K407" s="8" t="str">
        <f t="shared" si="273"/>
        <v/>
      </c>
      <c r="L407" s="8" t="str">
        <f t="shared" si="274"/>
        <v/>
      </c>
      <c r="M407" s="8">
        <f>Расценки!L406</f>
        <v>9400</v>
      </c>
      <c r="N407" s="8">
        <f>Расценки!M406</f>
        <v>10800</v>
      </c>
      <c r="O407" s="10" t="str">
        <f t="shared" si="275"/>
        <v/>
      </c>
      <c r="P407" s="10" t="str">
        <f t="shared" si="276"/>
        <v/>
      </c>
      <c r="Q407" s="7" t="str">
        <f t="shared" si="277"/>
        <v>—</v>
      </c>
      <c r="R407" s="7" t="str">
        <f t="shared" si="278"/>
        <v>—</v>
      </c>
      <c r="S407" s="8" t="str">
        <f t="shared" si="279"/>
        <v/>
      </c>
      <c r="T407" s="8" t="str">
        <f t="shared" si="280"/>
        <v/>
      </c>
      <c r="U407" s="8">
        <f>Расценки!F406</f>
        <v>11000</v>
      </c>
      <c r="V407" s="8">
        <f>Расценки!G406</f>
        <v>12700</v>
      </c>
      <c r="W407" s="10" t="str">
        <f t="shared" si="281"/>
        <v/>
      </c>
      <c r="X407" s="10" t="str">
        <f t="shared" si="282"/>
        <v/>
      </c>
      <c r="Y407" s="9">
        <f>Расценки!H406</f>
        <v>11000</v>
      </c>
      <c r="Z407" s="9">
        <f>Расценки!I406</f>
        <v>12700</v>
      </c>
      <c r="AA407" s="10">
        <f>Расценки!J406</f>
        <v>0</v>
      </c>
      <c r="AB407" s="10">
        <f>Расценки!K406</f>
        <v>0</v>
      </c>
      <c r="AC407" s="16" t="str">
        <f t="shared" si="283"/>
        <v/>
      </c>
      <c r="AD407" s="16" t="str">
        <f t="shared" si="284"/>
        <v/>
      </c>
      <c r="AE407" s="10">
        <f t="shared" si="285"/>
        <v>0.14545454545454545</v>
      </c>
      <c r="AF407" s="10">
        <f t="shared" si="286"/>
        <v>0.14960629921259844</v>
      </c>
      <c r="AG407" s="8" t="str">
        <f t="shared" si="287"/>
        <v/>
      </c>
      <c r="AH407" s="8" t="str">
        <f t="shared" si="288"/>
        <v/>
      </c>
    </row>
    <row r="408" spans="1:34" x14ac:dyDescent="0.25">
      <c r="A408" s="7" t="s">
        <v>1224</v>
      </c>
      <c r="B408" s="7" t="s">
        <v>1225</v>
      </c>
      <c r="C408" s="7" t="s">
        <v>1214</v>
      </c>
      <c r="D408" s="7" t="s">
        <v>1166</v>
      </c>
      <c r="E408" s="7" t="str">
        <f>INDEX('Нормо-час по специальностям'!$B$6:$B$26,MATCH(D408,'Нормо-час по специальностям'!$A$6:$A$26,0))</f>
        <v>Аренда техники / механизмы</v>
      </c>
      <c r="F408" s="15">
        <v>0</v>
      </c>
      <c r="G408" s="7" t="s">
        <v>6982</v>
      </c>
      <c r="H408" s="11" t="str">
        <f t="shared" si="272"/>
        <v/>
      </c>
      <c r="I408" s="8">
        <f>INDEX('Нормо-час по специальностям'!$D$6:$D$26,MATCH(D408,'Нормо-час по специальностям'!$A$6:$A$26,0))</f>
        <v>0</v>
      </c>
      <c r="J408" s="8">
        <f>INDEX('Нормо-час по специальностям'!$E$6:$E$26,MATCH(D408,'Нормо-час по специальностям'!$A$6:$A$26,0))</f>
        <v>0</v>
      </c>
      <c r="K408" s="8" t="str">
        <f t="shared" si="273"/>
        <v/>
      </c>
      <c r="L408" s="8" t="str">
        <f t="shared" si="274"/>
        <v/>
      </c>
      <c r="M408" s="8">
        <f>Расценки!L407</f>
        <v>3800</v>
      </c>
      <c r="N408" s="8">
        <f>Расценки!M407</f>
        <v>4400</v>
      </c>
      <c r="O408" s="10" t="str">
        <f t="shared" si="275"/>
        <v/>
      </c>
      <c r="P408" s="10" t="str">
        <f t="shared" si="276"/>
        <v/>
      </c>
      <c r="Q408" s="7" t="str">
        <f t="shared" si="277"/>
        <v>—</v>
      </c>
      <c r="R408" s="7" t="str">
        <f t="shared" si="278"/>
        <v>—</v>
      </c>
      <c r="S408" s="8" t="str">
        <f t="shared" si="279"/>
        <v/>
      </c>
      <c r="T408" s="8" t="str">
        <f t="shared" si="280"/>
        <v/>
      </c>
      <c r="U408" s="8">
        <f>Расценки!F407</f>
        <v>4500</v>
      </c>
      <c r="V408" s="8">
        <f>Расценки!G407</f>
        <v>5200</v>
      </c>
      <c r="W408" s="10" t="str">
        <f t="shared" si="281"/>
        <v/>
      </c>
      <c r="X408" s="10" t="str">
        <f t="shared" si="282"/>
        <v/>
      </c>
      <c r="Y408" s="9">
        <f>Расценки!H407</f>
        <v>4500</v>
      </c>
      <c r="Z408" s="9">
        <f>Расценки!I407</f>
        <v>5200</v>
      </c>
      <c r="AA408" s="10">
        <f>Расценки!J407</f>
        <v>0</v>
      </c>
      <c r="AB408" s="10">
        <f>Расценки!K407</f>
        <v>0</v>
      </c>
      <c r="AC408" s="16" t="str">
        <f t="shared" si="283"/>
        <v/>
      </c>
      <c r="AD408" s="16" t="str">
        <f t="shared" si="284"/>
        <v/>
      </c>
      <c r="AE408" s="10">
        <f t="shared" si="285"/>
        <v>0.15555555555555556</v>
      </c>
      <c r="AF408" s="10">
        <f t="shared" si="286"/>
        <v>0.15384615384615385</v>
      </c>
      <c r="AG408" s="8" t="str">
        <f t="shared" si="287"/>
        <v/>
      </c>
      <c r="AH408" s="8" t="str">
        <f t="shared" si="288"/>
        <v/>
      </c>
    </row>
    <row r="409" spans="1:34" x14ac:dyDescent="0.25">
      <c r="A409" s="7" t="s">
        <v>1227</v>
      </c>
      <c r="B409" s="7" t="s">
        <v>1228</v>
      </c>
      <c r="C409" s="7" t="s">
        <v>1214</v>
      </c>
      <c r="D409" s="7" t="s">
        <v>1166</v>
      </c>
      <c r="E409" s="7" t="str">
        <f>INDEX('Нормо-час по специальностям'!$B$6:$B$26,MATCH(D409,'Нормо-час по специальностям'!$A$6:$A$26,0))</f>
        <v>Аренда техники / механизмы</v>
      </c>
      <c r="F409" s="15">
        <v>0</v>
      </c>
      <c r="G409" s="7" t="s">
        <v>6982</v>
      </c>
      <c r="H409" s="11" t="str">
        <f t="shared" si="272"/>
        <v/>
      </c>
      <c r="I409" s="8">
        <f>INDEX('Нормо-час по специальностям'!$D$6:$D$26,MATCH(D409,'Нормо-час по специальностям'!$A$6:$A$26,0))</f>
        <v>0</v>
      </c>
      <c r="J409" s="8">
        <f>INDEX('Нормо-час по специальностям'!$E$6:$E$26,MATCH(D409,'Нормо-час по специальностям'!$A$6:$A$26,0))</f>
        <v>0</v>
      </c>
      <c r="K409" s="8" t="str">
        <f t="shared" si="273"/>
        <v/>
      </c>
      <c r="L409" s="8" t="str">
        <f t="shared" si="274"/>
        <v/>
      </c>
      <c r="M409" s="8">
        <f>Расценки!L408</f>
        <v>6400</v>
      </c>
      <c r="N409" s="8">
        <f>Расценки!M408</f>
        <v>7300</v>
      </c>
      <c r="O409" s="10" t="str">
        <f t="shared" si="275"/>
        <v/>
      </c>
      <c r="P409" s="10" t="str">
        <f t="shared" si="276"/>
        <v/>
      </c>
      <c r="Q409" s="7" t="str">
        <f t="shared" si="277"/>
        <v>—</v>
      </c>
      <c r="R409" s="7" t="str">
        <f t="shared" si="278"/>
        <v>—</v>
      </c>
      <c r="S409" s="8" t="str">
        <f t="shared" si="279"/>
        <v/>
      </c>
      <c r="T409" s="8" t="str">
        <f t="shared" si="280"/>
        <v/>
      </c>
      <c r="U409" s="8">
        <f>Расценки!F408</f>
        <v>7500</v>
      </c>
      <c r="V409" s="8">
        <f>Расценки!G408</f>
        <v>8600</v>
      </c>
      <c r="W409" s="10" t="str">
        <f t="shared" si="281"/>
        <v/>
      </c>
      <c r="X409" s="10" t="str">
        <f t="shared" si="282"/>
        <v/>
      </c>
      <c r="Y409" s="9">
        <f>Расценки!H408</f>
        <v>7500</v>
      </c>
      <c r="Z409" s="9">
        <f>Расценки!I408</f>
        <v>8600</v>
      </c>
      <c r="AA409" s="10">
        <f>Расценки!J408</f>
        <v>0</v>
      </c>
      <c r="AB409" s="10">
        <f>Расценки!K408</f>
        <v>0</v>
      </c>
      <c r="AC409" s="16" t="str">
        <f t="shared" si="283"/>
        <v/>
      </c>
      <c r="AD409" s="16" t="str">
        <f t="shared" si="284"/>
        <v/>
      </c>
      <c r="AE409" s="10">
        <f t="shared" si="285"/>
        <v>0.14666666666666667</v>
      </c>
      <c r="AF409" s="10">
        <f t="shared" si="286"/>
        <v>0.15116279069767441</v>
      </c>
      <c r="AG409" s="8" t="str">
        <f t="shared" si="287"/>
        <v/>
      </c>
      <c r="AH409" s="8" t="str">
        <f t="shared" si="288"/>
        <v/>
      </c>
    </row>
    <row r="410" spans="1:34" x14ac:dyDescent="0.25">
      <c r="A410" s="7" t="s">
        <v>1229</v>
      </c>
      <c r="B410" s="7" t="s">
        <v>1230</v>
      </c>
      <c r="C410" s="7" t="s">
        <v>1214</v>
      </c>
      <c r="D410" s="7" t="s">
        <v>1166</v>
      </c>
      <c r="E410" s="7" t="str">
        <f>INDEX('Нормо-час по специальностям'!$B$6:$B$26,MATCH(D410,'Нормо-час по специальностям'!$A$6:$A$26,0))</f>
        <v>Аренда техники / механизмы</v>
      </c>
      <c r="F410" s="15">
        <v>0</v>
      </c>
      <c r="G410" s="7" t="s">
        <v>6982</v>
      </c>
      <c r="H410" s="11" t="str">
        <f t="shared" si="272"/>
        <v/>
      </c>
      <c r="I410" s="8">
        <f>INDEX('Нормо-час по специальностям'!$D$6:$D$26,MATCH(D410,'Нормо-час по специальностям'!$A$6:$A$26,0))</f>
        <v>0</v>
      </c>
      <c r="J410" s="8">
        <f>INDEX('Нормо-час по специальностям'!$E$6:$E$26,MATCH(D410,'Нормо-час по специальностям'!$A$6:$A$26,0))</f>
        <v>0</v>
      </c>
      <c r="K410" s="8" t="str">
        <f t="shared" si="273"/>
        <v/>
      </c>
      <c r="L410" s="8" t="str">
        <f t="shared" si="274"/>
        <v/>
      </c>
      <c r="M410" s="8">
        <f>Расценки!L409</f>
        <v>9400</v>
      </c>
      <c r="N410" s="8">
        <f>Расценки!M409</f>
        <v>10800</v>
      </c>
      <c r="O410" s="10" t="str">
        <f t="shared" si="275"/>
        <v/>
      </c>
      <c r="P410" s="10" t="str">
        <f t="shared" si="276"/>
        <v/>
      </c>
      <c r="Q410" s="7" t="str">
        <f t="shared" si="277"/>
        <v>—</v>
      </c>
      <c r="R410" s="7" t="str">
        <f t="shared" si="278"/>
        <v>—</v>
      </c>
      <c r="S410" s="8" t="str">
        <f t="shared" si="279"/>
        <v/>
      </c>
      <c r="T410" s="8" t="str">
        <f t="shared" si="280"/>
        <v/>
      </c>
      <c r="U410" s="8">
        <f>Расценки!F409</f>
        <v>11000</v>
      </c>
      <c r="V410" s="8">
        <f>Расценки!G409</f>
        <v>12700</v>
      </c>
      <c r="W410" s="10" t="str">
        <f t="shared" si="281"/>
        <v/>
      </c>
      <c r="X410" s="10" t="str">
        <f t="shared" si="282"/>
        <v/>
      </c>
      <c r="Y410" s="9">
        <f>Расценки!H409</f>
        <v>11000</v>
      </c>
      <c r="Z410" s="9">
        <f>Расценки!I409</f>
        <v>12700</v>
      </c>
      <c r="AA410" s="10">
        <f>Расценки!J409</f>
        <v>0</v>
      </c>
      <c r="AB410" s="10">
        <f>Расценки!K409</f>
        <v>0</v>
      </c>
      <c r="AC410" s="16" t="str">
        <f t="shared" si="283"/>
        <v/>
      </c>
      <c r="AD410" s="16" t="str">
        <f t="shared" si="284"/>
        <v/>
      </c>
      <c r="AE410" s="10">
        <f t="shared" si="285"/>
        <v>0.14545454545454545</v>
      </c>
      <c r="AF410" s="10">
        <f t="shared" si="286"/>
        <v>0.14960629921259844</v>
      </c>
      <c r="AG410" s="8" t="str">
        <f t="shared" si="287"/>
        <v/>
      </c>
      <c r="AH410" s="8" t="str">
        <f t="shared" si="288"/>
        <v/>
      </c>
    </row>
    <row r="411" spans="1:34" x14ac:dyDescent="0.25">
      <c r="A411" s="7" t="s">
        <v>1231</v>
      </c>
      <c r="B411" s="7" t="s">
        <v>1232</v>
      </c>
      <c r="C411" s="7" t="s">
        <v>1214</v>
      </c>
      <c r="D411" s="7" t="s">
        <v>1166</v>
      </c>
      <c r="E411" s="7" t="str">
        <f>INDEX('Нормо-час по специальностям'!$B$6:$B$26,MATCH(D411,'Нормо-час по специальностям'!$A$6:$A$26,0))</f>
        <v>Аренда техники / механизмы</v>
      </c>
      <c r="F411" s="15">
        <v>0</v>
      </c>
      <c r="G411" s="7" t="s">
        <v>6982</v>
      </c>
      <c r="H411" s="11" t="str">
        <f t="shared" si="272"/>
        <v/>
      </c>
      <c r="I411" s="8">
        <f>INDEX('Нормо-час по специальностям'!$D$6:$D$26,MATCH(D411,'Нормо-час по специальностям'!$A$6:$A$26,0))</f>
        <v>0</v>
      </c>
      <c r="J411" s="8">
        <f>INDEX('Нормо-час по специальностям'!$E$6:$E$26,MATCH(D411,'Нормо-час по специальностям'!$A$6:$A$26,0))</f>
        <v>0</v>
      </c>
      <c r="K411" s="8" t="str">
        <f t="shared" si="273"/>
        <v/>
      </c>
      <c r="L411" s="8" t="str">
        <f t="shared" si="274"/>
        <v/>
      </c>
      <c r="M411" s="8">
        <f>Расценки!L410</f>
        <v>11900</v>
      </c>
      <c r="N411" s="8">
        <f>Расценки!M410</f>
        <v>13700</v>
      </c>
      <c r="O411" s="10" t="str">
        <f t="shared" si="275"/>
        <v/>
      </c>
      <c r="P411" s="10" t="str">
        <f t="shared" si="276"/>
        <v/>
      </c>
      <c r="Q411" s="7" t="str">
        <f t="shared" si="277"/>
        <v>—</v>
      </c>
      <c r="R411" s="7" t="str">
        <f t="shared" si="278"/>
        <v>—</v>
      </c>
      <c r="S411" s="8" t="str">
        <f t="shared" si="279"/>
        <v/>
      </c>
      <c r="T411" s="8" t="str">
        <f t="shared" si="280"/>
        <v/>
      </c>
      <c r="U411" s="8">
        <f>Расценки!F410</f>
        <v>14000</v>
      </c>
      <c r="V411" s="8">
        <f>Расценки!G410</f>
        <v>16100</v>
      </c>
      <c r="W411" s="10" t="str">
        <f t="shared" si="281"/>
        <v/>
      </c>
      <c r="X411" s="10" t="str">
        <f t="shared" si="282"/>
        <v/>
      </c>
      <c r="Y411" s="9">
        <f>Расценки!H410</f>
        <v>14000</v>
      </c>
      <c r="Z411" s="9">
        <f>Расценки!I410</f>
        <v>16100</v>
      </c>
      <c r="AA411" s="10">
        <f>Расценки!J410</f>
        <v>0</v>
      </c>
      <c r="AB411" s="10">
        <f>Расценки!K410</f>
        <v>0</v>
      </c>
      <c r="AC411" s="16" t="str">
        <f t="shared" si="283"/>
        <v/>
      </c>
      <c r="AD411" s="16" t="str">
        <f t="shared" si="284"/>
        <v/>
      </c>
      <c r="AE411" s="10">
        <f t="shared" si="285"/>
        <v>0.15</v>
      </c>
      <c r="AF411" s="10">
        <f t="shared" si="286"/>
        <v>0.14906832298136646</v>
      </c>
      <c r="AG411" s="8" t="str">
        <f t="shared" si="287"/>
        <v/>
      </c>
      <c r="AH411" s="8" t="str">
        <f t="shared" si="288"/>
        <v/>
      </c>
    </row>
    <row r="412" spans="1:34" x14ac:dyDescent="0.25">
      <c r="A412" s="7" t="s">
        <v>1233</v>
      </c>
      <c r="B412" s="7" t="s">
        <v>1234</v>
      </c>
      <c r="C412" s="7" t="s">
        <v>1214</v>
      </c>
      <c r="D412" s="7" t="s">
        <v>1166</v>
      </c>
      <c r="E412" s="7" t="str">
        <f>INDEX('Нормо-час по специальностям'!$B$6:$B$26,MATCH(D412,'Нормо-час по специальностям'!$A$6:$A$26,0))</f>
        <v>Аренда техники / механизмы</v>
      </c>
      <c r="F412" s="15">
        <v>0</v>
      </c>
      <c r="G412" s="7" t="s">
        <v>6982</v>
      </c>
      <c r="H412" s="11" t="str">
        <f t="shared" si="272"/>
        <v/>
      </c>
      <c r="I412" s="8">
        <f>INDEX('Нормо-час по специальностям'!$D$6:$D$26,MATCH(D412,'Нормо-час по специальностям'!$A$6:$A$26,0))</f>
        <v>0</v>
      </c>
      <c r="J412" s="8">
        <f>INDEX('Нормо-час по специальностям'!$E$6:$E$26,MATCH(D412,'Нормо-час по специальностям'!$A$6:$A$26,0))</f>
        <v>0</v>
      </c>
      <c r="K412" s="8" t="str">
        <f t="shared" si="273"/>
        <v/>
      </c>
      <c r="L412" s="8" t="str">
        <f t="shared" si="274"/>
        <v/>
      </c>
      <c r="M412" s="8">
        <f>Расценки!L411</f>
        <v>5100</v>
      </c>
      <c r="N412" s="8">
        <f>Расценки!M411</f>
        <v>5900</v>
      </c>
      <c r="O412" s="10" t="str">
        <f t="shared" si="275"/>
        <v/>
      </c>
      <c r="P412" s="10" t="str">
        <f t="shared" si="276"/>
        <v/>
      </c>
      <c r="Q412" s="7" t="str">
        <f t="shared" si="277"/>
        <v>—</v>
      </c>
      <c r="R412" s="7" t="str">
        <f t="shared" si="278"/>
        <v>—</v>
      </c>
      <c r="S412" s="8" t="str">
        <f t="shared" si="279"/>
        <v/>
      </c>
      <c r="T412" s="8" t="str">
        <f t="shared" si="280"/>
        <v/>
      </c>
      <c r="U412" s="8">
        <f>Расценки!F411</f>
        <v>6000</v>
      </c>
      <c r="V412" s="8">
        <f>Расценки!G411</f>
        <v>6900</v>
      </c>
      <c r="W412" s="10" t="str">
        <f t="shared" si="281"/>
        <v/>
      </c>
      <c r="X412" s="10" t="str">
        <f t="shared" si="282"/>
        <v/>
      </c>
      <c r="Y412" s="9">
        <f>Расценки!H411</f>
        <v>6000</v>
      </c>
      <c r="Z412" s="9">
        <f>Расценки!I411</f>
        <v>6900</v>
      </c>
      <c r="AA412" s="10">
        <f>Расценки!J411</f>
        <v>0</v>
      </c>
      <c r="AB412" s="10">
        <f>Расценки!K411</f>
        <v>0</v>
      </c>
      <c r="AC412" s="16" t="str">
        <f t="shared" si="283"/>
        <v/>
      </c>
      <c r="AD412" s="16" t="str">
        <f t="shared" si="284"/>
        <v/>
      </c>
      <c r="AE412" s="10">
        <f t="shared" si="285"/>
        <v>0.15</v>
      </c>
      <c r="AF412" s="10">
        <f t="shared" si="286"/>
        <v>0.14492753623188406</v>
      </c>
      <c r="AG412" s="8" t="str">
        <f t="shared" si="287"/>
        <v/>
      </c>
      <c r="AH412" s="8" t="str">
        <f t="shared" si="288"/>
        <v/>
      </c>
    </row>
    <row r="413" spans="1:34" x14ac:dyDescent="0.25">
      <c r="A413" s="7" t="s">
        <v>1235</v>
      </c>
      <c r="B413" s="7" t="s">
        <v>1236</v>
      </c>
      <c r="C413" s="7" t="s">
        <v>1214</v>
      </c>
      <c r="D413" s="7" t="s">
        <v>1166</v>
      </c>
      <c r="E413" s="7" t="str">
        <f>INDEX('Нормо-час по специальностям'!$B$6:$B$26,MATCH(D413,'Нормо-час по специальностям'!$A$6:$A$26,0))</f>
        <v>Аренда техники / механизмы</v>
      </c>
      <c r="F413" s="15">
        <v>0</v>
      </c>
      <c r="G413" s="7" t="s">
        <v>6982</v>
      </c>
      <c r="H413" s="11" t="str">
        <f t="shared" si="272"/>
        <v/>
      </c>
      <c r="I413" s="8">
        <f>INDEX('Нормо-час по специальностям'!$D$6:$D$26,MATCH(D413,'Нормо-час по специальностям'!$A$6:$A$26,0))</f>
        <v>0</v>
      </c>
      <c r="J413" s="8">
        <f>INDEX('Нормо-час по специальностям'!$E$6:$E$26,MATCH(D413,'Нормо-час по специальностям'!$A$6:$A$26,0))</f>
        <v>0</v>
      </c>
      <c r="K413" s="8" t="str">
        <f t="shared" si="273"/>
        <v/>
      </c>
      <c r="L413" s="8" t="str">
        <f t="shared" si="274"/>
        <v/>
      </c>
      <c r="M413" s="8">
        <f>Расценки!L412</f>
        <v>8100</v>
      </c>
      <c r="N413" s="8">
        <f>Расценки!M412</f>
        <v>9300</v>
      </c>
      <c r="O413" s="10" t="str">
        <f t="shared" si="275"/>
        <v/>
      </c>
      <c r="P413" s="10" t="str">
        <f t="shared" si="276"/>
        <v/>
      </c>
      <c r="Q413" s="7" t="str">
        <f t="shared" si="277"/>
        <v>—</v>
      </c>
      <c r="R413" s="7" t="str">
        <f t="shared" si="278"/>
        <v>—</v>
      </c>
      <c r="S413" s="8" t="str">
        <f t="shared" si="279"/>
        <v/>
      </c>
      <c r="T413" s="8" t="str">
        <f t="shared" si="280"/>
        <v/>
      </c>
      <c r="U413" s="8">
        <f>Расценки!F412</f>
        <v>9500</v>
      </c>
      <c r="V413" s="8">
        <f>Расценки!G412</f>
        <v>10900</v>
      </c>
      <c r="W413" s="10" t="str">
        <f t="shared" si="281"/>
        <v/>
      </c>
      <c r="X413" s="10" t="str">
        <f t="shared" si="282"/>
        <v/>
      </c>
      <c r="Y413" s="9">
        <f>Расценки!H412</f>
        <v>9500</v>
      </c>
      <c r="Z413" s="9">
        <f>Расценки!I412</f>
        <v>10900</v>
      </c>
      <c r="AA413" s="10">
        <f>Расценки!J412</f>
        <v>0</v>
      </c>
      <c r="AB413" s="10">
        <f>Расценки!K412</f>
        <v>0</v>
      </c>
      <c r="AC413" s="16" t="str">
        <f t="shared" si="283"/>
        <v/>
      </c>
      <c r="AD413" s="16" t="str">
        <f t="shared" si="284"/>
        <v/>
      </c>
      <c r="AE413" s="10">
        <f t="shared" si="285"/>
        <v>0.14736842105263157</v>
      </c>
      <c r="AF413" s="10">
        <f t="shared" si="286"/>
        <v>0.14678899082568808</v>
      </c>
      <c r="AG413" s="8" t="str">
        <f t="shared" si="287"/>
        <v/>
      </c>
      <c r="AH413" s="8" t="str">
        <f t="shared" si="288"/>
        <v/>
      </c>
    </row>
    <row r="414" spans="1:34" x14ac:dyDescent="0.25">
      <c r="A414" s="7" t="s">
        <v>1237</v>
      </c>
      <c r="B414" s="7" t="s">
        <v>1238</v>
      </c>
      <c r="C414" s="7" t="s">
        <v>1214</v>
      </c>
      <c r="D414" s="7" t="s">
        <v>1166</v>
      </c>
      <c r="E414" s="7" t="str">
        <f>INDEX('Нормо-час по специальностям'!$B$6:$B$26,MATCH(D414,'Нормо-час по специальностям'!$A$6:$A$26,0))</f>
        <v>Аренда техники / механизмы</v>
      </c>
      <c r="F414" s="15">
        <v>0</v>
      </c>
      <c r="G414" s="7" t="s">
        <v>6982</v>
      </c>
      <c r="H414" s="11" t="str">
        <f t="shared" si="272"/>
        <v/>
      </c>
      <c r="I414" s="8">
        <f>INDEX('Нормо-час по специальностям'!$D$6:$D$26,MATCH(D414,'Нормо-час по специальностям'!$A$6:$A$26,0))</f>
        <v>0</v>
      </c>
      <c r="J414" s="8">
        <f>INDEX('Нормо-час по специальностям'!$E$6:$E$26,MATCH(D414,'Нормо-час по специальностям'!$A$6:$A$26,0))</f>
        <v>0</v>
      </c>
      <c r="K414" s="8" t="str">
        <f t="shared" si="273"/>
        <v/>
      </c>
      <c r="L414" s="8" t="str">
        <f t="shared" si="274"/>
        <v/>
      </c>
      <c r="M414" s="8">
        <f>Расценки!L413</f>
        <v>11900</v>
      </c>
      <c r="N414" s="8">
        <f>Расценки!M413</f>
        <v>13700</v>
      </c>
      <c r="O414" s="10" t="str">
        <f t="shared" si="275"/>
        <v/>
      </c>
      <c r="P414" s="10" t="str">
        <f t="shared" si="276"/>
        <v/>
      </c>
      <c r="Q414" s="7" t="str">
        <f t="shared" si="277"/>
        <v>—</v>
      </c>
      <c r="R414" s="7" t="str">
        <f t="shared" si="278"/>
        <v>—</v>
      </c>
      <c r="S414" s="8" t="str">
        <f t="shared" si="279"/>
        <v/>
      </c>
      <c r="T414" s="8" t="str">
        <f t="shared" si="280"/>
        <v/>
      </c>
      <c r="U414" s="8">
        <f>Расценки!F413</f>
        <v>14000</v>
      </c>
      <c r="V414" s="8">
        <f>Расценки!G413</f>
        <v>16100</v>
      </c>
      <c r="W414" s="10" t="str">
        <f t="shared" si="281"/>
        <v/>
      </c>
      <c r="X414" s="10" t="str">
        <f t="shared" si="282"/>
        <v/>
      </c>
      <c r="Y414" s="9">
        <f>Расценки!H413</f>
        <v>14000</v>
      </c>
      <c r="Z414" s="9">
        <f>Расценки!I413</f>
        <v>16100</v>
      </c>
      <c r="AA414" s="10">
        <f>Расценки!J413</f>
        <v>0</v>
      </c>
      <c r="AB414" s="10">
        <f>Расценки!K413</f>
        <v>0</v>
      </c>
      <c r="AC414" s="16" t="str">
        <f t="shared" si="283"/>
        <v/>
      </c>
      <c r="AD414" s="16" t="str">
        <f t="shared" si="284"/>
        <v/>
      </c>
      <c r="AE414" s="10">
        <f t="shared" si="285"/>
        <v>0.15</v>
      </c>
      <c r="AF414" s="10">
        <f t="shared" si="286"/>
        <v>0.14906832298136646</v>
      </c>
      <c r="AG414" s="8" t="str">
        <f t="shared" si="287"/>
        <v/>
      </c>
      <c r="AH414" s="8" t="str">
        <f t="shared" si="288"/>
        <v/>
      </c>
    </row>
    <row r="415" spans="1:34" x14ac:dyDescent="0.25">
      <c r="A415" s="7" t="s">
        <v>1239</v>
      </c>
      <c r="B415" s="7" t="s">
        <v>1240</v>
      </c>
      <c r="C415" s="7" t="s">
        <v>1214</v>
      </c>
      <c r="D415" s="7" t="s">
        <v>1166</v>
      </c>
      <c r="E415" s="7" t="str">
        <f>INDEX('Нормо-час по специальностям'!$B$6:$B$26,MATCH(D415,'Нормо-час по специальностям'!$A$6:$A$26,0))</f>
        <v>Аренда техники / механизмы</v>
      </c>
      <c r="F415" s="15">
        <v>0</v>
      </c>
      <c r="G415" s="7" t="s">
        <v>6982</v>
      </c>
      <c r="H415" s="11" t="str">
        <f t="shared" si="272"/>
        <v/>
      </c>
      <c r="I415" s="8">
        <f>INDEX('Нормо-час по специальностям'!$D$6:$D$26,MATCH(D415,'Нормо-час по специальностям'!$A$6:$A$26,0))</f>
        <v>0</v>
      </c>
      <c r="J415" s="8">
        <f>INDEX('Нормо-час по специальностям'!$E$6:$E$26,MATCH(D415,'Нормо-час по специальностям'!$A$6:$A$26,0))</f>
        <v>0</v>
      </c>
      <c r="K415" s="8" t="str">
        <f t="shared" si="273"/>
        <v/>
      </c>
      <c r="L415" s="8" t="str">
        <f t="shared" si="274"/>
        <v/>
      </c>
      <c r="M415" s="8">
        <f>Расценки!L414</f>
        <v>14900</v>
      </c>
      <c r="N415" s="8">
        <f>Расценки!M414</f>
        <v>17100</v>
      </c>
      <c r="O415" s="10" t="str">
        <f t="shared" si="275"/>
        <v/>
      </c>
      <c r="P415" s="10" t="str">
        <f t="shared" si="276"/>
        <v/>
      </c>
      <c r="Q415" s="7" t="str">
        <f t="shared" si="277"/>
        <v>—</v>
      </c>
      <c r="R415" s="7" t="str">
        <f t="shared" si="278"/>
        <v>—</v>
      </c>
      <c r="S415" s="8" t="str">
        <f t="shared" si="279"/>
        <v/>
      </c>
      <c r="T415" s="8" t="str">
        <f t="shared" si="280"/>
        <v/>
      </c>
      <c r="U415" s="8">
        <f>Расценки!F414</f>
        <v>17500</v>
      </c>
      <c r="V415" s="8">
        <f>Расценки!G414</f>
        <v>20100</v>
      </c>
      <c r="W415" s="10" t="str">
        <f t="shared" si="281"/>
        <v/>
      </c>
      <c r="X415" s="10" t="str">
        <f t="shared" si="282"/>
        <v/>
      </c>
      <c r="Y415" s="9">
        <f>Расценки!H414</f>
        <v>17500</v>
      </c>
      <c r="Z415" s="9">
        <f>Расценки!I414</f>
        <v>20100</v>
      </c>
      <c r="AA415" s="10">
        <f>Расценки!J414</f>
        <v>0</v>
      </c>
      <c r="AB415" s="10">
        <f>Расценки!K414</f>
        <v>0</v>
      </c>
      <c r="AC415" s="16" t="str">
        <f t="shared" si="283"/>
        <v/>
      </c>
      <c r="AD415" s="16" t="str">
        <f t="shared" si="284"/>
        <v/>
      </c>
      <c r="AE415" s="10">
        <f t="shared" si="285"/>
        <v>0.14857142857142858</v>
      </c>
      <c r="AF415" s="10">
        <f t="shared" si="286"/>
        <v>0.14925373134328357</v>
      </c>
      <c r="AG415" s="8" t="str">
        <f t="shared" si="287"/>
        <v/>
      </c>
      <c r="AH415" s="8" t="str">
        <f t="shared" si="288"/>
        <v/>
      </c>
    </row>
    <row r="416" spans="1:34" x14ac:dyDescent="0.25">
      <c r="A416" s="7" t="s">
        <v>1241</v>
      </c>
      <c r="B416" s="7" t="s">
        <v>1242</v>
      </c>
      <c r="C416" s="7" t="s">
        <v>1214</v>
      </c>
      <c r="D416" s="7" t="s">
        <v>1166</v>
      </c>
      <c r="E416" s="7" t="str">
        <f>INDEX('Нормо-час по специальностям'!$B$6:$B$26,MATCH(D416,'Нормо-час по специальностям'!$A$6:$A$26,0))</f>
        <v>Аренда техники / механизмы</v>
      </c>
      <c r="F416" s="15">
        <v>0</v>
      </c>
      <c r="G416" s="7" t="s">
        <v>6982</v>
      </c>
      <c r="H416" s="11" t="str">
        <f t="shared" si="272"/>
        <v/>
      </c>
      <c r="I416" s="8">
        <f>INDEX('Нормо-час по специальностям'!$D$6:$D$26,MATCH(D416,'Нормо-час по специальностям'!$A$6:$A$26,0))</f>
        <v>0</v>
      </c>
      <c r="J416" s="8">
        <f>INDEX('Нормо-час по специальностям'!$E$6:$E$26,MATCH(D416,'Нормо-час по специальностям'!$A$6:$A$26,0))</f>
        <v>0</v>
      </c>
      <c r="K416" s="8" t="str">
        <f t="shared" si="273"/>
        <v/>
      </c>
      <c r="L416" s="8" t="str">
        <f t="shared" si="274"/>
        <v/>
      </c>
      <c r="M416" s="8">
        <f>Расценки!L415</f>
        <v>7200</v>
      </c>
      <c r="N416" s="8">
        <f>Расценки!M415</f>
        <v>8300</v>
      </c>
      <c r="O416" s="10" t="str">
        <f t="shared" si="275"/>
        <v/>
      </c>
      <c r="P416" s="10" t="str">
        <f t="shared" si="276"/>
        <v/>
      </c>
      <c r="Q416" s="7" t="str">
        <f t="shared" si="277"/>
        <v>—</v>
      </c>
      <c r="R416" s="7" t="str">
        <f t="shared" si="278"/>
        <v>—</v>
      </c>
      <c r="S416" s="8" t="str">
        <f t="shared" si="279"/>
        <v/>
      </c>
      <c r="T416" s="8" t="str">
        <f t="shared" si="280"/>
        <v/>
      </c>
      <c r="U416" s="8">
        <f>Расценки!F415</f>
        <v>8500</v>
      </c>
      <c r="V416" s="8">
        <f>Расценки!G415</f>
        <v>9800</v>
      </c>
      <c r="W416" s="10" t="str">
        <f t="shared" si="281"/>
        <v/>
      </c>
      <c r="X416" s="10" t="str">
        <f t="shared" si="282"/>
        <v/>
      </c>
      <c r="Y416" s="9">
        <f>Расценки!H415</f>
        <v>8500</v>
      </c>
      <c r="Z416" s="9">
        <f>Расценки!I415</f>
        <v>9800</v>
      </c>
      <c r="AA416" s="10">
        <f>Расценки!J415</f>
        <v>0</v>
      </c>
      <c r="AB416" s="10">
        <f>Расценки!K415</f>
        <v>0</v>
      </c>
      <c r="AC416" s="16" t="str">
        <f t="shared" si="283"/>
        <v/>
      </c>
      <c r="AD416" s="16" t="str">
        <f t="shared" si="284"/>
        <v/>
      </c>
      <c r="AE416" s="10">
        <f t="shared" si="285"/>
        <v>0.15294117647058825</v>
      </c>
      <c r="AF416" s="10">
        <f t="shared" si="286"/>
        <v>0.15306122448979592</v>
      </c>
      <c r="AG416" s="8" t="str">
        <f t="shared" si="287"/>
        <v/>
      </c>
      <c r="AH416" s="8" t="str">
        <f t="shared" si="288"/>
        <v/>
      </c>
    </row>
    <row r="417" spans="1:34" x14ac:dyDescent="0.25">
      <c r="A417" s="7" t="s">
        <v>1244</v>
      </c>
      <c r="B417" s="7" t="s">
        <v>1245</v>
      </c>
      <c r="C417" s="7" t="s">
        <v>1214</v>
      </c>
      <c r="D417" s="7" t="s">
        <v>1166</v>
      </c>
      <c r="E417" s="7" t="str">
        <f>INDEX('Нормо-час по специальностям'!$B$6:$B$26,MATCH(D417,'Нормо-час по специальностям'!$A$6:$A$26,0))</f>
        <v>Аренда техники / механизмы</v>
      </c>
      <c r="F417" s="15">
        <v>0</v>
      </c>
      <c r="G417" s="7" t="s">
        <v>6982</v>
      </c>
      <c r="H417" s="11" t="str">
        <f t="shared" ref="H417:H441" si="289">IF(OR(F417="",F417=0),"",ROUND($G$3/F417,2))</f>
        <v/>
      </c>
      <c r="I417" s="8">
        <f>INDEX('Нормо-час по специальностям'!$D$6:$D$26,MATCH(D417,'Нормо-час по специальностям'!$A$6:$A$26,0))</f>
        <v>0</v>
      </c>
      <c r="J417" s="8">
        <f>INDEX('Нормо-час по специальностям'!$E$6:$E$26,MATCH(D417,'Нормо-час по специальностям'!$A$6:$A$26,0))</f>
        <v>0</v>
      </c>
      <c r="K417" s="8" t="str">
        <f t="shared" ref="K417:K441" si="290">IF(OR(F417="",F417=0,I417=0),"",ROUND(F417*I417,0))</f>
        <v/>
      </c>
      <c r="L417" s="8" t="str">
        <f t="shared" ref="L417:L441" si="291">IF(OR(F417="",F417=0,J417=0),"",ROUND(F417*J417,0))</f>
        <v/>
      </c>
      <c r="M417" s="8">
        <f>Расценки!L416</f>
        <v>11000</v>
      </c>
      <c r="N417" s="8">
        <f>Расценки!M416</f>
        <v>12700</v>
      </c>
      <c r="O417" s="10" t="str">
        <f t="shared" ref="O417:O441" si="292">IF(OR(K417="",M417="",M417=0),"",K417/M417-1)</f>
        <v/>
      </c>
      <c r="P417" s="10" t="str">
        <f t="shared" ref="P417:P441" si="293">IF(OR(L417="",N417="",N417=0),"",L417/N417-1)</f>
        <v/>
      </c>
      <c r="Q417" s="7" t="str">
        <f t="shared" ref="Q417:Q441" si="294">IF(O417="","—",IF(O417&lt;-$C$3,"нормо-часы",IF(O417&gt;$C$3,"расценка","равно")))</f>
        <v>—</v>
      </c>
      <c r="R417" s="7" t="str">
        <f t="shared" ref="R417:R441" si="295">IF(P417="","—",IF(P417&lt;-$C$3,"нормо-часы",IF(P417&gt;$C$3,"расценка","равно")))</f>
        <v>—</v>
      </c>
      <c r="S417" s="8" t="str">
        <f t="shared" ref="S417:S441" si="296">IF(OR(F417="",F417=0,M417=""),"",ROUND(M417/F417,0))</f>
        <v/>
      </c>
      <c r="T417" s="8" t="str">
        <f t="shared" ref="T417:T441" si="297">IF(OR(F417="",F417=0,N417=""),"",ROUND(N417/F417,0))</f>
        <v/>
      </c>
      <c r="U417" s="8">
        <f>Расценки!F416</f>
        <v>13000</v>
      </c>
      <c r="V417" s="8">
        <f>Расценки!G416</f>
        <v>15000</v>
      </c>
      <c r="W417" s="10" t="str">
        <f t="shared" ref="W417:W441" si="298">IF(OR(K417="",U417="",U417=0),"",(U417-K417)/U417)</f>
        <v/>
      </c>
      <c r="X417" s="10" t="str">
        <f t="shared" ref="X417:X441" si="299">IF(OR(L417="",V417="",V417=0),"",(V417-L417)/V417)</f>
        <v/>
      </c>
      <c r="Y417" s="9">
        <f>Расценки!H416</f>
        <v>13000</v>
      </c>
      <c r="Z417" s="9">
        <f>Расценки!I416</f>
        <v>15000</v>
      </c>
      <c r="AA417" s="10">
        <f>Расценки!J416</f>
        <v>0</v>
      </c>
      <c r="AB417" s="10">
        <f>Расценки!K416</f>
        <v>0</v>
      </c>
      <c r="AC417" s="16" t="str">
        <f t="shared" ref="AC417:AC441" si="300">IF(OR(K417="",Y417="",Y417=0),"",(Y417-K417)/Y417)</f>
        <v/>
      </c>
      <c r="AD417" s="16" t="str">
        <f t="shared" ref="AD417:AD441" si="301">IF(OR(L417="",Z417="",Z417=0),"",(Z417-L417)/Z417)</f>
        <v/>
      </c>
      <c r="AE417" s="10">
        <f t="shared" ref="AE417:AE441" si="302">IF(OR(Y417="",Y417=0),"",(Y417-M417)/Y417)</f>
        <v>0.15384615384615385</v>
      </c>
      <c r="AF417" s="10">
        <f t="shared" ref="AF417:AF441" si="303">IF(OR(Z417="",Z417=0),"",(Z417-N417)/Z417)</f>
        <v>0.15333333333333332</v>
      </c>
      <c r="AG417" s="8" t="str">
        <f t="shared" ref="AG417:AG441" si="304">IF(OR(K417="",Y417=""),"",Y417-K417)</f>
        <v/>
      </c>
      <c r="AH417" s="8" t="str">
        <f t="shared" ref="AH417:AH441" si="305">IF(OR(L417="",Z417=""),"",Z417-L417)</f>
        <v/>
      </c>
    </row>
    <row r="418" spans="1:34" x14ac:dyDescent="0.25">
      <c r="A418" s="7" t="s">
        <v>1246</v>
      </c>
      <c r="B418" s="7" t="s">
        <v>1247</v>
      </c>
      <c r="C418" s="7" t="s">
        <v>1214</v>
      </c>
      <c r="D418" s="7" t="s">
        <v>1166</v>
      </c>
      <c r="E418" s="7" t="str">
        <f>INDEX('Нормо-час по специальностям'!$B$6:$B$26,MATCH(D418,'Нормо-час по специальностям'!$A$6:$A$26,0))</f>
        <v>Аренда техники / механизмы</v>
      </c>
      <c r="F418" s="15">
        <v>0</v>
      </c>
      <c r="G418" s="7" t="s">
        <v>6982</v>
      </c>
      <c r="H418" s="11" t="str">
        <f t="shared" si="289"/>
        <v/>
      </c>
      <c r="I418" s="8">
        <f>INDEX('Нормо-час по специальностям'!$D$6:$D$26,MATCH(D418,'Нормо-час по специальностям'!$A$6:$A$26,0))</f>
        <v>0</v>
      </c>
      <c r="J418" s="8">
        <f>INDEX('Нормо-час по специальностям'!$E$6:$E$26,MATCH(D418,'Нормо-час по специальностям'!$A$6:$A$26,0))</f>
        <v>0</v>
      </c>
      <c r="K418" s="8" t="str">
        <f t="shared" si="290"/>
        <v/>
      </c>
      <c r="L418" s="8" t="str">
        <f t="shared" si="291"/>
        <v/>
      </c>
      <c r="M418" s="8">
        <f>Расценки!L417</f>
        <v>15700</v>
      </c>
      <c r="N418" s="8">
        <f>Расценки!M417</f>
        <v>18100</v>
      </c>
      <c r="O418" s="10" t="str">
        <f t="shared" si="292"/>
        <v/>
      </c>
      <c r="P418" s="10" t="str">
        <f t="shared" si="293"/>
        <v/>
      </c>
      <c r="Q418" s="7" t="str">
        <f t="shared" si="294"/>
        <v>—</v>
      </c>
      <c r="R418" s="7" t="str">
        <f t="shared" si="295"/>
        <v>—</v>
      </c>
      <c r="S418" s="8" t="str">
        <f t="shared" si="296"/>
        <v/>
      </c>
      <c r="T418" s="8" t="str">
        <f t="shared" si="297"/>
        <v/>
      </c>
      <c r="U418" s="8">
        <f>Расценки!F417</f>
        <v>18500</v>
      </c>
      <c r="V418" s="8">
        <f>Расценки!G417</f>
        <v>21300</v>
      </c>
      <c r="W418" s="10" t="str">
        <f t="shared" si="298"/>
        <v/>
      </c>
      <c r="X418" s="10" t="str">
        <f t="shared" si="299"/>
        <v/>
      </c>
      <c r="Y418" s="9">
        <f>Расценки!H417</f>
        <v>18500</v>
      </c>
      <c r="Z418" s="9">
        <f>Расценки!I417</f>
        <v>21300</v>
      </c>
      <c r="AA418" s="10">
        <f>Расценки!J417</f>
        <v>0</v>
      </c>
      <c r="AB418" s="10">
        <f>Расценки!K417</f>
        <v>0</v>
      </c>
      <c r="AC418" s="16" t="str">
        <f t="shared" si="300"/>
        <v/>
      </c>
      <c r="AD418" s="16" t="str">
        <f t="shared" si="301"/>
        <v/>
      </c>
      <c r="AE418" s="10">
        <f t="shared" si="302"/>
        <v>0.15135135135135136</v>
      </c>
      <c r="AF418" s="10">
        <f t="shared" si="303"/>
        <v>0.15023474178403756</v>
      </c>
      <c r="AG418" s="8" t="str">
        <f t="shared" si="304"/>
        <v/>
      </c>
      <c r="AH418" s="8" t="str">
        <f t="shared" si="305"/>
        <v/>
      </c>
    </row>
    <row r="419" spans="1:34" x14ac:dyDescent="0.25">
      <c r="A419" s="7" t="s">
        <v>1248</v>
      </c>
      <c r="B419" s="7" t="s">
        <v>1249</v>
      </c>
      <c r="C419" s="7" t="s">
        <v>1214</v>
      </c>
      <c r="D419" s="7" t="s">
        <v>1166</v>
      </c>
      <c r="E419" s="7" t="str">
        <f>INDEX('Нормо-час по специальностям'!$B$6:$B$26,MATCH(D419,'Нормо-час по специальностям'!$A$6:$A$26,0))</f>
        <v>Аренда техники / механизмы</v>
      </c>
      <c r="F419" s="15">
        <v>0</v>
      </c>
      <c r="G419" s="7" t="s">
        <v>6982</v>
      </c>
      <c r="H419" s="11" t="str">
        <f t="shared" si="289"/>
        <v/>
      </c>
      <c r="I419" s="8">
        <f>INDEX('Нормо-час по специальностям'!$D$6:$D$26,MATCH(D419,'Нормо-час по специальностям'!$A$6:$A$26,0))</f>
        <v>0</v>
      </c>
      <c r="J419" s="8">
        <f>INDEX('Нормо-час по специальностям'!$E$6:$E$26,MATCH(D419,'Нормо-час по специальностям'!$A$6:$A$26,0))</f>
        <v>0</v>
      </c>
      <c r="K419" s="8" t="str">
        <f t="shared" si="290"/>
        <v/>
      </c>
      <c r="L419" s="8" t="str">
        <f t="shared" si="291"/>
        <v/>
      </c>
      <c r="M419" s="8">
        <f>Расценки!L418</f>
        <v>19500</v>
      </c>
      <c r="N419" s="8">
        <f>Расценки!M418</f>
        <v>22500</v>
      </c>
      <c r="O419" s="10" t="str">
        <f t="shared" si="292"/>
        <v/>
      </c>
      <c r="P419" s="10" t="str">
        <f t="shared" si="293"/>
        <v/>
      </c>
      <c r="Q419" s="7" t="str">
        <f t="shared" si="294"/>
        <v>—</v>
      </c>
      <c r="R419" s="7" t="str">
        <f t="shared" si="295"/>
        <v>—</v>
      </c>
      <c r="S419" s="8" t="str">
        <f t="shared" si="296"/>
        <v/>
      </c>
      <c r="T419" s="8" t="str">
        <f t="shared" si="297"/>
        <v/>
      </c>
      <c r="U419" s="8">
        <f>Расценки!F418</f>
        <v>23000</v>
      </c>
      <c r="V419" s="8">
        <f>Расценки!G418</f>
        <v>26500</v>
      </c>
      <c r="W419" s="10" t="str">
        <f t="shared" si="298"/>
        <v/>
      </c>
      <c r="X419" s="10" t="str">
        <f t="shared" si="299"/>
        <v/>
      </c>
      <c r="Y419" s="9">
        <f>Расценки!H418</f>
        <v>23000</v>
      </c>
      <c r="Z419" s="9">
        <f>Расценки!I418</f>
        <v>26500</v>
      </c>
      <c r="AA419" s="10">
        <f>Расценки!J418</f>
        <v>0</v>
      </c>
      <c r="AB419" s="10">
        <f>Расценки!K418</f>
        <v>0</v>
      </c>
      <c r="AC419" s="16" t="str">
        <f t="shared" si="300"/>
        <v/>
      </c>
      <c r="AD419" s="16" t="str">
        <f t="shared" si="301"/>
        <v/>
      </c>
      <c r="AE419" s="10">
        <f t="shared" si="302"/>
        <v>0.15217391304347827</v>
      </c>
      <c r="AF419" s="10">
        <f t="shared" si="303"/>
        <v>0.15094339622641509</v>
      </c>
      <c r="AG419" s="8" t="str">
        <f t="shared" si="304"/>
        <v/>
      </c>
      <c r="AH419" s="8" t="str">
        <f t="shared" si="305"/>
        <v/>
      </c>
    </row>
    <row r="420" spans="1:34" x14ac:dyDescent="0.25">
      <c r="A420" s="7" t="s">
        <v>1250</v>
      </c>
      <c r="B420" s="7" t="s">
        <v>1251</v>
      </c>
      <c r="C420" s="7" t="s">
        <v>1214</v>
      </c>
      <c r="D420" s="7" t="s">
        <v>35</v>
      </c>
      <c r="E420" s="7" t="str">
        <f>INDEX('Нормо-час по специальностям'!$B$6:$B$26,MATCH(D420,'Нормо-час по специальностям'!$A$6:$A$26,0))</f>
        <v>Разнорабочий / демонтажник</v>
      </c>
      <c r="F420" s="15">
        <v>2.5</v>
      </c>
      <c r="G420" s="7" t="s">
        <v>6995</v>
      </c>
      <c r="H420" s="11">
        <f t="shared" si="289"/>
        <v>2.8</v>
      </c>
      <c r="I420" s="8">
        <f>INDEX('Нормо-час по специальностям'!$D$6:$D$26,MATCH(D420,'Нормо-час по специальностям'!$A$6:$A$26,0))</f>
        <v>550</v>
      </c>
      <c r="J420" s="8">
        <f>INDEX('Нормо-час по специальностям'!$E$6:$E$26,MATCH(D420,'Нормо-час по специальностям'!$A$6:$A$26,0))</f>
        <v>660</v>
      </c>
      <c r="K420" s="8">
        <f t="shared" si="290"/>
        <v>1375</v>
      </c>
      <c r="L420" s="8">
        <f t="shared" si="291"/>
        <v>1650</v>
      </c>
      <c r="M420" s="8">
        <f>Расценки!L419</f>
        <v>2000</v>
      </c>
      <c r="N420" s="8">
        <f>Расценки!M419</f>
        <v>2300</v>
      </c>
      <c r="O420" s="10">
        <f t="shared" si="292"/>
        <v>-0.3125</v>
      </c>
      <c r="P420" s="10">
        <f t="shared" si="293"/>
        <v>-0.28260869565217395</v>
      </c>
      <c r="Q420" s="7" t="str">
        <f t="shared" si="294"/>
        <v>нормо-часы</v>
      </c>
      <c r="R420" s="7" t="str">
        <f t="shared" si="295"/>
        <v>нормо-часы</v>
      </c>
      <c r="S420" s="8">
        <f t="shared" si="296"/>
        <v>800</v>
      </c>
      <c r="T420" s="8">
        <f t="shared" si="297"/>
        <v>920</v>
      </c>
      <c r="U420" s="8">
        <f>Расценки!F419</f>
        <v>3500</v>
      </c>
      <c r="V420" s="8">
        <f>Расценки!G419</f>
        <v>4000</v>
      </c>
      <c r="W420" s="10">
        <f t="shared" si="298"/>
        <v>0.6071428571428571</v>
      </c>
      <c r="X420" s="10">
        <f t="shared" si="299"/>
        <v>0.58750000000000002</v>
      </c>
      <c r="Y420" s="9">
        <f>Расценки!H419</f>
        <v>3500</v>
      </c>
      <c r="Z420" s="9">
        <f>Расценки!I419</f>
        <v>4000</v>
      </c>
      <c r="AA420" s="10">
        <f>Расценки!J419</f>
        <v>0</v>
      </c>
      <c r="AB420" s="10">
        <f>Расценки!K419</f>
        <v>0</v>
      </c>
      <c r="AC420" s="16">
        <f t="shared" si="300"/>
        <v>0.6071428571428571</v>
      </c>
      <c r="AD420" s="16">
        <f t="shared" si="301"/>
        <v>0.58750000000000002</v>
      </c>
      <c r="AE420" s="10">
        <f t="shared" si="302"/>
        <v>0.42857142857142855</v>
      </c>
      <c r="AF420" s="10">
        <f t="shared" si="303"/>
        <v>0.42499999999999999</v>
      </c>
      <c r="AG420" s="8">
        <f t="shared" si="304"/>
        <v>2125</v>
      </c>
      <c r="AH420" s="8">
        <f t="shared" si="305"/>
        <v>2350</v>
      </c>
    </row>
    <row r="421" spans="1:34" x14ac:dyDescent="0.25">
      <c r="A421" s="7" t="s">
        <v>1253</v>
      </c>
      <c r="B421" s="7" t="s">
        <v>1254</v>
      </c>
      <c r="C421" s="7" t="s">
        <v>1214</v>
      </c>
      <c r="D421" s="7" t="s">
        <v>35</v>
      </c>
      <c r="E421" s="7" t="str">
        <f>INDEX('Нормо-час по специальностям'!$B$6:$B$26,MATCH(D421,'Нормо-час по специальностям'!$A$6:$A$26,0))</f>
        <v>Разнорабочий / демонтажник</v>
      </c>
      <c r="F421" s="15">
        <v>3.5</v>
      </c>
      <c r="G421" s="7" t="s">
        <v>6996</v>
      </c>
      <c r="H421" s="11">
        <f t="shared" si="289"/>
        <v>2</v>
      </c>
      <c r="I421" s="8">
        <f>INDEX('Нормо-час по специальностям'!$D$6:$D$26,MATCH(D421,'Нормо-час по специальностям'!$A$6:$A$26,0))</f>
        <v>550</v>
      </c>
      <c r="J421" s="8">
        <f>INDEX('Нормо-час по специальностям'!$E$6:$E$26,MATCH(D421,'Нормо-час по специальностям'!$A$6:$A$26,0))</f>
        <v>660</v>
      </c>
      <c r="K421" s="8">
        <f t="shared" si="290"/>
        <v>1925</v>
      </c>
      <c r="L421" s="8">
        <f t="shared" si="291"/>
        <v>2310</v>
      </c>
      <c r="M421" s="8">
        <f>Расценки!L420</f>
        <v>2900</v>
      </c>
      <c r="N421" s="8">
        <f>Расценки!M420</f>
        <v>3350</v>
      </c>
      <c r="O421" s="10">
        <f t="shared" si="292"/>
        <v>-0.33620689655172409</v>
      </c>
      <c r="P421" s="10">
        <f t="shared" si="293"/>
        <v>-0.31044776119402984</v>
      </c>
      <c r="Q421" s="7" t="str">
        <f t="shared" si="294"/>
        <v>нормо-часы</v>
      </c>
      <c r="R421" s="7" t="str">
        <f t="shared" si="295"/>
        <v>нормо-часы</v>
      </c>
      <c r="S421" s="8">
        <f t="shared" si="296"/>
        <v>829</v>
      </c>
      <c r="T421" s="8">
        <f t="shared" si="297"/>
        <v>957</v>
      </c>
      <c r="U421" s="8">
        <f>Расценки!F420</f>
        <v>5000</v>
      </c>
      <c r="V421" s="8">
        <f>Расценки!G420</f>
        <v>5800</v>
      </c>
      <c r="W421" s="10">
        <f t="shared" si="298"/>
        <v>0.61499999999999999</v>
      </c>
      <c r="X421" s="10">
        <f t="shared" si="299"/>
        <v>0.60172413793103452</v>
      </c>
      <c r="Y421" s="9">
        <f>Расценки!H420</f>
        <v>5000</v>
      </c>
      <c r="Z421" s="9">
        <f>Расценки!I420</f>
        <v>5800</v>
      </c>
      <c r="AA421" s="10">
        <f>Расценки!J420</f>
        <v>0</v>
      </c>
      <c r="AB421" s="10">
        <f>Расценки!K420</f>
        <v>0</v>
      </c>
      <c r="AC421" s="16">
        <f t="shared" si="300"/>
        <v>0.61499999999999999</v>
      </c>
      <c r="AD421" s="16">
        <f t="shared" si="301"/>
        <v>0.60172413793103452</v>
      </c>
      <c r="AE421" s="10">
        <f t="shared" si="302"/>
        <v>0.42</v>
      </c>
      <c r="AF421" s="10">
        <f t="shared" si="303"/>
        <v>0.42241379310344829</v>
      </c>
      <c r="AG421" s="8">
        <f t="shared" si="304"/>
        <v>3075</v>
      </c>
      <c r="AH421" s="8">
        <f t="shared" si="305"/>
        <v>3490</v>
      </c>
    </row>
    <row r="422" spans="1:34" x14ac:dyDescent="0.25">
      <c r="A422" s="7" t="s">
        <v>1256</v>
      </c>
      <c r="B422" s="7" t="s">
        <v>1257</v>
      </c>
      <c r="C422" s="7" t="s">
        <v>1214</v>
      </c>
      <c r="D422" s="7" t="s">
        <v>35</v>
      </c>
      <c r="E422" s="7" t="str">
        <f>INDEX('Нормо-час по специальностям'!$B$6:$B$26,MATCH(D422,'Нормо-час по специальностям'!$A$6:$A$26,0))</f>
        <v>Разнорабочий / демонтажник</v>
      </c>
      <c r="F422" s="15">
        <v>5</v>
      </c>
      <c r="G422" s="7" t="s">
        <v>6997</v>
      </c>
      <c r="H422" s="11">
        <f t="shared" si="289"/>
        <v>1.4</v>
      </c>
      <c r="I422" s="8">
        <f>INDEX('Нормо-час по специальностям'!$D$6:$D$26,MATCH(D422,'Нормо-час по специальностям'!$A$6:$A$26,0))</f>
        <v>550</v>
      </c>
      <c r="J422" s="8">
        <f>INDEX('Нормо-час по специальностям'!$E$6:$E$26,MATCH(D422,'Нормо-час по специальностям'!$A$6:$A$26,0))</f>
        <v>660</v>
      </c>
      <c r="K422" s="8">
        <f t="shared" si="290"/>
        <v>2750</v>
      </c>
      <c r="L422" s="8">
        <f t="shared" si="291"/>
        <v>3300</v>
      </c>
      <c r="M422" s="8">
        <f>Расценки!L421</f>
        <v>4000</v>
      </c>
      <c r="N422" s="8">
        <f>Расценки!M421</f>
        <v>4600</v>
      </c>
      <c r="O422" s="10">
        <f t="shared" si="292"/>
        <v>-0.3125</v>
      </c>
      <c r="P422" s="10">
        <f t="shared" si="293"/>
        <v>-0.28260869565217395</v>
      </c>
      <c r="Q422" s="7" t="str">
        <f t="shared" si="294"/>
        <v>нормо-часы</v>
      </c>
      <c r="R422" s="7" t="str">
        <f t="shared" si="295"/>
        <v>нормо-часы</v>
      </c>
      <c r="S422" s="8">
        <f t="shared" si="296"/>
        <v>800</v>
      </c>
      <c r="T422" s="8">
        <f t="shared" si="297"/>
        <v>920</v>
      </c>
      <c r="U422" s="8">
        <f>Расценки!F421</f>
        <v>7000</v>
      </c>
      <c r="V422" s="8">
        <f>Расценки!G421</f>
        <v>8000</v>
      </c>
      <c r="W422" s="10">
        <f t="shared" si="298"/>
        <v>0.6071428571428571</v>
      </c>
      <c r="X422" s="10">
        <f t="shared" si="299"/>
        <v>0.58750000000000002</v>
      </c>
      <c r="Y422" s="9">
        <f>Расценки!H421</f>
        <v>7000</v>
      </c>
      <c r="Z422" s="9">
        <f>Расценки!I421</f>
        <v>8000</v>
      </c>
      <c r="AA422" s="10">
        <f>Расценки!J421</f>
        <v>0</v>
      </c>
      <c r="AB422" s="10">
        <f>Расценки!K421</f>
        <v>0</v>
      </c>
      <c r="AC422" s="16">
        <f t="shared" si="300"/>
        <v>0.6071428571428571</v>
      </c>
      <c r="AD422" s="16">
        <f t="shared" si="301"/>
        <v>0.58750000000000002</v>
      </c>
      <c r="AE422" s="10">
        <f t="shared" si="302"/>
        <v>0.42857142857142855</v>
      </c>
      <c r="AF422" s="10">
        <f t="shared" si="303"/>
        <v>0.42499999999999999</v>
      </c>
      <c r="AG422" s="8">
        <f t="shared" si="304"/>
        <v>4250</v>
      </c>
      <c r="AH422" s="8">
        <f t="shared" si="305"/>
        <v>4700</v>
      </c>
    </row>
    <row r="423" spans="1:34" x14ac:dyDescent="0.25">
      <c r="A423" s="7" t="s">
        <v>1258</v>
      </c>
      <c r="B423" s="7" t="s">
        <v>1259</v>
      </c>
      <c r="C423" s="7" t="s">
        <v>1214</v>
      </c>
      <c r="D423" s="7" t="s">
        <v>35</v>
      </c>
      <c r="E423" s="7" t="str">
        <f>INDEX('Нормо-час по специальностям'!$B$6:$B$26,MATCH(D423,'Нормо-час по специальностям'!$A$6:$A$26,0))</f>
        <v>Разнорабочий / демонтажник</v>
      </c>
      <c r="F423" s="15">
        <v>6.5</v>
      </c>
      <c r="G423" s="7" t="s">
        <v>6998</v>
      </c>
      <c r="H423" s="11">
        <f t="shared" si="289"/>
        <v>1.08</v>
      </c>
      <c r="I423" s="8">
        <f>INDEX('Нормо-час по специальностям'!$D$6:$D$26,MATCH(D423,'Нормо-час по специальностям'!$A$6:$A$26,0))</f>
        <v>550</v>
      </c>
      <c r="J423" s="8">
        <f>INDEX('Нормо-час по специальностям'!$E$6:$E$26,MATCH(D423,'Нормо-час по специальностям'!$A$6:$A$26,0))</f>
        <v>660</v>
      </c>
      <c r="K423" s="8">
        <f t="shared" si="290"/>
        <v>3575</v>
      </c>
      <c r="L423" s="8">
        <f t="shared" si="291"/>
        <v>4290</v>
      </c>
      <c r="M423" s="8">
        <f>Расценки!L422</f>
        <v>5200</v>
      </c>
      <c r="N423" s="8">
        <f>Расценки!M422</f>
        <v>6000</v>
      </c>
      <c r="O423" s="10">
        <f t="shared" si="292"/>
        <v>-0.3125</v>
      </c>
      <c r="P423" s="10">
        <f t="shared" si="293"/>
        <v>-0.28500000000000003</v>
      </c>
      <c r="Q423" s="7" t="str">
        <f t="shared" si="294"/>
        <v>нормо-часы</v>
      </c>
      <c r="R423" s="7" t="str">
        <f t="shared" si="295"/>
        <v>нормо-часы</v>
      </c>
      <c r="S423" s="8">
        <f t="shared" si="296"/>
        <v>800</v>
      </c>
      <c r="T423" s="8">
        <f t="shared" si="297"/>
        <v>923</v>
      </c>
      <c r="U423" s="8">
        <f>Расценки!F422</f>
        <v>9000</v>
      </c>
      <c r="V423" s="8">
        <f>Расценки!G422</f>
        <v>10300</v>
      </c>
      <c r="W423" s="10">
        <f t="shared" si="298"/>
        <v>0.60277777777777775</v>
      </c>
      <c r="X423" s="10">
        <f t="shared" si="299"/>
        <v>0.58349514563106797</v>
      </c>
      <c r="Y423" s="9">
        <f>Расценки!H422</f>
        <v>9000</v>
      </c>
      <c r="Z423" s="9">
        <f>Расценки!I422</f>
        <v>10300</v>
      </c>
      <c r="AA423" s="10">
        <f>Расценки!J422</f>
        <v>0</v>
      </c>
      <c r="AB423" s="10">
        <f>Расценки!K422</f>
        <v>0</v>
      </c>
      <c r="AC423" s="16">
        <f t="shared" si="300"/>
        <v>0.60277777777777775</v>
      </c>
      <c r="AD423" s="16">
        <f t="shared" si="301"/>
        <v>0.58349514563106797</v>
      </c>
      <c r="AE423" s="10">
        <f t="shared" si="302"/>
        <v>0.42222222222222222</v>
      </c>
      <c r="AF423" s="10">
        <f t="shared" si="303"/>
        <v>0.41747572815533979</v>
      </c>
      <c r="AG423" s="8">
        <f t="shared" si="304"/>
        <v>5425</v>
      </c>
      <c r="AH423" s="8">
        <f t="shared" si="305"/>
        <v>6010</v>
      </c>
    </row>
    <row r="424" spans="1:34" x14ac:dyDescent="0.25">
      <c r="A424" s="7" t="s">
        <v>1260</v>
      </c>
      <c r="B424" s="7" t="s">
        <v>1261</v>
      </c>
      <c r="C424" s="7" t="s">
        <v>1262</v>
      </c>
      <c r="D424" s="7" t="s">
        <v>35</v>
      </c>
      <c r="E424" s="7" t="str">
        <f>INDEX('Нормо-час по специальностям'!$B$6:$B$26,MATCH(D424,'Нормо-час по специальностям'!$A$6:$A$26,0))</f>
        <v>Разнорабочий / демонтажник</v>
      </c>
      <c r="F424" s="15">
        <v>1</v>
      </c>
      <c r="G424" s="7" t="s">
        <v>6999</v>
      </c>
      <c r="H424" s="11">
        <f t="shared" si="289"/>
        <v>7</v>
      </c>
      <c r="I424" s="8">
        <f>INDEX('Нормо-час по специальностям'!$D$6:$D$26,MATCH(D424,'Нормо-час по специальностям'!$A$6:$A$26,0))</f>
        <v>550</v>
      </c>
      <c r="J424" s="8">
        <f>INDEX('Нормо-час по специальностям'!$E$6:$E$26,MATCH(D424,'Нормо-час по специальностям'!$A$6:$A$26,0))</f>
        <v>660</v>
      </c>
      <c r="K424" s="8">
        <f t="shared" si="290"/>
        <v>550</v>
      </c>
      <c r="L424" s="8">
        <f t="shared" si="291"/>
        <v>660</v>
      </c>
      <c r="M424" s="8">
        <f>Расценки!L423</f>
        <v>750</v>
      </c>
      <c r="N424" s="8">
        <f>Расценки!M423</f>
        <v>850</v>
      </c>
      <c r="O424" s="10">
        <f t="shared" si="292"/>
        <v>-0.26666666666666672</v>
      </c>
      <c r="P424" s="10">
        <f t="shared" si="293"/>
        <v>-0.22352941176470587</v>
      </c>
      <c r="Q424" s="7" t="str">
        <f t="shared" si="294"/>
        <v>нормо-часы</v>
      </c>
      <c r="R424" s="7" t="str">
        <f t="shared" si="295"/>
        <v>нормо-часы</v>
      </c>
      <c r="S424" s="8">
        <f t="shared" si="296"/>
        <v>750</v>
      </c>
      <c r="T424" s="8">
        <f t="shared" si="297"/>
        <v>850</v>
      </c>
      <c r="U424" s="8">
        <f>Расценки!F423</f>
        <v>1500</v>
      </c>
      <c r="V424" s="8">
        <f>Расценки!G423</f>
        <v>1800</v>
      </c>
      <c r="W424" s="10">
        <f t="shared" si="298"/>
        <v>0.6333333333333333</v>
      </c>
      <c r="X424" s="10">
        <f t="shared" si="299"/>
        <v>0.6333333333333333</v>
      </c>
      <c r="Y424" s="9">
        <f>Расценки!H423</f>
        <v>1500</v>
      </c>
      <c r="Z424" s="9">
        <f>Расценки!I423</f>
        <v>1800</v>
      </c>
      <c r="AA424" s="10">
        <f>Расценки!J423</f>
        <v>0</v>
      </c>
      <c r="AB424" s="10">
        <f>Расценки!K423</f>
        <v>0</v>
      </c>
      <c r="AC424" s="16">
        <f t="shared" si="300"/>
        <v>0.6333333333333333</v>
      </c>
      <c r="AD424" s="16">
        <f t="shared" si="301"/>
        <v>0.6333333333333333</v>
      </c>
      <c r="AE424" s="10">
        <f t="shared" si="302"/>
        <v>0.5</v>
      </c>
      <c r="AF424" s="10">
        <f t="shared" si="303"/>
        <v>0.52777777777777779</v>
      </c>
      <c r="AG424" s="8">
        <f t="shared" si="304"/>
        <v>950</v>
      </c>
      <c r="AH424" s="8">
        <f t="shared" si="305"/>
        <v>1140</v>
      </c>
    </row>
    <row r="425" spans="1:34" x14ac:dyDescent="0.25">
      <c r="A425" s="7" t="s">
        <v>1265</v>
      </c>
      <c r="B425" s="7" t="s">
        <v>1266</v>
      </c>
      <c r="C425" s="7" t="s">
        <v>177</v>
      </c>
      <c r="D425" s="7" t="s">
        <v>1040</v>
      </c>
      <c r="E425" s="7" t="str">
        <f>INDEX('Нормо-час по специальностям'!$B$6:$B$26,MATCH(D425,'Нормо-час по специальностям'!$A$6:$A$26,0))</f>
        <v>Механик ПС / подъёмников / прессов / доков</v>
      </c>
      <c r="F425" s="15">
        <v>2</v>
      </c>
      <c r="G425" s="7" t="s">
        <v>7000</v>
      </c>
      <c r="H425" s="11">
        <f t="shared" si="289"/>
        <v>3.5</v>
      </c>
      <c r="I425" s="8">
        <f>INDEX('Нормо-час по специальностям'!$D$6:$D$26,MATCH(D425,'Нормо-час по специальностям'!$A$6:$A$26,0))</f>
        <v>1500</v>
      </c>
      <c r="J425" s="8">
        <f>INDEX('Нормо-час по специальностям'!$E$6:$E$26,MATCH(D425,'Нормо-час по специальностям'!$A$6:$A$26,0))</f>
        <v>1800</v>
      </c>
      <c r="K425" s="8">
        <f t="shared" si="290"/>
        <v>3000</v>
      </c>
      <c r="L425" s="8">
        <f t="shared" si="291"/>
        <v>3600</v>
      </c>
      <c r="M425" s="8">
        <f>Расценки!L424</f>
        <v>1500</v>
      </c>
      <c r="N425" s="8">
        <f>Расценки!M424</f>
        <v>1700</v>
      </c>
      <c r="O425" s="10">
        <f t="shared" si="292"/>
        <v>1</v>
      </c>
      <c r="P425" s="10">
        <f t="shared" si="293"/>
        <v>1.1176470588235294</v>
      </c>
      <c r="Q425" s="7" t="str">
        <f t="shared" si="294"/>
        <v>расценка</v>
      </c>
      <c r="R425" s="7" t="str">
        <f t="shared" si="295"/>
        <v>расценка</v>
      </c>
      <c r="S425" s="8">
        <f t="shared" si="296"/>
        <v>750</v>
      </c>
      <c r="T425" s="8">
        <f t="shared" si="297"/>
        <v>850</v>
      </c>
      <c r="U425" s="8">
        <f>Расценки!F424</f>
        <v>2500</v>
      </c>
      <c r="V425" s="8">
        <f>Расценки!G424</f>
        <v>2900</v>
      </c>
      <c r="W425" s="10">
        <f t="shared" si="298"/>
        <v>-0.2</v>
      </c>
      <c r="X425" s="10">
        <f t="shared" si="299"/>
        <v>-0.2413793103448276</v>
      </c>
      <c r="Y425" s="9">
        <f>Расценки!H424</f>
        <v>4000</v>
      </c>
      <c r="Z425" s="9">
        <f>Расценки!I424</f>
        <v>4800</v>
      </c>
      <c r="AA425" s="10">
        <f>Расценки!J424</f>
        <v>0.60000000000000009</v>
      </c>
      <c r="AB425" s="10">
        <f>Расценки!K424</f>
        <v>0.65517241379310343</v>
      </c>
      <c r="AC425" s="16">
        <f t="shared" si="300"/>
        <v>0.25</v>
      </c>
      <c r="AD425" s="16">
        <f t="shared" si="301"/>
        <v>0.25</v>
      </c>
      <c r="AE425" s="10">
        <f t="shared" si="302"/>
        <v>0.625</v>
      </c>
      <c r="AF425" s="10">
        <f t="shared" si="303"/>
        <v>0.64583333333333337</v>
      </c>
      <c r="AG425" s="8">
        <f t="shared" si="304"/>
        <v>1000</v>
      </c>
      <c r="AH425" s="8">
        <f t="shared" si="305"/>
        <v>1200</v>
      </c>
    </row>
    <row r="426" spans="1:34" x14ac:dyDescent="0.25">
      <c r="A426" s="7" t="s">
        <v>1268</v>
      </c>
      <c r="B426" s="7" t="s">
        <v>1269</v>
      </c>
      <c r="C426" s="7" t="s">
        <v>54</v>
      </c>
      <c r="D426" s="7" t="s">
        <v>35</v>
      </c>
      <c r="E426" s="7" t="str">
        <f>INDEX('Нормо-час по специальностям'!$B$6:$B$26,MATCH(D426,'Нормо-час по специальностям'!$A$6:$A$26,0))</f>
        <v>Разнорабочий / демонтажник</v>
      </c>
      <c r="F426" s="15">
        <v>0.5</v>
      </c>
      <c r="G426" s="7" t="s">
        <v>7001</v>
      </c>
      <c r="H426" s="11">
        <f t="shared" si="289"/>
        <v>14</v>
      </c>
      <c r="I426" s="8">
        <f>INDEX('Нормо-час по специальностям'!$D$6:$D$26,MATCH(D426,'Нормо-час по специальностям'!$A$6:$A$26,0))</f>
        <v>550</v>
      </c>
      <c r="J426" s="8">
        <f>INDEX('Нормо-час по специальностям'!$E$6:$E$26,MATCH(D426,'Нормо-час по специальностям'!$A$6:$A$26,0))</f>
        <v>660</v>
      </c>
      <c r="K426" s="8">
        <f t="shared" si="290"/>
        <v>275</v>
      </c>
      <c r="L426" s="8">
        <f t="shared" si="291"/>
        <v>330</v>
      </c>
      <c r="M426" s="8">
        <f>Расценки!L425</f>
        <v>350</v>
      </c>
      <c r="N426" s="8">
        <f>Расценки!M425</f>
        <v>400</v>
      </c>
      <c r="O426" s="10">
        <f t="shared" si="292"/>
        <v>-0.2142857142857143</v>
      </c>
      <c r="P426" s="10">
        <f t="shared" si="293"/>
        <v>-0.17500000000000004</v>
      </c>
      <c r="Q426" s="7" t="str">
        <f t="shared" si="294"/>
        <v>нормо-часы</v>
      </c>
      <c r="R426" s="7" t="str">
        <f t="shared" si="295"/>
        <v>нормо-часы</v>
      </c>
      <c r="S426" s="8">
        <f t="shared" si="296"/>
        <v>700</v>
      </c>
      <c r="T426" s="8">
        <f t="shared" si="297"/>
        <v>800</v>
      </c>
      <c r="U426" s="8">
        <f>Расценки!F425</f>
        <v>600</v>
      </c>
      <c r="V426" s="8">
        <f>Расценки!G425</f>
        <v>700</v>
      </c>
      <c r="W426" s="10">
        <f t="shared" si="298"/>
        <v>0.54166666666666663</v>
      </c>
      <c r="X426" s="10">
        <f t="shared" si="299"/>
        <v>0.52857142857142858</v>
      </c>
      <c r="Y426" s="9">
        <f>Расценки!H425</f>
        <v>600</v>
      </c>
      <c r="Z426" s="9">
        <f>Расценки!I425</f>
        <v>700</v>
      </c>
      <c r="AA426" s="10">
        <f>Расценки!J425</f>
        <v>0</v>
      </c>
      <c r="AB426" s="10">
        <f>Расценки!K425</f>
        <v>0</v>
      </c>
      <c r="AC426" s="16">
        <f t="shared" si="300"/>
        <v>0.54166666666666663</v>
      </c>
      <c r="AD426" s="16">
        <f t="shared" si="301"/>
        <v>0.52857142857142858</v>
      </c>
      <c r="AE426" s="10">
        <f t="shared" si="302"/>
        <v>0.41666666666666669</v>
      </c>
      <c r="AF426" s="10">
        <f t="shared" si="303"/>
        <v>0.42857142857142855</v>
      </c>
      <c r="AG426" s="8">
        <f t="shared" si="304"/>
        <v>325</v>
      </c>
      <c r="AH426" s="8">
        <f t="shared" si="305"/>
        <v>370</v>
      </c>
    </row>
    <row r="427" spans="1:34" x14ac:dyDescent="0.25">
      <c r="A427" s="7" t="s">
        <v>1270</v>
      </c>
      <c r="B427" s="7" t="s">
        <v>1271</v>
      </c>
      <c r="C427" s="7" t="s">
        <v>177</v>
      </c>
      <c r="D427" s="7" t="s">
        <v>1040</v>
      </c>
      <c r="E427" s="7" t="str">
        <f>INDEX('Нормо-час по специальностям'!$B$6:$B$26,MATCH(D427,'Нормо-час по специальностям'!$A$6:$A$26,0))</f>
        <v>Механик ПС / подъёмников / прессов / доков</v>
      </c>
      <c r="F427" s="15">
        <v>0.25</v>
      </c>
      <c r="G427" s="7" t="s">
        <v>7002</v>
      </c>
      <c r="H427" s="11">
        <f t="shared" si="289"/>
        <v>28</v>
      </c>
      <c r="I427" s="8">
        <f>INDEX('Нормо-час по специальностям'!$D$6:$D$26,MATCH(D427,'Нормо-час по специальностям'!$A$6:$A$26,0))</f>
        <v>1500</v>
      </c>
      <c r="J427" s="8">
        <f>INDEX('Нормо-час по специальностям'!$E$6:$E$26,MATCH(D427,'Нормо-час по специальностям'!$A$6:$A$26,0))</f>
        <v>1800</v>
      </c>
      <c r="K427" s="8">
        <f t="shared" si="290"/>
        <v>375</v>
      </c>
      <c r="L427" s="8">
        <f t="shared" si="291"/>
        <v>450</v>
      </c>
      <c r="M427" s="8">
        <f>Расценки!L426</f>
        <v>140</v>
      </c>
      <c r="N427" s="8">
        <f>Расценки!M426</f>
        <v>160</v>
      </c>
      <c r="O427" s="10">
        <f t="shared" si="292"/>
        <v>1.6785714285714284</v>
      </c>
      <c r="P427" s="10">
        <f t="shared" si="293"/>
        <v>1.8125</v>
      </c>
      <c r="Q427" s="7" t="str">
        <f t="shared" si="294"/>
        <v>расценка</v>
      </c>
      <c r="R427" s="7" t="str">
        <f t="shared" si="295"/>
        <v>расценка</v>
      </c>
      <c r="S427" s="8">
        <f t="shared" si="296"/>
        <v>560</v>
      </c>
      <c r="T427" s="8">
        <f t="shared" si="297"/>
        <v>640</v>
      </c>
      <c r="U427" s="8">
        <f>Расценки!F426</f>
        <v>250</v>
      </c>
      <c r="V427" s="8">
        <f>Расценки!G426</f>
        <v>290</v>
      </c>
      <c r="W427" s="10">
        <f t="shared" si="298"/>
        <v>-0.5</v>
      </c>
      <c r="X427" s="10">
        <f t="shared" si="299"/>
        <v>-0.55172413793103448</v>
      </c>
      <c r="Y427" s="9">
        <f>Расценки!H426</f>
        <v>500</v>
      </c>
      <c r="Z427" s="9">
        <f>Расценки!I426</f>
        <v>600</v>
      </c>
      <c r="AA427" s="10">
        <f>Расценки!J426</f>
        <v>1</v>
      </c>
      <c r="AB427" s="10">
        <f>Расценки!K426</f>
        <v>1.0689655172413794</v>
      </c>
      <c r="AC427" s="16">
        <f t="shared" si="300"/>
        <v>0.25</v>
      </c>
      <c r="AD427" s="16">
        <f t="shared" si="301"/>
        <v>0.25</v>
      </c>
      <c r="AE427" s="10">
        <f t="shared" si="302"/>
        <v>0.72</v>
      </c>
      <c r="AF427" s="10">
        <f t="shared" si="303"/>
        <v>0.73333333333333328</v>
      </c>
      <c r="AG427" s="8">
        <f t="shared" si="304"/>
        <v>125</v>
      </c>
      <c r="AH427" s="8">
        <f t="shared" si="305"/>
        <v>150</v>
      </c>
    </row>
    <row r="428" spans="1:34" x14ac:dyDescent="0.25">
      <c r="A428" s="7" t="s">
        <v>1273</v>
      </c>
      <c r="B428" s="7" t="s">
        <v>1274</v>
      </c>
      <c r="C428" s="7" t="s">
        <v>177</v>
      </c>
      <c r="D428" s="7" t="s">
        <v>1040</v>
      </c>
      <c r="E428" s="7" t="str">
        <f>INDEX('Нормо-час по специальностям'!$B$6:$B$26,MATCH(D428,'Нормо-час по специальностям'!$A$6:$A$26,0))</f>
        <v>Механик ПС / подъёмников / прессов / доков</v>
      </c>
      <c r="F428" s="15">
        <v>0.3</v>
      </c>
      <c r="G428" s="7" t="s">
        <v>7003</v>
      </c>
      <c r="H428" s="11">
        <f t="shared" si="289"/>
        <v>23.33</v>
      </c>
      <c r="I428" s="8">
        <f>INDEX('Нормо-час по специальностям'!$D$6:$D$26,MATCH(D428,'Нормо-час по специальностям'!$A$6:$A$26,0))</f>
        <v>1500</v>
      </c>
      <c r="J428" s="8">
        <f>INDEX('Нормо-час по специальностям'!$E$6:$E$26,MATCH(D428,'Нормо-час по специальностям'!$A$6:$A$26,0))</f>
        <v>1800</v>
      </c>
      <c r="K428" s="8">
        <f t="shared" si="290"/>
        <v>450</v>
      </c>
      <c r="L428" s="8">
        <f t="shared" si="291"/>
        <v>540</v>
      </c>
      <c r="M428" s="8">
        <f>Расценки!L427</f>
        <v>200</v>
      </c>
      <c r="N428" s="8">
        <f>Расценки!M427</f>
        <v>230</v>
      </c>
      <c r="O428" s="10">
        <f t="shared" si="292"/>
        <v>1.25</v>
      </c>
      <c r="P428" s="10">
        <f t="shared" si="293"/>
        <v>1.347826086956522</v>
      </c>
      <c r="Q428" s="7" t="str">
        <f t="shared" si="294"/>
        <v>расценка</v>
      </c>
      <c r="R428" s="7" t="str">
        <f t="shared" si="295"/>
        <v>расценка</v>
      </c>
      <c r="S428" s="8">
        <f t="shared" si="296"/>
        <v>667</v>
      </c>
      <c r="T428" s="8">
        <f t="shared" si="297"/>
        <v>767</v>
      </c>
      <c r="U428" s="8">
        <f>Расценки!F427</f>
        <v>350</v>
      </c>
      <c r="V428" s="8">
        <f>Расценки!G427</f>
        <v>400</v>
      </c>
      <c r="W428" s="10">
        <f t="shared" si="298"/>
        <v>-0.2857142857142857</v>
      </c>
      <c r="X428" s="10">
        <f t="shared" si="299"/>
        <v>-0.35</v>
      </c>
      <c r="Y428" s="9">
        <f>Расценки!H427</f>
        <v>600</v>
      </c>
      <c r="Z428" s="9">
        <f>Расценки!I427</f>
        <v>720</v>
      </c>
      <c r="AA428" s="10">
        <f>Расценки!J427</f>
        <v>0.71428571428571419</v>
      </c>
      <c r="AB428" s="10">
        <f>Расценки!K427</f>
        <v>0.8</v>
      </c>
      <c r="AC428" s="16">
        <f t="shared" si="300"/>
        <v>0.25</v>
      </c>
      <c r="AD428" s="16">
        <f t="shared" si="301"/>
        <v>0.25</v>
      </c>
      <c r="AE428" s="10">
        <f t="shared" si="302"/>
        <v>0.66666666666666663</v>
      </c>
      <c r="AF428" s="10">
        <f t="shared" si="303"/>
        <v>0.68055555555555558</v>
      </c>
      <c r="AG428" s="8">
        <f t="shared" si="304"/>
        <v>150</v>
      </c>
      <c r="AH428" s="8">
        <f t="shared" si="305"/>
        <v>180</v>
      </c>
    </row>
    <row r="429" spans="1:34" x14ac:dyDescent="0.25">
      <c r="A429" s="7" t="s">
        <v>1276</v>
      </c>
      <c r="B429" s="7" t="s">
        <v>1277</v>
      </c>
      <c r="C429" s="7" t="s">
        <v>177</v>
      </c>
      <c r="D429" s="7" t="s">
        <v>1040</v>
      </c>
      <c r="E429" s="7" t="str">
        <f>INDEX('Нормо-час по специальностям'!$B$6:$B$26,MATCH(D429,'Нормо-час по специальностям'!$A$6:$A$26,0))</f>
        <v>Механик ПС / подъёмников / прессов / доков</v>
      </c>
      <c r="F429" s="15">
        <v>3.5</v>
      </c>
      <c r="G429" s="7" t="s">
        <v>7004</v>
      </c>
      <c r="H429" s="11">
        <f t="shared" si="289"/>
        <v>2</v>
      </c>
      <c r="I429" s="8">
        <f>INDEX('Нормо-час по специальностям'!$D$6:$D$26,MATCH(D429,'Нормо-час по специальностям'!$A$6:$A$26,0))</f>
        <v>1500</v>
      </c>
      <c r="J429" s="8">
        <f>INDEX('Нормо-час по специальностям'!$E$6:$E$26,MATCH(D429,'Нормо-час по специальностям'!$A$6:$A$26,0))</f>
        <v>1800</v>
      </c>
      <c r="K429" s="8">
        <f t="shared" si="290"/>
        <v>5250</v>
      </c>
      <c r="L429" s="8">
        <f t="shared" si="291"/>
        <v>6300</v>
      </c>
      <c r="M429" s="8">
        <f>Расценки!L428</f>
        <v>2600</v>
      </c>
      <c r="N429" s="8">
        <f>Расценки!M428</f>
        <v>3000</v>
      </c>
      <c r="O429" s="10">
        <f t="shared" si="292"/>
        <v>1.0192307692307692</v>
      </c>
      <c r="P429" s="10">
        <f t="shared" si="293"/>
        <v>1.1000000000000001</v>
      </c>
      <c r="Q429" s="7" t="str">
        <f t="shared" si="294"/>
        <v>расценка</v>
      </c>
      <c r="R429" s="7" t="str">
        <f t="shared" si="295"/>
        <v>расценка</v>
      </c>
      <c r="S429" s="8">
        <f t="shared" si="296"/>
        <v>743</v>
      </c>
      <c r="T429" s="8">
        <f t="shared" si="297"/>
        <v>857</v>
      </c>
      <c r="U429" s="8">
        <f>Расценки!F428</f>
        <v>4500</v>
      </c>
      <c r="V429" s="8">
        <f>Расценки!G428</f>
        <v>5200</v>
      </c>
      <c r="W429" s="10">
        <f t="shared" si="298"/>
        <v>-0.16666666666666666</v>
      </c>
      <c r="X429" s="10">
        <f t="shared" si="299"/>
        <v>-0.21153846153846154</v>
      </c>
      <c r="Y429" s="9">
        <f>Расценки!H428</f>
        <v>7000</v>
      </c>
      <c r="Z429" s="9">
        <f>Расценки!I428</f>
        <v>8400</v>
      </c>
      <c r="AA429" s="10">
        <f>Расценки!J428</f>
        <v>0.55555555555555558</v>
      </c>
      <c r="AB429" s="10">
        <f>Расценки!K428</f>
        <v>0.61538461538461542</v>
      </c>
      <c r="AC429" s="16">
        <f t="shared" si="300"/>
        <v>0.25</v>
      </c>
      <c r="AD429" s="16">
        <f t="shared" si="301"/>
        <v>0.25</v>
      </c>
      <c r="AE429" s="10">
        <f t="shared" si="302"/>
        <v>0.62857142857142856</v>
      </c>
      <c r="AF429" s="10">
        <f t="shared" si="303"/>
        <v>0.6428571428571429</v>
      </c>
      <c r="AG429" s="8">
        <f t="shared" si="304"/>
        <v>1750</v>
      </c>
      <c r="AH429" s="8">
        <f t="shared" si="305"/>
        <v>2100</v>
      </c>
    </row>
    <row r="430" spans="1:34" x14ac:dyDescent="0.25">
      <c r="A430" s="7" t="s">
        <v>1279</v>
      </c>
      <c r="B430" s="7" t="s">
        <v>1280</v>
      </c>
      <c r="C430" s="7" t="s">
        <v>177</v>
      </c>
      <c r="D430" s="7" t="s">
        <v>1040</v>
      </c>
      <c r="E430" s="7" t="str">
        <f>INDEX('Нормо-час по специальностям'!$B$6:$B$26,MATCH(D430,'Нормо-час по специальностям'!$A$6:$A$26,0))</f>
        <v>Механик ПС / подъёмников / прессов / доков</v>
      </c>
      <c r="F430" s="15">
        <v>0.35</v>
      </c>
      <c r="G430" s="7" t="s">
        <v>7005</v>
      </c>
      <c r="H430" s="11">
        <f t="shared" si="289"/>
        <v>20</v>
      </c>
      <c r="I430" s="8">
        <f>INDEX('Нормо-час по специальностям'!$D$6:$D$26,MATCH(D430,'Нормо-час по специальностям'!$A$6:$A$26,0))</f>
        <v>1500</v>
      </c>
      <c r="J430" s="8">
        <f>INDEX('Нормо-час по специальностям'!$E$6:$E$26,MATCH(D430,'Нормо-час по специальностям'!$A$6:$A$26,0))</f>
        <v>1800</v>
      </c>
      <c r="K430" s="8">
        <f t="shared" si="290"/>
        <v>525</v>
      </c>
      <c r="L430" s="8">
        <f t="shared" si="291"/>
        <v>630</v>
      </c>
      <c r="M430" s="8">
        <f>Расценки!L429</f>
        <v>230</v>
      </c>
      <c r="N430" s="8">
        <f>Расценки!M429</f>
        <v>265</v>
      </c>
      <c r="O430" s="10">
        <f t="shared" si="292"/>
        <v>1.2826086956521738</v>
      </c>
      <c r="P430" s="10">
        <f t="shared" si="293"/>
        <v>1.3773584905660377</v>
      </c>
      <c r="Q430" s="7" t="str">
        <f t="shared" si="294"/>
        <v>расценка</v>
      </c>
      <c r="R430" s="7" t="str">
        <f t="shared" si="295"/>
        <v>расценка</v>
      </c>
      <c r="S430" s="8">
        <f t="shared" si="296"/>
        <v>657</v>
      </c>
      <c r="T430" s="8">
        <f t="shared" si="297"/>
        <v>757</v>
      </c>
      <c r="U430" s="8">
        <f>Расценки!F429</f>
        <v>400</v>
      </c>
      <c r="V430" s="8">
        <f>Расценки!G429</f>
        <v>460</v>
      </c>
      <c r="W430" s="10">
        <f t="shared" si="298"/>
        <v>-0.3125</v>
      </c>
      <c r="X430" s="10">
        <f t="shared" si="299"/>
        <v>-0.36956521739130432</v>
      </c>
      <c r="Y430" s="9">
        <f>Расценки!H429</f>
        <v>700</v>
      </c>
      <c r="Z430" s="9">
        <f>Расценки!I429</f>
        <v>840</v>
      </c>
      <c r="AA430" s="10">
        <f>Расценки!J429</f>
        <v>0.75</v>
      </c>
      <c r="AB430" s="10">
        <f>Расценки!K429</f>
        <v>0.82608695652173902</v>
      </c>
      <c r="AC430" s="16">
        <f t="shared" si="300"/>
        <v>0.25</v>
      </c>
      <c r="AD430" s="16">
        <f t="shared" si="301"/>
        <v>0.25</v>
      </c>
      <c r="AE430" s="10">
        <f t="shared" si="302"/>
        <v>0.67142857142857137</v>
      </c>
      <c r="AF430" s="10">
        <f t="shared" si="303"/>
        <v>0.68452380952380953</v>
      </c>
      <c r="AG430" s="8">
        <f t="shared" si="304"/>
        <v>175</v>
      </c>
      <c r="AH430" s="8">
        <f t="shared" si="305"/>
        <v>210</v>
      </c>
    </row>
    <row r="431" spans="1:34" x14ac:dyDescent="0.25">
      <c r="A431" s="7" t="s">
        <v>1282</v>
      </c>
      <c r="B431" s="7" t="s">
        <v>1283</v>
      </c>
      <c r="C431" s="7" t="s">
        <v>177</v>
      </c>
      <c r="D431" s="7" t="s">
        <v>1040</v>
      </c>
      <c r="E431" s="7" t="str">
        <f>INDEX('Нормо-час по специальностям'!$B$6:$B$26,MATCH(D431,'Нормо-час по специальностям'!$A$6:$A$26,0))</f>
        <v>Механик ПС / подъёмников / прессов / доков</v>
      </c>
      <c r="F431" s="15">
        <v>0.6</v>
      </c>
      <c r="G431" s="7" t="s">
        <v>7006</v>
      </c>
      <c r="H431" s="11">
        <f t="shared" si="289"/>
        <v>11.67</v>
      </c>
      <c r="I431" s="8">
        <f>INDEX('Нормо-час по специальностям'!$D$6:$D$26,MATCH(D431,'Нормо-час по специальностям'!$A$6:$A$26,0))</f>
        <v>1500</v>
      </c>
      <c r="J431" s="8">
        <f>INDEX('Нормо-час по специальностям'!$E$6:$E$26,MATCH(D431,'Нормо-час по специальностям'!$A$6:$A$26,0))</f>
        <v>1800</v>
      </c>
      <c r="K431" s="8">
        <f t="shared" si="290"/>
        <v>900</v>
      </c>
      <c r="L431" s="8">
        <f t="shared" si="291"/>
        <v>1080</v>
      </c>
      <c r="M431" s="8">
        <f>Расценки!L430</f>
        <v>430</v>
      </c>
      <c r="N431" s="8">
        <f>Расценки!M430</f>
        <v>500</v>
      </c>
      <c r="O431" s="10">
        <f t="shared" si="292"/>
        <v>1.0930232558139537</v>
      </c>
      <c r="P431" s="10">
        <f t="shared" si="293"/>
        <v>1.1600000000000001</v>
      </c>
      <c r="Q431" s="7" t="str">
        <f t="shared" si="294"/>
        <v>расценка</v>
      </c>
      <c r="R431" s="7" t="str">
        <f t="shared" si="295"/>
        <v>расценка</v>
      </c>
      <c r="S431" s="8">
        <f t="shared" si="296"/>
        <v>717</v>
      </c>
      <c r="T431" s="8">
        <f t="shared" si="297"/>
        <v>833</v>
      </c>
      <c r="U431" s="8">
        <f>Расценки!F430</f>
        <v>750</v>
      </c>
      <c r="V431" s="8">
        <f>Расценки!G430</f>
        <v>860</v>
      </c>
      <c r="W431" s="10">
        <f t="shared" si="298"/>
        <v>-0.2</v>
      </c>
      <c r="X431" s="10">
        <f t="shared" si="299"/>
        <v>-0.2558139534883721</v>
      </c>
      <c r="Y431" s="9">
        <f>Расценки!H430</f>
        <v>1200</v>
      </c>
      <c r="Z431" s="9">
        <f>Расценки!I430</f>
        <v>1440</v>
      </c>
      <c r="AA431" s="10">
        <f>Расценки!J430</f>
        <v>0.60000000000000009</v>
      </c>
      <c r="AB431" s="10">
        <f>Расценки!K430</f>
        <v>0.67441860465116288</v>
      </c>
      <c r="AC431" s="16">
        <f t="shared" si="300"/>
        <v>0.25</v>
      </c>
      <c r="AD431" s="16">
        <f t="shared" si="301"/>
        <v>0.25</v>
      </c>
      <c r="AE431" s="10">
        <f t="shared" si="302"/>
        <v>0.64166666666666672</v>
      </c>
      <c r="AF431" s="10">
        <f t="shared" si="303"/>
        <v>0.65277777777777779</v>
      </c>
      <c r="AG431" s="8">
        <f t="shared" si="304"/>
        <v>300</v>
      </c>
      <c r="AH431" s="8">
        <f t="shared" si="305"/>
        <v>360</v>
      </c>
    </row>
    <row r="432" spans="1:34" x14ac:dyDescent="0.25">
      <c r="A432" s="12" t="s">
        <v>1285</v>
      </c>
      <c r="B432" s="12" t="s">
        <v>1286</v>
      </c>
      <c r="C432" s="12" t="s">
        <v>1287</v>
      </c>
      <c r="D432" s="7" t="s">
        <v>35</v>
      </c>
      <c r="E432" s="7" t="str">
        <f>INDEX('Нормо-час по специальностям'!$B$6:$B$26,MATCH(D432,'Нормо-час по специальностям'!$A$6:$A$26,0))</f>
        <v>Разнорабочий / демонтажник</v>
      </c>
      <c r="F432" s="15">
        <v>1.2E-2</v>
      </c>
      <c r="G432" s="7" t="s">
        <v>7007</v>
      </c>
      <c r="H432" s="11">
        <f t="shared" si="289"/>
        <v>583.33000000000004</v>
      </c>
      <c r="I432" s="8">
        <f>INDEX('Нормо-час по специальностям'!$D$6:$D$26,MATCH(D432,'Нормо-час по специальностям'!$A$6:$A$26,0))</f>
        <v>550</v>
      </c>
      <c r="J432" s="8">
        <f>INDEX('Нормо-час по специальностям'!$E$6:$E$26,MATCH(D432,'Нормо-час по специальностям'!$A$6:$A$26,0))</f>
        <v>660</v>
      </c>
      <c r="K432" s="8">
        <f t="shared" si="290"/>
        <v>7</v>
      </c>
      <c r="L432" s="8">
        <f t="shared" si="291"/>
        <v>8</v>
      </c>
      <c r="M432" s="8">
        <f>Расценки!L431</f>
        <v>20</v>
      </c>
      <c r="N432" s="8">
        <f>Расценки!M431</f>
        <v>23</v>
      </c>
      <c r="O432" s="10">
        <f t="shared" si="292"/>
        <v>-0.65</v>
      </c>
      <c r="P432" s="10">
        <f t="shared" si="293"/>
        <v>-0.65217391304347827</v>
      </c>
      <c r="Q432" s="7" t="str">
        <f t="shared" si="294"/>
        <v>нормо-часы</v>
      </c>
      <c r="R432" s="7" t="str">
        <f t="shared" si="295"/>
        <v>нормо-часы</v>
      </c>
      <c r="S432" s="8">
        <f t="shared" si="296"/>
        <v>1667</v>
      </c>
      <c r="T432" s="8">
        <f t="shared" si="297"/>
        <v>1917</v>
      </c>
      <c r="U432" s="8">
        <f>Расценки!F431</f>
        <v>35</v>
      </c>
      <c r="V432" s="8">
        <f>Расценки!G431</f>
        <v>40</v>
      </c>
      <c r="W432" s="10">
        <f t="shared" si="298"/>
        <v>0.8</v>
      </c>
      <c r="X432" s="10">
        <f t="shared" si="299"/>
        <v>0.8</v>
      </c>
      <c r="Y432" s="9">
        <f>Расценки!H431</f>
        <v>35</v>
      </c>
      <c r="Z432" s="9">
        <f>Расценки!I431</f>
        <v>40</v>
      </c>
      <c r="AA432" s="10">
        <f>Расценки!J431</f>
        <v>0</v>
      </c>
      <c r="AB432" s="10">
        <f>Расценки!K431</f>
        <v>0</v>
      </c>
      <c r="AC432" s="16">
        <f t="shared" si="300"/>
        <v>0.8</v>
      </c>
      <c r="AD432" s="16">
        <f t="shared" si="301"/>
        <v>0.8</v>
      </c>
      <c r="AE432" s="10">
        <f t="shared" si="302"/>
        <v>0.42857142857142855</v>
      </c>
      <c r="AF432" s="10">
        <f t="shared" si="303"/>
        <v>0.42499999999999999</v>
      </c>
      <c r="AG432" s="8">
        <f t="shared" si="304"/>
        <v>28</v>
      </c>
      <c r="AH432" s="8">
        <f t="shared" si="305"/>
        <v>32</v>
      </c>
    </row>
    <row r="433" spans="1:34" x14ac:dyDescent="0.25">
      <c r="A433" s="12" t="s">
        <v>1289</v>
      </c>
      <c r="B433" s="12" t="s">
        <v>1290</v>
      </c>
      <c r="C433" s="12" t="s">
        <v>1287</v>
      </c>
      <c r="D433" s="7" t="s">
        <v>35</v>
      </c>
      <c r="E433" s="7" t="str">
        <f>INDEX('Нормо-час по специальностям'!$B$6:$B$26,MATCH(D433,'Нормо-час по специальностям'!$A$6:$A$26,0))</f>
        <v>Разнорабочий / демонтажник</v>
      </c>
      <c r="F433" s="15">
        <v>1.7999999999999999E-2</v>
      </c>
      <c r="G433" s="7" t="s">
        <v>7007</v>
      </c>
      <c r="H433" s="11">
        <f t="shared" si="289"/>
        <v>388.89</v>
      </c>
      <c r="I433" s="8">
        <f>INDEX('Нормо-час по специальностям'!$D$6:$D$26,MATCH(D433,'Нормо-час по специальностям'!$A$6:$A$26,0))</f>
        <v>550</v>
      </c>
      <c r="J433" s="8">
        <f>INDEX('Нормо-час по специальностям'!$E$6:$E$26,MATCH(D433,'Нормо-час по специальностям'!$A$6:$A$26,0))</f>
        <v>660</v>
      </c>
      <c r="K433" s="8">
        <f t="shared" si="290"/>
        <v>10</v>
      </c>
      <c r="L433" s="8">
        <f t="shared" si="291"/>
        <v>12</v>
      </c>
      <c r="M433" s="8">
        <f>Расценки!L432</f>
        <v>32</v>
      </c>
      <c r="N433" s="8">
        <f>Расценки!M432</f>
        <v>35</v>
      </c>
      <c r="O433" s="10">
        <f t="shared" si="292"/>
        <v>-0.6875</v>
      </c>
      <c r="P433" s="10">
        <f t="shared" si="293"/>
        <v>-0.65714285714285714</v>
      </c>
      <c r="Q433" s="7" t="str">
        <f t="shared" si="294"/>
        <v>нормо-часы</v>
      </c>
      <c r="R433" s="7" t="str">
        <f t="shared" si="295"/>
        <v>нормо-часы</v>
      </c>
      <c r="S433" s="8">
        <f t="shared" si="296"/>
        <v>1778</v>
      </c>
      <c r="T433" s="8">
        <f t="shared" si="297"/>
        <v>1944</v>
      </c>
      <c r="U433" s="8">
        <f>Расценки!F432</f>
        <v>55</v>
      </c>
      <c r="V433" s="8">
        <f>Расценки!G432</f>
        <v>60</v>
      </c>
      <c r="W433" s="10">
        <f t="shared" si="298"/>
        <v>0.81818181818181823</v>
      </c>
      <c r="X433" s="10">
        <f t="shared" si="299"/>
        <v>0.8</v>
      </c>
      <c r="Y433" s="9">
        <f>Расценки!H432</f>
        <v>55</v>
      </c>
      <c r="Z433" s="9">
        <f>Расценки!I432</f>
        <v>60</v>
      </c>
      <c r="AA433" s="10">
        <f>Расценки!J432</f>
        <v>0</v>
      </c>
      <c r="AB433" s="10">
        <f>Расценки!K432</f>
        <v>0</v>
      </c>
      <c r="AC433" s="16">
        <f t="shared" si="300"/>
        <v>0.81818181818181823</v>
      </c>
      <c r="AD433" s="16">
        <f t="shared" si="301"/>
        <v>0.8</v>
      </c>
      <c r="AE433" s="10">
        <f t="shared" si="302"/>
        <v>0.41818181818181815</v>
      </c>
      <c r="AF433" s="10">
        <f t="shared" si="303"/>
        <v>0.41666666666666669</v>
      </c>
      <c r="AG433" s="8">
        <f t="shared" si="304"/>
        <v>45</v>
      </c>
      <c r="AH433" s="8">
        <f t="shared" si="305"/>
        <v>48</v>
      </c>
    </row>
    <row r="434" spans="1:34" x14ac:dyDescent="0.25">
      <c r="A434" s="12" t="s">
        <v>1291</v>
      </c>
      <c r="B434" s="12" t="s">
        <v>1292</v>
      </c>
      <c r="C434" s="12" t="s">
        <v>50</v>
      </c>
      <c r="D434" s="7" t="s">
        <v>35</v>
      </c>
      <c r="E434" s="7" t="str">
        <f>INDEX('Нормо-час по специальностям'!$B$6:$B$26,MATCH(D434,'Нормо-час по специальностям'!$A$6:$A$26,0))</f>
        <v>Разнорабочий / демонтажник</v>
      </c>
      <c r="F434" s="15">
        <v>1.2</v>
      </c>
      <c r="G434" s="7" t="s">
        <v>7008</v>
      </c>
      <c r="H434" s="11">
        <f t="shared" si="289"/>
        <v>5.83</v>
      </c>
      <c r="I434" s="8">
        <f>INDEX('Нормо-час по специальностям'!$D$6:$D$26,MATCH(D434,'Нормо-час по специальностям'!$A$6:$A$26,0))</f>
        <v>550</v>
      </c>
      <c r="J434" s="8">
        <f>INDEX('Нормо-час по специальностям'!$E$6:$E$26,MATCH(D434,'Нормо-час по специальностям'!$A$6:$A$26,0))</f>
        <v>660</v>
      </c>
      <c r="K434" s="8">
        <f t="shared" si="290"/>
        <v>660</v>
      </c>
      <c r="L434" s="8">
        <f t="shared" si="291"/>
        <v>792</v>
      </c>
      <c r="M434" s="8">
        <f>Расценки!L433</f>
        <v>1300</v>
      </c>
      <c r="N434" s="8">
        <f>Расценки!M433</f>
        <v>1450</v>
      </c>
      <c r="O434" s="10">
        <f t="shared" si="292"/>
        <v>-0.49230769230769234</v>
      </c>
      <c r="P434" s="10">
        <f t="shared" si="293"/>
        <v>-0.45379310344827584</v>
      </c>
      <c r="Q434" s="7" t="str">
        <f t="shared" si="294"/>
        <v>нормо-часы</v>
      </c>
      <c r="R434" s="7" t="str">
        <f t="shared" si="295"/>
        <v>нормо-часы</v>
      </c>
      <c r="S434" s="8">
        <f t="shared" si="296"/>
        <v>1083</v>
      </c>
      <c r="T434" s="8">
        <f t="shared" si="297"/>
        <v>1208</v>
      </c>
      <c r="U434" s="8">
        <f>Расценки!F433</f>
        <v>2200</v>
      </c>
      <c r="V434" s="8">
        <f>Расценки!G433</f>
        <v>2500</v>
      </c>
      <c r="W434" s="10">
        <f t="shared" si="298"/>
        <v>0.7</v>
      </c>
      <c r="X434" s="10">
        <f t="shared" si="299"/>
        <v>0.68320000000000003</v>
      </c>
      <c r="Y434" s="9">
        <f>Расценки!H433</f>
        <v>2200</v>
      </c>
      <c r="Z434" s="9">
        <f>Расценки!I433</f>
        <v>2500</v>
      </c>
      <c r="AA434" s="10">
        <f>Расценки!J433</f>
        <v>0</v>
      </c>
      <c r="AB434" s="10">
        <f>Расценки!K433</f>
        <v>0</v>
      </c>
      <c r="AC434" s="16">
        <f t="shared" si="300"/>
        <v>0.7</v>
      </c>
      <c r="AD434" s="16">
        <f t="shared" si="301"/>
        <v>0.68320000000000003</v>
      </c>
      <c r="AE434" s="10">
        <f t="shared" si="302"/>
        <v>0.40909090909090912</v>
      </c>
      <c r="AF434" s="10">
        <f t="shared" si="303"/>
        <v>0.42</v>
      </c>
      <c r="AG434" s="8">
        <f t="shared" si="304"/>
        <v>1540</v>
      </c>
      <c r="AH434" s="8">
        <f t="shared" si="305"/>
        <v>1708</v>
      </c>
    </row>
    <row r="435" spans="1:34" x14ac:dyDescent="0.25">
      <c r="A435" s="12" t="s">
        <v>1293</v>
      </c>
      <c r="B435" s="12" t="s">
        <v>1294</v>
      </c>
      <c r="C435" s="12" t="s">
        <v>28</v>
      </c>
      <c r="D435" s="7" t="s">
        <v>35</v>
      </c>
      <c r="E435" s="7" t="str">
        <f>INDEX('Нормо-час по специальностям'!$B$6:$B$26,MATCH(D435,'Нормо-час по специальностям'!$A$6:$A$26,0))</f>
        <v>Разнорабочий / демонтажник</v>
      </c>
      <c r="F435" s="15">
        <v>1</v>
      </c>
      <c r="G435" s="7" t="s">
        <v>7009</v>
      </c>
      <c r="H435" s="11">
        <f t="shared" si="289"/>
        <v>7</v>
      </c>
      <c r="I435" s="8">
        <f>INDEX('Нормо-час по специальностям'!$D$6:$D$26,MATCH(D435,'Нормо-час по специальностям'!$A$6:$A$26,0))</f>
        <v>550</v>
      </c>
      <c r="J435" s="8">
        <f>INDEX('Нормо-час по специальностям'!$E$6:$E$26,MATCH(D435,'Нормо-час по специальностям'!$A$6:$A$26,0))</f>
        <v>660</v>
      </c>
      <c r="K435" s="8">
        <f t="shared" si="290"/>
        <v>550</v>
      </c>
      <c r="L435" s="8">
        <f t="shared" si="291"/>
        <v>660</v>
      </c>
      <c r="M435" s="8">
        <f>Расценки!L434</f>
        <v>350</v>
      </c>
      <c r="N435" s="8">
        <f>Расценки!M434</f>
        <v>400</v>
      </c>
      <c r="O435" s="10">
        <f t="shared" si="292"/>
        <v>0.5714285714285714</v>
      </c>
      <c r="P435" s="10">
        <f t="shared" si="293"/>
        <v>0.64999999999999991</v>
      </c>
      <c r="Q435" s="7" t="str">
        <f t="shared" si="294"/>
        <v>расценка</v>
      </c>
      <c r="R435" s="7" t="str">
        <f t="shared" si="295"/>
        <v>расценка</v>
      </c>
      <c r="S435" s="8">
        <f t="shared" si="296"/>
        <v>350</v>
      </c>
      <c r="T435" s="8">
        <f t="shared" si="297"/>
        <v>400</v>
      </c>
      <c r="U435" s="8">
        <f>Расценки!F434</f>
        <v>600</v>
      </c>
      <c r="V435" s="8">
        <f>Расценки!G434</f>
        <v>700</v>
      </c>
      <c r="W435" s="10">
        <f t="shared" si="298"/>
        <v>8.3333333333333329E-2</v>
      </c>
      <c r="X435" s="10">
        <f t="shared" si="299"/>
        <v>5.7142857142857141E-2</v>
      </c>
      <c r="Y435" s="9">
        <f>Расценки!H434</f>
        <v>734</v>
      </c>
      <c r="Z435" s="9">
        <f>Расценки!I434</f>
        <v>880</v>
      </c>
      <c r="AA435" s="10">
        <f>Расценки!J434</f>
        <v>0.22333333333333338</v>
      </c>
      <c r="AB435" s="10">
        <f>Расценки!K434</f>
        <v>0.25714285714285712</v>
      </c>
      <c r="AC435" s="16">
        <f t="shared" si="300"/>
        <v>0.25068119891008173</v>
      </c>
      <c r="AD435" s="16">
        <f t="shared" si="301"/>
        <v>0.25</v>
      </c>
      <c r="AE435" s="10">
        <f t="shared" si="302"/>
        <v>0.52316076294277924</v>
      </c>
      <c r="AF435" s="10">
        <f t="shared" si="303"/>
        <v>0.54545454545454541</v>
      </c>
      <c r="AG435" s="8">
        <f t="shared" si="304"/>
        <v>184</v>
      </c>
      <c r="AH435" s="8">
        <f t="shared" si="305"/>
        <v>220</v>
      </c>
    </row>
    <row r="436" spans="1:34" x14ac:dyDescent="0.25">
      <c r="A436" s="12" t="s">
        <v>1296</v>
      </c>
      <c r="B436" s="12" t="s">
        <v>1297</v>
      </c>
      <c r="C436" s="12" t="s">
        <v>40</v>
      </c>
      <c r="D436" s="7" t="s">
        <v>35</v>
      </c>
      <c r="E436" s="7" t="str">
        <f>INDEX('Нормо-час по специальностям'!$B$6:$B$26,MATCH(D436,'Нормо-час по специальностям'!$A$6:$A$26,0))</f>
        <v>Разнорабочий / демонтажник</v>
      </c>
      <c r="F436" s="15">
        <v>0.8</v>
      </c>
      <c r="G436" s="7" t="s">
        <v>7010</v>
      </c>
      <c r="H436" s="11">
        <f t="shared" si="289"/>
        <v>8.75</v>
      </c>
      <c r="I436" s="8">
        <f>INDEX('Нормо-час по специальностям'!$D$6:$D$26,MATCH(D436,'Нормо-час по специальностям'!$A$6:$A$26,0))</f>
        <v>550</v>
      </c>
      <c r="J436" s="8">
        <f>INDEX('Нормо-час по специальностям'!$E$6:$E$26,MATCH(D436,'Нормо-час по специальностям'!$A$6:$A$26,0))</f>
        <v>660</v>
      </c>
      <c r="K436" s="8">
        <f t="shared" si="290"/>
        <v>440</v>
      </c>
      <c r="L436" s="8">
        <f t="shared" si="291"/>
        <v>528</v>
      </c>
      <c r="M436" s="8">
        <f>Расценки!L435</f>
        <v>450</v>
      </c>
      <c r="N436" s="8">
        <f>Расценки!M435</f>
        <v>520</v>
      </c>
      <c r="O436" s="10">
        <f t="shared" si="292"/>
        <v>-2.2222222222222254E-2</v>
      </c>
      <c r="P436" s="10">
        <f t="shared" si="293"/>
        <v>1.538461538461533E-2</v>
      </c>
      <c r="Q436" s="7" t="str">
        <f t="shared" si="294"/>
        <v>равно</v>
      </c>
      <c r="R436" s="7" t="str">
        <f t="shared" si="295"/>
        <v>равно</v>
      </c>
      <c r="S436" s="8">
        <f t="shared" si="296"/>
        <v>563</v>
      </c>
      <c r="T436" s="8">
        <f t="shared" si="297"/>
        <v>650</v>
      </c>
      <c r="U436" s="8">
        <f>Расценки!F435</f>
        <v>800</v>
      </c>
      <c r="V436" s="8">
        <f>Расценки!G435</f>
        <v>920</v>
      </c>
      <c r="W436" s="10">
        <f t="shared" si="298"/>
        <v>0.45</v>
      </c>
      <c r="X436" s="10">
        <f t="shared" si="299"/>
        <v>0.42608695652173911</v>
      </c>
      <c r="Y436" s="9">
        <f>Расценки!H435</f>
        <v>800</v>
      </c>
      <c r="Z436" s="9">
        <f>Расценки!I435</f>
        <v>920</v>
      </c>
      <c r="AA436" s="10">
        <f>Расценки!J435</f>
        <v>0</v>
      </c>
      <c r="AB436" s="10">
        <f>Расценки!K435</f>
        <v>0</v>
      </c>
      <c r="AC436" s="16">
        <f t="shared" si="300"/>
        <v>0.45</v>
      </c>
      <c r="AD436" s="16">
        <f t="shared" si="301"/>
        <v>0.42608695652173911</v>
      </c>
      <c r="AE436" s="10">
        <f t="shared" si="302"/>
        <v>0.4375</v>
      </c>
      <c r="AF436" s="10">
        <f t="shared" si="303"/>
        <v>0.43478260869565216</v>
      </c>
      <c r="AG436" s="8">
        <f t="shared" si="304"/>
        <v>360</v>
      </c>
      <c r="AH436" s="8">
        <f t="shared" si="305"/>
        <v>392</v>
      </c>
    </row>
    <row r="437" spans="1:34" x14ac:dyDescent="0.25">
      <c r="A437" s="12" t="s">
        <v>1298</v>
      </c>
      <c r="B437" s="12" t="s">
        <v>1299</v>
      </c>
      <c r="C437" s="12" t="s">
        <v>54</v>
      </c>
      <c r="D437" s="7" t="s">
        <v>35</v>
      </c>
      <c r="E437" s="7" t="str">
        <f>INDEX('Нормо-час по специальностям'!$B$6:$B$26,MATCH(D437,'Нормо-час по специальностям'!$A$6:$A$26,0))</f>
        <v>Разнорабочий / демонтажник</v>
      </c>
      <c r="F437" s="15">
        <v>0.15</v>
      </c>
      <c r="G437" s="7" t="s">
        <v>6938</v>
      </c>
      <c r="H437" s="11">
        <f t="shared" si="289"/>
        <v>46.67</v>
      </c>
      <c r="I437" s="8">
        <f>INDEX('Нормо-час по специальностям'!$D$6:$D$26,MATCH(D437,'Нормо-час по специальностям'!$A$6:$A$26,0))</f>
        <v>550</v>
      </c>
      <c r="J437" s="8">
        <f>INDEX('Нормо-час по специальностям'!$E$6:$E$26,MATCH(D437,'Нормо-час по специальностям'!$A$6:$A$26,0))</f>
        <v>660</v>
      </c>
      <c r="K437" s="8">
        <f t="shared" si="290"/>
        <v>83</v>
      </c>
      <c r="L437" s="8">
        <f t="shared" si="291"/>
        <v>99</v>
      </c>
      <c r="M437" s="8">
        <f>Расценки!L436</f>
        <v>140</v>
      </c>
      <c r="N437" s="8">
        <f>Расценки!M436</f>
        <v>160</v>
      </c>
      <c r="O437" s="10">
        <f t="shared" si="292"/>
        <v>-0.40714285714285714</v>
      </c>
      <c r="P437" s="10">
        <f t="shared" si="293"/>
        <v>-0.38124999999999998</v>
      </c>
      <c r="Q437" s="7" t="str">
        <f t="shared" si="294"/>
        <v>нормо-часы</v>
      </c>
      <c r="R437" s="7" t="str">
        <f t="shared" si="295"/>
        <v>нормо-часы</v>
      </c>
      <c r="S437" s="8">
        <f t="shared" si="296"/>
        <v>933</v>
      </c>
      <c r="T437" s="8">
        <f t="shared" si="297"/>
        <v>1067</v>
      </c>
      <c r="U437" s="8">
        <f>Расценки!F436</f>
        <v>250</v>
      </c>
      <c r="V437" s="8">
        <f>Расценки!G436</f>
        <v>290</v>
      </c>
      <c r="W437" s="10">
        <f t="shared" si="298"/>
        <v>0.66800000000000004</v>
      </c>
      <c r="X437" s="10">
        <f t="shared" si="299"/>
        <v>0.6586206896551724</v>
      </c>
      <c r="Y437" s="9">
        <f>Расценки!H436</f>
        <v>250</v>
      </c>
      <c r="Z437" s="9">
        <f>Расценки!I436</f>
        <v>290</v>
      </c>
      <c r="AA437" s="10">
        <f>Расценки!J436</f>
        <v>0</v>
      </c>
      <c r="AB437" s="10">
        <f>Расценки!K436</f>
        <v>0</v>
      </c>
      <c r="AC437" s="16">
        <f t="shared" si="300"/>
        <v>0.66800000000000004</v>
      </c>
      <c r="AD437" s="16">
        <f t="shared" si="301"/>
        <v>0.6586206896551724</v>
      </c>
      <c r="AE437" s="10">
        <f t="shared" si="302"/>
        <v>0.44</v>
      </c>
      <c r="AF437" s="10">
        <f t="shared" si="303"/>
        <v>0.44827586206896552</v>
      </c>
      <c r="AG437" s="8">
        <f t="shared" si="304"/>
        <v>167</v>
      </c>
      <c r="AH437" s="8">
        <f t="shared" si="305"/>
        <v>191</v>
      </c>
    </row>
    <row r="438" spans="1:34" x14ac:dyDescent="0.25">
      <c r="A438" s="12" t="s">
        <v>1300</v>
      </c>
      <c r="B438" s="12" t="s">
        <v>1301</v>
      </c>
      <c r="C438" s="12" t="s">
        <v>54</v>
      </c>
      <c r="D438" s="7" t="s">
        <v>35</v>
      </c>
      <c r="E438" s="7" t="str">
        <f>INDEX('Нормо-час по специальностям'!$B$6:$B$26,MATCH(D438,'Нормо-час по специальностям'!$A$6:$A$26,0))</f>
        <v>Разнорабочий / демонтажник</v>
      </c>
      <c r="F438" s="15">
        <v>0.08</v>
      </c>
      <c r="G438" s="7" t="s">
        <v>6938</v>
      </c>
      <c r="H438" s="11">
        <f t="shared" si="289"/>
        <v>87.5</v>
      </c>
      <c r="I438" s="8">
        <f>INDEX('Нормо-час по специальностям'!$D$6:$D$26,MATCH(D438,'Нормо-час по специальностям'!$A$6:$A$26,0))</f>
        <v>550</v>
      </c>
      <c r="J438" s="8">
        <f>INDEX('Нормо-час по специальностям'!$E$6:$E$26,MATCH(D438,'Нормо-час по специальностям'!$A$6:$A$26,0))</f>
        <v>660</v>
      </c>
      <c r="K438" s="8">
        <f t="shared" si="290"/>
        <v>44</v>
      </c>
      <c r="L438" s="8">
        <f t="shared" si="291"/>
        <v>53</v>
      </c>
      <c r="M438" s="8">
        <f>Расценки!L437</f>
        <v>50</v>
      </c>
      <c r="N438" s="8">
        <f>Расценки!M437</f>
        <v>58</v>
      </c>
      <c r="O438" s="10">
        <f t="shared" si="292"/>
        <v>-0.12</v>
      </c>
      <c r="P438" s="10">
        <f t="shared" si="293"/>
        <v>-8.6206896551724088E-2</v>
      </c>
      <c r="Q438" s="7" t="str">
        <f t="shared" si="294"/>
        <v>нормо-часы</v>
      </c>
      <c r="R438" s="7" t="str">
        <f t="shared" si="295"/>
        <v>равно</v>
      </c>
      <c r="S438" s="8">
        <f t="shared" si="296"/>
        <v>625</v>
      </c>
      <c r="T438" s="8">
        <f t="shared" si="297"/>
        <v>725</v>
      </c>
      <c r="U438" s="8">
        <f>Расценки!F437</f>
        <v>90</v>
      </c>
      <c r="V438" s="8">
        <f>Расценки!G437</f>
        <v>105</v>
      </c>
      <c r="W438" s="10">
        <f t="shared" si="298"/>
        <v>0.51111111111111107</v>
      </c>
      <c r="X438" s="10">
        <f t="shared" si="299"/>
        <v>0.49523809523809526</v>
      </c>
      <c r="Y438" s="9">
        <f>Расценки!H437</f>
        <v>90</v>
      </c>
      <c r="Z438" s="9">
        <f>Расценки!I437</f>
        <v>105</v>
      </c>
      <c r="AA438" s="10">
        <f>Расценки!J437</f>
        <v>0</v>
      </c>
      <c r="AB438" s="10">
        <f>Расценки!K437</f>
        <v>0</v>
      </c>
      <c r="AC438" s="16">
        <f t="shared" si="300"/>
        <v>0.51111111111111107</v>
      </c>
      <c r="AD438" s="16">
        <f t="shared" si="301"/>
        <v>0.49523809523809526</v>
      </c>
      <c r="AE438" s="10">
        <f t="shared" si="302"/>
        <v>0.44444444444444442</v>
      </c>
      <c r="AF438" s="10">
        <f t="shared" si="303"/>
        <v>0.44761904761904764</v>
      </c>
      <c r="AG438" s="8">
        <f t="shared" si="304"/>
        <v>46</v>
      </c>
      <c r="AH438" s="8">
        <f t="shared" si="305"/>
        <v>52</v>
      </c>
    </row>
    <row r="439" spans="1:34" x14ac:dyDescent="0.25">
      <c r="A439" s="12" t="s">
        <v>1303</v>
      </c>
      <c r="B439" s="12" t="s">
        <v>1304</v>
      </c>
      <c r="C439" s="12" t="s">
        <v>1199</v>
      </c>
      <c r="D439" s="7" t="s">
        <v>1166</v>
      </c>
      <c r="E439" s="7" t="str">
        <f>INDEX('Нормо-час по специальностям'!$B$6:$B$26,MATCH(D439,'Нормо-час по специальностям'!$A$6:$A$26,0))</f>
        <v>Аренда техники / механизмы</v>
      </c>
      <c r="F439" s="15">
        <v>0</v>
      </c>
      <c r="G439" s="7" t="s">
        <v>6982</v>
      </c>
      <c r="H439" s="11" t="str">
        <f t="shared" si="289"/>
        <v/>
      </c>
      <c r="I439" s="8">
        <f>INDEX('Нормо-час по специальностям'!$D$6:$D$26,MATCH(D439,'Нормо-час по специальностям'!$A$6:$A$26,0))</f>
        <v>0</v>
      </c>
      <c r="J439" s="8">
        <f>INDEX('Нормо-час по специальностям'!$E$6:$E$26,MATCH(D439,'Нормо-час по специальностям'!$A$6:$A$26,0))</f>
        <v>0</v>
      </c>
      <c r="K439" s="8" t="str">
        <f t="shared" si="290"/>
        <v/>
      </c>
      <c r="L439" s="8" t="str">
        <f t="shared" si="291"/>
        <v/>
      </c>
      <c r="M439" s="8">
        <f>Расценки!L438</f>
        <v>19000</v>
      </c>
      <c r="N439" s="8">
        <f>Расценки!M438</f>
        <v>22500</v>
      </c>
      <c r="O439" s="10" t="str">
        <f t="shared" si="292"/>
        <v/>
      </c>
      <c r="P439" s="10" t="str">
        <f t="shared" si="293"/>
        <v/>
      </c>
      <c r="Q439" s="7" t="str">
        <f t="shared" si="294"/>
        <v>—</v>
      </c>
      <c r="R439" s="7" t="str">
        <f t="shared" si="295"/>
        <v>—</v>
      </c>
      <c r="S439" s="8" t="str">
        <f t="shared" si="296"/>
        <v/>
      </c>
      <c r="T439" s="8" t="str">
        <f t="shared" si="297"/>
        <v/>
      </c>
      <c r="U439" s="8">
        <f>Расценки!F438</f>
        <v>22000</v>
      </c>
      <c r="V439" s="8">
        <f>Расценки!G438</f>
        <v>26000</v>
      </c>
      <c r="W439" s="10" t="str">
        <f t="shared" si="298"/>
        <v/>
      </c>
      <c r="X439" s="10" t="str">
        <f t="shared" si="299"/>
        <v/>
      </c>
      <c r="Y439" s="9">
        <f>Расценки!H438</f>
        <v>22000</v>
      </c>
      <c r="Z439" s="9">
        <f>Расценки!I438</f>
        <v>26000</v>
      </c>
      <c r="AA439" s="10">
        <f>Расценки!J438</f>
        <v>0</v>
      </c>
      <c r="AB439" s="10">
        <f>Расценки!K438</f>
        <v>0</v>
      </c>
      <c r="AC439" s="16" t="str">
        <f t="shared" si="300"/>
        <v/>
      </c>
      <c r="AD439" s="16" t="str">
        <f t="shared" si="301"/>
        <v/>
      </c>
      <c r="AE439" s="10">
        <f t="shared" si="302"/>
        <v>0.13636363636363635</v>
      </c>
      <c r="AF439" s="10">
        <f t="shared" si="303"/>
        <v>0.13461538461538461</v>
      </c>
      <c r="AG439" s="8" t="str">
        <f t="shared" si="304"/>
        <v/>
      </c>
      <c r="AH439" s="8" t="str">
        <f t="shared" si="305"/>
        <v/>
      </c>
    </row>
    <row r="440" spans="1:34" x14ac:dyDescent="0.25">
      <c r="A440" s="12" t="s">
        <v>1306</v>
      </c>
      <c r="B440" s="12" t="s">
        <v>1307</v>
      </c>
      <c r="C440" s="12" t="s">
        <v>1185</v>
      </c>
      <c r="D440" s="7" t="s">
        <v>1166</v>
      </c>
      <c r="E440" s="7" t="str">
        <f>INDEX('Нормо-час по специальностям'!$B$6:$B$26,MATCH(D440,'Нормо-час по специальностям'!$A$6:$A$26,0))</f>
        <v>Аренда техники / механизмы</v>
      </c>
      <c r="F440" s="15">
        <v>0</v>
      </c>
      <c r="G440" s="7" t="s">
        <v>6982</v>
      </c>
      <c r="H440" s="11" t="str">
        <f t="shared" si="289"/>
        <v/>
      </c>
      <c r="I440" s="8">
        <f>INDEX('Нормо-час по специальностям'!$D$6:$D$26,MATCH(D440,'Нормо-час по специальностям'!$A$6:$A$26,0))</f>
        <v>0</v>
      </c>
      <c r="J440" s="8">
        <f>INDEX('Нормо-час по специальностям'!$E$6:$E$26,MATCH(D440,'Нормо-час по специальностям'!$A$6:$A$26,0))</f>
        <v>0</v>
      </c>
      <c r="K440" s="8" t="str">
        <f t="shared" si="290"/>
        <v/>
      </c>
      <c r="L440" s="8" t="str">
        <f t="shared" si="291"/>
        <v/>
      </c>
      <c r="M440" s="8">
        <f>Расценки!L439</f>
        <v>3800</v>
      </c>
      <c r="N440" s="8">
        <f>Расценки!M439</f>
        <v>4300</v>
      </c>
      <c r="O440" s="10" t="str">
        <f t="shared" si="292"/>
        <v/>
      </c>
      <c r="P440" s="10" t="str">
        <f t="shared" si="293"/>
        <v/>
      </c>
      <c r="Q440" s="7" t="str">
        <f t="shared" si="294"/>
        <v>—</v>
      </c>
      <c r="R440" s="7" t="str">
        <f t="shared" si="295"/>
        <v>—</v>
      </c>
      <c r="S440" s="8" t="str">
        <f t="shared" si="296"/>
        <v/>
      </c>
      <c r="T440" s="8" t="str">
        <f t="shared" si="297"/>
        <v/>
      </c>
      <c r="U440" s="8">
        <f>Расценки!F439</f>
        <v>4500</v>
      </c>
      <c r="V440" s="8">
        <f>Расценки!G439</f>
        <v>5000</v>
      </c>
      <c r="W440" s="10" t="str">
        <f t="shared" si="298"/>
        <v/>
      </c>
      <c r="X440" s="10" t="str">
        <f t="shared" si="299"/>
        <v/>
      </c>
      <c r="Y440" s="9">
        <f>Расценки!H439</f>
        <v>4500</v>
      </c>
      <c r="Z440" s="9">
        <f>Расценки!I439</f>
        <v>5000</v>
      </c>
      <c r="AA440" s="10">
        <f>Расценки!J439</f>
        <v>0</v>
      </c>
      <c r="AB440" s="10">
        <f>Расценки!K439</f>
        <v>0</v>
      </c>
      <c r="AC440" s="16" t="str">
        <f t="shared" si="300"/>
        <v/>
      </c>
      <c r="AD440" s="16" t="str">
        <f t="shared" si="301"/>
        <v/>
      </c>
      <c r="AE440" s="10">
        <f t="shared" si="302"/>
        <v>0.15555555555555556</v>
      </c>
      <c r="AF440" s="10">
        <f t="shared" si="303"/>
        <v>0.14000000000000001</v>
      </c>
      <c r="AG440" s="8" t="str">
        <f t="shared" si="304"/>
        <v/>
      </c>
      <c r="AH440" s="8" t="str">
        <f t="shared" si="305"/>
        <v/>
      </c>
    </row>
    <row r="441" spans="1:34" x14ac:dyDescent="0.25">
      <c r="A441" s="12" t="s">
        <v>1309</v>
      </c>
      <c r="B441" s="12" t="s">
        <v>1310</v>
      </c>
      <c r="C441" s="12" t="s">
        <v>177</v>
      </c>
      <c r="D441" s="7" t="s">
        <v>41</v>
      </c>
      <c r="E441" s="7" t="str">
        <f>INDEX('Нормо-час по специальностям'!$B$6:$B$26,MATCH(D441,'Нормо-час по специальностям'!$A$6:$A$26,0))</f>
        <v>Сварщик / монтажник МК</v>
      </c>
      <c r="F441" s="15">
        <v>1</v>
      </c>
      <c r="G441" s="7" t="s">
        <v>6938</v>
      </c>
      <c r="H441" s="11">
        <f t="shared" si="289"/>
        <v>7</v>
      </c>
      <c r="I441" s="8">
        <f>INDEX('Нормо-час по специальностям'!$D$6:$D$26,MATCH(D441,'Нормо-час по специальностям'!$A$6:$A$26,0))</f>
        <v>900</v>
      </c>
      <c r="J441" s="8">
        <f>INDEX('Нормо-час по специальностям'!$E$6:$E$26,MATCH(D441,'Нормо-час по специальностям'!$A$6:$A$26,0))</f>
        <v>1080</v>
      </c>
      <c r="K441" s="8">
        <f t="shared" si="290"/>
        <v>900</v>
      </c>
      <c r="L441" s="8">
        <f t="shared" si="291"/>
        <v>1080</v>
      </c>
      <c r="M441" s="8">
        <f>Расценки!L440</f>
        <v>850</v>
      </c>
      <c r="N441" s="8">
        <f>Расценки!M440</f>
        <v>980</v>
      </c>
      <c r="O441" s="10">
        <f t="shared" si="292"/>
        <v>5.8823529411764719E-2</v>
      </c>
      <c r="P441" s="10">
        <f t="shared" si="293"/>
        <v>0.1020408163265305</v>
      </c>
      <c r="Q441" s="7" t="str">
        <f t="shared" si="294"/>
        <v>равно</v>
      </c>
      <c r="R441" s="7" t="str">
        <f t="shared" si="295"/>
        <v>расценка</v>
      </c>
      <c r="S441" s="8">
        <f t="shared" si="296"/>
        <v>850</v>
      </c>
      <c r="T441" s="8">
        <f t="shared" si="297"/>
        <v>980</v>
      </c>
      <c r="U441" s="8">
        <f>Расценки!F440</f>
        <v>1500</v>
      </c>
      <c r="V441" s="8">
        <f>Расценки!G440</f>
        <v>1700</v>
      </c>
      <c r="W441" s="10">
        <f t="shared" si="298"/>
        <v>0.4</v>
      </c>
      <c r="X441" s="10">
        <f t="shared" si="299"/>
        <v>0.36470588235294116</v>
      </c>
      <c r="Y441" s="9">
        <f>Расценки!H440</f>
        <v>1500</v>
      </c>
      <c r="Z441" s="9">
        <f>Расценки!I440</f>
        <v>1700</v>
      </c>
      <c r="AA441" s="10">
        <f>Расценки!J440</f>
        <v>0</v>
      </c>
      <c r="AB441" s="10">
        <f>Расценки!K440</f>
        <v>0</v>
      </c>
      <c r="AC441" s="16">
        <f t="shared" si="300"/>
        <v>0.4</v>
      </c>
      <c r="AD441" s="16">
        <f t="shared" si="301"/>
        <v>0.36470588235294116</v>
      </c>
      <c r="AE441" s="10">
        <f t="shared" si="302"/>
        <v>0.43333333333333335</v>
      </c>
      <c r="AF441" s="10">
        <f t="shared" si="303"/>
        <v>0.42352941176470588</v>
      </c>
      <c r="AG441" s="8">
        <f t="shared" si="304"/>
        <v>600</v>
      </c>
      <c r="AH441" s="8">
        <f t="shared" si="305"/>
        <v>620</v>
      </c>
    </row>
    <row r="442" spans="1:34" x14ac:dyDescent="0.25">
      <c r="A442" s="5" t="s">
        <v>1312</v>
      </c>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row>
    <row r="443" spans="1:34" x14ac:dyDescent="0.25">
      <c r="A443" s="7" t="s">
        <v>1313</v>
      </c>
      <c r="B443" s="7" t="s">
        <v>1314</v>
      </c>
      <c r="C443" s="7" t="s">
        <v>28</v>
      </c>
      <c r="D443" s="7" t="s">
        <v>1166</v>
      </c>
      <c r="E443" s="7" t="str">
        <f>INDEX('Нормо-час по специальностям'!$B$6:$B$26,MATCH(D443,'Нормо-час по специальностям'!$A$6:$A$26,0))</f>
        <v>Аренда техники / механизмы</v>
      </c>
      <c r="F443" s="15">
        <v>0.02</v>
      </c>
      <c r="G443" s="7" t="s">
        <v>7011</v>
      </c>
      <c r="H443" s="11">
        <f t="shared" ref="H443:H457" si="306">IF(OR(F443="",F443=0),"",ROUND($G$3/F443,2))</f>
        <v>350</v>
      </c>
      <c r="I443" s="8">
        <f>INDEX('Нормо-час по специальностям'!$D$6:$D$26,MATCH(D443,'Нормо-час по специальностям'!$A$6:$A$26,0))</f>
        <v>0</v>
      </c>
      <c r="J443" s="8">
        <f>INDEX('Нормо-час по специальностям'!$E$6:$E$26,MATCH(D443,'Нормо-час по специальностям'!$A$6:$A$26,0))</f>
        <v>0</v>
      </c>
      <c r="K443" s="8" t="str">
        <f t="shared" ref="K443:K457" si="307">IF(OR(F443="",F443=0,I443=0),"",ROUND(F443*I443,0))</f>
        <v/>
      </c>
      <c r="L443" s="8" t="str">
        <f t="shared" ref="L443:L457" si="308">IF(OR(F443="",F443=0,J443=0),"",ROUND(F443*J443,0))</f>
        <v/>
      </c>
      <c r="M443" s="8">
        <f>Расценки!L442</f>
        <v>100</v>
      </c>
      <c r="N443" s="8">
        <f>Расценки!M442</f>
        <v>115</v>
      </c>
      <c r="O443" s="10" t="str">
        <f t="shared" ref="O443:O457" si="309">IF(OR(K443="",M443="",M443=0),"",K443/M443-1)</f>
        <v/>
      </c>
      <c r="P443" s="10" t="str">
        <f t="shared" ref="P443:P457" si="310">IF(OR(L443="",N443="",N443=0),"",L443/N443-1)</f>
        <v/>
      </c>
      <c r="Q443" s="7" t="str">
        <f t="shared" ref="Q443:Q457" si="311">IF(O443="","—",IF(O443&lt;-$C$3,"нормо-часы",IF(O443&gt;$C$3,"расценка","равно")))</f>
        <v>—</v>
      </c>
      <c r="R443" s="7" t="str">
        <f t="shared" ref="R443:R457" si="312">IF(P443="","—",IF(P443&lt;-$C$3,"нормо-часы",IF(P443&gt;$C$3,"расценка","равно")))</f>
        <v>—</v>
      </c>
      <c r="S443" s="8">
        <f t="shared" ref="S443:S457" si="313">IF(OR(F443="",F443=0,M443=""),"",ROUND(M443/F443,0))</f>
        <v>5000</v>
      </c>
      <c r="T443" s="8">
        <f t="shared" ref="T443:T457" si="314">IF(OR(F443="",F443=0,N443=""),"",ROUND(N443/F443,0))</f>
        <v>5750</v>
      </c>
      <c r="U443" s="8">
        <f>Расценки!F442</f>
        <v>180</v>
      </c>
      <c r="V443" s="8">
        <f>Расценки!G442</f>
        <v>210</v>
      </c>
      <c r="W443" s="10" t="str">
        <f t="shared" ref="W443:W457" si="315">IF(OR(K443="",U443="",U443=0),"",(U443-K443)/U443)</f>
        <v/>
      </c>
      <c r="X443" s="10" t="str">
        <f t="shared" ref="X443:X457" si="316">IF(OR(L443="",V443="",V443=0),"",(V443-L443)/V443)</f>
        <v/>
      </c>
      <c r="Y443" s="9">
        <f>Расценки!H442</f>
        <v>180</v>
      </c>
      <c r="Z443" s="9">
        <f>Расценки!I442</f>
        <v>210</v>
      </c>
      <c r="AA443" s="10">
        <f>Расценки!J442</f>
        <v>0</v>
      </c>
      <c r="AB443" s="10">
        <f>Расценки!K442</f>
        <v>0</v>
      </c>
      <c r="AC443" s="16" t="str">
        <f t="shared" ref="AC443:AC457" si="317">IF(OR(K443="",Y443="",Y443=0),"",(Y443-K443)/Y443)</f>
        <v/>
      </c>
      <c r="AD443" s="16" t="str">
        <f t="shared" ref="AD443:AD457" si="318">IF(OR(L443="",Z443="",Z443=0),"",(Z443-L443)/Z443)</f>
        <v/>
      </c>
      <c r="AE443" s="10">
        <f t="shared" ref="AE443:AE457" si="319">IF(OR(Y443="",Y443=0),"",(Y443-M443)/Y443)</f>
        <v>0.44444444444444442</v>
      </c>
      <c r="AF443" s="10">
        <f t="shared" ref="AF443:AF457" si="320">IF(OR(Z443="",Z443=0),"",(Z443-N443)/Z443)</f>
        <v>0.45238095238095238</v>
      </c>
      <c r="AG443" s="8" t="str">
        <f t="shared" ref="AG443:AG457" si="321">IF(OR(K443="",Y443=""),"",Y443-K443)</f>
        <v/>
      </c>
      <c r="AH443" s="8" t="str">
        <f t="shared" ref="AH443:AH457" si="322">IF(OR(L443="",Z443=""),"",Z443-L443)</f>
        <v/>
      </c>
    </row>
    <row r="444" spans="1:34" x14ac:dyDescent="0.25">
      <c r="A444" s="7" t="s">
        <v>1316</v>
      </c>
      <c r="B444" s="7" t="s">
        <v>1317</v>
      </c>
      <c r="C444" s="7" t="s">
        <v>28</v>
      </c>
      <c r="D444" s="7" t="s">
        <v>1318</v>
      </c>
      <c r="E444" s="7" t="str">
        <f>INDEX('Нормо-час по специальностям'!$B$6:$B$26,MATCH(D444,'Нормо-час по специальностям'!$A$6:$A$26,0))</f>
        <v>Землекоп / рабочий земляных работ</v>
      </c>
      <c r="F444" s="15">
        <v>1</v>
      </c>
      <c r="G444" s="7" t="s">
        <v>7012</v>
      </c>
      <c r="H444" s="11">
        <f t="shared" si="306"/>
        <v>7</v>
      </c>
      <c r="I444" s="8">
        <f>INDEX('Нормо-час по специальностям'!$D$6:$D$26,MATCH(D444,'Нормо-час по специальностям'!$A$6:$A$26,0))</f>
        <v>550</v>
      </c>
      <c r="J444" s="8">
        <f>INDEX('Нормо-час по специальностям'!$E$6:$E$26,MATCH(D444,'Нормо-час по специальностям'!$A$6:$A$26,0))</f>
        <v>660</v>
      </c>
      <c r="K444" s="8">
        <f t="shared" si="307"/>
        <v>550</v>
      </c>
      <c r="L444" s="8">
        <f t="shared" si="308"/>
        <v>660</v>
      </c>
      <c r="M444" s="8">
        <f>Расценки!L443</f>
        <v>500</v>
      </c>
      <c r="N444" s="8">
        <f>Расценки!M443</f>
        <v>560</v>
      </c>
      <c r="O444" s="10">
        <f t="shared" si="309"/>
        <v>0.10000000000000009</v>
      </c>
      <c r="P444" s="10">
        <f t="shared" si="310"/>
        <v>0.1785714285714286</v>
      </c>
      <c r="Q444" s="7" t="str">
        <f t="shared" si="311"/>
        <v>равно</v>
      </c>
      <c r="R444" s="7" t="str">
        <f t="shared" si="312"/>
        <v>расценка</v>
      </c>
      <c r="S444" s="8">
        <f t="shared" si="313"/>
        <v>500</v>
      </c>
      <c r="T444" s="8">
        <f t="shared" si="314"/>
        <v>560</v>
      </c>
      <c r="U444" s="8">
        <f>Расценки!F443</f>
        <v>850</v>
      </c>
      <c r="V444" s="8">
        <f>Расценки!G443</f>
        <v>950</v>
      </c>
      <c r="W444" s="10">
        <f t="shared" si="315"/>
        <v>0.35294117647058826</v>
      </c>
      <c r="X444" s="10">
        <f t="shared" si="316"/>
        <v>0.30526315789473685</v>
      </c>
      <c r="Y444" s="9">
        <f>Расценки!H443</f>
        <v>850</v>
      </c>
      <c r="Z444" s="9">
        <f>Расценки!I443</f>
        <v>950</v>
      </c>
      <c r="AA444" s="10">
        <f>Расценки!J443</f>
        <v>0</v>
      </c>
      <c r="AB444" s="10">
        <f>Расценки!K443</f>
        <v>0</v>
      </c>
      <c r="AC444" s="16">
        <f t="shared" si="317"/>
        <v>0.35294117647058826</v>
      </c>
      <c r="AD444" s="16">
        <f t="shared" si="318"/>
        <v>0.30526315789473685</v>
      </c>
      <c r="AE444" s="10">
        <f t="shared" si="319"/>
        <v>0.41176470588235292</v>
      </c>
      <c r="AF444" s="10">
        <f t="shared" si="320"/>
        <v>0.41052631578947368</v>
      </c>
      <c r="AG444" s="8">
        <f t="shared" si="321"/>
        <v>300</v>
      </c>
      <c r="AH444" s="8">
        <f t="shared" si="322"/>
        <v>290</v>
      </c>
    </row>
    <row r="445" spans="1:34" x14ac:dyDescent="0.25">
      <c r="A445" s="7" t="s">
        <v>1320</v>
      </c>
      <c r="B445" s="7" t="s">
        <v>1321</v>
      </c>
      <c r="C445" s="7" t="s">
        <v>28</v>
      </c>
      <c r="D445" s="7" t="s">
        <v>1166</v>
      </c>
      <c r="E445" s="7" t="str">
        <f>INDEX('Нормо-час по специальностям'!$B$6:$B$26,MATCH(D445,'Нормо-час по специальностям'!$A$6:$A$26,0))</f>
        <v>Аренда техники / механизмы</v>
      </c>
      <c r="F445" s="15">
        <v>6.0000000000000001E-3</v>
      </c>
      <c r="G445" s="7" t="s">
        <v>7013</v>
      </c>
      <c r="H445" s="11">
        <f t="shared" si="306"/>
        <v>1166.67</v>
      </c>
      <c r="I445" s="8">
        <f>INDEX('Нормо-час по специальностям'!$D$6:$D$26,MATCH(D445,'Нормо-час по специальностям'!$A$6:$A$26,0))</f>
        <v>0</v>
      </c>
      <c r="J445" s="8">
        <f>INDEX('Нормо-час по специальностям'!$E$6:$E$26,MATCH(D445,'Нормо-час по специальностям'!$A$6:$A$26,0))</f>
        <v>0</v>
      </c>
      <c r="K445" s="8" t="str">
        <f t="shared" si="307"/>
        <v/>
      </c>
      <c r="L445" s="8" t="str">
        <f t="shared" si="308"/>
        <v/>
      </c>
      <c r="M445" s="8">
        <f>Расценки!L444</f>
        <v>100</v>
      </c>
      <c r="N445" s="8">
        <f>Расценки!M444</f>
        <v>120</v>
      </c>
      <c r="O445" s="10" t="str">
        <f t="shared" si="309"/>
        <v/>
      </c>
      <c r="P445" s="10" t="str">
        <f t="shared" si="310"/>
        <v/>
      </c>
      <c r="Q445" s="7" t="str">
        <f t="shared" si="311"/>
        <v>—</v>
      </c>
      <c r="R445" s="7" t="str">
        <f t="shared" si="312"/>
        <v>—</v>
      </c>
      <c r="S445" s="8">
        <f t="shared" si="313"/>
        <v>16667</v>
      </c>
      <c r="T445" s="8">
        <f t="shared" si="314"/>
        <v>20000</v>
      </c>
      <c r="U445" s="8">
        <f>Расценки!F444</f>
        <v>150</v>
      </c>
      <c r="V445" s="8">
        <f>Расценки!G444</f>
        <v>180</v>
      </c>
      <c r="W445" s="10" t="str">
        <f t="shared" si="315"/>
        <v/>
      </c>
      <c r="X445" s="10" t="str">
        <f t="shared" si="316"/>
        <v/>
      </c>
      <c r="Y445" s="9">
        <f>Расценки!H444</f>
        <v>150</v>
      </c>
      <c r="Z445" s="9">
        <f>Расценки!I444</f>
        <v>180</v>
      </c>
      <c r="AA445" s="10">
        <f>Расценки!J444</f>
        <v>0</v>
      </c>
      <c r="AB445" s="10">
        <f>Расценки!K444</f>
        <v>0</v>
      </c>
      <c r="AC445" s="16" t="str">
        <f t="shared" si="317"/>
        <v/>
      </c>
      <c r="AD445" s="16" t="str">
        <f t="shared" si="318"/>
        <v/>
      </c>
      <c r="AE445" s="10">
        <f t="shared" si="319"/>
        <v>0.33333333333333331</v>
      </c>
      <c r="AF445" s="10">
        <f t="shared" si="320"/>
        <v>0.33333333333333331</v>
      </c>
      <c r="AG445" s="8" t="str">
        <f t="shared" si="321"/>
        <v/>
      </c>
      <c r="AH445" s="8" t="str">
        <f t="shared" si="322"/>
        <v/>
      </c>
    </row>
    <row r="446" spans="1:34" x14ac:dyDescent="0.25">
      <c r="A446" s="7" t="s">
        <v>1323</v>
      </c>
      <c r="B446" s="7" t="s">
        <v>1324</v>
      </c>
      <c r="C446" s="7" t="s">
        <v>28</v>
      </c>
      <c r="D446" s="7" t="s">
        <v>1166</v>
      </c>
      <c r="E446" s="7" t="str">
        <f>INDEX('Нормо-час по специальностям'!$B$6:$B$26,MATCH(D446,'Нормо-час по специальностям'!$A$6:$A$26,0))</f>
        <v>Аренда техники / механизмы</v>
      </c>
      <c r="F446" s="15">
        <v>8.0000000000000002E-3</v>
      </c>
      <c r="G446" s="7" t="s">
        <v>7014</v>
      </c>
      <c r="H446" s="11">
        <f t="shared" si="306"/>
        <v>875</v>
      </c>
      <c r="I446" s="8">
        <f>INDEX('Нормо-час по специальностям'!$D$6:$D$26,MATCH(D446,'Нормо-час по специальностям'!$A$6:$A$26,0))</f>
        <v>0</v>
      </c>
      <c r="J446" s="8">
        <f>INDEX('Нормо-час по специальностям'!$E$6:$E$26,MATCH(D446,'Нормо-час по специальностям'!$A$6:$A$26,0))</f>
        <v>0</v>
      </c>
      <c r="K446" s="8" t="str">
        <f t="shared" si="307"/>
        <v/>
      </c>
      <c r="L446" s="8" t="str">
        <f t="shared" si="308"/>
        <v/>
      </c>
      <c r="M446" s="8">
        <f>Расценки!L445</f>
        <v>60</v>
      </c>
      <c r="N446" s="8">
        <f>Расценки!M445</f>
        <v>70</v>
      </c>
      <c r="O446" s="10" t="str">
        <f t="shared" si="309"/>
        <v/>
      </c>
      <c r="P446" s="10" t="str">
        <f t="shared" si="310"/>
        <v/>
      </c>
      <c r="Q446" s="7" t="str">
        <f t="shared" si="311"/>
        <v>—</v>
      </c>
      <c r="R446" s="7" t="str">
        <f t="shared" si="312"/>
        <v>—</v>
      </c>
      <c r="S446" s="8">
        <f t="shared" si="313"/>
        <v>7500</v>
      </c>
      <c r="T446" s="8">
        <f t="shared" si="314"/>
        <v>8750</v>
      </c>
      <c r="U446" s="8">
        <f>Расценки!F445</f>
        <v>90</v>
      </c>
      <c r="V446" s="8">
        <f>Расценки!G445</f>
        <v>105</v>
      </c>
      <c r="W446" s="10" t="str">
        <f t="shared" si="315"/>
        <v/>
      </c>
      <c r="X446" s="10" t="str">
        <f t="shared" si="316"/>
        <v/>
      </c>
      <c r="Y446" s="9">
        <f>Расценки!H445</f>
        <v>90</v>
      </c>
      <c r="Z446" s="9">
        <f>Расценки!I445</f>
        <v>105</v>
      </c>
      <c r="AA446" s="10">
        <f>Расценки!J445</f>
        <v>0</v>
      </c>
      <c r="AB446" s="10">
        <f>Расценки!K445</f>
        <v>0</v>
      </c>
      <c r="AC446" s="16" t="str">
        <f t="shared" si="317"/>
        <v/>
      </c>
      <c r="AD446" s="16" t="str">
        <f t="shared" si="318"/>
        <v/>
      </c>
      <c r="AE446" s="10">
        <f t="shared" si="319"/>
        <v>0.33333333333333331</v>
      </c>
      <c r="AF446" s="10">
        <f t="shared" si="320"/>
        <v>0.33333333333333331</v>
      </c>
      <c r="AG446" s="8" t="str">
        <f t="shared" si="321"/>
        <v/>
      </c>
      <c r="AH446" s="8" t="str">
        <f t="shared" si="322"/>
        <v/>
      </c>
    </row>
    <row r="447" spans="1:34" x14ac:dyDescent="0.25">
      <c r="A447" s="7" t="s">
        <v>1326</v>
      </c>
      <c r="B447" s="7" t="s">
        <v>1327</v>
      </c>
      <c r="C447" s="7" t="s">
        <v>54</v>
      </c>
      <c r="D447" s="7" t="s">
        <v>1318</v>
      </c>
      <c r="E447" s="7" t="str">
        <f>INDEX('Нормо-час по специальностям'!$B$6:$B$26,MATCH(D447,'Нормо-час по специальностям'!$A$6:$A$26,0))</f>
        <v>Землекоп / рабочий земляных работ</v>
      </c>
      <c r="F447" s="15">
        <v>0.18</v>
      </c>
      <c r="G447" s="7" t="s">
        <v>7015</v>
      </c>
      <c r="H447" s="11">
        <f t="shared" si="306"/>
        <v>38.89</v>
      </c>
      <c r="I447" s="8">
        <f>INDEX('Нормо-час по специальностям'!$D$6:$D$26,MATCH(D447,'Нормо-час по специальностям'!$A$6:$A$26,0))</f>
        <v>550</v>
      </c>
      <c r="J447" s="8">
        <f>INDEX('Нормо-час по специальностям'!$E$6:$E$26,MATCH(D447,'Нормо-час по специальностям'!$A$6:$A$26,0))</f>
        <v>660</v>
      </c>
      <c r="K447" s="8">
        <f t="shared" si="307"/>
        <v>99</v>
      </c>
      <c r="L447" s="8">
        <f t="shared" si="308"/>
        <v>119</v>
      </c>
      <c r="M447" s="8">
        <f>Расценки!L446</f>
        <v>100</v>
      </c>
      <c r="N447" s="8">
        <f>Расценки!M446</f>
        <v>115</v>
      </c>
      <c r="O447" s="10">
        <f t="shared" si="309"/>
        <v>-1.0000000000000009E-2</v>
      </c>
      <c r="P447" s="10">
        <f t="shared" si="310"/>
        <v>3.4782608695652195E-2</v>
      </c>
      <c r="Q447" s="7" t="str">
        <f t="shared" si="311"/>
        <v>равно</v>
      </c>
      <c r="R447" s="7" t="str">
        <f t="shared" si="312"/>
        <v>равно</v>
      </c>
      <c r="S447" s="8">
        <f t="shared" si="313"/>
        <v>556</v>
      </c>
      <c r="T447" s="8">
        <f t="shared" si="314"/>
        <v>639</v>
      </c>
      <c r="U447" s="8">
        <f>Расценки!F446</f>
        <v>180</v>
      </c>
      <c r="V447" s="8">
        <f>Расценки!G446</f>
        <v>210</v>
      </c>
      <c r="W447" s="10">
        <f t="shared" si="315"/>
        <v>0.45</v>
      </c>
      <c r="X447" s="10">
        <f t="shared" si="316"/>
        <v>0.43333333333333335</v>
      </c>
      <c r="Y447" s="9">
        <f>Расценки!H446</f>
        <v>180</v>
      </c>
      <c r="Z447" s="9">
        <f>Расценки!I446</f>
        <v>210</v>
      </c>
      <c r="AA447" s="10">
        <f>Расценки!J446</f>
        <v>0</v>
      </c>
      <c r="AB447" s="10">
        <f>Расценки!K446</f>
        <v>0</v>
      </c>
      <c r="AC447" s="16">
        <f t="shared" si="317"/>
        <v>0.45</v>
      </c>
      <c r="AD447" s="16">
        <f t="shared" si="318"/>
        <v>0.43333333333333335</v>
      </c>
      <c r="AE447" s="10">
        <f t="shared" si="319"/>
        <v>0.44444444444444442</v>
      </c>
      <c r="AF447" s="10">
        <f t="shared" si="320"/>
        <v>0.45238095238095238</v>
      </c>
      <c r="AG447" s="8">
        <f t="shared" si="321"/>
        <v>81</v>
      </c>
      <c r="AH447" s="8">
        <f t="shared" si="322"/>
        <v>91</v>
      </c>
    </row>
    <row r="448" spans="1:34" x14ac:dyDescent="0.25">
      <c r="A448" s="7" t="s">
        <v>1329</v>
      </c>
      <c r="B448" s="7" t="s">
        <v>1330</v>
      </c>
      <c r="C448" s="7" t="s">
        <v>54</v>
      </c>
      <c r="D448" s="7" t="s">
        <v>1166</v>
      </c>
      <c r="E448" s="7" t="str">
        <f>INDEX('Нормо-час по специальностям'!$B$6:$B$26,MATCH(D448,'Нормо-час по специальностям'!$A$6:$A$26,0))</f>
        <v>Аренда техники / механизмы</v>
      </c>
      <c r="F448" s="15">
        <v>3.0000000000000001E-3</v>
      </c>
      <c r="G448" s="7" t="s">
        <v>7016</v>
      </c>
      <c r="H448" s="11">
        <f t="shared" si="306"/>
        <v>2333.33</v>
      </c>
      <c r="I448" s="8">
        <f>INDEX('Нормо-час по специальностям'!$D$6:$D$26,MATCH(D448,'Нормо-час по специальностям'!$A$6:$A$26,0))</f>
        <v>0</v>
      </c>
      <c r="J448" s="8">
        <f>INDEX('Нормо-час по специальностям'!$E$6:$E$26,MATCH(D448,'Нормо-час по специальностям'!$A$6:$A$26,0))</f>
        <v>0</v>
      </c>
      <c r="K448" s="8" t="str">
        <f t="shared" si="307"/>
        <v/>
      </c>
      <c r="L448" s="8" t="str">
        <f t="shared" si="308"/>
        <v/>
      </c>
      <c r="M448" s="8">
        <f>Расценки!L447</f>
        <v>25</v>
      </c>
      <c r="N448" s="8">
        <f>Расценки!M447</f>
        <v>29</v>
      </c>
      <c r="O448" s="10" t="str">
        <f t="shared" si="309"/>
        <v/>
      </c>
      <c r="P448" s="10" t="str">
        <f t="shared" si="310"/>
        <v/>
      </c>
      <c r="Q448" s="7" t="str">
        <f t="shared" si="311"/>
        <v>—</v>
      </c>
      <c r="R448" s="7" t="str">
        <f t="shared" si="312"/>
        <v>—</v>
      </c>
      <c r="S448" s="8">
        <f t="shared" si="313"/>
        <v>8333</v>
      </c>
      <c r="T448" s="8">
        <f t="shared" si="314"/>
        <v>9667</v>
      </c>
      <c r="U448" s="8">
        <f>Расценки!F447</f>
        <v>40</v>
      </c>
      <c r="V448" s="8">
        <f>Расценки!G447</f>
        <v>46</v>
      </c>
      <c r="W448" s="10" t="str">
        <f t="shared" si="315"/>
        <v/>
      </c>
      <c r="X448" s="10" t="str">
        <f t="shared" si="316"/>
        <v/>
      </c>
      <c r="Y448" s="9">
        <f>Расценки!H447</f>
        <v>40</v>
      </c>
      <c r="Z448" s="9">
        <f>Расценки!I447</f>
        <v>46</v>
      </c>
      <c r="AA448" s="10">
        <f>Расценки!J447</f>
        <v>0</v>
      </c>
      <c r="AB448" s="10">
        <f>Расценки!K447</f>
        <v>0</v>
      </c>
      <c r="AC448" s="16" t="str">
        <f t="shared" si="317"/>
        <v/>
      </c>
      <c r="AD448" s="16" t="str">
        <f t="shared" si="318"/>
        <v/>
      </c>
      <c r="AE448" s="10">
        <f t="shared" si="319"/>
        <v>0.375</v>
      </c>
      <c r="AF448" s="10">
        <f t="shared" si="320"/>
        <v>0.36956521739130432</v>
      </c>
      <c r="AG448" s="8" t="str">
        <f t="shared" si="321"/>
        <v/>
      </c>
      <c r="AH448" s="8" t="str">
        <f t="shared" si="322"/>
        <v/>
      </c>
    </row>
    <row r="449" spans="1:34" x14ac:dyDescent="0.25">
      <c r="A449" s="7" t="s">
        <v>1332</v>
      </c>
      <c r="B449" s="7" t="s">
        <v>1333</v>
      </c>
      <c r="C449" s="7" t="s">
        <v>28</v>
      </c>
      <c r="D449" s="7" t="s">
        <v>1166</v>
      </c>
      <c r="E449" s="7" t="str">
        <f>INDEX('Нормо-час по специальностям'!$B$6:$B$26,MATCH(D449,'Нормо-час по специальностям'!$A$6:$A$26,0))</f>
        <v>Аренда техники / механизмы</v>
      </c>
      <c r="F449" s="15">
        <v>2.5000000000000001E-2</v>
      </c>
      <c r="G449" s="7" t="s">
        <v>7017</v>
      </c>
      <c r="H449" s="11">
        <f t="shared" si="306"/>
        <v>280</v>
      </c>
      <c r="I449" s="8">
        <f>INDEX('Нормо-час по специальностям'!$D$6:$D$26,MATCH(D449,'Нормо-час по специальностям'!$A$6:$A$26,0))</f>
        <v>0</v>
      </c>
      <c r="J449" s="8">
        <f>INDEX('Нормо-час по специальностям'!$E$6:$E$26,MATCH(D449,'Нормо-час по специальностям'!$A$6:$A$26,0))</f>
        <v>0</v>
      </c>
      <c r="K449" s="8" t="str">
        <f t="shared" si="307"/>
        <v/>
      </c>
      <c r="L449" s="8" t="str">
        <f t="shared" si="308"/>
        <v/>
      </c>
      <c r="M449" s="8">
        <f>Расценки!L448</f>
        <v>170</v>
      </c>
      <c r="N449" s="8">
        <f>Расценки!M448</f>
        <v>200</v>
      </c>
      <c r="O449" s="10" t="str">
        <f t="shared" si="309"/>
        <v/>
      </c>
      <c r="P449" s="10" t="str">
        <f t="shared" si="310"/>
        <v/>
      </c>
      <c r="Q449" s="7" t="str">
        <f t="shared" si="311"/>
        <v>—</v>
      </c>
      <c r="R449" s="7" t="str">
        <f t="shared" si="312"/>
        <v>—</v>
      </c>
      <c r="S449" s="8">
        <f t="shared" si="313"/>
        <v>6800</v>
      </c>
      <c r="T449" s="8">
        <f t="shared" si="314"/>
        <v>8000</v>
      </c>
      <c r="U449" s="8">
        <f>Расценки!F448</f>
        <v>250</v>
      </c>
      <c r="V449" s="8">
        <f>Расценки!G448</f>
        <v>300</v>
      </c>
      <c r="W449" s="10" t="str">
        <f t="shared" si="315"/>
        <v/>
      </c>
      <c r="X449" s="10" t="str">
        <f t="shared" si="316"/>
        <v/>
      </c>
      <c r="Y449" s="9">
        <f>Расценки!H448</f>
        <v>250</v>
      </c>
      <c r="Z449" s="9">
        <f>Расценки!I448</f>
        <v>300</v>
      </c>
      <c r="AA449" s="10">
        <f>Расценки!J448</f>
        <v>0</v>
      </c>
      <c r="AB449" s="10">
        <f>Расценки!K448</f>
        <v>0</v>
      </c>
      <c r="AC449" s="16" t="str">
        <f t="shared" si="317"/>
        <v/>
      </c>
      <c r="AD449" s="16" t="str">
        <f t="shared" si="318"/>
        <v/>
      </c>
      <c r="AE449" s="10">
        <f t="shared" si="319"/>
        <v>0.32</v>
      </c>
      <c r="AF449" s="10">
        <f t="shared" si="320"/>
        <v>0.33333333333333331</v>
      </c>
      <c r="AG449" s="8" t="str">
        <f t="shared" si="321"/>
        <v/>
      </c>
      <c r="AH449" s="8" t="str">
        <f t="shared" si="322"/>
        <v/>
      </c>
    </row>
    <row r="450" spans="1:34" x14ac:dyDescent="0.25">
      <c r="A450" s="7" t="s">
        <v>1336</v>
      </c>
      <c r="B450" s="7" t="s">
        <v>1337</v>
      </c>
      <c r="C450" s="7" t="s">
        <v>28</v>
      </c>
      <c r="D450" s="7" t="s">
        <v>1318</v>
      </c>
      <c r="E450" s="7" t="str">
        <f>INDEX('Нормо-час по специальностям'!$B$6:$B$26,MATCH(D450,'Нормо-час по специальностям'!$A$6:$A$26,0))</f>
        <v>Землекоп / рабочий земляных работ</v>
      </c>
      <c r="F450" s="15">
        <v>2</v>
      </c>
      <c r="G450" s="7" t="s">
        <v>7018</v>
      </c>
      <c r="H450" s="11">
        <f t="shared" si="306"/>
        <v>3.5</v>
      </c>
      <c r="I450" s="8">
        <f>INDEX('Нормо-час по специальностям'!$D$6:$D$26,MATCH(D450,'Нормо-час по специальностям'!$A$6:$A$26,0))</f>
        <v>550</v>
      </c>
      <c r="J450" s="8">
        <f>INDEX('Нормо-час по специальностям'!$E$6:$E$26,MATCH(D450,'Нормо-час по специальностям'!$A$6:$A$26,0))</f>
        <v>660</v>
      </c>
      <c r="K450" s="8">
        <f t="shared" si="307"/>
        <v>1100</v>
      </c>
      <c r="L450" s="8">
        <f t="shared" si="308"/>
        <v>1320</v>
      </c>
      <c r="M450" s="8">
        <f>Расценки!L449</f>
        <v>750</v>
      </c>
      <c r="N450" s="8">
        <f>Расценки!M449</f>
        <v>860</v>
      </c>
      <c r="O450" s="10">
        <f t="shared" si="309"/>
        <v>0.46666666666666656</v>
      </c>
      <c r="P450" s="10">
        <f t="shared" si="310"/>
        <v>0.53488372093023262</v>
      </c>
      <c r="Q450" s="7" t="str">
        <f t="shared" si="311"/>
        <v>расценка</v>
      </c>
      <c r="R450" s="7" t="str">
        <f t="shared" si="312"/>
        <v>расценка</v>
      </c>
      <c r="S450" s="8">
        <f t="shared" si="313"/>
        <v>375</v>
      </c>
      <c r="T450" s="8">
        <f t="shared" si="314"/>
        <v>430</v>
      </c>
      <c r="U450" s="8">
        <f>Расценки!F449</f>
        <v>1300</v>
      </c>
      <c r="V450" s="8">
        <f>Расценки!G449</f>
        <v>1500</v>
      </c>
      <c r="W450" s="10">
        <f t="shared" si="315"/>
        <v>0.15384615384615385</v>
      </c>
      <c r="X450" s="10">
        <f t="shared" si="316"/>
        <v>0.12</v>
      </c>
      <c r="Y450" s="9">
        <f>Расценки!H449</f>
        <v>1467</v>
      </c>
      <c r="Z450" s="9">
        <f>Расценки!I449</f>
        <v>1760</v>
      </c>
      <c r="AA450" s="10">
        <f>Расценки!J449</f>
        <v>0.1284615384615384</v>
      </c>
      <c r="AB450" s="10">
        <f>Расценки!K449</f>
        <v>0.17333333333333334</v>
      </c>
      <c r="AC450" s="16">
        <f t="shared" si="317"/>
        <v>0.2501704158145876</v>
      </c>
      <c r="AD450" s="16">
        <f t="shared" si="318"/>
        <v>0.25</v>
      </c>
      <c r="AE450" s="10">
        <f t="shared" si="319"/>
        <v>0.4887525562372188</v>
      </c>
      <c r="AF450" s="10">
        <f t="shared" si="320"/>
        <v>0.51136363636363635</v>
      </c>
      <c r="AG450" s="8">
        <f t="shared" si="321"/>
        <v>367</v>
      </c>
      <c r="AH450" s="8">
        <f t="shared" si="322"/>
        <v>440</v>
      </c>
    </row>
    <row r="451" spans="1:34" x14ac:dyDescent="0.25">
      <c r="A451" s="7" t="s">
        <v>1339</v>
      </c>
      <c r="B451" s="7" t="s">
        <v>1340</v>
      </c>
      <c r="C451" s="7" t="s">
        <v>28</v>
      </c>
      <c r="D451" s="7" t="s">
        <v>1166</v>
      </c>
      <c r="E451" s="7" t="str">
        <f>INDEX('Нормо-час по специальностям'!$B$6:$B$26,MATCH(D451,'Нормо-час по специальностям'!$A$6:$A$26,0))</f>
        <v>Аренда техники / механизмы</v>
      </c>
      <c r="F451" s="15">
        <v>5.0000000000000001E-3</v>
      </c>
      <c r="G451" s="7" t="s">
        <v>7019</v>
      </c>
      <c r="H451" s="11">
        <f t="shared" si="306"/>
        <v>1400</v>
      </c>
      <c r="I451" s="8">
        <f>INDEX('Нормо-час по специальностям'!$D$6:$D$26,MATCH(D451,'Нормо-час по специальностям'!$A$6:$A$26,0))</f>
        <v>0</v>
      </c>
      <c r="J451" s="8">
        <f>INDEX('Нормо-час по специальностям'!$E$6:$E$26,MATCH(D451,'Нормо-час по специальностям'!$A$6:$A$26,0))</f>
        <v>0</v>
      </c>
      <c r="K451" s="8" t="str">
        <f t="shared" si="307"/>
        <v/>
      </c>
      <c r="L451" s="8" t="str">
        <f t="shared" si="308"/>
        <v/>
      </c>
      <c r="M451" s="8">
        <f>Расценки!L450</f>
        <v>40</v>
      </c>
      <c r="N451" s="8">
        <f>Расценки!M450</f>
        <v>46</v>
      </c>
      <c r="O451" s="10" t="str">
        <f t="shared" si="309"/>
        <v/>
      </c>
      <c r="P451" s="10" t="str">
        <f t="shared" si="310"/>
        <v/>
      </c>
      <c r="Q451" s="7" t="str">
        <f t="shared" si="311"/>
        <v>—</v>
      </c>
      <c r="R451" s="7" t="str">
        <f t="shared" si="312"/>
        <v>—</v>
      </c>
      <c r="S451" s="8">
        <f t="shared" si="313"/>
        <v>8000</v>
      </c>
      <c r="T451" s="8">
        <f t="shared" si="314"/>
        <v>9200</v>
      </c>
      <c r="U451" s="8">
        <f>Расценки!F450</f>
        <v>60</v>
      </c>
      <c r="V451" s="8">
        <f>Расценки!G450</f>
        <v>70</v>
      </c>
      <c r="W451" s="10" t="str">
        <f t="shared" si="315"/>
        <v/>
      </c>
      <c r="X451" s="10" t="str">
        <f t="shared" si="316"/>
        <v/>
      </c>
      <c r="Y451" s="9">
        <f>Расценки!H450</f>
        <v>60</v>
      </c>
      <c r="Z451" s="9">
        <f>Расценки!I450</f>
        <v>70</v>
      </c>
      <c r="AA451" s="10">
        <f>Расценки!J450</f>
        <v>0</v>
      </c>
      <c r="AB451" s="10">
        <f>Расценки!K450</f>
        <v>0</v>
      </c>
      <c r="AC451" s="16" t="str">
        <f t="shared" si="317"/>
        <v/>
      </c>
      <c r="AD451" s="16" t="str">
        <f t="shared" si="318"/>
        <v/>
      </c>
      <c r="AE451" s="10">
        <f t="shared" si="319"/>
        <v>0.33333333333333331</v>
      </c>
      <c r="AF451" s="10">
        <f t="shared" si="320"/>
        <v>0.34285714285714286</v>
      </c>
      <c r="AG451" s="8" t="str">
        <f t="shared" si="321"/>
        <v/>
      </c>
      <c r="AH451" s="8" t="str">
        <f t="shared" si="322"/>
        <v/>
      </c>
    </row>
    <row r="452" spans="1:34" x14ac:dyDescent="0.25">
      <c r="A452" s="7" t="s">
        <v>1341</v>
      </c>
      <c r="B452" s="7" t="s">
        <v>1342</v>
      </c>
      <c r="C452" s="7" t="s">
        <v>28</v>
      </c>
      <c r="D452" s="7" t="s">
        <v>1318</v>
      </c>
      <c r="E452" s="7" t="str">
        <f>INDEX('Нормо-час по специальностям'!$B$6:$B$26,MATCH(D452,'Нормо-час по специальностям'!$A$6:$A$26,0))</f>
        <v>Землекоп / рабочий земляных работ</v>
      </c>
      <c r="F452" s="15">
        <v>0.35</v>
      </c>
      <c r="G452" s="7" t="s">
        <v>7020</v>
      </c>
      <c r="H452" s="11">
        <f t="shared" si="306"/>
        <v>20</v>
      </c>
      <c r="I452" s="8">
        <f>INDEX('Нормо-час по специальностям'!$D$6:$D$26,MATCH(D452,'Нормо-час по специальностям'!$A$6:$A$26,0))</f>
        <v>550</v>
      </c>
      <c r="J452" s="8">
        <f>INDEX('Нормо-час по специальностям'!$E$6:$E$26,MATCH(D452,'Нормо-час по специальностям'!$A$6:$A$26,0))</f>
        <v>660</v>
      </c>
      <c r="K452" s="8">
        <f t="shared" si="307"/>
        <v>193</v>
      </c>
      <c r="L452" s="8">
        <f t="shared" si="308"/>
        <v>231</v>
      </c>
      <c r="M452" s="8">
        <f>Расценки!L451</f>
        <v>170</v>
      </c>
      <c r="N452" s="8">
        <f>Расценки!M451</f>
        <v>200</v>
      </c>
      <c r="O452" s="10">
        <f t="shared" si="309"/>
        <v>0.13529411764705879</v>
      </c>
      <c r="P452" s="10">
        <f t="shared" si="310"/>
        <v>0.15500000000000003</v>
      </c>
      <c r="Q452" s="7" t="str">
        <f t="shared" si="311"/>
        <v>расценка</v>
      </c>
      <c r="R452" s="7" t="str">
        <f t="shared" si="312"/>
        <v>расценка</v>
      </c>
      <c r="S452" s="8">
        <f t="shared" si="313"/>
        <v>486</v>
      </c>
      <c r="T452" s="8">
        <f t="shared" si="314"/>
        <v>571</v>
      </c>
      <c r="U452" s="8">
        <f>Расценки!F451</f>
        <v>300</v>
      </c>
      <c r="V452" s="8">
        <f>Расценки!G451</f>
        <v>350</v>
      </c>
      <c r="W452" s="10">
        <f t="shared" si="315"/>
        <v>0.35666666666666669</v>
      </c>
      <c r="X452" s="10">
        <f t="shared" si="316"/>
        <v>0.34</v>
      </c>
      <c r="Y452" s="9">
        <f>Расценки!H451</f>
        <v>300</v>
      </c>
      <c r="Z452" s="9">
        <f>Расценки!I451</f>
        <v>350</v>
      </c>
      <c r="AA452" s="10">
        <f>Расценки!J451</f>
        <v>0</v>
      </c>
      <c r="AB452" s="10">
        <f>Расценки!K451</f>
        <v>0</v>
      </c>
      <c r="AC452" s="16">
        <f t="shared" si="317"/>
        <v>0.35666666666666669</v>
      </c>
      <c r="AD452" s="16">
        <f t="shared" si="318"/>
        <v>0.34</v>
      </c>
      <c r="AE452" s="10">
        <f t="shared" si="319"/>
        <v>0.43333333333333335</v>
      </c>
      <c r="AF452" s="10">
        <f t="shared" si="320"/>
        <v>0.42857142857142855</v>
      </c>
      <c r="AG452" s="8">
        <f t="shared" si="321"/>
        <v>107</v>
      </c>
      <c r="AH452" s="8">
        <f t="shared" si="322"/>
        <v>119</v>
      </c>
    </row>
    <row r="453" spans="1:34" x14ac:dyDescent="0.25">
      <c r="A453" s="12" t="s">
        <v>1343</v>
      </c>
      <c r="B453" s="12" t="s">
        <v>1344</v>
      </c>
      <c r="C453" s="12" t="s">
        <v>28</v>
      </c>
      <c r="D453" s="7" t="s">
        <v>1166</v>
      </c>
      <c r="E453" s="7" t="str">
        <f>INDEX('Нормо-час по специальностям'!$B$6:$B$26,MATCH(D453,'Нормо-час по специальностям'!$A$6:$A$26,0))</f>
        <v>Аренда техники / механизмы</v>
      </c>
      <c r="F453" s="15">
        <v>0.02</v>
      </c>
      <c r="G453" s="7" t="s">
        <v>7021</v>
      </c>
      <c r="H453" s="11">
        <f t="shared" si="306"/>
        <v>350</v>
      </c>
      <c r="I453" s="8">
        <f>INDEX('Нормо-час по специальностям'!$D$6:$D$26,MATCH(D453,'Нормо-час по специальностям'!$A$6:$A$26,0))</f>
        <v>0</v>
      </c>
      <c r="J453" s="8">
        <f>INDEX('Нормо-час по специальностям'!$E$6:$E$26,MATCH(D453,'Нормо-час по специальностям'!$A$6:$A$26,0))</f>
        <v>0</v>
      </c>
      <c r="K453" s="8" t="str">
        <f t="shared" si="307"/>
        <v/>
      </c>
      <c r="L453" s="8" t="str">
        <f t="shared" si="308"/>
        <v/>
      </c>
      <c r="M453" s="8">
        <f>Расценки!L452</f>
        <v>140</v>
      </c>
      <c r="N453" s="8">
        <f>Расценки!M452</f>
        <v>165</v>
      </c>
      <c r="O453" s="10" t="str">
        <f t="shared" si="309"/>
        <v/>
      </c>
      <c r="P453" s="10" t="str">
        <f t="shared" si="310"/>
        <v/>
      </c>
      <c r="Q453" s="7" t="str">
        <f t="shared" si="311"/>
        <v>—</v>
      </c>
      <c r="R453" s="7" t="str">
        <f t="shared" si="312"/>
        <v>—</v>
      </c>
      <c r="S453" s="8">
        <f t="shared" si="313"/>
        <v>7000</v>
      </c>
      <c r="T453" s="8">
        <f t="shared" si="314"/>
        <v>8250</v>
      </c>
      <c r="U453" s="8">
        <f>Расценки!F452</f>
        <v>200</v>
      </c>
      <c r="V453" s="8">
        <f>Расценки!G452</f>
        <v>240</v>
      </c>
      <c r="W453" s="10" t="str">
        <f t="shared" si="315"/>
        <v/>
      </c>
      <c r="X453" s="10" t="str">
        <f t="shared" si="316"/>
        <v/>
      </c>
      <c r="Y453" s="9">
        <f>Расценки!H452</f>
        <v>200</v>
      </c>
      <c r="Z453" s="9">
        <f>Расценки!I452</f>
        <v>240</v>
      </c>
      <c r="AA453" s="10">
        <f>Расценки!J452</f>
        <v>0</v>
      </c>
      <c r="AB453" s="10">
        <f>Расценки!K452</f>
        <v>0</v>
      </c>
      <c r="AC453" s="16" t="str">
        <f t="shared" si="317"/>
        <v/>
      </c>
      <c r="AD453" s="16" t="str">
        <f t="shared" si="318"/>
        <v/>
      </c>
      <c r="AE453" s="10">
        <f t="shared" si="319"/>
        <v>0.3</v>
      </c>
      <c r="AF453" s="10">
        <f t="shared" si="320"/>
        <v>0.3125</v>
      </c>
      <c r="AG453" s="8" t="str">
        <f t="shared" si="321"/>
        <v/>
      </c>
      <c r="AH453" s="8" t="str">
        <f t="shared" si="322"/>
        <v/>
      </c>
    </row>
    <row r="454" spans="1:34" x14ac:dyDescent="0.25">
      <c r="A454" s="12" t="s">
        <v>1345</v>
      </c>
      <c r="B454" s="12" t="s">
        <v>1346</v>
      </c>
      <c r="C454" s="12" t="s">
        <v>28</v>
      </c>
      <c r="D454" s="7" t="s">
        <v>1166</v>
      </c>
      <c r="E454" s="7" t="str">
        <f>INDEX('Нормо-час по специальностям'!$B$6:$B$26,MATCH(D454,'Нормо-час по специальностям'!$A$6:$A$26,0))</f>
        <v>Аренда техники / механизмы</v>
      </c>
      <c r="F454" s="15">
        <v>0</v>
      </c>
      <c r="G454" s="7" t="s">
        <v>6982</v>
      </c>
      <c r="H454" s="11" t="str">
        <f t="shared" si="306"/>
        <v/>
      </c>
      <c r="I454" s="8">
        <f>INDEX('Нормо-час по специальностям'!$D$6:$D$26,MATCH(D454,'Нормо-час по специальностям'!$A$6:$A$26,0))</f>
        <v>0</v>
      </c>
      <c r="J454" s="8">
        <f>INDEX('Нормо-час по специальностям'!$E$6:$E$26,MATCH(D454,'Нормо-час по специальностям'!$A$6:$A$26,0))</f>
        <v>0</v>
      </c>
      <c r="K454" s="8" t="str">
        <f t="shared" si="307"/>
        <v/>
      </c>
      <c r="L454" s="8" t="str">
        <f t="shared" si="308"/>
        <v/>
      </c>
      <c r="M454" s="8">
        <f>Расценки!L453</f>
        <v>750</v>
      </c>
      <c r="N454" s="8">
        <f>Расценки!M453</f>
        <v>1100</v>
      </c>
      <c r="O454" s="10" t="str">
        <f t="shared" si="309"/>
        <v/>
      </c>
      <c r="P454" s="10" t="str">
        <f t="shared" si="310"/>
        <v/>
      </c>
      <c r="Q454" s="7" t="str">
        <f t="shared" si="311"/>
        <v>—</v>
      </c>
      <c r="R454" s="7" t="str">
        <f t="shared" si="312"/>
        <v>—</v>
      </c>
      <c r="S454" s="8" t="str">
        <f t="shared" si="313"/>
        <v/>
      </c>
      <c r="T454" s="8" t="str">
        <f t="shared" si="314"/>
        <v/>
      </c>
      <c r="U454" s="8">
        <f>Расценки!F453</f>
        <v>900</v>
      </c>
      <c r="V454" s="8">
        <f>Расценки!G453</f>
        <v>1300</v>
      </c>
      <c r="W454" s="10" t="str">
        <f t="shared" si="315"/>
        <v/>
      </c>
      <c r="X454" s="10" t="str">
        <f t="shared" si="316"/>
        <v/>
      </c>
      <c r="Y454" s="9">
        <f>Расценки!H453</f>
        <v>900</v>
      </c>
      <c r="Z454" s="9">
        <f>Расценки!I453</f>
        <v>1300</v>
      </c>
      <c r="AA454" s="10">
        <f>Расценки!J453</f>
        <v>0</v>
      </c>
      <c r="AB454" s="10">
        <f>Расценки!K453</f>
        <v>0</v>
      </c>
      <c r="AC454" s="16" t="str">
        <f t="shared" si="317"/>
        <v/>
      </c>
      <c r="AD454" s="16" t="str">
        <f t="shared" si="318"/>
        <v/>
      </c>
      <c r="AE454" s="10">
        <f t="shared" si="319"/>
        <v>0.16666666666666666</v>
      </c>
      <c r="AF454" s="10">
        <f t="shared" si="320"/>
        <v>0.15384615384615385</v>
      </c>
      <c r="AG454" s="8" t="str">
        <f t="shared" si="321"/>
        <v/>
      </c>
      <c r="AH454" s="8" t="str">
        <f t="shared" si="322"/>
        <v/>
      </c>
    </row>
    <row r="455" spans="1:34" x14ac:dyDescent="0.25">
      <c r="A455" s="12" t="s">
        <v>1349</v>
      </c>
      <c r="B455" s="12" t="s">
        <v>1350</v>
      </c>
      <c r="C455" s="12" t="s">
        <v>28</v>
      </c>
      <c r="D455" s="7" t="s">
        <v>1318</v>
      </c>
      <c r="E455" s="7" t="str">
        <f>INDEX('Нормо-час по специальностям'!$B$6:$B$26,MATCH(D455,'Нормо-час по специальностям'!$A$6:$A$26,0))</f>
        <v>Землекоп / рабочий земляных работ</v>
      </c>
      <c r="F455" s="15">
        <v>0.6</v>
      </c>
      <c r="G455" s="7" t="s">
        <v>7022</v>
      </c>
      <c r="H455" s="11">
        <f t="shared" si="306"/>
        <v>11.67</v>
      </c>
      <c r="I455" s="8">
        <f>INDEX('Нормо-час по специальностям'!$D$6:$D$26,MATCH(D455,'Нормо-час по специальностям'!$A$6:$A$26,0))</f>
        <v>550</v>
      </c>
      <c r="J455" s="8">
        <f>INDEX('Нормо-час по специальностям'!$E$6:$E$26,MATCH(D455,'Нормо-час по специальностям'!$A$6:$A$26,0))</f>
        <v>660</v>
      </c>
      <c r="K455" s="8">
        <f t="shared" si="307"/>
        <v>330</v>
      </c>
      <c r="L455" s="8">
        <f t="shared" si="308"/>
        <v>396</v>
      </c>
      <c r="M455" s="8">
        <f>Расценки!L454</f>
        <v>380</v>
      </c>
      <c r="N455" s="8">
        <f>Расценки!M454</f>
        <v>440</v>
      </c>
      <c r="O455" s="10">
        <f t="shared" si="309"/>
        <v>-0.13157894736842102</v>
      </c>
      <c r="P455" s="10">
        <f t="shared" si="310"/>
        <v>-9.9999999999999978E-2</v>
      </c>
      <c r="Q455" s="7" t="str">
        <f t="shared" si="311"/>
        <v>нормо-часы</v>
      </c>
      <c r="R455" s="7" t="str">
        <f t="shared" si="312"/>
        <v>равно</v>
      </c>
      <c r="S455" s="8">
        <f t="shared" si="313"/>
        <v>633</v>
      </c>
      <c r="T455" s="8">
        <f t="shared" si="314"/>
        <v>733</v>
      </c>
      <c r="U455" s="8">
        <f>Расценки!F454</f>
        <v>650</v>
      </c>
      <c r="V455" s="8">
        <f>Расценки!G454</f>
        <v>750</v>
      </c>
      <c r="W455" s="10">
        <f t="shared" si="315"/>
        <v>0.49230769230769234</v>
      </c>
      <c r="X455" s="10">
        <f t="shared" si="316"/>
        <v>0.47199999999999998</v>
      </c>
      <c r="Y455" s="9">
        <f>Расценки!H454</f>
        <v>650</v>
      </c>
      <c r="Z455" s="9">
        <f>Расценки!I454</f>
        <v>750</v>
      </c>
      <c r="AA455" s="10">
        <f>Расценки!J454</f>
        <v>0</v>
      </c>
      <c r="AB455" s="10">
        <f>Расценки!K454</f>
        <v>0</v>
      </c>
      <c r="AC455" s="16">
        <f t="shared" si="317"/>
        <v>0.49230769230769234</v>
      </c>
      <c r="AD455" s="16">
        <f t="shared" si="318"/>
        <v>0.47199999999999998</v>
      </c>
      <c r="AE455" s="10">
        <f t="shared" si="319"/>
        <v>0.41538461538461541</v>
      </c>
      <c r="AF455" s="10">
        <f t="shared" si="320"/>
        <v>0.41333333333333333</v>
      </c>
      <c r="AG455" s="8">
        <f t="shared" si="321"/>
        <v>320</v>
      </c>
      <c r="AH455" s="8">
        <f t="shared" si="322"/>
        <v>354</v>
      </c>
    </row>
    <row r="456" spans="1:34" x14ac:dyDescent="0.25">
      <c r="A456" s="12" t="s">
        <v>1351</v>
      </c>
      <c r="B456" s="12" t="s">
        <v>1352</v>
      </c>
      <c r="C456" s="12" t="s">
        <v>28</v>
      </c>
      <c r="D456" s="7" t="s">
        <v>1166</v>
      </c>
      <c r="E456" s="7" t="str">
        <f>INDEX('Нормо-час по специальностям'!$B$6:$B$26,MATCH(D456,'Нормо-час по специальностям'!$A$6:$A$26,0))</f>
        <v>Аренда техники / механизмы</v>
      </c>
      <c r="F456" s="15">
        <v>0.08</v>
      </c>
      <c r="G456" s="7" t="s">
        <v>7023</v>
      </c>
      <c r="H456" s="11">
        <f t="shared" si="306"/>
        <v>87.5</v>
      </c>
      <c r="I456" s="8">
        <f>INDEX('Нормо-час по специальностям'!$D$6:$D$26,MATCH(D456,'Нормо-час по специальностям'!$A$6:$A$26,0))</f>
        <v>0</v>
      </c>
      <c r="J456" s="8">
        <f>INDEX('Нормо-час по специальностям'!$E$6:$E$26,MATCH(D456,'Нормо-час по специальностям'!$A$6:$A$26,0))</f>
        <v>0</v>
      </c>
      <c r="K456" s="8" t="str">
        <f t="shared" si="307"/>
        <v/>
      </c>
      <c r="L456" s="8" t="str">
        <f t="shared" si="308"/>
        <v/>
      </c>
      <c r="M456" s="8">
        <f>Расценки!L455</f>
        <v>420</v>
      </c>
      <c r="N456" s="8">
        <f>Расценки!M455</f>
        <v>490</v>
      </c>
      <c r="O456" s="10" t="str">
        <f t="shared" si="309"/>
        <v/>
      </c>
      <c r="P456" s="10" t="str">
        <f t="shared" si="310"/>
        <v/>
      </c>
      <c r="Q456" s="7" t="str">
        <f t="shared" si="311"/>
        <v>—</v>
      </c>
      <c r="R456" s="7" t="str">
        <f t="shared" si="312"/>
        <v>—</v>
      </c>
      <c r="S456" s="8">
        <f t="shared" si="313"/>
        <v>5250</v>
      </c>
      <c r="T456" s="8">
        <f t="shared" si="314"/>
        <v>6125</v>
      </c>
      <c r="U456" s="8">
        <f>Расценки!F455</f>
        <v>600</v>
      </c>
      <c r="V456" s="8">
        <f>Расценки!G455</f>
        <v>700</v>
      </c>
      <c r="W456" s="10" t="str">
        <f t="shared" si="315"/>
        <v/>
      </c>
      <c r="X456" s="10" t="str">
        <f t="shared" si="316"/>
        <v/>
      </c>
      <c r="Y456" s="9">
        <f>Расценки!H455</f>
        <v>600</v>
      </c>
      <c r="Z456" s="9">
        <f>Расценки!I455</f>
        <v>700</v>
      </c>
      <c r="AA456" s="10">
        <f>Расценки!J455</f>
        <v>0</v>
      </c>
      <c r="AB456" s="10">
        <f>Расценки!K455</f>
        <v>0</v>
      </c>
      <c r="AC456" s="16" t="str">
        <f t="shared" si="317"/>
        <v/>
      </c>
      <c r="AD456" s="16" t="str">
        <f t="shared" si="318"/>
        <v/>
      </c>
      <c r="AE456" s="10">
        <f t="shared" si="319"/>
        <v>0.3</v>
      </c>
      <c r="AF456" s="10">
        <f t="shared" si="320"/>
        <v>0.3</v>
      </c>
      <c r="AG456" s="8" t="str">
        <f t="shared" si="321"/>
        <v/>
      </c>
      <c r="AH456" s="8" t="str">
        <f t="shared" si="322"/>
        <v/>
      </c>
    </row>
    <row r="457" spans="1:34" x14ac:dyDescent="0.25">
      <c r="A457" s="12" t="s">
        <v>1353</v>
      </c>
      <c r="B457" s="12" t="s">
        <v>1354</v>
      </c>
      <c r="C457" s="12" t="s">
        <v>54</v>
      </c>
      <c r="D457" s="7" t="s">
        <v>1318</v>
      </c>
      <c r="E457" s="7" t="str">
        <f>INDEX('Нормо-час по специальностям'!$B$6:$B$26,MATCH(D457,'Нормо-час по специальностям'!$A$6:$A$26,0))</f>
        <v>Землекоп / рабочий земляных работ</v>
      </c>
      <c r="F457" s="15">
        <v>0.02</v>
      </c>
      <c r="G457" s="7" t="s">
        <v>7024</v>
      </c>
      <c r="H457" s="11">
        <f t="shared" si="306"/>
        <v>350</v>
      </c>
      <c r="I457" s="8">
        <f>INDEX('Нормо-час по специальностям'!$D$6:$D$26,MATCH(D457,'Нормо-час по специальностям'!$A$6:$A$26,0))</f>
        <v>550</v>
      </c>
      <c r="J457" s="8">
        <f>INDEX('Нормо-час по специальностям'!$E$6:$E$26,MATCH(D457,'Нормо-час по специальностям'!$A$6:$A$26,0))</f>
        <v>660</v>
      </c>
      <c r="K457" s="8">
        <f t="shared" si="307"/>
        <v>11</v>
      </c>
      <c r="L457" s="8">
        <f t="shared" si="308"/>
        <v>13</v>
      </c>
      <c r="M457" s="8">
        <f>Расценки!L456</f>
        <v>22</v>
      </c>
      <c r="N457" s="8">
        <f>Расценки!M456</f>
        <v>25</v>
      </c>
      <c r="O457" s="10">
        <f t="shared" si="309"/>
        <v>-0.5</v>
      </c>
      <c r="P457" s="10">
        <f t="shared" si="310"/>
        <v>-0.48</v>
      </c>
      <c r="Q457" s="7" t="str">
        <f t="shared" si="311"/>
        <v>нормо-часы</v>
      </c>
      <c r="R457" s="7" t="str">
        <f t="shared" si="312"/>
        <v>нормо-часы</v>
      </c>
      <c r="S457" s="8">
        <f t="shared" si="313"/>
        <v>1100</v>
      </c>
      <c r="T457" s="8">
        <f t="shared" si="314"/>
        <v>1250</v>
      </c>
      <c r="U457" s="8">
        <f>Расценки!F456</f>
        <v>40</v>
      </c>
      <c r="V457" s="8">
        <f>Расценки!G456</f>
        <v>46</v>
      </c>
      <c r="W457" s="10">
        <f t="shared" si="315"/>
        <v>0.72499999999999998</v>
      </c>
      <c r="X457" s="10">
        <f t="shared" si="316"/>
        <v>0.71739130434782605</v>
      </c>
      <c r="Y457" s="9">
        <f>Расценки!H456</f>
        <v>40</v>
      </c>
      <c r="Z457" s="9">
        <f>Расценки!I456</f>
        <v>46</v>
      </c>
      <c r="AA457" s="10">
        <f>Расценки!J456</f>
        <v>0</v>
      </c>
      <c r="AB457" s="10">
        <f>Расценки!K456</f>
        <v>0</v>
      </c>
      <c r="AC457" s="16">
        <f t="shared" si="317"/>
        <v>0.72499999999999998</v>
      </c>
      <c r="AD457" s="16">
        <f t="shared" si="318"/>
        <v>0.71739130434782605</v>
      </c>
      <c r="AE457" s="10">
        <f t="shared" si="319"/>
        <v>0.45</v>
      </c>
      <c r="AF457" s="10">
        <f t="shared" si="320"/>
        <v>0.45652173913043476</v>
      </c>
      <c r="AG457" s="8">
        <f t="shared" si="321"/>
        <v>29</v>
      </c>
      <c r="AH457" s="8">
        <f t="shared" si="322"/>
        <v>33</v>
      </c>
    </row>
    <row r="458" spans="1:34" x14ac:dyDescent="0.25">
      <c r="A458" s="5" t="s">
        <v>1356</v>
      </c>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row>
    <row r="459" spans="1:34" x14ac:dyDescent="0.25">
      <c r="A459" s="7" t="s">
        <v>1357</v>
      </c>
      <c r="B459" s="7" t="s">
        <v>1358</v>
      </c>
      <c r="C459" s="7" t="s">
        <v>28</v>
      </c>
      <c r="D459" s="7" t="s">
        <v>203</v>
      </c>
      <c r="E459" s="7" t="str">
        <f>INDEX('Нормо-час по специальностям'!$B$6:$B$26,MATCH(D459,'Нормо-час по специальностям'!$A$6:$A$26,0))</f>
        <v>Бетонщик / арматурщик</v>
      </c>
      <c r="F459" s="15">
        <v>1.2</v>
      </c>
      <c r="G459" s="7" t="s">
        <v>7025</v>
      </c>
      <c r="H459" s="11">
        <f>IF(OR(F459="",F459=0),"",ROUND($G$3/F459,2))</f>
        <v>5.83</v>
      </c>
      <c r="I459" s="8">
        <f>INDEX('Нормо-час по специальностям'!$D$6:$D$26,MATCH(D459,'Нормо-час по специальностям'!$A$6:$A$26,0))</f>
        <v>800</v>
      </c>
      <c r="J459" s="8">
        <f>INDEX('Нормо-час по специальностям'!$E$6:$E$26,MATCH(D459,'Нормо-час по специальностям'!$A$6:$A$26,0))</f>
        <v>950</v>
      </c>
      <c r="K459" s="8">
        <f>IF(OR(F459="",F459=0,I459=0),"",ROUND(F459*I459,0))</f>
        <v>960</v>
      </c>
      <c r="L459" s="8">
        <f>IF(OR(F459="",F459=0,J459=0),"",ROUND(F459*J459,0))</f>
        <v>1140</v>
      </c>
      <c r="M459" s="8">
        <f>Расценки!L458</f>
        <v>650</v>
      </c>
      <c r="N459" s="8">
        <f>Расценки!M458</f>
        <v>750</v>
      </c>
      <c r="O459" s="10">
        <f t="shared" ref="O459:P461" si="323">IF(OR(K459="",M459="",M459=0),"",K459/M459-1)</f>
        <v>0.47692307692307701</v>
      </c>
      <c r="P459" s="10">
        <f t="shared" si="323"/>
        <v>0.52</v>
      </c>
      <c r="Q459" s="7" t="str">
        <f t="shared" ref="Q459:R461" si="324">IF(O459="","—",IF(O459&lt;-$C$3,"нормо-часы",IF(O459&gt;$C$3,"расценка","равно")))</f>
        <v>расценка</v>
      </c>
      <c r="R459" s="7" t="str">
        <f t="shared" si="324"/>
        <v>расценка</v>
      </c>
      <c r="S459" s="8">
        <f>IF(OR(F459="",F459=0,M459=""),"",ROUND(M459/F459,0))</f>
        <v>542</v>
      </c>
      <c r="T459" s="8">
        <f>IF(OR(F459="",F459=0,N459=""),"",ROUND(N459/F459,0))</f>
        <v>625</v>
      </c>
      <c r="U459" s="8">
        <f>Расценки!F458</f>
        <v>1100</v>
      </c>
      <c r="V459" s="8">
        <f>Расценки!G458</f>
        <v>1300</v>
      </c>
      <c r="W459" s="10">
        <f t="shared" ref="W459:X461" si="325">IF(OR(K459="",U459="",U459=0),"",(U459-K459)/U459)</f>
        <v>0.12727272727272726</v>
      </c>
      <c r="X459" s="10">
        <f t="shared" si="325"/>
        <v>0.12307692307692308</v>
      </c>
      <c r="Y459" s="9">
        <f>Расценки!H458</f>
        <v>1280</v>
      </c>
      <c r="Z459" s="9">
        <f>Расценки!I458</f>
        <v>1520</v>
      </c>
      <c r="AA459" s="10">
        <f>Расценки!J458</f>
        <v>0.16363636363636358</v>
      </c>
      <c r="AB459" s="10">
        <f>Расценки!K458</f>
        <v>0.1692307692307693</v>
      </c>
      <c r="AC459" s="16">
        <f t="shared" ref="AC459:AD461" si="326">IF(OR(K459="",Y459="",Y459=0),"",(Y459-K459)/Y459)</f>
        <v>0.25</v>
      </c>
      <c r="AD459" s="16">
        <f t="shared" si="326"/>
        <v>0.25</v>
      </c>
      <c r="AE459" s="10">
        <f t="shared" ref="AE459:AF461" si="327">IF(OR(Y459="",Y459=0),"",(Y459-M459)/Y459)</f>
        <v>0.4921875</v>
      </c>
      <c r="AF459" s="10">
        <f t="shared" si="327"/>
        <v>0.50657894736842102</v>
      </c>
      <c r="AG459" s="8">
        <f t="shared" ref="AG459:AH461" si="328">IF(OR(K459="",Y459=""),"",Y459-K459)</f>
        <v>320</v>
      </c>
      <c r="AH459" s="8">
        <f t="shared" si="328"/>
        <v>380</v>
      </c>
    </row>
    <row r="460" spans="1:34" x14ac:dyDescent="0.25">
      <c r="A460" s="7" t="s">
        <v>1360</v>
      </c>
      <c r="B460" s="7" t="s">
        <v>1361</v>
      </c>
      <c r="C460" s="7" t="s">
        <v>28</v>
      </c>
      <c r="D460" s="7" t="s">
        <v>203</v>
      </c>
      <c r="E460" s="7" t="str">
        <f>INDEX('Нормо-час по специальностям'!$B$6:$B$26,MATCH(D460,'Нормо-час по специальностям'!$A$6:$A$26,0))</f>
        <v>Бетонщик / арматурщик</v>
      </c>
      <c r="F460" s="15">
        <v>1</v>
      </c>
      <c r="G460" s="7" t="s">
        <v>7026</v>
      </c>
      <c r="H460" s="11">
        <f>IF(OR(F460="",F460=0),"",ROUND($G$3/F460,2))</f>
        <v>7</v>
      </c>
      <c r="I460" s="8">
        <f>INDEX('Нормо-час по специальностям'!$D$6:$D$26,MATCH(D460,'Нормо-час по специальностям'!$A$6:$A$26,0))</f>
        <v>800</v>
      </c>
      <c r="J460" s="8">
        <f>INDEX('Нормо-час по специальностям'!$E$6:$E$26,MATCH(D460,'Нормо-час по специальностям'!$A$6:$A$26,0))</f>
        <v>950</v>
      </c>
      <c r="K460" s="8">
        <f>IF(OR(F460="",F460=0,I460=0),"",ROUND(F460*I460,0))</f>
        <v>800</v>
      </c>
      <c r="L460" s="8">
        <f>IF(OR(F460="",F460=0,J460=0),"",ROUND(F460*J460,0))</f>
        <v>950</v>
      </c>
      <c r="M460" s="8">
        <f>Расценки!L459</f>
        <v>520</v>
      </c>
      <c r="N460" s="8">
        <f>Расценки!M459</f>
        <v>600</v>
      </c>
      <c r="O460" s="10">
        <f t="shared" si="323"/>
        <v>0.53846153846153855</v>
      </c>
      <c r="P460" s="10">
        <f t="shared" si="323"/>
        <v>0.58333333333333326</v>
      </c>
      <c r="Q460" s="7" t="str">
        <f t="shared" si="324"/>
        <v>расценка</v>
      </c>
      <c r="R460" s="7" t="str">
        <f t="shared" si="324"/>
        <v>расценка</v>
      </c>
      <c r="S460" s="8">
        <f>IF(OR(F460="",F460=0,M460=""),"",ROUND(M460/F460,0))</f>
        <v>520</v>
      </c>
      <c r="T460" s="8">
        <f>IF(OR(F460="",F460=0,N460=""),"",ROUND(N460/F460,0))</f>
        <v>600</v>
      </c>
      <c r="U460" s="8">
        <f>Расценки!F459</f>
        <v>900</v>
      </c>
      <c r="V460" s="8">
        <f>Расценки!G459</f>
        <v>1050</v>
      </c>
      <c r="W460" s="10">
        <f t="shared" si="325"/>
        <v>0.1111111111111111</v>
      </c>
      <c r="X460" s="10">
        <f t="shared" si="325"/>
        <v>9.5238095238095233E-2</v>
      </c>
      <c r="Y460" s="9">
        <f>Расценки!H459</f>
        <v>1067</v>
      </c>
      <c r="Z460" s="9">
        <f>Расценки!I459</f>
        <v>1267</v>
      </c>
      <c r="AA460" s="10">
        <f>Расценки!J459</f>
        <v>0.18555555555555547</v>
      </c>
      <c r="AB460" s="10">
        <f>Расценки!K459</f>
        <v>0.20666666666666678</v>
      </c>
      <c r="AC460" s="16">
        <f t="shared" si="326"/>
        <v>0.25023430178069356</v>
      </c>
      <c r="AD460" s="16">
        <f t="shared" si="326"/>
        <v>0.25019731649565902</v>
      </c>
      <c r="AE460" s="10">
        <f t="shared" si="327"/>
        <v>0.51265229615745078</v>
      </c>
      <c r="AF460" s="10">
        <f t="shared" si="327"/>
        <v>0.52644041041831102</v>
      </c>
      <c r="AG460" s="8">
        <f t="shared" si="328"/>
        <v>267</v>
      </c>
      <c r="AH460" s="8">
        <f t="shared" si="328"/>
        <v>317</v>
      </c>
    </row>
    <row r="461" spans="1:34" x14ac:dyDescent="0.25">
      <c r="A461" s="7" t="s">
        <v>1364</v>
      </c>
      <c r="B461" s="7" t="s">
        <v>1365</v>
      </c>
      <c r="C461" s="7" t="s">
        <v>28</v>
      </c>
      <c r="D461" s="7" t="s">
        <v>203</v>
      </c>
      <c r="E461" s="7" t="str">
        <f>INDEX('Нормо-час по специальностям'!$B$6:$B$26,MATCH(D461,'Нормо-час по специальностям'!$A$6:$A$26,0))</f>
        <v>Бетонщик / арматурщик</v>
      </c>
      <c r="F461" s="15">
        <v>1.3</v>
      </c>
      <c r="G461" s="7" t="s">
        <v>7027</v>
      </c>
      <c r="H461" s="11">
        <f>IF(OR(F461="",F461=0),"",ROUND($G$3/F461,2))</f>
        <v>5.38</v>
      </c>
      <c r="I461" s="8">
        <f>INDEX('Нормо-час по специальностям'!$D$6:$D$26,MATCH(D461,'Нормо-час по специальностям'!$A$6:$A$26,0))</f>
        <v>800</v>
      </c>
      <c r="J461" s="8">
        <f>INDEX('Нормо-час по специальностям'!$E$6:$E$26,MATCH(D461,'Нормо-час по специальностям'!$A$6:$A$26,0))</f>
        <v>950</v>
      </c>
      <c r="K461" s="8">
        <f>IF(OR(F461="",F461=0,I461=0),"",ROUND(F461*I461,0))</f>
        <v>1040</v>
      </c>
      <c r="L461" s="8">
        <f>IF(OR(F461="",F461=0,J461=0),"",ROUND(F461*J461,0))</f>
        <v>1235</v>
      </c>
      <c r="M461" s="8">
        <f>Расценки!L460</f>
        <v>680</v>
      </c>
      <c r="N461" s="8">
        <f>Расценки!M460</f>
        <v>780</v>
      </c>
      <c r="O461" s="10">
        <f t="shared" si="323"/>
        <v>0.52941176470588225</v>
      </c>
      <c r="P461" s="10">
        <f t="shared" si="323"/>
        <v>0.58333333333333326</v>
      </c>
      <c r="Q461" s="7" t="str">
        <f t="shared" si="324"/>
        <v>расценка</v>
      </c>
      <c r="R461" s="7" t="str">
        <f t="shared" si="324"/>
        <v>расценка</v>
      </c>
      <c r="S461" s="8">
        <f>IF(OR(F461="",F461=0,M461=""),"",ROUND(M461/F461,0))</f>
        <v>523</v>
      </c>
      <c r="T461" s="8">
        <f>IF(OR(F461="",F461=0,N461=""),"",ROUND(N461/F461,0))</f>
        <v>600</v>
      </c>
      <c r="U461" s="8">
        <f>Расценки!F460</f>
        <v>1150</v>
      </c>
      <c r="V461" s="8">
        <f>Расценки!G460</f>
        <v>1350</v>
      </c>
      <c r="W461" s="10">
        <f t="shared" si="325"/>
        <v>9.5652173913043481E-2</v>
      </c>
      <c r="X461" s="10">
        <f t="shared" si="325"/>
        <v>8.5185185185185183E-2</v>
      </c>
      <c r="Y461" s="9">
        <f>Расценки!H460</f>
        <v>1387</v>
      </c>
      <c r="Z461" s="9">
        <f>Расценки!I460</f>
        <v>1647</v>
      </c>
      <c r="AA461" s="10">
        <f>Расценки!J460</f>
        <v>0.20608695652173914</v>
      </c>
      <c r="AB461" s="10">
        <f>Расценки!K460</f>
        <v>0.21999999999999997</v>
      </c>
      <c r="AC461" s="16">
        <f t="shared" si="326"/>
        <v>0.25018024513338138</v>
      </c>
      <c r="AD461" s="16">
        <f t="shared" si="326"/>
        <v>0.25015179113539771</v>
      </c>
      <c r="AE461" s="10">
        <f t="shared" si="327"/>
        <v>0.50973323720259556</v>
      </c>
      <c r="AF461" s="10">
        <f t="shared" si="327"/>
        <v>0.5264116575591985</v>
      </c>
      <c r="AG461" s="8">
        <f t="shared" si="328"/>
        <v>347</v>
      </c>
      <c r="AH461" s="8">
        <f t="shared" si="328"/>
        <v>412</v>
      </c>
    </row>
    <row r="462" spans="1:34" x14ac:dyDescent="0.25">
      <c r="A462" s="5" t="s">
        <v>1367</v>
      </c>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row>
    <row r="463" spans="1:34" x14ac:dyDescent="0.25">
      <c r="A463" s="7" t="s">
        <v>1368</v>
      </c>
      <c r="B463" s="7" t="s">
        <v>1369</v>
      </c>
      <c r="C463" s="7" t="s">
        <v>54</v>
      </c>
      <c r="D463" s="7" t="s">
        <v>203</v>
      </c>
      <c r="E463" s="7" t="str">
        <f>INDEX('Нормо-час по специальностям'!$B$6:$B$26,MATCH(D463,'Нормо-час по специальностям'!$A$6:$A$26,0))</f>
        <v>Бетонщик / арматурщик</v>
      </c>
      <c r="F463" s="15">
        <v>0.6</v>
      </c>
      <c r="G463" s="7" t="s">
        <v>7028</v>
      </c>
      <c r="H463" s="11">
        <f t="shared" ref="H463:H475" si="329">IF(OR(F463="",F463=0),"",ROUND($G$3/F463,2))</f>
        <v>11.67</v>
      </c>
      <c r="I463" s="8">
        <f>INDEX('Нормо-час по специальностям'!$D$6:$D$26,MATCH(D463,'Нормо-час по специальностям'!$A$6:$A$26,0))</f>
        <v>800</v>
      </c>
      <c r="J463" s="8">
        <f>INDEX('Нормо-час по специальностям'!$E$6:$E$26,MATCH(D463,'Нормо-час по специальностям'!$A$6:$A$26,0))</f>
        <v>950</v>
      </c>
      <c r="K463" s="8">
        <f t="shared" ref="K463:K475" si="330">IF(OR(F463="",F463=0,I463=0),"",ROUND(F463*I463,0))</f>
        <v>480</v>
      </c>
      <c r="L463" s="8">
        <f t="shared" ref="L463:L475" si="331">IF(OR(F463="",F463=0,J463=0),"",ROUND(F463*J463,0))</f>
        <v>570</v>
      </c>
      <c r="M463" s="8">
        <f>Расценки!L462</f>
        <v>430</v>
      </c>
      <c r="N463" s="8">
        <f>Расценки!M462</f>
        <v>490</v>
      </c>
      <c r="O463" s="10">
        <f t="shared" ref="O463:O475" si="332">IF(OR(K463="",M463="",M463=0),"",K463/M463-1)</f>
        <v>0.11627906976744184</v>
      </c>
      <c r="P463" s="10">
        <f t="shared" ref="P463:P475" si="333">IF(OR(L463="",N463="",N463=0),"",L463/N463-1)</f>
        <v>0.16326530612244894</v>
      </c>
      <c r="Q463" s="7" t="str">
        <f t="shared" ref="Q463:Q475" si="334">IF(O463="","—",IF(O463&lt;-$C$3,"нормо-часы",IF(O463&gt;$C$3,"расценка","равно")))</f>
        <v>расценка</v>
      </c>
      <c r="R463" s="7" t="str">
        <f t="shared" ref="R463:R475" si="335">IF(P463="","—",IF(P463&lt;-$C$3,"нормо-часы",IF(P463&gt;$C$3,"расценка","равно")))</f>
        <v>расценка</v>
      </c>
      <c r="S463" s="8">
        <f t="shared" ref="S463:S475" si="336">IF(OR(F463="",F463=0,M463=""),"",ROUND(M463/F463,0))</f>
        <v>717</v>
      </c>
      <c r="T463" s="8">
        <f t="shared" ref="T463:T475" si="337">IF(OR(F463="",F463=0,N463=""),"",ROUND(N463/F463,0))</f>
        <v>817</v>
      </c>
      <c r="U463" s="8">
        <f>Расценки!F462</f>
        <v>750</v>
      </c>
      <c r="V463" s="8">
        <f>Расценки!G462</f>
        <v>850</v>
      </c>
      <c r="W463" s="10">
        <f t="shared" ref="W463:W475" si="338">IF(OR(K463="",U463="",U463=0),"",(U463-K463)/U463)</f>
        <v>0.36</v>
      </c>
      <c r="X463" s="10">
        <f t="shared" ref="X463:X475" si="339">IF(OR(L463="",V463="",V463=0),"",(V463-L463)/V463)</f>
        <v>0.32941176470588235</v>
      </c>
      <c r="Y463" s="9">
        <f>Расценки!H462</f>
        <v>750</v>
      </c>
      <c r="Z463" s="9">
        <f>Расценки!I462</f>
        <v>850</v>
      </c>
      <c r="AA463" s="10">
        <f>Расценки!J462</f>
        <v>0</v>
      </c>
      <c r="AB463" s="10">
        <f>Расценки!K462</f>
        <v>0</v>
      </c>
      <c r="AC463" s="16">
        <f t="shared" ref="AC463:AC475" si="340">IF(OR(K463="",Y463="",Y463=0),"",(Y463-K463)/Y463)</f>
        <v>0.36</v>
      </c>
      <c r="AD463" s="16">
        <f t="shared" ref="AD463:AD475" si="341">IF(OR(L463="",Z463="",Z463=0),"",(Z463-L463)/Z463)</f>
        <v>0.32941176470588235</v>
      </c>
      <c r="AE463" s="10">
        <f t="shared" ref="AE463:AE475" si="342">IF(OR(Y463="",Y463=0),"",(Y463-M463)/Y463)</f>
        <v>0.42666666666666669</v>
      </c>
      <c r="AF463" s="10">
        <f t="shared" ref="AF463:AF475" si="343">IF(OR(Z463="",Z463=0),"",(Z463-N463)/Z463)</f>
        <v>0.42352941176470588</v>
      </c>
      <c r="AG463" s="8">
        <f t="shared" ref="AG463:AG475" si="344">IF(OR(K463="",Y463=""),"",Y463-K463)</f>
        <v>270</v>
      </c>
      <c r="AH463" s="8">
        <f t="shared" ref="AH463:AH475" si="345">IF(OR(L463="",Z463=""),"",Z463-L463)</f>
        <v>280</v>
      </c>
    </row>
    <row r="464" spans="1:34" x14ac:dyDescent="0.25">
      <c r="A464" s="7" t="s">
        <v>1372</v>
      </c>
      <c r="B464" s="7" t="s">
        <v>1373</v>
      </c>
      <c r="C464" s="7" t="s">
        <v>28</v>
      </c>
      <c r="D464" s="7" t="s">
        <v>203</v>
      </c>
      <c r="E464" s="7" t="str">
        <f>INDEX('Нормо-час по специальностям'!$B$6:$B$26,MATCH(D464,'Нормо-час по специальностям'!$A$6:$A$26,0))</f>
        <v>Бетонщик / арматурщик</v>
      </c>
      <c r="F464" s="15">
        <v>1</v>
      </c>
      <c r="G464" s="7" t="s">
        <v>7029</v>
      </c>
      <c r="H464" s="11">
        <f t="shared" si="329"/>
        <v>7</v>
      </c>
      <c r="I464" s="8">
        <f>INDEX('Нормо-час по специальностям'!$D$6:$D$26,MATCH(D464,'Нормо-час по специальностям'!$A$6:$A$26,0))</f>
        <v>800</v>
      </c>
      <c r="J464" s="8">
        <f>INDEX('Нормо-час по специальностям'!$E$6:$E$26,MATCH(D464,'Нормо-час по специальностям'!$A$6:$A$26,0))</f>
        <v>950</v>
      </c>
      <c r="K464" s="8">
        <f t="shared" si="330"/>
        <v>800</v>
      </c>
      <c r="L464" s="8">
        <f t="shared" si="331"/>
        <v>950</v>
      </c>
      <c r="M464" s="8">
        <f>Расценки!L463</f>
        <v>1000</v>
      </c>
      <c r="N464" s="8">
        <f>Расценки!M463</f>
        <v>1150</v>
      </c>
      <c r="O464" s="10">
        <f t="shared" si="332"/>
        <v>-0.19999999999999996</v>
      </c>
      <c r="P464" s="10">
        <f t="shared" si="333"/>
        <v>-0.17391304347826086</v>
      </c>
      <c r="Q464" s="7" t="str">
        <f t="shared" si="334"/>
        <v>нормо-часы</v>
      </c>
      <c r="R464" s="7" t="str">
        <f t="shared" si="335"/>
        <v>нормо-часы</v>
      </c>
      <c r="S464" s="8">
        <f t="shared" si="336"/>
        <v>1000</v>
      </c>
      <c r="T464" s="8">
        <f t="shared" si="337"/>
        <v>1150</v>
      </c>
      <c r="U464" s="8">
        <f>Расценки!F463</f>
        <v>1800</v>
      </c>
      <c r="V464" s="8">
        <f>Расценки!G463</f>
        <v>2100</v>
      </c>
      <c r="W464" s="10">
        <f t="shared" si="338"/>
        <v>0.55555555555555558</v>
      </c>
      <c r="X464" s="10">
        <f t="shared" si="339"/>
        <v>0.54761904761904767</v>
      </c>
      <c r="Y464" s="9">
        <f>Расценки!H463</f>
        <v>1800</v>
      </c>
      <c r="Z464" s="9">
        <f>Расценки!I463</f>
        <v>2100</v>
      </c>
      <c r="AA464" s="10">
        <f>Расценки!J463</f>
        <v>0</v>
      </c>
      <c r="AB464" s="10">
        <f>Расценки!K463</f>
        <v>0</v>
      </c>
      <c r="AC464" s="16">
        <f t="shared" si="340"/>
        <v>0.55555555555555558</v>
      </c>
      <c r="AD464" s="16">
        <f t="shared" si="341"/>
        <v>0.54761904761904767</v>
      </c>
      <c r="AE464" s="10">
        <f t="shared" si="342"/>
        <v>0.44444444444444442</v>
      </c>
      <c r="AF464" s="10">
        <f t="shared" si="343"/>
        <v>0.45238095238095238</v>
      </c>
      <c r="AG464" s="8">
        <f t="shared" si="344"/>
        <v>1000</v>
      </c>
      <c r="AH464" s="8">
        <f t="shared" si="345"/>
        <v>1150</v>
      </c>
    </row>
    <row r="465" spans="1:34" x14ac:dyDescent="0.25">
      <c r="A465" s="7" t="s">
        <v>1375</v>
      </c>
      <c r="B465" s="7" t="s">
        <v>1376</v>
      </c>
      <c r="C465" s="7" t="s">
        <v>186</v>
      </c>
      <c r="D465" s="7" t="s">
        <v>203</v>
      </c>
      <c r="E465" s="7" t="str">
        <f>INDEX('Нормо-час по специальностям'!$B$6:$B$26,MATCH(D465,'Нормо-час по специальностям'!$A$6:$A$26,0))</f>
        <v>Бетонщик / арматурщик</v>
      </c>
      <c r="F465" s="15">
        <v>16</v>
      </c>
      <c r="G465" s="7" t="s">
        <v>7030</v>
      </c>
      <c r="H465" s="11">
        <f t="shared" si="329"/>
        <v>0.44</v>
      </c>
      <c r="I465" s="8">
        <f>INDEX('Нормо-час по специальностям'!$D$6:$D$26,MATCH(D465,'Нормо-час по специальностям'!$A$6:$A$26,0))</f>
        <v>800</v>
      </c>
      <c r="J465" s="8">
        <f>INDEX('Нормо-час по специальностям'!$E$6:$E$26,MATCH(D465,'Нормо-час по специальностям'!$A$6:$A$26,0))</f>
        <v>950</v>
      </c>
      <c r="K465" s="8">
        <f t="shared" si="330"/>
        <v>12800</v>
      </c>
      <c r="L465" s="8">
        <f t="shared" si="331"/>
        <v>15200</v>
      </c>
      <c r="M465" s="8">
        <f>Расценки!L464</f>
        <v>8500</v>
      </c>
      <c r="N465" s="8">
        <f>Расценки!M464</f>
        <v>9700</v>
      </c>
      <c r="O465" s="10">
        <f t="shared" si="332"/>
        <v>0.50588235294117645</v>
      </c>
      <c r="P465" s="10">
        <f t="shared" si="333"/>
        <v>0.5670103092783505</v>
      </c>
      <c r="Q465" s="7" t="str">
        <f t="shared" si="334"/>
        <v>расценка</v>
      </c>
      <c r="R465" s="7" t="str">
        <f t="shared" si="335"/>
        <v>расценка</v>
      </c>
      <c r="S465" s="8">
        <f t="shared" si="336"/>
        <v>531</v>
      </c>
      <c r="T465" s="8">
        <f t="shared" si="337"/>
        <v>606</v>
      </c>
      <c r="U465" s="8">
        <f>Расценки!F464</f>
        <v>14000</v>
      </c>
      <c r="V465" s="8">
        <f>Расценки!G464</f>
        <v>16000</v>
      </c>
      <c r="W465" s="10">
        <f t="shared" si="338"/>
        <v>8.5714285714285715E-2</v>
      </c>
      <c r="X465" s="10">
        <f t="shared" si="339"/>
        <v>0.05</v>
      </c>
      <c r="Y465" s="9">
        <f>Расценки!H464</f>
        <v>17067</v>
      </c>
      <c r="Z465" s="9">
        <f>Расценки!I464</f>
        <v>20267</v>
      </c>
      <c r="AA465" s="10">
        <f>Расценки!J464</f>
        <v>0.21907142857142858</v>
      </c>
      <c r="AB465" s="10">
        <f>Расценки!K464</f>
        <v>0.26668749999999997</v>
      </c>
      <c r="AC465" s="16">
        <f t="shared" si="340"/>
        <v>0.25001464815140328</v>
      </c>
      <c r="AD465" s="16">
        <f t="shared" si="341"/>
        <v>0.2500123353234322</v>
      </c>
      <c r="AE465" s="10">
        <f t="shared" si="342"/>
        <v>0.50196285228804127</v>
      </c>
      <c r="AF465" s="10">
        <f t="shared" si="343"/>
        <v>0.52138945083140076</v>
      </c>
      <c r="AG465" s="8">
        <f t="shared" si="344"/>
        <v>4267</v>
      </c>
      <c r="AH465" s="8">
        <f t="shared" si="345"/>
        <v>5067</v>
      </c>
    </row>
    <row r="466" spans="1:34" x14ac:dyDescent="0.25">
      <c r="A466" s="7" t="s">
        <v>1379</v>
      </c>
      <c r="B466" s="7" t="s">
        <v>1380</v>
      </c>
      <c r="C466" s="7" t="s">
        <v>28</v>
      </c>
      <c r="D466" s="7" t="s">
        <v>203</v>
      </c>
      <c r="E466" s="7" t="str">
        <f>INDEX('Нормо-час по специальностям'!$B$6:$B$26,MATCH(D466,'Нормо-час по специальностям'!$A$6:$A$26,0))</f>
        <v>Бетонщик / арматурщик</v>
      </c>
      <c r="F466" s="15">
        <v>4</v>
      </c>
      <c r="G466" s="7" t="s">
        <v>7031</v>
      </c>
      <c r="H466" s="11">
        <f t="shared" si="329"/>
        <v>1.75</v>
      </c>
      <c r="I466" s="8">
        <f>INDEX('Нормо-час по специальностям'!$D$6:$D$26,MATCH(D466,'Нормо-час по специальностям'!$A$6:$A$26,0))</f>
        <v>800</v>
      </c>
      <c r="J466" s="8">
        <f>INDEX('Нормо-час по специальностям'!$E$6:$E$26,MATCH(D466,'Нормо-час по специальностям'!$A$6:$A$26,0))</f>
        <v>950</v>
      </c>
      <c r="K466" s="8">
        <f t="shared" si="330"/>
        <v>3200</v>
      </c>
      <c r="L466" s="8">
        <f t="shared" si="331"/>
        <v>3800</v>
      </c>
      <c r="M466" s="8">
        <f>Расценки!L465</f>
        <v>5200</v>
      </c>
      <c r="N466" s="8">
        <f>Расценки!M465</f>
        <v>6300</v>
      </c>
      <c r="O466" s="10">
        <f t="shared" si="332"/>
        <v>-0.38461538461538458</v>
      </c>
      <c r="P466" s="10">
        <f t="shared" si="333"/>
        <v>-0.39682539682539686</v>
      </c>
      <c r="Q466" s="7" t="str">
        <f t="shared" si="334"/>
        <v>нормо-часы</v>
      </c>
      <c r="R466" s="7" t="str">
        <f t="shared" si="335"/>
        <v>нормо-часы</v>
      </c>
      <c r="S466" s="8">
        <f t="shared" si="336"/>
        <v>1300</v>
      </c>
      <c r="T466" s="8">
        <f t="shared" si="337"/>
        <v>1575</v>
      </c>
      <c r="U466" s="8">
        <f>Расценки!F465</f>
        <v>9000</v>
      </c>
      <c r="V466" s="8">
        <f>Расценки!G465</f>
        <v>11000</v>
      </c>
      <c r="W466" s="10">
        <f t="shared" si="338"/>
        <v>0.64444444444444449</v>
      </c>
      <c r="X466" s="10">
        <f t="shared" si="339"/>
        <v>0.65454545454545454</v>
      </c>
      <c r="Y466" s="9">
        <f>Расценки!H465</f>
        <v>9000</v>
      </c>
      <c r="Z466" s="9">
        <f>Расценки!I465</f>
        <v>11000</v>
      </c>
      <c r="AA466" s="10">
        <f>Расценки!J465</f>
        <v>0</v>
      </c>
      <c r="AB466" s="10">
        <f>Расценки!K465</f>
        <v>0</v>
      </c>
      <c r="AC466" s="16">
        <f t="shared" si="340"/>
        <v>0.64444444444444449</v>
      </c>
      <c r="AD466" s="16">
        <f t="shared" si="341"/>
        <v>0.65454545454545454</v>
      </c>
      <c r="AE466" s="10">
        <f t="shared" si="342"/>
        <v>0.42222222222222222</v>
      </c>
      <c r="AF466" s="10">
        <f t="shared" si="343"/>
        <v>0.42727272727272725</v>
      </c>
      <c r="AG466" s="8">
        <f t="shared" si="344"/>
        <v>5800</v>
      </c>
      <c r="AH466" s="8">
        <f t="shared" si="345"/>
        <v>7200</v>
      </c>
    </row>
    <row r="467" spans="1:34" x14ac:dyDescent="0.25">
      <c r="A467" s="7" t="s">
        <v>1381</v>
      </c>
      <c r="B467" s="7" t="s">
        <v>1382</v>
      </c>
      <c r="C467" s="7" t="s">
        <v>28</v>
      </c>
      <c r="D467" s="7" t="s">
        <v>203</v>
      </c>
      <c r="E467" s="7" t="str">
        <f>INDEX('Нормо-час по специальностям'!$B$6:$B$26,MATCH(D467,'Нормо-час по специальностям'!$A$6:$A$26,0))</f>
        <v>Бетонщик / арматурщик</v>
      </c>
      <c r="F467" s="15">
        <v>12</v>
      </c>
      <c r="G467" s="7" t="s">
        <v>7032</v>
      </c>
      <c r="H467" s="11">
        <f t="shared" si="329"/>
        <v>0.57999999999999996</v>
      </c>
      <c r="I467" s="8">
        <f>INDEX('Нормо-час по специальностям'!$D$6:$D$26,MATCH(D467,'Нормо-час по специальностям'!$A$6:$A$26,0))</f>
        <v>800</v>
      </c>
      <c r="J467" s="8">
        <f>INDEX('Нормо-час по специальностям'!$E$6:$E$26,MATCH(D467,'Нормо-час по специальностям'!$A$6:$A$26,0))</f>
        <v>950</v>
      </c>
      <c r="K467" s="8">
        <f t="shared" si="330"/>
        <v>9600</v>
      </c>
      <c r="L467" s="8">
        <f t="shared" si="331"/>
        <v>11400</v>
      </c>
      <c r="M467" s="8">
        <f>Расценки!L466</f>
        <v>10500</v>
      </c>
      <c r="N467" s="8">
        <f>Расценки!M466</f>
        <v>12800</v>
      </c>
      <c r="O467" s="10">
        <f t="shared" si="332"/>
        <v>-8.5714285714285743E-2</v>
      </c>
      <c r="P467" s="10">
        <f t="shared" si="333"/>
        <v>-0.109375</v>
      </c>
      <c r="Q467" s="7" t="str">
        <f t="shared" si="334"/>
        <v>равно</v>
      </c>
      <c r="R467" s="7" t="str">
        <f t="shared" si="335"/>
        <v>нормо-часы</v>
      </c>
      <c r="S467" s="8">
        <f t="shared" si="336"/>
        <v>875</v>
      </c>
      <c r="T467" s="8">
        <f t="shared" si="337"/>
        <v>1067</v>
      </c>
      <c r="U467" s="8">
        <f>Расценки!F466</f>
        <v>18000</v>
      </c>
      <c r="V467" s="8">
        <f>Расценки!G466</f>
        <v>22000</v>
      </c>
      <c r="W467" s="10">
        <f t="shared" si="338"/>
        <v>0.46666666666666667</v>
      </c>
      <c r="X467" s="10">
        <f t="shared" si="339"/>
        <v>0.48181818181818181</v>
      </c>
      <c r="Y467" s="9">
        <f>Расценки!H466</f>
        <v>18000</v>
      </c>
      <c r="Z467" s="9">
        <f>Расценки!I466</f>
        <v>22000</v>
      </c>
      <c r="AA467" s="10">
        <f>Расценки!J466</f>
        <v>0</v>
      </c>
      <c r="AB467" s="10">
        <f>Расценки!K466</f>
        <v>0</v>
      </c>
      <c r="AC467" s="16">
        <f t="shared" si="340"/>
        <v>0.46666666666666667</v>
      </c>
      <c r="AD467" s="16">
        <f t="shared" si="341"/>
        <v>0.48181818181818181</v>
      </c>
      <c r="AE467" s="10">
        <f t="shared" si="342"/>
        <v>0.41666666666666669</v>
      </c>
      <c r="AF467" s="10">
        <f t="shared" si="343"/>
        <v>0.41818181818181815</v>
      </c>
      <c r="AG467" s="8">
        <f t="shared" si="344"/>
        <v>8400</v>
      </c>
      <c r="AH467" s="8">
        <f t="shared" si="345"/>
        <v>10600</v>
      </c>
    </row>
    <row r="468" spans="1:34" x14ac:dyDescent="0.25">
      <c r="A468" s="7" t="s">
        <v>1385</v>
      </c>
      <c r="B468" s="7" t="s">
        <v>1386</v>
      </c>
      <c r="C468" s="7" t="s">
        <v>28</v>
      </c>
      <c r="D468" s="7" t="s">
        <v>203</v>
      </c>
      <c r="E468" s="7" t="str">
        <f>INDEX('Нормо-час по специальностям'!$B$6:$B$26,MATCH(D468,'Нормо-час по специальностям'!$A$6:$A$26,0))</f>
        <v>Бетонщик / арматурщик</v>
      </c>
      <c r="F468" s="15">
        <v>4</v>
      </c>
      <c r="G468" s="7" t="s">
        <v>7033</v>
      </c>
      <c r="H468" s="11">
        <f t="shared" si="329"/>
        <v>1.75</v>
      </c>
      <c r="I468" s="8">
        <f>INDEX('Нормо-час по специальностям'!$D$6:$D$26,MATCH(D468,'Нормо-час по специальностям'!$A$6:$A$26,0))</f>
        <v>800</v>
      </c>
      <c r="J468" s="8">
        <f>INDEX('Нормо-час по специальностям'!$E$6:$E$26,MATCH(D468,'Нормо-час по специальностям'!$A$6:$A$26,0))</f>
        <v>950</v>
      </c>
      <c r="K468" s="8">
        <f t="shared" si="330"/>
        <v>3200</v>
      </c>
      <c r="L468" s="8">
        <f t="shared" si="331"/>
        <v>3800</v>
      </c>
      <c r="M468" s="8">
        <f>Расценки!L467</f>
        <v>4300</v>
      </c>
      <c r="N468" s="8">
        <f>Расценки!M467</f>
        <v>4900</v>
      </c>
      <c r="O468" s="10">
        <f t="shared" si="332"/>
        <v>-0.2558139534883721</v>
      </c>
      <c r="P468" s="10">
        <f t="shared" si="333"/>
        <v>-0.22448979591836737</v>
      </c>
      <c r="Q468" s="7" t="str">
        <f t="shared" si="334"/>
        <v>нормо-часы</v>
      </c>
      <c r="R468" s="7" t="str">
        <f t="shared" si="335"/>
        <v>нормо-часы</v>
      </c>
      <c r="S468" s="8">
        <f t="shared" si="336"/>
        <v>1075</v>
      </c>
      <c r="T468" s="8">
        <f t="shared" si="337"/>
        <v>1225</v>
      </c>
      <c r="U468" s="8">
        <f>Расценки!F467</f>
        <v>7500</v>
      </c>
      <c r="V468" s="8">
        <f>Расценки!G467</f>
        <v>8500</v>
      </c>
      <c r="W468" s="10">
        <f t="shared" si="338"/>
        <v>0.57333333333333336</v>
      </c>
      <c r="X468" s="10">
        <f t="shared" si="339"/>
        <v>0.55294117647058827</v>
      </c>
      <c r="Y468" s="9">
        <f>Расценки!H467</f>
        <v>7500</v>
      </c>
      <c r="Z468" s="9">
        <f>Расценки!I467</f>
        <v>8500</v>
      </c>
      <c r="AA468" s="10">
        <f>Расценки!J467</f>
        <v>0</v>
      </c>
      <c r="AB468" s="10">
        <f>Расценки!K467</f>
        <v>0</v>
      </c>
      <c r="AC468" s="16">
        <f t="shared" si="340"/>
        <v>0.57333333333333336</v>
      </c>
      <c r="AD468" s="16">
        <f t="shared" si="341"/>
        <v>0.55294117647058827</v>
      </c>
      <c r="AE468" s="10">
        <f t="shared" si="342"/>
        <v>0.42666666666666669</v>
      </c>
      <c r="AF468" s="10">
        <f t="shared" si="343"/>
        <v>0.42352941176470588</v>
      </c>
      <c r="AG468" s="8">
        <f t="shared" si="344"/>
        <v>4300</v>
      </c>
      <c r="AH468" s="8">
        <f t="shared" si="345"/>
        <v>4700</v>
      </c>
    </row>
    <row r="469" spans="1:34" x14ac:dyDescent="0.25">
      <c r="A469" s="7" t="s">
        <v>1388</v>
      </c>
      <c r="B469" s="7" t="s">
        <v>1389</v>
      </c>
      <c r="C469" s="7" t="s">
        <v>28</v>
      </c>
      <c r="D469" s="7" t="s">
        <v>203</v>
      </c>
      <c r="E469" s="7" t="str">
        <f>INDEX('Нормо-час по специальностям'!$B$6:$B$26,MATCH(D469,'Нормо-час по специальностям'!$A$6:$A$26,0))</f>
        <v>Бетонщик / арматурщик</v>
      </c>
      <c r="F469" s="15">
        <v>3</v>
      </c>
      <c r="G469" s="7" t="s">
        <v>7034</v>
      </c>
      <c r="H469" s="11">
        <f t="shared" si="329"/>
        <v>2.33</v>
      </c>
      <c r="I469" s="8">
        <f>INDEX('Нормо-час по специальностям'!$D$6:$D$26,MATCH(D469,'Нормо-час по специальностям'!$A$6:$A$26,0))</f>
        <v>800</v>
      </c>
      <c r="J469" s="8">
        <f>INDEX('Нормо-час по специальностям'!$E$6:$E$26,MATCH(D469,'Нормо-час по специальностям'!$A$6:$A$26,0))</f>
        <v>950</v>
      </c>
      <c r="K469" s="8">
        <f t="shared" si="330"/>
        <v>2400</v>
      </c>
      <c r="L469" s="8">
        <f t="shared" si="331"/>
        <v>2850</v>
      </c>
      <c r="M469" s="8">
        <f>Расценки!L468</f>
        <v>3800</v>
      </c>
      <c r="N469" s="8">
        <f>Расценки!M468</f>
        <v>4400</v>
      </c>
      <c r="O469" s="10">
        <f t="shared" si="332"/>
        <v>-0.36842105263157898</v>
      </c>
      <c r="P469" s="10">
        <f t="shared" si="333"/>
        <v>-0.35227272727272729</v>
      </c>
      <c r="Q469" s="7" t="str">
        <f t="shared" si="334"/>
        <v>нормо-часы</v>
      </c>
      <c r="R469" s="7" t="str">
        <f t="shared" si="335"/>
        <v>нормо-часы</v>
      </c>
      <c r="S469" s="8">
        <f t="shared" si="336"/>
        <v>1267</v>
      </c>
      <c r="T469" s="8">
        <f t="shared" si="337"/>
        <v>1467</v>
      </c>
      <c r="U469" s="8">
        <f>Расценки!F468</f>
        <v>6500</v>
      </c>
      <c r="V469" s="8">
        <f>Расценки!G468</f>
        <v>7500</v>
      </c>
      <c r="W469" s="10">
        <f t="shared" si="338"/>
        <v>0.63076923076923075</v>
      </c>
      <c r="X469" s="10">
        <f t="shared" si="339"/>
        <v>0.62</v>
      </c>
      <c r="Y469" s="9">
        <f>Расценки!H468</f>
        <v>6500</v>
      </c>
      <c r="Z469" s="9">
        <f>Расценки!I468</f>
        <v>7500</v>
      </c>
      <c r="AA469" s="10">
        <f>Расценки!J468</f>
        <v>0</v>
      </c>
      <c r="AB469" s="10">
        <f>Расценки!K468</f>
        <v>0</v>
      </c>
      <c r="AC469" s="16">
        <f t="shared" si="340"/>
        <v>0.63076923076923075</v>
      </c>
      <c r="AD469" s="16">
        <f t="shared" si="341"/>
        <v>0.62</v>
      </c>
      <c r="AE469" s="10">
        <f t="shared" si="342"/>
        <v>0.41538461538461541</v>
      </c>
      <c r="AF469" s="10">
        <f t="shared" si="343"/>
        <v>0.41333333333333333</v>
      </c>
      <c r="AG469" s="8">
        <f t="shared" si="344"/>
        <v>4100</v>
      </c>
      <c r="AH469" s="8">
        <f t="shared" si="345"/>
        <v>4650</v>
      </c>
    </row>
    <row r="470" spans="1:34" x14ac:dyDescent="0.25">
      <c r="A470" s="7" t="s">
        <v>1390</v>
      </c>
      <c r="B470" s="7" t="s">
        <v>1391</v>
      </c>
      <c r="C470" s="7" t="s">
        <v>28</v>
      </c>
      <c r="D470" s="7" t="s">
        <v>203</v>
      </c>
      <c r="E470" s="7" t="str">
        <f>INDEX('Нормо-час по специальностям'!$B$6:$B$26,MATCH(D470,'Нормо-час по специальностям'!$A$6:$A$26,0))</f>
        <v>Бетонщик / арматурщик</v>
      </c>
      <c r="F470" s="15">
        <v>4</v>
      </c>
      <c r="G470" s="7" t="s">
        <v>7035</v>
      </c>
      <c r="H470" s="11">
        <f t="shared" si="329"/>
        <v>1.75</v>
      </c>
      <c r="I470" s="8">
        <f>INDEX('Нормо-час по специальностям'!$D$6:$D$26,MATCH(D470,'Нормо-час по специальностям'!$A$6:$A$26,0))</f>
        <v>800</v>
      </c>
      <c r="J470" s="8">
        <f>INDEX('Нормо-час по специальностям'!$E$6:$E$26,MATCH(D470,'Нормо-час по специальностям'!$A$6:$A$26,0))</f>
        <v>950</v>
      </c>
      <c r="K470" s="8">
        <f t="shared" si="330"/>
        <v>3200</v>
      </c>
      <c r="L470" s="8">
        <f t="shared" si="331"/>
        <v>3800</v>
      </c>
      <c r="M470" s="8">
        <f>Расценки!L469</f>
        <v>4900</v>
      </c>
      <c r="N470" s="8">
        <f>Расценки!M469</f>
        <v>5800</v>
      </c>
      <c r="O470" s="10">
        <f t="shared" si="332"/>
        <v>-0.34693877551020413</v>
      </c>
      <c r="P470" s="10">
        <f t="shared" si="333"/>
        <v>-0.34482758620689657</v>
      </c>
      <c r="Q470" s="7" t="str">
        <f t="shared" si="334"/>
        <v>нормо-часы</v>
      </c>
      <c r="R470" s="7" t="str">
        <f t="shared" si="335"/>
        <v>нормо-часы</v>
      </c>
      <c r="S470" s="8">
        <f t="shared" si="336"/>
        <v>1225</v>
      </c>
      <c r="T470" s="8">
        <f t="shared" si="337"/>
        <v>1450</v>
      </c>
      <c r="U470" s="8">
        <f>Расценки!F469</f>
        <v>8500</v>
      </c>
      <c r="V470" s="8">
        <f>Расценки!G469</f>
        <v>10000</v>
      </c>
      <c r="W470" s="10">
        <f t="shared" si="338"/>
        <v>0.62352941176470589</v>
      </c>
      <c r="X470" s="10">
        <f t="shared" si="339"/>
        <v>0.62</v>
      </c>
      <c r="Y470" s="9">
        <f>Расценки!H469</f>
        <v>8500</v>
      </c>
      <c r="Z470" s="9">
        <f>Расценки!I469</f>
        <v>10000</v>
      </c>
      <c r="AA470" s="10">
        <f>Расценки!J469</f>
        <v>0</v>
      </c>
      <c r="AB470" s="10">
        <f>Расценки!K469</f>
        <v>0</v>
      </c>
      <c r="AC470" s="16">
        <f t="shared" si="340"/>
        <v>0.62352941176470589</v>
      </c>
      <c r="AD470" s="16">
        <f t="shared" si="341"/>
        <v>0.62</v>
      </c>
      <c r="AE470" s="10">
        <f t="shared" si="342"/>
        <v>0.42352941176470588</v>
      </c>
      <c r="AF470" s="10">
        <f t="shared" si="343"/>
        <v>0.42</v>
      </c>
      <c r="AG470" s="8">
        <f t="shared" si="344"/>
        <v>5300</v>
      </c>
      <c r="AH470" s="8">
        <f t="shared" si="345"/>
        <v>6200</v>
      </c>
    </row>
    <row r="471" spans="1:34" x14ac:dyDescent="0.25">
      <c r="A471" s="7" t="s">
        <v>1393</v>
      </c>
      <c r="B471" s="7" t="s">
        <v>1394</v>
      </c>
      <c r="C471" s="7" t="s">
        <v>28</v>
      </c>
      <c r="D471" s="7" t="s">
        <v>203</v>
      </c>
      <c r="E471" s="7" t="str">
        <f>INDEX('Нормо-час по специальностям'!$B$6:$B$26,MATCH(D471,'Нормо-час по специальностям'!$A$6:$A$26,0))</f>
        <v>Бетонщик / арматурщик</v>
      </c>
      <c r="F471" s="15">
        <v>2.2000000000000002</v>
      </c>
      <c r="G471" s="7" t="s">
        <v>7036</v>
      </c>
      <c r="H471" s="11">
        <f t="shared" si="329"/>
        <v>3.18</v>
      </c>
      <c r="I471" s="8">
        <f>INDEX('Нормо-час по специальностям'!$D$6:$D$26,MATCH(D471,'Нормо-час по специальностям'!$A$6:$A$26,0))</f>
        <v>800</v>
      </c>
      <c r="J471" s="8">
        <f>INDEX('Нормо-час по специальностям'!$E$6:$E$26,MATCH(D471,'Нормо-час по специальностям'!$A$6:$A$26,0))</f>
        <v>950</v>
      </c>
      <c r="K471" s="8">
        <f t="shared" si="330"/>
        <v>1760</v>
      </c>
      <c r="L471" s="8">
        <f t="shared" si="331"/>
        <v>2090</v>
      </c>
      <c r="M471" s="8">
        <f>Расценки!L470</f>
        <v>3200</v>
      </c>
      <c r="N471" s="8">
        <f>Расценки!M470</f>
        <v>3800</v>
      </c>
      <c r="O471" s="10">
        <f t="shared" si="332"/>
        <v>-0.44999999999999996</v>
      </c>
      <c r="P471" s="10">
        <f t="shared" si="333"/>
        <v>-0.44999999999999996</v>
      </c>
      <c r="Q471" s="7" t="str">
        <f t="shared" si="334"/>
        <v>нормо-часы</v>
      </c>
      <c r="R471" s="7" t="str">
        <f t="shared" si="335"/>
        <v>нормо-часы</v>
      </c>
      <c r="S471" s="8">
        <f t="shared" si="336"/>
        <v>1455</v>
      </c>
      <c r="T471" s="8">
        <f t="shared" si="337"/>
        <v>1727</v>
      </c>
      <c r="U471" s="8">
        <f>Расценки!F470</f>
        <v>5500</v>
      </c>
      <c r="V471" s="8">
        <f>Расценки!G470</f>
        <v>6500</v>
      </c>
      <c r="W471" s="10">
        <f t="shared" si="338"/>
        <v>0.68</v>
      </c>
      <c r="X471" s="10">
        <f t="shared" si="339"/>
        <v>0.67846153846153845</v>
      </c>
      <c r="Y471" s="9">
        <f>Расценки!H470</f>
        <v>5500</v>
      </c>
      <c r="Z471" s="9">
        <f>Расценки!I470</f>
        <v>6500</v>
      </c>
      <c r="AA471" s="10">
        <f>Расценки!J470</f>
        <v>0</v>
      </c>
      <c r="AB471" s="10">
        <f>Расценки!K470</f>
        <v>0</v>
      </c>
      <c r="AC471" s="16">
        <f t="shared" si="340"/>
        <v>0.68</v>
      </c>
      <c r="AD471" s="16">
        <f t="shared" si="341"/>
        <v>0.67846153846153845</v>
      </c>
      <c r="AE471" s="10">
        <f t="shared" si="342"/>
        <v>0.41818181818181815</v>
      </c>
      <c r="AF471" s="10">
        <f t="shared" si="343"/>
        <v>0.41538461538461541</v>
      </c>
      <c r="AG471" s="8">
        <f t="shared" si="344"/>
        <v>3740</v>
      </c>
      <c r="AH471" s="8">
        <f t="shared" si="345"/>
        <v>4410</v>
      </c>
    </row>
    <row r="472" spans="1:34" x14ac:dyDescent="0.25">
      <c r="A472" s="7" t="s">
        <v>1395</v>
      </c>
      <c r="B472" s="7" t="s">
        <v>1396</v>
      </c>
      <c r="C472" s="7" t="s">
        <v>28</v>
      </c>
      <c r="D472" s="7" t="s">
        <v>203</v>
      </c>
      <c r="E472" s="7" t="str">
        <f>INDEX('Нормо-час по специальностям'!$B$6:$B$26,MATCH(D472,'Нормо-час по специальностям'!$A$6:$A$26,0))</f>
        <v>Бетонщик / арматурщик</v>
      </c>
      <c r="F472" s="15">
        <v>3</v>
      </c>
      <c r="G472" s="7" t="s">
        <v>7037</v>
      </c>
      <c r="H472" s="11">
        <f t="shared" si="329"/>
        <v>2.33</v>
      </c>
      <c r="I472" s="8">
        <f>INDEX('Нормо-час по специальностям'!$D$6:$D$26,MATCH(D472,'Нормо-час по специальностям'!$A$6:$A$26,0))</f>
        <v>800</v>
      </c>
      <c r="J472" s="8">
        <f>INDEX('Нормо-час по специальностям'!$E$6:$E$26,MATCH(D472,'Нормо-час по специальностям'!$A$6:$A$26,0))</f>
        <v>950</v>
      </c>
      <c r="K472" s="8">
        <f t="shared" si="330"/>
        <v>2400</v>
      </c>
      <c r="L472" s="8">
        <f t="shared" si="331"/>
        <v>2850</v>
      </c>
      <c r="M472" s="8">
        <f>Расценки!L471</f>
        <v>3800</v>
      </c>
      <c r="N472" s="8">
        <f>Расценки!M471</f>
        <v>4600</v>
      </c>
      <c r="O472" s="10">
        <f t="shared" si="332"/>
        <v>-0.36842105263157898</v>
      </c>
      <c r="P472" s="10">
        <f t="shared" si="333"/>
        <v>-0.38043478260869568</v>
      </c>
      <c r="Q472" s="7" t="str">
        <f t="shared" si="334"/>
        <v>нормо-часы</v>
      </c>
      <c r="R472" s="7" t="str">
        <f t="shared" si="335"/>
        <v>нормо-часы</v>
      </c>
      <c r="S472" s="8">
        <f t="shared" si="336"/>
        <v>1267</v>
      </c>
      <c r="T472" s="8">
        <f t="shared" si="337"/>
        <v>1533</v>
      </c>
      <c r="U472" s="8">
        <f>Расценки!F471</f>
        <v>6500</v>
      </c>
      <c r="V472" s="8">
        <f>Расценки!G471</f>
        <v>8000</v>
      </c>
      <c r="W472" s="10">
        <f t="shared" si="338"/>
        <v>0.63076923076923075</v>
      </c>
      <c r="X472" s="10">
        <f t="shared" si="339"/>
        <v>0.64375000000000004</v>
      </c>
      <c r="Y472" s="9">
        <f>Расценки!H471</f>
        <v>6500</v>
      </c>
      <c r="Z472" s="9">
        <f>Расценки!I471</f>
        <v>8000</v>
      </c>
      <c r="AA472" s="10">
        <f>Расценки!J471</f>
        <v>0</v>
      </c>
      <c r="AB472" s="10">
        <f>Расценки!K471</f>
        <v>0</v>
      </c>
      <c r="AC472" s="16">
        <f t="shared" si="340"/>
        <v>0.63076923076923075</v>
      </c>
      <c r="AD472" s="16">
        <f t="shared" si="341"/>
        <v>0.64375000000000004</v>
      </c>
      <c r="AE472" s="10">
        <f t="shared" si="342"/>
        <v>0.41538461538461541</v>
      </c>
      <c r="AF472" s="10">
        <f t="shared" si="343"/>
        <v>0.42499999999999999</v>
      </c>
      <c r="AG472" s="8">
        <f t="shared" si="344"/>
        <v>4100</v>
      </c>
      <c r="AH472" s="8">
        <f t="shared" si="345"/>
        <v>5150</v>
      </c>
    </row>
    <row r="473" spans="1:34" x14ac:dyDescent="0.25">
      <c r="A473" s="12" t="s">
        <v>1397</v>
      </c>
      <c r="B473" s="12" t="s">
        <v>1398</v>
      </c>
      <c r="C473" s="12" t="s">
        <v>28</v>
      </c>
      <c r="D473" s="7" t="s">
        <v>203</v>
      </c>
      <c r="E473" s="7" t="str">
        <f>INDEX('Нормо-час по специальностям'!$B$6:$B$26,MATCH(D473,'Нормо-час по специальностям'!$A$6:$A$26,0))</f>
        <v>Бетонщик / арматурщик</v>
      </c>
      <c r="F473" s="15">
        <v>0.6</v>
      </c>
      <c r="G473" s="7" t="s">
        <v>7038</v>
      </c>
      <c r="H473" s="11">
        <f t="shared" si="329"/>
        <v>11.67</v>
      </c>
      <c r="I473" s="8">
        <f>INDEX('Нормо-час по специальностям'!$D$6:$D$26,MATCH(D473,'Нормо-час по специальностям'!$A$6:$A$26,0))</f>
        <v>800</v>
      </c>
      <c r="J473" s="8">
        <f>INDEX('Нормо-час по специальностям'!$E$6:$E$26,MATCH(D473,'Нормо-час по специальностям'!$A$6:$A$26,0))</f>
        <v>950</v>
      </c>
      <c r="K473" s="8">
        <f t="shared" si="330"/>
        <v>480</v>
      </c>
      <c r="L473" s="8">
        <f t="shared" si="331"/>
        <v>570</v>
      </c>
      <c r="M473" s="8">
        <f>Расценки!L472</f>
        <v>800</v>
      </c>
      <c r="N473" s="8">
        <f>Расценки!M472</f>
        <v>970</v>
      </c>
      <c r="O473" s="10">
        <f t="shared" si="332"/>
        <v>-0.4</v>
      </c>
      <c r="P473" s="10">
        <f t="shared" si="333"/>
        <v>-0.41237113402061853</v>
      </c>
      <c r="Q473" s="7" t="str">
        <f t="shared" si="334"/>
        <v>нормо-часы</v>
      </c>
      <c r="R473" s="7" t="str">
        <f t="shared" si="335"/>
        <v>нормо-часы</v>
      </c>
      <c r="S473" s="8">
        <f t="shared" si="336"/>
        <v>1333</v>
      </c>
      <c r="T473" s="8">
        <f t="shared" si="337"/>
        <v>1617</v>
      </c>
      <c r="U473" s="8">
        <f>Расценки!F472</f>
        <v>1400</v>
      </c>
      <c r="V473" s="8">
        <f>Расценки!G472</f>
        <v>1700</v>
      </c>
      <c r="W473" s="10">
        <f t="shared" si="338"/>
        <v>0.65714285714285714</v>
      </c>
      <c r="X473" s="10">
        <f t="shared" si="339"/>
        <v>0.66470588235294115</v>
      </c>
      <c r="Y473" s="9">
        <f>Расценки!H472</f>
        <v>1400</v>
      </c>
      <c r="Z473" s="9">
        <f>Расценки!I472</f>
        <v>1700</v>
      </c>
      <c r="AA473" s="10">
        <f>Расценки!J472</f>
        <v>0</v>
      </c>
      <c r="AB473" s="10">
        <f>Расценки!K472</f>
        <v>0</v>
      </c>
      <c r="AC473" s="16">
        <f t="shared" si="340"/>
        <v>0.65714285714285714</v>
      </c>
      <c r="AD473" s="16">
        <f t="shared" si="341"/>
        <v>0.66470588235294115</v>
      </c>
      <c r="AE473" s="10">
        <f t="shared" si="342"/>
        <v>0.42857142857142855</v>
      </c>
      <c r="AF473" s="10">
        <f t="shared" si="343"/>
        <v>0.42941176470588233</v>
      </c>
      <c r="AG473" s="8">
        <f t="shared" si="344"/>
        <v>920</v>
      </c>
      <c r="AH473" s="8">
        <f t="shared" si="345"/>
        <v>1130</v>
      </c>
    </row>
    <row r="474" spans="1:34" x14ac:dyDescent="0.25">
      <c r="A474" s="12" t="s">
        <v>1399</v>
      </c>
      <c r="B474" s="12" t="s">
        <v>1400</v>
      </c>
      <c r="C474" s="12" t="s">
        <v>28</v>
      </c>
      <c r="D474" s="7" t="s">
        <v>203</v>
      </c>
      <c r="E474" s="7" t="str">
        <f>INDEX('Нормо-час по специальностям'!$B$6:$B$26,MATCH(D474,'Нормо-час по специальностям'!$A$6:$A$26,0))</f>
        <v>Бетонщик / арматурщик</v>
      </c>
      <c r="F474" s="15">
        <v>12</v>
      </c>
      <c r="G474" s="7" t="s">
        <v>7039</v>
      </c>
      <c r="H474" s="11">
        <f t="shared" si="329"/>
        <v>0.57999999999999996</v>
      </c>
      <c r="I474" s="8">
        <f>INDEX('Нормо-час по специальностям'!$D$6:$D$26,MATCH(D474,'Нормо-час по специальностям'!$A$6:$A$26,0))</f>
        <v>800</v>
      </c>
      <c r="J474" s="8">
        <f>INDEX('Нормо-час по специальностям'!$E$6:$E$26,MATCH(D474,'Нормо-час по специальностям'!$A$6:$A$26,0))</f>
        <v>950</v>
      </c>
      <c r="K474" s="8">
        <f t="shared" si="330"/>
        <v>9600</v>
      </c>
      <c r="L474" s="8">
        <f t="shared" si="331"/>
        <v>11400</v>
      </c>
      <c r="M474" s="8">
        <f>Расценки!L473</f>
        <v>7000</v>
      </c>
      <c r="N474" s="8">
        <f>Расценки!M473</f>
        <v>8100</v>
      </c>
      <c r="O474" s="10">
        <f t="shared" si="332"/>
        <v>0.37142857142857144</v>
      </c>
      <c r="P474" s="10">
        <f t="shared" si="333"/>
        <v>0.40740740740740744</v>
      </c>
      <c r="Q474" s="7" t="str">
        <f t="shared" si="334"/>
        <v>расценка</v>
      </c>
      <c r="R474" s="7" t="str">
        <f t="shared" si="335"/>
        <v>расценка</v>
      </c>
      <c r="S474" s="8">
        <f t="shared" si="336"/>
        <v>583</v>
      </c>
      <c r="T474" s="8">
        <f t="shared" si="337"/>
        <v>675</v>
      </c>
      <c r="U474" s="8">
        <f>Расценки!F473</f>
        <v>12000</v>
      </c>
      <c r="V474" s="8">
        <f>Расценки!G473</f>
        <v>14000</v>
      </c>
      <c r="W474" s="10">
        <f t="shared" si="338"/>
        <v>0.2</v>
      </c>
      <c r="X474" s="10">
        <f t="shared" si="339"/>
        <v>0.18571428571428572</v>
      </c>
      <c r="Y474" s="9">
        <f>Расценки!H473</f>
        <v>12800</v>
      </c>
      <c r="Z474" s="9">
        <f>Расценки!I473</f>
        <v>15200</v>
      </c>
      <c r="AA474" s="10">
        <f>Расценки!J473</f>
        <v>6.6666666666666652E-2</v>
      </c>
      <c r="AB474" s="10">
        <f>Расценки!K473</f>
        <v>8.5714285714285632E-2</v>
      </c>
      <c r="AC474" s="16">
        <f t="shared" si="340"/>
        <v>0.25</v>
      </c>
      <c r="AD474" s="16">
        <f t="shared" si="341"/>
        <v>0.25</v>
      </c>
      <c r="AE474" s="10">
        <f t="shared" si="342"/>
        <v>0.453125</v>
      </c>
      <c r="AF474" s="10">
        <f t="shared" si="343"/>
        <v>0.46710526315789475</v>
      </c>
      <c r="AG474" s="8">
        <f t="shared" si="344"/>
        <v>3200</v>
      </c>
      <c r="AH474" s="8">
        <f t="shared" si="345"/>
        <v>3800</v>
      </c>
    </row>
    <row r="475" spans="1:34" x14ac:dyDescent="0.25">
      <c r="A475" s="12" t="s">
        <v>1402</v>
      </c>
      <c r="B475" s="12" t="s">
        <v>1403</v>
      </c>
      <c r="C475" s="12" t="s">
        <v>50</v>
      </c>
      <c r="D475" s="7" t="s">
        <v>203</v>
      </c>
      <c r="E475" s="7" t="str">
        <f>INDEX('Нормо-час по специальностям'!$B$6:$B$26,MATCH(D475,'Нормо-час по специальностям'!$A$6:$A$26,0))</f>
        <v>Бетонщик / арматурщик</v>
      </c>
      <c r="F475" s="15">
        <v>0.15</v>
      </c>
      <c r="G475" s="7" t="s">
        <v>6938</v>
      </c>
      <c r="H475" s="11">
        <f t="shared" si="329"/>
        <v>46.67</v>
      </c>
      <c r="I475" s="8">
        <f>INDEX('Нормо-час по специальностям'!$D$6:$D$26,MATCH(D475,'Нормо-час по специальностям'!$A$6:$A$26,0))</f>
        <v>800</v>
      </c>
      <c r="J475" s="8">
        <f>INDEX('Нормо-час по специальностям'!$E$6:$E$26,MATCH(D475,'Нормо-час по специальностям'!$A$6:$A$26,0))</f>
        <v>950</v>
      </c>
      <c r="K475" s="8">
        <f t="shared" si="330"/>
        <v>120</v>
      </c>
      <c r="L475" s="8">
        <f t="shared" si="331"/>
        <v>143</v>
      </c>
      <c r="M475" s="8">
        <f>Расценки!L474</f>
        <v>115</v>
      </c>
      <c r="N475" s="8">
        <f>Расценки!M474</f>
        <v>130</v>
      </c>
      <c r="O475" s="10">
        <f t="shared" si="332"/>
        <v>4.3478260869565188E-2</v>
      </c>
      <c r="P475" s="10">
        <f t="shared" si="333"/>
        <v>0.10000000000000009</v>
      </c>
      <c r="Q475" s="7" t="str">
        <f t="shared" si="334"/>
        <v>равно</v>
      </c>
      <c r="R475" s="7" t="str">
        <f t="shared" si="335"/>
        <v>равно</v>
      </c>
      <c r="S475" s="8">
        <f t="shared" si="336"/>
        <v>767</v>
      </c>
      <c r="T475" s="8">
        <f t="shared" si="337"/>
        <v>867</v>
      </c>
      <c r="U475" s="8">
        <f>Расценки!F474</f>
        <v>200</v>
      </c>
      <c r="V475" s="8">
        <f>Расценки!G474</f>
        <v>230</v>
      </c>
      <c r="W475" s="10">
        <f t="shared" si="338"/>
        <v>0.4</v>
      </c>
      <c r="X475" s="10">
        <f t="shared" si="339"/>
        <v>0.37826086956521737</v>
      </c>
      <c r="Y475" s="9">
        <f>Расценки!H474</f>
        <v>200</v>
      </c>
      <c r="Z475" s="9">
        <f>Расценки!I474</f>
        <v>230</v>
      </c>
      <c r="AA475" s="10">
        <f>Расценки!J474</f>
        <v>0</v>
      </c>
      <c r="AB475" s="10">
        <f>Расценки!K474</f>
        <v>0</v>
      </c>
      <c r="AC475" s="16">
        <f t="shared" si="340"/>
        <v>0.4</v>
      </c>
      <c r="AD475" s="16">
        <f t="shared" si="341"/>
        <v>0.37826086956521737</v>
      </c>
      <c r="AE475" s="10">
        <f t="shared" si="342"/>
        <v>0.42499999999999999</v>
      </c>
      <c r="AF475" s="10">
        <f t="shared" si="343"/>
        <v>0.43478260869565216</v>
      </c>
      <c r="AG475" s="8">
        <f t="shared" si="344"/>
        <v>80</v>
      </c>
      <c r="AH475" s="8">
        <f t="shared" si="345"/>
        <v>87</v>
      </c>
    </row>
    <row r="476" spans="1:34" x14ac:dyDescent="0.25">
      <c r="A476" s="5" t="s">
        <v>1404</v>
      </c>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row>
    <row r="477" spans="1:34" x14ac:dyDescent="0.25">
      <c r="A477" s="7" t="s">
        <v>1405</v>
      </c>
      <c r="B477" s="7" t="s">
        <v>1406</v>
      </c>
      <c r="C477" s="7" t="s">
        <v>186</v>
      </c>
      <c r="D477" s="7" t="s">
        <v>41</v>
      </c>
      <c r="E477" s="7" t="str">
        <f>INDEX('Нормо-час по специальностям'!$B$6:$B$26,MATCH(D477,'Нормо-час по специальностям'!$A$6:$A$26,0))</f>
        <v>Сварщик / монтажник МК</v>
      </c>
      <c r="F477" s="15">
        <v>45</v>
      </c>
      <c r="G477" s="7" t="s">
        <v>7040</v>
      </c>
      <c r="H477" s="11">
        <f>IF(OR(F477="",F477=0),"",ROUND($G$3/F477,2))</f>
        <v>0.16</v>
      </c>
      <c r="I477" s="8">
        <f>INDEX('Нормо-час по специальностям'!$D$6:$D$26,MATCH(D477,'Нормо-час по специальностям'!$A$6:$A$26,0))</f>
        <v>900</v>
      </c>
      <c r="J477" s="8">
        <f>INDEX('Нормо-час по специальностям'!$E$6:$E$26,MATCH(D477,'Нормо-час по специальностям'!$A$6:$A$26,0))</f>
        <v>1080</v>
      </c>
      <c r="K477" s="8">
        <f>IF(OR(F477="",F477=0,I477=0),"",ROUND(F477*I477,0))</f>
        <v>40500</v>
      </c>
      <c r="L477" s="8">
        <f>IF(OR(F477="",F477=0,J477=0),"",ROUND(F477*J477,0))</f>
        <v>48600</v>
      </c>
      <c r="M477" s="8">
        <f>Расценки!L476</f>
        <v>26000</v>
      </c>
      <c r="N477" s="8">
        <f>Расценки!M476</f>
        <v>30000</v>
      </c>
      <c r="O477" s="10">
        <f t="shared" ref="O477:P479" si="346">IF(OR(K477="",M477="",M477=0),"",K477/M477-1)</f>
        <v>0.55769230769230771</v>
      </c>
      <c r="P477" s="10">
        <f t="shared" si="346"/>
        <v>0.62000000000000011</v>
      </c>
      <c r="Q477" s="7" t="str">
        <f t="shared" ref="Q477:R479" si="347">IF(O477="","—",IF(O477&lt;-$C$3,"нормо-часы",IF(O477&gt;$C$3,"расценка","равно")))</f>
        <v>расценка</v>
      </c>
      <c r="R477" s="7" t="str">
        <f t="shared" si="347"/>
        <v>расценка</v>
      </c>
      <c r="S477" s="8">
        <f>IF(OR(F477="",F477=0,M477=""),"",ROUND(M477/F477,0))</f>
        <v>578</v>
      </c>
      <c r="T477" s="8">
        <f>IF(OR(F477="",F477=0,N477=""),"",ROUND(N477/F477,0))</f>
        <v>667</v>
      </c>
      <c r="U477" s="8">
        <f>Расценки!F476</f>
        <v>45000</v>
      </c>
      <c r="V477" s="8">
        <f>Расценки!G476</f>
        <v>52000</v>
      </c>
      <c r="W477" s="10">
        <f t="shared" ref="W477:X479" si="348">IF(OR(K477="",U477="",U477=0),"",(U477-K477)/U477)</f>
        <v>0.1</v>
      </c>
      <c r="X477" s="10">
        <f t="shared" si="348"/>
        <v>6.5384615384615388E-2</v>
      </c>
      <c r="Y477" s="9">
        <f>Расценки!H476</f>
        <v>54000</v>
      </c>
      <c r="Z477" s="9">
        <f>Расценки!I476</f>
        <v>64800</v>
      </c>
      <c r="AA477" s="10">
        <f>Расценки!J476</f>
        <v>0.19999999999999996</v>
      </c>
      <c r="AB477" s="10">
        <f>Расценки!K476</f>
        <v>0.24615384615384617</v>
      </c>
      <c r="AC477" s="16">
        <f t="shared" ref="AC477:AD479" si="349">IF(OR(K477="",Y477="",Y477=0),"",(Y477-K477)/Y477)</f>
        <v>0.25</v>
      </c>
      <c r="AD477" s="16">
        <f t="shared" si="349"/>
        <v>0.25</v>
      </c>
      <c r="AE477" s="10">
        <f t="shared" ref="AE477:AF479" si="350">IF(OR(Y477="",Y477=0),"",(Y477-M477)/Y477)</f>
        <v>0.51851851851851849</v>
      </c>
      <c r="AF477" s="10">
        <f t="shared" si="350"/>
        <v>0.53703703703703709</v>
      </c>
      <c r="AG477" s="8">
        <f t="shared" ref="AG477:AH479" si="351">IF(OR(K477="",Y477=""),"",Y477-K477)</f>
        <v>13500</v>
      </c>
      <c r="AH477" s="8">
        <f t="shared" si="351"/>
        <v>16200</v>
      </c>
    </row>
    <row r="478" spans="1:34" x14ac:dyDescent="0.25">
      <c r="A478" s="7" t="s">
        <v>1407</v>
      </c>
      <c r="B478" s="7" t="s">
        <v>1408</v>
      </c>
      <c r="C478" s="7" t="s">
        <v>186</v>
      </c>
      <c r="D478" s="7" t="s">
        <v>41</v>
      </c>
      <c r="E478" s="7" t="str">
        <f>INDEX('Нормо-час по специальностям'!$B$6:$B$26,MATCH(D478,'Нормо-час по специальностям'!$A$6:$A$26,0))</f>
        <v>Сварщик / монтажник МК</v>
      </c>
      <c r="F478" s="15">
        <v>80</v>
      </c>
      <c r="G478" s="7" t="s">
        <v>7041</v>
      </c>
      <c r="H478" s="11">
        <f>IF(OR(F478="",F478=0),"",ROUND($G$3/F478,2))</f>
        <v>0.09</v>
      </c>
      <c r="I478" s="8">
        <f>INDEX('Нормо-час по специальностям'!$D$6:$D$26,MATCH(D478,'Нормо-час по специальностям'!$A$6:$A$26,0))</f>
        <v>900</v>
      </c>
      <c r="J478" s="8">
        <f>INDEX('Нормо-час по специальностям'!$E$6:$E$26,MATCH(D478,'Нормо-час по специальностям'!$A$6:$A$26,0))</f>
        <v>1080</v>
      </c>
      <c r="K478" s="8">
        <f>IF(OR(F478="",F478=0,I478=0),"",ROUND(F478*I478,0))</f>
        <v>72000</v>
      </c>
      <c r="L478" s="8">
        <f>IF(OR(F478="",F478=0,J478=0),"",ROUND(F478*J478,0))</f>
        <v>86400</v>
      </c>
      <c r="M478" s="8">
        <f>Расценки!L477</f>
        <v>40000</v>
      </c>
      <c r="N478" s="8">
        <f>Расценки!M477</f>
        <v>46000</v>
      </c>
      <c r="O478" s="10">
        <f t="shared" si="346"/>
        <v>0.8</v>
      </c>
      <c r="P478" s="10">
        <f t="shared" si="346"/>
        <v>0.87826086956521743</v>
      </c>
      <c r="Q478" s="7" t="str">
        <f t="shared" si="347"/>
        <v>расценка</v>
      </c>
      <c r="R478" s="7" t="str">
        <f t="shared" si="347"/>
        <v>расценка</v>
      </c>
      <c r="S478" s="8">
        <f>IF(OR(F478="",F478=0,M478=""),"",ROUND(M478/F478,0))</f>
        <v>500</v>
      </c>
      <c r="T478" s="8">
        <f>IF(OR(F478="",F478=0,N478=""),"",ROUND(N478/F478,0))</f>
        <v>575</v>
      </c>
      <c r="U478" s="8">
        <f>Расценки!F477</f>
        <v>70000</v>
      </c>
      <c r="V478" s="8">
        <f>Расценки!G477</f>
        <v>80000</v>
      </c>
      <c r="W478" s="10">
        <f t="shared" si="348"/>
        <v>-2.8571428571428571E-2</v>
      </c>
      <c r="X478" s="10">
        <f t="shared" si="348"/>
        <v>-0.08</v>
      </c>
      <c r="Y478" s="9">
        <f>Расценки!H477</f>
        <v>96000</v>
      </c>
      <c r="Z478" s="9">
        <f>Расценки!I477</f>
        <v>115200</v>
      </c>
      <c r="AA478" s="10">
        <f>Расценки!J477</f>
        <v>0.37142857142857144</v>
      </c>
      <c r="AB478" s="10">
        <f>Расценки!K477</f>
        <v>0.43999999999999995</v>
      </c>
      <c r="AC478" s="16">
        <f t="shared" si="349"/>
        <v>0.25</v>
      </c>
      <c r="AD478" s="16">
        <f t="shared" si="349"/>
        <v>0.25</v>
      </c>
      <c r="AE478" s="10">
        <f t="shared" si="350"/>
        <v>0.58333333333333337</v>
      </c>
      <c r="AF478" s="10">
        <f t="shared" si="350"/>
        <v>0.60069444444444442</v>
      </c>
      <c r="AG478" s="8">
        <f t="shared" si="351"/>
        <v>24000</v>
      </c>
      <c r="AH478" s="8">
        <f t="shared" si="351"/>
        <v>28800</v>
      </c>
    </row>
    <row r="479" spans="1:34" x14ac:dyDescent="0.25">
      <c r="A479" s="12" t="s">
        <v>1411</v>
      </c>
      <c r="B479" s="12" t="s">
        <v>1412</v>
      </c>
      <c r="C479" s="12" t="s">
        <v>177</v>
      </c>
      <c r="D479" s="7" t="s">
        <v>41</v>
      </c>
      <c r="E479" s="7" t="str">
        <f>INDEX('Нормо-час по специальностям'!$B$6:$B$26,MATCH(D479,'Нормо-час по специальностям'!$A$6:$A$26,0))</f>
        <v>Сварщик / монтажник МК</v>
      </c>
      <c r="F479" s="15">
        <v>0.5</v>
      </c>
      <c r="G479" s="7" t="s">
        <v>7042</v>
      </c>
      <c r="H479" s="11">
        <f>IF(OR(F479="",F479=0),"",ROUND($G$3/F479,2))</f>
        <v>14</v>
      </c>
      <c r="I479" s="8">
        <f>INDEX('Нормо-час по специальностям'!$D$6:$D$26,MATCH(D479,'Нормо-час по специальностям'!$A$6:$A$26,0))</f>
        <v>900</v>
      </c>
      <c r="J479" s="8">
        <f>INDEX('Нормо-час по специальностям'!$E$6:$E$26,MATCH(D479,'Нормо-час по специальностям'!$A$6:$A$26,0))</f>
        <v>1080</v>
      </c>
      <c r="K479" s="8">
        <f>IF(OR(F479="",F479=0,I479=0),"",ROUND(F479*I479,0))</f>
        <v>450</v>
      </c>
      <c r="L479" s="8">
        <f>IF(OR(F479="",F479=0,J479=0),"",ROUND(F479*J479,0))</f>
        <v>540</v>
      </c>
      <c r="M479" s="8">
        <f>Расценки!L478</f>
        <v>350</v>
      </c>
      <c r="N479" s="8">
        <f>Расценки!M478</f>
        <v>400</v>
      </c>
      <c r="O479" s="10">
        <f t="shared" si="346"/>
        <v>0.28571428571428581</v>
      </c>
      <c r="P479" s="10">
        <f t="shared" si="346"/>
        <v>0.35000000000000009</v>
      </c>
      <c r="Q479" s="7" t="str">
        <f t="shared" si="347"/>
        <v>расценка</v>
      </c>
      <c r="R479" s="7" t="str">
        <f t="shared" si="347"/>
        <v>расценка</v>
      </c>
      <c r="S479" s="8">
        <f>IF(OR(F479="",F479=0,M479=""),"",ROUND(M479/F479,0))</f>
        <v>700</v>
      </c>
      <c r="T479" s="8">
        <f>IF(OR(F479="",F479=0,N479=""),"",ROUND(N479/F479,0))</f>
        <v>800</v>
      </c>
      <c r="U479" s="8">
        <f>Расценки!F478</f>
        <v>600</v>
      </c>
      <c r="V479" s="8">
        <f>Расценки!G478</f>
        <v>700</v>
      </c>
      <c r="W479" s="10">
        <f t="shared" si="348"/>
        <v>0.25</v>
      </c>
      <c r="X479" s="10">
        <f t="shared" si="348"/>
        <v>0.22857142857142856</v>
      </c>
      <c r="Y479" s="9">
        <f>Расценки!H478</f>
        <v>600</v>
      </c>
      <c r="Z479" s="9">
        <f>Расценки!I478</f>
        <v>720</v>
      </c>
      <c r="AA479" s="10">
        <f>Расценки!J478</f>
        <v>0</v>
      </c>
      <c r="AB479" s="10">
        <f>Расценки!K478</f>
        <v>2.857142857142847E-2</v>
      </c>
      <c r="AC479" s="16">
        <f t="shared" si="349"/>
        <v>0.25</v>
      </c>
      <c r="AD479" s="16">
        <f t="shared" si="349"/>
        <v>0.25</v>
      </c>
      <c r="AE479" s="10">
        <f t="shared" si="350"/>
        <v>0.41666666666666669</v>
      </c>
      <c r="AF479" s="10">
        <f t="shared" si="350"/>
        <v>0.44444444444444442</v>
      </c>
      <c r="AG479" s="8">
        <f t="shared" si="351"/>
        <v>150</v>
      </c>
      <c r="AH479" s="8">
        <f t="shared" si="351"/>
        <v>180</v>
      </c>
    </row>
    <row r="480" spans="1:34" x14ac:dyDescent="0.25">
      <c r="A480" s="5" t="s">
        <v>1413</v>
      </c>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row>
    <row r="481" spans="1:34" x14ac:dyDescent="0.25">
      <c r="A481" s="7" t="s">
        <v>1414</v>
      </c>
      <c r="B481" s="7" t="s">
        <v>1415</v>
      </c>
      <c r="C481" s="7" t="s">
        <v>54</v>
      </c>
      <c r="D481" s="7" t="s">
        <v>203</v>
      </c>
      <c r="E481" s="7" t="str">
        <f>INDEX('Нормо-час по специальностям'!$B$6:$B$26,MATCH(D481,'Нормо-час по специальностям'!$A$6:$A$26,0))</f>
        <v>Бетонщик / арматурщик</v>
      </c>
      <c r="F481" s="15">
        <v>0.18</v>
      </c>
      <c r="G481" s="7" t="s">
        <v>7043</v>
      </c>
      <c r="H481" s="11">
        <f t="shared" ref="H481:H487" si="352">IF(OR(F481="",F481=0),"",ROUND($G$3/F481,2))</f>
        <v>38.89</v>
      </c>
      <c r="I481" s="8">
        <f>INDEX('Нормо-час по специальностям'!$D$6:$D$26,MATCH(D481,'Нормо-час по специальностям'!$A$6:$A$26,0))</f>
        <v>800</v>
      </c>
      <c r="J481" s="8">
        <f>INDEX('Нормо-час по специальностям'!$E$6:$E$26,MATCH(D481,'Нормо-час по специальностям'!$A$6:$A$26,0))</f>
        <v>950</v>
      </c>
      <c r="K481" s="8">
        <f t="shared" ref="K481:K487" si="353">IF(OR(F481="",F481=0,I481=0),"",ROUND(F481*I481,0))</f>
        <v>144</v>
      </c>
      <c r="L481" s="8">
        <f t="shared" ref="L481:L487" si="354">IF(OR(F481="",F481=0,J481=0),"",ROUND(F481*J481,0))</f>
        <v>171</v>
      </c>
      <c r="M481" s="8">
        <f>Расценки!L480</f>
        <v>200</v>
      </c>
      <c r="N481" s="8">
        <f>Расценки!M480</f>
        <v>230</v>
      </c>
      <c r="O481" s="10">
        <f t="shared" ref="O481:P487" si="355">IF(OR(K481="",M481="",M481=0),"",K481/M481-1)</f>
        <v>-0.28000000000000003</v>
      </c>
      <c r="P481" s="10">
        <f t="shared" si="355"/>
        <v>-0.25652173913043474</v>
      </c>
      <c r="Q481" s="7" t="str">
        <f t="shared" ref="Q481:R487" si="356">IF(O481="","—",IF(O481&lt;-$C$3,"нормо-часы",IF(O481&gt;$C$3,"расценка","равно")))</f>
        <v>нормо-часы</v>
      </c>
      <c r="R481" s="7" t="str">
        <f t="shared" si="356"/>
        <v>нормо-часы</v>
      </c>
      <c r="S481" s="8">
        <f t="shared" ref="S481:S487" si="357">IF(OR(F481="",F481=0,M481=""),"",ROUND(M481/F481,0))</f>
        <v>1111</v>
      </c>
      <c r="T481" s="8">
        <f t="shared" ref="T481:T487" si="358">IF(OR(F481="",F481=0,N481=""),"",ROUND(N481/F481,0))</f>
        <v>1278</v>
      </c>
      <c r="U481" s="8">
        <f>Расценки!F480</f>
        <v>350</v>
      </c>
      <c r="V481" s="8">
        <f>Расценки!G480</f>
        <v>400</v>
      </c>
      <c r="W481" s="10">
        <f t="shared" ref="W481:X487" si="359">IF(OR(K481="",U481="",U481=0),"",(U481-K481)/U481)</f>
        <v>0.58857142857142852</v>
      </c>
      <c r="X481" s="10">
        <f t="shared" si="359"/>
        <v>0.57250000000000001</v>
      </c>
      <c r="Y481" s="9">
        <f>Расценки!H480</f>
        <v>350</v>
      </c>
      <c r="Z481" s="9">
        <f>Расценки!I480</f>
        <v>400</v>
      </c>
      <c r="AA481" s="10">
        <f>Расценки!J480</f>
        <v>0</v>
      </c>
      <c r="AB481" s="10">
        <f>Расценки!K480</f>
        <v>0</v>
      </c>
      <c r="AC481" s="16">
        <f t="shared" ref="AC481:AD487" si="360">IF(OR(K481="",Y481="",Y481=0),"",(Y481-K481)/Y481)</f>
        <v>0.58857142857142852</v>
      </c>
      <c r="AD481" s="16">
        <f t="shared" si="360"/>
        <v>0.57250000000000001</v>
      </c>
      <c r="AE481" s="10">
        <f t="shared" ref="AE481:AF487" si="361">IF(OR(Y481="",Y481=0),"",(Y481-M481)/Y481)</f>
        <v>0.42857142857142855</v>
      </c>
      <c r="AF481" s="10">
        <f t="shared" si="361"/>
        <v>0.42499999999999999</v>
      </c>
      <c r="AG481" s="8">
        <f t="shared" ref="AG481:AH487" si="362">IF(OR(K481="",Y481=""),"",Y481-K481)</f>
        <v>206</v>
      </c>
      <c r="AH481" s="8">
        <f t="shared" si="362"/>
        <v>229</v>
      </c>
    </row>
    <row r="482" spans="1:34" x14ac:dyDescent="0.25">
      <c r="A482" s="7" t="s">
        <v>1417</v>
      </c>
      <c r="B482" s="7" t="s">
        <v>1418</v>
      </c>
      <c r="C482" s="7" t="s">
        <v>54</v>
      </c>
      <c r="D482" s="7" t="s">
        <v>203</v>
      </c>
      <c r="E482" s="7" t="str">
        <f>INDEX('Нормо-час по специальностям'!$B$6:$B$26,MATCH(D482,'Нормо-час по специальностям'!$A$6:$A$26,0))</f>
        <v>Бетонщик / арматурщик</v>
      </c>
      <c r="F482" s="15">
        <v>0.15</v>
      </c>
      <c r="G482" s="7" t="s">
        <v>7044</v>
      </c>
      <c r="H482" s="11">
        <f t="shared" si="352"/>
        <v>46.67</v>
      </c>
      <c r="I482" s="8">
        <f>INDEX('Нормо-час по специальностям'!$D$6:$D$26,MATCH(D482,'Нормо-час по специальностям'!$A$6:$A$26,0))</f>
        <v>800</v>
      </c>
      <c r="J482" s="8">
        <f>INDEX('Нормо-час по специальностям'!$E$6:$E$26,MATCH(D482,'Нормо-час по специальностям'!$A$6:$A$26,0))</f>
        <v>950</v>
      </c>
      <c r="K482" s="8">
        <f t="shared" si="353"/>
        <v>120</v>
      </c>
      <c r="L482" s="8">
        <f t="shared" si="354"/>
        <v>143</v>
      </c>
      <c r="M482" s="8">
        <f>Расценки!L481</f>
        <v>200</v>
      </c>
      <c r="N482" s="8">
        <f>Расценки!M481</f>
        <v>240</v>
      </c>
      <c r="O482" s="10">
        <f t="shared" si="355"/>
        <v>-0.4</v>
      </c>
      <c r="P482" s="10">
        <f t="shared" si="355"/>
        <v>-0.40416666666666667</v>
      </c>
      <c r="Q482" s="7" t="str">
        <f t="shared" si="356"/>
        <v>нормо-часы</v>
      </c>
      <c r="R482" s="7" t="str">
        <f t="shared" si="356"/>
        <v>нормо-часы</v>
      </c>
      <c r="S482" s="8">
        <f t="shared" si="357"/>
        <v>1333</v>
      </c>
      <c r="T482" s="8">
        <f t="shared" si="358"/>
        <v>1600</v>
      </c>
      <c r="U482" s="8">
        <f>Расценки!F481</f>
        <v>350</v>
      </c>
      <c r="V482" s="8">
        <f>Расценки!G481</f>
        <v>420</v>
      </c>
      <c r="W482" s="10">
        <f t="shared" si="359"/>
        <v>0.65714285714285714</v>
      </c>
      <c r="X482" s="10">
        <f t="shared" si="359"/>
        <v>0.65952380952380951</v>
      </c>
      <c r="Y482" s="9">
        <f>Расценки!H481</f>
        <v>350</v>
      </c>
      <c r="Z482" s="9">
        <f>Расценки!I481</f>
        <v>420</v>
      </c>
      <c r="AA482" s="10">
        <f>Расценки!J481</f>
        <v>0</v>
      </c>
      <c r="AB482" s="10">
        <f>Расценки!K481</f>
        <v>0</v>
      </c>
      <c r="AC482" s="16">
        <f t="shared" si="360"/>
        <v>0.65714285714285714</v>
      </c>
      <c r="AD482" s="16">
        <f t="shared" si="360"/>
        <v>0.65952380952380951</v>
      </c>
      <c r="AE482" s="10">
        <f t="shared" si="361"/>
        <v>0.42857142857142855</v>
      </c>
      <c r="AF482" s="10">
        <f t="shared" si="361"/>
        <v>0.42857142857142855</v>
      </c>
      <c r="AG482" s="8">
        <f t="shared" si="362"/>
        <v>230</v>
      </c>
      <c r="AH482" s="8">
        <f t="shared" si="362"/>
        <v>277</v>
      </c>
    </row>
    <row r="483" spans="1:34" x14ac:dyDescent="0.25">
      <c r="A483" s="7" t="s">
        <v>1420</v>
      </c>
      <c r="B483" s="7" t="s">
        <v>1421</v>
      </c>
      <c r="C483" s="7" t="s">
        <v>54</v>
      </c>
      <c r="D483" s="7" t="s">
        <v>203</v>
      </c>
      <c r="E483" s="7" t="str">
        <f>INDEX('Нормо-час по специальностям'!$B$6:$B$26,MATCH(D483,'Нормо-час по специальностям'!$A$6:$A$26,0))</f>
        <v>Бетонщик / арматурщик</v>
      </c>
      <c r="F483" s="15">
        <v>0.3</v>
      </c>
      <c r="G483" s="7" t="s">
        <v>7045</v>
      </c>
      <c r="H483" s="11">
        <f t="shared" si="352"/>
        <v>23.33</v>
      </c>
      <c r="I483" s="8">
        <f>INDEX('Нормо-час по специальностям'!$D$6:$D$26,MATCH(D483,'Нормо-час по специальностям'!$A$6:$A$26,0))</f>
        <v>800</v>
      </c>
      <c r="J483" s="8">
        <f>INDEX('Нормо-час по специальностям'!$E$6:$E$26,MATCH(D483,'Нормо-час по специальностям'!$A$6:$A$26,0))</f>
        <v>950</v>
      </c>
      <c r="K483" s="8">
        <f t="shared" si="353"/>
        <v>240</v>
      </c>
      <c r="L483" s="8">
        <f t="shared" si="354"/>
        <v>285</v>
      </c>
      <c r="M483" s="8">
        <f>Расценки!L482</f>
        <v>260</v>
      </c>
      <c r="N483" s="8">
        <f>Расценки!M482</f>
        <v>300</v>
      </c>
      <c r="O483" s="10">
        <f t="shared" si="355"/>
        <v>-7.6923076923076872E-2</v>
      </c>
      <c r="P483" s="10">
        <f t="shared" si="355"/>
        <v>-5.0000000000000044E-2</v>
      </c>
      <c r="Q483" s="7" t="str">
        <f t="shared" si="356"/>
        <v>равно</v>
      </c>
      <c r="R483" s="7" t="str">
        <f t="shared" si="356"/>
        <v>равно</v>
      </c>
      <c r="S483" s="8">
        <f t="shared" si="357"/>
        <v>867</v>
      </c>
      <c r="T483" s="8">
        <f t="shared" si="358"/>
        <v>1000</v>
      </c>
      <c r="U483" s="8">
        <f>Расценки!F482</f>
        <v>450</v>
      </c>
      <c r="V483" s="8">
        <f>Расценки!G482</f>
        <v>520</v>
      </c>
      <c r="W483" s="10">
        <f t="shared" si="359"/>
        <v>0.46666666666666667</v>
      </c>
      <c r="X483" s="10">
        <f t="shared" si="359"/>
        <v>0.45192307692307693</v>
      </c>
      <c r="Y483" s="9">
        <f>Расценки!H482</f>
        <v>450</v>
      </c>
      <c r="Z483" s="9">
        <f>Расценки!I482</f>
        <v>520</v>
      </c>
      <c r="AA483" s="10">
        <f>Расценки!J482</f>
        <v>0</v>
      </c>
      <c r="AB483" s="10">
        <f>Расценки!K482</f>
        <v>0</v>
      </c>
      <c r="AC483" s="16">
        <f t="shared" si="360"/>
        <v>0.46666666666666667</v>
      </c>
      <c r="AD483" s="16">
        <f t="shared" si="360"/>
        <v>0.45192307692307693</v>
      </c>
      <c r="AE483" s="10">
        <f t="shared" si="361"/>
        <v>0.42222222222222222</v>
      </c>
      <c r="AF483" s="10">
        <f t="shared" si="361"/>
        <v>0.42307692307692307</v>
      </c>
      <c r="AG483" s="8">
        <f t="shared" si="362"/>
        <v>210</v>
      </c>
      <c r="AH483" s="8">
        <f t="shared" si="362"/>
        <v>235</v>
      </c>
    </row>
    <row r="484" spans="1:34" x14ac:dyDescent="0.25">
      <c r="A484" s="7" t="s">
        <v>1423</v>
      </c>
      <c r="B484" s="7" t="s">
        <v>1424</v>
      </c>
      <c r="C484" s="7" t="s">
        <v>54</v>
      </c>
      <c r="D484" s="7" t="s">
        <v>203</v>
      </c>
      <c r="E484" s="7" t="str">
        <f>INDEX('Нормо-час по специальностям'!$B$6:$B$26,MATCH(D484,'Нормо-час по специальностям'!$A$6:$A$26,0))</f>
        <v>Бетонщик / арматурщик</v>
      </c>
      <c r="F484" s="15">
        <v>0.25</v>
      </c>
      <c r="G484" s="7" t="s">
        <v>7046</v>
      </c>
      <c r="H484" s="11">
        <f t="shared" si="352"/>
        <v>28</v>
      </c>
      <c r="I484" s="8">
        <f>INDEX('Нормо-час по специальностям'!$D$6:$D$26,MATCH(D484,'Нормо-час по специальностям'!$A$6:$A$26,0))</f>
        <v>800</v>
      </c>
      <c r="J484" s="8">
        <f>INDEX('Нормо-час по специальностям'!$E$6:$E$26,MATCH(D484,'Нормо-час по специальностям'!$A$6:$A$26,0))</f>
        <v>950</v>
      </c>
      <c r="K484" s="8">
        <f t="shared" si="353"/>
        <v>200</v>
      </c>
      <c r="L484" s="8">
        <f t="shared" si="354"/>
        <v>238</v>
      </c>
      <c r="M484" s="8">
        <f>Расценки!L483</f>
        <v>260</v>
      </c>
      <c r="N484" s="8">
        <f>Расценки!M483</f>
        <v>290</v>
      </c>
      <c r="O484" s="10">
        <f t="shared" si="355"/>
        <v>-0.23076923076923073</v>
      </c>
      <c r="P484" s="10">
        <f t="shared" si="355"/>
        <v>-0.17931034482758623</v>
      </c>
      <c r="Q484" s="7" t="str">
        <f t="shared" si="356"/>
        <v>нормо-часы</v>
      </c>
      <c r="R484" s="7" t="str">
        <f t="shared" si="356"/>
        <v>нормо-часы</v>
      </c>
      <c r="S484" s="8">
        <f t="shared" si="357"/>
        <v>1040</v>
      </c>
      <c r="T484" s="8">
        <f t="shared" si="358"/>
        <v>1160</v>
      </c>
      <c r="U484" s="8">
        <f>Расценки!F483</f>
        <v>450</v>
      </c>
      <c r="V484" s="8">
        <f>Расценки!G483</f>
        <v>500</v>
      </c>
      <c r="W484" s="10">
        <f t="shared" si="359"/>
        <v>0.55555555555555558</v>
      </c>
      <c r="X484" s="10">
        <f t="shared" si="359"/>
        <v>0.52400000000000002</v>
      </c>
      <c r="Y484" s="9">
        <f>Расценки!H483</f>
        <v>450</v>
      </c>
      <c r="Z484" s="9">
        <f>Расценки!I483</f>
        <v>500</v>
      </c>
      <c r="AA484" s="10">
        <f>Расценки!J483</f>
        <v>0</v>
      </c>
      <c r="AB484" s="10">
        <f>Расценки!K483</f>
        <v>0</v>
      </c>
      <c r="AC484" s="16">
        <f t="shared" si="360"/>
        <v>0.55555555555555558</v>
      </c>
      <c r="AD484" s="16">
        <f t="shared" si="360"/>
        <v>0.52400000000000002</v>
      </c>
      <c r="AE484" s="10">
        <f t="shared" si="361"/>
        <v>0.42222222222222222</v>
      </c>
      <c r="AF484" s="10">
        <f t="shared" si="361"/>
        <v>0.42</v>
      </c>
      <c r="AG484" s="8">
        <f t="shared" si="362"/>
        <v>250</v>
      </c>
      <c r="AH484" s="8">
        <f t="shared" si="362"/>
        <v>262</v>
      </c>
    </row>
    <row r="485" spans="1:34" x14ac:dyDescent="0.25">
      <c r="A485" s="12" t="s">
        <v>1425</v>
      </c>
      <c r="B485" s="12" t="s">
        <v>1426</v>
      </c>
      <c r="C485" s="12" t="s">
        <v>54</v>
      </c>
      <c r="D485" s="7" t="s">
        <v>203</v>
      </c>
      <c r="E485" s="7" t="str">
        <f>INDEX('Нормо-час по специальностям'!$B$6:$B$26,MATCH(D485,'Нормо-час по специальностям'!$A$6:$A$26,0))</f>
        <v>Бетонщик / арматурщик</v>
      </c>
      <c r="F485" s="15">
        <v>0.12</v>
      </c>
      <c r="G485" s="7" t="s">
        <v>7047</v>
      </c>
      <c r="H485" s="11">
        <f t="shared" si="352"/>
        <v>58.33</v>
      </c>
      <c r="I485" s="8">
        <f>INDEX('Нормо-час по специальностям'!$D$6:$D$26,MATCH(D485,'Нормо-час по специальностям'!$A$6:$A$26,0))</f>
        <v>800</v>
      </c>
      <c r="J485" s="8">
        <f>INDEX('Нормо-час по специальностям'!$E$6:$E$26,MATCH(D485,'Нормо-час по специальностям'!$A$6:$A$26,0))</f>
        <v>950</v>
      </c>
      <c r="K485" s="8">
        <f t="shared" si="353"/>
        <v>96</v>
      </c>
      <c r="L485" s="8">
        <f t="shared" si="354"/>
        <v>114</v>
      </c>
      <c r="M485" s="8">
        <f>Расценки!L484</f>
        <v>115</v>
      </c>
      <c r="N485" s="8">
        <f>Расценки!M484</f>
        <v>130</v>
      </c>
      <c r="O485" s="10">
        <f t="shared" si="355"/>
        <v>-0.16521739130434787</v>
      </c>
      <c r="P485" s="10">
        <f t="shared" si="355"/>
        <v>-0.12307692307692308</v>
      </c>
      <c r="Q485" s="7" t="str">
        <f t="shared" si="356"/>
        <v>нормо-часы</v>
      </c>
      <c r="R485" s="7" t="str">
        <f t="shared" si="356"/>
        <v>нормо-часы</v>
      </c>
      <c r="S485" s="8">
        <f t="shared" si="357"/>
        <v>958</v>
      </c>
      <c r="T485" s="8">
        <f t="shared" si="358"/>
        <v>1083</v>
      </c>
      <c r="U485" s="8">
        <f>Расценки!F484</f>
        <v>200</v>
      </c>
      <c r="V485" s="8">
        <f>Расценки!G484</f>
        <v>230</v>
      </c>
      <c r="W485" s="10">
        <f t="shared" si="359"/>
        <v>0.52</v>
      </c>
      <c r="X485" s="10">
        <f t="shared" si="359"/>
        <v>0.5043478260869565</v>
      </c>
      <c r="Y485" s="9">
        <f>Расценки!H484</f>
        <v>200</v>
      </c>
      <c r="Z485" s="9">
        <f>Расценки!I484</f>
        <v>230</v>
      </c>
      <c r="AA485" s="10">
        <f>Расценки!J484</f>
        <v>0</v>
      </c>
      <c r="AB485" s="10">
        <f>Расценки!K484</f>
        <v>0</v>
      </c>
      <c r="AC485" s="16">
        <f t="shared" si="360"/>
        <v>0.52</v>
      </c>
      <c r="AD485" s="16">
        <f t="shared" si="360"/>
        <v>0.5043478260869565</v>
      </c>
      <c r="AE485" s="10">
        <f t="shared" si="361"/>
        <v>0.42499999999999999</v>
      </c>
      <c r="AF485" s="10">
        <f t="shared" si="361"/>
        <v>0.43478260869565216</v>
      </c>
      <c r="AG485" s="8">
        <f t="shared" si="362"/>
        <v>104</v>
      </c>
      <c r="AH485" s="8">
        <f t="shared" si="362"/>
        <v>116</v>
      </c>
    </row>
    <row r="486" spans="1:34" x14ac:dyDescent="0.25">
      <c r="A486" s="12" t="s">
        <v>1427</v>
      </c>
      <c r="B486" s="12" t="s">
        <v>1428</v>
      </c>
      <c r="C486" s="12" t="s">
        <v>54</v>
      </c>
      <c r="D486" s="7" t="s">
        <v>203</v>
      </c>
      <c r="E486" s="7" t="str">
        <f>INDEX('Нормо-час по специальностям'!$B$6:$B$26,MATCH(D486,'Нормо-час по специальностям'!$A$6:$A$26,0))</f>
        <v>Бетонщик / арматурщик</v>
      </c>
      <c r="F486" s="15">
        <v>0.2</v>
      </c>
      <c r="G486" s="7" t="s">
        <v>7047</v>
      </c>
      <c r="H486" s="11">
        <f t="shared" si="352"/>
        <v>35</v>
      </c>
      <c r="I486" s="8">
        <f>INDEX('Нормо-час по специальностям'!$D$6:$D$26,MATCH(D486,'Нормо-час по специальностям'!$A$6:$A$26,0))</f>
        <v>800</v>
      </c>
      <c r="J486" s="8">
        <f>INDEX('Нормо-час по специальностям'!$E$6:$E$26,MATCH(D486,'Нормо-час по специальностям'!$A$6:$A$26,0))</f>
        <v>950</v>
      </c>
      <c r="K486" s="8">
        <f t="shared" si="353"/>
        <v>160</v>
      </c>
      <c r="L486" s="8">
        <f t="shared" si="354"/>
        <v>190</v>
      </c>
      <c r="M486" s="8">
        <f>Расценки!L485</f>
        <v>230</v>
      </c>
      <c r="N486" s="8">
        <f>Расценки!M485</f>
        <v>265</v>
      </c>
      <c r="O486" s="10">
        <f t="shared" si="355"/>
        <v>-0.30434782608695654</v>
      </c>
      <c r="P486" s="10">
        <f t="shared" si="355"/>
        <v>-0.28301886792452835</v>
      </c>
      <c r="Q486" s="7" t="str">
        <f t="shared" si="356"/>
        <v>нормо-часы</v>
      </c>
      <c r="R486" s="7" t="str">
        <f t="shared" si="356"/>
        <v>нормо-часы</v>
      </c>
      <c r="S486" s="8">
        <f t="shared" si="357"/>
        <v>1150</v>
      </c>
      <c r="T486" s="8">
        <f t="shared" si="358"/>
        <v>1325</v>
      </c>
      <c r="U486" s="8">
        <f>Расценки!F485</f>
        <v>400</v>
      </c>
      <c r="V486" s="8">
        <f>Расценки!G485</f>
        <v>460</v>
      </c>
      <c r="W486" s="10">
        <f t="shared" si="359"/>
        <v>0.6</v>
      </c>
      <c r="X486" s="10">
        <f t="shared" si="359"/>
        <v>0.58695652173913049</v>
      </c>
      <c r="Y486" s="9">
        <f>Расценки!H485</f>
        <v>400</v>
      </c>
      <c r="Z486" s="9">
        <f>Расценки!I485</f>
        <v>460</v>
      </c>
      <c r="AA486" s="10">
        <f>Расценки!J485</f>
        <v>0</v>
      </c>
      <c r="AB486" s="10">
        <f>Расценки!K485</f>
        <v>0</v>
      </c>
      <c r="AC486" s="16">
        <f t="shared" si="360"/>
        <v>0.6</v>
      </c>
      <c r="AD486" s="16">
        <f t="shared" si="360"/>
        <v>0.58695652173913049</v>
      </c>
      <c r="AE486" s="10">
        <f t="shared" si="361"/>
        <v>0.42499999999999999</v>
      </c>
      <c r="AF486" s="10">
        <f t="shared" si="361"/>
        <v>0.42391304347826086</v>
      </c>
      <c r="AG486" s="8">
        <f t="shared" si="362"/>
        <v>240</v>
      </c>
      <c r="AH486" s="8">
        <f t="shared" si="362"/>
        <v>270</v>
      </c>
    </row>
    <row r="487" spans="1:34" x14ac:dyDescent="0.25">
      <c r="A487" s="12" t="s">
        <v>1429</v>
      </c>
      <c r="B487" s="12" t="s">
        <v>1430</v>
      </c>
      <c r="C487" s="12" t="s">
        <v>54</v>
      </c>
      <c r="D487" s="7" t="s">
        <v>203</v>
      </c>
      <c r="E487" s="7" t="str">
        <f>INDEX('Нормо-час по специальностям'!$B$6:$B$26,MATCH(D487,'Нормо-час по специальностям'!$A$6:$A$26,0))</f>
        <v>Бетонщик / арматурщик</v>
      </c>
      <c r="F487" s="15">
        <v>0.06</v>
      </c>
      <c r="G487" s="7" t="s">
        <v>7047</v>
      </c>
      <c r="H487" s="11">
        <f t="shared" si="352"/>
        <v>116.67</v>
      </c>
      <c r="I487" s="8">
        <f>INDEX('Нормо-час по специальностям'!$D$6:$D$26,MATCH(D487,'Нормо-час по специальностям'!$A$6:$A$26,0))</f>
        <v>800</v>
      </c>
      <c r="J487" s="8">
        <f>INDEX('Нормо-час по специальностям'!$E$6:$E$26,MATCH(D487,'Нормо-час по специальностям'!$A$6:$A$26,0))</f>
        <v>950</v>
      </c>
      <c r="K487" s="8">
        <f t="shared" si="353"/>
        <v>48</v>
      </c>
      <c r="L487" s="8">
        <f t="shared" si="354"/>
        <v>57</v>
      </c>
      <c r="M487" s="8">
        <f>Расценки!L486</f>
        <v>70</v>
      </c>
      <c r="N487" s="8">
        <f>Расценки!M486</f>
        <v>80</v>
      </c>
      <c r="O487" s="10">
        <f t="shared" si="355"/>
        <v>-0.31428571428571428</v>
      </c>
      <c r="P487" s="10">
        <f t="shared" si="355"/>
        <v>-0.28749999999999998</v>
      </c>
      <c r="Q487" s="7" t="str">
        <f t="shared" si="356"/>
        <v>нормо-часы</v>
      </c>
      <c r="R487" s="7" t="str">
        <f t="shared" si="356"/>
        <v>нормо-часы</v>
      </c>
      <c r="S487" s="8">
        <f t="shared" si="357"/>
        <v>1167</v>
      </c>
      <c r="T487" s="8">
        <f t="shared" si="358"/>
        <v>1333</v>
      </c>
      <c r="U487" s="8">
        <f>Расценки!F486</f>
        <v>120</v>
      </c>
      <c r="V487" s="8">
        <f>Расценки!G486</f>
        <v>140</v>
      </c>
      <c r="W487" s="10">
        <f t="shared" si="359"/>
        <v>0.6</v>
      </c>
      <c r="X487" s="10">
        <f t="shared" si="359"/>
        <v>0.59285714285714286</v>
      </c>
      <c r="Y487" s="9">
        <f>Расценки!H486</f>
        <v>120</v>
      </c>
      <c r="Z487" s="9">
        <f>Расценки!I486</f>
        <v>140</v>
      </c>
      <c r="AA487" s="10">
        <f>Расценки!J486</f>
        <v>0</v>
      </c>
      <c r="AB487" s="10">
        <f>Расценки!K486</f>
        <v>0</v>
      </c>
      <c r="AC487" s="16">
        <f t="shared" si="360"/>
        <v>0.6</v>
      </c>
      <c r="AD487" s="16">
        <f t="shared" si="360"/>
        <v>0.59285714285714286</v>
      </c>
      <c r="AE487" s="10">
        <f t="shared" si="361"/>
        <v>0.41666666666666669</v>
      </c>
      <c r="AF487" s="10">
        <f t="shared" si="361"/>
        <v>0.42857142857142855</v>
      </c>
      <c r="AG487" s="8">
        <f t="shared" si="362"/>
        <v>72</v>
      </c>
      <c r="AH487" s="8">
        <f t="shared" si="362"/>
        <v>83</v>
      </c>
    </row>
    <row r="488" spans="1:34" x14ac:dyDescent="0.25">
      <c r="A488" s="5" t="s">
        <v>1432</v>
      </c>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row>
    <row r="489" spans="1:34" x14ac:dyDescent="0.25">
      <c r="A489" s="7" t="s">
        <v>1433</v>
      </c>
      <c r="B489" s="7" t="s">
        <v>1434</v>
      </c>
      <c r="C489" s="7" t="s">
        <v>186</v>
      </c>
      <c r="D489" s="7" t="s">
        <v>41</v>
      </c>
      <c r="E489" s="7" t="str">
        <f>INDEX('Нормо-час по специальностям'!$B$6:$B$26,MATCH(D489,'Нормо-час по специальностям'!$A$6:$A$26,0))</f>
        <v>Сварщик / монтажник МК</v>
      </c>
      <c r="F489" s="15">
        <v>65</v>
      </c>
      <c r="G489" s="7" t="s">
        <v>7048</v>
      </c>
      <c r="H489" s="11">
        <f t="shared" ref="H489:H517" si="363">IF(OR(F489="",F489=0),"",ROUND($G$3/F489,2))</f>
        <v>0.11</v>
      </c>
      <c r="I489" s="8">
        <f>INDEX('Нормо-час по специальностям'!$D$6:$D$26,MATCH(D489,'Нормо-час по специальностям'!$A$6:$A$26,0))</f>
        <v>900</v>
      </c>
      <c r="J489" s="8">
        <f>INDEX('Нормо-час по специальностям'!$E$6:$E$26,MATCH(D489,'Нормо-час по специальностям'!$A$6:$A$26,0))</f>
        <v>1080</v>
      </c>
      <c r="K489" s="8">
        <f t="shared" ref="K489:K517" si="364">IF(OR(F489="",F489=0,I489=0),"",ROUND(F489*I489,0))</f>
        <v>58500</v>
      </c>
      <c r="L489" s="8">
        <f t="shared" ref="L489:L517" si="365">IF(OR(F489="",F489=0,J489=0),"",ROUND(F489*J489,0))</f>
        <v>70200</v>
      </c>
      <c r="M489" s="8">
        <f>Расценки!L488</f>
        <v>65000</v>
      </c>
      <c r="N489" s="8">
        <f>Расценки!M488</f>
        <v>74000</v>
      </c>
      <c r="O489" s="10">
        <f t="shared" ref="O489:O517" si="366">IF(OR(K489="",M489="",M489=0),"",K489/M489-1)</f>
        <v>-9.9999999999999978E-2</v>
      </c>
      <c r="P489" s="10">
        <f t="shared" ref="P489:P517" si="367">IF(OR(L489="",N489="",N489=0),"",L489/N489-1)</f>
        <v>-5.1351351351351382E-2</v>
      </c>
      <c r="Q489" s="7" t="str">
        <f t="shared" ref="Q489:Q517" si="368">IF(O489="","—",IF(O489&lt;-$C$3,"нормо-часы",IF(O489&gt;$C$3,"расценка","равно")))</f>
        <v>равно</v>
      </c>
      <c r="R489" s="7" t="str">
        <f t="shared" ref="R489:R517" si="369">IF(P489="","—",IF(P489&lt;-$C$3,"нормо-часы",IF(P489&gt;$C$3,"расценка","равно")))</f>
        <v>равно</v>
      </c>
      <c r="S489" s="8">
        <f t="shared" ref="S489:S517" si="370">IF(OR(F489="",F489=0,M489=""),"",ROUND(M489/F489,0))</f>
        <v>1000</v>
      </c>
      <c r="T489" s="8">
        <f t="shared" ref="T489:T517" si="371">IF(OR(F489="",F489=0,N489=""),"",ROUND(N489/F489,0))</f>
        <v>1138</v>
      </c>
      <c r="U489" s="8">
        <f>Расценки!F488</f>
        <v>110000</v>
      </c>
      <c r="V489" s="8">
        <f>Расценки!G488</f>
        <v>125000</v>
      </c>
      <c r="W489" s="10">
        <f t="shared" ref="W489:W517" si="372">IF(OR(K489="",U489="",U489=0),"",(U489-K489)/U489)</f>
        <v>0.4681818181818182</v>
      </c>
      <c r="X489" s="10">
        <f t="shared" ref="X489:X517" si="373">IF(OR(L489="",V489="",V489=0),"",(V489-L489)/V489)</f>
        <v>0.43840000000000001</v>
      </c>
      <c r="Y489" s="9">
        <f>Расценки!H488</f>
        <v>110000</v>
      </c>
      <c r="Z489" s="9">
        <f>Расценки!I488</f>
        <v>125000</v>
      </c>
      <c r="AA489" s="10">
        <f>Расценки!J488</f>
        <v>0</v>
      </c>
      <c r="AB489" s="10">
        <f>Расценки!K488</f>
        <v>0</v>
      </c>
      <c r="AC489" s="16">
        <f t="shared" ref="AC489:AC517" si="374">IF(OR(K489="",Y489="",Y489=0),"",(Y489-K489)/Y489)</f>
        <v>0.4681818181818182</v>
      </c>
      <c r="AD489" s="16">
        <f t="shared" ref="AD489:AD517" si="375">IF(OR(L489="",Z489="",Z489=0),"",(Z489-L489)/Z489)</f>
        <v>0.43840000000000001</v>
      </c>
      <c r="AE489" s="10">
        <f t="shared" ref="AE489:AE517" si="376">IF(OR(Y489="",Y489=0),"",(Y489-M489)/Y489)</f>
        <v>0.40909090909090912</v>
      </c>
      <c r="AF489" s="10">
        <f t="shared" ref="AF489:AF517" si="377">IF(OR(Z489="",Z489=0),"",(Z489-N489)/Z489)</f>
        <v>0.40799999999999997</v>
      </c>
      <c r="AG489" s="8">
        <f t="shared" ref="AG489:AG517" si="378">IF(OR(K489="",Y489=""),"",Y489-K489)</f>
        <v>51500</v>
      </c>
      <c r="AH489" s="8">
        <f t="shared" ref="AH489:AH517" si="379">IF(OR(L489="",Z489=""),"",Z489-L489)</f>
        <v>54800</v>
      </c>
    </row>
    <row r="490" spans="1:34" x14ac:dyDescent="0.25">
      <c r="A490" s="7" t="s">
        <v>1437</v>
      </c>
      <c r="B490" s="7" t="s">
        <v>1438</v>
      </c>
      <c r="C490" s="7" t="s">
        <v>177</v>
      </c>
      <c r="D490" s="7" t="s">
        <v>41</v>
      </c>
      <c r="E490" s="7" t="str">
        <f>INDEX('Нормо-час по специальностям'!$B$6:$B$26,MATCH(D490,'Нормо-час по специальностям'!$A$6:$A$26,0))</f>
        <v>Сварщик / монтажник МК</v>
      </c>
      <c r="F490" s="15">
        <v>0.05</v>
      </c>
      <c r="G490" s="7" t="s">
        <v>7049</v>
      </c>
      <c r="H490" s="11">
        <f t="shared" si="363"/>
        <v>140</v>
      </c>
      <c r="I490" s="8">
        <f>INDEX('Нормо-час по специальностям'!$D$6:$D$26,MATCH(D490,'Нормо-час по специальностям'!$A$6:$A$26,0))</f>
        <v>900</v>
      </c>
      <c r="J490" s="8">
        <f>INDEX('Нормо-час по специальностям'!$E$6:$E$26,MATCH(D490,'Нормо-час по специальностям'!$A$6:$A$26,0))</f>
        <v>1080</v>
      </c>
      <c r="K490" s="8">
        <f t="shared" si="364"/>
        <v>45</v>
      </c>
      <c r="L490" s="8">
        <f t="shared" si="365"/>
        <v>54</v>
      </c>
      <c r="M490" s="8">
        <f>Расценки!L489</f>
        <v>45</v>
      </c>
      <c r="N490" s="8">
        <f>Расценки!M489</f>
        <v>52</v>
      </c>
      <c r="O490" s="10">
        <f t="shared" si="366"/>
        <v>0</v>
      </c>
      <c r="P490" s="10">
        <f t="shared" si="367"/>
        <v>3.8461538461538547E-2</v>
      </c>
      <c r="Q490" s="7" t="str">
        <f t="shared" si="368"/>
        <v>равно</v>
      </c>
      <c r="R490" s="7" t="str">
        <f t="shared" si="369"/>
        <v>равно</v>
      </c>
      <c r="S490" s="8">
        <f t="shared" si="370"/>
        <v>900</v>
      </c>
      <c r="T490" s="8">
        <f t="shared" si="371"/>
        <v>1040</v>
      </c>
      <c r="U490" s="8">
        <f>Расценки!F489</f>
        <v>80</v>
      </c>
      <c r="V490" s="8">
        <f>Расценки!G489</f>
        <v>90</v>
      </c>
      <c r="W490" s="10">
        <f t="shared" si="372"/>
        <v>0.4375</v>
      </c>
      <c r="X490" s="10">
        <f t="shared" si="373"/>
        <v>0.4</v>
      </c>
      <c r="Y490" s="9">
        <f>Расценки!H489</f>
        <v>80</v>
      </c>
      <c r="Z490" s="9">
        <f>Расценки!I489</f>
        <v>90</v>
      </c>
      <c r="AA490" s="10">
        <f>Расценки!J489</f>
        <v>0</v>
      </c>
      <c r="AB490" s="10">
        <f>Расценки!K489</f>
        <v>0</v>
      </c>
      <c r="AC490" s="16">
        <f t="shared" si="374"/>
        <v>0.4375</v>
      </c>
      <c r="AD490" s="16">
        <f t="shared" si="375"/>
        <v>0.4</v>
      </c>
      <c r="AE490" s="10">
        <f t="shared" si="376"/>
        <v>0.4375</v>
      </c>
      <c r="AF490" s="10">
        <f t="shared" si="377"/>
        <v>0.42222222222222222</v>
      </c>
      <c r="AG490" s="8">
        <f t="shared" si="378"/>
        <v>35</v>
      </c>
      <c r="AH490" s="8">
        <f t="shared" si="379"/>
        <v>36</v>
      </c>
    </row>
    <row r="491" spans="1:34" x14ac:dyDescent="0.25">
      <c r="A491" s="7" t="s">
        <v>1439</v>
      </c>
      <c r="B491" s="7" t="s">
        <v>1440</v>
      </c>
      <c r="C491" s="7" t="s">
        <v>177</v>
      </c>
      <c r="D491" s="7" t="s">
        <v>41</v>
      </c>
      <c r="E491" s="7" t="str">
        <f>INDEX('Нормо-час по специальностям'!$B$6:$B$26,MATCH(D491,'Нормо-час по специальностям'!$A$6:$A$26,0))</f>
        <v>Сварщик / монтажник МК</v>
      </c>
      <c r="F491" s="15">
        <v>0.1</v>
      </c>
      <c r="G491" s="7" t="s">
        <v>7050</v>
      </c>
      <c r="H491" s="11">
        <f t="shared" si="363"/>
        <v>70</v>
      </c>
      <c r="I491" s="8">
        <f>INDEX('Нормо-час по специальностям'!$D$6:$D$26,MATCH(D491,'Нормо-час по специальностям'!$A$6:$A$26,0))</f>
        <v>900</v>
      </c>
      <c r="J491" s="8">
        <f>INDEX('Нормо-час по специальностям'!$E$6:$E$26,MATCH(D491,'Нормо-час по специальностям'!$A$6:$A$26,0))</f>
        <v>1080</v>
      </c>
      <c r="K491" s="8">
        <f t="shared" si="364"/>
        <v>90</v>
      </c>
      <c r="L491" s="8">
        <f t="shared" si="365"/>
        <v>108</v>
      </c>
      <c r="M491" s="8">
        <f>Расценки!L490</f>
        <v>85</v>
      </c>
      <c r="N491" s="8">
        <f>Расценки!M490</f>
        <v>98</v>
      </c>
      <c r="O491" s="10">
        <f t="shared" si="366"/>
        <v>5.8823529411764719E-2</v>
      </c>
      <c r="P491" s="10">
        <f t="shared" si="367"/>
        <v>0.1020408163265305</v>
      </c>
      <c r="Q491" s="7" t="str">
        <f t="shared" si="368"/>
        <v>равно</v>
      </c>
      <c r="R491" s="7" t="str">
        <f t="shared" si="369"/>
        <v>расценка</v>
      </c>
      <c r="S491" s="8">
        <f t="shared" si="370"/>
        <v>850</v>
      </c>
      <c r="T491" s="8">
        <f t="shared" si="371"/>
        <v>980</v>
      </c>
      <c r="U491" s="8">
        <f>Расценки!F490</f>
        <v>150</v>
      </c>
      <c r="V491" s="8">
        <f>Расценки!G490</f>
        <v>170</v>
      </c>
      <c r="W491" s="10">
        <f t="shared" si="372"/>
        <v>0.4</v>
      </c>
      <c r="X491" s="10">
        <f t="shared" si="373"/>
        <v>0.36470588235294116</v>
      </c>
      <c r="Y491" s="9">
        <f>Расценки!H490</f>
        <v>150</v>
      </c>
      <c r="Z491" s="9">
        <f>Расценки!I490</f>
        <v>170</v>
      </c>
      <c r="AA491" s="10">
        <f>Расценки!J490</f>
        <v>0</v>
      </c>
      <c r="AB491" s="10">
        <f>Расценки!K490</f>
        <v>0</v>
      </c>
      <c r="AC491" s="16">
        <f t="shared" si="374"/>
        <v>0.4</v>
      </c>
      <c r="AD491" s="16">
        <f t="shared" si="375"/>
        <v>0.36470588235294116</v>
      </c>
      <c r="AE491" s="10">
        <f t="shared" si="376"/>
        <v>0.43333333333333335</v>
      </c>
      <c r="AF491" s="10">
        <f t="shared" si="377"/>
        <v>0.42352941176470588</v>
      </c>
      <c r="AG491" s="8">
        <f t="shared" si="378"/>
        <v>60</v>
      </c>
      <c r="AH491" s="8">
        <f t="shared" si="379"/>
        <v>62</v>
      </c>
    </row>
    <row r="492" spans="1:34" x14ac:dyDescent="0.25">
      <c r="A492" s="7" t="s">
        <v>1441</v>
      </c>
      <c r="B492" s="7" t="s">
        <v>1442</v>
      </c>
      <c r="C492" s="7" t="s">
        <v>186</v>
      </c>
      <c r="D492" s="7" t="s">
        <v>41</v>
      </c>
      <c r="E492" s="7" t="str">
        <f>INDEX('Нормо-час по специальностям'!$B$6:$B$26,MATCH(D492,'Нормо-час по специальностям'!$A$6:$A$26,0))</f>
        <v>Сварщик / монтажник МК</v>
      </c>
      <c r="F492" s="15">
        <v>20</v>
      </c>
      <c r="G492" s="7" t="s">
        <v>7051</v>
      </c>
      <c r="H492" s="11">
        <f t="shared" si="363"/>
        <v>0.35</v>
      </c>
      <c r="I492" s="8">
        <f>INDEX('Нормо-час по специальностям'!$D$6:$D$26,MATCH(D492,'Нормо-час по специальностям'!$A$6:$A$26,0))</f>
        <v>900</v>
      </c>
      <c r="J492" s="8">
        <f>INDEX('Нормо-час по специальностям'!$E$6:$E$26,MATCH(D492,'Нормо-час по специальностям'!$A$6:$A$26,0))</f>
        <v>1080</v>
      </c>
      <c r="K492" s="8">
        <f t="shared" si="364"/>
        <v>18000</v>
      </c>
      <c r="L492" s="8">
        <f t="shared" si="365"/>
        <v>21600</v>
      </c>
      <c r="M492" s="8">
        <f>Расценки!L491</f>
        <v>24000</v>
      </c>
      <c r="N492" s="8">
        <f>Расценки!M491</f>
        <v>27000</v>
      </c>
      <c r="O492" s="10">
        <f t="shared" si="366"/>
        <v>-0.25</v>
      </c>
      <c r="P492" s="10">
        <f t="shared" si="367"/>
        <v>-0.19999999999999996</v>
      </c>
      <c r="Q492" s="7" t="str">
        <f t="shared" si="368"/>
        <v>нормо-часы</v>
      </c>
      <c r="R492" s="7" t="str">
        <f t="shared" si="369"/>
        <v>нормо-часы</v>
      </c>
      <c r="S492" s="8">
        <f t="shared" si="370"/>
        <v>1200</v>
      </c>
      <c r="T492" s="8">
        <f t="shared" si="371"/>
        <v>1350</v>
      </c>
      <c r="U492" s="8">
        <f>Расценки!F491</f>
        <v>40000</v>
      </c>
      <c r="V492" s="8">
        <f>Расценки!G491</f>
        <v>45000</v>
      </c>
      <c r="W492" s="10">
        <f t="shared" si="372"/>
        <v>0.55000000000000004</v>
      </c>
      <c r="X492" s="10">
        <f t="shared" si="373"/>
        <v>0.52</v>
      </c>
      <c r="Y492" s="9">
        <f>Расценки!H491</f>
        <v>40000</v>
      </c>
      <c r="Z492" s="9">
        <f>Расценки!I491</f>
        <v>45000</v>
      </c>
      <c r="AA492" s="10">
        <f>Расценки!J491</f>
        <v>0</v>
      </c>
      <c r="AB492" s="10">
        <f>Расценки!K491</f>
        <v>0</v>
      </c>
      <c r="AC492" s="16">
        <f t="shared" si="374"/>
        <v>0.55000000000000004</v>
      </c>
      <c r="AD492" s="16">
        <f t="shared" si="375"/>
        <v>0.52</v>
      </c>
      <c r="AE492" s="10">
        <f t="shared" si="376"/>
        <v>0.4</v>
      </c>
      <c r="AF492" s="10">
        <f t="shared" si="377"/>
        <v>0.4</v>
      </c>
      <c r="AG492" s="8">
        <f t="shared" si="378"/>
        <v>22000</v>
      </c>
      <c r="AH492" s="8">
        <f t="shared" si="379"/>
        <v>23400</v>
      </c>
    </row>
    <row r="493" spans="1:34" x14ac:dyDescent="0.25">
      <c r="A493" s="7" t="s">
        <v>1445</v>
      </c>
      <c r="B493" s="7" t="s">
        <v>1446</v>
      </c>
      <c r="C493" s="7" t="s">
        <v>186</v>
      </c>
      <c r="D493" s="7" t="s">
        <v>41</v>
      </c>
      <c r="E493" s="7" t="str">
        <f>INDEX('Нормо-час по специальностям'!$B$6:$B$26,MATCH(D493,'Нормо-час по специальностям'!$A$6:$A$26,0))</f>
        <v>Сварщик / монтажник МК</v>
      </c>
      <c r="F493" s="15">
        <v>35</v>
      </c>
      <c r="G493" s="7" t="s">
        <v>7052</v>
      </c>
      <c r="H493" s="11">
        <f t="shared" si="363"/>
        <v>0.2</v>
      </c>
      <c r="I493" s="8">
        <f>INDEX('Нормо-час по специальностям'!$D$6:$D$26,MATCH(D493,'Нормо-час по специальностям'!$A$6:$A$26,0))</f>
        <v>900</v>
      </c>
      <c r="J493" s="8">
        <f>INDEX('Нормо-час по специальностям'!$E$6:$E$26,MATCH(D493,'Нормо-час по специальностям'!$A$6:$A$26,0))</f>
        <v>1080</v>
      </c>
      <c r="K493" s="8">
        <f t="shared" si="364"/>
        <v>31500</v>
      </c>
      <c r="L493" s="8">
        <f t="shared" si="365"/>
        <v>37800</v>
      </c>
      <c r="M493" s="8">
        <f>Расценки!L492</f>
        <v>19000</v>
      </c>
      <c r="N493" s="8">
        <f>Расценки!M492</f>
        <v>21500</v>
      </c>
      <c r="O493" s="10">
        <f t="shared" si="366"/>
        <v>0.65789473684210531</v>
      </c>
      <c r="P493" s="10">
        <f t="shared" si="367"/>
        <v>0.75813953488372099</v>
      </c>
      <c r="Q493" s="7" t="str">
        <f t="shared" si="368"/>
        <v>расценка</v>
      </c>
      <c r="R493" s="7" t="str">
        <f t="shared" si="369"/>
        <v>расценка</v>
      </c>
      <c r="S493" s="8">
        <f t="shared" si="370"/>
        <v>543</v>
      </c>
      <c r="T493" s="8">
        <f t="shared" si="371"/>
        <v>614</v>
      </c>
      <c r="U493" s="8">
        <f>Расценки!F492</f>
        <v>32000</v>
      </c>
      <c r="V493" s="8">
        <f>Расценки!G492</f>
        <v>36000</v>
      </c>
      <c r="W493" s="10">
        <f t="shared" si="372"/>
        <v>1.5625E-2</v>
      </c>
      <c r="X493" s="10">
        <f t="shared" si="373"/>
        <v>-0.05</v>
      </c>
      <c r="Y493" s="9">
        <f>Расценки!H492</f>
        <v>42000</v>
      </c>
      <c r="Z493" s="9">
        <f>Расценки!I492</f>
        <v>50400</v>
      </c>
      <c r="AA493" s="10">
        <f>Расценки!J492</f>
        <v>0.3125</v>
      </c>
      <c r="AB493" s="10">
        <f>Расценки!K492</f>
        <v>0.39999999999999991</v>
      </c>
      <c r="AC493" s="16">
        <f t="shared" si="374"/>
        <v>0.25</v>
      </c>
      <c r="AD493" s="16">
        <f t="shared" si="375"/>
        <v>0.25</v>
      </c>
      <c r="AE493" s="10">
        <f t="shared" si="376"/>
        <v>0.54761904761904767</v>
      </c>
      <c r="AF493" s="10">
        <f t="shared" si="377"/>
        <v>0.57341269841269837</v>
      </c>
      <c r="AG493" s="8">
        <f t="shared" si="378"/>
        <v>10500</v>
      </c>
      <c r="AH493" s="8">
        <f t="shared" si="379"/>
        <v>12600</v>
      </c>
    </row>
    <row r="494" spans="1:34" x14ac:dyDescent="0.25">
      <c r="A494" s="7" t="s">
        <v>1449</v>
      </c>
      <c r="B494" s="7" t="s">
        <v>1450</v>
      </c>
      <c r="C494" s="7" t="s">
        <v>54</v>
      </c>
      <c r="D494" s="7" t="s">
        <v>41</v>
      </c>
      <c r="E494" s="7" t="str">
        <f>INDEX('Нормо-час по специальностям'!$B$6:$B$26,MATCH(D494,'Нормо-час по специальностям'!$A$6:$A$26,0))</f>
        <v>Сварщик / монтажник МК</v>
      </c>
      <c r="F494" s="15">
        <v>0.9</v>
      </c>
      <c r="G494" s="7" t="s">
        <v>7053</v>
      </c>
      <c r="H494" s="11">
        <f t="shared" si="363"/>
        <v>7.78</v>
      </c>
      <c r="I494" s="8">
        <f>INDEX('Нормо-час по специальностям'!$D$6:$D$26,MATCH(D494,'Нормо-час по специальностям'!$A$6:$A$26,0))</f>
        <v>900</v>
      </c>
      <c r="J494" s="8">
        <f>INDEX('Нормо-час по специальностям'!$E$6:$E$26,MATCH(D494,'Нормо-час по специальностям'!$A$6:$A$26,0))</f>
        <v>1080</v>
      </c>
      <c r="K494" s="8">
        <f t="shared" si="364"/>
        <v>810</v>
      </c>
      <c r="L494" s="8">
        <f t="shared" si="365"/>
        <v>972</v>
      </c>
      <c r="M494" s="8">
        <f>Расценки!L493</f>
        <v>580</v>
      </c>
      <c r="N494" s="8">
        <f>Расценки!M493</f>
        <v>670</v>
      </c>
      <c r="O494" s="10">
        <f t="shared" si="366"/>
        <v>0.39655172413793105</v>
      </c>
      <c r="P494" s="10">
        <f t="shared" si="367"/>
        <v>0.45074626865671652</v>
      </c>
      <c r="Q494" s="7" t="str">
        <f t="shared" si="368"/>
        <v>расценка</v>
      </c>
      <c r="R494" s="7" t="str">
        <f t="shared" si="369"/>
        <v>расценка</v>
      </c>
      <c r="S494" s="8">
        <f t="shared" si="370"/>
        <v>644</v>
      </c>
      <c r="T494" s="8">
        <f t="shared" si="371"/>
        <v>744</v>
      </c>
      <c r="U494" s="8">
        <f>Расценки!F493</f>
        <v>1000</v>
      </c>
      <c r="V494" s="8">
        <f>Расценки!G493</f>
        <v>1150</v>
      </c>
      <c r="W494" s="10">
        <f t="shared" si="372"/>
        <v>0.19</v>
      </c>
      <c r="X494" s="10">
        <f t="shared" si="373"/>
        <v>0.15478260869565216</v>
      </c>
      <c r="Y494" s="9">
        <f>Расценки!H493</f>
        <v>1080</v>
      </c>
      <c r="Z494" s="9">
        <f>Расценки!I493</f>
        <v>1296</v>
      </c>
      <c r="AA494" s="10">
        <f>Расценки!J493</f>
        <v>8.0000000000000071E-2</v>
      </c>
      <c r="AB494" s="10">
        <f>Расценки!K493</f>
        <v>0.12695652173913041</v>
      </c>
      <c r="AC494" s="16">
        <f t="shared" si="374"/>
        <v>0.25</v>
      </c>
      <c r="AD494" s="16">
        <f t="shared" si="375"/>
        <v>0.25</v>
      </c>
      <c r="AE494" s="10">
        <f t="shared" si="376"/>
        <v>0.46296296296296297</v>
      </c>
      <c r="AF494" s="10">
        <f t="shared" si="377"/>
        <v>0.48302469135802467</v>
      </c>
      <c r="AG494" s="8">
        <f t="shared" si="378"/>
        <v>270</v>
      </c>
      <c r="AH494" s="8">
        <f t="shared" si="379"/>
        <v>324</v>
      </c>
    </row>
    <row r="495" spans="1:34" x14ac:dyDescent="0.25">
      <c r="A495" s="7" t="s">
        <v>1453</v>
      </c>
      <c r="B495" s="7" t="s">
        <v>1454</v>
      </c>
      <c r="C495" s="7" t="s">
        <v>186</v>
      </c>
      <c r="D495" s="7" t="s">
        <v>41</v>
      </c>
      <c r="E495" s="7" t="str">
        <f>INDEX('Нормо-час по специальностям'!$B$6:$B$26,MATCH(D495,'Нормо-час по специальностям'!$A$6:$A$26,0))</f>
        <v>Сварщик / монтажник МК</v>
      </c>
      <c r="F495" s="15">
        <v>40</v>
      </c>
      <c r="G495" s="7" t="s">
        <v>7054</v>
      </c>
      <c r="H495" s="11">
        <f t="shared" si="363"/>
        <v>0.18</v>
      </c>
      <c r="I495" s="8">
        <f>INDEX('Нормо-час по специальностям'!$D$6:$D$26,MATCH(D495,'Нормо-час по специальностям'!$A$6:$A$26,0))</f>
        <v>900</v>
      </c>
      <c r="J495" s="8">
        <f>INDEX('Нормо-час по специальностям'!$E$6:$E$26,MATCH(D495,'Нормо-час по специальностям'!$A$6:$A$26,0))</f>
        <v>1080</v>
      </c>
      <c r="K495" s="8">
        <f t="shared" si="364"/>
        <v>36000</v>
      </c>
      <c r="L495" s="8">
        <f t="shared" si="365"/>
        <v>43200</v>
      </c>
      <c r="M495" s="8">
        <f>Расценки!L494</f>
        <v>32000</v>
      </c>
      <c r="N495" s="8">
        <f>Расценки!M494</f>
        <v>36000</v>
      </c>
      <c r="O495" s="10">
        <f t="shared" si="366"/>
        <v>0.125</v>
      </c>
      <c r="P495" s="10">
        <f t="shared" si="367"/>
        <v>0.19999999999999996</v>
      </c>
      <c r="Q495" s="7" t="str">
        <f t="shared" si="368"/>
        <v>расценка</v>
      </c>
      <c r="R495" s="7" t="str">
        <f t="shared" si="369"/>
        <v>расценка</v>
      </c>
      <c r="S495" s="8">
        <f t="shared" si="370"/>
        <v>800</v>
      </c>
      <c r="T495" s="8">
        <f t="shared" si="371"/>
        <v>900</v>
      </c>
      <c r="U495" s="8">
        <f>Расценки!F494</f>
        <v>55000</v>
      </c>
      <c r="V495" s="8">
        <f>Расценки!G494</f>
        <v>62000</v>
      </c>
      <c r="W495" s="10">
        <f t="shared" si="372"/>
        <v>0.34545454545454546</v>
      </c>
      <c r="X495" s="10">
        <f t="shared" si="373"/>
        <v>0.3032258064516129</v>
      </c>
      <c r="Y495" s="9">
        <f>Расценки!H494</f>
        <v>55000</v>
      </c>
      <c r="Z495" s="9">
        <f>Расценки!I494</f>
        <v>62000</v>
      </c>
      <c r="AA495" s="10">
        <f>Расценки!J494</f>
        <v>0</v>
      </c>
      <c r="AB495" s="10">
        <f>Расценки!K494</f>
        <v>0</v>
      </c>
      <c r="AC495" s="16">
        <f t="shared" si="374"/>
        <v>0.34545454545454546</v>
      </c>
      <c r="AD495" s="16">
        <f t="shared" si="375"/>
        <v>0.3032258064516129</v>
      </c>
      <c r="AE495" s="10">
        <f t="shared" si="376"/>
        <v>0.41818181818181815</v>
      </c>
      <c r="AF495" s="10">
        <f t="shared" si="377"/>
        <v>0.41935483870967744</v>
      </c>
      <c r="AG495" s="8">
        <f t="shared" si="378"/>
        <v>19000</v>
      </c>
      <c r="AH495" s="8">
        <f t="shared" si="379"/>
        <v>18800</v>
      </c>
    </row>
    <row r="496" spans="1:34" x14ac:dyDescent="0.25">
      <c r="A496" s="7" t="s">
        <v>1456</v>
      </c>
      <c r="B496" s="7" t="s">
        <v>1457</v>
      </c>
      <c r="C496" s="7" t="s">
        <v>186</v>
      </c>
      <c r="D496" s="7" t="s">
        <v>41</v>
      </c>
      <c r="E496" s="7" t="str">
        <f>INDEX('Нормо-час по специальностям'!$B$6:$B$26,MATCH(D496,'Нормо-час по специальностям'!$A$6:$A$26,0))</f>
        <v>Сварщик / монтажник МК</v>
      </c>
      <c r="F496" s="15">
        <v>90</v>
      </c>
      <c r="G496" s="7" t="s">
        <v>7055</v>
      </c>
      <c r="H496" s="11">
        <f t="shared" si="363"/>
        <v>0.08</v>
      </c>
      <c r="I496" s="8">
        <f>INDEX('Нормо-час по специальностям'!$D$6:$D$26,MATCH(D496,'Нормо-час по специальностям'!$A$6:$A$26,0))</f>
        <v>900</v>
      </c>
      <c r="J496" s="8">
        <f>INDEX('Нормо-час по специальностям'!$E$6:$E$26,MATCH(D496,'Нормо-час по специальностям'!$A$6:$A$26,0))</f>
        <v>1080</v>
      </c>
      <c r="K496" s="8">
        <f t="shared" si="364"/>
        <v>81000</v>
      </c>
      <c r="L496" s="8">
        <f t="shared" si="365"/>
        <v>97200</v>
      </c>
      <c r="M496" s="8">
        <f>Расценки!L495</f>
        <v>68000</v>
      </c>
      <c r="N496" s="8">
        <f>Расценки!M495</f>
        <v>76000</v>
      </c>
      <c r="O496" s="10">
        <f t="shared" si="366"/>
        <v>0.19117647058823528</v>
      </c>
      <c r="P496" s="10">
        <f t="shared" si="367"/>
        <v>0.27894736842105261</v>
      </c>
      <c r="Q496" s="7" t="str">
        <f t="shared" si="368"/>
        <v>расценка</v>
      </c>
      <c r="R496" s="7" t="str">
        <f t="shared" si="369"/>
        <v>расценка</v>
      </c>
      <c r="S496" s="8">
        <f t="shared" si="370"/>
        <v>756</v>
      </c>
      <c r="T496" s="8">
        <f t="shared" si="371"/>
        <v>844</v>
      </c>
      <c r="U496" s="8">
        <f>Расценки!F495</f>
        <v>115000</v>
      </c>
      <c r="V496" s="8">
        <f>Расценки!G495</f>
        <v>130000</v>
      </c>
      <c r="W496" s="10">
        <f t="shared" si="372"/>
        <v>0.29565217391304349</v>
      </c>
      <c r="X496" s="10">
        <f t="shared" si="373"/>
        <v>0.25230769230769229</v>
      </c>
      <c r="Y496" s="9">
        <f>Расценки!H495</f>
        <v>115000</v>
      </c>
      <c r="Z496" s="9">
        <f>Расценки!I495</f>
        <v>130000</v>
      </c>
      <c r="AA496" s="10">
        <f>Расценки!J495</f>
        <v>0</v>
      </c>
      <c r="AB496" s="10">
        <f>Расценки!K495</f>
        <v>0</v>
      </c>
      <c r="AC496" s="16">
        <f t="shared" si="374"/>
        <v>0.29565217391304349</v>
      </c>
      <c r="AD496" s="16">
        <f t="shared" si="375"/>
        <v>0.25230769230769229</v>
      </c>
      <c r="AE496" s="10">
        <f t="shared" si="376"/>
        <v>0.40869565217391307</v>
      </c>
      <c r="AF496" s="10">
        <f t="shared" si="377"/>
        <v>0.41538461538461541</v>
      </c>
      <c r="AG496" s="8">
        <f t="shared" si="378"/>
        <v>34000</v>
      </c>
      <c r="AH496" s="8">
        <f t="shared" si="379"/>
        <v>32800</v>
      </c>
    </row>
    <row r="497" spans="1:34" x14ac:dyDescent="0.25">
      <c r="A497" s="7" t="s">
        <v>1460</v>
      </c>
      <c r="B497" s="7" t="s">
        <v>1461</v>
      </c>
      <c r="C497" s="7" t="s">
        <v>186</v>
      </c>
      <c r="D497" s="7" t="s">
        <v>41</v>
      </c>
      <c r="E497" s="7" t="str">
        <f>INDEX('Нормо-час по специальностям'!$B$6:$B$26,MATCH(D497,'Нормо-час по специальностям'!$A$6:$A$26,0))</f>
        <v>Сварщик / монтажник МК</v>
      </c>
      <c r="F497" s="15">
        <v>85</v>
      </c>
      <c r="G497" s="7" t="s">
        <v>7056</v>
      </c>
      <c r="H497" s="11">
        <f t="shared" si="363"/>
        <v>0.08</v>
      </c>
      <c r="I497" s="8">
        <f>INDEX('Нормо-час по специальностям'!$D$6:$D$26,MATCH(D497,'Нормо-час по специальностям'!$A$6:$A$26,0))</f>
        <v>900</v>
      </c>
      <c r="J497" s="8">
        <f>INDEX('Нормо-час по специальностям'!$E$6:$E$26,MATCH(D497,'Нормо-час по специальностям'!$A$6:$A$26,0))</f>
        <v>1080</v>
      </c>
      <c r="K497" s="8">
        <f t="shared" si="364"/>
        <v>76500</v>
      </c>
      <c r="L497" s="8">
        <f t="shared" si="365"/>
        <v>91800</v>
      </c>
      <c r="M497" s="8">
        <f>Расценки!L496</f>
        <v>65000</v>
      </c>
      <c r="N497" s="8">
        <f>Расценки!M496</f>
        <v>74000</v>
      </c>
      <c r="O497" s="10">
        <f t="shared" si="366"/>
        <v>0.17692307692307696</v>
      </c>
      <c r="P497" s="10">
        <f t="shared" si="367"/>
        <v>0.24054054054054053</v>
      </c>
      <c r="Q497" s="7" t="str">
        <f t="shared" si="368"/>
        <v>расценка</v>
      </c>
      <c r="R497" s="7" t="str">
        <f t="shared" si="369"/>
        <v>расценка</v>
      </c>
      <c r="S497" s="8">
        <f t="shared" si="370"/>
        <v>765</v>
      </c>
      <c r="T497" s="8">
        <f t="shared" si="371"/>
        <v>871</v>
      </c>
      <c r="U497" s="8">
        <f>Расценки!F496</f>
        <v>110000</v>
      </c>
      <c r="V497" s="8">
        <f>Расценки!G496</f>
        <v>125000</v>
      </c>
      <c r="W497" s="10">
        <f t="shared" si="372"/>
        <v>0.30454545454545456</v>
      </c>
      <c r="X497" s="10">
        <f t="shared" si="373"/>
        <v>0.2656</v>
      </c>
      <c r="Y497" s="9">
        <f>Расценки!H496</f>
        <v>110000</v>
      </c>
      <c r="Z497" s="9">
        <f>Расценки!I496</f>
        <v>125000</v>
      </c>
      <c r="AA497" s="10">
        <f>Расценки!J496</f>
        <v>0</v>
      </c>
      <c r="AB497" s="10">
        <f>Расценки!K496</f>
        <v>0</v>
      </c>
      <c r="AC497" s="16">
        <f t="shared" si="374"/>
        <v>0.30454545454545456</v>
      </c>
      <c r="AD497" s="16">
        <f t="shared" si="375"/>
        <v>0.2656</v>
      </c>
      <c r="AE497" s="10">
        <f t="shared" si="376"/>
        <v>0.40909090909090912</v>
      </c>
      <c r="AF497" s="10">
        <f t="shared" si="377"/>
        <v>0.40799999999999997</v>
      </c>
      <c r="AG497" s="8">
        <f t="shared" si="378"/>
        <v>33500</v>
      </c>
      <c r="AH497" s="8">
        <f t="shared" si="379"/>
        <v>33200</v>
      </c>
    </row>
    <row r="498" spans="1:34" x14ac:dyDescent="0.25">
      <c r="A498" s="7" t="s">
        <v>1462</v>
      </c>
      <c r="B498" s="7" t="s">
        <v>1463</v>
      </c>
      <c r="C498" s="7" t="s">
        <v>50</v>
      </c>
      <c r="D498" s="7" t="s">
        <v>41</v>
      </c>
      <c r="E498" s="7" t="str">
        <f>INDEX('Нормо-час по специальностям'!$B$6:$B$26,MATCH(D498,'Нормо-час по специальностям'!$A$6:$A$26,0))</f>
        <v>Сварщик / монтажник МК</v>
      </c>
      <c r="F498" s="15">
        <v>0.8</v>
      </c>
      <c r="G498" s="7" t="s">
        <v>7057</v>
      </c>
      <c r="H498" s="11">
        <f t="shared" si="363"/>
        <v>8.75</v>
      </c>
      <c r="I498" s="8">
        <f>INDEX('Нормо-час по специальностям'!$D$6:$D$26,MATCH(D498,'Нормо-час по специальностям'!$A$6:$A$26,0))</f>
        <v>900</v>
      </c>
      <c r="J498" s="8">
        <f>INDEX('Нормо-час по специальностям'!$E$6:$E$26,MATCH(D498,'Нормо-час по специальностям'!$A$6:$A$26,0))</f>
        <v>1080</v>
      </c>
      <c r="K498" s="8">
        <f t="shared" si="364"/>
        <v>720</v>
      </c>
      <c r="L498" s="8">
        <f t="shared" si="365"/>
        <v>864</v>
      </c>
      <c r="M498" s="8">
        <f>Расценки!L497</f>
        <v>700</v>
      </c>
      <c r="N498" s="8">
        <f>Расценки!M497</f>
        <v>800</v>
      </c>
      <c r="O498" s="10">
        <f t="shared" si="366"/>
        <v>2.857142857142847E-2</v>
      </c>
      <c r="P498" s="10">
        <f t="shared" si="367"/>
        <v>8.0000000000000071E-2</v>
      </c>
      <c r="Q498" s="7" t="str">
        <f t="shared" si="368"/>
        <v>равно</v>
      </c>
      <c r="R498" s="7" t="str">
        <f t="shared" si="369"/>
        <v>равно</v>
      </c>
      <c r="S498" s="8">
        <f t="shared" si="370"/>
        <v>875</v>
      </c>
      <c r="T498" s="8">
        <f t="shared" si="371"/>
        <v>1000</v>
      </c>
      <c r="U498" s="8">
        <f>Расценки!F497</f>
        <v>1200</v>
      </c>
      <c r="V498" s="8">
        <f>Расценки!G497</f>
        <v>1400</v>
      </c>
      <c r="W498" s="10">
        <f t="shared" si="372"/>
        <v>0.4</v>
      </c>
      <c r="X498" s="10">
        <f t="shared" si="373"/>
        <v>0.38285714285714284</v>
      </c>
      <c r="Y498" s="9">
        <f>Расценки!H497</f>
        <v>1200</v>
      </c>
      <c r="Z498" s="9">
        <f>Расценки!I497</f>
        <v>1400</v>
      </c>
      <c r="AA498" s="10">
        <f>Расценки!J497</f>
        <v>0</v>
      </c>
      <c r="AB498" s="10">
        <f>Расценки!K497</f>
        <v>0</v>
      </c>
      <c r="AC498" s="16">
        <f t="shared" si="374"/>
        <v>0.4</v>
      </c>
      <c r="AD498" s="16">
        <f t="shared" si="375"/>
        <v>0.38285714285714284</v>
      </c>
      <c r="AE498" s="10">
        <f t="shared" si="376"/>
        <v>0.41666666666666669</v>
      </c>
      <c r="AF498" s="10">
        <f t="shared" si="377"/>
        <v>0.42857142857142855</v>
      </c>
      <c r="AG498" s="8">
        <f t="shared" si="378"/>
        <v>480</v>
      </c>
      <c r="AH498" s="8">
        <f t="shared" si="379"/>
        <v>536</v>
      </c>
    </row>
    <row r="499" spans="1:34" x14ac:dyDescent="0.25">
      <c r="A499" s="7" t="s">
        <v>1465</v>
      </c>
      <c r="B499" s="7" t="s">
        <v>1466</v>
      </c>
      <c r="C499" s="7" t="s">
        <v>50</v>
      </c>
      <c r="D499" s="7" t="s">
        <v>41</v>
      </c>
      <c r="E499" s="7" t="str">
        <f>INDEX('Нормо-час по специальностям'!$B$6:$B$26,MATCH(D499,'Нормо-час по специальностям'!$A$6:$A$26,0))</f>
        <v>Сварщик / монтажник МК</v>
      </c>
      <c r="F499" s="15">
        <v>1.5</v>
      </c>
      <c r="G499" s="7" t="s">
        <v>7058</v>
      </c>
      <c r="H499" s="11">
        <f t="shared" si="363"/>
        <v>4.67</v>
      </c>
      <c r="I499" s="8">
        <f>INDEX('Нормо-час по специальностям'!$D$6:$D$26,MATCH(D499,'Нормо-час по специальностям'!$A$6:$A$26,0))</f>
        <v>900</v>
      </c>
      <c r="J499" s="8">
        <f>INDEX('Нормо-час по специальностям'!$E$6:$E$26,MATCH(D499,'Нормо-час по специальностям'!$A$6:$A$26,0))</f>
        <v>1080</v>
      </c>
      <c r="K499" s="8">
        <f t="shared" si="364"/>
        <v>1350</v>
      </c>
      <c r="L499" s="8">
        <f t="shared" si="365"/>
        <v>1620</v>
      </c>
      <c r="M499" s="8">
        <f>Расценки!L498</f>
        <v>1450</v>
      </c>
      <c r="N499" s="8">
        <f>Расценки!M498</f>
        <v>1680</v>
      </c>
      <c r="O499" s="10">
        <f t="shared" si="366"/>
        <v>-6.8965517241379337E-2</v>
      </c>
      <c r="P499" s="10">
        <f t="shared" si="367"/>
        <v>-3.5714285714285698E-2</v>
      </c>
      <c r="Q499" s="7" t="str">
        <f t="shared" si="368"/>
        <v>равно</v>
      </c>
      <c r="R499" s="7" t="str">
        <f t="shared" si="369"/>
        <v>равно</v>
      </c>
      <c r="S499" s="8">
        <f t="shared" si="370"/>
        <v>967</v>
      </c>
      <c r="T499" s="8">
        <f t="shared" si="371"/>
        <v>1120</v>
      </c>
      <c r="U499" s="8">
        <f>Расценки!F498</f>
        <v>2500</v>
      </c>
      <c r="V499" s="8">
        <f>Расценки!G498</f>
        <v>2900</v>
      </c>
      <c r="W499" s="10">
        <f t="shared" si="372"/>
        <v>0.46</v>
      </c>
      <c r="X499" s="10">
        <f t="shared" si="373"/>
        <v>0.44137931034482758</v>
      </c>
      <c r="Y499" s="9">
        <f>Расценки!H498</f>
        <v>2500</v>
      </c>
      <c r="Z499" s="9">
        <f>Расценки!I498</f>
        <v>2900</v>
      </c>
      <c r="AA499" s="10">
        <f>Расценки!J498</f>
        <v>0</v>
      </c>
      <c r="AB499" s="10">
        <f>Расценки!K498</f>
        <v>0</v>
      </c>
      <c r="AC499" s="16">
        <f t="shared" si="374"/>
        <v>0.46</v>
      </c>
      <c r="AD499" s="16">
        <f t="shared" si="375"/>
        <v>0.44137931034482758</v>
      </c>
      <c r="AE499" s="10">
        <f t="shared" si="376"/>
        <v>0.42</v>
      </c>
      <c r="AF499" s="10">
        <f t="shared" si="377"/>
        <v>0.4206896551724138</v>
      </c>
      <c r="AG499" s="8">
        <f t="shared" si="378"/>
        <v>1150</v>
      </c>
      <c r="AH499" s="8">
        <f t="shared" si="379"/>
        <v>1280</v>
      </c>
    </row>
    <row r="500" spans="1:34" x14ac:dyDescent="0.25">
      <c r="A500" s="7" t="s">
        <v>1468</v>
      </c>
      <c r="B500" s="7" t="s">
        <v>1469</v>
      </c>
      <c r="C500" s="7" t="s">
        <v>50</v>
      </c>
      <c r="D500" s="7" t="s">
        <v>41</v>
      </c>
      <c r="E500" s="7" t="str">
        <f>INDEX('Нормо-час по специальностям'!$B$6:$B$26,MATCH(D500,'Нормо-час по специальностям'!$A$6:$A$26,0))</f>
        <v>Сварщик / монтажник МК</v>
      </c>
      <c r="F500" s="15">
        <v>1.6</v>
      </c>
      <c r="G500" s="7" t="s">
        <v>7059</v>
      </c>
      <c r="H500" s="11">
        <f t="shared" si="363"/>
        <v>4.38</v>
      </c>
      <c r="I500" s="8">
        <f>INDEX('Нормо-час по специальностям'!$D$6:$D$26,MATCH(D500,'Нормо-час по специальностям'!$A$6:$A$26,0))</f>
        <v>900</v>
      </c>
      <c r="J500" s="8">
        <f>INDEX('Нормо-час по специальностям'!$E$6:$E$26,MATCH(D500,'Нормо-час по специальностям'!$A$6:$A$26,0))</f>
        <v>1080</v>
      </c>
      <c r="K500" s="8">
        <f t="shared" si="364"/>
        <v>1440</v>
      </c>
      <c r="L500" s="8">
        <f t="shared" si="365"/>
        <v>1728</v>
      </c>
      <c r="M500" s="8">
        <f>Расценки!L499</f>
        <v>1500</v>
      </c>
      <c r="N500" s="8">
        <f>Расценки!M499</f>
        <v>1750</v>
      </c>
      <c r="O500" s="10">
        <f t="shared" si="366"/>
        <v>-4.0000000000000036E-2</v>
      </c>
      <c r="P500" s="10">
        <f t="shared" si="367"/>
        <v>-1.2571428571428567E-2</v>
      </c>
      <c r="Q500" s="7" t="str">
        <f t="shared" si="368"/>
        <v>равно</v>
      </c>
      <c r="R500" s="7" t="str">
        <f t="shared" si="369"/>
        <v>равно</v>
      </c>
      <c r="S500" s="8">
        <f t="shared" si="370"/>
        <v>938</v>
      </c>
      <c r="T500" s="8">
        <f t="shared" si="371"/>
        <v>1094</v>
      </c>
      <c r="U500" s="8">
        <f>Расценки!F499</f>
        <v>2600</v>
      </c>
      <c r="V500" s="8">
        <f>Расценки!G499</f>
        <v>3000</v>
      </c>
      <c r="W500" s="10">
        <f t="shared" si="372"/>
        <v>0.44615384615384618</v>
      </c>
      <c r="X500" s="10">
        <f t="shared" si="373"/>
        <v>0.42399999999999999</v>
      </c>
      <c r="Y500" s="9">
        <f>Расценки!H499</f>
        <v>2600</v>
      </c>
      <c r="Z500" s="9">
        <f>Расценки!I499</f>
        <v>3000</v>
      </c>
      <c r="AA500" s="10">
        <f>Расценки!J499</f>
        <v>0</v>
      </c>
      <c r="AB500" s="10">
        <f>Расценки!K499</f>
        <v>0</v>
      </c>
      <c r="AC500" s="16">
        <f t="shared" si="374"/>
        <v>0.44615384615384618</v>
      </c>
      <c r="AD500" s="16">
        <f t="shared" si="375"/>
        <v>0.42399999999999999</v>
      </c>
      <c r="AE500" s="10">
        <f t="shared" si="376"/>
        <v>0.42307692307692307</v>
      </c>
      <c r="AF500" s="10">
        <f t="shared" si="377"/>
        <v>0.41666666666666669</v>
      </c>
      <c r="AG500" s="8">
        <f t="shared" si="378"/>
        <v>1160</v>
      </c>
      <c r="AH500" s="8">
        <f t="shared" si="379"/>
        <v>1272</v>
      </c>
    </row>
    <row r="501" spans="1:34" x14ac:dyDescent="0.25">
      <c r="A501" s="7" t="s">
        <v>1472</v>
      </c>
      <c r="B501" s="7" t="s">
        <v>1473</v>
      </c>
      <c r="C501" s="7" t="s">
        <v>50</v>
      </c>
      <c r="D501" s="7" t="s">
        <v>35</v>
      </c>
      <c r="E501" s="7" t="str">
        <f>INDEX('Нормо-час по специальностям'!$B$6:$B$26,MATCH(D501,'Нормо-час по специальностям'!$A$6:$A$26,0))</f>
        <v>Разнорабочий / демонтажник</v>
      </c>
      <c r="F501" s="15">
        <v>0.35</v>
      </c>
      <c r="G501" s="7" t="s">
        <v>7060</v>
      </c>
      <c r="H501" s="11">
        <f t="shared" si="363"/>
        <v>20</v>
      </c>
      <c r="I501" s="8">
        <f>INDEX('Нормо-час по специальностям'!$D$6:$D$26,MATCH(D501,'Нормо-час по специальностям'!$A$6:$A$26,0))</f>
        <v>550</v>
      </c>
      <c r="J501" s="8">
        <f>INDEX('Нормо-час по специальностям'!$E$6:$E$26,MATCH(D501,'Нормо-час по специальностям'!$A$6:$A$26,0))</f>
        <v>660</v>
      </c>
      <c r="K501" s="8">
        <f t="shared" si="364"/>
        <v>193</v>
      </c>
      <c r="L501" s="8">
        <f t="shared" si="365"/>
        <v>231</v>
      </c>
      <c r="M501" s="8">
        <f>Расценки!L500</f>
        <v>260</v>
      </c>
      <c r="N501" s="8">
        <f>Расценки!M500</f>
        <v>300</v>
      </c>
      <c r="O501" s="10">
        <f t="shared" si="366"/>
        <v>-0.25769230769230766</v>
      </c>
      <c r="P501" s="10">
        <f t="shared" si="367"/>
        <v>-0.22999999999999998</v>
      </c>
      <c r="Q501" s="7" t="str">
        <f t="shared" si="368"/>
        <v>нормо-часы</v>
      </c>
      <c r="R501" s="7" t="str">
        <f t="shared" si="369"/>
        <v>нормо-часы</v>
      </c>
      <c r="S501" s="8">
        <f t="shared" si="370"/>
        <v>743</v>
      </c>
      <c r="T501" s="8">
        <f t="shared" si="371"/>
        <v>857</v>
      </c>
      <c r="U501" s="8">
        <f>Расценки!F500</f>
        <v>450</v>
      </c>
      <c r="V501" s="8">
        <f>Расценки!G500</f>
        <v>520</v>
      </c>
      <c r="W501" s="10">
        <f t="shared" si="372"/>
        <v>0.57111111111111112</v>
      </c>
      <c r="X501" s="10">
        <f t="shared" si="373"/>
        <v>0.55576923076923079</v>
      </c>
      <c r="Y501" s="9">
        <f>Расценки!H500</f>
        <v>450</v>
      </c>
      <c r="Z501" s="9">
        <f>Расценки!I500</f>
        <v>520</v>
      </c>
      <c r="AA501" s="10">
        <f>Расценки!J500</f>
        <v>0</v>
      </c>
      <c r="AB501" s="10">
        <f>Расценки!K500</f>
        <v>0</v>
      </c>
      <c r="AC501" s="16">
        <f t="shared" si="374"/>
        <v>0.57111111111111112</v>
      </c>
      <c r="AD501" s="16">
        <f t="shared" si="375"/>
        <v>0.55576923076923079</v>
      </c>
      <c r="AE501" s="10">
        <f t="shared" si="376"/>
        <v>0.42222222222222222</v>
      </c>
      <c r="AF501" s="10">
        <f t="shared" si="377"/>
        <v>0.42307692307692307</v>
      </c>
      <c r="AG501" s="8">
        <f t="shared" si="378"/>
        <v>257</v>
      </c>
      <c r="AH501" s="8">
        <f t="shared" si="379"/>
        <v>289</v>
      </c>
    </row>
    <row r="502" spans="1:34" x14ac:dyDescent="0.25">
      <c r="A502" s="7" t="s">
        <v>1474</v>
      </c>
      <c r="B502" s="7" t="s">
        <v>1475</v>
      </c>
      <c r="C502" s="7" t="s">
        <v>50</v>
      </c>
      <c r="D502" s="7" t="s">
        <v>41</v>
      </c>
      <c r="E502" s="7" t="str">
        <f>INDEX('Нормо-час по специальностям'!$B$6:$B$26,MATCH(D502,'Нормо-час по специальностям'!$A$6:$A$26,0))</f>
        <v>Сварщик / монтажник МК</v>
      </c>
      <c r="F502" s="15">
        <v>0.8</v>
      </c>
      <c r="G502" s="7" t="s">
        <v>7061</v>
      </c>
      <c r="H502" s="11">
        <f t="shared" si="363"/>
        <v>8.75</v>
      </c>
      <c r="I502" s="8">
        <f>INDEX('Нормо-час по специальностям'!$D$6:$D$26,MATCH(D502,'Нормо-час по специальностям'!$A$6:$A$26,0))</f>
        <v>900</v>
      </c>
      <c r="J502" s="8">
        <f>INDEX('Нормо-час по специальностям'!$E$6:$E$26,MATCH(D502,'Нормо-час по специальностям'!$A$6:$A$26,0))</f>
        <v>1080</v>
      </c>
      <c r="K502" s="8">
        <f t="shared" si="364"/>
        <v>720</v>
      </c>
      <c r="L502" s="8">
        <f t="shared" si="365"/>
        <v>864</v>
      </c>
      <c r="M502" s="8">
        <f>Расценки!L501</f>
        <v>640</v>
      </c>
      <c r="N502" s="8">
        <f>Расценки!M501</f>
        <v>730</v>
      </c>
      <c r="O502" s="10">
        <f t="shared" si="366"/>
        <v>0.125</v>
      </c>
      <c r="P502" s="10">
        <f t="shared" si="367"/>
        <v>0.18356164383561646</v>
      </c>
      <c r="Q502" s="7" t="str">
        <f t="shared" si="368"/>
        <v>расценка</v>
      </c>
      <c r="R502" s="7" t="str">
        <f t="shared" si="369"/>
        <v>расценка</v>
      </c>
      <c r="S502" s="8">
        <f t="shared" si="370"/>
        <v>800</v>
      </c>
      <c r="T502" s="8">
        <f t="shared" si="371"/>
        <v>913</v>
      </c>
      <c r="U502" s="8">
        <f>Расценки!F501</f>
        <v>1100</v>
      </c>
      <c r="V502" s="8">
        <f>Расценки!G501</f>
        <v>1250</v>
      </c>
      <c r="W502" s="10">
        <f t="shared" si="372"/>
        <v>0.34545454545454546</v>
      </c>
      <c r="X502" s="10">
        <f t="shared" si="373"/>
        <v>0.30880000000000002</v>
      </c>
      <c r="Y502" s="9">
        <f>Расценки!H501</f>
        <v>1100</v>
      </c>
      <c r="Z502" s="9">
        <f>Расценки!I501</f>
        <v>1250</v>
      </c>
      <c r="AA502" s="10">
        <f>Расценки!J501</f>
        <v>0</v>
      </c>
      <c r="AB502" s="10">
        <f>Расценки!K501</f>
        <v>0</v>
      </c>
      <c r="AC502" s="16">
        <f t="shared" si="374"/>
        <v>0.34545454545454546</v>
      </c>
      <c r="AD502" s="16">
        <f t="shared" si="375"/>
        <v>0.30880000000000002</v>
      </c>
      <c r="AE502" s="10">
        <f t="shared" si="376"/>
        <v>0.41818181818181815</v>
      </c>
      <c r="AF502" s="10">
        <f t="shared" si="377"/>
        <v>0.41599999999999998</v>
      </c>
      <c r="AG502" s="8">
        <f t="shared" si="378"/>
        <v>380</v>
      </c>
      <c r="AH502" s="8">
        <f t="shared" si="379"/>
        <v>386</v>
      </c>
    </row>
    <row r="503" spans="1:34" x14ac:dyDescent="0.25">
      <c r="A503" s="7" t="s">
        <v>1477</v>
      </c>
      <c r="B503" s="7" t="s">
        <v>1478</v>
      </c>
      <c r="C503" s="7" t="s">
        <v>50</v>
      </c>
      <c r="D503" s="7" t="s">
        <v>41</v>
      </c>
      <c r="E503" s="7" t="str">
        <f>INDEX('Нормо-час по специальностям'!$B$6:$B$26,MATCH(D503,'Нормо-час по специальностям'!$A$6:$A$26,0))</f>
        <v>Сварщик / монтажник МК</v>
      </c>
      <c r="F503" s="15">
        <v>1.2</v>
      </c>
      <c r="G503" s="7" t="s">
        <v>7062</v>
      </c>
      <c r="H503" s="11">
        <f t="shared" si="363"/>
        <v>5.83</v>
      </c>
      <c r="I503" s="8">
        <f>INDEX('Нормо-час по специальностям'!$D$6:$D$26,MATCH(D503,'Нормо-час по специальностям'!$A$6:$A$26,0))</f>
        <v>900</v>
      </c>
      <c r="J503" s="8">
        <f>INDEX('Нормо-час по специальностям'!$E$6:$E$26,MATCH(D503,'Нормо-час по специальностям'!$A$6:$A$26,0))</f>
        <v>1080</v>
      </c>
      <c r="K503" s="8">
        <f t="shared" si="364"/>
        <v>1080</v>
      </c>
      <c r="L503" s="8">
        <f t="shared" si="365"/>
        <v>1296</v>
      </c>
      <c r="M503" s="8">
        <f>Расценки!L502</f>
        <v>930</v>
      </c>
      <c r="N503" s="8">
        <f>Расценки!M502</f>
        <v>1070</v>
      </c>
      <c r="O503" s="10">
        <f t="shared" si="366"/>
        <v>0.16129032258064524</v>
      </c>
      <c r="P503" s="10">
        <f t="shared" si="367"/>
        <v>0.21121495327102813</v>
      </c>
      <c r="Q503" s="7" t="str">
        <f t="shared" si="368"/>
        <v>расценка</v>
      </c>
      <c r="R503" s="7" t="str">
        <f t="shared" si="369"/>
        <v>расценка</v>
      </c>
      <c r="S503" s="8">
        <f t="shared" si="370"/>
        <v>775</v>
      </c>
      <c r="T503" s="8">
        <f t="shared" si="371"/>
        <v>892</v>
      </c>
      <c r="U503" s="8">
        <f>Расценки!F502</f>
        <v>1600</v>
      </c>
      <c r="V503" s="8">
        <f>Расценки!G502</f>
        <v>1850</v>
      </c>
      <c r="W503" s="10">
        <f t="shared" si="372"/>
        <v>0.32500000000000001</v>
      </c>
      <c r="X503" s="10">
        <f t="shared" si="373"/>
        <v>0.29945945945945945</v>
      </c>
      <c r="Y503" s="9">
        <f>Расценки!H502</f>
        <v>1600</v>
      </c>
      <c r="Z503" s="9">
        <f>Расценки!I502</f>
        <v>1850</v>
      </c>
      <c r="AA503" s="10">
        <f>Расценки!J502</f>
        <v>0</v>
      </c>
      <c r="AB503" s="10">
        <f>Расценки!K502</f>
        <v>0</v>
      </c>
      <c r="AC503" s="16">
        <f t="shared" si="374"/>
        <v>0.32500000000000001</v>
      </c>
      <c r="AD503" s="16">
        <f t="shared" si="375"/>
        <v>0.29945945945945945</v>
      </c>
      <c r="AE503" s="10">
        <f t="shared" si="376"/>
        <v>0.41875000000000001</v>
      </c>
      <c r="AF503" s="10">
        <f t="shared" si="377"/>
        <v>0.42162162162162165</v>
      </c>
      <c r="AG503" s="8">
        <f t="shared" si="378"/>
        <v>520</v>
      </c>
      <c r="AH503" s="8">
        <f t="shared" si="379"/>
        <v>554</v>
      </c>
    </row>
    <row r="504" spans="1:34" x14ac:dyDescent="0.25">
      <c r="A504" s="7" t="s">
        <v>1480</v>
      </c>
      <c r="B504" s="7" t="s">
        <v>1481</v>
      </c>
      <c r="C504" s="7" t="s">
        <v>50</v>
      </c>
      <c r="D504" s="7" t="s">
        <v>41</v>
      </c>
      <c r="E504" s="7" t="str">
        <f>INDEX('Нормо-час по специальностям'!$B$6:$B$26,MATCH(D504,'Нормо-час по специальностям'!$A$6:$A$26,0))</f>
        <v>Сварщик / монтажник МК</v>
      </c>
      <c r="F504" s="15">
        <v>1.8</v>
      </c>
      <c r="G504" s="7" t="s">
        <v>7063</v>
      </c>
      <c r="H504" s="11">
        <f t="shared" si="363"/>
        <v>3.89</v>
      </c>
      <c r="I504" s="8">
        <f>INDEX('Нормо-час по специальностям'!$D$6:$D$26,MATCH(D504,'Нормо-час по специальностям'!$A$6:$A$26,0))</f>
        <v>900</v>
      </c>
      <c r="J504" s="8">
        <f>INDEX('Нормо-час по специальностям'!$E$6:$E$26,MATCH(D504,'Нормо-час по специальностям'!$A$6:$A$26,0))</f>
        <v>1080</v>
      </c>
      <c r="K504" s="8">
        <f t="shared" si="364"/>
        <v>1620</v>
      </c>
      <c r="L504" s="8">
        <f t="shared" si="365"/>
        <v>1944</v>
      </c>
      <c r="M504" s="8">
        <f>Расценки!L503</f>
        <v>1350</v>
      </c>
      <c r="N504" s="8">
        <f>Расценки!M503</f>
        <v>1550</v>
      </c>
      <c r="O504" s="10">
        <f t="shared" si="366"/>
        <v>0.19999999999999996</v>
      </c>
      <c r="P504" s="10">
        <f t="shared" si="367"/>
        <v>0.25419354838709673</v>
      </c>
      <c r="Q504" s="7" t="str">
        <f t="shared" si="368"/>
        <v>расценка</v>
      </c>
      <c r="R504" s="7" t="str">
        <f t="shared" si="369"/>
        <v>расценка</v>
      </c>
      <c r="S504" s="8">
        <f t="shared" si="370"/>
        <v>750</v>
      </c>
      <c r="T504" s="8">
        <f t="shared" si="371"/>
        <v>861</v>
      </c>
      <c r="U504" s="8">
        <f>Расценки!F503</f>
        <v>2300</v>
      </c>
      <c r="V504" s="8">
        <f>Расценки!G503</f>
        <v>2650</v>
      </c>
      <c r="W504" s="10">
        <f t="shared" si="372"/>
        <v>0.29565217391304349</v>
      </c>
      <c r="X504" s="10">
        <f t="shared" si="373"/>
        <v>0.26641509433962263</v>
      </c>
      <c r="Y504" s="9">
        <f>Расценки!H503</f>
        <v>2300</v>
      </c>
      <c r="Z504" s="9">
        <f>Расценки!I503</f>
        <v>2650</v>
      </c>
      <c r="AA504" s="10">
        <f>Расценки!J503</f>
        <v>0</v>
      </c>
      <c r="AB504" s="10">
        <f>Расценки!K503</f>
        <v>0</v>
      </c>
      <c r="AC504" s="16">
        <f t="shared" si="374"/>
        <v>0.29565217391304349</v>
      </c>
      <c r="AD504" s="16">
        <f t="shared" si="375"/>
        <v>0.26641509433962263</v>
      </c>
      <c r="AE504" s="10">
        <f t="shared" si="376"/>
        <v>0.41304347826086957</v>
      </c>
      <c r="AF504" s="10">
        <f t="shared" si="377"/>
        <v>0.41509433962264153</v>
      </c>
      <c r="AG504" s="8">
        <f t="shared" si="378"/>
        <v>680</v>
      </c>
      <c r="AH504" s="8">
        <f t="shared" si="379"/>
        <v>706</v>
      </c>
    </row>
    <row r="505" spans="1:34" x14ac:dyDescent="0.25">
      <c r="A505" s="7" t="s">
        <v>1482</v>
      </c>
      <c r="B505" s="7" t="s">
        <v>1483</v>
      </c>
      <c r="C505" s="7" t="s">
        <v>54</v>
      </c>
      <c r="D505" s="7" t="s">
        <v>41</v>
      </c>
      <c r="E505" s="7" t="str">
        <f>INDEX('Нормо-час по специальностям'!$B$6:$B$26,MATCH(D505,'Нормо-час по специальностям'!$A$6:$A$26,0))</f>
        <v>Сварщик / монтажник МК</v>
      </c>
      <c r="F505" s="15">
        <v>1.5</v>
      </c>
      <c r="G505" s="7" t="s">
        <v>7064</v>
      </c>
      <c r="H505" s="11">
        <f t="shared" si="363"/>
        <v>4.67</v>
      </c>
      <c r="I505" s="8">
        <f>INDEX('Нормо-час по специальностям'!$D$6:$D$26,MATCH(D505,'Нормо-час по специальностям'!$A$6:$A$26,0))</f>
        <v>900</v>
      </c>
      <c r="J505" s="8">
        <f>INDEX('Нормо-час по специальностям'!$E$6:$E$26,MATCH(D505,'Нормо-час по специальностям'!$A$6:$A$26,0))</f>
        <v>1080</v>
      </c>
      <c r="K505" s="8">
        <f t="shared" si="364"/>
        <v>1350</v>
      </c>
      <c r="L505" s="8">
        <f t="shared" si="365"/>
        <v>1620</v>
      </c>
      <c r="M505" s="8">
        <f>Расценки!L504</f>
        <v>1300</v>
      </c>
      <c r="N505" s="8">
        <f>Расценки!M504</f>
        <v>1450</v>
      </c>
      <c r="O505" s="10">
        <f t="shared" si="366"/>
        <v>3.8461538461538547E-2</v>
      </c>
      <c r="P505" s="10">
        <f t="shared" si="367"/>
        <v>0.11724137931034484</v>
      </c>
      <c r="Q505" s="7" t="str">
        <f t="shared" si="368"/>
        <v>равно</v>
      </c>
      <c r="R505" s="7" t="str">
        <f t="shared" si="369"/>
        <v>расценка</v>
      </c>
      <c r="S505" s="8">
        <f t="shared" si="370"/>
        <v>867</v>
      </c>
      <c r="T505" s="8">
        <f t="shared" si="371"/>
        <v>967</v>
      </c>
      <c r="U505" s="8">
        <f>Расценки!F504</f>
        <v>2200</v>
      </c>
      <c r="V505" s="8">
        <f>Расценки!G504</f>
        <v>2500</v>
      </c>
      <c r="W505" s="10">
        <f t="shared" si="372"/>
        <v>0.38636363636363635</v>
      </c>
      <c r="X505" s="10">
        <f t="shared" si="373"/>
        <v>0.35199999999999998</v>
      </c>
      <c r="Y505" s="9">
        <f>Расценки!H504</f>
        <v>2200</v>
      </c>
      <c r="Z505" s="9">
        <f>Расценки!I504</f>
        <v>2500</v>
      </c>
      <c r="AA505" s="10">
        <f>Расценки!J504</f>
        <v>0</v>
      </c>
      <c r="AB505" s="10">
        <f>Расценки!K504</f>
        <v>0</v>
      </c>
      <c r="AC505" s="16">
        <f t="shared" si="374"/>
        <v>0.38636363636363635</v>
      </c>
      <c r="AD505" s="16">
        <f t="shared" si="375"/>
        <v>0.35199999999999998</v>
      </c>
      <c r="AE505" s="10">
        <f t="shared" si="376"/>
        <v>0.40909090909090912</v>
      </c>
      <c r="AF505" s="10">
        <f t="shared" si="377"/>
        <v>0.42</v>
      </c>
      <c r="AG505" s="8">
        <f t="shared" si="378"/>
        <v>850</v>
      </c>
      <c r="AH505" s="8">
        <f t="shared" si="379"/>
        <v>880</v>
      </c>
    </row>
    <row r="506" spans="1:34" x14ac:dyDescent="0.25">
      <c r="A506" s="7" t="s">
        <v>1485</v>
      </c>
      <c r="B506" s="7" t="s">
        <v>1486</v>
      </c>
      <c r="C506" s="7" t="s">
        <v>54</v>
      </c>
      <c r="D506" s="7" t="s">
        <v>80</v>
      </c>
      <c r="E506" s="7" t="str">
        <f>INDEX('Нормо-час по специальностям'!$B$6:$B$26,MATCH(D506,'Нормо-час по специальностям'!$A$6:$A$26,0))</f>
        <v>Кровельщик</v>
      </c>
      <c r="F506" s="15">
        <v>0.3</v>
      </c>
      <c r="G506" s="7" t="s">
        <v>7065</v>
      </c>
      <c r="H506" s="11">
        <f t="shared" si="363"/>
        <v>23.33</v>
      </c>
      <c r="I506" s="8">
        <f>INDEX('Нормо-час по специальностям'!$D$6:$D$26,MATCH(D506,'Нормо-час по специальностям'!$A$6:$A$26,0))</f>
        <v>800</v>
      </c>
      <c r="J506" s="8">
        <f>INDEX('Нормо-час по специальностям'!$E$6:$E$26,MATCH(D506,'Нормо-час по специальностям'!$A$6:$A$26,0))</f>
        <v>950</v>
      </c>
      <c r="K506" s="8">
        <f t="shared" si="364"/>
        <v>240</v>
      </c>
      <c r="L506" s="8">
        <f t="shared" si="365"/>
        <v>285</v>
      </c>
      <c r="M506" s="8">
        <f>Расценки!L505</f>
        <v>260</v>
      </c>
      <c r="N506" s="8">
        <f>Расценки!M505</f>
        <v>300</v>
      </c>
      <c r="O506" s="10">
        <f t="shared" si="366"/>
        <v>-7.6923076923076872E-2</v>
      </c>
      <c r="P506" s="10">
        <f t="shared" si="367"/>
        <v>-5.0000000000000044E-2</v>
      </c>
      <c r="Q506" s="7" t="str">
        <f t="shared" si="368"/>
        <v>равно</v>
      </c>
      <c r="R506" s="7" t="str">
        <f t="shared" si="369"/>
        <v>равно</v>
      </c>
      <c r="S506" s="8">
        <f t="shared" si="370"/>
        <v>867</v>
      </c>
      <c r="T506" s="8">
        <f t="shared" si="371"/>
        <v>1000</v>
      </c>
      <c r="U506" s="8">
        <f>Расценки!F505</f>
        <v>450</v>
      </c>
      <c r="V506" s="8">
        <f>Расценки!G505</f>
        <v>520</v>
      </c>
      <c r="W506" s="10">
        <f t="shared" si="372"/>
        <v>0.46666666666666667</v>
      </c>
      <c r="X506" s="10">
        <f t="shared" si="373"/>
        <v>0.45192307692307693</v>
      </c>
      <c r="Y506" s="9">
        <f>Расценки!H505</f>
        <v>450</v>
      </c>
      <c r="Z506" s="9">
        <f>Расценки!I505</f>
        <v>520</v>
      </c>
      <c r="AA506" s="10">
        <f>Расценки!J505</f>
        <v>0</v>
      </c>
      <c r="AB506" s="10">
        <f>Расценки!K505</f>
        <v>0</v>
      </c>
      <c r="AC506" s="16">
        <f t="shared" si="374"/>
        <v>0.46666666666666667</v>
      </c>
      <c r="AD506" s="16">
        <f t="shared" si="375"/>
        <v>0.45192307692307693</v>
      </c>
      <c r="AE506" s="10">
        <f t="shared" si="376"/>
        <v>0.42222222222222222</v>
      </c>
      <c r="AF506" s="10">
        <f t="shared" si="377"/>
        <v>0.42307692307692307</v>
      </c>
      <c r="AG506" s="8">
        <f t="shared" si="378"/>
        <v>210</v>
      </c>
      <c r="AH506" s="8">
        <f t="shared" si="379"/>
        <v>235</v>
      </c>
    </row>
    <row r="507" spans="1:34" x14ac:dyDescent="0.25">
      <c r="A507" s="7" t="s">
        <v>1488</v>
      </c>
      <c r="B507" s="7" t="s">
        <v>1489</v>
      </c>
      <c r="C507" s="7" t="s">
        <v>1490</v>
      </c>
      <c r="D507" s="7" t="s">
        <v>41</v>
      </c>
      <c r="E507" s="7" t="str">
        <f>INDEX('Нормо-час по специальностям'!$B$6:$B$26,MATCH(D507,'Нормо-час по специальностям'!$A$6:$A$26,0))</f>
        <v>Сварщик / монтажник МК</v>
      </c>
      <c r="F507" s="15">
        <v>1</v>
      </c>
      <c r="G507" s="7" t="s">
        <v>6999</v>
      </c>
      <c r="H507" s="11">
        <f t="shared" si="363"/>
        <v>7</v>
      </c>
      <c r="I507" s="8">
        <f>INDEX('Нормо-час по специальностям'!$D$6:$D$26,MATCH(D507,'Нормо-час по специальностям'!$A$6:$A$26,0))</f>
        <v>900</v>
      </c>
      <c r="J507" s="8">
        <f>INDEX('Нормо-час по специальностям'!$E$6:$E$26,MATCH(D507,'Нормо-час по специальностям'!$A$6:$A$26,0))</f>
        <v>1080</v>
      </c>
      <c r="K507" s="8">
        <f t="shared" si="364"/>
        <v>900</v>
      </c>
      <c r="L507" s="8">
        <f t="shared" si="365"/>
        <v>1080</v>
      </c>
      <c r="M507" s="8">
        <f>Расценки!L506</f>
        <v>900</v>
      </c>
      <c r="N507" s="8">
        <f>Расценки!M506</f>
        <v>1000</v>
      </c>
      <c r="O507" s="10">
        <f t="shared" si="366"/>
        <v>0</v>
      </c>
      <c r="P507" s="10">
        <f t="shared" si="367"/>
        <v>8.0000000000000071E-2</v>
      </c>
      <c r="Q507" s="7" t="str">
        <f t="shared" si="368"/>
        <v>равно</v>
      </c>
      <c r="R507" s="7" t="str">
        <f t="shared" si="369"/>
        <v>равно</v>
      </c>
      <c r="S507" s="8">
        <f t="shared" si="370"/>
        <v>900</v>
      </c>
      <c r="T507" s="8">
        <f t="shared" si="371"/>
        <v>1000</v>
      </c>
      <c r="U507" s="8">
        <f>Расценки!F506</f>
        <v>1800</v>
      </c>
      <c r="V507" s="8">
        <f>Расценки!G506</f>
        <v>2100</v>
      </c>
      <c r="W507" s="10">
        <f t="shared" si="372"/>
        <v>0.5</v>
      </c>
      <c r="X507" s="10">
        <f t="shared" si="373"/>
        <v>0.48571428571428571</v>
      </c>
      <c r="Y507" s="9">
        <f>Расценки!H506</f>
        <v>1800</v>
      </c>
      <c r="Z507" s="9">
        <f>Расценки!I506</f>
        <v>2100</v>
      </c>
      <c r="AA507" s="10">
        <f>Расценки!J506</f>
        <v>0</v>
      </c>
      <c r="AB507" s="10">
        <f>Расценки!K506</f>
        <v>0</v>
      </c>
      <c r="AC507" s="16">
        <f t="shared" si="374"/>
        <v>0.5</v>
      </c>
      <c r="AD507" s="16">
        <f t="shared" si="375"/>
        <v>0.48571428571428571</v>
      </c>
      <c r="AE507" s="10">
        <f t="shared" si="376"/>
        <v>0.5</v>
      </c>
      <c r="AF507" s="10">
        <f t="shared" si="377"/>
        <v>0.52380952380952384</v>
      </c>
      <c r="AG507" s="8">
        <f t="shared" si="378"/>
        <v>900</v>
      </c>
      <c r="AH507" s="8">
        <f t="shared" si="379"/>
        <v>1020</v>
      </c>
    </row>
    <row r="508" spans="1:34" x14ac:dyDescent="0.25">
      <c r="A508" s="7" t="s">
        <v>1493</v>
      </c>
      <c r="B508" s="7" t="s">
        <v>1494</v>
      </c>
      <c r="C508" s="7" t="s">
        <v>54</v>
      </c>
      <c r="D508" s="7" t="s">
        <v>85</v>
      </c>
      <c r="E508" s="7" t="str">
        <f>INDEX('Нормо-час по специальностям'!$B$6:$B$26,MATCH(D508,'Нормо-час по специальностям'!$A$6:$A$26,0))</f>
        <v>Фасадчик / промальпинист</v>
      </c>
      <c r="F508" s="15">
        <v>0.3</v>
      </c>
      <c r="G508" s="7" t="s">
        <v>7066</v>
      </c>
      <c r="H508" s="11">
        <f t="shared" si="363"/>
        <v>23.33</v>
      </c>
      <c r="I508" s="8">
        <f>INDEX('Нормо-час по специальностям'!$D$6:$D$26,MATCH(D508,'Нормо-час по специальностям'!$A$6:$A$26,0))</f>
        <v>1100</v>
      </c>
      <c r="J508" s="8">
        <f>INDEX('Нормо-час по специальностям'!$E$6:$E$26,MATCH(D508,'Нормо-час по специальностям'!$A$6:$A$26,0))</f>
        <v>1300</v>
      </c>
      <c r="K508" s="8">
        <f t="shared" si="364"/>
        <v>330</v>
      </c>
      <c r="L508" s="8">
        <f t="shared" si="365"/>
        <v>390</v>
      </c>
      <c r="M508" s="8">
        <f>Расценки!L507</f>
        <v>280</v>
      </c>
      <c r="N508" s="8">
        <f>Расценки!M507</f>
        <v>320</v>
      </c>
      <c r="O508" s="10">
        <f t="shared" si="366"/>
        <v>0.1785714285714286</v>
      </c>
      <c r="P508" s="10">
        <f t="shared" si="367"/>
        <v>0.21875</v>
      </c>
      <c r="Q508" s="7" t="str">
        <f t="shared" si="368"/>
        <v>расценка</v>
      </c>
      <c r="R508" s="7" t="str">
        <f t="shared" si="369"/>
        <v>расценка</v>
      </c>
      <c r="S508" s="8">
        <f t="shared" si="370"/>
        <v>933</v>
      </c>
      <c r="T508" s="8">
        <f t="shared" si="371"/>
        <v>1067</v>
      </c>
      <c r="U508" s="8">
        <f>Расценки!F507</f>
        <v>480</v>
      </c>
      <c r="V508" s="8">
        <f>Расценки!G507</f>
        <v>550</v>
      </c>
      <c r="W508" s="10">
        <f t="shared" si="372"/>
        <v>0.3125</v>
      </c>
      <c r="X508" s="10">
        <f t="shared" si="373"/>
        <v>0.29090909090909089</v>
      </c>
      <c r="Y508" s="9">
        <f>Расценки!H507</f>
        <v>480</v>
      </c>
      <c r="Z508" s="9">
        <f>Расценки!I507</f>
        <v>550</v>
      </c>
      <c r="AA508" s="10">
        <f>Расценки!J507</f>
        <v>0</v>
      </c>
      <c r="AB508" s="10">
        <f>Расценки!K507</f>
        <v>0</v>
      </c>
      <c r="AC508" s="16">
        <f t="shared" si="374"/>
        <v>0.3125</v>
      </c>
      <c r="AD508" s="16">
        <f t="shared" si="375"/>
        <v>0.29090909090909089</v>
      </c>
      <c r="AE508" s="10">
        <f t="shared" si="376"/>
        <v>0.41666666666666669</v>
      </c>
      <c r="AF508" s="10">
        <f t="shared" si="377"/>
        <v>0.41818181818181815</v>
      </c>
      <c r="AG508" s="8">
        <f t="shared" si="378"/>
        <v>150</v>
      </c>
      <c r="AH508" s="8">
        <f t="shared" si="379"/>
        <v>160</v>
      </c>
    </row>
    <row r="509" spans="1:34" x14ac:dyDescent="0.25">
      <c r="A509" s="7" t="s">
        <v>1496</v>
      </c>
      <c r="B509" s="7" t="s">
        <v>1497</v>
      </c>
      <c r="C509" s="7" t="s">
        <v>177</v>
      </c>
      <c r="D509" s="7" t="s">
        <v>41</v>
      </c>
      <c r="E509" s="7" t="str">
        <f>INDEX('Нормо-час по специальностям'!$B$6:$B$26,MATCH(D509,'Нормо-час по специальностям'!$A$6:$A$26,0))</f>
        <v>Сварщик / монтажник МК</v>
      </c>
      <c r="F509" s="15">
        <v>0.05</v>
      </c>
      <c r="G509" s="7" t="s">
        <v>7067</v>
      </c>
      <c r="H509" s="11">
        <f t="shared" si="363"/>
        <v>140</v>
      </c>
      <c r="I509" s="8">
        <f>INDEX('Нормо-час по специальностям'!$D$6:$D$26,MATCH(D509,'Нормо-час по специальностям'!$A$6:$A$26,0))</f>
        <v>900</v>
      </c>
      <c r="J509" s="8">
        <f>INDEX('Нормо-час по специальностям'!$E$6:$E$26,MATCH(D509,'Нормо-час по специальностям'!$A$6:$A$26,0))</f>
        <v>1080</v>
      </c>
      <c r="K509" s="8">
        <f t="shared" si="364"/>
        <v>45</v>
      </c>
      <c r="L509" s="8">
        <f t="shared" si="365"/>
        <v>54</v>
      </c>
      <c r="M509" s="8">
        <f>Расценки!L508</f>
        <v>35</v>
      </c>
      <c r="N509" s="8">
        <f>Расценки!M508</f>
        <v>40</v>
      </c>
      <c r="O509" s="10">
        <f t="shared" si="366"/>
        <v>0.28571428571428581</v>
      </c>
      <c r="P509" s="10">
        <f t="shared" si="367"/>
        <v>0.35000000000000009</v>
      </c>
      <c r="Q509" s="7" t="str">
        <f t="shared" si="368"/>
        <v>расценка</v>
      </c>
      <c r="R509" s="7" t="str">
        <f t="shared" si="369"/>
        <v>расценка</v>
      </c>
      <c r="S509" s="8">
        <f t="shared" si="370"/>
        <v>700</v>
      </c>
      <c r="T509" s="8">
        <f t="shared" si="371"/>
        <v>800</v>
      </c>
      <c r="U509" s="8">
        <f>Расценки!F508</f>
        <v>60</v>
      </c>
      <c r="V509" s="8">
        <f>Расценки!G508</f>
        <v>70</v>
      </c>
      <c r="W509" s="10">
        <f t="shared" si="372"/>
        <v>0.25</v>
      </c>
      <c r="X509" s="10">
        <f t="shared" si="373"/>
        <v>0.22857142857142856</v>
      </c>
      <c r="Y509" s="9">
        <f>Расценки!H508</f>
        <v>60</v>
      </c>
      <c r="Z509" s="9">
        <f>Расценки!I508</f>
        <v>72</v>
      </c>
      <c r="AA509" s="10">
        <f>Расценки!J508</f>
        <v>0</v>
      </c>
      <c r="AB509" s="10">
        <f>Расценки!K508</f>
        <v>2.857142857142847E-2</v>
      </c>
      <c r="AC509" s="16">
        <f t="shared" si="374"/>
        <v>0.25</v>
      </c>
      <c r="AD509" s="16">
        <f t="shared" si="375"/>
        <v>0.25</v>
      </c>
      <c r="AE509" s="10">
        <f t="shared" si="376"/>
        <v>0.41666666666666669</v>
      </c>
      <c r="AF509" s="10">
        <f t="shared" si="377"/>
        <v>0.44444444444444442</v>
      </c>
      <c r="AG509" s="8">
        <f t="shared" si="378"/>
        <v>15</v>
      </c>
      <c r="AH509" s="8">
        <f t="shared" si="379"/>
        <v>18</v>
      </c>
    </row>
    <row r="510" spans="1:34" x14ac:dyDescent="0.25">
      <c r="A510" s="7" t="s">
        <v>1499</v>
      </c>
      <c r="B510" s="7" t="s">
        <v>1500</v>
      </c>
      <c r="C510" s="7" t="s">
        <v>50</v>
      </c>
      <c r="D510" s="7" t="s">
        <v>41</v>
      </c>
      <c r="E510" s="7" t="str">
        <f>INDEX('Нормо-час по специальностям'!$B$6:$B$26,MATCH(D510,'Нормо-час по специальностям'!$A$6:$A$26,0))</f>
        <v>Сварщик / монтажник МК</v>
      </c>
      <c r="F510" s="15">
        <v>0.08</v>
      </c>
      <c r="G510" s="7" t="s">
        <v>7068</v>
      </c>
      <c r="H510" s="11">
        <f t="shared" si="363"/>
        <v>87.5</v>
      </c>
      <c r="I510" s="8">
        <f>INDEX('Нормо-час по специальностям'!$D$6:$D$26,MATCH(D510,'Нормо-час по специальностям'!$A$6:$A$26,0))</f>
        <v>900</v>
      </c>
      <c r="J510" s="8">
        <f>INDEX('Нормо-час по специальностям'!$E$6:$E$26,MATCH(D510,'Нормо-час по специальностям'!$A$6:$A$26,0))</f>
        <v>1080</v>
      </c>
      <c r="K510" s="8">
        <f t="shared" si="364"/>
        <v>72</v>
      </c>
      <c r="L510" s="8">
        <f t="shared" si="365"/>
        <v>86</v>
      </c>
      <c r="M510" s="8">
        <f>Расценки!L509</f>
        <v>70</v>
      </c>
      <c r="N510" s="8">
        <f>Расценки!M509</f>
        <v>80</v>
      </c>
      <c r="O510" s="10">
        <f t="shared" si="366"/>
        <v>2.857142857142847E-2</v>
      </c>
      <c r="P510" s="10">
        <f t="shared" si="367"/>
        <v>7.4999999999999956E-2</v>
      </c>
      <c r="Q510" s="7" t="str">
        <f t="shared" si="368"/>
        <v>равно</v>
      </c>
      <c r="R510" s="7" t="str">
        <f t="shared" si="369"/>
        <v>равно</v>
      </c>
      <c r="S510" s="8">
        <f t="shared" si="370"/>
        <v>875</v>
      </c>
      <c r="T510" s="8">
        <f t="shared" si="371"/>
        <v>1000</v>
      </c>
      <c r="U510" s="8">
        <f>Расценки!F509</f>
        <v>120</v>
      </c>
      <c r="V510" s="8">
        <f>Расценки!G509</f>
        <v>140</v>
      </c>
      <c r="W510" s="10">
        <f t="shared" si="372"/>
        <v>0.4</v>
      </c>
      <c r="X510" s="10">
        <f t="shared" si="373"/>
        <v>0.38571428571428573</v>
      </c>
      <c r="Y510" s="9">
        <f>Расценки!H509</f>
        <v>120</v>
      </c>
      <c r="Z510" s="9">
        <f>Расценки!I509</f>
        <v>140</v>
      </c>
      <c r="AA510" s="10">
        <f>Расценки!J509</f>
        <v>0</v>
      </c>
      <c r="AB510" s="10">
        <f>Расценки!K509</f>
        <v>0</v>
      </c>
      <c r="AC510" s="16">
        <f t="shared" si="374"/>
        <v>0.4</v>
      </c>
      <c r="AD510" s="16">
        <f t="shared" si="375"/>
        <v>0.38571428571428573</v>
      </c>
      <c r="AE510" s="10">
        <f t="shared" si="376"/>
        <v>0.41666666666666669</v>
      </c>
      <c r="AF510" s="10">
        <f t="shared" si="377"/>
        <v>0.42857142857142855</v>
      </c>
      <c r="AG510" s="8">
        <f t="shared" si="378"/>
        <v>48</v>
      </c>
      <c r="AH510" s="8">
        <f t="shared" si="379"/>
        <v>54</v>
      </c>
    </row>
    <row r="511" spans="1:34" x14ac:dyDescent="0.25">
      <c r="A511" s="7" t="s">
        <v>1502</v>
      </c>
      <c r="B511" s="7" t="s">
        <v>1503</v>
      </c>
      <c r="C511" s="7" t="s">
        <v>50</v>
      </c>
      <c r="D511" s="7" t="s">
        <v>41</v>
      </c>
      <c r="E511" s="7" t="str">
        <f>INDEX('Нормо-час по специальностям'!$B$6:$B$26,MATCH(D511,'Нормо-час по специальностям'!$A$6:$A$26,0))</f>
        <v>Сварщик / монтажник МК</v>
      </c>
      <c r="F511" s="15">
        <v>0.25</v>
      </c>
      <c r="G511" s="7" t="s">
        <v>7069</v>
      </c>
      <c r="H511" s="11">
        <f t="shared" si="363"/>
        <v>28</v>
      </c>
      <c r="I511" s="8">
        <f>INDEX('Нормо-час по специальностям'!$D$6:$D$26,MATCH(D511,'Нормо-час по специальностям'!$A$6:$A$26,0))</f>
        <v>900</v>
      </c>
      <c r="J511" s="8">
        <f>INDEX('Нормо-час по специальностям'!$E$6:$E$26,MATCH(D511,'Нормо-час по специальностям'!$A$6:$A$26,0))</f>
        <v>1080</v>
      </c>
      <c r="K511" s="8">
        <f t="shared" si="364"/>
        <v>225</v>
      </c>
      <c r="L511" s="8">
        <f t="shared" si="365"/>
        <v>270</v>
      </c>
      <c r="M511" s="8">
        <f>Расценки!L510</f>
        <v>200</v>
      </c>
      <c r="N511" s="8">
        <f>Расценки!M510</f>
        <v>230</v>
      </c>
      <c r="O511" s="10">
        <f t="shared" si="366"/>
        <v>0.125</v>
      </c>
      <c r="P511" s="10">
        <f t="shared" si="367"/>
        <v>0.17391304347826098</v>
      </c>
      <c r="Q511" s="7" t="str">
        <f t="shared" si="368"/>
        <v>расценка</v>
      </c>
      <c r="R511" s="7" t="str">
        <f t="shared" si="369"/>
        <v>расценка</v>
      </c>
      <c r="S511" s="8">
        <f t="shared" si="370"/>
        <v>800</v>
      </c>
      <c r="T511" s="8">
        <f t="shared" si="371"/>
        <v>920</v>
      </c>
      <c r="U511" s="8">
        <f>Расценки!F510</f>
        <v>350</v>
      </c>
      <c r="V511" s="8">
        <f>Расценки!G510</f>
        <v>400</v>
      </c>
      <c r="W511" s="10">
        <f t="shared" si="372"/>
        <v>0.35714285714285715</v>
      </c>
      <c r="X511" s="10">
        <f t="shared" si="373"/>
        <v>0.32500000000000001</v>
      </c>
      <c r="Y511" s="9">
        <f>Расценки!H510</f>
        <v>350</v>
      </c>
      <c r="Z511" s="9">
        <f>Расценки!I510</f>
        <v>400</v>
      </c>
      <c r="AA511" s="10">
        <f>Расценки!J510</f>
        <v>0</v>
      </c>
      <c r="AB511" s="10">
        <f>Расценки!K510</f>
        <v>0</v>
      </c>
      <c r="AC511" s="16">
        <f t="shared" si="374"/>
        <v>0.35714285714285715</v>
      </c>
      <c r="AD511" s="16">
        <f t="shared" si="375"/>
        <v>0.32500000000000001</v>
      </c>
      <c r="AE511" s="10">
        <f t="shared" si="376"/>
        <v>0.42857142857142855</v>
      </c>
      <c r="AF511" s="10">
        <f t="shared" si="377"/>
        <v>0.42499999999999999</v>
      </c>
      <c r="AG511" s="8">
        <f t="shared" si="378"/>
        <v>125</v>
      </c>
      <c r="AH511" s="8">
        <f t="shared" si="379"/>
        <v>130</v>
      </c>
    </row>
    <row r="512" spans="1:34" x14ac:dyDescent="0.25">
      <c r="A512" s="7" t="s">
        <v>1504</v>
      </c>
      <c r="B512" s="7" t="s">
        <v>1505</v>
      </c>
      <c r="C512" s="7" t="s">
        <v>54</v>
      </c>
      <c r="D512" s="7" t="s">
        <v>279</v>
      </c>
      <c r="E512" s="7" t="str">
        <f>INDEX('Нормо-час по специальностям'!$B$6:$B$26,MATCH(D512,'Нормо-час по специальностям'!$A$6:$A$26,0))</f>
        <v>Отделочник (штукатур, маляр, ГКЛ)</v>
      </c>
      <c r="F512" s="15">
        <v>0.25</v>
      </c>
      <c r="G512" s="7" t="s">
        <v>7070</v>
      </c>
      <c r="H512" s="11">
        <f t="shared" si="363"/>
        <v>28</v>
      </c>
      <c r="I512" s="8">
        <f>INDEX('Нормо-час по специальностям'!$D$6:$D$26,MATCH(D512,'Нормо-час по специальностям'!$A$6:$A$26,0))</f>
        <v>750</v>
      </c>
      <c r="J512" s="8">
        <f>INDEX('Нормо-час по специальностям'!$E$6:$E$26,MATCH(D512,'Нормо-час по специальностям'!$A$6:$A$26,0))</f>
        <v>900</v>
      </c>
      <c r="K512" s="8">
        <f t="shared" si="364"/>
        <v>188</v>
      </c>
      <c r="L512" s="8">
        <f t="shared" si="365"/>
        <v>225</v>
      </c>
      <c r="M512" s="8">
        <f>Расценки!L511</f>
        <v>170</v>
      </c>
      <c r="N512" s="8">
        <f>Расценки!M511</f>
        <v>200</v>
      </c>
      <c r="O512" s="10">
        <f t="shared" si="366"/>
        <v>0.10588235294117654</v>
      </c>
      <c r="P512" s="10">
        <f t="shared" si="367"/>
        <v>0.125</v>
      </c>
      <c r="Q512" s="7" t="str">
        <f t="shared" si="368"/>
        <v>расценка</v>
      </c>
      <c r="R512" s="7" t="str">
        <f t="shared" si="369"/>
        <v>расценка</v>
      </c>
      <c r="S512" s="8">
        <f t="shared" si="370"/>
        <v>680</v>
      </c>
      <c r="T512" s="8">
        <f t="shared" si="371"/>
        <v>800</v>
      </c>
      <c r="U512" s="8">
        <f>Расценки!F511</f>
        <v>300</v>
      </c>
      <c r="V512" s="8">
        <f>Расценки!G511</f>
        <v>350</v>
      </c>
      <c r="W512" s="10">
        <f t="shared" si="372"/>
        <v>0.37333333333333335</v>
      </c>
      <c r="X512" s="10">
        <f t="shared" si="373"/>
        <v>0.35714285714285715</v>
      </c>
      <c r="Y512" s="9">
        <f>Расценки!H511</f>
        <v>300</v>
      </c>
      <c r="Z512" s="9">
        <f>Расценки!I511</f>
        <v>350</v>
      </c>
      <c r="AA512" s="10">
        <f>Расценки!J511</f>
        <v>0</v>
      </c>
      <c r="AB512" s="10">
        <f>Расценки!K511</f>
        <v>0</v>
      </c>
      <c r="AC512" s="16">
        <f t="shared" si="374"/>
        <v>0.37333333333333335</v>
      </c>
      <c r="AD512" s="16">
        <f t="shared" si="375"/>
        <v>0.35714285714285715</v>
      </c>
      <c r="AE512" s="10">
        <f t="shared" si="376"/>
        <v>0.43333333333333335</v>
      </c>
      <c r="AF512" s="10">
        <f t="shared" si="377"/>
        <v>0.42857142857142855</v>
      </c>
      <c r="AG512" s="8">
        <f t="shared" si="378"/>
        <v>112</v>
      </c>
      <c r="AH512" s="8">
        <f t="shared" si="379"/>
        <v>125</v>
      </c>
    </row>
    <row r="513" spans="1:34" x14ac:dyDescent="0.25">
      <c r="A513" s="7" t="s">
        <v>1506</v>
      </c>
      <c r="B513" s="7" t="s">
        <v>1507</v>
      </c>
      <c r="C513" s="7" t="s">
        <v>54</v>
      </c>
      <c r="D513" s="7" t="s">
        <v>41</v>
      </c>
      <c r="E513" s="7" t="str">
        <f>INDEX('Нормо-час по специальностям'!$B$6:$B$26,MATCH(D513,'Нормо-час по специальностям'!$A$6:$A$26,0))</f>
        <v>Сварщик / монтажник МК</v>
      </c>
      <c r="F513" s="15">
        <v>1</v>
      </c>
      <c r="G513" s="7" t="s">
        <v>7071</v>
      </c>
      <c r="H513" s="11">
        <f t="shared" si="363"/>
        <v>7</v>
      </c>
      <c r="I513" s="8">
        <f>INDEX('Нормо-час по специальностям'!$D$6:$D$26,MATCH(D513,'Нормо-час по специальностям'!$A$6:$A$26,0))</f>
        <v>900</v>
      </c>
      <c r="J513" s="8">
        <f>INDEX('Нормо-час по специальностям'!$E$6:$E$26,MATCH(D513,'Нормо-час по специальностям'!$A$6:$A$26,0))</f>
        <v>1080</v>
      </c>
      <c r="K513" s="8">
        <f t="shared" si="364"/>
        <v>900</v>
      </c>
      <c r="L513" s="8">
        <f t="shared" si="365"/>
        <v>1080</v>
      </c>
      <c r="M513" s="8">
        <f>Расценки!L512</f>
        <v>640</v>
      </c>
      <c r="N513" s="8">
        <f>Расценки!M512</f>
        <v>730</v>
      </c>
      <c r="O513" s="10">
        <f t="shared" si="366"/>
        <v>0.40625</v>
      </c>
      <c r="P513" s="10">
        <f t="shared" si="367"/>
        <v>0.47945205479452047</v>
      </c>
      <c r="Q513" s="7" t="str">
        <f t="shared" si="368"/>
        <v>расценка</v>
      </c>
      <c r="R513" s="7" t="str">
        <f t="shared" si="369"/>
        <v>расценка</v>
      </c>
      <c r="S513" s="8">
        <f t="shared" si="370"/>
        <v>640</v>
      </c>
      <c r="T513" s="8">
        <f t="shared" si="371"/>
        <v>730</v>
      </c>
      <c r="U513" s="8">
        <f>Расценки!F512</f>
        <v>1100</v>
      </c>
      <c r="V513" s="8">
        <f>Расценки!G512</f>
        <v>1250</v>
      </c>
      <c r="W513" s="10">
        <f t="shared" si="372"/>
        <v>0.18181818181818182</v>
      </c>
      <c r="X513" s="10">
        <f t="shared" si="373"/>
        <v>0.13600000000000001</v>
      </c>
      <c r="Y513" s="9">
        <f>Расценки!H512</f>
        <v>1200</v>
      </c>
      <c r="Z513" s="9">
        <f>Расценки!I512</f>
        <v>1440</v>
      </c>
      <c r="AA513" s="10">
        <f>Расценки!J512</f>
        <v>9.0909090909090828E-2</v>
      </c>
      <c r="AB513" s="10">
        <f>Расценки!K512</f>
        <v>0.15199999999999991</v>
      </c>
      <c r="AC513" s="16">
        <f t="shared" si="374"/>
        <v>0.25</v>
      </c>
      <c r="AD513" s="16">
        <f t="shared" si="375"/>
        <v>0.25</v>
      </c>
      <c r="AE513" s="10">
        <f t="shared" si="376"/>
        <v>0.46666666666666667</v>
      </c>
      <c r="AF513" s="10">
        <f t="shared" si="377"/>
        <v>0.49305555555555558</v>
      </c>
      <c r="AG513" s="8">
        <f t="shared" si="378"/>
        <v>300</v>
      </c>
      <c r="AH513" s="8">
        <f t="shared" si="379"/>
        <v>360</v>
      </c>
    </row>
    <row r="514" spans="1:34" x14ac:dyDescent="0.25">
      <c r="A514" s="12" t="s">
        <v>1508</v>
      </c>
      <c r="B514" s="12" t="s">
        <v>1509</v>
      </c>
      <c r="C514" s="12" t="s">
        <v>40</v>
      </c>
      <c r="D514" s="7" t="s">
        <v>41</v>
      </c>
      <c r="E514" s="7" t="str">
        <f>INDEX('Нормо-час по специальностям'!$B$6:$B$26,MATCH(D514,'Нормо-час по специальностям'!$A$6:$A$26,0))</f>
        <v>Сварщик / монтажник МК</v>
      </c>
      <c r="F514" s="15">
        <v>18</v>
      </c>
      <c r="G514" s="7" t="s">
        <v>7072</v>
      </c>
      <c r="H514" s="11">
        <f t="shared" si="363"/>
        <v>0.39</v>
      </c>
      <c r="I514" s="8">
        <f>INDEX('Нормо-час по специальностям'!$D$6:$D$26,MATCH(D514,'Нормо-час по специальностям'!$A$6:$A$26,0))</f>
        <v>900</v>
      </c>
      <c r="J514" s="8">
        <f>INDEX('Нормо-час по специальностям'!$E$6:$E$26,MATCH(D514,'Нормо-час по специальностям'!$A$6:$A$26,0))</f>
        <v>1080</v>
      </c>
      <c r="K514" s="8">
        <f t="shared" si="364"/>
        <v>16200</v>
      </c>
      <c r="L514" s="8">
        <f t="shared" si="365"/>
        <v>19440</v>
      </c>
      <c r="M514" s="8">
        <f>Расценки!L513</f>
        <v>14500</v>
      </c>
      <c r="N514" s="8">
        <f>Расценки!M513</f>
        <v>16000</v>
      </c>
      <c r="O514" s="10">
        <f t="shared" si="366"/>
        <v>0.11724137931034484</v>
      </c>
      <c r="P514" s="10">
        <f t="shared" si="367"/>
        <v>0.21500000000000008</v>
      </c>
      <c r="Q514" s="7" t="str">
        <f t="shared" si="368"/>
        <v>расценка</v>
      </c>
      <c r="R514" s="7" t="str">
        <f t="shared" si="369"/>
        <v>расценка</v>
      </c>
      <c r="S514" s="8">
        <f t="shared" si="370"/>
        <v>806</v>
      </c>
      <c r="T514" s="8">
        <f t="shared" si="371"/>
        <v>889</v>
      </c>
      <c r="U514" s="8">
        <f>Расценки!F513</f>
        <v>25000</v>
      </c>
      <c r="V514" s="8">
        <f>Расценки!G513</f>
        <v>28000</v>
      </c>
      <c r="W514" s="10">
        <f t="shared" si="372"/>
        <v>0.35199999999999998</v>
      </c>
      <c r="X514" s="10">
        <f t="shared" si="373"/>
        <v>0.30571428571428572</v>
      </c>
      <c r="Y514" s="9">
        <f>Расценки!H513</f>
        <v>25000</v>
      </c>
      <c r="Z514" s="9">
        <f>Расценки!I513</f>
        <v>28000</v>
      </c>
      <c r="AA514" s="10">
        <f>Расценки!J513</f>
        <v>0</v>
      </c>
      <c r="AB514" s="10">
        <f>Расценки!K513</f>
        <v>0</v>
      </c>
      <c r="AC514" s="16">
        <f t="shared" si="374"/>
        <v>0.35199999999999998</v>
      </c>
      <c r="AD514" s="16">
        <f t="shared" si="375"/>
        <v>0.30571428571428572</v>
      </c>
      <c r="AE514" s="10">
        <f t="shared" si="376"/>
        <v>0.42</v>
      </c>
      <c r="AF514" s="10">
        <f t="shared" si="377"/>
        <v>0.42857142857142855</v>
      </c>
      <c r="AG514" s="8">
        <f t="shared" si="378"/>
        <v>8800</v>
      </c>
      <c r="AH514" s="8">
        <f t="shared" si="379"/>
        <v>8560</v>
      </c>
    </row>
    <row r="515" spans="1:34" x14ac:dyDescent="0.25">
      <c r="A515" s="12" t="s">
        <v>1510</v>
      </c>
      <c r="B515" s="12" t="s">
        <v>1511</v>
      </c>
      <c r="C515" s="12" t="s">
        <v>177</v>
      </c>
      <c r="D515" s="7" t="s">
        <v>41</v>
      </c>
      <c r="E515" s="7" t="str">
        <f>INDEX('Нормо-час по специальностям'!$B$6:$B$26,MATCH(D515,'Нормо-час по специальностям'!$A$6:$A$26,0))</f>
        <v>Сварщик / монтажник МК</v>
      </c>
      <c r="F515" s="15">
        <v>0.3</v>
      </c>
      <c r="G515" s="7" t="s">
        <v>7073</v>
      </c>
      <c r="H515" s="11">
        <f t="shared" si="363"/>
        <v>23.33</v>
      </c>
      <c r="I515" s="8">
        <f>INDEX('Нормо-час по специальностям'!$D$6:$D$26,MATCH(D515,'Нормо-час по специальностям'!$A$6:$A$26,0))</f>
        <v>900</v>
      </c>
      <c r="J515" s="8">
        <f>INDEX('Нормо-час по специальностям'!$E$6:$E$26,MATCH(D515,'Нормо-час по специальностям'!$A$6:$A$26,0))</f>
        <v>1080</v>
      </c>
      <c r="K515" s="8">
        <f t="shared" si="364"/>
        <v>270</v>
      </c>
      <c r="L515" s="8">
        <f t="shared" si="365"/>
        <v>324</v>
      </c>
      <c r="M515" s="8">
        <f>Расценки!L514</f>
        <v>260</v>
      </c>
      <c r="N515" s="8">
        <f>Расценки!M514</f>
        <v>300</v>
      </c>
      <c r="O515" s="10">
        <f t="shared" si="366"/>
        <v>3.8461538461538547E-2</v>
      </c>
      <c r="P515" s="10">
        <f t="shared" si="367"/>
        <v>8.0000000000000071E-2</v>
      </c>
      <c r="Q515" s="7" t="str">
        <f t="shared" si="368"/>
        <v>равно</v>
      </c>
      <c r="R515" s="7" t="str">
        <f t="shared" si="369"/>
        <v>равно</v>
      </c>
      <c r="S515" s="8">
        <f t="shared" si="370"/>
        <v>867</v>
      </c>
      <c r="T515" s="8">
        <f t="shared" si="371"/>
        <v>1000</v>
      </c>
      <c r="U515" s="8">
        <f>Расценки!F514</f>
        <v>450</v>
      </c>
      <c r="V515" s="8">
        <f>Расценки!G514</f>
        <v>520</v>
      </c>
      <c r="W515" s="10">
        <f t="shared" si="372"/>
        <v>0.4</v>
      </c>
      <c r="X515" s="10">
        <f t="shared" si="373"/>
        <v>0.37692307692307692</v>
      </c>
      <c r="Y515" s="9">
        <f>Расценки!H514</f>
        <v>450</v>
      </c>
      <c r="Z515" s="9">
        <f>Расценки!I514</f>
        <v>520</v>
      </c>
      <c r="AA515" s="10">
        <f>Расценки!J514</f>
        <v>0</v>
      </c>
      <c r="AB515" s="10">
        <f>Расценки!K514</f>
        <v>0</v>
      </c>
      <c r="AC515" s="16">
        <f t="shared" si="374"/>
        <v>0.4</v>
      </c>
      <c r="AD515" s="16">
        <f t="shared" si="375"/>
        <v>0.37692307692307692</v>
      </c>
      <c r="AE515" s="10">
        <f t="shared" si="376"/>
        <v>0.42222222222222222</v>
      </c>
      <c r="AF515" s="10">
        <f t="shared" si="377"/>
        <v>0.42307692307692307</v>
      </c>
      <c r="AG515" s="8">
        <f t="shared" si="378"/>
        <v>180</v>
      </c>
      <c r="AH515" s="8">
        <f t="shared" si="379"/>
        <v>196</v>
      </c>
    </row>
    <row r="516" spans="1:34" x14ac:dyDescent="0.25">
      <c r="A516" s="12" t="s">
        <v>1512</v>
      </c>
      <c r="B516" s="12" t="s">
        <v>1513</v>
      </c>
      <c r="C516" s="12" t="s">
        <v>177</v>
      </c>
      <c r="D516" s="7" t="s">
        <v>41</v>
      </c>
      <c r="E516" s="7" t="str">
        <f>INDEX('Нормо-час по специальностям'!$B$6:$B$26,MATCH(D516,'Нормо-час по специальностям'!$A$6:$A$26,0))</f>
        <v>Сварщик / монтажник МК</v>
      </c>
      <c r="F516" s="15">
        <v>2</v>
      </c>
      <c r="G516" s="7" t="s">
        <v>6938</v>
      </c>
      <c r="H516" s="11">
        <f t="shared" si="363"/>
        <v>3.5</v>
      </c>
      <c r="I516" s="8">
        <f>INDEX('Нормо-час по специальностям'!$D$6:$D$26,MATCH(D516,'Нормо-час по специальностям'!$A$6:$A$26,0))</f>
        <v>900</v>
      </c>
      <c r="J516" s="8">
        <f>INDEX('Нормо-час по специальностям'!$E$6:$E$26,MATCH(D516,'Нормо-час по специальностям'!$A$6:$A$26,0))</f>
        <v>1080</v>
      </c>
      <c r="K516" s="8">
        <f t="shared" si="364"/>
        <v>1800</v>
      </c>
      <c r="L516" s="8">
        <f t="shared" si="365"/>
        <v>2160</v>
      </c>
      <c r="M516" s="8">
        <f>Расценки!L515</f>
        <v>1600</v>
      </c>
      <c r="N516" s="8">
        <f>Расценки!M515</f>
        <v>1850</v>
      </c>
      <c r="O516" s="10">
        <f t="shared" si="366"/>
        <v>0.125</v>
      </c>
      <c r="P516" s="10">
        <f t="shared" si="367"/>
        <v>0.16756756756756763</v>
      </c>
      <c r="Q516" s="7" t="str">
        <f t="shared" si="368"/>
        <v>расценка</v>
      </c>
      <c r="R516" s="7" t="str">
        <f t="shared" si="369"/>
        <v>расценка</v>
      </c>
      <c r="S516" s="8">
        <f t="shared" si="370"/>
        <v>800</v>
      </c>
      <c r="T516" s="8">
        <f t="shared" si="371"/>
        <v>925</v>
      </c>
      <c r="U516" s="8">
        <f>Расценки!F515</f>
        <v>2800</v>
      </c>
      <c r="V516" s="8">
        <f>Расценки!G515</f>
        <v>3200</v>
      </c>
      <c r="W516" s="10">
        <f t="shared" si="372"/>
        <v>0.35714285714285715</v>
      </c>
      <c r="X516" s="10">
        <f t="shared" si="373"/>
        <v>0.32500000000000001</v>
      </c>
      <c r="Y516" s="9">
        <f>Расценки!H515</f>
        <v>2800</v>
      </c>
      <c r="Z516" s="9">
        <f>Расценки!I515</f>
        <v>3200</v>
      </c>
      <c r="AA516" s="10">
        <f>Расценки!J515</f>
        <v>0</v>
      </c>
      <c r="AB516" s="10">
        <f>Расценки!K515</f>
        <v>0</v>
      </c>
      <c r="AC516" s="16">
        <f t="shared" si="374"/>
        <v>0.35714285714285715</v>
      </c>
      <c r="AD516" s="16">
        <f t="shared" si="375"/>
        <v>0.32500000000000001</v>
      </c>
      <c r="AE516" s="10">
        <f t="shared" si="376"/>
        <v>0.42857142857142855</v>
      </c>
      <c r="AF516" s="10">
        <f t="shared" si="377"/>
        <v>0.421875</v>
      </c>
      <c r="AG516" s="8">
        <f t="shared" si="378"/>
        <v>1000</v>
      </c>
      <c r="AH516" s="8">
        <f t="shared" si="379"/>
        <v>1040</v>
      </c>
    </row>
    <row r="517" spans="1:34" x14ac:dyDescent="0.25">
      <c r="A517" s="12" t="s">
        <v>1514</v>
      </c>
      <c r="B517" s="12" t="s">
        <v>1515</v>
      </c>
      <c r="C517" s="12" t="s">
        <v>50</v>
      </c>
      <c r="D517" s="7" t="s">
        <v>41</v>
      </c>
      <c r="E517" s="7" t="str">
        <f>INDEX('Нормо-час по специальностям'!$B$6:$B$26,MATCH(D517,'Нормо-час по специальностям'!$A$6:$A$26,0))</f>
        <v>Сварщик / монтажник МК</v>
      </c>
      <c r="F517" s="15">
        <v>0.3</v>
      </c>
      <c r="G517" s="7" t="s">
        <v>7074</v>
      </c>
      <c r="H517" s="11">
        <f t="shared" si="363"/>
        <v>23.33</v>
      </c>
      <c r="I517" s="8">
        <f>INDEX('Нормо-час по специальностям'!$D$6:$D$26,MATCH(D517,'Нормо-час по специальностям'!$A$6:$A$26,0))</f>
        <v>900</v>
      </c>
      <c r="J517" s="8">
        <f>INDEX('Нормо-час по специальностям'!$E$6:$E$26,MATCH(D517,'Нормо-час по специальностям'!$A$6:$A$26,0))</f>
        <v>1080</v>
      </c>
      <c r="K517" s="8">
        <f t="shared" si="364"/>
        <v>270</v>
      </c>
      <c r="L517" s="8">
        <f t="shared" si="365"/>
        <v>324</v>
      </c>
      <c r="M517" s="8">
        <f>Расценки!L516</f>
        <v>230</v>
      </c>
      <c r="N517" s="8">
        <f>Расценки!M516</f>
        <v>265</v>
      </c>
      <c r="O517" s="10">
        <f t="shared" si="366"/>
        <v>0.17391304347826098</v>
      </c>
      <c r="P517" s="10">
        <f t="shared" si="367"/>
        <v>0.22264150943396221</v>
      </c>
      <c r="Q517" s="7" t="str">
        <f t="shared" si="368"/>
        <v>расценка</v>
      </c>
      <c r="R517" s="7" t="str">
        <f t="shared" si="369"/>
        <v>расценка</v>
      </c>
      <c r="S517" s="8">
        <f t="shared" si="370"/>
        <v>767</v>
      </c>
      <c r="T517" s="8">
        <f t="shared" si="371"/>
        <v>883</v>
      </c>
      <c r="U517" s="8">
        <f>Расценки!F516</f>
        <v>400</v>
      </c>
      <c r="V517" s="8">
        <f>Расценки!G516</f>
        <v>460</v>
      </c>
      <c r="W517" s="10">
        <f t="shared" si="372"/>
        <v>0.32500000000000001</v>
      </c>
      <c r="X517" s="10">
        <f t="shared" si="373"/>
        <v>0.29565217391304349</v>
      </c>
      <c r="Y517" s="9">
        <f>Расценки!H516</f>
        <v>400</v>
      </c>
      <c r="Z517" s="9">
        <f>Расценки!I516</f>
        <v>460</v>
      </c>
      <c r="AA517" s="10">
        <f>Расценки!J516</f>
        <v>0</v>
      </c>
      <c r="AB517" s="10">
        <f>Расценки!K516</f>
        <v>0</v>
      </c>
      <c r="AC517" s="16">
        <f t="shared" si="374"/>
        <v>0.32500000000000001</v>
      </c>
      <c r="AD517" s="16">
        <f t="shared" si="375"/>
        <v>0.29565217391304349</v>
      </c>
      <c r="AE517" s="10">
        <f t="shared" si="376"/>
        <v>0.42499999999999999</v>
      </c>
      <c r="AF517" s="10">
        <f t="shared" si="377"/>
        <v>0.42391304347826086</v>
      </c>
      <c r="AG517" s="8">
        <f t="shared" si="378"/>
        <v>130</v>
      </c>
      <c r="AH517" s="8">
        <f t="shared" si="379"/>
        <v>136</v>
      </c>
    </row>
    <row r="518" spans="1:34" x14ac:dyDescent="0.25">
      <c r="A518" s="5" t="s">
        <v>1516</v>
      </c>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row>
    <row r="519" spans="1:34" x14ac:dyDescent="0.25">
      <c r="A519" s="7" t="s">
        <v>1517</v>
      </c>
      <c r="B519" s="7" t="s">
        <v>1518</v>
      </c>
      <c r="C519" s="7" t="s">
        <v>54</v>
      </c>
      <c r="D519" s="7" t="s">
        <v>279</v>
      </c>
      <c r="E519" s="7" t="str">
        <f>INDEX('Нормо-час по специальностям'!$B$6:$B$26,MATCH(D519,'Нормо-час по специальностям'!$A$6:$A$26,0))</f>
        <v>Отделочник (штукатур, маляр, ГКЛ)</v>
      </c>
      <c r="F519" s="15">
        <v>0.25</v>
      </c>
      <c r="G519" s="7" t="s">
        <v>7075</v>
      </c>
      <c r="H519" s="11">
        <f t="shared" ref="H519:H527" si="380">IF(OR(F519="",F519=0),"",ROUND($G$3/F519,2))</f>
        <v>28</v>
      </c>
      <c r="I519" s="8">
        <f>INDEX('Нормо-час по специальностям'!$D$6:$D$26,MATCH(D519,'Нормо-час по специальностям'!$A$6:$A$26,0))</f>
        <v>750</v>
      </c>
      <c r="J519" s="8">
        <f>INDEX('Нормо-час по специальностям'!$E$6:$E$26,MATCH(D519,'Нормо-час по специальностям'!$A$6:$A$26,0))</f>
        <v>900</v>
      </c>
      <c r="K519" s="8">
        <f t="shared" ref="K519:K527" si="381">IF(OR(F519="",F519=0,I519=0),"",ROUND(F519*I519,0))</f>
        <v>188</v>
      </c>
      <c r="L519" s="8">
        <f t="shared" ref="L519:L527" si="382">IF(OR(F519="",F519=0,J519=0),"",ROUND(F519*J519,0))</f>
        <v>225</v>
      </c>
      <c r="M519" s="8">
        <f>Расценки!L518</f>
        <v>140</v>
      </c>
      <c r="N519" s="8">
        <f>Расценки!M518</f>
        <v>160</v>
      </c>
      <c r="O519" s="10">
        <f t="shared" ref="O519:O527" si="383">IF(OR(K519="",M519="",M519=0),"",K519/M519-1)</f>
        <v>0.34285714285714275</v>
      </c>
      <c r="P519" s="10">
        <f t="shared" ref="P519:P527" si="384">IF(OR(L519="",N519="",N519=0),"",L519/N519-1)</f>
        <v>0.40625</v>
      </c>
      <c r="Q519" s="7" t="str">
        <f t="shared" ref="Q519:Q527" si="385">IF(O519="","—",IF(O519&lt;-$C$3,"нормо-часы",IF(O519&gt;$C$3,"расценка","равно")))</f>
        <v>расценка</v>
      </c>
      <c r="R519" s="7" t="str">
        <f t="shared" ref="R519:R527" si="386">IF(P519="","—",IF(P519&lt;-$C$3,"нормо-часы",IF(P519&gt;$C$3,"расценка","равно")))</f>
        <v>расценка</v>
      </c>
      <c r="S519" s="8">
        <f t="shared" ref="S519:S527" si="387">IF(OR(F519="",F519=0,M519=""),"",ROUND(M519/F519,0))</f>
        <v>560</v>
      </c>
      <c r="T519" s="8">
        <f t="shared" ref="T519:T527" si="388">IF(OR(F519="",F519=0,N519=""),"",ROUND(N519/F519,0))</f>
        <v>640</v>
      </c>
      <c r="U519" s="8">
        <f>Расценки!F518</f>
        <v>250</v>
      </c>
      <c r="V519" s="8">
        <f>Расценки!G518</f>
        <v>290</v>
      </c>
      <c r="W519" s="10">
        <f t="shared" ref="W519:W527" si="389">IF(OR(K519="",U519="",U519=0),"",(U519-K519)/U519)</f>
        <v>0.248</v>
      </c>
      <c r="X519" s="10">
        <f t="shared" ref="X519:X527" si="390">IF(OR(L519="",V519="",V519=0),"",(V519-L519)/V519)</f>
        <v>0.22413793103448276</v>
      </c>
      <c r="Y519" s="9">
        <f>Расценки!H518</f>
        <v>251</v>
      </c>
      <c r="Z519" s="9">
        <f>Расценки!I518</f>
        <v>300</v>
      </c>
      <c r="AA519" s="10">
        <f>Расценки!J518</f>
        <v>4.0000000000000036E-3</v>
      </c>
      <c r="AB519" s="10">
        <f>Расценки!K518</f>
        <v>3.4482758620689724E-2</v>
      </c>
      <c r="AC519" s="16">
        <f t="shared" ref="AC519:AC527" si="391">IF(OR(K519="",Y519="",Y519=0),"",(Y519-K519)/Y519)</f>
        <v>0.25099601593625498</v>
      </c>
      <c r="AD519" s="16">
        <f t="shared" ref="AD519:AD527" si="392">IF(OR(L519="",Z519="",Z519=0),"",(Z519-L519)/Z519)</f>
        <v>0.25</v>
      </c>
      <c r="AE519" s="10">
        <f t="shared" ref="AE519:AE527" si="393">IF(OR(Y519="",Y519=0),"",(Y519-M519)/Y519)</f>
        <v>0.44223107569721115</v>
      </c>
      <c r="AF519" s="10">
        <f t="shared" ref="AF519:AF527" si="394">IF(OR(Z519="",Z519=0),"",(Z519-N519)/Z519)</f>
        <v>0.46666666666666667</v>
      </c>
      <c r="AG519" s="8">
        <f t="shared" ref="AG519:AG527" si="395">IF(OR(K519="",Y519=""),"",Y519-K519)</f>
        <v>63</v>
      </c>
      <c r="AH519" s="8">
        <f t="shared" ref="AH519:AH527" si="396">IF(OR(L519="",Z519=""),"",Z519-L519)</f>
        <v>75</v>
      </c>
    </row>
    <row r="520" spans="1:34" x14ac:dyDescent="0.25">
      <c r="A520" s="7" t="s">
        <v>1521</v>
      </c>
      <c r="B520" s="7" t="s">
        <v>1522</v>
      </c>
      <c r="C520" s="7" t="s">
        <v>54</v>
      </c>
      <c r="D520" s="7" t="s">
        <v>279</v>
      </c>
      <c r="E520" s="7" t="str">
        <f>INDEX('Нормо-час по специальностям'!$B$6:$B$26,MATCH(D520,'Нормо-час по специальностям'!$A$6:$A$26,0))</f>
        <v>Отделочник (штукатур, маляр, ГКЛ)</v>
      </c>
      <c r="F520" s="15">
        <v>0.03</v>
      </c>
      <c r="G520" s="7" t="s">
        <v>6941</v>
      </c>
      <c r="H520" s="11">
        <f t="shared" si="380"/>
        <v>233.33</v>
      </c>
      <c r="I520" s="8">
        <f>INDEX('Нормо-час по специальностям'!$D$6:$D$26,MATCH(D520,'Нормо-час по специальностям'!$A$6:$A$26,0))</f>
        <v>750</v>
      </c>
      <c r="J520" s="8">
        <f>INDEX('Нормо-час по специальностям'!$E$6:$E$26,MATCH(D520,'Нормо-час по специальностям'!$A$6:$A$26,0))</f>
        <v>900</v>
      </c>
      <c r="K520" s="8">
        <f t="shared" si="381"/>
        <v>23</v>
      </c>
      <c r="L520" s="8">
        <f t="shared" si="382"/>
        <v>27</v>
      </c>
      <c r="M520" s="8">
        <f>Расценки!L519</f>
        <v>20</v>
      </c>
      <c r="N520" s="8">
        <f>Расценки!M519</f>
        <v>23</v>
      </c>
      <c r="O520" s="10">
        <f t="shared" si="383"/>
        <v>0.14999999999999991</v>
      </c>
      <c r="P520" s="10">
        <f t="shared" si="384"/>
        <v>0.17391304347826098</v>
      </c>
      <c r="Q520" s="7" t="str">
        <f t="shared" si="385"/>
        <v>расценка</v>
      </c>
      <c r="R520" s="7" t="str">
        <f t="shared" si="386"/>
        <v>расценка</v>
      </c>
      <c r="S520" s="8">
        <f t="shared" si="387"/>
        <v>667</v>
      </c>
      <c r="T520" s="8">
        <f t="shared" si="388"/>
        <v>767</v>
      </c>
      <c r="U520" s="8">
        <f>Расценки!F519</f>
        <v>35</v>
      </c>
      <c r="V520" s="8">
        <f>Расценки!G519</f>
        <v>40</v>
      </c>
      <c r="W520" s="10">
        <f t="shared" si="389"/>
        <v>0.34285714285714286</v>
      </c>
      <c r="X520" s="10">
        <f t="shared" si="390"/>
        <v>0.32500000000000001</v>
      </c>
      <c r="Y520" s="9">
        <f>Расценки!H519</f>
        <v>35</v>
      </c>
      <c r="Z520" s="9">
        <f>Расценки!I519</f>
        <v>40</v>
      </c>
      <c r="AA520" s="10">
        <f>Расценки!J519</f>
        <v>0</v>
      </c>
      <c r="AB520" s="10">
        <f>Расценки!K519</f>
        <v>0</v>
      </c>
      <c r="AC520" s="16">
        <f t="shared" si="391"/>
        <v>0.34285714285714286</v>
      </c>
      <c r="AD520" s="16">
        <f t="shared" si="392"/>
        <v>0.32500000000000001</v>
      </c>
      <c r="AE520" s="10">
        <f t="shared" si="393"/>
        <v>0.42857142857142855</v>
      </c>
      <c r="AF520" s="10">
        <f t="shared" si="394"/>
        <v>0.42499999999999999</v>
      </c>
      <c r="AG520" s="8">
        <f t="shared" si="395"/>
        <v>12</v>
      </c>
      <c r="AH520" s="8">
        <f t="shared" si="396"/>
        <v>13</v>
      </c>
    </row>
    <row r="521" spans="1:34" x14ac:dyDescent="0.25">
      <c r="A521" s="7" t="s">
        <v>1524</v>
      </c>
      <c r="B521" s="7" t="s">
        <v>1525</v>
      </c>
      <c r="C521" s="7" t="s">
        <v>54</v>
      </c>
      <c r="D521" s="7" t="s">
        <v>279</v>
      </c>
      <c r="E521" s="7" t="str">
        <f>INDEX('Нормо-час по специальностям'!$B$6:$B$26,MATCH(D521,'Нормо-час по специальностям'!$A$6:$A$26,0))</f>
        <v>Отделочник (штукатур, маляр, ГКЛ)</v>
      </c>
      <c r="F521" s="15">
        <v>0.05</v>
      </c>
      <c r="G521" s="7" t="s">
        <v>6941</v>
      </c>
      <c r="H521" s="11">
        <f t="shared" si="380"/>
        <v>140</v>
      </c>
      <c r="I521" s="8">
        <f>INDEX('Нормо-час по специальностям'!$D$6:$D$26,MATCH(D521,'Нормо-час по специальностям'!$A$6:$A$26,0))</f>
        <v>750</v>
      </c>
      <c r="J521" s="8">
        <f>INDEX('Нормо-час по специальностям'!$E$6:$E$26,MATCH(D521,'Нормо-час по специальностям'!$A$6:$A$26,0))</f>
        <v>900</v>
      </c>
      <c r="K521" s="8">
        <f t="shared" si="381"/>
        <v>38</v>
      </c>
      <c r="L521" s="8">
        <f t="shared" si="382"/>
        <v>45</v>
      </c>
      <c r="M521" s="8">
        <f>Расценки!L520</f>
        <v>35</v>
      </c>
      <c r="N521" s="8">
        <f>Расценки!M520</f>
        <v>40</v>
      </c>
      <c r="O521" s="10">
        <f t="shared" si="383"/>
        <v>8.5714285714285632E-2</v>
      </c>
      <c r="P521" s="10">
        <f t="shared" si="384"/>
        <v>0.125</v>
      </c>
      <c r="Q521" s="7" t="str">
        <f t="shared" si="385"/>
        <v>равно</v>
      </c>
      <c r="R521" s="7" t="str">
        <f t="shared" si="386"/>
        <v>расценка</v>
      </c>
      <c r="S521" s="8">
        <f t="shared" si="387"/>
        <v>700</v>
      </c>
      <c r="T521" s="8">
        <f t="shared" si="388"/>
        <v>800</v>
      </c>
      <c r="U521" s="8">
        <f>Расценки!F520</f>
        <v>60</v>
      </c>
      <c r="V521" s="8">
        <f>Расценки!G520</f>
        <v>70</v>
      </c>
      <c r="W521" s="10">
        <f t="shared" si="389"/>
        <v>0.36666666666666664</v>
      </c>
      <c r="X521" s="10">
        <f t="shared" si="390"/>
        <v>0.35714285714285715</v>
      </c>
      <c r="Y521" s="9">
        <f>Расценки!H520</f>
        <v>60</v>
      </c>
      <c r="Z521" s="9">
        <f>Расценки!I520</f>
        <v>70</v>
      </c>
      <c r="AA521" s="10">
        <f>Расценки!J520</f>
        <v>0</v>
      </c>
      <c r="AB521" s="10">
        <f>Расценки!K520</f>
        <v>0</v>
      </c>
      <c r="AC521" s="16">
        <f t="shared" si="391"/>
        <v>0.36666666666666664</v>
      </c>
      <c r="AD521" s="16">
        <f t="shared" si="392"/>
        <v>0.35714285714285715</v>
      </c>
      <c r="AE521" s="10">
        <f t="shared" si="393"/>
        <v>0.41666666666666669</v>
      </c>
      <c r="AF521" s="10">
        <f t="shared" si="394"/>
        <v>0.42857142857142855</v>
      </c>
      <c r="AG521" s="8">
        <f t="shared" si="395"/>
        <v>22</v>
      </c>
      <c r="AH521" s="8">
        <f t="shared" si="396"/>
        <v>25</v>
      </c>
    </row>
    <row r="522" spans="1:34" x14ac:dyDescent="0.25">
      <c r="A522" s="7" t="s">
        <v>1527</v>
      </c>
      <c r="B522" s="7" t="s">
        <v>1528</v>
      </c>
      <c r="C522" s="7" t="s">
        <v>54</v>
      </c>
      <c r="D522" s="7" t="s">
        <v>279</v>
      </c>
      <c r="E522" s="7" t="str">
        <f>INDEX('Нормо-час по специальностям'!$B$6:$B$26,MATCH(D522,'Нормо-час по специальностям'!$A$6:$A$26,0))</f>
        <v>Отделочник (штукатур, маляр, ГКЛ)</v>
      </c>
      <c r="F522" s="15">
        <v>0.06</v>
      </c>
      <c r="G522" s="7" t="s">
        <v>7076</v>
      </c>
      <c r="H522" s="11">
        <f t="shared" si="380"/>
        <v>116.67</v>
      </c>
      <c r="I522" s="8">
        <f>INDEX('Нормо-час по специальностям'!$D$6:$D$26,MATCH(D522,'Нормо-час по специальностям'!$A$6:$A$26,0))</f>
        <v>750</v>
      </c>
      <c r="J522" s="8">
        <f>INDEX('Нормо-час по специальностям'!$E$6:$E$26,MATCH(D522,'Нормо-час по специальностям'!$A$6:$A$26,0))</f>
        <v>900</v>
      </c>
      <c r="K522" s="8">
        <f t="shared" si="381"/>
        <v>45</v>
      </c>
      <c r="L522" s="8">
        <f t="shared" si="382"/>
        <v>54</v>
      </c>
      <c r="M522" s="8">
        <f>Расценки!L521</f>
        <v>50</v>
      </c>
      <c r="N522" s="8">
        <f>Расценки!M521</f>
        <v>58</v>
      </c>
      <c r="O522" s="10">
        <f t="shared" si="383"/>
        <v>-9.9999999999999978E-2</v>
      </c>
      <c r="P522" s="10">
        <f t="shared" si="384"/>
        <v>-6.8965517241379337E-2</v>
      </c>
      <c r="Q522" s="7" t="str">
        <f t="shared" si="385"/>
        <v>равно</v>
      </c>
      <c r="R522" s="7" t="str">
        <f t="shared" si="386"/>
        <v>равно</v>
      </c>
      <c r="S522" s="8">
        <f t="shared" si="387"/>
        <v>833</v>
      </c>
      <c r="T522" s="8">
        <f t="shared" si="388"/>
        <v>967</v>
      </c>
      <c r="U522" s="8">
        <f>Расценки!F521</f>
        <v>90</v>
      </c>
      <c r="V522" s="8">
        <f>Расценки!G521</f>
        <v>105</v>
      </c>
      <c r="W522" s="10">
        <f t="shared" si="389"/>
        <v>0.5</v>
      </c>
      <c r="X522" s="10">
        <f t="shared" si="390"/>
        <v>0.48571428571428571</v>
      </c>
      <c r="Y522" s="9">
        <f>Расценки!H521</f>
        <v>90</v>
      </c>
      <c r="Z522" s="9">
        <f>Расценки!I521</f>
        <v>105</v>
      </c>
      <c r="AA522" s="10">
        <f>Расценки!J521</f>
        <v>0</v>
      </c>
      <c r="AB522" s="10">
        <f>Расценки!K521</f>
        <v>0</v>
      </c>
      <c r="AC522" s="16">
        <f t="shared" si="391"/>
        <v>0.5</v>
      </c>
      <c r="AD522" s="16">
        <f t="shared" si="392"/>
        <v>0.48571428571428571</v>
      </c>
      <c r="AE522" s="10">
        <f t="shared" si="393"/>
        <v>0.44444444444444442</v>
      </c>
      <c r="AF522" s="10">
        <f t="shared" si="394"/>
        <v>0.44761904761904764</v>
      </c>
      <c r="AG522" s="8">
        <f t="shared" si="395"/>
        <v>45</v>
      </c>
      <c r="AH522" s="8">
        <f t="shared" si="396"/>
        <v>51</v>
      </c>
    </row>
    <row r="523" spans="1:34" x14ac:dyDescent="0.25">
      <c r="A523" s="7" t="s">
        <v>1530</v>
      </c>
      <c r="B523" s="7" t="s">
        <v>1531</v>
      </c>
      <c r="C523" s="7" t="s">
        <v>54</v>
      </c>
      <c r="D523" s="7" t="s">
        <v>279</v>
      </c>
      <c r="E523" s="7" t="str">
        <f>INDEX('Нормо-час по специальностям'!$B$6:$B$26,MATCH(D523,'Нормо-час по специальностям'!$A$6:$A$26,0))</f>
        <v>Отделочник (штукатур, маляр, ГКЛ)</v>
      </c>
      <c r="F523" s="15">
        <v>7.0000000000000007E-2</v>
      </c>
      <c r="G523" s="7" t="s">
        <v>7077</v>
      </c>
      <c r="H523" s="11">
        <f t="shared" si="380"/>
        <v>100</v>
      </c>
      <c r="I523" s="8">
        <f>INDEX('Нормо-час по специальностям'!$D$6:$D$26,MATCH(D523,'Нормо-час по специальностям'!$A$6:$A$26,0))</f>
        <v>750</v>
      </c>
      <c r="J523" s="8">
        <f>INDEX('Нормо-час по специальностям'!$E$6:$E$26,MATCH(D523,'Нормо-час по специальностям'!$A$6:$A$26,0))</f>
        <v>900</v>
      </c>
      <c r="K523" s="8">
        <f t="shared" si="381"/>
        <v>53</v>
      </c>
      <c r="L523" s="8">
        <f t="shared" si="382"/>
        <v>63</v>
      </c>
      <c r="M523" s="8">
        <f>Расценки!L522</f>
        <v>60</v>
      </c>
      <c r="N523" s="8">
        <f>Расценки!M522</f>
        <v>70</v>
      </c>
      <c r="O523" s="10">
        <f t="shared" si="383"/>
        <v>-0.1166666666666667</v>
      </c>
      <c r="P523" s="10">
        <f t="shared" si="384"/>
        <v>-9.9999999999999978E-2</v>
      </c>
      <c r="Q523" s="7" t="str">
        <f t="shared" si="385"/>
        <v>нормо-часы</v>
      </c>
      <c r="R523" s="7" t="str">
        <f t="shared" si="386"/>
        <v>равно</v>
      </c>
      <c r="S523" s="8">
        <f t="shared" si="387"/>
        <v>857</v>
      </c>
      <c r="T523" s="8">
        <f t="shared" si="388"/>
        <v>1000</v>
      </c>
      <c r="U523" s="8">
        <f>Расценки!F522</f>
        <v>100</v>
      </c>
      <c r="V523" s="8">
        <f>Расценки!G522</f>
        <v>115</v>
      </c>
      <c r="W523" s="10">
        <f t="shared" si="389"/>
        <v>0.47</v>
      </c>
      <c r="X523" s="10">
        <f t="shared" si="390"/>
        <v>0.45217391304347826</v>
      </c>
      <c r="Y523" s="9">
        <f>Расценки!H522</f>
        <v>100</v>
      </c>
      <c r="Z523" s="9">
        <f>Расценки!I522</f>
        <v>115</v>
      </c>
      <c r="AA523" s="10">
        <f>Расценки!J522</f>
        <v>0</v>
      </c>
      <c r="AB523" s="10">
        <f>Расценки!K522</f>
        <v>0</v>
      </c>
      <c r="AC523" s="16">
        <f t="shared" si="391"/>
        <v>0.47</v>
      </c>
      <c r="AD523" s="16">
        <f t="shared" si="392"/>
        <v>0.45217391304347826</v>
      </c>
      <c r="AE523" s="10">
        <f t="shared" si="393"/>
        <v>0.4</v>
      </c>
      <c r="AF523" s="10">
        <f t="shared" si="394"/>
        <v>0.39130434782608697</v>
      </c>
      <c r="AG523" s="8">
        <f t="shared" si="395"/>
        <v>47</v>
      </c>
      <c r="AH523" s="8">
        <f t="shared" si="396"/>
        <v>52</v>
      </c>
    </row>
    <row r="524" spans="1:34" x14ac:dyDescent="0.25">
      <c r="A524" s="7" t="s">
        <v>1533</v>
      </c>
      <c r="B524" s="7" t="s">
        <v>1534</v>
      </c>
      <c r="C524" s="7" t="s">
        <v>54</v>
      </c>
      <c r="D524" s="7" t="s">
        <v>279</v>
      </c>
      <c r="E524" s="7" t="str">
        <f>INDEX('Нормо-час по специальностям'!$B$6:$B$26,MATCH(D524,'Нормо-час по специальностям'!$A$6:$A$26,0))</f>
        <v>Отделочник (штукатур, маляр, ГКЛ)</v>
      </c>
      <c r="F524" s="15">
        <v>0.3</v>
      </c>
      <c r="G524" s="7" t="s">
        <v>7078</v>
      </c>
      <c r="H524" s="11">
        <f t="shared" si="380"/>
        <v>23.33</v>
      </c>
      <c r="I524" s="8">
        <f>INDEX('Нормо-час по специальностям'!$D$6:$D$26,MATCH(D524,'Нормо-час по специальностям'!$A$6:$A$26,0))</f>
        <v>750</v>
      </c>
      <c r="J524" s="8">
        <f>INDEX('Нормо-час по специальностям'!$E$6:$E$26,MATCH(D524,'Нормо-час по специальностям'!$A$6:$A$26,0))</f>
        <v>900</v>
      </c>
      <c r="K524" s="8">
        <f t="shared" si="381"/>
        <v>225</v>
      </c>
      <c r="L524" s="8">
        <f t="shared" si="382"/>
        <v>270</v>
      </c>
      <c r="M524" s="8">
        <f>Расценки!L523</f>
        <v>320</v>
      </c>
      <c r="N524" s="8">
        <f>Расценки!M523</f>
        <v>380</v>
      </c>
      <c r="O524" s="10">
        <f t="shared" si="383"/>
        <v>-0.296875</v>
      </c>
      <c r="P524" s="10">
        <f t="shared" si="384"/>
        <v>-0.28947368421052633</v>
      </c>
      <c r="Q524" s="7" t="str">
        <f t="shared" si="385"/>
        <v>нормо-часы</v>
      </c>
      <c r="R524" s="7" t="str">
        <f t="shared" si="386"/>
        <v>нормо-часы</v>
      </c>
      <c r="S524" s="8">
        <f t="shared" si="387"/>
        <v>1067</v>
      </c>
      <c r="T524" s="8">
        <f t="shared" si="388"/>
        <v>1267</v>
      </c>
      <c r="U524" s="8">
        <f>Расценки!F523</f>
        <v>550</v>
      </c>
      <c r="V524" s="8">
        <f>Расценки!G523</f>
        <v>650</v>
      </c>
      <c r="W524" s="10">
        <f t="shared" si="389"/>
        <v>0.59090909090909094</v>
      </c>
      <c r="X524" s="10">
        <f t="shared" si="390"/>
        <v>0.58461538461538465</v>
      </c>
      <c r="Y524" s="9">
        <f>Расценки!H523</f>
        <v>550</v>
      </c>
      <c r="Z524" s="9">
        <f>Расценки!I523</f>
        <v>650</v>
      </c>
      <c r="AA524" s="10">
        <f>Расценки!J523</f>
        <v>0</v>
      </c>
      <c r="AB524" s="10">
        <f>Расценки!K523</f>
        <v>0</v>
      </c>
      <c r="AC524" s="16">
        <f t="shared" si="391"/>
        <v>0.59090909090909094</v>
      </c>
      <c r="AD524" s="16">
        <f t="shared" si="392"/>
        <v>0.58461538461538465</v>
      </c>
      <c r="AE524" s="10">
        <f t="shared" si="393"/>
        <v>0.41818181818181815</v>
      </c>
      <c r="AF524" s="10">
        <f t="shared" si="394"/>
        <v>0.41538461538461541</v>
      </c>
      <c r="AG524" s="8">
        <f t="shared" si="395"/>
        <v>325</v>
      </c>
      <c r="AH524" s="8">
        <f t="shared" si="396"/>
        <v>380</v>
      </c>
    </row>
    <row r="525" spans="1:34" x14ac:dyDescent="0.25">
      <c r="A525" s="7" t="s">
        <v>1537</v>
      </c>
      <c r="B525" s="7" t="s">
        <v>1538</v>
      </c>
      <c r="C525" s="7" t="s">
        <v>54</v>
      </c>
      <c r="D525" s="7" t="s">
        <v>279</v>
      </c>
      <c r="E525" s="7" t="str">
        <f>INDEX('Нормо-час по специальностям'!$B$6:$B$26,MATCH(D525,'Нормо-час по специальностям'!$A$6:$A$26,0))</f>
        <v>Отделочник (штукатур, маляр, ГКЛ)</v>
      </c>
      <c r="F525" s="15">
        <v>0.15</v>
      </c>
      <c r="G525" s="7" t="s">
        <v>7079</v>
      </c>
      <c r="H525" s="11">
        <f t="shared" si="380"/>
        <v>46.67</v>
      </c>
      <c r="I525" s="8">
        <f>INDEX('Нормо-час по специальностям'!$D$6:$D$26,MATCH(D525,'Нормо-час по специальностям'!$A$6:$A$26,0))</f>
        <v>750</v>
      </c>
      <c r="J525" s="8">
        <f>INDEX('Нормо-час по специальностям'!$E$6:$E$26,MATCH(D525,'Нормо-час по специальностям'!$A$6:$A$26,0))</f>
        <v>900</v>
      </c>
      <c r="K525" s="8">
        <f t="shared" si="381"/>
        <v>113</v>
      </c>
      <c r="L525" s="8">
        <f t="shared" si="382"/>
        <v>135</v>
      </c>
      <c r="M525" s="8">
        <f>Расценки!L524</f>
        <v>190</v>
      </c>
      <c r="N525" s="8">
        <f>Расценки!M524</f>
        <v>230</v>
      </c>
      <c r="O525" s="10">
        <f t="shared" si="383"/>
        <v>-0.40526315789473688</v>
      </c>
      <c r="P525" s="10">
        <f t="shared" si="384"/>
        <v>-0.41304347826086951</v>
      </c>
      <c r="Q525" s="7" t="str">
        <f t="shared" si="385"/>
        <v>нормо-часы</v>
      </c>
      <c r="R525" s="7" t="str">
        <f t="shared" si="386"/>
        <v>нормо-часы</v>
      </c>
      <c r="S525" s="8">
        <f t="shared" si="387"/>
        <v>1267</v>
      </c>
      <c r="T525" s="8">
        <f t="shared" si="388"/>
        <v>1533</v>
      </c>
      <c r="U525" s="8">
        <f>Расценки!F524</f>
        <v>330</v>
      </c>
      <c r="V525" s="8">
        <f>Расценки!G524</f>
        <v>400</v>
      </c>
      <c r="W525" s="10">
        <f t="shared" si="389"/>
        <v>0.65757575757575759</v>
      </c>
      <c r="X525" s="10">
        <f t="shared" si="390"/>
        <v>0.66249999999999998</v>
      </c>
      <c r="Y525" s="9">
        <f>Расценки!H524</f>
        <v>330</v>
      </c>
      <c r="Z525" s="9">
        <f>Расценки!I524</f>
        <v>400</v>
      </c>
      <c r="AA525" s="10">
        <f>Расценки!J524</f>
        <v>0</v>
      </c>
      <c r="AB525" s="10">
        <f>Расценки!K524</f>
        <v>0</v>
      </c>
      <c r="AC525" s="16">
        <f t="shared" si="391"/>
        <v>0.65757575757575759</v>
      </c>
      <c r="AD525" s="16">
        <f t="shared" si="392"/>
        <v>0.66249999999999998</v>
      </c>
      <c r="AE525" s="10">
        <f t="shared" si="393"/>
        <v>0.42424242424242425</v>
      </c>
      <c r="AF525" s="10">
        <f t="shared" si="394"/>
        <v>0.42499999999999999</v>
      </c>
      <c r="AG525" s="8">
        <f t="shared" si="395"/>
        <v>217</v>
      </c>
      <c r="AH525" s="8">
        <f t="shared" si="396"/>
        <v>265</v>
      </c>
    </row>
    <row r="526" spans="1:34" x14ac:dyDescent="0.25">
      <c r="A526" s="12" t="s">
        <v>1540</v>
      </c>
      <c r="B526" s="12" t="s">
        <v>1541</v>
      </c>
      <c r="C526" s="12" t="s">
        <v>54</v>
      </c>
      <c r="D526" s="7" t="s">
        <v>279</v>
      </c>
      <c r="E526" s="7" t="str">
        <f>INDEX('Нормо-час по специальностям'!$B$6:$B$26,MATCH(D526,'Нормо-час по специальностям'!$A$6:$A$26,0))</f>
        <v>Отделочник (штукатур, маляр, ГКЛ)</v>
      </c>
      <c r="F526" s="15">
        <v>0.5</v>
      </c>
      <c r="G526" s="7" t="s">
        <v>7080</v>
      </c>
      <c r="H526" s="11">
        <f t="shared" si="380"/>
        <v>14</v>
      </c>
      <c r="I526" s="8">
        <f>INDEX('Нормо-час по специальностям'!$D$6:$D$26,MATCH(D526,'Нормо-час по специальностям'!$A$6:$A$26,0))</f>
        <v>750</v>
      </c>
      <c r="J526" s="8">
        <f>INDEX('Нормо-час по специальностям'!$E$6:$E$26,MATCH(D526,'Нормо-час по специальностям'!$A$6:$A$26,0))</f>
        <v>900</v>
      </c>
      <c r="K526" s="8">
        <f t="shared" si="381"/>
        <v>375</v>
      </c>
      <c r="L526" s="8">
        <f t="shared" si="382"/>
        <v>450</v>
      </c>
      <c r="M526" s="8">
        <f>Расценки!L525</f>
        <v>640</v>
      </c>
      <c r="N526" s="8">
        <f>Расценки!M525</f>
        <v>750</v>
      </c>
      <c r="O526" s="10">
        <f t="shared" si="383"/>
        <v>-0.4140625</v>
      </c>
      <c r="P526" s="10">
        <f t="shared" si="384"/>
        <v>-0.4</v>
      </c>
      <c r="Q526" s="7" t="str">
        <f t="shared" si="385"/>
        <v>нормо-часы</v>
      </c>
      <c r="R526" s="7" t="str">
        <f t="shared" si="386"/>
        <v>нормо-часы</v>
      </c>
      <c r="S526" s="8">
        <f t="shared" si="387"/>
        <v>1280</v>
      </c>
      <c r="T526" s="8">
        <f t="shared" si="388"/>
        <v>1500</v>
      </c>
      <c r="U526" s="8">
        <f>Расценки!F525</f>
        <v>1100</v>
      </c>
      <c r="V526" s="8">
        <f>Расценки!G525</f>
        <v>1300</v>
      </c>
      <c r="W526" s="10">
        <f t="shared" si="389"/>
        <v>0.65909090909090906</v>
      </c>
      <c r="X526" s="10">
        <f t="shared" si="390"/>
        <v>0.65384615384615385</v>
      </c>
      <c r="Y526" s="9">
        <f>Расценки!H525</f>
        <v>1100</v>
      </c>
      <c r="Z526" s="9">
        <f>Расценки!I525</f>
        <v>1300</v>
      </c>
      <c r="AA526" s="10">
        <f>Расценки!J525</f>
        <v>0</v>
      </c>
      <c r="AB526" s="10">
        <f>Расценки!K525</f>
        <v>0</v>
      </c>
      <c r="AC526" s="16">
        <f t="shared" si="391"/>
        <v>0.65909090909090906</v>
      </c>
      <c r="AD526" s="16">
        <f t="shared" si="392"/>
        <v>0.65384615384615385</v>
      </c>
      <c r="AE526" s="10">
        <f t="shared" si="393"/>
        <v>0.41818181818181815</v>
      </c>
      <c r="AF526" s="10">
        <f t="shared" si="394"/>
        <v>0.42307692307692307</v>
      </c>
      <c r="AG526" s="8">
        <f t="shared" si="395"/>
        <v>725</v>
      </c>
      <c r="AH526" s="8">
        <f t="shared" si="396"/>
        <v>850</v>
      </c>
    </row>
    <row r="527" spans="1:34" x14ac:dyDescent="0.25">
      <c r="A527" s="12" t="s">
        <v>1542</v>
      </c>
      <c r="B527" s="12" t="s">
        <v>1543</v>
      </c>
      <c r="C527" s="12" t="s">
        <v>54</v>
      </c>
      <c r="D527" s="7" t="s">
        <v>279</v>
      </c>
      <c r="E527" s="7" t="str">
        <f>INDEX('Нормо-час по специальностям'!$B$6:$B$26,MATCH(D527,'Нормо-час по специальностям'!$A$6:$A$26,0))</f>
        <v>Отделочник (штукатур, маляр, ГКЛ)</v>
      </c>
      <c r="F527" s="15">
        <v>0.35</v>
      </c>
      <c r="G527" s="7" t="s">
        <v>6941</v>
      </c>
      <c r="H527" s="11">
        <f t="shared" si="380"/>
        <v>20</v>
      </c>
      <c r="I527" s="8">
        <f>INDEX('Нормо-час по специальностям'!$D$6:$D$26,MATCH(D527,'Нормо-час по специальностям'!$A$6:$A$26,0))</f>
        <v>750</v>
      </c>
      <c r="J527" s="8">
        <f>INDEX('Нормо-час по специальностям'!$E$6:$E$26,MATCH(D527,'Нормо-час по специальностям'!$A$6:$A$26,0))</f>
        <v>900</v>
      </c>
      <c r="K527" s="8">
        <f t="shared" si="381"/>
        <v>263</v>
      </c>
      <c r="L527" s="8">
        <f t="shared" si="382"/>
        <v>315</v>
      </c>
      <c r="M527" s="8">
        <f>Расценки!L526</f>
        <v>320</v>
      </c>
      <c r="N527" s="8">
        <f>Расценки!M526</f>
        <v>380</v>
      </c>
      <c r="O527" s="10">
        <f t="shared" si="383"/>
        <v>-0.17812499999999998</v>
      </c>
      <c r="P527" s="10">
        <f t="shared" si="384"/>
        <v>-0.17105263157894735</v>
      </c>
      <c r="Q527" s="7" t="str">
        <f t="shared" si="385"/>
        <v>нормо-часы</v>
      </c>
      <c r="R527" s="7" t="str">
        <f t="shared" si="386"/>
        <v>нормо-часы</v>
      </c>
      <c r="S527" s="8">
        <f t="shared" si="387"/>
        <v>914</v>
      </c>
      <c r="T527" s="8">
        <f t="shared" si="388"/>
        <v>1086</v>
      </c>
      <c r="U527" s="8">
        <f>Расценки!F526</f>
        <v>550</v>
      </c>
      <c r="V527" s="8">
        <f>Расценки!G526</f>
        <v>650</v>
      </c>
      <c r="W527" s="10">
        <f t="shared" si="389"/>
        <v>0.52181818181818185</v>
      </c>
      <c r="X527" s="10">
        <f t="shared" si="390"/>
        <v>0.51538461538461533</v>
      </c>
      <c r="Y527" s="9">
        <f>Расценки!H526</f>
        <v>550</v>
      </c>
      <c r="Z527" s="9">
        <f>Расценки!I526</f>
        <v>650</v>
      </c>
      <c r="AA527" s="10">
        <f>Расценки!J526</f>
        <v>0</v>
      </c>
      <c r="AB527" s="10">
        <f>Расценки!K526</f>
        <v>0</v>
      </c>
      <c r="AC527" s="16">
        <f t="shared" si="391"/>
        <v>0.52181818181818185</v>
      </c>
      <c r="AD527" s="16">
        <f t="shared" si="392"/>
        <v>0.51538461538461533</v>
      </c>
      <c r="AE527" s="10">
        <f t="shared" si="393"/>
        <v>0.41818181818181815</v>
      </c>
      <c r="AF527" s="10">
        <f t="shared" si="394"/>
        <v>0.41538461538461541</v>
      </c>
      <c r="AG527" s="8">
        <f t="shared" si="395"/>
        <v>287</v>
      </c>
      <c r="AH527" s="8">
        <f t="shared" si="396"/>
        <v>335</v>
      </c>
    </row>
    <row r="528" spans="1:34" x14ac:dyDescent="0.25">
      <c r="A528" s="5" t="s">
        <v>1545</v>
      </c>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row>
    <row r="529" spans="1:34" x14ac:dyDescent="0.25">
      <c r="A529" s="7" t="s">
        <v>1546</v>
      </c>
      <c r="B529" s="7" t="s">
        <v>1547</v>
      </c>
      <c r="C529" s="7" t="s">
        <v>28</v>
      </c>
      <c r="D529" s="7" t="s">
        <v>203</v>
      </c>
      <c r="E529" s="7" t="str">
        <f>INDEX('Нормо-час по специальностям'!$B$6:$B$26,MATCH(D529,'Нормо-час по специальностям'!$A$6:$A$26,0))</f>
        <v>Бетонщик / арматурщик</v>
      </c>
      <c r="F529" s="15">
        <v>4</v>
      </c>
      <c r="G529" s="7" t="s">
        <v>7081</v>
      </c>
      <c r="H529" s="11">
        <f t="shared" ref="H529:H534" si="397">IF(OR(F529="",F529=0),"",ROUND($G$3/F529,2))</f>
        <v>1.75</v>
      </c>
      <c r="I529" s="8">
        <f>INDEX('Нормо-час по специальностям'!$D$6:$D$26,MATCH(D529,'Нормо-час по специальностям'!$A$6:$A$26,0))</f>
        <v>800</v>
      </c>
      <c r="J529" s="8">
        <f>INDEX('Нормо-час по специальностям'!$E$6:$E$26,MATCH(D529,'Нормо-час по специальностям'!$A$6:$A$26,0))</f>
        <v>950</v>
      </c>
      <c r="K529" s="8">
        <f t="shared" ref="K529:K534" si="398">IF(OR(F529="",F529=0,I529=0),"",ROUND(F529*I529,0))</f>
        <v>3200</v>
      </c>
      <c r="L529" s="8">
        <f t="shared" ref="L529:L534" si="399">IF(OR(F529="",F529=0,J529=0),"",ROUND(F529*J529,0))</f>
        <v>3800</v>
      </c>
      <c r="M529" s="8">
        <f>Расценки!L528</f>
        <v>5200</v>
      </c>
      <c r="N529" s="8">
        <f>Расценки!M528</f>
        <v>6300</v>
      </c>
      <c r="O529" s="10">
        <f t="shared" ref="O529:P534" si="400">IF(OR(K529="",M529="",M529=0),"",K529/M529-1)</f>
        <v>-0.38461538461538458</v>
      </c>
      <c r="P529" s="10">
        <f t="shared" si="400"/>
        <v>-0.39682539682539686</v>
      </c>
      <c r="Q529" s="7" t="str">
        <f t="shared" ref="Q529:R534" si="401">IF(O529="","—",IF(O529&lt;-$C$3,"нормо-часы",IF(O529&gt;$C$3,"расценка","равно")))</f>
        <v>нормо-часы</v>
      </c>
      <c r="R529" s="7" t="str">
        <f t="shared" si="401"/>
        <v>нормо-часы</v>
      </c>
      <c r="S529" s="8">
        <f t="shared" ref="S529:S534" si="402">IF(OR(F529="",F529=0,M529=""),"",ROUND(M529/F529,0))</f>
        <v>1300</v>
      </c>
      <c r="T529" s="8">
        <f t="shared" ref="T529:T534" si="403">IF(OR(F529="",F529=0,N529=""),"",ROUND(N529/F529,0))</f>
        <v>1575</v>
      </c>
      <c r="U529" s="8">
        <f>Расценки!F528</f>
        <v>9000</v>
      </c>
      <c r="V529" s="8">
        <f>Расценки!G528</f>
        <v>11000</v>
      </c>
      <c r="W529" s="10">
        <f t="shared" ref="W529:X534" si="404">IF(OR(K529="",U529="",U529=0),"",(U529-K529)/U529)</f>
        <v>0.64444444444444449</v>
      </c>
      <c r="X529" s="10">
        <f t="shared" si="404"/>
        <v>0.65454545454545454</v>
      </c>
      <c r="Y529" s="9">
        <f>Расценки!H528</f>
        <v>9000</v>
      </c>
      <c r="Z529" s="9">
        <f>Расценки!I528</f>
        <v>11000</v>
      </c>
      <c r="AA529" s="10">
        <f>Расценки!J528</f>
        <v>0</v>
      </c>
      <c r="AB529" s="10">
        <f>Расценки!K528</f>
        <v>0</v>
      </c>
      <c r="AC529" s="16">
        <f t="shared" ref="AC529:AD534" si="405">IF(OR(K529="",Y529="",Y529=0),"",(Y529-K529)/Y529)</f>
        <v>0.64444444444444449</v>
      </c>
      <c r="AD529" s="16">
        <f t="shared" si="405"/>
        <v>0.65454545454545454</v>
      </c>
      <c r="AE529" s="10">
        <f t="shared" ref="AE529:AF534" si="406">IF(OR(Y529="",Y529=0),"",(Y529-M529)/Y529)</f>
        <v>0.42222222222222222</v>
      </c>
      <c r="AF529" s="10">
        <f t="shared" si="406"/>
        <v>0.42727272727272725</v>
      </c>
      <c r="AG529" s="8">
        <f t="shared" ref="AG529:AH534" si="407">IF(OR(K529="",Y529=""),"",Y529-K529)</f>
        <v>5800</v>
      </c>
      <c r="AH529" s="8">
        <f t="shared" si="407"/>
        <v>7200</v>
      </c>
    </row>
    <row r="530" spans="1:34" x14ac:dyDescent="0.25">
      <c r="A530" s="7" t="s">
        <v>1549</v>
      </c>
      <c r="B530" s="7" t="s">
        <v>1550</v>
      </c>
      <c r="C530" s="7" t="s">
        <v>28</v>
      </c>
      <c r="D530" s="7" t="s">
        <v>203</v>
      </c>
      <c r="E530" s="7" t="str">
        <f>INDEX('Нормо-час по специальностям'!$B$6:$B$26,MATCH(D530,'Нормо-час по специальностям'!$A$6:$A$26,0))</f>
        <v>Бетонщик / арматурщик</v>
      </c>
      <c r="F530" s="15">
        <v>6</v>
      </c>
      <c r="G530" s="7" t="s">
        <v>7082</v>
      </c>
      <c r="H530" s="11">
        <f t="shared" si="397"/>
        <v>1.17</v>
      </c>
      <c r="I530" s="8">
        <f>INDEX('Нормо-час по специальностям'!$D$6:$D$26,MATCH(D530,'Нормо-час по специальностям'!$A$6:$A$26,0))</f>
        <v>800</v>
      </c>
      <c r="J530" s="8">
        <f>INDEX('Нормо-час по специальностям'!$E$6:$E$26,MATCH(D530,'Нормо-час по специальностям'!$A$6:$A$26,0))</f>
        <v>950</v>
      </c>
      <c r="K530" s="8">
        <f t="shared" si="398"/>
        <v>4800</v>
      </c>
      <c r="L530" s="8">
        <f t="shared" si="399"/>
        <v>5700</v>
      </c>
      <c r="M530" s="8">
        <f>Расценки!L529</f>
        <v>6400</v>
      </c>
      <c r="N530" s="8">
        <f>Расценки!M529</f>
        <v>7500</v>
      </c>
      <c r="O530" s="10">
        <f t="shared" si="400"/>
        <v>-0.25</v>
      </c>
      <c r="P530" s="10">
        <f t="shared" si="400"/>
        <v>-0.24</v>
      </c>
      <c r="Q530" s="7" t="str">
        <f t="shared" si="401"/>
        <v>нормо-часы</v>
      </c>
      <c r="R530" s="7" t="str">
        <f t="shared" si="401"/>
        <v>нормо-часы</v>
      </c>
      <c r="S530" s="8">
        <f t="shared" si="402"/>
        <v>1067</v>
      </c>
      <c r="T530" s="8">
        <f t="shared" si="403"/>
        <v>1250</v>
      </c>
      <c r="U530" s="8">
        <f>Расценки!F529</f>
        <v>11000</v>
      </c>
      <c r="V530" s="8">
        <f>Расценки!G529</f>
        <v>13000</v>
      </c>
      <c r="W530" s="10">
        <f t="shared" si="404"/>
        <v>0.5636363636363636</v>
      </c>
      <c r="X530" s="10">
        <f t="shared" si="404"/>
        <v>0.56153846153846154</v>
      </c>
      <c r="Y530" s="9">
        <f>Расценки!H529</f>
        <v>11000</v>
      </c>
      <c r="Z530" s="9">
        <f>Расценки!I529</f>
        <v>13000</v>
      </c>
      <c r="AA530" s="10">
        <f>Расценки!J529</f>
        <v>0</v>
      </c>
      <c r="AB530" s="10">
        <f>Расценки!K529</f>
        <v>0</v>
      </c>
      <c r="AC530" s="16">
        <f t="shared" si="405"/>
        <v>0.5636363636363636</v>
      </c>
      <c r="AD530" s="16">
        <f t="shared" si="405"/>
        <v>0.56153846153846154</v>
      </c>
      <c r="AE530" s="10">
        <f t="shared" si="406"/>
        <v>0.41818181818181815</v>
      </c>
      <c r="AF530" s="10">
        <f t="shared" si="406"/>
        <v>0.42307692307692307</v>
      </c>
      <c r="AG530" s="8">
        <f t="shared" si="407"/>
        <v>6200</v>
      </c>
      <c r="AH530" s="8">
        <f t="shared" si="407"/>
        <v>7300</v>
      </c>
    </row>
    <row r="531" spans="1:34" x14ac:dyDescent="0.25">
      <c r="A531" s="7" t="s">
        <v>1551</v>
      </c>
      <c r="B531" s="7" t="s">
        <v>1552</v>
      </c>
      <c r="C531" s="7" t="s">
        <v>28</v>
      </c>
      <c r="D531" s="7" t="s">
        <v>203</v>
      </c>
      <c r="E531" s="7" t="str">
        <f>INDEX('Нормо-час по специальностям'!$B$6:$B$26,MATCH(D531,'Нормо-час по специальностям'!$A$6:$A$26,0))</f>
        <v>Бетонщик / арматурщик</v>
      </c>
      <c r="F531" s="15">
        <v>4.5</v>
      </c>
      <c r="G531" s="7" t="s">
        <v>7083</v>
      </c>
      <c r="H531" s="11">
        <f t="shared" si="397"/>
        <v>1.56</v>
      </c>
      <c r="I531" s="8">
        <f>INDEX('Нормо-час по специальностям'!$D$6:$D$26,MATCH(D531,'Нормо-час по специальностям'!$A$6:$A$26,0))</f>
        <v>800</v>
      </c>
      <c r="J531" s="8">
        <f>INDEX('Нормо-час по специальностям'!$E$6:$E$26,MATCH(D531,'Нормо-час по специальностям'!$A$6:$A$26,0))</f>
        <v>950</v>
      </c>
      <c r="K531" s="8">
        <f t="shared" si="398"/>
        <v>3600</v>
      </c>
      <c r="L531" s="8">
        <f t="shared" si="399"/>
        <v>4275</v>
      </c>
      <c r="M531" s="8">
        <f>Расценки!L530</f>
        <v>4900</v>
      </c>
      <c r="N531" s="8">
        <f>Расценки!M530</f>
        <v>5800</v>
      </c>
      <c r="O531" s="10">
        <f t="shared" si="400"/>
        <v>-0.26530612244897955</v>
      </c>
      <c r="P531" s="10">
        <f t="shared" si="400"/>
        <v>-0.26293103448275867</v>
      </c>
      <c r="Q531" s="7" t="str">
        <f t="shared" si="401"/>
        <v>нормо-часы</v>
      </c>
      <c r="R531" s="7" t="str">
        <f t="shared" si="401"/>
        <v>нормо-часы</v>
      </c>
      <c r="S531" s="8">
        <f t="shared" si="402"/>
        <v>1089</v>
      </c>
      <c r="T531" s="8">
        <f t="shared" si="403"/>
        <v>1289</v>
      </c>
      <c r="U531" s="8">
        <f>Расценки!F530</f>
        <v>8500</v>
      </c>
      <c r="V531" s="8">
        <f>Расценки!G530</f>
        <v>10000</v>
      </c>
      <c r="W531" s="10">
        <f t="shared" si="404"/>
        <v>0.57647058823529407</v>
      </c>
      <c r="X531" s="10">
        <f t="shared" si="404"/>
        <v>0.57250000000000001</v>
      </c>
      <c r="Y531" s="9">
        <f>Расценки!H530</f>
        <v>8500</v>
      </c>
      <c r="Z531" s="9">
        <f>Расценки!I530</f>
        <v>10000</v>
      </c>
      <c r="AA531" s="10">
        <f>Расценки!J530</f>
        <v>0</v>
      </c>
      <c r="AB531" s="10">
        <f>Расценки!K530</f>
        <v>0</v>
      </c>
      <c r="AC531" s="16">
        <f t="shared" si="405"/>
        <v>0.57647058823529407</v>
      </c>
      <c r="AD531" s="16">
        <f t="shared" si="405"/>
        <v>0.57250000000000001</v>
      </c>
      <c r="AE531" s="10">
        <f t="shared" si="406"/>
        <v>0.42352941176470588</v>
      </c>
      <c r="AF531" s="10">
        <f t="shared" si="406"/>
        <v>0.42</v>
      </c>
      <c r="AG531" s="8">
        <f t="shared" si="407"/>
        <v>4900</v>
      </c>
      <c r="AH531" s="8">
        <f t="shared" si="407"/>
        <v>5725</v>
      </c>
    </row>
    <row r="532" spans="1:34" x14ac:dyDescent="0.25">
      <c r="A532" s="7" t="s">
        <v>1554</v>
      </c>
      <c r="B532" s="7" t="s">
        <v>1555</v>
      </c>
      <c r="C532" s="7" t="s">
        <v>28</v>
      </c>
      <c r="D532" s="7" t="s">
        <v>203</v>
      </c>
      <c r="E532" s="7" t="str">
        <f>INDEX('Нормо-час по специальностям'!$B$6:$B$26,MATCH(D532,'Нормо-час по специальностям'!$A$6:$A$26,0))</f>
        <v>Бетонщик / арматурщик</v>
      </c>
      <c r="F532" s="15">
        <v>9</v>
      </c>
      <c r="G532" s="7" t="s">
        <v>7084</v>
      </c>
      <c r="H532" s="11">
        <f t="shared" si="397"/>
        <v>0.78</v>
      </c>
      <c r="I532" s="8">
        <f>INDEX('Нормо-час по специальностям'!$D$6:$D$26,MATCH(D532,'Нормо-час по специальностям'!$A$6:$A$26,0))</f>
        <v>800</v>
      </c>
      <c r="J532" s="8">
        <f>INDEX('Нормо-час по специальностям'!$E$6:$E$26,MATCH(D532,'Нормо-час по специальностям'!$A$6:$A$26,0))</f>
        <v>950</v>
      </c>
      <c r="K532" s="8">
        <f t="shared" si="398"/>
        <v>7200</v>
      </c>
      <c r="L532" s="8">
        <f t="shared" si="399"/>
        <v>8550</v>
      </c>
      <c r="M532" s="8">
        <f>Расценки!L531</f>
        <v>8100</v>
      </c>
      <c r="N532" s="8">
        <f>Расценки!M531</f>
        <v>9500</v>
      </c>
      <c r="O532" s="10">
        <f t="shared" si="400"/>
        <v>-0.11111111111111116</v>
      </c>
      <c r="P532" s="10">
        <f t="shared" si="400"/>
        <v>-9.9999999999999978E-2</v>
      </c>
      <c r="Q532" s="7" t="str">
        <f t="shared" si="401"/>
        <v>нормо-часы</v>
      </c>
      <c r="R532" s="7" t="str">
        <f t="shared" si="401"/>
        <v>равно</v>
      </c>
      <c r="S532" s="8">
        <f t="shared" si="402"/>
        <v>900</v>
      </c>
      <c r="T532" s="8">
        <f t="shared" si="403"/>
        <v>1056</v>
      </c>
      <c r="U532" s="8">
        <f>Расценки!F531</f>
        <v>14000</v>
      </c>
      <c r="V532" s="8">
        <f>Расценки!G531</f>
        <v>16500</v>
      </c>
      <c r="W532" s="10">
        <f t="shared" si="404"/>
        <v>0.48571428571428571</v>
      </c>
      <c r="X532" s="10">
        <f t="shared" si="404"/>
        <v>0.48181818181818181</v>
      </c>
      <c r="Y532" s="9">
        <f>Расценки!H531</f>
        <v>14000</v>
      </c>
      <c r="Z532" s="9">
        <f>Расценки!I531</f>
        <v>16500</v>
      </c>
      <c r="AA532" s="10">
        <f>Расценки!J531</f>
        <v>0</v>
      </c>
      <c r="AB532" s="10">
        <f>Расценки!K531</f>
        <v>0</v>
      </c>
      <c r="AC532" s="16">
        <f t="shared" si="405"/>
        <v>0.48571428571428571</v>
      </c>
      <c r="AD532" s="16">
        <f t="shared" si="405"/>
        <v>0.48181818181818181</v>
      </c>
      <c r="AE532" s="10">
        <f t="shared" si="406"/>
        <v>0.42142857142857143</v>
      </c>
      <c r="AF532" s="10">
        <f t="shared" si="406"/>
        <v>0.42424242424242425</v>
      </c>
      <c r="AG532" s="8">
        <f t="shared" si="407"/>
        <v>6800</v>
      </c>
      <c r="AH532" s="8">
        <f t="shared" si="407"/>
        <v>7950</v>
      </c>
    </row>
    <row r="533" spans="1:34" x14ac:dyDescent="0.25">
      <c r="A533" s="12" t="s">
        <v>1557</v>
      </c>
      <c r="B533" s="12" t="s">
        <v>1558</v>
      </c>
      <c r="C533" s="12" t="s">
        <v>40</v>
      </c>
      <c r="D533" s="7" t="s">
        <v>203</v>
      </c>
      <c r="E533" s="7" t="str">
        <f>INDEX('Нормо-час по специальностям'!$B$6:$B$26,MATCH(D533,'Нормо-час по специальностям'!$A$6:$A$26,0))</f>
        <v>Бетонщик / арматурщик</v>
      </c>
      <c r="F533" s="15">
        <v>18</v>
      </c>
      <c r="G533" s="7" t="s">
        <v>7085</v>
      </c>
      <c r="H533" s="11">
        <f t="shared" si="397"/>
        <v>0.39</v>
      </c>
      <c r="I533" s="8">
        <f>INDEX('Нормо-час по специальностям'!$D$6:$D$26,MATCH(D533,'Нормо-час по специальностям'!$A$6:$A$26,0))</f>
        <v>800</v>
      </c>
      <c r="J533" s="8">
        <f>INDEX('Нормо-час по специальностям'!$E$6:$E$26,MATCH(D533,'Нормо-час по специальностям'!$A$6:$A$26,0))</f>
        <v>950</v>
      </c>
      <c r="K533" s="8">
        <f t="shared" si="398"/>
        <v>14400</v>
      </c>
      <c r="L533" s="8">
        <f t="shared" si="399"/>
        <v>17100</v>
      </c>
      <c r="M533" s="8">
        <f>Расценки!L532</f>
        <v>9300</v>
      </c>
      <c r="N533" s="8">
        <f>Расценки!M532</f>
        <v>10500</v>
      </c>
      <c r="O533" s="10">
        <f t="shared" si="400"/>
        <v>0.54838709677419351</v>
      </c>
      <c r="P533" s="10">
        <f t="shared" si="400"/>
        <v>0.62857142857142856</v>
      </c>
      <c r="Q533" s="7" t="str">
        <f t="shared" si="401"/>
        <v>расценка</v>
      </c>
      <c r="R533" s="7" t="str">
        <f t="shared" si="401"/>
        <v>расценка</v>
      </c>
      <c r="S533" s="8">
        <f t="shared" si="402"/>
        <v>517</v>
      </c>
      <c r="T533" s="8">
        <f t="shared" si="403"/>
        <v>583</v>
      </c>
      <c r="U533" s="8">
        <f>Расценки!F532</f>
        <v>16000</v>
      </c>
      <c r="V533" s="8">
        <f>Расценки!G532</f>
        <v>18000</v>
      </c>
      <c r="W533" s="10">
        <f t="shared" si="404"/>
        <v>0.1</v>
      </c>
      <c r="X533" s="10">
        <f t="shared" si="404"/>
        <v>0.05</v>
      </c>
      <c r="Y533" s="9">
        <f>Расценки!H532</f>
        <v>19200</v>
      </c>
      <c r="Z533" s="9">
        <f>Расценки!I532</f>
        <v>22800</v>
      </c>
      <c r="AA533" s="10">
        <f>Расценки!J532</f>
        <v>0.19999999999999996</v>
      </c>
      <c r="AB533" s="10">
        <f>Расценки!K532</f>
        <v>0.26666666666666661</v>
      </c>
      <c r="AC533" s="16">
        <f t="shared" si="405"/>
        <v>0.25</v>
      </c>
      <c r="AD533" s="16">
        <f t="shared" si="405"/>
        <v>0.25</v>
      </c>
      <c r="AE533" s="10">
        <f t="shared" si="406"/>
        <v>0.515625</v>
      </c>
      <c r="AF533" s="10">
        <f t="shared" si="406"/>
        <v>0.53947368421052633</v>
      </c>
      <c r="AG533" s="8">
        <f t="shared" si="407"/>
        <v>4800</v>
      </c>
      <c r="AH533" s="8">
        <f t="shared" si="407"/>
        <v>5700</v>
      </c>
    </row>
    <row r="534" spans="1:34" x14ac:dyDescent="0.25">
      <c r="A534" s="12" t="s">
        <v>1560</v>
      </c>
      <c r="B534" s="12" t="s">
        <v>1561</v>
      </c>
      <c r="C534" s="12" t="s">
        <v>28</v>
      </c>
      <c r="D534" s="7" t="s">
        <v>203</v>
      </c>
      <c r="E534" s="7" t="str">
        <f>INDEX('Нормо-час по специальностям'!$B$6:$B$26,MATCH(D534,'Нормо-час по специальностям'!$A$6:$A$26,0))</f>
        <v>Бетонщик / арматурщик</v>
      </c>
      <c r="F534" s="15">
        <v>6</v>
      </c>
      <c r="G534" s="7" t="s">
        <v>7042</v>
      </c>
      <c r="H534" s="11">
        <f t="shared" si="397"/>
        <v>1.17</v>
      </c>
      <c r="I534" s="8">
        <f>INDEX('Нормо-час по специальностям'!$D$6:$D$26,MATCH(D534,'Нормо-час по специальностям'!$A$6:$A$26,0))</f>
        <v>800</v>
      </c>
      <c r="J534" s="8">
        <f>INDEX('Нормо-час по специальностям'!$E$6:$E$26,MATCH(D534,'Нормо-час по специальностям'!$A$6:$A$26,0))</f>
        <v>950</v>
      </c>
      <c r="K534" s="8">
        <f t="shared" si="398"/>
        <v>4800</v>
      </c>
      <c r="L534" s="8">
        <f t="shared" si="399"/>
        <v>5700</v>
      </c>
      <c r="M534" s="8">
        <f>Расценки!L533</f>
        <v>5800</v>
      </c>
      <c r="N534" s="8">
        <f>Расценки!M533</f>
        <v>6900</v>
      </c>
      <c r="O534" s="10">
        <f t="shared" si="400"/>
        <v>-0.17241379310344829</v>
      </c>
      <c r="P534" s="10">
        <f t="shared" si="400"/>
        <v>-0.17391304347826086</v>
      </c>
      <c r="Q534" s="7" t="str">
        <f t="shared" si="401"/>
        <v>нормо-часы</v>
      </c>
      <c r="R534" s="7" t="str">
        <f t="shared" si="401"/>
        <v>нормо-часы</v>
      </c>
      <c r="S534" s="8">
        <f t="shared" si="402"/>
        <v>967</v>
      </c>
      <c r="T534" s="8">
        <f t="shared" si="403"/>
        <v>1150</v>
      </c>
      <c r="U534" s="8">
        <f>Расценки!F533</f>
        <v>10000</v>
      </c>
      <c r="V534" s="8">
        <f>Расценки!G533</f>
        <v>12000</v>
      </c>
      <c r="W534" s="10">
        <f t="shared" si="404"/>
        <v>0.52</v>
      </c>
      <c r="X534" s="10">
        <f t="shared" si="404"/>
        <v>0.52500000000000002</v>
      </c>
      <c r="Y534" s="9">
        <f>Расценки!H533</f>
        <v>10000</v>
      </c>
      <c r="Z534" s="9">
        <f>Расценки!I533</f>
        <v>12000</v>
      </c>
      <c r="AA534" s="10">
        <f>Расценки!J533</f>
        <v>0</v>
      </c>
      <c r="AB534" s="10">
        <f>Расценки!K533</f>
        <v>0</v>
      </c>
      <c r="AC534" s="16">
        <f t="shared" si="405"/>
        <v>0.52</v>
      </c>
      <c r="AD534" s="16">
        <f t="shared" si="405"/>
        <v>0.52500000000000002</v>
      </c>
      <c r="AE534" s="10">
        <f t="shared" si="406"/>
        <v>0.42</v>
      </c>
      <c r="AF534" s="10">
        <f t="shared" si="406"/>
        <v>0.42499999999999999</v>
      </c>
      <c r="AG534" s="8">
        <f t="shared" si="407"/>
        <v>5200</v>
      </c>
      <c r="AH534" s="8">
        <f t="shared" si="407"/>
        <v>6300</v>
      </c>
    </row>
    <row r="535" spans="1:34" x14ac:dyDescent="0.25">
      <c r="A535" s="5" t="s">
        <v>1562</v>
      </c>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row>
    <row r="536" spans="1:34" x14ac:dyDescent="0.25">
      <c r="A536" s="7" t="s">
        <v>1563</v>
      </c>
      <c r="B536" s="7" t="s">
        <v>1564</v>
      </c>
      <c r="C536" s="7" t="s">
        <v>28</v>
      </c>
      <c r="D536" s="7" t="s">
        <v>355</v>
      </c>
      <c r="E536" s="7" t="str">
        <f>INDEX('Нормо-час по специальностям'!$B$6:$B$26,MATCH(D536,'Нормо-час по специальностям'!$A$6:$A$26,0))</f>
        <v>Каменщик</v>
      </c>
      <c r="F536" s="15">
        <v>3.5</v>
      </c>
      <c r="G536" s="7" t="s">
        <v>7086</v>
      </c>
      <c r="H536" s="11">
        <f t="shared" ref="H536:H543" si="408">IF(OR(F536="",F536=0),"",ROUND($G$3/F536,2))</f>
        <v>2</v>
      </c>
      <c r="I536" s="8">
        <f>INDEX('Нормо-час по специальностям'!$D$6:$D$26,MATCH(D536,'Нормо-час по специальностям'!$A$6:$A$26,0))</f>
        <v>800</v>
      </c>
      <c r="J536" s="8">
        <f>INDEX('Нормо-час по специальностям'!$E$6:$E$26,MATCH(D536,'Нормо-час по специальностям'!$A$6:$A$26,0))</f>
        <v>950</v>
      </c>
      <c r="K536" s="8">
        <f t="shared" ref="K536:K543" si="409">IF(OR(F536="",F536=0,I536=0),"",ROUND(F536*I536,0))</f>
        <v>2800</v>
      </c>
      <c r="L536" s="8">
        <f t="shared" ref="L536:L543" si="410">IF(OR(F536="",F536=0,J536=0),"",ROUND(F536*J536,0))</f>
        <v>3325</v>
      </c>
      <c r="M536" s="8">
        <f>Расценки!L535</f>
        <v>2000</v>
      </c>
      <c r="N536" s="8">
        <f>Расценки!M535</f>
        <v>2300</v>
      </c>
      <c r="O536" s="10">
        <f t="shared" ref="O536:P543" si="411">IF(OR(K536="",M536="",M536=0),"",K536/M536-1)</f>
        <v>0.39999999999999991</v>
      </c>
      <c r="P536" s="10">
        <f t="shared" si="411"/>
        <v>0.44565217391304346</v>
      </c>
      <c r="Q536" s="7" t="str">
        <f t="shared" ref="Q536:R543" si="412">IF(O536="","—",IF(O536&lt;-$C$3,"нормо-часы",IF(O536&gt;$C$3,"расценка","равно")))</f>
        <v>расценка</v>
      </c>
      <c r="R536" s="7" t="str">
        <f t="shared" si="412"/>
        <v>расценка</v>
      </c>
      <c r="S536" s="8">
        <f t="shared" ref="S536:S543" si="413">IF(OR(F536="",F536=0,M536=""),"",ROUND(M536/F536,0))</f>
        <v>571</v>
      </c>
      <c r="T536" s="8">
        <f t="shared" ref="T536:T543" si="414">IF(OR(F536="",F536=0,N536=""),"",ROUND(N536/F536,0))</f>
        <v>657</v>
      </c>
      <c r="U536" s="8">
        <f>Расценки!F535</f>
        <v>3500</v>
      </c>
      <c r="V536" s="8">
        <f>Расценки!G535</f>
        <v>4000</v>
      </c>
      <c r="W536" s="10">
        <f t="shared" ref="W536:X543" si="415">IF(OR(K536="",U536="",U536=0),"",(U536-K536)/U536)</f>
        <v>0.2</v>
      </c>
      <c r="X536" s="10">
        <f t="shared" si="415"/>
        <v>0.16875000000000001</v>
      </c>
      <c r="Y536" s="9">
        <f>Расценки!H535</f>
        <v>3734</v>
      </c>
      <c r="Z536" s="9">
        <f>Расценки!I535</f>
        <v>4434</v>
      </c>
      <c r="AA536" s="10">
        <f>Расценки!J535</f>
        <v>6.6857142857142948E-2</v>
      </c>
      <c r="AB536" s="10">
        <f>Расценки!K535</f>
        <v>0.10850000000000004</v>
      </c>
      <c r="AC536" s="16">
        <f t="shared" ref="AC536:AD543" si="416">IF(OR(K536="",Y536="",Y536=0),"",(Y536-K536)/Y536)</f>
        <v>0.25013390465988217</v>
      </c>
      <c r="AD536" s="16">
        <f t="shared" si="416"/>
        <v>0.25011276499774471</v>
      </c>
      <c r="AE536" s="10">
        <f t="shared" ref="AE536:AF543" si="417">IF(OR(Y536="",Y536=0),"",(Y536-M536)/Y536)</f>
        <v>0.46438136047134443</v>
      </c>
      <c r="AF536" s="10">
        <f t="shared" si="417"/>
        <v>0.48128101037437981</v>
      </c>
      <c r="AG536" s="8">
        <f t="shared" ref="AG536:AH543" si="418">IF(OR(K536="",Y536=""),"",Y536-K536)</f>
        <v>934</v>
      </c>
      <c r="AH536" s="8">
        <f t="shared" si="418"/>
        <v>1109</v>
      </c>
    </row>
    <row r="537" spans="1:34" x14ac:dyDescent="0.25">
      <c r="A537" s="7" t="s">
        <v>1567</v>
      </c>
      <c r="B537" s="7" t="s">
        <v>1568</v>
      </c>
      <c r="C537" s="7" t="s">
        <v>54</v>
      </c>
      <c r="D537" s="7" t="s">
        <v>85</v>
      </c>
      <c r="E537" s="7" t="str">
        <f>INDEX('Нормо-час по специальностям'!$B$6:$B$26,MATCH(D537,'Нормо-час по специальностям'!$A$6:$A$26,0))</f>
        <v>Фасадчик / промальпинист</v>
      </c>
      <c r="F537" s="15">
        <v>0.7</v>
      </c>
      <c r="G537" s="7" t="s">
        <v>7087</v>
      </c>
      <c r="H537" s="11">
        <f t="shared" si="408"/>
        <v>10</v>
      </c>
      <c r="I537" s="8">
        <f>INDEX('Нормо-час по специальностям'!$D$6:$D$26,MATCH(D537,'Нормо-час по специальностям'!$A$6:$A$26,0))</f>
        <v>1100</v>
      </c>
      <c r="J537" s="8">
        <f>INDEX('Нормо-час по специальностям'!$E$6:$E$26,MATCH(D537,'Нормо-час по специальностям'!$A$6:$A$26,0))</f>
        <v>1300</v>
      </c>
      <c r="K537" s="8">
        <f t="shared" si="409"/>
        <v>770</v>
      </c>
      <c r="L537" s="8">
        <f t="shared" si="410"/>
        <v>910</v>
      </c>
      <c r="M537" s="8">
        <f>Расценки!L536</f>
        <v>750</v>
      </c>
      <c r="N537" s="8">
        <f>Расценки!M536</f>
        <v>840</v>
      </c>
      <c r="O537" s="10">
        <f t="shared" si="411"/>
        <v>2.6666666666666616E-2</v>
      </c>
      <c r="P537" s="10">
        <f t="shared" si="411"/>
        <v>8.3333333333333259E-2</v>
      </c>
      <c r="Q537" s="7" t="str">
        <f t="shared" si="412"/>
        <v>равно</v>
      </c>
      <c r="R537" s="7" t="str">
        <f t="shared" si="412"/>
        <v>равно</v>
      </c>
      <c r="S537" s="8">
        <f t="shared" si="413"/>
        <v>1071</v>
      </c>
      <c r="T537" s="8">
        <f t="shared" si="414"/>
        <v>1200</v>
      </c>
      <c r="U537" s="8">
        <f>Расценки!F536</f>
        <v>1300</v>
      </c>
      <c r="V537" s="8">
        <f>Расценки!G536</f>
        <v>1450</v>
      </c>
      <c r="W537" s="10">
        <f t="shared" si="415"/>
        <v>0.40769230769230769</v>
      </c>
      <c r="X537" s="10">
        <f t="shared" si="415"/>
        <v>0.3724137931034483</v>
      </c>
      <c r="Y537" s="9">
        <f>Расценки!H536</f>
        <v>1300</v>
      </c>
      <c r="Z537" s="9">
        <f>Расценки!I536</f>
        <v>1450</v>
      </c>
      <c r="AA537" s="10">
        <f>Расценки!J536</f>
        <v>0</v>
      </c>
      <c r="AB537" s="10">
        <f>Расценки!K536</f>
        <v>0</v>
      </c>
      <c r="AC537" s="16">
        <f t="shared" si="416"/>
        <v>0.40769230769230769</v>
      </c>
      <c r="AD537" s="16">
        <f t="shared" si="416"/>
        <v>0.3724137931034483</v>
      </c>
      <c r="AE537" s="10">
        <f t="shared" si="417"/>
        <v>0.42307692307692307</v>
      </c>
      <c r="AF537" s="10">
        <f t="shared" si="417"/>
        <v>0.4206896551724138</v>
      </c>
      <c r="AG537" s="8">
        <f t="shared" si="418"/>
        <v>530</v>
      </c>
      <c r="AH537" s="8">
        <f t="shared" si="418"/>
        <v>540</v>
      </c>
    </row>
    <row r="538" spans="1:34" x14ac:dyDescent="0.25">
      <c r="A538" s="7" t="s">
        <v>1571</v>
      </c>
      <c r="B538" s="7" t="s">
        <v>1572</v>
      </c>
      <c r="C538" s="7" t="s">
        <v>28</v>
      </c>
      <c r="D538" s="7" t="s">
        <v>355</v>
      </c>
      <c r="E538" s="7" t="str">
        <f>INDEX('Нормо-час по специальностям'!$B$6:$B$26,MATCH(D538,'Нормо-час по специальностям'!$A$6:$A$26,0))</f>
        <v>Каменщик</v>
      </c>
      <c r="F538" s="15">
        <v>5</v>
      </c>
      <c r="G538" s="7" t="s">
        <v>7088</v>
      </c>
      <c r="H538" s="11">
        <f t="shared" si="408"/>
        <v>1.4</v>
      </c>
      <c r="I538" s="8">
        <f>INDEX('Нормо-час по специальностям'!$D$6:$D$26,MATCH(D538,'Нормо-час по специальностям'!$A$6:$A$26,0))</f>
        <v>800</v>
      </c>
      <c r="J538" s="8">
        <f>INDEX('Нормо-час по специальностям'!$E$6:$E$26,MATCH(D538,'Нормо-час по специальностям'!$A$6:$A$26,0))</f>
        <v>950</v>
      </c>
      <c r="K538" s="8">
        <f t="shared" si="409"/>
        <v>4000</v>
      </c>
      <c r="L538" s="8">
        <f t="shared" si="410"/>
        <v>4750</v>
      </c>
      <c r="M538" s="8">
        <f>Расценки!L537</f>
        <v>3200</v>
      </c>
      <c r="N538" s="8">
        <f>Расценки!M537</f>
        <v>3700</v>
      </c>
      <c r="O538" s="10">
        <f t="shared" si="411"/>
        <v>0.25</v>
      </c>
      <c r="P538" s="10">
        <f t="shared" si="411"/>
        <v>0.28378378378378377</v>
      </c>
      <c r="Q538" s="7" t="str">
        <f t="shared" si="412"/>
        <v>расценка</v>
      </c>
      <c r="R538" s="7" t="str">
        <f t="shared" si="412"/>
        <v>расценка</v>
      </c>
      <c r="S538" s="8">
        <f t="shared" si="413"/>
        <v>640</v>
      </c>
      <c r="T538" s="8">
        <f t="shared" si="414"/>
        <v>740</v>
      </c>
      <c r="U538" s="8">
        <f>Расценки!F537</f>
        <v>5000</v>
      </c>
      <c r="V538" s="8">
        <f>Расценки!G537</f>
        <v>5800</v>
      </c>
      <c r="W538" s="10">
        <f t="shared" si="415"/>
        <v>0.2</v>
      </c>
      <c r="X538" s="10">
        <f t="shared" si="415"/>
        <v>0.18103448275862069</v>
      </c>
      <c r="Y538" s="9">
        <f>Расценки!H537</f>
        <v>5334</v>
      </c>
      <c r="Z538" s="9">
        <f>Расценки!I537</f>
        <v>6334</v>
      </c>
      <c r="AA538" s="10">
        <f>Расценки!J537</f>
        <v>6.6799999999999971E-2</v>
      </c>
      <c r="AB538" s="10">
        <f>Расценки!K537</f>
        <v>9.2068965517241308E-2</v>
      </c>
      <c r="AC538" s="16">
        <f t="shared" si="416"/>
        <v>0.25009373828271464</v>
      </c>
      <c r="AD538" s="16">
        <f t="shared" si="416"/>
        <v>0.25007893905904643</v>
      </c>
      <c r="AE538" s="10">
        <f t="shared" si="417"/>
        <v>0.40007499062617174</v>
      </c>
      <c r="AF538" s="10">
        <f t="shared" si="417"/>
        <v>0.41585096305652036</v>
      </c>
      <c r="AG538" s="8">
        <f t="shared" si="418"/>
        <v>1334</v>
      </c>
      <c r="AH538" s="8">
        <f t="shared" si="418"/>
        <v>1584</v>
      </c>
    </row>
    <row r="539" spans="1:34" x14ac:dyDescent="0.25">
      <c r="A539" s="7" t="s">
        <v>1574</v>
      </c>
      <c r="B539" s="7" t="s">
        <v>1575</v>
      </c>
      <c r="C539" s="7" t="s">
        <v>186</v>
      </c>
      <c r="D539" s="7" t="s">
        <v>355</v>
      </c>
      <c r="E539" s="7" t="str">
        <f>INDEX('Нормо-час по специальностям'!$B$6:$B$26,MATCH(D539,'Нормо-час по специальностям'!$A$6:$A$26,0))</f>
        <v>Каменщик</v>
      </c>
      <c r="F539" s="15">
        <v>20</v>
      </c>
      <c r="G539" s="7" t="s">
        <v>7089</v>
      </c>
      <c r="H539" s="11">
        <f t="shared" si="408"/>
        <v>0.35</v>
      </c>
      <c r="I539" s="8">
        <f>INDEX('Нормо-час по специальностям'!$D$6:$D$26,MATCH(D539,'Нормо-час по специальностям'!$A$6:$A$26,0))</f>
        <v>800</v>
      </c>
      <c r="J539" s="8">
        <f>INDEX('Нормо-час по специальностям'!$E$6:$E$26,MATCH(D539,'Нормо-час по специальностям'!$A$6:$A$26,0))</f>
        <v>950</v>
      </c>
      <c r="K539" s="8">
        <f t="shared" si="409"/>
        <v>16000</v>
      </c>
      <c r="L539" s="8">
        <f t="shared" si="410"/>
        <v>19000</v>
      </c>
      <c r="M539" s="8">
        <f>Расценки!L538</f>
        <v>10500</v>
      </c>
      <c r="N539" s="8">
        <f>Расценки!M538</f>
        <v>11500</v>
      </c>
      <c r="O539" s="10">
        <f t="shared" si="411"/>
        <v>0.52380952380952372</v>
      </c>
      <c r="P539" s="10">
        <f t="shared" si="411"/>
        <v>0.65217391304347827</v>
      </c>
      <c r="Q539" s="7" t="str">
        <f t="shared" si="412"/>
        <v>расценка</v>
      </c>
      <c r="R539" s="7" t="str">
        <f t="shared" si="412"/>
        <v>расценка</v>
      </c>
      <c r="S539" s="8">
        <f t="shared" si="413"/>
        <v>525</v>
      </c>
      <c r="T539" s="8">
        <f t="shared" si="414"/>
        <v>575</v>
      </c>
      <c r="U539" s="8">
        <f>Расценки!F538</f>
        <v>18000</v>
      </c>
      <c r="V539" s="8">
        <f>Расценки!G538</f>
        <v>20000</v>
      </c>
      <c r="W539" s="10">
        <f t="shared" si="415"/>
        <v>0.1111111111111111</v>
      </c>
      <c r="X539" s="10">
        <f t="shared" si="415"/>
        <v>0.05</v>
      </c>
      <c r="Y539" s="9">
        <f>Расценки!H538</f>
        <v>21334</v>
      </c>
      <c r="Z539" s="9">
        <f>Расценки!I538</f>
        <v>25334</v>
      </c>
      <c r="AA539" s="10">
        <f>Расценки!J538</f>
        <v>0.18522222222222218</v>
      </c>
      <c r="AB539" s="10">
        <f>Расценки!K538</f>
        <v>0.26669999999999994</v>
      </c>
      <c r="AC539" s="16">
        <f t="shared" si="416"/>
        <v>0.25002343676760103</v>
      </c>
      <c r="AD539" s="16">
        <f t="shared" si="416"/>
        <v>0.25001973632272834</v>
      </c>
      <c r="AE539" s="10">
        <f t="shared" si="417"/>
        <v>0.50782788037873816</v>
      </c>
      <c r="AF539" s="10">
        <f t="shared" si="417"/>
        <v>0.5460645772479672</v>
      </c>
      <c r="AG539" s="8">
        <f t="shared" si="418"/>
        <v>5334</v>
      </c>
      <c r="AH539" s="8">
        <f t="shared" si="418"/>
        <v>6334</v>
      </c>
    </row>
    <row r="540" spans="1:34" x14ac:dyDescent="0.25">
      <c r="A540" s="7" t="s">
        <v>1578</v>
      </c>
      <c r="B540" s="7" t="s">
        <v>1579</v>
      </c>
      <c r="C540" s="7" t="s">
        <v>177</v>
      </c>
      <c r="D540" s="7" t="s">
        <v>355</v>
      </c>
      <c r="E540" s="7" t="str">
        <f>INDEX('Нормо-час по специальностям'!$B$6:$B$26,MATCH(D540,'Нормо-час по специальностям'!$A$6:$A$26,0))</f>
        <v>Каменщик</v>
      </c>
      <c r="F540" s="15">
        <v>0.6</v>
      </c>
      <c r="G540" s="7" t="s">
        <v>7090</v>
      </c>
      <c r="H540" s="11">
        <f t="shared" si="408"/>
        <v>11.67</v>
      </c>
      <c r="I540" s="8">
        <f>INDEX('Нормо-час по специальностям'!$D$6:$D$26,MATCH(D540,'Нормо-час по специальностям'!$A$6:$A$26,0))</f>
        <v>800</v>
      </c>
      <c r="J540" s="8">
        <f>INDEX('Нормо-час по специальностям'!$E$6:$E$26,MATCH(D540,'Нормо-час по специальностям'!$A$6:$A$26,0))</f>
        <v>950</v>
      </c>
      <c r="K540" s="8">
        <f t="shared" si="409"/>
        <v>480</v>
      </c>
      <c r="L540" s="8">
        <f t="shared" si="410"/>
        <v>570</v>
      </c>
      <c r="M540" s="8">
        <f>Расценки!L539</f>
        <v>400</v>
      </c>
      <c r="N540" s="8">
        <f>Расценки!M539</f>
        <v>460</v>
      </c>
      <c r="O540" s="10">
        <f t="shared" si="411"/>
        <v>0.19999999999999996</v>
      </c>
      <c r="P540" s="10">
        <f t="shared" si="411"/>
        <v>0.23913043478260865</v>
      </c>
      <c r="Q540" s="7" t="str">
        <f t="shared" si="412"/>
        <v>расценка</v>
      </c>
      <c r="R540" s="7" t="str">
        <f t="shared" si="412"/>
        <v>расценка</v>
      </c>
      <c r="S540" s="8">
        <f t="shared" si="413"/>
        <v>667</v>
      </c>
      <c r="T540" s="8">
        <f t="shared" si="414"/>
        <v>767</v>
      </c>
      <c r="U540" s="8">
        <f>Расценки!F539</f>
        <v>700</v>
      </c>
      <c r="V540" s="8">
        <f>Расценки!G539</f>
        <v>800</v>
      </c>
      <c r="W540" s="10">
        <f t="shared" si="415"/>
        <v>0.31428571428571428</v>
      </c>
      <c r="X540" s="10">
        <f t="shared" si="415"/>
        <v>0.28749999999999998</v>
      </c>
      <c r="Y540" s="9">
        <f>Расценки!H539</f>
        <v>700</v>
      </c>
      <c r="Z540" s="9">
        <f>Расценки!I539</f>
        <v>800</v>
      </c>
      <c r="AA540" s="10">
        <f>Расценки!J539</f>
        <v>0</v>
      </c>
      <c r="AB540" s="10">
        <f>Расценки!K539</f>
        <v>0</v>
      </c>
      <c r="AC540" s="16">
        <f t="shared" si="416"/>
        <v>0.31428571428571428</v>
      </c>
      <c r="AD540" s="16">
        <f t="shared" si="416"/>
        <v>0.28749999999999998</v>
      </c>
      <c r="AE540" s="10">
        <f t="shared" si="417"/>
        <v>0.42857142857142855</v>
      </c>
      <c r="AF540" s="10">
        <f t="shared" si="417"/>
        <v>0.42499999999999999</v>
      </c>
      <c r="AG540" s="8">
        <f t="shared" si="418"/>
        <v>220</v>
      </c>
      <c r="AH540" s="8">
        <f t="shared" si="418"/>
        <v>230</v>
      </c>
    </row>
    <row r="541" spans="1:34" x14ac:dyDescent="0.25">
      <c r="A541" s="12" t="s">
        <v>1581</v>
      </c>
      <c r="B541" s="12" t="s">
        <v>1582</v>
      </c>
      <c r="C541" s="12" t="s">
        <v>28</v>
      </c>
      <c r="D541" s="7" t="s">
        <v>355</v>
      </c>
      <c r="E541" s="7" t="str">
        <f>INDEX('Нормо-час по специальностям'!$B$6:$B$26,MATCH(D541,'Нормо-час по специальностям'!$A$6:$A$26,0))</f>
        <v>Каменщик</v>
      </c>
      <c r="F541" s="15">
        <v>3</v>
      </c>
      <c r="G541" s="7" t="s">
        <v>7091</v>
      </c>
      <c r="H541" s="11">
        <f t="shared" si="408"/>
        <v>2.33</v>
      </c>
      <c r="I541" s="8">
        <f>INDEX('Нормо-час по специальностям'!$D$6:$D$26,MATCH(D541,'Нормо-час по специальностям'!$A$6:$A$26,0))</f>
        <v>800</v>
      </c>
      <c r="J541" s="8">
        <f>INDEX('Нормо-час по специальностям'!$E$6:$E$26,MATCH(D541,'Нормо-час по специальностям'!$A$6:$A$26,0))</f>
        <v>950</v>
      </c>
      <c r="K541" s="8">
        <f t="shared" si="409"/>
        <v>2400</v>
      </c>
      <c r="L541" s="8">
        <f t="shared" si="410"/>
        <v>2850</v>
      </c>
      <c r="M541" s="8">
        <f>Расценки!L540</f>
        <v>1850</v>
      </c>
      <c r="N541" s="8">
        <f>Расценки!M540</f>
        <v>2150</v>
      </c>
      <c r="O541" s="10">
        <f t="shared" si="411"/>
        <v>0.29729729729729737</v>
      </c>
      <c r="P541" s="10">
        <f t="shared" si="411"/>
        <v>0.32558139534883712</v>
      </c>
      <c r="Q541" s="7" t="str">
        <f t="shared" si="412"/>
        <v>расценка</v>
      </c>
      <c r="R541" s="7" t="str">
        <f t="shared" si="412"/>
        <v>расценка</v>
      </c>
      <c r="S541" s="8">
        <f t="shared" si="413"/>
        <v>617</v>
      </c>
      <c r="T541" s="8">
        <f t="shared" si="414"/>
        <v>717</v>
      </c>
      <c r="U541" s="8">
        <f>Расценки!F540</f>
        <v>3200</v>
      </c>
      <c r="V541" s="8">
        <f>Расценки!G540</f>
        <v>3700</v>
      </c>
      <c r="W541" s="10">
        <f t="shared" si="415"/>
        <v>0.25</v>
      </c>
      <c r="X541" s="10">
        <f t="shared" si="415"/>
        <v>0.22972972972972974</v>
      </c>
      <c r="Y541" s="9">
        <f>Расценки!H540</f>
        <v>3200</v>
      </c>
      <c r="Z541" s="9">
        <f>Расценки!I540</f>
        <v>3800</v>
      </c>
      <c r="AA541" s="10">
        <f>Расценки!J540</f>
        <v>0</v>
      </c>
      <c r="AB541" s="10">
        <f>Расценки!K540</f>
        <v>2.7027027027026973E-2</v>
      </c>
      <c r="AC541" s="16">
        <f t="shared" si="416"/>
        <v>0.25</v>
      </c>
      <c r="AD541" s="16">
        <f t="shared" si="416"/>
        <v>0.25</v>
      </c>
      <c r="AE541" s="10">
        <f t="shared" si="417"/>
        <v>0.421875</v>
      </c>
      <c r="AF541" s="10">
        <f t="shared" si="417"/>
        <v>0.43421052631578949</v>
      </c>
      <c r="AG541" s="8">
        <f t="shared" si="418"/>
        <v>800</v>
      </c>
      <c r="AH541" s="8">
        <f t="shared" si="418"/>
        <v>950</v>
      </c>
    </row>
    <row r="542" spans="1:34" x14ac:dyDescent="0.25">
      <c r="A542" s="12" t="s">
        <v>1583</v>
      </c>
      <c r="B542" s="12" t="s">
        <v>1584</v>
      </c>
      <c r="C542" s="12" t="s">
        <v>28</v>
      </c>
      <c r="D542" s="7" t="s">
        <v>355</v>
      </c>
      <c r="E542" s="7" t="str">
        <f>INDEX('Нормо-час по специальностям'!$B$6:$B$26,MATCH(D542,'Нормо-час по специальностям'!$A$6:$A$26,0))</f>
        <v>Каменщик</v>
      </c>
      <c r="F542" s="15">
        <v>6</v>
      </c>
      <c r="G542" s="7" t="s">
        <v>7092</v>
      </c>
      <c r="H542" s="11">
        <f t="shared" si="408"/>
        <v>1.17</v>
      </c>
      <c r="I542" s="8">
        <f>INDEX('Нормо-час по специальностям'!$D$6:$D$26,MATCH(D542,'Нормо-час по специальностям'!$A$6:$A$26,0))</f>
        <v>800</v>
      </c>
      <c r="J542" s="8">
        <f>INDEX('Нормо-час по специальностям'!$E$6:$E$26,MATCH(D542,'Нормо-час по специальностям'!$A$6:$A$26,0))</f>
        <v>950</v>
      </c>
      <c r="K542" s="8">
        <f t="shared" si="409"/>
        <v>4800</v>
      </c>
      <c r="L542" s="8">
        <f t="shared" si="410"/>
        <v>5700</v>
      </c>
      <c r="M542" s="8">
        <f>Расценки!L541</f>
        <v>3200</v>
      </c>
      <c r="N542" s="8">
        <f>Расценки!M541</f>
        <v>3650</v>
      </c>
      <c r="O542" s="10">
        <f t="shared" si="411"/>
        <v>0.5</v>
      </c>
      <c r="P542" s="10">
        <f t="shared" si="411"/>
        <v>0.56164383561643838</v>
      </c>
      <c r="Q542" s="7" t="str">
        <f t="shared" si="412"/>
        <v>расценка</v>
      </c>
      <c r="R542" s="7" t="str">
        <f t="shared" si="412"/>
        <v>расценка</v>
      </c>
      <c r="S542" s="8">
        <f t="shared" si="413"/>
        <v>533</v>
      </c>
      <c r="T542" s="8">
        <f t="shared" si="414"/>
        <v>608</v>
      </c>
      <c r="U542" s="8">
        <f>Расценки!F541</f>
        <v>5500</v>
      </c>
      <c r="V542" s="8">
        <f>Расценки!G541</f>
        <v>6300</v>
      </c>
      <c r="W542" s="10">
        <f t="shared" si="415"/>
        <v>0.12727272727272726</v>
      </c>
      <c r="X542" s="10">
        <f t="shared" si="415"/>
        <v>9.5238095238095233E-2</v>
      </c>
      <c r="Y542" s="9">
        <f>Расценки!H541</f>
        <v>6400</v>
      </c>
      <c r="Z542" s="9">
        <f>Расценки!I541</f>
        <v>7600</v>
      </c>
      <c r="AA542" s="10">
        <f>Расценки!J541</f>
        <v>0.16363636363636358</v>
      </c>
      <c r="AB542" s="10">
        <f>Расценки!K541</f>
        <v>0.20634920634920628</v>
      </c>
      <c r="AC542" s="16">
        <f t="shared" si="416"/>
        <v>0.25</v>
      </c>
      <c r="AD542" s="16">
        <f t="shared" si="416"/>
        <v>0.25</v>
      </c>
      <c r="AE542" s="10">
        <f t="shared" si="417"/>
        <v>0.5</v>
      </c>
      <c r="AF542" s="10">
        <f t="shared" si="417"/>
        <v>0.51973684210526316</v>
      </c>
      <c r="AG542" s="8">
        <f t="shared" si="418"/>
        <v>1600</v>
      </c>
      <c r="AH542" s="8">
        <f t="shared" si="418"/>
        <v>1900</v>
      </c>
    </row>
    <row r="543" spans="1:34" x14ac:dyDescent="0.25">
      <c r="A543" s="12" t="s">
        <v>1586</v>
      </c>
      <c r="B543" s="12" t="s">
        <v>1587</v>
      </c>
      <c r="C543" s="12" t="s">
        <v>54</v>
      </c>
      <c r="D543" s="7" t="s">
        <v>85</v>
      </c>
      <c r="E543" s="7" t="str">
        <f>INDEX('Нормо-час по специальностям'!$B$6:$B$26,MATCH(D543,'Нормо-час по специальностям'!$A$6:$A$26,0))</f>
        <v>Фасадчик / промальпинист</v>
      </c>
      <c r="F543" s="15">
        <v>0.4</v>
      </c>
      <c r="G543" s="7" t="s">
        <v>7093</v>
      </c>
      <c r="H543" s="11">
        <f t="shared" si="408"/>
        <v>17.5</v>
      </c>
      <c r="I543" s="8">
        <f>INDEX('Нормо-час по специальностям'!$D$6:$D$26,MATCH(D543,'Нормо-час по специальностям'!$A$6:$A$26,0))</f>
        <v>1100</v>
      </c>
      <c r="J543" s="8">
        <f>INDEX('Нормо-час по специальностям'!$E$6:$E$26,MATCH(D543,'Нормо-час по специальностям'!$A$6:$A$26,0))</f>
        <v>1300</v>
      </c>
      <c r="K543" s="8">
        <f t="shared" si="409"/>
        <v>440</v>
      </c>
      <c r="L543" s="8">
        <f t="shared" si="410"/>
        <v>520</v>
      </c>
      <c r="M543" s="8">
        <f>Расценки!L542</f>
        <v>260</v>
      </c>
      <c r="N543" s="8">
        <f>Расценки!M542</f>
        <v>300</v>
      </c>
      <c r="O543" s="10">
        <f t="shared" si="411"/>
        <v>0.69230769230769229</v>
      </c>
      <c r="P543" s="10">
        <f t="shared" si="411"/>
        <v>0.73333333333333339</v>
      </c>
      <c r="Q543" s="7" t="str">
        <f t="shared" si="412"/>
        <v>расценка</v>
      </c>
      <c r="R543" s="7" t="str">
        <f t="shared" si="412"/>
        <v>расценка</v>
      </c>
      <c r="S543" s="8">
        <f t="shared" si="413"/>
        <v>650</v>
      </c>
      <c r="T543" s="8">
        <f t="shared" si="414"/>
        <v>750</v>
      </c>
      <c r="U543" s="8">
        <f>Расценки!F542</f>
        <v>450</v>
      </c>
      <c r="V543" s="8">
        <f>Расценки!G542</f>
        <v>520</v>
      </c>
      <c r="W543" s="10">
        <f t="shared" si="415"/>
        <v>2.2222222222222223E-2</v>
      </c>
      <c r="X543" s="10">
        <f t="shared" si="415"/>
        <v>0</v>
      </c>
      <c r="Y543" s="9">
        <f>Расценки!H542</f>
        <v>587</v>
      </c>
      <c r="Z543" s="9">
        <f>Расценки!I542</f>
        <v>694</v>
      </c>
      <c r="AA543" s="10">
        <f>Расценки!J542</f>
        <v>0.30444444444444452</v>
      </c>
      <c r="AB543" s="10">
        <f>Расценки!K542</f>
        <v>0.33461538461538454</v>
      </c>
      <c r="AC543" s="16">
        <f t="shared" si="416"/>
        <v>0.25042589437819418</v>
      </c>
      <c r="AD543" s="16">
        <f t="shared" si="416"/>
        <v>0.25072046109510088</v>
      </c>
      <c r="AE543" s="10">
        <f t="shared" si="417"/>
        <v>0.55706984667802384</v>
      </c>
      <c r="AF543" s="10">
        <f t="shared" si="417"/>
        <v>0.56772334293948123</v>
      </c>
      <c r="AG543" s="8">
        <f t="shared" si="418"/>
        <v>147</v>
      </c>
      <c r="AH543" s="8">
        <f t="shared" si="418"/>
        <v>174</v>
      </c>
    </row>
    <row r="544" spans="1:34" x14ac:dyDescent="0.25">
      <c r="A544" s="5" t="s">
        <v>1589</v>
      </c>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row>
    <row r="545" spans="1:34" x14ac:dyDescent="0.25">
      <c r="A545" s="7" t="s">
        <v>1590</v>
      </c>
      <c r="B545" s="7" t="s">
        <v>1591</v>
      </c>
      <c r="C545" s="7" t="s">
        <v>54</v>
      </c>
      <c r="D545" s="7" t="s">
        <v>85</v>
      </c>
      <c r="E545" s="7" t="str">
        <f>INDEX('Нормо-час по специальностям'!$B$6:$B$26,MATCH(D545,'Нормо-час по специальностям'!$A$6:$A$26,0))</f>
        <v>Фасадчик / промальпинист</v>
      </c>
      <c r="F545" s="15">
        <v>1</v>
      </c>
      <c r="G545" s="7" t="s">
        <v>7094</v>
      </c>
      <c r="H545" s="11">
        <f t="shared" ref="H545:H568" si="419">IF(OR(F545="",F545=0),"",ROUND($G$3/F545,2))</f>
        <v>7</v>
      </c>
      <c r="I545" s="8">
        <f>INDEX('Нормо-час по специальностям'!$D$6:$D$26,MATCH(D545,'Нормо-час по специальностям'!$A$6:$A$26,0))</f>
        <v>1100</v>
      </c>
      <c r="J545" s="8">
        <f>INDEX('Нормо-час по специальностям'!$E$6:$E$26,MATCH(D545,'Нормо-час по специальностям'!$A$6:$A$26,0))</f>
        <v>1300</v>
      </c>
      <c r="K545" s="8">
        <f t="shared" ref="K545:K568" si="420">IF(OR(F545="",F545=0,I545=0),"",ROUND(F545*I545,0))</f>
        <v>1100</v>
      </c>
      <c r="L545" s="8">
        <f t="shared" ref="L545:L568" si="421">IF(OR(F545="",F545=0,J545=0),"",ROUND(F545*J545,0))</f>
        <v>1300</v>
      </c>
      <c r="M545" s="8">
        <f>Расценки!L544</f>
        <v>1050</v>
      </c>
      <c r="N545" s="8">
        <f>Расценки!M544</f>
        <v>1250</v>
      </c>
      <c r="O545" s="10">
        <f t="shared" ref="O545:O568" si="422">IF(OR(K545="",M545="",M545=0),"",K545/M545-1)</f>
        <v>4.7619047619047672E-2</v>
      </c>
      <c r="P545" s="10">
        <f t="shared" ref="P545:P568" si="423">IF(OR(L545="",N545="",N545=0),"",L545/N545-1)</f>
        <v>4.0000000000000036E-2</v>
      </c>
      <c r="Q545" s="7" t="str">
        <f t="shared" ref="Q545:Q568" si="424">IF(O545="","—",IF(O545&lt;-$C$3,"нормо-часы",IF(O545&gt;$C$3,"расценка","равно")))</f>
        <v>равно</v>
      </c>
      <c r="R545" s="7" t="str">
        <f t="shared" ref="R545:R568" si="425">IF(P545="","—",IF(P545&lt;-$C$3,"нормо-часы",IF(P545&gt;$C$3,"расценка","равно")))</f>
        <v>равно</v>
      </c>
      <c r="S545" s="8">
        <f t="shared" ref="S545:S568" si="426">IF(OR(F545="",F545=0,M545=""),"",ROUND(M545/F545,0))</f>
        <v>1050</v>
      </c>
      <c r="T545" s="8">
        <f t="shared" ref="T545:T568" si="427">IF(OR(F545="",F545=0,N545=""),"",ROUND(N545/F545,0))</f>
        <v>1250</v>
      </c>
      <c r="U545" s="8">
        <f>Расценки!F544</f>
        <v>1800</v>
      </c>
      <c r="V545" s="8">
        <f>Расценки!G544</f>
        <v>2200</v>
      </c>
      <c r="W545" s="10">
        <f t="shared" ref="W545:W568" si="428">IF(OR(K545="",U545="",U545=0),"",(U545-K545)/U545)</f>
        <v>0.3888888888888889</v>
      </c>
      <c r="X545" s="10">
        <f t="shared" ref="X545:X568" si="429">IF(OR(L545="",V545="",V545=0),"",(V545-L545)/V545)</f>
        <v>0.40909090909090912</v>
      </c>
      <c r="Y545" s="9">
        <f>Расценки!H544</f>
        <v>1800</v>
      </c>
      <c r="Z545" s="9">
        <f>Расценки!I544</f>
        <v>2200</v>
      </c>
      <c r="AA545" s="10">
        <f>Расценки!J544</f>
        <v>0</v>
      </c>
      <c r="AB545" s="10">
        <f>Расценки!K544</f>
        <v>0</v>
      </c>
      <c r="AC545" s="16">
        <f t="shared" ref="AC545:AC568" si="430">IF(OR(K545="",Y545="",Y545=0),"",(Y545-K545)/Y545)</f>
        <v>0.3888888888888889</v>
      </c>
      <c r="AD545" s="16">
        <f t="shared" ref="AD545:AD568" si="431">IF(OR(L545="",Z545="",Z545=0),"",(Z545-L545)/Z545)</f>
        <v>0.40909090909090912</v>
      </c>
      <c r="AE545" s="10">
        <f t="shared" ref="AE545:AE568" si="432">IF(OR(Y545="",Y545=0),"",(Y545-M545)/Y545)</f>
        <v>0.41666666666666669</v>
      </c>
      <c r="AF545" s="10">
        <f t="shared" ref="AF545:AF568" si="433">IF(OR(Z545="",Z545=0),"",(Z545-N545)/Z545)</f>
        <v>0.43181818181818182</v>
      </c>
      <c r="AG545" s="8">
        <f t="shared" ref="AG545:AG568" si="434">IF(OR(K545="",Y545=""),"",Y545-K545)</f>
        <v>700</v>
      </c>
      <c r="AH545" s="8">
        <f t="shared" ref="AH545:AH568" si="435">IF(OR(L545="",Z545=""),"",Z545-L545)</f>
        <v>900</v>
      </c>
    </row>
    <row r="546" spans="1:34" x14ac:dyDescent="0.25">
      <c r="A546" s="7" t="s">
        <v>1594</v>
      </c>
      <c r="B546" s="7" t="s">
        <v>1595</v>
      </c>
      <c r="C546" s="7" t="s">
        <v>54</v>
      </c>
      <c r="D546" s="7" t="s">
        <v>85</v>
      </c>
      <c r="E546" s="7" t="str">
        <f>INDEX('Нормо-час по специальностям'!$B$6:$B$26,MATCH(D546,'Нормо-час по специальностям'!$A$6:$A$26,0))</f>
        <v>Фасадчик / промальпинист</v>
      </c>
      <c r="F546" s="15">
        <v>0.3</v>
      </c>
      <c r="G546" s="7" t="s">
        <v>7065</v>
      </c>
      <c r="H546" s="11">
        <f t="shared" si="419"/>
        <v>23.33</v>
      </c>
      <c r="I546" s="8">
        <f>INDEX('Нормо-час по специальностям'!$D$6:$D$26,MATCH(D546,'Нормо-час по специальностям'!$A$6:$A$26,0))</f>
        <v>1100</v>
      </c>
      <c r="J546" s="8">
        <f>INDEX('Нормо-час по специальностям'!$E$6:$E$26,MATCH(D546,'Нормо-час по специальностям'!$A$6:$A$26,0))</f>
        <v>1300</v>
      </c>
      <c r="K546" s="8">
        <f t="shared" si="420"/>
        <v>330</v>
      </c>
      <c r="L546" s="8">
        <f t="shared" si="421"/>
        <v>390</v>
      </c>
      <c r="M546" s="8">
        <f>Расценки!L545</f>
        <v>290</v>
      </c>
      <c r="N546" s="8">
        <f>Расценки!M545</f>
        <v>350</v>
      </c>
      <c r="O546" s="10">
        <f t="shared" si="422"/>
        <v>0.13793103448275867</v>
      </c>
      <c r="P546" s="10">
        <f t="shared" si="423"/>
        <v>0.11428571428571432</v>
      </c>
      <c r="Q546" s="7" t="str">
        <f t="shared" si="424"/>
        <v>расценка</v>
      </c>
      <c r="R546" s="7" t="str">
        <f t="shared" si="425"/>
        <v>расценка</v>
      </c>
      <c r="S546" s="8">
        <f t="shared" si="426"/>
        <v>967</v>
      </c>
      <c r="T546" s="8">
        <f t="shared" si="427"/>
        <v>1167</v>
      </c>
      <c r="U546" s="8">
        <f>Расценки!F545</f>
        <v>500</v>
      </c>
      <c r="V546" s="8">
        <f>Расценки!G545</f>
        <v>600</v>
      </c>
      <c r="W546" s="10">
        <f t="shared" si="428"/>
        <v>0.34</v>
      </c>
      <c r="X546" s="10">
        <f t="shared" si="429"/>
        <v>0.35</v>
      </c>
      <c r="Y546" s="9">
        <f>Расценки!H545</f>
        <v>500</v>
      </c>
      <c r="Z546" s="9">
        <f>Расценки!I545</f>
        <v>600</v>
      </c>
      <c r="AA546" s="10">
        <f>Расценки!J545</f>
        <v>0</v>
      </c>
      <c r="AB546" s="10">
        <f>Расценки!K545</f>
        <v>0</v>
      </c>
      <c r="AC546" s="16">
        <f t="shared" si="430"/>
        <v>0.34</v>
      </c>
      <c r="AD546" s="16">
        <f t="shared" si="431"/>
        <v>0.35</v>
      </c>
      <c r="AE546" s="10">
        <f t="shared" si="432"/>
        <v>0.42</v>
      </c>
      <c r="AF546" s="10">
        <f t="shared" si="433"/>
        <v>0.41666666666666669</v>
      </c>
      <c r="AG546" s="8">
        <f t="shared" si="434"/>
        <v>170</v>
      </c>
      <c r="AH546" s="8">
        <f t="shared" si="435"/>
        <v>210</v>
      </c>
    </row>
    <row r="547" spans="1:34" x14ac:dyDescent="0.25">
      <c r="A547" s="7" t="s">
        <v>1596</v>
      </c>
      <c r="B547" s="7" t="s">
        <v>1597</v>
      </c>
      <c r="C547" s="7" t="s">
        <v>54</v>
      </c>
      <c r="D547" s="7" t="s">
        <v>85</v>
      </c>
      <c r="E547" s="7" t="str">
        <f>INDEX('Нормо-час по специальностям'!$B$6:$B$26,MATCH(D547,'Нормо-час по специальностям'!$A$6:$A$26,0))</f>
        <v>Фасадчик / промальпинист</v>
      </c>
      <c r="F547" s="15">
        <v>2.5</v>
      </c>
      <c r="G547" s="7" t="s">
        <v>7095</v>
      </c>
      <c r="H547" s="11">
        <f t="shared" si="419"/>
        <v>2.8</v>
      </c>
      <c r="I547" s="8">
        <f>INDEX('Нормо-час по специальностям'!$D$6:$D$26,MATCH(D547,'Нормо-час по специальностям'!$A$6:$A$26,0))</f>
        <v>1100</v>
      </c>
      <c r="J547" s="8">
        <f>INDEX('Нормо-час по специальностям'!$E$6:$E$26,MATCH(D547,'Нормо-час по специальностям'!$A$6:$A$26,0))</f>
        <v>1300</v>
      </c>
      <c r="K547" s="8">
        <f t="shared" si="420"/>
        <v>2750</v>
      </c>
      <c r="L547" s="8">
        <f t="shared" si="421"/>
        <v>3250</v>
      </c>
      <c r="M547" s="8">
        <f>Расценки!L546</f>
        <v>2300</v>
      </c>
      <c r="N547" s="8">
        <f>Расценки!M546</f>
        <v>2650</v>
      </c>
      <c r="O547" s="10">
        <f t="shared" si="422"/>
        <v>0.19565217391304346</v>
      </c>
      <c r="P547" s="10">
        <f t="shared" si="423"/>
        <v>0.22641509433962259</v>
      </c>
      <c r="Q547" s="7" t="str">
        <f t="shared" si="424"/>
        <v>расценка</v>
      </c>
      <c r="R547" s="7" t="str">
        <f t="shared" si="425"/>
        <v>расценка</v>
      </c>
      <c r="S547" s="8">
        <f t="shared" si="426"/>
        <v>920</v>
      </c>
      <c r="T547" s="8">
        <f t="shared" si="427"/>
        <v>1060</v>
      </c>
      <c r="U547" s="8">
        <f>Расценки!F546</f>
        <v>4000</v>
      </c>
      <c r="V547" s="8">
        <f>Расценки!G546</f>
        <v>4600</v>
      </c>
      <c r="W547" s="10">
        <f t="shared" si="428"/>
        <v>0.3125</v>
      </c>
      <c r="X547" s="10">
        <f t="shared" si="429"/>
        <v>0.29347826086956524</v>
      </c>
      <c r="Y547" s="9">
        <f>Расценки!H546</f>
        <v>4000</v>
      </c>
      <c r="Z547" s="9">
        <f>Расценки!I546</f>
        <v>4600</v>
      </c>
      <c r="AA547" s="10">
        <f>Расценки!J546</f>
        <v>0</v>
      </c>
      <c r="AB547" s="10">
        <f>Расценки!K546</f>
        <v>0</v>
      </c>
      <c r="AC547" s="16">
        <f t="shared" si="430"/>
        <v>0.3125</v>
      </c>
      <c r="AD547" s="16">
        <f t="shared" si="431"/>
        <v>0.29347826086956524</v>
      </c>
      <c r="AE547" s="10">
        <f t="shared" si="432"/>
        <v>0.42499999999999999</v>
      </c>
      <c r="AF547" s="10">
        <f t="shared" si="433"/>
        <v>0.42391304347826086</v>
      </c>
      <c r="AG547" s="8">
        <f t="shared" si="434"/>
        <v>1250</v>
      </c>
      <c r="AH547" s="8">
        <f t="shared" si="435"/>
        <v>1350</v>
      </c>
    </row>
    <row r="548" spans="1:34" x14ac:dyDescent="0.25">
      <c r="A548" s="7" t="s">
        <v>1599</v>
      </c>
      <c r="B548" s="7" t="s">
        <v>1600</v>
      </c>
      <c r="C548" s="7" t="s">
        <v>28</v>
      </c>
      <c r="D548" s="7" t="s">
        <v>85</v>
      </c>
      <c r="E548" s="7" t="str">
        <f>INDEX('Нормо-час по специальностям'!$B$6:$B$26,MATCH(D548,'Нормо-час по специальностям'!$A$6:$A$26,0))</f>
        <v>Фасадчик / промальпинист</v>
      </c>
      <c r="F548" s="15">
        <v>3.5</v>
      </c>
      <c r="G548" s="7" t="s">
        <v>7096</v>
      </c>
      <c r="H548" s="11">
        <f t="shared" si="419"/>
        <v>2</v>
      </c>
      <c r="I548" s="8">
        <f>INDEX('Нормо-час по специальностям'!$D$6:$D$26,MATCH(D548,'Нормо-час по специальностям'!$A$6:$A$26,0))</f>
        <v>1100</v>
      </c>
      <c r="J548" s="8">
        <f>INDEX('Нормо-час по специальностям'!$E$6:$E$26,MATCH(D548,'Нормо-час по специальностям'!$A$6:$A$26,0))</f>
        <v>1300</v>
      </c>
      <c r="K548" s="8">
        <f t="shared" si="420"/>
        <v>3850</v>
      </c>
      <c r="L548" s="8">
        <f t="shared" si="421"/>
        <v>4550</v>
      </c>
      <c r="M548" s="8">
        <f>Расценки!L547</f>
        <v>2200</v>
      </c>
      <c r="N548" s="8">
        <f>Расценки!M547</f>
        <v>2500</v>
      </c>
      <c r="O548" s="10">
        <f t="shared" si="422"/>
        <v>0.75</v>
      </c>
      <c r="P548" s="10">
        <f t="shared" si="423"/>
        <v>0.82000000000000006</v>
      </c>
      <c r="Q548" s="7" t="str">
        <f t="shared" si="424"/>
        <v>расценка</v>
      </c>
      <c r="R548" s="7" t="str">
        <f t="shared" si="425"/>
        <v>расценка</v>
      </c>
      <c r="S548" s="8">
        <f t="shared" si="426"/>
        <v>629</v>
      </c>
      <c r="T548" s="8">
        <f t="shared" si="427"/>
        <v>714</v>
      </c>
      <c r="U548" s="8">
        <f>Расценки!F547</f>
        <v>3800</v>
      </c>
      <c r="V548" s="8">
        <f>Расценки!G547</f>
        <v>4300</v>
      </c>
      <c r="W548" s="10">
        <f t="shared" si="428"/>
        <v>-1.3157894736842105E-2</v>
      </c>
      <c r="X548" s="10">
        <f t="shared" si="429"/>
        <v>-5.8139534883720929E-2</v>
      </c>
      <c r="Y548" s="9">
        <f>Расценки!H547</f>
        <v>5134</v>
      </c>
      <c r="Z548" s="9">
        <f>Расценки!I547</f>
        <v>6067</v>
      </c>
      <c r="AA548" s="10">
        <f>Расценки!J547</f>
        <v>0.35105263157894728</v>
      </c>
      <c r="AB548" s="10">
        <f>Расценки!K547</f>
        <v>0.41093023255813943</v>
      </c>
      <c r="AC548" s="16">
        <f t="shared" si="430"/>
        <v>0.25009738994935721</v>
      </c>
      <c r="AD548" s="16">
        <f t="shared" si="431"/>
        <v>0.25004120652711387</v>
      </c>
      <c r="AE548" s="10">
        <f t="shared" si="432"/>
        <v>0.5714842228282041</v>
      </c>
      <c r="AF548" s="10">
        <f t="shared" si="433"/>
        <v>0.58793472886105158</v>
      </c>
      <c r="AG548" s="8">
        <f t="shared" si="434"/>
        <v>1284</v>
      </c>
      <c r="AH548" s="8">
        <f t="shared" si="435"/>
        <v>1517</v>
      </c>
    </row>
    <row r="549" spans="1:34" x14ac:dyDescent="0.25">
      <c r="A549" s="7" t="s">
        <v>1603</v>
      </c>
      <c r="B549" s="7" t="s">
        <v>1604</v>
      </c>
      <c r="C549" s="7" t="s">
        <v>28</v>
      </c>
      <c r="D549" s="7" t="s">
        <v>85</v>
      </c>
      <c r="E549" s="7" t="str">
        <f>INDEX('Нормо-час по специальностям'!$B$6:$B$26,MATCH(D549,'Нормо-час по специальностям'!$A$6:$A$26,0))</f>
        <v>Фасадчик / промальпинист</v>
      </c>
      <c r="F549" s="15">
        <v>4</v>
      </c>
      <c r="G549" s="7" t="s">
        <v>7097</v>
      </c>
      <c r="H549" s="11">
        <f t="shared" si="419"/>
        <v>1.75</v>
      </c>
      <c r="I549" s="8">
        <f>INDEX('Нормо-час по специальностям'!$D$6:$D$26,MATCH(D549,'Нормо-час по специальностям'!$A$6:$A$26,0))</f>
        <v>1100</v>
      </c>
      <c r="J549" s="8">
        <f>INDEX('Нормо-час по специальностям'!$E$6:$E$26,MATCH(D549,'Нормо-час по специальностям'!$A$6:$A$26,0))</f>
        <v>1300</v>
      </c>
      <c r="K549" s="8">
        <f t="shared" si="420"/>
        <v>4400</v>
      </c>
      <c r="L549" s="8">
        <f t="shared" si="421"/>
        <v>5200</v>
      </c>
      <c r="M549" s="8">
        <f>Расценки!L548</f>
        <v>2400</v>
      </c>
      <c r="N549" s="8">
        <f>Расценки!M548</f>
        <v>2750</v>
      </c>
      <c r="O549" s="10">
        <f t="shared" si="422"/>
        <v>0.83333333333333326</v>
      </c>
      <c r="P549" s="10">
        <f t="shared" si="423"/>
        <v>0.89090909090909087</v>
      </c>
      <c r="Q549" s="7" t="str">
        <f t="shared" si="424"/>
        <v>расценка</v>
      </c>
      <c r="R549" s="7" t="str">
        <f t="shared" si="425"/>
        <v>расценка</v>
      </c>
      <c r="S549" s="8">
        <f t="shared" si="426"/>
        <v>600</v>
      </c>
      <c r="T549" s="8">
        <f t="shared" si="427"/>
        <v>688</v>
      </c>
      <c r="U549" s="8">
        <f>Расценки!F548</f>
        <v>4200</v>
      </c>
      <c r="V549" s="8">
        <f>Расценки!G548</f>
        <v>4800</v>
      </c>
      <c r="W549" s="10">
        <f t="shared" si="428"/>
        <v>-4.7619047619047616E-2</v>
      </c>
      <c r="X549" s="10">
        <f t="shared" si="429"/>
        <v>-8.3333333333333329E-2</v>
      </c>
      <c r="Y549" s="9">
        <f>Расценки!H548</f>
        <v>5867</v>
      </c>
      <c r="Z549" s="9">
        <f>Расценки!I548</f>
        <v>6934</v>
      </c>
      <c r="AA549" s="10">
        <f>Расценки!J548</f>
        <v>0.39690476190476187</v>
      </c>
      <c r="AB549" s="10">
        <f>Расценки!K548</f>
        <v>0.44458333333333333</v>
      </c>
      <c r="AC549" s="16">
        <f t="shared" si="430"/>
        <v>0.25004261121527188</v>
      </c>
      <c r="AD549" s="16">
        <f t="shared" si="431"/>
        <v>0.2500721084511105</v>
      </c>
      <c r="AE549" s="10">
        <f t="shared" si="432"/>
        <v>0.59093233339014828</v>
      </c>
      <c r="AF549" s="10">
        <f t="shared" si="433"/>
        <v>0.60340351889241417</v>
      </c>
      <c r="AG549" s="8">
        <f t="shared" si="434"/>
        <v>1467</v>
      </c>
      <c r="AH549" s="8">
        <f t="shared" si="435"/>
        <v>1734</v>
      </c>
    </row>
    <row r="550" spans="1:34" x14ac:dyDescent="0.25">
      <c r="A550" s="7" t="s">
        <v>1606</v>
      </c>
      <c r="B550" s="7" t="s">
        <v>1607</v>
      </c>
      <c r="C550" s="7" t="s">
        <v>54</v>
      </c>
      <c r="D550" s="7" t="s">
        <v>85</v>
      </c>
      <c r="E550" s="7" t="str">
        <f>INDEX('Нормо-час по специальностям'!$B$6:$B$26,MATCH(D550,'Нормо-час по специальностям'!$A$6:$A$26,0))</f>
        <v>Фасадчик / промальпинист</v>
      </c>
      <c r="F550" s="15">
        <v>1.3</v>
      </c>
      <c r="G550" s="7" t="s">
        <v>7098</v>
      </c>
      <c r="H550" s="11">
        <f t="shared" si="419"/>
        <v>5.38</v>
      </c>
      <c r="I550" s="8">
        <f>INDEX('Нормо-час по специальностям'!$D$6:$D$26,MATCH(D550,'Нормо-час по специальностям'!$A$6:$A$26,0))</f>
        <v>1100</v>
      </c>
      <c r="J550" s="8">
        <f>INDEX('Нормо-час по специальностям'!$E$6:$E$26,MATCH(D550,'Нормо-час по специальностям'!$A$6:$A$26,0))</f>
        <v>1300</v>
      </c>
      <c r="K550" s="8">
        <f t="shared" si="420"/>
        <v>1430</v>
      </c>
      <c r="L550" s="8">
        <f t="shared" si="421"/>
        <v>1690</v>
      </c>
      <c r="M550" s="8">
        <f>Расценки!L549</f>
        <v>1270</v>
      </c>
      <c r="N550" s="8">
        <f>Расценки!M549</f>
        <v>1450</v>
      </c>
      <c r="O550" s="10">
        <f t="shared" si="422"/>
        <v>0.12598425196850394</v>
      </c>
      <c r="P550" s="10">
        <f t="shared" si="423"/>
        <v>0.16551724137931045</v>
      </c>
      <c r="Q550" s="7" t="str">
        <f t="shared" si="424"/>
        <v>расценка</v>
      </c>
      <c r="R550" s="7" t="str">
        <f t="shared" si="425"/>
        <v>расценка</v>
      </c>
      <c r="S550" s="8">
        <f t="shared" si="426"/>
        <v>977</v>
      </c>
      <c r="T550" s="8">
        <f t="shared" si="427"/>
        <v>1115</v>
      </c>
      <c r="U550" s="8">
        <f>Расценки!F549</f>
        <v>2200</v>
      </c>
      <c r="V550" s="8">
        <f>Расценки!G549</f>
        <v>2500</v>
      </c>
      <c r="W550" s="10">
        <f t="shared" si="428"/>
        <v>0.35</v>
      </c>
      <c r="X550" s="10">
        <f t="shared" si="429"/>
        <v>0.32400000000000001</v>
      </c>
      <c r="Y550" s="9">
        <f>Расценки!H549</f>
        <v>2200</v>
      </c>
      <c r="Z550" s="9">
        <f>Расценки!I549</f>
        <v>2500</v>
      </c>
      <c r="AA550" s="10">
        <f>Расценки!J549</f>
        <v>0</v>
      </c>
      <c r="AB550" s="10">
        <f>Расценки!K549</f>
        <v>0</v>
      </c>
      <c r="AC550" s="16">
        <f t="shared" si="430"/>
        <v>0.35</v>
      </c>
      <c r="AD550" s="16">
        <f t="shared" si="431"/>
        <v>0.32400000000000001</v>
      </c>
      <c r="AE550" s="10">
        <f t="shared" si="432"/>
        <v>0.42272727272727273</v>
      </c>
      <c r="AF550" s="10">
        <f t="shared" si="433"/>
        <v>0.42</v>
      </c>
      <c r="AG550" s="8">
        <f t="shared" si="434"/>
        <v>770</v>
      </c>
      <c r="AH550" s="8">
        <f t="shared" si="435"/>
        <v>810</v>
      </c>
    </row>
    <row r="551" spans="1:34" x14ac:dyDescent="0.25">
      <c r="A551" s="7" t="s">
        <v>1608</v>
      </c>
      <c r="B551" s="7" t="s">
        <v>1609</v>
      </c>
      <c r="C551" s="7" t="s">
        <v>50</v>
      </c>
      <c r="D551" s="7" t="s">
        <v>85</v>
      </c>
      <c r="E551" s="7" t="str">
        <f>INDEX('Нормо-час по специальностям'!$B$6:$B$26,MATCH(D551,'Нормо-час по специальностям'!$A$6:$A$26,0))</f>
        <v>Фасадчик / промальпинист</v>
      </c>
      <c r="F551" s="15">
        <v>0.08</v>
      </c>
      <c r="G551" s="7" t="s">
        <v>7099</v>
      </c>
      <c r="H551" s="11">
        <f t="shared" si="419"/>
        <v>87.5</v>
      </c>
      <c r="I551" s="8">
        <f>INDEX('Нормо-час по специальностям'!$D$6:$D$26,MATCH(D551,'Нормо-час по специальностям'!$A$6:$A$26,0))</f>
        <v>1100</v>
      </c>
      <c r="J551" s="8">
        <f>INDEX('Нормо-час по специальностям'!$E$6:$E$26,MATCH(D551,'Нормо-час по специальностям'!$A$6:$A$26,0))</f>
        <v>1300</v>
      </c>
      <c r="K551" s="8">
        <f t="shared" si="420"/>
        <v>88</v>
      </c>
      <c r="L551" s="8">
        <f t="shared" si="421"/>
        <v>104</v>
      </c>
      <c r="M551" s="8">
        <f>Расценки!L550</f>
        <v>115</v>
      </c>
      <c r="N551" s="8">
        <f>Расценки!M550</f>
        <v>140</v>
      </c>
      <c r="O551" s="10">
        <f t="shared" si="422"/>
        <v>-0.23478260869565215</v>
      </c>
      <c r="P551" s="10">
        <f t="shared" si="423"/>
        <v>-0.25714285714285712</v>
      </c>
      <c r="Q551" s="7" t="str">
        <f t="shared" si="424"/>
        <v>нормо-часы</v>
      </c>
      <c r="R551" s="7" t="str">
        <f t="shared" si="425"/>
        <v>нормо-часы</v>
      </c>
      <c r="S551" s="8">
        <f t="shared" si="426"/>
        <v>1438</v>
      </c>
      <c r="T551" s="8">
        <f t="shared" si="427"/>
        <v>1750</v>
      </c>
      <c r="U551" s="8">
        <f>Расценки!F550</f>
        <v>200</v>
      </c>
      <c r="V551" s="8">
        <f>Расценки!G550</f>
        <v>240</v>
      </c>
      <c r="W551" s="10">
        <f t="shared" si="428"/>
        <v>0.56000000000000005</v>
      </c>
      <c r="X551" s="10">
        <f t="shared" si="429"/>
        <v>0.56666666666666665</v>
      </c>
      <c r="Y551" s="9">
        <f>Расценки!H550</f>
        <v>200</v>
      </c>
      <c r="Z551" s="9">
        <f>Расценки!I550</f>
        <v>240</v>
      </c>
      <c r="AA551" s="10">
        <f>Расценки!J550</f>
        <v>0</v>
      </c>
      <c r="AB551" s="10">
        <f>Расценки!K550</f>
        <v>0</v>
      </c>
      <c r="AC551" s="16">
        <f t="shared" si="430"/>
        <v>0.56000000000000005</v>
      </c>
      <c r="AD551" s="16">
        <f t="shared" si="431"/>
        <v>0.56666666666666665</v>
      </c>
      <c r="AE551" s="10">
        <f t="shared" si="432"/>
        <v>0.42499999999999999</v>
      </c>
      <c r="AF551" s="10">
        <f t="shared" si="433"/>
        <v>0.41666666666666669</v>
      </c>
      <c r="AG551" s="8">
        <f t="shared" si="434"/>
        <v>112</v>
      </c>
      <c r="AH551" s="8">
        <f t="shared" si="435"/>
        <v>136</v>
      </c>
    </row>
    <row r="552" spans="1:34" x14ac:dyDescent="0.25">
      <c r="A552" s="7" t="s">
        <v>1612</v>
      </c>
      <c r="B552" s="7" t="s">
        <v>1613</v>
      </c>
      <c r="C552" s="7" t="s">
        <v>54</v>
      </c>
      <c r="D552" s="7" t="s">
        <v>85</v>
      </c>
      <c r="E552" s="7" t="str">
        <f>INDEX('Нормо-час по специальностям'!$B$6:$B$26,MATCH(D552,'Нормо-час по специальностям'!$A$6:$A$26,0))</f>
        <v>Фасадчик / промальпинист</v>
      </c>
      <c r="F552" s="15">
        <v>1.3</v>
      </c>
      <c r="G552" s="7" t="s">
        <v>7100</v>
      </c>
      <c r="H552" s="11">
        <f t="shared" si="419"/>
        <v>5.38</v>
      </c>
      <c r="I552" s="8">
        <f>INDEX('Нормо-час по специальностям'!$D$6:$D$26,MATCH(D552,'Нормо-час по специальностям'!$A$6:$A$26,0))</f>
        <v>1100</v>
      </c>
      <c r="J552" s="8">
        <f>INDEX('Нормо-час по специальностям'!$E$6:$E$26,MATCH(D552,'Нормо-час по специальностям'!$A$6:$A$26,0))</f>
        <v>1300</v>
      </c>
      <c r="K552" s="8">
        <f t="shared" si="420"/>
        <v>1430</v>
      </c>
      <c r="L552" s="8">
        <f t="shared" si="421"/>
        <v>1690</v>
      </c>
      <c r="M552" s="8">
        <f>Расценки!L551</f>
        <v>1150</v>
      </c>
      <c r="N552" s="8">
        <f>Расценки!M551</f>
        <v>1320</v>
      </c>
      <c r="O552" s="10">
        <f t="shared" si="422"/>
        <v>0.24347826086956514</v>
      </c>
      <c r="P552" s="10">
        <f t="shared" si="423"/>
        <v>0.28030303030303028</v>
      </c>
      <c r="Q552" s="7" t="str">
        <f t="shared" si="424"/>
        <v>расценка</v>
      </c>
      <c r="R552" s="7" t="str">
        <f t="shared" si="425"/>
        <v>расценка</v>
      </c>
      <c r="S552" s="8">
        <f t="shared" si="426"/>
        <v>885</v>
      </c>
      <c r="T552" s="8">
        <f t="shared" si="427"/>
        <v>1015</v>
      </c>
      <c r="U552" s="8">
        <f>Расценки!F551</f>
        <v>2000</v>
      </c>
      <c r="V552" s="8">
        <f>Расценки!G551</f>
        <v>2300</v>
      </c>
      <c r="W552" s="10">
        <f t="shared" si="428"/>
        <v>0.28499999999999998</v>
      </c>
      <c r="X552" s="10">
        <f t="shared" si="429"/>
        <v>0.26521739130434785</v>
      </c>
      <c r="Y552" s="9">
        <f>Расценки!H551</f>
        <v>2000</v>
      </c>
      <c r="Z552" s="9">
        <f>Расценки!I551</f>
        <v>2300</v>
      </c>
      <c r="AA552" s="10">
        <f>Расценки!J551</f>
        <v>0</v>
      </c>
      <c r="AB552" s="10">
        <f>Расценки!K551</f>
        <v>0</v>
      </c>
      <c r="AC552" s="16">
        <f t="shared" si="430"/>
        <v>0.28499999999999998</v>
      </c>
      <c r="AD552" s="16">
        <f t="shared" si="431"/>
        <v>0.26521739130434785</v>
      </c>
      <c r="AE552" s="10">
        <f t="shared" si="432"/>
        <v>0.42499999999999999</v>
      </c>
      <c r="AF552" s="10">
        <f t="shared" si="433"/>
        <v>0.42608695652173911</v>
      </c>
      <c r="AG552" s="8">
        <f t="shared" si="434"/>
        <v>570</v>
      </c>
      <c r="AH552" s="8">
        <f t="shared" si="435"/>
        <v>610</v>
      </c>
    </row>
    <row r="553" spans="1:34" x14ac:dyDescent="0.25">
      <c r="A553" s="7" t="s">
        <v>1614</v>
      </c>
      <c r="B553" s="7" t="s">
        <v>1615</v>
      </c>
      <c r="C553" s="7" t="s">
        <v>54</v>
      </c>
      <c r="D553" s="7" t="s">
        <v>85</v>
      </c>
      <c r="E553" s="7" t="str">
        <f>INDEX('Нормо-час по специальностям'!$B$6:$B$26,MATCH(D553,'Нормо-час по специальностям'!$A$6:$A$26,0))</f>
        <v>Фасадчик / промальпинист</v>
      </c>
      <c r="F553" s="15">
        <v>0.7</v>
      </c>
      <c r="G553" s="7" t="s">
        <v>7101</v>
      </c>
      <c r="H553" s="11">
        <f t="shared" si="419"/>
        <v>10</v>
      </c>
      <c r="I553" s="8">
        <f>INDEX('Нормо-час по специальностям'!$D$6:$D$26,MATCH(D553,'Нормо-час по специальностям'!$A$6:$A$26,0))</f>
        <v>1100</v>
      </c>
      <c r="J553" s="8">
        <f>INDEX('Нормо-час по специальностям'!$E$6:$E$26,MATCH(D553,'Нормо-час по специальностям'!$A$6:$A$26,0))</f>
        <v>1300</v>
      </c>
      <c r="K553" s="8">
        <f t="shared" si="420"/>
        <v>770</v>
      </c>
      <c r="L553" s="8">
        <f t="shared" si="421"/>
        <v>910</v>
      </c>
      <c r="M553" s="8">
        <f>Расценки!L552</f>
        <v>580</v>
      </c>
      <c r="N553" s="8">
        <f>Расценки!M552</f>
        <v>670</v>
      </c>
      <c r="O553" s="10">
        <f t="shared" si="422"/>
        <v>0.32758620689655182</v>
      </c>
      <c r="P553" s="10">
        <f t="shared" si="423"/>
        <v>0.35820895522388052</v>
      </c>
      <c r="Q553" s="7" t="str">
        <f t="shared" si="424"/>
        <v>расценка</v>
      </c>
      <c r="R553" s="7" t="str">
        <f t="shared" si="425"/>
        <v>расценка</v>
      </c>
      <c r="S553" s="8">
        <f t="shared" si="426"/>
        <v>829</v>
      </c>
      <c r="T553" s="8">
        <f t="shared" si="427"/>
        <v>957</v>
      </c>
      <c r="U553" s="8">
        <f>Расценки!F552</f>
        <v>1000</v>
      </c>
      <c r="V553" s="8">
        <f>Расценки!G552</f>
        <v>1150</v>
      </c>
      <c r="W553" s="10">
        <f t="shared" si="428"/>
        <v>0.23</v>
      </c>
      <c r="X553" s="10">
        <f t="shared" si="429"/>
        <v>0.20869565217391303</v>
      </c>
      <c r="Y553" s="9">
        <f>Расценки!H552</f>
        <v>1027</v>
      </c>
      <c r="Z553" s="9">
        <f>Расценки!I552</f>
        <v>1214</v>
      </c>
      <c r="AA553" s="10">
        <f>Расценки!J552</f>
        <v>2.6999999999999913E-2</v>
      </c>
      <c r="AB553" s="10">
        <f>Расценки!K552</f>
        <v>5.5652173913043557E-2</v>
      </c>
      <c r="AC553" s="16">
        <f t="shared" si="430"/>
        <v>0.25024342745861733</v>
      </c>
      <c r="AD553" s="16">
        <f t="shared" si="431"/>
        <v>0.25041186161449752</v>
      </c>
      <c r="AE553" s="10">
        <f t="shared" si="432"/>
        <v>0.43524829600778969</v>
      </c>
      <c r="AF553" s="10">
        <f t="shared" si="433"/>
        <v>0.44810543657331137</v>
      </c>
      <c r="AG553" s="8">
        <f t="shared" si="434"/>
        <v>257</v>
      </c>
      <c r="AH553" s="8">
        <f t="shared" si="435"/>
        <v>304</v>
      </c>
    </row>
    <row r="554" spans="1:34" x14ac:dyDescent="0.25">
      <c r="A554" s="7" t="s">
        <v>1617</v>
      </c>
      <c r="B554" s="7" t="s">
        <v>1618</v>
      </c>
      <c r="C554" s="7" t="s">
        <v>54</v>
      </c>
      <c r="D554" s="7" t="s">
        <v>85</v>
      </c>
      <c r="E554" s="7" t="str">
        <f>INDEX('Нормо-час по специальностям'!$B$6:$B$26,MATCH(D554,'Нормо-час по специальностям'!$A$6:$A$26,0))</f>
        <v>Фасадчик / промальпинист</v>
      </c>
      <c r="F554" s="15">
        <v>0.6</v>
      </c>
      <c r="G554" s="7" t="s">
        <v>7101</v>
      </c>
      <c r="H554" s="11">
        <f t="shared" si="419"/>
        <v>11.67</v>
      </c>
      <c r="I554" s="8">
        <f>INDEX('Нормо-час по специальностям'!$D$6:$D$26,MATCH(D554,'Нормо-час по специальностям'!$A$6:$A$26,0))</f>
        <v>1100</v>
      </c>
      <c r="J554" s="8">
        <f>INDEX('Нормо-час по специальностям'!$E$6:$E$26,MATCH(D554,'Нормо-час по специальностям'!$A$6:$A$26,0))</f>
        <v>1300</v>
      </c>
      <c r="K554" s="8">
        <f t="shared" si="420"/>
        <v>660</v>
      </c>
      <c r="L554" s="8">
        <f t="shared" si="421"/>
        <v>780</v>
      </c>
      <c r="M554" s="8">
        <f>Расценки!L553</f>
        <v>520</v>
      </c>
      <c r="N554" s="8">
        <f>Расценки!M553</f>
        <v>600</v>
      </c>
      <c r="O554" s="10">
        <f t="shared" si="422"/>
        <v>0.26923076923076916</v>
      </c>
      <c r="P554" s="10">
        <f t="shared" si="423"/>
        <v>0.30000000000000004</v>
      </c>
      <c r="Q554" s="7" t="str">
        <f t="shared" si="424"/>
        <v>расценка</v>
      </c>
      <c r="R554" s="7" t="str">
        <f t="shared" si="425"/>
        <v>расценка</v>
      </c>
      <c r="S554" s="8">
        <f t="shared" si="426"/>
        <v>867</v>
      </c>
      <c r="T554" s="8">
        <f t="shared" si="427"/>
        <v>1000</v>
      </c>
      <c r="U554" s="8">
        <f>Расценки!F553</f>
        <v>900</v>
      </c>
      <c r="V554" s="8">
        <f>Расценки!G553</f>
        <v>1050</v>
      </c>
      <c r="W554" s="10">
        <f t="shared" si="428"/>
        <v>0.26666666666666666</v>
      </c>
      <c r="X554" s="10">
        <f t="shared" si="429"/>
        <v>0.25714285714285712</v>
      </c>
      <c r="Y554" s="9">
        <f>Расценки!H553</f>
        <v>900</v>
      </c>
      <c r="Z554" s="9">
        <f>Расценки!I553</f>
        <v>1050</v>
      </c>
      <c r="AA554" s="10">
        <f>Расценки!J553</f>
        <v>0</v>
      </c>
      <c r="AB554" s="10">
        <f>Расценки!K553</f>
        <v>0</v>
      </c>
      <c r="AC554" s="16">
        <f t="shared" si="430"/>
        <v>0.26666666666666666</v>
      </c>
      <c r="AD554" s="16">
        <f t="shared" si="431"/>
        <v>0.25714285714285712</v>
      </c>
      <c r="AE554" s="10">
        <f t="shared" si="432"/>
        <v>0.42222222222222222</v>
      </c>
      <c r="AF554" s="10">
        <f t="shared" si="433"/>
        <v>0.42857142857142855</v>
      </c>
      <c r="AG554" s="8">
        <f t="shared" si="434"/>
        <v>240</v>
      </c>
      <c r="AH554" s="8">
        <f t="shared" si="435"/>
        <v>270</v>
      </c>
    </row>
    <row r="555" spans="1:34" x14ac:dyDescent="0.25">
      <c r="A555" s="7" t="s">
        <v>1621</v>
      </c>
      <c r="B555" s="7" t="s">
        <v>1622</v>
      </c>
      <c r="C555" s="7" t="s">
        <v>54</v>
      </c>
      <c r="D555" s="7" t="s">
        <v>85</v>
      </c>
      <c r="E555" s="7" t="str">
        <f>INDEX('Нормо-час по специальностям'!$B$6:$B$26,MATCH(D555,'Нормо-час по специальностям'!$A$6:$A$26,0))</f>
        <v>Фасадчик / промальпинист</v>
      </c>
      <c r="F555" s="15">
        <v>2</v>
      </c>
      <c r="G555" s="7" t="s">
        <v>7102</v>
      </c>
      <c r="H555" s="11">
        <f t="shared" si="419"/>
        <v>3.5</v>
      </c>
      <c r="I555" s="8">
        <f>INDEX('Нормо-час по специальностям'!$D$6:$D$26,MATCH(D555,'Нормо-час по специальностям'!$A$6:$A$26,0))</f>
        <v>1100</v>
      </c>
      <c r="J555" s="8">
        <f>INDEX('Нормо-час по специальностям'!$E$6:$E$26,MATCH(D555,'Нормо-час по специальностям'!$A$6:$A$26,0))</f>
        <v>1300</v>
      </c>
      <c r="K555" s="8">
        <f t="shared" si="420"/>
        <v>2200</v>
      </c>
      <c r="L555" s="8">
        <f t="shared" si="421"/>
        <v>2600</v>
      </c>
      <c r="M555" s="8">
        <f>Расценки!L554</f>
        <v>1900</v>
      </c>
      <c r="N555" s="8">
        <f>Расценки!M554</f>
        <v>2200</v>
      </c>
      <c r="O555" s="10">
        <f t="shared" si="422"/>
        <v>0.15789473684210531</v>
      </c>
      <c r="P555" s="10">
        <f t="shared" si="423"/>
        <v>0.18181818181818188</v>
      </c>
      <c r="Q555" s="7" t="str">
        <f t="shared" si="424"/>
        <v>расценка</v>
      </c>
      <c r="R555" s="7" t="str">
        <f t="shared" si="425"/>
        <v>расценка</v>
      </c>
      <c r="S555" s="8">
        <f t="shared" si="426"/>
        <v>950</v>
      </c>
      <c r="T555" s="8">
        <f t="shared" si="427"/>
        <v>1100</v>
      </c>
      <c r="U555" s="8">
        <f>Расценки!F554</f>
        <v>3300</v>
      </c>
      <c r="V555" s="8">
        <f>Расценки!G554</f>
        <v>3800</v>
      </c>
      <c r="W555" s="10">
        <f t="shared" si="428"/>
        <v>0.33333333333333331</v>
      </c>
      <c r="X555" s="10">
        <f t="shared" si="429"/>
        <v>0.31578947368421051</v>
      </c>
      <c r="Y555" s="9">
        <f>Расценки!H554</f>
        <v>3300</v>
      </c>
      <c r="Z555" s="9">
        <f>Расценки!I554</f>
        <v>3800</v>
      </c>
      <c r="AA555" s="10">
        <f>Расценки!J554</f>
        <v>0</v>
      </c>
      <c r="AB555" s="10">
        <f>Расценки!K554</f>
        <v>0</v>
      </c>
      <c r="AC555" s="16">
        <f t="shared" si="430"/>
        <v>0.33333333333333331</v>
      </c>
      <c r="AD555" s="16">
        <f t="shared" si="431"/>
        <v>0.31578947368421051</v>
      </c>
      <c r="AE555" s="10">
        <f t="shared" si="432"/>
        <v>0.42424242424242425</v>
      </c>
      <c r="AF555" s="10">
        <f t="shared" si="433"/>
        <v>0.42105263157894735</v>
      </c>
      <c r="AG555" s="8">
        <f t="shared" si="434"/>
        <v>1100</v>
      </c>
      <c r="AH555" s="8">
        <f t="shared" si="435"/>
        <v>1200</v>
      </c>
    </row>
    <row r="556" spans="1:34" x14ac:dyDescent="0.25">
      <c r="A556" s="7" t="s">
        <v>1624</v>
      </c>
      <c r="B556" s="7" t="s">
        <v>1625</v>
      </c>
      <c r="C556" s="7" t="s">
        <v>54</v>
      </c>
      <c r="D556" s="7" t="s">
        <v>85</v>
      </c>
      <c r="E556" s="7" t="str">
        <f>INDEX('Нормо-час по специальностям'!$B$6:$B$26,MATCH(D556,'Нормо-час по специальностям'!$A$6:$A$26,0))</f>
        <v>Фасадчик / промальпинист</v>
      </c>
      <c r="F556" s="15">
        <v>2.4</v>
      </c>
      <c r="G556" s="7" t="s">
        <v>7103</v>
      </c>
      <c r="H556" s="11">
        <f t="shared" si="419"/>
        <v>2.92</v>
      </c>
      <c r="I556" s="8">
        <f>INDEX('Нормо-час по специальностям'!$D$6:$D$26,MATCH(D556,'Нормо-час по специальностям'!$A$6:$A$26,0))</f>
        <v>1100</v>
      </c>
      <c r="J556" s="8">
        <f>INDEX('Нормо-час по специальностям'!$E$6:$E$26,MATCH(D556,'Нормо-час по специальностям'!$A$6:$A$26,0))</f>
        <v>1300</v>
      </c>
      <c r="K556" s="8">
        <f t="shared" si="420"/>
        <v>2640</v>
      </c>
      <c r="L556" s="8">
        <f t="shared" si="421"/>
        <v>3120</v>
      </c>
      <c r="M556" s="8">
        <f>Расценки!L555</f>
        <v>2250</v>
      </c>
      <c r="N556" s="8">
        <f>Расценки!M555</f>
        <v>2600</v>
      </c>
      <c r="O556" s="10">
        <f t="shared" si="422"/>
        <v>0.17333333333333334</v>
      </c>
      <c r="P556" s="10">
        <f t="shared" si="423"/>
        <v>0.19999999999999996</v>
      </c>
      <c r="Q556" s="7" t="str">
        <f t="shared" si="424"/>
        <v>расценка</v>
      </c>
      <c r="R556" s="7" t="str">
        <f t="shared" si="425"/>
        <v>расценка</v>
      </c>
      <c r="S556" s="8">
        <f t="shared" si="426"/>
        <v>938</v>
      </c>
      <c r="T556" s="8">
        <f t="shared" si="427"/>
        <v>1083</v>
      </c>
      <c r="U556" s="8">
        <f>Расценки!F555</f>
        <v>3900</v>
      </c>
      <c r="V556" s="8">
        <f>Расценки!G555</f>
        <v>4500</v>
      </c>
      <c r="W556" s="10">
        <f t="shared" si="428"/>
        <v>0.32307692307692309</v>
      </c>
      <c r="X556" s="10">
        <f t="shared" si="429"/>
        <v>0.30666666666666664</v>
      </c>
      <c r="Y556" s="9">
        <f>Расценки!H555</f>
        <v>3900</v>
      </c>
      <c r="Z556" s="9">
        <f>Расценки!I555</f>
        <v>4500</v>
      </c>
      <c r="AA556" s="10">
        <f>Расценки!J555</f>
        <v>0</v>
      </c>
      <c r="AB556" s="10">
        <f>Расценки!K555</f>
        <v>0</v>
      </c>
      <c r="AC556" s="16">
        <f t="shared" si="430"/>
        <v>0.32307692307692309</v>
      </c>
      <c r="AD556" s="16">
        <f t="shared" si="431"/>
        <v>0.30666666666666664</v>
      </c>
      <c r="AE556" s="10">
        <f t="shared" si="432"/>
        <v>0.42307692307692307</v>
      </c>
      <c r="AF556" s="10">
        <f t="shared" si="433"/>
        <v>0.42222222222222222</v>
      </c>
      <c r="AG556" s="8">
        <f t="shared" si="434"/>
        <v>1260</v>
      </c>
      <c r="AH556" s="8">
        <f t="shared" si="435"/>
        <v>1380</v>
      </c>
    </row>
    <row r="557" spans="1:34" x14ac:dyDescent="0.25">
      <c r="A557" s="7" t="s">
        <v>1628</v>
      </c>
      <c r="B557" s="7" t="s">
        <v>1629</v>
      </c>
      <c r="C557" s="7" t="s">
        <v>54</v>
      </c>
      <c r="D557" s="7" t="s">
        <v>269</v>
      </c>
      <c r="E557" s="7" t="str">
        <f>INDEX('Нормо-час по специальностям'!$B$6:$B$26,MATCH(D557,'Нормо-час по специальностям'!$A$6:$A$26,0))</f>
        <v>Плиточник / укладчик полов</v>
      </c>
      <c r="F557" s="15">
        <v>1.3</v>
      </c>
      <c r="G557" s="7" t="s">
        <v>7104</v>
      </c>
      <c r="H557" s="11">
        <f t="shared" si="419"/>
        <v>5.38</v>
      </c>
      <c r="I557" s="8">
        <f>INDEX('Нормо-час по специальностям'!$D$6:$D$26,MATCH(D557,'Нормо-час по специальностям'!$A$6:$A$26,0))</f>
        <v>900</v>
      </c>
      <c r="J557" s="8">
        <f>INDEX('Нормо-час по специальностям'!$E$6:$E$26,MATCH(D557,'Нормо-час по специальностям'!$A$6:$A$26,0))</f>
        <v>1080</v>
      </c>
      <c r="K557" s="8">
        <f t="shared" si="420"/>
        <v>1170</v>
      </c>
      <c r="L557" s="8">
        <f t="shared" si="421"/>
        <v>1404</v>
      </c>
      <c r="M557" s="8">
        <f>Расценки!L556</f>
        <v>1050</v>
      </c>
      <c r="N557" s="8">
        <f>Расценки!M556</f>
        <v>1200</v>
      </c>
      <c r="O557" s="10">
        <f t="shared" si="422"/>
        <v>0.11428571428571432</v>
      </c>
      <c r="P557" s="10">
        <f t="shared" si="423"/>
        <v>0.16999999999999993</v>
      </c>
      <c r="Q557" s="7" t="str">
        <f t="shared" si="424"/>
        <v>расценка</v>
      </c>
      <c r="R557" s="7" t="str">
        <f t="shared" si="425"/>
        <v>расценка</v>
      </c>
      <c r="S557" s="8">
        <f t="shared" si="426"/>
        <v>808</v>
      </c>
      <c r="T557" s="8">
        <f t="shared" si="427"/>
        <v>923</v>
      </c>
      <c r="U557" s="8">
        <f>Расценки!F556</f>
        <v>1800</v>
      </c>
      <c r="V557" s="8">
        <f>Расценки!G556</f>
        <v>2100</v>
      </c>
      <c r="W557" s="10">
        <f t="shared" si="428"/>
        <v>0.35</v>
      </c>
      <c r="X557" s="10">
        <f t="shared" si="429"/>
        <v>0.33142857142857141</v>
      </c>
      <c r="Y557" s="9">
        <f>Расценки!H556</f>
        <v>1800</v>
      </c>
      <c r="Z557" s="9">
        <f>Расценки!I556</f>
        <v>2100</v>
      </c>
      <c r="AA557" s="10">
        <f>Расценки!J556</f>
        <v>0</v>
      </c>
      <c r="AB557" s="10">
        <f>Расценки!K556</f>
        <v>0</v>
      </c>
      <c r="AC557" s="16">
        <f t="shared" si="430"/>
        <v>0.35</v>
      </c>
      <c r="AD557" s="16">
        <f t="shared" si="431"/>
        <v>0.33142857142857141</v>
      </c>
      <c r="AE557" s="10">
        <f t="shared" si="432"/>
        <v>0.41666666666666669</v>
      </c>
      <c r="AF557" s="10">
        <f t="shared" si="433"/>
        <v>0.42857142857142855</v>
      </c>
      <c r="AG557" s="8">
        <f t="shared" si="434"/>
        <v>630</v>
      </c>
      <c r="AH557" s="8">
        <f t="shared" si="435"/>
        <v>696</v>
      </c>
    </row>
    <row r="558" spans="1:34" x14ac:dyDescent="0.25">
      <c r="A558" s="7" t="s">
        <v>1632</v>
      </c>
      <c r="B558" s="7" t="s">
        <v>1633</v>
      </c>
      <c r="C558" s="7" t="s">
        <v>54</v>
      </c>
      <c r="D558" s="7" t="s">
        <v>279</v>
      </c>
      <c r="E558" s="7" t="str">
        <f>INDEX('Нормо-час по специальностям'!$B$6:$B$26,MATCH(D558,'Нормо-час по специальностям'!$A$6:$A$26,0))</f>
        <v>Отделочник (штукатур, маляр, ГКЛ)</v>
      </c>
      <c r="F558" s="15">
        <v>0.04</v>
      </c>
      <c r="G558" s="7" t="s">
        <v>7105</v>
      </c>
      <c r="H558" s="11">
        <f t="shared" si="419"/>
        <v>175</v>
      </c>
      <c r="I558" s="8">
        <f>INDEX('Нормо-час по специальностям'!$D$6:$D$26,MATCH(D558,'Нормо-час по специальностям'!$A$6:$A$26,0))</f>
        <v>750</v>
      </c>
      <c r="J558" s="8">
        <f>INDEX('Нормо-час по специальностям'!$E$6:$E$26,MATCH(D558,'Нормо-час по специальностям'!$A$6:$A$26,0))</f>
        <v>900</v>
      </c>
      <c r="K558" s="8">
        <f t="shared" si="420"/>
        <v>30</v>
      </c>
      <c r="L558" s="8">
        <f t="shared" si="421"/>
        <v>36</v>
      </c>
      <c r="M558" s="8">
        <f>Расценки!L557</f>
        <v>40</v>
      </c>
      <c r="N558" s="8">
        <f>Расценки!M557</f>
        <v>46</v>
      </c>
      <c r="O558" s="10">
        <f t="shared" si="422"/>
        <v>-0.25</v>
      </c>
      <c r="P558" s="10">
        <f t="shared" si="423"/>
        <v>-0.21739130434782605</v>
      </c>
      <c r="Q558" s="7" t="str">
        <f t="shared" si="424"/>
        <v>нормо-часы</v>
      </c>
      <c r="R558" s="7" t="str">
        <f t="shared" si="425"/>
        <v>нормо-часы</v>
      </c>
      <c r="S558" s="8">
        <f t="shared" si="426"/>
        <v>1000</v>
      </c>
      <c r="T558" s="8">
        <f t="shared" si="427"/>
        <v>1150</v>
      </c>
      <c r="U558" s="8">
        <f>Расценки!F557</f>
        <v>70</v>
      </c>
      <c r="V558" s="8">
        <f>Расценки!G557</f>
        <v>80</v>
      </c>
      <c r="W558" s="10">
        <f t="shared" si="428"/>
        <v>0.5714285714285714</v>
      </c>
      <c r="X558" s="10">
        <f t="shared" si="429"/>
        <v>0.55000000000000004</v>
      </c>
      <c r="Y558" s="9">
        <f>Расценки!H557</f>
        <v>70</v>
      </c>
      <c r="Z558" s="9">
        <f>Расценки!I557</f>
        <v>80</v>
      </c>
      <c r="AA558" s="10">
        <f>Расценки!J557</f>
        <v>0</v>
      </c>
      <c r="AB558" s="10">
        <f>Расценки!K557</f>
        <v>0</v>
      </c>
      <c r="AC558" s="16">
        <f t="shared" si="430"/>
        <v>0.5714285714285714</v>
      </c>
      <c r="AD558" s="16">
        <f t="shared" si="431"/>
        <v>0.55000000000000004</v>
      </c>
      <c r="AE558" s="10">
        <f t="shared" si="432"/>
        <v>0.42857142857142855</v>
      </c>
      <c r="AF558" s="10">
        <f t="shared" si="433"/>
        <v>0.42499999999999999</v>
      </c>
      <c r="AG558" s="8">
        <f t="shared" si="434"/>
        <v>40</v>
      </c>
      <c r="AH558" s="8">
        <f t="shared" si="435"/>
        <v>44</v>
      </c>
    </row>
    <row r="559" spans="1:34" x14ac:dyDescent="0.25">
      <c r="A559" s="7" t="s">
        <v>1636</v>
      </c>
      <c r="B559" s="7" t="s">
        <v>1637</v>
      </c>
      <c r="C559" s="7" t="s">
        <v>54</v>
      </c>
      <c r="D559" s="7" t="s">
        <v>279</v>
      </c>
      <c r="E559" s="7" t="str">
        <f>INDEX('Нормо-час по специальностям'!$B$6:$B$26,MATCH(D559,'Нормо-час по специальностям'!$A$6:$A$26,0))</f>
        <v>Отделочник (штукатур, маляр, ГКЛ)</v>
      </c>
      <c r="F559" s="15">
        <v>0.5</v>
      </c>
      <c r="G559" s="7" t="s">
        <v>7106</v>
      </c>
      <c r="H559" s="11">
        <f t="shared" si="419"/>
        <v>14</v>
      </c>
      <c r="I559" s="8">
        <f>INDEX('Нормо-час по специальностям'!$D$6:$D$26,MATCH(D559,'Нормо-час по специальностям'!$A$6:$A$26,0))</f>
        <v>750</v>
      </c>
      <c r="J559" s="8">
        <f>INDEX('Нормо-час по специальностям'!$E$6:$E$26,MATCH(D559,'Нормо-час по специальностям'!$A$6:$A$26,0))</f>
        <v>900</v>
      </c>
      <c r="K559" s="8">
        <f t="shared" si="420"/>
        <v>375</v>
      </c>
      <c r="L559" s="8">
        <f t="shared" si="421"/>
        <v>450</v>
      </c>
      <c r="M559" s="8">
        <f>Расценки!L558</f>
        <v>380</v>
      </c>
      <c r="N559" s="8">
        <f>Расценки!M558</f>
        <v>430</v>
      </c>
      <c r="O559" s="10">
        <f t="shared" si="422"/>
        <v>-1.3157894736842146E-2</v>
      </c>
      <c r="P559" s="10">
        <f t="shared" si="423"/>
        <v>4.6511627906976827E-2</v>
      </c>
      <c r="Q559" s="7" t="str">
        <f t="shared" si="424"/>
        <v>равно</v>
      </c>
      <c r="R559" s="7" t="str">
        <f t="shared" si="425"/>
        <v>равно</v>
      </c>
      <c r="S559" s="8">
        <f t="shared" si="426"/>
        <v>760</v>
      </c>
      <c r="T559" s="8">
        <f t="shared" si="427"/>
        <v>860</v>
      </c>
      <c r="U559" s="8">
        <f>Расценки!F558</f>
        <v>650</v>
      </c>
      <c r="V559" s="8">
        <f>Расценки!G558</f>
        <v>750</v>
      </c>
      <c r="W559" s="10">
        <f t="shared" si="428"/>
        <v>0.42307692307692307</v>
      </c>
      <c r="X559" s="10">
        <f t="shared" si="429"/>
        <v>0.4</v>
      </c>
      <c r="Y559" s="9">
        <f>Расценки!H558</f>
        <v>650</v>
      </c>
      <c r="Z559" s="9">
        <f>Расценки!I558</f>
        <v>750</v>
      </c>
      <c r="AA559" s="10">
        <f>Расценки!J558</f>
        <v>0</v>
      </c>
      <c r="AB559" s="10">
        <f>Расценки!K558</f>
        <v>0</v>
      </c>
      <c r="AC559" s="16">
        <f t="shared" si="430"/>
        <v>0.42307692307692307</v>
      </c>
      <c r="AD559" s="16">
        <f t="shared" si="431"/>
        <v>0.4</v>
      </c>
      <c r="AE559" s="10">
        <f t="shared" si="432"/>
        <v>0.41538461538461541</v>
      </c>
      <c r="AF559" s="10">
        <f t="shared" si="433"/>
        <v>0.42666666666666669</v>
      </c>
      <c r="AG559" s="8">
        <f t="shared" si="434"/>
        <v>275</v>
      </c>
      <c r="AH559" s="8">
        <f t="shared" si="435"/>
        <v>300</v>
      </c>
    </row>
    <row r="560" spans="1:34" x14ac:dyDescent="0.25">
      <c r="A560" s="7" t="s">
        <v>1639</v>
      </c>
      <c r="B560" s="7" t="s">
        <v>1640</v>
      </c>
      <c r="C560" s="7" t="s">
        <v>54</v>
      </c>
      <c r="D560" s="7" t="s">
        <v>279</v>
      </c>
      <c r="E560" s="7" t="str">
        <f>INDEX('Нормо-час по специальностям'!$B$6:$B$26,MATCH(D560,'Нормо-час по специальностям'!$A$6:$A$26,0))</f>
        <v>Отделочник (штукатур, маляр, ГКЛ)</v>
      </c>
      <c r="F560" s="15">
        <v>0.45</v>
      </c>
      <c r="G560" s="7" t="s">
        <v>7107</v>
      </c>
      <c r="H560" s="11">
        <f t="shared" si="419"/>
        <v>15.56</v>
      </c>
      <c r="I560" s="8">
        <f>INDEX('Нормо-час по специальностям'!$D$6:$D$26,MATCH(D560,'Нормо-час по специальностям'!$A$6:$A$26,0))</f>
        <v>750</v>
      </c>
      <c r="J560" s="8">
        <f>INDEX('Нормо-час по специальностям'!$E$6:$E$26,MATCH(D560,'Нормо-час по специальностям'!$A$6:$A$26,0))</f>
        <v>900</v>
      </c>
      <c r="K560" s="8">
        <f t="shared" si="420"/>
        <v>338</v>
      </c>
      <c r="L560" s="8">
        <f t="shared" si="421"/>
        <v>405</v>
      </c>
      <c r="M560" s="8">
        <f>Расценки!L559</f>
        <v>260</v>
      </c>
      <c r="N560" s="8">
        <f>Расценки!M559</f>
        <v>300</v>
      </c>
      <c r="O560" s="10">
        <f t="shared" si="422"/>
        <v>0.30000000000000004</v>
      </c>
      <c r="P560" s="10">
        <f t="shared" si="423"/>
        <v>0.35000000000000009</v>
      </c>
      <c r="Q560" s="7" t="str">
        <f t="shared" si="424"/>
        <v>расценка</v>
      </c>
      <c r="R560" s="7" t="str">
        <f t="shared" si="425"/>
        <v>расценка</v>
      </c>
      <c r="S560" s="8">
        <f t="shared" si="426"/>
        <v>578</v>
      </c>
      <c r="T560" s="8">
        <f t="shared" si="427"/>
        <v>667</v>
      </c>
      <c r="U560" s="8">
        <f>Расценки!F559</f>
        <v>450</v>
      </c>
      <c r="V560" s="8">
        <f>Расценки!G559</f>
        <v>520</v>
      </c>
      <c r="W560" s="10">
        <f t="shared" si="428"/>
        <v>0.24888888888888888</v>
      </c>
      <c r="X560" s="10">
        <f t="shared" si="429"/>
        <v>0.22115384615384615</v>
      </c>
      <c r="Y560" s="9">
        <f>Расценки!H559</f>
        <v>451</v>
      </c>
      <c r="Z560" s="9">
        <f>Расценки!I559</f>
        <v>540</v>
      </c>
      <c r="AA560" s="10">
        <f>Расценки!J559</f>
        <v>2.2222222222221255E-3</v>
      </c>
      <c r="AB560" s="10">
        <f>Расценки!K559</f>
        <v>3.8461538461538547E-2</v>
      </c>
      <c r="AC560" s="16">
        <f t="shared" si="430"/>
        <v>0.25055432372505543</v>
      </c>
      <c r="AD560" s="16">
        <f t="shared" si="431"/>
        <v>0.25</v>
      </c>
      <c r="AE560" s="10">
        <f t="shared" si="432"/>
        <v>0.42350332594235035</v>
      </c>
      <c r="AF560" s="10">
        <f t="shared" si="433"/>
        <v>0.44444444444444442</v>
      </c>
      <c r="AG560" s="8">
        <f t="shared" si="434"/>
        <v>113</v>
      </c>
      <c r="AH560" s="8">
        <f t="shared" si="435"/>
        <v>135</v>
      </c>
    </row>
    <row r="561" spans="1:34" x14ac:dyDescent="0.25">
      <c r="A561" s="7" t="s">
        <v>1641</v>
      </c>
      <c r="B561" s="7" t="s">
        <v>1642</v>
      </c>
      <c r="C561" s="7" t="s">
        <v>54</v>
      </c>
      <c r="D561" s="7" t="s">
        <v>279</v>
      </c>
      <c r="E561" s="7" t="str">
        <f>INDEX('Нормо-час по специальностям'!$B$6:$B$26,MATCH(D561,'Нормо-час по специальностям'!$A$6:$A$26,0))</f>
        <v>Отделочник (штукатур, маляр, ГКЛ)</v>
      </c>
      <c r="F561" s="15">
        <v>0.3</v>
      </c>
      <c r="G561" s="7" t="s">
        <v>6941</v>
      </c>
      <c r="H561" s="11">
        <f t="shared" si="419"/>
        <v>23.33</v>
      </c>
      <c r="I561" s="8">
        <f>INDEX('Нормо-час по специальностям'!$D$6:$D$26,MATCH(D561,'Нормо-час по специальностям'!$A$6:$A$26,0))</f>
        <v>750</v>
      </c>
      <c r="J561" s="8">
        <f>INDEX('Нормо-час по специальностям'!$E$6:$E$26,MATCH(D561,'Нормо-час по специальностям'!$A$6:$A$26,0))</f>
        <v>900</v>
      </c>
      <c r="K561" s="8">
        <f t="shared" si="420"/>
        <v>225</v>
      </c>
      <c r="L561" s="8">
        <f t="shared" si="421"/>
        <v>270</v>
      </c>
      <c r="M561" s="8">
        <f>Расценки!L560</f>
        <v>200</v>
      </c>
      <c r="N561" s="8">
        <f>Расценки!M560</f>
        <v>230</v>
      </c>
      <c r="O561" s="10">
        <f t="shared" si="422"/>
        <v>0.125</v>
      </c>
      <c r="P561" s="10">
        <f t="shared" si="423"/>
        <v>0.17391304347826098</v>
      </c>
      <c r="Q561" s="7" t="str">
        <f t="shared" si="424"/>
        <v>расценка</v>
      </c>
      <c r="R561" s="7" t="str">
        <f t="shared" si="425"/>
        <v>расценка</v>
      </c>
      <c r="S561" s="8">
        <f t="shared" si="426"/>
        <v>667</v>
      </c>
      <c r="T561" s="8">
        <f t="shared" si="427"/>
        <v>767</v>
      </c>
      <c r="U561" s="8">
        <f>Расценки!F560</f>
        <v>350</v>
      </c>
      <c r="V561" s="8">
        <f>Расценки!G560</f>
        <v>400</v>
      </c>
      <c r="W561" s="10">
        <f t="shared" si="428"/>
        <v>0.35714285714285715</v>
      </c>
      <c r="X561" s="10">
        <f t="shared" si="429"/>
        <v>0.32500000000000001</v>
      </c>
      <c r="Y561" s="9">
        <f>Расценки!H560</f>
        <v>350</v>
      </c>
      <c r="Z561" s="9">
        <f>Расценки!I560</f>
        <v>400</v>
      </c>
      <c r="AA561" s="10">
        <f>Расценки!J560</f>
        <v>0</v>
      </c>
      <c r="AB561" s="10">
        <f>Расценки!K560</f>
        <v>0</v>
      </c>
      <c r="AC561" s="16">
        <f t="shared" si="430"/>
        <v>0.35714285714285715</v>
      </c>
      <c r="AD561" s="16">
        <f t="shared" si="431"/>
        <v>0.32500000000000001</v>
      </c>
      <c r="AE561" s="10">
        <f t="shared" si="432"/>
        <v>0.42857142857142855</v>
      </c>
      <c r="AF561" s="10">
        <f t="shared" si="433"/>
        <v>0.42499999999999999</v>
      </c>
      <c r="AG561" s="8">
        <f t="shared" si="434"/>
        <v>125</v>
      </c>
      <c r="AH561" s="8">
        <f t="shared" si="435"/>
        <v>130</v>
      </c>
    </row>
    <row r="562" spans="1:34" x14ac:dyDescent="0.25">
      <c r="A562" s="7" t="s">
        <v>1643</v>
      </c>
      <c r="B562" s="7" t="s">
        <v>1644</v>
      </c>
      <c r="C562" s="7" t="s">
        <v>54</v>
      </c>
      <c r="D562" s="7" t="s">
        <v>279</v>
      </c>
      <c r="E562" s="7" t="str">
        <f>INDEX('Нормо-час по специальностям'!$B$6:$B$26,MATCH(D562,'Нормо-час по специальностям'!$A$6:$A$26,0))</f>
        <v>Отделочник (штукатур, маляр, ГКЛ)</v>
      </c>
      <c r="F562" s="15">
        <v>0.2</v>
      </c>
      <c r="G562" s="7" t="s">
        <v>7108</v>
      </c>
      <c r="H562" s="11">
        <f t="shared" si="419"/>
        <v>35</v>
      </c>
      <c r="I562" s="8">
        <f>INDEX('Нормо-час по специальностям'!$D$6:$D$26,MATCH(D562,'Нормо-час по специальностям'!$A$6:$A$26,0))</f>
        <v>750</v>
      </c>
      <c r="J562" s="8">
        <f>INDEX('Нормо-час по специальностям'!$E$6:$E$26,MATCH(D562,'Нормо-час по специальностям'!$A$6:$A$26,0))</f>
        <v>900</v>
      </c>
      <c r="K562" s="8">
        <f t="shared" si="420"/>
        <v>150</v>
      </c>
      <c r="L562" s="8">
        <f t="shared" si="421"/>
        <v>180</v>
      </c>
      <c r="M562" s="8">
        <f>Расценки!L561</f>
        <v>190</v>
      </c>
      <c r="N562" s="8">
        <f>Расценки!M561</f>
        <v>220</v>
      </c>
      <c r="O562" s="10">
        <f t="shared" si="422"/>
        <v>-0.21052631578947367</v>
      </c>
      <c r="P562" s="10">
        <f t="shared" si="423"/>
        <v>-0.18181818181818177</v>
      </c>
      <c r="Q562" s="7" t="str">
        <f t="shared" si="424"/>
        <v>нормо-часы</v>
      </c>
      <c r="R562" s="7" t="str">
        <f t="shared" si="425"/>
        <v>нормо-часы</v>
      </c>
      <c r="S562" s="8">
        <f t="shared" si="426"/>
        <v>950</v>
      </c>
      <c r="T562" s="8">
        <f t="shared" si="427"/>
        <v>1100</v>
      </c>
      <c r="U562" s="8">
        <f>Расценки!F561</f>
        <v>330</v>
      </c>
      <c r="V562" s="8">
        <f>Расценки!G561</f>
        <v>380</v>
      </c>
      <c r="W562" s="10">
        <f t="shared" si="428"/>
        <v>0.54545454545454541</v>
      </c>
      <c r="X562" s="10">
        <f t="shared" si="429"/>
        <v>0.52631578947368418</v>
      </c>
      <c r="Y562" s="9">
        <f>Расценки!H561</f>
        <v>330</v>
      </c>
      <c r="Z562" s="9">
        <f>Расценки!I561</f>
        <v>380</v>
      </c>
      <c r="AA562" s="10">
        <f>Расценки!J561</f>
        <v>0</v>
      </c>
      <c r="AB562" s="10">
        <f>Расценки!K561</f>
        <v>0</v>
      </c>
      <c r="AC562" s="16">
        <f t="shared" si="430"/>
        <v>0.54545454545454541</v>
      </c>
      <c r="AD562" s="16">
        <f t="shared" si="431"/>
        <v>0.52631578947368418</v>
      </c>
      <c r="AE562" s="10">
        <f t="shared" si="432"/>
        <v>0.42424242424242425</v>
      </c>
      <c r="AF562" s="10">
        <f t="shared" si="433"/>
        <v>0.42105263157894735</v>
      </c>
      <c r="AG562" s="8">
        <f t="shared" si="434"/>
        <v>180</v>
      </c>
      <c r="AH562" s="8">
        <f t="shared" si="435"/>
        <v>200</v>
      </c>
    </row>
    <row r="563" spans="1:34" x14ac:dyDescent="0.25">
      <c r="A563" s="7" t="s">
        <v>1645</v>
      </c>
      <c r="B563" s="7" t="s">
        <v>1646</v>
      </c>
      <c r="C563" s="7" t="s">
        <v>54</v>
      </c>
      <c r="D563" s="7" t="s">
        <v>355</v>
      </c>
      <c r="E563" s="7" t="str">
        <f>INDEX('Нормо-час по специальностям'!$B$6:$B$26,MATCH(D563,'Нормо-час по специальностям'!$A$6:$A$26,0))</f>
        <v>Каменщик</v>
      </c>
      <c r="F563" s="15">
        <v>1.6</v>
      </c>
      <c r="G563" s="7" t="s">
        <v>7109</v>
      </c>
      <c r="H563" s="11">
        <f t="shared" si="419"/>
        <v>4.38</v>
      </c>
      <c r="I563" s="8">
        <f>INDEX('Нормо-час по специальностям'!$D$6:$D$26,MATCH(D563,'Нормо-час по специальностям'!$A$6:$A$26,0))</f>
        <v>800</v>
      </c>
      <c r="J563" s="8">
        <f>INDEX('Нормо-час по специальностям'!$E$6:$E$26,MATCH(D563,'Нормо-час по специальностям'!$A$6:$A$26,0))</f>
        <v>950</v>
      </c>
      <c r="K563" s="8">
        <f t="shared" si="420"/>
        <v>1280</v>
      </c>
      <c r="L563" s="8">
        <f t="shared" si="421"/>
        <v>1520</v>
      </c>
      <c r="M563" s="8">
        <f>Расценки!L562</f>
        <v>1050</v>
      </c>
      <c r="N563" s="8">
        <f>Расценки!M562</f>
        <v>1200</v>
      </c>
      <c r="O563" s="10">
        <f t="shared" si="422"/>
        <v>0.21904761904761916</v>
      </c>
      <c r="P563" s="10">
        <f t="shared" si="423"/>
        <v>0.26666666666666661</v>
      </c>
      <c r="Q563" s="7" t="str">
        <f t="shared" si="424"/>
        <v>расценка</v>
      </c>
      <c r="R563" s="7" t="str">
        <f t="shared" si="425"/>
        <v>расценка</v>
      </c>
      <c r="S563" s="8">
        <f t="shared" si="426"/>
        <v>656</v>
      </c>
      <c r="T563" s="8">
        <f t="shared" si="427"/>
        <v>750</v>
      </c>
      <c r="U563" s="8">
        <f>Расценки!F562</f>
        <v>1800</v>
      </c>
      <c r="V563" s="8">
        <f>Расценки!G562</f>
        <v>2100</v>
      </c>
      <c r="W563" s="10">
        <f t="shared" si="428"/>
        <v>0.28888888888888886</v>
      </c>
      <c r="X563" s="10">
        <f t="shared" si="429"/>
        <v>0.27619047619047621</v>
      </c>
      <c r="Y563" s="9">
        <f>Расценки!H562</f>
        <v>1800</v>
      </c>
      <c r="Z563" s="9">
        <f>Расценки!I562</f>
        <v>2100</v>
      </c>
      <c r="AA563" s="10">
        <f>Расценки!J562</f>
        <v>0</v>
      </c>
      <c r="AB563" s="10">
        <f>Расценки!K562</f>
        <v>0</v>
      </c>
      <c r="AC563" s="16">
        <f t="shared" si="430"/>
        <v>0.28888888888888886</v>
      </c>
      <c r="AD563" s="16">
        <f t="shared" si="431"/>
        <v>0.27619047619047621</v>
      </c>
      <c r="AE563" s="10">
        <f t="shared" si="432"/>
        <v>0.41666666666666669</v>
      </c>
      <c r="AF563" s="10">
        <f t="shared" si="433"/>
        <v>0.42857142857142855</v>
      </c>
      <c r="AG563" s="8">
        <f t="shared" si="434"/>
        <v>520</v>
      </c>
      <c r="AH563" s="8">
        <f t="shared" si="435"/>
        <v>580</v>
      </c>
    </row>
    <row r="564" spans="1:34" x14ac:dyDescent="0.25">
      <c r="A564" s="7" t="s">
        <v>1648</v>
      </c>
      <c r="B564" s="7" t="s">
        <v>1649</v>
      </c>
      <c r="C564" s="7" t="s">
        <v>54</v>
      </c>
      <c r="D564" s="7" t="s">
        <v>279</v>
      </c>
      <c r="E564" s="7" t="str">
        <f>INDEX('Нормо-час по специальностям'!$B$6:$B$26,MATCH(D564,'Нормо-час по специальностям'!$A$6:$A$26,0))</f>
        <v>Отделочник (штукатур, маляр, ГКЛ)</v>
      </c>
      <c r="F564" s="15">
        <v>0.02</v>
      </c>
      <c r="G564" s="7" t="s">
        <v>6941</v>
      </c>
      <c r="H564" s="11">
        <f t="shared" si="419"/>
        <v>350</v>
      </c>
      <c r="I564" s="8">
        <f>INDEX('Нормо-час по специальностям'!$D$6:$D$26,MATCH(D564,'Нормо-час по специальностям'!$A$6:$A$26,0))</f>
        <v>750</v>
      </c>
      <c r="J564" s="8">
        <f>INDEX('Нормо-час по специальностям'!$E$6:$E$26,MATCH(D564,'Нормо-час по специальностям'!$A$6:$A$26,0))</f>
        <v>900</v>
      </c>
      <c r="K564" s="8">
        <f t="shared" si="420"/>
        <v>15</v>
      </c>
      <c r="L564" s="8">
        <f t="shared" si="421"/>
        <v>18</v>
      </c>
      <c r="M564" s="8">
        <f>Расценки!L563</f>
        <v>22</v>
      </c>
      <c r="N564" s="8">
        <f>Расценки!M563</f>
        <v>25</v>
      </c>
      <c r="O564" s="10">
        <f t="shared" si="422"/>
        <v>-0.31818181818181823</v>
      </c>
      <c r="P564" s="10">
        <f t="shared" si="423"/>
        <v>-0.28000000000000003</v>
      </c>
      <c r="Q564" s="7" t="str">
        <f t="shared" si="424"/>
        <v>нормо-часы</v>
      </c>
      <c r="R564" s="7" t="str">
        <f t="shared" si="425"/>
        <v>нормо-часы</v>
      </c>
      <c r="S564" s="8">
        <f t="shared" si="426"/>
        <v>1100</v>
      </c>
      <c r="T564" s="8">
        <f t="shared" si="427"/>
        <v>1250</v>
      </c>
      <c r="U564" s="8">
        <f>Расценки!F563</f>
        <v>40</v>
      </c>
      <c r="V564" s="8">
        <f>Расценки!G563</f>
        <v>46</v>
      </c>
      <c r="W564" s="10">
        <f t="shared" si="428"/>
        <v>0.625</v>
      </c>
      <c r="X564" s="10">
        <f t="shared" si="429"/>
        <v>0.60869565217391308</v>
      </c>
      <c r="Y564" s="9">
        <f>Расценки!H563</f>
        <v>40</v>
      </c>
      <c r="Z564" s="9">
        <f>Расценки!I563</f>
        <v>46</v>
      </c>
      <c r="AA564" s="10">
        <f>Расценки!J563</f>
        <v>0</v>
      </c>
      <c r="AB564" s="10">
        <f>Расценки!K563</f>
        <v>0</v>
      </c>
      <c r="AC564" s="16">
        <f t="shared" si="430"/>
        <v>0.625</v>
      </c>
      <c r="AD564" s="16">
        <f t="shared" si="431"/>
        <v>0.60869565217391308</v>
      </c>
      <c r="AE564" s="10">
        <f t="shared" si="432"/>
        <v>0.45</v>
      </c>
      <c r="AF564" s="10">
        <f t="shared" si="433"/>
        <v>0.45652173913043476</v>
      </c>
      <c r="AG564" s="8">
        <f t="shared" si="434"/>
        <v>25</v>
      </c>
      <c r="AH564" s="8">
        <f t="shared" si="435"/>
        <v>28</v>
      </c>
    </row>
    <row r="565" spans="1:34" x14ac:dyDescent="0.25">
      <c r="A565" s="12" t="s">
        <v>1651</v>
      </c>
      <c r="B565" s="12" t="s">
        <v>1652</v>
      </c>
      <c r="C565" s="12" t="s">
        <v>54</v>
      </c>
      <c r="D565" s="7" t="s">
        <v>85</v>
      </c>
      <c r="E565" s="7" t="str">
        <f>INDEX('Нормо-час по специальностям'!$B$6:$B$26,MATCH(D565,'Нормо-час по специальностям'!$A$6:$A$26,0))</f>
        <v>Фасадчик / промальпинист</v>
      </c>
      <c r="F565" s="15">
        <v>0.9</v>
      </c>
      <c r="G565" s="7" t="s">
        <v>6938</v>
      </c>
      <c r="H565" s="11">
        <f t="shared" si="419"/>
        <v>7.78</v>
      </c>
      <c r="I565" s="8">
        <f>INDEX('Нормо-час по специальностям'!$D$6:$D$26,MATCH(D565,'Нормо-час по специальностям'!$A$6:$A$26,0))</f>
        <v>1100</v>
      </c>
      <c r="J565" s="8">
        <f>INDEX('Нормо-час по специальностям'!$E$6:$E$26,MATCH(D565,'Нормо-час по специальностям'!$A$6:$A$26,0))</f>
        <v>1300</v>
      </c>
      <c r="K565" s="8">
        <f t="shared" si="420"/>
        <v>990</v>
      </c>
      <c r="L565" s="8">
        <f t="shared" si="421"/>
        <v>1170</v>
      </c>
      <c r="M565" s="8">
        <f>Расценки!L564</f>
        <v>750</v>
      </c>
      <c r="N565" s="8">
        <f>Расценки!M564</f>
        <v>870</v>
      </c>
      <c r="O565" s="10">
        <f t="shared" si="422"/>
        <v>0.32000000000000006</v>
      </c>
      <c r="P565" s="10">
        <f t="shared" si="423"/>
        <v>0.34482758620689657</v>
      </c>
      <c r="Q565" s="7" t="str">
        <f t="shared" si="424"/>
        <v>расценка</v>
      </c>
      <c r="R565" s="7" t="str">
        <f t="shared" si="425"/>
        <v>расценка</v>
      </c>
      <c r="S565" s="8">
        <f t="shared" si="426"/>
        <v>833</v>
      </c>
      <c r="T565" s="8">
        <f t="shared" si="427"/>
        <v>967</v>
      </c>
      <c r="U565" s="8">
        <f>Расценки!F564</f>
        <v>1300</v>
      </c>
      <c r="V565" s="8">
        <f>Расценки!G564</f>
        <v>1500</v>
      </c>
      <c r="W565" s="10">
        <f t="shared" si="428"/>
        <v>0.23846153846153847</v>
      </c>
      <c r="X565" s="10">
        <f t="shared" si="429"/>
        <v>0.22</v>
      </c>
      <c r="Y565" s="9">
        <f>Расценки!H564</f>
        <v>1320</v>
      </c>
      <c r="Z565" s="9">
        <f>Расценки!I564</f>
        <v>1560</v>
      </c>
      <c r="AA565" s="10">
        <f>Расценки!J564</f>
        <v>1.538461538461533E-2</v>
      </c>
      <c r="AB565" s="10">
        <f>Расценки!K564</f>
        <v>4.0000000000000036E-2</v>
      </c>
      <c r="AC565" s="16">
        <f t="shared" si="430"/>
        <v>0.25</v>
      </c>
      <c r="AD565" s="16">
        <f t="shared" si="431"/>
        <v>0.25</v>
      </c>
      <c r="AE565" s="10">
        <f t="shared" si="432"/>
        <v>0.43181818181818182</v>
      </c>
      <c r="AF565" s="10">
        <f t="shared" si="433"/>
        <v>0.44230769230769229</v>
      </c>
      <c r="AG565" s="8">
        <f t="shared" si="434"/>
        <v>330</v>
      </c>
      <c r="AH565" s="8">
        <f t="shared" si="435"/>
        <v>390</v>
      </c>
    </row>
    <row r="566" spans="1:34" x14ac:dyDescent="0.25">
      <c r="A566" s="12" t="s">
        <v>1653</v>
      </c>
      <c r="B566" s="12" t="s">
        <v>1654</v>
      </c>
      <c r="C566" s="12" t="s">
        <v>54</v>
      </c>
      <c r="D566" s="7" t="s">
        <v>85</v>
      </c>
      <c r="E566" s="7" t="str">
        <f>INDEX('Нормо-час по специальностям'!$B$6:$B$26,MATCH(D566,'Нормо-час по специальностям'!$A$6:$A$26,0))</f>
        <v>Фасадчик / промальпинист</v>
      </c>
      <c r="F566" s="15">
        <v>0.3</v>
      </c>
      <c r="G566" s="7" t="s">
        <v>7047</v>
      </c>
      <c r="H566" s="11">
        <f t="shared" si="419"/>
        <v>23.33</v>
      </c>
      <c r="I566" s="8">
        <f>INDEX('Нормо-час по специальностям'!$D$6:$D$26,MATCH(D566,'Нормо-час по специальностям'!$A$6:$A$26,0))</f>
        <v>1100</v>
      </c>
      <c r="J566" s="8">
        <f>INDEX('Нормо-час по специальностям'!$E$6:$E$26,MATCH(D566,'Нормо-час по специальностям'!$A$6:$A$26,0))</f>
        <v>1300</v>
      </c>
      <c r="K566" s="8">
        <f t="shared" si="420"/>
        <v>330</v>
      </c>
      <c r="L566" s="8">
        <f t="shared" si="421"/>
        <v>390</v>
      </c>
      <c r="M566" s="8">
        <f>Расценки!L565</f>
        <v>230</v>
      </c>
      <c r="N566" s="8">
        <f>Расценки!M565</f>
        <v>265</v>
      </c>
      <c r="O566" s="10">
        <f t="shared" si="422"/>
        <v>0.43478260869565211</v>
      </c>
      <c r="P566" s="10">
        <f t="shared" si="423"/>
        <v>0.47169811320754707</v>
      </c>
      <c r="Q566" s="7" t="str">
        <f t="shared" si="424"/>
        <v>расценка</v>
      </c>
      <c r="R566" s="7" t="str">
        <f t="shared" si="425"/>
        <v>расценка</v>
      </c>
      <c r="S566" s="8">
        <f t="shared" si="426"/>
        <v>767</v>
      </c>
      <c r="T566" s="8">
        <f t="shared" si="427"/>
        <v>883</v>
      </c>
      <c r="U566" s="8">
        <f>Расценки!F565</f>
        <v>400</v>
      </c>
      <c r="V566" s="8">
        <f>Расценки!G565</f>
        <v>460</v>
      </c>
      <c r="W566" s="10">
        <f t="shared" si="428"/>
        <v>0.17499999999999999</v>
      </c>
      <c r="X566" s="10">
        <f t="shared" si="429"/>
        <v>0.15217391304347827</v>
      </c>
      <c r="Y566" s="9">
        <f>Расценки!H565</f>
        <v>440</v>
      </c>
      <c r="Z566" s="9">
        <f>Расценки!I565</f>
        <v>520</v>
      </c>
      <c r="AA566" s="10">
        <f>Расценки!J565</f>
        <v>0.10000000000000009</v>
      </c>
      <c r="AB566" s="10">
        <f>Расценки!K565</f>
        <v>0.13043478260869557</v>
      </c>
      <c r="AC566" s="16">
        <f t="shared" si="430"/>
        <v>0.25</v>
      </c>
      <c r="AD566" s="16">
        <f t="shared" si="431"/>
        <v>0.25</v>
      </c>
      <c r="AE566" s="10">
        <f t="shared" si="432"/>
        <v>0.47727272727272729</v>
      </c>
      <c r="AF566" s="10">
        <f t="shared" si="433"/>
        <v>0.49038461538461536</v>
      </c>
      <c r="AG566" s="8">
        <f t="shared" si="434"/>
        <v>110</v>
      </c>
      <c r="AH566" s="8">
        <f t="shared" si="435"/>
        <v>130</v>
      </c>
    </row>
    <row r="567" spans="1:34" x14ac:dyDescent="0.25">
      <c r="A567" s="12" t="s">
        <v>1655</v>
      </c>
      <c r="B567" s="12" t="s">
        <v>1656</v>
      </c>
      <c r="C567" s="12" t="s">
        <v>50</v>
      </c>
      <c r="D567" s="7" t="s">
        <v>85</v>
      </c>
      <c r="E567" s="7" t="str">
        <f>INDEX('Нормо-час по специальностям'!$B$6:$B$26,MATCH(D567,'Нормо-час по специальностям'!$A$6:$A$26,0))</f>
        <v>Фасадчик / промальпинист</v>
      </c>
      <c r="F567" s="15">
        <v>0.4</v>
      </c>
      <c r="G567" s="7" t="s">
        <v>7110</v>
      </c>
      <c r="H567" s="11">
        <f t="shared" si="419"/>
        <v>17.5</v>
      </c>
      <c r="I567" s="8">
        <f>INDEX('Нормо-час по специальностям'!$D$6:$D$26,MATCH(D567,'Нормо-час по специальностям'!$A$6:$A$26,0))</f>
        <v>1100</v>
      </c>
      <c r="J567" s="8">
        <f>INDEX('Нормо-час по специальностям'!$E$6:$E$26,MATCH(D567,'Нормо-час по специальностям'!$A$6:$A$26,0))</f>
        <v>1300</v>
      </c>
      <c r="K567" s="8">
        <f t="shared" si="420"/>
        <v>440</v>
      </c>
      <c r="L567" s="8">
        <f t="shared" si="421"/>
        <v>520</v>
      </c>
      <c r="M567" s="8">
        <f>Расценки!L566</f>
        <v>320</v>
      </c>
      <c r="N567" s="8">
        <f>Расценки!M566</f>
        <v>370</v>
      </c>
      <c r="O567" s="10">
        <f t="shared" si="422"/>
        <v>0.375</v>
      </c>
      <c r="P567" s="10">
        <f t="shared" si="423"/>
        <v>0.40540540540540548</v>
      </c>
      <c r="Q567" s="7" t="str">
        <f t="shared" si="424"/>
        <v>расценка</v>
      </c>
      <c r="R567" s="7" t="str">
        <f t="shared" si="425"/>
        <v>расценка</v>
      </c>
      <c r="S567" s="8">
        <f t="shared" si="426"/>
        <v>800</v>
      </c>
      <c r="T567" s="8">
        <f t="shared" si="427"/>
        <v>925</v>
      </c>
      <c r="U567" s="8">
        <f>Расценки!F566</f>
        <v>550</v>
      </c>
      <c r="V567" s="8">
        <f>Расценки!G566</f>
        <v>650</v>
      </c>
      <c r="W567" s="10">
        <f t="shared" si="428"/>
        <v>0.2</v>
      </c>
      <c r="X567" s="10">
        <f t="shared" si="429"/>
        <v>0.2</v>
      </c>
      <c r="Y567" s="9">
        <f>Расценки!H566</f>
        <v>587</v>
      </c>
      <c r="Z567" s="9">
        <f>Расценки!I566</f>
        <v>694</v>
      </c>
      <c r="AA567" s="10">
        <f>Расценки!J566</f>
        <v>6.7272727272727373E-2</v>
      </c>
      <c r="AB567" s="10">
        <f>Расценки!K566</f>
        <v>6.7692307692307718E-2</v>
      </c>
      <c r="AC567" s="16">
        <f t="shared" si="430"/>
        <v>0.25042589437819418</v>
      </c>
      <c r="AD567" s="16">
        <f t="shared" si="431"/>
        <v>0.25072046109510088</v>
      </c>
      <c r="AE567" s="10">
        <f t="shared" si="432"/>
        <v>0.45485519591141399</v>
      </c>
      <c r="AF567" s="10">
        <f t="shared" si="433"/>
        <v>0.4668587896253602</v>
      </c>
      <c r="AG567" s="8">
        <f t="shared" si="434"/>
        <v>147</v>
      </c>
      <c r="AH567" s="8">
        <f t="shared" si="435"/>
        <v>174</v>
      </c>
    </row>
    <row r="568" spans="1:34" x14ac:dyDescent="0.25">
      <c r="A568" s="12" t="s">
        <v>1657</v>
      </c>
      <c r="B568" s="12" t="s">
        <v>1658</v>
      </c>
      <c r="C568" s="12" t="s">
        <v>54</v>
      </c>
      <c r="D568" s="7" t="s">
        <v>279</v>
      </c>
      <c r="E568" s="7" t="str">
        <f>INDEX('Нормо-час по специальностям'!$B$6:$B$26,MATCH(D568,'Нормо-час по специальностям'!$A$6:$A$26,0))</f>
        <v>Отделочник (штукатур, маляр, ГКЛ)</v>
      </c>
      <c r="F568" s="15">
        <v>0.3</v>
      </c>
      <c r="G568" s="7" t="s">
        <v>6941</v>
      </c>
      <c r="H568" s="11">
        <f t="shared" si="419"/>
        <v>23.33</v>
      </c>
      <c r="I568" s="8">
        <f>INDEX('Нормо-час по специальностям'!$D$6:$D$26,MATCH(D568,'Нормо-час по специальностям'!$A$6:$A$26,0))</f>
        <v>750</v>
      </c>
      <c r="J568" s="8">
        <f>INDEX('Нормо-час по специальностям'!$E$6:$E$26,MATCH(D568,'Нормо-час по специальностям'!$A$6:$A$26,0))</f>
        <v>900</v>
      </c>
      <c r="K568" s="8">
        <f t="shared" si="420"/>
        <v>225</v>
      </c>
      <c r="L568" s="8">
        <f t="shared" si="421"/>
        <v>270</v>
      </c>
      <c r="M568" s="8">
        <f>Расценки!L567</f>
        <v>160</v>
      </c>
      <c r="N568" s="8">
        <f>Расценки!M567</f>
        <v>190</v>
      </c>
      <c r="O568" s="10">
        <f t="shared" si="422"/>
        <v>0.40625</v>
      </c>
      <c r="P568" s="10">
        <f t="shared" si="423"/>
        <v>0.42105263157894735</v>
      </c>
      <c r="Q568" s="7" t="str">
        <f t="shared" si="424"/>
        <v>расценка</v>
      </c>
      <c r="R568" s="7" t="str">
        <f t="shared" si="425"/>
        <v>расценка</v>
      </c>
      <c r="S568" s="8">
        <f t="shared" si="426"/>
        <v>533</v>
      </c>
      <c r="T568" s="8">
        <f t="shared" si="427"/>
        <v>633</v>
      </c>
      <c r="U568" s="8">
        <f>Расценки!F567</f>
        <v>280</v>
      </c>
      <c r="V568" s="8">
        <f>Расценки!G567</f>
        <v>330</v>
      </c>
      <c r="W568" s="10">
        <f t="shared" si="428"/>
        <v>0.19642857142857142</v>
      </c>
      <c r="X568" s="10">
        <f t="shared" si="429"/>
        <v>0.18181818181818182</v>
      </c>
      <c r="Y568" s="9">
        <f>Расценки!H567</f>
        <v>300</v>
      </c>
      <c r="Z568" s="9">
        <f>Расценки!I567</f>
        <v>360</v>
      </c>
      <c r="AA568" s="10">
        <f>Расценки!J567</f>
        <v>7.1428571428571397E-2</v>
      </c>
      <c r="AB568" s="10">
        <f>Расценки!K567</f>
        <v>9.0909090909090828E-2</v>
      </c>
      <c r="AC568" s="16">
        <f t="shared" si="430"/>
        <v>0.25</v>
      </c>
      <c r="AD568" s="16">
        <f t="shared" si="431"/>
        <v>0.25</v>
      </c>
      <c r="AE568" s="10">
        <f t="shared" si="432"/>
        <v>0.46666666666666667</v>
      </c>
      <c r="AF568" s="10">
        <f t="shared" si="433"/>
        <v>0.47222222222222221</v>
      </c>
      <c r="AG568" s="8">
        <f t="shared" si="434"/>
        <v>75</v>
      </c>
      <c r="AH568" s="8">
        <f t="shared" si="435"/>
        <v>90</v>
      </c>
    </row>
    <row r="569" spans="1:34" x14ac:dyDescent="0.25">
      <c r="A569" s="5" t="s">
        <v>1659</v>
      </c>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row>
    <row r="570" spans="1:34" x14ac:dyDescent="0.25">
      <c r="A570" s="7" t="s">
        <v>1660</v>
      </c>
      <c r="B570" s="7" t="s">
        <v>1661</v>
      </c>
      <c r="C570" s="7" t="s">
        <v>54</v>
      </c>
      <c r="D570" s="7" t="s">
        <v>85</v>
      </c>
      <c r="E570" s="7" t="str">
        <f>INDEX('Нормо-час по специальностям'!$B$6:$B$26,MATCH(D570,'Нормо-час по специальностям'!$A$6:$A$26,0))</f>
        <v>Фасадчик / промальпинист</v>
      </c>
      <c r="F570" s="15">
        <v>1.2</v>
      </c>
      <c r="G570" s="7" t="s">
        <v>7111</v>
      </c>
      <c r="H570" s="11">
        <f t="shared" ref="H570:H578" si="436">IF(OR(F570="",F570=0),"",ROUND($G$3/F570,2))</f>
        <v>5.83</v>
      </c>
      <c r="I570" s="8">
        <f>INDEX('Нормо-час по специальностям'!$D$6:$D$26,MATCH(D570,'Нормо-час по специальностям'!$A$6:$A$26,0))</f>
        <v>1100</v>
      </c>
      <c r="J570" s="8">
        <f>INDEX('Нормо-час по специальностям'!$E$6:$E$26,MATCH(D570,'Нормо-час по специальностям'!$A$6:$A$26,0))</f>
        <v>1300</v>
      </c>
      <c r="K570" s="8">
        <f t="shared" ref="K570:K578" si="437">IF(OR(F570="",F570=0,I570=0),"",ROUND(F570*I570,0))</f>
        <v>1320</v>
      </c>
      <c r="L570" s="8">
        <f t="shared" ref="L570:L578" si="438">IF(OR(F570="",F570=0,J570=0),"",ROUND(F570*J570,0))</f>
        <v>1560</v>
      </c>
      <c r="M570" s="8">
        <f>Расценки!L569</f>
        <v>870</v>
      </c>
      <c r="N570" s="8">
        <f>Расценки!M569</f>
        <v>1000</v>
      </c>
      <c r="O570" s="10">
        <f t="shared" ref="O570:O578" si="439">IF(OR(K570="",M570="",M570=0),"",K570/M570-1)</f>
        <v>0.51724137931034475</v>
      </c>
      <c r="P570" s="10">
        <f t="shared" ref="P570:P578" si="440">IF(OR(L570="",N570="",N570=0),"",L570/N570-1)</f>
        <v>0.56000000000000005</v>
      </c>
      <c r="Q570" s="7" t="str">
        <f t="shared" ref="Q570:Q578" si="441">IF(O570="","—",IF(O570&lt;-$C$3,"нормо-часы",IF(O570&gt;$C$3,"расценка","равно")))</f>
        <v>расценка</v>
      </c>
      <c r="R570" s="7" t="str">
        <f t="shared" ref="R570:R578" si="442">IF(P570="","—",IF(P570&lt;-$C$3,"нормо-часы",IF(P570&gt;$C$3,"расценка","равно")))</f>
        <v>расценка</v>
      </c>
      <c r="S570" s="8">
        <f t="shared" ref="S570:S578" si="443">IF(OR(F570="",F570=0,M570=""),"",ROUND(M570/F570,0))</f>
        <v>725</v>
      </c>
      <c r="T570" s="8">
        <f t="shared" ref="T570:T578" si="444">IF(OR(F570="",F570=0,N570=""),"",ROUND(N570/F570,0))</f>
        <v>833</v>
      </c>
      <c r="U570" s="8">
        <f>Расценки!F569</f>
        <v>1500</v>
      </c>
      <c r="V570" s="8">
        <f>Расценки!G569</f>
        <v>1750</v>
      </c>
      <c r="W570" s="10">
        <f t="shared" ref="W570:W578" si="445">IF(OR(K570="",U570="",U570=0),"",(U570-K570)/U570)</f>
        <v>0.12</v>
      </c>
      <c r="X570" s="10">
        <f t="shared" ref="X570:X578" si="446">IF(OR(L570="",V570="",V570=0),"",(V570-L570)/V570)</f>
        <v>0.10857142857142857</v>
      </c>
      <c r="Y570" s="9">
        <f>Расценки!H569</f>
        <v>1760</v>
      </c>
      <c r="Z570" s="9">
        <f>Расценки!I569</f>
        <v>2080</v>
      </c>
      <c r="AA570" s="10">
        <f>Расценки!J569</f>
        <v>0.17333333333333334</v>
      </c>
      <c r="AB570" s="10">
        <f>Расценки!K569</f>
        <v>0.18857142857142861</v>
      </c>
      <c r="AC570" s="16">
        <f t="shared" ref="AC570:AC578" si="447">IF(OR(K570="",Y570="",Y570=0),"",(Y570-K570)/Y570)</f>
        <v>0.25</v>
      </c>
      <c r="AD570" s="16">
        <f t="shared" ref="AD570:AD578" si="448">IF(OR(L570="",Z570="",Z570=0),"",(Z570-L570)/Z570)</f>
        <v>0.25</v>
      </c>
      <c r="AE570" s="10">
        <f t="shared" ref="AE570:AE578" si="449">IF(OR(Y570="",Y570=0),"",(Y570-M570)/Y570)</f>
        <v>0.50568181818181823</v>
      </c>
      <c r="AF570" s="10">
        <f t="shared" ref="AF570:AF578" si="450">IF(OR(Z570="",Z570=0),"",(Z570-N570)/Z570)</f>
        <v>0.51923076923076927</v>
      </c>
      <c r="AG570" s="8">
        <f t="shared" ref="AG570:AG578" si="451">IF(OR(K570="",Y570=""),"",Y570-K570)</f>
        <v>440</v>
      </c>
      <c r="AH570" s="8">
        <f t="shared" ref="AH570:AH578" si="452">IF(OR(L570="",Z570=""),"",Z570-L570)</f>
        <v>520</v>
      </c>
    </row>
    <row r="571" spans="1:34" x14ac:dyDescent="0.25">
      <c r="A571" s="7" t="s">
        <v>1663</v>
      </c>
      <c r="B571" s="7" t="s">
        <v>1664</v>
      </c>
      <c r="C571" s="7" t="s">
        <v>54</v>
      </c>
      <c r="D571" s="7" t="s">
        <v>85</v>
      </c>
      <c r="E571" s="7" t="str">
        <f>INDEX('Нормо-час по специальностям'!$B$6:$B$26,MATCH(D571,'Нормо-час по специальностям'!$A$6:$A$26,0))</f>
        <v>Фасадчик / промальпинист</v>
      </c>
      <c r="F571" s="15">
        <v>2</v>
      </c>
      <c r="G571" s="7" t="s">
        <v>7112</v>
      </c>
      <c r="H571" s="11">
        <f t="shared" si="436"/>
        <v>3.5</v>
      </c>
      <c r="I571" s="8">
        <f>INDEX('Нормо-час по специальностям'!$D$6:$D$26,MATCH(D571,'Нормо-час по специальностям'!$A$6:$A$26,0))</f>
        <v>1100</v>
      </c>
      <c r="J571" s="8">
        <f>INDEX('Нормо-час по специальностям'!$E$6:$E$26,MATCH(D571,'Нормо-час по специальностям'!$A$6:$A$26,0))</f>
        <v>1300</v>
      </c>
      <c r="K571" s="8">
        <f t="shared" si="437"/>
        <v>2200</v>
      </c>
      <c r="L571" s="8">
        <f t="shared" si="438"/>
        <v>2600</v>
      </c>
      <c r="M571" s="8">
        <f>Расценки!L570</f>
        <v>1450</v>
      </c>
      <c r="N571" s="8">
        <f>Расценки!M570</f>
        <v>1680</v>
      </c>
      <c r="O571" s="10">
        <f t="shared" si="439"/>
        <v>0.51724137931034475</v>
      </c>
      <c r="P571" s="10">
        <f t="shared" si="440"/>
        <v>0.54761904761904767</v>
      </c>
      <c r="Q571" s="7" t="str">
        <f t="shared" si="441"/>
        <v>расценка</v>
      </c>
      <c r="R571" s="7" t="str">
        <f t="shared" si="442"/>
        <v>расценка</v>
      </c>
      <c r="S571" s="8">
        <f t="shared" si="443"/>
        <v>725</v>
      </c>
      <c r="T571" s="8">
        <f t="shared" si="444"/>
        <v>840</v>
      </c>
      <c r="U571" s="8">
        <f>Расценки!F570</f>
        <v>2500</v>
      </c>
      <c r="V571" s="8">
        <f>Расценки!G570</f>
        <v>2900</v>
      </c>
      <c r="W571" s="10">
        <f t="shared" si="445"/>
        <v>0.12</v>
      </c>
      <c r="X571" s="10">
        <f t="shared" si="446"/>
        <v>0.10344827586206896</v>
      </c>
      <c r="Y571" s="9">
        <f>Расценки!H570</f>
        <v>2934</v>
      </c>
      <c r="Z571" s="9">
        <f>Расценки!I570</f>
        <v>3467</v>
      </c>
      <c r="AA571" s="10">
        <f>Расценки!J570</f>
        <v>0.17359999999999998</v>
      </c>
      <c r="AB571" s="10">
        <f>Расценки!K570</f>
        <v>0.19551724137931026</v>
      </c>
      <c r="AC571" s="16">
        <f t="shared" si="447"/>
        <v>0.2501704158145876</v>
      </c>
      <c r="AD571" s="16">
        <f t="shared" si="448"/>
        <v>0.2500721084511105</v>
      </c>
      <c r="AE571" s="10">
        <f t="shared" si="449"/>
        <v>0.50579413769597814</v>
      </c>
      <c r="AF571" s="10">
        <f t="shared" si="450"/>
        <v>0.51543120853764057</v>
      </c>
      <c r="AG571" s="8">
        <f t="shared" si="451"/>
        <v>734</v>
      </c>
      <c r="AH571" s="8">
        <f t="shared" si="452"/>
        <v>867</v>
      </c>
    </row>
    <row r="572" spans="1:34" x14ac:dyDescent="0.25">
      <c r="A572" s="7" t="s">
        <v>1667</v>
      </c>
      <c r="B572" s="7" t="s">
        <v>1668</v>
      </c>
      <c r="C572" s="7" t="s">
        <v>54</v>
      </c>
      <c r="D572" s="7" t="s">
        <v>85</v>
      </c>
      <c r="E572" s="7" t="str">
        <f>INDEX('Нормо-час по специальностям'!$B$6:$B$26,MATCH(D572,'Нормо-час по специальностям'!$A$6:$A$26,0))</f>
        <v>Фасадчик / промальпинист</v>
      </c>
      <c r="F572" s="15">
        <v>0.6</v>
      </c>
      <c r="G572" s="7" t="s">
        <v>6938</v>
      </c>
      <c r="H572" s="11">
        <f t="shared" si="436"/>
        <v>11.67</v>
      </c>
      <c r="I572" s="8">
        <f>INDEX('Нормо-час по специальностям'!$D$6:$D$26,MATCH(D572,'Нормо-час по специальностям'!$A$6:$A$26,0))</f>
        <v>1100</v>
      </c>
      <c r="J572" s="8">
        <f>INDEX('Нормо-час по специальностям'!$E$6:$E$26,MATCH(D572,'Нормо-час по специальностям'!$A$6:$A$26,0))</f>
        <v>1300</v>
      </c>
      <c r="K572" s="8">
        <f t="shared" si="437"/>
        <v>660</v>
      </c>
      <c r="L572" s="8">
        <f t="shared" si="438"/>
        <v>780</v>
      </c>
      <c r="M572" s="8">
        <f>Расценки!L571</f>
        <v>400</v>
      </c>
      <c r="N572" s="8">
        <f>Расценки!M571</f>
        <v>460</v>
      </c>
      <c r="O572" s="10">
        <f t="shared" si="439"/>
        <v>0.64999999999999991</v>
      </c>
      <c r="P572" s="10">
        <f t="shared" si="440"/>
        <v>0.69565217391304346</v>
      </c>
      <c r="Q572" s="7" t="str">
        <f t="shared" si="441"/>
        <v>расценка</v>
      </c>
      <c r="R572" s="7" t="str">
        <f t="shared" si="442"/>
        <v>расценка</v>
      </c>
      <c r="S572" s="8">
        <f t="shared" si="443"/>
        <v>667</v>
      </c>
      <c r="T572" s="8">
        <f t="shared" si="444"/>
        <v>767</v>
      </c>
      <c r="U572" s="8">
        <f>Расценки!F571</f>
        <v>700</v>
      </c>
      <c r="V572" s="8">
        <f>Расценки!G571</f>
        <v>800</v>
      </c>
      <c r="W572" s="10">
        <f t="shared" si="445"/>
        <v>5.7142857142857141E-2</v>
      </c>
      <c r="X572" s="10">
        <f t="shared" si="446"/>
        <v>2.5000000000000001E-2</v>
      </c>
      <c r="Y572" s="9">
        <f>Расценки!H571</f>
        <v>880</v>
      </c>
      <c r="Z572" s="9">
        <f>Расценки!I571</f>
        <v>1040</v>
      </c>
      <c r="AA572" s="10">
        <f>Расценки!J571</f>
        <v>0.25714285714285712</v>
      </c>
      <c r="AB572" s="10">
        <f>Расценки!K571</f>
        <v>0.30000000000000004</v>
      </c>
      <c r="AC572" s="16">
        <f t="shared" si="447"/>
        <v>0.25</v>
      </c>
      <c r="AD572" s="16">
        <f t="shared" si="448"/>
        <v>0.25</v>
      </c>
      <c r="AE572" s="10">
        <f t="shared" si="449"/>
        <v>0.54545454545454541</v>
      </c>
      <c r="AF572" s="10">
        <f t="shared" si="450"/>
        <v>0.55769230769230771</v>
      </c>
      <c r="AG572" s="8">
        <f t="shared" si="451"/>
        <v>220</v>
      </c>
      <c r="AH572" s="8">
        <f t="shared" si="452"/>
        <v>260</v>
      </c>
    </row>
    <row r="573" spans="1:34" x14ac:dyDescent="0.25">
      <c r="A573" s="7" t="s">
        <v>1669</v>
      </c>
      <c r="B573" s="7" t="s">
        <v>1670</v>
      </c>
      <c r="C573" s="7" t="s">
        <v>54</v>
      </c>
      <c r="D573" s="7" t="s">
        <v>85</v>
      </c>
      <c r="E573" s="7" t="str">
        <f>INDEX('Нормо-час по специальностям'!$B$6:$B$26,MATCH(D573,'Нормо-час по специальностям'!$A$6:$A$26,0))</f>
        <v>Фасадчик / промальпинист</v>
      </c>
      <c r="F573" s="15">
        <v>1.2</v>
      </c>
      <c r="G573" s="7" t="s">
        <v>7113</v>
      </c>
      <c r="H573" s="11">
        <f t="shared" si="436"/>
        <v>5.83</v>
      </c>
      <c r="I573" s="8">
        <f>INDEX('Нормо-час по специальностям'!$D$6:$D$26,MATCH(D573,'Нормо-час по специальностям'!$A$6:$A$26,0))</f>
        <v>1100</v>
      </c>
      <c r="J573" s="8">
        <f>INDEX('Нормо-час по специальностям'!$E$6:$E$26,MATCH(D573,'Нормо-час по специальностям'!$A$6:$A$26,0))</f>
        <v>1300</v>
      </c>
      <c r="K573" s="8">
        <f t="shared" si="437"/>
        <v>1320</v>
      </c>
      <c r="L573" s="8">
        <f t="shared" si="438"/>
        <v>1560</v>
      </c>
      <c r="M573" s="8">
        <f>Расценки!L572</f>
        <v>870</v>
      </c>
      <c r="N573" s="8">
        <f>Расценки!M572</f>
        <v>1000</v>
      </c>
      <c r="O573" s="10">
        <f t="shared" si="439"/>
        <v>0.51724137931034475</v>
      </c>
      <c r="P573" s="10">
        <f t="shared" si="440"/>
        <v>0.56000000000000005</v>
      </c>
      <c r="Q573" s="7" t="str">
        <f t="shared" si="441"/>
        <v>расценка</v>
      </c>
      <c r="R573" s="7" t="str">
        <f t="shared" si="442"/>
        <v>расценка</v>
      </c>
      <c r="S573" s="8">
        <f t="shared" si="443"/>
        <v>725</v>
      </c>
      <c r="T573" s="8">
        <f t="shared" si="444"/>
        <v>833</v>
      </c>
      <c r="U573" s="8">
        <f>Расценки!F572</f>
        <v>1500</v>
      </c>
      <c r="V573" s="8">
        <f>Расценки!G572</f>
        <v>1750</v>
      </c>
      <c r="W573" s="10">
        <f t="shared" si="445"/>
        <v>0.12</v>
      </c>
      <c r="X573" s="10">
        <f t="shared" si="446"/>
        <v>0.10857142857142857</v>
      </c>
      <c r="Y573" s="9">
        <f>Расценки!H572</f>
        <v>1760</v>
      </c>
      <c r="Z573" s="9">
        <f>Расценки!I572</f>
        <v>2080</v>
      </c>
      <c r="AA573" s="10">
        <f>Расценки!J572</f>
        <v>0.17333333333333334</v>
      </c>
      <c r="AB573" s="10">
        <f>Расценки!K572</f>
        <v>0.18857142857142861</v>
      </c>
      <c r="AC573" s="16">
        <f t="shared" si="447"/>
        <v>0.25</v>
      </c>
      <c r="AD573" s="16">
        <f t="shared" si="448"/>
        <v>0.25</v>
      </c>
      <c r="AE573" s="10">
        <f t="shared" si="449"/>
        <v>0.50568181818181823</v>
      </c>
      <c r="AF573" s="10">
        <f t="shared" si="450"/>
        <v>0.51923076923076927</v>
      </c>
      <c r="AG573" s="8">
        <f t="shared" si="451"/>
        <v>440</v>
      </c>
      <c r="AH573" s="8">
        <f t="shared" si="452"/>
        <v>520</v>
      </c>
    </row>
    <row r="574" spans="1:34" x14ac:dyDescent="0.25">
      <c r="A574" s="7" t="s">
        <v>1673</v>
      </c>
      <c r="B574" s="7" t="s">
        <v>1674</v>
      </c>
      <c r="C574" s="7" t="s">
        <v>54</v>
      </c>
      <c r="D574" s="7" t="s">
        <v>85</v>
      </c>
      <c r="E574" s="7" t="str">
        <f>INDEX('Нормо-час по специальностям'!$B$6:$B$26,MATCH(D574,'Нормо-час по специальностям'!$A$6:$A$26,0))</f>
        <v>Фасадчик / промальпинист</v>
      </c>
      <c r="F574" s="15">
        <v>1.5</v>
      </c>
      <c r="G574" s="7" t="s">
        <v>7114</v>
      </c>
      <c r="H574" s="11">
        <f t="shared" si="436"/>
        <v>4.67</v>
      </c>
      <c r="I574" s="8">
        <f>INDEX('Нормо-час по специальностям'!$D$6:$D$26,MATCH(D574,'Нормо-час по специальностям'!$A$6:$A$26,0))</f>
        <v>1100</v>
      </c>
      <c r="J574" s="8">
        <f>INDEX('Нормо-час по специальностям'!$E$6:$E$26,MATCH(D574,'Нормо-час по специальностям'!$A$6:$A$26,0))</f>
        <v>1300</v>
      </c>
      <c r="K574" s="8">
        <f t="shared" si="437"/>
        <v>1650</v>
      </c>
      <c r="L574" s="8">
        <f t="shared" si="438"/>
        <v>1950</v>
      </c>
      <c r="M574" s="8">
        <f>Расценки!L573</f>
        <v>1450</v>
      </c>
      <c r="N574" s="8">
        <f>Расценки!M573</f>
        <v>1680</v>
      </c>
      <c r="O574" s="10">
        <f t="shared" si="439"/>
        <v>0.13793103448275867</v>
      </c>
      <c r="P574" s="10">
        <f t="shared" si="440"/>
        <v>0.16071428571428581</v>
      </c>
      <c r="Q574" s="7" t="str">
        <f t="shared" si="441"/>
        <v>расценка</v>
      </c>
      <c r="R574" s="7" t="str">
        <f t="shared" si="442"/>
        <v>расценка</v>
      </c>
      <c r="S574" s="8">
        <f t="shared" si="443"/>
        <v>967</v>
      </c>
      <c r="T574" s="8">
        <f t="shared" si="444"/>
        <v>1120</v>
      </c>
      <c r="U574" s="8">
        <f>Расценки!F573</f>
        <v>2500</v>
      </c>
      <c r="V574" s="8">
        <f>Расценки!G573</f>
        <v>2900</v>
      </c>
      <c r="W574" s="10">
        <f t="shared" si="445"/>
        <v>0.34</v>
      </c>
      <c r="X574" s="10">
        <f t="shared" si="446"/>
        <v>0.32758620689655171</v>
      </c>
      <c r="Y574" s="9">
        <f>Расценки!H573</f>
        <v>2500</v>
      </c>
      <c r="Z574" s="9">
        <f>Расценки!I573</f>
        <v>2900</v>
      </c>
      <c r="AA574" s="10">
        <f>Расценки!J573</f>
        <v>0</v>
      </c>
      <c r="AB574" s="10">
        <f>Расценки!K573</f>
        <v>0</v>
      </c>
      <c r="AC574" s="16">
        <f t="shared" si="447"/>
        <v>0.34</v>
      </c>
      <c r="AD574" s="16">
        <f t="shared" si="448"/>
        <v>0.32758620689655171</v>
      </c>
      <c r="AE574" s="10">
        <f t="shared" si="449"/>
        <v>0.42</v>
      </c>
      <c r="AF574" s="10">
        <f t="shared" si="450"/>
        <v>0.4206896551724138</v>
      </c>
      <c r="AG574" s="8">
        <f t="shared" si="451"/>
        <v>850</v>
      </c>
      <c r="AH574" s="8">
        <f t="shared" si="452"/>
        <v>950</v>
      </c>
    </row>
    <row r="575" spans="1:34" x14ac:dyDescent="0.25">
      <c r="A575" s="7" t="s">
        <v>1677</v>
      </c>
      <c r="B575" s="7" t="s">
        <v>1678</v>
      </c>
      <c r="C575" s="7" t="s">
        <v>177</v>
      </c>
      <c r="D575" s="7" t="s">
        <v>1040</v>
      </c>
      <c r="E575" s="7" t="str">
        <f>INDEX('Нормо-час по специальностям'!$B$6:$B$26,MATCH(D575,'Нормо-час по специальностям'!$A$6:$A$26,0))</f>
        <v>Механик ПС / подъёмников / прессов / доков</v>
      </c>
      <c r="F575" s="15">
        <v>0.8</v>
      </c>
      <c r="G575" s="7" t="s">
        <v>7115</v>
      </c>
      <c r="H575" s="11">
        <f t="shared" si="436"/>
        <v>8.75</v>
      </c>
      <c r="I575" s="8">
        <f>INDEX('Нормо-час по специальностям'!$D$6:$D$26,MATCH(D575,'Нормо-час по специальностям'!$A$6:$A$26,0))</f>
        <v>1500</v>
      </c>
      <c r="J575" s="8">
        <f>INDEX('Нормо-час по специальностям'!$E$6:$E$26,MATCH(D575,'Нормо-час по специальностям'!$A$6:$A$26,0))</f>
        <v>1800</v>
      </c>
      <c r="K575" s="8">
        <f t="shared" si="437"/>
        <v>1200</v>
      </c>
      <c r="L575" s="8">
        <f t="shared" si="438"/>
        <v>1440</v>
      </c>
      <c r="M575" s="8">
        <f>Расценки!L574</f>
        <v>640</v>
      </c>
      <c r="N575" s="8">
        <f>Расценки!M574</f>
        <v>730</v>
      </c>
      <c r="O575" s="10">
        <f t="shared" si="439"/>
        <v>0.875</v>
      </c>
      <c r="P575" s="10">
        <f t="shared" si="440"/>
        <v>0.97260273972602729</v>
      </c>
      <c r="Q575" s="7" t="str">
        <f t="shared" si="441"/>
        <v>расценка</v>
      </c>
      <c r="R575" s="7" t="str">
        <f t="shared" si="442"/>
        <v>расценка</v>
      </c>
      <c r="S575" s="8">
        <f t="shared" si="443"/>
        <v>800</v>
      </c>
      <c r="T575" s="8">
        <f t="shared" si="444"/>
        <v>913</v>
      </c>
      <c r="U575" s="8">
        <f>Расценки!F574</f>
        <v>1100</v>
      </c>
      <c r="V575" s="8">
        <f>Расценки!G574</f>
        <v>1250</v>
      </c>
      <c r="W575" s="10">
        <f t="shared" si="445"/>
        <v>-9.0909090909090912E-2</v>
      </c>
      <c r="X575" s="10">
        <f t="shared" si="446"/>
        <v>-0.152</v>
      </c>
      <c r="Y575" s="9">
        <f>Расценки!H574</f>
        <v>1600</v>
      </c>
      <c r="Z575" s="9">
        <f>Расценки!I574</f>
        <v>1920</v>
      </c>
      <c r="AA575" s="10">
        <f>Расценки!J574</f>
        <v>0.45454545454545459</v>
      </c>
      <c r="AB575" s="10">
        <f>Расценки!K574</f>
        <v>0.53600000000000003</v>
      </c>
      <c r="AC575" s="16">
        <f t="shared" si="447"/>
        <v>0.25</v>
      </c>
      <c r="AD575" s="16">
        <f t="shared" si="448"/>
        <v>0.25</v>
      </c>
      <c r="AE575" s="10">
        <f t="shared" si="449"/>
        <v>0.6</v>
      </c>
      <c r="AF575" s="10">
        <f t="shared" si="450"/>
        <v>0.61979166666666663</v>
      </c>
      <c r="AG575" s="8">
        <f t="shared" si="451"/>
        <v>400</v>
      </c>
      <c r="AH575" s="8">
        <f t="shared" si="452"/>
        <v>480</v>
      </c>
    </row>
    <row r="576" spans="1:34" x14ac:dyDescent="0.25">
      <c r="A576" s="7" t="s">
        <v>1679</v>
      </c>
      <c r="B576" s="7" t="s">
        <v>1680</v>
      </c>
      <c r="C576" s="7" t="s">
        <v>54</v>
      </c>
      <c r="D576" s="7" t="s">
        <v>279</v>
      </c>
      <c r="E576" s="7" t="str">
        <f>INDEX('Нормо-час по специальностям'!$B$6:$B$26,MATCH(D576,'Нормо-час по специальностям'!$A$6:$A$26,0))</f>
        <v>Отделочник (штукатур, маляр, ГКЛ)</v>
      </c>
      <c r="F576" s="15">
        <v>1</v>
      </c>
      <c r="G576" s="7" t="s">
        <v>7116</v>
      </c>
      <c r="H576" s="11">
        <f t="shared" si="436"/>
        <v>7</v>
      </c>
      <c r="I576" s="8">
        <f>INDEX('Нормо-час по специальностям'!$D$6:$D$26,MATCH(D576,'Нормо-час по специальностям'!$A$6:$A$26,0))</f>
        <v>750</v>
      </c>
      <c r="J576" s="8">
        <f>INDEX('Нормо-час по специальностям'!$E$6:$E$26,MATCH(D576,'Нормо-час по специальностям'!$A$6:$A$26,0))</f>
        <v>900</v>
      </c>
      <c r="K576" s="8">
        <f t="shared" si="437"/>
        <v>750</v>
      </c>
      <c r="L576" s="8">
        <f t="shared" si="438"/>
        <v>900</v>
      </c>
      <c r="M576" s="8">
        <f>Расценки!L575</f>
        <v>640</v>
      </c>
      <c r="N576" s="8">
        <f>Расценки!M575</f>
        <v>750</v>
      </c>
      <c r="O576" s="10">
        <f t="shared" si="439"/>
        <v>0.171875</v>
      </c>
      <c r="P576" s="10">
        <f t="shared" si="440"/>
        <v>0.19999999999999996</v>
      </c>
      <c r="Q576" s="7" t="str">
        <f t="shared" si="441"/>
        <v>расценка</v>
      </c>
      <c r="R576" s="7" t="str">
        <f t="shared" si="442"/>
        <v>расценка</v>
      </c>
      <c r="S576" s="8">
        <f t="shared" si="443"/>
        <v>640</v>
      </c>
      <c r="T576" s="8">
        <f t="shared" si="444"/>
        <v>750</v>
      </c>
      <c r="U576" s="8">
        <f>Расценки!F575</f>
        <v>1100</v>
      </c>
      <c r="V576" s="8">
        <f>Расценки!G575</f>
        <v>1300</v>
      </c>
      <c r="W576" s="10">
        <f t="shared" si="445"/>
        <v>0.31818181818181818</v>
      </c>
      <c r="X576" s="10">
        <f t="shared" si="446"/>
        <v>0.30769230769230771</v>
      </c>
      <c r="Y576" s="9">
        <f>Расценки!H575</f>
        <v>1100</v>
      </c>
      <c r="Z576" s="9">
        <f>Расценки!I575</f>
        <v>1300</v>
      </c>
      <c r="AA576" s="10">
        <f>Расценки!J575</f>
        <v>0</v>
      </c>
      <c r="AB576" s="10">
        <f>Расценки!K575</f>
        <v>0</v>
      </c>
      <c r="AC576" s="16">
        <f t="shared" si="447"/>
        <v>0.31818181818181818</v>
      </c>
      <c r="AD576" s="16">
        <f t="shared" si="448"/>
        <v>0.30769230769230771</v>
      </c>
      <c r="AE576" s="10">
        <f t="shared" si="449"/>
        <v>0.41818181818181815</v>
      </c>
      <c r="AF576" s="10">
        <f t="shared" si="450"/>
        <v>0.42307692307692307</v>
      </c>
      <c r="AG576" s="8">
        <f t="shared" si="451"/>
        <v>350</v>
      </c>
      <c r="AH576" s="8">
        <f t="shared" si="452"/>
        <v>400</v>
      </c>
    </row>
    <row r="577" spans="1:34" x14ac:dyDescent="0.25">
      <c r="A577" s="12" t="s">
        <v>1682</v>
      </c>
      <c r="B577" s="12" t="s">
        <v>1683</v>
      </c>
      <c r="C577" s="12" t="s">
        <v>50</v>
      </c>
      <c r="D577" s="7" t="s">
        <v>85</v>
      </c>
      <c r="E577" s="7" t="str">
        <f>INDEX('Нормо-час по специальностям'!$B$6:$B$26,MATCH(D577,'Нормо-час по специальностям'!$A$6:$A$26,0))</f>
        <v>Фасадчик / промальпинист</v>
      </c>
      <c r="F577" s="15">
        <v>0.2</v>
      </c>
      <c r="G577" s="7" t="s">
        <v>7047</v>
      </c>
      <c r="H577" s="11">
        <f t="shared" si="436"/>
        <v>35</v>
      </c>
      <c r="I577" s="8">
        <f>INDEX('Нормо-час по специальностям'!$D$6:$D$26,MATCH(D577,'Нормо-час по специальностям'!$A$6:$A$26,0))</f>
        <v>1100</v>
      </c>
      <c r="J577" s="8">
        <f>INDEX('Нормо-час по специальностям'!$E$6:$E$26,MATCH(D577,'Нормо-час по специальностям'!$A$6:$A$26,0))</f>
        <v>1300</v>
      </c>
      <c r="K577" s="8">
        <f t="shared" si="437"/>
        <v>220</v>
      </c>
      <c r="L577" s="8">
        <f t="shared" si="438"/>
        <v>260</v>
      </c>
      <c r="M577" s="8">
        <f>Расценки!L576</f>
        <v>200</v>
      </c>
      <c r="N577" s="8">
        <f>Расценки!M576</f>
        <v>240</v>
      </c>
      <c r="O577" s="10">
        <f t="shared" si="439"/>
        <v>0.10000000000000009</v>
      </c>
      <c r="P577" s="10">
        <f t="shared" si="440"/>
        <v>8.3333333333333259E-2</v>
      </c>
      <c r="Q577" s="7" t="str">
        <f t="shared" si="441"/>
        <v>равно</v>
      </c>
      <c r="R577" s="7" t="str">
        <f t="shared" si="442"/>
        <v>равно</v>
      </c>
      <c r="S577" s="8">
        <f t="shared" si="443"/>
        <v>1000</v>
      </c>
      <c r="T577" s="8">
        <f t="shared" si="444"/>
        <v>1200</v>
      </c>
      <c r="U577" s="8">
        <f>Расценки!F576</f>
        <v>350</v>
      </c>
      <c r="V577" s="8">
        <f>Расценки!G576</f>
        <v>420</v>
      </c>
      <c r="W577" s="10">
        <f t="shared" si="445"/>
        <v>0.37142857142857144</v>
      </c>
      <c r="X577" s="10">
        <f t="shared" si="446"/>
        <v>0.38095238095238093</v>
      </c>
      <c r="Y577" s="9">
        <f>Расценки!H576</f>
        <v>350</v>
      </c>
      <c r="Z577" s="9">
        <f>Расценки!I576</f>
        <v>420</v>
      </c>
      <c r="AA577" s="10">
        <f>Расценки!J576</f>
        <v>0</v>
      </c>
      <c r="AB577" s="10">
        <f>Расценки!K576</f>
        <v>0</v>
      </c>
      <c r="AC577" s="16">
        <f t="shared" si="447"/>
        <v>0.37142857142857144</v>
      </c>
      <c r="AD577" s="16">
        <f t="shared" si="448"/>
        <v>0.38095238095238093</v>
      </c>
      <c r="AE577" s="10">
        <f t="shared" si="449"/>
        <v>0.42857142857142855</v>
      </c>
      <c r="AF577" s="10">
        <f t="shared" si="450"/>
        <v>0.42857142857142855</v>
      </c>
      <c r="AG577" s="8">
        <f t="shared" si="451"/>
        <v>130</v>
      </c>
      <c r="AH577" s="8">
        <f t="shared" si="452"/>
        <v>160</v>
      </c>
    </row>
    <row r="578" spans="1:34" x14ac:dyDescent="0.25">
      <c r="A578" s="12" t="s">
        <v>1685</v>
      </c>
      <c r="B578" s="12" t="s">
        <v>1686</v>
      </c>
      <c r="C578" s="12" t="s">
        <v>50</v>
      </c>
      <c r="D578" s="7" t="s">
        <v>85</v>
      </c>
      <c r="E578" s="7" t="str">
        <f>INDEX('Нормо-час по специальностям'!$B$6:$B$26,MATCH(D578,'Нормо-час по специальностям'!$A$6:$A$26,0))</f>
        <v>Фасадчик / промальпинист</v>
      </c>
      <c r="F578" s="15">
        <v>0.3</v>
      </c>
      <c r="G578" s="7" t="s">
        <v>6938</v>
      </c>
      <c r="H578" s="11">
        <f t="shared" si="436"/>
        <v>23.33</v>
      </c>
      <c r="I578" s="8">
        <f>INDEX('Нормо-час по специальностям'!$D$6:$D$26,MATCH(D578,'Нормо-час по специальностям'!$A$6:$A$26,0))</f>
        <v>1100</v>
      </c>
      <c r="J578" s="8">
        <f>INDEX('Нормо-час по специальностям'!$E$6:$E$26,MATCH(D578,'Нормо-час по специальностям'!$A$6:$A$26,0))</f>
        <v>1300</v>
      </c>
      <c r="K578" s="8">
        <f t="shared" si="437"/>
        <v>330</v>
      </c>
      <c r="L578" s="8">
        <f t="shared" si="438"/>
        <v>390</v>
      </c>
      <c r="M578" s="8">
        <f>Расценки!L577</f>
        <v>230</v>
      </c>
      <c r="N578" s="8">
        <f>Расценки!M577</f>
        <v>265</v>
      </c>
      <c r="O578" s="10">
        <f t="shared" si="439"/>
        <v>0.43478260869565211</v>
      </c>
      <c r="P578" s="10">
        <f t="shared" si="440"/>
        <v>0.47169811320754707</v>
      </c>
      <c r="Q578" s="7" t="str">
        <f t="shared" si="441"/>
        <v>расценка</v>
      </c>
      <c r="R578" s="7" t="str">
        <f t="shared" si="442"/>
        <v>расценка</v>
      </c>
      <c r="S578" s="8">
        <f t="shared" si="443"/>
        <v>767</v>
      </c>
      <c r="T578" s="8">
        <f t="shared" si="444"/>
        <v>883</v>
      </c>
      <c r="U578" s="8">
        <f>Расценки!F577</f>
        <v>400</v>
      </c>
      <c r="V578" s="8">
        <f>Расценки!G577</f>
        <v>460</v>
      </c>
      <c r="W578" s="10">
        <f t="shared" si="445"/>
        <v>0.17499999999999999</v>
      </c>
      <c r="X578" s="10">
        <f t="shared" si="446"/>
        <v>0.15217391304347827</v>
      </c>
      <c r="Y578" s="9">
        <f>Расценки!H577</f>
        <v>440</v>
      </c>
      <c r="Z578" s="9">
        <f>Расценки!I577</f>
        <v>520</v>
      </c>
      <c r="AA578" s="10">
        <f>Расценки!J577</f>
        <v>0.10000000000000009</v>
      </c>
      <c r="AB578" s="10">
        <f>Расценки!K577</f>
        <v>0.13043478260869557</v>
      </c>
      <c r="AC578" s="16">
        <f t="shared" si="447"/>
        <v>0.25</v>
      </c>
      <c r="AD578" s="16">
        <f t="shared" si="448"/>
        <v>0.25</v>
      </c>
      <c r="AE578" s="10">
        <f t="shared" si="449"/>
        <v>0.47727272727272729</v>
      </c>
      <c r="AF578" s="10">
        <f t="shared" si="450"/>
        <v>0.49038461538461536</v>
      </c>
      <c r="AG578" s="8">
        <f t="shared" si="451"/>
        <v>110</v>
      </c>
      <c r="AH578" s="8">
        <f t="shared" si="452"/>
        <v>130</v>
      </c>
    </row>
    <row r="579" spans="1:34" x14ac:dyDescent="0.25">
      <c r="A579" s="5" t="s">
        <v>1688</v>
      </c>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row>
    <row r="580" spans="1:34" x14ac:dyDescent="0.25">
      <c r="A580" s="7" t="s">
        <v>1689</v>
      </c>
      <c r="B580" s="7" t="s">
        <v>1690</v>
      </c>
      <c r="C580" s="7" t="s">
        <v>50</v>
      </c>
      <c r="D580" s="7" t="s">
        <v>80</v>
      </c>
      <c r="E580" s="7" t="str">
        <f>INDEX('Нормо-час по специальностям'!$B$6:$B$26,MATCH(D580,'Нормо-час по специальностям'!$A$6:$A$26,0))</f>
        <v>Кровельщик</v>
      </c>
      <c r="F580" s="15">
        <v>0.08</v>
      </c>
      <c r="G580" s="7" t="s">
        <v>7117</v>
      </c>
      <c r="H580" s="11">
        <f t="shared" ref="H580:H618" si="453">IF(OR(F580="",F580=0),"",ROUND($G$3/F580,2))</f>
        <v>87.5</v>
      </c>
      <c r="I580" s="8">
        <f>INDEX('Нормо-час по специальностям'!$D$6:$D$26,MATCH(D580,'Нормо-час по специальностям'!$A$6:$A$26,0))</f>
        <v>800</v>
      </c>
      <c r="J580" s="8">
        <f>INDEX('Нормо-час по специальностям'!$E$6:$E$26,MATCH(D580,'Нормо-час по специальностям'!$A$6:$A$26,0))</f>
        <v>950</v>
      </c>
      <c r="K580" s="8">
        <f t="shared" ref="K580:K618" si="454">IF(OR(F580="",F580=0,I580=0),"",ROUND(F580*I580,0))</f>
        <v>64</v>
      </c>
      <c r="L580" s="8">
        <f t="shared" ref="L580:L618" si="455">IF(OR(F580="",F580=0,J580=0),"",ROUND(F580*J580,0))</f>
        <v>76</v>
      </c>
      <c r="M580" s="8">
        <f>Расценки!L579</f>
        <v>85</v>
      </c>
      <c r="N580" s="8">
        <f>Расценки!M579</f>
        <v>100</v>
      </c>
      <c r="O580" s="10">
        <f t="shared" ref="O580:O618" si="456">IF(OR(K580="",M580="",M580=0),"",K580/M580-1)</f>
        <v>-0.24705882352941178</v>
      </c>
      <c r="P580" s="10">
        <f t="shared" ref="P580:P618" si="457">IF(OR(L580="",N580="",N580=0),"",L580/N580-1)</f>
        <v>-0.24</v>
      </c>
      <c r="Q580" s="7" t="str">
        <f t="shared" ref="Q580:Q618" si="458">IF(O580="","—",IF(O580&lt;-$C$3,"нормо-часы",IF(O580&gt;$C$3,"расценка","равно")))</f>
        <v>нормо-часы</v>
      </c>
      <c r="R580" s="7" t="str">
        <f t="shared" ref="R580:R618" si="459">IF(P580="","—",IF(P580&lt;-$C$3,"нормо-часы",IF(P580&gt;$C$3,"расценка","равно")))</f>
        <v>нормо-часы</v>
      </c>
      <c r="S580" s="8">
        <f t="shared" ref="S580:S618" si="460">IF(OR(F580="",F580=0,M580=""),"",ROUND(M580/F580,0))</f>
        <v>1063</v>
      </c>
      <c r="T580" s="8">
        <f t="shared" ref="T580:T618" si="461">IF(OR(F580="",F580=0,N580=""),"",ROUND(N580/F580,0))</f>
        <v>1250</v>
      </c>
      <c r="U580" s="8">
        <f>Расценки!F579</f>
        <v>150</v>
      </c>
      <c r="V580" s="8">
        <f>Расценки!G579</f>
        <v>175</v>
      </c>
      <c r="W580" s="10">
        <f t="shared" ref="W580:W618" si="462">IF(OR(K580="",U580="",U580=0),"",(U580-K580)/U580)</f>
        <v>0.57333333333333336</v>
      </c>
      <c r="X580" s="10">
        <f t="shared" ref="X580:X618" si="463">IF(OR(L580="",V580="",V580=0),"",(V580-L580)/V580)</f>
        <v>0.56571428571428573</v>
      </c>
      <c r="Y580" s="9">
        <f>Расценки!H579</f>
        <v>150</v>
      </c>
      <c r="Z580" s="9">
        <f>Расценки!I579</f>
        <v>175</v>
      </c>
      <c r="AA580" s="10">
        <f>Расценки!J579</f>
        <v>0</v>
      </c>
      <c r="AB580" s="10">
        <f>Расценки!K579</f>
        <v>0</v>
      </c>
      <c r="AC580" s="16">
        <f t="shared" ref="AC580:AC618" si="464">IF(OR(K580="",Y580="",Y580=0),"",(Y580-K580)/Y580)</f>
        <v>0.57333333333333336</v>
      </c>
      <c r="AD580" s="16">
        <f t="shared" ref="AD580:AD618" si="465">IF(OR(L580="",Z580="",Z580=0),"",(Z580-L580)/Z580)</f>
        <v>0.56571428571428573</v>
      </c>
      <c r="AE580" s="10">
        <f t="shared" ref="AE580:AE618" si="466">IF(OR(Y580="",Y580=0),"",(Y580-M580)/Y580)</f>
        <v>0.43333333333333335</v>
      </c>
      <c r="AF580" s="10">
        <f t="shared" ref="AF580:AF618" si="467">IF(OR(Z580="",Z580=0),"",(Z580-N580)/Z580)</f>
        <v>0.42857142857142855</v>
      </c>
      <c r="AG580" s="8">
        <f t="shared" ref="AG580:AG618" si="468">IF(OR(K580="",Y580=""),"",Y580-K580)</f>
        <v>86</v>
      </c>
      <c r="AH580" s="8">
        <f t="shared" ref="AH580:AH618" si="469">IF(OR(L580="",Z580=""),"",Z580-L580)</f>
        <v>99</v>
      </c>
    </row>
    <row r="581" spans="1:34" x14ac:dyDescent="0.25">
      <c r="A581" s="7" t="s">
        <v>1692</v>
      </c>
      <c r="B581" s="7" t="s">
        <v>1693</v>
      </c>
      <c r="C581" s="7" t="s">
        <v>28</v>
      </c>
      <c r="D581" s="7" t="s">
        <v>80</v>
      </c>
      <c r="E581" s="7" t="str">
        <f>INDEX('Нормо-час по специальностям'!$B$6:$B$26,MATCH(D581,'Нормо-час по специальностям'!$A$6:$A$26,0))</f>
        <v>Кровельщик</v>
      </c>
      <c r="F581" s="15">
        <v>6</v>
      </c>
      <c r="G581" s="7" t="s">
        <v>7118</v>
      </c>
      <c r="H581" s="11">
        <f t="shared" si="453"/>
        <v>1.17</v>
      </c>
      <c r="I581" s="8">
        <f>INDEX('Нормо-час по специальностям'!$D$6:$D$26,MATCH(D581,'Нормо-час по специальностям'!$A$6:$A$26,0))</f>
        <v>800</v>
      </c>
      <c r="J581" s="8">
        <f>INDEX('Нормо-час по специальностям'!$E$6:$E$26,MATCH(D581,'Нормо-час по специальностям'!$A$6:$A$26,0))</f>
        <v>950</v>
      </c>
      <c r="K581" s="8">
        <f t="shared" si="454"/>
        <v>4800</v>
      </c>
      <c r="L581" s="8">
        <f t="shared" si="455"/>
        <v>5700</v>
      </c>
      <c r="M581" s="8">
        <f>Расценки!L580</f>
        <v>3800</v>
      </c>
      <c r="N581" s="8">
        <f>Расценки!M580</f>
        <v>4400</v>
      </c>
      <c r="O581" s="10">
        <f t="shared" si="456"/>
        <v>0.26315789473684204</v>
      </c>
      <c r="P581" s="10">
        <f t="shared" si="457"/>
        <v>0.29545454545454541</v>
      </c>
      <c r="Q581" s="7" t="str">
        <f t="shared" si="458"/>
        <v>расценка</v>
      </c>
      <c r="R581" s="7" t="str">
        <f t="shared" si="459"/>
        <v>расценка</v>
      </c>
      <c r="S581" s="8">
        <f t="shared" si="460"/>
        <v>633</v>
      </c>
      <c r="T581" s="8">
        <f t="shared" si="461"/>
        <v>733</v>
      </c>
      <c r="U581" s="8">
        <f>Расценки!F580</f>
        <v>6500</v>
      </c>
      <c r="V581" s="8">
        <f>Расценки!G580</f>
        <v>7500</v>
      </c>
      <c r="W581" s="10">
        <f t="shared" si="462"/>
        <v>0.26153846153846155</v>
      </c>
      <c r="X581" s="10">
        <f t="shared" si="463"/>
        <v>0.24</v>
      </c>
      <c r="Y581" s="9">
        <f>Расценки!H580</f>
        <v>6500</v>
      </c>
      <c r="Z581" s="9">
        <f>Расценки!I580</f>
        <v>7600</v>
      </c>
      <c r="AA581" s="10">
        <f>Расценки!J580</f>
        <v>0</v>
      </c>
      <c r="AB581" s="10">
        <f>Расценки!K580</f>
        <v>1.3333333333333419E-2</v>
      </c>
      <c r="AC581" s="16">
        <f t="shared" si="464"/>
        <v>0.26153846153846155</v>
      </c>
      <c r="AD581" s="16">
        <f t="shared" si="465"/>
        <v>0.25</v>
      </c>
      <c r="AE581" s="10">
        <f t="shared" si="466"/>
        <v>0.41538461538461541</v>
      </c>
      <c r="AF581" s="10">
        <f t="shared" si="467"/>
        <v>0.42105263157894735</v>
      </c>
      <c r="AG581" s="8">
        <f t="shared" si="468"/>
        <v>1700</v>
      </c>
      <c r="AH581" s="8">
        <f t="shared" si="469"/>
        <v>1900</v>
      </c>
    </row>
    <row r="582" spans="1:34" x14ac:dyDescent="0.25">
      <c r="A582" s="7" t="s">
        <v>1694</v>
      </c>
      <c r="B582" s="7" t="s">
        <v>1695</v>
      </c>
      <c r="C582" s="7" t="s">
        <v>54</v>
      </c>
      <c r="D582" s="7" t="s">
        <v>80</v>
      </c>
      <c r="E582" s="7" t="str">
        <f>INDEX('Нормо-час по специальностям'!$B$6:$B$26,MATCH(D582,'Нормо-час по специальностям'!$A$6:$A$26,0))</f>
        <v>Кровельщик</v>
      </c>
      <c r="F582" s="15">
        <v>0.25</v>
      </c>
      <c r="G582" s="7" t="s">
        <v>7119</v>
      </c>
      <c r="H582" s="11">
        <f t="shared" si="453"/>
        <v>28</v>
      </c>
      <c r="I582" s="8">
        <f>INDEX('Нормо-час по специальностям'!$D$6:$D$26,MATCH(D582,'Нормо-час по специальностям'!$A$6:$A$26,0))</f>
        <v>800</v>
      </c>
      <c r="J582" s="8">
        <f>INDEX('Нормо-час по специальностям'!$E$6:$E$26,MATCH(D582,'Нормо-час по специальностям'!$A$6:$A$26,0))</f>
        <v>950</v>
      </c>
      <c r="K582" s="8">
        <f t="shared" si="454"/>
        <v>200</v>
      </c>
      <c r="L582" s="8">
        <f t="shared" si="455"/>
        <v>238</v>
      </c>
      <c r="M582" s="8">
        <f>Расценки!L581</f>
        <v>200</v>
      </c>
      <c r="N582" s="8">
        <f>Расценки!M581</f>
        <v>230</v>
      </c>
      <c r="O582" s="10">
        <f t="shared" si="456"/>
        <v>0</v>
      </c>
      <c r="P582" s="10">
        <f t="shared" si="457"/>
        <v>3.4782608695652195E-2</v>
      </c>
      <c r="Q582" s="7" t="str">
        <f t="shared" si="458"/>
        <v>равно</v>
      </c>
      <c r="R582" s="7" t="str">
        <f t="shared" si="459"/>
        <v>равно</v>
      </c>
      <c r="S582" s="8">
        <f t="shared" si="460"/>
        <v>800</v>
      </c>
      <c r="T582" s="8">
        <f t="shared" si="461"/>
        <v>920</v>
      </c>
      <c r="U582" s="8">
        <f>Расценки!F581</f>
        <v>350</v>
      </c>
      <c r="V582" s="8">
        <f>Расценки!G581</f>
        <v>400</v>
      </c>
      <c r="W582" s="10">
        <f t="shared" si="462"/>
        <v>0.42857142857142855</v>
      </c>
      <c r="X582" s="10">
        <f t="shared" si="463"/>
        <v>0.40500000000000003</v>
      </c>
      <c r="Y582" s="9">
        <f>Расценки!H581</f>
        <v>350</v>
      </c>
      <c r="Z582" s="9">
        <f>Расценки!I581</f>
        <v>400</v>
      </c>
      <c r="AA582" s="10">
        <f>Расценки!J581</f>
        <v>0</v>
      </c>
      <c r="AB582" s="10">
        <f>Расценки!K581</f>
        <v>0</v>
      </c>
      <c r="AC582" s="16">
        <f t="shared" si="464"/>
        <v>0.42857142857142855</v>
      </c>
      <c r="AD582" s="16">
        <f t="shared" si="465"/>
        <v>0.40500000000000003</v>
      </c>
      <c r="AE582" s="10">
        <f t="shared" si="466"/>
        <v>0.42857142857142855</v>
      </c>
      <c r="AF582" s="10">
        <f t="shared" si="467"/>
        <v>0.42499999999999999</v>
      </c>
      <c r="AG582" s="8">
        <f t="shared" si="468"/>
        <v>150</v>
      </c>
      <c r="AH582" s="8">
        <f t="shared" si="469"/>
        <v>162</v>
      </c>
    </row>
    <row r="583" spans="1:34" x14ac:dyDescent="0.25">
      <c r="A583" s="7" t="s">
        <v>1698</v>
      </c>
      <c r="B583" s="7" t="s">
        <v>1699</v>
      </c>
      <c r="C583" s="7" t="s">
        <v>54</v>
      </c>
      <c r="D583" s="7" t="s">
        <v>80</v>
      </c>
      <c r="E583" s="7" t="str">
        <f>INDEX('Нормо-час по специальностям'!$B$6:$B$26,MATCH(D583,'Нормо-час по специальностям'!$A$6:$A$26,0))</f>
        <v>Кровельщик</v>
      </c>
      <c r="F583" s="15">
        <v>0.4</v>
      </c>
      <c r="G583" s="7" t="s">
        <v>7120</v>
      </c>
      <c r="H583" s="11">
        <f t="shared" si="453"/>
        <v>17.5</v>
      </c>
      <c r="I583" s="8">
        <f>INDEX('Нормо-час по специальностям'!$D$6:$D$26,MATCH(D583,'Нормо-час по специальностям'!$A$6:$A$26,0))</f>
        <v>800</v>
      </c>
      <c r="J583" s="8">
        <f>INDEX('Нормо-час по специальностям'!$E$6:$E$26,MATCH(D583,'Нормо-час по специальностям'!$A$6:$A$26,0))</f>
        <v>950</v>
      </c>
      <c r="K583" s="8">
        <f t="shared" si="454"/>
        <v>320</v>
      </c>
      <c r="L583" s="8">
        <f t="shared" si="455"/>
        <v>380</v>
      </c>
      <c r="M583" s="8">
        <f>Расценки!L582</f>
        <v>290</v>
      </c>
      <c r="N583" s="8">
        <f>Расценки!M582</f>
        <v>350</v>
      </c>
      <c r="O583" s="10">
        <f t="shared" si="456"/>
        <v>0.10344827586206895</v>
      </c>
      <c r="P583" s="10">
        <f t="shared" si="457"/>
        <v>8.5714285714285632E-2</v>
      </c>
      <c r="Q583" s="7" t="str">
        <f t="shared" si="458"/>
        <v>расценка</v>
      </c>
      <c r="R583" s="7" t="str">
        <f t="shared" si="459"/>
        <v>равно</v>
      </c>
      <c r="S583" s="8">
        <f t="shared" si="460"/>
        <v>725</v>
      </c>
      <c r="T583" s="8">
        <f t="shared" si="461"/>
        <v>875</v>
      </c>
      <c r="U583" s="8">
        <f>Расценки!F582</f>
        <v>500</v>
      </c>
      <c r="V583" s="8">
        <f>Расценки!G582</f>
        <v>600</v>
      </c>
      <c r="W583" s="10">
        <f t="shared" si="462"/>
        <v>0.36</v>
      </c>
      <c r="X583" s="10">
        <f t="shared" si="463"/>
        <v>0.36666666666666664</v>
      </c>
      <c r="Y583" s="9">
        <f>Расценки!H582</f>
        <v>500</v>
      </c>
      <c r="Z583" s="9">
        <f>Расценки!I582</f>
        <v>600</v>
      </c>
      <c r="AA583" s="10">
        <f>Расценки!J582</f>
        <v>0</v>
      </c>
      <c r="AB583" s="10">
        <f>Расценки!K582</f>
        <v>0</v>
      </c>
      <c r="AC583" s="16">
        <f t="shared" si="464"/>
        <v>0.36</v>
      </c>
      <c r="AD583" s="16">
        <f t="shared" si="465"/>
        <v>0.36666666666666664</v>
      </c>
      <c r="AE583" s="10">
        <f t="shared" si="466"/>
        <v>0.42</v>
      </c>
      <c r="AF583" s="10">
        <f t="shared" si="467"/>
        <v>0.41666666666666669</v>
      </c>
      <c r="AG583" s="8">
        <f t="shared" si="468"/>
        <v>180</v>
      </c>
      <c r="AH583" s="8">
        <f t="shared" si="469"/>
        <v>220</v>
      </c>
    </row>
    <row r="584" spans="1:34" x14ac:dyDescent="0.25">
      <c r="A584" s="7" t="s">
        <v>1702</v>
      </c>
      <c r="B584" s="7" t="s">
        <v>1703</v>
      </c>
      <c r="C584" s="7" t="s">
        <v>54</v>
      </c>
      <c r="D584" s="7" t="s">
        <v>80</v>
      </c>
      <c r="E584" s="7" t="str">
        <f>INDEX('Нормо-час по специальностям'!$B$6:$B$26,MATCH(D584,'Нормо-час по специальностям'!$A$6:$A$26,0))</f>
        <v>Кровельщик</v>
      </c>
      <c r="F584" s="15">
        <v>0.15</v>
      </c>
      <c r="G584" s="7" t="s">
        <v>7121</v>
      </c>
      <c r="H584" s="11">
        <f t="shared" si="453"/>
        <v>46.67</v>
      </c>
      <c r="I584" s="8">
        <f>INDEX('Нормо-час по специальностям'!$D$6:$D$26,MATCH(D584,'Нормо-час по специальностям'!$A$6:$A$26,0))</f>
        <v>800</v>
      </c>
      <c r="J584" s="8">
        <f>INDEX('Нормо-час по специальностям'!$E$6:$E$26,MATCH(D584,'Нормо-час по специальностям'!$A$6:$A$26,0))</f>
        <v>950</v>
      </c>
      <c r="K584" s="8">
        <f t="shared" si="454"/>
        <v>120</v>
      </c>
      <c r="L584" s="8">
        <f t="shared" si="455"/>
        <v>143</v>
      </c>
      <c r="M584" s="8">
        <f>Расценки!L583</f>
        <v>100</v>
      </c>
      <c r="N584" s="8">
        <f>Расценки!M583</f>
        <v>115</v>
      </c>
      <c r="O584" s="10">
        <f t="shared" si="456"/>
        <v>0.19999999999999996</v>
      </c>
      <c r="P584" s="10">
        <f t="shared" si="457"/>
        <v>0.24347826086956514</v>
      </c>
      <c r="Q584" s="7" t="str">
        <f t="shared" si="458"/>
        <v>расценка</v>
      </c>
      <c r="R584" s="7" t="str">
        <f t="shared" si="459"/>
        <v>расценка</v>
      </c>
      <c r="S584" s="8">
        <f t="shared" si="460"/>
        <v>667</v>
      </c>
      <c r="T584" s="8">
        <f t="shared" si="461"/>
        <v>767</v>
      </c>
      <c r="U584" s="8">
        <f>Расценки!F583</f>
        <v>170</v>
      </c>
      <c r="V584" s="8">
        <f>Расценки!G583</f>
        <v>200</v>
      </c>
      <c r="W584" s="10">
        <f t="shared" si="462"/>
        <v>0.29411764705882354</v>
      </c>
      <c r="X584" s="10">
        <f t="shared" si="463"/>
        <v>0.28499999999999998</v>
      </c>
      <c r="Y584" s="9">
        <f>Расценки!H583</f>
        <v>170</v>
      </c>
      <c r="Z584" s="9">
        <f>Расценки!I583</f>
        <v>200</v>
      </c>
      <c r="AA584" s="10">
        <f>Расценки!J583</f>
        <v>0</v>
      </c>
      <c r="AB584" s="10">
        <f>Расценки!K583</f>
        <v>0</v>
      </c>
      <c r="AC584" s="16">
        <f t="shared" si="464"/>
        <v>0.29411764705882354</v>
      </c>
      <c r="AD584" s="16">
        <f t="shared" si="465"/>
        <v>0.28499999999999998</v>
      </c>
      <c r="AE584" s="10">
        <f t="shared" si="466"/>
        <v>0.41176470588235292</v>
      </c>
      <c r="AF584" s="10">
        <f t="shared" si="467"/>
        <v>0.42499999999999999</v>
      </c>
      <c r="AG584" s="8">
        <f t="shared" si="468"/>
        <v>50</v>
      </c>
      <c r="AH584" s="8">
        <f t="shared" si="469"/>
        <v>57</v>
      </c>
    </row>
    <row r="585" spans="1:34" x14ac:dyDescent="0.25">
      <c r="A585" s="7" t="s">
        <v>1705</v>
      </c>
      <c r="B585" s="7" t="s">
        <v>1706</v>
      </c>
      <c r="C585" s="7" t="s">
        <v>54</v>
      </c>
      <c r="D585" s="7" t="s">
        <v>80</v>
      </c>
      <c r="E585" s="7" t="str">
        <f>INDEX('Нормо-час по специальностям'!$B$6:$B$26,MATCH(D585,'Нормо-час по специальностям'!$A$6:$A$26,0))</f>
        <v>Кровельщик</v>
      </c>
      <c r="F585" s="15">
        <v>0.02</v>
      </c>
      <c r="G585" s="7" t="s">
        <v>7122</v>
      </c>
      <c r="H585" s="11">
        <f t="shared" si="453"/>
        <v>350</v>
      </c>
      <c r="I585" s="8">
        <f>INDEX('Нормо-час по специальностям'!$D$6:$D$26,MATCH(D585,'Нормо-час по специальностям'!$A$6:$A$26,0))</f>
        <v>800</v>
      </c>
      <c r="J585" s="8">
        <f>INDEX('Нормо-час по специальностям'!$E$6:$E$26,MATCH(D585,'Нормо-час по специальностям'!$A$6:$A$26,0))</f>
        <v>950</v>
      </c>
      <c r="K585" s="8">
        <f t="shared" si="454"/>
        <v>16</v>
      </c>
      <c r="L585" s="8">
        <f t="shared" si="455"/>
        <v>19</v>
      </c>
      <c r="M585" s="8">
        <f>Расценки!L584</f>
        <v>22</v>
      </c>
      <c r="N585" s="8">
        <f>Расценки!M584</f>
        <v>26</v>
      </c>
      <c r="O585" s="10">
        <f t="shared" si="456"/>
        <v>-0.27272727272727271</v>
      </c>
      <c r="P585" s="10">
        <f t="shared" si="457"/>
        <v>-0.26923076923076927</v>
      </c>
      <c r="Q585" s="7" t="str">
        <f t="shared" si="458"/>
        <v>нормо-часы</v>
      </c>
      <c r="R585" s="7" t="str">
        <f t="shared" si="459"/>
        <v>нормо-часы</v>
      </c>
      <c r="S585" s="8">
        <f t="shared" si="460"/>
        <v>1100</v>
      </c>
      <c r="T585" s="8">
        <f t="shared" si="461"/>
        <v>1300</v>
      </c>
      <c r="U585" s="8">
        <f>Расценки!F584</f>
        <v>40</v>
      </c>
      <c r="V585" s="8">
        <f>Расценки!G584</f>
        <v>45</v>
      </c>
      <c r="W585" s="10">
        <f t="shared" si="462"/>
        <v>0.6</v>
      </c>
      <c r="X585" s="10">
        <f t="shared" si="463"/>
        <v>0.57777777777777772</v>
      </c>
      <c r="Y585" s="9">
        <f>Расценки!H584</f>
        <v>40</v>
      </c>
      <c r="Z585" s="9">
        <f>Расценки!I584</f>
        <v>45</v>
      </c>
      <c r="AA585" s="10">
        <f>Расценки!J584</f>
        <v>0</v>
      </c>
      <c r="AB585" s="10">
        <f>Расценки!K584</f>
        <v>0</v>
      </c>
      <c r="AC585" s="16">
        <f t="shared" si="464"/>
        <v>0.6</v>
      </c>
      <c r="AD585" s="16">
        <f t="shared" si="465"/>
        <v>0.57777777777777772</v>
      </c>
      <c r="AE585" s="10">
        <f t="shared" si="466"/>
        <v>0.45</v>
      </c>
      <c r="AF585" s="10">
        <f t="shared" si="467"/>
        <v>0.42222222222222222</v>
      </c>
      <c r="AG585" s="8">
        <f t="shared" si="468"/>
        <v>24</v>
      </c>
      <c r="AH585" s="8">
        <f t="shared" si="469"/>
        <v>26</v>
      </c>
    </row>
    <row r="586" spans="1:34" x14ac:dyDescent="0.25">
      <c r="A586" s="7" t="s">
        <v>1708</v>
      </c>
      <c r="B586" s="7" t="s">
        <v>1709</v>
      </c>
      <c r="C586" s="7" t="s">
        <v>54</v>
      </c>
      <c r="D586" s="7" t="s">
        <v>80</v>
      </c>
      <c r="E586" s="7" t="str">
        <f>INDEX('Нормо-час по специальностям'!$B$6:$B$26,MATCH(D586,'Нормо-час по специальностям'!$A$6:$A$26,0))</f>
        <v>Кровельщик</v>
      </c>
      <c r="F586" s="15">
        <v>0.6</v>
      </c>
      <c r="G586" s="7" t="s">
        <v>7123</v>
      </c>
      <c r="H586" s="11">
        <f t="shared" si="453"/>
        <v>11.67</v>
      </c>
      <c r="I586" s="8">
        <f>INDEX('Нормо-час по специальностям'!$D$6:$D$26,MATCH(D586,'Нормо-час по специальностям'!$A$6:$A$26,0))</f>
        <v>800</v>
      </c>
      <c r="J586" s="8">
        <f>INDEX('Нормо-час по специальностям'!$E$6:$E$26,MATCH(D586,'Нормо-час по специальностям'!$A$6:$A$26,0))</f>
        <v>950</v>
      </c>
      <c r="K586" s="8">
        <f t="shared" si="454"/>
        <v>480</v>
      </c>
      <c r="L586" s="8">
        <f t="shared" si="455"/>
        <v>570</v>
      </c>
      <c r="M586" s="8">
        <f>Расценки!L585</f>
        <v>430</v>
      </c>
      <c r="N586" s="8">
        <f>Расценки!M585</f>
        <v>520</v>
      </c>
      <c r="O586" s="10">
        <f t="shared" si="456"/>
        <v>0.11627906976744184</v>
      </c>
      <c r="P586" s="10">
        <f t="shared" si="457"/>
        <v>9.6153846153846256E-2</v>
      </c>
      <c r="Q586" s="7" t="str">
        <f t="shared" si="458"/>
        <v>расценка</v>
      </c>
      <c r="R586" s="7" t="str">
        <f t="shared" si="459"/>
        <v>равно</v>
      </c>
      <c r="S586" s="8">
        <f t="shared" si="460"/>
        <v>717</v>
      </c>
      <c r="T586" s="8">
        <f t="shared" si="461"/>
        <v>867</v>
      </c>
      <c r="U586" s="8">
        <f>Расценки!F585</f>
        <v>750</v>
      </c>
      <c r="V586" s="8">
        <f>Расценки!G585</f>
        <v>900</v>
      </c>
      <c r="W586" s="10">
        <f t="shared" si="462"/>
        <v>0.36</v>
      </c>
      <c r="X586" s="10">
        <f t="shared" si="463"/>
        <v>0.36666666666666664</v>
      </c>
      <c r="Y586" s="9">
        <f>Расценки!H585</f>
        <v>750</v>
      </c>
      <c r="Z586" s="9">
        <f>Расценки!I585</f>
        <v>900</v>
      </c>
      <c r="AA586" s="10">
        <f>Расценки!J585</f>
        <v>0</v>
      </c>
      <c r="AB586" s="10">
        <f>Расценки!K585</f>
        <v>0</v>
      </c>
      <c r="AC586" s="16">
        <f t="shared" si="464"/>
        <v>0.36</v>
      </c>
      <c r="AD586" s="16">
        <f t="shared" si="465"/>
        <v>0.36666666666666664</v>
      </c>
      <c r="AE586" s="10">
        <f t="shared" si="466"/>
        <v>0.42666666666666669</v>
      </c>
      <c r="AF586" s="10">
        <f t="shared" si="467"/>
        <v>0.42222222222222222</v>
      </c>
      <c r="AG586" s="8">
        <f t="shared" si="468"/>
        <v>270</v>
      </c>
      <c r="AH586" s="8">
        <f t="shared" si="469"/>
        <v>330</v>
      </c>
    </row>
    <row r="587" spans="1:34" x14ac:dyDescent="0.25">
      <c r="A587" s="7" t="s">
        <v>1711</v>
      </c>
      <c r="B587" s="7" t="s">
        <v>1712</v>
      </c>
      <c r="C587" s="7" t="s">
        <v>54</v>
      </c>
      <c r="D587" s="7" t="s">
        <v>80</v>
      </c>
      <c r="E587" s="7" t="str">
        <f>INDEX('Нормо-час по специальностям'!$B$6:$B$26,MATCH(D587,'Нормо-час по специальностям'!$A$6:$A$26,0))</f>
        <v>Кровельщик</v>
      </c>
      <c r="F587" s="15">
        <v>0.85</v>
      </c>
      <c r="G587" s="7" t="s">
        <v>7124</v>
      </c>
      <c r="H587" s="11">
        <f t="shared" si="453"/>
        <v>8.24</v>
      </c>
      <c r="I587" s="8">
        <f>INDEX('Нормо-час по специальностям'!$D$6:$D$26,MATCH(D587,'Нормо-час по специальностям'!$A$6:$A$26,0))</f>
        <v>800</v>
      </c>
      <c r="J587" s="8">
        <f>INDEX('Нормо-час по специальностям'!$E$6:$E$26,MATCH(D587,'Нормо-час по специальностям'!$A$6:$A$26,0))</f>
        <v>950</v>
      </c>
      <c r="K587" s="8">
        <f t="shared" si="454"/>
        <v>680</v>
      </c>
      <c r="L587" s="8">
        <f t="shared" si="455"/>
        <v>808</v>
      </c>
      <c r="M587" s="8">
        <f>Расценки!L586</f>
        <v>600</v>
      </c>
      <c r="N587" s="8">
        <f>Расценки!M586</f>
        <v>720</v>
      </c>
      <c r="O587" s="10">
        <f t="shared" si="456"/>
        <v>0.1333333333333333</v>
      </c>
      <c r="P587" s="10">
        <f t="shared" si="457"/>
        <v>0.12222222222222223</v>
      </c>
      <c r="Q587" s="7" t="str">
        <f t="shared" si="458"/>
        <v>расценка</v>
      </c>
      <c r="R587" s="7" t="str">
        <f t="shared" si="459"/>
        <v>расценка</v>
      </c>
      <c r="S587" s="8">
        <f t="shared" si="460"/>
        <v>706</v>
      </c>
      <c r="T587" s="8">
        <f t="shared" si="461"/>
        <v>847</v>
      </c>
      <c r="U587" s="8">
        <f>Расценки!F586</f>
        <v>1050</v>
      </c>
      <c r="V587" s="8">
        <f>Расценки!G586</f>
        <v>1250</v>
      </c>
      <c r="W587" s="10">
        <f t="shared" si="462"/>
        <v>0.35238095238095241</v>
      </c>
      <c r="X587" s="10">
        <f t="shared" si="463"/>
        <v>0.35360000000000003</v>
      </c>
      <c r="Y587" s="9">
        <f>Расценки!H586</f>
        <v>1050</v>
      </c>
      <c r="Z587" s="9">
        <f>Расценки!I586</f>
        <v>1250</v>
      </c>
      <c r="AA587" s="10">
        <f>Расценки!J586</f>
        <v>0</v>
      </c>
      <c r="AB587" s="10">
        <f>Расценки!K586</f>
        <v>0</v>
      </c>
      <c r="AC587" s="16">
        <f t="shared" si="464"/>
        <v>0.35238095238095241</v>
      </c>
      <c r="AD587" s="16">
        <f t="shared" si="465"/>
        <v>0.35360000000000003</v>
      </c>
      <c r="AE587" s="10">
        <f t="shared" si="466"/>
        <v>0.42857142857142855</v>
      </c>
      <c r="AF587" s="10">
        <f t="shared" si="467"/>
        <v>0.42399999999999999</v>
      </c>
      <c r="AG587" s="8">
        <f t="shared" si="468"/>
        <v>370</v>
      </c>
      <c r="AH587" s="8">
        <f t="shared" si="469"/>
        <v>442</v>
      </c>
    </row>
    <row r="588" spans="1:34" x14ac:dyDescent="0.25">
      <c r="A588" s="7" t="s">
        <v>1713</v>
      </c>
      <c r="B588" s="7" t="s">
        <v>1714</v>
      </c>
      <c r="C588" s="7" t="s">
        <v>1715</v>
      </c>
      <c r="D588" s="7" t="s">
        <v>80</v>
      </c>
      <c r="E588" s="7" t="str">
        <f>INDEX('Нормо-час по специальностям'!$B$6:$B$26,MATCH(D588,'Нормо-час по специальностям'!$A$6:$A$26,0))</f>
        <v>Кровельщик</v>
      </c>
      <c r="F588" s="15">
        <v>0.6</v>
      </c>
      <c r="G588" s="7" t="s">
        <v>7125</v>
      </c>
      <c r="H588" s="11">
        <f t="shared" si="453"/>
        <v>11.67</v>
      </c>
      <c r="I588" s="8">
        <f>INDEX('Нормо-час по специальностям'!$D$6:$D$26,MATCH(D588,'Нормо-час по специальностям'!$A$6:$A$26,0))</f>
        <v>800</v>
      </c>
      <c r="J588" s="8">
        <f>INDEX('Нормо-час по специальностям'!$E$6:$E$26,MATCH(D588,'Нормо-час по специальностям'!$A$6:$A$26,0))</f>
        <v>950</v>
      </c>
      <c r="K588" s="8">
        <f t="shared" si="454"/>
        <v>480</v>
      </c>
      <c r="L588" s="8">
        <f t="shared" si="455"/>
        <v>570</v>
      </c>
      <c r="M588" s="8">
        <f>Расценки!L587</f>
        <v>370</v>
      </c>
      <c r="N588" s="8">
        <f>Расценки!M587</f>
        <v>430</v>
      </c>
      <c r="O588" s="10">
        <f t="shared" si="456"/>
        <v>0.29729729729729737</v>
      </c>
      <c r="P588" s="10">
        <f t="shared" si="457"/>
        <v>0.32558139534883712</v>
      </c>
      <c r="Q588" s="7" t="str">
        <f t="shared" si="458"/>
        <v>расценка</v>
      </c>
      <c r="R588" s="7" t="str">
        <f t="shared" si="459"/>
        <v>расценка</v>
      </c>
      <c r="S588" s="8">
        <f t="shared" si="460"/>
        <v>617</v>
      </c>
      <c r="T588" s="8">
        <f t="shared" si="461"/>
        <v>717</v>
      </c>
      <c r="U588" s="8">
        <f>Расценки!F587</f>
        <v>650</v>
      </c>
      <c r="V588" s="8">
        <f>Расценки!G587</f>
        <v>750</v>
      </c>
      <c r="W588" s="10">
        <f t="shared" si="462"/>
        <v>0.26153846153846155</v>
      </c>
      <c r="X588" s="10">
        <f t="shared" si="463"/>
        <v>0.24</v>
      </c>
      <c r="Y588" s="9">
        <f>Расценки!H587</f>
        <v>650</v>
      </c>
      <c r="Z588" s="9">
        <f>Расценки!I587</f>
        <v>760</v>
      </c>
      <c r="AA588" s="10">
        <f>Расценки!J587</f>
        <v>0</v>
      </c>
      <c r="AB588" s="10">
        <f>Расценки!K587</f>
        <v>1.3333333333333419E-2</v>
      </c>
      <c r="AC588" s="16">
        <f t="shared" si="464"/>
        <v>0.26153846153846155</v>
      </c>
      <c r="AD588" s="16">
        <f t="shared" si="465"/>
        <v>0.25</v>
      </c>
      <c r="AE588" s="10">
        <f t="shared" si="466"/>
        <v>0.43076923076923079</v>
      </c>
      <c r="AF588" s="10">
        <f t="shared" si="467"/>
        <v>0.43421052631578949</v>
      </c>
      <c r="AG588" s="8">
        <f t="shared" si="468"/>
        <v>170</v>
      </c>
      <c r="AH588" s="8">
        <f t="shared" si="469"/>
        <v>190</v>
      </c>
    </row>
    <row r="589" spans="1:34" x14ac:dyDescent="0.25">
      <c r="A589" s="7" t="s">
        <v>1716</v>
      </c>
      <c r="B589" s="7" t="s">
        <v>1717</v>
      </c>
      <c r="C589" s="7" t="s">
        <v>54</v>
      </c>
      <c r="D589" s="7" t="s">
        <v>80</v>
      </c>
      <c r="E589" s="7" t="str">
        <f>INDEX('Нормо-час по специальностям'!$B$6:$B$26,MATCH(D589,'Нормо-час по специальностям'!$A$6:$A$26,0))</f>
        <v>Кровельщик</v>
      </c>
      <c r="F589" s="15">
        <v>0.15</v>
      </c>
      <c r="G589" s="7" t="s">
        <v>7126</v>
      </c>
      <c r="H589" s="11">
        <f t="shared" si="453"/>
        <v>46.67</v>
      </c>
      <c r="I589" s="8">
        <f>INDEX('Нормо-час по специальностям'!$D$6:$D$26,MATCH(D589,'Нормо-час по специальностям'!$A$6:$A$26,0))</f>
        <v>800</v>
      </c>
      <c r="J589" s="8">
        <f>INDEX('Нормо-час по специальностям'!$E$6:$E$26,MATCH(D589,'Нормо-час по специальностям'!$A$6:$A$26,0))</f>
        <v>950</v>
      </c>
      <c r="K589" s="8">
        <f t="shared" si="454"/>
        <v>120</v>
      </c>
      <c r="L589" s="8">
        <f t="shared" si="455"/>
        <v>143</v>
      </c>
      <c r="M589" s="8">
        <f>Расценки!L588</f>
        <v>260</v>
      </c>
      <c r="N589" s="8">
        <f>Расценки!M588</f>
        <v>300</v>
      </c>
      <c r="O589" s="10">
        <f t="shared" si="456"/>
        <v>-0.53846153846153844</v>
      </c>
      <c r="P589" s="10">
        <f t="shared" si="457"/>
        <v>-0.52333333333333332</v>
      </c>
      <c r="Q589" s="7" t="str">
        <f t="shared" si="458"/>
        <v>нормо-часы</v>
      </c>
      <c r="R589" s="7" t="str">
        <f t="shared" si="459"/>
        <v>нормо-часы</v>
      </c>
      <c r="S589" s="8">
        <f t="shared" si="460"/>
        <v>1733</v>
      </c>
      <c r="T589" s="8">
        <f t="shared" si="461"/>
        <v>2000</v>
      </c>
      <c r="U589" s="8">
        <f>Расценки!F588</f>
        <v>450</v>
      </c>
      <c r="V589" s="8">
        <f>Расценки!G588</f>
        <v>520</v>
      </c>
      <c r="W589" s="10">
        <f t="shared" si="462"/>
        <v>0.73333333333333328</v>
      </c>
      <c r="X589" s="10">
        <f t="shared" si="463"/>
        <v>0.72499999999999998</v>
      </c>
      <c r="Y589" s="9">
        <f>Расценки!H588</f>
        <v>450</v>
      </c>
      <c r="Z589" s="9">
        <f>Расценки!I588</f>
        <v>520</v>
      </c>
      <c r="AA589" s="10">
        <f>Расценки!J588</f>
        <v>0</v>
      </c>
      <c r="AB589" s="10">
        <f>Расценки!K588</f>
        <v>0</v>
      </c>
      <c r="AC589" s="16">
        <f t="shared" si="464"/>
        <v>0.73333333333333328</v>
      </c>
      <c r="AD589" s="16">
        <f t="shared" si="465"/>
        <v>0.72499999999999998</v>
      </c>
      <c r="AE589" s="10">
        <f t="shared" si="466"/>
        <v>0.42222222222222222</v>
      </c>
      <c r="AF589" s="10">
        <f t="shared" si="467"/>
        <v>0.42307692307692307</v>
      </c>
      <c r="AG589" s="8">
        <f t="shared" si="468"/>
        <v>330</v>
      </c>
      <c r="AH589" s="8">
        <f t="shared" si="469"/>
        <v>377</v>
      </c>
    </row>
    <row r="590" spans="1:34" x14ac:dyDescent="0.25">
      <c r="A590" s="7" t="s">
        <v>1719</v>
      </c>
      <c r="B590" s="7" t="s">
        <v>1720</v>
      </c>
      <c r="C590" s="7" t="s">
        <v>54</v>
      </c>
      <c r="D590" s="7" t="s">
        <v>80</v>
      </c>
      <c r="E590" s="7" t="str">
        <f>INDEX('Нормо-час по специальностям'!$B$6:$B$26,MATCH(D590,'Нормо-час по специальностям'!$A$6:$A$26,0))</f>
        <v>Кровельщик</v>
      </c>
      <c r="F590" s="15">
        <v>0.2</v>
      </c>
      <c r="G590" s="7" t="s">
        <v>7127</v>
      </c>
      <c r="H590" s="11">
        <f t="shared" si="453"/>
        <v>35</v>
      </c>
      <c r="I590" s="8">
        <f>INDEX('Нормо-час по специальностям'!$D$6:$D$26,MATCH(D590,'Нормо-час по специальностям'!$A$6:$A$26,0))</f>
        <v>800</v>
      </c>
      <c r="J590" s="8">
        <f>INDEX('Нормо-час по специальностям'!$E$6:$E$26,MATCH(D590,'Нормо-час по специальностям'!$A$6:$A$26,0))</f>
        <v>950</v>
      </c>
      <c r="K590" s="8">
        <f t="shared" si="454"/>
        <v>160</v>
      </c>
      <c r="L590" s="8">
        <f t="shared" si="455"/>
        <v>190</v>
      </c>
      <c r="M590" s="8">
        <f>Расценки!L589</f>
        <v>170</v>
      </c>
      <c r="N590" s="8">
        <f>Расценки!M589</f>
        <v>200</v>
      </c>
      <c r="O590" s="10">
        <f t="shared" si="456"/>
        <v>-5.8823529411764719E-2</v>
      </c>
      <c r="P590" s="10">
        <f t="shared" si="457"/>
        <v>-5.0000000000000044E-2</v>
      </c>
      <c r="Q590" s="7" t="str">
        <f t="shared" si="458"/>
        <v>равно</v>
      </c>
      <c r="R590" s="7" t="str">
        <f t="shared" si="459"/>
        <v>равно</v>
      </c>
      <c r="S590" s="8">
        <f t="shared" si="460"/>
        <v>850</v>
      </c>
      <c r="T590" s="8">
        <f t="shared" si="461"/>
        <v>1000</v>
      </c>
      <c r="U590" s="8">
        <f>Расценки!F589</f>
        <v>300</v>
      </c>
      <c r="V590" s="8">
        <f>Расценки!G589</f>
        <v>350</v>
      </c>
      <c r="W590" s="10">
        <f t="shared" si="462"/>
        <v>0.46666666666666667</v>
      </c>
      <c r="X590" s="10">
        <f t="shared" si="463"/>
        <v>0.45714285714285713</v>
      </c>
      <c r="Y590" s="9">
        <f>Расценки!H589</f>
        <v>300</v>
      </c>
      <c r="Z590" s="9">
        <f>Расценки!I589</f>
        <v>350</v>
      </c>
      <c r="AA590" s="10">
        <f>Расценки!J589</f>
        <v>0</v>
      </c>
      <c r="AB590" s="10">
        <f>Расценки!K589</f>
        <v>0</v>
      </c>
      <c r="AC590" s="16">
        <f t="shared" si="464"/>
        <v>0.46666666666666667</v>
      </c>
      <c r="AD590" s="16">
        <f t="shared" si="465"/>
        <v>0.45714285714285713</v>
      </c>
      <c r="AE590" s="10">
        <f t="shared" si="466"/>
        <v>0.43333333333333335</v>
      </c>
      <c r="AF590" s="10">
        <f t="shared" si="467"/>
        <v>0.42857142857142855</v>
      </c>
      <c r="AG590" s="8">
        <f t="shared" si="468"/>
        <v>140</v>
      </c>
      <c r="AH590" s="8">
        <f t="shared" si="469"/>
        <v>160</v>
      </c>
    </row>
    <row r="591" spans="1:34" x14ac:dyDescent="0.25">
      <c r="A591" s="7" t="s">
        <v>1722</v>
      </c>
      <c r="B591" s="7" t="s">
        <v>1723</v>
      </c>
      <c r="C591" s="7" t="s">
        <v>54</v>
      </c>
      <c r="D591" s="7" t="s">
        <v>80</v>
      </c>
      <c r="E591" s="7" t="str">
        <f>INDEX('Нормо-час по специальностям'!$B$6:$B$26,MATCH(D591,'Нормо-час по специальностям'!$A$6:$A$26,0))</f>
        <v>Кровельщик</v>
      </c>
      <c r="F591" s="15">
        <v>0.02</v>
      </c>
      <c r="G591" s="7" t="s">
        <v>7128</v>
      </c>
      <c r="H591" s="11">
        <f t="shared" si="453"/>
        <v>350</v>
      </c>
      <c r="I591" s="8">
        <f>INDEX('Нормо-час по специальностям'!$D$6:$D$26,MATCH(D591,'Нормо-час по специальностям'!$A$6:$A$26,0))</f>
        <v>800</v>
      </c>
      <c r="J591" s="8">
        <f>INDEX('Нормо-час по специальностям'!$E$6:$E$26,MATCH(D591,'Нормо-час по специальностям'!$A$6:$A$26,0))</f>
        <v>950</v>
      </c>
      <c r="K591" s="8">
        <f t="shared" si="454"/>
        <v>16</v>
      </c>
      <c r="L591" s="8">
        <f t="shared" si="455"/>
        <v>19</v>
      </c>
      <c r="M591" s="8">
        <f>Расценки!L590</f>
        <v>14</v>
      </c>
      <c r="N591" s="8">
        <f>Расценки!M590</f>
        <v>16</v>
      </c>
      <c r="O591" s="10">
        <f t="shared" si="456"/>
        <v>0.14285714285714279</v>
      </c>
      <c r="P591" s="10">
        <f t="shared" si="457"/>
        <v>0.1875</v>
      </c>
      <c r="Q591" s="7" t="str">
        <f t="shared" si="458"/>
        <v>расценка</v>
      </c>
      <c r="R591" s="7" t="str">
        <f t="shared" si="459"/>
        <v>расценка</v>
      </c>
      <c r="S591" s="8">
        <f t="shared" si="460"/>
        <v>700</v>
      </c>
      <c r="T591" s="8">
        <f t="shared" si="461"/>
        <v>800</v>
      </c>
      <c r="U591" s="8">
        <f>Расценки!F590</f>
        <v>25</v>
      </c>
      <c r="V591" s="8">
        <f>Расценки!G590</f>
        <v>29</v>
      </c>
      <c r="W591" s="10">
        <f t="shared" si="462"/>
        <v>0.36</v>
      </c>
      <c r="X591" s="10">
        <f t="shared" si="463"/>
        <v>0.34482758620689657</v>
      </c>
      <c r="Y591" s="9">
        <f>Расценки!H590</f>
        <v>25</v>
      </c>
      <c r="Z591" s="9">
        <f>Расценки!I590</f>
        <v>29</v>
      </c>
      <c r="AA591" s="10">
        <f>Расценки!J590</f>
        <v>0</v>
      </c>
      <c r="AB591" s="10">
        <f>Расценки!K590</f>
        <v>0</v>
      </c>
      <c r="AC591" s="16">
        <f t="shared" si="464"/>
        <v>0.36</v>
      </c>
      <c r="AD591" s="16">
        <f t="shared" si="465"/>
        <v>0.34482758620689657</v>
      </c>
      <c r="AE591" s="10">
        <f t="shared" si="466"/>
        <v>0.44</v>
      </c>
      <c r="AF591" s="10">
        <f t="shared" si="467"/>
        <v>0.44827586206896552</v>
      </c>
      <c r="AG591" s="8">
        <f t="shared" si="468"/>
        <v>9</v>
      </c>
      <c r="AH591" s="8">
        <f t="shared" si="469"/>
        <v>10</v>
      </c>
    </row>
    <row r="592" spans="1:34" x14ac:dyDescent="0.25">
      <c r="A592" s="7" t="s">
        <v>1725</v>
      </c>
      <c r="B592" s="7" t="s">
        <v>1726</v>
      </c>
      <c r="C592" s="7" t="s">
        <v>54</v>
      </c>
      <c r="D592" s="7" t="s">
        <v>80</v>
      </c>
      <c r="E592" s="7" t="str">
        <f>INDEX('Нормо-час по специальностям'!$B$6:$B$26,MATCH(D592,'Нормо-час по специальностям'!$A$6:$A$26,0))</f>
        <v>Кровельщик</v>
      </c>
      <c r="F592" s="15">
        <v>0.12</v>
      </c>
      <c r="G592" s="7" t="s">
        <v>7129</v>
      </c>
      <c r="H592" s="11">
        <f t="shared" si="453"/>
        <v>58.33</v>
      </c>
      <c r="I592" s="8">
        <f>INDEX('Нормо-час по специальностям'!$D$6:$D$26,MATCH(D592,'Нормо-час по специальностям'!$A$6:$A$26,0))</f>
        <v>800</v>
      </c>
      <c r="J592" s="8">
        <f>INDEX('Нормо-час по специальностям'!$E$6:$E$26,MATCH(D592,'Нормо-час по специальностям'!$A$6:$A$26,0))</f>
        <v>950</v>
      </c>
      <c r="K592" s="8">
        <f t="shared" si="454"/>
        <v>96</v>
      </c>
      <c r="L592" s="8">
        <f t="shared" si="455"/>
        <v>114</v>
      </c>
      <c r="M592" s="8">
        <f>Расценки!L591</f>
        <v>170</v>
      </c>
      <c r="N592" s="8">
        <f>Расценки!M591</f>
        <v>200</v>
      </c>
      <c r="O592" s="10">
        <f t="shared" si="456"/>
        <v>-0.43529411764705883</v>
      </c>
      <c r="P592" s="10">
        <f t="shared" si="457"/>
        <v>-0.43000000000000005</v>
      </c>
      <c r="Q592" s="7" t="str">
        <f t="shared" si="458"/>
        <v>нормо-часы</v>
      </c>
      <c r="R592" s="7" t="str">
        <f t="shared" si="459"/>
        <v>нормо-часы</v>
      </c>
      <c r="S592" s="8">
        <f t="shared" si="460"/>
        <v>1417</v>
      </c>
      <c r="T592" s="8">
        <f t="shared" si="461"/>
        <v>1667</v>
      </c>
      <c r="U592" s="8">
        <f>Расценки!F591</f>
        <v>300</v>
      </c>
      <c r="V592" s="8">
        <f>Расценки!G591</f>
        <v>350</v>
      </c>
      <c r="W592" s="10">
        <f t="shared" si="462"/>
        <v>0.68</v>
      </c>
      <c r="X592" s="10">
        <f t="shared" si="463"/>
        <v>0.67428571428571427</v>
      </c>
      <c r="Y592" s="9">
        <f>Расценки!H591</f>
        <v>300</v>
      </c>
      <c r="Z592" s="9">
        <f>Расценки!I591</f>
        <v>350</v>
      </c>
      <c r="AA592" s="10">
        <f>Расценки!J591</f>
        <v>0</v>
      </c>
      <c r="AB592" s="10">
        <f>Расценки!K591</f>
        <v>0</v>
      </c>
      <c r="AC592" s="16">
        <f t="shared" si="464"/>
        <v>0.68</v>
      </c>
      <c r="AD592" s="16">
        <f t="shared" si="465"/>
        <v>0.67428571428571427</v>
      </c>
      <c r="AE592" s="10">
        <f t="shared" si="466"/>
        <v>0.43333333333333335</v>
      </c>
      <c r="AF592" s="10">
        <f t="shared" si="467"/>
        <v>0.42857142857142855</v>
      </c>
      <c r="AG592" s="8">
        <f t="shared" si="468"/>
        <v>204</v>
      </c>
      <c r="AH592" s="8">
        <f t="shared" si="469"/>
        <v>236</v>
      </c>
    </row>
    <row r="593" spans="1:34" x14ac:dyDescent="0.25">
      <c r="A593" s="7" t="s">
        <v>1727</v>
      </c>
      <c r="B593" s="7" t="s">
        <v>1728</v>
      </c>
      <c r="C593" s="7" t="s">
        <v>54</v>
      </c>
      <c r="D593" s="7" t="s">
        <v>80</v>
      </c>
      <c r="E593" s="7" t="str">
        <f>INDEX('Нормо-час по специальностям'!$B$6:$B$26,MATCH(D593,'Нормо-час по специальностям'!$A$6:$A$26,0))</f>
        <v>Кровельщик</v>
      </c>
      <c r="F593" s="15">
        <v>0.25</v>
      </c>
      <c r="G593" s="7" t="s">
        <v>7130</v>
      </c>
      <c r="H593" s="11">
        <f t="shared" si="453"/>
        <v>28</v>
      </c>
      <c r="I593" s="8">
        <f>INDEX('Нормо-час по специальностям'!$D$6:$D$26,MATCH(D593,'Нормо-час по специальностям'!$A$6:$A$26,0))</f>
        <v>800</v>
      </c>
      <c r="J593" s="8">
        <f>INDEX('Нормо-час по специальностям'!$E$6:$E$26,MATCH(D593,'Нормо-час по специальностям'!$A$6:$A$26,0))</f>
        <v>950</v>
      </c>
      <c r="K593" s="8">
        <f t="shared" si="454"/>
        <v>200</v>
      </c>
      <c r="L593" s="8">
        <f t="shared" si="455"/>
        <v>238</v>
      </c>
      <c r="M593" s="8">
        <f>Расценки!L592</f>
        <v>230</v>
      </c>
      <c r="N593" s="8">
        <f>Расценки!M592</f>
        <v>270</v>
      </c>
      <c r="O593" s="10">
        <f t="shared" si="456"/>
        <v>-0.13043478260869568</v>
      </c>
      <c r="P593" s="10">
        <f t="shared" si="457"/>
        <v>-0.11851851851851847</v>
      </c>
      <c r="Q593" s="7" t="str">
        <f t="shared" si="458"/>
        <v>нормо-часы</v>
      </c>
      <c r="R593" s="7" t="str">
        <f t="shared" si="459"/>
        <v>нормо-часы</v>
      </c>
      <c r="S593" s="8">
        <f t="shared" si="460"/>
        <v>920</v>
      </c>
      <c r="T593" s="8">
        <f t="shared" si="461"/>
        <v>1080</v>
      </c>
      <c r="U593" s="8">
        <f>Расценки!F592</f>
        <v>400</v>
      </c>
      <c r="V593" s="8">
        <f>Расценки!G592</f>
        <v>470</v>
      </c>
      <c r="W593" s="10">
        <f t="shared" si="462"/>
        <v>0.5</v>
      </c>
      <c r="X593" s="10">
        <f t="shared" si="463"/>
        <v>0.49361702127659574</v>
      </c>
      <c r="Y593" s="9">
        <f>Расценки!H592</f>
        <v>400</v>
      </c>
      <c r="Z593" s="9">
        <f>Расценки!I592</f>
        <v>470</v>
      </c>
      <c r="AA593" s="10">
        <f>Расценки!J592</f>
        <v>0</v>
      </c>
      <c r="AB593" s="10">
        <f>Расценки!K592</f>
        <v>0</v>
      </c>
      <c r="AC593" s="16">
        <f t="shared" si="464"/>
        <v>0.5</v>
      </c>
      <c r="AD593" s="16">
        <f t="shared" si="465"/>
        <v>0.49361702127659574</v>
      </c>
      <c r="AE593" s="10">
        <f t="shared" si="466"/>
        <v>0.42499999999999999</v>
      </c>
      <c r="AF593" s="10">
        <f t="shared" si="467"/>
        <v>0.42553191489361702</v>
      </c>
      <c r="AG593" s="8">
        <f t="shared" si="468"/>
        <v>200</v>
      </c>
      <c r="AH593" s="8">
        <f t="shared" si="469"/>
        <v>232</v>
      </c>
    </row>
    <row r="594" spans="1:34" x14ac:dyDescent="0.25">
      <c r="A594" s="7" t="s">
        <v>1729</v>
      </c>
      <c r="B594" s="7" t="s">
        <v>1730</v>
      </c>
      <c r="C594" s="7" t="s">
        <v>54</v>
      </c>
      <c r="D594" s="7" t="s">
        <v>80</v>
      </c>
      <c r="E594" s="7" t="str">
        <f>INDEX('Нормо-час по специальностям'!$B$6:$B$26,MATCH(D594,'Нормо-час по специальностям'!$A$6:$A$26,0))</f>
        <v>Кровельщик</v>
      </c>
      <c r="F594" s="15">
        <v>0.8</v>
      </c>
      <c r="G594" s="7" t="s">
        <v>7131</v>
      </c>
      <c r="H594" s="11">
        <f t="shared" si="453"/>
        <v>8.75</v>
      </c>
      <c r="I594" s="8">
        <f>INDEX('Нормо-час по специальностям'!$D$6:$D$26,MATCH(D594,'Нормо-час по специальностям'!$A$6:$A$26,0))</f>
        <v>800</v>
      </c>
      <c r="J594" s="8">
        <f>INDEX('Нормо-час по специальностям'!$E$6:$E$26,MATCH(D594,'Нормо-час по специальностям'!$A$6:$A$26,0))</f>
        <v>950</v>
      </c>
      <c r="K594" s="8">
        <f t="shared" si="454"/>
        <v>640</v>
      </c>
      <c r="L594" s="8">
        <f t="shared" si="455"/>
        <v>760</v>
      </c>
      <c r="M594" s="8">
        <f>Расценки!L593</f>
        <v>400</v>
      </c>
      <c r="N594" s="8">
        <f>Расценки!M593</f>
        <v>460</v>
      </c>
      <c r="O594" s="10">
        <f t="shared" si="456"/>
        <v>0.60000000000000009</v>
      </c>
      <c r="P594" s="10">
        <f t="shared" si="457"/>
        <v>0.65217391304347827</v>
      </c>
      <c r="Q594" s="7" t="str">
        <f t="shared" si="458"/>
        <v>расценка</v>
      </c>
      <c r="R594" s="7" t="str">
        <f t="shared" si="459"/>
        <v>расценка</v>
      </c>
      <c r="S594" s="8">
        <f t="shared" si="460"/>
        <v>500</v>
      </c>
      <c r="T594" s="8">
        <f t="shared" si="461"/>
        <v>575</v>
      </c>
      <c r="U594" s="8">
        <f>Расценки!F593</f>
        <v>700</v>
      </c>
      <c r="V594" s="8">
        <f>Расценки!G593</f>
        <v>800</v>
      </c>
      <c r="W594" s="10">
        <f t="shared" si="462"/>
        <v>8.5714285714285715E-2</v>
      </c>
      <c r="X594" s="10">
        <f t="shared" si="463"/>
        <v>0.05</v>
      </c>
      <c r="Y594" s="9">
        <f>Расценки!H593</f>
        <v>854</v>
      </c>
      <c r="Z594" s="9">
        <f>Расценки!I593</f>
        <v>1014</v>
      </c>
      <c r="AA594" s="10">
        <f>Расценки!J593</f>
        <v>0.21999999999999997</v>
      </c>
      <c r="AB594" s="10">
        <f>Расценки!K593</f>
        <v>0.26750000000000007</v>
      </c>
      <c r="AC594" s="16">
        <f t="shared" si="464"/>
        <v>0.25058548009367682</v>
      </c>
      <c r="AD594" s="16">
        <f t="shared" si="465"/>
        <v>0.2504930966469428</v>
      </c>
      <c r="AE594" s="10">
        <f t="shared" si="466"/>
        <v>0.53161592505854804</v>
      </c>
      <c r="AF594" s="10">
        <f t="shared" si="467"/>
        <v>0.54635108481262329</v>
      </c>
      <c r="AG594" s="8">
        <f t="shared" si="468"/>
        <v>214</v>
      </c>
      <c r="AH594" s="8">
        <f t="shared" si="469"/>
        <v>254</v>
      </c>
    </row>
    <row r="595" spans="1:34" x14ac:dyDescent="0.25">
      <c r="A595" s="7" t="s">
        <v>1733</v>
      </c>
      <c r="B595" s="7" t="s">
        <v>1734</v>
      </c>
      <c r="C595" s="7" t="s">
        <v>54</v>
      </c>
      <c r="D595" s="7" t="s">
        <v>80</v>
      </c>
      <c r="E595" s="7" t="str">
        <f>INDEX('Нормо-час по специальностям'!$B$6:$B$26,MATCH(D595,'Нормо-час по специальностям'!$A$6:$A$26,0))</f>
        <v>Кровельщик</v>
      </c>
      <c r="F595" s="15">
        <v>0.2</v>
      </c>
      <c r="G595" s="7" t="s">
        <v>7132</v>
      </c>
      <c r="H595" s="11">
        <f t="shared" si="453"/>
        <v>35</v>
      </c>
      <c r="I595" s="8">
        <f>INDEX('Нормо-час по специальностям'!$D$6:$D$26,MATCH(D595,'Нормо-час по специальностям'!$A$6:$A$26,0))</f>
        <v>800</v>
      </c>
      <c r="J595" s="8">
        <f>INDEX('Нормо-час по специальностям'!$E$6:$E$26,MATCH(D595,'Нормо-час по специальностям'!$A$6:$A$26,0))</f>
        <v>950</v>
      </c>
      <c r="K595" s="8">
        <f t="shared" si="454"/>
        <v>160</v>
      </c>
      <c r="L595" s="8">
        <f t="shared" si="455"/>
        <v>190</v>
      </c>
      <c r="M595" s="8">
        <f>Расценки!L594</f>
        <v>260</v>
      </c>
      <c r="N595" s="8">
        <f>Расценки!M594</f>
        <v>300</v>
      </c>
      <c r="O595" s="10">
        <f t="shared" si="456"/>
        <v>-0.38461538461538458</v>
      </c>
      <c r="P595" s="10">
        <f t="shared" si="457"/>
        <v>-0.3666666666666667</v>
      </c>
      <c r="Q595" s="7" t="str">
        <f t="shared" si="458"/>
        <v>нормо-часы</v>
      </c>
      <c r="R595" s="7" t="str">
        <f t="shared" si="459"/>
        <v>нормо-часы</v>
      </c>
      <c r="S595" s="8">
        <f t="shared" si="460"/>
        <v>1300</v>
      </c>
      <c r="T595" s="8">
        <f t="shared" si="461"/>
        <v>1500</v>
      </c>
      <c r="U595" s="8">
        <f>Расценки!F594</f>
        <v>450</v>
      </c>
      <c r="V595" s="8">
        <f>Расценки!G594</f>
        <v>520</v>
      </c>
      <c r="W595" s="10">
        <f t="shared" si="462"/>
        <v>0.64444444444444449</v>
      </c>
      <c r="X595" s="10">
        <f t="shared" si="463"/>
        <v>0.63461538461538458</v>
      </c>
      <c r="Y595" s="9">
        <f>Расценки!H594</f>
        <v>450</v>
      </c>
      <c r="Z595" s="9">
        <f>Расценки!I594</f>
        <v>520</v>
      </c>
      <c r="AA595" s="10">
        <f>Расценки!J594</f>
        <v>0</v>
      </c>
      <c r="AB595" s="10">
        <f>Расценки!K594</f>
        <v>0</v>
      </c>
      <c r="AC595" s="16">
        <f t="shared" si="464"/>
        <v>0.64444444444444449</v>
      </c>
      <c r="AD595" s="16">
        <f t="shared" si="465"/>
        <v>0.63461538461538458</v>
      </c>
      <c r="AE595" s="10">
        <f t="shared" si="466"/>
        <v>0.42222222222222222</v>
      </c>
      <c r="AF595" s="10">
        <f t="shared" si="467"/>
        <v>0.42307692307692307</v>
      </c>
      <c r="AG595" s="8">
        <f t="shared" si="468"/>
        <v>290</v>
      </c>
      <c r="AH595" s="8">
        <f t="shared" si="469"/>
        <v>330</v>
      </c>
    </row>
    <row r="596" spans="1:34" x14ac:dyDescent="0.25">
      <c r="A596" s="7" t="s">
        <v>1736</v>
      </c>
      <c r="B596" s="7" t="s">
        <v>1737</v>
      </c>
      <c r="C596" s="7" t="s">
        <v>54</v>
      </c>
      <c r="D596" s="7" t="s">
        <v>80</v>
      </c>
      <c r="E596" s="7" t="str">
        <f>INDEX('Нормо-час по специальностям'!$B$6:$B$26,MATCH(D596,'Нормо-час по специальностям'!$A$6:$A$26,0))</f>
        <v>Кровельщик</v>
      </c>
      <c r="F596" s="15">
        <v>0.03</v>
      </c>
      <c r="G596" s="7" t="s">
        <v>7133</v>
      </c>
      <c r="H596" s="11">
        <f t="shared" si="453"/>
        <v>233.33</v>
      </c>
      <c r="I596" s="8">
        <f>INDEX('Нормо-час по специальностям'!$D$6:$D$26,MATCH(D596,'Нормо-час по специальностям'!$A$6:$A$26,0))</f>
        <v>800</v>
      </c>
      <c r="J596" s="8">
        <f>INDEX('Нормо-час по специальностям'!$E$6:$E$26,MATCH(D596,'Нормо-час по специальностям'!$A$6:$A$26,0))</f>
        <v>950</v>
      </c>
      <c r="K596" s="8">
        <f t="shared" si="454"/>
        <v>24</v>
      </c>
      <c r="L596" s="8">
        <f t="shared" si="455"/>
        <v>29</v>
      </c>
      <c r="M596" s="8">
        <f>Расценки!L595</f>
        <v>30</v>
      </c>
      <c r="N596" s="8">
        <f>Расценки!M595</f>
        <v>35</v>
      </c>
      <c r="O596" s="10">
        <f t="shared" si="456"/>
        <v>-0.19999999999999996</v>
      </c>
      <c r="P596" s="10">
        <f t="shared" si="457"/>
        <v>-0.17142857142857137</v>
      </c>
      <c r="Q596" s="7" t="str">
        <f t="shared" si="458"/>
        <v>нормо-часы</v>
      </c>
      <c r="R596" s="7" t="str">
        <f t="shared" si="459"/>
        <v>нормо-часы</v>
      </c>
      <c r="S596" s="8">
        <f t="shared" si="460"/>
        <v>1000</v>
      </c>
      <c r="T596" s="8">
        <f t="shared" si="461"/>
        <v>1167</v>
      </c>
      <c r="U596" s="8">
        <f>Расценки!F595</f>
        <v>50</v>
      </c>
      <c r="V596" s="8">
        <f>Расценки!G595</f>
        <v>60</v>
      </c>
      <c r="W596" s="10">
        <f t="shared" si="462"/>
        <v>0.52</v>
      </c>
      <c r="X596" s="10">
        <f t="shared" si="463"/>
        <v>0.51666666666666672</v>
      </c>
      <c r="Y596" s="9">
        <f>Расценки!H595</f>
        <v>50</v>
      </c>
      <c r="Z596" s="9">
        <f>Расценки!I595</f>
        <v>60</v>
      </c>
      <c r="AA596" s="10">
        <f>Расценки!J595</f>
        <v>0</v>
      </c>
      <c r="AB596" s="10">
        <f>Расценки!K595</f>
        <v>0</v>
      </c>
      <c r="AC596" s="16">
        <f t="shared" si="464"/>
        <v>0.52</v>
      </c>
      <c r="AD596" s="16">
        <f t="shared" si="465"/>
        <v>0.51666666666666672</v>
      </c>
      <c r="AE596" s="10">
        <f t="shared" si="466"/>
        <v>0.4</v>
      </c>
      <c r="AF596" s="10">
        <f t="shared" si="467"/>
        <v>0.41666666666666669</v>
      </c>
      <c r="AG596" s="8">
        <f t="shared" si="468"/>
        <v>26</v>
      </c>
      <c r="AH596" s="8">
        <f t="shared" si="469"/>
        <v>31</v>
      </c>
    </row>
    <row r="597" spans="1:34" x14ac:dyDescent="0.25">
      <c r="A597" s="7" t="s">
        <v>1739</v>
      </c>
      <c r="B597" s="7" t="s">
        <v>1740</v>
      </c>
      <c r="C597" s="7" t="s">
        <v>54</v>
      </c>
      <c r="D597" s="7" t="s">
        <v>80</v>
      </c>
      <c r="E597" s="7" t="str">
        <f>INDEX('Нормо-час по специальностям'!$B$6:$B$26,MATCH(D597,'Нормо-час по специальностям'!$A$6:$A$26,0))</f>
        <v>Кровельщик</v>
      </c>
      <c r="F597" s="15">
        <v>0.12</v>
      </c>
      <c r="G597" s="7" t="s">
        <v>7134</v>
      </c>
      <c r="H597" s="11">
        <f t="shared" si="453"/>
        <v>58.33</v>
      </c>
      <c r="I597" s="8">
        <f>INDEX('Нормо-час по специальностям'!$D$6:$D$26,MATCH(D597,'Нормо-час по специальностям'!$A$6:$A$26,0))</f>
        <v>800</v>
      </c>
      <c r="J597" s="8">
        <f>INDEX('Нормо-час по специальностям'!$E$6:$E$26,MATCH(D597,'Нормо-час по специальностям'!$A$6:$A$26,0))</f>
        <v>950</v>
      </c>
      <c r="K597" s="8">
        <f t="shared" si="454"/>
        <v>96</v>
      </c>
      <c r="L597" s="8">
        <f t="shared" si="455"/>
        <v>114</v>
      </c>
      <c r="M597" s="8">
        <f>Расценки!L596</f>
        <v>230</v>
      </c>
      <c r="N597" s="8">
        <f>Расценки!M596</f>
        <v>265</v>
      </c>
      <c r="O597" s="10">
        <f t="shared" si="456"/>
        <v>-0.58260869565217388</v>
      </c>
      <c r="P597" s="10">
        <f t="shared" si="457"/>
        <v>-0.56981132075471697</v>
      </c>
      <c r="Q597" s="7" t="str">
        <f t="shared" si="458"/>
        <v>нормо-часы</v>
      </c>
      <c r="R597" s="7" t="str">
        <f t="shared" si="459"/>
        <v>нормо-часы</v>
      </c>
      <c r="S597" s="8">
        <f t="shared" si="460"/>
        <v>1917</v>
      </c>
      <c r="T597" s="8">
        <f t="shared" si="461"/>
        <v>2208</v>
      </c>
      <c r="U597" s="8">
        <f>Расценки!F596</f>
        <v>400</v>
      </c>
      <c r="V597" s="8">
        <f>Расценки!G596</f>
        <v>460</v>
      </c>
      <c r="W597" s="10">
        <f t="shared" si="462"/>
        <v>0.76</v>
      </c>
      <c r="X597" s="10">
        <f t="shared" si="463"/>
        <v>0.75217391304347825</v>
      </c>
      <c r="Y597" s="9">
        <f>Расценки!H596</f>
        <v>400</v>
      </c>
      <c r="Z597" s="9">
        <f>Расценки!I596</f>
        <v>460</v>
      </c>
      <c r="AA597" s="10">
        <f>Расценки!J596</f>
        <v>0</v>
      </c>
      <c r="AB597" s="10">
        <f>Расценки!K596</f>
        <v>0</v>
      </c>
      <c r="AC597" s="16">
        <f t="shared" si="464"/>
        <v>0.76</v>
      </c>
      <c r="AD597" s="16">
        <f t="shared" si="465"/>
        <v>0.75217391304347825</v>
      </c>
      <c r="AE597" s="10">
        <f t="shared" si="466"/>
        <v>0.42499999999999999</v>
      </c>
      <c r="AF597" s="10">
        <f t="shared" si="467"/>
        <v>0.42391304347826086</v>
      </c>
      <c r="AG597" s="8">
        <f t="shared" si="468"/>
        <v>304</v>
      </c>
      <c r="AH597" s="8">
        <f t="shared" si="469"/>
        <v>346</v>
      </c>
    </row>
    <row r="598" spans="1:34" x14ac:dyDescent="0.25">
      <c r="A598" s="7" t="s">
        <v>1742</v>
      </c>
      <c r="B598" s="7" t="s">
        <v>1743</v>
      </c>
      <c r="C598" s="7" t="s">
        <v>54</v>
      </c>
      <c r="D598" s="7" t="s">
        <v>80</v>
      </c>
      <c r="E598" s="7" t="str">
        <f>INDEX('Нормо-час по специальностям'!$B$6:$B$26,MATCH(D598,'Нормо-час по специальностям'!$A$6:$A$26,0))</f>
        <v>Кровельщик</v>
      </c>
      <c r="F598" s="15">
        <v>0.8</v>
      </c>
      <c r="G598" s="7" t="s">
        <v>7135</v>
      </c>
      <c r="H598" s="11">
        <f t="shared" si="453"/>
        <v>8.75</v>
      </c>
      <c r="I598" s="8">
        <f>INDEX('Нормо-час по специальностям'!$D$6:$D$26,MATCH(D598,'Нормо-час по специальностям'!$A$6:$A$26,0))</f>
        <v>800</v>
      </c>
      <c r="J598" s="8">
        <f>INDEX('Нормо-час по специальностям'!$E$6:$E$26,MATCH(D598,'Нормо-час по специальностям'!$A$6:$A$26,0))</f>
        <v>950</v>
      </c>
      <c r="K598" s="8">
        <f t="shared" si="454"/>
        <v>640</v>
      </c>
      <c r="L598" s="8">
        <f t="shared" si="455"/>
        <v>760</v>
      </c>
      <c r="M598" s="8">
        <f>Расценки!L597</f>
        <v>460</v>
      </c>
      <c r="N598" s="8">
        <f>Расценки!M597</f>
        <v>550</v>
      </c>
      <c r="O598" s="10">
        <f t="shared" si="456"/>
        <v>0.39130434782608692</v>
      </c>
      <c r="P598" s="10">
        <f t="shared" si="457"/>
        <v>0.38181818181818183</v>
      </c>
      <c r="Q598" s="7" t="str">
        <f t="shared" si="458"/>
        <v>расценка</v>
      </c>
      <c r="R598" s="7" t="str">
        <f t="shared" si="459"/>
        <v>расценка</v>
      </c>
      <c r="S598" s="8">
        <f t="shared" si="460"/>
        <v>575</v>
      </c>
      <c r="T598" s="8">
        <f t="shared" si="461"/>
        <v>688</v>
      </c>
      <c r="U598" s="8">
        <f>Расценки!F597</f>
        <v>800</v>
      </c>
      <c r="V598" s="8">
        <f>Расценки!G597</f>
        <v>950</v>
      </c>
      <c r="W598" s="10">
        <f t="shared" si="462"/>
        <v>0.2</v>
      </c>
      <c r="X598" s="10">
        <f t="shared" si="463"/>
        <v>0.2</v>
      </c>
      <c r="Y598" s="9">
        <f>Расценки!H597</f>
        <v>854</v>
      </c>
      <c r="Z598" s="9">
        <f>Расценки!I597</f>
        <v>1014</v>
      </c>
      <c r="AA598" s="10">
        <f>Расценки!J597</f>
        <v>6.7499999999999893E-2</v>
      </c>
      <c r="AB598" s="10">
        <f>Расценки!K597</f>
        <v>6.7368421052631522E-2</v>
      </c>
      <c r="AC598" s="16">
        <f t="shared" si="464"/>
        <v>0.25058548009367682</v>
      </c>
      <c r="AD598" s="16">
        <f t="shared" si="465"/>
        <v>0.2504930966469428</v>
      </c>
      <c r="AE598" s="10">
        <f t="shared" si="466"/>
        <v>0.46135831381733022</v>
      </c>
      <c r="AF598" s="10">
        <f t="shared" si="467"/>
        <v>0.45759368836291914</v>
      </c>
      <c r="AG598" s="8">
        <f t="shared" si="468"/>
        <v>214</v>
      </c>
      <c r="AH598" s="8">
        <f t="shared" si="469"/>
        <v>254</v>
      </c>
    </row>
    <row r="599" spans="1:34" x14ac:dyDescent="0.25">
      <c r="A599" s="7" t="s">
        <v>1744</v>
      </c>
      <c r="B599" s="7" t="s">
        <v>1745</v>
      </c>
      <c r="C599" s="7" t="s">
        <v>50</v>
      </c>
      <c r="D599" s="7" t="s">
        <v>80</v>
      </c>
      <c r="E599" s="7" t="str">
        <f>INDEX('Нормо-час по специальностям'!$B$6:$B$26,MATCH(D599,'Нормо-час по специальностям'!$A$6:$A$26,0))</f>
        <v>Кровельщик</v>
      </c>
      <c r="F599" s="15">
        <v>0.5</v>
      </c>
      <c r="G599" s="7" t="s">
        <v>7136</v>
      </c>
      <c r="H599" s="11">
        <f t="shared" si="453"/>
        <v>14</v>
      </c>
      <c r="I599" s="8">
        <f>INDEX('Нормо-час по специальностям'!$D$6:$D$26,MATCH(D599,'Нормо-час по специальностям'!$A$6:$A$26,0))</f>
        <v>800</v>
      </c>
      <c r="J599" s="8">
        <f>INDEX('Нормо-час по специальностям'!$E$6:$E$26,MATCH(D599,'Нормо-час по специальностям'!$A$6:$A$26,0))</f>
        <v>950</v>
      </c>
      <c r="K599" s="8">
        <f t="shared" si="454"/>
        <v>400</v>
      </c>
      <c r="L599" s="8">
        <f t="shared" si="455"/>
        <v>475</v>
      </c>
      <c r="M599" s="8">
        <f>Расценки!L598</f>
        <v>370</v>
      </c>
      <c r="N599" s="8">
        <f>Расценки!M598</f>
        <v>430</v>
      </c>
      <c r="O599" s="10">
        <f t="shared" si="456"/>
        <v>8.1081081081081141E-2</v>
      </c>
      <c r="P599" s="10">
        <f t="shared" si="457"/>
        <v>0.10465116279069764</v>
      </c>
      <c r="Q599" s="7" t="str">
        <f t="shared" si="458"/>
        <v>равно</v>
      </c>
      <c r="R599" s="7" t="str">
        <f t="shared" si="459"/>
        <v>расценка</v>
      </c>
      <c r="S599" s="8">
        <f t="shared" si="460"/>
        <v>740</v>
      </c>
      <c r="T599" s="8">
        <f t="shared" si="461"/>
        <v>860</v>
      </c>
      <c r="U599" s="8">
        <f>Расценки!F598</f>
        <v>650</v>
      </c>
      <c r="V599" s="8">
        <f>Расценки!G598</f>
        <v>750</v>
      </c>
      <c r="W599" s="10">
        <f t="shared" si="462"/>
        <v>0.38461538461538464</v>
      </c>
      <c r="X599" s="10">
        <f t="shared" si="463"/>
        <v>0.36666666666666664</v>
      </c>
      <c r="Y599" s="9">
        <f>Расценки!H598</f>
        <v>650</v>
      </c>
      <c r="Z599" s="9">
        <f>Расценки!I598</f>
        <v>750</v>
      </c>
      <c r="AA599" s="10">
        <f>Расценки!J598</f>
        <v>0</v>
      </c>
      <c r="AB599" s="10">
        <f>Расценки!K598</f>
        <v>0</v>
      </c>
      <c r="AC599" s="16">
        <f t="shared" si="464"/>
        <v>0.38461538461538464</v>
      </c>
      <c r="AD599" s="16">
        <f t="shared" si="465"/>
        <v>0.36666666666666664</v>
      </c>
      <c r="AE599" s="10">
        <f t="shared" si="466"/>
        <v>0.43076923076923079</v>
      </c>
      <c r="AF599" s="10">
        <f t="shared" si="467"/>
        <v>0.42666666666666669</v>
      </c>
      <c r="AG599" s="8">
        <f t="shared" si="468"/>
        <v>250</v>
      </c>
      <c r="AH599" s="8">
        <f t="shared" si="469"/>
        <v>275</v>
      </c>
    </row>
    <row r="600" spans="1:34" x14ac:dyDescent="0.25">
      <c r="A600" s="7" t="s">
        <v>1746</v>
      </c>
      <c r="B600" s="7" t="s">
        <v>1747</v>
      </c>
      <c r="C600" s="7" t="s">
        <v>50</v>
      </c>
      <c r="D600" s="7" t="s">
        <v>80</v>
      </c>
      <c r="E600" s="7" t="str">
        <f>INDEX('Нормо-час по специальностям'!$B$6:$B$26,MATCH(D600,'Нормо-час по специальностям'!$A$6:$A$26,0))</f>
        <v>Кровельщик</v>
      </c>
      <c r="F600" s="15">
        <v>0.6</v>
      </c>
      <c r="G600" s="7" t="s">
        <v>7137</v>
      </c>
      <c r="H600" s="11">
        <f t="shared" si="453"/>
        <v>11.67</v>
      </c>
      <c r="I600" s="8">
        <f>INDEX('Нормо-час по специальностям'!$D$6:$D$26,MATCH(D600,'Нормо-час по специальностям'!$A$6:$A$26,0))</f>
        <v>800</v>
      </c>
      <c r="J600" s="8">
        <f>INDEX('Нормо-час по специальностям'!$E$6:$E$26,MATCH(D600,'Нормо-час по специальностям'!$A$6:$A$26,0))</f>
        <v>950</v>
      </c>
      <c r="K600" s="8">
        <f t="shared" si="454"/>
        <v>480</v>
      </c>
      <c r="L600" s="8">
        <f t="shared" si="455"/>
        <v>570</v>
      </c>
      <c r="M600" s="8">
        <f>Расценки!L599</f>
        <v>460</v>
      </c>
      <c r="N600" s="8">
        <f>Расценки!M599</f>
        <v>530</v>
      </c>
      <c r="O600" s="10">
        <f t="shared" si="456"/>
        <v>4.3478260869565188E-2</v>
      </c>
      <c r="P600" s="10">
        <f t="shared" si="457"/>
        <v>7.547169811320753E-2</v>
      </c>
      <c r="Q600" s="7" t="str">
        <f t="shared" si="458"/>
        <v>равно</v>
      </c>
      <c r="R600" s="7" t="str">
        <f t="shared" si="459"/>
        <v>равно</v>
      </c>
      <c r="S600" s="8">
        <f t="shared" si="460"/>
        <v>767</v>
      </c>
      <c r="T600" s="8">
        <f t="shared" si="461"/>
        <v>883</v>
      </c>
      <c r="U600" s="8">
        <f>Расценки!F599</f>
        <v>800</v>
      </c>
      <c r="V600" s="8">
        <f>Расценки!G599</f>
        <v>920</v>
      </c>
      <c r="W600" s="10">
        <f t="shared" si="462"/>
        <v>0.4</v>
      </c>
      <c r="X600" s="10">
        <f t="shared" si="463"/>
        <v>0.38043478260869568</v>
      </c>
      <c r="Y600" s="9">
        <f>Расценки!H599</f>
        <v>800</v>
      </c>
      <c r="Z600" s="9">
        <f>Расценки!I599</f>
        <v>920</v>
      </c>
      <c r="AA600" s="10">
        <f>Расценки!J599</f>
        <v>0</v>
      </c>
      <c r="AB600" s="10">
        <f>Расценки!K599</f>
        <v>0</v>
      </c>
      <c r="AC600" s="16">
        <f t="shared" si="464"/>
        <v>0.4</v>
      </c>
      <c r="AD600" s="16">
        <f t="shared" si="465"/>
        <v>0.38043478260869568</v>
      </c>
      <c r="AE600" s="10">
        <f t="shared" si="466"/>
        <v>0.42499999999999999</v>
      </c>
      <c r="AF600" s="10">
        <f t="shared" si="467"/>
        <v>0.42391304347826086</v>
      </c>
      <c r="AG600" s="8">
        <f t="shared" si="468"/>
        <v>320</v>
      </c>
      <c r="AH600" s="8">
        <f t="shared" si="469"/>
        <v>350</v>
      </c>
    </row>
    <row r="601" spans="1:34" x14ac:dyDescent="0.25">
      <c r="A601" s="7" t="s">
        <v>1748</v>
      </c>
      <c r="B601" s="7" t="s">
        <v>1749</v>
      </c>
      <c r="C601" s="7" t="s">
        <v>50</v>
      </c>
      <c r="D601" s="7" t="s">
        <v>80</v>
      </c>
      <c r="E601" s="7" t="str">
        <f>INDEX('Нормо-час по специальностям'!$B$6:$B$26,MATCH(D601,'Нормо-час по специальностям'!$A$6:$A$26,0))</f>
        <v>Кровельщик</v>
      </c>
      <c r="F601" s="15">
        <v>0.45</v>
      </c>
      <c r="G601" s="7" t="s">
        <v>7138</v>
      </c>
      <c r="H601" s="11">
        <f t="shared" si="453"/>
        <v>15.56</v>
      </c>
      <c r="I601" s="8">
        <f>INDEX('Нормо-час по специальностям'!$D$6:$D$26,MATCH(D601,'Нормо-час по специальностям'!$A$6:$A$26,0))</f>
        <v>800</v>
      </c>
      <c r="J601" s="8">
        <f>INDEX('Нормо-час по специальностям'!$E$6:$E$26,MATCH(D601,'Нормо-час по специальностям'!$A$6:$A$26,0))</f>
        <v>950</v>
      </c>
      <c r="K601" s="8">
        <f t="shared" si="454"/>
        <v>360</v>
      </c>
      <c r="L601" s="8">
        <f t="shared" si="455"/>
        <v>428</v>
      </c>
      <c r="M601" s="8">
        <f>Расценки!L600</f>
        <v>350</v>
      </c>
      <c r="N601" s="8">
        <f>Расценки!M600</f>
        <v>400</v>
      </c>
      <c r="O601" s="10">
        <f t="shared" si="456"/>
        <v>2.857142857142847E-2</v>
      </c>
      <c r="P601" s="10">
        <f t="shared" si="457"/>
        <v>7.0000000000000062E-2</v>
      </c>
      <c r="Q601" s="7" t="str">
        <f t="shared" si="458"/>
        <v>равно</v>
      </c>
      <c r="R601" s="7" t="str">
        <f t="shared" si="459"/>
        <v>равно</v>
      </c>
      <c r="S601" s="8">
        <f t="shared" si="460"/>
        <v>778</v>
      </c>
      <c r="T601" s="8">
        <f t="shared" si="461"/>
        <v>889</v>
      </c>
      <c r="U601" s="8">
        <f>Расценки!F600</f>
        <v>600</v>
      </c>
      <c r="V601" s="8">
        <f>Расценки!G600</f>
        <v>700</v>
      </c>
      <c r="W601" s="10">
        <f t="shared" si="462"/>
        <v>0.4</v>
      </c>
      <c r="X601" s="10">
        <f t="shared" si="463"/>
        <v>0.38857142857142857</v>
      </c>
      <c r="Y601" s="9">
        <f>Расценки!H600</f>
        <v>600</v>
      </c>
      <c r="Z601" s="9">
        <f>Расценки!I600</f>
        <v>700</v>
      </c>
      <c r="AA601" s="10">
        <f>Расценки!J600</f>
        <v>0</v>
      </c>
      <c r="AB601" s="10">
        <f>Расценки!K600</f>
        <v>0</v>
      </c>
      <c r="AC601" s="16">
        <f t="shared" si="464"/>
        <v>0.4</v>
      </c>
      <c r="AD601" s="16">
        <f t="shared" si="465"/>
        <v>0.38857142857142857</v>
      </c>
      <c r="AE601" s="10">
        <f t="shared" si="466"/>
        <v>0.41666666666666669</v>
      </c>
      <c r="AF601" s="10">
        <f t="shared" si="467"/>
        <v>0.42857142857142855</v>
      </c>
      <c r="AG601" s="8">
        <f t="shared" si="468"/>
        <v>240</v>
      </c>
      <c r="AH601" s="8">
        <f t="shared" si="469"/>
        <v>272</v>
      </c>
    </row>
    <row r="602" spans="1:34" x14ac:dyDescent="0.25">
      <c r="A602" s="7" t="s">
        <v>1750</v>
      </c>
      <c r="B602" s="7" t="s">
        <v>1751</v>
      </c>
      <c r="C602" s="7" t="s">
        <v>50</v>
      </c>
      <c r="D602" s="7" t="s">
        <v>80</v>
      </c>
      <c r="E602" s="7" t="str">
        <f>INDEX('Нормо-час по специальностям'!$B$6:$B$26,MATCH(D602,'Нормо-час по специальностям'!$A$6:$A$26,0))</f>
        <v>Кровельщик</v>
      </c>
      <c r="F602" s="15">
        <v>0.55000000000000004</v>
      </c>
      <c r="G602" s="7" t="s">
        <v>7110</v>
      </c>
      <c r="H602" s="11">
        <f t="shared" si="453"/>
        <v>12.73</v>
      </c>
      <c r="I602" s="8">
        <f>INDEX('Нормо-час по специальностям'!$D$6:$D$26,MATCH(D602,'Нормо-час по специальностям'!$A$6:$A$26,0))</f>
        <v>800</v>
      </c>
      <c r="J602" s="8">
        <f>INDEX('Нормо-час по специальностям'!$E$6:$E$26,MATCH(D602,'Нормо-час по специальностям'!$A$6:$A$26,0))</f>
        <v>950</v>
      </c>
      <c r="K602" s="8">
        <f t="shared" si="454"/>
        <v>440</v>
      </c>
      <c r="L602" s="8">
        <f t="shared" si="455"/>
        <v>523</v>
      </c>
      <c r="M602" s="8">
        <f>Расценки!L601</f>
        <v>430</v>
      </c>
      <c r="N602" s="8">
        <f>Расценки!M601</f>
        <v>500</v>
      </c>
      <c r="O602" s="10">
        <f t="shared" si="456"/>
        <v>2.3255813953488413E-2</v>
      </c>
      <c r="P602" s="10">
        <f t="shared" si="457"/>
        <v>4.6000000000000041E-2</v>
      </c>
      <c r="Q602" s="7" t="str">
        <f t="shared" si="458"/>
        <v>равно</v>
      </c>
      <c r="R602" s="7" t="str">
        <f t="shared" si="459"/>
        <v>равно</v>
      </c>
      <c r="S602" s="8">
        <f t="shared" si="460"/>
        <v>782</v>
      </c>
      <c r="T602" s="8">
        <f t="shared" si="461"/>
        <v>909</v>
      </c>
      <c r="U602" s="8">
        <f>Расценки!F601</f>
        <v>750</v>
      </c>
      <c r="V602" s="8">
        <f>Расценки!G601</f>
        <v>860</v>
      </c>
      <c r="W602" s="10">
        <f t="shared" si="462"/>
        <v>0.41333333333333333</v>
      </c>
      <c r="X602" s="10">
        <f t="shared" si="463"/>
        <v>0.39186046511627909</v>
      </c>
      <c r="Y602" s="9">
        <f>Расценки!H601</f>
        <v>750</v>
      </c>
      <c r="Z602" s="9">
        <f>Расценки!I601</f>
        <v>860</v>
      </c>
      <c r="AA602" s="10">
        <f>Расценки!J601</f>
        <v>0</v>
      </c>
      <c r="AB602" s="10">
        <f>Расценки!K601</f>
        <v>0</v>
      </c>
      <c r="AC602" s="16">
        <f t="shared" si="464"/>
        <v>0.41333333333333333</v>
      </c>
      <c r="AD602" s="16">
        <f t="shared" si="465"/>
        <v>0.39186046511627909</v>
      </c>
      <c r="AE602" s="10">
        <f t="shared" si="466"/>
        <v>0.42666666666666669</v>
      </c>
      <c r="AF602" s="10">
        <f t="shared" si="467"/>
        <v>0.41860465116279072</v>
      </c>
      <c r="AG602" s="8">
        <f t="shared" si="468"/>
        <v>310</v>
      </c>
      <c r="AH602" s="8">
        <f t="shared" si="469"/>
        <v>337</v>
      </c>
    </row>
    <row r="603" spans="1:34" x14ac:dyDescent="0.25">
      <c r="A603" s="7" t="s">
        <v>1753</v>
      </c>
      <c r="B603" s="7" t="s">
        <v>1754</v>
      </c>
      <c r="C603" s="7" t="s">
        <v>50</v>
      </c>
      <c r="D603" s="7" t="s">
        <v>80</v>
      </c>
      <c r="E603" s="7" t="str">
        <f>INDEX('Нормо-час по специальностям'!$B$6:$B$26,MATCH(D603,'Нормо-час по специальностям'!$A$6:$A$26,0))</f>
        <v>Кровельщик</v>
      </c>
      <c r="F603" s="15">
        <v>0.4</v>
      </c>
      <c r="G603" s="7" t="s">
        <v>7110</v>
      </c>
      <c r="H603" s="11">
        <f t="shared" si="453"/>
        <v>17.5</v>
      </c>
      <c r="I603" s="8">
        <f>INDEX('Нормо-час по специальностям'!$D$6:$D$26,MATCH(D603,'Нормо-час по специальностям'!$A$6:$A$26,0))</f>
        <v>800</v>
      </c>
      <c r="J603" s="8">
        <f>INDEX('Нормо-час по специальностям'!$E$6:$E$26,MATCH(D603,'Нормо-час по специальностям'!$A$6:$A$26,0))</f>
        <v>950</v>
      </c>
      <c r="K603" s="8">
        <f t="shared" si="454"/>
        <v>320</v>
      </c>
      <c r="L603" s="8">
        <f t="shared" si="455"/>
        <v>380</v>
      </c>
      <c r="M603" s="8">
        <f>Расценки!L602</f>
        <v>320</v>
      </c>
      <c r="N603" s="8">
        <f>Расценки!M602</f>
        <v>370</v>
      </c>
      <c r="O603" s="10">
        <f t="shared" si="456"/>
        <v>0</v>
      </c>
      <c r="P603" s="10">
        <f t="shared" si="457"/>
        <v>2.7027027027026973E-2</v>
      </c>
      <c r="Q603" s="7" t="str">
        <f t="shared" si="458"/>
        <v>равно</v>
      </c>
      <c r="R603" s="7" t="str">
        <f t="shared" si="459"/>
        <v>равно</v>
      </c>
      <c r="S603" s="8">
        <f t="shared" si="460"/>
        <v>800</v>
      </c>
      <c r="T603" s="8">
        <f t="shared" si="461"/>
        <v>925</v>
      </c>
      <c r="U603" s="8">
        <f>Расценки!F602</f>
        <v>550</v>
      </c>
      <c r="V603" s="8">
        <f>Расценки!G602</f>
        <v>630</v>
      </c>
      <c r="W603" s="10">
        <f t="shared" si="462"/>
        <v>0.41818181818181815</v>
      </c>
      <c r="X603" s="10">
        <f t="shared" si="463"/>
        <v>0.3968253968253968</v>
      </c>
      <c r="Y603" s="9">
        <f>Расценки!H602</f>
        <v>550</v>
      </c>
      <c r="Z603" s="9">
        <f>Расценки!I602</f>
        <v>630</v>
      </c>
      <c r="AA603" s="10">
        <f>Расценки!J602</f>
        <v>0</v>
      </c>
      <c r="AB603" s="10">
        <f>Расценки!K602</f>
        <v>0</v>
      </c>
      <c r="AC603" s="16">
        <f t="shared" si="464"/>
        <v>0.41818181818181815</v>
      </c>
      <c r="AD603" s="16">
        <f t="shared" si="465"/>
        <v>0.3968253968253968</v>
      </c>
      <c r="AE603" s="10">
        <f t="shared" si="466"/>
        <v>0.41818181818181815</v>
      </c>
      <c r="AF603" s="10">
        <f t="shared" si="467"/>
        <v>0.41269841269841268</v>
      </c>
      <c r="AG603" s="8">
        <f t="shared" si="468"/>
        <v>230</v>
      </c>
      <c r="AH603" s="8">
        <f t="shared" si="469"/>
        <v>250</v>
      </c>
    </row>
    <row r="604" spans="1:34" x14ac:dyDescent="0.25">
      <c r="A604" s="7" t="s">
        <v>1756</v>
      </c>
      <c r="B604" s="7" t="s">
        <v>1757</v>
      </c>
      <c r="C604" s="7" t="s">
        <v>28</v>
      </c>
      <c r="D604" s="7" t="s">
        <v>80</v>
      </c>
      <c r="E604" s="7" t="str">
        <f>INDEX('Нормо-час по специальностям'!$B$6:$B$26,MATCH(D604,'Нормо-час по специальностям'!$A$6:$A$26,0))</f>
        <v>Кровельщик</v>
      </c>
      <c r="F604" s="15">
        <v>2.5</v>
      </c>
      <c r="G604" s="7" t="s">
        <v>7139</v>
      </c>
      <c r="H604" s="11">
        <f t="shared" si="453"/>
        <v>2.8</v>
      </c>
      <c r="I604" s="8">
        <f>INDEX('Нормо-час по специальностям'!$D$6:$D$26,MATCH(D604,'Нормо-час по специальностям'!$A$6:$A$26,0))</f>
        <v>800</v>
      </c>
      <c r="J604" s="8">
        <f>INDEX('Нормо-час по специальностям'!$E$6:$E$26,MATCH(D604,'Нормо-час по специальностям'!$A$6:$A$26,0))</f>
        <v>950</v>
      </c>
      <c r="K604" s="8">
        <f t="shared" si="454"/>
        <v>2000</v>
      </c>
      <c r="L604" s="8">
        <f t="shared" si="455"/>
        <v>2375</v>
      </c>
      <c r="M604" s="8">
        <f>Расценки!L603</f>
        <v>1270</v>
      </c>
      <c r="N604" s="8">
        <f>Расценки!M603</f>
        <v>1500</v>
      </c>
      <c r="O604" s="10">
        <f t="shared" si="456"/>
        <v>0.5748031496062993</v>
      </c>
      <c r="P604" s="10">
        <f t="shared" si="457"/>
        <v>0.58333333333333326</v>
      </c>
      <c r="Q604" s="7" t="str">
        <f t="shared" si="458"/>
        <v>расценка</v>
      </c>
      <c r="R604" s="7" t="str">
        <f t="shared" si="459"/>
        <v>расценка</v>
      </c>
      <c r="S604" s="8">
        <f t="shared" si="460"/>
        <v>508</v>
      </c>
      <c r="T604" s="8">
        <f t="shared" si="461"/>
        <v>600</v>
      </c>
      <c r="U604" s="8">
        <f>Расценки!F603</f>
        <v>2200</v>
      </c>
      <c r="V604" s="8">
        <f>Расценки!G603</f>
        <v>2600</v>
      </c>
      <c r="W604" s="10">
        <f t="shared" si="462"/>
        <v>9.0909090909090912E-2</v>
      </c>
      <c r="X604" s="10">
        <f t="shared" si="463"/>
        <v>8.6538461538461536E-2</v>
      </c>
      <c r="Y604" s="9">
        <f>Расценки!H603</f>
        <v>2667</v>
      </c>
      <c r="Z604" s="9">
        <f>Расценки!I603</f>
        <v>3167</v>
      </c>
      <c r="AA604" s="10">
        <f>Расценки!J603</f>
        <v>0.21227272727272717</v>
      </c>
      <c r="AB604" s="10">
        <f>Расценки!K603</f>
        <v>0.21807692307692306</v>
      </c>
      <c r="AC604" s="16">
        <f t="shared" si="464"/>
        <v>0.25009373828271464</v>
      </c>
      <c r="AD604" s="16">
        <f t="shared" si="465"/>
        <v>0.25007893905904643</v>
      </c>
      <c r="AE604" s="10">
        <f t="shared" si="466"/>
        <v>0.52380952380952384</v>
      </c>
      <c r="AF604" s="10">
        <f t="shared" si="467"/>
        <v>0.52636564572150302</v>
      </c>
      <c r="AG604" s="8">
        <f t="shared" si="468"/>
        <v>667</v>
      </c>
      <c r="AH604" s="8">
        <f t="shared" si="469"/>
        <v>792</v>
      </c>
    </row>
    <row r="605" spans="1:34" x14ac:dyDescent="0.25">
      <c r="A605" s="7" t="s">
        <v>1760</v>
      </c>
      <c r="B605" s="7" t="s">
        <v>1761</v>
      </c>
      <c r="C605" s="7" t="s">
        <v>28</v>
      </c>
      <c r="D605" s="7" t="s">
        <v>80</v>
      </c>
      <c r="E605" s="7" t="str">
        <f>INDEX('Нормо-час по специальностям'!$B$6:$B$26,MATCH(D605,'Нормо-час по специальностям'!$A$6:$A$26,0))</f>
        <v>Кровельщик</v>
      </c>
      <c r="F605" s="15">
        <v>2</v>
      </c>
      <c r="G605" s="7" t="s">
        <v>7140</v>
      </c>
      <c r="H605" s="11">
        <f t="shared" si="453"/>
        <v>3.5</v>
      </c>
      <c r="I605" s="8">
        <f>INDEX('Нормо-час по специальностям'!$D$6:$D$26,MATCH(D605,'Нормо-час по специальностям'!$A$6:$A$26,0))</f>
        <v>800</v>
      </c>
      <c r="J605" s="8">
        <f>INDEX('Нормо-час по специальностям'!$E$6:$E$26,MATCH(D605,'Нормо-час по специальностям'!$A$6:$A$26,0))</f>
        <v>950</v>
      </c>
      <c r="K605" s="8">
        <f t="shared" si="454"/>
        <v>1600</v>
      </c>
      <c r="L605" s="8">
        <f t="shared" si="455"/>
        <v>1900</v>
      </c>
      <c r="M605" s="8">
        <f>Расценки!L604</f>
        <v>1500</v>
      </c>
      <c r="N605" s="8">
        <f>Расценки!M604</f>
        <v>1750</v>
      </c>
      <c r="O605" s="10">
        <f t="shared" si="456"/>
        <v>6.6666666666666652E-2</v>
      </c>
      <c r="P605" s="10">
        <f t="shared" si="457"/>
        <v>8.5714285714285632E-2</v>
      </c>
      <c r="Q605" s="7" t="str">
        <f t="shared" si="458"/>
        <v>равно</v>
      </c>
      <c r="R605" s="7" t="str">
        <f t="shared" si="459"/>
        <v>равно</v>
      </c>
      <c r="S605" s="8">
        <f t="shared" si="460"/>
        <v>750</v>
      </c>
      <c r="T605" s="8">
        <f t="shared" si="461"/>
        <v>875</v>
      </c>
      <c r="U605" s="8">
        <f>Расценки!F604</f>
        <v>2600</v>
      </c>
      <c r="V605" s="8">
        <f>Расценки!G604</f>
        <v>3000</v>
      </c>
      <c r="W605" s="10">
        <f t="shared" si="462"/>
        <v>0.38461538461538464</v>
      </c>
      <c r="X605" s="10">
        <f t="shared" si="463"/>
        <v>0.36666666666666664</v>
      </c>
      <c r="Y605" s="9">
        <f>Расценки!H604</f>
        <v>2600</v>
      </c>
      <c r="Z605" s="9">
        <f>Расценки!I604</f>
        <v>3000</v>
      </c>
      <c r="AA605" s="10">
        <f>Расценки!J604</f>
        <v>0</v>
      </c>
      <c r="AB605" s="10">
        <f>Расценки!K604</f>
        <v>0</v>
      </c>
      <c r="AC605" s="16">
        <f t="shared" si="464"/>
        <v>0.38461538461538464</v>
      </c>
      <c r="AD605" s="16">
        <f t="shared" si="465"/>
        <v>0.36666666666666664</v>
      </c>
      <c r="AE605" s="10">
        <f t="shared" si="466"/>
        <v>0.42307692307692307</v>
      </c>
      <c r="AF605" s="10">
        <f t="shared" si="467"/>
        <v>0.41666666666666669</v>
      </c>
      <c r="AG605" s="8">
        <f t="shared" si="468"/>
        <v>1000</v>
      </c>
      <c r="AH605" s="8">
        <f t="shared" si="469"/>
        <v>1100</v>
      </c>
    </row>
    <row r="606" spans="1:34" x14ac:dyDescent="0.25">
      <c r="A606" s="7" t="s">
        <v>1763</v>
      </c>
      <c r="B606" s="7" t="s">
        <v>1764</v>
      </c>
      <c r="C606" s="7" t="s">
        <v>54</v>
      </c>
      <c r="D606" s="7" t="s">
        <v>80</v>
      </c>
      <c r="E606" s="7" t="str">
        <f>INDEX('Нормо-час по специальностям'!$B$6:$B$26,MATCH(D606,'Нормо-час по специальностям'!$A$6:$A$26,0))</f>
        <v>Кровельщик</v>
      </c>
      <c r="F606" s="15">
        <v>7.0000000000000007E-2</v>
      </c>
      <c r="G606" s="7" t="s">
        <v>7141</v>
      </c>
      <c r="H606" s="11">
        <f t="shared" si="453"/>
        <v>100</v>
      </c>
      <c r="I606" s="8">
        <f>INDEX('Нормо-час по специальностям'!$D$6:$D$26,MATCH(D606,'Нормо-час по специальностям'!$A$6:$A$26,0))</f>
        <v>800</v>
      </c>
      <c r="J606" s="8">
        <f>INDEX('Нормо-час по специальностям'!$E$6:$E$26,MATCH(D606,'Нормо-час по специальностям'!$A$6:$A$26,0))</f>
        <v>950</v>
      </c>
      <c r="K606" s="8">
        <f t="shared" si="454"/>
        <v>56</v>
      </c>
      <c r="L606" s="8">
        <f t="shared" si="455"/>
        <v>67</v>
      </c>
      <c r="M606" s="8">
        <f>Расценки!L605</f>
        <v>65</v>
      </c>
      <c r="N606" s="8">
        <f>Расценки!M605</f>
        <v>75</v>
      </c>
      <c r="O606" s="10">
        <f t="shared" si="456"/>
        <v>-0.13846153846153841</v>
      </c>
      <c r="P606" s="10">
        <f t="shared" si="457"/>
        <v>-0.10666666666666669</v>
      </c>
      <c r="Q606" s="7" t="str">
        <f t="shared" si="458"/>
        <v>нормо-часы</v>
      </c>
      <c r="R606" s="7" t="str">
        <f t="shared" si="459"/>
        <v>нормо-часы</v>
      </c>
      <c r="S606" s="8">
        <f t="shared" si="460"/>
        <v>929</v>
      </c>
      <c r="T606" s="8">
        <f t="shared" si="461"/>
        <v>1071</v>
      </c>
      <c r="U606" s="8">
        <f>Расценки!F605</f>
        <v>110</v>
      </c>
      <c r="V606" s="8">
        <f>Расценки!G605</f>
        <v>130</v>
      </c>
      <c r="W606" s="10">
        <f t="shared" si="462"/>
        <v>0.49090909090909091</v>
      </c>
      <c r="X606" s="10">
        <f t="shared" si="463"/>
        <v>0.48461538461538461</v>
      </c>
      <c r="Y606" s="9">
        <f>Расценки!H605</f>
        <v>110</v>
      </c>
      <c r="Z606" s="9">
        <f>Расценки!I605</f>
        <v>130</v>
      </c>
      <c r="AA606" s="10">
        <f>Расценки!J605</f>
        <v>0</v>
      </c>
      <c r="AB606" s="10">
        <f>Расценки!K605</f>
        <v>0</v>
      </c>
      <c r="AC606" s="16">
        <f t="shared" si="464"/>
        <v>0.49090909090909091</v>
      </c>
      <c r="AD606" s="16">
        <f t="shared" si="465"/>
        <v>0.48461538461538461</v>
      </c>
      <c r="AE606" s="10">
        <f t="shared" si="466"/>
        <v>0.40909090909090912</v>
      </c>
      <c r="AF606" s="10">
        <f t="shared" si="467"/>
        <v>0.42307692307692307</v>
      </c>
      <c r="AG606" s="8">
        <f t="shared" si="468"/>
        <v>54</v>
      </c>
      <c r="AH606" s="8">
        <f t="shared" si="469"/>
        <v>63</v>
      </c>
    </row>
    <row r="607" spans="1:34" x14ac:dyDescent="0.25">
      <c r="A607" s="7" t="s">
        <v>1767</v>
      </c>
      <c r="B607" s="7" t="s">
        <v>1768</v>
      </c>
      <c r="C607" s="7" t="s">
        <v>54</v>
      </c>
      <c r="D607" s="7" t="s">
        <v>80</v>
      </c>
      <c r="E607" s="7" t="str">
        <f>INDEX('Нормо-час по специальностям'!$B$6:$B$26,MATCH(D607,'Нормо-час по специальностям'!$A$6:$A$26,0))</f>
        <v>Кровельщик</v>
      </c>
      <c r="F607" s="15">
        <v>0.09</v>
      </c>
      <c r="G607" s="7" t="s">
        <v>7142</v>
      </c>
      <c r="H607" s="11">
        <f t="shared" si="453"/>
        <v>77.78</v>
      </c>
      <c r="I607" s="8">
        <f>INDEX('Нормо-час по специальностям'!$D$6:$D$26,MATCH(D607,'Нормо-час по специальностям'!$A$6:$A$26,0))</f>
        <v>800</v>
      </c>
      <c r="J607" s="8">
        <f>INDEX('Нормо-час по специальностям'!$E$6:$E$26,MATCH(D607,'Нормо-час по специальностям'!$A$6:$A$26,0))</f>
        <v>950</v>
      </c>
      <c r="K607" s="8">
        <f t="shared" si="454"/>
        <v>72</v>
      </c>
      <c r="L607" s="8">
        <f t="shared" si="455"/>
        <v>86</v>
      </c>
      <c r="M607" s="8">
        <f>Расценки!L606</f>
        <v>80</v>
      </c>
      <c r="N607" s="8">
        <f>Расценки!M606</f>
        <v>92</v>
      </c>
      <c r="O607" s="10">
        <f t="shared" si="456"/>
        <v>-9.9999999999999978E-2</v>
      </c>
      <c r="P607" s="10">
        <f t="shared" si="457"/>
        <v>-6.5217391304347783E-2</v>
      </c>
      <c r="Q607" s="7" t="str">
        <f t="shared" si="458"/>
        <v>равно</v>
      </c>
      <c r="R607" s="7" t="str">
        <f t="shared" si="459"/>
        <v>равно</v>
      </c>
      <c r="S607" s="8">
        <f t="shared" si="460"/>
        <v>889</v>
      </c>
      <c r="T607" s="8">
        <f t="shared" si="461"/>
        <v>1022</v>
      </c>
      <c r="U607" s="8">
        <f>Расценки!F606</f>
        <v>140</v>
      </c>
      <c r="V607" s="8">
        <f>Расценки!G606</f>
        <v>160</v>
      </c>
      <c r="W607" s="10">
        <f t="shared" si="462"/>
        <v>0.48571428571428571</v>
      </c>
      <c r="X607" s="10">
        <f t="shared" si="463"/>
        <v>0.46250000000000002</v>
      </c>
      <c r="Y607" s="9">
        <f>Расценки!H606</f>
        <v>140</v>
      </c>
      <c r="Z607" s="9">
        <f>Расценки!I606</f>
        <v>160</v>
      </c>
      <c r="AA607" s="10">
        <f>Расценки!J606</f>
        <v>0</v>
      </c>
      <c r="AB607" s="10">
        <f>Расценки!K606</f>
        <v>0</v>
      </c>
      <c r="AC607" s="16">
        <f t="shared" si="464"/>
        <v>0.48571428571428571</v>
      </c>
      <c r="AD607" s="16">
        <f t="shared" si="465"/>
        <v>0.46250000000000002</v>
      </c>
      <c r="AE607" s="10">
        <f t="shared" si="466"/>
        <v>0.42857142857142855</v>
      </c>
      <c r="AF607" s="10">
        <f t="shared" si="467"/>
        <v>0.42499999999999999</v>
      </c>
      <c r="AG607" s="8">
        <f t="shared" si="468"/>
        <v>68</v>
      </c>
      <c r="AH607" s="8">
        <f t="shared" si="469"/>
        <v>74</v>
      </c>
    </row>
    <row r="608" spans="1:34" x14ac:dyDescent="0.25">
      <c r="A608" s="7" t="s">
        <v>1770</v>
      </c>
      <c r="B608" s="7" t="s">
        <v>1771</v>
      </c>
      <c r="C608" s="7" t="s">
        <v>54</v>
      </c>
      <c r="D608" s="7" t="s">
        <v>80</v>
      </c>
      <c r="E608" s="7" t="str">
        <f>INDEX('Нормо-час по специальностям'!$B$6:$B$26,MATCH(D608,'Нормо-час по специальностям'!$A$6:$A$26,0))</f>
        <v>Кровельщик</v>
      </c>
      <c r="F608" s="15">
        <v>0.04</v>
      </c>
      <c r="G608" s="7" t="s">
        <v>7143</v>
      </c>
      <c r="H608" s="11">
        <f t="shared" si="453"/>
        <v>175</v>
      </c>
      <c r="I608" s="8">
        <f>INDEX('Нормо-час по специальностям'!$D$6:$D$26,MATCH(D608,'Нормо-час по специальностям'!$A$6:$A$26,0))</f>
        <v>800</v>
      </c>
      <c r="J608" s="8">
        <f>INDEX('Нормо-час по специальностям'!$E$6:$E$26,MATCH(D608,'Нормо-час по специальностям'!$A$6:$A$26,0))</f>
        <v>950</v>
      </c>
      <c r="K608" s="8">
        <f t="shared" si="454"/>
        <v>32</v>
      </c>
      <c r="L608" s="8">
        <f t="shared" si="455"/>
        <v>38</v>
      </c>
      <c r="M608" s="8">
        <f>Расценки!L607</f>
        <v>45</v>
      </c>
      <c r="N608" s="8">
        <f>Расценки!M607</f>
        <v>52</v>
      </c>
      <c r="O608" s="10">
        <f t="shared" si="456"/>
        <v>-0.28888888888888886</v>
      </c>
      <c r="P608" s="10">
        <f t="shared" si="457"/>
        <v>-0.26923076923076927</v>
      </c>
      <c r="Q608" s="7" t="str">
        <f t="shared" si="458"/>
        <v>нормо-часы</v>
      </c>
      <c r="R608" s="7" t="str">
        <f t="shared" si="459"/>
        <v>нормо-часы</v>
      </c>
      <c r="S608" s="8">
        <f t="shared" si="460"/>
        <v>1125</v>
      </c>
      <c r="T608" s="8">
        <f t="shared" si="461"/>
        <v>1300</v>
      </c>
      <c r="U608" s="8">
        <f>Расценки!F607</f>
        <v>80</v>
      </c>
      <c r="V608" s="8">
        <f>Расценки!G607</f>
        <v>95</v>
      </c>
      <c r="W608" s="10">
        <f t="shared" si="462"/>
        <v>0.6</v>
      </c>
      <c r="X608" s="10">
        <f t="shared" si="463"/>
        <v>0.6</v>
      </c>
      <c r="Y608" s="9">
        <f>Расценки!H607</f>
        <v>80</v>
      </c>
      <c r="Z608" s="9">
        <f>Расценки!I607</f>
        <v>95</v>
      </c>
      <c r="AA608" s="10">
        <f>Расценки!J607</f>
        <v>0</v>
      </c>
      <c r="AB608" s="10">
        <f>Расценки!K607</f>
        <v>0</v>
      </c>
      <c r="AC608" s="16">
        <f t="shared" si="464"/>
        <v>0.6</v>
      </c>
      <c r="AD608" s="16">
        <f t="shared" si="465"/>
        <v>0.6</v>
      </c>
      <c r="AE608" s="10">
        <f t="shared" si="466"/>
        <v>0.4375</v>
      </c>
      <c r="AF608" s="10">
        <f t="shared" si="467"/>
        <v>0.45263157894736844</v>
      </c>
      <c r="AG608" s="8">
        <f t="shared" si="468"/>
        <v>48</v>
      </c>
      <c r="AH608" s="8">
        <f t="shared" si="469"/>
        <v>57</v>
      </c>
    </row>
    <row r="609" spans="1:34" x14ac:dyDescent="0.25">
      <c r="A609" s="12" t="s">
        <v>1773</v>
      </c>
      <c r="B609" s="12" t="s">
        <v>1774</v>
      </c>
      <c r="C609" s="12" t="s">
        <v>54</v>
      </c>
      <c r="D609" s="7" t="s">
        <v>80</v>
      </c>
      <c r="E609" s="7" t="str">
        <f>INDEX('Нормо-час по специальностям'!$B$6:$B$26,MATCH(D609,'Нормо-час по специальностям'!$A$6:$A$26,0))</f>
        <v>Кровельщик</v>
      </c>
      <c r="F609" s="15">
        <v>0.15</v>
      </c>
      <c r="G609" s="7" t="s">
        <v>7144</v>
      </c>
      <c r="H609" s="11">
        <f t="shared" si="453"/>
        <v>46.67</v>
      </c>
      <c r="I609" s="8">
        <f>INDEX('Нормо-час по специальностям'!$D$6:$D$26,MATCH(D609,'Нормо-час по специальностям'!$A$6:$A$26,0))</f>
        <v>800</v>
      </c>
      <c r="J609" s="8">
        <f>INDEX('Нормо-час по специальностям'!$E$6:$E$26,MATCH(D609,'Нормо-час по специальностям'!$A$6:$A$26,0))</f>
        <v>950</v>
      </c>
      <c r="K609" s="8">
        <f t="shared" si="454"/>
        <v>120</v>
      </c>
      <c r="L609" s="8">
        <f t="shared" si="455"/>
        <v>143</v>
      </c>
      <c r="M609" s="8">
        <f>Расценки!L608</f>
        <v>100</v>
      </c>
      <c r="N609" s="8">
        <f>Расценки!M608</f>
        <v>125</v>
      </c>
      <c r="O609" s="10">
        <f t="shared" si="456"/>
        <v>0.19999999999999996</v>
      </c>
      <c r="P609" s="10">
        <f t="shared" si="457"/>
        <v>0.14399999999999991</v>
      </c>
      <c r="Q609" s="7" t="str">
        <f t="shared" si="458"/>
        <v>расценка</v>
      </c>
      <c r="R609" s="7" t="str">
        <f t="shared" si="459"/>
        <v>расценка</v>
      </c>
      <c r="S609" s="8">
        <f t="shared" si="460"/>
        <v>667</v>
      </c>
      <c r="T609" s="8">
        <f t="shared" si="461"/>
        <v>833</v>
      </c>
      <c r="U609" s="8">
        <f>Расценки!F608</f>
        <v>180</v>
      </c>
      <c r="V609" s="8">
        <f>Расценки!G608</f>
        <v>220</v>
      </c>
      <c r="W609" s="10">
        <f t="shared" si="462"/>
        <v>0.33333333333333331</v>
      </c>
      <c r="X609" s="10">
        <f t="shared" si="463"/>
        <v>0.35</v>
      </c>
      <c r="Y609" s="9">
        <f>Расценки!H608</f>
        <v>180</v>
      </c>
      <c r="Z609" s="9">
        <f>Расценки!I608</f>
        <v>220</v>
      </c>
      <c r="AA609" s="10">
        <f>Расценки!J608</f>
        <v>0</v>
      </c>
      <c r="AB609" s="10">
        <f>Расценки!K608</f>
        <v>0</v>
      </c>
      <c r="AC609" s="16">
        <f t="shared" si="464"/>
        <v>0.33333333333333331</v>
      </c>
      <c r="AD609" s="16">
        <f t="shared" si="465"/>
        <v>0.35</v>
      </c>
      <c r="AE609" s="10">
        <f t="shared" si="466"/>
        <v>0.44444444444444442</v>
      </c>
      <c r="AF609" s="10">
        <f t="shared" si="467"/>
        <v>0.43181818181818182</v>
      </c>
      <c r="AG609" s="8">
        <f t="shared" si="468"/>
        <v>60</v>
      </c>
      <c r="AH609" s="8">
        <f t="shared" si="469"/>
        <v>77</v>
      </c>
    </row>
    <row r="610" spans="1:34" x14ac:dyDescent="0.25">
      <c r="A610" s="12" t="s">
        <v>1775</v>
      </c>
      <c r="B610" s="12" t="s">
        <v>1776</v>
      </c>
      <c r="C610" s="12" t="s">
        <v>54</v>
      </c>
      <c r="D610" s="7" t="s">
        <v>80</v>
      </c>
      <c r="E610" s="7" t="str">
        <f>INDEX('Нормо-час по специальностям'!$B$6:$B$26,MATCH(D610,'Нормо-час по специальностям'!$A$6:$A$26,0))</f>
        <v>Кровельщик</v>
      </c>
      <c r="F610" s="15">
        <v>0.4</v>
      </c>
      <c r="G610" s="7" t="s">
        <v>7145</v>
      </c>
      <c r="H610" s="11">
        <f t="shared" si="453"/>
        <v>17.5</v>
      </c>
      <c r="I610" s="8">
        <f>INDEX('Нормо-час по специальностям'!$D$6:$D$26,MATCH(D610,'Нормо-час по специальностям'!$A$6:$A$26,0))</f>
        <v>800</v>
      </c>
      <c r="J610" s="8">
        <f>INDEX('Нормо-час по специальностям'!$E$6:$E$26,MATCH(D610,'Нормо-час по специальностям'!$A$6:$A$26,0))</f>
        <v>950</v>
      </c>
      <c r="K610" s="8">
        <f t="shared" si="454"/>
        <v>320</v>
      </c>
      <c r="L610" s="8">
        <f t="shared" si="455"/>
        <v>380</v>
      </c>
      <c r="M610" s="8">
        <f>Расценки!L609</f>
        <v>200</v>
      </c>
      <c r="N610" s="8">
        <f>Расценки!M609</f>
        <v>230</v>
      </c>
      <c r="O610" s="10">
        <f t="shared" si="456"/>
        <v>0.60000000000000009</v>
      </c>
      <c r="P610" s="10">
        <f t="shared" si="457"/>
        <v>0.65217391304347827</v>
      </c>
      <c r="Q610" s="7" t="str">
        <f t="shared" si="458"/>
        <v>расценка</v>
      </c>
      <c r="R610" s="7" t="str">
        <f t="shared" si="459"/>
        <v>расценка</v>
      </c>
      <c r="S610" s="8">
        <f t="shared" si="460"/>
        <v>500</v>
      </c>
      <c r="T610" s="8">
        <f t="shared" si="461"/>
        <v>575</v>
      </c>
      <c r="U610" s="8">
        <f>Расценки!F609</f>
        <v>350</v>
      </c>
      <c r="V610" s="8">
        <f>Расценки!G609</f>
        <v>400</v>
      </c>
      <c r="W610" s="10">
        <f t="shared" si="462"/>
        <v>8.5714285714285715E-2</v>
      </c>
      <c r="X610" s="10">
        <f t="shared" si="463"/>
        <v>0.05</v>
      </c>
      <c r="Y610" s="9">
        <f>Расценки!H609</f>
        <v>427</v>
      </c>
      <c r="Z610" s="9">
        <f>Расценки!I609</f>
        <v>507</v>
      </c>
      <c r="AA610" s="10">
        <f>Расценки!J609</f>
        <v>0.21999999999999997</v>
      </c>
      <c r="AB610" s="10">
        <f>Расценки!K609</f>
        <v>0.26750000000000007</v>
      </c>
      <c r="AC610" s="16">
        <f t="shared" si="464"/>
        <v>0.25058548009367682</v>
      </c>
      <c r="AD610" s="16">
        <f t="shared" si="465"/>
        <v>0.2504930966469428</v>
      </c>
      <c r="AE610" s="10">
        <f t="shared" si="466"/>
        <v>0.53161592505854804</v>
      </c>
      <c r="AF610" s="10">
        <f t="shared" si="467"/>
        <v>0.54635108481262329</v>
      </c>
      <c r="AG610" s="8">
        <f t="shared" si="468"/>
        <v>107</v>
      </c>
      <c r="AH610" s="8">
        <f t="shared" si="469"/>
        <v>127</v>
      </c>
    </row>
    <row r="611" spans="1:34" x14ac:dyDescent="0.25">
      <c r="A611" s="12" t="s">
        <v>1777</v>
      </c>
      <c r="B611" s="12" t="s">
        <v>1778</v>
      </c>
      <c r="C611" s="12" t="s">
        <v>54</v>
      </c>
      <c r="D611" s="7" t="s">
        <v>80</v>
      </c>
      <c r="E611" s="7" t="str">
        <f>INDEX('Нормо-час по специальностям'!$B$6:$B$26,MATCH(D611,'Нормо-час по специальностям'!$A$6:$A$26,0))</f>
        <v>Кровельщик</v>
      </c>
      <c r="F611" s="15">
        <v>0.4</v>
      </c>
      <c r="G611" s="7" t="s">
        <v>6938</v>
      </c>
      <c r="H611" s="11">
        <f t="shared" si="453"/>
        <v>17.5</v>
      </c>
      <c r="I611" s="8">
        <f>INDEX('Нормо-час по специальностям'!$D$6:$D$26,MATCH(D611,'Нормо-час по специальностям'!$A$6:$A$26,0))</f>
        <v>800</v>
      </c>
      <c r="J611" s="8">
        <f>INDEX('Нормо-час по специальностям'!$E$6:$E$26,MATCH(D611,'Нормо-час по специальностям'!$A$6:$A$26,0))</f>
        <v>950</v>
      </c>
      <c r="K611" s="8">
        <f t="shared" si="454"/>
        <v>320</v>
      </c>
      <c r="L611" s="8">
        <f t="shared" si="455"/>
        <v>380</v>
      </c>
      <c r="M611" s="8">
        <f>Расценки!L610</f>
        <v>260</v>
      </c>
      <c r="N611" s="8">
        <f>Расценки!M610</f>
        <v>300</v>
      </c>
      <c r="O611" s="10">
        <f t="shared" si="456"/>
        <v>0.23076923076923084</v>
      </c>
      <c r="P611" s="10">
        <f t="shared" si="457"/>
        <v>0.26666666666666661</v>
      </c>
      <c r="Q611" s="7" t="str">
        <f t="shared" si="458"/>
        <v>расценка</v>
      </c>
      <c r="R611" s="7" t="str">
        <f t="shared" si="459"/>
        <v>расценка</v>
      </c>
      <c r="S611" s="8">
        <f t="shared" si="460"/>
        <v>650</v>
      </c>
      <c r="T611" s="8">
        <f t="shared" si="461"/>
        <v>750</v>
      </c>
      <c r="U611" s="8">
        <f>Расценки!F610</f>
        <v>450</v>
      </c>
      <c r="V611" s="8">
        <f>Расценки!G610</f>
        <v>520</v>
      </c>
      <c r="W611" s="10">
        <f t="shared" si="462"/>
        <v>0.28888888888888886</v>
      </c>
      <c r="X611" s="10">
        <f t="shared" si="463"/>
        <v>0.26923076923076922</v>
      </c>
      <c r="Y611" s="9">
        <f>Расценки!H610</f>
        <v>450</v>
      </c>
      <c r="Z611" s="9">
        <f>Расценки!I610</f>
        <v>520</v>
      </c>
      <c r="AA611" s="10">
        <f>Расценки!J610</f>
        <v>0</v>
      </c>
      <c r="AB611" s="10">
        <f>Расценки!K610</f>
        <v>0</v>
      </c>
      <c r="AC611" s="16">
        <f t="shared" si="464"/>
        <v>0.28888888888888886</v>
      </c>
      <c r="AD611" s="16">
        <f t="shared" si="465"/>
        <v>0.26923076923076922</v>
      </c>
      <c r="AE611" s="10">
        <f t="shared" si="466"/>
        <v>0.42222222222222222</v>
      </c>
      <c r="AF611" s="10">
        <f t="shared" si="467"/>
        <v>0.42307692307692307</v>
      </c>
      <c r="AG611" s="8">
        <f t="shared" si="468"/>
        <v>130</v>
      </c>
      <c r="AH611" s="8">
        <f t="shared" si="469"/>
        <v>140</v>
      </c>
    </row>
    <row r="612" spans="1:34" x14ac:dyDescent="0.25">
      <c r="A612" s="12" t="s">
        <v>1780</v>
      </c>
      <c r="B612" s="12" t="s">
        <v>1781</v>
      </c>
      <c r="C612" s="12" t="s">
        <v>54</v>
      </c>
      <c r="D612" s="7" t="s">
        <v>80</v>
      </c>
      <c r="E612" s="7" t="str">
        <f>INDEX('Нормо-час по специальностям'!$B$6:$B$26,MATCH(D612,'Нормо-час по специальностям'!$A$6:$A$26,0))</f>
        <v>Кровельщик</v>
      </c>
      <c r="F612" s="15">
        <v>0.06</v>
      </c>
      <c r="G612" s="7" t="s">
        <v>7110</v>
      </c>
      <c r="H612" s="11">
        <f t="shared" si="453"/>
        <v>116.67</v>
      </c>
      <c r="I612" s="8">
        <f>INDEX('Нормо-час по специальностям'!$D$6:$D$26,MATCH(D612,'Нормо-час по специальностям'!$A$6:$A$26,0))</f>
        <v>800</v>
      </c>
      <c r="J612" s="8">
        <f>INDEX('Нормо-час по специальностям'!$E$6:$E$26,MATCH(D612,'Нормо-час по специальностям'!$A$6:$A$26,0))</f>
        <v>950</v>
      </c>
      <c r="K612" s="8">
        <f t="shared" si="454"/>
        <v>48</v>
      </c>
      <c r="L612" s="8">
        <f t="shared" si="455"/>
        <v>57</v>
      </c>
      <c r="M612" s="8">
        <f>Расценки!L611</f>
        <v>70</v>
      </c>
      <c r="N612" s="8">
        <f>Расценки!M611</f>
        <v>80</v>
      </c>
      <c r="O612" s="10">
        <f t="shared" si="456"/>
        <v>-0.31428571428571428</v>
      </c>
      <c r="P612" s="10">
        <f t="shared" si="457"/>
        <v>-0.28749999999999998</v>
      </c>
      <c r="Q612" s="7" t="str">
        <f t="shared" si="458"/>
        <v>нормо-часы</v>
      </c>
      <c r="R612" s="7" t="str">
        <f t="shared" si="459"/>
        <v>нормо-часы</v>
      </c>
      <c r="S612" s="8">
        <f t="shared" si="460"/>
        <v>1167</v>
      </c>
      <c r="T612" s="8">
        <f t="shared" si="461"/>
        <v>1333</v>
      </c>
      <c r="U612" s="8">
        <f>Расценки!F611</f>
        <v>120</v>
      </c>
      <c r="V612" s="8">
        <f>Расценки!G611</f>
        <v>140</v>
      </c>
      <c r="W612" s="10">
        <f t="shared" si="462"/>
        <v>0.6</v>
      </c>
      <c r="X612" s="10">
        <f t="shared" si="463"/>
        <v>0.59285714285714286</v>
      </c>
      <c r="Y612" s="9">
        <f>Расценки!H611</f>
        <v>120</v>
      </c>
      <c r="Z612" s="9">
        <f>Расценки!I611</f>
        <v>140</v>
      </c>
      <c r="AA612" s="10">
        <f>Расценки!J611</f>
        <v>0</v>
      </c>
      <c r="AB612" s="10">
        <f>Расценки!K611</f>
        <v>0</v>
      </c>
      <c r="AC612" s="16">
        <f t="shared" si="464"/>
        <v>0.6</v>
      </c>
      <c r="AD612" s="16">
        <f t="shared" si="465"/>
        <v>0.59285714285714286</v>
      </c>
      <c r="AE612" s="10">
        <f t="shared" si="466"/>
        <v>0.41666666666666669</v>
      </c>
      <c r="AF612" s="10">
        <f t="shared" si="467"/>
        <v>0.42857142857142855</v>
      </c>
      <c r="AG612" s="8">
        <f t="shared" si="468"/>
        <v>72</v>
      </c>
      <c r="AH612" s="8">
        <f t="shared" si="469"/>
        <v>83</v>
      </c>
    </row>
    <row r="613" spans="1:34" x14ac:dyDescent="0.25">
      <c r="A613" s="12" t="s">
        <v>1782</v>
      </c>
      <c r="B613" s="12" t="s">
        <v>1783</v>
      </c>
      <c r="C613" s="12" t="s">
        <v>54</v>
      </c>
      <c r="D613" s="7" t="s">
        <v>80</v>
      </c>
      <c r="E613" s="7" t="str">
        <f>INDEX('Нормо-час по специальностям'!$B$6:$B$26,MATCH(D613,'Нормо-час по специальностям'!$A$6:$A$26,0))</f>
        <v>Кровельщик</v>
      </c>
      <c r="F613" s="15">
        <v>0.08</v>
      </c>
      <c r="G613" s="7" t="s">
        <v>7110</v>
      </c>
      <c r="H613" s="11">
        <f t="shared" si="453"/>
        <v>87.5</v>
      </c>
      <c r="I613" s="8">
        <f>INDEX('Нормо-час по специальностям'!$D$6:$D$26,MATCH(D613,'Нормо-час по специальностям'!$A$6:$A$26,0))</f>
        <v>800</v>
      </c>
      <c r="J613" s="8">
        <f>INDEX('Нормо-час по специальностям'!$E$6:$E$26,MATCH(D613,'Нормо-час по специальностям'!$A$6:$A$26,0))</f>
        <v>950</v>
      </c>
      <c r="K613" s="8">
        <f t="shared" si="454"/>
        <v>64</v>
      </c>
      <c r="L613" s="8">
        <f t="shared" si="455"/>
        <v>76</v>
      </c>
      <c r="M613" s="8">
        <f>Расценки!L612</f>
        <v>130</v>
      </c>
      <c r="N613" s="8">
        <f>Расценки!M612</f>
        <v>150</v>
      </c>
      <c r="O613" s="10">
        <f t="shared" si="456"/>
        <v>-0.50769230769230766</v>
      </c>
      <c r="P613" s="10">
        <f t="shared" si="457"/>
        <v>-0.49333333333333329</v>
      </c>
      <c r="Q613" s="7" t="str">
        <f t="shared" si="458"/>
        <v>нормо-часы</v>
      </c>
      <c r="R613" s="7" t="str">
        <f t="shared" si="459"/>
        <v>нормо-часы</v>
      </c>
      <c r="S613" s="8">
        <f t="shared" si="460"/>
        <v>1625</v>
      </c>
      <c r="T613" s="8">
        <f t="shared" si="461"/>
        <v>1875</v>
      </c>
      <c r="U613" s="8">
        <f>Расценки!F612</f>
        <v>220</v>
      </c>
      <c r="V613" s="8">
        <f>Расценки!G612</f>
        <v>260</v>
      </c>
      <c r="W613" s="10">
        <f t="shared" si="462"/>
        <v>0.70909090909090911</v>
      </c>
      <c r="X613" s="10">
        <f t="shared" si="463"/>
        <v>0.70769230769230773</v>
      </c>
      <c r="Y613" s="9">
        <f>Расценки!H612</f>
        <v>220</v>
      </c>
      <c r="Z613" s="9">
        <f>Расценки!I612</f>
        <v>260</v>
      </c>
      <c r="AA613" s="10">
        <f>Расценки!J612</f>
        <v>0</v>
      </c>
      <c r="AB613" s="10">
        <f>Расценки!K612</f>
        <v>0</v>
      </c>
      <c r="AC613" s="16">
        <f t="shared" si="464"/>
        <v>0.70909090909090911</v>
      </c>
      <c r="AD613" s="16">
        <f t="shared" si="465"/>
        <v>0.70769230769230773</v>
      </c>
      <c r="AE613" s="10">
        <f t="shared" si="466"/>
        <v>0.40909090909090912</v>
      </c>
      <c r="AF613" s="10">
        <f t="shared" si="467"/>
        <v>0.42307692307692307</v>
      </c>
      <c r="AG613" s="8">
        <f t="shared" si="468"/>
        <v>156</v>
      </c>
      <c r="AH613" s="8">
        <f t="shared" si="469"/>
        <v>184</v>
      </c>
    </row>
    <row r="614" spans="1:34" x14ac:dyDescent="0.25">
      <c r="A614" s="12" t="s">
        <v>1784</v>
      </c>
      <c r="B614" s="12" t="s">
        <v>1785</v>
      </c>
      <c r="C614" s="12" t="s">
        <v>177</v>
      </c>
      <c r="D614" s="7" t="s">
        <v>80</v>
      </c>
      <c r="E614" s="7" t="str">
        <f>INDEX('Нормо-час по специальностям'!$B$6:$B$26,MATCH(D614,'Нормо-час по специальностям'!$A$6:$A$26,0))</f>
        <v>Кровельщик</v>
      </c>
      <c r="F614" s="15">
        <v>0.8</v>
      </c>
      <c r="G614" s="7" t="s">
        <v>7110</v>
      </c>
      <c r="H614" s="11">
        <f t="shared" si="453"/>
        <v>8.75</v>
      </c>
      <c r="I614" s="8">
        <f>INDEX('Нормо-час по специальностям'!$D$6:$D$26,MATCH(D614,'Нормо-час по специальностям'!$A$6:$A$26,0))</f>
        <v>800</v>
      </c>
      <c r="J614" s="8">
        <f>INDEX('Нормо-час по специальностям'!$E$6:$E$26,MATCH(D614,'Нормо-час по специальностям'!$A$6:$A$26,0))</f>
        <v>950</v>
      </c>
      <c r="K614" s="8">
        <f t="shared" si="454"/>
        <v>640</v>
      </c>
      <c r="L614" s="8">
        <f t="shared" si="455"/>
        <v>760</v>
      </c>
      <c r="M614" s="8">
        <f>Расценки!L613</f>
        <v>700</v>
      </c>
      <c r="N614" s="8">
        <f>Расценки!M613</f>
        <v>800</v>
      </c>
      <c r="O614" s="10">
        <f t="shared" si="456"/>
        <v>-8.5714285714285743E-2</v>
      </c>
      <c r="P614" s="10">
        <f t="shared" si="457"/>
        <v>-5.0000000000000044E-2</v>
      </c>
      <c r="Q614" s="7" t="str">
        <f t="shared" si="458"/>
        <v>равно</v>
      </c>
      <c r="R614" s="7" t="str">
        <f t="shared" si="459"/>
        <v>равно</v>
      </c>
      <c r="S614" s="8">
        <f t="shared" si="460"/>
        <v>875</v>
      </c>
      <c r="T614" s="8">
        <f t="shared" si="461"/>
        <v>1000</v>
      </c>
      <c r="U614" s="8">
        <f>Расценки!F613</f>
        <v>1200</v>
      </c>
      <c r="V614" s="8">
        <f>Расценки!G613</f>
        <v>1400</v>
      </c>
      <c r="W614" s="10">
        <f t="shared" si="462"/>
        <v>0.46666666666666667</v>
      </c>
      <c r="X614" s="10">
        <f t="shared" si="463"/>
        <v>0.45714285714285713</v>
      </c>
      <c r="Y614" s="9">
        <f>Расценки!H613</f>
        <v>1200</v>
      </c>
      <c r="Z614" s="9">
        <f>Расценки!I613</f>
        <v>1400</v>
      </c>
      <c r="AA614" s="10">
        <f>Расценки!J613</f>
        <v>0</v>
      </c>
      <c r="AB614" s="10">
        <f>Расценки!K613</f>
        <v>0</v>
      </c>
      <c r="AC614" s="16">
        <f t="shared" si="464"/>
        <v>0.46666666666666667</v>
      </c>
      <c r="AD614" s="16">
        <f t="shared" si="465"/>
        <v>0.45714285714285713</v>
      </c>
      <c r="AE614" s="10">
        <f t="shared" si="466"/>
        <v>0.41666666666666669</v>
      </c>
      <c r="AF614" s="10">
        <f t="shared" si="467"/>
        <v>0.42857142857142855</v>
      </c>
      <c r="AG614" s="8">
        <f t="shared" si="468"/>
        <v>560</v>
      </c>
      <c r="AH614" s="8">
        <f t="shared" si="469"/>
        <v>640</v>
      </c>
    </row>
    <row r="615" spans="1:34" x14ac:dyDescent="0.25">
      <c r="A615" s="12" t="s">
        <v>1786</v>
      </c>
      <c r="B615" s="12" t="s">
        <v>1787</v>
      </c>
      <c r="C615" s="12" t="s">
        <v>54</v>
      </c>
      <c r="D615" s="7" t="s">
        <v>80</v>
      </c>
      <c r="E615" s="7" t="str">
        <f>INDEX('Нормо-час по специальностям'!$B$6:$B$26,MATCH(D615,'Нормо-час по специальностям'!$A$6:$A$26,0))</f>
        <v>Кровельщик</v>
      </c>
      <c r="F615" s="15">
        <v>0.1</v>
      </c>
      <c r="G615" s="7" t="s">
        <v>7110</v>
      </c>
      <c r="H615" s="11">
        <f t="shared" si="453"/>
        <v>70</v>
      </c>
      <c r="I615" s="8">
        <f>INDEX('Нормо-час по специальностям'!$D$6:$D$26,MATCH(D615,'Нормо-час по специальностям'!$A$6:$A$26,0))</f>
        <v>800</v>
      </c>
      <c r="J615" s="8">
        <f>INDEX('Нормо-час по специальностям'!$E$6:$E$26,MATCH(D615,'Нормо-час по специальностям'!$A$6:$A$26,0))</f>
        <v>950</v>
      </c>
      <c r="K615" s="8">
        <f t="shared" si="454"/>
        <v>80</v>
      </c>
      <c r="L615" s="8">
        <f t="shared" si="455"/>
        <v>95</v>
      </c>
      <c r="M615" s="8">
        <f>Расценки!L614</f>
        <v>115</v>
      </c>
      <c r="N615" s="8">
        <f>Расценки!M614</f>
        <v>130</v>
      </c>
      <c r="O615" s="10">
        <f t="shared" si="456"/>
        <v>-0.30434782608695654</v>
      </c>
      <c r="P615" s="10">
        <f t="shared" si="457"/>
        <v>-0.26923076923076927</v>
      </c>
      <c r="Q615" s="7" t="str">
        <f t="shared" si="458"/>
        <v>нормо-часы</v>
      </c>
      <c r="R615" s="7" t="str">
        <f t="shared" si="459"/>
        <v>нормо-часы</v>
      </c>
      <c r="S615" s="8">
        <f t="shared" si="460"/>
        <v>1150</v>
      </c>
      <c r="T615" s="8">
        <f t="shared" si="461"/>
        <v>1300</v>
      </c>
      <c r="U615" s="8">
        <f>Расценки!F614</f>
        <v>200</v>
      </c>
      <c r="V615" s="8">
        <f>Расценки!G614</f>
        <v>230</v>
      </c>
      <c r="W615" s="10">
        <f t="shared" si="462"/>
        <v>0.6</v>
      </c>
      <c r="X615" s="10">
        <f t="shared" si="463"/>
        <v>0.58695652173913049</v>
      </c>
      <c r="Y615" s="9">
        <f>Расценки!H614</f>
        <v>200</v>
      </c>
      <c r="Z615" s="9">
        <f>Расценки!I614</f>
        <v>230</v>
      </c>
      <c r="AA615" s="10">
        <f>Расценки!J614</f>
        <v>0</v>
      </c>
      <c r="AB615" s="10">
        <f>Расценки!K614</f>
        <v>0</v>
      </c>
      <c r="AC615" s="16">
        <f t="shared" si="464"/>
        <v>0.6</v>
      </c>
      <c r="AD615" s="16">
        <f t="shared" si="465"/>
        <v>0.58695652173913049</v>
      </c>
      <c r="AE615" s="10">
        <f t="shared" si="466"/>
        <v>0.42499999999999999</v>
      </c>
      <c r="AF615" s="10">
        <f t="shared" si="467"/>
        <v>0.43478260869565216</v>
      </c>
      <c r="AG615" s="8">
        <f t="shared" si="468"/>
        <v>120</v>
      </c>
      <c r="AH615" s="8">
        <f t="shared" si="469"/>
        <v>135</v>
      </c>
    </row>
    <row r="616" spans="1:34" x14ac:dyDescent="0.25">
      <c r="A616" s="12" t="s">
        <v>1788</v>
      </c>
      <c r="B616" s="12" t="s">
        <v>1789</v>
      </c>
      <c r="C616" s="12" t="s">
        <v>54</v>
      </c>
      <c r="D616" s="7" t="s">
        <v>80</v>
      </c>
      <c r="E616" s="7" t="str">
        <f>INDEX('Нормо-час по специальностям'!$B$6:$B$26,MATCH(D616,'Нормо-час по специальностям'!$A$6:$A$26,0))</f>
        <v>Кровельщик</v>
      </c>
      <c r="F616" s="15">
        <v>0.04</v>
      </c>
      <c r="G616" s="7" t="s">
        <v>6938</v>
      </c>
      <c r="H616" s="11">
        <f t="shared" si="453"/>
        <v>175</v>
      </c>
      <c r="I616" s="8">
        <f>INDEX('Нормо-час по специальностям'!$D$6:$D$26,MATCH(D616,'Нормо-час по специальностям'!$A$6:$A$26,0))</f>
        <v>800</v>
      </c>
      <c r="J616" s="8">
        <f>INDEX('Нормо-час по специальностям'!$E$6:$E$26,MATCH(D616,'Нормо-час по специальностям'!$A$6:$A$26,0))</f>
        <v>950</v>
      </c>
      <c r="K616" s="8">
        <f t="shared" si="454"/>
        <v>32</v>
      </c>
      <c r="L616" s="8">
        <f t="shared" si="455"/>
        <v>38</v>
      </c>
      <c r="M616" s="8">
        <f>Расценки!L615</f>
        <v>30</v>
      </c>
      <c r="N616" s="8">
        <f>Расценки!M615</f>
        <v>35</v>
      </c>
      <c r="O616" s="10">
        <f t="shared" si="456"/>
        <v>6.6666666666666652E-2</v>
      </c>
      <c r="P616" s="10">
        <f t="shared" si="457"/>
        <v>8.5714285714285632E-2</v>
      </c>
      <c r="Q616" s="7" t="str">
        <f t="shared" si="458"/>
        <v>равно</v>
      </c>
      <c r="R616" s="7" t="str">
        <f t="shared" si="459"/>
        <v>равно</v>
      </c>
      <c r="S616" s="8">
        <f t="shared" si="460"/>
        <v>750</v>
      </c>
      <c r="T616" s="8">
        <f t="shared" si="461"/>
        <v>875</v>
      </c>
      <c r="U616" s="8">
        <f>Расценки!F615</f>
        <v>50</v>
      </c>
      <c r="V616" s="8">
        <f>Расценки!G615</f>
        <v>60</v>
      </c>
      <c r="W616" s="10">
        <f t="shared" si="462"/>
        <v>0.36</v>
      </c>
      <c r="X616" s="10">
        <f t="shared" si="463"/>
        <v>0.36666666666666664</v>
      </c>
      <c r="Y616" s="9">
        <f>Расценки!H615</f>
        <v>50</v>
      </c>
      <c r="Z616" s="9">
        <f>Расценки!I615</f>
        <v>60</v>
      </c>
      <c r="AA616" s="10">
        <f>Расценки!J615</f>
        <v>0</v>
      </c>
      <c r="AB616" s="10">
        <f>Расценки!K615</f>
        <v>0</v>
      </c>
      <c r="AC616" s="16">
        <f t="shared" si="464"/>
        <v>0.36</v>
      </c>
      <c r="AD616" s="16">
        <f t="shared" si="465"/>
        <v>0.36666666666666664</v>
      </c>
      <c r="AE616" s="10">
        <f t="shared" si="466"/>
        <v>0.4</v>
      </c>
      <c r="AF616" s="10">
        <f t="shared" si="467"/>
        <v>0.41666666666666669</v>
      </c>
      <c r="AG616" s="8">
        <f t="shared" si="468"/>
        <v>18</v>
      </c>
      <c r="AH616" s="8">
        <f t="shared" si="469"/>
        <v>22</v>
      </c>
    </row>
    <row r="617" spans="1:34" x14ac:dyDescent="0.25">
      <c r="A617" s="12" t="s">
        <v>1791</v>
      </c>
      <c r="B617" s="12" t="s">
        <v>1792</v>
      </c>
      <c r="C617" s="12" t="s">
        <v>54</v>
      </c>
      <c r="D617" s="7" t="s">
        <v>80</v>
      </c>
      <c r="E617" s="7" t="str">
        <f>INDEX('Нормо-час по специальностям'!$B$6:$B$26,MATCH(D617,'Нормо-час по специальностям'!$A$6:$A$26,0))</f>
        <v>Кровельщик</v>
      </c>
      <c r="F617" s="15">
        <v>0.01</v>
      </c>
      <c r="G617" s="7" t="s">
        <v>7110</v>
      </c>
      <c r="H617" s="11">
        <f t="shared" si="453"/>
        <v>700</v>
      </c>
      <c r="I617" s="8">
        <f>INDEX('Нормо-час по специальностям'!$D$6:$D$26,MATCH(D617,'Нормо-час по специальностям'!$A$6:$A$26,0))</f>
        <v>800</v>
      </c>
      <c r="J617" s="8">
        <f>INDEX('Нормо-час по специальностям'!$E$6:$E$26,MATCH(D617,'Нормо-час по специальностям'!$A$6:$A$26,0))</f>
        <v>950</v>
      </c>
      <c r="K617" s="8">
        <f t="shared" si="454"/>
        <v>8</v>
      </c>
      <c r="L617" s="8">
        <f t="shared" si="455"/>
        <v>10</v>
      </c>
      <c r="M617" s="8">
        <f>Расценки!L616</f>
        <v>17</v>
      </c>
      <c r="N617" s="8">
        <f>Расценки!M616</f>
        <v>20</v>
      </c>
      <c r="O617" s="10">
        <f t="shared" si="456"/>
        <v>-0.52941176470588236</v>
      </c>
      <c r="P617" s="10">
        <f t="shared" si="457"/>
        <v>-0.5</v>
      </c>
      <c r="Q617" s="7" t="str">
        <f t="shared" si="458"/>
        <v>нормо-часы</v>
      </c>
      <c r="R617" s="7" t="str">
        <f t="shared" si="459"/>
        <v>нормо-часы</v>
      </c>
      <c r="S617" s="8">
        <f t="shared" si="460"/>
        <v>1700</v>
      </c>
      <c r="T617" s="8">
        <f t="shared" si="461"/>
        <v>2000</v>
      </c>
      <c r="U617" s="8">
        <f>Расценки!F616</f>
        <v>30</v>
      </c>
      <c r="V617" s="8">
        <f>Расценки!G616</f>
        <v>35</v>
      </c>
      <c r="W617" s="10">
        <f t="shared" si="462"/>
        <v>0.73333333333333328</v>
      </c>
      <c r="X617" s="10">
        <f t="shared" si="463"/>
        <v>0.7142857142857143</v>
      </c>
      <c r="Y617" s="9">
        <f>Расценки!H616</f>
        <v>30</v>
      </c>
      <c r="Z617" s="9">
        <f>Расценки!I616</f>
        <v>35</v>
      </c>
      <c r="AA617" s="10">
        <f>Расценки!J616</f>
        <v>0</v>
      </c>
      <c r="AB617" s="10">
        <f>Расценки!K616</f>
        <v>0</v>
      </c>
      <c r="AC617" s="16">
        <f t="shared" si="464"/>
        <v>0.73333333333333328</v>
      </c>
      <c r="AD617" s="16">
        <f t="shared" si="465"/>
        <v>0.7142857142857143</v>
      </c>
      <c r="AE617" s="10">
        <f t="shared" si="466"/>
        <v>0.43333333333333335</v>
      </c>
      <c r="AF617" s="10">
        <f t="shared" si="467"/>
        <v>0.42857142857142855</v>
      </c>
      <c r="AG617" s="8">
        <f t="shared" si="468"/>
        <v>22</v>
      </c>
      <c r="AH617" s="8">
        <f t="shared" si="469"/>
        <v>25</v>
      </c>
    </row>
    <row r="618" spans="1:34" x14ac:dyDescent="0.25">
      <c r="A618" s="12" t="s">
        <v>1793</v>
      </c>
      <c r="B618" s="12" t="s">
        <v>1794</v>
      </c>
      <c r="C618" s="12" t="s">
        <v>50</v>
      </c>
      <c r="D618" s="7" t="s">
        <v>80</v>
      </c>
      <c r="E618" s="7" t="str">
        <f>INDEX('Нормо-час по специальностям'!$B$6:$B$26,MATCH(D618,'Нормо-час по специальностям'!$A$6:$A$26,0))</f>
        <v>Кровельщик</v>
      </c>
      <c r="F618" s="15">
        <v>0.4</v>
      </c>
      <c r="G618" s="7" t="s">
        <v>7110</v>
      </c>
      <c r="H618" s="11">
        <f t="shared" si="453"/>
        <v>17.5</v>
      </c>
      <c r="I618" s="8">
        <f>INDEX('Нормо-час по специальностям'!$D$6:$D$26,MATCH(D618,'Нормо-час по специальностям'!$A$6:$A$26,0))</f>
        <v>800</v>
      </c>
      <c r="J618" s="8">
        <f>INDEX('Нормо-час по специальностям'!$E$6:$E$26,MATCH(D618,'Нормо-час по специальностям'!$A$6:$A$26,0))</f>
        <v>950</v>
      </c>
      <c r="K618" s="8">
        <f t="shared" si="454"/>
        <v>320</v>
      </c>
      <c r="L618" s="8">
        <f t="shared" si="455"/>
        <v>380</v>
      </c>
      <c r="M618" s="8">
        <f>Расценки!L617</f>
        <v>320</v>
      </c>
      <c r="N618" s="8">
        <f>Расценки!M617</f>
        <v>370</v>
      </c>
      <c r="O618" s="10">
        <f t="shared" si="456"/>
        <v>0</v>
      </c>
      <c r="P618" s="10">
        <f t="shared" si="457"/>
        <v>2.7027027027026973E-2</v>
      </c>
      <c r="Q618" s="7" t="str">
        <f t="shared" si="458"/>
        <v>равно</v>
      </c>
      <c r="R618" s="7" t="str">
        <f t="shared" si="459"/>
        <v>равно</v>
      </c>
      <c r="S618" s="8">
        <f t="shared" si="460"/>
        <v>800</v>
      </c>
      <c r="T618" s="8">
        <f t="shared" si="461"/>
        <v>925</v>
      </c>
      <c r="U618" s="8">
        <f>Расценки!F617</f>
        <v>550</v>
      </c>
      <c r="V618" s="8">
        <f>Расценки!G617</f>
        <v>630</v>
      </c>
      <c r="W618" s="10">
        <f t="shared" si="462"/>
        <v>0.41818181818181815</v>
      </c>
      <c r="X618" s="10">
        <f t="shared" si="463"/>
        <v>0.3968253968253968</v>
      </c>
      <c r="Y618" s="9">
        <f>Расценки!H617</f>
        <v>550</v>
      </c>
      <c r="Z618" s="9">
        <f>Расценки!I617</f>
        <v>630</v>
      </c>
      <c r="AA618" s="10">
        <f>Расценки!J617</f>
        <v>0</v>
      </c>
      <c r="AB618" s="10">
        <f>Расценки!K617</f>
        <v>0</v>
      </c>
      <c r="AC618" s="16">
        <f t="shared" si="464"/>
        <v>0.41818181818181815</v>
      </c>
      <c r="AD618" s="16">
        <f t="shared" si="465"/>
        <v>0.3968253968253968</v>
      </c>
      <c r="AE618" s="10">
        <f t="shared" si="466"/>
        <v>0.41818181818181815</v>
      </c>
      <c r="AF618" s="10">
        <f t="shared" si="467"/>
        <v>0.41269841269841268</v>
      </c>
      <c r="AG618" s="8">
        <f t="shared" si="468"/>
        <v>230</v>
      </c>
      <c r="AH618" s="8">
        <f t="shared" si="469"/>
        <v>250</v>
      </c>
    </row>
    <row r="619" spans="1:34" x14ac:dyDescent="0.25">
      <c r="A619" s="5" t="s">
        <v>1795</v>
      </c>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row>
    <row r="620" spans="1:34" x14ac:dyDescent="0.25">
      <c r="A620" s="7" t="s">
        <v>1796</v>
      </c>
      <c r="B620" s="7" t="s">
        <v>1797</v>
      </c>
      <c r="C620" s="7" t="s">
        <v>1798</v>
      </c>
      <c r="D620" s="7" t="s">
        <v>468</v>
      </c>
      <c r="E620" s="7" t="str">
        <f>INDEX('Нормо-час по специальностям'!$B$6:$B$26,MATCH(D620,'Нормо-час по специальностям'!$A$6:$A$26,0))</f>
        <v>Сантехник</v>
      </c>
      <c r="F620" s="15">
        <v>1.5</v>
      </c>
      <c r="G620" s="7" t="s">
        <v>7146</v>
      </c>
      <c r="H620" s="11">
        <f t="shared" ref="H620:H629" si="470">IF(OR(F620="",F620=0),"",ROUND($G$3/F620,2))</f>
        <v>4.67</v>
      </c>
      <c r="I620" s="8">
        <f>INDEX('Нормо-час по специальностям'!$D$6:$D$26,MATCH(D620,'Нормо-час по специальностям'!$A$6:$A$26,0))</f>
        <v>850</v>
      </c>
      <c r="J620" s="8">
        <f>INDEX('Нормо-час по специальностям'!$E$6:$E$26,MATCH(D620,'Нормо-час по специальностям'!$A$6:$A$26,0))</f>
        <v>1020</v>
      </c>
      <c r="K620" s="8">
        <f t="shared" ref="K620:K629" si="471">IF(OR(F620="",F620=0,I620=0),"",ROUND(F620*I620,0))</f>
        <v>1275</v>
      </c>
      <c r="L620" s="8">
        <f t="shared" ref="L620:L629" si="472">IF(OR(F620="",F620=0,J620=0),"",ROUND(F620*J620,0))</f>
        <v>1530</v>
      </c>
      <c r="M620" s="8">
        <f>Расценки!L619</f>
        <v>2000</v>
      </c>
      <c r="N620" s="8">
        <f>Расценки!M619</f>
        <v>2300</v>
      </c>
      <c r="O620" s="10">
        <f t="shared" ref="O620:O629" si="473">IF(OR(K620="",M620="",M620=0),"",K620/M620-1)</f>
        <v>-0.36250000000000004</v>
      </c>
      <c r="P620" s="10">
        <f t="shared" ref="P620:P629" si="474">IF(OR(L620="",N620="",N620=0),"",L620/N620-1)</f>
        <v>-0.33478260869565213</v>
      </c>
      <c r="Q620" s="7" t="str">
        <f t="shared" ref="Q620:Q629" si="475">IF(O620="","—",IF(O620&lt;-$C$3,"нормо-часы",IF(O620&gt;$C$3,"расценка","равно")))</f>
        <v>нормо-часы</v>
      </c>
      <c r="R620" s="7" t="str">
        <f t="shared" ref="R620:R629" si="476">IF(P620="","—",IF(P620&lt;-$C$3,"нормо-часы",IF(P620&gt;$C$3,"расценка","равно")))</f>
        <v>нормо-часы</v>
      </c>
      <c r="S620" s="8">
        <f t="shared" ref="S620:S629" si="477">IF(OR(F620="",F620=0,M620=""),"",ROUND(M620/F620,0))</f>
        <v>1333</v>
      </c>
      <c r="T620" s="8">
        <f t="shared" ref="T620:T629" si="478">IF(OR(F620="",F620=0,N620=""),"",ROUND(N620/F620,0))</f>
        <v>1533</v>
      </c>
      <c r="U620" s="8">
        <f>Расценки!F619</f>
        <v>3500</v>
      </c>
      <c r="V620" s="8">
        <f>Расценки!G619</f>
        <v>4000</v>
      </c>
      <c r="W620" s="10">
        <f t="shared" ref="W620:W629" si="479">IF(OR(K620="",U620="",U620=0),"",(U620-K620)/U620)</f>
        <v>0.63571428571428568</v>
      </c>
      <c r="X620" s="10">
        <f t="shared" ref="X620:X629" si="480">IF(OR(L620="",V620="",V620=0),"",(V620-L620)/V620)</f>
        <v>0.61750000000000005</v>
      </c>
      <c r="Y620" s="9">
        <f>Расценки!H619</f>
        <v>3500</v>
      </c>
      <c r="Z620" s="9">
        <f>Расценки!I619</f>
        <v>4000</v>
      </c>
      <c r="AA620" s="10">
        <f>Расценки!J619</f>
        <v>0</v>
      </c>
      <c r="AB620" s="10">
        <f>Расценки!K619</f>
        <v>0</v>
      </c>
      <c r="AC620" s="16">
        <f t="shared" ref="AC620:AC629" si="481">IF(OR(K620="",Y620="",Y620=0),"",(Y620-K620)/Y620)</f>
        <v>0.63571428571428568</v>
      </c>
      <c r="AD620" s="16">
        <f t="shared" ref="AD620:AD629" si="482">IF(OR(L620="",Z620="",Z620=0),"",(Z620-L620)/Z620)</f>
        <v>0.61750000000000005</v>
      </c>
      <c r="AE620" s="10">
        <f t="shared" ref="AE620:AE629" si="483">IF(OR(Y620="",Y620=0),"",(Y620-M620)/Y620)</f>
        <v>0.42857142857142855</v>
      </c>
      <c r="AF620" s="10">
        <f t="shared" ref="AF620:AF629" si="484">IF(OR(Z620="",Z620=0),"",(Z620-N620)/Z620)</f>
        <v>0.42499999999999999</v>
      </c>
      <c r="AG620" s="8">
        <f t="shared" ref="AG620:AG629" si="485">IF(OR(K620="",Y620=""),"",Y620-K620)</f>
        <v>2225</v>
      </c>
      <c r="AH620" s="8">
        <f t="shared" ref="AH620:AH629" si="486">IF(OR(L620="",Z620=""),"",Z620-L620)</f>
        <v>2470</v>
      </c>
    </row>
    <row r="621" spans="1:34" x14ac:dyDescent="0.25">
      <c r="A621" s="7" t="s">
        <v>1800</v>
      </c>
      <c r="B621" s="7" t="s">
        <v>1801</v>
      </c>
      <c r="C621" s="7" t="s">
        <v>177</v>
      </c>
      <c r="D621" s="7" t="s">
        <v>80</v>
      </c>
      <c r="E621" s="7" t="str">
        <f>INDEX('Нормо-час по специальностям'!$B$6:$B$26,MATCH(D621,'Нормо-час по специальностям'!$A$6:$A$26,0))</f>
        <v>Кровельщик</v>
      </c>
      <c r="F621" s="15">
        <v>1.2</v>
      </c>
      <c r="G621" s="7" t="s">
        <v>7147</v>
      </c>
      <c r="H621" s="11">
        <f t="shared" si="470"/>
        <v>5.83</v>
      </c>
      <c r="I621" s="8">
        <f>INDEX('Нормо-час по специальностям'!$D$6:$D$26,MATCH(D621,'Нормо-час по специальностям'!$A$6:$A$26,0))</f>
        <v>800</v>
      </c>
      <c r="J621" s="8">
        <f>INDEX('Нормо-час по специальностям'!$E$6:$E$26,MATCH(D621,'Нормо-час по специальностям'!$A$6:$A$26,0))</f>
        <v>950</v>
      </c>
      <c r="K621" s="8">
        <f t="shared" si="471"/>
        <v>960</v>
      </c>
      <c r="L621" s="8">
        <f t="shared" si="472"/>
        <v>1140</v>
      </c>
      <c r="M621" s="8">
        <f>Расценки!L620</f>
        <v>1050</v>
      </c>
      <c r="N621" s="8">
        <f>Расценки!M620</f>
        <v>1200</v>
      </c>
      <c r="O621" s="10">
        <f t="shared" si="473"/>
        <v>-8.5714285714285743E-2</v>
      </c>
      <c r="P621" s="10">
        <f t="shared" si="474"/>
        <v>-5.0000000000000044E-2</v>
      </c>
      <c r="Q621" s="7" t="str">
        <f t="shared" si="475"/>
        <v>равно</v>
      </c>
      <c r="R621" s="7" t="str">
        <f t="shared" si="476"/>
        <v>равно</v>
      </c>
      <c r="S621" s="8">
        <f t="shared" si="477"/>
        <v>875</v>
      </c>
      <c r="T621" s="8">
        <f t="shared" si="478"/>
        <v>1000</v>
      </c>
      <c r="U621" s="8">
        <f>Расценки!F620</f>
        <v>1800</v>
      </c>
      <c r="V621" s="8">
        <f>Расценки!G620</f>
        <v>2100</v>
      </c>
      <c r="W621" s="10">
        <f t="shared" si="479"/>
        <v>0.46666666666666667</v>
      </c>
      <c r="X621" s="10">
        <f t="shared" si="480"/>
        <v>0.45714285714285713</v>
      </c>
      <c r="Y621" s="9">
        <f>Расценки!H620</f>
        <v>1800</v>
      </c>
      <c r="Z621" s="9">
        <f>Расценки!I620</f>
        <v>2100</v>
      </c>
      <c r="AA621" s="10">
        <f>Расценки!J620</f>
        <v>0</v>
      </c>
      <c r="AB621" s="10">
        <f>Расценки!K620</f>
        <v>0</v>
      </c>
      <c r="AC621" s="16">
        <f t="shared" si="481"/>
        <v>0.46666666666666667</v>
      </c>
      <c r="AD621" s="16">
        <f t="shared" si="482"/>
        <v>0.45714285714285713</v>
      </c>
      <c r="AE621" s="10">
        <f t="shared" si="483"/>
        <v>0.41666666666666669</v>
      </c>
      <c r="AF621" s="10">
        <f t="shared" si="484"/>
        <v>0.42857142857142855</v>
      </c>
      <c r="AG621" s="8">
        <f t="shared" si="485"/>
        <v>840</v>
      </c>
      <c r="AH621" s="8">
        <f t="shared" si="486"/>
        <v>960</v>
      </c>
    </row>
    <row r="622" spans="1:34" x14ac:dyDescent="0.25">
      <c r="A622" s="7" t="s">
        <v>1803</v>
      </c>
      <c r="B622" s="7" t="s">
        <v>1804</v>
      </c>
      <c r="C622" s="7" t="s">
        <v>177</v>
      </c>
      <c r="D622" s="7" t="s">
        <v>80</v>
      </c>
      <c r="E622" s="7" t="str">
        <f>INDEX('Нормо-час по специальностям'!$B$6:$B$26,MATCH(D622,'Нормо-час по специальностям'!$A$6:$A$26,0))</f>
        <v>Кровельщик</v>
      </c>
      <c r="F622" s="15">
        <v>2.5</v>
      </c>
      <c r="G622" s="7" t="s">
        <v>7148</v>
      </c>
      <c r="H622" s="11">
        <f t="shared" si="470"/>
        <v>2.8</v>
      </c>
      <c r="I622" s="8">
        <f>INDEX('Нормо-час по специальностям'!$D$6:$D$26,MATCH(D622,'Нормо-час по специальностям'!$A$6:$A$26,0))</f>
        <v>800</v>
      </c>
      <c r="J622" s="8">
        <f>INDEX('Нормо-час по специальностям'!$E$6:$E$26,MATCH(D622,'Нормо-час по специальностям'!$A$6:$A$26,0))</f>
        <v>950</v>
      </c>
      <c r="K622" s="8">
        <f t="shared" si="471"/>
        <v>2000</v>
      </c>
      <c r="L622" s="8">
        <f t="shared" si="472"/>
        <v>2375</v>
      </c>
      <c r="M622" s="8">
        <f>Расценки!L621</f>
        <v>2000</v>
      </c>
      <c r="N622" s="8">
        <f>Расценки!M621</f>
        <v>2300</v>
      </c>
      <c r="O622" s="10">
        <f t="shared" si="473"/>
        <v>0</v>
      </c>
      <c r="P622" s="10">
        <f t="shared" si="474"/>
        <v>3.2608695652173836E-2</v>
      </c>
      <c r="Q622" s="7" t="str">
        <f t="shared" si="475"/>
        <v>равно</v>
      </c>
      <c r="R622" s="7" t="str">
        <f t="shared" si="476"/>
        <v>равно</v>
      </c>
      <c r="S622" s="8">
        <f t="shared" si="477"/>
        <v>800</v>
      </c>
      <c r="T622" s="8">
        <f t="shared" si="478"/>
        <v>920</v>
      </c>
      <c r="U622" s="8">
        <f>Расценки!F621</f>
        <v>3500</v>
      </c>
      <c r="V622" s="8">
        <f>Расценки!G621</f>
        <v>4000</v>
      </c>
      <c r="W622" s="10">
        <f t="shared" si="479"/>
        <v>0.42857142857142855</v>
      </c>
      <c r="X622" s="10">
        <f t="shared" si="480"/>
        <v>0.40625</v>
      </c>
      <c r="Y622" s="9">
        <f>Расценки!H621</f>
        <v>3500</v>
      </c>
      <c r="Z622" s="9">
        <f>Расценки!I621</f>
        <v>4000</v>
      </c>
      <c r="AA622" s="10">
        <f>Расценки!J621</f>
        <v>0</v>
      </c>
      <c r="AB622" s="10">
        <f>Расценки!K621</f>
        <v>0</v>
      </c>
      <c r="AC622" s="16">
        <f t="shared" si="481"/>
        <v>0.42857142857142855</v>
      </c>
      <c r="AD622" s="16">
        <f t="shared" si="482"/>
        <v>0.40625</v>
      </c>
      <c r="AE622" s="10">
        <f t="shared" si="483"/>
        <v>0.42857142857142855</v>
      </c>
      <c r="AF622" s="10">
        <f t="shared" si="484"/>
        <v>0.42499999999999999</v>
      </c>
      <c r="AG622" s="8">
        <f t="shared" si="485"/>
        <v>1500</v>
      </c>
      <c r="AH622" s="8">
        <f t="shared" si="486"/>
        <v>1625</v>
      </c>
    </row>
    <row r="623" spans="1:34" x14ac:dyDescent="0.25">
      <c r="A623" s="7" t="s">
        <v>1806</v>
      </c>
      <c r="B623" s="7" t="s">
        <v>1807</v>
      </c>
      <c r="C623" s="7" t="s">
        <v>50</v>
      </c>
      <c r="D623" s="7" t="s">
        <v>80</v>
      </c>
      <c r="E623" s="7" t="str">
        <f>INDEX('Нормо-час по специальностям'!$B$6:$B$26,MATCH(D623,'Нормо-час по специальностям'!$A$6:$A$26,0))</f>
        <v>Кровельщик</v>
      </c>
      <c r="F623" s="15">
        <v>0.4</v>
      </c>
      <c r="G623" s="7" t="s">
        <v>7149</v>
      </c>
      <c r="H623" s="11">
        <f t="shared" si="470"/>
        <v>17.5</v>
      </c>
      <c r="I623" s="8">
        <f>INDEX('Нормо-час по специальностям'!$D$6:$D$26,MATCH(D623,'Нормо-час по специальностям'!$A$6:$A$26,0))</f>
        <v>800</v>
      </c>
      <c r="J623" s="8">
        <f>INDEX('Нормо-час по специальностям'!$E$6:$E$26,MATCH(D623,'Нормо-час по специальностям'!$A$6:$A$26,0))</f>
        <v>950</v>
      </c>
      <c r="K623" s="8">
        <f t="shared" si="471"/>
        <v>320</v>
      </c>
      <c r="L623" s="8">
        <f t="shared" si="472"/>
        <v>380</v>
      </c>
      <c r="M623" s="8">
        <f>Расценки!L622</f>
        <v>320</v>
      </c>
      <c r="N623" s="8">
        <f>Расценки!M622</f>
        <v>370</v>
      </c>
      <c r="O623" s="10">
        <f t="shared" si="473"/>
        <v>0</v>
      </c>
      <c r="P623" s="10">
        <f t="shared" si="474"/>
        <v>2.7027027027026973E-2</v>
      </c>
      <c r="Q623" s="7" t="str">
        <f t="shared" si="475"/>
        <v>равно</v>
      </c>
      <c r="R623" s="7" t="str">
        <f t="shared" si="476"/>
        <v>равно</v>
      </c>
      <c r="S623" s="8">
        <f t="shared" si="477"/>
        <v>800</v>
      </c>
      <c r="T623" s="8">
        <f t="shared" si="478"/>
        <v>925</v>
      </c>
      <c r="U623" s="8">
        <f>Расценки!F622</f>
        <v>550</v>
      </c>
      <c r="V623" s="8">
        <f>Расценки!G622</f>
        <v>650</v>
      </c>
      <c r="W623" s="10">
        <f t="shared" si="479"/>
        <v>0.41818181818181815</v>
      </c>
      <c r="X623" s="10">
        <f t="shared" si="480"/>
        <v>0.41538461538461541</v>
      </c>
      <c r="Y623" s="9">
        <f>Расценки!H622</f>
        <v>550</v>
      </c>
      <c r="Z623" s="9">
        <f>Расценки!I622</f>
        <v>650</v>
      </c>
      <c r="AA623" s="10">
        <f>Расценки!J622</f>
        <v>0</v>
      </c>
      <c r="AB623" s="10">
        <f>Расценки!K622</f>
        <v>0</v>
      </c>
      <c r="AC623" s="16">
        <f t="shared" si="481"/>
        <v>0.41818181818181815</v>
      </c>
      <c r="AD623" s="16">
        <f t="shared" si="482"/>
        <v>0.41538461538461541</v>
      </c>
      <c r="AE623" s="10">
        <f t="shared" si="483"/>
        <v>0.41818181818181815</v>
      </c>
      <c r="AF623" s="10">
        <f t="shared" si="484"/>
        <v>0.43076923076923079</v>
      </c>
      <c r="AG623" s="8">
        <f t="shared" si="485"/>
        <v>230</v>
      </c>
      <c r="AH623" s="8">
        <f t="shared" si="486"/>
        <v>270</v>
      </c>
    </row>
    <row r="624" spans="1:34" x14ac:dyDescent="0.25">
      <c r="A624" s="7" t="s">
        <v>1810</v>
      </c>
      <c r="B624" s="7" t="s">
        <v>1811</v>
      </c>
      <c r="C624" s="7" t="s">
        <v>50</v>
      </c>
      <c r="D624" s="7" t="s">
        <v>80</v>
      </c>
      <c r="E624" s="7" t="str">
        <f>INDEX('Нормо-час по специальностям'!$B$6:$B$26,MATCH(D624,'Нормо-час по специальностям'!$A$6:$A$26,0))</f>
        <v>Кровельщик</v>
      </c>
      <c r="F624" s="15">
        <v>0.5</v>
      </c>
      <c r="G624" s="7" t="s">
        <v>7150</v>
      </c>
      <c r="H624" s="11">
        <f t="shared" si="470"/>
        <v>14</v>
      </c>
      <c r="I624" s="8">
        <f>INDEX('Нормо-час по специальностям'!$D$6:$D$26,MATCH(D624,'Нормо-час по специальностям'!$A$6:$A$26,0))</f>
        <v>800</v>
      </c>
      <c r="J624" s="8">
        <f>INDEX('Нормо-час по специальностям'!$E$6:$E$26,MATCH(D624,'Нормо-час по специальностям'!$A$6:$A$26,0))</f>
        <v>950</v>
      </c>
      <c r="K624" s="8">
        <f t="shared" si="471"/>
        <v>400</v>
      </c>
      <c r="L624" s="8">
        <f t="shared" si="472"/>
        <v>475</v>
      </c>
      <c r="M624" s="8">
        <f>Расценки!L623</f>
        <v>400</v>
      </c>
      <c r="N624" s="8">
        <f>Расценки!M623</f>
        <v>460</v>
      </c>
      <c r="O624" s="10">
        <f t="shared" si="473"/>
        <v>0</v>
      </c>
      <c r="P624" s="10">
        <f t="shared" si="474"/>
        <v>3.2608695652173836E-2</v>
      </c>
      <c r="Q624" s="7" t="str">
        <f t="shared" si="475"/>
        <v>равно</v>
      </c>
      <c r="R624" s="7" t="str">
        <f t="shared" si="476"/>
        <v>равно</v>
      </c>
      <c r="S624" s="8">
        <f t="shared" si="477"/>
        <v>800</v>
      </c>
      <c r="T624" s="8">
        <f t="shared" si="478"/>
        <v>920</v>
      </c>
      <c r="U624" s="8">
        <f>Расценки!F623</f>
        <v>700</v>
      </c>
      <c r="V624" s="8">
        <f>Расценки!G623</f>
        <v>800</v>
      </c>
      <c r="W624" s="10">
        <f t="shared" si="479"/>
        <v>0.42857142857142855</v>
      </c>
      <c r="X624" s="10">
        <f t="shared" si="480"/>
        <v>0.40625</v>
      </c>
      <c r="Y624" s="9">
        <f>Расценки!H623</f>
        <v>700</v>
      </c>
      <c r="Z624" s="9">
        <f>Расценки!I623</f>
        <v>800</v>
      </c>
      <c r="AA624" s="10">
        <f>Расценки!J623</f>
        <v>0</v>
      </c>
      <c r="AB624" s="10">
        <f>Расценки!K623</f>
        <v>0</v>
      </c>
      <c r="AC624" s="16">
        <f t="shared" si="481"/>
        <v>0.42857142857142855</v>
      </c>
      <c r="AD624" s="16">
        <f t="shared" si="482"/>
        <v>0.40625</v>
      </c>
      <c r="AE624" s="10">
        <f t="shared" si="483"/>
        <v>0.42857142857142855</v>
      </c>
      <c r="AF624" s="10">
        <f t="shared" si="484"/>
        <v>0.42499999999999999</v>
      </c>
      <c r="AG624" s="8">
        <f t="shared" si="485"/>
        <v>300</v>
      </c>
      <c r="AH624" s="8">
        <f t="shared" si="486"/>
        <v>325</v>
      </c>
    </row>
    <row r="625" spans="1:34" x14ac:dyDescent="0.25">
      <c r="A625" s="7" t="s">
        <v>1812</v>
      </c>
      <c r="B625" s="7" t="s">
        <v>1813</v>
      </c>
      <c r="C625" s="7" t="s">
        <v>50</v>
      </c>
      <c r="D625" s="7" t="s">
        <v>80</v>
      </c>
      <c r="E625" s="7" t="str">
        <f>INDEX('Нормо-час по специальностям'!$B$6:$B$26,MATCH(D625,'Нормо-час по специальностям'!$A$6:$A$26,0))</f>
        <v>Кровельщик</v>
      </c>
      <c r="F625" s="15">
        <v>0.4</v>
      </c>
      <c r="G625" s="7" t="s">
        <v>7151</v>
      </c>
      <c r="H625" s="11">
        <f t="shared" si="470"/>
        <v>17.5</v>
      </c>
      <c r="I625" s="8">
        <f>INDEX('Нормо-час по специальностям'!$D$6:$D$26,MATCH(D625,'Нормо-час по специальностям'!$A$6:$A$26,0))</f>
        <v>800</v>
      </c>
      <c r="J625" s="8">
        <f>INDEX('Нормо-час по специальностям'!$E$6:$E$26,MATCH(D625,'Нормо-час по специальностям'!$A$6:$A$26,0))</f>
        <v>950</v>
      </c>
      <c r="K625" s="8">
        <f t="shared" si="471"/>
        <v>320</v>
      </c>
      <c r="L625" s="8">
        <f t="shared" si="472"/>
        <v>380</v>
      </c>
      <c r="M625" s="8">
        <f>Расценки!L624</f>
        <v>350</v>
      </c>
      <c r="N625" s="8">
        <f>Расценки!M624</f>
        <v>400</v>
      </c>
      <c r="O625" s="10">
        <f t="shared" si="473"/>
        <v>-8.5714285714285743E-2</v>
      </c>
      <c r="P625" s="10">
        <f t="shared" si="474"/>
        <v>-5.0000000000000044E-2</v>
      </c>
      <c r="Q625" s="7" t="str">
        <f t="shared" si="475"/>
        <v>равно</v>
      </c>
      <c r="R625" s="7" t="str">
        <f t="shared" si="476"/>
        <v>равно</v>
      </c>
      <c r="S625" s="8">
        <f t="shared" si="477"/>
        <v>875</v>
      </c>
      <c r="T625" s="8">
        <f t="shared" si="478"/>
        <v>1000</v>
      </c>
      <c r="U625" s="8">
        <f>Расценки!F624</f>
        <v>600</v>
      </c>
      <c r="V625" s="8">
        <f>Расценки!G624</f>
        <v>700</v>
      </c>
      <c r="W625" s="10">
        <f t="shared" si="479"/>
        <v>0.46666666666666667</v>
      </c>
      <c r="X625" s="10">
        <f t="shared" si="480"/>
        <v>0.45714285714285713</v>
      </c>
      <c r="Y625" s="9">
        <f>Расценки!H624</f>
        <v>600</v>
      </c>
      <c r="Z625" s="9">
        <f>Расценки!I624</f>
        <v>700</v>
      </c>
      <c r="AA625" s="10">
        <f>Расценки!J624</f>
        <v>0</v>
      </c>
      <c r="AB625" s="10">
        <f>Расценки!K624</f>
        <v>0</v>
      </c>
      <c r="AC625" s="16">
        <f t="shared" si="481"/>
        <v>0.46666666666666667</v>
      </c>
      <c r="AD625" s="16">
        <f t="shared" si="482"/>
        <v>0.45714285714285713</v>
      </c>
      <c r="AE625" s="10">
        <f t="shared" si="483"/>
        <v>0.41666666666666669</v>
      </c>
      <c r="AF625" s="10">
        <f t="shared" si="484"/>
        <v>0.42857142857142855</v>
      </c>
      <c r="AG625" s="8">
        <f t="shared" si="485"/>
        <v>280</v>
      </c>
      <c r="AH625" s="8">
        <f t="shared" si="486"/>
        <v>320</v>
      </c>
    </row>
    <row r="626" spans="1:34" x14ac:dyDescent="0.25">
      <c r="A626" s="7" t="s">
        <v>1816</v>
      </c>
      <c r="B626" s="7" t="s">
        <v>1817</v>
      </c>
      <c r="C626" s="7" t="s">
        <v>54</v>
      </c>
      <c r="D626" s="7" t="s">
        <v>29</v>
      </c>
      <c r="E626" s="7" t="str">
        <f>INDEX('Нормо-час по специальностям'!$B$6:$B$26,MATCH(D626,'Нормо-час по специальностям'!$A$6:$A$26,0))</f>
        <v>Дорожный рабочий / благоустройство</v>
      </c>
      <c r="F626" s="15">
        <v>0.5</v>
      </c>
      <c r="G626" s="7" t="s">
        <v>7152</v>
      </c>
      <c r="H626" s="11">
        <f t="shared" si="470"/>
        <v>14</v>
      </c>
      <c r="I626" s="8">
        <f>INDEX('Нормо-час по специальностям'!$D$6:$D$26,MATCH(D626,'Нормо-час по специальностям'!$A$6:$A$26,0))</f>
        <v>650</v>
      </c>
      <c r="J626" s="8">
        <f>INDEX('Нормо-час по специальностям'!$E$6:$E$26,MATCH(D626,'Нормо-час по специальностям'!$A$6:$A$26,0))</f>
        <v>780</v>
      </c>
      <c r="K626" s="8">
        <f t="shared" si="471"/>
        <v>325</v>
      </c>
      <c r="L626" s="8">
        <f t="shared" si="472"/>
        <v>390</v>
      </c>
      <c r="M626" s="8">
        <f>Расценки!L625</f>
        <v>350</v>
      </c>
      <c r="N626" s="8">
        <f>Расценки!M625</f>
        <v>400</v>
      </c>
      <c r="O626" s="10">
        <f t="shared" si="473"/>
        <v>-7.1428571428571397E-2</v>
      </c>
      <c r="P626" s="10">
        <f t="shared" si="474"/>
        <v>-2.5000000000000022E-2</v>
      </c>
      <c r="Q626" s="7" t="str">
        <f t="shared" si="475"/>
        <v>равно</v>
      </c>
      <c r="R626" s="7" t="str">
        <f t="shared" si="476"/>
        <v>равно</v>
      </c>
      <c r="S626" s="8">
        <f t="shared" si="477"/>
        <v>700</v>
      </c>
      <c r="T626" s="8">
        <f t="shared" si="478"/>
        <v>800</v>
      </c>
      <c r="U626" s="8">
        <f>Расценки!F625</f>
        <v>600</v>
      </c>
      <c r="V626" s="8">
        <f>Расценки!G625</f>
        <v>700</v>
      </c>
      <c r="W626" s="10">
        <f t="shared" si="479"/>
        <v>0.45833333333333331</v>
      </c>
      <c r="X626" s="10">
        <f t="shared" si="480"/>
        <v>0.44285714285714284</v>
      </c>
      <c r="Y626" s="9">
        <f>Расценки!H625</f>
        <v>600</v>
      </c>
      <c r="Z626" s="9">
        <f>Расценки!I625</f>
        <v>700</v>
      </c>
      <c r="AA626" s="10">
        <f>Расценки!J625</f>
        <v>0</v>
      </c>
      <c r="AB626" s="10">
        <f>Расценки!K625</f>
        <v>0</v>
      </c>
      <c r="AC626" s="16">
        <f t="shared" si="481"/>
        <v>0.45833333333333331</v>
      </c>
      <c r="AD626" s="16">
        <f t="shared" si="482"/>
        <v>0.44285714285714284</v>
      </c>
      <c r="AE626" s="10">
        <f t="shared" si="483"/>
        <v>0.41666666666666669</v>
      </c>
      <c r="AF626" s="10">
        <f t="shared" si="484"/>
        <v>0.42857142857142855</v>
      </c>
      <c r="AG626" s="8">
        <f t="shared" si="485"/>
        <v>275</v>
      </c>
      <c r="AH626" s="8">
        <f t="shared" si="486"/>
        <v>310</v>
      </c>
    </row>
    <row r="627" spans="1:34" x14ac:dyDescent="0.25">
      <c r="A627" s="12" t="s">
        <v>1819</v>
      </c>
      <c r="B627" s="12" t="s">
        <v>1820</v>
      </c>
      <c r="C627" s="12" t="s">
        <v>177</v>
      </c>
      <c r="D627" s="7" t="s">
        <v>80</v>
      </c>
      <c r="E627" s="7" t="str">
        <f>INDEX('Нормо-час по специальностям'!$B$6:$B$26,MATCH(D627,'Нормо-час по специальностям'!$A$6:$A$26,0))</f>
        <v>Кровельщик</v>
      </c>
      <c r="F627" s="15">
        <v>2.5</v>
      </c>
      <c r="G627" s="7" t="s">
        <v>7110</v>
      </c>
      <c r="H627" s="11">
        <f t="shared" si="470"/>
        <v>2.8</v>
      </c>
      <c r="I627" s="8">
        <f>INDEX('Нормо-час по специальностям'!$D$6:$D$26,MATCH(D627,'Нормо-час по специальностям'!$A$6:$A$26,0))</f>
        <v>800</v>
      </c>
      <c r="J627" s="8">
        <f>INDEX('Нормо-час по специальностям'!$E$6:$E$26,MATCH(D627,'Нормо-час по специальностям'!$A$6:$A$26,0))</f>
        <v>950</v>
      </c>
      <c r="K627" s="8">
        <f t="shared" si="471"/>
        <v>2000</v>
      </c>
      <c r="L627" s="8">
        <f t="shared" si="472"/>
        <v>2375</v>
      </c>
      <c r="M627" s="8">
        <f>Расценки!L626</f>
        <v>2000</v>
      </c>
      <c r="N627" s="8">
        <f>Расценки!M626</f>
        <v>2300</v>
      </c>
      <c r="O627" s="10">
        <f t="shared" si="473"/>
        <v>0</v>
      </c>
      <c r="P627" s="10">
        <f t="shared" si="474"/>
        <v>3.2608695652173836E-2</v>
      </c>
      <c r="Q627" s="7" t="str">
        <f t="shared" si="475"/>
        <v>равно</v>
      </c>
      <c r="R627" s="7" t="str">
        <f t="shared" si="476"/>
        <v>равно</v>
      </c>
      <c r="S627" s="8">
        <f t="shared" si="477"/>
        <v>800</v>
      </c>
      <c r="T627" s="8">
        <f t="shared" si="478"/>
        <v>920</v>
      </c>
      <c r="U627" s="8">
        <f>Расценки!F626</f>
        <v>3500</v>
      </c>
      <c r="V627" s="8">
        <f>Расценки!G626</f>
        <v>4000</v>
      </c>
      <c r="W627" s="10">
        <f t="shared" si="479"/>
        <v>0.42857142857142855</v>
      </c>
      <c r="X627" s="10">
        <f t="shared" si="480"/>
        <v>0.40625</v>
      </c>
      <c r="Y627" s="9">
        <f>Расценки!H626</f>
        <v>3500</v>
      </c>
      <c r="Z627" s="9">
        <f>Расценки!I626</f>
        <v>4000</v>
      </c>
      <c r="AA627" s="10">
        <f>Расценки!J626</f>
        <v>0</v>
      </c>
      <c r="AB627" s="10">
        <f>Расценки!K626</f>
        <v>0</v>
      </c>
      <c r="AC627" s="16">
        <f t="shared" si="481"/>
        <v>0.42857142857142855</v>
      </c>
      <c r="AD627" s="16">
        <f t="shared" si="482"/>
        <v>0.40625</v>
      </c>
      <c r="AE627" s="10">
        <f t="shared" si="483"/>
        <v>0.42857142857142855</v>
      </c>
      <c r="AF627" s="10">
        <f t="shared" si="484"/>
        <v>0.42499999999999999</v>
      </c>
      <c r="AG627" s="8">
        <f t="shared" si="485"/>
        <v>1500</v>
      </c>
      <c r="AH627" s="8">
        <f t="shared" si="486"/>
        <v>1625</v>
      </c>
    </row>
    <row r="628" spans="1:34" x14ac:dyDescent="0.25">
      <c r="A628" s="12" t="s">
        <v>1821</v>
      </c>
      <c r="B628" s="12" t="s">
        <v>1822</v>
      </c>
      <c r="C628" s="12" t="s">
        <v>50</v>
      </c>
      <c r="D628" s="7" t="s">
        <v>392</v>
      </c>
      <c r="E628" s="7" t="str">
        <f>INDEX('Нормо-час по специальностям'!$B$6:$B$26,MATCH(D628,'Нормо-час по специальностям'!$A$6:$A$26,0))</f>
        <v>Электромонтажник</v>
      </c>
      <c r="F628" s="15">
        <v>0.25</v>
      </c>
      <c r="G628" s="7" t="s">
        <v>7153</v>
      </c>
      <c r="H628" s="11">
        <f t="shared" si="470"/>
        <v>28</v>
      </c>
      <c r="I628" s="8">
        <f>INDEX('Нормо-час по специальностям'!$D$6:$D$26,MATCH(D628,'Нормо-час по специальностям'!$A$6:$A$26,0))</f>
        <v>850</v>
      </c>
      <c r="J628" s="8">
        <f>INDEX('Нормо-час по специальностям'!$E$6:$E$26,MATCH(D628,'Нормо-час по специальностям'!$A$6:$A$26,0))</f>
        <v>1020</v>
      </c>
      <c r="K628" s="8">
        <f t="shared" si="471"/>
        <v>213</v>
      </c>
      <c r="L628" s="8">
        <f t="shared" si="472"/>
        <v>255</v>
      </c>
      <c r="M628" s="8">
        <f>Расценки!L627</f>
        <v>260</v>
      </c>
      <c r="N628" s="8">
        <f>Расценки!M627</f>
        <v>300</v>
      </c>
      <c r="O628" s="10">
        <f t="shared" si="473"/>
        <v>-0.18076923076923079</v>
      </c>
      <c r="P628" s="10">
        <f t="shared" si="474"/>
        <v>-0.15000000000000002</v>
      </c>
      <c r="Q628" s="7" t="str">
        <f t="shared" si="475"/>
        <v>нормо-часы</v>
      </c>
      <c r="R628" s="7" t="str">
        <f t="shared" si="476"/>
        <v>нормо-часы</v>
      </c>
      <c r="S628" s="8">
        <f t="shared" si="477"/>
        <v>1040</v>
      </c>
      <c r="T628" s="8">
        <f t="shared" si="478"/>
        <v>1200</v>
      </c>
      <c r="U628" s="8">
        <f>Расценки!F627</f>
        <v>450</v>
      </c>
      <c r="V628" s="8">
        <f>Расценки!G627</f>
        <v>520</v>
      </c>
      <c r="W628" s="10">
        <f t="shared" si="479"/>
        <v>0.52666666666666662</v>
      </c>
      <c r="X628" s="10">
        <f t="shared" si="480"/>
        <v>0.50961538461538458</v>
      </c>
      <c r="Y628" s="9">
        <f>Расценки!H627</f>
        <v>450</v>
      </c>
      <c r="Z628" s="9">
        <f>Расценки!I627</f>
        <v>520</v>
      </c>
      <c r="AA628" s="10">
        <f>Расценки!J627</f>
        <v>0</v>
      </c>
      <c r="AB628" s="10">
        <f>Расценки!K627</f>
        <v>0</v>
      </c>
      <c r="AC628" s="16">
        <f t="shared" si="481"/>
        <v>0.52666666666666662</v>
      </c>
      <c r="AD628" s="16">
        <f t="shared" si="482"/>
        <v>0.50961538461538458</v>
      </c>
      <c r="AE628" s="10">
        <f t="shared" si="483"/>
        <v>0.42222222222222222</v>
      </c>
      <c r="AF628" s="10">
        <f t="shared" si="484"/>
        <v>0.42307692307692307</v>
      </c>
      <c r="AG628" s="8">
        <f t="shared" si="485"/>
        <v>237</v>
      </c>
      <c r="AH628" s="8">
        <f t="shared" si="486"/>
        <v>265</v>
      </c>
    </row>
    <row r="629" spans="1:34" x14ac:dyDescent="0.25">
      <c r="A629" s="12" t="s">
        <v>1823</v>
      </c>
      <c r="B629" s="12" t="s">
        <v>1824</v>
      </c>
      <c r="C629" s="12" t="s">
        <v>177</v>
      </c>
      <c r="D629" s="7" t="s">
        <v>80</v>
      </c>
      <c r="E629" s="7" t="str">
        <f>INDEX('Нормо-час по специальностям'!$B$6:$B$26,MATCH(D629,'Нормо-час по специальностям'!$A$6:$A$26,0))</f>
        <v>Кровельщик</v>
      </c>
      <c r="F629" s="15">
        <v>0.3</v>
      </c>
      <c r="G629" s="7" t="s">
        <v>7154</v>
      </c>
      <c r="H629" s="11">
        <f t="shared" si="470"/>
        <v>23.33</v>
      </c>
      <c r="I629" s="8">
        <f>INDEX('Нормо-час по специальностям'!$D$6:$D$26,MATCH(D629,'Нормо-час по специальностям'!$A$6:$A$26,0))</f>
        <v>800</v>
      </c>
      <c r="J629" s="8">
        <f>INDEX('Нормо-час по специальностям'!$E$6:$E$26,MATCH(D629,'Нормо-час по специальностям'!$A$6:$A$26,0))</f>
        <v>950</v>
      </c>
      <c r="K629" s="8">
        <f t="shared" si="471"/>
        <v>240</v>
      </c>
      <c r="L629" s="8">
        <f t="shared" si="472"/>
        <v>285</v>
      </c>
      <c r="M629" s="8">
        <f>Расценки!L628</f>
        <v>230</v>
      </c>
      <c r="N629" s="8">
        <f>Расценки!M628</f>
        <v>265</v>
      </c>
      <c r="O629" s="10">
        <f t="shared" si="473"/>
        <v>4.3478260869565188E-2</v>
      </c>
      <c r="P629" s="10">
        <f t="shared" si="474"/>
        <v>7.547169811320753E-2</v>
      </c>
      <c r="Q629" s="7" t="str">
        <f t="shared" si="475"/>
        <v>равно</v>
      </c>
      <c r="R629" s="7" t="str">
        <f t="shared" si="476"/>
        <v>равно</v>
      </c>
      <c r="S629" s="8">
        <f t="shared" si="477"/>
        <v>767</v>
      </c>
      <c r="T629" s="8">
        <f t="shared" si="478"/>
        <v>883</v>
      </c>
      <c r="U629" s="8">
        <f>Расценки!F628</f>
        <v>400</v>
      </c>
      <c r="V629" s="8">
        <f>Расценки!G628</f>
        <v>460</v>
      </c>
      <c r="W629" s="10">
        <f t="shared" si="479"/>
        <v>0.4</v>
      </c>
      <c r="X629" s="10">
        <f t="shared" si="480"/>
        <v>0.38043478260869568</v>
      </c>
      <c r="Y629" s="9">
        <f>Расценки!H628</f>
        <v>400</v>
      </c>
      <c r="Z629" s="9">
        <f>Расценки!I628</f>
        <v>460</v>
      </c>
      <c r="AA629" s="10">
        <f>Расценки!J628</f>
        <v>0</v>
      </c>
      <c r="AB629" s="10">
        <f>Расценки!K628</f>
        <v>0</v>
      </c>
      <c r="AC629" s="16">
        <f t="shared" si="481"/>
        <v>0.4</v>
      </c>
      <c r="AD629" s="16">
        <f t="shared" si="482"/>
        <v>0.38043478260869568</v>
      </c>
      <c r="AE629" s="10">
        <f t="shared" si="483"/>
        <v>0.42499999999999999</v>
      </c>
      <c r="AF629" s="10">
        <f t="shared" si="484"/>
        <v>0.42391304347826086</v>
      </c>
      <c r="AG629" s="8">
        <f t="shared" si="485"/>
        <v>160</v>
      </c>
      <c r="AH629" s="8">
        <f t="shared" si="486"/>
        <v>175</v>
      </c>
    </row>
    <row r="630" spans="1:34" x14ac:dyDescent="0.25">
      <c r="A630" s="5" t="s">
        <v>1825</v>
      </c>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row>
    <row r="631" spans="1:34" x14ac:dyDescent="0.25">
      <c r="A631" s="7" t="s">
        <v>1826</v>
      </c>
      <c r="B631" s="7" t="s">
        <v>1827</v>
      </c>
      <c r="C631" s="7" t="s">
        <v>186</v>
      </c>
      <c r="D631" s="7" t="s">
        <v>41</v>
      </c>
      <c r="E631" s="7" t="str">
        <f>INDEX('Нормо-час по специальностям'!$B$6:$B$26,MATCH(D631,'Нормо-час по специальностям'!$A$6:$A$26,0))</f>
        <v>Сварщик / монтажник МК</v>
      </c>
      <c r="F631" s="15">
        <v>70</v>
      </c>
      <c r="G631" s="7" t="s">
        <v>7155</v>
      </c>
      <c r="H631" s="11">
        <f>IF(OR(F631="",F631=0),"",ROUND($G$3/F631,2))</f>
        <v>0.1</v>
      </c>
      <c r="I631" s="8">
        <f>INDEX('Нормо-час по специальностям'!$D$6:$D$26,MATCH(D631,'Нормо-час по специальностям'!$A$6:$A$26,0))</f>
        <v>900</v>
      </c>
      <c r="J631" s="8">
        <f>INDEX('Нормо-час по специальностям'!$E$6:$E$26,MATCH(D631,'Нормо-час по специальностям'!$A$6:$A$26,0))</f>
        <v>1080</v>
      </c>
      <c r="K631" s="8">
        <f>IF(OR(F631="",F631=0,I631=0),"",ROUND(F631*I631,0))</f>
        <v>63000</v>
      </c>
      <c r="L631" s="8">
        <f>IF(OR(F631="",F631=0,J631=0),"",ROUND(F631*J631,0))</f>
        <v>75600</v>
      </c>
      <c r="M631" s="8">
        <f>Расценки!L630</f>
        <v>55000</v>
      </c>
      <c r="N631" s="8">
        <f>Расценки!M630</f>
        <v>63000</v>
      </c>
      <c r="O631" s="10">
        <f t="shared" ref="O631:P633" si="487">IF(OR(K631="",M631="",M631=0),"",K631/M631-1)</f>
        <v>0.1454545454545455</v>
      </c>
      <c r="P631" s="10">
        <f t="shared" si="487"/>
        <v>0.19999999999999996</v>
      </c>
      <c r="Q631" s="7" t="str">
        <f t="shared" ref="Q631:R633" si="488">IF(O631="","—",IF(O631&lt;-$C$3,"нормо-часы",IF(O631&gt;$C$3,"расценка","равно")))</f>
        <v>расценка</v>
      </c>
      <c r="R631" s="7" t="str">
        <f t="shared" si="488"/>
        <v>расценка</v>
      </c>
      <c r="S631" s="8">
        <f>IF(OR(F631="",F631=0,M631=""),"",ROUND(M631/F631,0))</f>
        <v>786</v>
      </c>
      <c r="T631" s="8">
        <f>IF(OR(F631="",F631=0,N631=""),"",ROUND(N631/F631,0))</f>
        <v>900</v>
      </c>
      <c r="U631" s="8">
        <f>Расценки!F630</f>
        <v>95000</v>
      </c>
      <c r="V631" s="8">
        <f>Расценки!G630</f>
        <v>110000</v>
      </c>
      <c r="W631" s="10">
        <f t="shared" ref="W631:X633" si="489">IF(OR(K631="",U631="",U631=0),"",(U631-K631)/U631)</f>
        <v>0.33684210526315789</v>
      </c>
      <c r="X631" s="10">
        <f t="shared" si="489"/>
        <v>0.31272727272727274</v>
      </c>
      <c r="Y631" s="9">
        <f>Расценки!H630</f>
        <v>95000</v>
      </c>
      <c r="Z631" s="9">
        <f>Расценки!I630</f>
        <v>110000</v>
      </c>
      <c r="AA631" s="10">
        <f>Расценки!J630</f>
        <v>0</v>
      </c>
      <c r="AB631" s="10">
        <f>Расценки!K630</f>
        <v>0</v>
      </c>
      <c r="AC631" s="16">
        <f t="shared" ref="AC631:AD633" si="490">IF(OR(K631="",Y631="",Y631=0),"",(Y631-K631)/Y631)</f>
        <v>0.33684210526315789</v>
      </c>
      <c r="AD631" s="16">
        <f t="shared" si="490"/>
        <v>0.31272727272727274</v>
      </c>
      <c r="AE631" s="10">
        <f t="shared" ref="AE631:AF633" si="491">IF(OR(Y631="",Y631=0),"",(Y631-M631)/Y631)</f>
        <v>0.42105263157894735</v>
      </c>
      <c r="AF631" s="10">
        <f t="shared" si="491"/>
        <v>0.42727272727272725</v>
      </c>
      <c r="AG631" s="8">
        <f t="shared" ref="AG631:AH633" si="492">IF(OR(K631="",Y631=""),"",Y631-K631)</f>
        <v>32000</v>
      </c>
      <c r="AH631" s="8">
        <f t="shared" si="492"/>
        <v>34400</v>
      </c>
    </row>
    <row r="632" spans="1:34" x14ac:dyDescent="0.25">
      <c r="A632" s="7" t="s">
        <v>1829</v>
      </c>
      <c r="B632" s="7" t="s">
        <v>1830</v>
      </c>
      <c r="C632" s="7" t="s">
        <v>186</v>
      </c>
      <c r="D632" s="7" t="s">
        <v>41</v>
      </c>
      <c r="E632" s="7" t="str">
        <f>INDEX('Нормо-час по специальностям'!$B$6:$B$26,MATCH(D632,'Нормо-час по специальностям'!$A$6:$A$26,0))</f>
        <v>Сварщик / монтажник МК</v>
      </c>
      <c r="F632" s="15">
        <v>40</v>
      </c>
      <c r="G632" s="7" t="s">
        <v>7156</v>
      </c>
      <c r="H632" s="11">
        <f>IF(OR(F632="",F632=0),"",ROUND($G$3/F632,2))</f>
        <v>0.18</v>
      </c>
      <c r="I632" s="8">
        <f>INDEX('Нормо-час по специальностям'!$D$6:$D$26,MATCH(D632,'Нормо-час по специальностям'!$A$6:$A$26,0))</f>
        <v>900</v>
      </c>
      <c r="J632" s="8">
        <f>INDEX('Нормо-час по специальностям'!$E$6:$E$26,MATCH(D632,'Нормо-час по специальностям'!$A$6:$A$26,0))</f>
        <v>1080</v>
      </c>
      <c r="K632" s="8">
        <f>IF(OR(F632="",F632=0,I632=0),"",ROUND(F632*I632,0))</f>
        <v>36000</v>
      </c>
      <c r="L632" s="8">
        <f>IF(OR(F632="",F632=0,J632=0),"",ROUND(F632*J632,0))</f>
        <v>43200</v>
      </c>
      <c r="M632" s="8">
        <f>Расценки!L631</f>
        <v>32000</v>
      </c>
      <c r="N632" s="8">
        <f>Расценки!M631</f>
        <v>36500</v>
      </c>
      <c r="O632" s="10">
        <f t="shared" si="487"/>
        <v>0.125</v>
      </c>
      <c r="P632" s="10">
        <f t="shared" si="487"/>
        <v>0.18356164383561646</v>
      </c>
      <c r="Q632" s="7" t="str">
        <f t="shared" si="488"/>
        <v>расценка</v>
      </c>
      <c r="R632" s="7" t="str">
        <f t="shared" si="488"/>
        <v>расценка</v>
      </c>
      <c r="S632" s="8">
        <f>IF(OR(F632="",F632=0,M632=""),"",ROUND(M632/F632,0))</f>
        <v>800</v>
      </c>
      <c r="T632" s="8">
        <f>IF(OR(F632="",F632=0,N632=""),"",ROUND(N632/F632,0))</f>
        <v>913</v>
      </c>
      <c r="U632" s="8">
        <f>Расценки!F631</f>
        <v>55000</v>
      </c>
      <c r="V632" s="8">
        <f>Расценки!G631</f>
        <v>63000</v>
      </c>
      <c r="W632" s="10">
        <f t="shared" si="489"/>
        <v>0.34545454545454546</v>
      </c>
      <c r="X632" s="10">
        <f t="shared" si="489"/>
        <v>0.31428571428571428</v>
      </c>
      <c r="Y632" s="9">
        <f>Расценки!H631</f>
        <v>55000</v>
      </c>
      <c r="Z632" s="9">
        <f>Расценки!I631</f>
        <v>63000</v>
      </c>
      <c r="AA632" s="10">
        <f>Расценки!J631</f>
        <v>0</v>
      </c>
      <c r="AB632" s="10">
        <f>Расценки!K631</f>
        <v>0</v>
      </c>
      <c r="AC632" s="16">
        <f t="shared" si="490"/>
        <v>0.34545454545454546</v>
      </c>
      <c r="AD632" s="16">
        <f t="shared" si="490"/>
        <v>0.31428571428571428</v>
      </c>
      <c r="AE632" s="10">
        <f t="shared" si="491"/>
        <v>0.41818181818181815</v>
      </c>
      <c r="AF632" s="10">
        <f t="shared" si="491"/>
        <v>0.42063492063492064</v>
      </c>
      <c r="AG632" s="8">
        <f t="shared" si="492"/>
        <v>19000</v>
      </c>
      <c r="AH632" s="8">
        <f t="shared" si="492"/>
        <v>19800</v>
      </c>
    </row>
    <row r="633" spans="1:34" x14ac:dyDescent="0.25">
      <c r="A633" s="12" t="s">
        <v>1832</v>
      </c>
      <c r="B633" s="12" t="s">
        <v>1833</v>
      </c>
      <c r="C633" s="12" t="s">
        <v>177</v>
      </c>
      <c r="D633" s="7" t="s">
        <v>80</v>
      </c>
      <c r="E633" s="7" t="str">
        <f>INDEX('Нормо-час по специальностям'!$B$6:$B$26,MATCH(D633,'Нормо-час по специальностям'!$A$6:$A$26,0))</f>
        <v>Кровельщик</v>
      </c>
      <c r="F633" s="15">
        <v>0.6</v>
      </c>
      <c r="G633" s="7" t="s">
        <v>7110</v>
      </c>
      <c r="H633" s="11">
        <f>IF(OR(F633="",F633=0),"",ROUND($G$3/F633,2))</f>
        <v>11.67</v>
      </c>
      <c r="I633" s="8">
        <f>INDEX('Нормо-час по специальностям'!$D$6:$D$26,MATCH(D633,'Нормо-час по специальностям'!$A$6:$A$26,0))</f>
        <v>800</v>
      </c>
      <c r="J633" s="8">
        <f>INDEX('Нормо-час по специальностям'!$E$6:$E$26,MATCH(D633,'Нормо-час по специальностям'!$A$6:$A$26,0))</f>
        <v>950</v>
      </c>
      <c r="K633" s="8">
        <f>IF(OR(F633="",F633=0,I633=0),"",ROUND(F633*I633,0))</f>
        <v>480</v>
      </c>
      <c r="L633" s="8">
        <f>IF(OR(F633="",F633=0,J633=0),"",ROUND(F633*J633,0))</f>
        <v>570</v>
      </c>
      <c r="M633" s="8">
        <f>Расценки!L632</f>
        <v>520</v>
      </c>
      <c r="N633" s="8">
        <f>Расценки!M632</f>
        <v>600</v>
      </c>
      <c r="O633" s="10">
        <f t="shared" si="487"/>
        <v>-7.6923076923076872E-2</v>
      </c>
      <c r="P633" s="10">
        <f t="shared" si="487"/>
        <v>-5.0000000000000044E-2</v>
      </c>
      <c r="Q633" s="7" t="str">
        <f t="shared" si="488"/>
        <v>равно</v>
      </c>
      <c r="R633" s="7" t="str">
        <f t="shared" si="488"/>
        <v>равно</v>
      </c>
      <c r="S633" s="8">
        <f>IF(OR(F633="",F633=0,M633=""),"",ROUND(M633/F633,0))</f>
        <v>867</v>
      </c>
      <c r="T633" s="8">
        <f>IF(OR(F633="",F633=0,N633=""),"",ROUND(N633/F633,0))</f>
        <v>1000</v>
      </c>
      <c r="U633" s="8">
        <f>Расценки!F632</f>
        <v>900</v>
      </c>
      <c r="V633" s="8">
        <f>Расценки!G632</f>
        <v>1050</v>
      </c>
      <c r="W633" s="10">
        <f t="shared" si="489"/>
        <v>0.46666666666666667</v>
      </c>
      <c r="X633" s="10">
        <f t="shared" si="489"/>
        <v>0.45714285714285713</v>
      </c>
      <c r="Y633" s="9">
        <f>Расценки!H632</f>
        <v>900</v>
      </c>
      <c r="Z633" s="9">
        <f>Расценки!I632</f>
        <v>1050</v>
      </c>
      <c r="AA633" s="10">
        <f>Расценки!J632</f>
        <v>0</v>
      </c>
      <c r="AB633" s="10">
        <f>Расценки!K632</f>
        <v>0</v>
      </c>
      <c r="AC633" s="16">
        <f t="shared" si="490"/>
        <v>0.46666666666666667</v>
      </c>
      <c r="AD633" s="16">
        <f t="shared" si="490"/>
        <v>0.45714285714285713</v>
      </c>
      <c r="AE633" s="10">
        <f t="shared" si="491"/>
        <v>0.42222222222222222</v>
      </c>
      <c r="AF633" s="10">
        <f t="shared" si="491"/>
        <v>0.42857142857142855</v>
      </c>
      <c r="AG633" s="8">
        <f t="shared" si="492"/>
        <v>420</v>
      </c>
      <c r="AH633" s="8">
        <f t="shared" si="492"/>
        <v>480</v>
      </c>
    </row>
    <row r="634" spans="1:34" x14ac:dyDescent="0.25">
      <c r="A634" s="5" t="s">
        <v>1835</v>
      </c>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row>
    <row r="635" spans="1:34" x14ac:dyDescent="0.25">
      <c r="A635" s="7" t="s">
        <v>1836</v>
      </c>
      <c r="B635" s="7" t="s">
        <v>1837</v>
      </c>
      <c r="C635" s="7" t="s">
        <v>50</v>
      </c>
      <c r="D635" s="7" t="s">
        <v>269</v>
      </c>
      <c r="E635" s="7" t="str">
        <f>INDEX('Нормо-час по специальностям'!$B$6:$B$26,MATCH(D635,'Нормо-час по специальностям'!$A$6:$A$26,0))</f>
        <v>Плиточник / укладчик полов</v>
      </c>
      <c r="F635" s="15">
        <v>0.08</v>
      </c>
      <c r="G635" s="7" t="s">
        <v>7157</v>
      </c>
      <c r="H635" s="11">
        <f t="shared" ref="H635:H657" si="493">IF(OR(F635="",F635=0),"",ROUND($G$3/F635,2))</f>
        <v>87.5</v>
      </c>
      <c r="I635" s="8">
        <f>INDEX('Нормо-час по специальностям'!$D$6:$D$26,MATCH(D635,'Нормо-час по специальностям'!$A$6:$A$26,0))</f>
        <v>900</v>
      </c>
      <c r="J635" s="8">
        <f>INDEX('Нормо-час по специальностям'!$E$6:$E$26,MATCH(D635,'Нормо-час по специальностям'!$A$6:$A$26,0))</f>
        <v>1080</v>
      </c>
      <c r="K635" s="8">
        <f t="shared" ref="K635:K657" si="494">IF(OR(F635="",F635=0,I635=0),"",ROUND(F635*I635,0))</f>
        <v>72</v>
      </c>
      <c r="L635" s="8">
        <f t="shared" ref="L635:L657" si="495">IF(OR(F635="",F635=0,J635=0),"",ROUND(F635*J635,0))</f>
        <v>86</v>
      </c>
      <c r="M635" s="8">
        <f>Расценки!L634</f>
        <v>110</v>
      </c>
      <c r="N635" s="8">
        <f>Расценки!M634</f>
        <v>125</v>
      </c>
      <c r="O635" s="10">
        <f t="shared" ref="O635:O657" si="496">IF(OR(K635="",M635="",M635=0),"",K635/M635-1)</f>
        <v>-0.34545454545454546</v>
      </c>
      <c r="P635" s="10">
        <f t="shared" ref="P635:P657" si="497">IF(OR(L635="",N635="",N635=0),"",L635/N635-1)</f>
        <v>-0.31200000000000006</v>
      </c>
      <c r="Q635" s="7" t="str">
        <f t="shared" ref="Q635:Q657" si="498">IF(O635="","—",IF(O635&lt;-$C$3,"нормо-часы",IF(O635&gt;$C$3,"расценка","равно")))</f>
        <v>нормо-часы</v>
      </c>
      <c r="R635" s="7" t="str">
        <f t="shared" ref="R635:R657" si="499">IF(P635="","—",IF(P635&lt;-$C$3,"нормо-часы",IF(P635&gt;$C$3,"расценка","равно")))</f>
        <v>нормо-часы</v>
      </c>
      <c r="S635" s="8">
        <f t="shared" ref="S635:S657" si="500">IF(OR(F635="",F635=0,M635=""),"",ROUND(M635/F635,0))</f>
        <v>1375</v>
      </c>
      <c r="T635" s="8">
        <f t="shared" ref="T635:T657" si="501">IF(OR(F635="",F635=0,N635=""),"",ROUND(N635/F635,0))</f>
        <v>1563</v>
      </c>
      <c r="U635" s="8">
        <f>Расценки!F634</f>
        <v>180</v>
      </c>
      <c r="V635" s="8">
        <f>Расценки!G634</f>
        <v>210</v>
      </c>
      <c r="W635" s="10">
        <f t="shared" ref="W635:W657" si="502">IF(OR(K635="",U635="",U635=0),"",(U635-K635)/U635)</f>
        <v>0.6</v>
      </c>
      <c r="X635" s="10">
        <f t="shared" ref="X635:X657" si="503">IF(OR(L635="",V635="",V635=0),"",(V635-L635)/V635)</f>
        <v>0.59047619047619049</v>
      </c>
      <c r="Y635" s="9">
        <f>Расценки!H634</f>
        <v>180</v>
      </c>
      <c r="Z635" s="9">
        <f>Расценки!I634</f>
        <v>210</v>
      </c>
      <c r="AA635" s="10">
        <f>Расценки!J634</f>
        <v>0</v>
      </c>
      <c r="AB635" s="10">
        <f>Расценки!K634</f>
        <v>0</v>
      </c>
      <c r="AC635" s="16">
        <f t="shared" ref="AC635:AC657" si="504">IF(OR(K635="",Y635="",Y635=0),"",(Y635-K635)/Y635)</f>
        <v>0.6</v>
      </c>
      <c r="AD635" s="16">
        <f t="shared" ref="AD635:AD657" si="505">IF(OR(L635="",Z635="",Z635=0),"",(Z635-L635)/Z635)</f>
        <v>0.59047619047619049</v>
      </c>
      <c r="AE635" s="10">
        <f t="shared" ref="AE635:AE657" si="506">IF(OR(Y635="",Y635=0),"",(Y635-M635)/Y635)</f>
        <v>0.3888888888888889</v>
      </c>
      <c r="AF635" s="10">
        <f t="shared" ref="AF635:AF657" si="507">IF(OR(Z635="",Z635=0),"",(Z635-N635)/Z635)</f>
        <v>0.40476190476190477</v>
      </c>
      <c r="AG635" s="8">
        <f t="shared" ref="AG635:AG657" si="508">IF(OR(K635="",Y635=""),"",Y635-K635)</f>
        <v>108</v>
      </c>
      <c r="AH635" s="8">
        <f t="shared" ref="AH635:AH657" si="509">IF(OR(L635="",Z635=""),"",Z635-L635)</f>
        <v>124</v>
      </c>
    </row>
    <row r="636" spans="1:34" x14ac:dyDescent="0.25">
      <c r="A636" s="7" t="s">
        <v>1839</v>
      </c>
      <c r="B636" s="7" t="s">
        <v>1840</v>
      </c>
      <c r="C636" s="7" t="s">
        <v>54</v>
      </c>
      <c r="D636" s="7" t="s">
        <v>203</v>
      </c>
      <c r="E636" s="7" t="str">
        <f>INDEX('Нормо-час по специальностям'!$B$6:$B$26,MATCH(D636,'Нормо-час по специальностям'!$A$6:$A$26,0))</f>
        <v>Бетонщик / арматурщик</v>
      </c>
      <c r="F636" s="15">
        <v>0.12</v>
      </c>
      <c r="G636" s="7" t="s">
        <v>7158</v>
      </c>
      <c r="H636" s="11">
        <f t="shared" si="493"/>
        <v>58.33</v>
      </c>
      <c r="I636" s="8">
        <f>INDEX('Нормо-час по специальностям'!$D$6:$D$26,MATCH(D636,'Нормо-час по специальностям'!$A$6:$A$26,0))</f>
        <v>800</v>
      </c>
      <c r="J636" s="8">
        <f>INDEX('Нормо-час по специальностям'!$E$6:$E$26,MATCH(D636,'Нормо-час по специальностям'!$A$6:$A$26,0))</f>
        <v>950</v>
      </c>
      <c r="K636" s="8">
        <f t="shared" si="494"/>
        <v>96</v>
      </c>
      <c r="L636" s="8">
        <f t="shared" si="495"/>
        <v>114</v>
      </c>
      <c r="M636" s="8">
        <f>Расценки!L635</f>
        <v>90</v>
      </c>
      <c r="N636" s="8">
        <f>Расценки!M635</f>
        <v>105</v>
      </c>
      <c r="O636" s="10">
        <f t="shared" si="496"/>
        <v>6.6666666666666652E-2</v>
      </c>
      <c r="P636" s="10">
        <f t="shared" si="497"/>
        <v>8.5714285714285632E-2</v>
      </c>
      <c r="Q636" s="7" t="str">
        <f t="shared" si="498"/>
        <v>равно</v>
      </c>
      <c r="R636" s="7" t="str">
        <f t="shared" si="499"/>
        <v>равно</v>
      </c>
      <c r="S636" s="8">
        <f t="shared" si="500"/>
        <v>750</v>
      </c>
      <c r="T636" s="8">
        <f t="shared" si="501"/>
        <v>875</v>
      </c>
      <c r="U636" s="8">
        <f>Расценки!F635</f>
        <v>150</v>
      </c>
      <c r="V636" s="8">
        <f>Расценки!G635</f>
        <v>180</v>
      </c>
      <c r="W636" s="10">
        <f t="shared" si="502"/>
        <v>0.36</v>
      </c>
      <c r="X636" s="10">
        <f t="shared" si="503"/>
        <v>0.36666666666666664</v>
      </c>
      <c r="Y636" s="9">
        <f>Расценки!H635</f>
        <v>150</v>
      </c>
      <c r="Z636" s="9">
        <f>Расценки!I635</f>
        <v>180</v>
      </c>
      <c r="AA636" s="10">
        <f>Расценки!J635</f>
        <v>0</v>
      </c>
      <c r="AB636" s="10">
        <f>Расценки!K635</f>
        <v>0</v>
      </c>
      <c r="AC636" s="16">
        <f t="shared" si="504"/>
        <v>0.36</v>
      </c>
      <c r="AD636" s="16">
        <f t="shared" si="505"/>
        <v>0.36666666666666664</v>
      </c>
      <c r="AE636" s="10">
        <f t="shared" si="506"/>
        <v>0.4</v>
      </c>
      <c r="AF636" s="10">
        <f t="shared" si="507"/>
        <v>0.41666666666666669</v>
      </c>
      <c r="AG636" s="8">
        <f t="shared" si="508"/>
        <v>54</v>
      </c>
      <c r="AH636" s="8">
        <f t="shared" si="509"/>
        <v>66</v>
      </c>
    </row>
    <row r="637" spans="1:34" x14ac:dyDescent="0.25">
      <c r="A637" s="7" t="s">
        <v>1842</v>
      </c>
      <c r="B637" s="7" t="s">
        <v>1843</v>
      </c>
      <c r="C637" s="7" t="s">
        <v>54</v>
      </c>
      <c r="D637" s="7" t="s">
        <v>269</v>
      </c>
      <c r="E637" s="7" t="str">
        <f>INDEX('Нормо-час по специальностям'!$B$6:$B$26,MATCH(D637,'Нормо-час по специальностям'!$A$6:$A$26,0))</f>
        <v>Плиточник / укладчик полов</v>
      </c>
      <c r="F637" s="15">
        <v>0.03</v>
      </c>
      <c r="G637" s="7" t="s">
        <v>7159</v>
      </c>
      <c r="H637" s="11">
        <f t="shared" si="493"/>
        <v>233.33</v>
      </c>
      <c r="I637" s="8">
        <f>INDEX('Нормо-час по специальностям'!$D$6:$D$26,MATCH(D637,'Нормо-час по специальностям'!$A$6:$A$26,0))</f>
        <v>900</v>
      </c>
      <c r="J637" s="8">
        <f>INDEX('Нормо-час по специальностям'!$E$6:$E$26,MATCH(D637,'Нормо-час по специальностям'!$A$6:$A$26,0))</f>
        <v>1080</v>
      </c>
      <c r="K637" s="8">
        <f t="shared" si="494"/>
        <v>27</v>
      </c>
      <c r="L637" s="8">
        <f t="shared" si="495"/>
        <v>32</v>
      </c>
      <c r="M637" s="8">
        <f>Расценки!L636</f>
        <v>35</v>
      </c>
      <c r="N637" s="8">
        <f>Расценки!M636</f>
        <v>42</v>
      </c>
      <c r="O637" s="10">
        <f t="shared" si="496"/>
        <v>-0.22857142857142854</v>
      </c>
      <c r="P637" s="10">
        <f t="shared" si="497"/>
        <v>-0.23809523809523814</v>
      </c>
      <c r="Q637" s="7" t="str">
        <f t="shared" si="498"/>
        <v>нормо-часы</v>
      </c>
      <c r="R637" s="7" t="str">
        <f t="shared" si="499"/>
        <v>нормо-часы</v>
      </c>
      <c r="S637" s="8">
        <f t="shared" si="500"/>
        <v>1167</v>
      </c>
      <c r="T637" s="8">
        <f t="shared" si="501"/>
        <v>1400</v>
      </c>
      <c r="U637" s="8">
        <f>Расценки!F636</f>
        <v>60</v>
      </c>
      <c r="V637" s="8">
        <f>Расценки!G636</f>
        <v>70</v>
      </c>
      <c r="W637" s="10">
        <f t="shared" si="502"/>
        <v>0.55000000000000004</v>
      </c>
      <c r="X637" s="10">
        <f t="shared" si="503"/>
        <v>0.54285714285714282</v>
      </c>
      <c r="Y637" s="9">
        <f>Расценки!H636</f>
        <v>60</v>
      </c>
      <c r="Z637" s="9">
        <f>Расценки!I636</f>
        <v>70</v>
      </c>
      <c r="AA637" s="10">
        <f>Расценки!J636</f>
        <v>0</v>
      </c>
      <c r="AB637" s="10">
        <f>Расценки!K636</f>
        <v>0</v>
      </c>
      <c r="AC637" s="16">
        <f t="shared" si="504"/>
        <v>0.55000000000000004</v>
      </c>
      <c r="AD637" s="16">
        <f t="shared" si="505"/>
        <v>0.54285714285714282</v>
      </c>
      <c r="AE637" s="10">
        <f t="shared" si="506"/>
        <v>0.41666666666666669</v>
      </c>
      <c r="AF637" s="10">
        <f t="shared" si="507"/>
        <v>0.4</v>
      </c>
      <c r="AG637" s="8">
        <f t="shared" si="508"/>
        <v>33</v>
      </c>
      <c r="AH637" s="8">
        <f t="shared" si="509"/>
        <v>38</v>
      </c>
    </row>
    <row r="638" spans="1:34" x14ac:dyDescent="0.25">
      <c r="A638" s="7" t="s">
        <v>1845</v>
      </c>
      <c r="B638" s="7" t="s">
        <v>1846</v>
      </c>
      <c r="C638" s="7" t="s">
        <v>54</v>
      </c>
      <c r="D638" s="7" t="s">
        <v>203</v>
      </c>
      <c r="E638" s="7" t="str">
        <f>INDEX('Нормо-час по специальностям'!$B$6:$B$26,MATCH(D638,'Нормо-час по специальностям'!$A$6:$A$26,0))</f>
        <v>Бетонщик / арматурщик</v>
      </c>
      <c r="F638" s="15">
        <v>0.04</v>
      </c>
      <c r="G638" s="7" t="s">
        <v>7160</v>
      </c>
      <c r="H638" s="11">
        <f t="shared" si="493"/>
        <v>175</v>
      </c>
      <c r="I638" s="8">
        <f>INDEX('Нормо-час по специальностям'!$D$6:$D$26,MATCH(D638,'Нормо-час по специальностям'!$A$6:$A$26,0))</f>
        <v>800</v>
      </c>
      <c r="J638" s="8">
        <f>INDEX('Нормо-час по специальностям'!$E$6:$E$26,MATCH(D638,'Нормо-час по специальностям'!$A$6:$A$26,0))</f>
        <v>950</v>
      </c>
      <c r="K638" s="8">
        <f t="shared" si="494"/>
        <v>32</v>
      </c>
      <c r="L638" s="8">
        <f t="shared" si="495"/>
        <v>38</v>
      </c>
      <c r="M638" s="8">
        <f>Расценки!L637</f>
        <v>28</v>
      </c>
      <c r="N638" s="8">
        <f>Расценки!M637</f>
        <v>33</v>
      </c>
      <c r="O638" s="10">
        <f t="shared" si="496"/>
        <v>0.14285714285714279</v>
      </c>
      <c r="P638" s="10">
        <f t="shared" si="497"/>
        <v>0.1515151515151516</v>
      </c>
      <c r="Q638" s="7" t="str">
        <f t="shared" si="498"/>
        <v>расценка</v>
      </c>
      <c r="R638" s="7" t="str">
        <f t="shared" si="499"/>
        <v>расценка</v>
      </c>
      <c r="S638" s="8">
        <f t="shared" si="500"/>
        <v>700</v>
      </c>
      <c r="T638" s="8">
        <f t="shared" si="501"/>
        <v>825</v>
      </c>
      <c r="U638" s="8">
        <f>Расценки!F637</f>
        <v>45</v>
      </c>
      <c r="V638" s="8">
        <f>Расценки!G637</f>
        <v>55</v>
      </c>
      <c r="W638" s="10">
        <f t="shared" si="502"/>
        <v>0.28888888888888886</v>
      </c>
      <c r="X638" s="10">
        <f t="shared" si="503"/>
        <v>0.30909090909090908</v>
      </c>
      <c r="Y638" s="9">
        <f>Расценки!H637</f>
        <v>45</v>
      </c>
      <c r="Z638" s="9">
        <f>Расценки!I637</f>
        <v>55</v>
      </c>
      <c r="AA638" s="10">
        <f>Расценки!J637</f>
        <v>0</v>
      </c>
      <c r="AB638" s="10">
        <f>Расценки!K637</f>
        <v>0</v>
      </c>
      <c r="AC638" s="16">
        <f t="shared" si="504"/>
        <v>0.28888888888888886</v>
      </c>
      <c r="AD638" s="16">
        <f t="shared" si="505"/>
        <v>0.30909090909090908</v>
      </c>
      <c r="AE638" s="10">
        <f t="shared" si="506"/>
        <v>0.37777777777777777</v>
      </c>
      <c r="AF638" s="10">
        <f t="shared" si="507"/>
        <v>0.4</v>
      </c>
      <c r="AG638" s="8">
        <f t="shared" si="508"/>
        <v>13</v>
      </c>
      <c r="AH638" s="8">
        <f t="shared" si="509"/>
        <v>17</v>
      </c>
    </row>
    <row r="639" spans="1:34" x14ac:dyDescent="0.25">
      <c r="A639" s="7" t="s">
        <v>1848</v>
      </c>
      <c r="B639" s="7" t="s">
        <v>1849</v>
      </c>
      <c r="C639" s="7" t="s">
        <v>54</v>
      </c>
      <c r="D639" s="7" t="s">
        <v>203</v>
      </c>
      <c r="E639" s="7" t="str">
        <f>INDEX('Нормо-час по специальностям'!$B$6:$B$26,MATCH(D639,'Нормо-час по специальностям'!$A$6:$A$26,0))</f>
        <v>Бетонщик / арматурщик</v>
      </c>
      <c r="F639" s="15">
        <v>0.04</v>
      </c>
      <c r="G639" s="7" t="s">
        <v>7161</v>
      </c>
      <c r="H639" s="11">
        <f t="shared" si="493"/>
        <v>175</v>
      </c>
      <c r="I639" s="8">
        <f>INDEX('Нормо-час по специальностям'!$D$6:$D$26,MATCH(D639,'Нормо-час по специальностям'!$A$6:$A$26,0))</f>
        <v>800</v>
      </c>
      <c r="J639" s="8">
        <f>INDEX('Нормо-час по специальностям'!$E$6:$E$26,MATCH(D639,'Нормо-час по специальностям'!$A$6:$A$26,0))</f>
        <v>950</v>
      </c>
      <c r="K639" s="8">
        <f t="shared" si="494"/>
        <v>32</v>
      </c>
      <c r="L639" s="8">
        <f t="shared" si="495"/>
        <v>38</v>
      </c>
      <c r="M639" s="8">
        <f>Расценки!L638</f>
        <v>28</v>
      </c>
      <c r="N639" s="8">
        <f>Расценки!M638</f>
        <v>33</v>
      </c>
      <c r="O639" s="10">
        <f t="shared" si="496"/>
        <v>0.14285714285714279</v>
      </c>
      <c r="P639" s="10">
        <f t="shared" si="497"/>
        <v>0.1515151515151516</v>
      </c>
      <c r="Q639" s="7" t="str">
        <f t="shared" si="498"/>
        <v>расценка</v>
      </c>
      <c r="R639" s="7" t="str">
        <f t="shared" si="499"/>
        <v>расценка</v>
      </c>
      <c r="S639" s="8">
        <f t="shared" si="500"/>
        <v>700</v>
      </c>
      <c r="T639" s="8">
        <f t="shared" si="501"/>
        <v>825</v>
      </c>
      <c r="U639" s="8">
        <f>Расценки!F638</f>
        <v>45</v>
      </c>
      <c r="V639" s="8">
        <f>Расценки!G638</f>
        <v>55</v>
      </c>
      <c r="W639" s="10">
        <f t="shared" si="502"/>
        <v>0.28888888888888886</v>
      </c>
      <c r="X639" s="10">
        <f t="shared" si="503"/>
        <v>0.30909090909090908</v>
      </c>
      <c r="Y639" s="9">
        <f>Расценки!H638</f>
        <v>45</v>
      </c>
      <c r="Z639" s="9">
        <f>Расценки!I638</f>
        <v>55</v>
      </c>
      <c r="AA639" s="10">
        <f>Расценки!J638</f>
        <v>0</v>
      </c>
      <c r="AB639" s="10">
        <f>Расценки!K638</f>
        <v>0</v>
      </c>
      <c r="AC639" s="16">
        <f t="shared" si="504"/>
        <v>0.28888888888888886</v>
      </c>
      <c r="AD639" s="16">
        <f t="shared" si="505"/>
        <v>0.30909090909090908</v>
      </c>
      <c r="AE639" s="10">
        <f t="shared" si="506"/>
        <v>0.37777777777777777</v>
      </c>
      <c r="AF639" s="10">
        <f t="shared" si="507"/>
        <v>0.4</v>
      </c>
      <c r="AG639" s="8">
        <f t="shared" si="508"/>
        <v>13</v>
      </c>
      <c r="AH639" s="8">
        <f t="shared" si="509"/>
        <v>17</v>
      </c>
    </row>
    <row r="640" spans="1:34" x14ac:dyDescent="0.25">
      <c r="A640" s="7" t="s">
        <v>1851</v>
      </c>
      <c r="B640" s="7" t="s">
        <v>1852</v>
      </c>
      <c r="C640" s="7" t="s">
        <v>28</v>
      </c>
      <c r="D640" s="7" t="s">
        <v>203</v>
      </c>
      <c r="E640" s="7" t="str">
        <f>INDEX('Нормо-час по специальностям'!$B$6:$B$26,MATCH(D640,'Нормо-час по специальностям'!$A$6:$A$26,0))</f>
        <v>Бетонщик / арматурщик</v>
      </c>
      <c r="F640" s="15">
        <v>4.5</v>
      </c>
      <c r="G640" s="7" t="s">
        <v>7162</v>
      </c>
      <c r="H640" s="11">
        <f t="shared" si="493"/>
        <v>1.56</v>
      </c>
      <c r="I640" s="8">
        <f>INDEX('Нормо-час по специальностям'!$D$6:$D$26,MATCH(D640,'Нормо-час по специальностям'!$A$6:$A$26,0))</f>
        <v>800</v>
      </c>
      <c r="J640" s="8">
        <f>INDEX('Нормо-час по специальностям'!$E$6:$E$26,MATCH(D640,'Нормо-час по специальностям'!$A$6:$A$26,0))</f>
        <v>950</v>
      </c>
      <c r="K640" s="8">
        <f t="shared" si="494"/>
        <v>3600</v>
      </c>
      <c r="L640" s="8">
        <f t="shared" si="495"/>
        <v>4275</v>
      </c>
      <c r="M640" s="8">
        <f>Расценки!L639</f>
        <v>3500</v>
      </c>
      <c r="N640" s="8">
        <f>Расценки!M639</f>
        <v>4100</v>
      </c>
      <c r="O640" s="10">
        <f t="shared" si="496"/>
        <v>2.857142857142847E-2</v>
      </c>
      <c r="P640" s="10">
        <f t="shared" si="497"/>
        <v>4.2682926829268331E-2</v>
      </c>
      <c r="Q640" s="7" t="str">
        <f t="shared" si="498"/>
        <v>равно</v>
      </c>
      <c r="R640" s="7" t="str">
        <f t="shared" si="499"/>
        <v>равно</v>
      </c>
      <c r="S640" s="8">
        <f t="shared" si="500"/>
        <v>778</v>
      </c>
      <c r="T640" s="8">
        <f t="shared" si="501"/>
        <v>911</v>
      </c>
      <c r="U640" s="8">
        <f>Расценки!F639</f>
        <v>5500</v>
      </c>
      <c r="V640" s="8">
        <f>Расценки!G639</f>
        <v>6500</v>
      </c>
      <c r="W640" s="10">
        <f t="shared" si="502"/>
        <v>0.34545454545454546</v>
      </c>
      <c r="X640" s="10">
        <f t="shared" si="503"/>
        <v>0.34230769230769231</v>
      </c>
      <c r="Y640" s="9">
        <f>Расценки!H639</f>
        <v>5500</v>
      </c>
      <c r="Z640" s="9">
        <f>Расценки!I639</f>
        <v>6500</v>
      </c>
      <c r="AA640" s="10">
        <f>Расценки!J639</f>
        <v>0</v>
      </c>
      <c r="AB640" s="10">
        <f>Расценки!K639</f>
        <v>0</v>
      </c>
      <c r="AC640" s="16">
        <f t="shared" si="504"/>
        <v>0.34545454545454546</v>
      </c>
      <c r="AD640" s="16">
        <f t="shared" si="505"/>
        <v>0.34230769230769231</v>
      </c>
      <c r="AE640" s="10">
        <f t="shared" si="506"/>
        <v>0.36363636363636365</v>
      </c>
      <c r="AF640" s="10">
        <f t="shared" si="507"/>
        <v>0.36923076923076925</v>
      </c>
      <c r="AG640" s="8">
        <f t="shared" si="508"/>
        <v>1900</v>
      </c>
      <c r="AH640" s="8">
        <f t="shared" si="509"/>
        <v>2225</v>
      </c>
    </row>
    <row r="641" spans="1:34" x14ac:dyDescent="0.25">
      <c r="A641" s="7" t="s">
        <v>1855</v>
      </c>
      <c r="B641" s="7" t="s">
        <v>1856</v>
      </c>
      <c r="C641" s="7" t="s">
        <v>28</v>
      </c>
      <c r="D641" s="7" t="s">
        <v>269</v>
      </c>
      <c r="E641" s="7" t="str">
        <f>INDEX('Нормо-час по специальностям'!$B$6:$B$26,MATCH(D641,'Нормо-час по специальностям'!$A$6:$A$26,0))</f>
        <v>Плиточник / укладчик полов</v>
      </c>
      <c r="F641" s="15">
        <v>3</v>
      </c>
      <c r="G641" s="7" t="s">
        <v>7163</v>
      </c>
      <c r="H641" s="11">
        <f t="shared" si="493"/>
        <v>2.33</v>
      </c>
      <c r="I641" s="8">
        <f>INDEX('Нормо-час по специальностям'!$D$6:$D$26,MATCH(D641,'Нормо-час по специальностям'!$A$6:$A$26,0))</f>
        <v>900</v>
      </c>
      <c r="J641" s="8">
        <f>INDEX('Нормо-час по специальностям'!$E$6:$E$26,MATCH(D641,'Нормо-час по специальностям'!$A$6:$A$26,0))</f>
        <v>1080</v>
      </c>
      <c r="K641" s="8">
        <f t="shared" si="494"/>
        <v>2700</v>
      </c>
      <c r="L641" s="8">
        <f t="shared" si="495"/>
        <v>3240</v>
      </c>
      <c r="M641" s="8">
        <f>Расценки!L640</f>
        <v>3000</v>
      </c>
      <c r="N641" s="8">
        <f>Расценки!M640</f>
        <v>3500</v>
      </c>
      <c r="O641" s="10">
        <f t="shared" si="496"/>
        <v>-9.9999999999999978E-2</v>
      </c>
      <c r="P641" s="10">
        <f t="shared" si="497"/>
        <v>-7.4285714285714288E-2</v>
      </c>
      <c r="Q641" s="7" t="str">
        <f t="shared" si="498"/>
        <v>равно</v>
      </c>
      <c r="R641" s="7" t="str">
        <f t="shared" si="499"/>
        <v>равно</v>
      </c>
      <c r="S641" s="8">
        <f t="shared" si="500"/>
        <v>1000</v>
      </c>
      <c r="T641" s="8">
        <f t="shared" si="501"/>
        <v>1167</v>
      </c>
      <c r="U641" s="8">
        <f>Расценки!F640</f>
        <v>5000</v>
      </c>
      <c r="V641" s="8">
        <f>Расценки!G640</f>
        <v>5800</v>
      </c>
      <c r="W641" s="10">
        <f t="shared" si="502"/>
        <v>0.46</v>
      </c>
      <c r="X641" s="10">
        <f t="shared" si="503"/>
        <v>0.44137931034482758</v>
      </c>
      <c r="Y641" s="9">
        <f>Расценки!H640</f>
        <v>5000</v>
      </c>
      <c r="Z641" s="9">
        <f>Расценки!I640</f>
        <v>5800</v>
      </c>
      <c r="AA641" s="10">
        <f>Расценки!J640</f>
        <v>0</v>
      </c>
      <c r="AB641" s="10">
        <f>Расценки!K640</f>
        <v>0</v>
      </c>
      <c r="AC641" s="16">
        <f t="shared" si="504"/>
        <v>0.46</v>
      </c>
      <c r="AD641" s="16">
        <f t="shared" si="505"/>
        <v>0.44137931034482758</v>
      </c>
      <c r="AE641" s="10">
        <f t="shared" si="506"/>
        <v>0.4</v>
      </c>
      <c r="AF641" s="10">
        <f t="shared" si="507"/>
        <v>0.39655172413793105</v>
      </c>
      <c r="AG641" s="8">
        <f t="shared" si="508"/>
        <v>2300</v>
      </c>
      <c r="AH641" s="8">
        <f t="shared" si="509"/>
        <v>2560</v>
      </c>
    </row>
    <row r="642" spans="1:34" x14ac:dyDescent="0.25">
      <c r="A642" s="7" t="s">
        <v>1859</v>
      </c>
      <c r="B642" s="7" t="s">
        <v>1860</v>
      </c>
      <c r="C642" s="7" t="s">
        <v>54</v>
      </c>
      <c r="D642" s="7" t="s">
        <v>269</v>
      </c>
      <c r="E642" s="7" t="str">
        <f>INDEX('Нормо-час по специальностям'!$B$6:$B$26,MATCH(D642,'Нормо-час по специальностям'!$A$6:$A$26,0))</f>
        <v>Плиточник / укладчик полов</v>
      </c>
      <c r="F642" s="15">
        <v>0.15</v>
      </c>
      <c r="G642" s="7" t="s">
        <v>7164</v>
      </c>
      <c r="H642" s="11">
        <f t="shared" si="493"/>
        <v>46.67</v>
      </c>
      <c r="I642" s="8">
        <f>INDEX('Нормо-час по специальностям'!$D$6:$D$26,MATCH(D642,'Нормо-час по специальностям'!$A$6:$A$26,0))</f>
        <v>900</v>
      </c>
      <c r="J642" s="8">
        <f>INDEX('Нормо-час по специальностям'!$E$6:$E$26,MATCH(D642,'Нормо-час по специальностям'!$A$6:$A$26,0))</f>
        <v>1080</v>
      </c>
      <c r="K642" s="8">
        <f t="shared" si="494"/>
        <v>135</v>
      </c>
      <c r="L642" s="8">
        <f t="shared" si="495"/>
        <v>162</v>
      </c>
      <c r="M642" s="8">
        <f>Расценки!L641</f>
        <v>180</v>
      </c>
      <c r="N642" s="8">
        <f>Расценки!M641</f>
        <v>210</v>
      </c>
      <c r="O642" s="10">
        <f t="shared" si="496"/>
        <v>-0.25</v>
      </c>
      <c r="P642" s="10">
        <f t="shared" si="497"/>
        <v>-0.22857142857142854</v>
      </c>
      <c r="Q642" s="7" t="str">
        <f t="shared" si="498"/>
        <v>нормо-часы</v>
      </c>
      <c r="R642" s="7" t="str">
        <f t="shared" si="499"/>
        <v>нормо-часы</v>
      </c>
      <c r="S642" s="8">
        <f t="shared" si="500"/>
        <v>1200</v>
      </c>
      <c r="T642" s="8">
        <f t="shared" si="501"/>
        <v>1400</v>
      </c>
      <c r="U642" s="8">
        <f>Расценки!F641</f>
        <v>300</v>
      </c>
      <c r="V642" s="8">
        <f>Расценки!G641</f>
        <v>350</v>
      </c>
      <c r="W642" s="10">
        <f t="shared" si="502"/>
        <v>0.55000000000000004</v>
      </c>
      <c r="X642" s="10">
        <f t="shared" si="503"/>
        <v>0.53714285714285714</v>
      </c>
      <c r="Y642" s="9">
        <f>Расценки!H641</f>
        <v>300</v>
      </c>
      <c r="Z642" s="9">
        <f>Расценки!I641</f>
        <v>350</v>
      </c>
      <c r="AA642" s="10">
        <f>Расценки!J641</f>
        <v>0</v>
      </c>
      <c r="AB642" s="10">
        <f>Расценки!K641</f>
        <v>0</v>
      </c>
      <c r="AC642" s="16">
        <f t="shared" si="504"/>
        <v>0.55000000000000004</v>
      </c>
      <c r="AD642" s="16">
        <f t="shared" si="505"/>
        <v>0.53714285714285714</v>
      </c>
      <c r="AE642" s="10">
        <f t="shared" si="506"/>
        <v>0.4</v>
      </c>
      <c r="AF642" s="10">
        <f t="shared" si="507"/>
        <v>0.4</v>
      </c>
      <c r="AG642" s="8">
        <f t="shared" si="508"/>
        <v>165</v>
      </c>
      <c r="AH642" s="8">
        <f t="shared" si="509"/>
        <v>188</v>
      </c>
    </row>
    <row r="643" spans="1:34" x14ac:dyDescent="0.25">
      <c r="A643" s="7" t="s">
        <v>1862</v>
      </c>
      <c r="B643" s="7" t="s">
        <v>1863</v>
      </c>
      <c r="C643" s="7" t="s">
        <v>54</v>
      </c>
      <c r="D643" s="7" t="s">
        <v>269</v>
      </c>
      <c r="E643" s="7" t="str">
        <f>INDEX('Нормо-час по специальностям'!$B$6:$B$26,MATCH(D643,'Нормо-час по специальностям'!$A$6:$A$26,0))</f>
        <v>Плиточник / укладчик полов</v>
      </c>
      <c r="F643" s="15">
        <v>0.1</v>
      </c>
      <c r="G643" s="7" t="s">
        <v>7165</v>
      </c>
      <c r="H643" s="11">
        <f t="shared" si="493"/>
        <v>70</v>
      </c>
      <c r="I643" s="8">
        <f>INDEX('Нормо-час по специальностям'!$D$6:$D$26,MATCH(D643,'Нормо-час по специальностям'!$A$6:$A$26,0))</f>
        <v>900</v>
      </c>
      <c r="J643" s="8">
        <f>INDEX('Нормо-час по специальностям'!$E$6:$E$26,MATCH(D643,'Нормо-час по специальностям'!$A$6:$A$26,0))</f>
        <v>1080</v>
      </c>
      <c r="K643" s="8">
        <f t="shared" si="494"/>
        <v>90</v>
      </c>
      <c r="L643" s="8">
        <f t="shared" si="495"/>
        <v>108</v>
      </c>
      <c r="M643" s="8">
        <f>Расценки!L642</f>
        <v>90</v>
      </c>
      <c r="N643" s="8">
        <f>Расценки!M642</f>
        <v>105</v>
      </c>
      <c r="O643" s="10">
        <f t="shared" si="496"/>
        <v>0</v>
      </c>
      <c r="P643" s="10">
        <f t="shared" si="497"/>
        <v>2.857142857142847E-2</v>
      </c>
      <c r="Q643" s="7" t="str">
        <f t="shared" si="498"/>
        <v>равно</v>
      </c>
      <c r="R643" s="7" t="str">
        <f t="shared" si="499"/>
        <v>равно</v>
      </c>
      <c r="S643" s="8">
        <f t="shared" si="500"/>
        <v>900</v>
      </c>
      <c r="T643" s="8">
        <f t="shared" si="501"/>
        <v>1050</v>
      </c>
      <c r="U643" s="8">
        <f>Расценки!F642</f>
        <v>150</v>
      </c>
      <c r="V643" s="8">
        <f>Расценки!G642</f>
        <v>175</v>
      </c>
      <c r="W643" s="10">
        <f t="shared" si="502"/>
        <v>0.4</v>
      </c>
      <c r="X643" s="10">
        <f t="shared" si="503"/>
        <v>0.38285714285714284</v>
      </c>
      <c r="Y643" s="9">
        <f>Расценки!H642</f>
        <v>150</v>
      </c>
      <c r="Z643" s="9">
        <f>Расценки!I642</f>
        <v>175</v>
      </c>
      <c r="AA643" s="10">
        <f>Расценки!J642</f>
        <v>0</v>
      </c>
      <c r="AB643" s="10">
        <f>Расценки!K642</f>
        <v>0</v>
      </c>
      <c r="AC643" s="16">
        <f t="shared" si="504"/>
        <v>0.4</v>
      </c>
      <c r="AD643" s="16">
        <f t="shared" si="505"/>
        <v>0.38285714285714284</v>
      </c>
      <c r="AE643" s="10">
        <f t="shared" si="506"/>
        <v>0.4</v>
      </c>
      <c r="AF643" s="10">
        <f t="shared" si="507"/>
        <v>0.4</v>
      </c>
      <c r="AG643" s="8">
        <f t="shared" si="508"/>
        <v>60</v>
      </c>
      <c r="AH643" s="8">
        <f t="shared" si="509"/>
        <v>67</v>
      </c>
    </row>
    <row r="644" spans="1:34" x14ac:dyDescent="0.25">
      <c r="A644" s="7" t="s">
        <v>1866</v>
      </c>
      <c r="B644" s="7" t="s">
        <v>1867</v>
      </c>
      <c r="C644" s="7" t="s">
        <v>54</v>
      </c>
      <c r="D644" s="7" t="s">
        <v>269</v>
      </c>
      <c r="E644" s="7" t="str">
        <f>INDEX('Нормо-час по специальностям'!$B$6:$B$26,MATCH(D644,'Нормо-час по специальностям'!$A$6:$A$26,0))</f>
        <v>Плиточник / укладчик полов</v>
      </c>
      <c r="F644" s="15">
        <v>0.2</v>
      </c>
      <c r="G644" s="7" t="s">
        <v>7166</v>
      </c>
      <c r="H644" s="11">
        <f t="shared" si="493"/>
        <v>35</v>
      </c>
      <c r="I644" s="8">
        <f>INDEX('Нормо-час по специальностям'!$D$6:$D$26,MATCH(D644,'Нормо-час по специальностям'!$A$6:$A$26,0))</f>
        <v>900</v>
      </c>
      <c r="J644" s="8">
        <f>INDEX('Нормо-час по специальностям'!$E$6:$E$26,MATCH(D644,'Нормо-час по специальностям'!$A$6:$A$26,0))</f>
        <v>1080</v>
      </c>
      <c r="K644" s="8">
        <f t="shared" si="494"/>
        <v>180</v>
      </c>
      <c r="L644" s="8">
        <f t="shared" si="495"/>
        <v>216</v>
      </c>
      <c r="M644" s="8">
        <f>Расценки!L643</f>
        <v>230</v>
      </c>
      <c r="N644" s="8">
        <f>Расценки!M643</f>
        <v>265</v>
      </c>
      <c r="O644" s="10">
        <f t="shared" si="496"/>
        <v>-0.21739130434782605</v>
      </c>
      <c r="P644" s="10">
        <f t="shared" si="497"/>
        <v>-0.18490566037735845</v>
      </c>
      <c r="Q644" s="7" t="str">
        <f t="shared" si="498"/>
        <v>нормо-часы</v>
      </c>
      <c r="R644" s="7" t="str">
        <f t="shared" si="499"/>
        <v>нормо-часы</v>
      </c>
      <c r="S644" s="8">
        <f t="shared" si="500"/>
        <v>1150</v>
      </c>
      <c r="T644" s="8">
        <f t="shared" si="501"/>
        <v>1325</v>
      </c>
      <c r="U644" s="8">
        <f>Расценки!F643</f>
        <v>380</v>
      </c>
      <c r="V644" s="8">
        <f>Расценки!G643</f>
        <v>440</v>
      </c>
      <c r="W644" s="10">
        <f t="shared" si="502"/>
        <v>0.52631578947368418</v>
      </c>
      <c r="X644" s="10">
        <f t="shared" si="503"/>
        <v>0.50909090909090904</v>
      </c>
      <c r="Y644" s="9">
        <f>Расценки!H643</f>
        <v>380</v>
      </c>
      <c r="Z644" s="9">
        <f>Расценки!I643</f>
        <v>440</v>
      </c>
      <c r="AA644" s="10">
        <f>Расценки!J643</f>
        <v>0</v>
      </c>
      <c r="AB644" s="10">
        <f>Расценки!K643</f>
        <v>0</v>
      </c>
      <c r="AC644" s="16">
        <f t="shared" si="504"/>
        <v>0.52631578947368418</v>
      </c>
      <c r="AD644" s="16">
        <f t="shared" si="505"/>
        <v>0.50909090909090904</v>
      </c>
      <c r="AE644" s="10">
        <f t="shared" si="506"/>
        <v>0.39473684210526316</v>
      </c>
      <c r="AF644" s="10">
        <f t="shared" si="507"/>
        <v>0.39772727272727271</v>
      </c>
      <c r="AG644" s="8">
        <f t="shared" si="508"/>
        <v>200</v>
      </c>
      <c r="AH644" s="8">
        <f t="shared" si="509"/>
        <v>224</v>
      </c>
    </row>
    <row r="645" spans="1:34" x14ac:dyDescent="0.25">
      <c r="A645" s="7" t="s">
        <v>1869</v>
      </c>
      <c r="B645" s="7" t="s">
        <v>1870</v>
      </c>
      <c r="C645" s="7" t="s">
        <v>54</v>
      </c>
      <c r="D645" s="7" t="s">
        <v>80</v>
      </c>
      <c r="E645" s="7" t="str">
        <f>INDEX('Нормо-час по специальностям'!$B$6:$B$26,MATCH(D645,'Нормо-час по специальностям'!$A$6:$A$26,0))</f>
        <v>Кровельщик</v>
      </c>
      <c r="F645" s="15">
        <v>0.35</v>
      </c>
      <c r="G645" s="7" t="s">
        <v>7167</v>
      </c>
      <c r="H645" s="11">
        <f t="shared" si="493"/>
        <v>20</v>
      </c>
      <c r="I645" s="8">
        <f>INDEX('Нормо-час по специальностям'!$D$6:$D$26,MATCH(D645,'Нормо-час по специальностям'!$A$6:$A$26,0))</f>
        <v>800</v>
      </c>
      <c r="J645" s="8">
        <f>INDEX('Нормо-час по специальностям'!$E$6:$E$26,MATCH(D645,'Нормо-час по специальностям'!$A$6:$A$26,0))</f>
        <v>950</v>
      </c>
      <c r="K645" s="8">
        <f t="shared" si="494"/>
        <v>280</v>
      </c>
      <c r="L645" s="8">
        <f t="shared" si="495"/>
        <v>333</v>
      </c>
      <c r="M645" s="8">
        <f>Расценки!L644</f>
        <v>270</v>
      </c>
      <c r="N645" s="8">
        <f>Расценки!M644</f>
        <v>310</v>
      </c>
      <c r="O645" s="10">
        <f t="shared" si="496"/>
        <v>3.7037037037036979E-2</v>
      </c>
      <c r="P645" s="10">
        <f t="shared" si="497"/>
        <v>7.4193548387096797E-2</v>
      </c>
      <c r="Q645" s="7" t="str">
        <f t="shared" si="498"/>
        <v>равно</v>
      </c>
      <c r="R645" s="7" t="str">
        <f t="shared" si="499"/>
        <v>равно</v>
      </c>
      <c r="S645" s="8">
        <f t="shared" si="500"/>
        <v>771</v>
      </c>
      <c r="T645" s="8">
        <f t="shared" si="501"/>
        <v>886</v>
      </c>
      <c r="U645" s="8">
        <f>Расценки!F644</f>
        <v>450</v>
      </c>
      <c r="V645" s="8">
        <f>Расценки!G644</f>
        <v>520</v>
      </c>
      <c r="W645" s="10">
        <f t="shared" si="502"/>
        <v>0.37777777777777777</v>
      </c>
      <c r="X645" s="10">
        <f t="shared" si="503"/>
        <v>0.35961538461538461</v>
      </c>
      <c r="Y645" s="9">
        <f>Расценки!H644</f>
        <v>450</v>
      </c>
      <c r="Z645" s="9">
        <f>Расценки!I644</f>
        <v>520</v>
      </c>
      <c r="AA645" s="10">
        <f>Расценки!J644</f>
        <v>0</v>
      </c>
      <c r="AB645" s="10">
        <f>Расценки!K644</f>
        <v>0</v>
      </c>
      <c r="AC645" s="16">
        <f t="shared" si="504"/>
        <v>0.37777777777777777</v>
      </c>
      <c r="AD645" s="16">
        <f t="shared" si="505"/>
        <v>0.35961538461538461</v>
      </c>
      <c r="AE645" s="10">
        <f t="shared" si="506"/>
        <v>0.4</v>
      </c>
      <c r="AF645" s="10">
        <f t="shared" si="507"/>
        <v>0.40384615384615385</v>
      </c>
      <c r="AG645" s="8">
        <f t="shared" si="508"/>
        <v>170</v>
      </c>
      <c r="AH645" s="8">
        <f t="shared" si="509"/>
        <v>187</v>
      </c>
    </row>
    <row r="646" spans="1:34" x14ac:dyDescent="0.25">
      <c r="A646" s="7" t="s">
        <v>1873</v>
      </c>
      <c r="B646" s="7" t="s">
        <v>1874</v>
      </c>
      <c r="C646" s="7" t="s">
        <v>28</v>
      </c>
      <c r="D646" s="7" t="s">
        <v>269</v>
      </c>
      <c r="E646" s="7" t="str">
        <f>INDEX('Нормо-час по специальностям'!$B$6:$B$26,MATCH(D646,'Нормо-час по специальностям'!$A$6:$A$26,0))</f>
        <v>Плиточник / укладчик полов</v>
      </c>
      <c r="F646" s="15">
        <v>1.2</v>
      </c>
      <c r="G646" s="7" t="s">
        <v>7168</v>
      </c>
      <c r="H646" s="11">
        <f t="shared" si="493"/>
        <v>5.83</v>
      </c>
      <c r="I646" s="8">
        <f>INDEX('Нормо-час по специальностям'!$D$6:$D$26,MATCH(D646,'Нормо-час по специальностям'!$A$6:$A$26,0))</f>
        <v>900</v>
      </c>
      <c r="J646" s="8">
        <f>INDEX('Нормо-час по специальностям'!$E$6:$E$26,MATCH(D646,'Нормо-час по специальностям'!$A$6:$A$26,0))</f>
        <v>1080</v>
      </c>
      <c r="K646" s="8">
        <f t="shared" si="494"/>
        <v>1080</v>
      </c>
      <c r="L646" s="8">
        <f t="shared" si="495"/>
        <v>1296</v>
      </c>
      <c r="M646" s="8">
        <f>Расценки!L645</f>
        <v>800</v>
      </c>
      <c r="N646" s="8">
        <f>Расценки!M645</f>
        <v>920</v>
      </c>
      <c r="O646" s="10">
        <f t="shared" si="496"/>
        <v>0.35000000000000009</v>
      </c>
      <c r="P646" s="10">
        <f t="shared" si="497"/>
        <v>0.40869565217391313</v>
      </c>
      <c r="Q646" s="7" t="str">
        <f t="shared" si="498"/>
        <v>расценка</v>
      </c>
      <c r="R646" s="7" t="str">
        <f t="shared" si="499"/>
        <v>расценка</v>
      </c>
      <c r="S646" s="8">
        <f t="shared" si="500"/>
        <v>667</v>
      </c>
      <c r="T646" s="8">
        <f t="shared" si="501"/>
        <v>767</v>
      </c>
      <c r="U646" s="8">
        <f>Расценки!F645</f>
        <v>1300</v>
      </c>
      <c r="V646" s="8">
        <f>Расценки!G645</f>
        <v>1500</v>
      </c>
      <c r="W646" s="10">
        <f t="shared" si="502"/>
        <v>0.16923076923076924</v>
      </c>
      <c r="X646" s="10">
        <f t="shared" si="503"/>
        <v>0.13600000000000001</v>
      </c>
      <c r="Y646" s="9">
        <f>Расценки!H645</f>
        <v>1440</v>
      </c>
      <c r="Z646" s="9">
        <f>Расценки!I645</f>
        <v>1728</v>
      </c>
      <c r="AA646" s="10">
        <f>Расценки!J645</f>
        <v>0.10769230769230775</v>
      </c>
      <c r="AB646" s="10">
        <f>Расценки!K645</f>
        <v>0.15199999999999991</v>
      </c>
      <c r="AC646" s="16">
        <f t="shared" si="504"/>
        <v>0.25</v>
      </c>
      <c r="AD646" s="16">
        <f t="shared" si="505"/>
        <v>0.25</v>
      </c>
      <c r="AE646" s="10">
        <f t="shared" si="506"/>
        <v>0.44444444444444442</v>
      </c>
      <c r="AF646" s="10">
        <f t="shared" si="507"/>
        <v>0.46759259259259262</v>
      </c>
      <c r="AG646" s="8">
        <f t="shared" si="508"/>
        <v>360</v>
      </c>
      <c r="AH646" s="8">
        <f t="shared" si="509"/>
        <v>432</v>
      </c>
    </row>
    <row r="647" spans="1:34" x14ac:dyDescent="0.25">
      <c r="A647" s="7" t="s">
        <v>1877</v>
      </c>
      <c r="B647" s="7" t="s">
        <v>1878</v>
      </c>
      <c r="C647" s="7" t="s">
        <v>54</v>
      </c>
      <c r="D647" s="7" t="s">
        <v>1318</v>
      </c>
      <c r="E647" s="7" t="str">
        <f>INDEX('Нормо-час по специальностям'!$B$6:$B$26,MATCH(D647,'Нормо-час по специальностям'!$A$6:$A$26,0))</f>
        <v>Землекоп / рабочий земляных работ</v>
      </c>
      <c r="F647" s="15">
        <v>0.25</v>
      </c>
      <c r="G647" s="7" t="s">
        <v>7169</v>
      </c>
      <c r="H647" s="11">
        <f t="shared" si="493"/>
        <v>28</v>
      </c>
      <c r="I647" s="8">
        <f>INDEX('Нормо-час по специальностям'!$D$6:$D$26,MATCH(D647,'Нормо-час по специальностям'!$A$6:$A$26,0))</f>
        <v>550</v>
      </c>
      <c r="J647" s="8">
        <f>INDEX('Нормо-час по специальностям'!$E$6:$E$26,MATCH(D647,'Нормо-час по специальностям'!$A$6:$A$26,0))</f>
        <v>660</v>
      </c>
      <c r="K647" s="8">
        <f t="shared" si="494"/>
        <v>138</v>
      </c>
      <c r="L647" s="8">
        <f t="shared" si="495"/>
        <v>165</v>
      </c>
      <c r="M647" s="8">
        <f>Расценки!L646</f>
        <v>120</v>
      </c>
      <c r="N647" s="8">
        <f>Расценки!M646</f>
        <v>140</v>
      </c>
      <c r="O647" s="10">
        <f t="shared" si="496"/>
        <v>0.14999999999999991</v>
      </c>
      <c r="P647" s="10">
        <f t="shared" si="497"/>
        <v>0.1785714285714286</v>
      </c>
      <c r="Q647" s="7" t="str">
        <f t="shared" si="498"/>
        <v>расценка</v>
      </c>
      <c r="R647" s="7" t="str">
        <f t="shared" si="499"/>
        <v>расценка</v>
      </c>
      <c r="S647" s="8">
        <f t="shared" si="500"/>
        <v>480</v>
      </c>
      <c r="T647" s="8">
        <f t="shared" si="501"/>
        <v>560</v>
      </c>
      <c r="U647" s="8">
        <f>Расценки!F646</f>
        <v>200</v>
      </c>
      <c r="V647" s="8">
        <f>Расценки!G646</f>
        <v>230</v>
      </c>
      <c r="W647" s="10">
        <f t="shared" si="502"/>
        <v>0.31</v>
      </c>
      <c r="X647" s="10">
        <f t="shared" si="503"/>
        <v>0.28260869565217389</v>
      </c>
      <c r="Y647" s="9">
        <f>Расценки!H646</f>
        <v>200</v>
      </c>
      <c r="Z647" s="9">
        <f>Расценки!I646</f>
        <v>230</v>
      </c>
      <c r="AA647" s="10">
        <f>Расценки!J646</f>
        <v>0</v>
      </c>
      <c r="AB647" s="10">
        <f>Расценки!K646</f>
        <v>0</v>
      </c>
      <c r="AC647" s="16">
        <f t="shared" si="504"/>
        <v>0.31</v>
      </c>
      <c r="AD647" s="16">
        <f t="shared" si="505"/>
        <v>0.28260869565217389</v>
      </c>
      <c r="AE647" s="10">
        <f t="shared" si="506"/>
        <v>0.4</v>
      </c>
      <c r="AF647" s="10">
        <f t="shared" si="507"/>
        <v>0.39130434782608697</v>
      </c>
      <c r="AG647" s="8">
        <f t="shared" si="508"/>
        <v>62</v>
      </c>
      <c r="AH647" s="8">
        <f t="shared" si="509"/>
        <v>65</v>
      </c>
    </row>
    <row r="648" spans="1:34" x14ac:dyDescent="0.25">
      <c r="A648" s="7" t="s">
        <v>1881</v>
      </c>
      <c r="B648" s="7" t="s">
        <v>1882</v>
      </c>
      <c r="C648" s="7" t="s">
        <v>28</v>
      </c>
      <c r="D648" s="7" t="s">
        <v>1318</v>
      </c>
      <c r="E648" s="7" t="str">
        <f>INDEX('Нормо-час по специальностям'!$B$6:$B$26,MATCH(D648,'Нормо-час по специальностям'!$A$6:$A$26,0))</f>
        <v>Землекоп / рабочий земляных работ</v>
      </c>
      <c r="F648" s="15">
        <v>2.2000000000000002</v>
      </c>
      <c r="G648" s="7" t="s">
        <v>7170</v>
      </c>
      <c r="H648" s="11">
        <f t="shared" si="493"/>
        <v>3.18</v>
      </c>
      <c r="I648" s="8">
        <f>INDEX('Нормо-час по специальностям'!$D$6:$D$26,MATCH(D648,'Нормо-час по специальностям'!$A$6:$A$26,0))</f>
        <v>550</v>
      </c>
      <c r="J648" s="8">
        <f>INDEX('Нормо-час по специальностям'!$E$6:$E$26,MATCH(D648,'Нормо-час по специальностям'!$A$6:$A$26,0))</f>
        <v>660</v>
      </c>
      <c r="K648" s="8">
        <f t="shared" si="494"/>
        <v>1210</v>
      </c>
      <c r="L648" s="8">
        <f t="shared" si="495"/>
        <v>1452</v>
      </c>
      <c r="M648" s="8">
        <f>Расценки!L647</f>
        <v>850</v>
      </c>
      <c r="N648" s="8">
        <f>Расценки!M647</f>
        <v>980</v>
      </c>
      <c r="O648" s="10">
        <f t="shared" si="496"/>
        <v>0.42352941176470593</v>
      </c>
      <c r="P648" s="10">
        <f t="shared" si="497"/>
        <v>0.48163265306122449</v>
      </c>
      <c r="Q648" s="7" t="str">
        <f t="shared" si="498"/>
        <v>расценка</v>
      </c>
      <c r="R648" s="7" t="str">
        <f t="shared" si="499"/>
        <v>расценка</v>
      </c>
      <c r="S648" s="8">
        <f t="shared" si="500"/>
        <v>386</v>
      </c>
      <c r="T648" s="8">
        <f t="shared" si="501"/>
        <v>445</v>
      </c>
      <c r="U648" s="8">
        <f>Расценки!F647</f>
        <v>1400</v>
      </c>
      <c r="V648" s="8">
        <f>Расценки!G647</f>
        <v>1600</v>
      </c>
      <c r="W648" s="10">
        <f t="shared" si="502"/>
        <v>0.1357142857142857</v>
      </c>
      <c r="X648" s="10">
        <f t="shared" si="503"/>
        <v>9.2499999999999999E-2</v>
      </c>
      <c r="Y648" s="9">
        <f>Расценки!H647</f>
        <v>1614</v>
      </c>
      <c r="Z648" s="9">
        <f>Расценки!I647</f>
        <v>1936</v>
      </c>
      <c r="AA648" s="10">
        <f>Расценки!J647</f>
        <v>0.1528571428571428</v>
      </c>
      <c r="AB648" s="10">
        <f>Расценки!K647</f>
        <v>0.20999999999999996</v>
      </c>
      <c r="AC648" s="16">
        <f t="shared" si="504"/>
        <v>0.2503097893432466</v>
      </c>
      <c r="AD648" s="16">
        <f t="shared" si="505"/>
        <v>0.25</v>
      </c>
      <c r="AE648" s="10">
        <f t="shared" si="506"/>
        <v>0.47335811648079307</v>
      </c>
      <c r="AF648" s="10">
        <f t="shared" si="507"/>
        <v>0.493801652892562</v>
      </c>
      <c r="AG648" s="8">
        <f t="shared" si="508"/>
        <v>404</v>
      </c>
      <c r="AH648" s="8">
        <f t="shared" si="509"/>
        <v>484</v>
      </c>
    </row>
    <row r="649" spans="1:34" x14ac:dyDescent="0.25">
      <c r="A649" s="7" t="s">
        <v>1884</v>
      </c>
      <c r="B649" s="7" t="s">
        <v>1885</v>
      </c>
      <c r="C649" s="7" t="s">
        <v>54</v>
      </c>
      <c r="D649" s="7" t="s">
        <v>203</v>
      </c>
      <c r="E649" s="7" t="str">
        <f>INDEX('Нормо-час по специальностям'!$B$6:$B$26,MATCH(D649,'Нормо-час по специальностям'!$A$6:$A$26,0))</f>
        <v>Бетонщик / арматурщик</v>
      </c>
      <c r="F649" s="15">
        <v>0.3</v>
      </c>
      <c r="G649" s="7" t="s">
        <v>7171</v>
      </c>
      <c r="H649" s="11">
        <f t="shared" si="493"/>
        <v>23.33</v>
      </c>
      <c r="I649" s="8">
        <f>INDEX('Нормо-час по специальностям'!$D$6:$D$26,MATCH(D649,'Нормо-час по специальностям'!$A$6:$A$26,0))</f>
        <v>800</v>
      </c>
      <c r="J649" s="8">
        <f>INDEX('Нормо-час по специальностям'!$E$6:$E$26,MATCH(D649,'Нормо-час по специальностям'!$A$6:$A$26,0))</f>
        <v>950</v>
      </c>
      <c r="K649" s="8">
        <f t="shared" si="494"/>
        <v>240</v>
      </c>
      <c r="L649" s="8">
        <f t="shared" si="495"/>
        <v>285</v>
      </c>
      <c r="M649" s="8">
        <f>Расценки!L648</f>
        <v>280</v>
      </c>
      <c r="N649" s="8">
        <f>Расценки!M648</f>
        <v>330</v>
      </c>
      <c r="O649" s="10">
        <f t="shared" si="496"/>
        <v>-0.1428571428571429</v>
      </c>
      <c r="P649" s="10">
        <f t="shared" si="497"/>
        <v>-0.13636363636363635</v>
      </c>
      <c r="Q649" s="7" t="str">
        <f t="shared" si="498"/>
        <v>нормо-часы</v>
      </c>
      <c r="R649" s="7" t="str">
        <f t="shared" si="499"/>
        <v>нормо-часы</v>
      </c>
      <c r="S649" s="8">
        <f t="shared" si="500"/>
        <v>933</v>
      </c>
      <c r="T649" s="8">
        <f t="shared" si="501"/>
        <v>1100</v>
      </c>
      <c r="U649" s="8">
        <f>Расценки!F648</f>
        <v>450</v>
      </c>
      <c r="V649" s="8">
        <f>Расценки!G648</f>
        <v>550</v>
      </c>
      <c r="W649" s="10">
        <f t="shared" si="502"/>
        <v>0.46666666666666667</v>
      </c>
      <c r="X649" s="10">
        <f t="shared" si="503"/>
        <v>0.48181818181818181</v>
      </c>
      <c r="Y649" s="9">
        <f>Расценки!H648</f>
        <v>450</v>
      </c>
      <c r="Z649" s="9">
        <f>Расценки!I648</f>
        <v>550</v>
      </c>
      <c r="AA649" s="10">
        <f>Расценки!J648</f>
        <v>0</v>
      </c>
      <c r="AB649" s="10">
        <f>Расценки!K648</f>
        <v>0</v>
      </c>
      <c r="AC649" s="16">
        <f t="shared" si="504"/>
        <v>0.46666666666666667</v>
      </c>
      <c r="AD649" s="16">
        <f t="shared" si="505"/>
        <v>0.48181818181818181</v>
      </c>
      <c r="AE649" s="10">
        <f t="shared" si="506"/>
        <v>0.37777777777777777</v>
      </c>
      <c r="AF649" s="10">
        <f t="shared" si="507"/>
        <v>0.4</v>
      </c>
      <c r="AG649" s="8">
        <f t="shared" si="508"/>
        <v>210</v>
      </c>
      <c r="AH649" s="8">
        <f t="shared" si="509"/>
        <v>265</v>
      </c>
    </row>
    <row r="650" spans="1:34" x14ac:dyDescent="0.25">
      <c r="A650" s="7" t="s">
        <v>1887</v>
      </c>
      <c r="B650" s="7" t="s">
        <v>1888</v>
      </c>
      <c r="C650" s="7" t="s">
        <v>54</v>
      </c>
      <c r="D650" s="7" t="s">
        <v>269</v>
      </c>
      <c r="E650" s="7" t="str">
        <f>INDEX('Нормо-час по специальностям'!$B$6:$B$26,MATCH(D650,'Нормо-час по специальностям'!$A$6:$A$26,0))</f>
        <v>Плиточник / укладчик полов</v>
      </c>
      <c r="F650" s="15">
        <v>0.15</v>
      </c>
      <c r="G650" s="7" t="s">
        <v>7172</v>
      </c>
      <c r="H650" s="11">
        <f t="shared" si="493"/>
        <v>46.67</v>
      </c>
      <c r="I650" s="8">
        <f>INDEX('Нормо-час по специальностям'!$D$6:$D$26,MATCH(D650,'Нормо-час по специальностям'!$A$6:$A$26,0))</f>
        <v>900</v>
      </c>
      <c r="J650" s="8">
        <f>INDEX('Нормо-час по специальностям'!$E$6:$E$26,MATCH(D650,'Нормо-час по специальностям'!$A$6:$A$26,0))</f>
        <v>1080</v>
      </c>
      <c r="K650" s="8">
        <f t="shared" si="494"/>
        <v>135</v>
      </c>
      <c r="L650" s="8">
        <f t="shared" si="495"/>
        <v>162</v>
      </c>
      <c r="M650" s="8">
        <f>Расценки!L649</f>
        <v>230</v>
      </c>
      <c r="N650" s="8">
        <f>Расценки!M649</f>
        <v>270</v>
      </c>
      <c r="O650" s="10">
        <f t="shared" si="496"/>
        <v>-0.41304347826086951</v>
      </c>
      <c r="P650" s="10">
        <f t="shared" si="497"/>
        <v>-0.4</v>
      </c>
      <c r="Q650" s="7" t="str">
        <f t="shared" si="498"/>
        <v>нормо-часы</v>
      </c>
      <c r="R650" s="7" t="str">
        <f t="shared" si="499"/>
        <v>нормо-часы</v>
      </c>
      <c r="S650" s="8">
        <f t="shared" si="500"/>
        <v>1533</v>
      </c>
      <c r="T650" s="8">
        <f t="shared" si="501"/>
        <v>1800</v>
      </c>
      <c r="U650" s="8">
        <f>Расценки!F649</f>
        <v>380</v>
      </c>
      <c r="V650" s="8">
        <f>Расценки!G649</f>
        <v>450</v>
      </c>
      <c r="W650" s="10">
        <f t="shared" si="502"/>
        <v>0.64473684210526316</v>
      </c>
      <c r="X650" s="10">
        <f t="shared" si="503"/>
        <v>0.64</v>
      </c>
      <c r="Y650" s="9">
        <f>Расценки!H649</f>
        <v>380</v>
      </c>
      <c r="Z650" s="9">
        <f>Расценки!I649</f>
        <v>450</v>
      </c>
      <c r="AA650" s="10">
        <f>Расценки!J649</f>
        <v>0</v>
      </c>
      <c r="AB650" s="10">
        <f>Расценки!K649</f>
        <v>0</v>
      </c>
      <c r="AC650" s="16">
        <f t="shared" si="504"/>
        <v>0.64473684210526316</v>
      </c>
      <c r="AD650" s="16">
        <f t="shared" si="505"/>
        <v>0.64</v>
      </c>
      <c r="AE650" s="10">
        <f t="shared" si="506"/>
        <v>0.39473684210526316</v>
      </c>
      <c r="AF650" s="10">
        <f t="shared" si="507"/>
        <v>0.4</v>
      </c>
      <c r="AG650" s="8">
        <f t="shared" si="508"/>
        <v>245</v>
      </c>
      <c r="AH650" s="8">
        <f t="shared" si="509"/>
        <v>288</v>
      </c>
    </row>
    <row r="651" spans="1:34" x14ac:dyDescent="0.25">
      <c r="A651" s="7" t="s">
        <v>1890</v>
      </c>
      <c r="B651" s="7" t="s">
        <v>1891</v>
      </c>
      <c r="C651" s="7" t="s">
        <v>54</v>
      </c>
      <c r="D651" s="7" t="s">
        <v>269</v>
      </c>
      <c r="E651" s="7" t="str">
        <f>INDEX('Нормо-час по специальностям'!$B$6:$B$26,MATCH(D651,'Нормо-час по специальностям'!$A$6:$A$26,0))</f>
        <v>Плиточник / укладчик полов</v>
      </c>
      <c r="F651" s="15">
        <v>0.01</v>
      </c>
      <c r="G651" s="7" t="s">
        <v>7173</v>
      </c>
      <c r="H651" s="11">
        <f t="shared" si="493"/>
        <v>700</v>
      </c>
      <c r="I651" s="8">
        <f>INDEX('Нормо-час по специальностям'!$D$6:$D$26,MATCH(D651,'Нормо-час по специальностям'!$A$6:$A$26,0))</f>
        <v>900</v>
      </c>
      <c r="J651" s="8">
        <f>INDEX('Нормо-час по специальностям'!$E$6:$E$26,MATCH(D651,'Нормо-час по специальностям'!$A$6:$A$26,0))</f>
        <v>1080</v>
      </c>
      <c r="K651" s="8">
        <f t="shared" si="494"/>
        <v>9</v>
      </c>
      <c r="L651" s="8">
        <f t="shared" si="495"/>
        <v>11</v>
      </c>
      <c r="M651" s="8">
        <f>Расценки!L650</f>
        <v>9</v>
      </c>
      <c r="N651" s="8">
        <f>Расценки!M650</f>
        <v>11</v>
      </c>
      <c r="O651" s="10">
        <f t="shared" si="496"/>
        <v>0</v>
      </c>
      <c r="P651" s="10">
        <f t="shared" si="497"/>
        <v>0</v>
      </c>
      <c r="Q651" s="7" t="str">
        <f t="shared" si="498"/>
        <v>равно</v>
      </c>
      <c r="R651" s="7" t="str">
        <f t="shared" si="499"/>
        <v>равно</v>
      </c>
      <c r="S651" s="8">
        <f t="shared" si="500"/>
        <v>900</v>
      </c>
      <c r="T651" s="8">
        <f t="shared" si="501"/>
        <v>1100</v>
      </c>
      <c r="U651" s="8">
        <f>Расценки!F650</f>
        <v>15</v>
      </c>
      <c r="V651" s="8">
        <f>Расценки!G650</f>
        <v>18</v>
      </c>
      <c r="W651" s="10">
        <f t="shared" si="502"/>
        <v>0.4</v>
      </c>
      <c r="X651" s="10">
        <f t="shared" si="503"/>
        <v>0.3888888888888889</v>
      </c>
      <c r="Y651" s="9">
        <f>Расценки!H650</f>
        <v>15</v>
      </c>
      <c r="Z651" s="9">
        <f>Расценки!I650</f>
        <v>18</v>
      </c>
      <c r="AA651" s="10">
        <f>Расценки!J650</f>
        <v>0</v>
      </c>
      <c r="AB651" s="10">
        <f>Расценки!K650</f>
        <v>0</v>
      </c>
      <c r="AC651" s="16">
        <f t="shared" si="504"/>
        <v>0.4</v>
      </c>
      <c r="AD651" s="16">
        <f t="shared" si="505"/>
        <v>0.3888888888888889</v>
      </c>
      <c r="AE651" s="10">
        <f t="shared" si="506"/>
        <v>0.4</v>
      </c>
      <c r="AF651" s="10">
        <f t="shared" si="507"/>
        <v>0.3888888888888889</v>
      </c>
      <c r="AG651" s="8">
        <f t="shared" si="508"/>
        <v>6</v>
      </c>
      <c r="AH651" s="8">
        <f t="shared" si="509"/>
        <v>7</v>
      </c>
    </row>
    <row r="652" spans="1:34" x14ac:dyDescent="0.25">
      <c r="A652" s="7" t="s">
        <v>1893</v>
      </c>
      <c r="B652" s="7" t="s">
        <v>1894</v>
      </c>
      <c r="C652" s="7" t="s">
        <v>54</v>
      </c>
      <c r="D652" s="7" t="s">
        <v>203</v>
      </c>
      <c r="E652" s="7" t="str">
        <f>INDEX('Нормо-час по специальностям'!$B$6:$B$26,MATCH(D652,'Нормо-час по специальностям'!$A$6:$A$26,0))</f>
        <v>Бетонщик / арматурщик</v>
      </c>
      <c r="F652" s="15">
        <v>0.3</v>
      </c>
      <c r="G652" s="7" t="s">
        <v>7171</v>
      </c>
      <c r="H652" s="11">
        <f t="shared" si="493"/>
        <v>23.33</v>
      </c>
      <c r="I652" s="8">
        <f>INDEX('Нормо-час по специальностям'!$D$6:$D$26,MATCH(D652,'Нормо-час по специальностям'!$A$6:$A$26,0))</f>
        <v>800</v>
      </c>
      <c r="J652" s="8">
        <f>INDEX('Нормо-час по специальностям'!$E$6:$E$26,MATCH(D652,'Нормо-час по специальностям'!$A$6:$A$26,0))</f>
        <v>950</v>
      </c>
      <c r="K652" s="8">
        <f t="shared" si="494"/>
        <v>240</v>
      </c>
      <c r="L652" s="8">
        <f t="shared" si="495"/>
        <v>285</v>
      </c>
      <c r="M652" s="8">
        <f>Расценки!L651</f>
        <v>280</v>
      </c>
      <c r="N652" s="8">
        <f>Расценки!M651</f>
        <v>330</v>
      </c>
      <c r="O652" s="10">
        <f t="shared" si="496"/>
        <v>-0.1428571428571429</v>
      </c>
      <c r="P652" s="10">
        <f t="shared" si="497"/>
        <v>-0.13636363636363635</v>
      </c>
      <c r="Q652" s="7" t="str">
        <f t="shared" si="498"/>
        <v>нормо-часы</v>
      </c>
      <c r="R652" s="7" t="str">
        <f t="shared" si="499"/>
        <v>нормо-часы</v>
      </c>
      <c r="S652" s="8">
        <f t="shared" si="500"/>
        <v>933</v>
      </c>
      <c r="T652" s="8">
        <f t="shared" si="501"/>
        <v>1100</v>
      </c>
      <c r="U652" s="8">
        <f>Расценки!F651</f>
        <v>450</v>
      </c>
      <c r="V652" s="8">
        <f>Расценки!G651</f>
        <v>550</v>
      </c>
      <c r="W652" s="10">
        <f t="shared" si="502"/>
        <v>0.46666666666666667</v>
      </c>
      <c r="X652" s="10">
        <f t="shared" si="503"/>
        <v>0.48181818181818181</v>
      </c>
      <c r="Y652" s="9">
        <f>Расценки!H651</f>
        <v>450</v>
      </c>
      <c r="Z652" s="9">
        <f>Расценки!I651</f>
        <v>550</v>
      </c>
      <c r="AA652" s="10">
        <f>Расценки!J651</f>
        <v>0</v>
      </c>
      <c r="AB652" s="10">
        <f>Расценки!K651</f>
        <v>0</v>
      </c>
      <c r="AC652" s="16">
        <f t="shared" si="504"/>
        <v>0.46666666666666667</v>
      </c>
      <c r="AD652" s="16">
        <f t="shared" si="505"/>
        <v>0.48181818181818181</v>
      </c>
      <c r="AE652" s="10">
        <f t="shared" si="506"/>
        <v>0.37777777777777777</v>
      </c>
      <c r="AF652" s="10">
        <f t="shared" si="507"/>
        <v>0.4</v>
      </c>
      <c r="AG652" s="8">
        <f t="shared" si="508"/>
        <v>210</v>
      </c>
      <c r="AH652" s="8">
        <f t="shared" si="509"/>
        <v>265</v>
      </c>
    </row>
    <row r="653" spans="1:34" x14ac:dyDescent="0.25">
      <c r="A653" s="12" t="s">
        <v>1897</v>
      </c>
      <c r="B653" s="12" t="s">
        <v>1898</v>
      </c>
      <c r="C653" s="12" t="s">
        <v>54</v>
      </c>
      <c r="D653" s="7" t="s">
        <v>35</v>
      </c>
      <c r="E653" s="7" t="str">
        <f>INDEX('Нормо-час по специальностям'!$B$6:$B$26,MATCH(D653,'Нормо-час по специальностям'!$A$6:$A$26,0))</f>
        <v>Разнорабочий / демонтажник</v>
      </c>
      <c r="F653" s="15">
        <v>0.6</v>
      </c>
      <c r="G653" s="7" t="s">
        <v>7174</v>
      </c>
      <c r="H653" s="11">
        <f t="shared" si="493"/>
        <v>11.67</v>
      </c>
      <c r="I653" s="8">
        <f>INDEX('Нормо-час по специальностям'!$D$6:$D$26,MATCH(D653,'Нормо-час по специальностям'!$A$6:$A$26,0))</f>
        <v>550</v>
      </c>
      <c r="J653" s="8">
        <f>INDEX('Нормо-час по специальностям'!$E$6:$E$26,MATCH(D653,'Нормо-час по специальностям'!$A$6:$A$26,0))</f>
        <v>660</v>
      </c>
      <c r="K653" s="8">
        <f t="shared" si="494"/>
        <v>330</v>
      </c>
      <c r="L653" s="8">
        <f t="shared" si="495"/>
        <v>396</v>
      </c>
      <c r="M653" s="8">
        <f>Расценки!L652</f>
        <v>240</v>
      </c>
      <c r="N653" s="8">
        <f>Расценки!M652</f>
        <v>280</v>
      </c>
      <c r="O653" s="10">
        <f t="shared" si="496"/>
        <v>0.375</v>
      </c>
      <c r="P653" s="10">
        <f t="shared" si="497"/>
        <v>0.41428571428571437</v>
      </c>
      <c r="Q653" s="7" t="str">
        <f t="shared" si="498"/>
        <v>расценка</v>
      </c>
      <c r="R653" s="7" t="str">
        <f t="shared" si="499"/>
        <v>расценка</v>
      </c>
      <c r="S653" s="8">
        <f t="shared" si="500"/>
        <v>400</v>
      </c>
      <c r="T653" s="8">
        <f t="shared" si="501"/>
        <v>467</v>
      </c>
      <c r="U653" s="8">
        <f>Расценки!F652</f>
        <v>400</v>
      </c>
      <c r="V653" s="8">
        <f>Расценки!G652</f>
        <v>470</v>
      </c>
      <c r="W653" s="10">
        <f t="shared" si="502"/>
        <v>0.17499999999999999</v>
      </c>
      <c r="X653" s="10">
        <f t="shared" si="503"/>
        <v>0.1574468085106383</v>
      </c>
      <c r="Y653" s="9">
        <f>Расценки!H652</f>
        <v>440</v>
      </c>
      <c r="Z653" s="9">
        <f>Расценки!I652</f>
        <v>528</v>
      </c>
      <c r="AA653" s="10">
        <f>Расценки!J652</f>
        <v>0.10000000000000009</v>
      </c>
      <c r="AB653" s="10">
        <f>Расценки!K652</f>
        <v>0.123404255319149</v>
      </c>
      <c r="AC653" s="16">
        <f t="shared" si="504"/>
        <v>0.25</v>
      </c>
      <c r="AD653" s="16">
        <f t="shared" si="505"/>
        <v>0.25</v>
      </c>
      <c r="AE653" s="10">
        <f t="shared" si="506"/>
        <v>0.45454545454545453</v>
      </c>
      <c r="AF653" s="10">
        <f t="shared" si="507"/>
        <v>0.46969696969696972</v>
      </c>
      <c r="AG653" s="8">
        <f t="shared" si="508"/>
        <v>110</v>
      </c>
      <c r="AH653" s="8">
        <f t="shared" si="509"/>
        <v>132</v>
      </c>
    </row>
    <row r="654" spans="1:34" x14ac:dyDescent="0.25">
      <c r="A654" s="12" t="s">
        <v>1900</v>
      </c>
      <c r="B654" s="12" t="s">
        <v>1901</v>
      </c>
      <c r="C654" s="12" t="s">
        <v>54</v>
      </c>
      <c r="D654" s="7" t="s">
        <v>203</v>
      </c>
      <c r="E654" s="7" t="str">
        <f>INDEX('Нормо-час по специальностям'!$B$6:$B$26,MATCH(D654,'Нормо-час по специальностям'!$A$6:$A$26,0))</f>
        <v>Бетонщик / арматурщик</v>
      </c>
      <c r="F654" s="15">
        <v>0.1</v>
      </c>
      <c r="G654" s="7" t="s">
        <v>6938</v>
      </c>
      <c r="H654" s="11">
        <f t="shared" si="493"/>
        <v>70</v>
      </c>
      <c r="I654" s="8">
        <f>INDEX('Нормо-час по специальностям'!$D$6:$D$26,MATCH(D654,'Нормо-час по специальностям'!$A$6:$A$26,0))</f>
        <v>800</v>
      </c>
      <c r="J654" s="8">
        <f>INDEX('Нормо-час по специальностям'!$E$6:$E$26,MATCH(D654,'Нормо-час по специальностям'!$A$6:$A$26,0))</f>
        <v>950</v>
      </c>
      <c r="K654" s="8">
        <f t="shared" si="494"/>
        <v>80</v>
      </c>
      <c r="L654" s="8">
        <f t="shared" si="495"/>
        <v>95</v>
      </c>
      <c r="M654" s="8">
        <f>Расценки!L653</f>
        <v>150</v>
      </c>
      <c r="N654" s="8">
        <f>Расценки!M653</f>
        <v>175</v>
      </c>
      <c r="O654" s="10">
        <f t="shared" si="496"/>
        <v>-0.46666666666666667</v>
      </c>
      <c r="P654" s="10">
        <f t="shared" si="497"/>
        <v>-0.45714285714285718</v>
      </c>
      <c r="Q654" s="7" t="str">
        <f t="shared" si="498"/>
        <v>нормо-часы</v>
      </c>
      <c r="R654" s="7" t="str">
        <f t="shared" si="499"/>
        <v>нормо-часы</v>
      </c>
      <c r="S654" s="8">
        <f t="shared" si="500"/>
        <v>1500</v>
      </c>
      <c r="T654" s="8">
        <f t="shared" si="501"/>
        <v>1750</v>
      </c>
      <c r="U654" s="8">
        <f>Расценки!F653</f>
        <v>250</v>
      </c>
      <c r="V654" s="8">
        <f>Расценки!G653</f>
        <v>290</v>
      </c>
      <c r="W654" s="10">
        <f t="shared" si="502"/>
        <v>0.68</v>
      </c>
      <c r="X654" s="10">
        <f t="shared" si="503"/>
        <v>0.67241379310344829</v>
      </c>
      <c r="Y654" s="9">
        <f>Расценки!H653</f>
        <v>250</v>
      </c>
      <c r="Z654" s="9">
        <f>Расценки!I653</f>
        <v>290</v>
      </c>
      <c r="AA654" s="10">
        <f>Расценки!J653</f>
        <v>0</v>
      </c>
      <c r="AB654" s="10">
        <f>Расценки!K653</f>
        <v>0</v>
      </c>
      <c r="AC654" s="16">
        <f t="shared" si="504"/>
        <v>0.68</v>
      </c>
      <c r="AD654" s="16">
        <f t="shared" si="505"/>
        <v>0.67241379310344829</v>
      </c>
      <c r="AE654" s="10">
        <f t="shared" si="506"/>
        <v>0.4</v>
      </c>
      <c r="AF654" s="10">
        <f t="shared" si="507"/>
        <v>0.39655172413793105</v>
      </c>
      <c r="AG654" s="8">
        <f t="shared" si="508"/>
        <v>170</v>
      </c>
      <c r="AH654" s="8">
        <f t="shared" si="509"/>
        <v>195</v>
      </c>
    </row>
    <row r="655" spans="1:34" x14ac:dyDescent="0.25">
      <c r="A655" s="12" t="s">
        <v>1903</v>
      </c>
      <c r="B655" s="12" t="s">
        <v>1904</v>
      </c>
      <c r="C655" s="12" t="s">
        <v>50</v>
      </c>
      <c r="D655" s="7" t="s">
        <v>203</v>
      </c>
      <c r="E655" s="7" t="str">
        <f>INDEX('Нормо-час по специальностям'!$B$6:$B$26,MATCH(D655,'Нормо-час по специальностям'!$A$6:$A$26,0))</f>
        <v>Бетонщик / арматурщик</v>
      </c>
      <c r="F655" s="15">
        <v>0.3</v>
      </c>
      <c r="G655" s="7" t="s">
        <v>6938</v>
      </c>
      <c r="H655" s="11">
        <f t="shared" si="493"/>
        <v>23.33</v>
      </c>
      <c r="I655" s="8">
        <f>INDEX('Нормо-час по специальностям'!$D$6:$D$26,MATCH(D655,'Нормо-час по специальностям'!$A$6:$A$26,0))</f>
        <v>800</v>
      </c>
      <c r="J655" s="8">
        <f>INDEX('Нормо-час по специальностям'!$E$6:$E$26,MATCH(D655,'Нормо-час по специальностям'!$A$6:$A$26,0))</f>
        <v>950</v>
      </c>
      <c r="K655" s="8">
        <f t="shared" si="494"/>
        <v>240</v>
      </c>
      <c r="L655" s="8">
        <f t="shared" si="495"/>
        <v>285</v>
      </c>
      <c r="M655" s="8">
        <f>Расценки!L654</f>
        <v>240</v>
      </c>
      <c r="N655" s="8">
        <f>Расценки!M654</f>
        <v>280</v>
      </c>
      <c r="O655" s="10">
        <f t="shared" si="496"/>
        <v>0</v>
      </c>
      <c r="P655" s="10">
        <f t="shared" si="497"/>
        <v>1.7857142857142794E-2</v>
      </c>
      <c r="Q655" s="7" t="str">
        <f t="shared" si="498"/>
        <v>равно</v>
      </c>
      <c r="R655" s="7" t="str">
        <f t="shared" si="499"/>
        <v>равно</v>
      </c>
      <c r="S655" s="8">
        <f t="shared" si="500"/>
        <v>800</v>
      </c>
      <c r="T655" s="8">
        <f t="shared" si="501"/>
        <v>933</v>
      </c>
      <c r="U655" s="8">
        <f>Расценки!F654</f>
        <v>400</v>
      </c>
      <c r="V655" s="8">
        <f>Расценки!G654</f>
        <v>470</v>
      </c>
      <c r="W655" s="10">
        <f t="shared" si="502"/>
        <v>0.4</v>
      </c>
      <c r="X655" s="10">
        <f t="shared" si="503"/>
        <v>0.39361702127659576</v>
      </c>
      <c r="Y655" s="9">
        <f>Расценки!H654</f>
        <v>400</v>
      </c>
      <c r="Z655" s="9">
        <f>Расценки!I654</f>
        <v>470</v>
      </c>
      <c r="AA655" s="10">
        <f>Расценки!J654</f>
        <v>0</v>
      </c>
      <c r="AB655" s="10">
        <f>Расценки!K654</f>
        <v>0</v>
      </c>
      <c r="AC655" s="16">
        <f t="shared" si="504"/>
        <v>0.4</v>
      </c>
      <c r="AD655" s="16">
        <f t="shared" si="505"/>
        <v>0.39361702127659576</v>
      </c>
      <c r="AE655" s="10">
        <f t="shared" si="506"/>
        <v>0.4</v>
      </c>
      <c r="AF655" s="10">
        <f t="shared" si="507"/>
        <v>0.40425531914893614</v>
      </c>
      <c r="AG655" s="8">
        <f t="shared" si="508"/>
        <v>160</v>
      </c>
      <c r="AH655" s="8">
        <f t="shared" si="509"/>
        <v>185</v>
      </c>
    </row>
    <row r="656" spans="1:34" x14ac:dyDescent="0.25">
      <c r="A656" s="12" t="s">
        <v>1906</v>
      </c>
      <c r="B656" s="12" t="s">
        <v>1907</v>
      </c>
      <c r="C656" s="12" t="s">
        <v>54</v>
      </c>
      <c r="D656" s="7" t="s">
        <v>203</v>
      </c>
      <c r="E656" s="7" t="str">
        <f>INDEX('Нормо-час по специальностям'!$B$6:$B$26,MATCH(D656,'Нормо-час по специальностям'!$A$6:$A$26,0))</f>
        <v>Бетонщик / арматурщик</v>
      </c>
      <c r="F656" s="15">
        <v>0.25</v>
      </c>
      <c r="G656" s="7" t="s">
        <v>7175</v>
      </c>
      <c r="H656" s="11">
        <f t="shared" si="493"/>
        <v>28</v>
      </c>
      <c r="I656" s="8">
        <f>INDEX('Нормо-час по специальностям'!$D$6:$D$26,MATCH(D656,'Нормо-час по специальностям'!$A$6:$A$26,0))</f>
        <v>800</v>
      </c>
      <c r="J656" s="8">
        <f>INDEX('Нормо-час по специальностям'!$E$6:$E$26,MATCH(D656,'Нормо-час по специальностям'!$A$6:$A$26,0))</f>
        <v>950</v>
      </c>
      <c r="K656" s="8">
        <f t="shared" si="494"/>
        <v>200</v>
      </c>
      <c r="L656" s="8">
        <f t="shared" si="495"/>
        <v>238</v>
      </c>
      <c r="M656" s="8">
        <f>Расценки!L655</f>
        <v>360</v>
      </c>
      <c r="N656" s="8">
        <f>Расценки!M655</f>
        <v>420</v>
      </c>
      <c r="O656" s="10">
        <f t="shared" si="496"/>
        <v>-0.44444444444444442</v>
      </c>
      <c r="P656" s="10">
        <f t="shared" si="497"/>
        <v>-0.43333333333333335</v>
      </c>
      <c r="Q656" s="7" t="str">
        <f t="shared" si="498"/>
        <v>нормо-часы</v>
      </c>
      <c r="R656" s="7" t="str">
        <f t="shared" si="499"/>
        <v>нормо-часы</v>
      </c>
      <c r="S656" s="8">
        <f t="shared" si="500"/>
        <v>1440</v>
      </c>
      <c r="T656" s="8">
        <f t="shared" si="501"/>
        <v>1680</v>
      </c>
      <c r="U656" s="8">
        <f>Расценки!F655</f>
        <v>600</v>
      </c>
      <c r="V656" s="8">
        <f>Расценки!G655</f>
        <v>700</v>
      </c>
      <c r="W656" s="10">
        <f t="shared" si="502"/>
        <v>0.66666666666666663</v>
      </c>
      <c r="X656" s="10">
        <f t="shared" si="503"/>
        <v>0.66</v>
      </c>
      <c r="Y656" s="9">
        <f>Расценки!H655</f>
        <v>600</v>
      </c>
      <c r="Z656" s="9">
        <f>Расценки!I655</f>
        <v>700</v>
      </c>
      <c r="AA656" s="10">
        <f>Расценки!J655</f>
        <v>0</v>
      </c>
      <c r="AB656" s="10">
        <f>Расценки!K655</f>
        <v>0</v>
      </c>
      <c r="AC656" s="16">
        <f t="shared" si="504"/>
        <v>0.66666666666666663</v>
      </c>
      <c r="AD656" s="16">
        <f t="shared" si="505"/>
        <v>0.66</v>
      </c>
      <c r="AE656" s="10">
        <f t="shared" si="506"/>
        <v>0.4</v>
      </c>
      <c r="AF656" s="10">
        <f t="shared" si="507"/>
        <v>0.4</v>
      </c>
      <c r="AG656" s="8">
        <f t="shared" si="508"/>
        <v>400</v>
      </c>
      <c r="AH656" s="8">
        <f t="shared" si="509"/>
        <v>462</v>
      </c>
    </row>
    <row r="657" spans="1:34" x14ac:dyDescent="0.25">
      <c r="A657" s="12" t="s">
        <v>1909</v>
      </c>
      <c r="B657" s="12" t="s">
        <v>1910</v>
      </c>
      <c r="C657" s="12" t="s">
        <v>54</v>
      </c>
      <c r="D657" s="7" t="s">
        <v>203</v>
      </c>
      <c r="E657" s="7" t="str">
        <f>INDEX('Нормо-час по специальностям'!$B$6:$B$26,MATCH(D657,'Нормо-час по специальностям'!$A$6:$A$26,0))</f>
        <v>Бетонщик / арматурщик</v>
      </c>
      <c r="F657" s="15">
        <v>0.03</v>
      </c>
      <c r="G657" s="7" t="s">
        <v>7176</v>
      </c>
      <c r="H657" s="11">
        <f t="shared" si="493"/>
        <v>233.33</v>
      </c>
      <c r="I657" s="8">
        <f>INDEX('Нормо-час по специальностям'!$D$6:$D$26,MATCH(D657,'Нормо-час по специальностям'!$A$6:$A$26,0))</f>
        <v>800</v>
      </c>
      <c r="J657" s="8">
        <f>INDEX('Нормо-час по специальностям'!$E$6:$E$26,MATCH(D657,'Нормо-час по специальностям'!$A$6:$A$26,0))</f>
        <v>950</v>
      </c>
      <c r="K657" s="8">
        <f t="shared" si="494"/>
        <v>24</v>
      </c>
      <c r="L657" s="8">
        <f t="shared" si="495"/>
        <v>29</v>
      </c>
      <c r="M657" s="8">
        <f>Расценки!L656</f>
        <v>30</v>
      </c>
      <c r="N657" s="8">
        <f>Расценки!M656</f>
        <v>35</v>
      </c>
      <c r="O657" s="10">
        <f t="shared" si="496"/>
        <v>-0.19999999999999996</v>
      </c>
      <c r="P657" s="10">
        <f t="shared" si="497"/>
        <v>-0.17142857142857137</v>
      </c>
      <c r="Q657" s="7" t="str">
        <f t="shared" si="498"/>
        <v>нормо-часы</v>
      </c>
      <c r="R657" s="7" t="str">
        <f t="shared" si="499"/>
        <v>нормо-часы</v>
      </c>
      <c r="S657" s="8">
        <f t="shared" si="500"/>
        <v>1000</v>
      </c>
      <c r="T657" s="8">
        <f t="shared" si="501"/>
        <v>1167</v>
      </c>
      <c r="U657" s="8">
        <f>Расценки!F656</f>
        <v>50</v>
      </c>
      <c r="V657" s="8">
        <f>Расценки!G656</f>
        <v>60</v>
      </c>
      <c r="W657" s="10">
        <f t="shared" si="502"/>
        <v>0.52</v>
      </c>
      <c r="X657" s="10">
        <f t="shared" si="503"/>
        <v>0.51666666666666672</v>
      </c>
      <c r="Y657" s="9">
        <f>Расценки!H656</f>
        <v>50</v>
      </c>
      <c r="Z657" s="9">
        <f>Расценки!I656</f>
        <v>60</v>
      </c>
      <c r="AA657" s="10">
        <f>Расценки!J656</f>
        <v>0</v>
      </c>
      <c r="AB657" s="10">
        <f>Расценки!K656</f>
        <v>0</v>
      </c>
      <c r="AC657" s="16">
        <f t="shared" si="504"/>
        <v>0.52</v>
      </c>
      <c r="AD657" s="16">
        <f t="shared" si="505"/>
        <v>0.51666666666666672</v>
      </c>
      <c r="AE657" s="10">
        <f t="shared" si="506"/>
        <v>0.4</v>
      </c>
      <c r="AF657" s="10">
        <f t="shared" si="507"/>
        <v>0.41666666666666669</v>
      </c>
      <c r="AG657" s="8">
        <f t="shared" si="508"/>
        <v>26</v>
      </c>
      <c r="AH657" s="8">
        <f t="shared" si="509"/>
        <v>31</v>
      </c>
    </row>
    <row r="658" spans="1:34" x14ac:dyDescent="0.25">
      <c r="A658" s="5" t="s">
        <v>1911</v>
      </c>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row>
    <row r="659" spans="1:34" x14ac:dyDescent="0.25">
      <c r="A659" s="7" t="s">
        <v>1912</v>
      </c>
      <c r="B659" s="7" t="s">
        <v>1913</v>
      </c>
      <c r="C659" s="7" t="s">
        <v>177</v>
      </c>
      <c r="D659" s="7" t="s">
        <v>269</v>
      </c>
      <c r="E659" s="7" t="str">
        <f>INDEX('Нормо-час по специальностям'!$B$6:$B$26,MATCH(D659,'Нормо-час по специальностям'!$A$6:$A$26,0))</f>
        <v>Плиточник / укладчик полов</v>
      </c>
      <c r="F659" s="15">
        <v>0.6</v>
      </c>
      <c r="G659" s="7" t="s">
        <v>7177</v>
      </c>
      <c r="H659" s="11">
        <f t="shared" ref="H659:H700" si="510">IF(OR(F659="",F659=0),"",ROUND($G$3/F659,2))</f>
        <v>11.67</v>
      </c>
      <c r="I659" s="8">
        <f>INDEX('Нормо-час по специальностям'!$D$6:$D$26,MATCH(D659,'Нормо-час по специальностям'!$A$6:$A$26,0))</f>
        <v>900</v>
      </c>
      <c r="J659" s="8">
        <f>INDEX('Нормо-час по специальностям'!$E$6:$E$26,MATCH(D659,'Нормо-час по специальностям'!$A$6:$A$26,0))</f>
        <v>1080</v>
      </c>
      <c r="K659" s="8">
        <f t="shared" ref="K659:K700" si="511">IF(OR(F659="",F659=0,I659=0),"",ROUND(F659*I659,0))</f>
        <v>540</v>
      </c>
      <c r="L659" s="8">
        <f t="shared" ref="L659:L700" si="512">IF(OR(F659="",F659=0,J659=0),"",ROUND(F659*J659,0))</f>
        <v>648</v>
      </c>
      <c r="M659" s="8">
        <f>Расценки!L658</f>
        <v>300</v>
      </c>
      <c r="N659" s="8">
        <f>Расценки!M658</f>
        <v>350</v>
      </c>
      <c r="O659" s="10">
        <f t="shared" ref="O659:O700" si="513">IF(OR(K659="",M659="",M659=0),"",K659/M659-1)</f>
        <v>0.8</v>
      </c>
      <c r="P659" s="10">
        <f t="shared" ref="P659:P700" si="514">IF(OR(L659="",N659="",N659=0),"",L659/N659-1)</f>
        <v>0.85142857142857142</v>
      </c>
      <c r="Q659" s="7" t="str">
        <f t="shared" ref="Q659:Q700" si="515">IF(O659="","—",IF(O659&lt;-$C$3,"нормо-часы",IF(O659&gt;$C$3,"расценка","равно")))</f>
        <v>расценка</v>
      </c>
      <c r="R659" s="7" t="str">
        <f t="shared" ref="R659:R700" si="516">IF(P659="","—",IF(P659&lt;-$C$3,"нормо-часы",IF(P659&gt;$C$3,"расценка","равно")))</f>
        <v>расценка</v>
      </c>
      <c r="S659" s="8">
        <f t="shared" ref="S659:S700" si="517">IF(OR(F659="",F659=0,M659=""),"",ROUND(M659/F659,0))</f>
        <v>500</v>
      </c>
      <c r="T659" s="8">
        <f t="shared" ref="T659:T700" si="518">IF(OR(F659="",F659=0,N659=""),"",ROUND(N659/F659,0))</f>
        <v>583</v>
      </c>
      <c r="U659" s="8">
        <f>Расценки!F658</f>
        <v>500</v>
      </c>
      <c r="V659" s="8">
        <f>Расценки!G658</f>
        <v>600</v>
      </c>
      <c r="W659" s="10">
        <f t="shared" ref="W659:W700" si="519">IF(OR(K659="",U659="",U659=0),"",(U659-K659)/U659)</f>
        <v>-0.08</v>
      </c>
      <c r="X659" s="10">
        <f t="shared" ref="X659:X700" si="520">IF(OR(L659="",V659="",V659=0),"",(V659-L659)/V659)</f>
        <v>-0.08</v>
      </c>
      <c r="Y659" s="9">
        <f>Расценки!H658</f>
        <v>720</v>
      </c>
      <c r="Z659" s="9">
        <f>Расценки!I658</f>
        <v>864</v>
      </c>
      <c r="AA659" s="10">
        <f>Расценки!J658</f>
        <v>0.43999999999999995</v>
      </c>
      <c r="AB659" s="10">
        <f>Расценки!K658</f>
        <v>0.43999999999999995</v>
      </c>
      <c r="AC659" s="16">
        <f t="shared" ref="AC659:AC700" si="521">IF(OR(K659="",Y659="",Y659=0),"",(Y659-K659)/Y659)</f>
        <v>0.25</v>
      </c>
      <c r="AD659" s="16">
        <f t="shared" ref="AD659:AD700" si="522">IF(OR(L659="",Z659="",Z659=0),"",(Z659-L659)/Z659)</f>
        <v>0.25</v>
      </c>
      <c r="AE659" s="10">
        <f t="shared" ref="AE659:AE700" si="523">IF(OR(Y659="",Y659=0),"",(Y659-M659)/Y659)</f>
        <v>0.58333333333333337</v>
      </c>
      <c r="AF659" s="10">
        <f t="shared" ref="AF659:AF700" si="524">IF(OR(Z659="",Z659=0),"",(Z659-N659)/Z659)</f>
        <v>0.59490740740740744</v>
      </c>
      <c r="AG659" s="8">
        <f t="shared" ref="AG659:AG700" si="525">IF(OR(K659="",Y659=""),"",Y659-K659)</f>
        <v>180</v>
      </c>
      <c r="AH659" s="8">
        <f t="shared" ref="AH659:AH700" si="526">IF(OR(L659="",Z659=""),"",Z659-L659)</f>
        <v>216</v>
      </c>
    </row>
    <row r="660" spans="1:34" x14ac:dyDescent="0.25">
      <c r="A660" s="7" t="s">
        <v>1915</v>
      </c>
      <c r="B660" s="7" t="s">
        <v>1916</v>
      </c>
      <c r="C660" s="7" t="s">
        <v>177</v>
      </c>
      <c r="D660" s="7" t="s">
        <v>269</v>
      </c>
      <c r="E660" s="7" t="str">
        <f>INDEX('Нормо-час по специальностям'!$B$6:$B$26,MATCH(D660,'Нормо-час по специальностям'!$A$6:$A$26,0))</f>
        <v>Плиточник / укладчик полов</v>
      </c>
      <c r="F660" s="15">
        <v>0.7</v>
      </c>
      <c r="G660" s="7" t="s">
        <v>7178</v>
      </c>
      <c r="H660" s="11">
        <f t="shared" si="510"/>
        <v>10</v>
      </c>
      <c r="I660" s="8">
        <f>INDEX('Нормо-час по специальностям'!$D$6:$D$26,MATCH(D660,'Нормо-час по специальностям'!$A$6:$A$26,0))</f>
        <v>900</v>
      </c>
      <c r="J660" s="8">
        <f>INDEX('Нормо-час по специальностям'!$E$6:$E$26,MATCH(D660,'Нормо-час по специальностям'!$A$6:$A$26,0))</f>
        <v>1080</v>
      </c>
      <c r="K660" s="8">
        <f t="shared" si="511"/>
        <v>630</v>
      </c>
      <c r="L660" s="8">
        <f t="shared" si="512"/>
        <v>756</v>
      </c>
      <c r="M660" s="8">
        <f>Расценки!L659</f>
        <v>360</v>
      </c>
      <c r="N660" s="8">
        <f>Расценки!M659</f>
        <v>420</v>
      </c>
      <c r="O660" s="10">
        <f t="shared" si="513"/>
        <v>0.75</v>
      </c>
      <c r="P660" s="10">
        <f t="shared" si="514"/>
        <v>0.8</v>
      </c>
      <c r="Q660" s="7" t="str">
        <f t="shared" si="515"/>
        <v>расценка</v>
      </c>
      <c r="R660" s="7" t="str">
        <f t="shared" si="516"/>
        <v>расценка</v>
      </c>
      <c r="S660" s="8">
        <f t="shared" si="517"/>
        <v>514</v>
      </c>
      <c r="T660" s="8">
        <f t="shared" si="518"/>
        <v>600</v>
      </c>
      <c r="U660" s="8">
        <f>Расценки!F659</f>
        <v>600</v>
      </c>
      <c r="V660" s="8">
        <f>Расценки!G659</f>
        <v>700</v>
      </c>
      <c r="W660" s="10">
        <f t="shared" si="519"/>
        <v>-0.05</v>
      </c>
      <c r="X660" s="10">
        <f t="shared" si="520"/>
        <v>-0.08</v>
      </c>
      <c r="Y660" s="9">
        <f>Расценки!H659</f>
        <v>840</v>
      </c>
      <c r="Z660" s="9">
        <f>Расценки!I659</f>
        <v>1008</v>
      </c>
      <c r="AA660" s="10">
        <f>Расценки!J659</f>
        <v>0.39999999999999991</v>
      </c>
      <c r="AB660" s="10">
        <f>Расценки!K659</f>
        <v>0.43999999999999995</v>
      </c>
      <c r="AC660" s="16">
        <f t="shared" si="521"/>
        <v>0.25</v>
      </c>
      <c r="AD660" s="16">
        <f t="shared" si="522"/>
        <v>0.25</v>
      </c>
      <c r="AE660" s="10">
        <f t="shared" si="523"/>
        <v>0.5714285714285714</v>
      </c>
      <c r="AF660" s="10">
        <f t="shared" si="524"/>
        <v>0.58333333333333337</v>
      </c>
      <c r="AG660" s="8">
        <f t="shared" si="525"/>
        <v>210</v>
      </c>
      <c r="AH660" s="8">
        <f t="shared" si="526"/>
        <v>252</v>
      </c>
    </row>
    <row r="661" spans="1:34" x14ac:dyDescent="0.25">
      <c r="A661" s="7" t="s">
        <v>1918</v>
      </c>
      <c r="B661" s="7" t="s">
        <v>1919</v>
      </c>
      <c r="C661" s="7" t="s">
        <v>177</v>
      </c>
      <c r="D661" s="7" t="s">
        <v>269</v>
      </c>
      <c r="E661" s="7" t="str">
        <f>INDEX('Нормо-час по специальностям'!$B$6:$B$26,MATCH(D661,'Нормо-час по специальностям'!$A$6:$A$26,0))</f>
        <v>Плиточник / укладчик полов</v>
      </c>
      <c r="F661" s="15">
        <v>0.9</v>
      </c>
      <c r="G661" s="7" t="s">
        <v>7178</v>
      </c>
      <c r="H661" s="11">
        <f t="shared" si="510"/>
        <v>7.78</v>
      </c>
      <c r="I661" s="8">
        <f>INDEX('Нормо-час по специальностям'!$D$6:$D$26,MATCH(D661,'Нормо-час по специальностям'!$A$6:$A$26,0))</f>
        <v>900</v>
      </c>
      <c r="J661" s="8">
        <f>INDEX('Нормо-час по специальностям'!$E$6:$E$26,MATCH(D661,'Нормо-час по специальностям'!$A$6:$A$26,0))</f>
        <v>1080</v>
      </c>
      <c r="K661" s="8">
        <f t="shared" si="511"/>
        <v>810</v>
      </c>
      <c r="L661" s="8">
        <f t="shared" si="512"/>
        <v>972</v>
      </c>
      <c r="M661" s="8">
        <f>Расценки!L660</f>
        <v>480</v>
      </c>
      <c r="N661" s="8">
        <f>Расценки!M660</f>
        <v>570</v>
      </c>
      <c r="O661" s="10">
        <f t="shared" si="513"/>
        <v>0.6875</v>
      </c>
      <c r="P661" s="10">
        <f t="shared" si="514"/>
        <v>0.70526315789473681</v>
      </c>
      <c r="Q661" s="7" t="str">
        <f t="shared" si="515"/>
        <v>расценка</v>
      </c>
      <c r="R661" s="7" t="str">
        <f t="shared" si="516"/>
        <v>расценка</v>
      </c>
      <c r="S661" s="8">
        <f t="shared" si="517"/>
        <v>533</v>
      </c>
      <c r="T661" s="8">
        <f t="shared" si="518"/>
        <v>633</v>
      </c>
      <c r="U661" s="8">
        <f>Расценки!F660</f>
        <v>800</v>
      </c>
      <c r="V661" s="8">
        <f>Расценки!G660</f>
        <v>950</v>
      </c>
      <c r="W661" s="10">
        <f t="shared" si="519"/>
        <v>-1.2500000000000001E-2</v>
      </c>
      <c r="X661" s="10">
        <f t="shared" si="520"/>
        <v>-2.3157894736842106E-2</v>
      </c>
      <c r="Y661" s="9">
        <f>Расценки!H660</f>
        <v>1080</v>
      </c>
      <c r="Z661" s="9">
        <f>Расценки!I660</f>
        <v>1296</v>
      </c>
      <c r="AA661" s="10">
        <f>Расценки!J660</f>
        <v>0.35000000000000009</v>
      </c>
      <c r="AB661" s="10">
        <f>Расценки!K660</f>
        <v>0.36421052631578954</v>
      </c>
      <c r="AC661" s="16">
        <f t="shared" si="521"/>
        <v>0.25</v>
      </c>
      <c r="AD661" s="16">
        <f t="shared" si="522"/>
        <v>0.25</v>
      </c>
      <c r="AE661" s="10">
        <f t="shared" si="523"/>
        <v>0.55555555555555558</v>
      </c>
      <c r="AF661" s="10">
        <f t="shared" si="524"/>
        <v>0.56018518518518523</v>
      </c>
      <c r="AG661" s="8">
        <f t="shared" si="525"/>
        <v>270</v>
      </c>
      <c r="AH661" s="8">
        <f t="shared" si="526"/>
        <v>324</v>
      </c>
    </row>
    <row r="662" spans="1:34" x14ac:dyDescent="0.25">
      <c r="A662" s="7" t="s">
        <v>1920</v>
      </c>
      <c r="B662" s="7" t="s">
        <v>1921</v>
      </c>
      <c r="C662" s="7" t="s">
        <v>54</v>
      </c>
      <c r="D662" s="7" t="s">
        <v>269</v>
      </c>
      <c r="E662" s="7" t="str">
        <f>INDEX('Нормо-час по специальностям'!$B$6:$B$26,MATCH(D662,'Нормо-час по специальностям'!$A$6:$A$26,0))</f>
        <v>Плиточник / укладчик полов</v>
      </c>
      <c r="F662" s="15">
        <v>0.25</v>
      </c>
      <c r="G662" s="7" t="s">
        <v>7179</v>
      </c>
      <c r="H662" s="11">
        <f t="shared" si="510"/>
        <v>28</v>
      </c>
      <c r="I662" s="8">
        <f>INDEX('Нормо-час по специальностям'!$D$6:$D$26,MATCH(D662,'Нормо-час по специальностям'!$A$6:$A$26,0))</f>
        <v>900</v>
      </c>
      <c r="J662" s="8">
        <f>INDEX('Нормо-час по специальностям'!$E$6:$E$26,MATCH(D662,'Нормо-час по специальностям'!$A$6:$A$26,0))</f>
        <v>1080</v>
      </c>
      <c r="K662" s="8">
        <f t="shared" si="511"/>
        <v>225</v>
      </c>
      <c r="L662" s="8">
        <f t="shared" si="512"/>
        <v>270</v>
      </c>
      <c r="M662" s="8">
        <f>Расценки!L661</f>
        <v>210</v>
      </c>
      <c r="N662" s="8">
        <f>Расценки!M661</f>
        <v>240</v>
      </c>
      <c r="O662" s="10">
        <f t="shared" si="513"/>
        <v>7.1428571428571397E-2</v>
      </c>
      <c r="P662" s="10">
        <f t="shared" si="514"/>
        <v>0.125</v>
      </c>
      <c r="Q662" s="7" t="str">
        <f t="shared" si="515"/>
        <v>равно</v>
      </c>
      <c r="R662" s="7" t="str">
        <f t="shared" si="516"/>
        <v>расценка</v>
      </c>
      <c r="S662" s="8">
        <f t="shared" si="517"/>
        <v>840</v>
      </c>
      <c r="T662" s="8">
        <f t="shared" si="518"/>
        <v>960</v>
      </c>
      <c r="U662" s="8">
        <f>Расценки!F661</f>
        <v>350</v>
      </c>
      <c r="V662" s="8">
        <f>Расценки!G661</f>
        <v>400</v>
      </c>
      <c r="W662" s="10">
        <f t="shared" si="519"/>
        <v>0.35714285714285715</v>
      </c>
      <c r="X662" s="10">
        <f t="shared" si="520"/>
        <v>0.32500000000000001</v>
      </c>
      <c r="Y662" s="9">
        <f>Расценки!H661</f>
        <v>350</v>
      </c>
      <c r="Z662" s="9">
        <f>Расценки!I661</f>
        <v>400</v>
      </c>
      <c r="AA662" s="10">
        <f>Расценки!J661</f>
        <v>0</v>
      </c>
      <c r="AB662" s="10">
        <f>Расценки!K661</f>
        <v>0</v>
      </c>
      <c r="AC662" s="16">
        <f t="shared" si="521"/>
        <v>0.35714285714285715</v>
      </c>
      <c r="AD662" s="16">
        <f t="shared" si="522"/>
        <v>0.32500000000000001</v>
      </c>
      <c r="AE662" s="10">
        <f t="shared" si="523"/>
        <v>0.4</v>
      </c>
      <c r="AF662" s="10">
        <f t="shared" si="524"/>
        <v>0.4</v>
      </c>
      <c r="AG662" s="8">
        <f t="shared" si="525"/>
        <v>125</v>
      </c>
      <c r="AH662" s="8">
        <f t="shared" si="526"/>
        <v>130</v>
      </c>
    </row>
    <row r="663" spans="1:34" x14ac:dyDescent="0.25">
      <c r="A663" s="7" t="s">
        <v>1923</v>
      </c>
      <c r="B663" s="7" t="s">
        <v>1924</v>
      </c>
      <c r="C663" s="7" t="s">
        <v>50</v>
      </c>
      <c r="D663" s="7" t="s">
        <v>269</v>
      </c>
      <c r="E663" s="7" t="str">
        <f>INDEX('Нормо-час по специальностям'!$B$6:$B$26,MATCH(D663,'Нормо-час по специальностям'!$A$6:$A$26,0))</f>
        <v>Плиточник / укладчик полов</v>
      </c>
      <c r="F663" s="15">
        <v>0.25</v>
      </c>
      <c r="G663" s="7" t="s">
        <v>6938</v>
      </c>
      <c r="H663" s="11">
        <f t="shared" si="510"/>
        <v>28</v>
      </c>
      <c r="I663" s="8">
        <f>INDEX('Нормо-час по специальностям'!$D$6:$D$26,MATCH(D663,'Нормо-час по специальностям'!$A$6:$A$26,0))</f>
        <v>900</v>
      </c>
      <c r="J663" s="8">
        <f>INDEX('Нормо-час по специальностям'!$E$6:$E$26,MATCH(D663,'Нормо-час по специальностям'!$A$6:$A$26,0))</f>
        <v>1080</v>
      </c>
      <c r="K663" s="8">
        <f t="shared" si="511"/>
        <v>225</v>
      </c>
      <c r="L663" s="8">
        <f t="shared" si="512"/>
        <v>270</v>
      </c>
      <c r="M663" s="8">
        <f>Расценки!L662</f>
        <v>210</v>
      </c>
      <c r="N663" s="8">
        <f>Расценки!M662</f>
        <v>240</v>
      </c>
      <c r="O663" s="10">
        <f t="shared" si="513"/>
        <v>7.1428571428571397E-2</v>
      </c>
      <c r="P663" s="10">
        <f t="shared" si="514"/>
        <v>0.125</v>
      </c>
      <c r="Q663" s="7" t="str">
        <f t="shared" si="515"/>
        <v>равно</v>
      </c>
      <c r="R663" s="7" t="str">
        <f t="shared" si="516"/>
        <v>расценка</v>
      </c>
      <c r="S663" s="8">
        <f t="shared" si="517"/>
        <v>840</v>
      </c>
      <c r="T663" s="8">
        <f t="shared" si="518"/>
        <v>960</v>
      </c>
      <c r="U663" s="8">
        <f>Расценки!F662</f>
        <v>350</v>
      </c>
      <c r="V663" s="8">
        <f>Расценки!G662</f>
        <v>400</v>
      </c>
      <c r="W663" s="10">
        <f t="shared" si="519"/>
        <v>0.35714285714285715</v>
      </c>
      <c r="X663" s="10">
        <f t="shared" si="520"/>
        <v>0.32500000000000001</v>
      </c>
      <c r="Y663" s="9">
        <f>Расценки!H662</f>
        <v>350</v>
      </c>
      <c r="Z663" s="9">
        <f>Расценки!I662</f>
        <v>400</v>
      </c>
      <c r="AA663" s="10">
        <f>Расценки!J662</f>
        <v>0</v>
      </c>
      <c r="AB663" s="10">
        <f>Расценки!K662</f>
        <v>0</v>
      </c>
      <c r="AC663" s="16">
        <f t="shared" si="521"/>
        <v>0.35714285714285715</v>
      </c>
      <c r="AD663" s="16">
        <f t="shared" si="522"/>
        <v>0.32500000000000001</v>
      </c>
      <c r="AE663" s="10">
        <f t="shared" si="523"/>
        <v>0.4</v>
      </c>
      <c r="AF663" s="10">
        <f t="shared" si="524"/>
        <v>0.4</v>
      </c>
      <c r="AG663" s="8">
        <f t="shared" si="525"/>
        <v>125</v>
      </c>
      <c r="AH663" s="8">
        <f t="shared" si="526"/>
        <v>130</v>
      </c>
    </row>
    <row r="664" spans="1:34" x14ac:dyDescent="0.25">
      <c r="A664" s="7" t="s">
        <v>1926</v>
      </c>
      <c r="B664" s="7" t="s">
        <v>1927</v>
      </c>
      <c r="C664" s="7" t="s">
        <v>50</v>
      </c>
      <c r="D664" s="7" t="s">
        <v>269</v>
      </c>
      <c r="E664" s="7" t="str">
        <f>INDEX('Нормо-час по специальностям'!$B$6:$B$26,MATCH(D664,'Нормо-час по специальностям'!$A$6:$A$26,0))</f>
        <v>Плиточник / укладчик полов</v>
      </c>
      <c r="F664" s="15">
        <v>0.2</v>
      </c>
      <c r="G664" s="7" t="s">
        <v>6938</v>
      </c>
      <c r="H664" s="11">
        <f t="shared" si="510"/>
        <v>35</v>
      </c>
      <c r="I664" s="8">
        <f>INDEX('Нормо-час по специальностям'!$D$6:$D$26,MATCH(D664,'Нормо-час по специальностям'!$A$6:$A$26,0))</f>
        <v>900</v>
      </c>
      <c r="J664" s="8">
        <f>INDEX('Нормо-час по специальностям'!$E$6:$E$26,MATCH(D664,'Нормо-час по специальностям'!$A$6:$A$26,0))</f>
        <v>1080</v>
      </c>
      <c r="K664" s="8">
        <f t="shared" si="511"/>
        <v>180</v>
      </c>
      <c r="L664" s="8">
        <f t="shared" si="512"/>
        <v>216</v>
      </c>
      <c r="M664" s="8">
        <f>Расценки!L663</f>
        <v>170</v>
      </c>
      <c r="N664" s="8">
        <f>Расценки!M663</f>
        <v>195</v>
      </c>
      <c r="O664" s="10">
        <f t="shared" si="513"/>
        <v>5.8823529411764719E-2</v>
      </c>
      <c r="P664" s="10">
        <f t="shared" si="514"/>
        <v>0.10769230769230775</v>
      </c>
      <c r="Q664" s="7" t="str">
        <f t="shared" si="515"/>
        <v>равно</v>
      </c>
      <c r="R664" s="7" t="str">
        <f t="shared" si="516"/>
        <v>расценка</v>
      </c>
      <c r="S664" s="8">
        <f t="shared" si="517"/>
        <v>850</v>
      </c>
      <c r="T664" s="8">
        <f t="shared" si="518"/>
        <v>975</v>
      </c>
      <c r="U664" s="8">
        <f>Расценки!F663</f>
        <v>280</v>
      </c>
      <c r="V664" s="8">
        <f>Расценки!G663</f>
        <v>320</v>
      </c>
      <c r="W664" s="10">
        <f t="shared" si="519"/>
        <v>0.35714285714285715</v>
      </c>
      <c r="X664" s="10">
        <f t="shared" si="520"/>
        <v>0.32500000000000001</v>
      </c>
      <c r="Y664" s="9">
        <f>Расценки!H663</f>
        <v>280</v>
      </c>
      <c r="Z664" s="9">
        <f>Расценки!I663</f>
        <v>320</v>
      </c>
      <c r="AA664" s="10">
        <f>Расценки!J663</f>
        <v>0</v>
      </c>
      <c r="AB664" s="10">
        <f>Расценки!K663</f>
        <v>0</v>
      </c>
      <c r="AC664" s="16">
        <f t="shared" si="521"/>
        <v>0.35714285714285715</v>
      </c>
      <c r="AD664" s="16">
        <f t="shared" si="522"/>
        <v>0.32500000000000001</v>
      </c>
      <c r="AE664" s="10">
        <f t="shared" si="523"/>
        <v>0.39285714285714285</v>
      </c>
      <c r="AF664" s="10">
        <f t="shared" si="524"/>
        <v>0.390625</v>
      </c>
      <c r="AG664" s="8">
        <f t="shared" si="525"/>
        <v>100</v>
      </c>
      <c r="AH664" s="8">
        <f t="shared" si="526"/>
        <v>104</v>
      </c>
    </row>
    <row r="665" spans="1:34" x14ac:dyDescent="0.25">
      <c r="A665" s="7" t="s">
        <v>1929</v>
      </c>
      <c r="B665" s="7" t="s">
        <v>1930</v>
      </c>
      <c r="C665" s="7" t="s">
        <v>50</v>
      </c>
      <c r="D665" s="7" t="s">
        <v>269</v>
      </c>
      <c r="E665" s="7" t="str">
        <f>INDEX('Нормо-час по специальностям'!$B$6:$B$26,MATCH(D665,'Нормо-час по специальностям'!$A$6:$A$26,0))</f>
        <v>Плиточник / укладчик полов</v>
      </c>
      <c r="F665" s="15">
        <v>0.05</v>
      </c>
      <c r="G665" s="7" t="s">
        <v>6938</v>
      </c>
      <c r="H665" s="11">
        <f t="shared" si="510"/>
        <v>140</v>
      </c>
      <c r="I665" s="8">
        <f>INDEX('Нормо-час по специальностям'!$D$6:$D$26,MATCH(D665,'Нормо-час по специальностям'!$A$6:$A$26,0))</f>
        <v>900</v>
      </c>
      <c r="J665" s="8">
        <f>INDEX('Нормо-час по специальностям'!$E$6:$E$26,MATCH(D665,'Нормо-час по специальностям'!$A$6:$A$26,0))</f>
        <v>1080</v>
      </c>
      <c r="K665" s="8">
        <f t="shared" si="511"/>
        <v>45</v>
      </c>
      <c r="L665" s="8">
        <f t="shared" si="512"/>
        <v>54</v>
      </c>
      <c r="M665" s="8">
        <f>Расценки!L664</f>
        <v>55</v>
      </c>
      <c r="N665" s="8">
        <f>Расценки!M664</f>
        <v>60</v>
      </c>
      <c r="O665" s="10">
        <f t="shared" si="513"/>
        <v>-0.18181818181818177</v>
      </c>
      <c r="P665" s="10">
        <f t="shared" si="514"/>
        <v>-9.9999999999999978E-2</v>
      </c>
      <c r="Q665" s="7" t="str">
        <f t="shared" si="515"/>
        <v>нормо-часы</v>
      </c>
      <c r="R665" s="7" t="str">
        <f t="shared" si="516"/>
        <v>равно</v>
      </c>
      <c r="S665" s="8">
        <f t="shared" si="517"/>
        <v>1100</v>
      </c>
      <c r="T665" s="8">
        <f t="shared" si="518"/>
        <v>1200</v>
      </c>
      <c r="U665" s="8">
        <f>Расценки!F664</f>
        <v>90</v>
      </c>
      <c r="V665" s="8">
        <f>Расценки!G664</f>
        <v>100</v>
      </c>
      <c r="W665" s="10">
        <f t="shared" si="519"/>
        <v>0.5</v>
      </c>
      <c r="X665" s="10">
        <f t="shared" si="520"/>
        <v>0.46</v>
      </c>
      <c r="Y665" s="9">
        <f>Расценки!H664</f>
        <v>90</v>
      </c>
      <c r="Z665" s="9">
        <f>Расценки!I664</f>
        <v>100</v>
      </c>
      <c r="AA665" s="10">
        <f>Расценки!J664</f>
        <v>0</v>
      </c>
      <c r="AB665" s="10">
        <f>Расценки!K664</f>
        <v>0</v>
      </c>
      <c r="AC665" s="16">
        <f t="shared" si="521"/>
        <v>0.5</v>
      </c>
      <c r="AD665" s="16">
        <f t="shared" si="522"/>
        <v>0.46</v>
      </c>
      <c r="AE665" s="10">
        <f t="shared" si="523"/>
        <v>0.3888888888888889</v>
      </c>
      <c r="AF665" s="10">
        <f t="shared" si="524"/>
        <v>0.4</v>
      </c>
      <c r="AG665" s="8">
        <f t="shared" si="525"/>
        <v>45</v>
      </c>
      <c r="AH665" s="8">
        <f t="shared" si="526"/>
        <v>46</v>
      </c>
    </row>
    <row r="666" spans="1:34" x14ac:dyDescent="0.25">
      <c r="A666" s="7" t="s">
        <v>1932</v>
      </c>
      <c r="B666" s="7" t="s">
        <v>1933</v>
      </c>
      <c r="C666" s="7" t="s">
        <v>50</v>
      </c>
      <c r="D666" s="7" t="s">
        <v>269</v>
      </c>
      <c r="E666" s="7" t="str">
        <f>INDEX('Нормо-час по специальностям'!$B$6:$B$26,MATCH(D666,'Нормо-час по специальностям'!$A$6:$A$26,0))</f>
        <v>Плиточник / укладчик полов</v>
      </c>
      <c r="F666" s="15">
        <v>0.25</v>
      </c>
      <c r="G666" s="7" t="s">
        <v>6938</v>
      </c>
      <c r="H666" s="11">
        <f t="shared" si="510"/>
        <v>28</v>
      </c>
      <c r="I666" s="8">
        <f>INDEX('Нормо-час по специальностям'!$D$6:$D$26,MATCH(D666,'Нормо-час по специальностям'!$A$6:$A$26,0))</f>
        <v>900</v>
      </c>
      <c r="J666" s="8">
        <f>INDEX('Нормо-час по специальностям'!$E$6:$E$26,MATCH(D666,'Нормо-час по специальностям'!$A$6:$A$26,0))</f>
        <v>1080</v>
      </c>
      <c r="K666" s="8">
        <f t="shared" si="511"/>
        <v>225</v>
      </c>
      <c r="L666" s="8">
        <f t="shared" si="512"/>
        <v>270</v>
      </c>
      <c r="M666" s="8">
        <f>Расценки!L665</f>
        <v>190</v>
      </c>
      <c r="N666" s="8">
        <f>Расценки!M665</f>
        <v>220</v>
      </c>
      <c r="O666" s="10">
        <f t="shared" si="513"/>
        <v>0.18421052631578938</v>
      </c>
      <c r="P666" s="10">
        <f t="shared" si="514"/>
        <v>0.22727272727272729</v>
      </c>
      <c r="Q666" s="7" t="str">
        <f t="shared" si="515"/>
        <v>расценка</v>
      </c>
      <c r="R666" s="7" t="str">
        <f t="shared" si="516"/>
        <v>расценка</v>
      </c>
      <c r="S666" s="8">
        <f t="shared" si="517"/>
        <v>760</v>
      </c>
      <c r="T666" s="8">
        <f t="shared" si="518"/>
        <v>880</v>
      </c>
      <c r="U666" s="8">
        <f>Расценки!F665</f>
        <v>320</v>
      </c>
      <c r="V666" s="8">
        <f>Расценки!G665</f>
        <v>370</v>
      </c>
      <c r="W666" s="10">
        <f t="shared" si="519"/>
        <v>0.296875</v>
      </c>
      <c r="X666" s="10">
        <f t="shared" si="520"/>
        <v>0.27027027027027029</v>
      </c>
      <c r="Y666" s="9">
        <f>Расценки!H665</f>
        <v>320</v>
      </c>
      <c r="Z666" s="9">
        <f>Расценки!I665</f>
        <v>370</v>
      </c>
      <c r="AA666" s="10">
        <f>Расценки!J665</f>
        <v>0</v>
      </c>
      <c r="AB666" s="10">
        <f>Расценки!K665</f>
        <v>0</v>
      </c>
      <c r="AC666" s="16">
        <f t="shared" si="521"/>
        <v>0.296875</v>
      </c>
      <c r="AD666" s="16">
        <f t="shared" si="522"/>
        <v>0.27027027027027029</v>
      </c>
      <c r="AE666" s="10">
        <f t="shared" si="523"/>
        <v>0.40625</v>
      </c>
      <c r="AF666" s="10">
        <f t="shared" si="524"/>
        <v>0.40540540540540543</v>
      </c>
      <c r="AG666" s="8">
        <f t="shared" si="525"/>
        <v>95</v>
      </c>
      <c r="AH666" s="8">
        <f t="shared" si="526"/>
        <v>100</v>
      </c>
    </row>
    <row r="667" spans="1:34" x14ac:dyDescent="0.25">
      <c r="A667" s="7" t="s">
        <v>1935</v>
      </c>
      <c r="B667" s="7" t="s">
        <v>1936</v>
      </c>
      <c r="C667" s="7" t="s">
        <v>50</v>
      </c>
      <c r="D667" s="7" t="s">
        <v>203</v>
      </c>
      <c r="E667" s="7" t="str">
        <f>INDEX('Нормо-час по специальностям'!$B$6:$B$26,MATCH(D667,'Нормо-час по специальностям'!$A$6:$A$26,0))</f>
        <v>Бетонщик / арматурщик</v>
      </c>
      <c r="F667" s="15">
        <v>0.15</v>
      </c>
      <c r="G667" s="7" t="s">
        <v>7180</v>
      </c>
      <c r="H667" s="11">
        <f t="shared" si="510"/>
        <v>46.67</v>
      </c>
      <c r="I667" s="8">
        <f>INDEX('Нормо-час по специальностям'!$D$6:$D$26,MATCH(D667,'Нормо-час по специальностям'!$A$6:$A$26,0))</f>
        <v>800</v>
      </c>
      <c r="J667" s="8">
        <f>INDEX('Нормо-час по специальностям'!$E$6:$E$26,MATCH(D667,'Нормо-час по специальностям'!$A$6:$A$26,0))</f>
        <v>950</v>
      </c>
      <c r="K667" s="8">
        <f t="shared" si="511"/>
        <v>120</v>
      </c>
      <c r="L667" s="8">
        <f t="shared" si="512"/>
        <v>143</v>
      </c>
      <c r="M667" s="8">
        <f>Расценки!L666</f>
        <v>220</v>
      </c>
      <c r="N667" s="8">
        <f>Расценки!M666</f>
        <v>260</v>
      </c>
      <c r="O667" s="10">
        <f t="shared" si="513"/>
        <v>-0.45454545454545459</v>
      </c>
      <c r="P667" s="10">
        <f t="shared" si="514"/>
        <v>-0.44999999999999996</v>
      </c>
      <c r="Q667" s="7" t="str">
        <f t="shared" si="515"/>
        <v>нормо-часы</v>
      </c>
      <c r="R667" s="7" t="str">
        <f t="shared" si="516"/>
        <v>нормо-часы</v>
      </c>
      <c r="S667" s="8">
        <f t="shared" si="517"/>
        <v>1467</v>
      </c>
      <c r="T667" s="8">
        <f t="shared" si="518"/>
        <v>1733</v>
      </c>
      <c r="U667" s="8">
        <f>Расценки!F666</f>
        <v>380</v>
      </c>
      <c r="V667" s="8">
        <f>Расценки!G666</f>
        <v>450</v>
      </c>
      <c r="W667" s="10">
        <f t="shared" si="519"/>
        <v>0.68421052631578949</v>
      </c>
      <c r="X667" s="10">
        <f t="shared" si="520"/>
        <v>0.68222222222222217</v>
      </c>
      <c r="Y667" s="9">
        <f>Расценки!H666</f>
        <v>380</v>
      </c>
      <c r="Z667" s="9">
        <f>Расценки!I666</f>
        <v>450</v>
      </c>
      <c r="AA667" s="10">
        <f>Расценки!J666</f>
        <v>0</v>
      </c>
      <c r="AB667" s="10">
        <f>Расценки!K666</f>
        <v>0</v>
      </c>
      <c r="AC667" s="16">
        <f t="shared" si="521"/>
        <v>0.68421052631578949</v>
      </c>
      <c r="AD667" s="16">
        <f t="shared" si="522"/>
        <v>0.68222222222222217</v>
      </c>
      <c r="AE667" s="10">
        <f t="shared" si="523"/>
        <v>0.42105263157894735</v>
      </c>
      <c r="AF667" s="10">
        <f t="shared" si="524"/>
        <v>0.42222222222222222</v>
      </c>
      <c r="AG667" s="8">
        <f t="shared" si="525"/>
        <v>260</v>
      </c>
      <c r="AH667" s="8">
        <f t="shared" si="526"/>
        <v>307</v>
      </c>
    </row>
    <row r="668" spans="1:34" x14ac:dyDescent="0.25">
      <c r="A668" s="7" t="s">
        <v>1938</v>
      </c>
      <c r="B668" s="7" t="s">
        <v>1939</v>
      </c>
      <c r="C668" s="7" t="s">
        <v>54</v>
      </c>
      <c r="D668" s="7" t="s">
        <v>269</v>
      </c>
      <c r="E668" s="7" t="str">
        <f>INDEX('Нормо-час по специальностям'!$B$6:$B$26,MATCH(D668,'Нормо-час по специальностям'!$A$6:$A$26,0))</f>
        <v>Плиточник / укладчик полов</v>
      </c>
      <c r="F668" s="15">
        <v>2</v>
      </c>
      <c r="G668" s="7" t="s">
        <v>7181</v>
      </c>
      <c r="H668" s="11">
        <f t="shared" si="510"/>
        <v>3.5</v>
      </c>
      <c r="I668" s="8">
        <f>INDEX('Нормо-час по специальностям'!$D$6:$D$26,MATCH(D668,'Нормо-час по специальностям'!$A$6:$A$26,0))</f>
        <v>900</v>
      </c>
      <c r="J668" s="8">
        <f>INDEX('Нормо-час по специальностям'!$E$6:$E$26,MATCH(D668,'Нормо-час по специальностям'!$A$6:$A$26,0))</f>
        <v>1080</v>
      </c>
      <c r="K668" s="8">
        <f t="shared" si="511"/>
        <v>1800</v>
      </c>
      <c r="L668" s="8">
        <f t="shared" si="512"/>
        <v>2160</v>
      </c>
      <c r="M668" s="8">
        <f>Расценки!L667</f>
        <v>1600</v>
      </c>
      <c r="N668" s="8">
        <f>Расценки!M667</f>
        <v>1850</v>
      </c>
      <c r="O668" s="10">
        <f t="shared" si="513"/>
        <v>0.125</v>
      </c>
      <c r="P668" s="10">
        <f t="shared" si="514"/>
        <v>0.16756756756756763</v>
      </c>
      <c r="Q668" s="7" t="str">
        <f t="shared" si="515"/>
        <v>расценка</v>
      </c>
      <c r="R668" s="7" t="str">
        <f t="shared" si="516"/>
        <v>расценка</v>
      </c>
      <c r="S668" s="8">
        <f t="shared" si="517"/>
        <v>800</v>
      </c>
      <c r="T668" s="8">
        <f t="shared" si="518"/>
        <v>925</v>
      </c>
      <c r="U668" s="8">
        <f>Расценки!F667</f>
        <v>2600</v>
      </c>
      <c r="V668" s="8">
        <f>Расценки!G667</f>
        <v>3000</v>
      </c>
      <c r="W668" s="10">
        <f t="shared" si="519"/>
        <v>0.30769230769230771</v>
      </c>
      <c r="X668" s="10">
        <f t="shared" si="520"/>
        <v>0.28000000000000003</v>
      </c>
      <c r="Y668" s="9">
        <f>Расценки!H667</f>
        <v>2600</v>
      </c>
      <c r="Z668" s="9">
        <f>Расценки!I667</f>
        <v>3000</v>
      </c>
      <c r="AA668" s="10">
        <f>Расценки!J667</f>
        <v>0</v>
      </c>
      <c r="AB668" s="10">
        <f>Расценки!K667</f>
        <v>0</v>
      </c>
      <c r="AC668" s="16">
        <f t="shared" si="521"/>
        <v>0.30769230769230771</v>
      </c>
      <c r="AD668" s="16">
        <f t="shared" si="522"/>
        <v>0.28000000000000003</v>
      </c>
      <c r="AE668" s="10">
        <f t="shared" si="523"/>
        <v>0.38461538461538464</v>
      </c>
      <c r="AF668" s="10">
        <f t="shared" si="524"/>
        <v>0.38333333333333336</v>
      </c>
      <c r="AG668" s="8">
        <f t="shared" si="525"/>
        <v>800</v>
      </c>
      <c r="AH668" s="8">
        <f t="shared" si="526"/>
        <v>840</v>
      </c>
    </row>
    <row r="669" spans="1:34" x14ac:dyDescent="0.25">
      <c r="A669" s="7" t="s">
        <v>1941</v>
      </c>
      <c r="B669" s="7" t="s">
        <v>1942</v>
      </c>
      <c r="C669" s="7" t="s">
        <v>50</v>
      </c>
      <c r="D669" s="7" t="s">
        <v>269</v>
      </c>
      <c r="E669" s="7" t="str">
        <f>INDEX('Нормо-час по специальностям'!$B$6:$B$26,MATCH(D669,'Нормо-час по специальностям'!$A$6:$A$26,0))</f>
        <v>Плиточник / укладчик полов</v>
      </c>
      <c r="F669" s="15">
        <v>0.05</v>
      </c>
      <c r="G669" s="7" t="s">
        <v>6938</v>
      </c>
      <c r="H669" s="11">
        <f t="shared" si="510"/>
        <v>140</v>
      </c>
      <c r="I669" s="8">
        <f>INDEX('Нормо-час по специальностям'!$D$6:$D$26,MATCH(D669,'Нормо-час по специальностям'!$A$6:$A$26,0))</f>
        <v>900</v>
      </c>
      <c r="J669" s="8">
        <f>INDEX('Нормо-час по специальностям'!$E$6:$E$26,MATCH(D669,'Нормо-час по специальностям'!$A$6:$A$26,0))</f>
        <v>1080</v>
      </c>
      <c r="K669" s="8">
        <f t="shared" si="511"/>
        <v>45</v>
      </c>
      <c r="L669" s="8">
        <f t="shared" si="512"/>
        <v>54</v>
      </c>
      <c r="M669" s="8">
        <f>Расценки!L668</f>
        <v>55</v>
      </c>
      <c r="N669" s="8">
        <f>Расценки!M668</f>
        <v>60</v>
      </c>
      <c r="O669" s="10">
        <f t="shared" si="513"/>
        <v>-0.18181818181818177</v>
      </c>
      <c r="P669" s="10">
        <f t="shared" si="514"/>
        <v>-9.9999999999999978E-2</v>
      </c>
      <c r="Q669" s="7" t="str">
        <f t="shared" si="515"/>
        <v>нормо-часы</v>
      </c>
      <c r="R669" s="7" t="str">
        <f t="shared" si="516"/>
        <v>равно</v>
      </c>
      <c r="S669" s="8">
        <f t="shared" si="517"/>
        <v>1100</v>
      </c>
      <c r="T669" s="8">
        <f t="shared" si="518"/>
        <v>1200</v>
      </c>
      <c r="U669" s="8">
        <f>Расценки!F668</f>
        <v>90</v>
      </c>
      <c r="V669" s="8">
        <f>Расценки!G668</f>
        <v>100</v>
      </c>
      <c r="W669" s="10">
        <f t="shared" si="519"/>
        <v>0.5</v>
      </c>
      <c r="X669" s="10">
        <f t="shared" si="520"/>
        <v>0.46</v>
      </c>
      <c r="Y669" s="9">
        <f>Расценки!H668</f>
        <v>90</v>
      </c>
      <c r="Z669" s="9">
        <f>Расценки!I668</f>
        <v>100</v>
      </c>
      <c r="AA669" s="10">
        <f>Расценки!J668</f>
        <v>0</v>
      </c>
      <c r="AB669" s="10">
        <f>Расценки!K668</f>
        <v>0</v>
      </c>
      <c r="AC669" s="16">
        <f t="shared" si="521"/>
        <v>0.5</v>
      </c>
      <c r="AD669" s="16">
        <f t="shared" si="522"/>
        <v>0.46</v>
      </c>
      <c r="AE669" s="10">
        <f t="shared" si="523"/>
        <v>0.3888888888888889</v>
      </c>
      <c r="AF669" s="10">
        <f t="shared" si="524"/>
        <v>0.4</v>
      </c>
      <c r="AG669" s="8">
        <f t="shared" si="525"/>
        <v>45</v>
      </c>
      <c r="AH669" s="8">
        <f t="shared" si="526"/>
        <v>46</v>
      </c>
    </row>
    <row r="670" spans="1:34" x14ac:dyDescent="0.25">
      <c r="A670" s="7" t="s">
        <v>1945</v>
      </c>
      <c r="B670" s="7" t="s">
        <v>1946</v>
      </c>
      <c r="C670" s="7" t="s">
        <v>54</v>
      </c>
      <c r="D670" s="7" t="s">
        <v>269</v>
      </c>
      <c r="E670" s="7" t="str">
        <f>INDEX('Нормо-час по специальностям'!$B$6:$B$26,MATCH(D670,'Нормо-час по специальностям'!$A$6:$A$26,0))</f>
        <v>Плиточник / укладчик полов</v>
      </c>
      <c r="F670" s="15">
        <v>0.15</v>
      </c>
      <c r="G670" s="7" t="s">
        <v>6938</v>
      </c>
      <c r="H670" s="11">
        <f t="shared" si="510"/>
        <v>46.67</v>
      </c>
      <c r="I670" s="8">
        <f>INDEX('Нормо-час по специальностям'!$D$6:$D$26,MATCH(D670,'Нормо-час по специальностям'!$A$6:$A$26,0))</f>
        <v>900</v>
      </c>
      <c r="J670" s="8">
        <f>INDEX('Нормо-час по специальностям'!$E$6:$E$26,MATCH(D670,'Нормо-час по специальностям'!$A$6:$A$26,0))</f>
        <v>1080</v>
      </c>
      <c r="K670" s="8">
        <f t="shared" si="511"/>
        <v>135</v>
      </c>
      <c r="L670" s="8">
        <f t="shared" si="512"/>
        <v>162</v>
      </c>
      <c r="M670" s="8">
        <f>Расценки!L669</f>
        <v>120</v>
      </c>
      <c r="N670" s="8">
        <f>Расценки!M669</f>
        <v>140</v>
      </c>
      <c r="O670" s="10">
        <f t="shared" si="513"/>
        <v>0.125</v>
      </c>
      <c r="P670" s="10">
        <f t="shared" si="514"/>
        <v>0.15714285714285725</v>
      </c>
      <c r="Q670" s="7" t="str">
        <f t="shared" si="515"/>
        <v>расценка</v>
      </c>
      <c r="R670" s="7" t="str">
        <f t="shared" si="516"/>
        <v>расценка</v>
      </c>
      <c r="S670" s="8">
        <f t="shared" si="517"/>
        <v>800</v>
      </c>
      <c r="T670" s="8">
        <f t="shared" si="518"/>
        <v>933</v>
      </c>
      <c r="U670" s="8">
        <f>Расценки!F669</f>
        <v>200</v>
      </c>
      <c r="V670" s="8">
        <f>Расценки!G669</f>
        <v>230</v>
      </c>
      <c r="W670" s="10">
        <f t="shared" si="519"/>
        <v>0.32500000000000001</v>
      </c>
      <c r="X670" s="10">
        <f t="shared" si="520"/>
        <v>0.29565217391304349</v>
      </c>
      <c r="Y670" s="9">
        <f>Расценки!H669</f>
        <v>200</v>
      </c>
      <c r="Z670" s="9">
        <f>Расценки!I669</f>
        <v>230</v>
      </c>
      <c r="AA670" s="10">
        <f>Расценки!J669</f>
        <v>0</v>
      </c>
      <c r="AB670" s="10">
        <f>Расценки!K669</f>
        <v>0</v>
      </c>
      <c r="AC670" s="16">
        <f t="shared" si="521"/>
        <v>0.32500000000000001</v>
      </c>
      <c r="AD670" s="16">
        <f t="shared" si="522"/>
        <v>0.29565217391304349</v>
      </c>
      <c r="AE670" s="10">
        <f t="shared" si="523"/>
        <v>0.4</v>
      </c>
      <c r="AF670" s="10">
        <f t="shared" si="524"/>
        <v>0.39130434782608697</v>
      </c>
      <c r="AG670" s="8">
        <f t="shared" si="525"/>
        <v>65</v>
      </c>
      <c r="AH670" s="8">
        <f t="shared" si="526"/>
        <v>68</v>
      </c>
    </row>
    <row r="671" spans="1:34" x14ac:dyDescent="0.25">
      <c r="A671" s="7" t="s">
        <v>1949</v>
      </c>
      <c r="B671" s="7" t="s">
        <v>1950</v>
      </c>
      <c r="C671" s="7" t="s">
        <v>54</v>
      </c>
      <c r="D671" s="7" t="s">
        <v>269</v>
      </c>
      <c r="E671" s="7" t="str">
        <f>INDEX('Нормо-час по специальностям'!$B$6:$B$26,MATCH(D671,'Нормо-час по специальностям'!$A$6:$A$26,0))</f>
        <v>Плиточник / укладчик полов</v>
      </c>
      <c r="F671" s="15">
        <v>0.4</v>
      </c>
      <c r="G671" s="7" t="s">
        <v>6938</v>
      </c>
      <c r="H671" s="11">
        <f t="shared" si="510"/>
        <v>17.5</v>
      </c>
      <c r="I671" s="8">
        <f>INDEX('Нормо-час по специальностям'!$D$6:$D$26,MATCH(D671,'Нормо-час по специальностям'!$A$6:$A$26,0))</f>
        <v>900</v>
      </c>
      <c r="J671" s="8">
        <f>INDEX('Нормо-час по специальностям'!$E$6:$E$26,MATCH(D671,'Нормо-час по специальностям'!$A$6:$A$26,0))</f>
        <v>1080</v>
      </c>
      <c r="K671" s="8">
        <f t="shared" si="511"/>
        <v>360</v>
      </c>
      <c r="L671" s="8">
        <f t="shared" si="512"/>
        <v>432</v>
      </c>
      <c r="M671" s="8">
        <f>Расценки!L670</f>
        <v>270</v>
      </c>
      <c r="N671" s="8">
        <f>Расценки!M670</f>
        <v>310</v>
      </c>
      <c r="O671" s="10">
        <f t="shared" si="513"/>
        <v>0.33333333333333326</v>
      </c>
      <c r="P671" s="10">
        <f t="shared" si="514"/>
        <v>0.3935483870967742</v>
      </c>
      <c r="Q671" s="7" t="str">
        <f t="shared" si="515"/>
        <v>расценка</v>
      </c>
      <c r="R671" s="7" t="str">
        <f t="shared" si="516"/>
        <v>расценка</v>
      </c>
      <c r="S671" s="8">
        <f t="shared" si="517"/>
        <v>675</v>
      </c>
      <c r="T671" s="8">
        <f t="shared" si="518"/>
        <v>775</v>
      </c>
      <c r="U671" s="8">
        <f>Расценки!F670</f>
        <v>450</v>
      </c>
      <c r="V671" s="8">
        <f>Расценки!G670</f>
        <v>520</v>
      </c>
      <c r="W671" s="10">
        <f t="shared" si="519"/>
        <v>0.2</v>
      </c>
      <c r="X671" s="10">
        <f t="shared" si="520"/>
        <v>0.16923076923076924</v>
      </c>
      <c r="Y671" s="9">
        <f>Расценки!H670</f>
        <v>480</v>
      </c>
      <c r="Z671" s="9">
        <f>Расценки!I670</f>
        <v>576</v>
      </c>
      <c r="AA671" s="10">
        <f>Расценки!J670</f>
        <v>6.6666666666666652E-2</v>
      </c>
      <c r="AB671" s="10">
        <f>Расценки!K670</f>
        <v>0.10769230769230775</v>
      </c>
      <c r="AC671" s="16">
        <f t="shared" si="521"/>
        <v>0.25</v>
      </c>
      <c r="AD671" s="16">
        <f t="shared" si="522"/>
        <v>0.25</v>
      </c>
      <c r="AE671" s="10">
        <f t="shared" si="523"/>
        <v>0.4375</v>
      </c>
      <c r="AF671" s="10">
        <f t="shared" si="524"/>
        <v>0.46180555555555558</v>
      </c>
      <c r="AG671" s="8">
        <f t="shared" si="525"/>
        <v>120</v>
      </c>
      <c r="AH671" s="8">
        <f t="shared" si="526"/>
        <v>144</v>
      </c>
    </row>
    <row r="672" spans="1:34" x14ac:dyDescent="0.25">
      <c r="A672" s="7" t="s">
        <v>1952</v>
      </c>
      <c r="B672" s="7" t="s">
        <v>1953</v>
      </c>
      <c r="C672" s="7" t="s">
        <v>50</v>
      </c>
      <c r="D672" s="7" t="s">
        <v>203</v>
      </c>
      <c r="E672" s="7" t="str">
        <f>INDEX('Нормо-час по специальностям'!$B$6:$B$26,MATCH(D672,'Нормо-час по специальностям'!$A$6:$A$26,0))</f>
        <v>Бетонщик / арматурщик</v>
      </c>
      <c r="F672" s="15">
        <v>0.4</v>
      </c>
      <c r="G672" s="7" t="s">
        <v>7182</v>
      </c>
      <c r="H672" s="11">
        <f t="shared" si="510"/>
        <v>17.5</v>
      </c>
      <c r="I672" s="8">
        <f>INDEX('Нормо-час по специальностям'!$D$6:$D$26,MATCH(D672,'Нормо-час по специальностям'!$A$6:$A$26,0))</f>
        <v>800</v>
      </c>
      <c r="J672" s="8">
        <f>INDEX('Нормо-час по специальностям'!$E$6:$E$26,MATCH(D672,'Нормо-час по специальностям'!$A$6:$A$26,0))</f>
        <v>950</v>
      </c>
      <c r="K672" s="8">
        <f t="shared" si="511"/>
        <v>320</v>
      </c>
      <c r="L672" s="8">
        <f t="shared" si="512"/>
        <v>380</v>
      </c>
      <c r="M672" s="8">
        <f>Расценки!L671</f>
        <v>330</v>
      </c>
      <c r="N672" s="8">
        <f>Расценки!M671</f>
        <v>390</v>
      </c>
      <c r="O672" s="10">
        <f t="shared" si="513"/>
        <v>-3.0303030303030276E-2</v>
      </c>
      <c r="P672" s="10">
        <f t="shared" si="514"/>
        <v>-2.5641025641025661E-2</v>
      </c>
      <c r="Q672" s="7" t="str">
        <f t="shared" si="515"/>
        <v>равно</v>
      </c>
      <c r="R672" s="7" t="str">
        <f t="shared" si="516"/>
        <v>равно</v>
      </c>
      <c r="S672" s="8">
        <f t="shared" si="517"/>
        <v>825</v>
      </c>
      <c r="T672" s="8">
        <f t="shared" si="518"/>
        <v>975</v>
      </c>
      <c r="U672" s="8">
        <f>Расценки!F671</f>
        <v>550</v>
      </c>
      <c r="V672" s="8">
        <f>Расценки!G671</f>
        <v>650</v>
      </c>
      <c r="W672" s="10">
        <f t="shared" si="519"/>
        <v>0.41818181818181815</v>
      </c>
      <c r="X672" s="10">
        <f t="shared" si="520"/>
        <v>0.41538461538461541</v>
      </c>
      <c r="Y672" s="9">
        <f>Расценки!H671</f>
        <v>550</v>
      </c>
      <c r="Z672" s="9">
        <f>Расценки!I671</f>
        <v>650</v>
      </c>
      <c r="AA672" s="10">
        <f>Расценки!J671</f>
        <v>0</v>
      </c>
      <c r="AB672" s="10">
        <f>Расценки!K671</f>
        <v>0</v>
      </c>
      <c r="AC672" s="16">
        <f t="shared" si="521"/>
        <v>0.41818181818181815</v>
      </c>
      <c r="AD672" s="16">
        <f t="shared" si="522"/>
        <v>0.41538461538461541</v>
      </c>
      <c r="AE672" s="10">
        <f t="shared" si="523"/>
        <v>0.4</v>
      </c>
      <c r="AF672" s="10">
        <f t="shared" si="524"/>
        <v>0.4</v>
      </c>
      <c r="AG672" s="8">
        <f t="shared" si="525"/>
        <v>230</v>
      </c>
      <c r="AH672" s="8">
        <f t="shared" si="526"/>
        <v>270</v>
      </c>
    </row>
    <row r="673" spans="1:34" x14ac:dyDescent="0.25">
      <c r="A673" s="7" t="s">
        <v>1955</v>
      </c>
      <c r="B673" s="7" t="s">
        <v>1956</v>
      </c>
      <c r="C673" s="7" t="s">
        <v>54</v>
      </c>
      <c r="D673" s="7" t="s">
        <v>269</v>
      </c>
      <c r="E673" s="7" t="str">
        <f>INDEX('Нормо-час по специальностям'!$B$6:$B$26,MATCH(D673,'Нормо-час по специальностям'!$A$6:$A$26,0))</f>
        <v>Плиточник / укладчик полов</v>
      </c>
      <c r="F673" s="15">
        <v>0.35</v>
      </c>
      <c r="G673" s="7" t="s">
        <v>7183</v>
      </c>
      <c r="H673" s="11">
        <f t="shared" si="510"/>
        <v>20</v>
      </c>
      <c r="I673" s="8">
        <f>INDEX('Нормо-час по специальностям'!$D$6:$D$26,MATCH(D673,'Нормо-час по специальностям'!$A$6:$A$26,0))</f>
        <v>900</v>
      </c>
      <c r="J673" s="8">
        <f>INDEX('Нормо-час по специальностям'!$E$6:$E$26,MATCH(D673,'Нормо-час по специальностям'!$A$6:$A$26,0))</f>
        <v>1080</v>
      </c>
      <c r="K673" s="8">
        <f t="shared" si="511"/>
        <v>315</v>
      </c>
      <c r="L673" s="8">
        <f t="shared" si="512"/>
        <v>378</v>
      </c>
      <c r="M673" s="8">
        <f>Расценки!L672</f>
        <v>400</v>
      </c>
      <c r="N673" s="8">
        <f>Расценки!M672</f>
        <v>460</v>
      </c>
      <c r="O673" s="10">
        <f t="shared" si="513"/>
        <v>-0.21250000000000002</v>
      </c>
      <c r="P673" s="10">
        <f t="shared" si="514"/>
        <v>-0.17826086956521736</v>
      </c>
      <c r="Q673" s="7" t="str">
        <f t="shared" si="515"/>
        <v>нормо-часы</v>
      </c>
      <c r="R673" s="7" t="str">
        <f t="shared" si="516"/>
        <v>нормо-часы</v>
      </c>
      <c r="S673" s="8">
        <f t="shared" si="517"/>
        <v>1143</v>
      </c>
      <c r="T673" s="8">
        <f t="shared" si="518"/>
        <v>1314</v>
      </c>
      <c r="U673" s="8">
        <f>Расценки!F672</f>
        <v>650</v>
      </c>
      <c r="V673" s="8">
        <f>Расценки!G672</f>
        <v>750</v>
      </c>
      <c r="W673" s="10">
        <f t="shared" si="519"/>
        <v>0.51538461538461533</v>
      </c>
      <c r="X673" s="10">
        <f t="shared" si="520"/>
        <v>0.496</v>
      </c>
      <c r="Y673" s="9">
        <f>Расценки!H672</f>
        <v>650</v>
      </c>
      <c r="Z673" s="9">
        <f>Расценки!I672</f>
        <v>750</v>
      </c>
      <c r="AA673" s="10">
        <f>Расценки!J672</f>
        <v>0</v>
      </c>
      <c r="AB673" s="10">
        <f>Расценки!K672</f>
        <v>0</v>
      </c>
      <c r="AC673" s="16">
        <f t="shared" si="521"/>
        <v>0.51538461538461533</v>
      </c>
      <c r="AD673" s="16">
        <f t="shared" si="522"/>
        <v>0.496</v>
      </c>
      <c r="AE673" s="10">
        <f t="shared" si="523"/>
        <v>0.38461538461538464</v>
      </c>
      <c r="AF673" s="10">
        <f t="shared" si="524"/>
        <v>0.38666666666666666</v>
      </c>
      <c r="AG673" s="8">
        <f t="shared" si="525"/>
        <v>335</v>
      </c>
      <c r="AH673" s="8">
        <f t="shared" si="526"/>
        <v>372</v>
      </c>
    </row>
    <row r="674" spans="1:34" x14ac:dyDescent="0.25">
      <c r="A674" s="7" t="s">
        <v>1958</v>
      </c>
      <c r="B674" s="7" t="s">
        <v>1959</v>
      </c>
      <c r="C674" s="7" t="s">
        <v>54</v>
      </c>
      <c r="D674" s="7" t="s">
        <v>269</v>
      </c>
      <c r="E674" s="7" t="str">
        <f>INDEX('Нормо-час по специальностям'!$B$6:$B$26,MATCH(D674,'Нормо-час по специальностям'!$A$6:$A$26,0))</f>
        <v>Плиточник / укладчик полов</v>
      </c>
      <c r="F674" s="15">
        <v>0.15</v>
      </c>
      <c r="G674" s="7" t="s">
        <v>7175</v>
      </c>
      <c r="H674" s="11">
        <f t="shared" si="510"/>
        <v>46.67</v>
      </c>
      <c r="I674" s="8">
        <f>INDEX('Нормо-час по специальностям'!$D$6:$D$26,MATCH(D674,'Нормо-час по специальностям'!$A$6:$A$26,0))</f>
        <v>900</v>
      </c>
      <c r="J674" s="8">
        <f>INDEX('Нормо-час по специальностям'!$E$6:$E$26,MATCH(D674,'Нормо-час по специальностям'!$A$6:$A$26,0))</f>
        <v>1080</v>
      </c>
      <c r="K674" s="8">
        <f t="shared" si="511"/>
        <v>135</v>
      </c>
      <c r="L674" s="8">
        <f t="shared" si="512"/>
        <v>162</v>
      </c>
      <c r="M674" s="8">
        <f>Расценки!L673</f>
        <v>230</v>
      </c>
      <c r="N674" s="8">
        <f>Расценки!M673</f>
        <v>270</v>
      </c>
      <c r="O674" s="10">
        <f t="shared" si="513"/>
        <v>-0.41304347826086951</v>
      </c>
      <c r="P674" s="10">
        <f t="shared" si="514"/>
        <v>-0.4</v>
      </c>
      <c r="Q674" s="7" t="str">
        <f t="shared" si="515"/>
        <v>нормо-часы</v>
      </c>
      <c r="R674" s="7" t="str">
        <f t="shared" si="516"/>
        <v>нормо-часы</v>
      </c>
      <c r="S674" s="8">
        <f t="shared" si="517"/>
        <v>1533</v>
      </c>
      <c r="T674" s="8">
        <f t="shared" si="518"/>
        <v>1800</v>
      </c>
      <c r="U674" s="8">
        <f>Расценки!F673</f>
        <v>380</v>
      </c>
      <c r="V674" s="8">
        <f>Расценки!G673</f>
        <v>450</v>
      </c>
      <c r="W674" s="10">
        <f t="shared" si="519"/>
        <v>0.64473684210526316</v>
      </c>
      <c r="X674" s="10">
        <f t="shared" si="520"/>
        <v>0.64</v>
      </c>
      <c r="Y674" s="9">
        <f>Расценки!H673</f>
        <v>380</v>
      </c>
      <c r="Z674" s="9">
        <f>Расценки!I673</f>
        <v>450</v>
      </c>
      <c r="AA674" s="10">
        <f>Расценки!J673</f>
        <v>0</v>
      </c>
      <c r="AB674" s="10">
        <f>Расценки!K673</f>
        <v>0</v>
      </c>
      <c r="AC674" s="16">
        <f t="shared" si="521"/>
        <v>0.64473684210526316</v>
      </c>
      <c r="AD674" s="16">
        <f t="shared" si="522"/>
        <v>0.64</v>
      </c>
      <c r="AE674" s="10">
        <f t="shared" si="523"/>
        <v>0.39473684210526316</v>
      </c>
      <c r="AF674" s="10">
        <f t="shared" si="524"/>
        <v>0.4</v>
      </c>
      <c r="AG674" s="8">
        <f t="shared" si="525"/>
        <v>245</v>
      </c>
      <c r="AH674" s="8">
        <f t="shared" si="526"/>
        <v>288</v>
      </c>
    </row>
    <row r="675" spans="1:34" x14ac:dyDescent="0.25">
      <c r="A675" s="7" t="s">
        <v>1961</v>
      </c>
      <c r="B675" s="7" t="s">
        <v>1962</v>
      </c>
      <c r="C675" s="7" t="s">
        <v>54</v>
      </c>
      <c r="D675" s="7" t="s">
        <v>269</v>
      </c>
      <c r="E675" s="7" t="str">
        <f>INDEX('Нормо-час по специальностям'!$B$6:$B$26,MATCH(D675,'Нормо-час по специальностям'!$A$6:$A$26,0))</f>
        <v>Плиточник / укладчик полов</v>
      </c>
      <c r="F675" s="15">
        <v>0.25</v>
      </c>
      <c r="G675" s="7" t="s">
        <v>7184</v>
      </c>
      <c r="H675" s="11">
        <f t="shared" si="510"/>
        <v>28</v>
      </c>
      <c r="I675" s="8">
        <f>INDEX('Нормо-час по специальностям'!$D$6:$D$26,MATCH(D675,'Нормо-час по специальностям'!$A$6:$A$26,0))</f>
        <v>900</v>
      </c>
      <c r="J675" s="8">
        <f>INDEX('Нормо-час по специальностям'!$E$6:$E$26,MATCH(D675,'Нормо-час по специальностям'!$A$6:$A$26,0))</f>
        <v>1080</v>
      </c>
      <c r="K675" s="8">
        <f t="shared" si="511"/>
        <v>225</v>
      </c>
      <c r="L675" s="8">
        <f t="shared" si="512"/>
        <v>270</v>
      </c>
      <c r="M675" s="8">
        <f>Расценки!L674</f>
        <v>230</v>
      </c>
      <c r="N675" s="8">
        <f>Расценки!M674</f>
        <v>270</v>
      </c>
      <c r="O675" s="10">
        <f t="shared" si="513"/>
        <v>-2.1739130434782594E-2</v>
      </c>
      <c r="P675" s="10">
        <f t="shared" si="514"/>
        <v>0</v>
      </c>
      <c r="Q675" s="7" t="str">
        <f t="shared" si="515"/>
        <v>равно</v>
      </c>
      <c r="R675" s="7" t="str">
        <f t="shared" si="516"/>
        <v>равно</v>
      </c>
      <c r="S675" s="8">
        <f t="shared" si="517"/>
        <v>920</v>
      </c>
      <c r="T675" s="8">
        <f t="shared" si="518"/>
        <v>1080</v>
      </c>
      <c r="U675" s="8">
        <f>Расценки!F674</f>
        <v>380</v>
      </c>
      <c r="V675" s="8">
        <f>Расценки!G674</f>
        <v>450</v>
      </c>
      <c r="W675" s="10">
        <f t="shared" si="519"/>
        <v>0.40789473684210525</v>
      </c>
      <c r="X675" s="10">
        <f t="shared" si="520"/>
        <v>0.4</v>
      </c>
      <c r="Y675" s="9">
        <f>Расценки!H674</f>
        <v>380</v>
      </c>
      <c r="Z675" s="9">
        <f>Расценки!I674</f>
        <v>450</v>
      </c>
      <c r="AA675" s="10">
        <f>Расценки!J674</f>
        <v>0</v>
      </c>
      <c r="AB675" s="10">
        <f>Расценки!K674</f>
        <v>0</v>
      </c>
      <c r="AC675" s="16">
        <f t="shared" si="521"/>
        <v>0.40789473684210525</v>
      </c>
      <c r="AD675" s="16">
        <f t="shared" si="522"/>
        <v>0.4</v>
      </c>
      <c r="AE675" s="10">
        <f t="shared" si="523"/>
        <v>0.39473684210526316</v>
      </c>
      <c r="AF675" s="10">
        <f t="shared" si="524"/>
        <v>0.4</v>
      </c>
      <c r="AG675" s="8">
        <f t="shared" si="525"/>
        <v>155</v>
      </c>
      <c r="AH675" s="8">
        <f t="shared" si="526"/>
        <v>180</v>
      </c>
    </row>
    <row r="676" spans="1:34" x14ac:dyDescent="0.25">
      <c r="A676" s="7" t="s">
        <v>1964</v>
      </c>
      <c r="B676" s="7" t="s">
        <v>1965</v>
      </c>
      <c r="C676" s="7" t="s">
        <v>54</v>
      </c>
      <c r="D676" s="7" t="s">
        <v>269</v>
      </c>
      <c r="E676" s="7" t="str">
        <f>INDEX('Нормо-час по специальностям'!$B$6:$B$26,MATCH(D676,'Нормо-час по специальностям'!$A$6:$A$26,0))</f>
        <v>Плиточник / укладчик полов</v>
      </c>
      <c r="F676" s="15">
        <v>0.5</v>
      </c>
      <c r="G676" s="7" t="s">
        <v>6938</v>
      </c>
      <c r="H676" s="11">
        <f t="shared" si="510"/>
        <v>14</v>
      </c>
      <c r="I676" s="8">
        <f>INDEX('Нормо-час по специальностям'!$D$6:$D$26,MATCH(D676,'Нормо-час по специальностям'!$A$6:$A$26,0))</f>
        <v>900</v>
      </c>
      <c r="J676" s="8">
        <f>INDEX('Нормо-час по специальностям'!$E$6:$E$26,MATCH(D676,'Нормо-час по специальностям'!$A$6:$A$26,0))</f>
        <v>1080</v>
      </c>
      <c r="K676" s="8">
        <f t="shared" si="511"/>
        <v>450</v>
      </c>
      <c r="L676" s="8">
        <f t="shared" si="512"/>
        <v>540</v>
      </c>
      <c r="M676" s="8">
        <f>Расценки!L675</f>
        <v>400</v>
      </c>
      <c r="N676" s="8">
        <f>Расценки!M675</f>
        <v>460</v>
      </c>
      <c r="O676" s="10">
        <f t="shared" si="513"/>
        <v>0.125</v>
      </c>
      <c r="P676" s="10">
        <f t="shared" si="514"/>
        <v>0.17391304347826098</v>
      </c>
      <c r="Q676" s="7" t="str">
        <f t="shared" si="515"/>
        <v>расценка</v>
      </c>
      <c r="R676" s="7" t="str">
        <f t="shared" si="516"/>
        <v>расценка</v>
      </c>
      <c r="S676" s="8">
        <f t="shared" si="517"/>
        <v>800</v>
      </c>
      <c r="T676" s="8">
        <f t="shared" si="518"/>
        <v>920</v>
      </c>
      <c r="U676" s="8">
        <f>Расценки!F675</f>
        <v>650</v>
      </c>
      <c r="V676" s="8">
        <f>Расценки!G675</f>
        <v>750</v>
      </c>
      <c r="W676" s="10">
        <f t="shared" si="519"/>
        <v>0.30769230769230771</v>
      </c>
      <c r="X676" s="10">
        <f t="shared" si="520"/>
        <v>0.28000000000000003</v>
      </c>
      <c r="Y676" s="9">
        <f>Расценки!H675</f>
        <v>650</v>
      </c>
      <c r="Z676" s="9">
        <f>Расценки!I675</f>
        <v>750</v>
      </c>
      <c r="AA676" s="10">
        <f>Расценки!J675</f>
        <v>0</v>
      </c>
      <c r="AB676" s="10">
        <f>Расценки!K675</f>
        <v>0</v>
      </c>
      <c r="AC676" s="16">
        <f t="shared" si="521"/>
        <v>0.30769230769230771</v>
      </c>
      <c r="AD676" s="16">
        <f t="shared" si="522"/>
        <v>0.28000000000000003</v>
      </c>
      <c r="AE676" s="10">
        <f t="shared" si="523"/>
        <v>0.38461538461538464</v>
      </c>
      <c r="AF676" s="10">
        <f t="shared" si="524"/>
        <v>0.38666666666666666</v>
      </c>
      <c r="AG676" s="8">
        <f t="shared" si="525"/>
        <v>200</v>
      </c>
      <c r="AH676" s="8">
        <f t="shared" si="526"/>
        <v>210</v>
      </c>
    </row>
    <row r="677" spans="1:34" x14ac:dyDescent="0.25">
      <c r="A677" s="7" t="s">
        <v>1967</v>
      </c>
      <c r="B677" s="7" t="s">
        <v>1968</v>
      </c>
      <c r="C677" s="7" t="s">
        <v>54</v>
      </c>
      <c r="D677" s="7" t="s">
        <v>41</v>
      </c>
      <c r="E677" s="7" t="str">
        <f>INDEX('Нормо-час по специальностям'!$B$6:$B$26,MATCH(D677,'Нормо-час по специальностям'!$A$6:$A$26,0))</f>
        <v>Сварщик / монтажник МК</v>
      </c>
      <c r="F677" s="15">
        <v>0.8</v>
      </c>
      <c r="G677" s="7" t="s">
        <v>7185</v>
      </c>
      <c r="H677" s="11">
        <f t="shared" si="510"/>
        <v>8.75</v>
      </c>
      <c r="I677" s="8">
        <f>INDEX('Нормо-час по специальностям'!$D$6:$D$26,MATCH(D677,'Нормо-час по специальностям'!$A$6:$A$26,0))</f>
        <v>900</v>
      </c>
      <c r="J677" s="8">
        <f>INDEX('Нормо-час по специальностям'!$E$6:$E$26,MATCH(D677,'Нормо-час по специальностям'!$A$6:$A$26,0))</f>
        <v>1080</v>
      </c>
      <c r="K677" s="8">
        <f t="shared" si="511"/>
        <v>720</v>
      </c>
      <c r="L677" s="8">
        <f t="shared" si="512"/>
        <v>864</v>
      </c>
      <c r="M677" s="8">
        <f>Расценки!L676</f>
        <v>550</v>
      </c>
      <c r="N677" s="8">
        <f>Расценки!M676</f>
        <v>640</v>
      </c>
      <c r="O677" s="10">
        <f t="shared" si="513"/>
        <v>0.30909090909090908</v>
      </c>
      <c r="P677" s="10">
        <f t="shared" si="514"/>
        <v>0.35000000000000009</v>
      </c>
      <c r="Q677" s="7" t="str">
        <f t="shared" si="515"/>
        <v>расценка</v>
      </c>
      <c r="R677" s="7" t="str">
        <f t="shared" si="516"/>
        <v>расценка</v>
      </c>
      <c r="S677" s="8">
        <f t="shared" si="517"/>
        <v>688</v>
      </c>
      <c r="T677" s="8">
        <f t="shared" si="518"/>
        <v>800</v>
      </c>
      <c r="U677" s="8">
        <f>Расценки!F676</f>
        <v>900</v>
      </c>
      <c r="V677" s="8">
        <f>Расценки!G676</f>
        <v>1050</v>
      </c>
      <c r="W677" s="10">
        <f t="shared" si="519"/>
        <v>0.2</v>
      </c>
      <c r="X677" s="10">
        <f t="shared" si="520"/>
        <v>0.17714285714285713</v>
      </c>
      <c r="Y677" s="9">
        <f>Расценки!H676</f>
        <v>960</v>
      </c>
      <c r="Z677" s="9">
        <f>Расценки!I676</f>
        <v>1152</v>
      </c>
      <c r="AA677" s="10">
        <f>Расценки!J676</f>
        <v>6.6666666666666652E-2</v>
      </c>
      <c r="AB677" s="10">
        <f>Расценки!K676</f>
        <v>9.7142857142857197E-2</v>
      </c>
      <c r="AC677" s="16">
        <f t="shared" si="521"/>
        <v>0.25</v>
      </c>
      <c r="AD677" s="16">
        <f t="shared" si="522"/>
        <v>0.25</v>
      </c>
      <c r="AE677" s="10">
        <f t="shared" si="523"/>
        <v>0.42708333333333331</v>
      </c>
      <c r="AF677" s="10">
        <f t="shared" si="524"/>
        <v>0.44444444444444442</v>
      </c>
      <c r="AG677" s="8">
        <f t="shared" si="525"/>
        <v>240</v>
      </c>
      <c r="AH677" s="8">
        <f t="shared" si="526"/>
        <v>288</v>
      </c>
    </row>
    <row r="678" spans="1:34" x14ac:dyDescent="0.25">
      <c r="A678" s="7" t="s">
        <v>1970</v>
      </c>
      <c r="B678" s="7" t="s">
        <v>1971</v>
      </c>
      <c r="C678" s="7" t="s">
        <v>54</v>
      </c>
      <c r="D678" s="7" t="s">
        <v>269</v>
      </c>
      <c r="E678" s="7" t="str">
        <f>INDEX('Нормо-час по специальностям'!$B$6:$B$26,MATCH(D678,'Нормо-час по специальностям'!$A$6:$A$26,0))</f>
        <v>Плиточник / укладчик полов</v>
      </c>
      <c r="F678" s="15">
        <v>0.12</v>
      </c>
      <c r="G678" s="7" t="s">
        <v>7186</v>
      </c>
      <c r="H678" s="11">
        <f t="shared" si="510"/>
        <v>58.33</v>
      </c>
      <c r="I678" s="8">
        <f>INDEX('Нормо-час по специальностям'!$D$6:$D$26,MATCH(D678,'Нормо-час по специальностям'!$A$6:$A$26,0))</f>
        <v>900</v>
      </c>
      <c r="J678" s="8">
        <f>INDEX('Нормо-час по специальностям'!$E$6:$E$26,MATCH(D678,'Нормо-час по специальностям'!$A$6:$A$26,0))</f>
        <v>1080</v>
      </c>
      <c r="K678" s="8">
        <f t="shared" si="511"/>
        <v>108</v>
      </c>
      <c r="L678" s="8">
        <f t="shared" si="512"/>
        <v>130</v>
      </c>
      <c r="M678" s="8">
        <f>Расценки!L677</f>
        <v>130</v>
      </c>
      <c r="N678" s="8">
        <f>Расценки!M677</f>
        <v>150</v>
      </c>
      <c r="O678" s="10">
        <f t="shared" si="513"/>
        <v>-0.16923076923076918</v>
      </c>
      <c r="P678" s="10">
        <f t="shared" si="514"/>
        <v>-0.1333333333333333</v>
      </c>
      <c r="Q678" s="7" t="str">
        <f t="shared" si="515"/>
        <v>нормо-часы</v>
      </c>
      <c r="R678" s="7" t="str">
        <f t="shared" si="516"/>
        <v>нормо-часы</v>
      </c>
      <c r="S678" s="8">
        <f t="shared" si="517"/>
        <v>1083</v>
      </c>
      <c r="T678" s="8">
        <f t="shared" si="518"/>
        <v>1250</v>
      </c>
      <c r="U678" s="8">
        <f>Расценки!F677</f>
        <v>220</v>
      </c>
      <c r="V678" s="8">
        <f>Расценки!G677</f>
        <v>260</v>
      </c>
      <c r="W678" s="10">
        <f t="shared" si="519"/>
        <v>0.50909090909090904</v>
      </c>
      <c r="X678" s="10">
        <f t="shared" si="520"/>
        <v>0.5</v>
      </c>
      <c r="Y678" s="9">
        <f>Расценки!H677</f>
        <v>220</v>
      </c>
      <c r="Z678" s="9">
        <f>Расценки!I677</f>
        <v>260</v>
      </c>
      <c r="AA678" s="10">
        <f>Расценки!J677</f>
        <v>0</v>
      </c>
      <c r="AB678" s="10">
        <f>Расценки!K677</f>
        <v>0</v>
      </c>
      <c r="AC678" s="16">
        <f t="shared" si="521"/>
        <v>0.50909090909090904</v>
      </c>
      <c r="AD678" s="16">
        <f t="shared" si="522"/>
        <v>0.5</v>
      </c>
      <c r="AE678" s="10">
        <f t="shared" si="523"/>
        <v>0.40909090909090912</v>
      </c>
      <c r="AF678" s="10">
        <f t="shared" si="524"/>
        <v>0.42307692307692307</v>
      </c>
      <c r="AG678" s="8">
        <f t="shared" si="525"/>
        <v>112</v>
      </c>
      <c r="AH678" s="8">
        <f t="shared" si="526"/>
        <v>130</v>
      </c>
    </row>
    <row r="679" spans="1:34" x14ac:dyDescent="0.25">
      <c r="A679" s="7" t="s">
        <v>1974</v>
      </c>
      <c r="B679" s="7" t="s">
        <v>1975</v>
      </c>
      <c r="C679" s="7" t="s">
        <v>54</v>
      </c>
      <c r="D679" s="7" t="s">
        <v>269</v>
      </c>
      <c r="E679" s="7" t="str">
        <f>INDEX('Нормо-час по специальностям'!$B$6:$B$26,MATCH(D679,'Нормо-час по специальностям'!$A$6:$A$26,0))</f>
        <v>Плиточник / укладчик полов</v>
      </c>
      <c r="F679" s="15">
        <v>0.25</v>
      </c>
      <c r="G679" s="7" t="s">
        <v>7187</v>
      </c>
      <c r="H679" s="11">
        <f t="shared" si="510"/>
        <v>28</v>
      </c>
      <c r="I679" s="8">
        <f>INDEX('Нормо-час по специальностям'!$D$6:$D$26,MATCH(D679,'Нормо-час по специальностям'!$A$6:$A$26,0))</f>
        <v>900</v>
      </c>
      <c r="J679" s="8">
        <f>INDEX('Нормо-час по специальностям'!$E$6:$E$26,MATCH(D679,'Нормо-час по специальностям'!$A$6:$A$26,0))</f>
        <v>1080</v>
      </c>
      <c r="K679" s="8">
        <f t="shared" si="511"/>
        <v>225</v>
      </c>
      <c r="L679" s="8">
        <f t="shared" si="512"/>
        <v>270</v>
      </c>
      <c r="M679" s="8">
        <f>Расценки!L678</f>
        <v>230</v>
      </c>
      <c r="N679" s="8">
        <f>Расценки!M678</f>
        <v>270</v>
      </c>
      <c r="O679" s="10">
        <f t="shared" si="513"/>
        <v>-2.1739130434782594E-2</v>
      </c>
      <c r="P679" s="10">
        <f t="shared" si="514"/>
        <v>0</v>
      </c>
      <c r="Q679" s="7" t="str">
        <f t="shared" si="515"/>
        <v>равно</v>
      </c>
      <c r="R679" s="7" t="str">
        <f t="shared" si="516"/>
        <v>равно</v>
      </c>
      <c r="S679" s="8">
        <f t="shared" si="517"/>
        <v>920</v>
      </c>
      <c r="T679" s="8">
        <f t="shared" si="518"/>
        <v>1080</v>
      </c>
      <c r="U679" s="8">
        <f>Расценки!F678</f>
        <v>380</v>
      </c>
      <c r="V679" s="8">
        <f>Расценки!G678</f>
        <v>450</v>
      </c>
      <c r="W679" s="10">
        <f t="shared" si="519"/>
        <v>0.40789473684210525</v>
      </c>
      <c r="X679" s="10">
        <f t="shared" si="520"/>
        <v>0.4</v>
      </c>
      <c r="Y679" s="9">
        <f>Расценки!H678</f>
        <v>380</v>
      </c>
      <c r="Z679" s="9">
        <f>Расценки!I678</f>
        <v>450</v>
      </c>
      <c r="AA679" s="10">
        <f>Расценки!J678</f>
        <v>0</v>
      </c>
      <c r="AB679" s="10">
        <f>Расценки!K678</f>
        <v>0</v>
      </c>
      <c r="AC679" s="16">
        <f t="shared" si="521"/>
        <v>0.40789473684210525</v>
      </c>
      <c r="AD679" s="16">
        <f t="shared" si="522"/>
        <v>0.4</v>
      </c>
      <c r="AE679" s="10">
        <f t="shared" si="523"/>
        <v>0.39473684210526316</v>
      </c>
      <c r="AF679" s="10">
        <f t="shared" si="524"/>
        <v>0.4</v>
      </c>
      <c r="AG679" s="8">
        <f t="shared" si="525"/>
        <v>155</v>
      </c>
      <c r="AH679" s="8">
        <f t="shared" si="526"/>
        <v>180</v>
      </c>
    </row>
    <row r="680" spans="1:34" x14ac:dyDescent="0.25">
      <c r="A680" s="7" t="s">
        <v>1977</v>
      </c>
      <c r="B680" s="7" t="s">
        <v>1978</v>
      </c>
      <c r="C680" s="7" t="s">
        <v>54</v>
      </c>
      <c r="D680" s="7" t="s">
        <v>269</v>
      </c>
      <c r="E680" s="7" t="str">
        <f>INDEX('Нормо-час по специальностям'!$B$6:$B$26,MATCH(D680,'Нормо-час по специальностям'!$A$6:$A$26,0))</f>
        <v>Плиточник / укладчик полов</v>
      </c>
      <c r="F680" s="15">
        <v>0.45</v>
      </c>
      <c r="G680" s="7" t="s">
        <v>7188</v>
      </c>
      <c r="H680" s="11">
        <f t="shared" si="510"/>
        <v>15.56</v>
      </c>
      <c r="I680" s="8">
        <f>INDEX('Нормо-час по специальностям'!$D$6:$D$26,MATCH(D680,'Нормо-час по специальностям'!$A$6:$A$26,0))</f>
        <v>900</v>
      </c>
      <c r="J680" s="8">
        <f>INDEX('Нормо-час по специальностям'!$E$6:$E$26,MATCH(D680,'Нормо-час по специальностям'!$A$6:$A$26,0))</f>
        <v>1080</v>
      </c>
      <c r="K680" s="8">
        <f t="shared" si="511"/>
        <v>405</v>
      </c>
      <c r="L680" s="8">
        <f t="shared" si="512"/>
        <v>486</v>
      </c>
      <c r="M680" s="8">
        <f>Расценки!L679</f>
        <v>450</v>
      </c>
      <c r="N680" s="8">
        <f>Расценки!M679</f>
        <v>520</v>
      </c>
      <c r="O680" s="10">
        <f t="shared" si="513"/>
        <v>-9.9999999999999978E-2</v>
      </c>
      <c r="P680" s="10">
        <f t="shared" si="514"/>
        <v>-6.5384615384615374E-2</v>
      </c>
      <c r="Q680" s="7" t="str">
        <f t="shared" si="515"/>
        <v>равно</v>
      </c>
      <c r="R680" s="7" t="str">
        <f t="shared" si="516"/>
        <v>равно</v>
      </c>
      <c r="S680" s="8">
        <f t="shared" si="517"/>
        <v>1000</v>
      </c>
      <c r="T680" s="8">
        <f t="shared" si="518"/>
        <v>1156</v>
      </c>
      <c r="U680" s="8">
        <f>Расценки!F679</f>
        <v>750</v>
      </c>
      <c r="V680" s="8">
        <f>Расценки!G679</f>
        <v>870</v>
      </c>
      <c r="W680" s="10">
        <f t="shared" si="519"/>
        <v>0.46</v>
      </c>
      <c r="X680" s="10">
        <f t="shared" si="520"/>
        <v>0.44137931034482758</v>
      </c>
      <c r="Y680" s="9">
        <f>Расценки!H679</f>
        <v>750</v>
      </c>
      <c r="Z680" s="9">
        <f>Расценки!I679</f>
        <v>870</v>
      </c>
      <c r="AA680" s="10">
        <f>Расценки!J679</f>
        <v>0</v>
      </c>
      <c r="AB680" s="10">
        <f>Расценки!K679</f>
        <v>0</v>
      </c>
      <c r="AC680" s="16">
        <f t="shared" si="521"/>
        <v>0.46</v>
      </c>
      <c r="AD680" s="16">
        <f t="shared" si="522"/>
        <v>0.44137931034482758</v>
      </c>
      <c r="AE680" s="10">
        <f t="shared" si="523"/>
        <v>0.4</v>
      </c>
      <c r="AF680" s="10">
        <f t="shared" si="524"/>
        <v>0.40229885057471265</v>
      </c>
      <c r="AG680" s="8">
        <f t="shared" si="525"/>
        <v>345</v>
      </c>
      <c r="AH680" s="8">
        <f t="shared" si="526"/>
        <v>384</v>
      </c>
    </row>
    <row r="681" spans="1:34" x14ac:dyDescent="0.25">
      <c r="A681" s="7" t="s">
        <v>1981</v>
      </c>
      <c r="B681" s="7" t="s">
        <v>1982</v>
      </c>
      <c r="C681" s="7" t="s">
        <v>50</v>
      </c>
      <c r="D681" s="7" t="s">
        <v>269</v>
      </c>
      <c r="E681" s="7" t="str">
        <f>INDEX('Нормо-час по специальностям'!$B$6:$B$26,MATCH(D681,'Нормо-час по специальностям'!$A$6:$A$26,0))</f>
        <v>Плиточник / укладчик полов</v>
      </c>
      <c r="F681" s="15">
        <v>0.6</v>
      </c>
      <c r="G681" s="7" t="s">
        <v>7189</v>
      </c>
      <c r="H681" s="11">
        <f t="shared" si="510"/>
        <v>11.67</v>
      </c>
      <c r="I681" s="8">
        <f>INDEX('Нормо-час по специальностям'!$D$6:$D$26,MATCH(D681,'Нормо-час по специальностям'!$A$6:$A$26,0))</f>
        <v>900</v>
      </c>
      <c r="J681" s="8">
        <f>INDEX('Нормо-час по специальностям'!$E$6:$E$26,MATCH(D681,'Нормо-час по специальностям'!$A$6:$A$26,0))</f>
        <v>1080</v>
      </c>
      <c r="K681" s="8">
        <f t="shared" si="511"/>
        <v>540</v>
      </c>
      <c r="L681" s="8">
        <f t="shared" si="512"/>
        <v>648</v>
      </c>
      <c r="M681" s="8">
        <f>Расценки!L680</f>
        <v>550</v>
      </c>
      <c r="N681" s="8">
        <f>Расценки!M680</f>
        <v>640</v>
      </c>
      <c r="O681" s="10">
        <f t="shared" si="513"/>
        <v>-1.8181818181818188E-2</v>
      </c>
      <c r="P681" s="10">
        <f t="shared" si="514"/>
        <v>1.2499999999999956E-2</v>
      </c>
      <c r="Q681" s="7" t="str">
        <f t="shared" si="515"/>
        <v>равно</v>
      </c>
      <c r="R681" s="7" t="str">
        <f t="shared" si="516"/>
        <v>равно</v>
      </c>
      <c r="S681" s="8">
        <f t="shared" si="517"/>
        <v>917</v>
      </c>
      <c r="T681" s="8">
        <f t="shared" si="518"/>
        <v>1067</v>
      </c>
      <c r="U681" s="8">
        <f>Расценки!F680</f>
        <v>900</v>
      </c>
      <c r="V681" s="8">
        <f>Расценки!G680</f>
        <v>1050</v>
      </c>
      <c r="W681" s="10">
        <f t="shared" si="519"/>
        <v>0.4</v>
      </c>
      <c r="X681" s="10">
        <f t="shared" si="520"/>
        <v>0.38285714285714284</v>
      </c>
      <c r="Y681" s="9">
        <f>Расценки!H680</f>
        <v>900</v>
      </c>
      <c r="Z681" s="9">
        <f>Расценки!I680</f>
        <v>1050</v>
      </c>
      <c r="AA681" s="10">
        <f>Расценки!J680</f>
        <v>0</v>
      </c>
      <c r="AB681" s="10">
        <f>Расценки!K680</f>
        <v>0</v>
      </c>
      <c r="AC681" s="16">
        <f t="shared" si="521"/>
        <v>0.4</v>
      </c>
      <c r="AD681" s="16">
        <f t="shared" si="522"/>
        <v>0.38285714285714284</v>
      </c>
      <c r="AE681" s="10">
        <f t="shared" si="523"/>
        <v>0.3888888888888889</v>
      </c>
      <c r="AF681" s="10">
        <f t="shared" si="524"/>
        <v>0.39047619047619048</v>
      </c>
      <c r="AG681" s="8">
        <f t="shared" si="525"/>
        <v>360</v>
      </c>
      <c r="AH681" s="8">
        <f t="shared" si="526"/>
        <v>402</v>
      </c>
    </row>
    <row r="682" spans="1:34" x14ac:dyDescent="0.25">
      <c r="A682" s="7" t="s">
        <v>1985</v>
      </c>
      <c r="B682" s="7" t="s">
        <v>1986</v>
      </c>
      <c r="C682" s="7" t="s">
        <v>54</v>
      </c>
      <c r="D682" s="7" t="s">
        <v>269</v>
      </c>
      <c r="E682" s="7" t="str">
        <f>INDEX('Нормо-час по специальностям'!$B$6:$B$26,MATCH(D682,'Нормо-час по специальностям'!$A$6:$A$26,0))</f>
        <v>Плиточник / укладчик полов</v>
      </c>
      <c r="F682" s="15">
        <v>0.15</v>
      </c>
      <c r="G682" s="7" t="s">
        <v>7190</v>
      </c>
      <c r="H682" s="11">
        <f t="shared" si="510"/>
        <v>46.67</v>
      </c>
      <c r="I682" s="8">
        <f>INDEX('Нормо-час по специальностям'!$D$6:$D$26,MATCH(D682,'Нормо-час по специальностям'!$A$6:$A$26,0))</f>
        <v>900</v>
      </c>
      <c r="J682" s="8">
        <f>INDEX('Нормо-час по специальностям'!$E$6:$E$26,MATCH(D682,'Нормо-час по специальностям'!$A$6:$A$26,0))</f>
        <v>1080</v>
      </c>
      <c r="K682" s="8">
        <f t="shared" si="511"/>
        <v>135</v>
      </c>
      <c r="L682" s="8">
        <f t="shared" si="512"/>
        <v>162</v>
      </c>
      <c r="M682" s="8">
        <f>Расценки!L681</f>
        <v>250</v>
      </c>
      <c r="N682" s="8">
        <f>Расценки!M681</f>
        <v>300</v>
      </c>
      <c r="O682" s="10">
        <f t="shared" si="513"/>
        <v>-0.45999999999999996</v>
      </c>
      <c r="P682" s="10">
        <f t="shared" si="514"/>
        <v>-0.45999999999999996</v>
      </c>
      <c r="Q682" s="7" t="str">
        <f t="shared" si="515"/>
        <v>нормо-часы</v>
      </c>
      <c r="R682" s="7" t="str">
        <f t="shared" si="516"/>
        <v>нормо-часы</v>
      </c>
      <c r="S682" s="8">
        <f t="shared" si="517"/>
        <v>1667</v>
      </c>
      <c r="T682" s="8">
        <f t="shared" si="518"/>
        <v>2000</v>
      </c>
      <c r="U682" s="8">
        <f>Расценки!F681</f>
        <v>420</v>
      </c>
      <c r="V682" s="8">
        <f>Расценки!G681</f>
        <v>500</v>
      </c>
      <c r="W682" s="10">
        <f t="shared" si="519"/>
        <v>0.6785714285714286</v>
      </c>
      <c r="X682" s="10">
        <f t="shared" si="520"/>
        <v>0.67600000000000005</v>
      </c>
      <c r="Y682" s="9">
        <f>Расценки!H681</f>
        <v>420</v>
      </c>
      <c r="Z682" s="9">
        <f>Расценки!I681</f>
        <v>500</v>
      </c>
      <c r="AA682" s="10">
        <f>Расценки!J681</f>
        <v>0</v>
      </c>
      <c r="AB682" s="10">
        <f>Расценки!K681</f>
        <v>0</v>
      </c>
      <c r="AC682" s="16">
        <f t="shared" si="521"/>
        <v>0.6785714285714286</v>
      </c>
      <c r="AD682" s="16">
        <f t="shared" si="522"/>
        <v>0.67600000000000005</v>
      </c>
      <c r="AE682" s="10">
        <f t="shared" si="523"/>
        <v>0.40476190476190477</v>
      </c>
      <c r="AF682" s="10">
        <f t="shared" si="524"/>
        <v>0.4</v>
      </c>
      <c r="AG682" s="8">
        <f t="shared" si="525"/>
        <v>285</v>
      </c>
      <c r="AH682" s="8">
        <f t="shared" si="526"/>
        <v>338</v>
      </c>
    </row>
    <row r="683" spans="1:34" x14ac:dyDescent="0.25">
      <c r="A683" s="7" t="s">
        <v>1988</v>
      </c>
      <c r="B683" s="7" t="s">
        <v>1989</v>
      </c>
      <c r="C683" s="7" t="s">
        <v>54</v>
      </c>
      <c r="D683" s="7" t="s">
        <v>269</v>
      </c>
      <c r="E683" s="7" t="str">
        <f>INDEX('Нормо-час по специальностям'!$B$6:$B$26,MATCH(D683,'Нормо-час по специальностям'!$A$6:$A$26,0))</f>
        <v>Плиточник / укладчик полов</v>
      </c>
      <c r="F683" s="15">
        <v>1.5</v>
      </c>
      <c r="G683" s="7" t="s">
        <v>7191</v>
      </c>
      <c r="H683" s="11">
        <f t="shared" si="510"/>
        <v>4.67</v>
      </c>
      <c r="I683" s="8">
        <f>INDEX('Нормо-час по специальностям'!$D$6:$D$26,MATCH(D683,'Нормо-час по специальностям'!$A$6:$A$26,0))</f>
        <v>900</v>
      </c>
      <c r="J683" s="8">
        <f>INDEX('Нормо-час по специальностям'!$E$6:$E$26,MATCH(D683,'Нормо-час по специальностям'!$A$6:$A$26,0))</f>
        <v>1080</v>
      </c>
      <c r="K683" s="8">
        <f t="shared" si="511"/>
        <v>1350</v>
      </c>
      <c r="L683" s="8">
        <f t="shared" si="512"/>
        <v>1620</v>
      </c>
      <c r="M683" s="8">
        <f>Расценки!L682</f>
        <v>1000</v>
      </c>
      <c r="N683" s="8">
        <f>Расценки!M682</f>
        <v>1150</v>
      </c>
      <c r="O683" s="10">
        <f t="shared" si="513"/>
        <v>0.35000000000000009</v>
      </c>
      <c r="P683" s="10">
        <f t="shared" si="514"/>
        <v>0.40869565217391313</v>
      </c>
      <c r="Q683" s="7" t="str">
        <f t="shared" si="515"/>
        <v>расценка</v>
      </c>
      <c r="R683" s="7" t="str">
        <f t="shared" si="516"/>
        <v>расценка</v>
      </c>
      <c r="S683" s="8">
        <f t="shared" si="517"/>
        <v>667</v>
      </c>
      <c r="T683" s="8">
        <f t="shared" si="518"/>
        <v>767</v>
      </c>
      <c r="U683" s="8">
        <f>Расценки!F682</f>
        <v>1600</v>
      </c>
      <c r="V683" s="8">
        <f>Расценки!G682</f>
        <v>1900</v>
      </c>
      <c r="W683" s="10">
        <f t="shared" si="519"/>
        <v>0.15625</v>
      </c>
      <c r="X683" s="10">
        <f t="shared" si="520"/>
        <v>0.14736842105263157</v>
      </c>
      <c r="Y683" s="9">
        <f>Расценки!H682</f>
        <v>1800</v>
      </c>
      <c r="Z683" s="9">
        <f>Расценки!I682</f>
        <v>2160</v>
      </c>
      <c r="AA683" s="10">
        <f>Расценки!J682</f>
        <v>0.125</v>
      </c>
      <c r="AB683" s="10">
        <f>Расценки!K682</f>
        <v>0.13684210526315788</v>
      </c>
      <c r="AC683" s="16">
        <f t="shared" si="521"/>
        <v>0.25</v>
      </c>
      <c r="AD683" s="16">
        <f t="shared" si="522"/>
        <v>0.25</v>
      </c>
      <c r="AE683" s="10">
        <f t="shared" si="523"/>
        <v>0.44444444444444442</v>
      </c>
      <c r="AF683" s="10">
        <f t="shared" si="524"/>
        <v>0.46759259259259262</v>
      </c>
      <c r="AG683" s="8">
        <f t="shared" si="525"/>
        <v>450</v>
      </c>
      <c r="AH683" s="8">
        <f t="shared" si="526"/>
        <v>540</v>
      </c>
    </row>
    <row r="684" spans="1:34" x14ac:dyDescent="0.25">
      <c r="A684" s="7" t="s">
        <v>1991</v>
      </c>
      <c r="B684" s="7" t="s">
        <v>1992</v>
      </c>
      <c r="C684" s="7" t="s">
        <v>50</v>
      </c>
      <c r="D684" s="7" t="s">
        <v>269</v>
      </c>
      <c r="E684" s="7" t="str">
        <f>INDEX('Нормо-час по специальностям'!$B$6:$B$26,MATCH(D684,'Нормо-час по специальностям'!$A$6:$A$26,0))</f>
        <v>Плиточник / укладчик полов</v>
      </c>
      <c r="F684" s="15">
        <v>1.5</v>
      </c>
      <c r="G684" s="7" t="s">
        <v>7192</v>
      </c>
      <c r="H684" s="11">
        <f t="shared" si="510"/>
        <v>4.67</v>
      </c>
      <c r="I684" s="8">
        <f>INDEX('Нормо-час по специальностям'!$D$6:$D$26,MATCH(D684,'Нормо-час по специальностям'!$A$6:$A$26,0))</f>
        <v>900</v>
      </c>
      <c r="J684" s="8">
        <f>INDEX('Нормо-час по специальностям'!$E$6:$E$26,MATCH(D684,'Нормо-час по специальностям'!$A$6:$A$26,0))</f>
        <v>1080</v>
      </c>
      <c r="K684" s="8">
        <f t="shared" si="511"/>
        <v>1350</v>
      </c>
      <c r="L684" s="8">
        <f t="shared" si="512"/>
        <v>1620</v>
      </c>
      <c r="M684" s="8">
        <f>Расценки!L683</f>
        <v>1500</v>
      </c>
      <c r="N684" s="8">
        <f>Расценки!M683</f>
        <v>1750</v>
      </c>
      <c r="O684" s="10">
        <f t="shared" si="513"/>
        <v>-9.9999999999999978E-2</v>
      </c>
      <c r="P684" s="10">
        <f t="shared" si="514"/>
        <v>-7.4285714285714288E-2</v>
      </c>
      <c r="Q684" s="7" t="str">
        <f t="shared" si="515"/>
        <v>равно</v>
      </c>
      <c r="R684" s="7" t="str">
        <f t="shared" si="516"/>
        <v>равно</v>
      </c>
      <c r="S684" s="8">
        <f t="shared" si="517"/>
        <v>1000</v>
      </c>
      <c r="T684" s="8">
        <f t="shared" si="518"/>
        <v>1167</v>
      </c>
      <c r="U684" s="8">
        <f>Расценки!F683</f>
        <v>2400</v>
      </c>
      <c r="V684" s="8">
        <f>Расценки!G683</f>
        <v>2800</v>
      </c>
      <c r="W684" s="10">
        <f t="shared" si="519"/>
        <v>0.4375</v>
      </c>
      <c r="X684" s="10">
        <f t="shared" si="520"/>
        <v>0.42142857142857143</v>
      </c>
      <c r="Y684" s="9">
        <f>Расценки!H683</f>
        <v>2400</v>
      </c>
      <c r="Z684" s="9">
        <f>Расценки!I683</f>
        <v>2800</v>
      </c>
      <c r="AA684" s="10">
        <f>Расценки!J683</f>
        <v>0</v>
      </c>
      <c r="AB684" s="10">
        <f>Расценки!K683</f>
        <v>0</v>
      </c>
      <c r="AC684" s="16">
        <f t="shared" si="521"/>
        <v>0.4375</v>
      </c>
      <c r="AD684" s="16">
        <f t="shared" si="522"/>
        <v>0.42142857142857143</v>
      </c>
      <c r="AE684" s="10">
        <f t="shared" si="523"/>
        <v>0.375</v>
      </c>
      <c r="AF684" s="10">
        <f t="shared" si="524"/>
        <v>0.375</v>
      </c>
      <c r="AG684" s="8">
        <f t="shared" si="525"/>
        <v>1050</v>
      </c>
      <c r="AH684" s="8">
        <f t="shared" si="526"/>
        <v>1180</v>
      </c>
    </row>
    <row r="685" spans="1:34" x14ac:dyDescent="0.25">
      <c r="A685" s="7" t="s">
        <v>1995</v>
      </c>
      <c r="B685" s="7" t="s">
        <v>1996</v>
      </c>
      <c r="C685" s="7" t="s">
        <v>54</v>
      </c>
      <c r="D685" s="7" t="s">
        <v>203</v>
      </c>
      <c r="E685" s="7" t="str">
        <f>INDEX('Нормо-час по специальностям'!$B$6:$B$26,MATCH(D685,'Нормо-час по специальностям'!$A$6:$A$26,0))</f>
        <v>Бетонщик / арматурщик</v>
      </c>
      <c r="F685" s="15">
        <v>0.45</v>
      </c>
      <c r="G685" s="7" t="s">
        <v>7193</v>
      </c>
      <c r="H685" s="11">
        <f t="shared" si="510"/>
        <v>15.56</v>
      </c>
      <c r="I685" s="8">
        <f>INDEX('Нормо-час по специальностям'!$D$6:$D$26,MATCH(D685,'Нормо-час по специальностям'!$A$6:$A$26,0))</f>
        <v>800</v>
      </c>
      <c r="J685" s="8">
        <f>INDEX('Нормо-час по специальностям'!$E$6:$E$26,MATCH(D685,'Нормо-час по специальностям'!$A$6:$A$26,0))</f>
        <v>950</v>
      </c>
      <c r="K685" s="8">
        <f t="shared" si="511"/>
        <v>360</v>
      </c>
      <c r="L685" s="8">
        <f t="shared" si="512"/>
        <v>428</v>
      </c>
      <c r="M685" s="8">
        <f>Расценки!L684</f>
        <v>370</v>
      </c>
      <c r="N685" s="8">
        <f>Расценки!M684</f>
        <v>430</v>
      </c>
      <c r="O685" s="10">
        <f t="shared" si="513"/>
        <v>-2.7027027027026973E-2</v>
      </c>
      <c r="P685" s="10">
        <f t="shared" si="514"/>
        <v>-4.6511627906976605E-3</v>
      </c>
      <c r="Q685" s="7" t="str">
        <f t="shared" si="515"/>
        <v>равно</v>
      </c>
      <c r="R685" s="7" t="str">
        <f t="shared" si="516"/>
        <v>равно</v>
      </c>
      <c r="S685" s="8">
        <f t="shared" si="517"/>
        <v>822</v>
      </c>
      <c r="T685" s="8">
        <f t="shared" si="518"/>
        <v>956</v>
      </c>
      <c r="U685" s="8">
        <f>Расценки!F684</f>
        <v>600</v>
      </c>
      <c r="V685" s="8">
        <f>Расценки!G684</f>
        <v>700</v>
      </c>
      <c r="W685" s="10">
        <f t="shared" si="519"/>
        <v>0.4</v>
      </c>
      <c r="X685" s="10">
        <f t="shared" si="520"/>
        <v>0.38857142857142857</v>
      </c>
      <c r="Y685" s="9">
        <f>Расценки!H684</f>
        <v>600</v>
      </c>
      <c r="Z685" s="9">
        <f>Расценки!I684</f>
        <v>700</v>
      </c>
      <c r="AA685" s="10">
        <f>Расценки!J684</f>
        <v>0</v>
      </c>
      <c r="AB685" s="10">
        <f>Расценки!K684</f>
        <v>0</v>
      </c>
      <c r="AC685" s="16">
        <f t="shared" si="521"/>
        <v>0.4</v>
      </c>
      <c r="AD685" s="16">
        <f t="shared" si="522"/>
        <v>0.38857142857142857</v>
      </c>
      <c r="AE685" s="10">
        <f t="shared" si="523"/>
        <v>0.38333333333333336</v>
      </c>
      <c r="AF685" s="10">
        <f t="shared" si="524"/>
        <v>0.38571428571428573</v>
      </c>
      <c r="AG685" s="8">
        <f t="shared" si="525"/>
        <v>240</v>
      </c>
      <c r="AH685" s="8">
        <f t="shared" si="526"/>
        <v>272</v>
      </c>
    </row>
    <row r="686" spans="1:34" x14ac:dyDescent="0.25">
      <c r="A686" s="7" t="s">
        <v>1999</v>
      </c>
      <c r="B686" s="7" t="s">
        <v>2000</v>
      </c>
      <c r="C686" s="7" t="s">
        <v>54</v>
      </c>
      <c r="D686" s="7" t="s">
        <v>203</v>
      </c>
      <c r="E686" s="7" t="str">
        <f>INDEX('Нормо-час по специальностям'!$B$6:$B$26,MATCH(D686,'Нормо-час по специальностям'!$A$6:$A$26,0))</f>
        <v>Бетонщик / арматурщик</v>
      </c>
      <c r="F686" s="15">
        <v>0.52</v>
      </c>
      <c r="G686" s="7" t="s">
        <v>7038</v>
      </c>
      <c r="H686" s="11">
        <f t="shared" si="510"/>
        <v>13.46</v>
      </c>
      <c r="I686" s="8">
        <f>INDEX('Нормо-час по специальностям'!$D$6:$D$26,MATCH(D686,'Нормо-час по специальностям'!$A$6:$A$26,0))</f>
        <v>800</v>
      </c>
      <c r="J686" s="8">
        <f>INDEX('Нормо-час по специальностям'!$E$6:$E$26,MATCH(D686,'Нормо-час по специальностям'!$A$6:$A$26,0))</f>
        <v>950</v>
      </c>
      <c r="K686" s="8">
        <f t="shared" si="511"/>
        <v>416</v>
      </c>
      <c r="L686" s="8">
        <f t="shared" si="512"/>
        <v>494</v>
      </c>
      <c r="M686" s="8">
        <f>Расценки!L685</f>
        <v>400</v>
      </c>
      <c r="N686" s="8">
        <f>Расценки!M685</f>
        <v>470</v>
      </c>
      <c r="O686" s="10">
        <f t="shared" si="513"/>
        <v>4.0000000000000036E-2</v>
      </c>
      <c r="P686" s="10">
        <f t="shared" si="514"/>
        <v>5.1063829787234116E-2</v>
      </c>
      <c r="Q686" s="7" t="str">
        <f t="shared" si="515"/>
        <v>равно</v>
      </c>
      <c r="R686" s="7" t="str">
        <f t="shared" si="516"/>
        <v>равно</v>
      </c>
      <c r="S686" s="8">
        <f t="shared" si="517"/>
        <v>769</v>
      </c>
      <c r="T686" s="8">
        <f t="shared" si="518"/>
        <v>904</v>
      </c>
      <c r="U686" s="8">
        <f>Расценки!F685</f>
        <v>660</v>
      </c>
      <c r="V686" s="8">
        <f>Расценки!G685</f>
        <v>770</v>
      </c>
      <c r="W686" s="10">
        <f t="shared" si="519"/>
        <v>0.36969696969696969</v>
      </c>
      <c r="X686" s="10">
        <f t="shared" si="520"/>
        <v>0.35844155844155845</v>
      </c>
      <c r="Y686" s="9">
        <f>Расценки!H685</f>
        <v>660</v>
      </c>
      <c r="Z686" s="9">
        <f>Расценки!I685</f>
        <v>770</v>
      </c>
      <c r="AA686" s="10">
        <f>Расценки!J685</f>
        <v>0</v>
      </c>
      <c r="AB686" s="10">
        <f>Расценки!K685</f>
        <v>0</v>
      </c>
      <c r="AC686" s="16">
        <f t="shared" si="521"/>
        <v>0.36969696969696969</v>
      </c>
      <c r="AD686" s="16">
        <f t="shared" si="522"/>
        <v>0.35844155844155845</v>
      </c>
      <c r="AE686" s="10">
        <f t="shared" si="523"/>
        <v>0.39393939393939392</v>
      </c>
      <c r="AF686" s="10">
        <f t="shared" si="524"/>
        <v>0.38961038961038963</v>
      </c>
      <c r="AG686" s="8">
        <f t="shared" si="525"/>
        <v>244</v>
      </c>
      <c r="AH686" s="8">
        <f t="shared" si="526"/>
        <v>276</v>
      </c>
    </row>
    <row r="687" spans="1:34" x14ac:dyDescent="0.25">
      <c r="A687" s="7" t="s">
        <v>2002</v>
      </c>
      <c r="B687" s="7" t="s">
        <v>2003</v>
      </c>
      <c r="C687" s="7" t="s">
        <v>54</v>
      </c>
      <c r="D687" s="7" t="s">
        <v>203</v>
      </c>
      <c r="E687" s="7" t="str">
        <f>INDEX('Нормо-час по специальностям'!$B$6:$B$26,MATCH(D687,'Нормо-час по специальностям'!$A$6:$A$26,0))</f>
        <v>Бетонщик / арматурщик</v>
      </c>
      <c r="F687" s="15">
        <v>0.6</v>
      </c>
      <c r="G687" s="7" t="s">
        <v>7038</v>
      </c>
      <c r="H687" s="11">
        <f t="shared" si="510"/>
        <v>11.67</v>
      </c>
      <c r="I687" s="8">
        <f>INDEX('Нормо-час по специальностям'!$D$6:$D$26,MATCH(D687,'Нормо-час по специальностям'!$A$6:$A$26,0))</f>
        <v>800</v>
      </c>
      <c r="J687" s="8">
        <f>INDEX('Нормо-час по специальностям'!$E$6:$E$26,MATCH(D687,'Нормо-час по специальностям'!$A$6:$A$26,0))</f>
        <v>950</v>
      </c>
      <c r="K687" s="8">
        <f t="shared" si="511"/>
        <v>480</v>
      </c>
      <c r="L687" s="8">
        <f t="shared" si="512"/>
        <v>570</v>
      </c>
      <c r="M687" s="8">
        <f>Расценки!L686</f>
        <v>440</v>
      </c>
      <c r="N687" s="8">
        <f>Расценки!M686</f>
        <v>510</v>
      </c>
      <c r="O687" s="10">
        <f t="shared" si="513"/>
        <v>9.0909090909090828E-2</v>
      </c>
      <c r="P687" s="10">
        <f t="shared" si="514"/>
        <v>0.11764705882352944</v>
      </c>
      <c r="Q687" s="7" t="str">
        <f t="shared" si="515"/>
        <v>равно</v>
      </c>
      <c r="R687" s="7" t="str">
        <f t="shared" si="516"/>
        <v>расценка</v>
      </c>
      <c r="S687" s="8">
        <f t="shared" si="517"/>
        <v>733</v>
      </c>
      <c r="T687" s="8">
        <f t="shared" si="518"/>
        <v>850</v>
      </c>
      <c r="U687" s="8">
        <f>Расценки!F686</f>
        <v>720</v>
      </c>
      <c r="V687" s="8">
        <f>Расценки!G686</f>
        <v>840</v>
      </c>
      <c r="W687" s="10">
        <f t="shared" si="519"/>
        <v>0.33333333333333331</v>
      </c>
      <c r="X687" s="10">
        <f t="shared" si="520"/>
        <v>0.32142857142857145</v>
      </c>
      <c r="Y687" s="9">
        <f>Расценки!H686</f>
        <v>720</v>
      </c>
      <c r="Z687" s="9">
        <f>Расценки!I686</f>
        <v>840</v>
      </c>
      <c r="AA687" s="10">
        <f>Расценки!J686</f>
        <v>0</v>
      </c>
      <c r="AB687" s="10">
        <f>Расценки!K686</f>
        <v>0</v>
      </c>
      <c r="AC687" s="16">
        <f t="shared" si="521"/>
        <v>0.33333333333333331</v>
      </c>
      <c r="AD687" s="16">
        <f t="shared" si="522"/>
        <v>0.32142857142857145</v>
      </c>
      <c r="AE687" s="10">
        <f t="shared" si="523"/>
        <v>0.3888888888888889</v>
      </c>
      <c r="AF687" s="10">
        <f t="shared" si="524"/>
        <v>0.39285714285714285</v>
      </c>
      <c r="AG687" s="8">
        <f t="shared" si="525"/>
        <v>240</v>
      </c>
      <c r="AH687" s="8">
        <f t="shared" si="526"/>
        <v>270</v>
      </c>
    </row>
    <row r="688" spans="1:34" x14ac:dyDescent="0.25">
      <c r="A688" s="7" t="s">
        <v>2004</v>
      </c>
      <c r="B688" s="7" t="s">
        <v>2005</v>
      </c>
      <c r="C688" s="7" t="s">
        <v>54</v>
      </c>
      <c r="D688" s="7" t="s">
        <v>203</v>
      </c>
      <c r="E688" s="7" t="str">
        <f>INDEX('Нормо-час по специальностям'!$B$6:$B$26,MATCH(D688,'Нормо-час по специальностям'!$A$6:$A$26,0))</f>
        <v>Бетонщик / арматурщик</v>
      </c>
      <c r="F688" s="15">
        <v>0.68</v>
      </c>
      <c r="G688" s="7" t="s">
        <v>7038</v>
      </c>
      <c r="H688" s="11">
        <f t="shared" si="510"/>
        <v>10.29</v>
      </c>
      <c r="I688" s="8">
        <f>INDEX('Нормо-час по специальностям'!$D$6:$D$26,MATCH(D688,'Нормо-час по специальностям'!$A$6:$A$26,0))</f>
        <v>800</v>
      </c>
      <c r="J688" s="8">
        <f>INDEX('Нормо-час по специальностям'!$E$6:$E$26,MATCH(D688,'Нормо-час по специальностям'!$A$6:$A$26,0))</f>
        <v>950</v>
      </c>
      <c r="K688" s="8">
        <f t="shared" si="511"/>
        <v>544</v>
      </c>
      <c r="L688" s="8">
        <f t="shared" si="512"/>
        <v>646</v>
      </c>
      <c r="M688" s="8">
        <f>Расценки!L687</f>
        <v>480</v>
      </c>
      <c r="N688" s="8">
        <f>Расценки!M687</f>
        <v>560</v>
      </c>
      <c r="O688" s="10">
        <f t="shared" si="513"/>
        <v>0.1333333333333333</v>
      </c>
      <c r="P688" s="10">
        <f t="shared" si="514"/>
        <v>0.15357142857142847</v>
      </c>
      <c r="Q688" s="7" t="str">
        <f t="shared" si="515"/>
        <v>расценка</v>
      </c>
      <c r="R688" s="7" t="str">
        <f t="shared" si="516"/>
        <v>расценка</v>
      </c>
      <c r="S688" s="8">
        <f t="shared" si="517"/>
        <v>706</v>
      </c>
      <c r="T688" s="8">
        <f t="shared" si="518"/>
        <v>824</v>
      </c>
      <c r="U688" s="8">
        <f>Расценки!F687</f>
        <v>780</v>
      </c>
      <c r="V688" s="8">
        <f>Расценки!G687</f>
        <v>910</v>
      </c>
      <c r="W688" s="10">
        <f t="shared" si="519"/>
        <v>0.30256410256410254</v>
      </c>
      <c r="X688" s="10">
        <f t="shared" si="520"/>
        <v>0.29010989010989013</v>
      </c>
      <c r="Y688" s="9">
        <f>Расценки!H687</f>
        <v>780</v>
      </c>
      <c r="Z688" s="9">
        <f>Расценки!I687</f>
        <v>910</v>
      </c>
      <c r="AA688" s="10">
        <f>Расценки!J687</f>
        <v>0</v>
      </c>
      <c r="AB688" s="10">
        <f>Расценки!K687</f>
        <v>0</v>
      </c>
      <c r="AC688" s="16">
        <f t="shared" si="521"/>
        <v>0.30256410256410254</v>
      </c>
      <c r="AD688" s="16">
        <f t="shared" si="522"/>
        <v>0.29010989010989013</v>
      </c>
      <c r="AE688" s="10">
        <f t="shared" si="523"/>
        <v>0.38461538461538464</v>
      </c>
      <c r="AF688" s="10">
        <f t="shared" si="524"/>
        <v>0.38461538461538464</v>
      </c>
      <c r="AG688" s="8">
        <f t="shared" si="525"/>
        <v>236</v>
      </c>
      <c r="AH688" s="8">
        <f t="shared" si="526"/>
        <v>264</v>
      </c>
    </row>
    <row r="689" spans="1:34" x14ac:dyDescent="0.25">
      <c r="A689" s="7" t="s">
        <v>2006</v>
      </c>
      <c r="B689" s="7" t="s">
        <v>2007</v>
      </c>
      <c r="C689" s="7" t="s">
        <v>54</v>
      </c>
      <c r="D689" s="7" t="s">
        <v>203</v>
      </c>
      <c r="E689" s="7" t="str">
        <f>INDEX('Нормо-час по специальностям'!$B$6:$B$26,MATCH(D689,'Нормо-час по специальностям'!$A$6:$A$26,0))</f>
        <v>Бетонщик / арматурщик</v>
      </c>
      <c r="F689" s="15">
        <v>0.55000000000000004</v>
      </c>
      <c r="G689" s="7" t="s">
        <v>7194</v>
      </c>
      <c r="H689" s="11">
        <f t="shared" si="510"/>
        <v>12.73</v>
      </c>
      <c r="I689" s="8">
        <f>INDEX('Нормо-час по специальностям'!$D$6:$D$26,MATCH(D689,'Нормо-час по специальностям'!$A$6:$A$26,0))</f>
        <v>800</v>
      </c>
      <c r="J689" s="8">
        <f>INDEX('Нормо-час по специальностям'!$E$6:$E$26,MATCH(D689,'Нормо-час по специальностям'!$A$6:$A$26,0))</f>
        <v>950</v>
      </c>
      <c r="K689" s="8">
        <f t="shared" si="511"/>
        <v>440</v>
      </c>
      <c r="L689" s="8">
        <f t="shared" si="512"/>
        <v>523</v>
      </c>
      <c r="M689" s="8">
        <f>Расценки!L688</f>
        <v>460</v>
      </c>
      <c r="N689" s="8">
        <f>Расценки!M688</f>
        <v>530</v>
      </c>
      <c r="O689" s="10">
        <f t="shared" si="513"/>
        <v>-4.3478260869565188E-2</v>
      </c>
      <c r="P689" s="10">
        <f t="shared" si="514"/>
        <v>-1.3207547169811318E-2</v>
      </c>
      <c r="Q689" s="7" t="str">
        <f t="shared" si="515"/>
        <v>равно</v>
      </c>
      <c r="R689" s="7" t="str">
        <f t="shared" si="516"/>
        <v>равно</v>
      </c>
      <c r="S689" s="8">
        <f t="shared" si="517"/>
        <v>836</v>
      </c>
      <c r="T689" s="8">
        <f t="shared" si="518"/>
        <v>964</v>
      </c>
      <c r="U689" s="8">
        <f>Расценки!F688</f>
        <v>750</v>
      </c>
      <c r="V689" s="8">
        <f>Расценки!G688</f>
        <v>870</v>
      </c>
      <c r="W689" s="10">
        <f t="shared" si="519"/>
        <v>0.41333333333333333</v>
      </c>
      <c r="X689" s="10">
        <f t="shared" si="520"/>
        <v>0.39885057471264368</v>
      </c>
      <c r="Y689" s="9">
        <f>Расценки!H688</f>
        <v>750</v>
      </c>
      <c r="Z689" s="9">
        <f>Расценки!I688</f>
        <v>870</v>
      </c>
      <c r="AA689" s="10">
        <f>Расценки!J688</f>
        <v>0</v>
      </c>
      <c r="AB689" s="10">
        <f>Расценки!K688</f>
        <v>0</v>
      </c>
      <c r="AC689" s="16">
        <f t="shared" si="521"/>
        <v>0.41333333333333333</v>
      </c>
      <c r="AD689" s="16">
        <f t="shared" si="522"/>
        <v>0.39885057471264368</v>
      </c>
      <c r="AE689" s="10">
        <f t="shared" si="523"/>
        <v>0.38666666666666666</v>
      </c>
      <c r="AF689" s="10">
        <f t="shared" si="524"/>
        <v>0.39080459770114945</v>
      </c>
      <c r="AG689" s="8">
        <f t="shared" si="525"/>
        <v>310</v>
      </c>
      <c r="AH689" s="8">
        <f t="shared" si="526"/>
        <v>347</v>
      </c>
    </row>
    <row r="690" spans="1:34" x14ac:dyDescent="0.25">
      <c r="A690" s="7" t="s">
        <v>2010</v>
      </c>
      <c r="B690" s="7" t="s">
        <v>2011</v>
      </c>
      <c r="C690" s="7" t="s">
        <v>50</v>
      </c>
      <c r="D690" s="7" t="s">
        <v>279</v>
      </c>
      <c r="E690" s="7" t="str">
        <f>INDEX('Нормо-час по специальностям'!$B$6:$B$26,MATCH(D690,'Нормо-час по специальностям'!$A$6:$A$26,0))</f>
        <v>Отделочник (штукатур, маляр, ГКЛ)</v>
      </c>
      <c r="F690" s="15">
        <v>0.06</v>
      </c>
      <c r="G690" s="7" t="s">
        <v>6938</v>
      </c>
      <c r="H690" s="11">
        <f t="shared" si="510"/>
        <v>116.67</v>
      </c>
      <c r="I690" s="8">
        <f>INDEX('Нормо-час по специальностям'!$D$6:$D$26,MATCH(D690,'Нормо-час по специальностям'!$A$6:$A$26,0))</f>
        <v>750</v>
      </c>
      <c r="J690" s="8">
        <f>INDEX('Нормо-час по специальностям'!$E$6:$E$26,MATCH(D690,'Нормо-час по специальностям'!$A$6:$A$26,0))</f>
        <v>900</v>
      </c>
      <c r="K690" s="8">
        <f t="shared" si="511"/>
        <v>45</v>
      </c>
      <c r="L690" s="8">
        <f t="shared" si="512"/>
        <v>54</v>
      </c>
      <c r="M690" s="8">
        <f>Расценки!L689</f>
        <v>70</v>
      </c>
      <c r="N690" s="8">
        <f>Расценки!M689</f>
        <v>80</v>
      </c>
      <c r="O690" s="10">
        <f t="shared" si="513"/>
        <v>-0.3571428571428571</v>
      </c>
      <c r="P690" s="10">
        <f t="shared" si="514"/>
        <v>-0.32499999999999996</v>
      </c>
      <c r="Q690" s="7" t="str">
        <f t="shared" si="515"/>
        <v>нормо-часы</v>
      </c>
      <c r="R690" s="7" t="str">
        <f t="shared" si="516"/>
        <v>нормо-часы</v>
      </c>
      <c r="S690" s="8">
        <f t="shared" si="517"/>
        <v>1167</v>
      </c>
      <c r="T690" s="8">
        <f t="shared" si="518"/>
        <v>1333</v>
      </c>
      <c r="U690" s="8">
        <f>Расценки!F689</f>
        <v>150</v>
      </c>
      <c r="V690" s="8">
        <f>Расценки!G689</f>
        <v>180</v>
      </c>
      <c r="W690" s="10">
        <f t="shared" si="519"/>
        <v>0.7</v>
      </c>
      <c r="X690" s="10">
        <f t="shared" si="520"/>
        <v>0.7</v>
      </c>
      <c r="Y690" s="9">
        <f>Расценки!H689</f>
        <v>150</v>
      </c>
      <c r="Z690" s="9">
        <f>Расценки!I689</f>
        <v>180</v>
      </c>
      <c r="AA690" s="10">
        <f>Расценки!J689</f>
        <v>0</v>
      </c>
      <c r="AB690" s="10">
        <f>Расценки!K689</f>
        <v>0</v>
      </c>
      <c r="AC690" s="16">
        <f t="shared" si="521"/>
        <v>0.7</v>
      </c>
      <c r="AD690" s="16">
        <f t="shared" si="522"/>
        <v>0.7</v>
      </c>
      <c r="AE690" s="10">
        <f t="shared" si="523"/>
        <v>0.53333333333333333</v>
      </c>
      <c r="AF690" s="10">
        <f t="shared" si="524"/>
        <v>0.55555555555555558</v>
      </c>
      <c r="AG690" s="8">
        <f t="shared" si="525"/>
        <v>105</v>
      </c>
      <c r="AH690" s="8">
        <f t="shared" si="526"/>
        <v>126</v>
      </c>
    </row>
    <row r="691" spans="1:34" x14ac:dyDescent="0.25">
      <c r="A691" s="12" t="s">
        <v>2014</v>
      </c>
      <c r="B691" s="12" t="s">
        <v>2015</v>
      </c>
      <c r="C691" s="12" t="s">
        <v>54</v>
      </c>
      <c r="D691" s="7" t="s">
        <v>35</v>
      </c>
      <c r="E691" s="7" t="str">
        <f>INDEX('Нормо-час по специальностям'!$B$6:$B$26,MATCH(D691,'Нормо-час по специальностям'!$A$6:$A$26,0))</f>
        <v>Разнорабочий / демонтажник</v>
      </c>
      <c r="F691" s="15">
        <v>0.5</v>
      </c>
      <c r="G691" s="7" t="s">
        <v>7174</v>
      </c>
      <c r="H691" s="11">
        <f t="shared" si="510"/>
        <v>14</v>
      </c>
      <c r="I691" s="8">
        <f>INDEX('Нормо-час по специальностям'!$D$6:$D$26,MATCH(D691,'Нормо-час по специальностям'!$A$6:$A$26,0))</f>
        <v>550</v>
      </c>
      <c r="J691" s="8">
        <f>INDEX('Нормо-час по специальностям'!$E$6:$E$26,MATCH(D691,'Нормо-час по специальностям'!$A$6:$A$26,0))</f>
        <v>660</v>
      </c>
      <c r="K691" s="8">
        <f t="shared" si="511"/>
        <v>275</v>
      </c>
      <c r="L691" s="8">
        <f t="shared" si="512"/>
        <v>330</v>
      </c>
      <c r="M691" s="8">
        <f>Расценки!L690</f>
        <v>210</v>
      </c>
      <c r="N691" s="8">
        <f>Расценки!M690</f>
        <v>240</v>
      </c>
      <c r="O691" s="10">
        <f t="shared" si="513"/>
        <v>0.30952380952380953</v>
      </c>
      <c r="P691" s="10">
        <f t="shared" si="514"/>
        <v>0.375</v>
      </c>
      <c r="Q691" s="7" t="str">
        <f t="shared" si="515"/>
        <v>расценка</v>
      </c>
      <c r="R691" s="7" t="str">
        <f t="shared" si="516"/>
        <v>расценка</v>
      </c>
      <c r="S691" s="8">
        <f t="shared" si="517"/>
        <v>420</v>
      </c>
      <c r="T691" s="8">
        <f t="shared" si="518"/>
        <v>480</v>
      </c>
      <c r="U691" s="8">
        <f>Расценки!F690</f>
        <v>350</v>
      </c>
      <c r="V691" s="8">
        <f>Расценки!G690</f>
        <v>400</v>
      </c>
      <c r="W691" s="10">
        <f t="shared" si="519"/>
        <v>0.21428571428571427</v>
      </c>
      <c r="X691" s="10">
        <f t="shared" si="520"/>
        <v>0.17499999999999999</v>
      </c>
      <c r="Y691" s="9">
        <f>Расценки!H690</f>
        <v>367</v>
      </c>
      <c r="Z691" s="9">
        <f>Расценки!I690</f>
        <v>440</v>
      </c>
      <c r="AA691" s="10">
        <f>Расценки!J690</f>
        <v>4.8571428571428488E-2</v>
      </c>
      <c r="AB691" s="10">
        <f>Расценки!K690</f>
        <v>0.10000000000000009</v>
      </c>
      <c r="AC691" s="16">
        <f t="shared" si="521"/>
        <v>0.25068119891008173</v>
      </c>
      <c r="AD691" s="16">
        <f t="shared" si="522"/>
        <v>0.25</v>
      </c>
      <c r="AE691" s="10">
        <f t="shared" si="523"/>
        <v>0.42779291553133514</v>
      </c>
      <c r="AF691" s="10">
        <f t="shared" si="524"/>
        <v>0.45454545454545453</v>
      </c>
      <c r="AG691" s="8">
        <f t="shared" si="525"/>
        <v>92</v>
      </c>
      <c r="AH691" s="8">
        <f t="shared" si="526"/>
        <v>110</v>
      </c>
    </row>
    <row r="692" spans="1:34" x14ac:dyDescent="0.25">
      <c r="A692" s="12" t="s">
        <v>2017</v>
      </c>
      <c r="B692" s="12" t="s">
        <v>2018</v>
      </c>
      <c r="C692" s="12" t="s">
        <v>54</v>
      </c>
      <c r="D692" s="7" t="s">
        <v>35</v>
      </c>
      <c r="E692" s="7" t="str">
        <f>INDEX('Нормо-час по специальностям'!$B$6:$B$26,MATCH(D692,'Нормо-час по специальностям'!$A$6:$A$26,0))</f>
        <v>Разнорабочий / демонтажник</v>
      </c>
      <c r="F692" s="15">
        <v>0.08</v>
      </c>
      <c r="G692" s="7" t="s">
        <v>7174</v>
      </c>
      <c r="H692" s="11">
        <f t="shared" si="510"/>
        <v>87.5</v>
      </c>
      <c r="I692" s="8">
        <f>INDEX('Нормо-час по специальностям'!$D$6:$D$26,MATCH(D692,'Нормо-час по специальностям'!$A$6:$A$26,0))</f>
        <v>550</v>
      </c>
      <c r="J692" s="8">
        <f>INDEX('Нормо-час по специальностям'!$E$6:$E$26,MATCH(D692,'Нормо-час по специальностям'!$A$6:$A$26,0))</f>
        <v>660</v>
      </c>
      <c r="K692" s="8">
        <f t="shared" si="511"/>
        <v>44</v>
      </c>
      <c r="L692" s="8">
        <f t="shared" si="512"/>
        <v>53</v>
      </c>
      <c r="M692" s="8">
        <f>Расценки!L691</f>
        <v>50</v>
      </c>
      <c r="N692" s="8">
        <f>Расценки!M691</f>
        <v>55</v>
      </c>
      <c r="O692" s="10">
        <f t="shared" si="513"/>
        <v>-0.12</v>
      </c>
      <c r="P692" s="10">
        <f t="shared" si="514"/>
        <v>-3.6363636363636376E-2</v>
      </c>
      <c r="Q692" s="7" t="str">
        <f t="shared" si="515"/>
        <v>нормо-часы</v>
      </c>
      <c r="R692" s="7" t="str">
        <f t="shared" si="516"/>
        <v>равно</v>
      </c>
      <c r="S692" s="8">
        <f t="shared" si="517"/>
        <v>625</v>
      </c>
      <c r="T692" s="8">
        <f t="shared" si="518"/>
        <v>688</v>
      </c>
      <c r="U692" s="8">
        <f>Расценки!F691</f>
        <v>80</v>
      </c>
      <c r="V692" s="8">
        <f>Расценки!G691</f>
        <v>95</v>
      </c>
      <c r="W692" s="10">
        <f t="shared" si="519"/>
        <v>0.45</v>
      </c>
      <c r="X692" s="10">
        <f t="shared" si="520"/>
        <v>0.44210526315789472</v>
      </c>
      <c r="Y692" s="9">
        <f>Расценки!H691</f>
        <v>80</v>
      </c>
      <c r="Z692" s="9">
        <f>Расценки!I691</f>
        <v>95</v>
      </c>
      <c r="AA692" s="10">
        <f>Расценки!J691</f>
        <v>0</v>
      </c>
      <c r="AB692" s="10">
        <f>Расценки!K691</f>
        <v>0</v>
      </c>
      <c r="AC692" s="16">
        <f t="shared" si="521"/>
        <v>0.45</v>
      </c>
      <c r="AD692" s="16">
        <f t="shared" si="522"/>
        <v>0.44210526315789472</v>
      </c>
      <c r="AE692" s="10">
        <f t="shared" si="523"/>
        <v>0.375</v>
      </c>
      <c r="AF692" s="10">
        <f t="shared" si="524"/>
        <v>0.42105263157894735</v>
      </c>
      <c r="AG692" s="8">
        <f t="shared" si="525"/>
        <v>36</v>
      </c>
      <c r="AH692" s="8">
        <f t="shared" si="526"/>
        <v>42</v>
      </c>
    </row>
    <row r="693" spans="1:34" x14ac:dyDescent="0.25">
      <c r="A693" s="12" t="s">
        <v>2020</v>
      </c>
      <c r="B693" s="12" t="s">
        <v>2021</v>
      </c>
      <c r="C693" s="12" t="s">
        <v>54</v>
      </c>
      <c r="D693" s="7" t="s">
        <v>269</v>
      </c>
      <c r="E693" s="7" t="str">
        <f>INDEX('Нормо-час по специальностям'!$B$6:$B$26,MATCH(D693,'Нормо-час по специальностям'!$A$6:$A$26,0))</f>
        <v>Плиточник / укладчик полов</v>
      </c>
      <c r="F693" s="15">
        <v>0.15</v>
      </c>
      <c r="G693" s="7" t="s">
        <v>6938</v>
      </c>
      <c r="H693" s="11">
        <f t="shared" si="510"/>
        <v>46.67</v>
      </c>
      <c r="I693" s="8">
        <f>INDEX('Нормо-час по специальностям'!$D$6:$D$26,MATCH(D693,'Нормо-час по специальностям'!$A$6:$A$26,0))</f>
        <v>900</v>
      </c>
      <c r="J693" s="8">
        <f>INDEX('Нормо-час по специальностям'!$E$6:$E$26,MATCH(D693,'Нормо-час по специальностям'!$A$6:$A$26,0))</f>
        <v>1080</v>
      </c>
      <c r="K693" s="8">
        <f t="shared" si="511"/>
        <v>135</v>
      </c>
      <c r="L693" s="8">
        <f t="shared" si="512"/>
        <v>162</v>
      </c>
      <c r="M693" s="8">
        <f>Расценки!L692</f>
        <v>180</v>
      </c>
      <c r="N693" s="8">
        <f>Расценки!M692</f>
        <v>210</v>
      </c>
      <c r="O693" s="10">
        <f t="shared" si="513"/>
        <v>-0.25</v>
      </c>
      <c r="P693" s="10">
        <f t="shared" si="514"/>
        <v>-0.22857142857142854</v>
      </c>
      <c r="Q693" s="7" t="str">
        <f t="shared" si="515"/>
        <v>нормо-часы</v>
      </c>
      <c r="R693" s="7" t="str">
        <f t="shared" si="516"/>
        <v>нормо-часы</v>
      </c>
      <c r="S693" s="8">
        <f t="shared" si="517"/>
        <v>1200</v>
      </c>
      <c r="T693" s="8">
        <f t="shared" si="518"/>
        <v>1400</v>
      </c>
      <c r="U693" s="8">
        <f>Расценки!F692</f>
        <v>300</v>
      </c>
      <c r="V693" s="8">
        <f>Расценки!G692</f>
        <v>350</v>
      </c>
      <c r="W693" s="10">
        <f t="shared" si="519"/>
        <v>0.55000000000000004</v>
      </c>
      <c r="X693" s="10">
        <f t="shared" si="520"/>
        <v>0.53714285714285714</v>
      </c>
      <c r="Y693" s="9">
        <f>Расценки!H692</f>
        <v>300</v>
      </c>
      <c r="Z693" s="9">
        <f>Расценки!I692</f>
        <v>350</v>
      </c>
      <c r="AA693" s="10">
        <f>Расценки!J692</f>
        <v>0</v>
      </c>
      <c r="AB693" s="10">
        <f>Расценки!K692</f>
        <v>0</v>
      </c>
      <c r="AC693" s="16">
        <f t="shared" si="521"/>
        <v>0.55000000000000004</v>
      </c>
      <c r="AD693" s="16">
        <f t="shared" si="522"/>
        <v>0.53714285714285714</v>
      </c>
      <c r="AE693" s="10">
        <f t="shared" si="523"/>
        <v>0.4</v>
      </c>
      <c r="AF693" s="10">
        <f t="shared" si="524"/>
        <v>0.4</v>
      </c>
      <c r="AG693" s="8">
        <f t="shared" si="525"/>
        <v>165</v>
      </c>
      <c r="AH693" s="8">
        <f t="shared" si="526"/>
        <v>188</v>
      </c>
    </row>
    <row r="694" spans="1:34" x14ac:dyDescent="0.25">
      <c r="A694" s="12" t="s">
        <v>2023</v>
      </c>
      <c r="B694" s="12" t="s">
        <v>2024</v>
      </c>
      <c r="C694" s="12" t="s">
        <v>50</v>
      </c>
      <c r="D694" s="7" t="s">
        <v>269</v>
      </c>
      <c r="E694" s="7" t="str">
        <f>INDEX('Нормо-час по специальностям'!$B$6:$B$26,MATCH(D694,'Нормо-час по специальностям'!$A$6:$A$26,0))</f>
        <v>Плиточник / укладчик полов</v>
      </c>
      <c r="F694" s="15">
        <v>0.05</v>
      </c>
      <c r="G694" s="7" t="s">
        <v>6938</v>
      </c>
      <c r="H694" s="11">
        <f t="shared" si="510"/>
        <v>140</v>
      </c>
      <c r="I694" s="8">
        <f>INDEX('Нормо-час по специальностям'!$D$6:$D$26,MATCH(D694,'Нормо-час по специальностям'!$A$6:$A$26,0))</f>
        <v>900</v>
      </c>
      <c r="J694" s="8">
        <f>INDEX('Нормо-час по специальностям'!$E$6:$E$26,MATCH(D694,'Нормо-час по специальностям'!$A$6:$A$26,0))</f>
        <v>1080</v>
      </c>
      <c r="K694" s="8">
        <f t="shared" si="511"/>
        <v>45</v>
      </c>
      <c r="L694" s="8">
        <f t="shared" si="512"/>
        <v>54</v>
      </c>
      <c r="M694" s="8">
        <f>Расценки!L693</f>
        <v>90</v>
      </c>
      <c r="N694" s="8">
        <f>Расценки!M693</f>
        <v>105</v>
      </c>
      <c r="O694" s="10">
        <f t="shared" si="513"/>
        <v>-0.5</v>
      </c>
      <c r="P694" s="10">
        <f t="shared" si="514"/>
        <v>-0.48571428571428577</v>
      </c>
      <c r="Q694" s="7" t="str">
        <f t="shared" si="515"/>
        <v>нормо-часы</v>
      </c>
      <c r="R694" s="7" t="str">
        <f t="shared" si="516"/>
        <v>нормо-часы</v>
      </c>
      <c r="S694" s="8">
        <f t="shared" si="517"/>
        <v>1800</v>
      </c>
      <c r="T694" s="8">
        <f t="shared" si="518"/>
        <v>2100</v>
      </c>
      <c r="U694" s="8">
        <f>Расценки!F693</f>
        <v>150</v>
      </c>
      <c r="V694" s="8">
        <f>Расценки!G693</f>
        <v>180</v>
      </c>
      <c r="W694" s="10">
        <f t="shared" si="519"/>
        <v>0.7</v>
      </c>
      <c r="X694" s="10">
        <f t="shared" si="520"/>
        <v>0.7</v>
      </c>
      <c r="Y694" s="9">
        <f>Расценки!H693</f>
        <v>150</v>
      </c>
      <c r="Z694" s="9">
        <f>Расценки!I693</f>
        <v>180</v>
      </c>
      <c r="AA694" s="10">
        <f>Расценки!J693</f>
        <v>0</v>
      </c>
      <c r="AB694" s="10">
        <f>Расценки!K693</f>
        <v>0</v>
      </c>
      <c r="AC694" s="16">
        <f t="shared" si="521"/>
        <v>0.7</v>
      </c>
      <c r="AD694" s="16">
        <f t="shared" si="522"/>
        <v>0.7</v>
      </c>
      <c r="AE694" s="10">
        <f t="shared" si="523"/>
        <v>0.4</v>
      </c>
      <c r="AF694" s="10">
        <f t="shared" si="524"/>
        <v>0.41666666666666669</v>
      </c>
      <c r="AG694" s="8">
        <f t="shared" si="525"/>
        <v>105</v>
      </c>
      <c r="AH694" s="8">
        <f t="shared" si="526"/>
        <v>126</v>
      </c>
    </row>
    <row r="695" spans="1:34" x14ac:dyDescent="0.25">
      <c r="A695" s="12" t="s">
        <v>2026</v>
      </c>
      <c r="B695" s="12" t="s">
        <v>2027</v>
      </c>
      <c r="C695" s="12" t="s">
        <v>54</v>
      </c>
      <c r="D695" s="7" t="s">
        <v>269</v>
      </c>
      <c r="E695" s="7" t="str">
        <f>INDEX('Нормо-час по специальностям'!$B$6:$B$26,MATCH(D695,'Нормо-час по специальностям'!$A$6:$A$26,0))</f>
        <v>Плиточник / укладчик полов</v>
      </c>
      <c r="F695" s="15">
        <v>0.15</v>
      </c>
      <c r="G695" s="7" t="s">
        <v>6938</v>
      </c>
      <c r="H695" s="11">
        <f t="shared" si="510"/>
        <v>46.67</v>
      </c>
      <c r="I695" s="8">
        <f>INDEX('Нормо-час по специальностям'!$D$6:$D$26,MATCH(D695,'Нормо-час по специальностям'!$A$6:$A$26,0))</f>
        <v>900</v>
      </c>
      <c r="J695" s="8">
        <f>INDEX('Нормо-час по специальностям'!$E$6:$E$26,MATCH(D695,'Нормо-час по специальностям'!$A$6:$A$26,0))</f>
        <v>1080</v>
      </c>
      <c r="K695" s="8">
        <f t="shared" si="511"/>
        <v>135</v>
      </c>
      <c r="L695" s="8">
        <f t="shared" si="512"/>
        <v>162</v>
      </c>
      <c r="M695" s="8">
        <f>Расценки!L694</f>
        <v>210</v>
      </c>
      <c r="N695" s="8">
        <f>Расценки!M694</f>
        <v>240</v>
      </c>
      <c r="O695" s="10">
        <f t="shared" si="513"/>
        <v>-0.3571428571428571</v>
      </c>
      <c r="P695" s="10">
        <f t="shared" si="514"/>
        <v>-0.32499999999999996</v>
      </c>
      <c r="Q695" s="7" t="str">
        <f t="shared" si="515"/>
        <v>нормо-часы</v>
      </c>
      <c r="R695" s="7" t="str">
        <f t="shared" si="516"/>
        <v>нормо-часы</v>
      </c>
      <c r="S695" s="8">
        <f t="shared" si="517"/>
        <v>1400</v>
      </c>
      <c r="T695" s="8">
        <f t="shared" si="518"/>
        <v>1600</v>
      </c>
      <c r="U695" s="8">
        <f>Расценки!F694</f>
        <v>350</v>
      </c>
      <c r="V695" s="8">
        <f>Расценки!G694</f>
        <v>400</v>
      </c>
      <c r="W695" s="10">
        <f t="shared" si="519"/>
        <v>0.61428571428571432</v>
      </c>
      <c r="X695" s="10">
        <f t="shared" si="520"/>
        <v>0.59499999999999997</v>
      </c>
      <c r="Y695" s="9">
        <f>Расценки!H694</f>
        <v>350</v>
      </c>
      <c r="Z695" s="9">
        <f>Расценки!I694</f>
        <v>400</v>
      </c>
      <c r="AA695" s="10">
        <f>Расценки!J694</f>
        <v>0</v>
      </c>
      <c r="AB695" s="10">
        <f>Расценки!K694</f>
        <v>0</v>
      </c>
      <c r="AC695" s="16">
        <f t="shared" si="521"/>
        <v>0.61428571428571432</v>
      </c>
      <c r="AD695" s="16">
        <f t="shared" si="522"/>
        <v>0.59499999999999997</v>
      </c>
      <c r="AE695" s="10">
        <f t="shared" si="523"/>
        <v>0.4</v>
      </c>
      <c r="AF695" s="10">
        <f t="shared" si="524"/>
        <v>0.4</v>
      </c>
      <c r="AG695" s="8">
        <f t="shared" si="525"/>
        <v>215</v>
      </c>
      <c r="AH695" s="8">
        <f t="shared" si="526"/>
        <v>238</v>
      </c>
    </row>
    <row r="696" spans="1:34" x14ac:dyDescent="0.25">
      <c r="A696" s="12" t="s">
        <v>2029</v>
      </c>
      <c r="B696" s="12" t="s">
        <v>2030</v>
      </c>
      <c r="C696" s="12" t="s">
        <v>54</v>
      </c>
      <c r="D696" s="7" t="s">
        <v>203</v>
      </c>
      <c r="E696" s="7" t="str">
        <f>INDEX('Нормо-час по специальностям'!$B$6:$B$26,MATCH(D696,'Нормо-час по специальностям'!$A$6:$A$26,0))</f>
        <v>Бетонщик / арматурщик</v>
      </c>
      <c r="F696" s="15">
        <v>0.2</v>
      </c>
      <c r="G696" s="7" t="s">
        <v>6938</v>
      </c>
      <c r="H696" s="11">
        <f t="shared" si="510"/>
        <v>35</v>
      </c>
      <c r="I696" s="8">
        <f>INDEX('Нормо-час по специальностям'!$D$6:$D$26,MATCH(D696,'Нормо-час по специальностям'!$A$6:$A$26,0))</f>
        <v>800</v>
      </c>
      <c r="J696" s="8">
        <f>INDEX('Нормо-час по специальностям'!$E$6:$E$26,MATCH(D696,'Нормо-час по специальностям'!$A$6:$A$26,0))</f>
        <v>950</v>
      </c>
      <c r="K696" s="8">
        <f t="shared" si="511"/>
        <v>160</v>
      </c>
      <c r="L696" s="8">
        <f t="shared" si="512"/>
        <v>190</v>
      </c>
      <c r="M696" s="8">
        <f>Расценки!L695</f>
        <v>300</v>
      </c>
      <c r="N696" s="8">
        <f>Расценки!M695</f>
        <v>350</v>
      </c>
      <c r="O696" s="10">
        <f t="shared" si="513"/>
        <v>-0.46666666666666667</v>
      </c>
      <c r="P696" s="10">
        <f t="shared" si="514"/>
        <v>-0.45714285714285718</v>
      </c>
      <c r="Q696" s="7" t="str">
        <f t="shared" si="515"/>
        <v>нормо-часы</v>
      </c>
      <c r="R696" s="7" t="str">
        <f t="shared" si="516"/>
        <v>нормо-часы</v>
      </c>
      <c r="S696" s="8">
        <f t="shared" si="517"/>
        <v>1500</v>
      </c>
      <c r="T696" s="8">
        <f t="shared" si="518"/>
        <v>1750</v>
      </c>
      <c r="U696" s="8">
        <f>Расценки!F695</f>
        <v>500</v>
      </c>
      <c r="V696" s="8">
        <f>Расценки!G695</f>
        <v>580</v>
      </c>
      <c r="W696" s="10">
        <f t="shared" si="519"/>
        <v>0.68</v>
      </c>
      <c r="X696" s="10">
        <f t="shared" si="520"/>
        <v>0.67241379310344829</v>
      </c>
      <c r="Y696" s="9">
        <f>Расценки!H695</f>
        <v>500</v>
      </c>
      <c r="Z696" s="9">
        <f>Расценки!I695</f>
        <v>580</v>
      </c>
      <c r="AA696" s="10">
        <f>Расценки!J695</f>
        <v>0</v>
      </c>
      <c r="AB696" s="10">
        <f>Расценки!K695</f>
        <v>0</v>
      </c>
      <c r="AC696" s="16">
        <f t="shared" si="521"/>
        <v>0.68</v>
      </c>
      <c r="AD696" s="16">
        <f t="shared" si="522"/>
        <v>0.67241379310344829</v>
      </c>
      <c r="AE696" s="10">
        <f t="shared" si="523"/>
        <v>0.4</v>
      </c>
      <c r="AF696" s="10">
        <f t="shared" si="524"/>
        <v>0.39655172413793105</v>
      </c>
      <c r="AG696" s="8">
        <f t="shared" si="525"/>
        <v>340</v>
      </c>
      <c r="AH696" s="8">
        <f t="shared" si="526"/>
        <v>390</v>
      </c>
    </row>
    <row r="697" spans="1:34" x14ac:dyDescent="0.25">
      <c r="A697" s="12" t="s">
        <v>2032</v>
      </c>
      <c r="B697" s="12" t="s">
        <v>2033</v>
      </c>
      <c r="C697" s="12" t="s">
        <v>54</v>
      </c>
      <c r="D697" s="7" t="s">
        <v>203</v>
      </c>
      <c r="E697" s="7" t="str">
        <f>INDEX('Нормо-час по специальностям'!$B$6:$B$26,MATCH(D697,'Нормо-час по специальностям'!$A$6:$A$26,0))</f>
        <v>Бетонщик / арматурщик</v>
      </c>
      <c r="F697" s="15">
        <v>0.04</v>
      </c>
      <c r="G697" s="7" t="s">
        <v>6938</v>
      </c>
      <c r="H697" s="11">
        <f t="shared" si="510"/>
        <v>175</v>
      </c>
      <c r="I697" s="8">
        <f>INDEX('Нормо-час по специальностям'!$D$6:$D$26,MATCH(D697,'Нормо-час по специальностям'!$A$6:$A$26,0))</f>
        <v>800</v>
      </c>
      <c r="J697" s="8">
        <f>INDEX('Нормо-час по специальностям'!$E$6:$E$26,MATCH(D697,'Нормо-час по специальностям'!$A$6:$A$26,0))</f>
        <v>950</v>
      </c>
      <c r="K697" s="8">
        <f t="shared" si="511"/>
        <v>32</v>
      </c>
      <c r="L697" s="8">
        <f t="shared" si="512"/>
        <v>38</v>
      </c>
      <c r="M697" s="8">
        <f>Расценки!L696</f>
        <v>50</v>
      </c>
      <c r="N697" s="8">
        <f>Расценки!M696</f>
        <v>55</v>
      </c>
      <c r="O697" s="10">
        <f t="shared" si="513"/>
        <v>-0.36</v>
      </c>
      <c r="P697" s="10">
        <f t="shared" si="514"/>
        <v>-0.30909090909090908</v>
      </c>
      <c r="Q697" s="7" t="str">
        <f t="shared" si="515"/>
        <v>нормо-часы</v>
      </c>
      <c r="R697" s="7" t="str">
        <f t="shared" si="516"/>
        <v>нормо-часы</v>
      </c>
      <c r="S697" s="8">
        <f t="shared" si="517"/>
        <v>1250</v>
      </c>
      <c r="T697" s="8">
        <f t="shared" si="518"/>
        <v>1375</v>
      </c>
      <c r="U697" s="8">
        <f>Расценки!F696</f>
        <v>80</v>
      </c>
      <c r="V697" s="8">
        <f>Расценки!G696</f>
        <v>95</v>
      </c>
      <c r="W697" s="10">
        <f t="shared" si="519"/>
        <v>0.6</v>
      </c>
      <c r="X697" s="10">
        <f t="shared" si="520"/>
        <v>0.6</v>
      </c>
      <c r="Y697" s="9">
        <f>Расценки!H696</f>
        <v>80</v>
      </c>
      <c r="Z697" s="9">
        <f>Расценки!I696</f>
        <v>95</v>
      </c>
      <c r="AA697" s="10">
        <f>Расценки!J696</f>
        <v>0</v>
      </c>
      <c r="AB697" s="10">
        <f>Расценки!K696</f>
        <v>0</v>
      </c>
      <c r="AC697" s="16">
        <f t="shared" si="521"/>
        <v>0.6</v>
      </c>
      <c r="AD697" s="16">
        <f t="shared" si="522"/>
        <v>0.6</v>
      </c>
      <c r="AE697" s="10">
        <f t="shared" si="523"/>
        <v>0.375</v>
      </c>
      <c r="AF697" s="10">
        <f t="shared" si="524"/>
        <v>0.42105263157894735</v>
      </c>
      <c r="AG697" s="8">
        <f t="shared" si="525"/>
        <v>48</v>
      </c>
      <c r="AH697" s="8">
        <f t="shared" si="526"/>
        <v>57</v>
      </c>
    </row>
    <row r="698" spans="1:34" x14ac:dyDescent="0.25">
      <c r="A698" s="12" t="s">
        <v>2034</v>
      </c>
      <c r="B698" s="12" t="s">
        <v>2035</v>
      </c>
      <c r="C698" s="12" t="s">
        <v>54</v>
      </c>
      <c r="D698" s="7" t="s">
        <v>203</v>
      </c>
      <c r="E698" s="7" t="str">
        <f>INDEX('Нормо-час по специальностям'!$B$6:$B$26,MATCH(D698,'Нормо-час по специальностям'!$A$6:$A$26,0))</f>
        <v>Бетонщик / арматурщик</v>
      </c>
      <c r="F698" s="15">
        <v>1</v>
      </c>
      <c r="G698" s="7" t="s">
        <v>6938</v>
      </c>
      <c r="H698" s="11">
        <f t="shared" si="510"/>
        <v>7</v>
      </c>
      <c r="I698" s="8">
        <f>INDEX('Нормо-час по специальностям'!$D$6:$D$26,MATCH(D698,'Нормо-час по специальностям'!$A$6:$A$26,0))</f>
        <v>800</v>
      </c>
      <c r="J698" s="8">
        <f>INDEX('Нормо-час по специальностям'!$E$6:$E$26,MATCH(D698,'Нормо-час по специальностям'!$A$6:$A$26,0))</f>
        <v>950</v>
      </c>
      <c r="K698" s="8">
        <f t="shared" si="511"/>
        <v>800</v>
      </c>
      <c r="L698" s="8">
        <f t="shared" si="512"/>
        <v>950</v>
      </c>
      <c r="M698" s="8">
        <f>Расценки!L697</f>
        <v>720</v>
      </c>
      <c r="N698" s="8">
        <f>Расценки!M697</f>
        <v>830</v>
      </c>
      <c r="O698" s="10">
        <f t="shared" si="513"/>
        <v>0.11111111111111116</v>
      </c>
      <c r="P698" s="10">
        <f t="shared" si="514"/>
        <v>0.14457831325301207</v>
      </c>
      <c r="Q698" s="7" t="str">
        <f t="shared" si="515"/>
        <v>расценка</v>
      </c>
      <c r="R698" s="7" t="str">
        <f t="shared" si="516"/>
        <v>расценка</v>
      </c>
      <c r="S698" s="8">
        <f t="shared" si="517"/>
        <v>720</v>
      </c>
      <c r="T698" s="8">
        <f t="shared" si="518"/>
        <v>830</v>
      </c>
      <c r="U698" s="8">
        <f>Расценки!F697</f>
        <v>1200</v>
      </c>
      <c r="V698" s="8">
        <f>Расценки!G697</f>
        <v>1400</v>
      </c>
      <c r="W698" s="10">
        <f t="shared" si="519"/>
        <v>0.33333333333333331</v>
      </c>
      <c r="X698" s="10">
        <f t="shared" si="520"/>
        <v>0.32142857142857145</v>
      </c>
      <c r="Y698" s="9">
        <f>Расценки!H697</f>
        <v>1200</v>
      </c>
      <c r="Z698" s="9">
        <f>Расценки!I697</f>
        <v>1400</v>
      </c>
      <c r="AA698" s="10">
        <f>Расценки!J697</f>
        <v>0</v>
      </c>
      <c r="AB698" s="10">
        <f>Расценки!K697</f>
        <v>0</v>
      </c>
      <c r="AC698" s="16">
        <f t="shared" si="521"/>
        <v>0.33333333333333331</v>
      </c>
      <c r="AD698" s="16">
        <f t="shared" si="522"/>
        <v>0.32142857142857145</v>
      </c>
      <c r="AE698" s="10">
        <f t="shared" si="523"/>
        <v>0.4</v>
      </c>
      <c r="AF698" s="10">
        <f t="shared" si="524"/>
        <v>0.40714285714285714</v>
      </c>
      <c r="AG698" s="8">
        <f t="shared" si="525"/>
        <v>400</v>
      </c>
      <c r="AH698" s="8">
        <f t="shared" si="526"/>
        <v>450</v>
      </c>
    </row>
    <row r="699" spans="1:34" x14ac:dyDescent="0.25">
      <c r="A699" s="12" t="s">
        <v>2037</v>
      </c>
      <c r="B699" s="12" t="s">
        <v>2038</v>
      </c>
      <c r="C699" s="12" t="s">
        <v>54</v>
      </c>
      <c r="D699" s="7" t="s">
        <v>279</v>
      </c>
      <c r="E699" s="7" t="str">
        <f>INDEX('Нормо-час по специальностям'!$B$6:$B$26,MATCH(D699,'Нормо-час по специальностям'!$A$6:$A$26,0))</f>
        <v>Отделочник (штукатур, маляр, ГКЛ)</v>
      </c>
      <c r="F699" s="15">
        <v>0.3</v>
      </c>
      <c r="G699" s="7" t="s">
        <v>6938</v>
      </c>
      <c r="H699" s="11">
        <f t="shared" si="510"/>
        <v>23.33</v>
      </c>
      <c r="I699" s="8">
        <f>INDEX('Нормо-час по специальностям'!$D$6:$D$26,MATCH(D699,'Нормо-час по специальностям'!$A$6:$A$26,0))</f>
        <v>750</v>
      </c>
      <c r="J699" s="8">
        <f>INDEX('Нормо-час по специальностям'!$E$6:$E$26,MATCH(D699,'Нормо-час по специальностям'!$A$6:$A$26,0))</f>
        <v>900</v>
      </c>
      <c r="K699" s="8">
        <f t="shared" si="511"/>
        <v>225</v>
      </c>
      <c r="L699" s="8">
        <f t="shared" si="512"/>
        <v>270</v>
      </c>
      <c r="M699" s="8">
        <f>Расценки!L698</f>
        <v>290</v>
      </c>
      <c r="N699" s="8">
        <f>Расценки!M698</f>
        <v>330</v>
      </c>
      <c r="O699" s="10">
        <f t="shared" si="513"/>
        <v>-0.22413793103448276</v>
      </c>
      <c r="P699" s="10">
        <f t="shared" si="514"/>
        <v>-0.18181818181818177</v>
      </c>
      <c r="Q699" s="7" t="str">
        <f t="shared" si="515"/>
        <v>нормо-часы</v>
      </c>
      <c r="R699" s="7" t="str">
        <f t="shared" si="516"/>
        <v>нормо-часы</v>
      </c>
      <c r="S699" s="8">
        <f t="shared" si="517"/>
        <v>967</v>
      </c>
      <c r="T699" s="8">
        <f t="shared" si="518"/>
        <v>1100</v>
      </c>
      <c r="U699" s="8">
        <f>Расценки!F698</f>
        <v>480</v>
      </c>
      <c r="V699" s="8">
        <f>Расценки!G698</f>
        <v>550</v>
      </c>
      <c r="W699" s="10">
        <f t="shared" si="519"/>
        <v>0.53125</v>
      </c>
      <c r="X699" s="10">
        <f t="shared" si="520"/>
        <v>0.50909090909090904</v>
      </c>
      <c r="Y699" s="9">
        <f>Расценки!H698</f>
        <v>480</v>
      </c>
      <c r="Z699" s="9">
        <f>Расценки!I698</f>
        <v>550</v>
      </c>
      <c r="AA699" s="10">
        <f>Расценки!J698</f>
        <v>0</v>
      </c>
      <c r="AB699" s="10">
        <f>Расценки!K698</f>
        <v>0</v>
      </c>
      <c r="AC699" s="16">
        <f t="shared" si="521"/>
        <v>0.53125</v>
      </c>
      <c r="AD699" s="16">
        <f t="shared" si="522"/>
        <v>0.50909090909090904</v>
      </c>
      <c r="AE699" s="10">
        <f t="shared" si="523"/>
        <v>0.39583333333333331</v>
      </c>
      <c r="AF699" s="10">
        <f t="shared" si="524"/>
        <v>0.4</v>
      </c>
      <c r="AG699" s="8">
        <f t="shared" si="525"/>
        <v>255</v>
      </c>
      <c r="AH699" s="8">
        <f t="shared" si="526"/>
        <v>280</v>
      </c>
    </row>
    <row r="700" spans="1:34" x14ac:dyDescent="0.25">
      <c r="A700" s="12" t="s">
        <v>2040</v>
      </c>
      <c r="B700" s="12" t="s">
        <v>2041</v>
      </c>
      <c r="C700" s="12" t="s">
        <v>50</v>
      </c>
      <c r="D700" s="7" t="s">
        <v>279</v>
      </c>
      <c r="E700" s="7" t="str">
        <f>INDEX('Нормо-час по специальностям'!$B$6:$B$26,MATCH(D700,'Нормо-час по специальностям'!$A$6:$A$26,0))</f>
        <v>Отделочник (штукатур, маляр, ГКЛ)</v>
      </c>
      <c r="F700" s="15">
        <v>0.03</v>
      </c>
      <c r="G700" s="7" t="s">
        <v>6938</v>
      </c>
      <c r="H700" s="11">
        <f t="shared" si="510"/>
        <v>233.33</v>
      </c>
      <c r="I700" s="8">
        <f>INDEX('Нормо-час по специальностям'!$D$6:$D$26,MATCH(D700,'Нормо-час по специальностям'!$A$6:$A$26,0))</f>
        <v>750</v>
      </c>
      <c r="J700" s="8">
        <f>INDEX('Нормо-час по специальностям'!$E$6:$E$26,MATCH(D700,'Нормо-час по специальностям'!$A$6:$A$26,0))</f>
        <v>900</v>
      </c>
      <c r="K700" s="8">
        <f t="shared" si="511"/>
        <v>23</v>
      </c>
      <c r="L700" s="8">
        <f t="shared" si="512"/>
        <v>27</v>
      </c>
      <c r="M700" s="8">
        <f>Расценки!L699</f>
        <v>35</v>
      </c>
      <c r="N700" s="8">
        <f>Расценки!M699</f>
        <v>42</v>
      </c>
      <c r="O700" s="10">
        <f t="shared" si="513"/>
        <v>-0.34285714285714286</v>
      </c>
      <c r="P700" s="10">
        <f t="shared" si="514"/>
        <v>-0.3571428571428571</v>
      </c>
      <c r="Q700" s="7" t="str">
        <f t="shared" si="515"/>
        <v>нормо-часы</v>
      </c>
      <c r="R700" s="7" t="str">
        <f t="shared" si="516"/>
        <v>нормо-часы</v>
      </c>
      <c r="S700" s="8">
        <f t="shared" si="517"/>
        <v>1167</v>
      </c>
      <c r="T700" s="8">
        <f t="shared" si="518"/>
        <v>1400</v>
      </c>
      <c r="U700" s="8">
        <f>Расценки!F699</f>
        <v>60</v>
      </c>
      <c r="V700" s="8">
        <f>Расценки!G699</f>
        <v>70</v>
      </c>
      <c r="W700" s="10">
        <f t="shared" si="519"/>
        <v>0.6166666666666667</v>
      </c>
      <c r="X700" s="10">
        <f t="shared" si="520"/>
        <v>0.61428571428571432</v>
      </c>
      <c r="Y700" s="9">
        <f>Расценки!H699</f>
        <v>60</v>
      </c>
      <c r="Z700" s="9">
        <f>Расценки!I699</f>
        <v>70</v>
      </c>
      <c r="AA700" s="10">
        <f>Расценки!J699</f>
        <v>0</v>
      </c>
      <c r="AB700" s="10">
        <f>Расценки!K699</f>
        <v>0</v>
      </c>
      <c r="AC700" s="16">
        <f t="shared" si="521"/>
        <v>0.6166666666666667</v>
      </c>
      <c r="AD700" s="16">
        <f t="shared" si="522"/>
        <v>0.61428571428571432</v>
      </c>
      <c r="AE700" s="10">
        <f t="shared" si="523"/>
        <v>0.41666666666666669</v>
      </c>
      <c r="AF700" s="10">
        <f t="shared" si="524"/>
        <v>0.4</v>
      </c>
      <c r="AG700" s="8">
        <f t="shared" si="525"/>
        <v>37</v>
      </c>
      <c r="AH700" s="8">
        <f t="shared" si="526"/>
        <v>43</v>
      </c>
    </row>
    <row r="701" spans="1:34" x14ac:dyDescent="0.25">
      <c r="A701" s="5" t="s">
        <v>2043</v>
      </c>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row>
    <row r="702" spans="1:34" x14ac:dyDescent="0.25">
      <c r="A702" s="7" t="s">
        <v>2044</v>
      </c>
      <c r="B702" s="7" t="s">
        <v>2045</v>
      </c>
      <c r="C702" s="7" t="s">
        <v>50</v>
      </c>
      <c r="D702" s="7" t="s">
        <v>269</v>
      </c>
      <c r="E702" s="7" t="str">
        <f>INDEX('Нормо-час по специальностям'!$B$6:$B$26,MATCH(D702,'Нормо-час по специальностям'!$A$6:$A$26,0))</f>
        <v>Плиточник / укладчик полов</v>
      </c>
      <c r="F702" s="15">
        <v>0.2</v>
      </c>
      <c r="G702" s="7" t="s">
        <v>6938</v>
      </c>
      <c r="H702" s="11">
        <f t="shared" ref="H702:H712" si="527">IF(OR(F702="",F702=0),"",ROUND($G$3/F702,2))</f>
        <v>35</v>
      </c>
      <c r="I702" s="8">
        <f>INDEX('Нормо-час по специальностям'!$D$6:$D$26,MATCH(D702,'Нормо-час по специальностям'!$A$6:$A$26,0))</f>
        <v>900</v>
      </c>
      <c r="J702" s="8">
        <f>INDEX('Нормо-час по специальностям'!$E$6:$E$26,MATCH(D702,'Нормо-час по специальностям'!$A$6:$A$26,0))</f>
        <v>1080</v>
      </c>
      <c r="K702" s="8">
        <f t="shared" ref="K702:K712" si="528">IF(OR(F702="",F702=0,I702=0),"",ROUND(F702*I702,0))</f>
        <v>180</v>
      </c>
      <c r="L702" s="8">
        <f t="shared" ref="L702:L712" si="529">IF(OR(F702="",F702=0,J702=0),"",ROUND(F702*J702,0))</f>
        <v>216</v>
      </c>
      <c r="M702" s="8">
        <f>Расценки!L701</f>
        <v>150</v>
      </c>
      <c r="N702" s="8">
        <f>Расценки!M701</f>
        <v>175</v>
      </c>
      <c r="O702" s="10">
        <f t="shared" ref="O702:O712" si="530">IF(OR(K702="",M702="",M702=0),"",K702/M702-1)</f>
        <v>0.19999999999999996</v>
      </c>
      <c r="P702" s="10">
        <f t="shared" ref="P702:P712" si="531">IF(OR(L702="",N702="",N702=0),"",L702/N702-1)</f>
        <v>0.23428571428571421</v>
      </c>
      <c r="Q702" s="7" t="str">
        <f t="shared" ref="Q702:Q712" si="532">IF(O702="","—",IF(O702&lt;-$C$3,"нормо-часы",IF(O702&gt;$C$3,"расценка","равно")))</f>
        <v>расценка</v>
      </c>
      <c r="R702" s="7" t="str">
        <f t="shared" ref="R702:R712" si="533">IF(P702="","—",IF(P702&lt;-$C$3,"нормо-часы",IF(P702&gt;$C$3,"расценка","равно")))</f>
        <v>расценка</v>
      </c>
      <c r="S702" s="8">
        <f t="shared" ref="S702:S712" si="534">IF(OR(F702="",F702=0,M702=""),"",ROUND(M702/F702,0))</f>
        <v>750</v>
      </c>
      <c r="T702" s="8">
        <f t="shared" ref="T702:T712" si="535">IF(OR(F702="",F702=0,N702=""),"",ROUND(N702/F702,0))</f>
        <v>875</v>
      </c>
      <c r="U702" s="8">
        <f>Расценки!F701</f>
        <v>250</v>
      </c>
      <c r="V702" s="8">
        <f>Расценки!G701</f>
        <v>290</v>
      </c>
      <c r="W702" s="10">
        <f t="shared" ref="W702:W712" si="536">IF(OR(K702="",U702="",U702=0),"",(U702-K702)/U702)</f>
        <v>0.28000000000000003</v>
      </c>
      <c r="X702" s="10">
        <f t="shared" ref="X702:X712" si="537">IF(OR(L702="",V702="",V702=0),"",(V702-L702)/V702)</f>
        <v>0.25517241379310346</v>
      </c>
      <c r="Y702" s="9">
        <f>Расценки!H701</f>
        <v>250</v>
      </c>
      <c r="Z702" s="9">
        <f>Расценки!I701</f>
        <v>290</v>
      </c>
      <c r="AA702" s="10">
        <f>Расценки!J701</f>
        <v>0</v>
      </c>
      <c r="AB702" s="10">
        <f>Расценки!K701</f>
        <v>0</v>
      </c>
      <c r="AC702" s="16">
        <f t="shared" ref="AC702:AC712" si="538">IF(OR(K702="",Y702="",Y702=0),"",(Y702-K702)/Y702)</f>
        <v>0.28000000000000003</v>
      </c>
      <c r="AD702" s="16">
        <f t="shared" ref="AD702:AD712" si="539">IF(OR(L702="",Z702="",Z702=0),"",(Z702-L702)/Z702)</f>
        <v>0.25517241379310346</v>
      </c>
      <c r="AE702" s="10">
        <f t="shared" ref="AE702:AE712" si="540">IF(OR(Y702="",Y702=0),"",(Y702-M702)/Y702)</f>
        <v>0.4</v>
      </c>
      <c r="AF702" s="10">
        <f t="shared" ref="AF702:AF712" si="541">IF(OR(Z702="",Z702=0),"",(Z702-N702)/Z702)</f>
        <v>0.39655172413793105</v>
      </c>
      <c r="AG702" s="8">
        <f t="shared" ref="AG702:AG712" si="542">IF(OR(K702="",Y702=""),"",Y702-K702)</f>
        <v>70</v>
      </c>
      <c r="AH702" s="8">
        <f t="shared" ref="AH702:AH712" si="543">IF(OR(L702="",Z702=""),"",Z702-L702)</f>
        <v>74</v>
      </c>
    </row>
    <row r="703" spans="1:34" x14ac:dyDescent="0.25">
      <c r="A703" s="7" t="s">
        <v>2047</v>
      </c>
      <c r="B703" s="7" t="s">
        <v>2048</v>
      </c>
      <c r="C703" s="7" t="s">
        <v>50</v>
      </c>
      <c r="D703" s="7" t="s">
        <v>269</v>
      </c>
      <c r="E703" s="7" t="str">
        <f>INDEX('Нормо-час по специальностям'!$B$6:$B$26,MATCH(D703,'Нормо-час по специальностям'!$A$6:$A$26,0))</f>
        <v>Плиточник / укладчик полов</v>
      </c>
      <c r="F703" s="15">
        <v>0.3</v>
      </c>
      <c r="G703" s="7" t="s">
        <v>7195</v>
      </c>
      <c r="H703" s="11">
        <f t="shared" si="527"/>
        <v>23.33</v>
      </c>
      <c r="I703" s="8">
        <f>INDEX('Нормо-час по специальностям'!$D$6:$D$26,MATCH(D703,'Нормо-час по специальностям'!$A$6:$A$26,0))</f>
        <v>900</v>
      </c>
      <c r="J703" s="8">
        <f>INDEX('Нормо-час по специальностям'!$E$6:$E$26,MATCH(D703,'Нормо-час по специальностям'!$A$6:$A$26,0))</f>
        <v>1080</v>
      </c>
      <c r="K703" s="8">
        <f t="shared" si="528"/>
        <v>270</v>
      </c>
      <c r="L703" s="8">
        <f t="shared" si="529"/>
        <v>324</v>
      </c>
      <c r="M703" s="8">
        <f>Расценки!L702</f>
        <v>210</v>
      </c>
      <c r="N703" s="8">
        <f>Расценки!M702</f>
        <v>240</v>
      </c>
      <c r="O703" s="10">
        <f t="shared" si="530"/>
        <v>0.28571428571428581</v>
      </c>
      <c r="P703" s="10">
        <f t="shared" si="531"/>
        <v>0.35000000000000009</v>
      </c>
      <c r="Q703" s="7" t="str">
        <f t="shared" si="532"/>
        <v>расценка</v>
      </c>
      <c r="R703" s="7" t="str">
        <f t="shared" si="533"/>
        <v>расценка</v>
      </c>
      <c r="S703" s="8">
        <f t="shared" si="534"/>
        <v>700</v>
      </c>
      <c r="T703" s="8">
        <f t="shared" si="535"/>
        <v>800</v>
      </c>
      <c r="U703" s="8">
        <f>Расценки!F702</f>
        <v>350</v>
      </c>
      <c r="V703" s="8">
        <f>Расценки!G702</f>
        <v>400</v>
      </c>
      <c r="W703" s="10">
        <f t="shared" si="536"/>
        <v>0.22857142857142856</v>
      </c>
      <c r="X703" s="10">
        <f t="shared" si="537"/>
        <v>0.19</v>
      </c>
      <c r="Y703" s="9">
        <f>Расценки!H702</f>
        <v>360</v>
      </c>
      <c r="Z703" s="9">
        <f>Расценки!I702</f>
        <v>432</v>
      </c>
      <c r="AA703" s="10">
        <f>Расценки!J702</f>
        <v>2.857142857142847E-2</v>
      </c>
      <c r="AB703" s="10">
        <f>Расценки!K702</f>
        <v>8.0000000000000071E-2</v>
      </c>
      <c r="AC703" s="16">
        <f t="shared" si="538"/>
        <v>0.25</v>
      </c>
      <c r="AD703" s="16">
        <f t="shared" si="539"/>
        <v>0.25</v>
      </c>
      <c r="AE703" s="10">
        <f t="shared" si="540"/>
        <v>0.41666666666666669</v>
      </c>
      <c r="AF703" s="10">
        <f t="shared" si="541"/>
        <v>0.44444444444444442</v>
      </c>
      <c r="AG703" s="8">
        <f t="shared" si="542"/>
        <v>90</v>
      </c>
      <c r="AH703" s="8">
        <f t="shared" si="543"/>
        <v>108</v>
      </c>
    </row>
    <row r="704" spans="1:34" x14ac:dyDescent="0.25">
      <c r="A704" s="7" t="s">
        <v>2050</v>
      </c>
      <c r="B704" s="7" t="s">
        <v>2051</v>
      </c>
      <c r="C704" s="7" t="s">
        <v>50</v>
      </c>
      <c r="D704" s="7" t="s">
        <v>269</v>
      </c>
      <c r="E704" s="7" t="str">
        <f>INDEX('Нормо-час по специальностям'!$B$6:$B$26,MATCH(D704,'Нормо-час по специальностям'!$A$6:$A$26,0))</f>
        <v>Плиточник / укладчик полов</v>
      </c>
      <c r="F704" s="15">
        <v>0.2</v>
      </c>
      <c r="G704" s="7" t="s">
        <v>7196</v>
      </c>
      <c r="H704" s="11">
        <f t="shared" si="527"/>
        <v>35</v>
      </c>
      <c r="I704" s="8">
        <f>INDEX('Нормо-час по специальностям'!$D$6:$D$26,MATCH(D704,'Нормо-час по специальностям'!$A$6:$A$26,0))</f>
        <v>900</v>
      </c>
      <c r="J704" s="8">
        <f>INDEX('Нормо-час по специальностям'!$E$6:$E$26,MATCH(D704,'Нормо-час по специальностям'!$A$6:$A$26,0))</f>
        <v>1080</v>
      </c>
      <c r="K704" s="8">
        <f t="shared" si="528"/>
        <v>180</v>
      </c>
      <c r="L704" s="8">
        <f t="shared" si="529"/>
        <v>216</v>
      </c>
      <c r="M704" s="8">
        <f>Расценки!L703</f>
        <v>180</v>
      </c>
      <c r="N704" s="8">
        <f>Расценки!M703</f>
        <v>210</v>
      </c>
      <c r="O704" s="10">
        <f t="shared" si="530"/>
        <v>0</v>
      </c>
      <c r="P704" s="10">
        <f t="shared" si="531"/>
        <v>2.857142857142847E-2</v>
      </c>
      <c r="Q704" s="7" t="str">
        <f t="shared" si="532"/>
        <v>равно</v>
      </c>
      <c r="R704" s="7" t="str">
        <f t="shared" si="533"/>
        <v>равно</v>
      </c>
      <c r="S704" s="8">
        <f t="shared" si="534"/>
        <v>900</v>
      </c>
      <c r="T704" s="8">
        <f t="shared" si="535"/>
        <v>1050</v>
      </c>
      <c r="U704" s="8">
        <f>Расценки!F703</f>
        <v>300</v>
      </c>
      <c r="V704" s="8">
        <f>Расценки!G703</f>
        <v>350</v>
      </c>
      <c r="W704" s="10">
        <f t="shared" si="536"/>
        <v>0.4</v>
      </c>
      <c r="X704" s="10">
        <f t="shared" si="537"/>
        <v>0.38285714285714284</v>
      </c>
      <c r="Y704" s="9">
        <f>Расценки!H703</f>
        <v>300</v>
      </c>
      <c r="Z704" s="9">
        <f>Расценки!I703</f>
        <v>350</v>
      </c>
      <c r="AA704" s="10">
        <f>Расценки!J703</f>
        <v>0</v>
      </c>
      <c r="AB704" s="10">
        <f>Расценки!K703</f>
        <v>0</v>
      </c>
      <c r="AC704" s="16">
        <f t="shared" si="538"/>
        <v>0.4</v>
      </c>
      <c r="AD704" s="16">
        <f t="shared" si="539"/>
        <v>0.38285714285714284</v>
      </c>
      <c r="AE704" s="10">
        <f t="shared" si="540"/>
        <v>0.4</v>
      </c>
      <c r="AF704" s="10">
        <f t="shared" si="541"/>
        <v>0.4</v>
      </c>
      <c r="AG704" s="8">
        <f t="shared" si="542"/>
        <v>120</v>
      </c>
      <c r="AH704" s="8">
        <f t="shared" si="543"/>
        <v>134</v>
      </c>
    </row>
    <row r="705" spans="1:34" x14ac:dyDescent="0.25">
      <c r="A705" s="7" t="s">
        <v>2053</v>
      </c>
      <c r="B705" s="7" t="s">
        <v>2054</v>
      </c>
      <c r="C705" s="7" t="s">
        <v>50</v>
      </c>
      <c r="D705" s="7" t="s">
        <v>269</v>
      </c>
      <c r="E705" s="7" t="str">
        <f>INDEX('Нормо-час по специальностям'!$B$6:$B$26,MATCH(D705,'Нормо-час по специальностям'!$A$6:$A$26,0))</f>
        <v>Плиточник / укладчик полов</v>
      </c>
      <c r="F705" s="15">
        <v>0.15</v>
      </c>
      <c r="G705" s="7" t="s">
        <v>7197</v>
      </c>
      <c r="H705" s="11">
        <f t="shared" si="527"/>
        <v>46.67</v>
      </c>
      <c r="I705" s="8">
        <f>INDEX('Нормо-час по специальностям'!$D$6:$D$26,MATCH(D705,'Нормо-час по специальностям'!$A$6:$A$26,0))</f>
        <v>900</v>
      </c>
      <c r="J705" s="8">
        <f>INDEX('Нормо-час по специальностям'!$E$6:$E$26,MATCH(D705,'Нормо-час по специальностям'!$A$6:$A$26,0))</f>
        <v>1080</v>
      </c>
      <c r="K705" s="8">
        <f t="shared" si="528"/>
        <v>135</v>
      </c>
      <c r="L705" s="8">
        <f t="shared" si="529"/>
        <v>162</v>
      </c>
      <c r="M705" s="8">
        <f>Расценки!L704</f>
        <v>130</v>
      </c>
      <c r="N705" s="8">
        <f>Расценки!M704</f>
        <v>150</v>
      </c>
      <c r="O705" s="10">
        <f t="shared" si="530"/>
        <v>3.8461538461538547E-2</v>
      </c>
      <c r="P705" s="10">
        <f t="shared" si="531"/>
        <v>8.0000000000000071E-2</v>
      </c>
      <c r="Q705" s="7" t="str">
        <f t="shared" si="532"/>
        <v>равно</v>
      </c>
      <c r="R705" s="7" t="str">
        <f t="shared" si="533"/>
        <v>равно</v>
      </c>
      <c r="S705" s="8">
        <f t="shared" si="534"/>
        <v>867</v>
      </c>
      <c r="T705" s="8">
        <f t="shared" si="535"/>
        <v>1000</v>
      </c>
      <c r="U705" s="8">
        <f>Расценки!F704</f>
        <v>220</v>
      </c>
      <c r="V705" s="8">
        <f>Расценки!G704</f>
        <v>260</v>
      </c>
      <c r="W705" s="10">
        <f t="shared" si="536"/>
        <v>0.38636363636363635</v>
      </c>
      <c r="X705" s="10">
        <f t="shared" si="537"/>
        <v>0.37692307692307692</v>
      </c>
      <c r="Y705" s="9">
        <f>Расценки!H704</f>
        <v>220</v>
      </c>
      <c r="Z705" s="9">
        <f>Расценки!I704</f>
        <v>260</v>
      </c>
      <c r="AA705" s="10">
        <f>Расценки!J704</f>
        <v>0</v>
      </c>
      <c r="AB705" s="10">
        <f>Расценки!K704</f>
        <v>0</v>
      </c>
      <c r="AC705" s="16">
        <f t="shared" si="538"/>
        <v>0.38636363636363635</v>
      </c>
      <c r="AD705" s="16">
        <f t="shared" si="539"/>
        <v>0.37692307692307692</v>
      </c>
      <c r="AE705" s="10">
        <f t="shared" si="540"/>
        <v>0.40909090909090912</v>
      </c>
      <c r="AF705" s="10">
        <f t="shared" si="541"/>
        <v>0.42307692307692307</v>
      </c>
      <c r="AG705" s="8">
        <f t="shared" si="542"/>
        <v>85</v>
      </c>
      <c r="AH705" s="8">
        <f t="shared" si="543"/>
        <v>98</v>
      </c>
    </row>
    <row r="706" spans="1:34" x14ac:dyDescent="0.25">
      <c r="A706" s="7" t="s">
        <v>2056</v>
      </c>
      <c r="B706" s="7" t="s">
        <v>2057</v>
      </c>
      <c r="C706" s="7" t="s">
        <v>50</v>
      </c>
      <c r="D706" s="7" t="s">
        <v>269</v>
      </c>
      <c r="E706" s="7" t="str">
        <f>INDEX('Нормо-час по специальностям'!$B$6:$B$26,MATCH(D706,'Нормо-час по специальностям'!$A$6:$A$26,0))</f>
        <v>Плиточник / укладчик полов</v>
      </c>
      <c r="F706" s="15">
        <v>0.18</v>
      </c>
      <c r="G706" s="7" t="s">
        <v>7197</v>
      </c>
      <c r="H706" s="11">
        <f t="shared" si="527"/>
        <v>38.89</v>
      </c>
      <c r="I706" s="8">
        <f>INDEX('Нормо-час по специальностям'!$D$6:$D$26,MATCH(D706,'Нормо-час по специальностям'!$A$6:$A$26,0))</f>
        <v>900</v>
      </c>
      <c r="J706" s="8">
        <f>INDEX('Нормо-час по специальностям'!$E$6:$E$26,MATCH(D706,'Нормо-час по специальностям'!$A$6:$A$26,0))</f>
        <v>1080</v>
      </c>
      <c r="K706" s="8">
        <f t="shared" si="528"/>
        <v>162</v>
      </c>
      <c r="L706" s="8">
        <f t="shared" si="529"/>
        <v>194</v>
      </c>
      <c r="M706" s="8">
        <f>Расценки!L705</f>
        <v>155</v>
      </c>
      <c r="N706" s="8">
        <f>Расценки!M705</f>
        <v>180</v>
      </c>
      <c r="O706" s="10">
        <f t="shared" si="530"/>
        <v>4.5161290322580649E-2</v>
      </c>
      <c r="P706" s="10">
        <f t="shared" si="531"/>
        <v>7.7777777777777724E-2</v>
      </c>
      <c r="Q706" s="7" t="str">
        <f t="shared" si="532"/>
        <v>равно</v>
      </c>
      <c r="R706" s="7" t="str">
        <f t="shared" si="533"/>
        <v>равно</v>
      </c>
      <c r="S706" s="8">
        <f t="shared" si="534"/>
        <v>861</v>
      </c>
      <c r="T706" s="8">
        <f t="shared" si="535"/>
        <v>1000</v>
      </c>
      <c r="U706" s="8">
        <f>Расценки!F705</f>
        <v>260</v>
      </c>
      <c r="V706" s="8">
        <f>Расценки!G705</f>
        <v>300</v>
      </c>
      <c r="W706" s="10">
        <f t="shared" si="536"/>
        <v>0.37692307692307692</v>
      </c>
      <c r="X706" s="10">
        <f t="shared" si="537"/>
        <v>0.35333333333333333</v>
      </c>
      <c r="Y706" s="9">
        <f>Расценки!H705</f>
        <v>260</v>
      </c>
      <c r="Z706" s="9">
        <f>Расценки!I705</f>
        <v>300</v>
      </c>
      <c r="AA706" s="10">
        <f>Расценки!J705</f>
        <v>0</v>
      </c>
      <c r="AB706" s="10">
        <f>Расценки!K705</f>
        <v>0</v>
      </c>
      <c r="AC706" s="16">
        <f t="shared" si="538"/>
        <v>0.37692307692307692</v>
      </c>
      <c r="AD706" s="16">
        <f t="shared" si="539"/>
        <v>0.35333333333333333</v>
      </c>
      <c r="AE706" s="10">
        <f t="shared" si="540"/>
        <v>0.40384615384615385</v>
      </c>
      <c r="AF706" s="10">
        <f t="shared" si="541"/>
        <v>0.4</v>
      </c>
      <c r="AG706" s="8">
        <f t="shared" si="542"/>
        <v>98</v>
      </c>
      <c r="AH706" s="8">
        <f t="shared" si="543"/>
        <v>106</v>
      </c>
    </row>
    <row r="707" spans="1:34" x14ac:dyDescent="0.25">
      <c r="A707" s="7" t="s">
        <v>2058</v>
      </c>
      <c r="B707" s="7" t="s">
        <v>2059</v>
      </c>
      <c r="C707" s="7" t="s">
        <v>50</v>
      </c>
      <c r="D707" s="7" t="s">
        <v>269</v>
      </c>
      <c r="E707" s="7" t="str">
        <f>INDEX('Нормо-час по специальностям'!$B$6:$B$26,MATCH(D707,'Нормо-час по специальностям'!$A$6:$A$26,0))</f>
        <v>Плиточник / укладчик полов</v>
      </c>
      <c r="F707" s="15">
        <v>0.3</v>
      </c>
      <c r="G707" s="7" t="s">
        <v>6938</v>
      </c>
      <c r="H707" s="11">
        <f t="shared" si="527"/>
        <v>23.33</v>
      </c>
      <c r="I707" s="8">
        <f>INDEX('Нормо-час по специальностям'!$D$6:$D$26,MATCH(D707,'Нормо-час по специальностям'!$A$6:$A$26,0))</f>
        <v>900</v>
      </c>
      <c r="J707" s="8">
        <f>INDEX('Нормо-час по специальностям'!$E$6:$E$26,MATCH(D707,'Нормо-час по специальностям'!$A$6:$A$26,0))</f>
        <v>1080</v>
      </c>
      <c r="K707" s="8">
        <f t="shared" si="528"/>
        <v>270</v>
      </c>
      <c r="L707" s="8">
        <f t="shared" si="529"/>
        <v>324</v>
      </c>
      <c r="M707" s="8">
        <f>Расценки!L706</f>
        <v>240</v>
      </c>
      <c r="N707" s="8">
        <f>Расценки!M706</f>
        <v>280</v>
      </c>
      <c r="O707" s="10">
        <f t="shared" si="530"/>
        <v>0.125</v>
      </c>
      <c r="P707" s="10">
        <f t="shared" si="531"/>
        <v>0.15714285714285725</v>
      </c>
      <c r="Q707" s="7" t="str">
        <f t="shared" si="532"/>
        <v>расценка</v>
      </c>
      <c r="R707" s="7" t="str">
        <f t="shared" si="533"/>
        <v>расценка</v>
      </c>
      <c r="S707" s="8">
        <f t="shared" si="534"/>
        <v>800</v>
      </c>
      <c r="T707" s="8">
        <f t="shared" si="535"/>
        <v>933</v>
      </c>
      <c r="U707" s="8">
        <f>Расценки!F706</f>
        <v>400</v>
      </c>
      <c r="V707" s="8">
        <f>Расценки!G706</f>
        <v>460</v>
      </c>
      <c r="W707" s="10">
        <f t="shared" si="536"/>
        <v>0.32500000000000001</v>
      </c>
      <c r="X707" s="10">
        <f t="shared" si="537"/>
        <v>0.29565217391304349</v>
      </c>
      <c r="Y707" s="9">
        <f>Расценки!H706</f>
        <v>400</v>
      </c>
      <c r="Z707" s="9">
        <f>Расценки!I706</f>
        <v>460</v>
      </c>
      <c r="AA707" s="10">
        <f>Расценки!J706</f>
        <v>0</v>
      </c>
      <c r="AB707" s="10">
        <f>Расценки!K706</f>
        <v>0</v>
      </c>
      <c r="AC707" s="16">
        <f t="shared" si="538"/>
        <v>0.32500000000000001</v>
      </c>
      <c r="AD707" s="16">
        <f t="shared" si="539"/>
        <v>0.29565217391304349</v>
      </c>
      <c r="AE707" s="10">
        <f t="shared" si="540"/>
        <v>0.4</v>
      </c>
      <c r="AF707" s="10">
        <f t="shared" si="541"/>
        <v>0.39130434782608697</v>
      </c>
      <c r="AG707" s="8">
        <f t="shared" si="542"/>
        <v>130</v>
      </c>
      <c r="AH707" s="8">
        <f t="shared" si="543"/>
        <v>136</v>
      </c>
    </row>
    <row r="708" spans="1:34" x14ac:dyDescent="0.25">
      <c r="A708" s="7" t="s">
        <v>2061</v>
      </c>
      <c r="B708" s="7" t="s">
        <v>2062</v>
      </c>
      <c r="C708" s="7" t="s">
        <v>50</v>
      </c>
      <c r="D708" s="7" t="s">
        <v>269</v>
      </c>
      <c r="E708" s="7" t="str">
        <f>INDEX('Нормо-час по специальностям'!$B$6:$B$26,MATCH(D708,'Нормо-час по специальностям'!$A$6:$A$26,0))</f>
        <v>Плиточник / укладчик полов</v>
      </c>
      <c r="F708" s="15">
        <v>0.3</v>
      </c>
      <c r="G708" s="7" t="s">
        <v>7197</v>
      </c>
      <c r="H708" s="11">
        <f t="shared" si="527"/>
        <v>23.33</v>
      </c>
      <c r="I708" s="8">
        <f>INDEX('Нормо-час по специальностям'!$D$6:$D$26,MATCH(D708,'Нормо-час по специальностям'!$A$6:$A$26,0))</f>
        <v>900</v>
      </c>
      <c r="J708" s="8">
        <f>INDEX('Нормо-час по специальностям'!$E$6:$E$26,MATCH(D708,'Нормо-час по специальностям'!$A$6:$A$26,0))</f>
        <v>1080</v>
      </c>
      <c r="K708" s="8">
        <f t="shared" si="528"/>
        <v>270</v>
      </c>
      <c r="L708" s="8">
        <f t="shared" si="529"/>
        <v>324</v>
      </c>
      <c r="M708" s="8">
        <f>Расценки!L707</f>
        <v>210</v>
      </c>
      <c r="N708" s="8">
        <f>Расценки!M707</f>
        <v>240</v>
      </c>
      <c r="O708" s="10">
        <f t="shared" si="530"/>
        <v>0.28571428571428581</v>
      </c>
      <c r="P708" s="10">
        <f t="shared" si="531"/>
        <v>0.35000000000000009</v>
      </c>
      <c r="Q708" s="7" t="str">
        <f t="shared" si="532"/>
        <v>расценка</v>
      </c>
      <c r="R708" s="7" t="str">
        <f t="shared" si="533"/>
        <v>расценка</v>
      </c>
      <c r="S708" s="8">
        <f t="shared" si="534"/>
        <v>700</v>
      </c>
      <c r="T708" s="8">
        <f t="shared" si="535"/>
        <v>800</v>
      </c>
      <c r="U708" s="8">
        <f>Расценки!F707</f>
        <v>350</v>
      </c>
      <c r="V708" s="8">
        <f>Расценки!G707</f>
        <v>400</v>
      </c>
      <c r="W708" s="10">
        <f t="shared" si="536"/>
        <v>0.22857142857142856</v>
      </c>
      <c r="X708" s="10">
        <f t="shared" si="537"/>
        <v>0.19</v>
      </c>
      <c r="Y708" s="9">
        <f>Расценки!H707</f>
        <v>360</v>
      </c>
      <c r="Z708" s="9">
        <f>Расценки!I707</f>
        <v>432</v>
      </c>
      <c r="AA708" s="10">
        <f>Расценки!J707</f>
        <v>2.857142857142847E-2</v>
      </c>
      <c r="AB708" s="10">
        <f>Расценки!K707</f>
        <v>8.0000000000000071E-2</v>
      </c>
      <c r="AC708" s="16">
        <f t="shared" si="538"/>
        <v>0.25</v>
      </c>
      <c r="AD708" s="16">
        <f t="shared" si="539"/>
        <v>0.25</v>
      </c>
      <c r="AE708" s="10">
        <f t="shared" si="540"/>
        <v>0.41666666666666669</v>
      </c>
      <c r="AF708" s="10">
        <f t="shared" si="541"/>
        <v>0.44444444444444442</v>
      </c>
      <c r="AG708" s="8">
        <f t="shared" si="542"/>
        <v>90</v>
      </c>
      <c r="AH708" s="8">
        <f t="shared" si="543"/>
        <v>108</v>
      </c>
    </row>
    <row r="709" spans="1:34" x14ac:dyDescent="0.25">
      <c r="A709" s="7" t="s">
        <v>2065</v>
      </c>
      <c r="B709" s="7" t="s">
        <v>2066</v>
      </c>
      <c r="C709" s="7" t="s">
        <v>50</v>
      </c>
      <c r="D709" s="7" t="s">
        <v>269</v>
      </c>
      <c r="E709" s="7" t="str">
        <f>INDEX('Нормо-час по специальностям'!$B$6:$B$26,MATCH(D709,'Нормо-час по специальностям'!$A$6:$A$26,0))</f>
        <v>Плиточник / укладчик полов</v>
      </c>
      <c r="F709" s="15">
        <v>0.12</v>
      </c>
      <c r="G709" s="7" t="s">
        <v>7197</v>
      </c>
      <c r="H709" s="11">
        <f t="shared" si="527"/>
        <v>58.33</v>
      </c>
      <c r="I709" s="8">
        <f>INDEX('Нормо-час по специальностям'!$D$6:$D$26,MATCH(D709,'Нормо-час по специальностям'!$A$6:$A$26,0))</f>
        <v>900</v>
      </c>
      <c r="J709" s="8">
        <f>INDEX('Нормо-час по специальностям'!$E$6:$E$26,MATCH(D709,'Нормо-час по специальностям'!$A$6:$A$26,0))</f>
        <v>1080</v>
      </c>
      <c r="K709" s="8">
        <f t="shared" si="528"/>
        <v>108</v>
      </c>
      <c r="L709" s="8">
        <f t="shared" si="529"/>
        <v>130</v>
      </c>
      <c r="M709" s="8">
        <f>Расценки!L708</f>
        <v>100</v>
      </c>
      <c r="N709" s="8">
        <f>Расценки!M708</f>
        <v>120</v>
      </c>
      <c r="O709" s="10">
        <f t="shared" si="530"/>
        <v>8.0000000000000071E-2</v>
      </c>
      <c r="P709" s="10">
        <f t="shared" si="531"/>
        <v>8.3333333333333259E-2</v>
      </c>
      <c r="Q709" s="7" t="str">
        <f t="shared" si="532"/>
        <v>равно</v>
      </c>
      <c r="R709" s="7" t="str">
        <f t="shared" si="533"/>
        <v>равно</v>
      </c>
      <c r="S709" s="8">
        <f t="shared" si="534"/>
        <v>833</v>
      </c>
      <c r="T709" s="8">
        <f t="shared" si="535"/>
        <v>1000</v>
      </c>
      <c r="U709" s="8">
        <f>Расценки!F708</f>
        <v>170</v>
      </c>
      <c r="V709" s="8">
        <f>Расценки!G708</f>
        <v>200</v>
      </c>
      <c r="W709" s="10">
        <f t="shared" si="536"/>
        <v>0.36470588235294116</v>
      </c>
      <c r="X709" s="10">
        <f t="shared" si="537"/>
        <v>0.35</v>
      </c>
      <c r="Y709" s="9">
        <f>Расценки!H708</f>
        <v>170</v>
      </c>
      <c r="Z709" s="9">
        <f>Расценки!I708</f>
        <v>200</v>
      </c>
      <c r="AA709" s="10">
        <f>Расценки!J708</f>
        <v>0</v>
      </c>
      <c r="AB709" s="10">
        <f>Расценки!K708</f>
        <v>0</v>
      </c>
      <c r="AC709" s="16">
        <f t="shared" si="538"/>
        <v>0.36470588235294116</v>
      </c>
      <c r="AD709" s="16">
        <f t="shared" si="539"/>
        <v>0.35</v>
      </c>
      <c r="AE709" s="10">
        <f t="shared" si="540"/>
        <v>0.41176470588235292</v>
      </c>
      <c r="AF709" s="10">
        <f t="shared" si="541"/>
        <v>0.4</v>
      </c>
      <c r="AG709" s="8">
        <f t="shared" si="542"/>
        <v>62</v>
      </c>
      <c r="AH709" s="8">
        <f t="shared" si="543"/>
        <v>70</v>
      </c>
    </row>
    <row r="710" spans="1:34" x14ac:dyDescent="0.25">
      <c r="A710" s="7" t="s">
        <v>2068</v>
      </c>
      <c r="B710" s="7" t="s">
        <v>2069</v>
      </c>
      <c r="C710" s="7" t="s">
        <v>50</v>
      </c>
      <c r="D710" s="7" t="s">
        <v>269</v>
      </c>
      <c r="E710" s="7" t="str">
        <f>INDEX('Нормо-час по специальностям'!$B$6:$B$26,MATCH(D710,'Нормо-час по специальностям'!$A$6:$A$26,0))</f>
        <v>Плиточник / укладчик полов</v>
      </c>
      <c r="F710" s="15">
        <v>0.1</v>
      </c>
      <c r="G710" s="7" t="s">
        <v>7197</v>
      </c>
      <c r="H710" s="11">
        <f t="shared" si="527"/>
        <v>70</v>
      </c>
      <c r="I710" s="8">
        <f>INDEX('Нормо-час по специальностям'!$D$6:$D$26,MATCH(D710,'Нормо-час по специальностям'!$A$6:$A$26,0))</f>
        <v>900</v>
      </c>
      <c r="J710" s="8">
        <f>INDEX('Нормо-час по специальностям'!$E$6:$E$26,MATCH(D710,'Нормо-час по специальностям'!$A$6:$A$26,0))</f>
        <v>1080</v>
      </c>
      <c r="K710" s="8">
        <f t="shared" si="528"/>
        <v>90</v>
      </c>
      <c r="L710" s="8">
        <f t="shared" si="529"/>
        <v>108</v>
      </c>
      <c r="M710" s="8">
        <f>Расценки!L709</f>
        <v>90</v>
      </c>
      <c r="N710" s="8">
        <f>Расценки!M709</f>
        <v>105</v>
      </c>
      <c r="O710" s="10">
        <f t="shared" si="530"/>
        <v>0</v>
      </c>
      <c r="P710" s="10">
        <f t="shared" si="531"/>
        <v>2.857142857142847E-2</v>
      </c>
      <c r="Q710" s="7" t="str">
        <f t="shared" si="532"/>
        <v>равно</v>
      </c>
      <c r="R710" s="7" t="str">
        <f t="shared" si="533"/>
        <v>равно</v>
      </c>
      <c r="S710" s="8">
        <f t="shared" si="534"/>
        <v>900</v>
      </c>
      <c r="T710" s="8">
        <f t="shared" si="535"/>
        <v>1050</v>
      </c>
      <c r="U710" s="8">
        <f>Расценки!F709</f>
        <v>150</v>
      </c>
      <c r="V710" s="8">
        <f>Расценки!G709</f>
        <v>175</v>
      </c>
      <c r="W710" s="10">
        <f t="shared" si="536"/>
        <v>0.4</v>
      </c>
      <c r="X710" s="10">
        <f t="shared" si="537"/>
        <v>0.38285714285714284</v>
      </c>
      <c r="Y710" s="9">
        <f>Расценки!H709</f>
        <v>150</v>
      </c>
      <c r="Z710" s="9">
        <f>Расценки!I709</f>
        <v>175</v>
      </c>
      <c r="AA710" s="10">
        <f>Расценки!J709</f>
        <v>0</v>
      </c>
      <c r="AB710" s="10">
        <f>Расценки!K709</f>
        <v>0</v>
      </c>
      <c r="AC710" s="16">
        <f t="shared" si="538"/>
        <v>0.4</v>
      </c>
      <c r="AD710" s="16">
        <f t="shared" si="539"/>
        <v>0.38285714285714284</v>
      </c>
      <c r="AE710" s="10">
        <f t="shared" si="540"/>
        <v>0.4</v>
      </c>
      <c r="AF710" s="10">
        <f t="shared" si="541"/>
        <v>0.4</v>
      </c>
      <c r="AG710" s="8">
        <f t="shared" si="542"/>
        <v>60</v>
      </c>
      <c r="AH710" s="8">
        <f t="shared" si="543"/>
        <v>67</v>
      </c>
    </row>
    <row r="711" spans="1:34" x14ac:dyDescent="0.25">
      <c r="A711" s="12" t="s">
        <v>2071</v>
      </c>
      <c r="B711" s="12" t="s">
        <v>2072</v>
      </c>
      <c r="C711" s="12" t="s">
        <v>50</v>
      </c>
      <c r="D711" s="7" t="s">
        <v>35</v>
      </c>
      <c r="E711" s="7" t="str">
        <f>INDEX('Нормо-час по специальностям'!$B$6:$B$26,MATCH(D711,'Нормо-час по специальностям'!$A$6:$A$26,0))</f>
        <v>Разнорабочий / демонтажник</v>
      </c>
      <c r="F711" s="15">
        <v>0.04</v>
      </c>
      <c r="G711" s="7" t="s">
        <v>7174</v>
      </c>
      <c r="H711" s="11">
        <f t="shared" si="527"/>
        <v>175</v>
      </c>
      <c r="I711" s="8">
        <f>INDEX('Нормо-час по специальностям'!$D$6:$D$26,MATCH(D711,'Нормо-час по специальностям'!$A$6:$A$26,0))</f>
        <v>550</v>
      </c>
      <c r="J711" s="8">
        <f>INDEX('Нормо-час по специальностям'!$E$6:$E$26,MATCH(D711,'Нормо-час по специальностям'!$A$6:$A$26,0))</f>
        <v>660</v>
      </c>
      <c r="K711" s="8">
        <f t="shared" si="528"/>
        <v>22</v>
      </c>
      <c r="L711" s="8">
        <f t="shared" si="529"/>
        <v>26</v>
      </c>
      <c r="M711" s="8">
        <f>Расценки!L710</f>
        <v>36</v>
      </c>
      <c r="N711" s="8">
        <f>Расценки!M710</f>
        <v>42</v>
      </c>
      <c r="O711" s="10">
        <f t="shared" si="530"/>
        <v>-0.38888888888888884</v>
      </c>
      <c r="P711" s="10">
        <f t="shared" si="531"/>
        <v>-0.38095238095238093</v>
      </c>
      <c r="Q711" s="7" t="str">
        <f t="shared" si="532"/>
        <v>нормо-часы</v>
      </c>
      <c r="R711" s="7" t="str">
        <f t="shared" si="533"/>
        <v>нормо-часы</v>
      </c>
      <c r="S711" s="8">
        <f t="shared" si="534"/>
        <v>900</v>
      </c>
      <c r="T711" s="8">
        <f t="shared" si="535"/>
        <v>1050</v>
      </c>
      <c r="U711" s="8">
        <f>Расценки!F710</f>
        <v>60</v>
      </c>
      <c r="V711" s="8">
        <f>Расценки!G710</f>
        <v>70</v>
      </c>
      <c r="W711" s="10">
        <f t="shared" si="536"/>
        <v>0.6333333333333333</v>
      </c>
      <c r="X711" s="10">
        <f t="shared" si="537"/>
        <v>0.62857142857142856</v>
      </c>
      <c r="Y711" s="9">
        <f>Расценки!H710</f>
        <v>60</v>
      </c>
      <c r="Z711" s="9">
        <f>Расценки!I710</f>
        <v>70</v>
      </c>
      <c r="AA711" s="10">
        <f>Расценки!J710</f>
        <v>0</v>
      </c>
      <c r="AB711" s="10">
        <f>Расценки!K710</f>
        <v>0</v>
      </c>
      <c r="AC711" s="16">
        <f t="shared" si="538"/>
        <v>0.6333333333333333</v>
      </c>
      <c r="AD711" s="16">
        <f t="shared" si="539"/>
        <v>0.62857142857142856</v>
      </c>
      <c r="AE711" s="10">
        <f t="shared" si="540"/>
        <v>0.4</v>
      </c>
      <c r="AF711" s="10">
        <f t="shared" si="541"/>
        <v>0.4</v>
      </c>
      <c r="AG711" s="8">
        <f t="shared" si="542"/>
        <v>38</v>
      </c>
      <c r="AH711" s="8">
        <f t="shared" si="543"/>
        <v>44</v>
      </c>
    </row>
    <row r="712" spans="1:34" x14ac:dyDescent="0.25">
      <c r="A712" s="12" t="s">
        <v>2074</v>
      </c>
      <c r="B712" s="12" t="s">
        <v>2075</v>
      </c>
      <c r="C712" s="12" t="s">
        <v>50</v>
      </c>
      <c r="D712" s="7" t="s">
        <v>269</v>
      </c>
      <c r="E712" s="7" t="str">
        <f>INDEX('Нормо-час по специальностям'!$B$6:$B$26,MATCH(D712,'Нормо-час по специальностям'!$A$6:$A$26,0))</f>
        <v>Плиточник / укладчик полов</v>
      </c>
      <c r="F712" s="15">
        <v>0.3</v>
      </c>
      <c r="G712" s="7" t="s">
        <v>6938</v>
      </c>
      <c r="H712" s="11">
        <f t="shared" si="527"/>
        <v>23.33</v>
      </c>
      <c r="I712" s="8">
        <f>INDEX('Нормо-час по специальностям'!$D$6:$D$26,MATCH(D712,'Нормо-час по специальностям'!$A$6:$A$26,0))</f>
        <v>900</v>
      </c>
      <c r="J712" s="8">
        <f>INDEX('Нормо-час по специальностям'!$E$6:$E$26,MATCH(D712,'Нормо-час по специальностям'!$A$6:$A$26,0))</f>
        <v>1080</v>
      </c>
      <c r="K712" s="8">
        <f t="shared" si="528"/>
        <v>270</v>
      </c>
      <c r="L712" s="8">
        <f t="shared" si="529"/>
        <v>324</v>
      </c>
      <c r="M712" s="8">
        <f>Расценки!L711</f>
        <v>240</v>
      </c>
      <c r="N712" s="8">
        <f>Расценки!M711</f>
        <v>280</v>
      </c>
      <c r="O712" s="10">
        <f t="shared" si="530"/>
        <v>0.125</v>
      </c>
      <c r="P712" s="10">
        <f t="shared" si="531"/>
        <v>0.15714285714285725</v>
      </c>
      <c r="Q712" s="7" t="str">
        <f t="shared" si="532"/>
        <v>расценка</v>
      </c>
      <c r="R712" s="7" t="str">
        <f t="shared" si="533"/>
        <v>расценка</v>
      </c>
      <c r="S712" s="8">
        <f t="shared" si="534"/>
        <v>800</v>
      </c>
      <c r="T712" s="8">
        <f t="shared" si="535"/>
        <v>933</v>
      </c>
      <c r="U712" s="8">
        <f>Расценки!F711</f>
        <v>400</v>
      </c>
      <c r="V712" s="8">
        <f>Расценки!G711</f>
        <v>460</v>
      </c>
      <c r="W712" s="10">
        <f t="shared" si="536"/>
        <v>0.32500000000000001</v>
      </c>
      <c r="X712" s="10">
        <f t="shared" si="537"/>
        <v>0.29565217391304349</v>
      </c>
      <c r="Y712" s="9">
        <f>Расценки!H711</f>
        <v>400</v>
      </c>
      <c r="Z712" s="9">
        <f>Расценки!I711</f>
        <v>460</v>
      </c>
      <c r="AA712" s="10">
        <f>Расценки!J711</f>
        <v>0</v>
      </c>
      <c r="AB712" s="10">
        <f>Расценки!K711</f>
        <v>0</v>
      </c>
      <c r="AC712" s="16">
        <f t="shared" si="538"/>
        <v>0.32500000000000001</v>
      </c>
      <c r="AD712" s="16">
        <f t="shared" si="539"/>
        <v>0.29565217391304349</v>
      </c>
      <c r="AE712" s="10">
        <f t="shared" si="540"/>
        <v>0.4</v>
      </c>
      <c r="AF712" s="10">
        <f t="shared" si="541"/>
        <v>0.39130434782608697</v>
      </c>
      <c r="AG712" s="8">
        <f t="shared" si="542"/>
        <v>130</v>
      </c>
      <c r="AH712" s="8">
        <f t="shared" si="543"/>
        <v>136</v>
      </c>
    </row>
    <row r="713" spans="1:34" x14ac:dyDescent="0.25">
      <c r="A713" s="5" t="s">
        <v>2077</v>
      </c>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row>
    <row r="714" spans="1:34" x14ac:dyDescent="0.25">
      <c r="A714" s="7" t="s">
        <v>2078</v>
      </c>
      <c r="B714" s="7" t="s">
        <v>2079</v>
      </c>
      <c r="C714" s="7" t="s">
        <v>54</v>
      </c>
      <c r="D714" s="7" t="s">
        <v>269</v>
      </c>
      <c r="E714" s="7" t="str">
        <f>INDEX('Нормо-час по специальностям'!$B$6:$B$26,MATCH(D714,'Нормо-час по специальностям'!$A$6:$A$26,0))</f>
        <v>Плиточник / укладчик полов</v>
      </c>
      <c r="F714" s="15">
        <v>0.6</v>
      </c>
      <c r="G714" s="7" t="s">
        <v>6938</v>
      </c>
      <c r="H714" s="11">
        <f>IF(OR(F714="",F714=0),"",ROUND($G$3/F714,2))</f>
        <v>11.67</v>
      </c>
      <c r="I714" s="8">
        <f>INDEX('Нормо-час по специальностям'!$D$6:$D$26,MATCH(D714,'Нормо-час по специальностям'!$A$6:$A$26,0))</f>
        <v>900</v>
      </c>
      <c r="J714" s="8">
        <f>INDEX('Нормо-час по специальностям'!$E$6:$E$26,MATCH(D714,'Нормо-час по специальностям'!$A$6:$A$26,0))</f>
        <v>1080</v>
      </c>
      <c r="K714" s="8">
        <f>IF(OR(F714="",F714=0,I714=0),"",ROUND(F714*I714,0))</f>
        <v>540</v>
      </c>
      <c r="L714" s="8">
        <f>IF(OR(F714="",F714=0,J714=0),"",ROUND(F714*J714,0))</f>
        <v>648</v>
      </c>
      <c r="M714" s="8">
        <f>Расценки!L713</f>
        <v>360</v>
      </c>
      <c r="N714" s="8">
        <f>Расценки!M713</f>
        <v>420</v>
      </c>
      <c r="O714" s="10">
        <f t="shared" ref="O714:P718" si="544">IF(OR(K714="",M714="",M714=0),"",K714/M714-1)</f>
        <v>0.5</v>
      </c>
      <c r="P714" s="10">
        <f t="shared" si="544"/>
        <v>0.54285714285714293</v>
      </c>
      <c r="Q714" s="7" t="str">
        <f t="shared" ref="Q714:R718" si="545">IF(O714="","—",IF(O714&lt;-$C$3,"нормо-часы",IF(O714&gt;$C$3,"расценка","равно")))</f>
        <v>расценка</v>
      </c>
      <c r="R714" s="7" t="str">
        <f t="shared" si="545"/>
        <v>расценка</v>
      </c>
      <c r="S714" s="8">
        <f>IF(OR(F714="",F714=0,M714=""),"",ROUND(M714/F714,0))</f>
        <v>600</v>
      </c>
      <c r="T714" s="8">
        <f>IF(OR(F714="",F714=0,N714=""),"",ROUND(N714/F714,0))</f>
        <v>700</v>
      </c>
      <c r="U714" s="8">
        <f>Расценки!F713</f>
        <v>600</v>
      </c>
      <c r="V714" s="8">
        <f>Расценки!G713</f>
        <v>700</v>
      </c>
      <c r="W714" s="10">
        <f t="shared" ref="W714:X718" si="546">IF(OR(K714="",U714="",U714=0),"",(U714-K714)/U714)</f>
        <v>0.1</v>
      </c>
      <c r="X714" s="10">
        <f t="shared" si="546"/>
        <v>7.4285714285714288E-2</v>
      </c>
      <c r="Y714" s="9">
        <f>Расценки!H713</f>
        <v>720</v>
      </c>
      <c r="Z714" s="9">
        <f>Расценки!I713</f>
        <v>864</v>
      </c>
      <c r="AA714" s="10">
        <f>Расценки!J713</f>
        <v>0.19999999999999996</v>
      </c>
      <c r="AB714" s="10">
        <f>Расценки!K713</f>
        <v>0.23428571428571421</v>
      </c>
      <c r="AC714" s="16">
        <f t="shared" ref="AC714:AD718" si="547">IF(OR(K714="",Y714="",Y714=0),"",(Y714-K714)/Y714)</f>
        <v>0.25</v>
      </c>
      <c r="AD714" s="16">
        <f t="shared" si="547"/>
        <v>0.25</v>
      </c>
      <c r="AE714" s="10">
        <f t="shared" ref="AE714:AF718" si="548">IF(OR(Y714="",Y714=0),"",(Y714-M714)/Y714)</f>
        <v>0.5</v>
      </c>
      <c r="AF714" s="10">
        <f t="shared" si="548"/>
        <v>0.51388888888888884</v>
      </c>
      <c r="AG714" s="8">
        <f t="shared" ref="AG714:AH718" si="549">IF(OR(K714="",Y714=""),"",Y714-K714)</f>
        <v>180</v>
      </c>
      <c r="AH714" s="8">
        <f t="shared" si="549"/>
        <v>216</v>
      </c>
    </row>
    <row r="715" spans="1:34" x14ac:dyDescent="0.25">
      <c r="A715" s="7" t="s">
        <v>2081</v>
      </c>
      <c r="B715" s="7" t="s">
        <v>2082</v>
      </c>
      <c r="C715" s="7" t="s">
        <v>54</v>
      </c>
      <c r="D715" s="7" t="s">
        <v>269</v>
      </c>
      <c r="E715" s="7" t="str">
        <f>INDEX('Нормо-час по специальностям'!$B$6:$B$26,MATCH(D715,'Нормо-час по специальностям'!$A$6:$A$26,0))</f>
        <v>Плиточник / укладчик полов</v>
      </c>
      <c r="F715" s="15">
        <v>0.5</v>
      </c>
      <c r="G715" s="7" t="s">
        <v>6938</v>
      </c>
      <c r="H715" s="11">
        <f>IF(OR(F715="",F715=0),"",ROUND($G$3/F715,2))</f>
        <v>14</v>
      </c>
      <c r="I715" s="8">
        <f>INDEX('Нормо-час по специальностям'!$D$6:$D$26,MATCH(D715,'Нормо-час по специальностям'!$A$6:$A$26,0))</f>
        <v>900</v>
      </c>
      <c r="J715" s="8">
        <f>INDEX('Нормо-час по специальностям'!$E$6:$E$26,MATCH(D715,'Нормо-час по специальностям'!$A$6:$A$26,0))</f>
        <v>1080</v>
      </c>
      <c r="K715" s="8">
        <f>IF(OR(F715="",F715=0,I715=0),"",ROUND(F715*I715,0))</f>
        <v>450</v>
      </c>
      <c r="L715" s="8">
        <f>IF(OR(F715="",F715=0,J715=0),"",ROUND(F715*J715,0))</f>
        <v>540</v>
      </c>
      <c r="M715" s="8">
        <f>Расценки!L714</f>
        <v>330</v>
      </c>
      <c r="N715" s="8">
        <f>Расценки!M714</f>
        <v>390</v>
      </c>
      <c r="O715" s="10">
        <f t="shared" si="544"/>
        <v>0.36363636363636354</v>
      </c>
      <c r="P715" s="10">
        <f t="shared" si="544"/>
        <v>0.38461538461538458</v>
      </c>
      <c r="Q715" s="7" t="str">
        <f t="shared" si="545"/>
        <v>расценка</v>
      </c>
      <c r="R715" s="7" t="str">
        <f t="shared" si="545"/>
        <v>расценка</v>
      </c>
      <c r="S715" s="8">
        <f>IF(OR(F715="",F715=0,M715=""),"",ROUND(M715/F715,0))</f>
        <v>660</v>
      </c>
      <c r="T715" s="8">
        <f>IF(OR(F715="",F715=0,N715=""),"",ROUND(N715/F715,0))</f>
        <v>780</v>
      </c>
      <c r="U715" s="8">
        <f>Расценки!F714</f>
        <v>550</v>
      </c>
      <c r="V715" s="8">
        <f>Расценки!G714</f>
        <v>650</v>
      </c>
      <c r="W715" s="10">
        <f t="shared" si="546"/>
        <v>0.18181818181818182</v>
      </c>
      <c r="X715" s="10">
        <f t="shared" si="546"/>
        <v>0.16923076923076924</v>
      </c>
      <c r="Y715" s="9">
        <f>Расценки!H714</f>
        <v>600</v>
      </c>
      <c r="Z715" s="9">
        <f>Расценки!I714</f>
        <v>720</v>
      </c>
      <c r="AA715" s="10">
        <f>Расценки!J714</f>
        <v>9.0909090909090828E-2</v>
      </c>
      <c r="AB715" s="10">
        <f>Расценки!K714</f>
        <v>0.10769230769230775</v>
      </c>
      <c r="AC715" s="16">
        <f t="shared" si="547"/>
        <v>0.25</v>
      </c>
      <c r="AD715" s="16">
        <f t="shared" si="547"/>
        <v>0.25</v>
      </c>
      <c r="AE715" s="10">
        <f t="shared" si="548"/>
        <v>0.45</v>
      </c>
      <c r="AF715" s="10">
        <f t="shared" si="548"/>
        <v>0.45833333333333331</v>
      </c>
      <c r="AG715" s="8">
        <f t="shared" si="549"/>
        <v>150</v>
      </c>
      <c r="AH715" s="8">
        <f t="shared" si="549"/>
        <v>180</v>
      </c>
    </row>
    <row r="716" spans="1:34" x14ac:dyDescent="0.25">
      <c r="A716" s="7" t="s">
        <v>2084</v>
      </c>
      <c r="B716" s="7" t="s">
        <v>2085</v>
      </c>
      <c r="C716" s="7" t="s">
        <v>177</v>
      </c>
      <c r="D716" s="7" t="s">
        <v>269</v>
      </c>
      <c r="E716" s="7" t="str">
        <f>INDEX('Нормо-час по специальностям'!$B$6:$B$26,MATCH(D716,'Нормо-час по специальностям'!$A$6:$A$26,0))</f>
        <v>Плиточник / укладчик полов</v>
      </c>
      <c r="F716" s="15">
        <v>0.8</v>
      </c>
      <c r="G716" s="7" t="s">
        <v>7198</v>
      </c>
      <c r="H716" s="11">
        <f>IF(OR(F716="",F716=0),"",ROUND($G$3/F716,2))</f>
        <v>8.75</v>
      </c>
      <c r="I716" s="8">
        <f>INDEX('Нормо-час по специальностям'!$D$6:$D$26,MATCH(D716,'Нормо-час по специальностям'!$A$6:$A$26,0))</f>
        <v>900</v>
      </c>
      <c r="J716" s="8">
        <f>INDEX('Нормо-час по специальностям'!$E$6:$E$26,MATCH(D716,'Нормо-час по специальностям'!$A$6:$A$26,0))</f>
        <v>1080</v>
      </c>
      <c r="K716" s="8">
        <f>IF(OR(F716="",F716=0,I716=0),"",ROUND(F716*I716,0))</f>
        <v>720</v>
      </c>
      <c r="L716" s="8">
        <f>IF(OR(F716="",F716=0,J716=0),"",ROUND(F716*J716,0))</f>
        <v>864</v>
      </c>
      <c r="M716" s="8">
        <f>Расценки!L715</f>
        <v>540</v>
      </c>
      <c r="N716" s="8">
        <f>Расценки!M715</f>
        <v>630</v>
      </c>
      <c r="O716" s="10">
        <f t="shared" si="544"/>
        <v>0.33333333333333326</v>
      </c>
      <c r="P716" s="10">
        <f t="shared" si="544"/>
        <v>0.37142857142857144</v>
      </c>
      <c r="Q716" s="7" t="str">
        <f t="shared" si="545"/>
        <v>расценка</v>
      </c>
      <c r="R716" s="7" t="str">
        <f t="shared" si="545"/>
        <v>расценка</v>
      </c>
      <c r="S716" s="8">
        <f>IF(OR(F716="",F716=0,M716=""),"",ROUND(M716/F716,0))</f>
        <v>675</v>
      </c>
      <c r="T716" s="8">
        <f>IF(OR(F716="",F716=0,N716=""),"",ROUND(N716/F716,0))</f>
        <v>788</v>
      </c>
      <c r="U716" s="8">
        <f>Расценки!F715</f>
        <v>900</v>
      </c>
      <c r="V716" s="8">
        <f>Расценки!G715</f>
        <v>1050</v>
      </c>
      <c r="W716" s="10">
        <f t="shared" si="546"/>
        <v>0.2</v>
      </c>
      <c r="X716" s="10">
        <f t="shared" si="546"/>
        <v>0.17714285714285713</v>
      </c>
      <c r="Y716" s="9">
        <f>Расценки!H715</f>
        <v>960</v>
      </c>
      <c r="Z716" s="9">
        <f>Расценки!I715</f>
        <v>1152</v>
      </c>
      <c r="AA716" s="10">
        <f>Расценки!J715</f>
        <v>6.6666666666666652E-2</v>
      </c>
      <c r="AB716" s="10">
        <f>Расценки!K715</f>
        <v>9.7142857142857197E-2</v>
      </c>
      <c r="AC716" s="16">
        <f t="shared" si="547"/>
        <v>0.25</v>
      </c>
      <c r="AD716" s="16">
        <f t="shared" si="547"/>
        <v>0.25</v>
      </c>
      <c r="AE716" s="10">
        <f t="shared" si="548"/>
        <v>0.4375</v>
      </c>
      <c r="AF716" s="10">
        <f t="shared" si="548"/>
        <v>0.453125</v>
      </c>
      <c r="AG716" s="8">
        <f t="shared" si="549"/>
        <v>240</v>
      </c>
      <c r="AH716" s="8">
        <f t="shared" si="549"/>
        <v>288</v>
      </c>
    </row>
    <row r="717" spans="1:34" x14ac:dyDescent="0.25">
      <c r="A717" s="12" t="s">
        <v>2086</v>
      </c>
      <c r="B717" s="12" t="s">
        <v>2087</v>
      </c>
      <c r="C717" s="12" t="s">
        <v>54</v>
      </c>
      <c r="D717" s="7" t="s">
        <v>203</v>
      </c>
      <c r="E717" s="7" t="str">
        <f>INDEX('Нормо-час по специальностям'!$B$6:$B$26,MATCH(D717,'Нормо-час по специальностям'!$A$6:$A$26,0))</f>
        <v>Бетонщик / арматурщик</v>
      </c>
      <c r="F717" s="15">
        <v>3</v>
      </c>
      <c r="G717" s="7" t="s">
        <v>7199</v>
      </c>
      <c r="H717" s="11">
        <f>IF(OR(F717="",F717=0),"",ROUND($G$3/F717,2))</f>
        <v>2.33</v>
      </c>
      <c r="I717" s="8">
        <f>INDEX('Нормо-час по специальностям'!$D$6:$D$26,MATCH(D717,'Нормо-час по специальностям'!$A$6:$A$26,0))</f>
        <v>800</v>
      </c>
      <c r="J717" s="8">
        <f>INDEX('Нормо-час по специальностям'!$E$6:$E$26,MATCH(D717,'Нормо-час по специальностям'!$A$6:$A$26,0))</f>
        <v>950</v>
      </c>
      <c r="K717" s="8">
        <f>IF(OR(F717="",F717=0,I717=0),"",ROUND(F717*I717,0))</f>
        <v>2400</v>
      </c>
      <c r="L717" s="8">
        <f>IF(OR(F717="",F717=0,J717=0),"",ROUND(F717*J717,0))</f>
        <v>2850</v>
      </c>
      <c r="M717" s="8">
        <f>Расценки!L716</f>
        <v>2400</v>
      </c>
      <c r="N717" s="8">
        <f>Расценки!M716</f>
        <v>2800</v>
      </c>
      <c r="O717" s="10">
        <f t="shared" si="544"/>
        <v>0</v>
      </c>
      <c r="P717" s="10">
        <f t="shared" si="544"/>
        <v>1.7857142857142794E-2</v>
      </c>
      <c r="Q717" s="7" t="str">
        <f t="shared" si="545"/>
        <v>равно</v>
      </c>
      <c r="R717" s="7" t="str">
        <f t="shared" si="545"/>
        <v>равно</v>
      </c>
      <c r="S717" s="8">
        <f>IF(OR(F717="",F717=0,M717=""),"",ROUND(M717/F717,0))</f>
        <v>800</v>
      </c>
      <c r="T717" s="8">
        <f>IF(OR(F717="",F717=0,N717=""),"",ROUND(N717/F717,0))</f>
        <v>933</v>
      </c>
      <c r="U717" s="8">
        <f>Расценки!F716</f>
        <v>4000</v>
      </c>
      <c r="V717" s="8">
        <f>Расценки!G716</f>
        <v>4600</v>
      </c>
      <c r="W717" s="10">
        <f t="shared" si="546"/>
        <v>0.4</v>
      </c>
      <c r="X717" s="10">
        <f t="shared" si="546"/>
        <v>0.38043478260869568</v>
      </c>
      <c r="Y717" s="9">
        <f>Расценки!H716</f>
        <v>4000</v>
      </c>
      <c r="Z717" s="9">
        <f>Расценки!I716</f>
        <v>4600</v>
      </c>
      <c r="AA717" s="10">
        <f>Расценки!J716</f>
        <v>0</v>
      </c>
      <c r="AB717" s="10">
        <f>Расценки!K716</f>
        <v>0</v>
      </c>
      <c r="AC717" s="16">
        <f t="shared" si="547"/>
        <v>0.4</v>
      </c>
      <c r="AD717" s="16">
        <f t="shared" si="547"/>
        <v>0.38043478260869568</v>
      </c>
      <c r="AE717" s="10">
        <f t="shared" si="548"/>
        <v>0.4</v>
      </c>
      <c r="AF717" s="10">
        <f t="shared" si="548"/>
        <v>0.39130434782608697</v>
      </c>
      <c r="AG717" s="8">
        <f t="shared" si="549"/>
        <v>1600</v>
      </c>
      <c r="AH717" s="8">
        <f t="shared" si="549"/>
        <v>1750</v>
      </c>
    </row>
    <row r="718" spans="1:34" x14ac:dyDescent="0.25">
      <c r="A718" s="12" t="s">
        <v>2088</v>
      </c>
      <c r="B718" s="12" t="s">
        <v>2089</v>
      </c>
      <c r="C718" s="12" t="s">
        <v>54</v>
      </c>
      <c r="D718" s="7" t="s">
        <v>35</v>
      </c>
      <c r="E718" s="7" t="str">
        <f>INDEX('Нормо-час по специальностям'!$B$6:$B$26,MATCH(D718,'Нормо-час по специальностям'!$A$6:$A$26,0))</f>
        <v>Разнорабочий / демонтажник</v>
      </c>
      <c r="F718" s="15">
        <v>0.3</v>
      </c>
      <c r="G718" s="7" t="s">
        <v>7200</v>
      </c>
      <c r="H718" s="11">
        <f>IF(OR(F718="",F718=0),"",ROUND($G$3/F718,2))</f>
        <v>23.33</v>
      </c>
      <c r="I718" s="8">
        <f>INDEX('Нормо-час по специальностям'!$D$6:$D$26,MATCH(D718,'Нормо-час по специальностям'!$A$6:$A$26,0))</f>
        <v>550</v>
      </c>
      <c r="J718" s="8">
        <f>INDEX('Нормо-час по специальностям'!$E$6:$E$26,MATCH(D718,'Нормо-час по специальностям'!$A$6:$A$26,0))</f>
        <v>660</v>
      </c>
      <c r="K718" s="8">
        <f>IF(OR(F718="",F718=0,I718=0),"",ROUND(F718*I718,0))</f>
        <v>165</v>
      </c>
      <c r="L718" s="8">
        <f>IF(OR(F718="",F718=0,J718=0),"",ROUND(F718*J718,0))</f>
        <v>198</v>
      </c>
      <c r="M718" s="8">
        <f>Расценки!L717</f>
        <v>180</v>
      </c>
      <c r="N718" s="8">
        <f>Расценки!M717</f>
        <v>210</v>
      </c>
      <c r="O718" s="10">
        <f t="shared" si="544"/>
        <v>-8.333333333333337E-2</v>
      </c>
      <c r="P718" s="10">
        <f t="shared" si="544"/>
        <v>-5.7142857142857162E-2</v>
      </c>
      <c r="Q718" s="7" t="str">
        <f t="shared" si="545"/>
        <v>равно</v>
      </c>
      <c r="R718" s="7" t="str">
        <f t="shared" si="545"/>
        <v>равно</v>
      </c>
      <c r="S718" s="8">
        <f>IF(OR(F718="",F718=0,M718=""),"",ROUND(M718/F718,0))</f>
        <v>600</v>
      </c>
      <c r="T718" s="8">
        <f>IF(OR(F718="",F718=0,N718=""),"",ROUND(N718/F718,0))</f>
        <v>700</v>
      </c>
      <c r="U718" s="8">
        <f>Расценки!F717</f>
        <v>300</v>
      </c>
      <c r="V718" s="8">
        <f>Расценки!G717</f>
        <v>350</v>
      </c>
      <c r="W718" s="10">
        <f t="shared" si="546"/>
        <v>0.45</v>
      </c>
      <c r="X718" s="10">
        <f t="shared" si="546"/>
        <v>0.43428571428571427</v>
      </c>
      <c r="Y718" s="9">
        <f>Расценки!H717</f>
        <v>300</v>
      </c>
      <c r="Z718" s="9">
        <f>Расценки!I717</f>
        <v>350</v>
      </c>
      <c r="AA718" s="10">
        <f>Расценки!J717</f>
        <v>0</v>
      </c>
      <c r="AB718" s="10">
        <f>Расценки!K717</f>
        <v>0</v>
      </c>
      <c r="AC718" s="16">
        <f t="shared" si="547"/>
        <v>0.45</v>
      </c>
      <c r="AD718" s="16">
        <f t="shared" si="547"/>
        <v>0.43428571428571427</v>
      </c>
      <c r="AE718" s="10">
        <f t="shared" si="548"/>
        <v>0.4</v>
      </c>
      <c r="AF718" s="10">
        <f t="shared" si="548"/>
        <v>0.4</v>
      </c>
      <c r="AG718" s="8">
        <f t="shared" si="549"/>
        <v>135</v>
      </c>
      <c r="AH718" s="8">
        <f t="shared" si="549"/>
        <v>152</v>
      </c>
    </row>
    <row r="719" spans="1:34" x14ac:dyDescent="0.25">
      <c r="A719" s="5" t="s">
        <v>2090</v>
      </c>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row>
    <row r="720" spans="1:34" x14ac:dyDescent="0.25">
      <c r="A720" s="7" t="s">
        <v>2091</v>
      </c>
      <c r="B720" s="7" t="s">
        <v>2092</v>
      </c>
      <c r="C720" s="7" t="s">
        <v>54</v>
      </c>
      <c r="D720" s="7" t="s">
        <v>396</v>
      </c>
      <c r="E720" s="7" t="str">
        <f>INDEX('Нормо-час по специальностям'!$B$6:$B$26,MATCH(D720,'Нормо-час по специальностям'!$A$6:$A$26,0))</f>
        <v>Монтажник дверей, окон, перегородок</v>
      </c>
      <c r="F720" s="15">
        <v>1.5</v>
      </c>
      <c r="G720" s="7" t="s">
        <v>6938</v>
      </c>
      <c r="H720" s="11">
        <f t="shared" ref="H720:H754" si="550">IF(OR(F720="",F720=0),"",ROUND($G$3/F720,2))</f>
        <v>4.67</v>
      </c>
      <c r="I720" s="8">
        <f>INDEX('Нормо-час по специальностям'!$D$6:$D$26,MATCH(D720,'Нормо-час по специальностям'!$A$6:$A$26,0))</f>
        <v>800</v>
      </c>
      <c r="J720" s="8">
        <f>INDEX('Нормо-час по специальностям'!$E$6:$E$26,MATCH(D720,'Нормо-час по специальностям'!$A$6:$A$26,0))</f>
        <v>950</v>
      </c>
      <c r="K720" s="8">
        <f t="shared" ref="K720:K754" si="551">IF(OR(F720="",F720=0,I720=0),"",ROUND(F720*I720,0))</f>
        <v>1200</v>
      </c>
      <c r="L720" s="8">
        <f t="shared" ref="L720:L754" si="552">IF(OR(F720="",F720=0,J720=0),"",ROUND(F720*J720,0))</f>
        <v>1425</v>
      </c>
      <c r="M720" s="8">
        <f>Расценки!L719</f>
        <v>900</v>
      </c>
      <c r="N720" s="8">
        <f>Расценки!M719</f>
        <v>1050</v>
      </c>
      <c r="O720" s="10">
        <f t="shared" ref="O720:O754" si="553">IF(OR(K720="",M720="",M720=0),"",K720/M720-1)</f>
        <v>0.33333333333333326</v>
      </c>
      <c r="P720" s="10">
        <f t="shared" ref="P720:P754" si="554">IF(OR(L720="",N720="",N720=0),"",L720/N720-1)</f>
        <v>0.35714285714285721</v>
      </c>
      <c r="Q720" s="7" t="str">
        <f t="shared" ref="Q720:Q754" si="555">IF(O720="","—",IF(O720&lt;-$C$3,"нормо-часы",IF(O720&gt;$C$3,"расценка","равно")))</f>
        <v>расценка</v>
      </c>
      <c r="R720" s="7" t="str">
        <f t="shared" ref="R720:R754" si="556">IF(P720="","—",IF(P720&lt;-$C$3,"нормо-часы",IF(P720&gt;$C$3,"расценка","равно")))</f>
        <v>расценка</v>
      </c>
      <c r="S720" s="8">
        <f t="shared" ref="S720:S754" si="557">IF(OR(F720="",F720=0,M720=""),"",ROUND(M720/F720,0))</f>
        <v>600</v>
      </c>
      <c r="T720" s="8">
        <f t="shared" ref="T720:T754" si="558">IF(OR(F720="",F720=0,N720=""),"",ROUND(N720/F720,0))</f>
        <v>700</v>
      </c>
      <c r="U720" s="8">
        <f>Расценки!F719</f>
        <v>1500</v>
      </c>
      <c r="V720" s="8">
        <f>Расценки!G719</f>
        <v>1750</v>
      </c>
      <c r="W720" s="10">
        <f t="shared" ref="W720:W754" si="559">IF(OR(K720="",U720="",U720=0),"",(U720-K720)/U720)</f>
        <v>0.2</v>
      </c>
      <c r="X720" s="10">
        <f t="shared" ref="X720:X754" si="560">IF(OR(L720="",V720="",V720=0),"",(V720-L720)/V720)</f>
        <v>0.18571428571428572</v>
      </c>
      <c r="Y720" s="9">
        <f>Расценки!H719</f>
        <v>1600</v>
      </c>
      <c r="Z720" s="9">
        <f>Расценки!I719</f>
        <v>1900</v>
      </c>
      <c r="AA720" s="10">
        <f>Расценки!J719</f>
        <v>6.6666666666666652E-2</v>
      </c>
      <c r="AB720" s="10">
        <f>Расценки!K719</f>
        <v>8.5714285714285632E-2</v>
      </c>
      <c r="AC720" s="16">
        <f t="shared" ref="AC720:AC754" si="561">IF(OR(K720="",Y720="",Y720=0),"",(Y720-K720)/Y720)</f>
        <v>0.25</v>
      </c>
      <c r="AD720" s="16">
        <f t="shared" ref="AD720:AD754" si="562">IF(OR(L720="",Z720="",Z720=0),"",(Z720-L720)/Z720)</f>
        <v>0.25</v>
      </c>
      <c r="AE720" s="10">
        <f t="shared" ref="AE720:AE754" si="563">IF(OR(Y720="",Y720=0),"",(Y720-M720)/Y720)</f>
        <v>0.4375</v>
      </c>
      <c r="AF720" s="10">
        <f t="shared" ref="AF720:AF754" si="564">IF(OR(Z720="",Z720=0),"",(Z720-N720)/Z720)</f>
        <v>0.44736842105263158</v>
      </c>
      <c r="AG720" s="8">
        <f t="shared" ref="AG720:AG754" si="565">IF(OR(K720="",Y720=""),"",Y720-K720)</f>
        <v>400</v>
      </c>
      <c r="AH720" s="8">
        <f t="shared" ref="AH720:AH754" si="566">IF(OR(L720="",Z720=""),"",Z720-L720)</f>
        <v>475</v>
      </c>
    </row>
    <row r="721" spans="1:34" x14ac:dyDescent="0.25">
      <c r="A721" s="7" t="s">
        <v>2095</v>
      </c>
      <c r="B721" s="7" t="s">
        <v>2096</v>
      </c>
      <c r="C721" s="7" t="s">
        <v>54</v>
      </c>
      <c r="D721" s="7" t="s">
        <v>355</v>
      </c>
      <c r="E721" s="7" t="str">
        <f>INDEX('Нормо-час по специальностям'!$B$6:$B$26,MATCH(D721,'Нормо-час по специальностям'!$A$6:$A$26,0))</f>
        <v>Каменщик</v>
      </c>
      <c r="F721" s="15">
        <v>1.3</v>
      </c>
      <c r="G721" s="7" t="s">
        <v>7201</v>
      </c>
      <c r="H721" s="11">
        <f t="shared" si="550"/>
        <v>5.38</v>
      </c>
      <c r="I721" s="8">
        <f>INDEX('Нормо-час по специальностям'!$D$6:$D$26,MATCH(D721,'Нормо-час по специальностям'!$A$6:$A$26,0))</f>
        <v>800</v>
      </c>
      <c r="J721" s="8">
        <f>INDEX('Нормо-час по специальностям'!$E$6:$E$26,MATCH(D721,'Нормо-час по специальностям'!$A$6:$A$26,0))</f>
        <v>950</v>
      </c>
      <c r="K721" s="8">
        <f t="shared" si="551"/>
        <v>1040</v>
      </c>
      <c r="L721" s="8">
        <f t="shared" si="552"/>
        <v>1235</v>
      </c>
      <c r="M721" s="8">
        <f>Расценки!L720</f>
        <v>800</v>
      </c>
      <c r="N721" s="8">
        <f>Расценки!M720</f>
        <v>920</v>
      </c>
      <c r="O721" s="10">
        <f t="shared" si="553"/>
        <v>0.30000000000000004</v>
      </c>
      <c r="P721" s="10">
        <f t="shared" si="554"/>
        <v>0.34239130434782616</v>
      </c>
      <c r="Q721" s="7" t="str">
        <f t="shared" si="555"/>
        <v>расценка</v>
      </c>
      <c r="R721" s="7" t="str">
        <f t="shared" si="556"/>
        <v>расценка</v>
      </c>
      <c r="S721" s="8">
        <f t="shared" si="557"/>
        <v>615</v>
      </c>
      <c r="T721" s="8">
        <f t="shared" si="558"/>
        <v>708</v>
      </c>
      <c r="U721" s="8">
        <f>Расценки!F720</f>
        <v>1300</v>
      </c>
      <c r="V721" s="8">
        <f>Расценки!G720</f>
        <v>1500</v>
      </c>
      <c r="W721" s="10">
        <f t="shared" si="559"/>
        <v>0.2</v>
      </c>
      <c r="X721" s="10">
        <f t="shared" si="560"/>
        <v>0.17666666666666667</v>
      </c>
      <c r="Y721" s="9">
        <f>Расценки!H720</f>
        <v>1387</v>
      </c>
      <c r="Z721" s="9">
        <f>Расценки!I720</f>
        <v>1647</v>
      </c>
      <c r="AA721" s="10">
        <f>Расценки!J720</f>
        <v>6.6923076923076863E-2</v>
      </c>
      <c r="AB721" s="10">
        <f>Расценки!K720</f>
        <v>9.8000000000000087E-2</v>
      </c>
      <c r="AC721" s="16">
        <f t="shared" si="561"/>
        <v>0.25018024513338138</v>
      </c>
      <c r="AD721" s="16">
        <f t="shared" si="562"/>
        <v>0.25015179113539771</v>
      </c>
      <c r="AE721" s="10">
        <f t="shared" si="563"/>
        <v>0.42321557317952413</v>
      </c>
      <c r="AF721" s="10">
        <f t="shared" si="564"/>
        <v>0.44140862173649059</v>
      </c>
      <c r="AG721" s="8">
        <f t="shared" si="565"/>
        <v>347</v>
      </c>
      <c r="AH721" s="8">
        <f t="shared" si="566"/>
        <v>412</v>
      </c>
    </row>
    <row r="722" spans="1:34" x14ac:dyDescent="0.25">
      <c r="A722" s="7" t="s">
        <v>2098</v>
      </c>
      <c r="B722" s="7" t="s">
        <v>2099</v>
      </c>
      <c r="C722" s="7" t="s">
        <v>54</v>
      </c>
      <c r="D722" s="7" t="s">
        <v>355</v>
      </c>
      <c r="E722" s="7" t="str">
        <f>INDEX('Нормо-час по специальностям'!$B$6:$B$26,MATCH(D722,'Нормо-час по специальностям'!$A$6:$A$26,0))</f>
        <v>Каменщик</v>
      </c>
      <c r="F722" s="15">
        <v>1</v>
      </c>
      <c r="G722" s="7" t="s">
        <v>7202</v>
      </c>
      <c r="H722" s="11">
        <f t="shared" si="550"/>
        <v>7</v>
      </c>
      <c r="I722" s="8">
        <f>INDEX('Нормо-час по специальностям'!$D$6:$D$26,MATCH(D722,'Нормо-час по специальностям'!$A$6:$A$26,0))</f>
        <v>800</v>
      </c>
      <c r="J722" s="8">
        <f>INDEX('Нормо-час по специальностям'!$E$6:$E$26,MATCH(D722,'Нормо-час по специальностям'!$A$6:$A$26,0))</f>
        <v>950</v>
      </c>
      <c r="K722" s="8">
        <f t="shared" si="551"/>
        <v>800</v>
      </c>
      <c r="L722" s="8">
        <f t="shared" si="552"/>
        <v>950</v>
      </c>
      <c r="M722" s="8">
        <f>Расценки!L721</f>
        <v>680</v>
      </c>
      <c r="N722" s="8">
        <f>Расценки!M721</f>
        <v>790</v>
      </c>
      <c r="O722" s="10">
        <f t="shared" si="553"/>
        <v>0.17647058823529416</v>
      </c>
      <c r="P722" s="10">
        <f t="shared" si="554"/>
        <v>0.20253164556962022</v>
      </c>
      <c r="Q722" s="7" t="str">
        <f t="shared" si="555"/>
        <v>расценка</v>
      </c>
      <c r="R722" s="7" t="str">
        <f t="shared" si="556"/>
        <v>расценка</v>
      </c>
      <c r="S722" s="8">
        <f t="shared" si="557"/>
        <v>680</v>
      </c>
      <c r="T722" s="8">
        <f t="shared" si="558"/>
        <v>790</v>
      </c>
      <c r="U722" s="8">
        <f>Расценки!F721</f>
        <v>1100</v>
      </c>
      <c r="V722" s="8">
        <f>Расценки!G721</f>
        <v>1300</v>
      </c>
      <c r="W722" s="10">
        <f t="shared" si="559"/>
        <v>0.27272727272727271</v>
      </c>
      <c r="X722" s="10">
        <f t="shared" si="560"/>
        <v>0.26923076923076922</v>
      </c>
      <c r="Y722" s="9">
        <f>Расценки!H721</f>
        <v>1100</v>
      </c>
      <c r="Z722" s="9">
        <f>Расценки!I721</f>
        <v>1300</v>
      </c>
      <c r="AA722" s="10">
        <f>Расценки!J721</f>
        <v>0</v>
      </c>
      <c r="AB722" s="10">
        <f>Расценки!K721</f>
        <v>0</v>
      </c>
      <c r="AC722" s="16">
        <f t="shared" si="561"/>
        <v>0.27272727272727271</v>
      </c>
      <c r="AD722" s="16">
        <f t="shared" si="562"/>
        <v>0.26923076923076922</v>
      </c>
      <c r="AE722" s="10">
        <f t="shared" si="563"/>
        <v>0.38181818181818183</v>
      </c>
      <c r="AF722" s="10">
        <f t="shared" si="564"/>
        <v>0.3923076923076923</v>
      </c>
      <c r="AG722" s="8">
        <f t="shared" si="565"/>
        <v>300</v>
      </c>
      <c r="AH722" s="8">
        <f t="shared" si="566"/>
        <v>350</v>
      </c>
    </row>
    <row r="723" spans="1:34" x14ac:dyDescent="0.25">
      <c r="A723" s="7" t="s">
        <v>2101</v>
      </c>
      <c r="B723" s="7" t="s">
        <v>2102</v>
      </c>
      <c r="C723" s="7" t="s">
        <v>28</v>
      </c>
      <c r="D723" s="7" t="s">
        <v>355</v>
      </c>
      <c r="E723" s="7" t="str">
        <f>INDEX('Нормо-час по специальностям'!$B$6:$B$26,MATCH(D723,'Нормо-час по специальностям'!$A$6:$A$26,0))</f>
        <v>Каменщик</v>
      </c>
      <c r="F723" s="15">
        <v>4.5</v>
      </c>
      <c r="G723" s="7" t="s">
        <v>7203</v>
      </c>
      <c r="H723" s="11">
        <f t="shared" si="550"/>
        <v>1.56</v>
      </c>
      <c r="I723" s="8">
        <f>INDEX('Нормо-час по специальностям'!$D$6:$D$26,MATCH(D723,'Нормо-час по специальностям'!$A$6:$A$26,0))</f>
        <v>800</v>
      </c>
      <c r="J723" s="8">
        <f>INDEX('Нормо-час по специальностям'!$E$6:$E$26,MATCH(D723,'Нормо-час по специальностям'!$A$6:$A$26,0))</f>
        <v>950</v>
      </c>
      <c r="K723" s="8">
        <f t="shared" si="551"/>
        <v>3600</v>
      </c>
      <c r="L723" s="8">
        <f t="shared" si="552"/>
        <v>4275</v>
      </c>
      <c r="M723" s="8">
        <f>Расценки!L722</f>
        <v>2800</v>
      </c>
      <c r="N723" s="8">
        <f>Расценки!M722</f>
        <v>3200</v>
      </c>
      <c r="O723" s="10">
        <f t="shared" si="553"/>
        <v>0.28571428571428581</v>
      </c>
      <c r="P723" s="10">
        <f t="shared" si="554"/>
        <v>0.3359375</v>
      </c>
      <c r="Q723" s="7" t="str">
        <f t="shared" si="555"/>
        <v>расценка</v>
      </c>
      <c r="R723" s="7" t="str">
        <f t="shared" si="556"/>
        <v>расценка</v>
      </c>
      <c r="S723" s="8">
        <f t="shared" si="557"/>
        <v>622</v>
      </c>
      <c r="T723" s="8">
        <f t="shared" si="558"/>
        <v>711</v>
      </c>
      <c r="U723" s="8">
        <f>Расценки!F722</f>
        <v>4500</v>
      </c>
      <c r="V723" s="8">
        <f>Расценки!G722</f>
        <v>5200</v>
      </c>
      <c r="W723" s="10">
        <f t="shared" si="559"/>
        <v>0.2</v>
      </c>
      <c r="X723" s="10">
        <f t="shared" si="560"/>
        <v>0.17788461538461539</v>
      </c>
      <c r="Y723" s="9">
        <f>Расценки!H722</f>
        <v>4800</v>
      </c>
      <c r="Z723" s="9">
        <f>Расценки!I722</f>
        <v>5700</v>
      </c>
      <c r="AA723" s="10">
        <f>Расценки!J722</f>
        <v>6.6666666666666652E-2</v>
      </c>
      <c r="AB723" s="10">
        <f>Расценки!K722</f>
        <v>9.6153846153846256E-2</v>
      </c>
      <c r="AC723" s="16">
        <f t="shared" si="561"/>
        <v>0.25</v>
      </c>
      <c r="AD723" s="16">
        <f t="shared" si="562"/>
        <v>0.25</v>
      </c>
      <c r="AE723" s="10">
        <f t="shared" si="563"/>
        <v>0.41666666666666669</v>
      </c>
      <c r="AF723" s="10">
        <f t="shared" si="564"/>
        <v>0.43859649122807015</v>
      </c>
      <c r="AG723" s="8">
        <f t="shared" si="565"/>
        <v>1200</v>
      </c>
      <c r="AH723" s="8">
        <f t="shared" si="566"/>
        <v>1425</v>
      </c>
    </row>
    <row r="724" spans="1:34" x14ac:dyDescent="0.25">
      <c r="A724" s="7" t="s">
        <v>2105</v>
      </c>
      <c r="B724" s="7" t="s">
        <v>2106</v>
      </c>
      <c r="C724" s="7" t="s">
        <v>54</v>
      </c>
      <c r="D724" s="7" t="s">
        <v>355</v>
      </c>
      <c r="E724" s="7" t="str">
        <f>INDEX('Нормо-час по специальностям'!$B$6:$B$26,MATCH(D724,'Нормо-час по специальностям'!$A$6:$A$26,0))</f>
        <v>Каменщик</v>
      </c>
      <c r="F724" s="15">
        <v>1.1000000000000001</v>
      </c>
      <c r="G724" s="7" t="s">
        <v>7204</v>
      </c>
      <c r="H724" s="11">
        <f t="shared" si="550"/>
        <v>6.36</v>
      </c>
      <c r="I724" s="8">
        <f>INDEX('Нормо-час по специальностям'!$D$6:$D$26,MATCH(D724,'Нормо-час по специальностям'!$A$6:$A$26,0))</f>
        <v>800</v>
      </c>
      <c r="J724" s="8">
        <f>INDEX('Нормо-час по специальностям'!$E$6:$E$26,MATCH(D724,'Нормо-час по специальностям'!$A$6:$A$26,0))</f>
        <v>950</v>
      </c>
      <c r="K724" s="8">
        <f t="shared" si="551"/>
        <v>880</v>
      </c>
      <c r="L724" s="8">
        <f t="shared" si="552"/>
        <v>1045</v>
      </c>
      <c r="M724" s="8">
        <f>Расценки!L723</f>
        <v>800</v>
      </c>
      <c r="N724" s="8">
        <f>Расценки!M723</f>
        <v>920</v>
      </c>
      <c r="O724" s="10">
        <f t="shared" si="553"/>
        <v>0.10000000000000009</v>
      </c>
      <c r="P724" s="10">
        <f t="shared" si="554"/>
        <v>0.13586956521739135</v>
      </c>
      <c r="Q724" s="7" t="str">
        <f t="shared" si="555"/>
        <v>равно</v>
      </c>
      <c r="R724" s="7" t="str">
        <f t="shared" si="556"/>
        <v>расценка</v>
      </c>
      <c r="S724" s="8">
        <f t="shared" si="557"/>
        <v>727</v>
      </c>
      <c r="T724" s="8">
        <f t="shared" si="558"/>
        <v>836</v>
      </c>
      <c r="U724" s="8">
        <f>Расценки!F723</f>
        <v>1300</v>
      </c>
      <c r="V724" s="8">
        <f>Расценки!G723</f>
        <v>1500</v>
      </c>
      <c r="W724" s="10">
        <f t="shared" si="559"/>
        <v>0.32307692307692309</v>
      </c>
      <c r="X724" s="10">
        <f t="shared" si="560"/>
        <v>0.30333333333333334</v>
      </c>
      <c r="Y724" s="9">
        <f>Расценки!H723</f>
        <v>1300</v>
      </c>
      <c r="Z724" s="9">
        <f>Расценки!I723</f>
        <v>1500</v>
      </c>
      <c r="AA724" s="10">
        <f>Расценки!J723</f>
        <v>0</v>
      </c>
      <c r="AB724" s="10">
        <f>Расценки!K723</f>
        <v>0</v>
      </c>
      <c r="AC724" s="16">
        <f t="shared" si="561"/>
        <v>0.32307692307692309</v>
      </c>
      <c r="AD724" s="16">
        <f t="shared" si="562"/>
        <v>0.30333333333333334</v>
      </c>
      <c r="AE724" s="10">
        <f t="shared" si="563"/>
        <v>0.38461538461538464</v>
      </c>
      <c r="AF724" s="10">
        <f t="shared" si="564"/>
        <v>0.38666666666666666</v>
      </c>
      <c r="AG724" s="8">
        <f t="shared" si="565"/>
        <v>420</v>
      </c>
      <c r="AH724" s="8">
        <f t="shared" si="566"/>
        <v>455</v>
      </c>
    </row>
    <row r="725" spans="1:34" x14ac:dyDescent="0.25">
      <c r="A725" s="7" t="s">
        <v>2108</v>
      </c>
      <c r="B725" s="7" t="s">
        <v>2109</v>
      </c>
      <c r="C725" s="7" t="s">
        <v>54</v>
      </c>
      <c r="D725" s="7" t="s">
        <v>396</v>
      </c>
      <c r="E725" s="7" t="str">
        <f>INDEX('Нормо-час по специальностям'!$B$6:$B$26,MATCH(D725,'Нормо-час по специальностям'!$A$6:$A$26,0))</f>
        <v>Монтажник дверей, окон, перегородок</v>
      </c>
      <c r="F725" s="15">
        <v>2.5</v>
      </c>
      <c r="G725" s="7" t="s">
        <v>7205</v>
      </c>
      <c r="H725" s="11">
        <f t="shared" si="550"/>
        <v>2.8</v>
      </c>
      <c r="I725" s="8">
        <f>INDEX('Нормо-час по специальностям'!$D$6:$D$26,MATCH(D725,'Нормо-час по специальностям'!$A$6:$A$26,0))</f>
        <v>800</v>
      </c>
      <c r="J725" s="8">
        <f>INDEX('Нормо-час по специальностям'!$E$6:$E$26,MATCH(D725,'Нормо-час по специальностям'!$A$6:$A$26,0))</f>
        <v>950</v>
      </c>
      <c r="K725" s="8">
        <f t="shared" si="551"/>
        <v>2000</v>
      </c>
      <c r="L725" s="8">
        <f t="shared" si="552"/>
        <v>2375</v>
      </c>
      <c r="M725" s="8">
        <f>Расценки!L724</f>
        <v>1000</v>
      </c>
      <c r="N725" s="8">
        <f>Расценки!M724</f>
        <v>1150</v>
      </c>
      <c r="O725" s="10">
        <f t="shared" si="553"/>
        <v>1</v>
      </c>
      <c r="P725" s="10">
        <f t="shared" si="554"/>
        <v>1.0652173913043477</v>
      </c>
      <c r="Q725" s="7" t="str">
        <f t="shared" si="555"/>
        <v>расценка</v>
      </c>
      <c r="R725" s="7" t="str">
        <f t="shared" si="556"/>
        <v>расценка</v>
      </c>
      <c r="S725" s="8">
        <f t="shared" si="557"/>
        <v>400</v>
      </c>
      <c r="T725" s="8">
        <f t="shared" si="558"/>
        <v>460</v>
      </c>
      <c r="U725" s="8">
        <f>Расценки!F724</f>
        <v>1600</v>
      </c>
      <c r="V725" s="8">
        <f>Расценки!G724</f>
        <v>1800</v>
      </c>
      <c r="W725" s="10">
        <f t="shared" si="559"/>
        <v>-0.25</v>
      </c>
      <c r="X725" s="10">
        <f t="shared" si="560"/>
        <v>-0.31944444444444442</v>
      </c>
      <c r="Y725" s="9">
        <f>Расценки!H724</f>
        <v>2667</v>
      </c>
      <c r="Z725" s="9">
        <f>Расценки!I724</f>
        <v>3167</v>
      </c>
      <c r="AA725" s="10">
        <f>Расценки!J724</f>
        <v>0.66687500000000011</v>
      </c>
      <c r="AB725" s="10">
        <f>Расценки!K724</f>
        <v>0.75944444444444437</v>
      </c>
      <c r="AC725" s="16">
        <f t="shared" si="561"/>
        <v>0.25009373828271464</v>
      </c>
      <c r="AD725" s="16">
        <f t="shared" si="562"/>
        <v>0.25007893905904643</v>
      </c>
      <c r="AE725" s="10">
        <f t="shared" si="563"/>
        <v>0.62504686914135732</v>
      </c>
      <c r="AF725" s="10">
        <f t="shared" si="564"/>
        <v>0.63688032838648567</v>
      </c>
      <c r="AG725" s="8">
        <f t="shared" si="565"/>
        <v>667</v>
      </c>
      <c r="AH725" s="8">
        <f t="shared" si="566"/>
        <v>792</v>
      </c>
    </row>
    <row r="726" spans="1:34" x14ac:dyDescent="0.25">
      <c r="A726" s="7" t="s">
        <v>2112</v>
      </c>
      <c r="B726" s="7" t="s">
        <v>2113</v>
      </c>
      <c r="C726" s="7" t="s">
        <v>54</v>
      </c>
      <c r="D726" s="7" t="s">
        <v>396</v>
      </c>
      <c r="E726" s="7" t="str">
        <f>INDEX('Нормо-час по специальностям'!$B$6:$B$26,MATCH(D726,'Нормо-час по специальностям'!$A$6:$A$26,0))</f>
        <v>Монтажник дверей, окон, перегородок</v>
      </c>
      <c r="F726" s="15">
        <v>2</v>
      </c>
      <c r="G726" s="7" t="s">
        <v>6938</v>
      </c>
      <c r="H726" s="11">
        <f t="shared" si="550"/>
        <v>3.5</v>
      </c>
      <c r="I726" s="8">
        <f>INDEX('Нормо-час по специальностям'!$D$6:$D$26,MATCH(D726,'Нормо-час по специальностям'!$A$6:$A$26,0))</f>
        <v>800</v>
      </c>
      <c r="J726" s="8">
        <f>INDEX('Нормо-час по специальностям'!$E$6:$E$26,MATCH(D726,'Нормо-час по специальностям'!$A$6:$A$26,0))</f>
        <v>950</v>
      </c>
      <c r="K726" s="8">
        <f t="shared" si="551"/>
        <v>1600</v>
      </c>
      <c r="L726" s="8">
        <f t="shared" si="552"/>
        <v>1900</v>
      </c>
      <c r="M726" s="8">
        <f>Расценки!L725</f>
        <v>850</v>
      </c>
      <c r="N726" s="8">
        <f>Расценки!M725</f>
        <v>980</v>
      </c>
      <c r="O726" s="10">
        <f t="shared" si="553"/>
        <v>0.88235294117647056</v>
      </c>
      <c r="P726" s="10">
        <f t="shared" si="554"/>
        <v>0.93877551020408156</v>
      </c>
      <c r="Q726" s="7" t="str">
        <f t="shared" si="555"/>
        <v>расценка</v>
      </c>
      <c r="R726" s="7" t="str">
        <f t="shared" si="556"/>
        <v>расценка</v>
      </c>
      <c r="S726" s="8">
        <f t="shared" si="557"/>
        <v>425</v>
      </c>
      <c r="T726" s="8">
        <f t="shared" si="558"/>
        <v>490</v>
      </c>
      <c r="U726" s="8">
        <f>Расценки!F725</f>
        <v>1400</v>
      </c>
      <c r="V726" s="8">
        <f>Расценки!G725</f>
        <v>1600</v>
      </c>
      <c r="W726" s="10">
        <f t="shared" si="559"/>
        <v>-0.14285714285714285</v>
      </c>
      <c r="X726" s="10">
        <f t="shared" si="560"/>
        <v>-0.1875</v>
      </c>
      <c r="Y726" s="9">
        <f>Расценки!H725</f>
        <v>2134</v>
      </c>
      <c r="Z726" s="9">
        <f>Расценки!I725</f>
        <v>2534</v>
      </c>
      <c r="AA726" s="10">
        <f>Расценки!J725</f>
        <v>0.52428571428571424</v>
      </c>
      <c r="AB726" s="10">
        <f>Расценки!K725</f>
        <v>0.58374999999999999</v>
      </c>
      <c r="AC726" s="16">
        <f t="shared" si="561"/>
        <v>0.25023430178069356</v>
      </c>
      <c r="AD726" s="16">
        <f t="shared" si="562"/>
        <v>0.25019731649565902</v>
      </c>
      <c r="AE726" s="10">
        <f t="shared" si="563"/>
        <v>0.60168697282099348</v>
      </c>
      <c r="AF726" s="10">
        <f t="shared" si="564"/>
        <v>0.61325966850828728</v>
      </c>
      <c r="AG726" s="8">
        <f t="shared" si="565"/>
        <v>534</v>
      </c>
      <c r="AH726" s="8">
        <f t="shared" si="566"/>
        <v>634</v>
      </c>
    </row>
    <row r="727" spans="1:34" x14ac:dyDescent="0.25">
      <c r="A727" s="7" t="s">
        <v>2116</v>
      </c>
      <c r="B727" s="7" t="s">
        <v>2117</v>
      </c>
      <c r="C727" s="7" t="s">
        <v>54</v>
      </c>
      <c r="D727" s="7" t="s">
        <v>396</v>
      </c>
      <c r="E727" s="7" t="str">
        <f>INDEX('Нормо-час по специальностям'!$B$6:$B$26,MATCH(D727,'Нормо-час по специальностям'!$A$6:$A$26,0))</f>
        <v>Монтажник дверей, окон, перегородок</v>
      </c>
      <c r="F727" s="15">
        <v>2.5</v>
      </c>
      <c r="G727" s="7" t="s">
        <v>6938</v>
      </c>
      <c r="H727" s="11">
        <f t="shared" si="550"/>
        <v>2.8</v>
      </c>
      <c r="I727" s="8">
        <f>INDEX('Нормо-час по специальностям'!$D$6:$D$26,MATCH(D727,'Нормо-час по специальностям'!$A$6:$A$26,0))</f>
        <v>800</v>
      </c>
      <c r="J727" s="8">
        <f>INDEX('Нормо-час по специальностям'!$E$6:$E$26,MATCH(D727,'Нормо-час по специальностям'!$A$6:$A$26,0))</f>
        <v>950</v>
      </c>
      <c r="K727" s="8">
        <f t="shared" si="551"/>
        <v>2000</v>
      </c>
      <c r="L727" s="8">
        <f t="shared" si="552"/>
        <v>2375</v>
      </c>
      <c r="M727" s="8">
        <f>Расценки!L726</f>
        <v>1000</v>
      </c>
      <c r="N727" s="8">
        <f>Расценки!M726</f>
        <v>1150</v>
      </c>
      <c r="O727" s="10">
        <f t="shared" si="553"/>
        <v>1</v>
      </c>
      <c r="P727" s="10">
        <f t="shared" si="554"/>
        <v>1.0652173913043477</v>
      </c>
      <c r="Q727" s="7" t="str">
        <f t="shared" si="555"/>
        <v>расценка</v>
      </c>
      <c r="R727" s="7" t="str">
        <f t="shared" si="556"/>
        <v>расценка</v>
      </c>
      <c r="S727" s="8">
        <f t="shared" si="557"/>
        <v>400</v>
      </c>
      <c r="T727" s="8">
        <f t="shared" si="558"/>
        <v>460</v>
      </c>
      <c r="U727" s="8">
        <f>Расценки!F726</f>
        <v>1600</v>
      </c>
      <c r="V727" s="8">
        <f>Расценки!G726</f>
        <v>1800</v>
      </c>
      <c r="W727" s="10">
        <f t="shared" si="559"/>
        <v>-0.25</v>
      </c>
      <c r="X727" s="10">
        <f t="shared" si="560"/>
        <v>-0.31944444444444442</v>
      </c>
      <c r="Y727" s="9">
        <f>Расценки!H726</f>
        <v>2667</v>
      </c>
      <c r="Z727" s="9">
        <f>Расценки!I726</f>
        <v>3167</v>
      </c>
      <c r="AA727" s="10">
        <f>Расценки!J726</f>
        <v>0.66687500000000011</v>
      </c>
      <c r="AB727" s="10">
        <f>Расценки!K726</f>
        <v>0.75944444444444437</v>
      </c>
      <c r="AC727" s="16">
        <f t="shared" si="561"/>
        <v>0.25009373828271464</v>
      </c>
      <c r="AD727" s="16">
        <f t="shared" si="562"/>
        <v>0.25007893905904643</v>
      </c>
      <c r="AE727" s="10">
        <f t="shared" si="563"/>
        <v>0.62504686914135732</v>
      </c>
      <c r="AF727" s="10">
        <f t="shared" si="564"/>
        <v>0.63688032838648567</v>
      </c>
      <c r="AG727" s="8">
        <f t="shared" si="565"/>
        <v>667</v>
      </c>
      <c r="AH727" s="8">
        <f t="shared" si="566"/>
        <v>792</v>
      </c>
    </row>
    <row r="728" spans="1:34" x14ac:dyDescent="0.25">
      <c r="A728" s="7" t="s">
        <v>2119</v>
      </c>
      <c r="B728" s="7" t="s">
        <v>2120</v>
      </c>
      <c r="C728" s="7" t="s">
        <v>54</v>
      </c>
      <c r="D728" s="7" t="s">
        <v>396</v>
      </c>
      <c r="E728" s="7" t="str">
        <f>INDEX('Нормо-час по специальностям'!$B$6:$B$26,MATCH(D728,'Нормо-час по специальностям'!$A$6:$A$26,0))</f>
        <v>Монтажник дверей, окон, перегородок</v>
      </c>
      <c r="F728" s="15">
        <v>1.8</v>
      </c>
      <c r="G728" s="7" t="s">
        <v>6938</v>
      </c>
      <c r="H728" s="11">
        <f t="shared" si="550"/>
        <v>3.89</v>
      </c>
      <c r="I728" s="8">
        <f>INDEX('Нормо-час по специальностям'!$D$6:$D$26,MATCH(D728,'Нормо-час по специальностям'!$A$6:$A$26,0))</f>
        <v>800</v>
      </c>
      <c r="J728" s="8">
        <f>INDEX('Нормо-час по специальностям'!$E$6:$E$26,MATCH(D728,'Нормо-час по специальностям'!$A$6:$A$26,0))</f>
        <v>950</v>
      </c>
      <c r="K728" s="8">
        <f t="shared" si="551"/>
        <v>1440</v>
      </c>
      <c r="L728" s="8">
        <f t="shared" si="552"/>
        <v>1710</v>
      </c>
      <c r="M728" s="8">
        <f>Расценки!L727</f>
        <v>1100</v>
      </c>
      <c r="N728" s="8">
        <f>Расценки!M727</f>
        <v>1270</v>
      </c>
      <c r="O728" s="10">
        <f t="shared" si="553"/>
        <v>0.30909090909090908</v>
      </c>
      <c r="P728" s="10">
        <f t="shared" si="554"/>
        <v>0.34645669291338588</v>
      </c>
      <c r="Q728" s="7" t="str">
        <f t="shared" si="555"/>
        <v>расценка</v>
      </c>
      <c r="R728" s="7" t="str">
        <f t="shared" si="556"/>
        <v>расценка</v>
      </c>
      <c r="S728" s="8">
        <f t="shared" si="557"/>
        <v>611</v>
      </c>
      <c r="T728" s="8">
        <f t="shared" si="558"/>
        <v>706</v>
      </c>
      <c r="U728" s="8">
        <f>Расценки!F727</f>
        <v>1800</v>
      </c>
      <c r="V728" s="8">
        <f>Расценки!G727</f>
        <v>2100</v>
      </c>
      <c r="W728" s="10">
        <f t="shared" si="559"/>
        <v>0.2</v>
      </c>
      <c r="X728" s="10">
        <f t="shared" si="560"/>
        <v>0.18571428571428572</v>
      </c>
      <c r="Y728" s="9">
        <f>Расценки!H727</f>
        <v>1920</v>
      </c>
      <c r="Z728" s="9">
        <f>Расценки!I727</f>
        <v>2280</v>
      </c>
      <c r="AA728" s="10">
        <f>Расценки!J727</f>
        <v>6.6666666666666652E-2</v>
      </c>
      <c r="AB728" s="10">
        <f>Расценки!K727</f>
        <v>8.5714285714285632E-2</v>
      </c>
      <c r="AC728" s="16">
        <f t="shared" si="561"/>
        <v>0.25</v>
      </c>
      <c r="AD728" s="16">
        <f t="shared" si="562"/>
        <v>0.25</v>
      </c>
      <c r="AE728" s="10">
        <f t="shared" si="563"/>
        <v>0.42708333333333331</v>
      </c>
      <c r="AF728" s="10">
        <f t="shared" si="564"/>
        <v>0.44298245614035087</v>
      </c>
      <c r="AG728" s="8">
        <f t="shared" si="565"/>
        <v>480</v>
      </c>
      <c r="AH728" s="8">
        <f t="shared" si="566"/>
        <v>570</v>
      </c>
    </row>
    <row r="729" spans="1:34" x14ac:dyDescent="0.25">
      <c r="A729" s="7" t="s">
        <v>2122</v>
      </c>
      <c r="B729" s="7" t="s">
        <v>2123</v>
      </c>
      <c r="C729" s="7" t="s">
        <v>54</v>
      </c>
      <c r="D729" s="7" t="s">
        <v>279</v>
      </c>
      <c r="E729" s="7" t="str">
        <f>INDEX('Нормо-час по специальностям'!$B$6:$B$26,MATCH(D729,'Нормо-час по специальностям'!$A$6:$A$26,0))</f>
        <v>Отделочник (штукатур, маляр, ГКЛ)</v>
      </c>
      <c r="F729" s="15">
        <v>0.25</v>
      </c>
      <c r="G729" s="7" t="s">
        <v>7206</v>
      </c>
      <c r="H729" s="11">
        <f t="shared" si="550"/>
        <v>28</v>
      </c>
      <c r="I729" s="8">
        <f>INDEX('Нормо-час по специальностям'!$D$6:$D$26,MATCH(D729,'Нормо-час по специальностям'!$A$6:$A$26,0))</f>
        <v>750</v>
      </c>
      <c r="J729" s="8">
        <f>INDEX('Нормо-час по специальностям'!$E$6:$E$26,MATCH(D729,'Нормо-час по специальностям'!$A$6:$A$26,0))</f>
        <v>900</v>
      </c>
      <c r="K729" s="8">
        <f t="shared" si="551"/>
        <v>188</v>
      </c>
      <c r="L729" s="8">
        <f t="shared" si="552"/>
        <v>225</v>
      </c>
      <c r="M729" s="8">
        <f>Расценки!L728</f>
        <v>170</v>
      </c>
      <c r="N729" s="8">
        <f>Расценки!M728</f>
        <v>195</v>
      </c>
      <c r="O729" s="10">
        <f t="shared" si="553"/>
        <v>0.10588235294117654</v>
      </c>
      <c r="P729" s="10">
        <f t="shared" si="554"/>
        <v>0.15384615384615374</v>
      </c>
      <c r="Q729" s="7" t="str">
        <f t="shared" si="555"/>
        <v>расценка</v>
      </c>
      <c r="R729" s="7" t="str">
        <f t="shared" si="556"/>
        <v>расценка</v>
      </c>
      <c r="S729" s="8">
        <f t="shared" si="557"/>
        <v>680</v>
      </c>
      <c r="T729" s="8">
        <f t="shared" si="558"/>
        <v>780</v>
      </c>
      <c r="U729" s="8">
        <f>Расценки!F728</f>
        <v>280</v>
      </c>
      <c r="V729" s="8">
        <f>Расценки!G728</f>
        <v>320</v>
      </c>
      <c r="W729" s="10">
        <f t="shared" si="559"/>
        <v>0.32857142857142857</v>
      </c>
      <c r="X729" s="10">
        <f t="shared" si="560"/>
        <v>0.296875</v>
      </c>
      <c r="Y729" s="9">
        <f>Расценки!H728</f>
        <v>280</v>
      </c>
      <c r="Z729" s="9">
        <f>Расценки!I728</f>
        <v>320</v>
      </c>
      <c r="AA729" s="10">
        <f>Расценки!J728</f>
        <v>0</v>
      </c>
      <c r="AB729" s="10">
        <f>Расценки!K728</f>
        <v>0</v>
      </c>
      <c r="AC729" s="16">
        <f t="shared" si="561"/>
        <v>0.32857142857142857</v>
      </c>
      <c r="AD729" s="16">
        <f t="shared" si="562"/>
        <v>0.296875</v>
      </c>
      <c r="AE729" s="10">
        <f t="shared" si="563"/>
        <v>0.39285714285714285</v>
      </c>
      <c r="AF729" s="10">
        <f t="shared" si="564"/>
        <v>0.390625</v>
      </c>
      <c r="AG729" s="8">
        <f t="shared" si="565"/>
        <v>92</v>
      </c>
      <c r="AH729" s="8">
        <f t="shared" si="566"/>
        <v>95</v>
      </c>
    </row>
    <row r="730" spans="1:34" x14ac:dyDescent="0.25">
      <c r="A730" s="7" t="s">
        <v>2125</v>
      </c>
      <c r="B730" s="7" t="s">
        <v>2126</v>
      </c>
      <c r="C730" s="7" t="s">
        <v>54</v>
      </c>
      <c r="D730" s="7" t="s">
        <v>355</v>
      </c>
      <c r="E730" s="7" t="str">
        <f>INDEX('Нормо-час по специальностям'!$B$6:$B$26,MATCH(D730,'Нормо-час по специальностям'!$A$6:$A$26,0))</f>
        <v>Каменщик</v>
      </c>
      <c r="F730" s="15">
        <v>1.3</v>
      </c>
      <c r="G730" s="7" t="s">
        <v>7207</v>
      </c>
      <c r="H730" s="11">
        <f t="shared" si="550"/>
        <v>5.38</v>
      </c>
      <c r="I730" s="8">
        <f>INDEX('Нормо-час по специальностям'!$D$6:$D$26,MATCH(D730,'Нормо-час по специальностям'!$A$6:$A$26,0))</f>
        <v>800</v>
      </c>
      <c r="J730" s="8">
        <f>INDEX('Нормо-час по специальностям'!$E$6:$E$26,MATCH(D730,'Нормо-час по специальностям'!$A$6:$A$26,0))</f>
        <v>950</v>
      </c>
      <c r="K730" s="8">
        <f t="shared" si="551"/>
        <v>1040</v>
      </c>
      <c r="L730" s="8">
        <f t="shared" si="552"/>
        <v>1235</v>
      </c>
      <c r="M730" s="8">
        <f>Расценки!L729</f>
        <v>850</v>
      </c>
      <c r="N730" s="8">
        <f>Расценки!M729</f>
        <v>980</v>
      </c>
      <c r="O730" s="10">
        <f t="shared" si="553"/>
        <v>0.22352941176470598</v>
      </c>
      <c r="P730" s="10">
        <f t="shared" si="554"/>
        <v>0.26020408163265296</v>
      </c>
      <c r="Q730" s="7" t="str">
        <f t="shared" si="555"/>
        <v>расценка</v>
      </c>
      <c r="R730" s="7" t="str">
        <f t="shared" si="556"/>
        <v>расценка</v>
      </c>
      <c r="S730" s="8">
        <f t="shared" si="557"/>
        <v>654</v>
      </c>
      <c r="T730" s="8">
        <f t="shared" si="558"/>
        <v>754</v>
      </c>
      <c r="U730" s="8">
        <f>Расценки!F729</f>
        <v>1400</v>
      </c>
      <c r="V730" s="8">
        <f>Расценки!G729</f>
        <v>1600</v>
      </c>
      <c r="W730" s="10">
        <f t="shared" si="559"/>
        <v>0.25714285714285712</v>
      </c>
      <c r="X730" s="10">
        <f t="shared" si="560"/>
        <v>0.22812499999999999</v>
      </c>
      <c r="Y730" s="9">
        <f>Расценки!H729</f>
        <v>1400</v>
      </c>
      <c r="Z730" s="9">
        <f>Расценки!I729</f>
        <v>1647</v>
      </c>
      <c r="AA730" s="10">
        <f>Расценки!J729</f>
        <v>0</v>
      </c>
      <c r="AB730" s="10">
        <f>Расценки!K729</f>
        <v>2.9374999999999929E-2</v>
      </c>
      <c r="AC730" s="16">
        <f t="shared" si="561"/>
        <v>0.25714285714285712</v>
      </c>
      <c r="AD730" s="16">
        <f t="shared" si="562"/>
        <v>0.25015179113539771</v>
      </c>
      <c r="AE730" s="10">
        <f t="shared" si="563"/>
        <v>0.39285714285714285</v>
      </c>
      <c r="AF730" s="10">
        <f t="shared" si="564"/>
        <v>0.40497874924104432</v>
      </c>
      <c r="AG730" s="8">
        <f t="shared" si="565"/>
        <v>360</v>
      </c>
      <c r="AH730" s="8">
        <f t="shared" si="566"/>
        <v>412</v>
      </c>
    </row>
    <row r="731" spans="1:34" x14ac:dyDescent="0.25">
      <c r="A731" s="7" t="s">
        <v>2128</v>
      </c>
      <c r="B731" s="7" t="s">
        <v>2129</v>
      </c>
      <c r="C731" s="7" t="s">
        <v>54</v>
      </c>
      <c r="D731" s="7" t="s">
        <v>355</v>
      </c>
      <c r="E731" s="7" t="str">
        <f>INDEX('Нормо-час по специальностям'!$B$6:$B$26,MATCH(D731,'Нормо-час по специальностям'!$A$6:$A$26,0))</f>
        <v>Каменщик</v>
      </c>
      <c r="F731" s="15">
        <v>1.7</v>
      </c>
      <c r="G731" s="7" t="s">
        <v>7208</v>
      </c>
      <c r="H731" s="11">
        <f t="shared" si="550"/>
        <v>4.12</v>
      </c>
      <c r="I731" s="8">
        <f>INDEX('Нормо-час по специальностям'!$D$6:$D$26,MATCH(D731,'Нормо-час по специальностям'!$A$6:$A$26,0))</f>
        <v>800</v>
      </c>
      <c r="J731" s="8">
        <f>INDEX('Нормо-час по специальностям'!$E$6:$E$26,MATCH(D731,'Нормо-час по специальностям'!$A$6:$A$26,0))</f>
        <v>950</v>
      </c>
      <c r="K731" s="8">
        <f t="shared" si="551"/>
        <v>1360</v>
      </c>
      <c r="L731" s="8">
        <f t="shared" si="552"/>
        <v>1615</v>
      </c>
      <c r="M731" s="8">
        <f>Расценки!L730</f>
        <v>1050</v>
      </c>
      <c r="N731" s="8">
        <f>Расценки!M730</f>
        <v>1220</v>
      </c>
      <c r="O731" s="10">
        <f t="shared" si="553"/>
        <v>0.2952380952380953</v>
      </c>
      <c r="P731" s="10">
        <f t="shared" si="554"/>
        <v>0.32377049180327866</v>
      </c>
      <c r="Q731" s="7" t="str">
        <f t="shared" si="555"/>
        <v>расценка</v>
      </c>
      <c r="R731" s="7" t="str">
        <f t="shared" si="556"/>
        <v>расценка</v>
      </c>
      <c r="S731" s="8">
        <f t="shared" si="557"/>
        <v>618</v>
      </c>
      <c r="T731" s="8">
        <f t="shared" si="558"/>
        <v>718</v>
      </c>
      <c r="U731" s="8">
        <f>Расценки!F730</f>
        <v>1700</v>
      </c>
      <c r="V731" s="8">
        <f>Расценки!G730</f>
        <v>2000</v>
      </c>
      <c r="W731" s="10">
        <f t="shared" si="559"/>
        <v>0.2</v>
      </c>
      <c r="X731" s="10">
        <f t="shared" si="560"/>
        <v>0.1925</v>
      </c>
      <c r="Y731" s="9">
        <f>Расценки!H730</f>
        <v>1814</v>
      </c>
      <c r="Z731" s="9">
        <f>Расценки!I730</f>
        <v>2154</v>
      </c>
      <c r="AA731" s="10">
        <f>Расценки!J730</f>
        <v>6.7058823529411837E-2</v>
      </c>
      <c r="AB731" s="10">
        <f>Расценки!K730</f>
        <v>7.6999999999999957E-2</v>
      </c>
      <c r="AC731" s="16">
        <f t="shared" si="561"/>
        <v>0.25027563395810365</v>
      </c>
      <c r="AD731" s="16">
        <f t="shared" si="562"/>
        <v>0.2502321262766945</v>
      </c>
      <c r="AE731" s="10">
        <f t="shared" si="563"/>
        <v>0.4211686879823594</v>
      </c>
      <c r="AF731" s="10">
        <f t="shared" si="564"/>
        <v>0.43361188486536678</v>
      </c>
      <c r="AG731" s="8">
        <f t="shared" si="565"/>
        <v>454</v>
      </c>
      <c r="AH731" s="8">
        <f t="shared" si="566"/>
        <v>539</v>
      </c>
    </row>
    <row r="732" spans="1:34" x14ac:dyDescent="0.25">
      <c r="A732" s="7" t="s">
        <v>2131</v>
      </c>
      <c r="B732" s="7" t="s">
        <v>2132</v>
      </c>
      <c r="C732" s="7" t="s">
        <v>54</v>
      </c>
      <c r="D732" s="7" t="s">
        <v>355</v>
      </c>
      <c r="E732" s="7" t="str">
        <f>INDEX('Нормо-час по специальностям'!$B$6:$B$26,MATCH(D732,'Нормо-час по специальностям'!$A$6:$A$26,0))</f>
        <v>Каменщик</v>
      </c>
      <c r="F732" s="15">
        <v>1</v>
      </c>
      <c r="G732" s="7" t="s">
        <v>7208</v>
      </c>
      <c r="H732" s="11">
        <f t="shared" si="550"/>
        <v>7</v>
      </c>
      <c r="I732" s="8">
        <f>INDEX('Нормо-час по специальностям'!$D$6:$D$26,MATCH(D732,'Нормо-час по специальностям'!$A$6:$A$26,0))</f>
        <v>800</v>
      </c>
      <c r="J732" s="8">
        <f>INDEX('Нормо-час по специальностям'!$E$6:$E$26,MATCH(D732,'Нормо-час по специальностям'!$A$6:$A$26,0))</f>
        <v>950</v>
      </c>
      <c r="K732" s="8">
        <f t="shared" si="551"/>
        <v>800</v>
      </c>
      <c r="L732" s="8">
        <f t="shared" si="552"/>
        <v>950</v>
      </c>
      <c r="M732" s="8">
        <f>Расценки!L731</f>
        <v>750</v>
      </c>
      <c r="N732" s="8">
        <f>Расценки!M731</f>
        <v>860</v>
      </c>
      <c r="O732" s="10">
        <f t="shared" si="553"/>
        <v>6.6666666666666652E-2</v>
      </c>
      <c r="P732" s="10">
        <f t="shared" si="554"/>
        <v>0.10465116279069764</v>
      </c>
      <c r="Q732" s="7" t="str">
        <f t="shared" si="555"/>
        <v>равно</v>
      </c>
      <c r="R732" s="7" t="str">
        <f t="shared" si="556"/>
        <v>расценка</v>
      </c>
      <c r="S732" s="8">
        <f t="shared" si="557"/>
        <v>750</v>
      </c>
      <c r="T732" s="8">
        <f t="shared" si="558"/>
        <v>860</v>
      </c>
      <c r="U732" s="8">
        <f>Расценки!F731</f>
        <v>1200</v>
      </c>
      <c r="V732" s="8">
        <f>Расценки!G731</f>
        <v>1400</v>
      </c>
      <c r="W732" s="10">
        <f t="shared" si="559"/>
        <v>0.33333333333333331</v>
      </c>
      <c r="X732" s="10">
        <f t="shared" si="560"/>
        <v>0.32142857142857145</v>
      </c>
      <c r="Y732" s="9">
        <f>Расценки!H731</f>
        <v>1200</v>
      </c>
      <c r="Z732" s="9">
        <f>Расценки!I731</f>
        <v>1400</v>
      </c>
      <c r="AA732" s="10">
        <f>Расценки!J731</f>
        <v>0</v>
      </c>
      <c r="AB732" s="10">
        <f>Расценки!K731</f>
        <v>0</v>
      </c>
      <c r="AC732" s="16">
        <f t="shared" si="561"/>
        <v>0.33333333333333331</v>
      </c>
      <c r="AD732" s="16">
        <f t="shared" si="562"/>
        <v>0.32142857142857145</v>
      </c>
      <c r="AE732" s="10">
        <f t="shared" si="563"/>
        <v>0.375</v>
      </c>
      <c r="AF732" s="10">
        <f t="shared" si="564"/>
        <v>0.38571428571428573</v>
      </c>
      <c r="AG732" s="8">
        <f t="shared" si="565"/>
        <v>400</v>
      </c>
      <c r="AH732" s="8">
        <f t="shared" si="566"/>
        <v>450</v>
      </c>
    </row>
    <row r="733" spans="1:34" x14ac:dyDescent="0.25">
      <c r="A733" s="7" t="s">
        <v>2133</v>
      </c>
      <c r="B733" s="7" t="s">
        <v>2134</v>
      </c>
      <c r="C733" s="7" t="s">
        <v>54</v>
      </c>
      <c r="D733" s="7" t="s">
        <v>355</v>
      </c>
      <c r="E733" s="7" t="str">
        <f>INDEX('Нормо-час по специальностям'!$B$6:$B$26,MATCH(D733,'Нормо-час по специальностям'!$A$6:$A$26,0))</f>
        <v>Каменщик</v>
      </c>
      <c r="F733" s="15">
        <v>0.9</v>
      </c>
      <c r="G733" s="7" t="s">
        <v>7208</v>
      </c>
      <c r="H733" s="11">
        <f t="shared" si="550"/>
        <v>7.78</v>
      </c>
      <c r="I733" s="8">
        <f>INDEX('Нормо-час по специальностям'!$D$6:$D$26,MATCH(D733,'Нормо-час по специальностям'!$A$6:$A$26,0))</f>
        <v>800</v>
      </c>
      <c r="J733" s="8">
        <f>INDEX('Нормо-час по специальностям'!$E$6:$E$26,MATCH(D733,'Нормо-час по специальностям'!$A$6:$A$26,0))</f>
        <v>950</v>
      </c>
      <c r="K733" s="8">
        <f t="shared" si="551"/>
        <v>720</v>
      </c>
      <c r="L733" s="8">
        <f t="shared" si="552"/>
        <v>855</v>
      </c>
      <c r="M733" s="8">
        <f>Расценки!L732</f>
        <v>680</v>
      </c>
      <c r="N733" s="8">
        <f>Расценки!M732</f>
        <v>790</v>
      </c>
      <c r="O733" s="10">
        <f t="shared" si="553"/>
        <v>5.8823529411764719E-2</v>
      </c>
      <c r="P733" s="10">
        <f t="shared" si="554"/>
        <v>8.2278481012658222E-2</v>
      </c>
      <c r="Q733" s="7" t="str">
        <f t="shared" si="555"/>
        <v>равно</v>
      </c>
      <c r="R733" s="7" t="str">
        <f t="shared" si="556"/>
        <v>равно</v>
      </c>
      <c r="S733" s="8">
        <f t="shared" si="557"/>
        <v>756</v>
      </c>
      <c r="T733" s="8">
        <f t="shared" si="558"/>
        <v>878</v>
      </c>
      <c r="U733" s="8">
        <f>Расценки!F732</f>
        <v>1100</v>
      </c>
      <c r="V733" s="8">
        <f>Расценки!G732</f>
        <v>1300</v>
      </c>
      <c r="W733" s="10">
        <f t="shared" si="559"/>
        <v>0.34545454545454546</v>
      </c>
      <c r="X733" s="10">
        <f t="shared" si="560"/>
        <v>0.34230769230769231</v>
      </c>
      <c r="Y733" s="9">
        <f>Расценки!H732</f>
        <v>1100</v>
      </c>
      <c r="Z733" s="9">
        <f>Расценки!I732</f>
        <v>1300</v>
      </c>
      <c r="AA733" s="10">
        <f>Расценки!J732</f>
        <v>0</v>
      </c>
      <c r="AB733" s="10">
        <f>Расценки!K732</f>
        <v>0</v>
      </c>
      <c r="AC733" s="16">
        <f t="shared" si="561"/>
        <v>0.34545454545454546</v>
      </c>
      <c r="AD733" s="16">
        <f t="shared" si="562"/>
        <v>0.34230769230769231</v>
      </c>
      <c r="AE733" s="10">
        <f t="shared" si="563"/>
        <v>0.38181818181818183</v>
      </c>
      <c r="AF733" s="10">
        <f t="shared" si="564"/>
        <v>0.3923076923076923</v>
      </c>
      <c r="AG733" s="8">
        <f t="shared" si="565"/>
        <v>380</v>
      </c>
      <c r="AH733" s="8">
        <f t="shared" si="566"/>
        <v>445</v>
      </c>
    </row>
    <row r="734" spans="1:34" x14ac:dyDescent="0.25">
      <c r="A734" s="7" t="s">
        <v>2136</v>
      </c>
      <c r="B734" s="7" t="s">
        <v>2137</v>
      </c>
      <c r="C734" s="7" t="s">
        <v>54</v>
      </c>
      <c r="D734" s="7" t="s">
        <v>355</v>
      </c>
      <c r="E734" s="7" t="str">
        <f>INDEX('Нормо-час по специальностям'!$B$6:$B$26,MATCH(D734,'Нормо-час по специальностям'!$A$6:$A$26,0))</f>
        <v>Каменщик</v>
      </c>
      <c r="F734" s="15">
        <v>0.9</v>
      </c>
      <c r="G734" s="7" t="s">
        <v>7209</v>
      </c>
      <c r="H734" s="11">
        <f t="shared" si="550"/>
        <v>7.78</v>
      </c>
      <c r="I734" s="8">
        <f>INDEX('Нормо-час по специальностям'!$D$6:$D$26,MATCH(D734,'Нормо-час по специальностям'!$A$6:$A$26,0))</f>
        <v>800</v>
      </c>
      <c r="J734" s="8">
        <f>INDEX('Нормо-час по специальностям'!$E$6:$E$26,MATCH(D734,'Нормо-час по специальностям'!$A$6:$A$26,0))</f>
        <v>950</v>
      </c>
      <c r="K734" s="8">
        <f t="shared" si="551"/>
        <v>720</v>
      </c>
      <c r="L734" s="8">
        <f t="shared" si="552"/>
        <v>855</v>
      </c>
      <c r="M734" s="8">
        <f>Расценки!L733</f>
        <v>680</v>
      </c>
      <c r="N734" s="8">
        <f>Расценки!M733</f>
        <v>790</v>
      </c>
      <c r="O734" s="10">
        <f t="shared" si="553"/>
        <v>5.8823529411764719E-2</v>
      </c>
      <c r="P734" s="10">
        <f t="shared" si="554"/>
        <v>8.2278481012658222E-2</v>
      </c>
      <c r="Q734" s="7" t="str">
        <f t="shared" si="555"/>
        <v>равно</v>
      </c>
      <c r="R734" s="7" t="str">
        <f t="shared" si="556"/>
        <v>равно</v>
      </c>
      <c r="S734" s="8">
        <f t="shared" si="557"/>
        <v>756</v>
      </c>
      <c r="T734" s="8">
        <f t="shared" si="558"/>
        <v>878</v>
      </c>
      <c r="U734" s="8">
        <f>Расценки!F733</f>
        <v>1100</v>
      </c>
      <c r="V734" s="8">
        <f>Расценки!G733</f>
        <v>1300</v>
      </c>
      <c r="W734" s="10">
        <f t="shared" si="559"/>
        <v>0.34545454545454546</v>
      </c>
      <c r="X734" s="10">
        <f t="shared" si="560"/>
        <v>0.34230769230769231</v>
      </c>
      <c r="Y734" s="9">
        <f>Расценки!H733</f>
        <v>1100</v>
      </c>
      <c r="Z734" s="9">
        <f>Расценки!I733</f>
        <v>1300</v>
      </c>
      <c r="AA734" s="10">
        <f>Расценки!J733</f>
        <v>0</v>
      </c>
      <c r="AB734" s="10">
        <f>Расценки!K733</f>
        <v>0</v>
      </c>
      <c r="AC734" s="16">
        <f t="shared" si="561"/>
        <v>0.34545454545454546</v>
      </c>
      <c r="AD734" s="16">
        <f t="shared" si="562"/>
        <v>0.34230769230769231</v>
      </c>
      <c r="AE734" s="10">
        <f t="shared" si="563"/>
        <v>0.38181818181818183</v>
      </c>
      <c r="AF734" s="10">
        <f t="shared" si="564"/>
        <v>0.3923076923076923</v>
      </c>
      <c r="AG734" s="8">
        <f t="shared" si="565"/>
        <v>380</v>
      </c>
      <c r="AH734" s="8">
        <f t="shared" si="566"/>
        <v>445</v>
      </c>
    </row>
    <row r="735" spans="1:34" x14ac:dyDescent="0.25">
      <c r="A735" s="7" t="s">
        <v>2139</v>
      </c>
      <c r="B735" s="7" t="s">
        <v>2140</v>
      </c>
      <c r="C735" s="7" t="s">
        <v>54</v>
      </c>
      <c r="D735" s="7" t="s">
        <v>355</v>
      </c>
      <c r="E735" s="7" t="str">
        <f>INDEX('Нормо-час по специальностям'!$B$6:$B$26,MATCH(D735,'Нормо-час по специальностям'!$A$6:$A$26,0))</f>
        <v>Каменщик</v>
      </c>
      <c r="F735" s="15">
        <v>0.75</v>
      </c>
      <c r="G735" s="7" t="s">
        <v>7206</v>
      </c>
      <c r="H735" s="11">
        <f t="shared" si="550"/>
        <v>9.33</v>
      </c>
      <c r="I735" s="8">
        <f>INDEX('Нормо-час по специальностям'!$D$6:$D$26,MATCH(D735,'Нормо-час по специальностям'!$A$6:$A$26,0))</f>
        <v>800</v>
      </c>
      <c r="J735" s="8">
        <f>INDEX('Нормо-час по специальностям'!$E$6:$E$26,MATCH(D735,'Нормо-час по специальностям'!$A$6:$A$26,0))</f>
        <v>950</v>
      </c>
      <c r="K735" s="8">
        <f t="shared" si="551"/>
        <v>600</v>
      </c>
      <c r="L735" s="8">
        <f t="shared" si="552"/>
        <v>713</v>
      </c>
      <c r="M735" s="8">
        <f>Расценки!L734</f>
        <v>580</v>
      </c>
      <c r="N735" s="8">
        <f>Расценки!M734</f>
        <v>670</v>
      </c>
      <c r="O735" s="10">
        <f t="shared" si="553"/>
        <v>3.4482758620689724E-2</v>
      </c>
      <c r="P735" s="10">
        <f t="shared" si="554"/>
        <v>6.4179104477611881E-2</v>
      </c>
      <c r="Q735" s="7" t="str">
        <f t="shared" si="555"/>
        <v>равно</v>
      </c>
      <c r="R735" s="7" t="str">
        <f t="shared" si="556"/>
        <v>равно</v>
      </c>
      <c r="S735" s="8">
        <f t="shared" si="557"/>
        <v>773</v>
      </c>
      <c r="T735" s="8">
        <f t="shared" si="558"/>
        <v>893</v>
      </c>
      <c r="U735" s="8">
        <f>Расценки!F734</f>
        <v>950</v>
      </c>
      <c r="V735" s="8">
        <f>Расценки!G734</f>
        <v>1100</v>
      </c>
      <c r="W735" s="10">
        <f t="shared" si="559"/>
        <v>0.36842105263157893</v>
      </c>
      <c r="X735" s="10">
        <f t="shared" si="560"/>
        <v>0.35181818181818181</v>
      </c>
      <c r="Y735" s="9">
        <f>Расценки!H734</f>
        <v>950</v>
      </c>
      <c r="Z735" s="9">
        <f>Расценки!I734</f>
        <v>1100</v>
      </c>
      <c r="AA735" s="10">
        <f>Расценки!J734</f>
        <v>0</v>
      </c>
      <c r="AB735" s="10">
        <f>Расценки!K734</f>
        <v>0</v>
      </c>
      <c r="AC735" s="16">
        <f t="shared" si="561"/>
        <v>0.36842105263157893</v>
      </c>
      <c r="AD735" s="16">
        <f t="shared" si="562"/>
        <v>0.35181818181818181</v>
      </c>
      <c r="AE735" s="10">
        <f t="shared" si="563"/>
        <v>0.38947368421052631</v>
      </c>
      <c r="AF735" s="10">
        <f t="shared" si="564"/>
        <v>0.39090909090909093</v>
      </c>
      <c r="AG735" s="8">
        <f t="shared" si="565"/>
        <v>350</v>
      </c>
      <c r="AH735" s="8">
        <f t="shared" si="566"/>
        <v>387</v>
      </c>
    </row>
    <row r="736" spans="1:34" x14ac:dyDescent="0.25">
      <c r="A736" s="7" t="s">
        <v>2141</v>
      </c>
      <c r="B736" s="7" t="s">
        <v>2142</v>
      </c>
      <c r="C736" s="7" t="s">
        <v>54</v>
      </c>
      <c r="D736" s="7" t="s">
        <v>355</v>
      </c>
      <c r="E736" s="7" t="str">
        <f>INDEX('Нормо-час по специальностям'!$B$6:$B$26,MATCH(D736,'Нормо-час по специальностям'!$A$6:$A$26,0))</f>
        <v>Каменщик</v>
      </c>
      <c r="F736" s="15">
        <v>0.85</v>
      </c>
      <c r="G736" s="7" t="s">
        <v>7206</v>
      </c>
      <c r="H736" s="11">
        <f t="shared" si="550"/>
        <v>8.24</v>
      </c>
      <c r="I736" s="8">
        <f>INDEX('Нормо-час по специальностям'!$D$6:$D$26,MATCH(D736,'Нормо-час по специальностям'!$A$6:$A$26,0))</f>
        <v>800</v>
      </c>
      <c r="J736" s="8">
        <f>INDEX('Нормо-час по специальностям'!$E$6:$E$26,MATCH(D736,'Нормо-час по специальностям'!$A$6:$A$26,0))</f>
        <v>950</v>
      </c>
      <c r="K736" s="8">
        <f t="shared" si="551"/>
        <v>680</v>
      </c>
      <c r="L736" s="8">
        <f t="shared" si="552"/>
        <v>808</v>
      </c>
      <c r="M736" s="8">
        <f>Расценки!L735</f>
        <v>650</v>
      </c>
      <c r="N736" s="8">
        <f>Расценки!M735</f>
        <v>750</v>
      </c>
      <c r="O736" s="10">
        <f t="shared" si="553"/>
        <v>4.6153846153846212E-2</v>
      </c>
      <c r="P736" s="10">
        <f t="shared" si="554"/>
        <v>7.7333333333333254E-2</v>
      </c>
      <c r="Q736" s="7" t="str">
        <f t="shared" si="555"/>
        <v>равно</v>
      </c>
      <c r="R736" s="7" t="str">
        <f t="shared" si="556"/>
        <v>равно</v>
      </c>
      <c r="S736" s="8">
        <f t="shared" si="557"/>
        <v>765</v>
      </c>
      <c r="T736" s="8">
        <f t="shared" si="558"/>
        <v>882</v>
      </c>
      <c r="U736" s="8">
        <f>Расценки!F735</f>
        <v>1050</v>
      </c>
      <c r="V736" s="8">
        <f>Расценки!G735</f>
        <v>1200</v>
      </c>
      <c r="W736" s="10">
        <f t="shared" si="559"/>
        <v>0.35238095238095241</v>
      </c>
      <c r="X736" s="10">
        <f t="shared" si="560"/>
        <v>0.32666666666666666</v>
      </c>
      <c r="Y736" s="9">
        <f>Расценки!H735</f>
        <v>1050</v>
      </c>
      <c r="Z736" s="9">
        <f>Расценки!I735</f>
        <v>1200</v>
      </c>
      <c r="AA736" s="10">
        <f>Расценки!J735</f>
        <v>0</v>
      </c>
      <c r="AB736" s="10">
        <f>Расценки!K735</f>
        <v>0</v>
      </c>
      <c r="AC736" s="16">
        <f t="shared" si="561"/>
        <v>0.35238095238095241</v>
      </c>
      <c r="AD736" s="16">
        <f t="shared" si="562"/>
        <v>0.32666666666666666</v>
      </c>
      <c r="AE736" s="10">
        <f t="shared" si="563"/>
        <v>0.38095238095238093</v>
      </c>
      <c r="AF736" s="10">
        <f t="shared" si="564"/>
        <v>0.375</v>
      </c>
      <c r="AG736" s="8">
        <f t="shared" si="565"/>
        <v>370</v>
      </c>
      <c r="AH736" s="8">
        <f t="shared" si="566"/>
        <v>392</v>
      </c>
    </row>
    <row r="737" spans="1:34" x14ac:dyDescent="0.25">
      <c r="A737" s="7" t="s">
        <v>2143</v>
      </c>
      <c r="B737" s="7" t="s">
        <v>2144</v>
      </c>
      <c r="C737" s="7" t="s">
        <v>54</v>
      </c>
      <c r="D737" s="7" t="s">
        <v>279</v>
      </c>
      <c r="E737" s="7" t="str">
        <f>INDEX('Нормо-час по специальностям'!$B$6:$B$26,MATCH(D737,'Нормо-час по специальностям'!$A$6:$A$26,0))</f>
        <v>Отделочник (штукатур, маляр, ГКЛ)</v>
      </c>
      <c r="F737" s="15">
        <v>2.2000000000000002</v>
      </c>
      <c r="G737" s="7" t="s">
        <v>7210</v>
      </c>
      <c r="H737" s="11">
        <f t="shared" si="550"/>
        <v>3.18</v>
      </c>
      <c r="I737" s="8">
        <f>INDEX('Нормо-час по специальностям'!$D$6:$D$26,MATCH(D737,'Нормо-час по специальностям'!$A$6:$A$26,0))</f>
        <v>750</v>
      </c>
      <c r="J737" s="8">
        <f>INDEX('Нормо-час по специальностям'!$E$6:$E$26,MATCH(D737,'Нормо-час по специальностям'!$A$6:$A$26,0))</f>
        <v>900</v>
      </c>
      <c r="K737" s="8">
        <f t="shared" si="551"/>
        <v>1650</v>
      </c>
      <c r="L737" s="8">
        <f t="shared" si="552"/>
        <v>1980</v>
      </c>
      <c r="M737" s="8">
        <f>Расценки!L736</f>
        <v>1600</v>
      </c>
      <c r="N737" s="8">
        <f>Расценки!M736</f>
        <v>1850</v>
      </c>
      <c r="O737" s="10">
        <f t="shared" si="553"/>
        <v>3.125E-2</v>
      </c>
      <c r="P737" s="10">
        <f t="shared" si="554"/>
        <v>7.0270270270270219E-2</v>
      </c>
      <c r="Q737" s="7" t="str">
        <f t="shared" si="555"/>
        <v>равно</v>
      </c>
      <c r="R737" s="7" t="str">
        <f t="shared" si="556"/>
        <v>равно</v>
      </c>
      <c r="S737" s="8">
        <f t="shared" si="557"/>
        <v>727</v>
      </c>
      <c r="T737" s="8">
        <f t="shared" si="558"/>
        <v>841</v>
      </c>
      <c r="U737" s="8">
        <f>Расценки!F736</f>
        <v>2600</v>
      </c>
      <c r="V737" s="8">
        <f>Расценки!G736</f>
        <v>3000</v>
      </c>
      <c r="W737" s="10">
        <f t="shared" si="559"/>
        <v>0.36538461538461536</v>
      </c>
      <c r="X737" s="10">
        <f t="shared" si="560"/>
        <v>0.34</v>
      </c>
      <c r="Y737" s="9">
        <f>Расценки!H736</f>
        <v>2600</v>
      </c>
      <c r="Z737" s="9">
        <f>Расценки!I736</f>
        <v>3000</v>
      </c>
      <c r="AA737" s="10">
        <f>Расценки!J736</f>
        <v>0</v>
      </c>
      <c r="AB737" s="10">
        <f>Расценки!K736</f>
        <v>0</v>
      </c>
      <c r="AC737" s="16">
        <f t="shared" si="561"/>
        <v>0.36538461538461536</v>
      </c>
      <c r="AD737" s="16">
        <f t="shared" si="562"/>
        <v>0.34</v>
      </c>
      <c r="AE737" s="10">
        <f t="shared" si="563"/>
        <v>0.38461538461538464</v>
      </c>
      <c r="AF737" s="10">
        <f t="shared" si="564"/>
        <v>0.38333333333333336</v>
      </c>
      <c r="AG737" s="8">
        <f t="shared" si="565"/>
        <v>950</v>
      </c>
      <c r="AH737" s="8">
        <f t="shared" si="566"/>
        <v>1020</v>
      </c>
    </row>
    <row r="738" spans="1:34" x14ac:dyDescent="0.25">
      <c r="A738" s="7" t="s">
        <v>2147</v>
      </c>
      <c r="B738" s="7" t="s">
        <v>2148</v>
      </c>
      <c r="C738" s="7" t="s">
        <v>54</v>
      </c>
      <c r="D738" s="7" t="s">
        <v>279</v>
      </c>
      <c r="E738" s="7" t="str">
        <f>INDEX('Нормо-час по специальностям'!$B$6:$B$26,MATCH(D738,'Нормо-час по специальностям'!$A$6:$A$26,0))</f>
        <v>Отделочник (штукатур, маляр, ГКЛ)</v>
      </c>
      <c r="F738" s="15">
        <v>1.5</v>
      </c>
      <c r="G738" s="7" t="s">
        <v>7211</v>
      </c>
      <c r="H738" s="11">
        <f t="shared" si="550"/>
        <v>4.67</v>
      </c>
      <c r="I738" s="8">
        <f>INDEX('Нормо-час по специальностям'!$D$6:$D$26,MATCH(D738,'Нормо-час по специальностям'!$A$6:$A$26,0))</f>
        <v>750</v>
      </c>
      <c r="J738" s="8">
        <f>INDEX('Нормо-час по специальностям'!$E$6:$E$26,MATCH(D738,'Нормо-час по специальностям'!$A$6:$A$26,0))</f>
        <v>900</v>
      </c>
      <c r="K738" s="8">
        <f t="shared" si="551"/>
        <v>1125</v>
      </c>
      <c r="L738" s="8">
        <f t="shared" si="552"/>
        <v>1350</v>
      </c>
      <c r="M738" s="8">
        <f>Расценки!L737</f>
        <v>1100</v>
      </c>
      <c r="N738" s="8">
        <f>Расценки!M737</f>
        <v>1270</v>
      </c>
      <c r="O738" s="10">
        <f t="shared" si="553"/>
        <v>2.2727272727272707E-2</v>
      </c>
      <c r="P738" s="10">
        <f t="shared" si="554"/>
        <v>6.2992125984252079E-2</v>
      </c>
      <c r="Q738" s="7" t="str">
        <f t="shared" si="555"/>
        <v>равно</v>
      </c>
      <c r="R738" s="7" t="str">
        <f t="shared" si="556"/>
        <v>равно</v>
      </c>
      <c r="S738" s="8">
        <f t="shared" si="557"/>
        <v>733</v>
      </c>
      <c r="T738" s="8">
        <f t="shared" si="558"/>
        <v>847</v>
      </c>
      <c r="U738" s="8">
        <f>Расценки!F737</f>
        <v>1800</v>
      </c>
      <c r="V738" s="8">
        <f>Расценки!G737</f>
        <v>2100</v>
      </c>
      <c r="W738" s="10">
        <f t="shared" si="559"/>
        <v>0.375</v>
      </c>
      <c r="X738" s="10">
        <f t="shared" si="560"/>
        <v>0.35714285714285715</v>
      </c>
      <c r="Y738" s="9">
        <f>Расценки!H737</f>
        <v>1800</v>
      </c>
      <c r="Z738" s="9">
        <f>Расценки!I737</f>
        <v>2100</v>
      </c>
      <c r="AA738" s="10">
        <f>Расценки!J737</f>
        <v>0</v>
      </c>
      <c r="AB738" s="10">
        <f>Расценки!K737</f>
        <v>0</v>
      </c>
      <c r="AC738" s="16">
        <f t="shared" si="561"/>
        <v>0.375</v>
      </c>
      <c r="AD738" s="16">
        <f t="shared" si="562"/>
        <v>0.35714285714285715</v>
      </c>
      <c r="AE738" s="10">
        <f t="shared" si="563"/>
        <v>0.3888888888888889</v>
      </c>
      <c r="AF738" s="10">
        <f t="shared" si="564"/>
        <v>0.39523809523809522</v>
      </c>
      <c r="AG738" s="8">
        <f t="shared" si="565"/>
        <v>675</v>
      </c>
      <c r="AH738" s="8">
        <f t="shared" si="566"/>
        <v>750</v>
      </c>
    </row>
    <row r="739" spans="1:34" x14ac:dyDescent="0.25">
      <c r="A739" s="7" t="s">
        <v>2151</v>
      </c>
      <c r="B739" s="7" t="s">
        <v>2152</v>
      </c>
      <c r="C739" s="7" t="s">
        <v>54</v>
      </c>
      <c r="D739" s="7" t="s">
        <v>279</v>
      </c>
      <c r="E739" s="7" t="str">
        <f>INDEX('Нормо-час по специальностям'!$B$6:$B$26,MATCH(D739,'Нормо-час по специальностям'!$A$6:$A$26,0))</f>
        <v>Отделочник (штукатур, маляр, ГКЛ)</v>
      </c>
      <c r="F739" s="15">
        <v>1.7</v>
      </c>
      <c r="G739" s="7" t="s">
        <v>7212</v>
      </c>
      <c r="H739" s="11">
        <f t="shared" si="550"/>
        <v>4.12</v>
      </c>
      <c r="I739" s="8">
        <f>INDEX('Нормо-час по специальностям'!$D$6:$D$26,MATCH(D739,'Нормо-час по специальностям'!$A$6:$A$26,0))</f>
        <v>750</v>
      </c>
      <c r="J739" s="8">
        <f>INDEX('Нормо-час по специальностям'!$E$6:$E$26,MATCH(D739,'Нормо-час по специальностям'!$A$6:$A$26,0))</f>
        <v>900</v>
      </c>
      <c r="K739" s="8">
        <f t="shared" si="551"/>
        <v>1275</v>
      </c>
      <c r="L739" s="8">
        <f t="shared" si="552"/>
        <v>1530</v>
      </c>
      <c r="M739" s="8">
        <f>Расценки!L738</f>
        <v>1250</v>
      </c>
      <c r="N739" s="8">
        <f>Расценки!M738</f>
        <v>1440</v>
      </c>
      <c r="O739" s="10">
        <f t="shared" si="553"/>
        <v>2.0000000000000018E-2</v>
      </c>
      <c r="P739" s="10">
        <f t="shared" si="554"/>
        <v>6.25E-2</v>
      </c>
      <c r="Q739" s="7" t="str">
        <f t="shared" si="555"/>
        <v>равно</v>
      </c>
      <c r="R739" s="7" t="str">
        <f t="shared" si="556"/>
        <v>равно</v>
      </c>
      <c r="S739" s="8">
        <f t="shared" si="557"/>
        <v>735</v>
      </c>
      <c r="T739" s="8">
        <f t="shared" si="558"/>
        <v>847</v>
      </c>
      <c r="U739" s="8">
        <f>Расценки!F738</f>
        <v>2000</v>
      </c>
      <c r="V739" s="8">
        <f>Расценки!G738</f>
        <v>2300</v>
      </c>
      <c r="W739" s="10">
        <f t="shared" si="559"/>
        <v>0.36249999999999999</v>
      </c>
      <c r="X739" s="10">
        <f t="shared" si="560"/>
        <v>0.33478260869565218</v>
      </c>
      <c r="Y739" s="9">
        <f>Расценки!H738</f>
        <v>2000</v>
      </c>
      <c r="Z739" s="9">
        <f>Расценки!I738</f>
        <v>2300</v>
      </c>
      <c r="AA739" s="10">
        <f>Расценки!J738</f>
        <v>0</v>
      </c>
      <c r="AB739" s="10">
        <f>Расценки!K738</f>
        <v>0</v>
      </c>
      <c r="AC739" s="16">
        <f t="shared" si="561"/>
        <v>0.36249999999999999</v>
      </c>
      <c r="AD739" s="16">
        <f t="shared" si="562"/>
        <v>0.33478260869565218</v>
      </c>
      <c r="AE739" s="10">
        <f t="shared" si="563"/>
        <v>0.375</v>
      </c>
      <c r="AF739" s="10">
        <f t="shared" si="564"/>
        <v>0.37391304347826088</v>
      </c>
      <c r="AG739" s="8">
        <f t="shared" si="565"/>
        <v>725</v>
      </c>
      <c r="AH739" s="8">
        <f t="shared" si="566"/>
        <v>770</v>
      </c>
    </row>
    <row r="740" spans="1:34" x14ac:dyDescent="0.25">
      <c r="A740" s="7" t="s">
        <v>2154</v>
      </c>
      <c r="B740" s="7" t="s">
        <v>2155</v>
      </c>
      <c r="C740" s="7" t="s">
        <v>54</v>
      </c>
      <c r="D740" s="7" t="s">
        <v>279</v>
      </c>
      <c r="E740" s="7" t="str">
        <f>INDEX('Нормо-час по специальностям'!$B$6:$B$26,MATCH(D740,'Нормо-час по специальностям'!$A$6:$A$26,0))</f>
        <v>Отделочник (штукатур, маляр, ГКЛ)</v>
      </c>
      <c r="F740" s="15">
        <v>1.1000000000000001</v>
      </c>
      <c r="G740" s="7" t="s">
        <v>7206</v>
      </c>
      <c r="H740" s="11">
        <f t="shared" si="550"/>
        <v>6.36</v>
      </c>
      <c r="I740" s="8">
        <f>INDEX('Нормо-час по специальностям'!$D$6:$D$26,MATCH(D740,'Нормо-час по специальностям'!$A$6:$A$26,0))</f>
        <v>750</v>
      </c>
      <c r="J740" s="8">
        <f>INDEX('Нормо-час по специальностям'!$E$6:$E$26,MATCH(D740,'Нормо-час по специальностям'!$A$6:$A$26,0))</f>
        <v>900</v>
      </c>
      <c r="K740" s="8">
        <f t="shared" si="551"/>
        <v>825</v>
      </c>
      <c r="L740" s="8">
        <f t="shared" si="552"/>
        <v>990</v>
      </c>
      <c r="M740" s="8">
        <f>Расценки!L739</f>
        <v>850</v>
      </c>
      <c r="N740" s="8">
        <f>Расценки!M739</f>
        <v>980</v>
      </c>
      <c r="O740" s="10">
        <f t="shared" si="553"/>
        <v>-2.9411764705882359E-2</v>
      </c>
      <c r="P740" s="10">
        <f t="shared" si="554"/>
        <v>1.0204081632652962E-2</v>
      </c>
      <c r="Q740" s="7" t="str">
        <f t="shared" si="555"/>
        <v>равно</v>
      </c>
      <c r="R740" s="7" t="str">
        <f t="shared" si="556"/>
        <v>равно</v>
      </c>
      <c r="S740" s="8">
        <f t="shared" si="557"/>
        <v>773</v>
      </c>
      <c r="T740" s="8">
        <f t="shared" si="558"/>
        <v>891</v>
      </c>
      <c r="U740" s="8">
        <f>Расценки!F739</f>
        <v>1400</v>
      </c>
      <c r="V740" s="8">
        <f>Расценки!G739</f>
        <v>1600</v>
      </c>
      <c r="W740" s="10">
        <f t="shared" si="559"/>
        <v>0.4107142857142857</v>
      </c>
      <c r="X740" s="10">
        <f t="shared" si="560"/>
        <v>0.38124999999999998</v>
      </c>
      <c r="Y740" s="9">
        <f>Расценки!H739</f>
        <v>1400</v>
      </c>
      <c r="Z740" s="9">
        <f>Расценки!I739</f>
        <v>1600</v>
      </c>
      <c r="AA740" s="10">
        <f>Расценки!J739</f>
        <v>0</v>
      </c>
      <c r="AB740" s="10">
        <f>Расценки!K739</f>
        <v>0</v>
      </c>
      <c r="AC740" s="16">
        <f t="shared" si="561"/>
        <v>0.4107142857142857</v>
      </c>
      <c r="AD740" s="16">
        <f t="shared" si="562"/>
        <v>0.38124999999999998</v>
      </c>
      <c r="AE740" s="10">
        <f t="shared" si="563"/>
        <v>0.39285714285714285</v>
      </c>
      <c r="AF740" s="10">
        <f t="shared" si="564"/>
        <v>0.38750000000000001</v>
      </c>
      <c r="AG740" s="8">
        <f t="shared" si="565"/>
        <v>575</v>
      </c>
      <c r="AH740" s="8">
        <f t="shared" si="566"/>
        <v>610</v>
      </c>
    </row>
    <row r="741" spans="1:34" x14ac:dyDescent="0.25">
      <c r="A741" s="7" t="s">
        <v>2157</v>
      </c>
      <c r="B741" s="7" t="s">
        <v>2158</v>
      </c>
      <c r="C741" s="7" t="s">
        <v>54</v>
      </c>
      <c r="D741" s="7" t="s">
        <v>279</v>
      </c>
      <c r="E741" s="7" t="str">
        <f>INDEX('Нормо-час по специальностям'!$B$6:$B$26,MATCH(D741,'Нормо-час по специальностям'!$A$6:$A$26,0))</f>
        <v>Отделочник (штукатур, маляр, ГКЛ)</v>
      </c>
      <c r="F741" s="15">
        <v>1</v>
      </c>
      <c r="G741" s="7" t="s">
        <v>7213</v>
      </c>
      <c r="H741" s="11">
        <f t="shared" si="550"/>
        <v>7</v>
      </c>
      <c r="I741" s="8">
        <f>INDEX('Нормо-час по специальностям'!$D$6:$D$26,MATCH(D741,'Нормо-час по специальностям'!$A$6:$A$26,0))</f>
        <v>750</v>
      </c>
      <c r="J741" s="8">
        <f>INDEX('Нормо-час по специальностям'!$E$6:$E$26,MATCH(D741,'Нормо-час по специальностям'!$A$6:$A$26,0))</f>
        <v>900</v>
      </c>
      <c r="K741" s="8">
        <f t="shared" si="551"/>
        <v>750</v>
      </c>
      <c r="L741" s="8">
        <f t="shared" si="552"/>
        <v>900</v>
      </c>
      <c r="M741" s="8">
        <f>Расценки!L740</f>
        <v>800</v>
      </c>
      <c r="N741" s="8">
        <f>Расценки!M740</f>
        <v>920</v>
      </c>
      <c r="O741" s="10">
        <f t="shared" si="553"/>
        <v>-6.25E-2</v>
      </c>
      <c r="P741" s="10">
        <f t="shared" si="554"/>
        <v>-2.1739130434782594E-2</v>
      </c>
      <c r="Q741" s="7" t="str">
        <f t="shared" si="555"/>
        <v>равно</v>
      </c>
      <c r="R741" s="7" t="str">
        <f t="shared" si="556"/>
        <v>равно</v>
      </c>
      <c r="S741" s="8">
        <f t="shared" si="557"/>
        <v>800</v>
      </c>
      <c r="T741" s="8">
        <f t="shared" si="558"/>
        <v>920</v>
      </c>
      <c r="U741" s="8">
        <f>Расценки!F740</f>
        <v>1300</v>
      </c>
      <c r="V741" s="8">
        <f>Расценки!G740</f>
        <v>1500</v>
      </c>
      <c r="W741" s="10">
        <f t="shared" si="559"/>
        <v>0.42307692307692307</v>
      </c>
      <c r="X741" s="10">
        <f t="shared" si="560"/>
        <v>0.4</v>
      </c>
      <c r="Y741" s="9">
        <f>Расценки!H740</f>
        <v>1300</v>
      </c>
      <c r="Z741" s="9">
        <f>Расценки!I740</f>
        <v>1500</v>
      </c>
      <c r="AA741" s="10">
        <f>Расценки!J740</f>
        <v>0</v>
      </c>
      <c r="AB741" s="10">
        <f>Расценки!K740</f>
        <v>0</v>
      </c>
      <c r="AC741" s="16">
        <f t="shared" si="561"/>
        <v>0.42307692307692307</v>
      </c>
      <c r="AD741" s="16">
        <f t="shared" si="562"/>
        <v>0.4</v>
      </c>
      <c r="AE741" s="10">
        <f t="shared" si="563"/>
        <v>0.38461538461538464</v>
      </c>
      <c r="AF741" s="10">
        <f t="shared" si="564"/>
        <v>0.38666666666666666</v>
      </c>
      <c r="AG741" s="8">
        <f t="shared" si="565"/>
        <v>550</v>
      </c>
      <c r="AH741" s="8">
        <f t="shared" si="566"/>
        <v>600</v>
      </c>
    </row>
    <row r="742" spans="1:34" x14ac:dyDescent="0.25">
      <c r="A742" s="7" t="s">
        <v>2160</v>
      </c>
      <c r="B742" s="7" t="s">
        <v>2161</v>
      </c>
      <c r="C742" s="7" t="s">
        <v>54</v>
      </c>
      <c r="D742" s="7" t="s">
        <v>279</v>
      </c>
      <c r="E742" s="7" t="str">
        <f>INDEX('Нормо-час по специальностям'!$B$6:$B$26,MATCH(D742,'Нормо-час по специальностям'!$A$6:$A$26,0))</f>
        <v>Отделочник (штукатур, маляр, ГКЛ)</v>
      </c>
      <c r="F742" s="15">
        <v>1.4</v>
      </c>
      <c r="G742" s="7" t="s">
        <v>7211</v>
      </c>
      <c r="H742" s="11">
        <f t="shared" si="550"/>
        <v>5</v>
      </c>
      <c r="I742" s="8">
        <f>INDEX('Нормо-час по специальностям'!$D$6:$D$26,MATCH(D742,'Нормо-час по специальностям'!$A$6:$A$26,0))</f>
        <v>750</v>
      </c>
      <c r="J742" s="8">
        <f>INDEX('Нормо-час по специальностям'!$E$6:$E$26,MATCH(D742,'Нормо-час по специальностям'!$A$6:$A$26,0))</f>
        <v>900</v>
      </c>
      <c r="K742" s="8">
        <f t="shared" si="551"/>
        <v>1050</v>
      </c>
      <c r="L742" s="8">
        <f t="shared" si="552"/>
        <v>1260</v>
      </c>
      <c r="M742" s="8">
        <f>Расценки!L741</f>
        <v>1050</v>
      </c>
      <c r="N742" s="8">
        <f>Расценки!M741</f>
        <v>1210</v>
      </c>
      <c r="O742" s="10">
        <f t="shared" si="553"/>
        <v>0</v>
      </c>
      <c r="P742" s="10">
        <f t="shared" si="554"/>
        <v>4.1322314049586861E-2</v>
      </c>
      <c r="Q742" s="7" t="str">
        <f t="shared" si="555"/>
        <v>равно</v>
      </c>
      <c r="R742" s="7" t="str">
        <f t="shared" si="556"/>
        <v>равно</v>
      </c>
      <c r="S742" s="8">
        <f t="shared" si="557"/>
        <v>750</v>
      </c>
      <c r="T742" s="8">
        <f t="shared" si="558"/>
        <v>864</v>
      </c>
      <c r="U742" s="8">
        <f>Расценки!F741</f>
        <v>1700</v>
      </c>
      <c r="V742" s="8">
        <f>Расценки!G741</f>
        <v>1950</v>
      </c>
      <c r="W742" s="10">
        <f t="shared" si="559"/>
        <v>0.38235294117647056</v>
      </c>
      <c r="X742" s="10">
        <f t="shared" si="560"/>
        <v>0.35384615384615387</v>
      </c>
      <c r="Y742" s="9">
        <f>Расценки!H741</f>
        <v>1700</v>
      </c>
      <c r="Z742" s="9">
        <f>Расценки!I741</f>
        <v>1950</v>
      </c>
      <c r="AA742" s="10">
        <f>Расценки!J741</f>
        <v>0</v>
      </c>
      <c r="AB742" s="10">
        <f>Расценки!K741</f>
        <v>0</v>
      </c>
      <c r="AC742" s="16">
        <f t="shared" si="561"/>
        <v>0.38235294117647056</v>
      </c>
      <c r="AD742" s="16">
        <f t="shared" si="562"/>
        <v>0.35384615384615387</v>
      </c>
      <c r="AE742" s="10">
        <f t="shared" si="563"/>
        <v>0.38235294117647056</v>
      </c>
      <c r="AF742" s="10">
        <f t="shared" si="564"/>
        <v>0.37948717948717947</v>
      </c>
      <c r="AG742" s="8">
        <f t="shared" si="565"/>
        <v>650</v>
      </c>
      <c r="AH742" s="8">
        <f t="shared" si="566"/>
        <v>690</v>
      </c>
    </row>
    <row r="743" spans="1:34" x14ac:dyDescent="0.25">
      <c r="A743" s="7" t="s">
        <v>2163</v>
      </c>
      <c r="B743" s="7" t="s">
        <v>2164</v>
      </c>
      <c r="C743" s="7" t="s">
        <v>54</v>
      </c>
      <c r="D743" s="7" t="s">
        <v>279</v>
      </c>
      <c r="E743" s="7" t="str">
        <f>INDEX('Нормо-час по специальностям'!$B$6:$B$26,MATCH(D743,'Нормо-час по специальностям'!$A$6:$A$26,0))</f>
        <v>Отделочник (штукатур, маляр, ГКЛ)</v>
      </c>
      <c r="F743" s="15">
        <v>2</v>
      </c>
      <c r="G743" s="7" t="s">
        <v>7206</v>
      </c>
      <c r="H743" s="11">
        <f t="shared" si="550"/>
        <v>3.5</v>
      </c>
      <c r="I743" s="8">
        <f>INDEX('Нормо-час по специальностям'!$D$6:$D$26,MATCH(D743,'Нормо-час по специальностям'!$A$6:$A$26,0))</f>
        <v>750</v>
      </c>
      <c r="J743" s="8">
        <f>INDEX('Нормо-час по специальностям'!$E$6:$E$26,MATCH(D743,'Нормо-час по специальностям'!$A$6:$A$26,0))</f>
        <v>900</v>
      </c>
      <c r="K743" s="8">
        <f t="shared" si="551"/>
        <v>1500</v>
      </c>
      <c r="L743" s="8">
        <f t="shared" si="552"/>
        <v>1800</v>
      </c>
      <c r="M743" s="8">
        <f>Расценки!L742</f>
        <v>1500</v>
      </c>
      <c r="N743" s="8">
        <f>Расценки!M742</f>
        <v>1730</v>
      </c>
      <c r="O743" s="10">
        <f t="shared" si="553"/>
        <v>0</v>
      </c>
      <c r="P743" s="10">
        <f t="shared" si="554"/>
        <v>4.0462427745664664E-2</v>
      </c>
      <c r="Q743" s="7" t="str">
        <f t="shared" si="555"/>
        <v>равно</v>
      </c>
      <c r="R743" s="7" t="str">
        <f t="shared" si="556"/>
        <v>равно</v>
      </c>
      <c r="S743" s="8">
        <f t="shared" si="557"/>
        <v>750</v>
      </c>
      <c r="T743" s="8">
        <f t="shared" si="558"/>
        <v>865</v>
      </c>
      <c r="U743" s="8">
        <f>Расценки!F742</f>
        <v>2400</v>
      </c>
      <c r="V743" s="8">
        <f>Расценки!G742</f>
        <v>2800</v>
      </c>
      <c r="W743" s="10">
        <f t="shared" si="559"/>
        <v>0.375</v>
      </c>
      <c r="X743" s="10">
        <f t="shared" si="560"/>
        <v>0.35714285714285715</v>
      </c>
      <c r="Y743" s="9">
        <f>Расценки!H742</f>
        <v>2400</v>
      </c>
      <c r="Z743" s="9">
        <f>Расценки!I742</f>
        <v>2800</v>
      </c>
      <c r="AA743" s="10">
        <f>Расценки!J742</f>
        <v>0</v>
      </c>
      <c r="AB743" s="10">
        <f>Расценки!K742</f>
        <v>0</v>
      </c>
      <c r="AC743" s="16">
        <f t="shared" si="561"/>
        <v>0.375</v>
      </c>
      <c r="AD743" s="16">
        <f t="shared" si="562"/>
        <v>0.35714285714285715</v>
      </c>
      <c r="AE743" s="10">
        <f t="shared" si="563"/>
        <v>0.375</v>
      </c>
      <c r="AF743" s="10">
        <f t="shared" si="564"/>
        <v>0.38214285714285712</v>
      </c>
      <c r="AG743" s="8">
        <f t="shared" si="565"/>
        <v>900</v>
      </c>
      <c r="AH743" s="8">
        <f t="shared" si="566"/>
        <v>1000</v>
      </c>
    </row>
    <row r="744" spans="1:34" x14ac:dyDescent="0.25">
      <c r="A744" s="7" t="s">
        <v>2166</v>
      </c>
      <c r="B744" s="7" t="s">
        <v>2167</v>
      </c>
      <c r="C744" s="7" t="s">
        <v>54</v>
      </c>
      <c r="D744" s="7" t="s">
        <v>279</v>
      </c>
      <c r="E744" s="7" t="str">
        <f>INDEX('Нормо-час по специальностям'!$B$6:$B$26,MATCH(D744,'Нормо-час по специальностям'!$A$6:$A$26,0))</f>
        <v>Отделочник (штукатур, маляр, ГКЛ)</v>
      </c>
      <c r="F744" s="15">
        <v>2</v>
      </c>
      <c r="G744" s="7" t="s">
        <v>7206</v>
      </c>
      <c r="H744" s="11">
        <f t="shared" si="550"/>
        <v>3.5</v>
      </c>
      <c r="I744" s="8">
        <f>INDEX('Нормо-час по специальностям'!$D$6:$D$26,MATCH(D744,'Нормо-час по специальностям'!$A$6:$A$26,0))</f>
        <v>750</v>
      </c>
      <c r="J744" s="8">
        <f>INDEX('Нормо-час по специальностям'!$E$6:$E$26,MATCH(D744,'Нормо-час по специальностям'!$A$6:$A$26,0))</f>
        <v>900</v>
      </c>
      <c r="K744" s="8">
        <f t="shared" si="551"/>
        <v>1500</v>
      </c>
      <c r="L744" s="8">
        <f t="shared" si="552"/>
        <v>1800</v>
      </c>
      <c r="M744" s="8">
        <f>Расценки!L743</f>
        <v>1500</v>
      </c>
      <c r="N744" s="8">
        <f>Расценки!M743</f>
        <v>1730</v>
      </c>
      <c r="O744" s="10">
        <f t="shared" si="553"/>
        <v>0</v>
      </c>
      <c r="P744" s="10">
        <f t="shared" si="554"/>
        <v>4.0462427745664664E-2</v>
      </c>
      <c r="Q744" s="7" t="str">
        <f t="shared" si="555"/>
        <v>равно</v>
      </c>
      <c r="R744" s="7" t="str">
        <f t="shared" si="556"/>
        <v>равно</v>
      </c>
      <c r="S744" s="8">
        <f t="shared" si="557"/>
        <v>750</v>
      </c>
      <c r="T744" s="8">
        <f t="shared" si="558"/>
        <v>865</v>
      </c>
      <c r="U744" s="8">
        <f>Расценки!F743</f>
        <v>2400</v>
      </c>
      <c r="V744" s="8">
        <f>Расценки!G743</f>
        <v>2800</v>
      </c>
      <c r="W744" s="10">
        <f t="shared" si="559"/>
        <v>0.375</v>
      </c>
      <c r="X744" s="10">
        <f t="shared" si="560"/>
        <v>0.35714285714285715</v>
      </c>
      <c r="Y744" s="9">
        <f>Расценки!H743</f>
        <v>2400</v>
      </c>
      <c r="Z744" s="9">
        <f>Расценки!I743</f>
        <v>2800</v>
      </c>
      <c r="AA744" s="10">
        <f>Расценки!J743</f>
        <v>0</v>
      </c>
      <c r="AB744" s="10">
        <f>Расценки!K743</f>
        <v>0</v>
      </c>
      <c r="AC744" s="16">
        <f t="shared" si="561"/>
        <v>0.375</v>
      </c>
      <c r="AD744" s="16">
        <f t="shared" si="562"/>
        <v>0.35714285714285715</v>
      </c>
      <c r="AE744" s="10">
        <f t="shared" si="563"/>
        <v>0.375</v>
      </c>
      <c r="AF744" s="10">
        <f t="shared" si="564"/>
        <v>0.38214285714285712</v>
      </c>
      <c r="AG744" s="8">
        <f t="shared" si="565"/>
        <v>900</v>
      </c>
      <c r="AH744" s="8">
        <f t="shared" si="566"/>
        <v>1000</v>
      </c>
    </row>
    <row r="745" spans="1:34" x14ac:dyDescent="0.25">
      <c r="A745" s="7" t="s">
        <v>2169</v>
      </c>
      <c r="B745" s="7" t="s">
        <v>2170</v>
      </c>
      <c r="C745" s="7" t="s">
        <v>54</v>
      </c>
      <c r="D745" s="7" t="s">
        <v>396</v>
      </c>
      <c r="E745" s="7" t="str">
        <f>INDEX('Нормо-час по специальностям'!$B$6:$B$26,MATCH(D745,'Нормо-час по специальностям'!$A$6:$A$26,0))</f>
        <v>Монтажник дверей, окон, перегородок</v>
      </c>
      <c r="F745" s="15">
        <v>0.6</v>
      </c>
      <c r="G745" s="7" t="s">
        <v>7214</v>
      </c>
      <c r="H745" s="11">
        <f t="shared" si="550"/>
        <v>11.67</v>
      </c>
      <c r="I745" s="8">
        <f>INDEX('Нормо-час по специальностям'!$D$6:$D$26,MATCH(D745,'Нормо-час по специальностям'!$A$6:$A$26,0))</f>
        <v>800</v>
      </c>
      <c r="J745" s="8">
        <f>INDEX('Нормо-час по специальностям'!$E$6:$E$26,MATCH(D745,'Нормо-час по специальностям'!$A$6:$A$26,0))</f>
        <v>950</v>
      </c>
      <c r="K745" s="8">
        <f t="shared" si="551"/>
        <v>480</v>
      </c>
      <c r="L745" s="8">
        <f t="shared" si="552"/>
        <v>570</v>
      </c>
      <c r="M745" s="8">
        <f>Расценки!L744</f>
        <v>360</v>
      </c>
      <c r="N745" s="8">
        <f>Расценки!M744</f>
        <v>420</v>
      </c>
      <c r="O745" s="10">
        <f t="shared" si="553"/>
        <v>0.33333333333333326</v>
      </c>
      <c r="P745" s="10">
        <f t="shared" si="554"/>
        <v>0.35714285714285721</v>
      </c>
      <c r="Q745" s="7" t="str">
        <f t="shared" si="555"/>
        <v>расценка</v>
      </c>
      <c r="R745" s="7" t="str">
        <f t="shared" si="556"/>
        <v>расценка</v>
      </c>
      <c r="S745" s="8">
        <f t="shared" si="557"/>
        <v>600</v>
      </c>
      <c r="T745" s="8">
        <f t="shared" si="558"/>
        <v>700</v>
      </c>
      <c r="U745" s="8">
        <f>Расценки!F744</f>
        <v>600</v>
      </c>
      <c r="V745" s="8">
        <f>Расценки!G744</f>
        <v>700</v>
      </c>
      <c r="W745" s="10">
        <f t="shared" si="559"/>
        <v>0.2</v>
      </c>
      <c r="X745" s="10">
        <f t="shared" si="560"/>
        <v>0.18571428571428572</v>
      </c>
      <c r="Y745" s="9">
        <f>Расценки!H744</f>
        <v>640</v>
      </c>
      <c r="Z745" s="9">
        <f>Расценки!I744</f>
        <v>760</v>
      </c>
      <c r="AA745" s="10">
        <f>Расценки!J744</f>
        <v>6.6666666666666652E-2</v>
      </c>
      <c r="AB745" s="10">
        <f>Расценки!K744</f>
        <v>8.5714285714285632E-2</v>
      </c>
      <c r="AC745" s="16">
        <f t="shared" si="561"/>
        <v>0.25</v>
      </c>
      <c r="AD745" s="16">
        <f t="shared" si="562"/>
        <v>0.25</v>
      </c>
      <c r="AE745" s="10">
        <f t="shared" si="563"/>
        <v>0.4375</v>
      </c>
      <c r="AF745" s="10">
        <f t="shared" si="564"/>
        <v>0.44736842105263158</v>
      </c>
      <c r="AG745" s="8">
        <f t="shared" si="565"/>
        <v>160</v>
      </c>
      <c r="AH745" s="8">
        <f t="shared" si="566"/>
        <v>190</v>
      </c>
    </row>
    <row r="746" spans="1:34" x14ac:dyDescent="0.25">
      <c r="A746" s="7" t="s">
        <v>2172</v>
      </c>
      <c r="B746" s="7" t="s">
        <v>2173</v>
      </c>
      <c r="C746" s="7" t="s">
        <v>28</v>
      </c>
      <c r="D746" s="7" t="s">
        <v>279</v>
      </c>
      <c r="E746" s="7" t="str">
        <f>INDEX('Нормо-час по специальностям'!$B$6:$B$26,MATCH(D746,'Нормо-час по специальностям'!$A$6:$A$26,0))</f>
        <v>Отделочник (штукатур, маляр, ГКЛ)</v>
      </c>
      <c r="F746" s="15">
        <v>0.8</v>
      </c>
      <c r="G746" s="7" t="s">
        <v>7215</v>
      </c>
      <c r="H746" s="11">
        <f t="shared" si="550"/>
        <v>8.75</v>
      </c>
      <c r="I746" s="8">
        <f>INDEX('Нормо-час по специальностям'!$D$6:$D$26,MATCH(D746,'Нормо-час по специальностям'!$A$6:$A$26,0))</f>
        <v>750</v>
      </c>
      <c r="J746" s="8">
        <f>INDEX('Нормо-час по специальностям'!$E$6:$E$26,MATCH(D746,'Нормо-час по специальностям'!$A$6:$A$26,0))</f>
        <v>900</v>
      </c>
      <c r="K746" s="8">
        <f t="shared" si="551"/>
        <v>600</v>
      </c>
      <c r="L746" s="8">
        <f t="shared" si="552"/>
        <v>720</v>
      </c>
      <c r="M746" s="8">
        <f>Расценки!L745</f>
        <v>720</v>
      </c>
      <c r="N746" s="8">
        <f>Расценки!M745</f>
        <v>830</v>
      </c>
      <c r="O746" s="10">
        <f t="shared" si="553"/>
        <v>-0.16666666666666663</v>
      </c>
      <c r="P746" s="10">
        <f t="shared" si="554"/>
        <v>-0.13253012048192769</v>
      </c>
      <c r="Q746" s="7" t="str">
        <f t="shared" si="555"/>
        <v>нормо-часы</v>
      </c>
      <c r="R746" s="7" t="str">
        <f t="shared" si="556"/>
        <v>нормо-часы</v>
      </c>
      <c r="S746" s="8">
        <f t="shared" si="557"/>
        <v>900</v>
      </c>
      <c r="T746" s="8">
        <f t="shared" si="558"/>
        <v>1038</v>
      </c>
      <c r="U746" s="8">
        <f>Расценки!F745</f>
        <v>1200</v>
      </c>
      <c r="V746" s="8">
        <f>Расценки!G745</f>
        <v>1400</v>
      </c>
      <c r="W746" s="10">
        <f t="shared" si="559"/>
        <v>0.5</v>
      </c>
      <c r="X746" s="10">
        <f t="shared" si="560"/>
        <v>0.48571428571428571</v>
      </c>
      <c r="Y746" s="9">
        <f>Расценки!H745</f>
        <v>1200</v>
      </c>
      <c r="Z746" s="9">
        <f>Расценки!I745</f>
        <v>1400</v>
      </c>
      <c r="AA746" s="10">
        <f>Расценки!J745</f>
        <v>0</v>
      </c>
      <c r="AB746" s="10">
        <f>Расценки!K745</f>
        <v>0</v>
      </c>
      <c r="AC746" s="16">
        <f t="shared" si="561"/>
        <v>0.5</v>
      </c>
      <c r="AD746" s="16">
        <f t="shared" si="562"/>
        <v>0.48571428571428571</v>
      </c>
      <c r="AE746" s="10">
        <f t="shared" si="563"/>
        <v>0.4</v>
      </c>
      <c r="AF746" s="10">
        <f t="shared" si="564"/>
        <v>0.40714285714285714</v>
      </c>
      <c r="AG746" s="8">
        <f t="shared" si="565"/>
        <v>600</v>
      </c>
      <c r="AH746" s="8">
        <f t="shared" si="566"/>
        <v>680</v>
      </c>
    </row>
    <row r="747" spans="1:34" x14ac:dyDescent="0.25">
      <c r="A747" s="7" t="s">
        <v>2176</v>
      </c>
      <c r="B747" s="7" t="s">
        <v>2177</v>
      </c>
      <c r="C747" s="7" t="s">
        <v>28</v>
      </c>
      <c r="D747" s="7" t="s">
        <v>279</v>
      </c>
      <c r="E747" s="7" t="str">
        <f>INDEX('Нормо-час по специальностям'!$B$6:$B$26,MATCH(D747,'Нормо-час по специальностям'!$A$6:$A$26,0))</f>
        <v>Отделочник (штукатур, маляр, ГКЛ)</v>
      </c>
      <c r="F747" s="15">
        <v>0.9</v>
      </c>
      <c r="G747" s="7" t="s">
        <v>7176</v>
      </c>
      <c r="H747" s="11">
        <f t="shared" si="550"/>
        <v>7.78</v>
      </c>
      <c r="I747" s="8">
        <f>INDEX('Нормо-час по специальностям'!$D$6:$D$26,MATCH(D747,'Нормо-час по специальностям'!$A$6:$A$26,0))</f>
        <v>750</v>
      </c>
      <c r="J747" s="8">
        <f>INDEX('Нормо-час по специальностям'!$E$6:$E$26,MATCH(D747,'Нормо-час по специальностям'!$A$6:$A$26,0))</f>
        <v>900</v>
      </c>
      <c r="K747" s="8">
        <f t="shared" si="551"/>
        <v>675</v>
      </c>
      <c r="L747" s="8">
        <f t="shared" si="552"/>
        <v>810</v>
      </c>
      <c r="M747" s="8">
        <f>Расценки!L746</f>
        <v>780</v>
      </c>
      <c r="N747" s="8">
        <f>Расценки!M746</f>
        <v>900</v>
      </c>
      <c r="O747" s="10">
        <f t="shared" si="553"/>
        <v>-0.13461538461538458</v>
      </c>
      <c r="P747" s="10">
        <f t="shared" si="554"/>
        <v>-9.9999999999999978E-2</v>
      </c>
      <c r="Q747" s="7" t="str">
        <f t="shared" si="555"/>
        <v>нормо-часы</v>
      </c>
      <c r="R747" s="7" t="str">
        <f t="shared" si="556"/>
        <v>равно</v>
      </c>
      <c r="S747" s="8">
        <f t="shared" si="557"/>
        <v>867</v>
      </c>
      <c r="T747" s="8">
        <f t="shared" si="558"/>
        <v>1000</v>
      </c>
      <c r="U747" s="8">
        <f>Расценки!F746</f>
        <v>1300</v>
      </c>
      <c r="V747" s="8">
        <f>Расценки!G746</f>
        <v>1500</v>
      </c>
      <c r="W747" s="10">
        <f t="shared" si="559"/>
        <v>0.48076923076923078</v>
      </c>
      <c r="X747" s="10">
        <f t="shared" si="560"/>
        <v>0.46</v>
      </c>
      <c r="Y747" s="9">
        <f>Расценки!H746</f>
        <v>1300</v>
      </c>
      <c r="Z747" s="9">
        <f>Расценки!I746</f>
        <v>1500</v>
      </c>
      <c r="AA747" s="10">
        <f>Расценки!J746</f>
        <v>0</v>
      </c>
      <c r="AB747" s="10">
        <f>Расценки!K746</f>
        <v>0</v>
      </c>
      <c r="AC747" s="16">
        <f t="shared" si="561"/>
        <v>0.48076923076923078</v>
      </c>
      <c r="AD747" s="16">
        <f t="shared" si="562"/>
        <v>0.46</v>
      </c>
      <c r="AE747" s="10">
        <f t="shared" si="563"/>
        <v>0.4</v>
      </c>
      <c r="AF747" s="10">
        <f t="shared" si="564"/>
        <v>0.4</v>
      </c>
      <c r="AG747" s="8">
        <f t="shared" si="565"/>
        <v>625</v>
      </c>
      <c r="AH747" s="8">
        <f t="shared" si="566"/>
        <v>690</v>
      </c>
    </row>
    <row r="748" spans="1:34" x14ac:dyDescent="0.25">
      <c r="A748" s="12" t="s">
        <v>2180</v>
      </c>
      <c r="B748" s="12" t="s">
        <v>2181</v>
      </c>
      <c r="C748" s="12" t="s">
        <v>54</v>
      </c>
      <c r="D748" s="7" t="s">
        <v>35</v>
      </c>
      <c r="E748" s="7" t="str">
        <f>INDEX('Нормо-час по специальностям'!$B$6:$B$26,MATCH(D748,'Нормо-час по специальностям'!$A$6:$A$26,0))</f>
        <v>Разнорабочий / демонтажник</v>
      </c>
      <c r="F748" s="15">
        <v>0.3</v>
      </c>
      <c r="G748" s="7" t="s">
        <v>7216</v>
      </c>
      <c r="H748" s="11">
        <f t="shared" si="550"/>
        <v>23.33</v>
      </c>
      <c r="I748" s="8">
        <f>INDEX('Нормо-час по специальностям'!$D$6:$D$26,MATCH(D748,'Нормо-час по специальностям'!$A$6:$A$26,0))</f>
        <v>550</v>
      </c>
      <c r="J748" s="8">
        <f>INDEX('Нормо-час по специальностям'!$E$6:$E$26,MATCH(D748,'Нормо-час по специальностям'!$A$6:$A$26,0))</f>
        <v>660</v>
      </c>
      <c r="K748" s="8">
        <f t="shared" si="551"/>
        <v>165</v>
      </c>
      <c r="L748" s="8">
        <f t="shared" si="552"/>
        <v>198</v>
      </c>
      <c r="M748" s="8">
        <f>Расценки!L747</f>
        <v>210</v>
      </c>
      <c r="N748" s="8">
        <f>Расценки!M747</f>
        <v>240</v>
      </c>
      <c r="O748" s="10">
        <f t="shared" si="553"/>
        <v>-0.2142857142857143</v>
      </c>
      <c r="P748" s="10">
        <f t="shared" si="554"/>
        <v>-0.17500000000000004</v>
      </c>
      <c r="Q748" s="7" t="str">
        <f t="shared" si="555"/>
        <v>нормо-часы</v>
      </c>
      <c r="R748" s="7" t="str">
        <f t="shared" si="556"/>
        <v>нормо-часы</v>
      </c>
      <c r="S748" s="8">
        <f t="shared" si="557"/>
        <v>700</v>
      </c>
      <c r="T748" s="8">
        <f t="shared" si="558"/>
        <v>800</v>
      </c>
      <c r="U748" s="8">
        <f>Расценки!F747</f>
        <v>350</v>
      </c>
      <c r="V748" s="8">
        <f>Расценки!G747</f>
        <v>400</v>
      </c>
      <c r="W748" s="10">
        <f t="shared" si="559"/>
        <v>0.52857142857142858</v>
      </c>
      <c r="X748" s="10">
        <f t="shared" si="560"/>
        <v>0.505</v>
      </c>
      <c r="Y748" s="9">
        <f>Расценки!H747</f>
        <v>350</v>
      </c>
      <c r="Z748" s="9">
        <f>Расценки!I747</f>
        <v>400</v>
      </c>
      <c r="AA748" s="10">
        <f>Расценки!J747</f>
        <v>0</v>
      </c>
      <c r="AB748" s="10">
        <f>Расценки!K747</f>
        <v>0</v>
      </c>
      <c r="AC748" s="16">
        <f t="shared" si="561"/>
        <v>0.52857142857142858</v>
      </c>
      <c r="AD748" s="16">
        <f t="shared" si="562"/>
        <v>0.505</v>
      </c>
      <c r="AE748" s="10">
        <f t="shared" si="563"/>
        <v>0.4</v>
      </c>
      <c r="AF748" s="10">
        <f t="shared" si="564"/>
        <v>0.4</v>
      </c>
      <c r="AG748" s="8">
        <f t="shared" si="565"/>
        <v>185</v>
      </c>
      <c r="AH748" s="8">
        <f t="shared" si="566"/>
        <v>202</v>
      </c>
    </row>
    <row r="749" spans="1:34" x14ac:dyDescent="0.25">
      <c r="A749" s="12" t="s">
        <v>2183</v>
      </c>
      <c r="B749" s="12" t="s">
        <v>2184</v>
      </c>
      <c r="C749" s="12" t="s">
        <v>54</v>
      </c>
      <c r="D749" s="7" t="s">
        <v>35</v>
      </c>
      <c r="E749" s="7" t="str">
        <f>INDEX('Нормо-час по специальностям'!$B$6:$B$26,MATCH(D749,'Нормо-час по специальностям'!$A$6:$A$26,0))</f>
        <v>Разнорабочий / демонтажник</v>
      </c>
      <c r="F749" s="15">
        <v>0.8</v>
      </c>
      <c r="G749" s="7" t="s">
        <v>7217</v>
      </c>
      <c r="H749" s="11">
        <f t="shared" si="550"/>
        <v>8.75</v>
      </c>
      <c r="I749" s="8">
        <f>INDEX('Нормо-час по специальностям'!$D$6:$D$26,MATCH(D749,'Нормо-час по специальностям'!$A$6:$A$26,0))</f>
        <v>550</v>
      </c>
      <c r="J749" s="8">
        <f>INDEX('Нормо-час по специальностям'!$E$6:$E$26,MATCH(D749,'Нормо-час по специальностям'!$A$6:$A$26,0))</f>
        <v>660</v>
      </c>
      <c r="K749" s="8">
        <f t="shared" si="551"/>
        <v>440</v>
      </c>
      <c r="L749" s="8">
        <f t="shared" si="552"/>
        <v>528</v>
      </c>
      <c r="M749" s="8">
        <f>Расценки!L748</f>
        <v>420</v>
      </c>
      <c r="N749" s="8">
        <f>Расценки!M748</f>
        <v>480</v>
      </c>
      <c r="O749" s="10">
        <f t="shared" si="553"/>
        <v>4.7619047619047672E-2</v>
      </c>
      <c r="P749" s="10">
        <f t="shared" si="554"/>
        <v>0.10000000000000009</v>
      </c>
      <c r="Q749" s="7" t="str">
        <f t="shared" si="555"/>
        <v>равно</v>
      </c>
      <c r="R749" s="7" t="str">
        <f t="shared" si="556"/>
        <v>равно</v>
      </c>
      <c r="S749" s="8">
        <f t="shared" si="557"/>
        <v>525</v>
      </c>
      <c r="T749" s="8">
        <f t="shared" si="558"/>
        <v>600</v>
      </c>
      <c r="U749" s="8">
        <f>Расценки!F748</f>
        <v>700</v>
      </c>
      <c r="V749" s="8">
        <f>Расценки!G748</f>
        <v>800</v>
      </c>
      <c r="W749" s="10">
        <f t="shared" si="559"/>
        <v>0.37142857142857144</v>
      </c>
      <c r="X749" s="10">
        <f t="shared" si="560"/>
        <v>0.34</v>
      </c>
      <c r="Y749" s="9">
        <f>Расценки!H748</f>
        <v>700</v>
      </c>
      <c r="Z749" s="9">
        <f>Расценки!I748</f>
        <v>800</v>
      </c>
      <c r="AA749" s="10">
        <f>Расценки!J748</f>
        <v>0</v>
      </c>
      <c r="AB749" s="10">
        <f>Расценки!K748</f>
        <v>0</v>
      </c>
      <c r="AC749" s="16">
        <f t="shared" si="561"/>
        <v>0.37142857142857144</v>
      </c>
      <c r="AD749" s="16">
        <f t="shared" si="562"/>
        <v>0.34</v>
      </c>
      <c r="AE749" s="10">
        <f t="shared" si="563"/>
        <v>0.4</v>
      </c>
      <c r="AF749" s="10">
        <f t="shared" si="564"/>
        <v>0.4</v>
      </c>
      <c r="AG749" s="8">
        <f t="shared" si="565"/>
        <v>260</v>
      </c>
      <c r="AH749" s="8">
        <f t="shared" si="566"/>
        <v>272</v>
      </c>
    </row>
    <row r="750" spans="1:34" x14ac:dyDescent="0.25">
      <c r="A750" s="12" t="s">
        <v>2186</v>
      </c>
      <c r="B750" s="12" t="s">
        <v>2187</v>
      </c>
      <c r="C750" s="12" t="s">
        <v>177</v>
      </c>
      <c r="D750" s="7" t="s">
        <v>279</v>
      </c>
      <c r="E750" s="7" t="str">
        <f>INDEX('Нормо-час по специальностям'!$B$6:$B$26,MATCH(D750,'Нормо-час по специальностям'!$A$6:$A$26,0))</f>
        <v>Отделочник (штукатур, маляр, ГКЛ)</v>
      </c>
      <c r="F750" s="15">
        <v>1.5</v>
      </c>
      <c r="G750" s="7" t="s">
        <v>6938</v>
      </c>
      <c r="H750" s="11">
        <f t="shared" si="550"/>
        <v>4.67</v>
      </c>
      <c r="I750" s="8">
        <f>INDEX('Нормо-час по специальностям'!$D$6:$D$26,MATCH(D750,'Нормо-час по специальностям'!$A$6:$A$26,0))</f>
        <v>750</v>
      </c>
      <c r="J750" s="8">
        <f>INDEX('Нормо-час по специальностям'!$E$6:$E$26,MATCH(D750,'Нормо-час по специальностям'!$A$6:$A$26,0))</f>
        <v>900</v>
      </c>
      <c r="K750" s="8">
        <f t="shared" si="551"/>
        <v>1125</v>
      </c>
      <c r="L750" s="8">
        <f t="shared" si="552"/>
        <v>1350</v>
      </c>
      <c r="M750" s="8">
        <f>Расценки!L749</f>
        <v>1300</v>
      </c>
      <c r="N750" s="8">
        <f>Расценки!M749</f>
        <v>1500</v>
      </c>
      <c r="O750" s="10">
        <f t="shared" si="553"/>
        <v>-0.13461538461538458</v>
      </c>
      <c r="P750" s="10">
        <f t="shared" si="554"/>
        <v>-9.9999999999999978E-2</v>
      </c>
      <c r="Q750" s="7" t="str">
        <f t="shared" si="555"/>
        <v>нормо-часы</v>
      </c>
      <c r="R750" s="7" t="str">
        <f t="shared" si="556"/>
        <v>равно</v>
      </c>
      <c r="S750" s="8">
        <f t="shared" si="557"/>
        <v>867</v>
      </c>
      <c r="T750" s="8">
        <f t="shared" si="558"/>
        <v>1000</v>
      </c>
      <c r="U750" s="8">
        <f>Расценки!F749</f>
        <v>2200</v>
      </c>
      <c r="V750" s="8">
        <f>Расценки!G749</f>
        <v>2500</v>
      </c>
      <c r="W750" s="10">
        <f t="shared" si="559"/>
        <v>0.48863636363636365</v>
      </c>
      <c r="X750" s="10">
        <f t="shared" si="560"/>
        <v>0.46</v>
      </c>
      <c r="Y750" s="9">
        <f>Расценки!H749</f>
        <v>2200</v>
      </c>
      <c r="Z750" s="9">
        <f>Расценки!I749</f>
        <v>2500</v>
      </c>
      <c r="AA750" s="10">
        <f>Расценки!J749</f>
        <v>0</v>
      </c>
      <c r="AB750" s="10">
        <f>Расценки!K749</f>
        <v>0</v>
      </c>
      <c r="AC750" s="16">
        <f t="shared" si="561"/>
        <v>0.48863636363636365</v>
      </c>
      <c r="AD750" s="16">
        <f t="shared" si="562"/>
        <v>0.46</v>
      </c>
      <c r="AE750" s="10">
        <f t="shared" si="563"/>
        <v>0.40909090909090912</v>
      </c>
      <c r="AF750" s="10">
        <f t="shared" si="564"/>
        <v>0.4</v>
      </c>
      <c r="AG750" s="8">
        <f t="shared" si="565"/>
        <v>1075</v>
      </c>
      <c r="AH750" s="8">
        <f t="shared" si="566"/>
        <v>1150</v>
      </c>
    </row>
    <row r="751" spans="1:34" x14ac:dyDescent="0.25">
      <c r="A751" s="12" t="s">
        <v>2189</v>
      </c>
      <c r="B751" s="12" t="s">
        <v>2190</v>
      </c>
      <c r="C751" s="12" t="s">
        <v>50</v>
      </c>
      <c r="D751" s="7" t="s">
        <v>279</v>
      </c>
      <c r="E751" s="7" t="str">
        <f>INDEX('Нормо-час по специальностям'!$B$6:$B$26,MATCH(D751,'Нормо-час по специальностям'!$A$6:$A$26,0))</f>
        <v>Отделочник (штукатур, маляр, ГКЛ)</v>
      </c>
      <c r="F751" s="15">
        <v>0.8</v>
      </c>
      <c r="G751" s="7" t="s">
        <v>7218</v>
      </c>
      <c r="H751" s="11">
        <f t="shared" si="550"/>
        <v>8.75</v>
      </c>
      <c r="I751" s="8">
        <f>INDEX('Нормо-час по специальностям'!$D$6:$D$26,MATCH(D751,'Нормо-час по специальностям'!$A$6:$A$26,0))</f>
        <v>750</v>
      </c>
      <c r="J751" s="8">
        <f>INDEX('Нормо-час по специальностям'!$E$6:$E$26,MATCH(D751,'Нормо-час по специальностям'!$A$6:$A$26,0))</f>
        <v>900</v>
      </c>
      <c r="K751" s="8">
        <f t="shared" si="551"/>
        <v>600</v>
      </c>
      <c r="L751" s="8">
        <f t="shared" si="552"/>
        <v>720</v>
      </c>
      <c r="M751" s="8">
        <f>Расценки!L750</f>
        <v>780</v>
      </c>
      <c r="N751" s="8">
        <f>Расценки!M750</f>
        <v>900</v>
      </c>
      <c r="O751" s="10">
        <f t="shared" si="553"/>
        <v>-0.23076923076923073</v>
      </c>
      <c r="P751" s="10">
        <f t="shared" si="554"/>
        <v>-0.19999999999999996</v>
      </c>
      <c r="Q751" s="7" t="str">
        <f t="shared" si="555"/>
        <v>нормо-часы</v>
      </c>
      <c r="R751" s="7" t="str">
        <f t="shared" si="556"/>
        <v>нормо-часы</v>
      </c>
      <c r="S751" s="8">
        <f t="shared" si="557"/>
        <v>975</v>
      </c>
      <c r="T751" s="8">
        <f t="shared" si="558"/>
        <v>1125</v>
      </c>
      <c r="U751" s="8">
        <f>Расценки!F750</f>
        <v>1300</v>
      </c>
      <c r="V751" s="8">
        <f>Расценки!G750</f>
        <v>1500</v>
      </c>
      <c r="W751" s="10">
        <f t="shared" si="559"/>
        <v>0.53846153846153844</v>
      </c>
      <c r="X751" s="10">
        <f t="shared" si="560"/>
        <v>0.52</v>
      </c>
      <c r="Y751" s="9">
        <f>Расценки!H750</f>
        <v>1300</v>
      </c>
      <c r="Z751" s="9">
        <f>Расценки!I750</f>
        <v>1500</v>
      </c>
      <c r="AA751" s="10">
        <f>Расценки!J750</f>
        <v>0</v>
      </c>
      <c r="AB751" s="10">
        <f>Расценки!K750</f>
        <v>0</v>
      </c>
      <c r="AC751" s="16">
        <f t="shared" si="561"/>
        <v>0.53846153846153844</v>
      </c>
      <c r="AD751" s="16">
        <f t="shared" si="562"/>
        <v>0.52</v>
      </c>
      <c r="AE751" s="10">
        <f t="shared" si="563"/>
        <v>0.4</v>
      </c>
      <c r="AF751" s="10">
        <f t="shared" si="564"/>
        <v>0.4</v>
      </c>
      <c r="AG751" s="8">
        <f t="shared" si="565"/>
        <v>700</v>
      </c>
      <c r="AH751" s="8">
        <f t="shared" si="566"/>
        <v>780</v>
      </c>
    </row>
    <row r="752" spans="1:34" x14ac:dyDescent="0.25">
      <c r="A752" s="12" t="s">
        <v>2192</v>
      </c>
      <c r="B752" s="12" t="s">
        <v>2193</v>
      </c>
      <c r="C752" s="12" t="s">
        <v>54</v>
      </c>
      <c r="D752" s="7" t="s">
        <v>355</v>
      </c>
      <c r="E752" s="7" t="str">
        <f>INDEX('Нормо-час по специальностям'!$B$6:$B$26,MATCH(D752,'Нормо-час по специальностям'!$A$6:$A$26,0))</f>
        <v>Каменщик</v>
      </c>
      <c r="F752" s="15">
        <v>2.5</v>
      </c>
      <c r="G752" s="7" t="s">
        <v>7219</v>
      </c>
      <c r="H752" s="11">
        <f t="shared" si="550"/>
        <v>2.8</v>
      </c>
      <c r="I752" s="8">
        <f>INDEX('Нормо-час по специальностям'!$D$6:$D$26,MATCH(D752,'Нормо-час по специальностям'!$A$6:$A$26,0))</f>
        <v>800</v>
      </c>
      <c r="J752" s="8">
        <f>INDEX('Нормо-час по специальностям'!$E$6:$E$26,MATCH(D752,'Нормо-час по специальностям'!$A$6:$A$26,0))</f>
        <v>950</v>
      </c>
      <c r="K752" s="8">
        <f t="shared" si="551"/>
        <v>2000</v>
      </c>
      <c r="L752" s="8">
        <f t="shared" si="552"/>
        <v>2375</v>
      </c>
      <c r="M752" s="8">
        <f>Расценки!L751</f>
        <v>1500</v>
      </c>
      <c r="N752" s="8">
        <f>Расценки!M751</f>
        <v>1750</v>
      </c>
      <c r="O752" s="10">
        <f t="shared" si="553"/>
        <v>0.33333333333333326</v>
      </c>
      <c r="P752" s="10">
        <f t="shared" si="554"/>
        <v>0.35714285714285721</v>
      </c>
      <c r="Q752" s="7" t="str">
        <f t="shared" si="555"/>
        <v>расценка</v>
      </c>
      <c r="R752" s="7" t="str">
        <f t="shared" si="556"/>
        <v>расценка</v>
      </c>
      <c r="S752" s="8">
        <f t="shared" si="557"/>
        <v>600</v>
      </c>
      <c r="T752" s="8">
        <f t="shared" si="558"/>
        <v>700</v>
      </c>
      <c r="U752" s="8">
        <f>Расценки!F751</f>
        <v>2500</v>
      </c>
      <c r="V752" s="8">
        <f>Расценки!G751</f>
        <v>2900</v>
      </c>
      <c r="W752" s="10">
        <f t="shared" si="559"/>
        <v>0.2</v>
      </c>
      <c r="X752" s="10">
        <f t="shared" si="560"/>
        <v>0.18103448275862069</v>
      </c>
      <c r="Y752" s="9">
        <f>Расценки!H751</f>
        <v>2667</v>
      </c>
      <c r="Z752" s="9">
        <f>Расценки!I751</f>
        <v>3167</v>
      </c>
      <c r="AA752" s="10">
        <f>Расценки!J751</f>
        <v>6.6799999999999971E-2</v>
      </c>
      <c r="AB752" s="10">
        <f>Расценки!K751</f>
        <v>9.2068965517241308E-2</v>
      </c>
      <c r="AC752" s="16">
        <f t="shared" si="561"/>
        <v>0.25009373828271464</v>
      </c>
      <c r="AD752" s="16">
        <f t="shared" si="562"/>
        <v>0.25007893905904643</v>
      </c>
      <c r="AE752" s="10">
        <f t="shared" si="563"/>
        <v>0.43757030371203598</v>
      </c>
      <c r="AF752" s="10">
        <f t="shared" si="564"/>
        <v>0.44742658667508683</v>
      </c>
      <c r="AG752" s="8">
        <f t="shared" si="565"/>
        <v>667</v>
      </c>
      <c r="AH752" s="8">
        <f t="shared" si="566"/>
        <v>792</v>
      </c>
    </row>
    <row r="753" spans="1:34" x14ac:dyDescent="0.25">
      <c r="A753" s="12" t="s">
        <v>2195</v>
      </c>
      <c r="B753" s="12" t="s">
        <v>2196</v>
      </c>
      <c r="C753" s="12" t="s">
        <v>54</v>
      </c>
      <c r="D753" s="7" t="s">
        <v>279</v>
      </c>
      <c r="E753" s="7" t="str">
        <f>INDEX('Нормо-час по специальностям'!$B$6:$B$26,MATCH(D753,'Нормо-час по специальностям'!$A$6:$A$26,0))</f>
        <v>Отделочник (штукатур, маляр, ГКЛ)</v>
      </c>
      <c r="F753" s="15">
        <v>1.2</v>
      </c>
      <c r="G753" s="7" t="s">
        <v>6938</v>
      </c>
      <c r="H753" s="11">
        <f t="shared" si="550"/>
        <v>5.83</v>
      </c>
      <c r="I753" s="8">
        <f>INDEX('Нормо-час по специальностям'!$D$6:$D$26,MATCH(D753,'Нормо-час по специальностям'!$A$6:$A$26,0))</f>
        <v>750</v>
      </c>
      <c r="J753" s="8">
        <f>INDEX('Нормо-час по специальностям'!$E$6:$E$26,MATCH(D753,'Нормо-час по специальностям'!$A$6:$A$26,0))</f>
        <v>900</v>
      </c>
      <c r="K753" s="8">
        <f t="shared" si="551"/>
        <v>900</v>
      </c>
      <c r="L753" s="8">
        <f t="shared" si="552"/>
        <v>1080</v>
      </c>
      <c r="M753" s="8">
        <f>Расценки!L752</f>
        <v>900</v>
      </c>
      <c r="N753" s="8">
        <f>Расценки!M752</f>
        <v>1050</v>
      </c>
      <c r="O753" s="10">
        <f t="shared" si="553"/>
        <v>0</v>
      </c>
      <c r="P753" s="10">
        <f t="shared" si="554"/>
        <v>2.857142857142847E-2</v>
      </c>
      <c r="Q753" s="7" t="str">
        <f t="shared" si="555"/>
        <v>равно</v>
      </c>
      <c r="R753" s="7" t="str">
        <f t="shared" si="556"/>
        <v>равно</v>
      </c>
      <c r="S753" s="8">
        <f t="shared" si="557"/>
        <v>750</v>
      </c>
      <c r="T753" s="8">
        <f t="shared" si="558"/>
        <v>875</v>
      </c>
      <c r="U753" s="8">
        <f>Расценки!F752</f>
        <v>1500</v>
      </c>
      <c r="V753" s="8">
        <f>Расценки!G752</f>
        <v>1700</v>
      </c>
      <c r="W753" s="10">
        <f t="shared" si="559"/>
        <v>0.4</v>
      </c>
      <c r="X753" s="10">
        <f t="shared" si="560"/>
        <v>0.36470588235294116</v>
      </c>
      <c r="Y753" s="9">
        <f>Расценки!H752</f>
        <v>1500</v>
      </c>
      <c r="Z753" s="9">
        <f>Расценки!I752</f>
        <v>1700</v>
      </c>
      <c r="AA753" s="10">
        <f>Расценки!J752</f>
        <v>0</v>
      </c>
      <c r="AB753" s="10">
        <f>Расценки!K752</f>
        <v>0</v>
      </c>
      <c r="AC753" s="16">
        <f t="shared" si="561"/>
        <v>0.4</v>
      </c>
      <c r="AD753" s="16">
        <f t="shared" si="562"/>
        <v>0.36470588235294116</v>
      </c>
      <c r="AE753" s="10">
        <f t="shared" si="563"/>
        <v>0.4</v>
      </c>
      <c r="AF753" s="10">
        <f t="shared" si="564"/>
        <v>0.38235294117647056</v>
      </c>
      <c r="AG753" s="8">
        <f t="shared" si="565"/>
        <v>600</v>
      </c>
      <c r="AH753" s="8">
        <f t="shared" si="566"/>
        <v>620</v>
      </c>
    </row>
    <row r="754" spans="1:34" x14ac:dyDescent="0.25">
      <c r="A754" s="12" t="s">
        <v>2198</v>
      </c>
      <c r="B754" s="12" t="s">
        <v>2199</v>
      </c>
      <c r="C754" s="12" t="s">
        <v>177</v>
      </c>
      <c r="D754" s="7" t="s">
        <v>279</v>
      </c>
      <c r="E754" s="7" t="str">
        <f>INDEX('Нормо-час по специальностям'!$B$6:$B$26,MATCH(D754,'Нормо-час по специальностям'!$A$6:$A$26,0))</f>
        <v>Отделочник (штукатур, маляр, ГКЛ)</v>
      </c>
      <c r="F754" s="15">
        <v>0.7</v>
      </c>
      <c r="G754" s="7" t="s">
        <v>6938</v>
      </c>
      <c r="H754" s="11">
        <f t="shared" si="550"/>
        <v>10</v>
      </c>
      <c r="I754" s="8">
        <f>INDEX('Нормо-час по специальностям'!$D$6:$D$26,MATCH(D754,'Нормо-час по специальностям'!$A$6:$A$26,0))</f>
        <v>750</v>
      </c>
      <c r="J754" s="8">
        <f>INDEX('Нормо-час по специальностям'!$E$6:$E$26,MATCH(D754,'Нормо-час по специальностям'!$A$6:$A$26,0))</f>
        <v>900</v>
      </c>
      <c r="K754" s="8">
        <f t="shared" si="551"/>
        <v>525</v>
      </c>
      <c r="L754" s="8">
        <f t="shared" si="552"/>
        <v>630</v>
      </c>
      <c r="M754" s="8">
        <f>Расценки!L753</f>
        <v>540</v>
      </c>
      <c r="N754" s="8">
        <f>Расценки!M753</f>
        <v>630</v>
      </c>
      <c r="O754" s="10">
        <f t="shared" si="553"/>
        <v>-2.777777777777779E-2</v>
      </c>
      <c r="P754" s="10">
        <f t="shared" si="554"/>
        <v>0</v>
      </c>
      <c r="Q754" s="7" t="str">
        <f t="shared" si="555"/>
        <v>равно</v>
      </c>
      <c r="R754" s="7" t="str">
        <f t="shared" si="556"/>
        <v>равно</v>
      </c>
      <c r="S754" s="8">
        <f t="shared" si="557"/>
        <v>771</v>
      </c>
      <c r="T754" s="8">
        <f t="shared" si="558"/>
        <v>900</v>
      </c>
      <c r="U754" s="8">
        <f>Расценки!F753</f>
        <v>900</v>
      </c>
      <c r="V754" s="8">
        <f>Расценки!G753</f>
        <v>1050</v>
      </c>
      <c r="W754" s="10">
        <f t="shared" si="559"/>
        <v>0.41666666666666669</v>
      </c>
      <c r="X754" s="10">
        <f t="shared" si="560"/>
        <v>0.4</v>
      </c>
      <c r="Y754" s="9">
        <f>Расценки!H753</f>
        <v>900</v>
      </c>
      <c r="Z754" s="9">
        <f>Расценки!I753</f>
        <v>1050</v>
      </c>
      <c r="AA754" s="10">
        <f>Расценки!J753</f>
        <v>0</v>
      </c>
      <c r="AB754" s="10">
        <f>Расценки!K753</f>
        <v>0</v>
      </c>
      <c r="AC754" s="16">
        <f t="shared" si="561"/>
        <v>0.41666666666666669</v>
      </c>
      <c r="AD754" s="16">
        <f t="shared" si="562"/>
        <v>0.4</v>
      </c>
      <c r="AE754" s="10">
        <f t="shared" si="563"/>
        <v>0.4</v>
      </c>
      <c r="AF754" s="10">
        <f t="shared" si="564"/>
        <v>0.4</v>
      </c>
      <c r="AG754" s="8">
        <f t="shared" si="565"/>
        <v>375</v>
      </c>
      <c r="AH754" s="8">
        <f t="shared" si="566"/>
        <v>420</v>
      </c>
    </row>
    <row r="755" spans="1:34" x14ac:dyDescent="0.25">
      <c r="A755" s="5" t="s">
        <v>2200</v>
      </c>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row>
    <row r="756" spans="1:34" x14ac:dyDescent="0.25">
      <c r="A756" s="7" t="s">
        <v>2201</v>
      </c>
      <c r="B756" s="7" t="s">
        <v>2202</v>
      </c>
      <c r="C756" s="7" t="s">
        <v>54</v>
      </c>
      <c r="D756" s="7" t="s">
        <v>279</v>
      </c>
      <c r="E756" s="7" t="str">
        <f>INDEX('Нормо-час по специальностям'!$B$6:$B$26,MATCH(D756,'Нормо-час по специальностям'!$A$6:$A$26,0))</f>
        <v>Отделочник (штукатур, маляр, ГКЛ)</v>
      </c>
      <c r="F756" s="15">
        <v>0.15</v>
      </c>
      <c r="G756" s="7" t="s">
        <v>7220</v>
      </c>
      <c r="H756" s="11">
        <f t="shared" ref="H756:H787" si="567">IF(OR(F756="",F756=0),"",ROUND($G$3/F756,2))</f>
        <v>46.67</v>
      </c>
      <c r="I756" s="8">
        <f>INDEX('Нормо-час по специальностям'!$D$6:$D$26,MATCH(D756,'Нормо-час по специальностям'!$A$6:$A$26,0))</f>
        <v>750</v>
      </c>
      <c r="J756" s="8">
        <f>INDEX('Нормо-час по специальностям'!$E$6:$E$26,MATCH(D756,'Нормо-час по специальностям'!$A$6:$A$26,0))</f>
        <v>900</v>
      </c>
      <c r="K756" s="8">
        <f t="shared" ref="K756:K787" si="568">IF(OR(F756="",F756=0,I756=0),"",ROUND(F756*I756,0))</f>
        <v>113</v>
      </c>
      <c r="L756" s="8">
        <f t="shared" ref="L756:L787" si="569">IF(OR(F756="",F756=0,J756=0),"",ROUND(F756*J756,0))</f>
        <v>135</v>
      </c>
      <c r="M756" s="8">
        <f>Расценки!L755</f>
        <v>170</v>
      </c>
      <c r="N756" s="8">
        <f>Расценки!M755</f>
        <v>195</v>
      </c>
      <c r="O756" s="10">
        <f t="shared" ref="O756:O787" si="570">IF(OR(K756="",M756="",M756=0),"",K756/M756-1)</f>
        <v>-0.33529411764705885</v>
      </c>
      <c r="P756" s="10">
        <f t="shared" ref="P756:P787" si="571">IF(OR(L756="",N756="",N756=0),"",L756/N756-1)</f>
        <v>-0.30769230769230771</v>
      </c>
      <c r="Q756" s="7" t="str">
        <f t="shared" ref="Q756:Q787" si="572">IF(O756="","—",IF(O756&lt;-$C$3,"нормо-часы",IF(O756&gt;$C$3,"расценка","равно")))</f>
        <v>нормо-часы</v>
      </c>
      <c r="R756" s="7" t="str">
        <f t="shared" ref="R756:R787" si="573">IF(P756="","—",IF(P756&lt;-$C$3,"нормо-часы",IF(P756&gt;$C$3,"расценка","равно")))</f>
        <v>нормо-часы</v>
      </c>
      <c r="S756" s="8">
        <f t="shared" ref="S756:S787" si="574">IF(OR(F756="",F756=0,M756=""),"",ROUND(M756/F756,0))</f>
        <v>1133</v>
      </c>
      <c r="T756" s="8">
        <f t="shared" ref="T756:T787" si="575">IF(OR(F756="",F756=0,N756=""),"",ROUND(N756/F756,0))</f>
        <v>1300</v>
      </c>
      <c r="U756" s="8">
        <f>Расценки!F755</f>
        <v>280</v>
      </c>
      <c r="V756" s="8">
        <f>Расценки!G755</f>
        <v>330</v>
      </c>
      <c r="W756" s="10">
        <f t="shared" ref="W756:W787" si="576">IF(OR(K756="",U756="",U756=0),"",(U756-K756)/U756)</f>
        <v>0.59642857142857142</v>
      </c>
      <c r="X756" s="10">
        <f t="shared" ref="X756:X787" si="577">IF(OR(L756="",V756="",V756=0),"",(V756-L756)/V756)</f>
        <v>0.59090909090909094</v>
      </c>
      <c r="Y756" s="9">
        <f>Расценки!H755</f>
        <v>280</v>
      </c>
      <c r="Z756" s="9">
        <f>Расценки!I755</f>
        <v>330</v>
      </c>
      <c r="AA756" s="10">
        <f>Расценки!J755</f>
        <v>0</v>
      </c>
      <c r="AB756" s="10">
        <f>Расценки!K755</f>
        <v>0</v>
      </c>
      <c r="AC756" s="16">
        <f t="shared" ref="AC756:AC787" si="578">IF(OR(K756="",Y756="",Y756=0),"",(Y756-K756)/Y756)</f>
        <v>0.59642857142857142</v>
      </c>
      <c r="AD756" s="16">
        <f t="shared" ref="AD756:AD787" si="579">IF(OR(L756="",Z756="",Z756=0),"",(Z756-L756)/Z756)</f>
        <v>0.59090909090909094</v>
      </c>
      <c r="AE756" s="10">
        <f t="shared" ref="AE756:AE787" si="580">IF(OR(Y756="",Y756=0),"",(Y756-M756)/Y756)</f>
        <v>0.39285714285714285</v>
      </c>
      <c r="AF756" s="10">
        <f t="shared" ref="AF756:AF787" si="581">IF(OR(Z756="",Z756=0),"",(Z756-N756)/Z756)</f>
        <v>0.40909090909090912</v>
      </c>
      <c r="AG756" s="8">
        <f t="shared" ref="AG756:AG787" si="582">IF(OR(K756="",Y756=""),"",Y756-K756)</f>
        <v>167</v>
      </c>
      <c r="AH756" s="8">
        <f t="shared" ref="AH756:AH787" si="583">IF(OR(L756="",Z756=""),"",Z756-L756)</f>
        <v>195</v>
      </c>
    </row>
    <row r="757" spans="1:34" x14ac:dyDescent="0.25">
      <c r="A757" s="7" t="s">
        <v>2205</v>
      </c>
      <c r="B757" s="7" t="s">
        <v>2206</v>
      </c>
      <c r="C757" s="7" t="s">
        <v>54</v>
      </c>
      <c r="D757" s="7" t="s">
        <v>279</v>
      </c>
      <c r="E757" s="7" t="str">
        <f>INDEX('Нормо-час по специальностям'!$B$6:$B$26,MATCH(D757,'Нормо-час по специальностям'!$A$6:$A$26,0))</f>
        <v>Отделочник (штукатур, маляр, ГКЛ)</v>
      </c>
      <c r="F757" s="15">
        <v>0.2</v>
      </c>
      <c r="G757" s="7" t="s">
        <v>7220</v>
      </c>
      <c r="H757" s="11">
        <f t="shared" si="567"/>
        <v>35</v>
      </c>
      <c r="I757" s="8">
        <f>INDEX('Нормо-час по специальностям'!$D$6:$D$26,MATCH(D757,'Нормо-час по специальностям'!$A$6:$A$26,0))</f>
        <v>750</v>
      </c>
      <c r="J757" s="8">
        <f>INDEX('Нормо-час по специальностям'!$E$6:$E$26,MATCH(D757,'Нормо-час по специальностям'!$A$6:$A$26,0))</f>
        <v>900</v>
      </c>
      <c r="K757" s="8">
        <f t="shared" si="568"/>
        <v>150</v>
      </c>
      <c r="L757" s="8">
        <f t="shared" si="569"/>
        <v>180</v>
      </c>
      <c r="M757" s="8">
        <f>Расценки!L756</f>
        <v>180</v>
      </c>
      <c r="N757" s="8">
        <f>Расценки!M756</f>
        <v>210</v>
      </c>
      <c r="O757" s="10">
        <f t="shared" si="570"/>
        <v>-0.16666666666666663</v>
      </c>
      <c r="P757" s="10">
        <f t="shared" si="571"/>
        <v>-0.1428571428571429</v>
      </c>
      <c r="Q757" s="7" t="str">
        <f t="shared" si="572"/>
        <v>нормо-часы</v>
      </c>
      <c r="R757" s="7" t="str">
        <f t="shared" si="573"/>
        <v>нормо-часы</v>
      </c>
      <c r="S757" s="8">
        <f t="shared" si="574"/>
        <v>900</v>
      </c>
      <c r="T757" s="8">
        <f t="shared" si="575"/>
        <v>1050</v>
      </c>
      <c r="U757" s="8">
        <f>Расценки!F756</f>
        <v>300</v>
      </c>
      <c r="V757" s="8">
        <f>Расценки!G756</f>
        <v>350</v>
      </c>
      <c r="W757" s="10">
        <f t="shared" si="576"/>
        <v>0.5</v>
      </c>
      <c r="X757" s="10">
        <f t="shared" si="577"/>
        <v>0.48571428571428571</v>
      </c>
      <c r="Y757" s="9">
        <f>Расценки!H756</f>
        <v>300</v>
      </c>
      <c r="Z757" s="9">
        <f>Расценки!I756</f>
        <v>350</v>
      </c>
      <c r="AA757" s="10">
        <f>Расценки!J756</f>
        <v>0</v>
      </c>
      <c r="AB757" s="10">
        <f>Расценки!K756</f>
        <v>0</v>
      </c>
      <c r="AC757" s="16">
        <f t="shared" si="578"/>
        <v>0.5</v>
      </c>
      <c r="AD757" s="16">
        <f t="shared" si="579"/>
        <v>0.48571428571428571</v>
      </c>
      <c r="AE757" s="10">
        <f t="shared" si="580"/>
        <v>0.4</v>
      </c>
      <c r="AF757" s="10">
        <f t="shared" si="581"/>
        <v>0.4</v>
      </c>
      <c r="AG757" s="8">
        <f t="shared" si="582"/>
        <v>150</v>
      </c>
      <c r="AH757" s="8">
        <f t="shared" si="583"/>
        <v>170</v>
      </c>
    </row>
    <row r="758" spans="1:34" x14ac:dyDescent="0.25">
      <c r="A758" s="7" t="s">
        <v>2208</v>
      </c>
      <c r="B758" s="7" t="s">
        <v>2209</v>
      </c>
      <c r="C758" s="7" t="s">
        <v>54</v>
      </c>
      <c r="D758" s="7" t="s">
        <v>80</v>
      </c>
      <c r="E758" s="7" t="str">
        <f>INDEX('Нормо-час по специальностям'!$B$6:$B$26,MATCH(D758,'Нормо-час по специальностям'!$A$6:$A$26,0))</f>
        <v>Кровельщик</v>
      </c>
      <c r="F758" s="15">
        <v>0.35</v>
      </c>
      <c r="G758" s="7" t="s">
        <v>7176</v>
      </c>
      <c r="H758" s="11">
        <f t="shared" si="567"/>
        <v>20</v>
      </c>
      <c r="I758" s="8">
        <f>INDEX('Нормо-час по специальностям'!$D$6:$D$26,MATCH(D758,'Нормо-час по специальностям'!$A$6:$A$26,0))</f>
        <v>800</v>
      </c>
      <c r="J758" s="8">
        <f>INDEX('Нормо-час по специальностям'!$E$6:$E$26,MATCH(D758,'Нормо-час по специальностям'!$A$6:$A$26,0))</f>
        <v>950</v>
      </c>
      <c r="K758" s="8">
        <f t="shared" si="568"/>
        <v>280</v>
      </c>
      <c r="L758" s="8">
        <f t="shared" si="569"/>
        <v>333</v>
      </c>
      <c r="M758" s="8">
        <f>Расценки!L757</f>
        <v>270</v>
      </c>
      <c r="N758" s="8">
        <f>Расценки!M757</f>
        <v>310</v>
      </c>
      <c r="O758" s="10">
        <f t="shared" si="570"/>
        <v>3.7037037037036979E-2</v>
      </c>
      <c r="P758" s="10">
        <f t="shared" si="571"/>
        <v>7.4193548387096797E-2</v>
      </c>
      <c r="Q758" s="7" t="str">
        <f t="shared" si="572"/>
        <v>равно</v>
      </c>
      <c r="R758" s="7" t="str">
        <f t="shared" si="573"/>
        <v>равно</v>
      </c>
      <c r="S758" s="8">
        <f t="shared" si="574"/>
        <v>771</v>
      </c>
      <c r="T758" s="8">
        <f t="shared" si="575"/>
        <v>886</v>
      </c>
      <c r="U758" s="8">
        <f>Расценки!F757</f>
        <v>450</v>
      </c>
      <c r="V758" s="8">
        <f>Расценки!G757</f>
        <v>520</v>
      </c>
      <c r="W758" s="10">
        <f t="shared" si="576"/>
        <v>0.37777777777777777</v>
      </c>
      <c r="X758" s="10">
        <f t="shared" si="577"/>
        <v>0.35961538461538461</v>
      </c>
      <c r="Y758" s="9">
        <f>Расценки!H757</f>
        <v>450</v>
      </c>
      <c r="Z758" s="9">
        <f>Расценки!I757</f>
        <v>520</v>
      </c>
      <c r="AA758" s="10">
        <f>Расценки!J757</f>
        <v>0</v>
      </c>
      <c r="AB758" s="10">
        <f>Расценки!K757</f>
        <v>0</v>
      </c>
      <c r="AC758" s="16">
        <f t="shared" si="578"/>
        <v>0.37777777777777777</v>
      </c>
      <c r="AD758" s="16">
        <f t="shared" si="579"/>
        <v>0.35961538461538461</v>
      </c>
      <c r="AE758" s="10">
        <f t="shared" si="580"/>
        <v>0.4</v>
      </c>
      <c r="AF758" s="10">
        <f t="shared" si="581"/>
        <v>0.40384615384615385</v>
      </c>
      <c r="AG758" s="8">
        <f t="shared" si="582"/>
        <v>170</v>
      </c>
      <c r="AH758" s="8">
        <f t="shared" si="583"/>
        <v>187</v>
      </c>
    </row>
    <row r="759" spans="1:34" x14ac:dyDescent="0.25">
      <c r="A759" s="7" t="s">
        <v>2211</v>
      </c>
      <c r="B759" s="7" t="s">
        <v>2212</v>
      </c>
      <c r="C759" s="7" t="s">
        <v>54</v>
      </c>
      <c r="D759" s="7" t="s">
        <v>279</v>
      </c>
      <c r="E759" s="7" t="str">
        <f>INDEX('Нормо-час по специальностям'!$B$6:$B$26,MATCH(D759,'Нормо-час по специальностям'!$A$6:$A$26,0))</f>
        <v>Отделочник (штукатур, маляр, ГКЛ)</v>
      </c>
      <c r="F759" s="15">
        <v>0.7</v>
      </c>
      <c r="G759" s="7" t="s">
        <v>7221</v>
      </c>
      <c r="H759" s="11">
        <f t="shared" si="567"/>
        <v>10</v>
      </c>
      <c r="I759" s="8">
        <f>INDEX('Нормо-час по специальностям'!$D$6:$D$26,MATCH(D759,'Нормо-час по специальностям'!$A$6:$A$26,0))</f>
        <v>750</v>
      </c>
      <c r="J759" s="8">
        <f>INDEX('Нормо-час по специальностям'!$E$6:$E$26,MATCH(D759,'Нормо-час по специальностям'!$A$6:$A$26,0))</f>
        <v>900</v>
      </c>
      <c r="K759" s="8">
        <f t="shared" si="568"/>
        <v>525</v>
      </c>
      <c r="L759" s="8">
        <f t="shared" si="569"/>
        <v>630</v>
      </c>
      <c r="M759" s="8">
        <f>Расценки!L758</f>
        <v>430</v>
      </c>
      <c r="N759" s="8">
        <f>Расценки!M758</f>
        <v>500</v>
      </c>
      <c r="O759" s="10">
        <f t="shared" si="570"/>
        <v>0.22093023255813948</v>
      </c>
      <c r="P759" s="10">
        <f t="shared" si="571"/>
        <v>0.26</v>
      </c>
      <c r="Q759" s="7" t="str">
        <f t="shared" si="572"/>
        <v>расценка</v>
      </c>
      <c r="R759" s="7" t="str">
        <f t="shared" si="573"/>
        <v>расценка</v>
      </c>
      <c r="S759" s="8">
        <f t="shared" si="574"/>
        <v>614</v>
      </c>
      <c r="T759" s="8">
        <f t="shared" si="575"/>
        <v>714</v>
      </c>
      <c r="U759" s="8">
        <f>Расценки!F758</f>
        <v>700</v>
      </c>
      <c r="V759" s="8">
        <f>Расценки!G758</f>
        <v>850</v>
      </c>
      <c r="W759" s="10">
        <f t="shared" si="576"/>
        <v>0.25</v>
      </c>
      <c r="X759" s="10">
        <f t="shared" si="577"/>
        <v>0.25882352941176473</v>
      </c>
      <c r="Y759" s="9">
        <f>Расценки!H758</f>
        <v>700</v>
      </c>
      <c r="Z759" s="9">
        <f>Расценки!I758</f>
        <v>850</v>
      </c>
      <c r="AA759" s="10">
        <f>Расценки!J758</f>
        <v>0</v>
      </c>
      <c r="AB759" s="10">
        <f>Расценки!K758</f>
        <v>0</v>
      </c>
      <c r="AC759" s="16">
        <f t="shared" si="578"/>
        <v>0.25</v>
      </c>
      <c r="AD759" s="16">
        <f t="shared" si="579"/>
        <v>0.25882352941176473</v>
      </c>
      <c r="AE759" s="10">
        <f t="shared" si="580"/>
        <v>0.38571428571428573</v>
      </c>
      <c r="AF759" s="10">
        <f t="shared" si="581"/>
        <v>0.41176470588235292</v>
      </c>
      <c r="AG759" s="8">
        <f t="shared" si="582"/>
        <v>175</v>
      </c>
      <c r="AH759" s="8">
        <f t="shared" si="583"/>
        <v>220</v>
      </c>
    </row>
    <row r="760" spans="1:34" x14ac:dyDescent="0.25">
      <c r="A760" s="7" t="s">
        <v>2214</v>
      </c>
      <c r="B760" s="7" t="s">
        <v>2215</v>
      </c>
      <c r="C760" s="7" t="s">
        <v>54</v>
      </c>
      <c r="D760" s="7" t="s">
        <v>279</v>
      </c>
      <c r="E760" s="7" t="str">
        <f>INDEX('Нормо-час по специальностям'!$B$6:$B$26,MATCH(D760,'Нормо-час по специальностям'!$A$6:$A$26,0))</f>
        <v>Отделочник (штукатур, маляр, ГКЛ)</v>
      </c>
      <c r="F760" s="15">
        <v>0.5</v>
      </c>
      <c r="G760" s="7" t="s">
        <v>7222</v>
      </c>
      <c r="H760" s="11">
        <f t="shared" si="567"/>
        <v>14</v>
      </c>
      <c r="I760" s="8">
        <f>INDEX('Нормо-час по специальностям'!$D$6:$D$26,MATCH(D760,'Нормо-час по специальностям'!$A$6:$A$26,0))</f>
        <v>750</v>
      </c>
      <c r="J760" s="8">
        <f>INDEX('Нормо-час по специальностям'!$E$6:$E$26,MATCH(D760,'Нормо-час по специальностям'!$A$6:$A$26,0))</f>
        <v>900</v>
      </c>
      <c r="K760" s="8">
        <f t="shared" si="568"/>
        <v>375</v>
      </c>
      <c r="L760" s="8">
        <f t="shared" si="569"/>
        <v>450</v>
      </c>
      <c r="M760" s="8">
        <f>Расценки!L759</f>
        <v>330</v>
      </c>
      <c r="N760" s="8">
        <f>Расценки!M759</f>
        <v>390</v>
      </c>
      <c r="O760" s="10">
        <f t="shared" si="570"/>
        <v>0.13636363636363646</v>
      </c>
      <c r="P760" s="10">
        <f t="shared" si="571"/>
        <v>0.15384615384615374</v>
      </c>
      <c r="Q760" s="7" t="str">
        <f t="shared" si="572"/>
        <v>расценка</v>
      </c>
      <c r="R760" s="7" t="str">
        <f t="shared" si="573"/>
        <v>расценка</v>
      </c>
      <c r="S760" s="8">
        <f t="shared" si="574"/>
        <v>660</v>
      </c>
      <c r="T760" s="8">
        <f t="shared" si="575"/>
        <v>780</v>
      </c>
      <c r="U760" s="8">
        <f>Расценки!F759</f>
        <v>550</v>
      </c>
      <c r="V760" s="8">
        <f>Расценки!G759</f>
        <v>650</v>
      </c>
      <c r="W760" s="10">
        <f t="shared" si="576"/>
        <v>0.31818181818181818</v>
      </c>
      <c r="X760" s="10">
        <f t="shared" si="577"/>
        <v>0.30769230769230771</v>
      </c>
      <c r="Y760" s="9">
        <f>Расценки!H759</f>
        <v>550</v>
      </c>
      <c r="Z760" s="9">
        <f>Расценки!I759</f>
        <v>650</v>
      </c>
      <c r="AA760" s="10">
        <f>Расценки!J759</f>
        <v>0</v>
      </c>
      <c r="AB760" s="10">
        <f>Расценки!K759</f>
        <v>0</v>
      </c>
      <c r="AC760" s="16">
        <f t="shared" si="578"/>
        <v>0.31818181818181818</v>
      </c>
      <c r="AD760" s="16">
        <f t="shared" si="579"/>
        <v>0.30769230769230771</v>
      </c>
      <c r="AE760" s="10">
        <f t="shared" si="580"/>
        <v>0.4</v>
      </c>
      <c r="AF760" s="10">
        <f t="shared" si="581"/>
        <v>0.4</v>
      </c>
      <c r="AG760" s="8">
        <f t="shared" si="582"/>
        <v>175</v>
      </c>
      <c r="AH760" s="8">
        <f t="shared" si="583"/>
        <v>200</v>
      </c>
    </row>
    <row r="761" spans="1:34" x14ac:dyDescent="0.25">
      <c r="A761" s="7" t="s">
        <v>2217</v>
      </c>
      <c r="B761" s="7" t="s">
        <v>2218</v>
      </c>
      <c r="C761" s="7" t="s">
        <v>177</v>
      </c>
      <c r="D761" s="7" t="s">
        <v>269</v>
      </c>
      <c r="E761" s="7" t="str">
        <f>INDEX('Нормо-час по специальностям'!$B$6:$B$26,MATCH(D761,'Нормо-час по специальностям'!$A$6:$A$26,0))</f>
        <v>Плиточник / укладчик полов</v>
      </c>
      <c r="F761" s="15">
        <v>0.5</v>
      </c>
      <c r="G761" s="7" t="s">
        <v>6938</v>
      </c>
      <c r="H761" s="11">
        <f t="shared" si="567"/>
        <v>14</v>
      </c>
      <c r="I761" s="8">
        <f>INDEX('Нормо-час по специальностям'!$D$6:$D$26,MATCH(D761,'Нормо-час по специальностям'!$A$6:$A$26,0))</f>
        <v>900</v>
      </c>
      <c r="J761" s="8">
        <f>INDEX('Нормо-час по специальностям'!$E$6:$E$26,MATCH(D761,'Нормо-час по специальностям'!$A$6:$A$26,0))</f>
        <v>1080</v>
      </c>
      <c r="K761" s="8">
        <f t="shared" si="568"/>
        <v>450</v>
      </c>
      <c r="L761" s="8">
        <f t="shared" si="569"/>
        <v>540</v>
      </c>
      <c r="M761" s="8">
        <f>Расценки!L760</f>
        <v>270</v>
      </c>
      <c r="N761" s="8">
        <f>Расценки!M760</f>
        <v>310</v>
      </c>
      <c r="O761" s="10">
        <f t="shared" si="570"/>
        <v>0.66666666666666674</v>
      </c>
      <c r="P761" s="10">
        <f t="shared" si="571"/>
        <v>0.74193548387096775</v>
      </c>
      <c r="Q761" s="7" t="str">
        <f t="shared" si="572"/>
        <v>расценка</v>
      </c>
      <c r="R761" s="7" t="str">
        <f t="shared" si="573"/>
        <v>расценка</v>
      </c>
      <c r="S761" s="8">
        <f t="shared" si="574"/>
        <v>540</v>
      </c>
      <c r="T761" s="8">
        <f t="shared" si="575"/>
        <v>620</v>
      </c>
      <c r="U761" s="8">
        <f>Расценки!F760</f>
        <v>450</v>
      </c>
      <c r="V761" s="8">
        <f>Расценки!G760</f>
        <v>520</v>
      </c>
      <c r="W761" s="10">
        <f t="shared" si="576"/>
        <v>0</v>
      </c>
      <c r="X761" s="10">
        <f t="shared" si="577"/>
        <v>-3.8461538461538464E-2</v>
      </c>
      <c r="Y761" s="9">
        <f>Расценки!H760</f>
        <v>600</v>
      </c>
      <c r="Z761" s="9">
        <f>Расценки!I760</f>
        <v>720</v>
      </c>
      <c r="AA761" s="10">
        <f>Расценки!J760</f>
        <v>0.33333333333333326</v>
      </c>
      <c r="AB761" s="10">
        <f>Расценки!K760</f>
        <v>0.38461538461538458</v>
      </c>
      <c r="AC761" s="16">
        <f t="shared" si="578"/>
        <v>0.25</v>
      </c>
      <c r="AD761" s="16">
        <f t="shared" si="579"/>
        <v>0.25</v>
      </c>
      <c r="AE761" s="10">
        <f t="shared" si="580"/>
        <v>0.55000000000000004</v>
      </c>
      <c r="AF761" s="10">
        <f t="shared" si="581"/>
        <v>0.56944444444444442</v>
      </c>
      <c r="AG761" s="8">
        <f t="shared" si="582"/>
        <v>150</v>
      </c>
      <c r="AH761" s="8">
        <f t="shared" si="583"/>
        <v>180</v>
      </c>
    </row>
    <row r="762" spans="1:34" x14ac:dyDescent="0.25">
      <c r="A762" s="7" t="s">
        <v>2220</v>
      </c>
      <c r="B762" s="7" t="s">
        <v>2221</v>
      </c>
      <c r="C762" s="7" t="s">
        <v>177</v>
      </c>
      <c r="D762" s="7" t="s">
        <v>269</v>
      </c>
      <c r="E762" s="7" t="str">
        <f>INDEX('Нормо-час по специальностям'!$B$6:$B$26,MATCH(D762,'Нормо-час по специальностям'!$A$6:$A$26,0))</f>
        <v>Плиточник / укладчик полов</v>
      </c>
      <c r="F762" s="15">
        <v>0.55000000000000004</v>
      </c>
      <c r="G762" s="7" t="s">
        <v>6938</v>
      </c>
      <c r="H762" s="11">
        <f t="shared" si="567"/>
        <v>12.73</v>
      </c>
      <c r="I762" s="8">
        <f>INDEX('Нормо-час по специальностям'!$D$6:$D$26,MATCH(D762,'Нормо-час по специальностям'!$A$6:$A$26,0))</f>
        <v>900</v>
      </c>
      <c r="J762" s="8">
        <f>INDEX('Нормо-час по специальностям'!$E$6:$E$26,MATCH(D762,'Нормо-час по специальностям'!$A$6:$A$26,0))</f>
        <v>1080</v>
      </c>
      <c r="K762" s="8">
        <f t="shared" si="568"/>
        <v>495</v>
      </c>
      <c r="L762" s="8">
        <f t="shared" si="569"/>
        <v>594</v>
      </c>
      <c r="M762" s="8">
        <f>Расценки!L761</f>
        <v>300</v>
      </c>
      <c r="N762" s="8">
        <f>Расценки!M761</f>
        <v>350</v>
      </c>
      <c r="O762" s="10">
        <f t="shared" si="570"/>
        <v>0.64999999999999991</v>
      </c>
      <c r="P762" s="10">
        <f t="shared" si="571"/>
        <v>0.69714285714285706</v>
      </c>
      <c r="Q762" s="7" t="str">
        <f t="shared" si="572"/>
        <v>расценка</v>
      </c>
      <c r="R762" s="7" t="str">
        <f t="shared" si="573"/>
        <v>расценка</v>
      </c>
      <c r="S762" s="8">
        <f t="shared" si="574"/>
        <v>545</v>
      </c>
      <c r="T762" s="8">
        <f t="shared" si="575"/>
        <v>636</v>
      </c>
      <c r="U762" s="8">
        <f>Расценки!F761</f>
        <v>500</v>
      </c>
      <c r="V762" s="8">
        <f>Расценки!G761</f>
        <v>580</v>
      </c>
      <c r="W762" s="10">
        <f t="shared" si="576"/>
        <v>0.01</v>
      </c>
      <c r="X762" s="10">
        <f t="shared" si="577"/>
        <v>-2.4137931034482758E-2</v>
      </c>
      <c r="Y762" s="9">
        <f>Расценки!H761</f>
        <v>660</v>
      </c>
      <c r="Z762" s="9">
        <f>Расценки!I761</f>
        <v>792</v>
      </c>
      <c r="AA762" s="10">
        <f>Расценки!J761</f>
        <v>0.32000000000000006</v>
      </c>
      <c r="AB762" s="10">
        <f>Расценки!K761</f>
        <v>0.36551724137931041</v>
      </c>
      <c r="AC762" s="16">
        <f t="shared" si="578"/>
        <v>0.25</v>
      </c>
      <c r="AD762" s="16">
        <f t="shared" si="579"/>
        <v>0.25</v>
      </c>
      <c r="AE762" s="10">
        <f t="shared" si="580"/>
        <v>0.54545454545454541</v>
      </c>
      <c r="AF762" s="10">
        <f t="shared" si="581"/>
        <v>0.55808080808080807</v>
      </c>
      <c r="AG762" s="8">
        <f t="shared" si="582"/>
        <v>165</v>
      </c>
      <c r="AH762" s="8">
        <f t="shared" si="583"/>
        <v>198</v>
      </c>
    </row>
    <row r="763" spans="1:34" x14ac:dyDescent="0.25">
      <c r="A763" s="7" t="s">
        <v>2223</v>
      </c>
      <c r="B763" s="7" t="s">
        <v>2224</v>
      </c>
      <c r="C763" s="7" t="s">
        <v>177</v>
      </c>
      <c r="D763" s="7" t="s">
        <v>269</v>
      </c>
      <c r="E763" s="7" t="str">
        <f>INDEX('Нормо-час по специальностям'!$B$6:$B$26,MATCH(D763,'Нормо-час по специальностям'!$A$6:$A$26,0))</f>
        <v>Плиточник / укладчик полов</v>
      </c>
      <c r="F763" s="15">
        <v>0.65</v>
      </c>
      <c r="G763" s="7" t="s">
        <v>6938</v>
      </c>
      <c r="H763" s="11">
        <f t="shared" si="567"/>
        <v>10.77</v>
      </c>
      <c r="I763" s="8">
        <f>INDEX('Нормо-час по специальностям'!$D$6:$D$26,MATCH(D763,'Нормо-час по специальностям'!$A$6:$A$26,0))</f>
        <v>900</v>
      </c>
      <c r="J763" s="8">
        <f>INDEX('Нормо-час по специальностям'!$E$6:$E$26,MATCH(D763,'Нормо-час по специальностям'!$A$6:$A$26,0))</f>
        <v>1080</v>
      </c>
      <c r="K763" s="8">
        <f t="shared" si="568"/>
        <v>585</v>
      </c>
      <c r="L763" s="8">
        <f t="shared" si="569"/>
        <v>702</v>
      </c>
      <c r="M763" s="8">
        <f>Расценки!L762</f>
        <v>360</v>
      </c>
      <c r="N763" s="8">
        <f>Расценки!M762</f>
        <v>420</v>
      </c>
      <c r="O763" s="10">
        <f t="shared" si="570"/>
        <v>0.625</v>
      </c>
      <c r="P763" s="10">
        <f t="shared" si="571"/>
        <v>0.67142857142857149</v>
      </c>
      <c r="Q763" s="7" t="str">
        <f t="shared" si="572"/>
        <v>расценка</v>
      </c>
      <c r="R763" s="7" t="str">
        <f t="shared" si="573"/>
        <v>расценка</v>
      </c>
      <c r="S763" s="8">
        <f t="shared" si="574"/>
        <v>554</v>
      </c>
      <c r="T763" s="8">
        <f t="shared" si="575"/>
        <v>646</v>
      </c>
      <c r="U763" s="8">
        <f>Расценки!F762</f>
        <v>600</v>
      </c>
      <c r="V763" s="8">
        <f>Расценки!G762</f>
        <v>700</v>
      </c>
      <c r="W763" s="10">
        <f t="shared" si="576"/>
        <v>2.5000000000000001E-2</v>
      </c>
      <c r="X763" s="10">
        <f t="shared" si="577"/>
        <v>-2.8571428571428571E-3</v>
      </c>
      <c r="Y763" s="9">
        <f>Расценки!H762</f>
        <v>780</v>
      </c>
      <c r="Z763" s="9">
        <f>Расценки!I762</f>
        <v>936</v>
      </c>
      <c r="AA763" s="10">
        <f>Расценки!J762</f>
        <v>0.30000000000000004</v>
      </c>
      <c r="AB763" s="10">
        <f>Расценки!K762</f>
        <v>0.33714285714285719</v>
      </c>
      <c r="AC763" s="16">
        <f t="shared" si="578"/>
        <v>0.25</v>
      </c>
      <c r="AD763" s="16">
        <f t="shared" si="579"/>
        <v>0.25</v>
      </c>
      <c r="AE763" s="10">
        <f t="shared" si="580"/>
        <v>0.53846153846153844</v>
      </c>
      <c r="AF763" s="10">
        <f t="shared" si="581"/>
        <v>0.55128205128205132</v>
      </c>
      <c r="AG763" s="8">
        <f t="shared" si="582"/>
        <v>195</v>
      </c>
      <c r="AH763" s="8">
        <f t="shared" si="583"/>
        <v>234</v>
      </c>
    </row>
    <row r="764" spans="1:34" x14ac:dyDescent="0.25">
      <c r="A764" s="7" t="s">
        <v>2226</v>
      </c>
      <c r="B764" s="7" t="s">
        <v>2227</v>
      </c>
      <c r="C764" s="7" t="s">
        <v>177</v>
      </c>
      <c r="D764" s="7" t="s">
        <v>269</v>
      </c>
      <c r="E764" s="7" t="str">
        <f>INDEX('Нормо-час по специальностям'!$B$6:$B$26,MATCH(D764,'Нормо-час по специальностям'!$A$6:$A$26,0))</f>
        <v>Плиточник / укладчик полов</v>
      </c>
      <c r="F764" s="15">
        <v>0.85</v>
      </c>
      <c r="G764" s="7" t="s">
        <v>6938</v>
      </c>
      <c r="H764" s="11">
        <f t="shared" si="567"/>
        <v>8.24</v>
      </c>
      <c r="I764" s="8">
        <f>INDEX('Нормо-час по специальностям'!$D$6:$D$26,MATCH(D764,'Нормо-час по специальностям'!$A$6:$A$26,0))</f>
        <v>900</v>
      </c>
      <c r="J764" s="8">
        <f>INDEX('Нормо-час по специальностям'!$E$6:$E$26,MATCH(D764,'Нормо-час по специальностям'!$A$6:$A$26,0))</f>
        <v>1080</v>
      </c>
      <c r="K764" s="8">
        <f t="shared" si="568"/>
        <v>765</v>
      </c>
      <c r="L764" s="8">
        <f t="shared" si="569"/>
        <v>918</v>
      </c>
      <c r="M764" s="8">
        <f>Расценки!L763</f>
        <v>480</v>
      </c>
      <c r="N764" s="8">
        <f>Расценки!M763</f>
        <v>570</v>
      </c>
      <c r="O764" s="10">
        <f t="shared" si="570"/>
        <v>0.59375</v>
      </c>
      <c r="P764" s="10">
        <f t="shared" si="571"/>
        <v>0.61052631578947358</v>
      </c>
      <c r="Q764" s="7" t="str">
        <f t="shared" si="572"/>
        <v>расценка</v>
      </c>
      <c r="R764" s="7" t="str">
        <f t="shared" si="573"/>
        <v>расценка</v>
      </c>
      <c r="S764" s="8">
        <f t="shared" si="574"/>
        <v>565</v>
      </c>
      <c r="T764" s="8">
        <f t="shared" si="575"/>
        <v>671</v>
      </c>
      <c r="U764" s="8">
        <f>Расценки!F763</f>
        <v>800</v>
      </c>
      <c r="V764" s="8">
        <f>Расценки!G763</f>
        <v>950</v>
      </c>
      <c r="W764" s="10">
        <f t="shared" si="576"/>
        <v>4.3749999999999997E-2</v>
      </c>
      <c r="X764" s="10">
        <f t="shared" si="577"/>
        <v>3.3684210526315789E-2</v>
      </c>
      <c r="Y764" s="9">
        <f>Расценки!H763</f>
        <v>1020</v>
      </c>
      <c r="Z764" s="9">
        <f>Расценки!I763</f>
        <v>1224</v>
      </c>
      <c r="AA764" s="10">
        <f>Расценки!J763</f>
        <v>0.27499999999999991</v>
      </c>
      <c r="AB764" s="10">
        <f>Расценки!K763</f>
        <v>0.28842105263157891</v>
      </c>
      <c r="AC764" s="16">
        <f t="shared" si="578"/>
        <v>0.25</v>
      </c>
      <c r="AD764" s="16">
        <f t="shared" si="579"/>
        <v>0.25</v>
      </c>
      <c r="AE764" s="10">
        <f t="shared" si="580"/>
        <v>0.52941176470588236</v>
      </c>
      <c r="AF764" s="10">
        <f t="shared" si="581"/>
        <v>0.53431372549019607</v>
      </c>
      <c r="AG764" s="8">
        <f t="shared" si="582"/>
        <v>255</v>
      </c>
      <c r="AH764" s="8">
        <f t="shared" si="583"/>
        <v>306</v>
      </c>
    </row>
    <row r="765" spans="1:34" x14ac:dyDescent="0.25">
      <c r="A765" s="7" t="s">
        <v>2229</v>
      </c>
      <c r="B765" s="7" t="s">
        <v>2230</v>
      </c>
      <c r="C765" s="7" t="s">
        <v>50</v>
      </c>
      <c r="D765" s="7" t="s">
        <v>279</v>
      </c>
      <c r="E765" s="7" t="str">
        <f>INDEX('Нормо-час по специальностям'!$B$6:$B$26,MATCH(D765,'Нормо-час по специальностям'!$A$6:$A$26,0))</f>
        <v>Отделочник (штукатур, маляр, ГКЛ)</v>
      </c>
      <c r="F765" s="15">
        <v>0.1</v>
      </c>
      <c r="G765" s="7" t="s">
        <v>6938</v>
      </c>
      <c r="H765" s="11">
        <f t="shared" si="567"/>
        <v>70</v>
      </c>
      <c r="I765" s="8">
        <f>INDEX('Нормо-час по специальностям'!$D$6:$D$26,MATCH(D765,'Нормо-час по специальностям'!$A$6:$A$26,0))</f>
        <v>750</v>
      </c>
      <c r="J765" s="8">
        <f>INDEX('Нормо-час по специальностям'!$E$6:$E$26,MATCH(D765,'Нормо-час по специальностям'!$A$6:$A$26,0))</f>
        <v>900</v>
      </c>
      <c r="K765" s="8">
        <f t="shared" si="568"/>
        <v>75</v>
      </c>
      <c r="L765" s="8">
        <f t="shared" si="569"/>
        <v>90</v>
      </c>
      <c r="M765" s="8">
        <f>Расценки!L764</f>
        <v>110</v>
      </c>
      <c r="N765" s="8">
        <f>Расценки!M764</f>
        <v>125</v>
      </c>
      <c r="O765" s="10">
        <f t="shared" si="570"/>
        <v>-0.31818181818181823</v>
      </c>
      <c r="P765" s="10">
        <f t="shared" si="571"/>
        <v>-0.28000000000000003</v>
      </c>
      <c r="Q765" s="7" t="str">
        <f t="shared" si="572"/>
        <v>нормо-часы</v>
      </c>
      <c r="R765" s="7" t="str">
        <f t="shared" si="573"/>
        <v>нормо-часы</v>
      </c>
      <c r="S765" s="8">
        <f t="shared" si="574"/>
        <v>1100</v>
      </c>
      <c r="T765" s="8">
        <f t="shared" si="575"/>
        <v>1250</v>
      </c>
      <c r="U765" s="8">
        <f>Расценки!F764</f>
        <v>180</v>
      </c>
      <c r="V765" s="8">
        <f>Расценки!G764</f>
        <v>210</v>
      </c>
      <c r="W765" s="10">
        <f t="shared" si="576"/>
        <v>0.58333333333333337</v>
      </c>
      <c r="X765" s="10">
        <f t="shared" si="577"/>
        <v>0.5714285714285714</v>
      </c>
      <c r="Y765" s="9">
        <f>Расценки!H764</f>
        <v>180</v>
      </c>
      <c r="Z765" s="9">
        <f>Расценки!I764</f>
        <v>210</v>
      </c>
      <c r="AA765" s="10">
        <f>Расценки!J764</f>
        <v>0</v>
      </c>
      <c r="AB765" s="10">
        <f>Расценки!K764</f>
        <v>0</v>
      </c>
      <c r="AC765" s="16">
        <f t="shared" si="578"/>
        <v>0.58333333333333337</v>
      </c>
      <c r="AD765" s="16">
        <f t="shared" si="579"/>
        <v>0.5714285714285714</v>
      </c>
      <c r="AE765" s="10">
        <f t="shared" si="580"/>
        <v>0.3888888888888889</v>
      </c>
      <c r="AF765" s="10">
        <f t="shared" si="581"/>
        <v>0.40476190476190477</v>
      </c>
      <c r="AG765" s="8">
        <f t="shared" si="582"/>
        <v>105</v>
      </c>
      <c r="AH765" s="8">
        <f t="shared" si="583"/>
        <v>120</v>
      </c>
    </row>
    <row r="766" spans="1:34" x14ac:dyDescent="0.25">
      <c r="A766" s="7" t="s">
        <v>2232</v>
      </c>
      <c r="B766" s="7" t="s">
        <v>2233</v>
      </c>
      <c r="C766" s="7" t="s">
        <v>50</v>
      </c>
      <c r="D766" s="7" t="s">
        <v>279</v>
      </c>
      <c r="E766" s="7" t="str">
        <f>INDEX('Нормо-час по специальностям'!$B$6:$B$26,MATCH(D766,'Нормо-час по специальностям'!$A$6:$A$26,0))</f>
        <v>Отделочник (штукатур, маляр, ГКЛ)</v>
      </c>
      <c r="F766" s="15">
        <v>0.15</v>
      </c>
      <c r="G766" s="7" t="s">
        <v>6938</v>
      </c>
      <c r="H766" s="11">
        <f t="shared" si="567"/>
        <v>46.67</v>
      </c>
      <c r="I766" s="8">
        <f>INDEX('Нормо-час по специальностям'!$D$6:$D$26,MATCH(D766,'Нормо-час по специальностям'!$A$6:$A$26,0))</f>
        <v>750</v>
      </c>
      <c r="J766" s="8">
        <f>INDEX('Нормо-час по специальностям'!$E$6:$E$26,MATCH(D766,'Нормо-час по специальностям'!$A$6:$A$26,0))</f>
        <v>900</v>
      </c>
      <c r="K766" s="8">
        <f t="shared" si="568"/>
        <v>113</v>
      </c>
      <c r="L766" s="8">
        <f t="shared" si="569"/>
        <v>135</v>
      </c>
      <c r="M766" s="8">
        <f>Расценки!L765</f>
        <v>130</v>
      </c>
      <c r="N766" s="8">
        <f>Расценки!M765</f>
        <v>155</v>
      </c>
      <c r="O766" s="10">
        <f t="shared" si="570"/>
        <v>-0.13076923076923075</v>
      </c>
      <c r="P766" s="10">
        <f t="shared" si="571"/>
        <v>-0.12903225806451613</v>
      </c>
      <c r="Q766" s="7" t="str">
        <f t="shared" si="572"/>
        <v>нормо-часы</v>
      </c>
      <c r="R766" s="7" t="str">
        <f t="shared" si="573"/>
        <v>нормо-часы</v>
      </c>
      <c r="S766" s="8">
        <f t="shared" si="574"/>
        <v>867</v>
      </c>
      <c r="T766" s="8">
        <f t="shared" si="575"/>
        <v>1033</v>
      </c>
      <c r="U766" s="8">
        <f>Расценки!F765</f>
        <v>220</v>
      </c>
      <c r="V766" s="8">
        <f>Расценки!G765</f>
        <v>260</v>
      </c>
      <c r="W766" s="10">
        <f t="shared" si="576"/>
        <v>0.48636363636363639</v>
      </c>
      <c r="X766" s="10">
        <f t="shared" si="577"/>
        <v>0.48076923076923078</v>
      </c>
      <c r="Y766" s="9">
        <f>Расценки!H765</f>
        <v>220</v>
      </c>
      <c r="Z766" s="9">
        <f>Расценки!I765</f>
        <v>260</v>
      </c>
      <c r="AA766" s="10">
        <f>Расценки!J765</f>
        <v>0</v>
      </c>
      <c r="AB766" s="10">
        <f>Расценки!K765</f>
        <v>0</v>
      </c>
      <c r="AC766" s="16">
        <f t="shared" si="578"/>
        <v>0.48636363636363639</v>
      </c>
      <c r="AD766" s="16">
        <f t="shared" si="579"/>
        <v>0.48076923076923078</v>
      </c>
      <c r="AE766" s="10">
        <f t="shared" si="580"/>
        <v>0.40909090909090912</v>
      </c>
      <c r="AF766" s="10">
        <f t="shared" si="581"/>
        <v>0.40384615384615385</v>
      </c>
      <c r="AG766" s="8">
        <f t="shared" si="582"/>
        <v>107</v>
      </c>
      <c r="AH766" s="8">
        <f t="shared" si="583"/>
        <v>125</v>
      </c>
    </row>
    <row r="767" spans="1:34" x14ac:dyDescent="0.25">
      <c r="A767" s="7" t="s">
        <v>2235</v>
      </c>
      <c r="B767" s="7" t="s">
        <v>2236</v>
      </c>
      <c r="C767" s="7" t="s">
        <v>50</v>
      </c>
      <c r="D767" s="7" t="s">
        <v>279</v>
      </c>
      <c r="E767" s="7" t="str">
        <f>INDEX('Нормо-час по специальностям'!$B$6:$B$26,MATCH(D767,'Нормо-час по специальностям'!$A$6:$A$26,0))</f>
        <v>Отделочник (штукатур, маляр, ГКЛ)</v>
      </c>
      <c r="F767" s="15">
        <v>0.2</v>
      </c>
      <c r="G767" s="7" t="s">
        <v>6938</v>
      </c>
      <c r="H767" s="11">
        <f t="shared" si="567"/>
        <v>35</v>
      </c>
      <c r="I767" s="8">
        <f>INDEX('Нормо-час по специальностям'!$D$6:$D$26,MATCH(D767,'Нормо-час по специальностям'!$A$6:$A$26,0))</f>
        <v>750</v>
      </c>
      <c r="J767" s="8">
        <f>INDEX('Нормо-час по специальностям'!$E$6:$E$26,MATCH(D767,'Нормо-час по специальностям'!$A$6:$A$26,0))</f>
        <v>900</v>
      </c>
      <c r="K767" s="8">
        <f t="shared" si="568"/>
        <v>150</v>
      </c>
      <c r="L767" s="8">
        <f t="shared" si="569"/>
        <v>180</v>
      </c>
      <c r="M767" s="8">
        <f>Расценки!L766</f>
        <v>170</v>
      </c>
      <c r="N767" s="8">
        <f>Расценки!M766</f>
        <v>195</v>
      </c>
      <c r="O767" s="10">
        <f t="shared" si="570"/>
        <v>-0.11764705882352944</v>
      </c>
      <c r="P767" s="10">
        <f t="shared" si="571"/>
        <v>-7.6923076923076872E-2</v>
      </c>
      <c r="Q767" s="7" t="str">
        <f t="shared" si="572"/>
        <v>нормо-часы</v>
      </c>
      <c r="R767" s="7" t="str">
        <f t="shared" si="573"/>
        <v>равно</v>
      </c>
      <c r="S767" s="8">
        <f t="shared" si="574"/>
        <v>850</v>
      </c>
      <c r="T767" s="8">
        <f t="shared" si="575"/>
        <v>975</v>
      </c>
      <c r="U767" s="8">
        <f>Расценки!F766</f>
        <v>280</v>
      </c>
      <c r="V767" s="8">
        <f>Расценки!G766</f>
        <v>320</v>
      </c>
      <c r="W767" s="10">
        <f t="shared" si="576"/>
        <v>0.4642857142857143</v>
      </c>
      <c r="X767" s="10">
        <f t="shared" si="577"/>
        <v>0.4375</v>
      </c>
      <c r="Y767" s="9">
        <f>Расценки!H766</f>
        <v>280</v>
      </c>
      <c r="Z767" s="9">
        <f>Расценки!I766</f>
        <v>320</v>
      </c>
      <c r="AA767" s="10">
        <f>Расценки!J766</f>
        <v>0</v>
      </c>
      <c r="AB767" s="10">
        <f>Расценки!K766</f>
        <v>0</v>
      </c>
      <c r="AC767" s="16">
        <f t="shared" si="578"/>
        <v>0.4642857142857143</v>
      </c>
      <c r="AD767" s="16">
        <f t="shared" si="579"/>
        <v>0.4375</v>
      </c>
      <c r="AE767" s="10">
        <f t="shared" si="580"/>
        <v>0.39285714285714285</v>
      </c>
      <c r="AF767" s="10">
        <f t="shared" si="581"/>
        <v>0.390625</v>
      </c>
      <c r="AG767" s="8">
        <f t="shared" si="582"/>
        <v>130</v>
      </c>
      <c r="AH767" s="8">
        <f t="shared" si="583"/>
        <v>140</v>
      </c>
    </row>
    <row r="768" spans="1:34" x14ac:dyDescent="0.25">
      <c r="A768" s="7" t="s">
        <v>2237</v>
      </c>
      <c r="B768" s="7" t="s">
        <v>2238</v>
      </c>
      <c r="C768" s="7" t="s">
        <v>50</v>
      </c>
      <c r="D768" s="7" t="s">
        <v>279</v>
      </c>
      <c r="E768" s="7" t="str">
        <f>INDEX('Нормо-час по специальностям'!$B$6:$B$26,MATCH(D768,'Нормо-час по специальностям'!$A$6:$A$26,0))</f>
        <v>Отделочник (штукатур, маляр, ГКЛ)</v>
      </c>
      <c r="F768" s="15">
        <v>0.12</v>
      </c>
      <c r="G768" s="7" t="s">
        <v>6938</v>
      </c>
      <c r="H768" s="11">
        <f t="shared" si="567"/>
        <v>58.33</v>
      </c>
      <c r="I768" s="8">
        <f>INDEX('Нормо-час по специальностям'!$D$6:$D$26,MATCH(D768,'Нормо-час по специальностям'!$A$6:$A$26,0))</f>
        <v>750</v>
      </c>
      <c r="J768" s="8">
        <f>INDEX('Нормо-час по специальностям'!$E$6:$E$26,MATCH(D768,'Нормо-час по специальностям'!$A$6:$A$26,0))</f>
        <v>900</v>
      </c>
      <c r="K768" s="8">
        <f t="shared" si="568"/>
        <v>90</v>
      </c>
      <c r="L768" s="8">
        <f t="shared" si="569"/>
        <v>108</v>
      </c>
      <c r="M768" s="8">
        <f>Расценки!L767</f>
        <v>130</v>
      </c>
      <c r="N768" s="8">
        <f>Расценки!M767</f>
        <v>155</v>
      </c>
      <c r="O768" s="10">
        <f t="shared" si="570"/>
        <v>-0.30769230769230771</v>
      </c>
      <c r="P768" s="10">
        <f t="shared" si="571"/>
        <v>-0.3032258064516129</v>
      </c>
      <c r="Q768" s="7" t="str">
        <f t="shared" si="572"/>
        <v>нормо-часы</v>
      </c>
      <c r="R768" s="7" t="str">
        <f t="shared" si="573"/>
        <v>нормо-часы</v>
      </c>
      <c r="S768" s="8">
        <f t="shared" si="574"/>
        <v>1083</v>
      </c>
      <c r="T768" s="8">
        <f t="shared" si="575"/>
        <v>1292</v>
      </c>
      <c r="U768" s="8">
        <f>Расценки!F767</f>
        <v>220</v>
      </c>
      <c r="V768" s="8">
        <f>Расценки!G767</f>
        <v>260</v>
      </c>
      <c r="W768" s="10">
        <f t="shared" si="576"/>
        <v>0.59090909090909094</v>
      </c>
      <c r="X768" s="10">
        <f t="shared" si="577"/>
        <v>0.58461538461538465</v>
      </c>
      <c r="Y768" s="9">
        <f>Расценки!H767</f>
        <v>220</v>
      </c>
      <c r="Z768" s="9">
        <f>Расценки!I767</f>
        <v>260</v>
      </c>
      <c r="AA768" s="10">
        <f>Расценки!J767</f>
        <v>0</v>
      </c>
      <c r="AB768" s="10">
        <f>Расценки!K767</f>
        <v>0</v>
      </c>
      <c r="AC768" s="16">
        <f t="shared" si="578"/>
        <v>0.59090909090909094</v>
      </c>
      <c r="AD768" s="16">
        <f t="shared" si="579"/>
        <v>0.58461538461538465</v>
      </c>
      <c r="AE768" s="10">
        <f t="shared" si="580"/>
        <v>0.40909090909090912</v>
      </c>
      <c r="AF768" s="10">
        <f t="shared" si="581"/>
        <v>0.40384615384615385</v>
      </c>
      <c r="AG768" s="8">
        <f t="shared" si="582"/>
        <v>130</v>
      </c>
      <c r="AH768" s="8">
        <f t="shared" si="583"/>
        <v>152</v>
      </c>
    </row>
    <row r="769" spans="1:34" x14ac:dyDescent="0.25">
      <c r="A769" s="7" t="s">
        <v>2239</v>
      </c>
      <c r="B769" s="7" t="s">
        <v>2240</v>
      </c>
      <c r="C769" s="7" t="s">
        <v>50</v>
      </c>
      <c r="D769" s="7" t="s">
        <v>279</v>
      </c>
      <c r="E769" s="7" t="str">
        <f>INDEX('Нормо-час по специальностям'!$B$6:$B$26,MATCH(D769,'Нормо-час по специальностям'!$A$6:$A$26,0))</f>
        <v>Отделочник (штукатур, маляр, ГКЛ)</v>
      </c>
      <c r="F769" s="15">
        <v>0.2</v>
      </c>
      <c r="G769" s="7" t="s">
        <v>6938</v>
      </c>
      <c r="H769" s="11">
        <f t="shared" si="567"/>
        <v>35</v>
      </c>
      <c r="I769" s="8">
        <f>INDEX('Нормо-час по специальностям'!$D$6:$D$26,MATCH(D769,'Нормо-час по специальностям'!$A$6:$A$26,0))</f>
        <v>750</v>
      </c>
      <c r="J769" s="8">
        <f>INDEX('Нормо-час по специальностям'!$E$6:$E$26,MATCH(D769,'Нормо-час по специальностям'!$A$6:$A$26,0))</f>
        <v>900</v>
      </c>
      <c r="K769" s="8">
        <f t="shared" si="568"/>
        <v>150</v>
      </c>
      <c r="L769" s="8">
        <f t="shared" si="569"/>
        <v>180</v>
      </c>
      <c r="M769" s="8">
        <f>Расценки!L768</f>
        <v>180</v>
      </c>
      <c r="N769" s="8">
        <f>Расценки!M768</f>
        <v>210</v>
      </c>
      <c r="O769" s="10">
        <f t="shared" si="570"/>
        <v>-0.16666666666666663</v>
      </c>
      <c r="P769" s="10">
        <f t="shared" si="571"/>
        <v>-0.1428571428571429</v>
      </c>
      <c r="Q769" s="7" t="str">
        <f t="shared" si="572"/>
        <v>нормо-часы</v>
      </c>
      <c r="R769" s="7" t="str">
        <f t="shared" si="573"/>
        <v>нормо-часы</v>
      </c>
      <c r="S769" s="8">
        <f t="shared" si="574"/>
        <v>900</v>
      </c>
      <c r="T769" s="8">
        <f t="shared" si="575"/>
        <v>1050</v>
      </c>
      <c r="U769" s="8">
        <f>Расценки!F768</f>
        <v>300</v>
      </c>
      <c r="V769" s="8">
        <f>Расценки!G768</f>
        <v>350</v>
      </c>
      <c r="W769" s="10">
        <f t="shared" si="576"/>
        <v>0.5</v>
      </c>
      <c r="X769" s="10">
        <f t="shared" si="577"/>
        <v>0.48571428571428571</v>
      </c>
      <c r="Y769" s="9">
        <f>Расценки!H768</f>
        <v>300</v>
      </c>
      <c r="Z769" s="9">
        <f>Расценки!I768</f>
        <v>350</v>
      </c>
      <c r="AA769" s="10">
        <f>Расценки!J768</f>
        <v>0</v>
      </c>
      <c r="AB769" s="10">
        <f>Расценки!K768</f>
        <v>0</v>
      </c>
      <c r="AC769" s="16">
        <f t="shared" si="578"/>
        <v>0.5</v>
      </c>
      <c r="AD769" s="16">
        <f t="shared" si="579"/>
        <v>0.48571428571428571</v>
      </c>
      <c r="AE769" s="10">
        <f t="shared" si="580"/>
        <v>0.4</v>
      </c>
      <c r="AF769" s="10">
        <f t="shared" si="581"/>
        <v>0.4</v>
      </c>
      <c r="AG769" s="8">
        <f t="shared" si="582"/>
        <v>150</v>
      </c>
      <c r="AH769" s="8">
        <f t="shared" si="583"/>
        <v>170</v>
      </c>
    </row>
    <row r="770" spans="1:34" x14ac:dyDescent="0.25">
      <c r="A770" s="7" t="s">
        <v>2241</v>
      </c>
      <c r="B770" s="7" t="s">
        <v>2242</v>
      </c>
      <c r="C770" s="7" t="s">
        <v>54</v>
      </c>
      <c r="D770" s="7" t="s">
        <v>279</v>
      </c>
      <c r="E770" s="7" t="str">
        <f>INDEX('Нормо-час по специальностям'!$B$6:$B$26,MATCH(D770,'Нормо-час по специальностям'!$A$6:$A$26,0))</f>
        <v>Отделочник (штукатур, маляр, ГКЛ)</v>
      </c>
      <c r="F770" s="15">
        <v>0.4</v>
      </c>
      <c r="G770" s="7" t="s">
        <v>6938</v>
      </c>
      <c r="H770" s="11">
        <f t="shared" si="567"/>
        <v>17.5</v>
      </c>
      <c r="I770" s="8">
        <f>INDEX('Нормо-час по специальностям'!$D$6:$D$26,MATCH(D770,'Нормо-час по специальностям'!$A$6:$A$26,0))</f>
        <v>750</v>
      </c>
      <c r="J770" s="8">
        <f>INDEX('Нормо-час по специальностям'!$E$6:$E$26,MATCH(D770,'Нормо-час по специальностям'!$A$6:$A$26,0))</f>
        <v>900</v>
      </c>
      <c r="K770" s="8">
        <f t="shared" si="568"/>
        <v>300</v>
      </c>
      <c r="L770" s="8">
        <f t="shared" si="569"/>
        <v>360</v>
      </c>
      <c r="M770" s="8">
        <f>Расценки!L769</f>
        <v>330</v>
      </c>
      <c r="N770" s="8">
        <f>Расценки!M769</f>
        <v>390</v>
      </c>
      <c r="O770" s="10">
        <f t="shared" si="570"/>
        <v>-9.0909090909090939E-2</v>
      </c>
      <c r="P770" s="10">
        <f t="shared" si="571"/>
        <v>-7.6923076923076872E-2</v>
      </c>
      <c r="Q770" s="7" t="str">
        <f t="shared" si="572"/>
        <v>равно</v>
      </c>
      <c r="R770" s="7" t="str">
        <f t="shared" si="573"/>
        <v>равно</v>
      </c>
      <c r="S770" s="8">
        <f t="shared" si="574"/>
        <v>825</v>
      </c>
      <c r="T770" s="8">
        <f t="shared" si="575"/>
        <v>975</v>
      </c>
      <c r="U770" s="8">
        <f>Расценки!F769</f>
        <v>550</v>
      </c>
      <c r="V770" s="8">
        <f>Расценки!G769</f>
        <v>650</v>
      </c>
      <c r="W770" s="10">
        <f t="shared" si="576"/>
        <v>0.45454545454545453</v>
      </c>
      <c r="X770" s="10">
        <f t="shared" si="577"/>
        <v>0.44615384615384618</v>
      </c>
      <c r="Y770" s="9">
        <f>Расценки!H769</f>
        <v>550</v>
      </c>
      <c r="Z770" s="9">
        <f>Расценки!I769</f>
        <v>650</v>
      </c>
      <c r="AA770" s="10">
        <f>Расценки!J769</f>
        <v>0</v>
      </c>
      <c r="AB770" s="10">
        <f>Расценки!K769</f>
        <v>0</v>
      </c>
      <c r="AC770" s="16">
        <f t="shared" si="578"/>
        <v>0.45454545454545453</v>
      </c>
      <c r="AD770" s="16">
        <f t="shared" si="579"/>
        <v>0.44615384615384618</v>
      </c>
      <c r="AE770" s="10">
        <f t="shared" si="580"/>
        <v>0.4</v>
      </c>
      <c r="AF770" s="10">
        <f t="shared" si="581"/>
        <v>0.4</v>
      </c>
      <c r="AG770" s="8">
        <f t="shared" si="582"/>
        <v>250</v>
      </c>
      <c r="AH770" s="8">
        <f t="shared" si="583"/>
        <v>290</v>
      </c>
    </row>
    <row r="771" spans="1:34" x14ac:dyDescent="0.25">
      <c r="A771" s="7" t="s">
        <v>2244</v>
      </c>
      <c r="B771" s="7" t="s">
        <v>2245</v>
      </c>
      <c r="C771" s="7" t="s">
        <v>54</v>
      </c>
      <c r="D771" s="7" t="s">
        <v>279</v>
      </c>
      <c r="E771" s="7" t="str">
        <f>INDEX('Нормо-час по специальностям'!$B$6:$B$26,MATCH(D771,'Нормо-час по специальностям'!$A$6:$A$26,0))</f>
        <v>Отделочник (штукатур, маляр, ГКЛ)</v>
      </c>
      <c r="F771" s="15">
        <v>0.35</v>
      </c>
      <c r="G771" s="7" t="s">
        <v>6938</v>
      </c>
      <c r="H771" s="11">
        <f t="shared" si="567"/>
        <v>20</v>
      </c>
      <c r="I771" s="8">
        <f>INDEX('Нормо-час по специальностям'!$D$6:$D$26,MATCH(D771,'Нормо-час по специальностям'!$A$6:$A$26,0))</f>
        <v>750</v>
      </c>
      <c r="J771" s="8">
        <f>INDEX('Нормо-час по специальностям'!$E$6:$E$26,MATCH(D771,'Нормо-час по специальностям'!$A$6:$A$26,0))</f>
        <v>900</v>
      </c>
      <c r="K771" s="8">
        <f t="shared" si="568"/>
        <v>263</v>
      </c>
      <c r="L771" s="8">
        <f t="shared" si="569"/>
        <v>315</v>
      </c>
      <c r="M771" s="8">
        <f>Расценки!L770</f>
        <v>300</v>
      </c>
      <c r="N771" s="8">
        <f>Расценки!M770</f>
        <v>350</v>
      </c>
      <c r="O771" s="10">
        <f t="shared" si="570"/>
        <v>-0.12333333333333329</v>
      </c>
      <c r="P771" s="10">
        <f t="shared" si="571"/>
        <v>-9.9999999999999978E-2</v>
      </c>
      <c r="Q771" s="7" t="str">
        <f t="shared" si="572"/>
        <v>нормо-часы</v>
      </c>
      <c r="R771" s="7" t="str">
        <f t="shared" si="573"/>
        <v>равно</v>
      </c>
      <c r="S771" s="8">
        <f t="shared" si="574"/>
        <v>857</v>
      </c>
      <c r="T771" s="8">
        <f t="shared" si="575"/>
        <v>1000</v>
      </c>
      <c r="U771" s="8">
        <f>Расценки!F770</f>
        <v>500</v>
      </c>
      <c r="V771" s="8">
        <f>Расценки!G770</f>
        <v>580</v>
      </c>
      <c r="W771" s="10">
        <f t="shared" si="576"/>
        <v>0.47399999999999998</v>
      </c>
      <c r="X771" s="10">
        <f t="shared" si="577"/>
        <v>0.45689655172413796</v>
      </c>
      <c r="Y771" s="9">
        <f>Расценки!H770</f>
        <v>500</v>
      </c>
      <c r="Z771" s="9">
        <f>Расценки!I770</f>
        <v>580</v>
      </c>
      <c r="AA771" s="10">
        <f>Расценки!J770</f>
        <v>0</v>
      </c>
      <c r="AB771" s="10">
        <f>Расценки!K770</f>
        <v>0</v>
      </c>
      <c r="AC771" s="16">
        <f t="shared" si="578"/>
        <v>0.47399999999999998</v>
      </c>
      <c r="AD771" s="16">
        <f t="shared" si="579"/>
        <v>0.45689655172413796</v>
      </c>
      <c r="AE771" s="10">
        <f t="shared" si="580"/>
        <v>0.4</v>
      </c>
      <c r="AF771" s="10">
        <f t="shared" si="581"/>
        <v>0.39655172413793105</v>
      </c>
      <c r="AG771" s="8">
        <f t="shared" si="582"/>
        <v>237</v>
      </c>
      <c r="AH771" s="8">
        <f t="shared" si="583"/>
        <v>265</v>
      </c>
    </row>
    <row r="772" spans="1:34" x14ac:dyDescent="0.25">
      <c r="A772" s="7" t="s">
        <v>2246</v>
      </c>
      <c r="B772" s="7" t="s">
        <v>2247</v>
      </c>
      <c r="C772" s="7" t="s">
        <v>54</v>
      </c>
      <c r="D772" s="7" t="s">
        <v>279</v>
      </c>
      <c r="E772" s="7" t="str">
        <f>INDEX('Нормо-час по специальностям'!$B$6:$B$26,MATCH(D772,'Нормо-час по специальностям'!$A$6:$A$26,0))</f>
        <v>Отделочник (штукатур, маляр, ГКЛ)</v>
      </c>
      <c r="F772" s="15">
        <v>0.35</v>
      </c>
      <c r="G772" s="7" t="s">
        <v>7218</v>
      </c>
      <c r="H772" s="11">
        <f t="shared" si="567"/>
        <v>20</v>
      </c>
      <c r="I772" s="8">
        <f>INDEX('Нормо-час по специальностям'!$D$6:$D$26,MATCH(D772,'Нормо-час по специальностям'!$A$6:$A$26,0))</f>
        <v>750</v>
      </c>
      <c r="J772" s="8">
        <f>INDEX('Нормо-час по специальностям'!$E$6:$E$26,MATCH(D772,'Нормо-час по специальностям'!$A$6:$A$26,0))</f>
        <v>900</v>
      </c>
      <c r="K772" s="8">
        <f t="shared" si="568"/>
        <v>263</v>
      </c>
      <c r="L772" s="8">
        <f t="shared" si="569"/>
        <v>315</v>
      </c>
      <c r="M772" s="8">
        <f>Расценки!L771</f>
        <v>270</v>
      </c>
      <c r="N772" s="8">
        <f>Расценки!M771</f>
        <v>310</v>
      </c>
      <c r="O772" s="10">
        <f t="shared" si="570"/>
        <v>-2.5925925925925908E-2</v>
      </c>
      <c r="P772" s="10">
        <f t="shared" si="571"/>
        <v>1.6129032258064502E-2</v>
      </c>
      <c r="Q772" s="7" t="str">
        <f t="shared" si="572"/>
        <v>равно</v>
      </c>
      <c r="R772" s="7" t="str">
        <f t="shared" si="573"/>
        <v>равно</v>
      </c>
      <c r="S772" s="8">
        <f t="shared" si="574"/>
        <v>771</v>
      </c>
      <c r="T772" s="8">
        <f t="shared" si="575"/>
        <v>886</v>
      </c>
      <c r="U772" s="8">
        <f>Расценки!F771</f>
        <v>450</v>
      </c>
      <c r="V772" s="8">
        <f>Расценки!G771</f>
        <v>520</v>
      </c>
      <c r="W772" s="10">
        <f t="shared" si="576"/>
        <v>0.41555555555555557</v>
      </c>
      <c r="X772" s="10">
        <f t="shared" si="577"/>
        <v>0.39423076923076922</v>
      </c>
      <c r="Y772" s="9">
        <f>Расценки!H771</f>
        <v>450</v>
      </c>
      <c r="Z772" s="9">
        <f>Расценки!I771</f>
        <v>520</v>
      </c>
      <c r="AA772" s="10">
        <f>Расценки!J771</f>
        <v>0</v>
      </c>
      <c r="AB772" s="10">
        <f>Расценки!K771</f>
        <v>0</v>
      </c>
      <c r="AC772" s="16">
        <f t="shared" si="578"/>
        <v>0.41555555555555557</v>
      </c>
      <c r="AD772" s="16">
        <f t="shared" si="579"/>
        <v>0.39423076923076922</v>
      </c>
      <c r="AE772" s="10">
        <f t="shared" si="580"/>
        <v>0.4</v>
      </c>
      <c r="AF772" s="10">
        <f t="shared" si="581"/>
        <v>0.40384615384615385</v>
      </c>
      <c r="AG772" s="8">
        <f t="shared" si="582"/>
        <v>187</v>
      </c>
      <c r="AH772" s="8">
        <f t="shared" si="583"/>
        <v>205</v>
      </c>
    </row>
    <row r="773" spans="1:34" x14ac:dyDescent="0.25">
      <c r="A773" s="7" t="s">
        <v>2249</v>
      </c>
      <c r="B773" s="7" t="s">
        <v>2250</v>
      </c>
      <c r="C773" s="7" t="s">
        <v>54</v>
      </c>
      <c r="D773" s="7" t="s">
        <v>41</v>
      </c>
      <c r="E773" s="7" t="str">
        <f>INDEX('Нормо-час по специальностям'!$B$6:$B$26,MATCH(D773,'Нормо-час по специальностям'!$A$6:$A$26,0))</f>
        <v>Сварщик / монтажник МК</v>
      </c>
      <c r="F773" s="15">
        <v>0.5</v>
      </c>
      <c r="G773" s="7" t="s">
        <v>6938</v>
      </c>
      <c r="H773" s="11">
        <f t="shared" si="567"/>
        <v>14</v>
      </c>
      <c r="I773" s="8">
        <f>INDEX('Нормо-час по специальностям'!$D$6:$D$26,MATCH(D773,'Нормо-час по специальностям'!$A$6:$A$26,0))</f>
        <v>900</v>
      </c>
      <c r="J773" s="8">
        <f>INDEX('Нормо-час по специальностям'!$E$6:$E$26,MATCH(D773,'Нормо-час по специальностям'!$A$6:$A$26,0))</f>
        <v>1080</v>
      </c>
      <c r="K773" s="8">
        <f t="shared" si="568"/>
        <v>450</v>
      </c>
      <c r="L773" s="8">
        <f t="shared" si="569"/>
        <v>540</v>
      </c>
      <c r="M773" s="8">
        <f>Расценки!L772</f>
        <v>400</v>
      </c>
      <c r="N773" s="8">
        <f>Расценки!M772</f>
        <v>460</v>
      </c>
      <c r="O773" s="10">
        <f t="shared" si="570"/>
        <v>0.125</v>
      </c>
      <c r="P773" s="10">
        <f t="shared" si="571"/>
        <v>0.17391304347826098</v>
      </c>
      <c r="Q773" s="7" t="str">
        <f t="shared" si="572"/>
        <v>расценка</v>
      </c>
      <c r="R773" s="7" t="str">
        <f t="shared" si="573"/>
        <v>расценка</v>
      </c>
      <c r="S773" s="8">
        <f t="shared" si="574"/>
        <v>800</v>
      </c>
      <c r="T773" s="8">
        <f t="shared" si="575"/>
        <v>920</v>
      </c>
      <c r="U773" s="8">
        <f>Расценки!F772</f>
        <v>650</v>
      </c>
      <c r="V773" s="8">
        <f>Расценки!G772</f>
        <v>750</v>
      </c>
      <c r="W773" s="10">
        <f t="shared" si="576"/>
        <v>0.30769230769230771</v>
      </c>
      <c r="X773" s="10">
        <f t="shared" si="577"/>
        <v>0.28000000000000003</v>
      </c>
      <c r="Y773" s="9">
        <f>Расценки!H772</f>
        <v>650</v>
      </c>
      <c r="Z773" s="9">
        <f>Расценки!I772</f>
        <v>750</v>
      </c>
      <c r="AA773" s="10">
        <f>Расценки!J772</f>
        <v>0</v>
      </c>
      <c r="AB773" s="10">
        <f>Расценки!K772</f>
        <v>0</v>
      </c>
      <c r="AC773" s="16">
        <f t="shared" si="578"/>
        <v>0.30769230769230771</v>
      </c>
      <c r="AD773" s="16">
        <f t="shared" si="579"/>
        <v>0.28000000000000003</v>
      </c>
      <c r="AE773" s="10">
        <f t="shared" si="580"/>
        <v>0.38461538461538464</v>
      </c>
      <c r="AF773" s="10">
        <f t="shared" si="581"/>
        <v>0.38666666666666666</v>
      </c>
      <c r="AG773" s="8">
        <f t="shared" si="582"/>
        <v>200</v>
      </c>
      <c r="AH773" s="8">
        <f t="shared" si="583"/>
        <v>210</v>
      </c>
    </row>
    <row r="774" spans="1:34" x14ac:dyDescent="0.25">
      <c r="A774" s="7" t="s">
        <v>2251</v>
      </c>
      <c r="B774" s="7" t="s">
        <v>2252</v>
      </c>
      <c r="C774" s="7" t="s">
        <v>54</v>
      </c>
      <c r="D774" s="7" t="s">
        <v>41</v>
      </c>
      <c r="E774" s="7" t="str">
        <f>INDEX('Нормо-час по специальностям'!$B$6:$B$26,MATCH(D774,'Нормо-час по специальностям'!$A$6:$A$26,0))</f>
        <v>Сварщик / монтажник МК</v>
      </c>
      <c r="F774" s="15">
        <v>0.5</v>
      </c>
      <c r="G774" s="7" t="s">
        <v>6938</v>
      </c>
      <c r="H774" s="11">
        <f t="shared" si="567"/>
        <v>14</v>
      </c>
      <c r="I774" s="8">
        <f>INDEX('Нормо-час по специальностям'!$D$6:$D$26,MATCH(D774,'Нормо-час по специальностям'!$A$6:$A$26,0))</f>
        <v>900</v>
      </c>
      <c r="J774" s="8">
        <f>INDEX('Нормо-час по специальностям'!$E$6:$E$26,MATCH(D774,'Нормо-час по специальностям'!$A$6:$A$26,0))</f>
        <v>1080</v>
      </c>
      <c r="K774" s="8">
        <f t="shared" si="568"/>
        <v>450</v>
      </c>
      <c r="L774" s="8">
        <f t="shared" si="569"/>
        <v>540</v>
      </c>
      <c r="M774" s="8">
        <f>Расценки!L773</f>
        <v>400</v>
      </c>
      <c r="N774" s="8">
        <f>Расценки!M773</f>
        <v>460</v>
      </c>
      <c r="O774" s="10">
        <f t="shared" si="570"/>
        <v>0.125</v>
      </c>
      <c r="P774" s="10">
        <f t="shared" si="571"/>
        <v>0.17391304347826098</v>
      </c>
      <c r="Q774" s="7" t="str">
        <f t="shared" si="572"/>
        <v>расценка</v>
      </c>
      <c r="R774" s="7" t="str">
        <f t="shared" si="573"/>
        <v>расценка</v>
      </c>
      <c r="S774" s="8">
        <f t="shared" si="574"/>
        <v>800</v>
      </c>
      <c r="T774" s="8">
        <f t="shared" si="575"/>
        <v>920</v>
      </c>
      <c r="U774" s="8">
        <f>Расценки!F773</f>
        <v>650</v>
      </c>
      <c r="V774" s="8">
        <f>Расценки!G773</f>
        <v>750</v>
      </c>
      <c r="W774" s="10">
        <f t="shared" si="576"/>
        <v>0.30769230769230771</v>
      </c>
      <c r="X774" s="10">
        <f t="shared" si="577"/>
        <v>0.28000000000000003</v>
      </c>
      <c r="Y774" s="9">
        <f>Расценки!H773</f>
        <v>650</v>
      </c>
      <c r="Z774" s="9">
        <f>Расценки!I773</f>
        <v>750</v>
      </c>
      <c r="AA774" s="10">
        <f>Расценки!J773</f>
        <v>0</v>
      </c>
      <c r="AB774" s="10">
        <f>Расценки!K773</f>
        <v>0</v>
      </c>
      <c r="AC774" s="16">
        <f t="shared" si="578"/>
        <v>0.30769230769230771</v>
      </c>
      <c r="AD774" s="16">
        <f t="shared" si="579"/>
        <v>0.28000000000000003</v>
      </c>
      <c r="AE774" s="10">
        <f t="shared" si="580"/>
        <v>0.38461538461538464</v>
      </c>
      <c r="AF774" s="10">
        <f t="shared" si="581"/>
        <v>0.38666666666666666</v>
      </c>
      <c r="AG774" s="8">
        <f t="shared" si="582"/>
        <v>200</v>
      </c>
      <c r="AH774" s="8">
        <f t="shared" si="583"/>
        <v>210</v>
      </c>
    </row>
    <row r="775" spans="1:34" x14ac:dyDescent="0.25">
      <c r="A775" s="7" t="s">
        <v>2254</v>
      </c>
      <c r="B775" s="7" t="s">
        <v>2255</v>
      </c>
      <c r="C775" s="7" t="s">
        <v>54</v>
      </c>
      <c r="D775" s="7" t="s">
        <v>41</v>
      </c>
      <c r="E775" s="7" t="str">
        <f>INDEX('Нормо-час по специальностям'!$B$6:$B$26,MATCH(D775,'Нормо-час по специальностям'!$A$6:$A$26,0))</f>
        <v>Сварщик / монтажник МК</v>
      </c>
      <c r="F775" s="15">
        <v>0.8</v>
      </c>
      <c r="G775" s="7" t="s">
        <v>7223</v>
      </c>
      <c r="H775" s="11">
        <f t="shared" si="567"/>
        <v>8.75</v>
      </c>
      <c r="I775" s="8">
        <f>INDEX('Нормо-час по специальностям'!$D$6:$D$26,MATCH(D775,'Нормо-час по специальностям'!$A$6:$A$26,0))</f>
        <v>900</v>
      </c>
      <c r="J775" s="8">
        <f>INDEX('Нормо-час по специальностям'!$E$6:$E$26,MATCH(D775,'Нормо-час по специальностям'!$A$6:$A$26,0))</f>
        <v>1080</v>
      </c>
      <c r="K775" s="8">
        <f t="shared" si="568"/>
        <v>720</v>
      </c>
      <c r="L775" s="8">
        <f t="shared" si="569"/>
        <v>864</v>
      </c>
      <c r="M775" s="8">
        <f>Расценки!L774</f>
        <v>600</v>
      </c>
      <c r="N775" s="8">
        <f>Расценки!M774</f>
        <v>690</v>
      </c>
      <c r="O775" s="10">
        <f t="shared" si="570"/>
        <v>0.19999999999999996</v>
      </c>
      <c r="P775" s="10">
        <f t="shared" si="571"/>
        <v>0.25217391304347836</v>
      </c>
      <c r="Q775" s="7" t="str">
        <f t="shared" si="572"/>
        <v>расценка</v>
      </c>
      <c r="R775" s="7" t="str">
        <f t="shared" si="573"/>
        <v>расценка</v>
      </c>
      <c r="S775" s="8">
        <f t="shared" si="574"/>
        <v>750</v>
      </c>
      <c r="T775" s="8">
        <f t="shared" si="575"/>
        <v>863</v>
      </c>
      <c r="U775" s="8">
        <f>Расценки!F774</f>
        <v>1000</v>
      </c>
      <c r="V775" s="8">
        <f>Расценки!G774</f>
        <v>1150</v>
      </c>
      <c r="W775" s="10">
        <f t="shared" si="576"/>
        <v>0.28000000000000003</v>
      </c>
      <c r="X775" s="10">
        <f t="shared" si="577"/>
        <v>0.24869565217391304</v>
      </c>
      <c r="Y775" s="9">
        <f>Расценки!H774</f>
        <v>1000</v>
      </c>
      <c r="Z775" s="9">
        <f>Расценки!I774</f>
        <v>1152</v>
      </c>
      <c r="AA775" s="10">
        <f>Расценки!J774</f>
        <v>0</v>
      </c>
      <c r="AB775" s="10">
        <f>Расценки!K774</f>
        <v>1.7391304347826875E-3</v>
      </c>
      <c r="AC775" s="16">
        <f t="shared" si="578"/>
        <v>0.28000000000000003</v>
      </c>
      <c r="AD775" s="16">
        <f t="shared" si="579"/>
        <v>0.25</v>
      </c>
      <c r="AE775" s="10">
        <f t="shared" si="580"/>
        <v>0.4</v>
      </c>
      <c r="AF775" s="10">
        <f t="shared" si="581"/>
        <v>0.40104166666666669</v>
      </c>
      <c r="AG775" s="8">
        <f t="shared" si="582"/>
        <v>280</v>
      </c>
      <c r="AH775" s="8">
        <f t="shared" si="583"/>
        <v>288</v>
      </c>
    </row>
    <row r="776" spans="1:34" x14ac:dyDescent="0.25">
      <c r="A776" s="7" t="s">
        <v>2256</v>
      </c>
      <c r="B776" s="7" t="s">
        <v>2257</v>
      </c>
      <c r="C776" s="7" t="s">
        <v>54</v>
      </c>
      <c r="D776" s="7" t="s">
        <v>41</v>
      </c>
      <c r="E776" s="7" t="str">
        <f>INDEX('Нормо-час по специальностям'!$B$6:$B$26,MATCH(D776,'Нормо-час по специальностям'!$A$6:$A$26,0))</f>
        <v>Сварщик / монтажник МК</v>
      </c>
      <c r="F776" s="15">
        <v>0.6</v>
      </c>
      <c r="G776" s="7" t="s">
        <v>6938</v>
      </c>
      <c r="H776" s="11">
        <f t="shared" si="567"/>
        <v>11.67</v>
      </c>
      <c r="I776" s="8">
        <f>INDEX('Нормо-час по специальностям'!$D$6:$D$26,MATCH(D776,'Нормо-час по специальностям'!$A$6:$A$26,0))</f>
        <v>900</v>
      </c>
      <c r="J776" s="8">
        <f>INDEX('Нормо-час по специальностям'!$E$6:$E$26,MATCH(D776,'Нормо-час по специальностям'!$A$6:$A$26,0))</f>
        <v>1080</v>
      </c>
      <c r="K776" s="8">
        <f t="shared" si="568"/>
        <v>540</v>
      </c>
      <c r="L776" s="8">
        <f t="shared" si="569"/>
        <v>648</v>
      </c>
      <c r="M776" s="8">
        <f>Расценки!L775</f>
        <v>450</v>
      </c>
      <c r="N776" s="8">
        <f>Расценки!M775</f>
        <v>520</v>
      </c>
      <c r="O776" s="10">
        <f t="shared" si="570"/>
        <v>0.19999999999999996</v>
      </c>
      <c r="P776" s="10">
        <f t="shared" si="571"/>
        <v>0.24615384615384617</v>
      </c>
      <c r="Q776" s="7" t="str">
        <f t="shared" si="572"/>
        <v>расценка</v>
      </c>
      <c r="R776" s="7" t="str">
        <f t="shared" si="573"/>
        <v>расценка</v>
      </c>
      <c r="S776" s="8">
        <f t="shared" si="574"/>
        <v>750</v>
      </c>
      <c r="T776" s="8">
        <f t="shared" si="575"/>
        <v>867</v>
      </c>
      <c r="U776" s="8">
        <f>Расценки!F775</f>
        <v>750</v>
      </c>
      <c r="V776" s="8">
        <f>Расценки!G775</f>
        <v>870</v>
      </c>
      <c r="W776" s="10">
        <f t="shared" si="576"/>
        <v>0.28000000000000003</v>
      </c>
      <c r="X776" s="10">
        <f t="shared" si="577"/>
        <v>0.25517241379310346</v>
      </c>
      <c r="Y776" s="9">
        <f>Расценки!H775</f>
        <v>750</v>
      </c>
      <c r="Z776" s="9">
        <f>Расценки!I775</f>
        <v>870</v>
      </c>
      <c r="AA776" s="10">
        <f>Расценки!J775</f>
        <v>0</v>
      </c>
      <c r="AB776" s="10">
        <f>Расценки!K775</f>
        <v>0</v>
      </c>
      <c r="AC776" s="16">
        <f t="shared" si="578"/>
        <v>0.28000000000000003</v>
      </c>
      <c r="AD776" s="16">
        <f t="shared" si="579"/>
        <v>0.25517241379310346</v>
      </c>
      <c r="AE776" s="10">
        <f t="shared" si="580"/>
        <v>0.4</v>
      </c>
      <c r="AF776" s="10">
        <f t="shared" si="581"/>
        <v>0.40229885057471265</v>
      </c>
      <c r="AG776" s="8">
        <f t="shared" si="582"/>
        <v>210</v>
      </c>
      <c r="AH776" s="8">
        <f t="shared" si="583"/>
        <v>222</v>
      </c>
    </row>
    <row r="777" spans="1:34" x14ac:dyDescent="0.25">
      <c r="A777" s="7" t="s">
        <v>2258</v>
      </c>
      <c r="B777" s="7" t="s">
        <v>2259</v>
      </c>
      <c r="C777" s="7" t="s">
        <v>54</v>
      </c>
      <c r="D777" s="7" t="s">
        <v>269</v>
      </c>
      <c r="E777" s="7" t="str">
        <f>INDEX('Нормо-час по специальностям'!$B$6:$B$26,MATCH(D777,'Нормо-час по специальностям'!$A$6:$A$26,0))</f>
        <v>Плиточник / укладчик полов</v>
      </c>
      <c r="F777" s="15">
        <v>1.6</v>
      </c>
      <c r="G777" s="7" t="s">
        <v>7224</v>
      </c>
      <c r="H777" s="11">
        <f t="shared" si="567"/>
        <v>4.38</v>
      </c>
      <c r="I777" s="8">
        <f>INDEX('Нормо-час по специальностям'!$D$6:$D$26,MATCH(D777,'Нормо-час по специальностям'!$A$6:$A$26,0))</f>
        <v>900</v>
      </c>
      <c r="J777" s="8">
        <f>INDEX('Нормо-час по специальностям'!$E$6:$E$26,MATCH(D777,'Нормо-час по специальностям'!$A$6:$A$26,0))</f>
        <v>1080</v>
      </c>
      <c r="K777" s="8">
        <f t="shared" si="568"/>
        <v>1440</v>
      </c>
      <c r="L777" s="8">
        <f t="shared" si="569"/>
        <v>1728</v>
      </c>
      <c r="M777" s="8">
        <f>Расценки!L776</f>
        <v>1050</v>
      </c>
      <c r="N777" s="8">
        <f>Расценки!M776</f>
        <v>1210</v>
      </c>
      <c r="O777" s="10">
        <f t="shared" si="570"/>
        <v>0.37142857142857144</v>
      </c>
      <c r="P777" s="10">
        <f t="shared" si="571"/>
        <v>0.42809917355371896</v>
      </c>
      <c r="Q777" s="7" t="str">
        <f t="shared" si="572"/>
        <v>расценка</v>
      </c>
      <c r="R777" s="7" t="str">
        <f t="shared" si="573"/>
        <v>расценка</v>
      </c>
      <c r="S777" s="8">
        <f t="shared" si="574"/>
        <v>656</v>
      </c>
      <c r="T777" s="8">
        <f t="shared" si="575"/>
        <v>756</v>
      </c>
      <c r="U777" s="8">
        <f>Расценки!F776</f>
        <v>1700</v>
      </c>
      <c r="V777" s="8">
        <f>Расценки!G776</f>
        <v>2000</v>
      </c>
      <c r="W777" s="10">
        <f t="shared" si="576"/>
        <v>0.15294117647058825</v>
      </c>
      <c r="X777" s="10">
        <f t="shared" si="577"/>
        <v>0.13600000000000001</v>
      </c>
      <c r="Y777" s="9">
        <f>Расценки!H776</f>
        <v>1920</v>
      </c>
      <c r="Z777" s="9">
        <f>Расценки!I776</f>
        <v>2304</v>
      </c>
      <c r="AA777" s="10">
        <f>Расценки!J776</f>
        <v>0.12941176470588234</v>
      </c>
      <c r="AB777" s="10">
        <f>Расценки!K776</f>
        <v>0.15199999999999991</v>
      </c>
      <c r="AC777" s="16">
        <f t="shared" si="578"/>
        <v>0.25</v>
      </c>
      <c r="AD777" s="16">
        <f t="shared" si="579"/>
        <v>0.25</v>
      </c>
      <c r="AE777" s="10">
        <f t="shared" si="580"/>
        <v>0.453125</v>
      </c>
      <c r="AF777" s="10">
        <f t="shared" si="581"/>
        <v>0.4748263888888889</v>
      </c>
      <c r="AG777" s="8">
        <f t="shared" si="582"/>
        <v>480</v>
      </c>
      <c r="AH777" s="8">
        <f t="shared" si="583"/>
        <v>576</v>
      </c>
    </row>
    <row r="778" spans="1:34" x14ac:dyDescent="0.25">
      <c r="A778" s="7" t="s">
        <v>2261</v>
      </c>
      <c r="B778" s="7" t="s">
        <v>2262</v>
      </c>
      <c r="C778" s="7" t="s">
        <v>54</v>
      </c>
      <c r="D778" s="7" t="s">
        <v>279</v>
      </c>
      <c r="E778" s="7" t="str">
        <f>INDEX('Нормо-час по специальностям'!$B$6:$B$26,MATCH(D778,'Нормо-час по специальностям'!$A$6:$A$26,0))</f>
        <v>Отделочник (штукатур, маляр, ГКЛ)</v>
      </c>
      <c r="F778" s="15">
        <v>0.35</v>
      </c>
      <c r="G778" s="7" t="s">
        <v>6938</v>
      </c>
      <c r="H778" s="11">
        <f t="shared" si="567"/>
        <v>20</v>
      </c>
      <c r="I778" s="8">
        <f>INDEX('Нормо-час по специальностям'!$D$6:$D$26,MATCH(D778,'Нормо-час по специальностям'!$A$6:$A$26,0))</f>
        <v>750</v>
      </c>
      <c r="J778" s="8">
        <f>INDEX('Нормо-час по специальностям'!$E$6:$E$26,MATCH(D778,'Нормо-час по специальностям'!$A$6:$A$26,0))</f>
        <v>900</v>
      </c>
      <c r="K778" s="8">
        <f t="shared" si="568"/>
        <v>263</v>
      </c>
      <c r="L778" s="8">
        <f t="shared" si="569"/>
        <v>315</v>
      </c>
      <c r="M778" s="8">
        <f>Расценки!L777</f>
        <v>270</v>
      </c>
      <c r="N778" s="8">
        <f>Расценки!M777</f>
        <v>310</v>
      </c>
      <c r="O778" s="10">
        <f t="shared" si="570"/>
        <v>-2.5925925925925908E-2</v>
      </c>
      <c r="P778" s="10">
        <f t="shared" si="571"/>
        <v>1.6129032258064502E-2</v>
      </c>
      <c r="Q778" s="7" t="str">
        <f t="shared" si="572"/>
        <v>равно</v>
      </c>
      <c r="R778" s="7" t="str">
        <f t="shared" si="573"/>
        <v>равно</v>
      </c>
      <c r="S778" s="8">
        <f t="shared" si="574"/>
        <v>771</v>
      </c>
      <c r="T778" s="8">
        <f t="shared" si="575"/>
        <v>886</v>
      </c>
      <c r="U778" s="8">
        <f>Расценки!F777</f>
        <v>450</v>
      </c>
      <c r="V778" s="8">
        <f>Расценки!G777</f>
        <v>520</v>
      </c>
      <c r="W778" s="10">
        <f t="shared" si="576"/>
        <v>0.41555555555555557</v>
      </c>
      <c r="X778" s="10">
        <f t="shared" si="577"/>
        <v>0.39423076923076922</v>
      </c>
      <c r="Y778" s="9">
        <f>Расценки!H777</f>
        <v>450</v>
      </c>
      <c r="Z778" s="9">
        <f>Расценки!I777</f>
        <v>520</v>
      </c>
      <c r="AA778" s="10">
        <f>Расценки!J777</f>
        <v>0</v>
      </c>
      <c r="AB778" s="10">
        <f>Расценки!K777</f>
        <v>0</v>
      </c>
      <c r="AC778" s="16">
        <f t="shared" si="578"/>
        <v>0.41555555555555557</v>
      </c>
      <c r="AD778" s="16">
        <f t="shared" si="579"/>
        <v>0.39423076923076922</v>
      </c>
      <c r="AE778" s="10">
        <f t="shared" si="580"/>
        <v>0.4</v>
      </c>
      <c r="AF778" s="10">
        <f t="shared" si="581"/>
        <v>0.40384615384615385</v>
      </c>
      <c r="AG778" s="8">
        <f t="shared" si="582"/>
        <v>187</v>
      </c>
      <c r="AH778" s="8">
        <f t="shared" si="583"/>
        <v>205</v>
      </c>
    </row>
    <row r="779" spans="1:34" x14ac:dyDescent="0.25">
      <c r="A779" s="7" t="s">
        <v>2264</v>
      </c>
      <c r="B779" s="7" t="s">
        <v>2265</v>
      </c>
      <c r="C779" s="7" t="s">
        <v>54</v>
      </c>
      <c r="D779" s="7" t="s">
        <v>279</v>
      </c>
      <c r="E779" s="7" t="str">
        <f>INDEX('Нормо-час по специальностям'!$B$6:$B$26,MATCH(D779,'Нормо-час по специальностям'!$A$6:$A$26,0))</f>
        <v>Отделочник (штукатур, маляр, ГКЛ)</v>
      </c>
      <c r="F779" s="15">
        <v>1</v>
      </c>
      <c r="G779" s="7" t="s">
        <v>7218</v>
      </c>
      <c r="H779" s="11">
        <f t="shared" si="567"/>
        <v>7</v>
      </c>
      <c r="I779" s="8">
        <f>INDEX('Нормо-час по специальностям'!$D$6:$D$26,MATCH(D779,'Нормо-час по специальностям'!$A$6:$A$26,0))</f>
        <v>750</v>
      </c>
      <c r="J779" s="8">
        <f>INDEX('Нормо-час по специальностям'!$E$6:$E$26,MATCH(D779,'Нормо-час по специальностям'!$A$6:$A$26,0))</f>
        <v>900</v>
      </c>
      <c r="K779" s="8">
        <f t="shared" si="568"/>
        <v>750</v>
      </c>
      <c r="L779" s="8">
        <f t="shared" si="569"/>
        <v>900</v>
      </c>
      <c r="M779" s="8">
        <f>Расценки!L778</f>
        <v>800</v>
      </c>
      <c r="N779" s="8">
        <f>Расценки!M778</f>
        <v>920</v>
      </c>
      <c r="O779" s="10">
        <f t="shared" si="570"/>
        <v>-6.25E-2</v>
      </c>
      <c r="P779" s="10">
        <f t="shared" si="571"/>
        <v>-2.1739130434782594E-2</v>
      </c>
      <c r="Q779" s="7" t="str">
        <f t="shared" si="572"/>
        <v>равно</v>
      </c>
      <c r="R779" s="7" t="str">
        <f t="shared" si="573"/>
        <v>равно</v>
      </c>
      <c r="S779" s="8">
        <f t="shared" si="574"/>
        <v>800</v>
      </c>
      <c r="T779" s="8">
        <f t="shared" si="575"/>
        <v>920</v>
      </c>
      <c r="U779" s="8">
        <f>Расценки!F778</f>
        <v>1300</v>
      </c>
      <c r="V779" s="8">
        <f>Расценки!G778</f>
        <v>1500</v>
      </c>
      <c r="W779" s="10">
        <f t="shared" si="576"/>
        <v>0.42307692307692307</v>
      </c>
      <c r="X779" s="10">
        <f t="shared" si="577"/>
        <v>0.4</v>
      </c>
      <c r="Y779" s="9">
        <f>Расценки!H778</f>
        <v>1300</v>
      </c>
      <c r="Z779" s="9">
        <f>Расценки!I778</f>
        <v>1500</v>
      </c>
      <c r="AA779" s="10">
        <f>Расценки!J778</f>
        <v>0</v>
      </c>
      <c r="AB779" s="10">
        <f>Расценки!K778</f>
        <v>0</v>
      </c>
      <c r="AC779" s="16">
        <f t="shared" si="578"/>
        <v>0.42307692307692307</v>
      </c>
      <c r="AD779" s="16">
        <f t="shared" si="579"/>
        <v>0.4</v>
      </c>
      <c r="AE779" s="10">
        <f t="shared" si="580"/>
        <v>0.38461538461538464</v>
      </c>
      <c r="AF779" s="10">
        <f t="shared" si="581"/>
        <v>0.38666666666666666</v>
      </c>
      <c r="AG779" s="8">
        <f t="shared" si="582"/>
        <v>550</v>
      </c>
      <c r="AH779" s="8">
        <f t="shared" si="583"/>
        <v>600</v>
      </c>
    </row>
    <row r="780" spans="1:34" x14ac:dyDescent="0.25">
      <c r="A780" s="7" t="s">
        <v>2267</v>
      </c>
      <c r="B780" s="7" t="s">
        <v>2268</v>
      </c>
      <c r="C780" s="7" t="s">
        <v>54</v>
      </c>
      <c r="D780" s="7" t="s">
        <v>279</v>
      </c>
      <c r="E780" s="7" t="str">
        <f>INDEX('Нормо-час по специальностям'!$B$6:$B$26,MATCH(D780,'Нормо-час по специальностям'!$A$6:$A$26,0))</f>
        <v>Отделочник (штукатур, маляр, ГКЛ)</v>
      </c>
      <c r="F780" s="15">
        <v>0.75</v>
      </c>
      <c r="G780" s="7" t="s">
        <v>7218</v>
      </c>
      <c r="H780" s="11">
        <f t="shared" si="567"/>
        <v>9.33</v>
      </c>
      <c r="I780" s="8">
        <f>INDEX('Нормо-час по специальностям'!$D$6:$D$26,MATCH(D780,'Нормо-час по специальностям'!$A$6:$A$26,0))</f>
        <v>750</v>
      </c>
      <c r="J780" s="8">
        <f>INDEX('Нормо-час по специальностям'!$E$6:$E$26,MATCH(D780,'Нормо-час по специальностям'!$A$6:$A$26,0))</f>
        <v>900</v>
      </c>
      <c r="K780" s="8">
        <f t="shared" si="568"/>
        <v>563</v>
      </c>
      <c r="L780" s="8">
        <f t="shared" si="569"/>
        <v>675</v>
      </c>
      <c r="M780" s="8">
        <f>Расценки!L779</f>
        <v>620</v>
      </c>
      <c r="N780" s="8">
        <f>Расценки!M779</f>
        <v>710</v>
      </c>
      <c r="O780" s="10">
        <f t="shared" si="570"/>
        <v>-9.1935483870967727E-2</v>
      </c>
      <c r="P780" s="10">
        <f t="shared" si="571"/>
        <v>-4.9295774647887369E-2</v>
      </c>
      <c r="Q780" s="7" t="str">
        <f t="shared" si="572"/>
        <v>равно</v>
      </c>
      <c r="R780" s="7" t="str">
        <f t="shared" si="573"/>
        <v>равно</v>
      </c>
      <c r="S780" s="8">
        <f t="shared" si="574"/>
        <v>827</v>
      </c>
      <c r="T780" s="8">
        <f t="shared" si="575"/>
        <v>947</v>
      </c>
      <c r="U780" s="8">
        <f>Расценки!F779</f>
        <v>1000</v>
      </c>
      <c r="V780" s="8">
        <f>Расценки!G779</f>
        <v>1150</v>
      </c>
      <c r="W780" s="10">
        <f t="shared" si="576"/>
        <v>0.437</v>
      </c>
      <c r="X780" s="10">
        <f t="shared" si="577"/>
        <v>0.41304347826086957</v>
      </c>
      <c r="Y780" s="9">
        <f>Расценки!H779</f>
        <v>1000</v>
      </c>
      <c r="Z780" s="9">
        <f>Расценки!I779</f>
        <v>1150</v>
      </c>
      <c r="AA780" s="10">
        <f>Расценки!J779</f>
        <v>0</v>
      </c>
      <c r="AB780" s="10">
        <f>Расценки!K779</f>
        <v>0</v>
      </c>
      <c r="AC780" s="16">
        <f t="shared" si="578"/>
        <v>0.437</v>
      </c>
      <c r="AD780" s="16">
        <f t="shared" si="579"/>
        <v>0.41304347826086957</v>
      </c>
      <c r="AE780" s="10">
        <f t="shared" si="580"/>
        <v>0.38</v>
      </c>
      <c r="AF780" s="10">
        <f t="shared" si="581"/>
        <v>0.38260869565217392</v>
      </c>
      <c r="AG780" s="8">
        <f t="shared" si="582"/>
        <v>437</v>
      </c>
      <c r="AH780" s="8">
        <f t="shared" si="583"/>
        <v>475</v>
      </c>
    </row>
    <row r="781" spans="1:34" x14ac:dyDescent="0.25">
      <c r="A781" s="7" t="s">
        <v>2270</v>
      </c>
      <c r="B781" s="7" t="s">
        <v>2271</v>
      </c>
      <c r="C781" s="7" t="s">
        <v>54</v>
      </c>
      <c r="D781" s="7" t="s">
        <v>279</v>
      </c>
      <c r="E781" s="7" t="str">
        <f>INDEX('Нормо-час по специальностям'!$B$6:$B$26,MATCH(D781,'Нормо-час по специальностям'!$A$6:$A$26,0))</f>
        <v>Отделочник (штукатур, маляр, ГКЛ)</v>
      </c>
      <c r="F781" s="15">
        <v>0.7</v>
      </c>
      <c r="G781" s="7" t="s">
        <v>6938</v>
      </c>
      <c r="H781" s="11">
        <f t="shared" si="567"/>
        <v>10</v>
      </c>
      <c r="I781" s="8">
        <f>INDEX('Нормо-час по специальностям'!$D$6:$D$26,MATCH(D781,'Нормо-час по специальностям'!$A$6:$A$26,0))</f>
        <v>750</v>
      </c>
      <c r="J781" s="8">
        <f>INDEX('Нормо-час по специальностям'!$E$6:$E$26,MATCH(D781,'Нормо-час по специальностям'!$A$6:$A$26,0))</f>
        <v>900</v>
      </c>
      <c r="K781" s="8">
        <f t="shared" si="568"/>
        <v>525</v>
      </c>
      <c r="L781" s="8">
        <f t="shared" si="569"/>
        <v>630</v>
      </c>
      <c r="M781" s="8">
        <f>Расценки!L780</f>
        <v>520</v>
      </c>
      <c r="N781" s="8">
        <f>Расценки!M780</f>
        <v>600</v>
      </c>
      <c r="O781" s="10">
        <f t="shared" si="570"/>
        <v>9.6153846153845812E-3</v>
      </c>
      <c r="P781" s="10">
        <f t="shared" si="571"/>
        <v>5.0000000000000044E-2</v>
      </c>
      <c r="Q781" s="7" t="str">
        <f t="shared" si="572"/>
        <v>равно</v>
      </c>
      <c r="R781" s="7" t="str">
        <f t="shared" si="573"/>
        <v>равно</v>
      </c>
      <c r="S781" s="8">
        <f t="shared" si="574"/>
        <v>743</v>
      </c>
      <c r="T781" s="8">
        <f t="shared" si="575"/>
        <v>857</v>
      </c>
      <c r="U781" s="8">
        <f>Расценки!F780</f>
        <v>850</v>
      </c>
      <c r="V781" s="8">
        <f>Расценки!G780</f>
        <v>1000</v>
      </c>
      <c r="W781" s="10">
        <f t="shared" si="576"/>
        <v>0.38235294117647056</v>
      </c>
      <c r="X781" s="10">
        <f t="shared" si="577"/>
        <v>0.37</v>
      </c>
      <c r="Y781" s="9">
        <f>Расценки!H780</f>
        <v>850</v>
      </c>
      <c r="Z781" s="9">
        <f>Расценки!I780</f>
        <v>1000</v>
      </c>
      <c r="AA781" s="10">
        <f>Расценки!J780</f>
        <v>0</v>
      </c>
      <c r="AB781" s="10">
        <f>Расценки!K780</f>
        <v>0</v>
      </c>
      <c r="AC781" s="16">
        <f t="shared" si="578"/>
        <v>0.38235294117647056</v>
      </c>
      <c r="AD781" s="16">
        <f t="shared" si="579"/>
        <v>0.37</v>
      </c>
      <c r="AE781" s="10">
        <f t="shared" si="580"/>
        <v>0.38823529411764707</v>
      </c>
      <c r="AF781" s="10">
        <f t="shared" si="581"/>
        <v>0.4</v>
      </c>
      <c r="AG781" s="8">
        <f t="shared" si="582"/>
        <v>325</v>
      </c>
      <c r="AH781" s="8">
        <f t="shared" si="583"/>
        <v>370</v>
      </c>
    </row>
    <row r="782" spans="1:34" x14ac:dyDescent="0.25">
      <c r="A782" s="7" t="s">
        <v>2273</v>
      </c>
      <c r="B782" s="7" t="s">
        <v>2274</v>
      </c>
      <c r="C782" s="7" t="s">
        <v>54</v>
      </c>
      <c r="D782" s="7" t="s">
        <v>279</v>
      </c>
      <c r="E782" s="7" t="str">
        <f>INDEX('Нормо-час по специальностям'!$B$6:$B$26,MATCH(D782,'Нормо-час по специальностям'!$A$6:$A$26,0))</f>
        <v>Отделочник (штукатур, маляр, ГКЛ)</v>
      </c>
      <c r="F782" s="15">
        <v>0.35</v>
      </c>
      <c r="G782" s="7" t="s">
        <v>6938</v>
      </c>
      <c r="H782" s="11">
        <f t="shared" si="567"/>
        <v>20</v>
      </c>
      <c r="I782" s="8">
        <f>INDEX('Нормо-час по специальностям'!$D$6:$D$26,MATCH(D782,'Нормо-час по специальностям'!$A$6:$A$26,0))</f>
        <v>750</v>
      </c>
      <c r="J782" s="8">
        <f>INDEX('Нормо-час по специальностям'!$E$6:$E$26,MATCH(D782,'Нормо-час по специальностям'!$A$6:$A$26,0))</f>
        <v>900</v>
      </c>
      <c r="K782" s="8">
        <f t="shared" si="568"/>
        <v>263</v>
      </c>
      <c r="L782" s="8">
        <f t="shared" si="569"/>
        <v>315</v>
      </c>
      <c r="M782" s="8">
        <f>Расценки!L781</f>
        <v>290</v>
      </c>
      <c r="N782" s="8">
        <f>Расценки!M781</f>
        <v>335</v>
      </c>
      <c r="O782" s="10">
        <f t="shared" si="570"/>
        <v>-9.3103448275862033E-2</v>
      </c>
      <c r="P782" s="10">
        <f t="shared" si="571"/>
        <v>-5.9701492537313383E-2</v>
      </c>
      <c r="Q782" s="7" t="str">
        <f t="shared" si="572"/>
        <v>равно</v>
      </c>
      <c r="R782" s="7" t="str">
        <f t="shared" si="573"/>
        <v>равно</v>
      </c>
      <c r="S782" s="8">
        <f t="shared" si="574"/>
        <v>829</v>
      </c>
      <c r="T782" s="8">
        <f t="shared" si="575"/>
        <v>957</v>
      </c>
      <c r="U782" s="8">
        <f>Расценки!F781</f>
        <v>480</v>
      </c>
      <c r="V782" s="8">
        <f>Расценки!G781</f>
        <v>560</v>
      </c>
      <c r="W782" s="10">
        <f t="shared" si="576"/>
        <v>0.45208333333333334</v>
      </c>
      <c r="X782" s="10">
        <f t="shared" si="577"/>
        <v>0.4375</v>
      </c>
      <c r="Y782" s="9">
        <f>Расценки!H781</f>
        <v>480</v>
      </c>
      <c r="Z782" s="9">
        <f>Расценки!I781</f>
        <v>560</v>
      </c>
      <c r="AA782" s="10">
        <f>Расценки!J781</f>
        <v>0</v>
      </c>
      <c r="AB782" s="10">
        <f>Расценки!K781</f>
        <v>0</v>
      </c>
      <c r="AC782" s="16">
        <f t="shared" si="578"/>
        <v>0.45208333333333334</v>
      </c>
      <c r="AD782" s="16">
        <f t="shared" si="579"/>
        <v>0.4375</v>
      </c>
      <c r="AE782" s="10">
        <f t="shared" si="580"/>
        <v>0.39583333333333331</v>
      </c>
      <c r="AF782" s="10">
        <f t="shared" si="581"/>
        <v>0.4017857142857143</v>
      </c>
      <c r="AG782" s="8">
        <f t="shared" si="582"/>
        <v>217</v>
      </c>
      <c r="AH782" s="8">
        <f t="shared" si="583"/>
        <v>245</v>
      </c>
    </row>
    <row r="783" spans="1:34" x14ac:dyDescent="0.25">
      <c r="A783" s="7" t="s">
        <v>2275</v>
      </c>
      <c r="B783" s="7" t="s">
        <v>2276</v>
      </c>
      <c r="C783" s="7" t="s">
        <v>54</v>
      </c>
      <c r="D783" s="7" t="s">
        <v>279</v>
      </c>
      <c r="E783" s="7" t="str">
        <f>INDEX('Нормо-час по специальностям'!$B$6:$B$26,MATCH(D783,'Нормо-час по специальностям'!$A$6:$A$26,0))</f>
        <v>Отделочник (штукатур, маляр, ГКЛ)</v>
      </c>
      <c r="F783" s="15">
        <v>0.35</v>
      </c>
      <c r="G783" s="7" t="s">
        <v>6938</v>
      </c>
      <c r="H783" s="11">
        <f t="shared" si="567"/>
        <v>20</v>
      </c>
      <c r="I783" s="8">
        <f>INDEX('Нормо-час по специальностям'!$D$6:$D$26,MATCH(D783,'Нормо-час по специальностям'!$A$6:$A$26,0))</f>
        <v>750</v>
      </c>
      <c r="J783" s="8">
        <f>INDEX('Нормо-час по специальностям'!$E$6:$E$26,MATCH(D783,'Нормо-час по специальностям'!$A$6:$A$26,0))</f>
        <v>900</v>
      </c>
      <c r="K783" s="8">
        <f t="shared" si="568"/>
        <v>263</v>
      </c>
      <c r="L783" s="8">
        <f t="shared" si="569"/>
        <v>315</v>
      </c>
      <c r="M783" s="8">
        <f>Расценки!L782</f>
        <v>270</v>
      </c>
      <c r="N783" s="8">
        <f>Расценки!M782</f>
        <v>310</v>
      </c>
      <c r="O783" s="10">
        <f t="shared" si="570"/>
        <v>-2.5925925925925908E-2</v>
      </c>
      <c r="P783" s="10">
        <f t="shared" si="571"/>
        <v>1.6129032258064502E-2</v>
      </c>
      <c r="Q783" s="7" t="str">
        <f t="shared" si="572"/>
        <v>равно</v>
      </c>
      <c r="R783" s="7" t="str">
        <f t="shared" si="573"/>
        <v>равно</v>
      </c>
      <c r="S783" s="8">
        <f t="shared" si="574"/>
        <v>771</v>
      </c>
      <c r="T783" s="8">
        <f t="shared" si="575"/>
        <v>886</v>
      </c>
      <c r="U783" s="8">
        <f>Расценки!F782</f>
        <v>450</v>
      </c>
      <c r="V783" s="8">
        <f>Расценки!G782</f>
        <v>520</v>
      </c>
      <c r="W783" s="10">
        <f t="shared" si="576"/>
        <v>0.41555555555555557</v>
      </c>
      <c r="X783" s="10">
        <f t="shared" si="577"/>
        <v>0.39423076923076922</v>
      </c>
      <c r="Y783" s="9">
        <f>Расценки!H782</f>
        <v>450</v>
      </c>
      <c r="Z783" s="9">
        <f>Расценки!I782</f>
        <v>520</v>
      </c>
      <c r="AA783" s="10">
        <f>Расценки!J782</f>
        <v>0</v>
      </c>
      <c r="AB783" s="10">
        <f>Расценки!K782</f>
        <v>0</v>
      </c>
      <c r="AC783" s="16">
        <f t="shared" si="578"/>
        <v>0.41555555555555557</v>
      </c>
      <c r="AD783" s="16">
        <f t="shared" si="579"/>
        <v>0.39423076923076922</v>
      </c>
      <c r="AE783" s="10">
        <f t="shared" si="580"/>
        <v>0.4</v>
      </c>
      <c r="AF783" s="10">
        <f t="shared" si="581"/>
        <v>0.40384615384615385</v>
      </c>
      <c r="AG783" s="8">
        <f t="shared" si="582"/>
        <v>187</v>
      </c>
      <c r="AH783" s="8">
        <f t="shared" si="583"/>
        <v>205</v>
      </c>
    </row>
    <row r="784" spans="1:34" x14ac:dyDescent="0.25">
      <c r="A784" s="7" t="s">
        <v>2277</v>
      </c>
      <c r="B784" s="7" t="s">
        <v>2278</v>
      </c>
      <c r="C784" s="7" t="s">
        <v>50</v>
      </c>
      <c r="D784" s="7" t="s">
        <v>279</v>
      </c>
      <c r="E784" s="7" t="str">
        <f>INDEX('Нормо-час по специальностям'!$B$6:$B$26,MATCH(D784,'Нормо-час по специальностям'!$A$6:$A$26,0))</f>
        <v>Отделочник (штукатур, маляр, ГКЛ)</v>
      </c>
      <c r="F784" s="15">
        <v>0.06</v>
      </c>
      <c r="G784" s="7" t="s">
        <v>6938</v>
      </c>
      <c r="H784" s="11">
        <f t="shared" si="567"/>
        <v>116.67</v>
      </c>
      <c r="I784" s="8">
        <f>INDEX('Нормо-час по специальностям'!$D$6:$D$26,MATCH(D784,'Нормо-час по специальностям'!$A$6:$A$26,0))</f>
        <v>750</v>
      </c>
      <c r="J784" s="8">
        <f>INDEX('Нормо-час по специальностям'!$E$6:$E$26,MATCH(D784,'Нормо-час по специальностям'!$A$6:$A$26,0))</f>
        <v>900</v>
      </c>
      <c r="K784" s="8">
        <f t="shared" si="568"/>
        <v>45</v>
      </c>
      <c r="L784" s="8">
        <f t="shared" si="569"/>
        <v>54</v>
      </c>
      <c r="M784" s="8">
        <f>Расценки!L783</f>
        <v>60</v>
      </c>
      <c r="N784" s="8">
        <f>Расценки!M783</f>
        <v>70</v>
      </c>
      <c r="O784" s="10">
        <f t="shared" si="570"/>
        <v>-0.25</v>
      </c>
      <c r="P784" s="10">
        <f t="shared" si="571"/>
        <v>-0.22857142857142854</v>
      </c>
      <c r="Q784" s="7" t="str">
        <f t="shared" si="572"/>
        <v>нормо-часы</v>
      </c>
      <c r="R784" s="7" t="str">
        <f t="shared" si="573"/>
        <v>нормо-часы</v>
      </c>
      <c r="S784" s="8">
        <f t="shared" si="574"/>
        <v>1000</v>
      </c>
      <c r="T784" s="8">
        <f t="shared" si="575"/>
        <v>1167</v>
      </c>
      <c r="U784" s="8">
        <f>Расценки!F783</f>
        <v>100</v>
      </c>
      <c r="V784" s="8">
        <f>Расценки!G783</f>
        <v>120</v>
      </c>
      <c r="W784" s="10">
        <f t="shared" si="576"/>
        <v>0.55000000000000004</v>
      </c>
      <c r="X784" s="10">
        <f t="shared" si="577"/>
        <v>0.55000000000000004</v>
      </c>
      <c r="Y784" s="9">
        <f>Расценки!H783</f>
        <v>100</v>
      </c>
      <c r="Z784" s="9">
        <f>Расценки!I783</f>
        <v>120</v>
      </c>
      <c r="AA784" s="10">
        <f>Расценки!J783</f>
        <v>0</v>
      </c>
      <c r="AB784" s="10">
        <f>Расценки!K783</f>
        <v>0</v>
      </c>
      <c r="AC784" s="16">
        <f t="shared" si="578"/>
        <v>0.55000000000000004</v>
      </c>
      <c r="AD784" s="16">
        <f t="shared" si="579"/>
        <v>0.55000000000000004</v>
      </c>
      <c r="AE784" s="10">
        <f t="shared" si="580"/>
        <v>0.4</v>
      </c>
      <c r="AF784" s="10">
        <f t="shared" si="581"/>
        <v>0.41666666666666669</v>
      </c>
      <c r="AG784" s="8">
        <f t="shared" si="582"/>
        <v>55</v>
      </c>
      <c r="AH784" s="8">
        <f t="shared" si="583"/>
        <v>66</v>
      </c>
    </row>
    <row r="785" spans="1:34" x14ac:dyDescent="0.25">
      <c r="A785" s="7" t="s">
        <v>2280</v>
      </c>
      <c r="B785" s="7" t="s">
        <v>2281</v>
      </c>
      <c r="C785" s="7" t="s">
        <v>54</v>
      </c>
      <c r="D785" s="7" t="s">
        <v>279</v>
      </c>
      <c r="E785" s="7" t="str">
        <f>INDEX('Нормо-час по специальностям'!$B$6:$B$26,MATCH(D785,'Нормо-час по специальностям'!$A$6:$A$26,0))</f>
        <v>Отделочник (штукатур, маляр, ГКЛ)</v>
      </c>
      <c r="F785" s="15">
        <v>0.04</v>
      </c>
      <c r="G785" s="7" t="s">
        <v>7077</v>
      </c>
      <c r="H785" s="11">
        <f t="shared" si="567"/>
        <v>175</v>
      </c>
      <c r="I785" s="8">
        <f>INDEX('Нормо-час по специальностям'!$D$6:$D$26,MATCH(D785,'Нормо-час по специальностям'!$A$6:$A$26,0))</f>
        <v>750</v>
      </c>
      <c r="J785" s="8">
        <f>INDEX('Нормо-час по специальностям'!$E$6:$E$26,MATCH(D785,'Нормо-час по специальностям'!$A$6:$A$26,0))</f>
        <v>900</v>
      </c>
      <c r="K785" s="8">
        <f t="shared" si="568"/>
        <v>30</v>
      </c>
      <c r="L785" s="8">
        <f t="shared" si="569"/>
        <v>36</v>
      </c>
      <c r="M785" s="8">
        <f>Расценки!L784</f>
        <v>65</v>
      </c>
      <c r="N785" s="8">
        <f>Расценки!M784</f>
        <v>75</v>
      </c>
      <c r="O785" s="10">
        <f t="shared" si="570"/>
        <v>-0.53846153846153844</v>
      </c>
      <c r="P785" s="10">
        <f t="shared" si="571"/>
        <v>-0.52</v>
      </c>
      <c r="Q785" s="7" t="str">
        <f t="shared" si="572"/>
        <v>нормо-часы</v>
      </c>
      <c r="R785" s="7" t="str">
        <f t="shared" si="573"/>
        <v>нормо-часы</v>
      </c>
      <c r="S785" s="8">
        <f t="shared" si="574"/>
        <v>1625</v>
      </c>
      <c r="T785" s="8">
        <f t="shared" si="575"/>
        <v>1875</v>
      </c>
      <c r="U785" s="8">
        <f>Расценки!F784</f>
        <v>110</v>
      </c>
      <c r="V785" s="8">
        <f>Расценки!G784</f>
        <v>130</v>
      </c>
      <c r="W785" s="10">
        <f t="shared" si="576"/>
        <v>0.72727272727272729</v>
      </c>
      <c r="X785" s="10">
        <f t="shared" si="577"/>
        <v>0.72307692307692306</v>
      </c>
      <c r="Y785" s="9">
        <f>Расценки!H784</f>
        <v>110</v>
      </c>
      <c r="Z785" s="9">
        <f>Расценки!I784</f>
        <v>130</v>
      </c>
      <c r="AA785" s="10">
        <f>Расценки!J784</f>
        <v>0</v>
      </c>
      <c r="AB785" s="10">
        <f>Расценки!K784</f>
        <v>0</v>
      </c>
      <c r="AC785" s="16">
        <f t="shared" si="578"/>
        <v>0.72727272727272729</v>
      </c>
      <c r="AD785" s="16">
        <f t="shared" si="579"/>
        <v>0.72307692307692306</v>
      </c>
      <c r="AE785" s="10">
        <f t="shared" si="580"/>
        <v>0.40909090909090912</v>
      </c>
      <c r="AF785" s="10">
        <f t="shared" si="581"/>
        <v>0.42307692307692307</v>
      </c>
      <c r="AG785" s="8">
        <f t="shared" si="582"/>
        <v>80</v>
      </c>
      <c r="AH785" s="8">
        <f t="shared" si="583"/>
        <v>94</v>
      </c>
    </row>
    <row r="786" spans="1:34" x14ac:dyDescent="0.25">
      <c r="A786" s="7" t="s">
        <v>2283</v>
      </c>
      <c r="B786" s="7" t="s">
        <v>2284</v>
      </c>
      <c r="C786" s="7" t="s">
        <v>54</v>
      </c>
      <c r="D786" s="7" t="s">
        <v>279</v>
      </c>
      <c r="E786" s="7" t="str">
        <f>INDEX('Нормо-час по специальностям'!$B$6:$B$26,MATCH(D786,'Нормо-час по специальностям'!$A$6:$A$26,0))</f>
        <v>Отделочник (штукатур, маляр, ГКЛ)</v>
      </c>
      <c r="F786" s="15">
        <v>0.4</v>
      </c>
      <c r="G786" s="7" t="s">
        <v>6938</v>
      </c>
      <c r="H786" s="11">
        <f t="shared" si="567"/>
        <v>17.5</v>
      </c>
      <c r="I786" s="8">
        <f>INDEX('Нормо-час по специальностям'!$D$6:$D$26,MATCH(D786,'Нормо-час по специальностям'!$A$6:$A$26,0))</f>
        <v>750</v>
      </c>
      <c r="J786" s="8">
        <f>INDEX('Нормо-час по специальностям'!$E$6:$E$26,MATCH(D786,'Нормо-час по специальностям'!$A$6:$A$26,0))</f>
        <v>900</v>
      </c>
      <c r="K786" s="8">
        <f t="shared" si="568"/>
        <v>300</v>
      </c>
      <c r="L786" s="8">
        <f t="shared" si="569"/>
        <v>360</v>
      </c>
      <c r="M786" s="8">
        <f>Расценки!L785</f>
        <v>300</v>
      </c>
      <c r="N786" s="8">
        <f>Расценки!M785</f>
        <v>350</v>
      </c>
      <c r="O786" s="10">
        <f t="shared" si="570"/>
        <v>0</v>
      </c>
      <c r="P786" s="10">
        <f t="shared" si="571"/>
        <v>2.857142857142847E-2</v>
      </c>
      <c r="Q786" s="7" t="str">
        <f t="shared" si="572"/>
        <v>равно</v>
      </c>
      <c r="R786" s="7" t="str">
        <f t="shared" si="573"/>
        <v>равно</v>
      </c>
      <c r="S786" s="8">
        <f t="shared" si="574"/>
        <v>750</v>
      </c>
      <c r="T786" s="8">
        <f t="shared" si="575"/>
        <v>875</v>
      </c>
      <c r="U786" s="8">
        <f>Расценки!F785</f>
        <v>500</v>
      </c>
      <c r="V786" s="8">
        <f>Расценки!G785</f>
        <v>580</v>
      </c>
      <c r="W786" s="10">
        <f t="shared" si="576"/>
        <v>0.4</v>
      </c>
      <c r="X786" s="10">
        <f t="shared" si="577"/>
        <v>0.37931034482758619</v>
      </c>
      <c r="Y786" s="9">
        <f>Расценки!H785</f>
        <v>500</v>
      </c>
      <c r="Z786" s="9">
        <f>Расценки!I785</f>
        <v>580</v>
      </c>
      <c r="AA786" s="10">
        <f>Расценки!J785</f>
        <v>0</v>
      </c>
      <c r="AB786" s="10">
        <f>Расценки!K785</f>
        <v>0</v>
      </c>
      <c r="AC786" s="16">
        <f t="shared" si="578"/>
        <v>0.4</v>
      </c>
      <c r="AD786" s="16">
        <f t="shared" si="579"/>
        <v>0.37931034482758619</v>
      </c>
      <c r="AE786" s="10">
        <f t="shared" si="580"/>
        <v>0.4</v>
      </c>
      <c r="AF786" s="10">
        <f t="shared" si="581"/>
        <v>0.39655172413793105</v>
      </c>
      <c r="AG786" s="8">
        <f t="shared" si="582"/>
        <v>200</v>
      </c>
      <c r="AH786" s="8">
        <f t="shared" si="583"/>
        <v>220</v>
      </c>
    </row>
    <row r="787" spans="1:34" x14ac:dyDescent="0.25">
      <c r="A787" s="7" t="s">
        <v>2286</v>
      </c>
      <c r="B787" s="7" t="s">
        <v>2287</v>
      </c>
      <c r="C787" s="7" t="s">
        <v>54</v>
      </c>
      <c r="D787" s="7" t="s">
        <v>279</v>
      </c>
      <c r="E787" s="7" t="str">
        <f>INDEX('Нормо-час по специальностям'!$B$6:$B$26,MATCH(D787,'Нормо-час по специальностям'!$A$6:$A$26,0))</f>
        <v>Отделочник (штукатур, маляр, ГКЛ)</v>
      </c>
      <c r="F787" s="15">
        <v>0.45</v>
      </c>
      <c r="G787" s="7" t="s">
        <v>6938</v>
      </c>
      <c r="H787" s="11">
        <f t="shared" si="567"/>
        <v>15.56</v>
      </c>
      <c r="I787" s="8">
        <f>INDEX('Нормо-час по специальностям'!$D$6:$D$26,MATCH(D787,'Нормо-час по специальностям'!$A$6:$A$26,0))</f>
        <v>750</v>
      </c>
      <c r="J787" s="8">
        <f>INDEX('Нормо-час по специальностям'!$E$6:$E$26,MATCH(D787,'Нормо-час по специальностям'!$A$6:$A$26,0))</f>
        <v>900</v>
      </c>
      <c r="K787" s="8">
        <f t="shared" si="568"/>
        <v>338</v>
      </c>
      <c r="L787" s="8">
        <f t="shared" si="569"/>
        <v>405</v>
      </c>
      <c r="M787" s="8">
        <f>Расценки!L786</f>
        <v>310</v>
      </c>
      <c r="N787" s="8">
        <f>Расценки!M786</f>
        <v>360</v>
      </c>
      <c r="O787" s="10">
        <f t="shared" si="570"/>
        <v>9.0322580645161299E-2</v>
      </c>
      <c r="P787" s="10">
        <f t="shared" si="571"/>
        <v>0.125</v>
      </c>
      <c r="Q787" s="7" t="str">
        <f t="shared" si="572"/>
        <v>равно</v>
      </c>
      <c r="R787" s="7" t="str">
        <f t="shared" si="573"/>
        <v>расценка</v>
      </c>
      <c r="S787" s="8">
        <f t="shared" si="574"/>
        <v>689</v>
      </c>
      <c r="T787" s="8">
        <f t="shared" si="575"/>
        <v>800</v>
      </c>
      <c r="U787" s="8">
        <f>Расценки!F786</f>
        <v>520</v>
      </c>
      <c r="V787" s="8">
        <f>Расценки!G786</f>
        <v>600</v>
      </c>
      <c r="W787" s="10">
        <f t="shared" si="576"/>
        <v>0.35</v>
      </c>
      <c r="X787" s="10">
        <f t="shared" si="577"/>
        <v>0.32500000000000001</v>
      </c>
      <c r="Y787" s="9">
        <f>Расценки!H786</f>
        <v>520</v>
      </c>
      <c r="Z787" s="9">
        <f>Расценки!I786</f>
        <v>600</v>
      </c>
      <c r="AA787" s="10">
        <f>Расценки!J786</f>
        <v>0</v>
      </c>
      <c r="AB787" s="10">
        <f>Расценки!K786</f>
        <v>0</v>
      </c>
      <c r="AC787" s="16">
        <f t="shared" si="578"/>
        <v>0.35</v>
      </c>
      <c r="AD787" s="16">
        <f t="shared" si="579"/>
        <v>0.32500000000000001</v>
      </c>
      <c r="AE787" s="10">
        <f t="shared" si="580"/>
        <v>0.40384615384615385</v>
      </c>
      <c r="AF787" s="10">
        <f t="shared" si="581"/>
        <v>0.4</v>
      </c>
      <c r="AG787" s="8">
        <f t="shared" si="582"/>
        <v>182</v>
      </c>
      <c r="AH787" s="8">
        <f t="shared" si="583"/>
        <v>195</v>
      </c>
    </row>
    <row r="788" spans="1:34" x14ac:dyDescent="0.25">
      <c r="A788" s="7" t="s">
        <v>2289</v>
      </c>
      <c r="B788" s="7" t="s">
        <v>2290</v>
      </c>
      <c r="C788" s="7" t="s">
        <v>54</v>
      </c>
      <c r="D788" s="7" t="s">
        <v>279</v>
      </c>
      <c r="E788" s="7" t="str">
        <f>INDEX('Нормо-час по специальностям'!$B$6:$B$26,MATCH(D788,'Нормо-час по специальностям'!$A$6:$A$26,0))</f>
        <v>Отделочник (штукатур, маляр, ГКЛ)</v>
      </c>
      <c r="F788" s="15">
        <v>0.3</v>
      </c>
      <c r="G788" s="7" t="s">
        <v>7225</v>
      </c>
      <c r="H788" s="11">
        <f t="shared" ref="H788:H808" si="584">IF(OR(F788="",F788=0),"",ROUND($G$3/F788,2))</f>
        <v>23.33</v>
      </c>
      <c r="I788" s="8">
        <f>INDEX('Нормо-час по специальностям'!$D$6:$D$26,MATCH(D788,'Нормо-час по специальностям'!$A$6:$A$26,0))</f>
        <v>750</v>
      </c>
      <c r="J788" s="8">
        <f>INDEX('Нормо-час по специальностям'!$E$6:$E$26,MATCH(D788,'Нормо-час по специальностям'!$A$6:$A$26,0))</f>
        <v>900</v>
      </c>
      <c r="K788" s="8">
        <f t="shared" ref="K788:K808" si="585">IF(OR(F788="",F788=0,I788=0),"",ROUND(F788*I788,0))</f>
        <v>225</v>
      </c>
      <c r="L788" s="8">
        <f t="shared" ref="L788:L808" si="586">IF(OR(F788="",F788=0,J788=0),"",ROUND(F788*J788,0))</f>
        <v>270</v>
      </c>
      <c r="M788" s="8">
        <f>Расценки!L787</f>
        <v>180</v>
      </c>
      <c r="N788" s="8">
        <f>Расценки!M787</f>
        <v>210</v>
      </c>
      <c r="O788" s="10">
        <f t="shared" ref="O788:O808" si="587">IF(OR(K788="",M788="",M788=0),"",K788/M788-1)</f>
        <v>0.25</v>
      </c>
      <c r="P788" s="10">
        <f t="shared" ref="P788:P808" si="588">IF(OR(L788="",N788="",N788=0),"",L788/N788-1)</f>
        <v>0.28571428571428581</v>
      </c>
      <c r="Q788" s="7" t="str">
        <f t="shared" ref="Q788:Q808" si="589">IF(O788="","—",IF(O788&lt;-$C$3,"нормо-часы",IF(O788&gt;$C$3,"расценка","равно")))</f>
        <v>расценка</v>
      </c>
      <c r="R788" s="7" t="str">
        <f t="shared" ref="R788:R808" si="590">IF(P788="","—",IF(P788&lt;-$C$3,"нормо-часы",IF(P788&gt;$C$3,"расценка","равно")))</f>
        <v>расценка</v>
      </c>
      <c r="S788" s="8">
        <f t="shared" ref="S788:S808" si="591">IF(OR(F788="",F788=0,M788=""),"",ROUND(M788/F788,0))</f>
        <v>600</v>
      </c>
      <c r="T788" s="8">
        <f t="shared" ref="T788:T808" si="592">IF(OR(F788="",F788=0,N788=""),"",ROUND(N788/F788,0))</f>
        <v>700</v>
      </c>
      <c r="U788" s="8">
        <f>Расценки!F787</f>
        <v>300</v>
      </c>
      <c r="V788" s="8">
        <f>Расценки!G787</f>
        <v>350</v>
      </c>
      <c r="W788" s="10">
        <f t="shared" ref="W788:W808" si="593">IF(OR(K788="",U788="",U788=0),"",(U788-K788)/U788)</f>
        <v>0.25</v>
      </c>
      <c r="X788" s="10">
        <f t="shared" ref="X788:X808" si="594">IF(OR(L788="",V788="",V788=0),"",(V788-L788)/V788)</f>
        <v>0.22857142857142856</v>
      </c>
      <c r="Y788" s="9">
        <f>Расценки!H787</f>
        <v>300</v>
      </c>
      <c r="Z788" s="9">
        <f>Расценки!I787</f>
        <v>360</v>
      </c>
      <c r="AA788" s="10">
        <f>Расценки!J787</f>
        <v>0</v>
      </c>
      <c r="AB788" s="10">
        <f>Расценки!K787</f>
        <v>2.857142857142847E-2</v>
      </c>
      <c r="AC788" s="16">
        <f t="shared" ref="AC788:AC808" si="595">IF(OR(K788="",Y788="",Y788=0),"",(Y788-K788)/Y788)</f>
        <v>0.25</v>
      </c>
      <c r="AD788" s="16">
        <f t="shared" ref="AD788:AD808" si="596">IF(OR(L788="",Z788="",Z788=0),"",(Z788-L788)/Z788)</f>
        <v>0.25</v>
      </c>
      <c r="AE788" s="10">
        <f t="shared" ref="AE788:AE808" si="597">IF(OR(Y788="",Y788=0),"",(Y788-M788)/Y788)</f>
        <v>0.4</v>
      </c>
      <c r="AF788" s="10">
        <f t="shared" ref="AF788:AF808" si="598">IF(OR(Z788="",Z788=0),"",(Z788-N788)/Z788)</f>
        <v>0.41666666666666669</v>
      </c>
      <c r="AG788" s="8">
        <f t="shared" ref="AG788:AG808" si="599">IF(OR(K788="",Y788=""),"",Y788-K788)</f>
        <v>75</v>
      </c>
      <c r="AH788" s="8">
        <f t="shared" ref="AH788:AH808" si="600">IF(OR(L788="",Z788=""),"",Z788-L788)</f>
        <v>90</v>
      </c>
    </row>
    <row r="789" spans="1:34" x14ac:dyDescent="0.25">
      <c r="A789" s="7" t="s">
        <v>2292</v>
      </c>
      <c r="B789" s="7" t="s">
        <v>2293</v>
      </c>
      <c r="C789" s="7" t="s">
        <v>54</v>
      </c>
      <c r="D789" s="7" t="s">
        <v>279</v>
      </c>
      <c r="E789" s="7" t="str">
        <f>INDEX('Нормо-час по специальностям'!$B$6:$B$26,MATCH(D789,'Нормо-час по специальностям'!$A$6:$A$26,0))</f>
        <v>Отделочник (штукатур, маляр, ГКЛ)</v>
      </c>
      <c r="F789" s="15">
        <v>0.2</v>
      </c>
      <c r="G789" s="7" t="s">
        <v>7226</v>
      </c>
      <c r="H789" s="11">
        <f t="shared" si="584"/>
        <v>35</v>
      </c>
      <c r="I789" s="8">
        <f>INDEX('Нормо-час по специальностям'!$D$6:$D$26,MATCH(D789,'Нормо-час по специальностям'!$A$6:$A$26,0))</f>
        <v>750</v>
      </c>
      <c r="J789" s="8">
        <f>INDEX('Нормо-час по специальностям'!$E$6:$E$26,MATCH(D789,'Нормо-час по специальностям'!$A$6:$A$26,0))</f>
        <v>900</v>
      </c>
      <c r="K789" s="8">
        <f t="shared" si="585"/>
        <v>150</v>
      </c>
      <c r="L789" s="8">
        <f t="shared" si="586"/>
        <v>180</v>
      </c>
      <c r="M789" s="8">
        <f>Расценки!L788</f>
        <v>180</v>
      </c>
      <c r="N789" s="8">
        <f>Расценки!M788</f>
        <v>210</v>
      </c>
      <c r="O789" s="10">
        <f t="shared" si="587"/>
        <v>-0.16666666666666663</v>
      </c>
      <c r="P789" s="10">
        <f t="shared" si="588"/>
        <v>-0.1428571428571429</v>
      </c>
      <c r="Q789" s="7" t="str">
        <f t="shared" si="589"/>
        <v>нормо-часы</v>
      </c>
      <c r="R789" s="7" t="str">
        <f t="shared" si="590"/>
        <v>нормо-часы</v>
      </c>
      <c r="S789" s="8">
        <f t="shared" si="591"/>
        <v>900</v>
      </c>
      <c r="T789" s="8">
        <f t="shared" si="592"/>
        <v>1050</v>
      </c>
      <c r="U789" s="8">
        <f>Расценки!F788</f>
        <v>300</v>
      </c>
      <c r="V789" s="8">
        <f>Расценки!G788</f>
        <v>360</v>
      </c>
      <c r="W789" s="10">
        <f t="shared" si="593"/>
        <v>0.5</v>
      </c>
      <c r="X789" s="10">
        <f t="shared" si="594"/>
        <v>0.5</v>
      </c>
      <c r="Y789" s="9">
        <f>Расценки!H788</f>
        <v>300</v>
      </c>
      <c r="Z789" s="9">
        <f>Расценки!I788</f>
        <v>360</v>
      </c>
      <c r="AA789" s="10">
        <f>Расценки!J788</f>
        <v>0</v>
      </c>
      <c r="AB789" s="10">
        <f>Расценки!K788</f>
        <v>0</v>
      </c>
      <c r="AC789" s="16">
        <f t="shared" si="595"/>
        <v>0.5</v>
      </c>
      <c r="AD789" s="16">
        <f t="shared" si="596"/>
        <v>0.5</v>
      </c>
      <c r="AE789" s="10">
        <f t="shared" si="597"/>
        <v>0.4</v>
      </c>
      <c r="AF789" s="10">
        <f t="shared" si="598"/>
        <v>0.41666666666666669</v>
      </c>
      <c r="AG789" s="8">
        <f t="shared" si="599"/>
        <v>150</v>
      </c>
      <c r="AH789" s="8">
        <f t="shared" si="600"/>
        <v>180</v>
      </c>
    </row>
    <row r="790" spans="1:34" x14ac:dyDescent="0.25">
      <c r="A790" s="7" t="s">
        <v>2296</v>
      </c>
      <c r="B790" s="7" t="s">
        <v>2297</v>
      </c>
      <c r="C790" s="7" t="s">
        <v>54</v>
      </c>
      <c r="D790" s="7" t="s">
        <v>279</v>
      </c>
      <c r="E790" s="7" t="str">
        <f>INDEX('Нормо-час по специальностям'!$B$6:$B$26,MATCH(D790,'Нормо-час по специальностям'!$A$6:$A$26,0))</f>
        <v>Отделочник (штукатур, маляр, ГКЛ)</v>
      </c>
      <c r="F790" s="15">
        <v>0.2</v>
      </c>
      <c r="G790" s="7" t="s">
        <v>7077</v>
      </c>
      <c r="H790" s="11">
        <f t="shared" si="584"/>
        <v>35</v>
      </c>
      <c r="I790" s="8">
        <f>INDEX('Нормо-час по специальностям'!$D$6:$D$26,MATCH(D790,'Нормо-час по специальностям'!$A$6:$A$26,0))</f>
        <v>750</v>
      </c>
      <c r="J790" s="8">
        <f>INDEX('Нормо-час по специальностям'!$E$6:$E$26,MATCH(D790,'Нормо-час по специальностям'!$A$6:$A$26,0))</f>
        <v>900</v>
      </c>
      <c r="K790" s="8">
        <f t="shared" si="585"/>
        <v>150</v>
      </c>
      <c r="L790" s="8">
        <f t="shared" si="586"/>
        <v>180</v>
      </c>
      <c r="M790" s="8">
        <f>Расценки!L789</f>
        <v>180</v>
      </c>
      <c r="N790" s="8">
        <f>Расценки!M789</f>
        <v>210</v>
      </c>
      <c r="O790" s="10">
        <f t="shared" si="587"/>
        <v>-0.16666666666666663</v>
      </c>
      <c r="P790" s="10">
        <f t="shared" si="588"/>
        <v>-0.1428571428571429</v>
      </c>
      <c r="Q790" s="7" t="str">
        <f t="shared" si="589"/>
        <v>нормо-часы</v>
      </c>
      <c r="R790" s="7" t="str">
        <f t="shared" si="590"/>
        <v>нормо-часы</v>
      </c>
      <c r="S790" s="8">
        <f t="shared" si="591"/>
        <v>900</v>
      </c>
      <c r="T790" s="8">
        <f t="shared" si="592"/>
        <v>1050</v>
      </c>
      <c r="U790" s="8">
        <f>Расценки!F789</f>
        <v>300</v>
      </c>
      <c r="V790" s="8">
        <f>Расценки!G789</f>
        <v>360</v>
      </c>
      <c r="W790" s="10">
        <f t="shared" si="593"/>
        <v>0.5</v>
      </c>
      <c r="X790" s="10">
        <f t="shared" si="594"/>
        <v>0.5</v>
      </c>
      <c r="Y790" s="9">
        <f>Расценки!H789</f>
        <v>300</v>
      </c>
      <c r="Z790" s="9">
        <f>Расценки!I789</f>
        <v>360</v>
      </c>
      <c r="AA790" s="10">
        <f>Расценки!J789</f>
        <v>0</v>
      </c>
      <c r="AB790" s="10">
        <f>Расценки!K789</f>
        <v>0</v>
      </c>
      <c r="AC790" s="16">
        <f t="shared" si="595"/>
        <v>0.5</v>
      </c>
      <c r="AD790" s="16">
        <f t="shared" si="596"/>
        <v>0.5</v>
      </c>
      <c r="AE790" s="10">
        <f t="shared" si="597"/>
        <v>0.4</v>
      </c>
      <c r="AF790" s="10">
        <f t="shared" si="598"/>
        <v>0.41666666666666669</v>
      </c>
      <c r="AG790" s="8">
        <f t="shared" si="599"/>
        <v>150</v>
      </c>
      <c r="AH790" s="8">
        <f t="shared" si="600"/>
        <v>180</v>
      </c>
    </row>
    <row r="791" spans="1:34" x14ac:dyDescent="0.25">
      <c r="A791" s="7" t="s">
        <v>2300</v>
      </c>
      <c r="B791" s="7" t="s">
        <v>2301</v>
      </c>
      <c r="C791" s="7" t="s">
        <v>54</v>
      </c>
      <c r="D791" s="7" t="s">
        <v>279</v>
      </c>
      <c r="E791" s="7" t="str">
        <f>INDEX('Нормо-час по специальностям'!$B$6:$B$26,MATCH(D791,'Нормо-час по специальностям'!$A$6:$A$26,0))</f>
        <v>Отделочник (штукатур, маляр, ГКЛ)</v>
      </c>
      <c r="F791" s="15">
        <v>0.28000000000000003</v>
      </c>
      <c r="G791" s="7" t="s">
        <v>7077</v>
      </c>
      <c r="H791" s="11">
        <f t="shared" si="584"/>
        <v>25</v>
      </c>
      <c r="I791" s="8">
        <f>INDEX('Нормо-час по специальностям'!$D$6:$D$26,MATCH(D791,'Нормо-час по специальностям'!$A$6:$A$26,0))</f>
        <v>750</v>
      </c>
      <c r="J791" s="8">
        <f>INDEX('Нормо-час по специальностям'!$E$6:$E$26,MATCH(D791,'Нормо-час по специальностям'!$A$6:$A$26,0))</f>
        <v>900</v>
      </c>
      <c r="K791" s="8">
        <f t="shared" si="585"/>
        <v>210</v>
      </c>
      <c r="L791" s="8">
        <f t="shared" si="586"/>
        <v>252</v>
      </c>
      <c r="M791" s="8">
        <f>Расценки!L790</f>
        <v>230</v>
      </c>
      <c r="N791" s="8">
        <f>Расценки!M790</f>
        <v>265</v>
      </c>
      <c r="O791" s="10">
        <f t="shared" si="587"/>
        <v>-8.6956521739130488E-2</v>
      </c>
      <c r="P791" s="10">
        <f t="shared" si="588"/>
        <v>-4.9056603773584895E-2</v>
      </c>
      <c r="Q791" s="7" t="str">
        <f t="shared" si="589"/>
        <v>равно</v>
      </c>
      <c r="R791" s="7" t="str">
        <f t="shared" si="590"/>
        <v>равно</v>
      </c>
      <c r="S791" s="8">
        <f t="shared" si="591"/>
        <v>821</v>
      </c>
      <c r="T791" s="8">
        <f t="shared" si="592"/>
        <v>946</v>
      </c>
      <c r="U791" s="8">
        <f>Расценки!F790</f>
        <v>380</v>
      </c>
      <c r="V791" s="8">
        <f>Расценки!G790</f>
        <v>450</v>
      </c>
      <c r="W791" s="10">
        <f t="shared" si="593"/>
        <v>0.44736842105263158</v>
      </c>
      <c r="X791" s="10">
        <f t="shared" si="594"/>
        <v>0.44</v>
      </c>
      <c r="Y791" s="9">
        <f>Расценки!H790</f>
        <v>380</v>
      </c>
      <c r="Z791" s="9">
        <f>Расценки!I790</f>
        <v>450</v>
      </c>
      <c r="AA791" s="10">
        <f>Расценки!J790</f>
        <v>0</v>
      </c>
      <c r="AB791" s="10">
        <f>Расценки!K790</f>
        <v>0</v>
      </c>
      <c r="AC791" s="16">
        <f t="shared" si="595"/>
        <v>0.44736842105263158</v>
      </c>
      <c r="AD791" s="16">
        <f t="shared" si="596"/>
        <v>0.44</v>
      </c>
      <c r="AE791" s="10">
        <f t="shared" si="597"/>
        <v>0.39473684210526316</v>
      </c>
      <c r="AF791" s="10">
        <f t="shared" si="598"/>
        <v>0.41111111111111109</v>
      </c>
      <c r="AG791" s="8">
        <f t="shared" si="599"/>
        <v>170</v>
      </c>
      <c r="AH791" s="8">
        <f t="shared" si="600"/>
        <v>198</v>
      </c>
    </row>
    <row r="792" spans="1:34" x14ac:dyDescent="0.25">
      <c r="A792" s="7" t="s">
        <v>2302</v>
      </c>
      <c r="B792" s="7" t="s">
        <v>2303</v>
      </c>
      <c r="C792" s="7" t="s">
        <v>54</v>
      </c>
      <c r="D792" s="7" t="s">
        <v>279</v>
      </c>
      <c r="E792" s="7" t="str">
        <f>INDEX('Нормо-час по специальностям'!$B$6:$B$26,MATCH(D792,'Нормо-час по специальностям'!$A$6:$A$26,0))</f>
        <v>Отделочник (штукатур, маляр, ГКЛ)</v>
      </c>
      <c r="F792" s="15">
        <v>0.05</v>
      </c>
      <c r="G792" s="7" t="s">
        <v>7077</v>
      </c>
      <c r="H792" s="11">
        <f t="shared" si="584"/>
        <v>140</v>
      </c>
      <c r="I792" s="8">
        <f>INDEX('Нормо-час по специальностям'!$D$6:$D$26,MATCH(D792,'Нормо-час по специальностям'!$A$6:$A$26,0))</f>
        <v>750</v>
      </c>
      <c r="J792" s="8">
        <f>INDEX('Нормо-час по специальностям'!$E$6:$E$26,MATCH(D792,'Нормо-час по специальностям'!$A$6:$A$26,0))</f>
        <v>900</v>
      </c>
      <c r="K792" s="8">
        <f t="shared" si="585"/>
        <v>38</v>
      </c>
      <c r="L792" s="8">
        <f t="shared" si="586"/>
        <v>45</v>
      </c>
      <c r="M792" s="8">
        <f>Расценки!L791</f>
        <v>48</v>
      </c>
      <c r="N792" s="8">
        <f>Расценки!M791</f>
        <v>55</v>
      </c>
      <c r="O792" s="10">
        <f t="shared" si="587"/>
        <v>-0.20833333333333337</v>
      </c>
      <c r="P792" s="10">
        <f t="shared" si="588"/>
        <v>-0.18181818181818177</v>
      </c>
      <c r="Q792" s="7" t="str">
        <f t="shared" si="589"/>
        <v>нормо-часы</v>
      </c>
      <c r="R792" s="7" t="str">
        <f t="shared" si="590"/>
        <v>нормо-часы</v>
      </c>
      <c r="S792" s="8">
        <f t="shared" si="591"/>
        <v>960</v>
      </c>
      <c r="T792" s="8">
        <f t="shared" si="592"/>
        <v>1100</v>
      </c>
      <c r="U792" s="8">
        <f>Расценки!F791</f>
        <v>80</v>
      </c>
      <c r="V792" s="8">
        <f>Расценки!G791</f>
        <v>95</v>
      </c>
      <c r="W792" s="10">
        <f t="shared" si="593"/>
        <v>0.52500000000000002</v>
      </c>
      <c r="X792" s="10">
        <f t="shared" si="594"/>
        <v>0.52631578947368418</v>
      </c>
      <c r="Y792" s="9">
        <f>Расценки!H791</f>
        <v>80</v>
      </c>
      <c r="Z792" s="9">
        <f>Расценки!I791</f>
        <v>95</v>
      </c>
      <c r="AA792" s="10">
        <f>Расценки!J791</f>
        <v>0</v>
      </c>
      <c r="AB792" s="10">
        <f>Расценки!K791</f>
        <v>0</v>
      </c>
      <c r="AC792" s="16">
        <f t="shared" si="595"/>
        <v>0.52500000000000002</v>
      </c>
      <c r="AD792" s="16">
        <f t="shared" si="596"/>
        <v>0.52631578947368418</v>
      </c>
      <c r="AE792" s="10">
        <f t="shared" si="597"/>
        <v>0.4</v>
      </c>
      <c r="AF792" s="10">
        <f t="shared" si="598"/>
        <v>0.42105263157894735</v>
      </c>
      <c r="AG792" s="8">
        <f t="shared" si="599"/>
        <v>42</v>
      </c>
      <c r="AH792" s="8">
        <f t="shared" si="600"/>
        <v>50</v>
      </c>
    </row>
    <row r="793" spans="1:34" x14ac:dyDescent="0.25">
      <c r="A793" s="7" t="s">
        <v>2306</v>
      </c>
      <c r="B793" s="7" t="s">
        <v>2307</v>
      </c>
      <c r="C793" s="7" t="s">
        <v>54</v>
      </c>
      <c r="D793" s="7" t="s">
        <v>279</v>
      </c>
      <c r="E793" s="7" t="str">
        <f>INDEX('Нормо-час по специальностям'!$B$6:$B$26,MATCH(D793,'Нормо-час по специальностям'!$A$6:$A$26,0))</f>
        <v>Отделочник (штукатур, маляр, ГКЛ)</v>
      </c>
      <c r="F793" s="15">
        <v>0.45</v>
      </c>
      <c r="G793" s="7" t="s">
        <v>7227</v>
      </c>
      <c r="H793" s="11">
        <f t="shared" si="584"/>
        <v>15.56</v>
      </c>
      <c r="I793" s="8">
        <f>INDEX('Нормо-час по специальностям'!$D$6:$D$26,MATCH(D793,'Нормо-час по специальностям'!$A$6:$A$26,0))</f>
        <v>750</v>
      </c>
      <c r="J793" s="8">
        <f>INDEX('Нормо-час по специальностям'!$E$6:$E$26,MATCH(D793,'Нормо-час по специальностям'!$A$6:$A$26,0))</f>
        <v>900</v>
      </c>
      <c r="K793" s="8">
        <f t="shared" si="585"/>
        <v>338</v>
      </c>
      <c r="L793" s="8">
        <f t="shared" si="586"/>
        <v>405</v>
      </c>
      <c r="M793" s="8">
        <f>Расценки!L792</f>
        <v>270</v>
      </c>
      <c r="N793" s="8">
        <f>Расценки!M792</f>
        <v>310</v>
      </c>
      <c r="O793" s="10">
        <f t="shared" si="587"/>
        <v>0.25185185185185177</v>
      </c>
      <c r="P793" s="10">
        <f t="shared" si="588"/>
        <v>0.30645161290322576</v>
      </c>
      <c r="Q793" s="7" t="str">
        <f t="shared" si="589"/>
        <v>расценка</v>
      </c>
      <c r="R793" s="7" t="str">
        <f t="shared" si="590"/>
        <v>расценка</v>
      </c>
      <c r="S793" s="8">
        <f t="shared" si="591"/>
        <v>600</v>
      </c>
      <c r="T793" s="8">
        <f t="shared" si="592"/>
        <v>689</v>
      </c>
      <c r="U793" s="8">
        <f>Расценки!F792</f>
        <v>450</v>
      </c>
      <c r="V793" s="8">
        <f>Расценки!G792</f>
        <v>520</v>
      </c>
      <c r="W793" s="10">
        <f t="shared" si="593"/>
        <v>0.24888888888888888</v>
      </c>
      <c r="X793" s="10">
        <f t="shared" si="594"/>
        <v>0.22115384615384615</v>
      </c>
      <c r="Y793" s="9">
        <f>Расценки!H792</f>
        <v>451</v>
      </c>
      <c r="Z793" s="9">
        <f>Расценки!I792</f>
        <v>540</v>
      </c>
      <c r="AA793" s="10">
        <f>Расценки!J792</f>
        <v>2.2222222222221255E-3</v>
      </c>
      <c r="AB793" s="10">
        <f>Расценки!K792</f>
        <v>3.8461538461538547E-2</v>
      </c>
      <c r="AC793" s="16">
        <f t="shared" si="595"/>
        <v>0.25055432372505543</v>
      </c>
      <c r="AD793" s="16">
        <f t="shared" si="596"/>
        <v>0.25</v>
      </c>
      <c r="AE793" s="10">
        <f t="shared" si="597"/>
        <v>0.40133037694013302</v>
      </c>
      <c r="AF793" s="10">
        <f t="shared" si="598"/>
        <v>0.42592592592592593</v>
      </c>
      <c r="AG793" s="8">
        <f t="shared" si="599"/>
        <v>113</v>
      </c>
      <c r="AH793" s="8">
        <f t="shared" si="600"/>
        <v>135</v>
      </c>
    </row>
    <row r="794" spans="1:34" x14ac:dyDescent="0.25">
      <c r="A794" s="7" t="s">
        <v>2309</v>
      </c>
      <c r="B794" s="7" t="s">
        <v>2310</v>
      </c>
      <c r="C794" s="7" t="s">
        <v>54</v>
      </c>
      <c r="D794" s="7" t="s">
        <v>279</v>
      </c>
      <c r="E794" s="7" t="str">
        <f>INDEX('Нормо-час по специальностям'!$B$6:$B$26,MATCH(D794,'Нормо-час по специальностям'!$A$6:$A$26,0))</f>
        <v>Отделочник (штукатур, маляр, ГКЛ)</v>
      </c>
      <c r="F794" s="15">
        <v>0.45</v>
      </c>
      <c r="G794" s="7" t="s">
        <v>7222</v>
      </c>
      <c r="H794" s="11">
        <f t="shared" si="584"/>
        <v>15.56</v>
      </c>
      <c r="I794" s="8">
        <f>INDEX('Нормо-час по специальностям'!$D$6:$D$26,MATCH(D794,'Нормо-час по специальностям'!$A$6:$A$26,0))</f>
        <v>750</v>
      </c>
      <c r="J794" s="8">
        <f>INDEX('Нормо-час по специальностям'!$E$6:$E$26,MATCH(D794,'Нормо-час по специальностям'!$A$6:$A$26,0))</f>
        <v>900</v>
      </c>
      <c r="K794" s="8">
        <f t="shared" si="585"/>
        <v>338</v>
      </c>
      <c r="L794" s="8">
        <f t="shared" si="586"/>
        <v>405</v>
      </c>
      <c r="M794" s="8">
        <f>Расценки!L793</f>
        <v>300</v>
      </c>
      <c r="N794" s="8">
        <f>Расценки!M793</f>
        <v>350</v>
      </c>
      <c r="O794" s="10">
        <f t="shared" si="587"/>
        <v>0.12666666666666671</v>
      </c>
      <c r="P794" s="10">
        <f t="shared" si="588"/>
        <v>0.15714285714285725</v>
      </c>
      <c r="Q794" s="7" t="str">
        <f t="shared" si="589"/>
        <v>расценка</v>
      </c>
      <c r="R794" s="7" t="str">
        <f t="shared" si="590"/>
        <v>расценка</v>
      </c>
      <c r="S794" s="8">
        <f t="shared" si="591"/>
        <v>667</v>
      </c>
      <c r="T794" s="8">
        <f t="shared" si="592"/>
        <v>778</v>
      </c>
      <c r="U794" s="8">
        <f>Расценки!F793</f>
        <v>500</v>
      </c>
      <c r="V794" s="8">
        <f>Расценки!G793</f>
        <v>600</v>
      </c>
      <c r="W794" s="10">
        <f t="shared" si="593"/>
        <v>0.32400000000000001</v>
      </c>
      <c r="X794" s="10">
        <f t="shared" si="594"/>
        <v>0.32500000000000001</v>
      </c>
      <c r="Y794" s="9">
        <f>Расценки!H793</f>
        <v>500</v>
      </c>
      <c r="Z794" s="9">
        <f>Расценки!I793</f>
        <v>600</v>
      </c>
      <c r="AA794" s="10">
        <f>Расценки!J793</f>
        <v>0</v>
      </c>
      <c r="AB794" s="10">
        <f>Расценки!K793</f>
        <v>0</v>
      </c>
      <c r="AC794" s="16">
        <f t="shared" si="595"/>
        <v>0.32400000000000001</v>
      </c>
      <c r="AD794" s="16">
        <f t="shared" si="596"/>
        <v>0.32500000000000001</v>
      </c>
      <c r="AE794" s="10">
        <f t="shared" si="597"/>
        <v>0.4</v>
      </c>
      <c r="AF794" s="10">
        <f t="shared" si="598"/>
        <v>0.41666666666666669</v>
      </c>
      <c r="AG794" s="8">
        <f t="shared" si="599"/>
        <v>162</v>
      </c>
      <c r="AH794" s="8">
        <f t="shared" si="600"/>
        <v>195</v>
      </c>
    </row>
    <row r="795" spans="1:34" x14ac:dyDescent="0.25">
      <c r="A795" s="7" t="s">
        <v>2313</v>
      </c>
      <c r="B795" s="7" t="s">
        <v>2314</v>
      </c>
      <c r="C795" s="7" t="s">
        <v>54</v>
      </c>
      <c r="D795" s="7" t="s">
        <v>279</v>
      </c>
      <c r="E795" s="7" t="str">
        <f>INDEX('Нормо-час по специальностям'!$B$6:$B$26,MATCH(D795,'Нормо-час по специальностям'!$A$6:$A$26,0))</f>
        <v>Отделочник (штукатур, маляр, ГКЛ)</v>
      </c>
      <c r="F795" s="15">
        <v>0.12</v>
      </c>
      <c r="G795" s="7" t="s">
        <v>7228</v>
      </c>
      <c r="H795" s="11">
        <f t="shared" si="584"/>
        <v>58.33</v>
      </c>
      <c r="I795" s="8">
        <f>INDEX('Нормо-час по специальностям'!$D$6:$D$26,MATCH(D795,'Нормо-час по специальностям'!$A$6:$A$26,0))</f>
        <v>750</v>
      </c>
      <c r="J795" s="8">
        <f>INDEX('Нормо-час по специальностям'!$E$6:$E$26,MATCH(D795,'Нормо-час по специальностям'!$A$6:$A$26,0))</f>
        <v>900</v>
      </c>
      <c r="K795" s="8">
        <f t="shared" si="585"/>
        <v>90</v>
      </c>
      <c r="L795" s="8">
        <f t="shared" si="586"/>
        <v>108</v>
      </c>
      <c r="M795" s="8">
        <f>Расценки!L794</f>
        <v>90</v>
      </c>
      <c r="N795" s="8">
        <f>Расценки!M794</f>
        <v>105</v>
      </c>
      <c r="O795" s="10">
        <f t="shared" si="587"/>
        <v>0</v>
      </c>
      <c r="P795" s="10">
        <f t="shared" si="588"/>
        <v>2.857142857142847E-2</v>
      </c>
      <c r="Q795" s="7" t="str">
        <f t="shared" si="589"/>
        <v>равно</v>
      </c>
      <c r="R795" s="7" t="str">
        <f t="shared" si="590"/>
        <v>равно</v>
      </c>
      <c r="S795" s="8">
        <f t="shared" si="591"/>
        <v>750</v>
      </c>
      <c r="T795" s="8">
        <f t="shared" si="592"/>
        <v>875</v>
      </c>
      <c r="U795" s="8">
        <f>Расценки!F794</f>
        <v>150</v>
      </c>
      <c r="V795" s="8">
        <f>Расценки!G794</f>
        <v>180</v>
      </c>
      <c r="W795" s="10">
        <f t="shared" si="593"/>
        <v>0.4</v>
      </c>
      <c r="X795" s="10">
        <f t="shared" si="594"/>
        <v>0.4</v>
      </c>
      <c r="Y795" s="9">
        <f>Расценки!H794</f>
        <v>150</v>
      </c>
      <c r="Z795" s="9">
        <f>Расценки!I794</f>
        <v>180</v>
      </c>
      <c r="AA795" s="10">
        <f>Расценки!J794</f>
        <v>0</v>
      </c>
      <c r="AB795" s="10">
        <f>Расценки!K794</f>
        <v>0</v>
      </c>
      <c r="AC795" s="16">
        <f t="shared" si="595"/>
        <v>0.4</v>
      </c>
      <c r="AD795" s="16">
        <f t="shared" si="596"/>
        <v>0.4</v>
      </c>
      <c r="AE795" s="10">
        <f t="shared" si="597"/>
        <v>0.4</v>
      </c>
      <c r="AF795" s="10">
        <f t="shared" si="598"/>
        <v>0.41666666666666669</v>
      </c>
      <c r="AG795" s="8">
        <f t="shared" si="599"/>
        <v>60</v>
      </c>
      <c r="AH795" s="8">
        <f t="shared" si="600"/>
        <v>72</v>
      </c>
    </row>
    <row r="796" spans="1:34" x14ac:dyDescent="0.25">
      <c r="A796" s="7" t="s">
        <v>2316</v>
      </c>
      <c r="B796" s="7" t="s">
        <v>2317</v>
      </c>
      <c r="C796" s="7" t="s">
        <v>54</v>
      </c>
      <c r="D796" s="7" t="s">
        <v>279</v>
      </c>
      <c r="E796" s="7" t="str">
        <f>INDEX('Нормо-час по специальностям'!$B$6:$B$26,MATCH(D796,'Нормо-час по специальностям'!$A$6:$A$26,0))</f>
        <v>Отделочник (штукатур, маляр, ГКЛ)</v>
      </c>
      <c r="F796" s="15">
        <v>0.8</v>
      </c>
      <c r="G796" s="7" t="s">
        <v>7222</v>
      </c>
      <c r="H796" s="11">
        <f t="shared" si="584"/>
        <v>8.75</v>
      </c>
      <c r="I796" s="8">
        <f>INDEX('Нормо-час по специальностям'!$D$6:$D$26,MATCH(D796,'Нормо-час по специальностям'!$A$6:$A$26,0))</f>
        <v>750</v>
      </c>
      <c r="J796" s="8">
        <f>INDEX('Нормо-час по специальностям'!$E$6:$E$26,MATCH(D796,'Нормо-час по специальностям'!$A$6:$A$26,0))</f>
        <v>900</v>
      </c>
      <c r="K796" s="8">
        <f t="shared" si="585"/>
        <v>600</v>
      </c>
      <c r="L796" s="8">
        <f t="shared" si="586"/>
        <v>720</v>
      </c>
      <c r="M796" s="8">
        <f>Расценки!L795</f>
        <v>480</v>
      </c>
      <c r="N796" s="8">
        <f>Расценки!M795</f>
        <v>560</v>
      </c>
      <c r="O796" s="10">
        <f t="shared" si="587"/>
        <v>0.25</v>
      </c>
      <c r="P796" s="10">
        <f t="shared" si="588"/>
        <v>0.28571428571428581</v>
      </c>
      <c r="Q796" s="7" t="str">
        <f t="shared" si="589"/>
        <v>расценка</v>
      </c>
      <c r="R796" s="7" t="str">
        <f t="shared" si="590"/>
        <v>расценка</v>
      </c>
      <c r="S796" s="8">
        <f t="shared" si="591"/>
        <v>600</v>
      </c>
      <c r="T796" s="8">
        <f t="shared" si="592"/>
        <v>700</v>
      </c>
      <c r="U796" s="8">
        <f>Расценки!F795</f>
        <v>800</v>
      </c>
      <c r="V796" s="8">
        <f>Расценки!G795</f>
        <v>950</v>
      </c>
      <c r="W796" s="10">
        <f t="shared" si="593"/>
        <v>0.25</v>
      </c>
      <c r="X796" s="10">
        <f t="shared" si="594"/>
        <v>0.24210526315789474</v>
      </c>
      <c r="Y796" s="9">
        <f>Расценки!H795</f>
        <v>800</v>
      </c>
      <c r="Z796" s="9">
        <f>Расценки!I795</f>
        <v>960</v>
      </c>
      <c r="AA796" s="10">
        <f>Расценки!J795</f>
        <v>0</v>
      </c>
      <c r="AB796" s="10">
        <f>Расценки!K795</f>
        <v>1.0526315789473717E-2</v>
      </c>
      <c r="AC796" s="16">
        <f t="shared" si="595"/>
        <v>0.25</v>
      </c>
      <c r="AD796" s="16">
        <f t="shared" si="596"/>
        <v>0.25</v>
      </c>
      <c r="AE796" s="10">
        <f t="shared" si="597"/>
        <v>0.4</v>
      </c>
      <c r="AF796" s="10">
        <f t="shared" si="598"/>
        <v>0.41666666666666669</v>
      </c>
      <c r="AG796" s="8">
        <f t="shared" si="599"/>
        <v>200</v>
      </c>
      <c r="AH796" s="8">
        <f t="shared" si="600"/>
        <v>240</v>
      </c>
    </row>
    <row r="797" spans="1:34" x14ac:dyDescent="0.25">
      <c r="A797" s="7" t="s">
        <v>2319</v>
      </c>
      <c r="B797" s="7" t="s">
        <v>2320</v>
      </c>
      <c r="C797" s="7" t="s">
        <v>54</v>
      </c>
      <c r="D797" s="7" t="s">
        <v>279</v>
      </c>
      <c r="E797" s="7" t="str">
        <f>INDEX('Нормо-час по специальностям'!$B$6:$B$26,MATCH(D797,'Нормо-час по специальностям'!$A$6:$A$26,0))</f>
        <v>Отделочник (штукатур, маляр, ГКЛ)</v>
      </c>
      <c r="F797" s="15">
        <v>0.6</v>
      </c>
      <c r="G797" s="7" t="s">
        <v>7222</v>
      </c>
      <c r="H797" s="11">
        <f t="shared" si="584"/>
        <v>11.67</v>
      </c>
      <c r="I797" s="8">
        <f>INDEX('Нормо-час по специальностям'!$D$6:$D$26,MATCH(D797,'Нормо-час по специальностям'!$A$6:$A$26,0))</f>
        <v>750</v>
      </c>
      <c r="J797" s="8">
        <f>INDEX('Нормо-час по специальностям'!$E$6:$E$26,MATCH(D797,'Нормо-час по специальностям'!$A$6:$A$26,0))</f>
        <v>900</v>
      </c>
      <c r="K797" s="8">
        <f t="shared" si="585"/>
        <v>450</v>
      </c>
      <c r="L797" s="8">
        <f t="shared" si="586"/>
        <v>540</v>
      </c>
      <c r="M797" s="8">
        <f>Расценки!L796</f>
        <v>360</v>
      </c>
      <c r="N797" s="8">
        <f>Расценки!M796</f>
        <v>420</v>
      </c>
      <c r="O797" s="10">
        <f t="shared" si="587"/>
        <v>0.25</v>
      </c>
      <c r="P797" s="10">
        <f t="shared" si="588"/>
        <v>0.28571428571428581</v>
      </c>
      <c r="Q797" s="7" t="str">
        <f t="shared" si="589"/>
        <v>расценка</v>
      </c>
      <c r="R797" s="7" t="str">
        <f t="shared" si="590"/>
        <v>расценка</v>
      </c>
      <c r="S797" s="8">
        <f t="shared" si="591"/>
        <v>600</v>
      </c>
      <c r="T797" s="8">
        <f t="shared" si="592"/>
        <v>700</v>
      </c>
      <c r="U797" s="8">
        <f>Расценки!F796</f>
        <v>600</v>
      </c>
      <c r="V797" s="8">
        <f>Расценки!G796</f>
        <v>700</v>
      </c>
      <c r="W797" s="10">
        <f t="shared" si="593"/>
        <v>0.25</v>
      </c>
      <c r="X797" s="10">
        <f t="shared" si="594"/>
        <v>0.22857142857142856</v>
      </c>
      <c r="Y797" s="9">
        <f>Расценки!H796</f>
        <v>600</v>
      </c>
      <c r="Z797" s="9">
        <f>Расценки!I796</f>
        <v>720</v>
      </c>
      <c r="AA797" s="10">
        <f>Расценки!J796</f>
        <v>0</v>
      </c>
      <c r="AB797" s="10">
        <f>Расценки!K796</f>
        <v>2.857142857142847E-2</v>
      </c>
      <c r="AC797" s="16">
        <f t="shared" si="595"/>
        <v>0.25</v>
      </c>
      <c r="AD797" s="16">
        <f t="shared" si="596"/>
        <v>0.25</v>
      </c>
      <c r="AE797" s="10">
        <f t="shared" si="597"/>
        <v>0.4</v>
      </c>
      <c r="AF797" s="10">
        <f t="shared" si="598"/>
        <v>0.41666666666666669</v>
      </c>
      <c r="AG797" s="8">
        <f t="shared" si="599"/>
        <v>150</v>
      </c>
      <c r="AH797" s="8">
        <f t="shared" si="600"/>
        <v>180</v>
      </c>
    </row>
    <row r="798" spans="1:34" x14ac:dyDescent="0.25">
      <c r="A798" s="7" t="s">
        <v>2322</v>
      </c>
      <c r="B798" s="7" t="s">
        <v>2323</v>
      </c>
      <c r="C798" s="7" t="s">
        <v>54</v>
      </c>
      <c r="D798" s="7" t="s">
        <v>279</v>
      </c>
      <c r="E798" s="7" t="str">
        <f>INDEX('Нормо-час по специальностям'!$B$6:$B$26,MATCH(D798,'Нормо-час по специальностям'!$A$6:$A$26,0))</f>
        <v>Отделочник (штукатур, маляр, ГКЛ)</v>
      </c>
      <c r="F798" s="15">
        <v>0.8</v>
      </c>
      <c r="G798" s="7" t="s">
        <v>7222</v>
      </c>
      <c r="H798" s="11">
        <f t="shared" si="584"/>
        <v>8.75</v>
      </c>
      <c r="I798" s="8">
        <f>INDEX('Нормо-час по специальностям'!$D$6:$D$26,MATCH(D798,'Нормо-час по специальностям'!$A$6:$A$26,0))</f>
        <v>750</v>
      </c>
      <c r="J798" s="8">
        <f>INDEX('Нормо-час по специальностям'!$E$6:$E$26,MATCH(D798,'Нормо-час по специальностям'!$A$6:$A$26,0))</f>
        <v>900</v>
      </c>
      <c r="K798" s="8">
        <f t="shared" si="585"/>
        <v>600</v>
      </c>
      <c r="L798" s="8">
        <f t="shared" si="586"/>
        <v>720</v>
      </c>
      <c r="M798" s="8">
        <f>Расценки!L797</f>
        <v>450</v>
      </c>
      <c r="N798" s="8">
        <f>Расценки!M797</f>
        <v>530</v>
      </c>
      <c r="O798" s="10">
        <f t="shared" si="587"/>
        <v>0.33333333333333326</v>
      </c>
      <c r="P798" s="10">
        <f t="shared" si="588"/>
        <v>0.35849056603773577</v>
      </c>
      <c r="Q798" s="7" t="str">
        <f t="shared" si="589"/>
        <v>расценка</v>
      </c>
      <c r="R798" s="7" t="str">
        <f t="shared" si="590"/>
        <v>расценка</v>
      </c>
      <c r="S798" s="8">
        <f t="shared" si="591"/>
        <v>563</v>
      </c>
      <c r="T798" s="8">
        <f t="shared" si="592"/>
        <v>663</v>
      </c>
      <c r="U798" s="8">
        <f>Расценки!F797</f>
        <v>750</v>
      </c>
      <c r="V798" s="8">
        <f>Расценки!G797</f>
        <v>900</v>
      </c>
      <c r="W798" s="10">
        <f t="shared" si="593"/>
        <v>0.2</v>
      </c>
      <c r="X798" s="10">
        <f t="shared" si="594"/>
        <v>0.2</v>
      </c>
      <c r="Y798" s="9">
        <f>Расценки!H797</f>
        <v>800</v>
      </c>
      <c r="Z798" s="9">
        <f>Расценки!I797</f>
        <v>960</v>
      </c>
      <c r="AA798" s="10">
        <f>Расценки!J797</f>
        <v>6.6666666666666652E-2</v>
      </c>
      <c r="AB798" s="10">
        <f>Расценки!K797</f>
        <v>6.6666666666666652E-2</v>
      </c>
      <c r="AC798" s="16">
        <f t="shared" si="595"/>
        <v>0.25</v>
      </c>
      <c r="AD798" s="16">
        <f t="shared" si="596"/>
        <v>0.25</v>
      </c>
      <c r="AE798" s="10">
        <f t="shared" si="597"/>
        <v>0.4375</v>
      </c>
      <c r="AF798" s="10">
        <f t="shared" si="598"/>
        <v>0.44791666666666669</v>
      </c>
      <c r="AG798" s="8">
        <f t="shared" si="599"/>
        <v>200</v>
      </c>
      <c r="AH798" s="8">
        <f t="shared" si="600"/>
        <v>240</v>
      </c>
    </row>
    <row r="799" spans="1:34" x14ac:dyDescent="0.25">
      <c r="A799" s="7" t="s">
        <v>2325</v>
      </c>
      <c r="B799" s="7" t="s">
        <v>2326</v>
      </c>
      <c r="C799" s="7" t="s">
        <v>28</v>
      </c>
      <c r="D799" s="7" t="s">
        <v>279</v>
      </c>
      <c r="E799" s="7" t="str">
        <f>INDEX('Нормо-час по специальностям'!$B$6:$B$26,MATCH(D799,'Нормо-час по специальностям'!$A$6:$A$26,0))</f>
        <v>Отделочник (штукатур, маляр, ГКЛ)</v>
      </c>
      <c r="F799" s="15">
        <v>1</v>
      </c>
      <c r="G799" s="7" t="s">
        <v>7229</v>
      </c>
      <c r="H799" s="11">
        <f t="shared" si="584"/>
        <v>7</v>
      </c>
      <c r="I799" s="8">
        <f>INDEX('Нормо-час по специальностям'!$D$6:$D$26,MATCH(D799,'Нормо-час по специальностям'!$A$6:$A$26,0))</f>
        <v>750</v>
      </c>
      <c r="J799" s="8">
        <f>INDEX('Нормо-час по специальностям'!$E$6:$E$26,MATCH(D799,'Нормо-час по специальностям'!$A$6:$A$26,0))</f>
        <v>900</v>
      </c>
      <c r="K799" s="8">
        <f t="shared" si="585"/>
        <v>750</v>
      </c>
      <c r="L799" s="8">
        <f t="shared" si="586"/>
        <v>900</v>
      </c>
      <c r="M799" s="8">
        <f>Расценки!L798</f>
        <v>720</v>
      </c>
      <c r="N799" s="8">
        <f>Расценки!M798</f>
        <v>830</v>
      </c>
      <c r="O799" s="10">
        <f t="shared" si="587"/>
        <v>4.1666666666666741E-2</v>
      </c>
      <c r="P799" s="10">
        <f t="shared" si="588"/>
        <v>8.43373493975903E-2</v>
      </c>
      <c r="Q799" s="7" t="str">
        <f t="shared" si="589"/>
        <v>равно</v>
      </c>
      <c r="R799" s="7" t="str">
        <f t="shared" si="590"/>
        <v>равно</v>
      </c>
      <c r="S799" s="8">
        <f t="shared" si="591"/>
        <v>720</v>
      </c>
      <c r="T799" s="8">
        <f t="shared" si="592"/>
        <v>830</v>
      </c>
      <c r="U799" s="8">
        <f>Расценки!F798</f>
        <v>1200</v>
      </c>
      <c r="V799" s="8">
        <f>Расценки!G798</f>
        <v>1400</v>
      </c>
      <c r="W799" s="10">
        <f t="shared" si="593"/>
        <v>0.375</v>
      </c>
      <c r="X799" s="10">
        <f t="shared" si="594"/>
        <v>0.35714285714285715</v>
      </c>
      <c r="Y799" s="9">
        <f>Расценки!H798</f>
        <v>1200</v>
      </c>
      <c r="Z799" s="9">
        <f>Расценки!I798</f>
        <v>1400</v>
      </c>
      <c r="AA799" s="10">
        <f>Расценки!J798</f>
        <v>0</v>
      </c>
      <c r="AB799" s="10">
        <f>Расценки!K798</f>
        <v>0</v>
      </c>
      <c r="AC799" s="16">
        <f t="shared" si="595"/>
        <v>0.375</v>
      </c>
      <c r="AD799" s="16">
        <f t="shared" si="596"/>
        <v>0.35714285714285715</v>
      </c>
      <c r="AE799" s="10">
        <f t="shared" si="597"/>
        <v>0.4</v>
      </c>
      <c r="AF799" s="10">
        <f t="shared" si="598"/>
        <v>0.40714285714285714</v>
      </c>
      <c r="AG799" s="8">
        <f t="shared" si="599"/>
        <v>450</v>
      </c>
      <c r="AH799" s="8">
        <f t="shared" si="600"/>
        <v>500</v>
      </c>
    </row>
    <row r="800" spans="1:34" x14ac:dyDescent="0.25">
      <c r="A800" s="7" t="s">
        <v>2328</v>
      </c>
      <c r="B800" s="7" t="s">
        <v>2329</v>
      </c>
      <c r="C800" s="7" t="s">
        <v>54</v>
      </c>
      <c r="D800" s="7" t="s">
        <v>279</v>
      </c>
      <c r="E800" s="7" t="str">
        <f>INDEX('Нормо-час по специальностям'!$B$6:$B$26,MATCH(D800,'Нормо-час по специальностям'!$A$6:$A$26,0))</f>
        <v>Отделочник (штукатур, маляр, ГКЛ)</v>
      </c>
      <c r="F800" s="15">
        <v>2.5000000000000001E-2</v>
      </c>
      <c r="G800" s="7" t="s">
        <v>7077</v>
      </c>
      <c r="H800" s="11">
        <f t="shared" si="584"/>
        <v>280</v>
      </c>
      <c r="I800" s="8">
        <f>INDEX('Нормо-час по специальностям'!$D$6:$D$26,MATCH(D800,'Нормо-час по специальностям'!$A$6:$A$26,0))</f>
        <v>750</v>
      </c>
      <c r="J800" s="8">
        <f>INDEX('Нормо-час по специальностям'!$E$6:$E$26,MATCH(D800,'Нормо-час по специальностям'!$A$6:$A$26,0))</f>
        <v>900</v>
      </c>
      <c r="K800" s="8">
        <f t="shared" si="585"/>
        <v>19</v>
      </c>
      <c r="L800" s="8">
        <f t="shared" si="586"/>
        <v>23</v>
      </c>
      <c r="M800" s="8">
        <f>Расценки!L799</f>
        <v>30</v>
      </c>
      <c r="N800" s="8">
        <f>Расценки!M799</f>
        <v>35</v>
      </c>
      <c r="O800" s="10">
        <f t="shared" si="587"/>
        <v>-0.3666666666666667</v>
      </c>
      <c r="P800" s="10">
        <f t="shared" si="588"/>
        <v>-0.34285714285714286</v>
      </c>
      <c r="Q800" s="7" t="str">
        <f t="shared" si="589"/>
        <v>нормо-часы</v>
      </c>
      <c r="R800" s="7" t="str">
        <f t="shared" si="590"/>
        <v>нормо-часы</v>
      </c>
      <c r="S800" s="8">
        <f t="shared" si="591"/>
        <v>1200</v>
      </c>
      <c r="T800" s="8">
        <f t="shared" si="592"/>
        <v>1400</v>
      </c>
      <c r="U800" s="8">
        <f>Расценки!F799</f>
        <v>50</v>
      </c>
      <c r="V800" s="8">
        <f>Расценки!G799</f>
        <v>60</v>
      </c>
      <c r="W800" s="10">
        <f t="shared" si="593"/>
        <v>0.62</v>
      </c>
      <c r="X800" s="10">
        <f t="shared" si="594"/>
        <v>0.6166666666666667</v>
      </c>
      <c r="Y800" s="9">
        <f>Расценки!H799</f>
        <v>50</v>
      </c>
      <c r="Z800" s="9">
        <f>Расценки!I799</f>
        <v>60</v>
      </c>
      <c r="AA800" s="10">
        <f>Расценки!J799</f>
        <v>0</v>
      </c>
      <c r="AB800" s="10">
        <f>Расценки!K799</f>
        <v>0</v>
      </c>
      <c r="AC800" s="16">
        <f t="shared" si="595"/>
        <v>0.62</v>
      </c>
      <c r="AD800" s="16">
        <f t="shared" si="596"/>
        <v>0.6166666666666667</v>
      </c>
      <c r="AE800" s="10">
        <f t="shared" si="597"/>
        <v>0.4</v>
      </c>
      <c r="AF800" s="10">
        <f t="shared" si="598"/>
        <v>0.41666666666666669</v>
      </c>
      <c r="AG800" s="8">
        <f t="shared" si="599"/>
        <v>31</v>
      </c>
      <c r="AH800" s="8">
        <f t="shared" si="600"/>
        <v>37</v>
      </c>
    </row>
    <row r="801" spans="1:34" x14ac:dyDescent="0.25">
      <c r="A801" s="12" t="s">
        <v>2331</v>
      </c>
      <c r="B801" s="12" t="s">
        <v>2332</v>
      </c>
      <c r="C801" s="12" t="s">
        <v>54</v>
      </c>
      <c r="D801" s="7" t="s">
        <v>35</v>
      </c>
      <c r="E801" s="7" t="str">
        <f>INDEX('Нормо-час по специальностям'!$B$6:$B$26,MATCH(D801,'Нормо-час по специальностям'!$A$6:$A$26,0))</f>
        <v>Разнорабочий / демонтажник</v>
      </c>
      <c r="F801" s="15">
        <v>0.45</v>
      </c>
      <c r="G801" s="7" t="s">
        <v>7230</v>
      </c>
      <c r="H801" s="11">
        <f t="shared" si="584"/>
        <v>15.56</v>
      </c>
      <c r="I801" s="8">
        <f>INDEX('Нормо-час по специальностям'!$D$6:$D$26,MATCH(D801,'Нормо-час по специальностям'!$A$6:$A$26,0))</f>
        <v>550</v>
      </c>
      <c r="J801" s="8">
        <f>INDEX('Нормо-час по специальностям'!$E$6:$E$26,MATCH(D801,'Нормо-час по специальностям'!$A$6:$A$26,0))</f>
        <v>660</v>
      </c>
      <c r="K801" s="8">
        <f t="shared" si="585"/>
        <v>248</v>
      </c>
      <c r="L801" s="8">
        <f t="shared" si="586"/>
        <v>297</v>
      </c>
      <c r="M801" s="8">
        <f>Расценки!L800</f>
        <v>200</v>
      </c>
      <c r="N801" s="8">
        <f>Расценки!M800</f>
        <v>230</v>
      </c>
      <c r="O801" s="10">
        <f t="shared" si="587"/>
        <v>0.24</v>
      </c>
      <c r="P801" s="10">
        <f t="shared" si="588"/>
        <v>0.29130434782608705</v>
      </c>
      <c r="Q801" s="7" t="str">
        <f t="shared" si="589"/>
        <v>расценка</v>
      </c>
      <c r="R801" s="7" t="str">
        <f t="shared" si="590"/>
        <v>расценка</v>
      </c>
      <c r="S801" s="8">
        <f t="shared" si="591"/>
        <v>444</v>
      </c>
      <c r="T801" s="8">
        <f t="shared" si="592"/>
        <v>511</v>
      </c>
      <c r="U801" s="8">
        <f>Расценки!F800</f>
        <v>330</v>
      </c>
      <c r="V801" s="8">
        <f>Расценки!G800</f>
        <v>380</v>
      </c>
      <c r="W801" s="10">
        <f t="shared" si="593"/>
        <v>0.24848484848484848</v>
      </c>
      <c r="X801" s="10">
        <f t="shared" si="594"/>
        <v>0.21842105263157896</v>
      </c>
      <c r="Y801" s="9">
        <f>Расценки!H800</f>
        <v>331</v>
      </c>
      <c r="Z801" s="9">
        <f>Расценки!I800</f>
        <v>396</v>
      </c>
      <c r="AA801" s="10">
        <f>Расценки!J800</f>
        <v>3.0303030303029388E-3</v>
      </c>
      <c r="AB801" s="10">
        <f>Расценки!K800</f>
        <v>4.2105263157894646E-2</v>
      </c>
      <c r="AC801" s="16">
        <f t="shared" si="595"/>
        <v>0.25075528700906347</v>
      </c>
      <c r="AD801" s="16">
        <f t="shared" si="596"/>
        <v>0.25</v>
      </c>
      <c r="AE801" s="10">
        <f t="shared" si="597"/>
        <v>0.39577039274924469</v>
      </c>
      <c r="AF801" s="10">
        <f t="shared" si="598"/>
        <v>0.41919191919191917</v>
      </c>
      <c r="AG801" s="8">
        <f t="shared" si="599"/>
        <v>83</v>
      </c>
      <c r="AH801" s="8">
        <f t="shared" si="600"/>
        <v>99</v>
      </c>
    </row>
    <row r="802" spans="1:34" x14ac:dyDescent="0.25">
      <c r="A802" s="12" t="s">
        <v>2334</v>
      </c>
      <c r="B802" s="12" t="s">
        <v>2335</v>
      </c>
      <c r="C802" s="12" t="s">
        <v>54</v>
      </c>
      <c r="D802" s="7" t="s">
        <v>35</v>
      </c>
      <c r="E802" s="7" t="str">
        <f>INDEX('Нормо-час по специальностям'!$B$6:$B$26,MATCH(D802,'Нормо-час по специальностям'!$A$6:$A$26,0))</f>
        <v>Разнорабочий / демонтажник</v>
      </c>
      <c r="F802" s="15">
        <v>0.12</v>
      </c>
      <c r="G802" s="7" t="s">
        <v>7230</v>
      </c>
      <c r="H802" s="11">
        <f t="shared" si="584"/>
        <v>58.33</v>
      </c>
      <c r="I802" s="8">
        <f>INDEX('Нормо-час по специальностям'!$D$6:$D$26,MATCH(D802,'Нормо-час по специальностям'!$A$6:$A$26,0))</f>
        <v>550</v>
      </c>
      <c r="J802" s="8">
        <f>INDEX('Нормо-час по специальностям'!$E$6:$E$26,MATCH(D802,'Нормо-час по специальностям'!$A$6:$A$26,0))</f>
        <v>660</v>
      </c>
      <c r="K802" s="8">
        <f t="shared" si="585"/>
        <v>66</v>
      </c>
      <c r="L802" s="8">
        <f t="shared" si="586"/>
        <v>79</v>
      </c>
      <c r="M802" s="8">
        <f>Расценки!L801</f>
        <v>60</v>
      </c>
      <c r="N802" s="8">
        <f>Расценки!M801</f>
        <v>70</v>
      </c>
      <c r="O802" s="10">
        <f t="shared" si="587"/>
        <v>0.10000000000000009</v>
      </c>
      <c r="P802" s="10">
        <f t="shared" si="588"/>
        <v>0.12857142857142856</v>
      </c>
      <c r="Q802" s="7" t="str">
        <f t="shared" si="589"/>
        <v>равно</v>
      </c>
      <c r="R802" s="7" t="str">
        <f t="shared" si="590"/>
        <v>расценка</v>
      </c>
      <c r="S802" s="8">
        <f t="shared" si="591"/>
        <v>500</v>
      </c>
      <c r="T802" s="8">
        <f t="shared" si="592"/>
        <v>583</v>
      </c>
      <c r="U802" s="8">
        <f>Расценки!F801</f>
        <v>100</v>
      </c>
      <c r="V802" s="8">
        <f>Расценки!G801</f>
        <v>115</v>
      </c>
      <c r="W802" s="10">
        <f t="shared" si="593"/>
        <v>0.34</v>
      </c>
      <c r="X802" s="10">
        <f t="shared" si="594"/>
        <v>0.31304347826086959</v>
      </c>
      <c r="Y802" s="9">
        <f>Расценки!H801</f>
        <v>100</v>
      </c>
      <c r="Z802" s="9">
        <f>Расценки!I801</f>
        <v>115</v>
      </c>
      <c r="AA802" s="10">
        <f>Расценки!J801</f>
        <v>0</v>
      </c>
      <c r="AB802" s="10">
        <f>Расценки!K801</f>
        <v>0</v>
      </c>
      <c r="AC802" s="16">
        <f t="shared" si="595"/>
        <v>0.34</v>
      </c>
      <c r="AD802" s="16">
        <f t="shared" si="596"/>
        <v>0.31304347826086959</v>
      </c>
      <c r="AE802" s="10">
        <f t="shared" si="597"/>
        <v>0.4</v>
      </c>
      <c r="AF802" s="10">
        <f t="shared" si="598"/>
        <v>0.39130434782608697</v>
      </c>
      <c r="AG802" s="8">
        <f t="shared" si="599"/>
        <v>34</v>
      </c>
      <c r="AH802" s="8">
        <f t="shared" si="600"/>
        <v>36</v>
      </c>
    </row>
    <row r="803" spans="1:34" x14ac:dyDescent="0.25">
      <c r="A803" s="12" t="s">
        <v>2337</v>
      </c>
      <c r="B803" s="12" t="s">
        <v>2338</v>
      </c>
      <c r="C803" s="12" t="s">
        <v>54</v>
      </c>
      <c r="D803" s="7" t="s">
        <v>279</v>
      </c>
      <c r="E803" s="7" t="str">
        <f>INDEX('Нормо-час по специальностям'!$B$6:$B$26,MATCH(D803,'Нормо-час по специальностям'!$A$6:$A$26,0))</f>
        <v>Отделочник (штукатур, маляр, ГКЛ)</v>
      </c>
      <c r="F803" s="15">
        <v>0.25</v>
      </c>
      <c r="G803" s="7" t="s">
        <v>6938</v>
      </c>
      <c r="H803" s="11">
        <f t="shared" si="584"/>
        <v>28</v>
      </c>
      <c r="I803" s="8">
        <f>INDEX('Нормо-час по специальностям'!$D$6:$D$26,MATCH(D803,'Нормо-час по специальностям'!$A$6:$A$26,0))</f>
        <v>750</v>
      </c>
      <c r="J803" s="8">
        <f>INDEX('Нормо-час по специальностям'!$E$6:$E$26,MATCH(D803,'Нормо-час по специальностям'!$A$6:$A$26,0))</f>
        <v>900</v>
      </c>
      <c r="K803" s="8">
        <f t="shared" si="585"/>
        <v>188</v>
      </c>
      <c r="L803" s="8">
        <f t="shared" si="586"/>
        <v>225</v>
      </c>
      <c r="M803" s="8">
        <f>Расценки!L802</f>
        <v>150</v>
      </c>
      <c r="N803" s="8">
        <f>Расценки!M802</f>
        <v>175</v>
      </c>
      <c r="O803" s="10">
        <f t="shared" si="587"/>
        <v>0.25333333333333341</v>
      </c>
      <c r="P803" s="10">
        <f t="shared" si="588"/>
        <v>0.28571428571428581</v>
      </c>
      <c r="Q803" s="7" t="str">
        <f t="shared" si="589"/>
        <v>расценка</v>
      </c>
      <c r="R803" s="7" t="str">
        <f t="shared" si="590"/>
        <v>расценка</v>
      </c>
      <c r="S803" s="8">
        <f t="shared" si="591"/>
        <v>600</v>
      </c>
      <c r="T803" s="8">
        <f t="shared" si="592"/>
        <v>700</v>
      </c>
      <c r="U803" s="8">
        <f>Расценки!F802</f>
        <v>250</v>
      </c>
      <c r="V803" s="8">
        <f>Расценки!G802</f>
        <v>290</v>
      </c>
      <c r="W803" s="10">
        <f t="shared" si="593"/>
        <v>0.248</v>
      </c>
      <c r="X803" s="10">
        <f t="shared" si="594"/>
        <v>0.22413793103448276</v>
      </c>
      <c r="Y803" s="9">
        <f>Расценки!H802</f>
        <v>251</v>
      </c>
      <c r="Z803" s="9">
        <f>Расценки!I802</f>
        <v>300</v>
      </c>
      <c r="AA803" s="10">
        <f>Расценки!J802</f>
        <v>4.0000000000000036E-3</v>
      </c>
      <c r="AB803" s="10">
        <f>Расценки!K802</f>
        <v>3.4482758620689724E-2</v>
      </c>
      <c r="AC803" s="16">
        <f t="shared" si="595"/>
        <v>0.25099601593625498</v>
      </c>
      <c r="AD803" s="16">
        <f t="shared" si="596"/>
        <v>0.25</v>
      </c>
      <c r="AE803" s="10">
        <f t="shared" si="597"/>
        <v>0.40239043824701193</v>
      </c>
      <c r="AF803" s="10">
        <f t="shared" si="598"/>
        <v>0.41666666666666669</v>
      </c>
      <c r="AG803" s="8">
        <f t="shared" si="599"/>
        <v>63</v>
      </c>
      <c r="AH803" s="8">
        <f t="shared" si="600"/>
        <v>75</v>
      </c>
    </row>
    <row r="804" spans="1:34" x14ac:dyDescent="0.25">
      <c r="A804" s="12" t="s">
        <v>2340</v>
      </c>
      <c r="B804" s="12" t="s">
        <v>2341</v>
      </c>
      <c r="C804" s="12" t="s">
        <v>54</v>
      </c>
      <c r="D804" s="7" t="s">
        <v>279</v>
      </c>
      <c r="E804" s="7" t="str">
        <f>INDEX('Нормо-час по специальностям'!$B$6:$B$26,MATCH(D804,'Нормо-час по специальностям'!$A$6:$A$26,0))</f>
        <v>Отделочник (штукатур, маляр, ГКЛ)</v>
      </c>
      <c r="F804" s="15">
        <v>1.2</v>
      </c>
      <c r="G804" s="7" t="s">
        <v>6938</v>
      </c>
      <c r="H804" s="11">
        <f t="shared" si="584"/>
        <v>5.83</v>
      </c>
      <c r="I804" s="8">
        <f>INDEX('Нормо-час по специальностям'!$D$6:$D$26,MATCH(D804,'Нормо-час по специальностям'!$A$6:$A$26,0))</f>
        <v>750</v>
      </c>
      <c r="J804" s="8">
        <f>INDEX('Нормо-час по специальностям'!$E$6:$E$26,MATCH(D804,'Нормо-час по специальностям'!$A$6:$A$26,0))</f>
        <v>900</v>
      </c>
      <c r="K804" s="8">
        <f t="shared" si="585"/>
        <v>900</v>
      </c>
      <c r="L804" s="8">
        <f t="shared" si="586"/>
        <v>1080</v>
      </c>
      <c r="M804" s="8">
        <f>Расценки!L803</f>
        <v>720</v>
      </c>
      <c r="N804" s="8">
        <f>Расценки!M803</f>
        <v>830</v>
      </c>
      <c r="O804" s="10">
        <f t="shared" si="587"/>
        <v>0.25</v>
      </c>
      <c r="P804" s="10">
        <f t="shared" si="588"/>
        <v>0.3012048192771084</v>
      </c>
      <c r="Q804" s="7" t="str">
        <f t="shared" si="589"/>
        <v>расценка</v>
      </c>
      <c r="R804" s="7" t="str">
        <f t="shared" si="590"/>
        <v>расценка</v>
      </c>
      <c r="S804" s="8">
        <f t="shared" si="591"/>
        <v>600</v>
      </c>
      <c r="T804" s="8">
        <f t="shared" si="592"/>
        <v>692</v>
      </c>
      <c r="U804" s="8">
        <f>Расценки!F803</f>
        <v>1200</v>
      </c>
      <c r="V804" s="8">
        <f>Расценки!G803</f>
        <v>1400</v>
      </c>
      <c r="W804" s="10">
        <f t="shared" si="593"/>
        <v>0.25</v>
      </c>
      <c r="X804" s="10">
        <f t="shared" si="594"/>
        <v>0.22857142857142856</v>
      </c>
      <c r="Y804" s="9">
        <f>Расценки!H803</f>
        <v>1200</v>
      </c>
      <c r="Z804" s="9">
        <f>Расценки!I803</f>
        <v>1440</v>
      </c>
      <c r="AA804" s="10">
        <f>Расценки!J803</f>
        <v>0</v>
      </c>
      <c r="AB804" s="10">
        <f>Расценки!K803</f>
        <v>2.857142857142847E-2</v>
      </c>
      <c r="AC804" s="16">
        <f t="shared" si="595"/>
        <v>0.25</v>
      </c>
      <c r="AD804" s="16">
        <f t="shared" si="596"/>
        <v>0.25</v>
      </c>
      <c r="AE804" s="10">
        <f t="shared" si="597"/>
        <v>0.4</v>
      </c>
      <c r="AF804" s="10">
        <f t="shared" si="598"/>
        <v>0.4236111111111111</v>
      </c>
      <c r="AG804" s="8">
        <f t="shared" si="599"/>
        <v>300</v>
      </c>
      <c r="AH804" s="8">
        <f t="shared" si="600"/>
        <v>360</v>
      </c>
    </row>
    <row r="805" spans="1:34" x14ac:dyDescent="0.25">
      <c r="A805" s="12" t="s">
        <v>2343</v>
      </c>
      <c r="B805" s="12" t="s">
        <v>2344</v>
      </c>
      <c r="C805" s="12" t="s">
        <v>54</v>
      </c>
      <c r="D805" s="7" t="s">
        <v>279</v>
      </c>
      <c r="E805" s="7" t="str">
        <f>INDEX('Нормо-час по специальностям'!$B$6:$B$26,MATCH(D805,'Нормо-час по специальностям'!$A$6:$A$26,0))</f>
        <v>Отделочник (штукатур, маляр, ГКЛ)</v>
      </c>
      <c r="F805" s="15">
        <v>0.1</v>
      </c>
      <c r="G805" s="7" t="s">
        <v>7222</v>
      </c>
      <c r="H805" s="11">
        <f t="shared" si="584"/>
        <v>70</v>
      </c>
      <c r="I805" s="8">
        <f>INDEX('Нормо-час по специальностям'!$D$6:$D$26,MATCH(D805,'Нормо-час по специальностям'!$A$6:$A$26,0))</f>
        <v>750</v>
      </c>
      <c r="J805" s="8">
        <f>INDEX('Нормо-час по специальностям'!$E$6:$E$26,MATCH(D805,'Нормо-час по специальностям'!$A$6:$A$26,0))</f>
        <v>900</v>
      </c>
      <c r="K805" s="8">
        <f t="shared" si="585"/>
        <v>75</v>
      </c>
      <c r="L805" s="8">
        <f t="shared" si="586"/>
        <v>90</v>
      </c>
      <c r="M805" s="8">
        <f>Расценки!L804</f>
        <v>90</v>
      </c>
      <c r="N805" s="8">
        <f>Расценки!M804</f>
        <v>105</v>
      </c>
      <c r="O805" s="10">
        <f t="shared" si="587"/>
        <v>-0.16666666666666663</v>
      </c>
      <c r="P805" s="10">
        <f t="shared" si="588"/>
        <v>-0.1428571428571429</v>
      </c>
      <c r="Q805" s="7" t="str">
        <f t="shared" si="589"/>
        <v>нормо-часы</v>
      </c>
      <c r="R805" s="7" t="str">
        <f t="shared" si="590"/>
        <v>нормо-часы</v>
      </c>
      <c r="S805" s="8">
        <f t="shared" si="591"/>
        <v>900</v>
      </c>
      <c r="T805" s="8">
        <f t="shared" si="592"/>
        <v>1050</v>
      </c>
      <c r="U805" s="8">
        <f>Расценки!F804</f>
        <v>150</v>
      </c>
      <c r="V805" s="8">
        <f>Расценки!G804</f>
        <v>180</v>
      </c>
      <c r="W805" s="10">
        <f t="shared" si="593"/>
        <v>0.5</v>
      </c>
      <c r="X805" s="10">
        <f t="shared" si="594"/>
        <v>0.5</v>
      </c>
      <c r="Y805" s="9">
        <f>Расценки!H804</f>
        <v>150</v>
      </c>
      <c r="Z805" s="9">
        <f>Расценки!I804</f>
        <v>180</v>
      </c>
      <c r="AA805" s="10">
        <f>Расценки!J804</f>
        <v>0</v>
      </c>
      <c r="AB805" s="10">
        <f>Расценки!K804</f>
        <v>0</v>
      </c>
      <c r="AC805" s="16">
        <f t="shared" si="595"/>
        <v>0.5</v>
      </c>
      <c r="AD805" s="16">
        <f t="shared" si="596"/>
        <v>0.5</v>
      </c>
      <c r="AE805" s="10">
        <f t="shared" si="597"/>
        <v>0.4</v>
      </c>
      <c r="AF805" s="10">
        <f t="shared" si="598"/>
        <v>0.41666666666666669</v>
      </c>
      <c r="AG805" s="8">
        <f t="shared" si="599"/>
        <v>75</v>
      </c>
      <c r="AH805" s="8">
        <f t="shared" si="600"/>
        <v>90</v>
      </c>
    </row>
    <row r="806" spans="1:34" x14ac:dyDescent="0.25">
      <c r="A806" s="12" t="s">
        <v>2346</v>
      </c>
      <c r="B806" s="12" t="s">
        <v>2347</v>
      </c>
      <c r="C806" s="12" t="s">
        <v>54</v>
      </c>
      <c r="D806" s="7" t="s">
        <v>279</v>
      </c>
      <c r="E806" s="7" t="str">
        <f>INDEX('Нормо-час по специальностям'!$B$6:$B$26,MATCH(D806,'Нормо-час по специальностям'!$A$6:$A$26,0))</f>
        <v>Отделочник (штукатур, маляр, ГКЛ)</v>
      </c>
      <c r="F806" s="15">
        <v>0.1</v>
      </c>
      <c r="G806" s="7" t="s">
        <v>7231</v>
      </c>
      <c r="H806" s="11">
        <f t="shared" si="584"/>
        <v>70</v>
      </c>
      <c r="I806" s="8">
        <f>INDEX('Нормо-час по специальностям'!$D$6:$D$26,MATCH(D806,'Нормо-час по специальностям'!$A$6:$A$26,0))</f>
        <v>750</v>
      </c>
      <c r="J806" s="8">
        <f>INDEX('Нормо-час по специальностям'!$E$6:$E$26,MATCH(D806,'Нормо-час по специальностям'!$A$6:$A$26,0))</f>
        <v>900</v>
      </c>
      <c r="K806" s="8">
        <f t="shared" si="585"/>
        <v>75</v>
      </c>
      <c r="L806" s="8">
        <f t="shared" si="586"/>
        <v>90</v>
      </c>
      <c r="M806" s="8">
        <f>Расценки!L805</f>
        <v>85</v>
      </c>
      <c r="N806" s="8">
        <f>Расценки!M805</f>
        <v>95</v>
      </c>
      <c r="O806" s="10">
        <f t="shared" si="587"/>
        <v>-0.11764705882352944</v>
      </c>
      <c r="P806" s="10">
        <f t="shared" si="588"/>
        <v>-5.2631578947368474E-2</v>
      </c>
      <c r="Q806" s="7" t="str">
        <f t="shared" si="589"/>
        <v>нормо-часы</v>
      </c>
      <c r="R806" s="7" t="str">
        <f t="shared" si="590"/>
        <v>равно</v>
      </c>
      <c r="S806" s="8">
        <f t="shared" si="591"/>
        <v>850</v>
      </c>
      <c r="T806" s="8">
        <f t="shared" si="592"/>
        <v>950</v>
      </c>
      <c r="U806" s="8">
        <f>Расценки!F805</f>
        <v>140</v>
      </c>
      <c r="V806" s="8">
        <f>Расценки!G805</f>
        <v>160</v>
      </c>
      <c r="W806" s="10">
        <f t="shared" si="593"/>
        <v>0.4642857142857143</v>
      </c>
      <c r="X806" s="10">
        <f t="shared" si="594"/>
        <v>0.4375</v>
      </c>
      <c r="Y806" s="9">
        <f>Расценки!H805</f>
        <v>140</v>
      </c>
      <c r="Z806" s="9">
        <f>Расценки!I805</f>
        <v>160</v>
      </c>
      <c r="AA806" s="10">
        <f>Расценки!J805</f>
        <v>0</v>
      </c>
      <c r="AB806" s="10">
        <f>Расценки!K805</f>
        <v>0</v>
      </c>
      <c r="AC806" s="16">
        <f t="shared" si="595"/>
        <v>0.4642857142857143</v>
      </c>
      <c r="AD806" s="16">
        <f t="shared" si="596"/>
        <v>0.4375</v>
      </c>
      <c r="AE806" s="10">
        <f t="shared" si="597"/>
        <v>0.39285714285714285</v>
      </c>
      <c r="AF806" s="10">
        <f t="shared" si="598"/>
        <v>0.40625</v>
      </c>
      <c r="AG806" s="8">
        <f t="shared" si="599"/>
        <v>65</v>
      </c>
      <c r="AH806" s="8">
        <f t="shared" si="600"/>
        <v>70</v>
      </c>
    </row>
    <row r="807" spans="1:34" x14ac:dyDescent="0.25">
      <c r="A807" s="12" t="s">
        <v>2349</v>
      </c>
      <c r="B807" s="12" t="s">
        <v>2350</v>
      </c>
      <c r="C807" s="12" t="s">
        <v>54</v>
      </c>
      <c r="D807" s="7" t="s">
        <v>279</v>
      </c>
      <c r="E807" s="7" t="str">
        <f>INDEX('Нормо-час по специальностям'!$B$6:$B$26,MATCH(D807,'Нормо-час по специальностям'!$A$6:$A$26,0))</f>
        <v>Отделочник (штукатур, маляр, ГКЛ)</v>
      </c>
      <c r="F807" s="15">
        <v>0.25</v>
      </c>
      <c r="G807" s="7" t="s">
        <v>7077</v>
      </c>
      <c r="H807" s="11">
        <f t="shared" si="584"/>
        <v>28</v>
      </c>
      <c r="I807" s="8">
        <f>INDEX('Нормо-час по специальностям'!$D$6:$D$26,MATCH(D807,'Нормо-час по специальностям'!$A$6:$A$26,0))</f>
        <v>750</v>
      </c>
      <c r="J807" s="8">
        <f>INDEX('Нормо-час по специальностям'!$E$6:$E$26,MATCH(D807,'Нормо-час по специальностям'!$A$6:$A$26,0))</f>
        <v>900</v>
      </c>
      <c r="K807" s="8">
        <f t="shared" si="585"/>
        <v>188</v>
      </c>
      <c r="L807" s="8">
        <f t="shared" si="586"/>
        <v>225</v>
      </c>
      <c r="M807" s="8">
        <f>Расценки!L806</f>
        <v>230</v>
      </c>
      <c r="N807" s="8">
        <f>Расценки!M806</f>
        <v>265</v>
      </c>
      <c r="O807" s="10">
        <f t="shared" si="587"/>
        <v>-0.18260869565217386</v>
      </c>
      <c r="P807" s="10">
        <f t="shared" si="588"/>
        <v>-0.15094339622641506</v>
      </c>
      <c r="Q807" s="7" t="str">
        <f t="shared" si="589"/>
        <v>нормо-часы</v>
      </c>
      <c r="R807" s="7" t="str">
        <f t="shared" si="590"/>
        <v>нормо-часы</v>
      </c>
      <c r="S807" s="8">
        <f t="shared" si="591"/>
        <v>920</v>
      </c>
      <c r="T807" s="8">
        <f t="shared" si="592"/>
        <v>1060</v>
      </c>
      <c r="U807" s="8">
        <f>Расценки!F806</f>
        <v>380</v>
      </c>
      <c r="V807" s="8">
        <f>Расценки!G806</f>
        <v>440</v>
      </c>
      <c r="W807" s="10">
        <f t="shared" si="593"/>
        <v>0.50526315789473686</v>
      </c>
      <c r="X807" s="10">
        <f t="shared" si="594"/>
        <v>0.48863636363636365</v>
      </c>
      <c r="Y807" s="9">
        <f>Расценки!H806</f>
        <v>380</v>
      </c>
      <c r="Z807" s="9">
        <f>Расценки!I806</f>
        <v>440</v>
      </c>
      <c r="AA807" s="10">
        <f>Расценки!J806</f>
        <v>0</v>
      </c>
      <c r="AB807" s="10">
        <f>Расценки!K806</f>
        <v>0</v>
      </c>
      <c r="AC807" s="16">
        <f t="shared" si="595"/>
        <v>0.50526315789473686</v>
      </c>
      <c r="AD807" s="16">
        <f t="shared" si="596"/>
        <v>0.48863636363636365</v>
      </c>
      <c r="AE807" s="10">
        <f t="shared" si="597"/>
        <v>0.39473684210526316</v>
      </c>
      <c r="AF807" s="10">
        <f t="shared" si="598"/>
        <v>0.39772727272727271</v>
      </c>
      <c r="AG807" s="8">
        <f t="shared" si="599"/>
        <v>192</v>
      </c>
      <c r="AH807" s="8">
        <f t="shared" si="600"/>
        <v>215</v>
      </c>
    </row>
    <row r="808" spans="1:34" x14ac:dyDescent="0.25">
      <c r="A808" s="12" t="s">
        <v>2352</v>
      </c>
      <c r="B808" s="12" t="s">
        <v>2353</v>
      </c>
      <c r="C808" s="12" t="s">
        <v>50</v>
      </c>
      <c r="D808" s="7" t="s">
        <v>279</v>
      </c>
      <c r="E808" s="7" t="str">
        <f>INDEX('Нормо-час по специальностям'!$B$6:$B$26,MATCH(D808,'Нормо-час по специальностям'!$A$6:$A$26,0))</f>
        <v>Отделочник (штукатур, маляр, ГКЛ)</v>
      </c>
      <c r="F808" s="15">
        <v>0.25</v>
      </c>
      <c r="G808" s="7" t="s">
        <v>6938</v>
      </c>
      <c r="H808" s="11">
        <f t="shared" si="584"/>
        <v>28</v>
      </c>
      <c r="I808" s="8">
        <f>INDEX('Нормо-час по специальностям'!$D$6:$D$26,MATCH(D808,'Нормо-час по специальностям'!$A$6:$A$26,0))</f>
        <v>750</v>
      </c>
      <c r="J808" s="8">
        <f>INDEX('Нормо-час по специальностям'!$E$6:$E$26,MATCH(D808,'Нормо-час по специальностям'!$A$6:$A$26,0))</f>
        <v>900</v>
      </c>
      <c r="K808" s="8">
        <f t="shared" si="585"/>
        <v>188</v>
      </c>
      <c r="L808" s="8">
        <f t="shared" si="586"/>
        <v>225</v>
      </c>
      <c r="M808" s="8">
        <f>Расценки!L807</f>
        <v>210</v>
      </c>
      <c r="N808" s="8">
        <f>Расценки!M807</f>
        <v>240</v>
      </c>
      <c r="O808" s="10">
        <f t="shared" si="587"/>
        <v>-0.10476190476190472</v>
      </c>
      <c r="P808" s="10">
        <f t="shared" si="588"/>
        <v>-6.25E-2</v>
      </c>
      <c r="Q808" s="7" t="str">
        <f t="shared" si="589"/>
        <v>нормо-часы</v>
      </c>
      <c r="R808" s="7" t="str">
        <f t="shared" si="590"/>
        <v>равно</v>
      </c>
      <c r="S808" s="8">
        <f t="shared" si="591"/>
        <v>840</v>
      </c>
      <c r="T808" s="8">
        <f t="shared" si="592"/>
        <v>960</v>
      </c>
      <c r="U808" s="8">
        <f>Расценки!F807</f>
        <v>350</v>
      </c>
      <c r="V808" s="8">
        <f>Расценки!G807</f>
        <v>400</v>
      </c>
      <c r="W808" s="10">
        <f t="shared" si="593"/>
        <v>0.46285714285714286</v>
      </c>
      <c r="X808" s="10">
        <f t="shared" si="594"/>
        <v>0.4375</v>
      </c>
      <c r="Y808" s="9">
        <f>Расценки!H807</f>
        <v>350</v>
      </c>
      <c r="Z808" s="9">
        <f>Расценки!I807</f>
        <v>400</v>
      </c>
      <c r="AA808" s="10">
        <f>Расценки!J807</f>
        <v>0</v>
      </c>
      <c r="AB808" s="10">
        <f>Расценки!K807</f>
        <v>0</v>
      </c>
      <c r="AC808" s="16">
        <f t="shared" si="595"/>
        <v>0.46285714285714286</v>
      </c>
      <c r="AD808" s="16">
        <f t="shared" si="596"/>
        <v>0.4375</v>
      </c>
      <c r="AE808" s="10">
        <f t="shared" si="597"/>
        <v>0.4</v>
      </c>
      <c r="AF808" s="10">
        <f t="shared" si="598"/>
        <v>0.4</v>
      </c>
      <c r="AG808" s="8">
        <f t="shared" si="599"/>
        <v>162</v>
      </c>
      <c r="AH808" s="8">
        <f t="shared" si="600"/>
        <v>175</v>
      </c>
    </row>
    <row r="809" spans="1:34" x14ac:dyDescent="0.25">
      <c r="A809" s="5" t="s">
        <v>2354</v>
      </c>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row>
    <row r="810" spans="1:34" x14ac:dyDescent="0.25">
      <c r="A810" s="7" t="s">
        <v>2355</v>
      </c>
      <c r="B810" s="7" t="s">
        <v>2356</v>
      </c>
      <c r="C810" s="7" t="s">
        <v>54</v>
      </c>
      <c r="D810" s="7" t="s">
        <v>279</v>
      </c>
      <c r="E810" s="7" t="str">
        <f>INDEX('Нормо-час по специальностям'!$B$6:$B$26,MATCH(D810,'Нормо-час по специальностям'!$A$6:$A$26,0))</f>
        <v>Отделочник (штукатур, маляр, ГКЛ)</v>
      </c>
      <c r="F810" s="15">
        <v>0.15</v>
      </c>
      <c r="G810" s="7" t="s">
        <v>6938</v>
      </c>
      <c r="H810" s="11">
        <f t="shared" ref="H810:H835" si="601">IF(OR(F810="",F810=0),"",ROUND($G$3/F810,2))</f>
        <v>46.67</v>
      </c>
      <c r="I810" s="8">
        <f>INDEX('Нормо-час по специальностям'!$D$6:$D$26,MATCH(D810,'Нормо-час по специальностям'!$A$6:$A$26,0))</f>
        <v>750</v>
      </c>
      <c r="J810" s="8">
        <f>INDEX('Нормо-час по специальностям'!$E$6:$E$26,MATCH(D810,'Нормо-час по специальностям'!$A$6:$A$26,0))</f>
        <v>900</v>
      </c>
      <c r="K810" s="8">
        <f t="shared" ref="K810:K835" si="602">IF(OR(F810="",F810=0,I810=0),"",ROUND(F810*I810,0))</f>
        <v>113</v>
      </c>
      <c r="L810" s="8">
        <f t="shared" ref="L810:L835" si="603">IF(OR(F810="",F810=0,J810=0),"",ROUND(F810*J810,0))</f>
        <v>135</v>
      </c>
      <c r="M810" s="8">
        <f>Расценки!L809</f>
        <v>120</v>
      </c>
      <c r="N810" s="8">
        <f>Расценки!M809</f>
        <v>140</v>
      </c>
      <c r="O810" s="10">
        <f t="shared" ref="O810:O835" si="604">IF(OR(K810="",M810="",M810=0),"",K810/M810-1)</f>
        <v>-5.8333333333333348E-2</v>
      </c>
      <c r="P810" s="10">
        <f t="shared" ref="P810:P835" si="605">IF(OR(L810="",N810="",N810=0),"",L810/N810-1)</f>
        <v>-3.5714285714285698E-2</v>
      </c>
      <c r="Q810" s="7" t="str">
        <f t="shared" ref="Q810:Q835" si="606">IF(O810="","—",IF(O810&lt;-$C$3,"нормо-часы",IF(O810&gt;$C$3,"расценка","равно")))</f>
        <v>равно</v>
      </c>
      <c r="R810" s="7" t="str">
        <f t="shared" ref="R810:R835" si="607">IF(P810="","—",IF(P810&lt;-$C$3,"нормо-часы",IF(P810&gt;$C$3,"расценка","равно")))</f>
        <v>равно</v>
      </c>
      <c r="S810" s="8">
        <f t="shared" ref="S810:S835" si="608">IF(OR(F810="",F810=0,M810=""),"",ROUND(M810/F810,0))</f>
        <v>800</v>
      </c>
      <c r="T810" s="8">
        <f t="shared" ref="T810:T835" si="609">IF(OR(F810="",F810=0,N810=""),"",ROUND(N810/F810,0))</f>
        <v>933</v>
      </c>
      <c r="U810" s="8">
        <f>Расценки!F809</f>
        <v>200</v>
      </c>
      <c r="V810" s="8">
        <f>Расценки!G809</f>
        <v>230</v>
      </c>
      <c r="W810" s="10">
        <f t="shared" ref="W810:W835" si="610">IF(OR(K810="",U810="",U810=0),"",(U810-K810)/U810)</f>
        <v>0.435</v>
      </c>
      <c r="X810" s="10">
        <f t="shared" ref="X810:X835" si="611">IF(OR(L810="",V810="",V810=0),"",(V810-L810)/V810)</f>
        <v>0.41304347826086957</v>
      </c>
      <c r="Y810" s="9">
        <f>Расценки!H809</f>
        <v>200</v>
      </c>
      <c r="Z810" s="9">
        <f>Расценки!I809</f>
        <v>230</v>
      </c>
      <c r="AA810" s="10">
        <f>Расценки!J809</f>
        <v>0</v>
      </c>
      <c r="AB810" s="10">
        <f>Расценки!K809</f>
        <v>0</v>
      </c>
      <c r="AC810" s="16">
        <f t="shared" ref="AC810:AC835" si="612">IF(OR(K810="",Y810="",Y810=0),"",(Y810-K810)/Y810)</f>
        <v>0.435</v>
      </c>
      <c r="AD810" s="16">
        <f t="shared" ref="AD810:AD835" si="613">IF(OR(L810="",Z810="",Z810=0),"",(Z810-L810)/Z810)</f>
        <v>0.41304347826086957</v>
      </c>
      <c r="AE810" s="10">
        <f t="shared" ref="AE810:AE835" si="614">IF(OR(Y810="",Y810=0),"",(Y810-M810)/Y810)</f>
        <v>0.4</v>
      </c>
      <c r="AF810" s="10">
        <f t="shared" ref="AF810:AF835" si="615">IF(OR(Z810="",Z810=0),"",(Z810-N810)/Z810)</f>
        <v>0.39130434782608697</v>
      </c>
      <c r="AG810" s="8">
        <f t="shared" ref="AG810:AG835" si="616">IF(OR(K810="",Y810=""),"",Y810-K810)</f>
        <v>87</v>
      </c>
      <c r="AH810" s="8">
        <f t="shared" ref="AH810:AH835" si="617">IF(OR(L810="",Z810=""),"",Z810-L810)</f>
        <v>95</v>
      </c>
    </row>
    <row r="811" spans="1:34" x14ac:dyDescent="0.25">
      <c r="A811" s="7" t="s">
        <v>2358</v>
      </c>
      <c r="B811" s="7" t="s">
        <v>2356</v>
      </c>
      <c r="C811" s="7" t="s">
        <v>177</v>
      </c>
      <c r="D811" s="7" t="s">
        <v>279</v>
      </c>
      <c r="E811" s="7" t="str">
        <f>INDEX('Нормо-час по специальностям'!$B$6:$B$26,MATCH(D811,'Нормо-час по специальностям'!$A$6:$A$26,0))</f>
        <v>Отделочник (штукатур, маляр, ГКЛ)</v>
      </c>
      <c r="F811" s="15">
        <v>0.06</v>
      </c>
      <c r="G811" s="7" t="s">
        <v>6938</v>
      </c>
      <c r="H811" s="11">
        <f t="shared" si="601"/>
        <v>116.67</v>
      </c>
      <c r="I811" s="8">
        <f>INDEX('Нормо-час по специальностям'!$D$6:$D$26,MATCH(D811,'Нормо-час по специальностям'!$A$6:$A$26,0))</f>
        <v>750</v>
      </c>
      <c r="J811" s="8">
        <f>INDEX('Нормо-час по специальностям'!$E$6:$E$26,MATCH(D811,'Нормо-час по специальностям'!$A$6:$A$26,0))</f>
        <v>900</v>
      </c>
      <c r="K811" s="8">
        <f t="shared" si="602"/>
        <v>45</v>
      </c>
      <c r="L811" s="8">
        <f t="shared" si="603"/>
        <v>54</v>
      </c>
      <c r="M811" s="8">
        <f>Расценки!L810</f>
        <v>48</v>
      </c>
      <c r="N811" s="8">
        <f>Расценки!M810</f>
        <v>55</v>
      </c>
      <c r="O811" s="10">
        <f t="shared" si="604"/>
        <v>-6.25E-2</v>
      </c>
      <c r="P811" s="10">
        <f t="shared" si="605"/>
        <v>-1.8181818181818188E-2</v>
      </c>
      <c r="Q811" s="7" t="str">
        <f t="shared" si="606"/>
        <v>равно</v>
      </c>
      <c r="R811" s="7" t="str">
        <f t="shared" si="607"/>
        <v>равно</v>
      </c>
      <c r="S811" s="8">
        <f t="shared" si="608"/>
        <v>800</v>
      </c>
      <c r="T811" s="8">
        <f t="shared" si="609"/>
        <v>917</v>
      </c>
      <c r="U811" s="8">
        <f>Расценки!F810</f>
        <v>80</v>
      </c>
      <c r="V811" s="8">
        <f>Расценки!G810</f>
        <v>95</v>
      </c>
      <c r="W811" s="10">
        <f t="shared" si="610"/>
        <v>0.4375</v>
      </c>
      <c r="X811" s="10">
        <f t="shared" si="611"/>
        <v>0.43157894736842106</v>
      </c>
      <c r="Y811" s="9">
        <f>Расценки!H810</f>
        <v>80</v>
      </c>
      <c r="Z811" s="9">
        <f>Расценки!I810</f>
        <v>95</v>
      </c>
      <c r="AA811" s="10">
        <f>Расценки!J810</f>
        <v>0</v>
      </c>
      <c r="AB811" s="10">
        <f>Расценки!K810</f>
        <v>0</v>
      </c>
      <c r="AC811" s="16">
        <f t="shared" si="612"/>
        <v>0.4375</v>
      </c>
      <c r="AD811" s="16">
        <f t="shared" si="613"/>
        <v>0.43157894736842106</v>
      </c>
      <c r="AE811" s="10">
        <f t="shared" si="614"/>
        <v>0.4</v>
      </c>
      <c r="AF811" s="10">
        <f t="shared" si="615"/>
        <v>0.42105263157894735</v>
      </c>
      <c r="AG811" s="8">
        <f t="shared" si="616"/>
        <v>35</v>
      </c>
      <c r="AH811" s="8">
        <f t="shared" si="617"/>
        <v>41</v>
      </c>
    </row>
    <row r="812" spans="1:34" x14ac:dyDescent="0.25">
      <c r="A812" s="7" t="s">
        <v>2361</v>
      </c>
      <c r="B812" s="7" t="s">
        <v>2362</v>
      </c>
      <c r="C812" s="7" t="s">
        <v>54</v>
      </c>
      <c r="D812" s="7" t="s">
        <v>279</v>
      </c>
      <c r="E812" s="7" t="str">
        <f>INDEX('Нормо-час по специальностям'!$B$6:$B$26,MATCH(D812,'Нормо-час по специальностям'!$A$6:$A$26,0))</f>
        <v>Отделочник (штукатур, маляр, ГКЛ)</v>
      </c>
      <c r="F812" s="15">
        <v>0.5</v>
      </c>
      <c r="G812" s="7" t="s">
        <v>7232</v>
      </c>
      <c r="H812" s="11">
        <f t="shared" si="601"/>
        <v>14</v>
      </c>
      <c r="I812" s="8">
        <f>INDEX('Нормо-час по специальностям'!$D$6:$D$26,MATCH(D812,'Нормо-час по специальностям'!$A$6:$A$26,0))</f>
        <v>750</v>
      </c>
      <c r="J812" s="8">
        <f>INDEX('Нормо-час по специальностям'!$E$6:$E$26,MATCH(D812,'Нормо-час по специальностям'!$A$6:$A$26,0))</f>
        <v>900</v>
      </c>
      <c r="K812" s="8">
        <f t="shared" si="602"/>
        <v>375</v>
      </c>
      <c r="L812" s="8">
        <f t="shared" si="603"/>
        <v>450</v>
      </c>
      <c r="M812" s="8">
        <f>Расценки!L811</f>
        <v>400</v>
      </c>
      <c r="N812" s="8">
        <f>Расценки!M811</f>
        <v>460</v>
      </c>
      <c r="O812" s="10">
        <f t="shared" si="604"/>
        <v>-6.25E-2</v>
      </c>
      <c r="P812" s="10">
        <f t="shared" si="605"/>
        <v>-2.1739130434782594E-2</v>
      </c>
      <c r="Q812" s="7" t="str">
        <f t="shared" si="606"/>
        <v>равно</v>
      </c>
      <c r="R812" s="7" t="str">
        <f t="shared" si="607"/>
        <v>равно</v>
      </c>
      <c r="S812" s="8">
        <f t="shared" si="608"/>
        <v>800</v>
      </c>
      <c r="T812" s="8">
        <f t="shared" si="609"/>
        <v>920</v>
      </c>
      <c r="U812" s="8">
        <f>Расценки!F811</f>
        <v>650</v>
      </c>
      <c r="V812" s="8">
        <f>Расценки!G811</f>
        <v>750</v>
      </c>
      <c r="W812" s="10">
        <f t="shared" si="610"/>
        <v>0.42307692307692307</v>
      </c>
      <c r="X812" s="10">
        <f t="shared" si="611"/>
        <v>0.4</v>
      </c>
      <c r="Y812" s="9">
        <f>Расценки!H811</f>
        <v>650</v>
      </c>
      <c r="Z812" s="9">
        <f>Расценки!I811</f>
        <v>750</v>
      </c>
      <c r="AA812" s="10">
        <f>Расценки!J811</f>
        <v>0</v>
      </c>
      <c r="AB812" s="10">
        <f>Расценки!K811</f>
        <v>0</v>
      </c>
      <c r="AC812" s="16">
        <f t="shared" si="612"/>
        <v>0.42307692307692307</v>
      </c>
      <c r="AD812" s="16">
        <f t="shared" si="613"/>
        <v>0.4</v>
      </c>
      <c r="AE812" s="10">
        <f t="shared" si="614"/>
        <v>0.38461538461538464</v>
      </c>
      <c r="AF812" s="10">
        <f t="shared" si="615"/>
        <v>0.38666666666666666</v>
      </c>
      <c r="AG812" s="8">
        <f t="shared" si="616"/>
        <v>275</v>
      </c>
      <c r="AH812" s="8">
        <f t="shared" si="617"/>
        <v>300</v>
      </c>
    </row>
    <row r="813" spans="1:34" x14ac:dyDescent="0.25">
      <c r="A813" s="7" t="s">
        <v>2364</v>
      </c>
      <c r="B813" s="7" t="s">
        <v>2365</v>
      </c>
      <c r="C813" s="7" t="s">
        <v>54</v>
      </c>
      <c r="D813" s="7" t="s">
        <v>279</v>
      </c>
      <c r="E813" s="7" t="str">
        <f>INDEX('Нормо-час по специальностям'!$B$6:$B$26,MATCH(D813,'Нормо-час по специальностям'!$A$6:$A$26,0))</f>
        <v>Отделочник (штукатур, маляр, ГКЛ)</v>
      </c>
      <c r="F813" s="15">
        <v>0.5</v>
      </c>
      <c r="G813" s="7" t="s">
        <v>7218</v>
      </c>
      <c r="H813" s="11">
        <f t="shared" si="601"/>
        <v>14</v>
      </c>
      <c r="I813" s="8">
        <f>INDEX('Нормо-час по специальностям'!$D$6:$D$26,MATCH(D813,'Нормо-час по специальностям'!$A$6:$A$26,0))</f>
        <v>750</v>
      </c>
      <c r="J813" s="8">
        <f>INDEX('Нормо-час по специальностям'!$E$6:$E$26,MATCH(D813,'Нормо-час по специальностям'!$A$6:$A$26,0))</f>
        <v>900</v>
      </c>
      <c r="K813" s="8">
        <f t="shared" si="602"/>
        <v>375</v>
      </c>
      <c r="L813" s="8">
        <f t="shared" si="603"/>
        <v>450</v>
      </c>
      <c r="M813" s="8">
        <f>Расценки!L812</f>
        <v>370</v>
      </c>
      <c r="N813" s="8">
        <f>Расценки!M812</f>
        <v>430</v>
      </c>
      <c r="O813" s="10">
        <f t="shared" si="604"/>
        <v>1.3513513513513598E-2</v>
      </c>
      <c r="P813" s="10">
        <f t="shared" si="605"/>
        <v>4.6511627906976827E-2</v>
      </c>
      <c r="Q813" s="7" t="str">
        <f t="shared" si="606"/>
        <v>равно</v>
      </c>
      <c r="R813" s="7" t="str">
        <f t="shared" si="607"/>
        <v>равно</v>
      </c>
      <c r="S813" s="8">
        <f t="shared" si="608"/>
        <v>740</v>
      </c>
      <c r="T813" s="8">
        <f t="shared" si="609"/>
        <v>860</v>
      </c>
      <c r="U813" s="8">
        <f>Расценки!F812</f>
        <v>600</v>
      </c>
      <c r="V813" s="8">
        <f>Расценки!G812</f>
        <v>700</v>
      </c>
      <c r="W813" s="10">
        <f t="shared" si="610"/>
        <v>0.375</v>
      </c>
      <c r="X813" s="10">
        <f t="shared" si="611"/>
        <v>0.35714285714285715</v>
      </c>
      <c r="Y813" s="9">
        <f>Расценки!H812</f>
        <v>600</v>
      </c>
      <c r="Z813" s="9">
        <f>Расценки!I812</f>
        <v>700</v>
      </c>
      <c r="AA813" s="10">
        <f>Расценки!J812</f>
        <v>0</v>
      </c>
      <c r="AB813" s="10">
        <f>Расценки!K812</f>
        <v>0</v>
      </c>
      <c r="AC813" s="16">
        <f t="shared" si="612"/>
        <v>0.375</v>
      </c>
      <c r="AD813" s="16">
        <f t="shared" si="613"/>
        <v>0.35714285714285715</v>
      </c>
      <c r="AE813" s="10">
        <f t="shared" si="614"/>
        <v>0.38333333333333336</v>
      </c>
      <c r="AF813" s="10">
        <f t="shared" si="615"/>
        <v>0.38571428571428573</v>
      </c>
      <c r="AG813" s="8">
        <f t="shared" si="616"/>
        <v>225</v>
      </c>
      <c r="AH813" s="8">
        <f t="shared" si="617"/>
        <v>250</v>
      </c>
    </row>
    <row r="814" spans="1:34" x14ac:dyDescent="0.25">
      <c r="A814" s="7" t="s">
        <v>2367</v>
      </c>
      <c r="B814" s="7" t="s">
        <v>2368</v>
      </c>
      <c r="C814" s="7" t="s">
        <v>54</v>
      </c>
      <c r="D814" s="7" t="s">
        <v>279</v>
      </c>
      <c r="E814" s="7" t="str">
        <f>INDEX('Нормо-час по специальностям'!$B$6:$B$26,MATCH(D814,'Нормо-час по специальностям'!$A$6:$A$26,0))</f>
        <v>Отделочник (штукатур, маляр, ГКЛ)</v>
      </c>
      <c r="F814" s="15">
        <v>0.06</v>
      </c>
      <c r="G814" s="7" t="s">
        <v>7077</v>
      </c>
      <c r="H814" s="11">
        <f t="shared" si="601"/>
        <v>116.67</v>
      </c>
      <c r="I814" s="8">
        <f>INDEX('Нормо-час по специальностям'!$D$6:$D$26,MATCH(D814,'Нормо-час по специальностям'!$A$6:$A$26,0))</f>
        <v>750</v>
      </c>
      <c r="J814" s="8">
        <f>INDEX('Нормо-час по специальностям'!$E$6:$E$26,MATCH(D814,'Нормо-час по специальностям'!$A$6:$A$26,0))</f>
        <v>900</v>
      </c>
      <c r="K814" s="8">
        <f t="shared" si="602"/>
        <v>45</v>
      </c>
      <c r="L814" s="8">
        <f t="shared" si="603"/>
        <v>54</v>
      </c>
      <c r="M814" s="8">
        <f>Расценки!L813</f>
        <v>55</v>
      </c>
      <c r="N814" s="8">
        <f>Расценки!M813</f>
        <v>62</v>
      </c>
      <c r="O814" s="10">
        <f t="shared" si="604"/>
        <v>-0.18181818181818177</v>
      </c>
      <c r="P814" s="10">
        <f t="shared" si="605"/>
        <v>-0.12903225806451613</v>
      </c>
      <c r="Q814" s="7" t="str">
        <f t="shared" si="606"/>
        <v>нормо-часы</v>
      </c>
      <c r="R814" s="7" t="str">
        <f t="shared" si="607"/>
        <v>нормо-часы</v>
      </c>
      <c r="S814" s="8">
        <f t="shared" si="608"/>
        <v>917</v>
      </c>
      <c r="T814" s="8">
        <f t="shared" si="609"/>
        <v>1033</v>
      </c>
      <c r="U814" s="8">
        <f>Расценки!F813</f>
        <v>90</v>
      </c>
      <c r="V814" s="8">
        <f>Расценки!G813</f>
        <v>105</v>
      </c>
      <c r="W814" s="10">
        <f t="shared" si="610"/>
        <v>0.5</v>
      </c>
      <c r="X814" s="10">
        <f t="shared" si="611"/>
        <v>0.48571428571428571</v>
      </c>
      <c r="Y814" s="9">
        <f>Расценки!H813</f>
        <v>90</v>
      </c>
      <c r="Z814" s="9">
        <f>Расценки!I813</f>
        <v>105</v>
      </c>
      <c r="AA814" s="10">
        <f>Расценки!J813</f>
        <v>0</v>
      </c>
      <c r="AB814" s="10">
        <f>Расценки!K813</f>
        <v>0</v>
      </c>
      <c r="AC814" s="16">
        <f t="shared" si="612"/>
        <v>0.5</v>
      </c>
      <c r="AD814" s="16">
        <f t="shared" si="613"/>
        <v>0.48571428571428571</v>
      </c>
      <c r="AE814" s="10">
        <f t="shared" si="614"/>
        <v>0.3888888888888889</v>
      </c>
      <c r="AF814" s="10">
        <f t="shared" si="615"/>
        <v>0.40952380952380951</v>
      </c>
      <c r="AG814" s="8">
        <f t="shared" si="616"/>
        <v>45</v>
      </c>
      <c r="AH814" s="8">
        <f t="shared" si="617"/>
        <v>51</v>
      </c>
    </row>
    <row r="815" spans="1:34" x14ac:dyDescent="0.25">
      <c r="A815" s="7" t="s">
        <v>2370</v>
      </c>
      <c r="B815" s="7" t="s">
        <v>2371</v>
      </c>
      <c r="C815" s="7" t="s">
        <v>54</v>
      </c>
      <c r="D815" s="7" t="s">
        <v>279</v>
      </c>
      <c r="E815" s="7" t="str">
        <f>INDEX('Нормо-час по специальностям'!$B$6:$B$26,MATCH(D815,'Нормо-час по специальностям'!$A$6:$A$26,0))</f>
        <v>Отделочник (штукатур, маляр, ГКЛ)</v>
      </c>
      <c r="F815" s="15">
        <v>0.25</v>
      </c>
      <c r="G815" s="7" t="s">
        <v>7077</v>
      </c>
      <c r="H815" s="11">
        <f t="shared" si="601"/>
        <v>28</v>
      </c>
      <c r="I815" s="8">
        <f>INDEX('Нормо-час по специальностям'!$D$6:$D$26,MATCH(D815,'Нормо-час по специальностям'!$A$6:$A$26,0))</f>
        <v>750</v>
      </c>
      <c r="J815" s="8">
        <f>INDEX('Нормо-час по специальностям'!$E$6:$E$26,MATCH(D815,'Нормо-час по специальностям'!$A$6:$A$26,0))</f>
        <v>900</v>
      </c>
      <c r="K815" s="8">
        <f t="shared" si="602"/>
        <v>188</v>
      </c>
      <c r="L815" s="8">
        <f t="shared" si="603"/>
        <v>225</v>
      </c>
      <c r="M815" s="8">
        <f>Расценки!L814</f>
        <v>210</v>
      </c>
      <c r="N815" s="8">
        <f>Расценки!M814</f>
        <v>245</v>
      </c>
      <c r="O815" s="10">
        <f t="shared" si="604"/>
        <v>-0.10476190476190472</v>
      </c>
      <c r="P815" s="10">
        <f t="shared" si="605"/>
        <v>-8.1632653061224469E-2</v>
      </c>
      <c r="Q815" s="7" t="str">
        <f t="shared" si="606"/>
        <v>нормо-часы</v>
      </c>
      <c r="R815" s="7" t="str">
        <f t="shared" si="607"/>
        <v>равно</v>
      </c>
      <c r="S815" s="8">
        <f t="shared" si="608"/>
        <v>840</v>
      </c>
      <c r="T815" s="8">
        <f t="shared" si="609"/>
        <v>980</v>
      </c>
      <c r="U815" s="8">
        <f>Расценки!F814</f>
        <v>350</v>
      </c>
      <c r="V815" s="8">
        <f>Расценки!G814</f>
        <v>420</v>
      </c>
      <c r="W815" s="10">
        <f t="shared" si="610"/>
        <v>0.46285714285714286</v>
      </c>
      <c r="X815" s="10">
        <f t="shared" si="611"/>
        <v>0.4642857142857143</v>
      </c>
      <c r="Y815" s="9">
        <f>Расценки!H814</f>
        <v>350</v>
      </c>
      <c r="Z815" s="9">
        <f>Расценки!I814</f>
        <v>420</v>
      </c>
      <c r="AA815" s="10">
        <f>Расценки!J814</f>
        <v>0</v>
      </c>
      <c r="AB815" s="10">
        <f>Расценки!K814</f>
        <v>0</v>
      </c>
      <c r="AC815" s="16">
        <f t="shared" si="612"/>
        <v>0.46285714285714286</v>
      </c>
      <c r="AD815" s="16">
        <f t="shared" si="613"/>
        <v>0.4642857142857143</v>
      </c>
      <c r="AE815" s="10">
        <f t="shared" si="614"/>
        <v>0.4</v>
      </c>
      <c r="AF815" s="10">
        <f t="shared" si="615"/>
        <v>0.41666666666666669</v>
      </c>
      <c r="AG815" s="8">
        <f t="shared" si="616"/>
        <v>162</v>
      </c>
      <c r="AH815" s="8">
        <f t="shared" si="617"/>
        <v>195</v>
      </c>
    </row>
    <row r="816" spans="1:34" x14ac:dyDescent="0.25">
      <c r="A816" s="7" t="s">
        <v>2373</v>
      </c>
      <c r="B816" s="7" t="s">
        <v>2374</v>
      </c>
      <c r="C816" s="7" t="s">
        <v>54</v>
      </c>
      <c r="D816" s="7" t="s">
        <v>279</v>
      </c>
      <c r="E816" s="7" t="str">
        <f>INDEX('Нормо-час по специальностям'!$B$6:$B$26,MATCH(D816,'Нормо-час по специальностям'!$A$6:$A$26,0))</f>
        <v>Отделочник (штукатур, маляр, ГКЛ)</v>
      </c>
      <c r="F816" s="15">
        <v>0.55000000000000004</v>
      </c>
      <c r="G816" s="7" t="s">
        <v>7222</v>
      </c>
      <c r="H816" s="11">
        <f t="shared" si="601"/>
        <v>12.73</v>
      </c>
      <c r="I816" s="8">
        <f>INDEX('Нормо-час по специальностям'!$D$6:$D$26,MATCH(D816,'Нормо-час по специальностям'!$A$6:$A$26,0))</f>
        <v>750</v>
      </c>
      <c r="J816" s="8">
        <f>INDEX('Нормо-час по специальностям'!$E$6:$E$26,MATCH(D816,'Нормо-час по специальностям'!$A$6:$A$26,0))</f>
        <v>900</v>
      </c>
      <c r="K816" s="8">
        <f t="shared" si="602"/>
        <v>413</v>
      </c>
      <c r="L816" s="8">
        <f t="shared" si="603"/>
        <v>495</v>
      </c>
      <c r="M816" s="8">
        <f>Расценки!L815</f>
        <v>310</v>
      </c>
      <c r="N816" s="8">
        <f>Расценки!M815</f>
        <v>360</v>
      </c>
      <c r="O816" s="10">
        <f t="shared" si="604"/>
        <v>0.33225806451612905</v>
      </c>
      <c r="P816" s="10">
        <f t="shared" si="605"/>
        <v>0.375</v>
      </c>
      <c r="Q816" s="7" t="str">
        <f t="shared" si="606"/>
        <v>расценка</v>
      </c>
      <c r="R816" s="7" t="str">
        <f t="shared" si="607"/>
        <v>расценка</v>
      </c>
      <c r="S816" s="8">
        <f t="shared" si="608"/>
        <v>564</v>
      </c>
      <c r="T816" s="8">
        <f t="shared" si="609"/>
        <v>655</v>
      </c>
      <c r="U816" s="8">
        <f>Расценки!F815</f>
        <v>520</v>
      </c>
      <c r="V816" s="8">
        <f>Расценки!G815</f>
        <v>600</v>
      </c>
      <c r="W816" s="10">
        <f t="shared" si="610"/>
        <v>0.20576923076923076</v>
      </c>
      <c r="X816" s="10">
        <f t="shared" si="611"/>
        <v>0.17499999999999999</v>
      </c>
      <c r="Y816" s="9">
        <f>Расценки!H815</f>
        <v>551</v>
      </c>
      <c r="Z816" s="9">
        <f>Расценки!I815</f>
        <v>660</v>
      </c>
      <c r="AA816" s="10">
        <f>Расценки!J815</f>
        <v>5.9615384615384626E-2</v>
      </c>
      <c r="AB816" s="10">
        <f>Расценки!K815</f>
        <v>0.10000000000000009</v>
      </c>
      <c r="AC816" s="16">
        <f t="shared" si="612"/>
        <v>0.25045372050816694</v>
      </c>
      <c r="AD816" s="16">
        <f t="shared" si="613"/>
        <v>0.25</v>
      </c>
      <c r="AE816" s="10">
        <f t="shared" si="614"/>
        <v>0.43738656987295826</v>
      </c>
      <c r="AF816" s="10">
        <f t="shared" si="615"/>
        <v>0.45454545454545453</v>
      </c>
      <c r="AG816" s="8">
        <f t="shared" si="616"/>
        <v>138</v>
      </c>
      <c r="AH816" s="8">
        <f t="shared" si="617"/>
        <v>165</v>
      </c>
    </row>
    <row r="817" spans="1:34" x14ac:dyDescent="0.25">
      <c r="A817" s="7" t="s">
        <v>2376</v>
      </c>
      <c r="B817" s="7" t="s">
        <v>2377</v>
      </c>
      <c r="C817" s="7" t="s">
        <v>54</v>
      </c>
      <c r="D817" s="7" t="s">
        <v>279</v>
      </c>
      <c r="E817" s="7" t="str">
        <f>INDEX('Нормо-час по специальностям'!$B$6:$B$26,MATCH(D817,'Нормо-час по специальностям'!$A$6:$A$26,0))</f>
        <v>Отделочник (штукатур, маляр, ГКЛ)</v>
      </c>
      <c r="F817" s="15">
        <v>0.65</v>
      </c>
      <c r="G817" s="7" t="s">
        <v>7222</v>
      </c>
      <c r="H817" s="11">
        <f t="shared" si="601"/>
        <v>10.77</v>
      </c>
      <c r="I817" s="8">
        <f>INDEX('Нормо-час по специальностям'!$D$6:$D$26,MATCH(D817,'Нормо-час по специальностям'!$A$6:$A$26,0))</f>
        <v>750</v>
      </c>
      <c r="J817" s="8">
        <f>INDEX('Нормо-час по специальностям'!$E$6:$E$26,MATCH(D817,'Нормо-час по специальностям'!$A$6:$A$26,0))</f>
        <v>900</v>
      </c>
      <c r="K817" s="8">
        <f t="shared" si="602"/>
        <v>488</v>
      </c>
      <c r="L817" s="8">
        <f t="shared" si="603"/>
        <v>585</v>
      </c>
      <c r="M817" s="8">
        <f>Расценки!L816</f>
        <v>390</v>
      </c>
      <c r="N817" s="8">
        <f>Расценки!M816</f>
        <v>450</v>
      </c>
      <c r="O817" s="10">
        <f t="shared" si="604"/>
        <v>0.25128205128205128</v>
      </c>
      <c r="P817" s="10">
        <f t="shared" si="605"/>
        <v>0.30000000000000004</v>
      </c>
      <c r="Q817" s="7" t="str">
        <f t="shared" si="606"/>
        <v>расценка</v>
      </c>
      <c r="R817" s="7" t="str">
        <f t="shared" si="607"/>
        <v>расценка</v>
      </c>
      <c r="S817" s="8">
        <f t="shared" si="608"/>
        <v>600</v>
      </c>
      <c r="T817" s="8">
        <f t="shared" si="609"/>
        <v>692</v>
      </c>
      <c r="U817" s="8">
        <f>Расценки!F816</f>
        <v>650</v>
      </c>
      <c r="V817" s="8">
        <f>Расценки!G816</f>
        <v>750</v>
      </c>
      <c r="W817" s="10">
        <f t="shared" si="610"/>
        <v>0.24923076923076923</v>
      </c>
      <c r="X817" s="10">
        <f t="shared" si="611"/>
        <v>0.22</v>
      </c>
      <c r="Y817" s="9">
        <f>Расценки!H816</f>
        <v>651</v>
      </c>
      <c r="Z817" s="9">
        <f>Расценки!I816</f>
        <v>780</v>
      </c>
      <c r="AA817" s="10">
        <f>Расценки!J816</f>
        <v>1.5384615384614886E-3</v>
      </c>
      <c r="AB817" s="10">
        <f>Расценки!K816</f>
        <v>4.0000000000000036E-2</v>
      </c>
      <c r="AC817" s="16">
        <f t="shared" si="612"/>
        <v>0.25038402457757297</v>
      </c>
      <c r="AD817" s="16">
        <f t="shared" si="613"/>
        <v>0.25</v>
      </c>
      <c r="AE817" s="10">
        <f t="shared" si="614"/>
        <v>0.4009216589861751</v>
      </c>
      <c r="AF817" s="10">
        <f t="shared" si="615"/>
        <v>0.42307692307692307</v>
      </c>
      <c r="AG817" s="8">
        <f t="shared" si="616"/>
        <v>163</v>
      </c>
      <c r="AH817" s="8">
        <f t="shared" si="617"/>
        <v>195</v>
      </c>
    </row>
    <row r="818" spans="1:34" x14ac:dyDescent="0.25">
      <c r="A818" s="7" t="s">
        <v>2379</v>
      </c>
      <c r="B818" s="7" t="s">
        <v>2380</v>
      </c>
      <c r="C818" s="7" t="s">
        <v>186</v>
      </c>
      <c r="D818" s="7" t="s">
        <v>41</v>
      </c>
      <c r="E818" s="7" t="str">
        <f>INDEX('Нормо-час по специальностям'!$B$6:$B$26,MATCH(D818,'Нормо-час по специальностям'!$A$6:$A$26,0))</f>
        <v>Сварщик / монтажник МК</v>
      </c>
      <c r="F818" s="15">
        <v>40</v>
      </c>
      <c r="G818" s="7" t="s">
        <v>7233</v>
      </c>
      <c r="H818" s="11">
        <f t="shared" si="601"/>
        <v>0.18</v>
      </c>
      <c r="I818" s="8">
        <f>INDEX('Нормо-час по специальностям'!$D$6:$D$26,MATCH(D818,'Нормо-час по специальностям'!$A$6:$A$26,0))</f>
        <v>900</v>
      </c>
      <c r="J818" s="8">
        <f>INDEX('Нормо-час по специальностям'!$E$6:$E$26,MATCH(D818,'Нормо-час по специальностям'!$A$6:$A$26,0))</f>
        <v>1080</v>
      </c>
      <c r="K818" s="8">
        <f t="shared" si="602"/>
        <v>36000</v>
      </c>
      <c r="L818" s="8">
        <f t="shared" si="603"/>
        <v>43200</v>
      </c>
      <c r="M818" s="8">
        <f>Расценки!L817</f>
        <v>28000</v>
      </c>
      <c r="N818" s="8">
        <f>Расценки!M817</f>
        <v>32000</v>
      </c>
      <c r="O818" s="10">
        <f t="shared" si="604"/>
        <v>0.28571428571428581</v>
      </c>
      <c r="P818" s="10">
        <f t="shared" si="605"/>
        <v>0.35000000000000009</v>
      </c>
      <c r="Q818" s="7" t="str">
        <f t="shared" si="606"/>
        <v>расценка</v>
      </c>
      <c r="R818" s="7" t="str">
        <f t="shared" si="607"/>
        <v>расценка</v>
      </c>
      <c r="S818" s="8">
        <f t="shared" si="608"/>
        <v>700</v>
      </c>
      <c r="T818" s="8">
        <f t="shared" si="609"/>
        <v>800</v>
      </c>
      <c r="U818" s="8">
        <f>Расценки!F817</f>
        <v>45000</v>
      </c>
      <c r="V818" s="8">
        <f>Расценки!G817</f>
        <v>52000</v>
      </c>
      <c r="W818" s="10">
        <f t="shared" si="610"/>
        <v>0.2</v>
      </c>
      <c r="X818" s="10">
        <f t="shared" si="611"/>
        <v>0.16923076923076924</v>
      </c>
      <c r="Y818" s="9">
        <f>Расценки!H817</f>
        <v>48000</v>
      </c>
      <c r="Z818" s="9">
        <f>Расценки!I817</f>
        <v>57600</v>
      </c>
      <c r="AA818" s="10">
        <f>Расценки!J817</f>
        <v>6.6666666666666652E-2</v>
      </c>
      <c r="AB818" s="10">
        <f>Расценки!K817</f>
        <v>0.10769230769230775</v>
      </c>
      <c r="AC818" s="16">
        <f t="shared" si="612"/>
        <v>0.25</v>
      </c>
      <c r="AD818" s="16">
        <f t="shared" si="613"/>
        <v>0.25</v>
      </c>
      <c r="AE818" s="10">
        <f t="shared" si="614"/>
        <v>0.41666666666666669</v>
      </c>
      <c r="AF818" s="10">
        <f t="shared" si="615"/>
        <v>0.44444444444444442</v>
      </c>
      <c r="AG818" s="8">
        <f t="shared" si="616"/>
        <v>12000</v>
      </c>
      <c r="AH818" s="8">
        <f t="shared" si="617"/>
        <v>14400</v>
      </c>
    </row>
    <row r="819" spans="1:34" x14ac:dyDescent="0.25">
      <c r="A819" s="7" t="s">
        <v>2382</v>
      </c>
      <c r="B819" s="7" t="s">
        <v>2383</v>
      </c>
      <c r="C819" s="7" t="s">
        <v>54</v>
      </c>
      <c r="D819" s="7" t="s">
        <v>279</v>
      </c>
      <c r="E819" s="7" t="str">
        <f>INDEX('Нормо-час по специальностям'!$B$6:$B$26,MATCH(D819,'Нормо-час по специальностям'!$A$6:$A$26,0))</f>
        <v>Отделочник (штукатур, маляр, ГКЛ)</v>
      </c>
      <c r="F819" s="15">
        <v>0.1</v>
      </c>
      <c r="G819" s="7" t="s">
        <v>6938</v>
      </c>
      <c r="H819" s="11">
        <f t="shared" si="601"/>
        <v>70</v>
      </c>
      <c r="I819" s="8">
        <f>INDEX('Нормо-час по специальностям'!$D$6:$D$26,MATCH(D819,'Нормо-час по специальностям'!$A$6:$A$26,0))</f>
        <v>750</v>
      </c>
      <c r="J819" s="8">
        <f>INDEX('Нормо-час по специальностям'!$E$6:$E$26,MATCH(D819,'Нормо-час по специальностям'!$A$6:$A$26,0))</f>
        <v>900</v>
      </c>
      <c r="K819" s="8">
        <f t="shared" si="602"/>
        <v>75</v>
      </c>
      <c r="L819" s="8">
        <f t="shared" si="603"/>
        <v>90</v>
      </c>
      <c r="M819" s="8">
        <f>Расценки!L818</f>
        <v>90</v>
      </c>
      <c r="N819" s="8">
        <f>Расценки!M818</f>
        <v>105</v>
      </c>
      <c r="O819" s="10">
        <f t="shared" si="604"/>
        <v>-0.16666666666666663</v>
      </c>
      <c r="P819" s="10">
        <f t="shared" si="605"/>
        <v>-0.1428571428571429</v>
      </c>
      <c r="Q819" s="7" t="str">
        <f t="shared" si="606"/>
        <v>нормо-часы</v>
      </c>
      <c r="R819" s="7" t="str">
        <f t="shared" si="607"/>
        <v>нормо-часы</v>
      </c>
      <c r="S819" s="8">
        <f t="shared" si="608"/>
        <v>900</v>
      </c>
      <c r="T819" s="8">
        <f t="shared" si="609"/>
        <v>1050</v>
      </c>
      <c r="U819" s="8">
        <f>Расценки!F818</f>
        <v>150</v>
      </c>
      <c r="V819" s="8">
        <f>Расценки!G818</f>
        <v>175</v>
      </c>
      <c r="W819" s="10">
        <f t="shared" si="610"/>
        <v>0.5</v>
      </c>
      <c r="X819" s="10">
        <f t="shared" si="611"/>
        <v>0.48571428571428571</v>
      </c>
      <c r="Y819" s="9">
        <f>Расценки!H818</f>
        <v>150</v>
      </c>
      <c r="Z819" s="9">
        <f>Расценки!I818</f>
        <v>175</v>
      </c>
      <c r="AA819" s="10">
        <f>Расценки!J818</f>
        <v>0</v>
      </c>
      <c r="AB819" s="10">
        <f>Расценки!K818</f>
        <v>0</v>
      </c>
      <c r="AC819" s="16">
        <f t="shared" si="612"/>
        <v>0.5</v>
      </c>
      <c r="AD819" s="16">
        <f t="shared" si="613"/>
        <v>0.48571428571428571</v>
      </c>
      <c r="AE819" s="10">
        <f t="shared" si="614"/>
        <v>0.4</v>
      </c>
      <c r="AF819" s="10">
        <f t="shared" si="615"/>
        <v>0.4</v>
      </c>
      <c r="AG819" s="8">
        <f t="shared" si="616"/>
        <v>75</v>
      </c>
      <c r="AH819" s="8">
        <f t="shared" si="617"/>
        <v>85</v>
      </c>
    </row>
    <row r="820" spans="1:34" x14ac:dyDescent="0.25">
      <c r="A820" s="7" t="s">
        <v>2384</v>
      </c>
      <c r="B820" s="7" t="s">
        <v>2385</v>
      </c>
      <c r="C820" s="7" t="s">
        <v>54</v>
      </c>
      <c r="D820" s="7" t="s">
        <v>279</v>
      </c>
      <c r="E820" s="7" t="str">
        <f>INDEX('Нормо-час по специальностям'!$B$6:$B$26,MATCH(D820,'Нормо-час по специальностям'!$A$6:$A$26,0))</f>
        <v>Отделочник (штукатур, маляр, ГКЛ)</v>
      </c>
      <c r="F820" s="15">
        <v>0.45</v>
      </c>
      <c r="G820" s="7" t="s">
        <v>7218</v>
      </c>
      <c r="H820" s="11">
        <f t="shared" si="601"/>
        <v>15.56</v>
      </c>
      <c r="I820" s="8">
        <f>INDEX('Нормо-час по специальностям'!$D$6:$D$26,MATCH(D820,'Нормо-час по специальностям'!$A$6:$A$26,0))</f>
        <v>750</v>
      </c>
      <c r="J820" s="8">
        <f>INDEX('Нормо-час по специальностям'!$E$6:$E$26,MATCH(D820,'Нормо-час по специальностям'!$A$6:$A$26,0))</f>
        <v>900</v>
      </c>
      <c r="K820" s="8">
        <f t="shared" si="602"/>
        <v>338</v>
      </c>
      <c r="L820" s="8">
        <f t="shared" si="603"/>
        <v>405</v>
      </c>
      <c r="M820" s="8">
        <f>Расценки!L819</f>
        <v>370</v>
      </c>
      <c r="N820" s="8">
        <f>Расценки!M819</f>
        <v>430</v>
      </c>
      <c r="O820" s="10">
        <f t="shared" si="604"/>
        <v>-8.6486486486486491E-2</v>
      </c>
      <c r="P820" s="10">
        <f t="shared" si="605"/>
        <v>-5.8139534883720922E-2</v>
      </c>
      <c r="Q820" s="7" t="str">
        <f t="shared" si="606"/>
        <v>равно</v>
      </c>
      <c r="R820" s="7" t="str">
        <f t="shared" si="607"/>
        <v>равно</v>
      </c>
      <c r="S820" s="8">
        <f t="shared" si="608"/>
        <v>822</v>
      </c>
      <c r="T820" s="8">
        <f t="shared" si="609"/>
        <v>956</v>
      </c>
      <c r="U820" s="8">
        <f>Расценки!F819</f>
        <v>600</v>
      </c>
      <c r="V820" s="8">
        <f>Расценки!G819</f>
        <v>700</v>
      </c>
      <c r="W820" s="10">
        <f t="shared" si="610"/>
        <v>0.43666666666666665</v>
      </c>
      <c r="X820" s="10">
        <f t="shared" si="611"/>
        <v>0.42142857142857143</v>
      </c>
      <c r="Y820" s="9">
        <f>Расценки!H819</f>
        <v>600</v>
      </c>
      <c r="Z820" s="9">
        <f>Расценки!I819</f>
        <v>700</v>
      </c>
      <c r="AA820" s="10">
        <f>Расценки!J819</f>
        <v>0</v>
      </c>
      <c r="AB820" s="10">
        <f>Расценки!K819</f>
        <v>0</v>
      </c>
      <c r="AC820" s="16">
        <f t="shared" si="612"/>
        <v>0.43666666666666665</v>
      </c>
      <c r="AD820" s="16">
        <f t="shared" si="613"/>
        <v>0.42142857142857143</v>
      </c>
      <c r="AE820" s="10">
        <f t="shared" si="614"/>
        <v>0.38333333333333336</v>
      </c>
      <c r="AF820" s="10">
        <f t="shared" si="615"/>
        <v>0.38571428571428573</v>
      </c>
      <c r="AG820" s="8">
        <f t="shared" si="616"/>
        <v>262</v>
      </c>
      <c r="AH820" s="8">
        <f t="shared" si="617"/>
        <v>295</v>
      </c>
    </row>
    <row r="821" spans="1:34" x14ac:dyDescent="0.25">
      <c r="A821" s="7" t="s">
        <v>2388</v>
      </c>
      <c r="B821" s="7" t="s">
        <v>2389</v>
      </c>
      <c r="C821" s="7" t="s">
        <v>54</v>
      </c>
      <c r="D821" s="7" t="s">
        <v>279</v>
      </c>
      <c r="E821" s="7" t="str">
        <f>INDEX('Нормо-час по специальностям'!$B$6:$B$26,MATCH(D821,'Нормо-час по специальностям'!$A$6:$A$26,0))</f>
        <v>Отделочник (штукатур, маляр, ГКЛ)</v>
      </c>
      <c r="F821" s="15">
        <v>1</v>
      </c>
      <c r="G821" s="7" t="s">
        <v>7234</v>
      </c>
      <c r="H821" s="11">
        <f t="shared" si="601"/>
        <v>7</v>
      </c>
      <c r="I821" s="8">
        <f>INDEX('Нормо-час по специальностям'!$D$6:$D$26,MATCH(D821,'Нормо-час по специальностям'!$A$6:$A$26,0))</f>
        <v>750</v>
      </c>
      <c r="J821" s="8">
        <f>INDEX('Нормо-час по специальностям'!$E$6:$E$26,MATCH(D821,'Нормо-час по специальностям'!$A$6:$A$26,0))</f>
        <v>900</v>
      </c>
      <c r="K821" s="8">
        <f t="shared" si="602"/>
        <v>750</v>
      </c>
      <c r="L821" s="8">
        <f t="shared" si="603"/>
        <v>900</v>
      </c>
      <c r="M821" s="8">
        <f>Расценки!L820</f>
        <v>750</v>
      </c>
      <c r="N821" s="8">
        <f>Расценки!M820</f>
        <v>860</v>
      </c>
      <c r="O821" s="10">
        <f t="shared" si="604"/>
        <v>0</v>
      </c>
      <c r="P821" s="10">
        <f t="shared" si="605"/>
        <v>4.6511627906976827E-2</v>
      </c>
      <c r="Q821" s="7" t="str">
        <f t="shared" si="606"/>
        <v>равно</v>
      </c>
      <c r="R821" s="7" t="str">
        <f t="shared" si="607"/>
        <v>равно</v>
      </c>
      <c r="S821" s="8">
        <f t="shared" si="608"/>
        <v>750</v>
      </c>
      <c r="T821" s="8">
        <f t="shared" si="609"/>
        <v>860</v>
      </c>
      <c r="U821" s="8">
        <f>Расценки!F820</f>
        <v>1200</v>
      </c>
      <c r="V821" s="8">
        <f>Расценки!G820</f>
        <v>1400</v>
      </c>
      <c r="W821" s="10">
        <f t="shared" si="610"/>
        <v>0.375</v>
      </c>
      <c r="X821" s="10">
        <f t="shared" si="611"/>
        <v>0.35714285714285715</v>
      </c>
      <c r="Y821" s="9">
        <f>Расценки!H820</f>
        <v>1200</v>
      </c>
      <c r="Z821" s="9">
        <f>Расценки!I820</f>
        <v>1400</v>
      </c>
      <c r="AA821" s="10">
        <f>Расценки!J820</f>
        <v>0</v>
      </c>
      <c r="AB821" s="10">
        <f>Расценки!K820</f>
        <v>0</v>
      </c>
      <c r="AC821" s="16">
        <f t="shared" si="612"/>
        <v>0.375</v>
      </c>
      <c r="AD821" s="16">
        <f t="shared" si="613"/>
        <v>0.35714285714285715</v>
      </c>
      <c r="AE821" s="10">
        <f t="shared" si="614"/>
        <v>0.375</v>
      </c>
      <c r="AF821" s="10">
        <f t="shared" si="615"/>
        <v>0.38571428571428573</v>
      </c>
      <c r="AG821" s="8">
        <f t="shared" si="616"/>
        <v>450</v>
      </c>
      <c r="AH821" s="8">
        <f t="shared" si="617"/>
        <v>500</v>
      </c>
    </row>
    <row r="822" spans="1:34" x14ac:dyDescent="0.25">
      <c r="A822" s="7" t="s">
        <v>2391</v>
      </c>
      <c r="B822" s="7" t="s">
        <v>2392</v>
      </c>
      <c r="C822" s="7" t="s">
        <v>54</v>
      </c>
      <c r="D822" s="7" t="s">
        <v>279</v>
      </c>
      <c r="E822" s="7" t="str">
        <f>INDEX('Нормо-час по специальностям'!$B$6:$B$26,MATCH(D822,'Нормо-час по специальностям'!$A$6:$A$26,0))</f>
        <v>Отделочник (штукатур, маляр, ГКЛ)</v>
      </c>
      <c r="F822" s="15">
        <v>0.35</v>
      </c>
      <c r="G822" s="7" t="s">
        <v>7218</v>
      </c>
      <c r="H822" s="11">
        <f t="shared" si="601"/>
        <v>20</v>
      </c>
      <c r="I822" s="8">
        <f>INDEX('Нормо-час по специальностям'!$D$6:$D$26,MATCH(D822,'Нормо-час по специальностям'!$A$6:$A$26,0))</f>
        <v>750</v>
      </c>
      <c r="J822" s="8">
        <f>INDEX('Нормо-час по специальностям'!$E$6:$E$26,MATCH(D822,'Нормо-час по специальностям'!$A$6:$A$26,0))</f>
        <v>900</v>
      </c>
      <c r="K822" s="8">
        <f t="shared" si="602"/>
        <v>263</v>
      </c>
      <c r="L822" s="8">
        <f t="shared" si="603"/>
        <v>315</v>
      </c>
      <c r="M822" s="8">
        <f>Расценки!L821</f>
        <v>330</v>
      </c>
      <c r="N822" s="8">
        <f>Расценки!M821</f>
        <v>390</v>
      </c>
      <c r="O822" s="10">
        <f t="shared" si="604"/>
        <v>-0.20303030303030301</v>
      </c>
      <c r="P822" s="10">
        <f t="shared" si="605"/>
        <v>-0.19230769230769229</v>
      </c>
      <c r="Q822" s="7" t="str">
        <f t="shared" si="606"/>
        <v>нормо-часы</v>
      </c>
      <c r="R822" s="7" t="str">
        <f t="shared" si="607"/>
        <v>нормо-часы</v>
      </c>
      <c r="S822" s="8">
        <f t="shared" si="608"/>
        <v>943</v>
      </c>
      <c r="T822" s="8">
        <f t="shared" si="609"/>
        <v>1114</v>
      </c>
      <c r="U822" s="8">
        <f>Расценки!F821</f>
        <v>550</v>
      </c>
      <c r="V822" s="8">
        <f>Расценки!G821</f>
        <v>650</v>
      </c>
      <c r="W822" s="10">
        <f t="shared" si="610"/>
        <v>0.52181818181818185</v>
      </c>
      <c r="X822" s="10">
        <f t="shared" si="611"/>
        <v>0.51538461538461533</v>
      </c>
      <c r="Y822" s="9">
        <f>Расценки!H821</f>
        <v>550</v>
      </c>
      <c r="Z822" s="9">
        <f>Расценки!I821</f>
        <v>650</v>
      </c>
      <c r="AA822" s="10">
        <f>Расценки!J821</f>
        <v>0</v>
      </c>
      <c r="AB822" s="10">
        <f>Расценки!K821</f>
        <v>0</v>
      </c>
      <c r="AC822" s="16">
        <f t="shared" si="612"/>
        <v>0.52181818181818185</v>
      </c>
      <c r="AD822" s="16">
        <f t="shared" si="613"/>
        <v>0.51538461538461533</v>
      </c>
      <c r="AE822" s="10">
        <f t="shared" si="614"/>
        <v>0.4</v>
      </c>
      <c r="AF822" s="10">
        <f t="shared" si="615"/>
        <v>0.4</v>
      </c>
      <c r="AG822" s="8">
        <f t="shared" si="616"/>
        <v>287</v>
      </c>
      <c r="AH822" s="8">
        <f t="shared" si="617"/>
        <v>335</v>
      </c>
    </row>
    <row r="823" spans="1:34" x14ac:dyDescent="0.25">
      <c r="A823" s="7" t="s">
        <v>2395</v>
      </c>
      <c r="B823" s="7" t="s">
        <v>2396</v>
      </c>
      <c r="C823" s="7" t="s">
        <v>54</v>
      </c>
      <c r="D823" s="7" t="s">
        <v>279</v>
      </c>
      <c r="E823" s="7" t="str">
        <f>INDEX('Нормо-час по специальностям'!$B$6:$B$26,MATCH(D823,'Нормо-час по специальностям'!$A$6:$A$26,0))</f>
        <v>Отделочник (штукатур, маляр, ГКЛ)</v>
      </c>
      <c r="F823" s="15">
        <v>0.5</v>
      </c>
      <c r="G823" s="7" t="s">
        <v>7218</v>
      </c>
      <c r="H823" s="11">
        <f t="shared" si="601"/>
        <v>14</v>
      </c>
      <c r="I823" s="8">
        <f>INDEX('Нормо-час по специальностям'!$D$6:$D$26,MATCH(D823,'Нормо-час по специальностям'!$A$6:$A$26,0))</f>
        <v>750</v>
      </c>
      <c r="J823" s="8">
        <f>INDEX('Нормо-час по специальностям'!$E$6:$E$26,MATCH(D823,'Нормо-час по специальностям'!$A$6:$A$26,0))</f>
        <v>900</v>
      </c>
      <c r="K823" s="8">
        <f t="shared" si="602"/>
        <v>375</v>
      </c>
      <c r="L823" s="8">
        <f t="shared" si="603"/>
        <v>450</v>
      </c>
      <c r="M823" s="8">
        <f>Расценки!L822</f>
        <v>430</v>
      </c>
      <c r="N823" s="8">
        <f>Расценки!M822</f>
        <v>490</v>
      </c>
      <c r="O823" s="10">
        <f t="shared" si="604"/>
        <v>-0.12790697674418605</v>
      </c>
      <c r="P823" s="10">
        <f t="shared" si="605"/>
        <v>-8.1632653061224469E-2</v>
      </c>
      <c r="Q823" s="7" t="str">
        <f t="shared" si="606"/>
        <v>нормо-часы</v>
      </c>
      <c r="R823" s="7" t="str">
        <f t="shared" si="607"/>
        <v>равно</v>
      </c>
      <c r="S823" s="8">
        <f t="shared" si="608"/>
        <v>860</v>
      </c>
      <c r="T823" s="8">
        <f t="shared" si="609"/>
        <v>980</v>
      </c>
      <c r="U823" s="8">
        <f>Расценки!F822</f>
        <v>700</v>
      </c>
      <c r="V823" s="8">
        <f>Расценки!G822</f>
        <v>800</v>
      </c>
      <c r="W823" s="10">
        <f t="shared" si="610"/>
        <v>0.4642857142857143</v>
      </c>
      <c r="X823" s="10">
        <f t="shared" si="611"/>
        <v>0.4375</v>
      </c>
      <c r="Y823" s="9">
        <f>Расценки!H822</f>
        <v>700</v>
      </c>
      <c r="Z823" s="9">
        <f>Расценки!I822</f>
        <v>800</v>
      </c>
      <c r="AA823" s="10">
        <f>Расценки!J822</f>
        <v>0</v>
      </c>
      <c r="AB823" s="10">
        <f>Расценки!K822</f>
        <v>0</v>
      </c>
      <c r="AC823" s="16">
        <f t="shared" si="612"/>
        <v>0.4642857142857143</v>
      </c>
      <c r="AD823" s="16">
        <f t="shared" si="613"/>
        <v>0.4375</v>
      </c>
      <c r="AE823" s="10">
        <f t="shared" si="614"/>
        <v>0.38571428571428573</v>
      </c>
      <c r="AF823" s="10">
        <f t="shared" si="615"/>
        <v>0.38750000000000001</v>
      </c>
      <c r="AG823" s="8">
        <f t="shared" si="616"/>
        <v>325</v>
      </c>
      <c r="AH823" s="8">
        <f t="shared" si="617"/>
        <v>350</v>
      </c>
    </row>
    <row r="824" spans="1:34" x14ac:dyDescent="0.25">
      <c r="A824" s="7" t="s">
        <v>2399</v>
      </c>
      <c r="B824" s="7" t="s">
        <v>2400</v>
      </c>
      <c r="C824" s="7" t="s">
        <v>54</v>
      </c>
      <c r="D824" s="7" t="s">
        <v>279</v>
      </c>
      <c r="E824" s="7" t="str">
        <f>INDEX('Нормо-час по специальностям'!$B$6:$B$26,MATCH(D824,'Нормо-час по специальностям'!$A$6:$A$26,0))</f>
        <v>Отделочник (штукатур, маляр, ГКЛ)</v>
      </c>
      <c r="F824" s="15">
        <v>0.5</v>
      </c>
      <c r="G824" s="7" t="s">
        <v>7218</v>
      </c>
      <c r="H824" s="11">
        <f t="shared" si="601"/>
        <v>14</v>
      </c>
      <c r="I824" s="8">
        <f>INDEX('Нормо-час по специальностям'!$D$6:$D$26,MATCH(D824,'Нормо-час по специальностям'!$A$6:$A$26,0))</f>
        <v>750</v>
      </c>
      <c r="J824" s="8">
        <f>INDEX('Нормо-час по специальностям'!$E$6:$E$26,MATCH(D824,'Нормо-час по специальностям'!$A$6:$A$26,0))</f>
        <v>900</v>
      </c>
      <c r="K824" s="8">
        <f t="shared" si="602"/>
        <v>375</v>
      </c>
      <c r="L824" s="8">
        <f t="shared" si="603"/>
        <v>450</v>
      </c>
      <c r="M824" s="8">
        <f>Расценки!L823</f>
        <v>400</v>
      </c>
      <c r="N824" s="8">
        <f>Расценки!M823</f>
        <v>460</v>
      </c>
      <c r="O824" s="10">
        <f t="shared" si="604"/>
        <v>-6.25E-2</v>
      </c>
      <c r="P824" s="10">
        <f t="shared" si="605"/>
        <v>-2.1739130434782594E-2</v>
      </c>
      <c r="Q824" s="7" t="str">
        <f t="shared" si="606"/>
        <v>равно</v>
      </c>
      <c r="R824" s="7" t="str">
        <f t="shared" si="607"/>
        <v>равно</v>
      </c>
      <c r="S824" s="8">
        <f t="shared" si="608"/>
        <v>800</v>
      </c>
      <c r="T824" s="8">
        <f t="shared" si="609"/>
        <v>920</v>
      </c>
      <c r="U824" s="8">
        <f>Расценки!F823</f>
        <v>650</v>
      </c>
      <c r="V824" s="8">
        <f>Расценки!G823</f>
        <v>750</v>
      </c>
      <c r="W824" s="10">
        <f t="shared" si="610"/>
        <v>0.42307692307692307</v>
      </c>
      <c r="X824" s="10">
        <f t="shared" si="611"/>
        <v>0.4</v>
      </c>
      <c r="Y824" s="9">
        <f>Расценки!H823</f>
        <v>650</v>
      </c>
      <c r="Z824" s="9">
        <f>Расценки!I823</f>
        <v>750</v>
      </c>
      <c r="AA824" s="10">
        <f>Расценки!J823</f>
        <v>0</v>
      </c>
      <c r="AB824" s="10">
        <f>Расценки!K823</f>
        <v>0</v>
      </c>
      <c r="AC824" s="16">
        <f t="shared" si="612"/>
        <v>0.42307692307692307</v>
      </c>
      <c r="AD824" s="16">
        <f t="shared" si="613"/>
        <v>0.4</v>
      </c>
      <c r="AE824" s="10">
        <f t="shared" si="614"/>
        <v>0.38461538461538464</v>
      </c>
      <c r="AF824" s="10">
        <f t="shared" si="615"/>
        <v>0.38666666666666666</v>
      </c>
      <c r="AG824" s="8">
        <f t="shared" si="616"/>
        <v>275</v>
      </c>
      <c r="AH824" s="8">
        <f t="shared" si="617"/>
        <v>300</v>
      </c>
    </row>
    <row r="825" spans="1:34" x14ac:dyDescent="0.25">
      <c r="A825" s="7" t="s">
        <v>2403</v>
      </c>
      <c r="B825" s="7" t="s">
        <v>2404</v>
      </c>
      <c r="C825" s="7" t="s">
        <v>54</v>
      </c>
      <c r="D825" s="7" t="s">
        <v>279</v>
      </c>
      <c r="E825" s="7" t="str">
        <f>INDEX('Нормо-час по специальностям'!$B$6:$B$26,MATCH(D825,'Нормо-час по специальностям'!$A$6:$A$26,0))</f>
        <v>Отделочник (штукатур, маляр, ГКЛ)</v>
      </c>
      <c r="F825" s="15">
        <v>0.6</v>
      </c>
      <c r="G825" s="7" t="s">
        <v>6938</v>
      </c>
      <c r="H825" s="11">
        <f t="shared" si="601"/>
        <v>11.67</v>
      </c>
      <c r="I825" s="8">
        <f>INDEX('Нормо-час по специальностям'!$D$6:$D$26,MATCH(D825,'Нормо-час по специальностям'!$A$6:$A$26,0))</f>
        <v>750</v>
      </c>
      <c r="J825" s="8">
        <f>INDEX('Нормо-час по специальностям'!$E$6:$E$26,MATCH(D825,'Нормо-час по специальностям'!$A$6:$A$26,0))</f>
        <v>900</v>
      </c>
      <c r="K825" s="8">
        <f t="shared" si="602"/>
        <v>450</v>
      </c>
      <c r="L825" s="8">
        <f t="shared" si="603"/>
        <v>540</v>
      </c>
      <c r="M825" s="8">
        <f>Расценки!L824</f>
        <v>480</v>
      </c>
      <c r="N825" s="8">
        <f>Расценки!M824</f>
        <v>560</v>
      </c>
      <c r="O825" s="10">
        <f t="shared" si="604"/>
        <v>-6.25E-2</v>
      </c>
      <c r="P825" s="10">
        <f t="shared" si="605"/>
        <v>-3.5714285714285698E-2</v>
      </c>
      <c r="Q825" s="7" t="str">
        <f t="shared" si="606"/>
        <v>равно</v>
      </c>
      <c r="R825" s="7" t="str">
        <f t="shared" si="607"/>
        <v>равно</v>
      </c>
      <c r="S825" s="8">
        <f t="shared" si="608"/>
        <v>800</v>
      </c>
      <c r="T825" s="8">
        <f t="shared" si="609"/>
        <v>933</v>
      </c>
      <c r="U825" s="8">
        <f>Расценки!F824</f>
        <v>800</v>
      </c>
      <c r="V825" s="8">
        <f>Расценки!G824</f>
        <v>920</v>
      </c>
      <c r="W825" s="10">
        <f t="shared" si="610"/>
        <v>0.4375</v>
      </c>
      <c r="X825" s="10">
        <f t="shared" si="611"/>
        <v>0.41304347826086957</v>
      </c>
      <c r="Y825" s="9">
        <f>Расценки!H824</f>
        <v>800</v>
      </c>
      <c r="Z825" s="9">
        <f>Расценки!I824</f>
        <v>920</v>
      </c>
      <c r="AA825" s="10">
        <f>Расценки!J824</f>
        <v>0</v>
      </c>
      <c r="AB825" s="10">
        <f>Расценки!K824</f>
        <v>0</v>
      </c>
      <c r="AC825" s="16">
        <f t="shared" si="612"/>
        <v>0.4375</v>
      </c>
      <c r="AD825" s="16">
        <f t="shared" si="613"/>
        <v>0.41304347826086957</v>
      </c>
      <c r="AE825" s="10">
        <f t="shared" si="614"/>
        <v>0.4</v>
      </c>
      <c r="AF825" s="10">
        <f t="shared" si="615"/>
        <v>0.39130434782608697</v>
      </c>
      <c r="AG825" s="8">
        <f t="shared" si="616"/>
        <v>350</v>
      </c>
      <c r="AH825" s="8">
        <f t="shared" si="617"/>
        <v>380</v>
      </c>
    </row>
    <row r="826" spans="1:34" x14ac:dyDescent="0.25">
      <c r="A826" s="7" t="s">
        <v>2406</v>
      </c>
      <c r="B826" s="7" t="s">
        <v>2407</v>
      </c>
      <c r="C826" s="7" t="s">
        <v>54</v>
      </c>
      <c r="D826" s="7" t="s">
        <v>279</v>
      </c>
      <c r="E826" s="7" t="str">
        <f>INDEX('Нормо-час по специальностям'!$B$6:$B$26,MATCH(D826,'Нормо-час по специальностям'!$A$6:$A$26,0))</f>
        <v>Отделочник (штукатур, маляр, ГКЛ)</v>
      </c>
      <c r="F826" s="15">
        <v>1.2</v>
      </c>
      <c r="G826" s="7" t="s">
        <v>7235</v>
      </c>
      <c r="H826" s="11">
        <f t="shared" si="601"/>
        <v>5.83</v>
      </c>
      <c r="I826" s="8">
        <f>INDEX('Нормо-час по специальностям'!$D$6:$D$26,MATCH(D826,'Нормо-час по специальностям'!$A$6:$A$26,0))</f>
        <v>750</v>
      </c>
      <c r="J826" s="8">
        <f>INDEX('Нормо-час по специальностям'!$E$6:$E$26,MATCH(D826,'Нормо-час по специальностям'!$A$6:$A$26,0))</f>
        <v>900</v>
      </c>
      <c r="K826" s="8">
        <f t="shared" si="602"/>
        <v>900</v>
      </c>
      <c r="L826" s="8">
        <f t="shared" si="603"/>
        <v>1080</v>
      </c>
      <c r="M826" s="8">
        <f>Расценки!L825</f>
        <v>920</v>
      </c>
      <c r="N826" s="8">
        <f>Расценки!M825</f>
        <v>1060</v>
      </c>
      <c r="O826" s="10">
        <f t="shared" si="604"/>
        <v>-2.1739130434782594E-2</v>
      </c>
      <c r="P826" s="10">
        <f t="shared" si="605"/>
        <v>1.8867924528301883E-2</v>
      </c>
      <c r="Q826" s="7" t="str">
        <f t="shared" si="606"/>
        <v>равно</v>
      </c>
      <c r="R826" s="7" t="str">
        <f t="shared" si="607"/>
        <v>равно</v>
      </c>
      <c r="S826" s="8">
        <f t="shared" si="608"/>
        <v>767</v>
      </c>
      <c r="T826" s="8">
        <f t="shared" si="609"/>
        <v>883</v>
      </c>
      <c r="U826" s="8">
        <f>Расценки!F825</f>
        <v>1500</v>
      </c>
      <c r="V826" s="8">
        <f>Расценки!G825</f>
        <v>1750</v>
      </c>
      <c r="W826" s="10">
        <f t="shared" si="610"/>
        <v>0.4</v>
      </c>
      <c r="X826" s="10">
        <f t="shared" si="611"/>
        <v>0.38285714285714284</v>
      </c>
      <c r="Y826" s="9">
        <f>Расценки!H825</f>
        <v>1500</v>
      </c>
      <c r="Z826" s="9">
        <f>Расценки!I825</f>
        <v>1750</v>
      </c>
      <c r="AA826" s="10">
        <f>Расценки!J825</f>
        <v>0</v>
      </c>
      <c r="AB826" s="10">
        <f>Расценки!K825</f>
        <v>0</v>
      </c>
      <c r="AC826" s="16">
        <f t="shared" si="612"/>
        <v>0.4</v>
      </c>
      <c r="AD826" s="16">
        <f t="shared" si="613"/>
        <v>0.38285714285714284</v>
      </c>
      <c r="AE826" s="10">
        <f t="shared" si="614"/>
        <v>0.38666666666666666</v>
      </c>
      <c r="AF826" s="10">
        <f t="shared" si="615"/>
        <v>0.39428571428571429</v>
      </c>
      <c r="AG826" s="8">
        <f t="shared" si="616"/>
        <v>600</v>
      </c>
      <c r="AH826" s="8">
        <f t="shared" si="617"/>
        <v>670</v>
      </c>
    </row>
    <row r="827" spans="1:34" x14ac:dyDescent="0.25">
      <c r="A827" s="7" t="s">
        <v>2410</v>
      </c>
      <c r="B827" s="7" t="s">
        <v>2411</v>
      </c>
      <c r="C827" s="7" t="s">
        <v>54</v>
      </c>
      <c r="D827" s="7" t="s">
        <v>279</v>
      </c>
      <c r="E827" s="7" t="str">
        <f>INDEX('Нормо-час по специальностям'!$B$6:$B$26,MATCH(D827,'Нормо-час по специальностям'!$A$6:$A$26,0))</f>
        <v>Отделочник (штукатур, маляр, ГКЛ)</v>
      </c>
      <c r="F827" s="15">
        <v>0.25</v>
      </c>
      <c r="G827" s="7" t="s">
        <v>6938</v>
      </c>
      <c r="H827" s="11">
        <f t="shared" si="601"/>
        <v>28</v>
      </c>
      <c r="I827" s="8">
        <f>INDEX('Нормо-час по специальностям'!$D$6:$D$26,MATCH(D827,'Нормо-час по специальностям'!$A$6:$A$26,0))</f>
        <v>750</v>
      </c>
      <c r="J827" s="8">
        <f>INDEX('Нормо-час по специальностям'!$E$6:$E$26,MATCH(D827,'Нормо-час по специальностям'!$A$6:$A$26,0))</f>
        <v>900</v>
      </c>
      <c r="K827" s="8">
        <f t="shared" si="602"/>
        <v>188</v>
      </c>
      <c r="L827" s="8">
        <f t="shared" si="603"/>
        <v>225</v>
      </c>
      <c r="M827" s="8">
        <f>Расценки!L826</f>
        <v>180</v>
      </c>
      <c r="N827" s="8">
        <f>Расценки!M826</f>
        <v>210</v>
      </c>
      <c r="O827" s="10">
        <f t="shared" si="604"/>
        <v>4.4444444444444509E-2</v>
      </c>
      <c r="P827" s="10">
        <f t="shared" si="605"/>
        <v>7.1428571428571397E-2</v>
      </c>
      <c r="Q827" s="7" t="str">
        <f t="shared" si="606"/>
        <v>равно</v>
      </c>
      <c r="R827" s="7" t="str">
        <f t="shared" si="607"/>
        <v>равно</v>
      </c>
      <c r="S827" s="8">
        <f t="shared" si="608"/>
        <v>720</v>
      </c>
      <c r="T827" s="8">
        <f t="shared" si="609"/>
        <v>840</v>
      </c>
      <c r="U827" s="8">
        <f>Расценки!F826</f>
        <v>300</v>
      </c>
      <c r="V827" s="8">
        <f>Расценки!G826</f>
        <v>350</v>
      </c>
      <c r="W827" s="10">
        <f t="shared" si="610"/>
        <v>0.37333333333333335</v>
      </c>
      <c r="X827" s="10">
        <f t="shared" si="611"/>
        <v>0.35714285714285715</v>
      </c>
      <c r="Y827" s="9">
        <f>Расценки!H826</f>
        <v>300</v>
      </c>
      <c r="Z827" s="9">
        <f>Расценки!I826</f>
        <v>350</v>
      </c>
      <c r="AA827" s="10">
        <f>Расценки!J826</f>
        <v>0</v>
      </c>
      <c r="AB827" s="10">
        <f>Расценки!K826</f>
        <v>0</v>
      </c>
      <c r="AC827" s="16">
        <f t="shared" si="612"/>
        <v>0.37333333333333335</v>
      </c>
      <c r="AD827" s="16">
        <f t="shared" si="613"/>
        <v>0.35714285714285715</v>
      </c>
      <c r="AE827" s="10">
        <f t="shared" si="614"/>
        <v>0.4</v>
      </c>
      <c r="AF827" s="10">
        <f t="shared" si="615"/>
        <v>0.4</v>
      </c>
      <c r="AG827" s="8">
        <f t="shared" si="616"/>
        <v>112</v>
      </c>
      <c r="AH827" s="8">
        <f t="shared" si="617"/>
        <v>125</v>
      </c>
    </row>
    <row r="828" spans="1:34" x14ac:dyDescent="0.25">
      <c r="A828" s="7" t="s">
        <v>2413</v>
      </c>
      <c r="B828" s="7" t="s">
        <v>2414</v>
      </c>
      <c r="C828" s="7" t="s">
        <v>54</v>
      </c>
      <c r="D828" s="7" t="s">
        <v>279</v>
      </c>
      <c r="E828" s="7" t="str">
        <f>INDEX('Нормо-час по специальностям'!$B$6:$B$26,MATCH(D828,'Нормо-час по специальностям'!$A$6:$A$26,0))</f>
        <v>Отделочник (штукатур, маляр, ГКЛ)</v>
      </c>
      <c r="F828" s="15">
        <v>0.2</v>
      </c>
      <c r="G828" s="7" t="s">
        <v>7176</v>
      </c>
      <c r="H828" s="11">
        <f t="shared" si="601"/>
        <v>35</v>
      </c>
      <c r="I828" s="8">
        <f>INDEX('Нормо-час по специальностям'!$D$6:$D$26,MATCH(D828,'Нормо-час по специальностям'!$A$6:$A$26,0))</f>
        <v>750</v>
      </c>
      <c r="J828" s="8">
        <f>INDEX('Нормо-час по специальностям'!$E$6:$E$26,MATCH(D828,'Нормо-час по специальностям'!$A$6:$A$26,0))</f>
        <v>900</v>
      </c>
      <c r="K828" s="8">
        <f t="shared" si="602"/>
        <v>150</v>
      </c>
      <c r="L828" s="8">
        <f t="shared" si="603"/>
        <v>180</v>
      </c>
      <c r="M828" s="8">
        <f>Расценки!L827</f>
        <v>150</v>
      </c>
      <c r="N828" s="8">
        <f>Расценки!M827</f>
        <v>175</v>
      </c>
      <c r="O828" s="10">
        <f t="shared" si="604"/>
        <v>0</v>
      </c>
      <c r="P828" s="10">
        <f t="shared" si="605"/>
        <v>2.857142857142847E-2</v>
      </c>
      <c r="Q828" s="7" t="str">
        <f t="shared" si="606"/>
        <v>равно</v>
      </c>
      <c r="R828" s="7" t="str">
        <f t="shared" si="607"/>
        <v>равно</v>
      </c>
      <c r="S828" s="8">
        <f t="shared" si="608"/>
        <v>750</v>
      </c>
      <c r="T828" s="8">
        <f t="shared" si="609"/>
        <v>875</v>
      </c>
      <c r="U828" s="8">
        <f>Расценки!F827</f>
        <v>250</v>
      </c>
      <c r="V828" s="8">
        <f>Расценки!G827</f>
        <v>290</v>
      </c>
      <c r="W828" s="10">
        <f t="shared" si="610"/>
        <v>0.4</v>
      </c>
      <c r="X828" s="10">
        <f t="shared" si="611"/>
        <v>0.37931034482758619</v>
      </c>
      <c r="Y828" s="9">
        <f>Расценки!H827</f>
        <v>250</v>
      </c>
      <c r="Z828" s="9">
        <f>Расценки!I827</f>
        <v>290</v>
      </c>
      <c r="AA828" s="10">
        <f>Расценки!J827</f>
        <v>0</v>
      </c>
      <c r="AB828" s="10">
        <f>Расценки!K827</f>
        <v>0</v>
      </c>
      <c r="AC828" s="16">
        <f t="shared" si="612"/>
        <v>0.4</v>
      </c>
      <c r="AD828" s="16">
        <f t="shared" si="613"/>
        <v>0.37931034482758619</v>
      </c>
      <c r="AE828" s="10">
        <f t="shared" si="614"/>
        <v>0.4</v>
      </c>
      <c r="AF828" s="10">
        <f t="shared" si="615"/>
        <v>0.39655172413793105</v>
      </c>
      <c r="AG828" s="8">
        <f t="shared" si="616"/>
        <v>100</v>
      </c>
      <c r="AH828" s="8">
        <f t="shared" si="617"/>
        <v>110</v>
      </c>
    </row>
    <row r="829" spans="1:34" x14ac:dyDescent="0.25">
      <c r="A829" s="7" t="s">
        <v>2416</v>
      </c>
      <c r="B829" s="7" t="s">
        <v>2417</v>
      </c>
      <c r="C829" s="7" t="s">
        <v>54</v>
      </c>
      <c r="D829" s="7" t="s">
        <v>279</v>
      </c>
      <c r="E829" s="7" t="str">
        <f>INDEX('Нормо-час по специальностям'!$B$6:$B$26,MATCH(D829,'Нормо-час по специальностям'!$A$6:$A$26,0))</f>
        <v>Отделочник (штукатур, маляр, ГКЛ)</v>
      </c>
      <c r="F829" s="15">
        <v>0.03</v>
      </c>
      <c r="G829" s="7" t="s">
        <v>7077</v>
      </c>
      <c r="H829" s="11">
        <f t="shared" si="601"/>
        <v>233.33</v>
      </c>
      <c r="I829" s="8">
        <f>INDEX('Нормо-час по специальностям'!$D$6:$D$26,MATCH(D829,'Нормо-час по специальностям'!$A$6:$A$26,0))</f>
        <v>750</v>
      </c>
      <c r="J829" s="8">
        <f>INDEX('Нормо-час по специальностям'!$E$6:$E$26,MATCH(D829,'Нормо-час по специальностям'!$A$6:$A$26,0))</f>
        <v>900</v>
      </c>
      <c r="K829" s="8">
        <f t="shared" si="602"/>
        <v>23</v>
      </c>
      <c r="L829" s="8">
        <f t="shared" si="603"/>
        <v>27</v>
      </c>
      <c r="M829" s="8">
        <f>Расценки!L828</f>
        <v>33</v>
      </c>
      <c r="N829" s="8">
        <f>Расценки!M828</f>
        <v>38</v>
      </c>
      <c r="O829" s="10">
        <f t="shared" si="604"/>
        <v>-0.30303030303030298</v>
      </c>
      <c r="P829" s="10">
        <f t="shared" si="605"/>
        <v>-0.28947368421052633</v>
      </c>
      <c r="Q829" s="7" t="str">
        <f t="shared" si="606"/>
        <v>нормо-часы</v>
      </c>
      <c r="R829" s="7" t="str">
        <f t="shared" si="607"/>
        <v>нормо-часы</v>
      </c>
      <c r="S829" s="8">
        <f t="shared" si="608"/>
        <v>1100</v>
      </c>
      <c r="T829" s="8">
        <f t="shared" si="609"/>
        <v>1267</v>
      </c>
      <c r="U829" s="8">
        <f>Расценки!F828</f>
        <v>55</v>
      </c>
      <c r="V829" s="8">
        <f>Расценки!G828</f>
        <v>65</v>
      </c>
      <c r="W829" s="10">
        <f t="shared" si="610"/>
        <v>0.58181818181818179</v>
      </c>
      <c r="X829" s="10">
        <f t="shared" si="611"/>
        <v>0.58461538461538465</v>
      </c>
      <c r="Y829" s="9">
        <f>Расценки!H828</f>
        <v>55</v>
      </c>
      <c r="Z829" s="9">
        <f>Расценки!I828</f>
        <v>65</v>
      </c>
      <c r="AA829" s="10">
        <f>Расценки!J828</f>
        <v>0</v>
      </c>
      <c r="AB829" s="10">
        <f>Расценки!K828</f>
        <v>0</v>
      </c>
      <c r="AC829" s="16">
        <f t="shared" si="612"/>
        <v>0.58181818181818179</v>
      </c>
      <c r="AD829" s="16">
        <f t="shared" si="613"/>
        <v>0.58461538461538465</v>
      </c>
      <c r="AE829" s="10">
        <f t="shared" si="614"/>
        <v>0.4</v>
      </c>
      <c r="AF829" s="10">
        <f t="shared" si="615"/>
        <v>0.41538461538461541</v>
      </c>
      <c r="AG829" s="8">
        <f t="shared" si="616"/>
        <v>32</v>
      </c>
      <c r="AH829" s="8">
        <f t="shared" si="617"/>
        <v>38</v>
      </c>
    </row>
    <row r="830" spans="1:34" x14ac:dyDescent="0.25">
      <c r="A830" s="12" t="s">
        <v>2419</v>
      </c>
      <c r="B830" s="12" t="s">
        <v>2420</v>
      </c>
      <c r="C830" s="12" t="s">
        <v>54</v>
      </c>
      <c r="D830" s="7" t="s">
        <v>35</v>
      </c>
      <c r="E830" s="7" t="str">
        <f>INDEX('Нормо-час по специальностям'!$B$6:$B$26,MATCH(D830,'Нормо-час по специальностям'!$A$6:$A$26,0))</f>
        <v>Разнорабочий / демонтажник</v>
      </c>
      <c r="F830" s="15">
        <v>0.15</v>
      </c>
      <c r="G830" s="7" t="s">
        <v>7236</v>
      </c>
      <c r="H830" s="11">
        <f t="shared" si="601"/>
        <v>46.67</v>
      </c>
      <c r="I830" s="8">
        <f>INDEX('Нормо-час по специальностям'!$D$6:$D$26,MATCH(D830,'Нормо-час по специальностям'!$A$6:$A$26,0))</f>
        <v>550</v>
      </c>
      <c r="J830" s="8">
        <f>INDEX('Нормо-час по специальностям'!$E$6:$E$26,MATCH(D830,'Нормо-час по специальностям'!$A$6:$A$26,0))</f>
        <v>660</v>
      </c>
      <c r="K830" s="8">
        <f t="shared" si="602"/>
        <v>83</v>
      </c>
      <c r="L830" s="8">
        <f t="shared" si="603"/>
        <v>99</v>
      </c>
      <c r="M830" s="8">
        <f>Расценки!L829</f>
        <v>90</v>
      </c>
      <c r="N830" s="8">
        <f>Расценки!M829</f>
        <v>105</v>
      </c>
      <c r="O830" s="10">
        <f t="shared" si="604"/>
        <v>-7.7777777777777724E-2</v>
      </c>
      <c r="P830" s="10">
        <f t="shared" si="605"/>
        <v>-5.7142857142857162E-2</v>
      </c>
      <c r="Q830" s="7" t="str">
        <f t="shared" si="606"/>
        <v>равно</v>
      </c>
      <c r="R830" s="7" t="str">
        <f t="shared" si="607"/>
        <v>равно</v>
      </c>
      <c r="S830" s="8">
        <f t="shared" si="608"/>
        <v>600</v>
      </c>
      <c r="T830" s="8">
        <f t="shared" si="609"/>
        <v>700</v>
      </c>
      <c r="U830" s="8">
        <f>Расценки!F829</f>
        <v>150</v>
      </c>
      <c r="V830" s="8">
        <f>Расценки!G829</f>
        <v>180</v>
      </c>
      <c r="W830" s="10">
        <f t="shared" si="610"/>
        <v>0.44666666666666666</v>
      </c>
      <c r="X830" s="10">
        <f t="shared" si="611"/>
        <v>0.45</v>
      </c>
      <c r="Y830" s="9">
        <f>Расценки!H829</f>
        <v>150</v>
      </c>
      <c r="Z830" s="9">
        <f>Расценки!I829</f>
        <v>180</v>
      </c>
      <c r="AA830" s="10">
        <f>Расценки!J829</f>
        <v>0</v>
      </c>
      <c r="AB830" s="10">
        <f>Расценки!K829</f>
        <v>0</v>
      </c>
      <c r="AC830" s="16">
        <f t="shared" si="612"/>
        <v>0.44666666666666666</v>
      </c>
      <c r="AD830" s="16">
        <f t="shared" si="613"/>
        <v>0.45</v>
      </c>
      <c r="AE830" s="10">
        <f t="shared" si="614"/>
        <v>0.4</v>
      </c>
      <c r="AF830" s="10">
        <f t="shared" si="615"/>
        <v>0.41666666666666669</v>
      </c>
      <c r="AG830" s="8">
        <f t="shared" si="616"/>
        <v>67</v>
      </c>
      <c r="AH830" s="8">
        <f t="shared" si="617"/>
        <v>81</v>
      </c>
    </row>
    <row r="831" spans="1:34" x14ac:dyDescent="0.25">
      <c r="A831" s="12" t="s">
        <v>2422</v>
      </c>
      <c r="B831" s="12" t="s">
        <v>2423</v>
      </c>
      <c r="C831" s="12" t="s">
        <v>54</v>
      </c>
      <c r="D831" s="7" t="s">
        <v>35</v>
      </c>
      <c r="E831" s="7" t="str">
        <f>INDEX('Нормо-час по специальностям'!$B$6:$B$26,MATCH(D831,'Нормо-час по специальностям'!$A$6:$A$26,0))</f>
        <v>Разнорабочий / демонтажник</v>
      </c>
      <c r="F831" s="15">
        <v>0.35</v>
      </c>
      <c r="G831" s="7" t="s">
        <v>7236</v>
      </c>
      <c r="H831" s="11">
        <f t="shared" si="601"/>
        <v>20</v>
      </c>
      <c r="I831" s="8">
        <f>INDEX('Нормо-час по специальностям'!$D$6:$D$26,MATCH(D831,'Нормо-час по специальностям'!$A$6:$A$26,0))</f>
        <v>550</v>
      </c>
      <c r="J831" s="8">
        <f>INDEX('Нормо-час по специальностям'!$E$6:$E$26,MATCH(D831,'Нормо-час по специальностям'!$A$6:$A$26,0))</f>
        <v>660</v>
      </c>
      <c r="K831" s="8">
        <f t="shared" si="602"/>
        <v>193</v>
      </c>
      <c r="L831" s="8">
        <f t="shared" si="603"/>
        <v>231</v>
      </c>
      <c r="M831" s="8">
        <f>Расценки!L830</f>
        <v>210</v>
      </c>
      <c r="N831" s="8">
        <f>Расценки!M830</f>
        <v>240</v>
      </c>
      <c r="O831" s="10">
        <f t="shared" si="604"/>
        <v>-8.0952380952380998E-2</v>
      </c>
      <c r="P831" s="10">
        <f t="shared" si="605"/>
        <v>-3.7499999999999978E-2</v>
      </c>
      <c r="Q831" s="7" t="str">
        <f t="shared" si="606"/>
        <v>равно</v>
      </c>
      <c r="R831" s="7" t="str">
        <f t="shared" si="607"/>
        <v>равно</v>
      </c>
      <c r="S831" s="8">
        <f t="shared" si="608"/>
        <v>600</v>
      </c>
      <c r="T831" s="8">
        <f t="shared" si="609"/>
        <v>686</v>
      </c>
      <c r="U831" s="8">
        <f>Расценки!F830</f>
        <v>350</v>
      </c>
      <c r="V831" s="8">
        <f>Расценки!G830</f>
        <v>400</v>
      </c>
      <c r="W831" s="10">
        <f t="shared" si="610"/>
        <v>0.44857142857142857</v>
      </c>
      <c r="X831" s="10">
        <f t="shared" si="611"/>
        <v>0.42249999999999999</v>
      </c>
      <c r="Y831" s="9">
        <f>Расценки!H830</f>
        <v>350</v>
      </c>
      <c r="Z831" s="9">
        <f>Расценки!I830</f>
        <v>400</v>
      </c>
      <c r="AA831" s="10">
        <f>Расценки!J830</f>
        <v>0</v>
      </c>
      <c r="AB831" s="10">
        <f>Расценки!K830</f>
        <v>0</v>
      </c>
      <c r="AC831" s="16">
        <f t="shared" si="612"/>
        <v>0.44857142857142857</v>
      </c>
      <c r="AD831" s="16">
        <f t="shared" si="613"/>
        <v>0.42249999999999999</v>
      </c>
      <c r="AE831" s="10">
        <f t="shared" si="614"/>
        <v>0.4</v>
      </c>
      <c r="AF831" s="10">
        <f t="shared" si="615"/>
        <v>0.4</v>
      </c>
      <c r="AG831" s="8">
        <f t="shared" si="616"/>
        <v>157</v>
      </c>
      <c r="AH831" s="8">
        <f t="shared" si="617"/>
        <v>169</v>
      </c>
    </row>
    <row r="832" spans="1:34" x14ac:dyDescent="0.25">
      <c r="A832" s="12" t="s">
        <v>2425</v>
      </c>
      <c r="B832" s="12" t="s">
        <v>2426</v>
      </c>
      <c r="C832" s="12" t="s">
        <v>50</v>
      </c>
      <c r="D832" s="7" t="s">
        <v>279</v>
      </c>
      <c r="E832" s="7" t="str">
        <f>INDEX('Нормо-час по специальностям'!$B$6:$B$26,MATCH(D832,'Нормо-час по специальностям'!$A$6:$A$26,0))</f>
        <v>Отделочник (штукатур, маляр, ГКЛ)</v>
      </c>
      <c r="F832" s="15">
        <v>0.2</v>
      </c>
      <c r="G832" s="7" t="s">
        <v>6938</v>
      </c>
      <c r="H832" s="11">
        <f t="shared" si="601"/>
        <v>35</v>
      </c>
      <c r="I832" s="8">
        <f>INDEX('Нормо-час по специальностям'!$D$6:$D$26,MATCH(D832,'Нормо-час по специальностям'!$A$6:$A$26,0))</f>
        <v>750</v>
      </c>
      <c r="J832" s="8">
        <f>INDEX('Нормо-час по специальностям'!$E$6:$E$26,MATCH(D832,'Нормо-час по специальностям'!$A$6:$A$26,0))</f>
        <v>900</v>
      </c>
      <c r="K832" s="8">
        <f t="shared" si="602"/>
        <v>150</v>
      </c>
      <c r="L832" s="8">
        <f t="shared" si="603"/>
        <v>180</v>
      </c>
      <c r="M832" s="8">
        <f>Расценки!L831</f>
        <v>180</v>
      </c>
      <c r="N832" s="8">
        <f>Расценки!M831</f>
        <v>210</v>
      </c>
      <c r="O832" s="10">
        <f t="shared" si="604"/>
        <v>-0.16666666666666663</v>
      </c>
      <c r="P832" s="10">
        <f t="shared" si="605"/>
        <v>-0.1428571428571429</v>
      </c>
      <c r="Q832" s="7" t="str">
        <f t="shared" si="606"/>
        <v>нормо-часы</v>
      </c>
      <c r="R832" s="7" t="str">
        <f t="shared" si="607"/>
        <v>нормо-часы</v>
      </c>
      <c r="S832" s="8">
        <f t="shared" si="608"/>
        <v>900</v>
      </c>
      <c r="T832" s="8">
        <f t="shared" si="609"/>
        <v>1050</v>
      </c>
      <c r="U832" s="8">
        <f>Расценки!F831</f>
        <v>300</v>
      </c>
      <c r="V832" s="8">
        <f>Расценки!G831</f>
        <v>350</v>
      </c>
      <c r="W832" s="10">
        <f t="shared" si="610"/>
        <v>0.5</v>
      </c>
      <c r="X832" s="10">
        <f t="shared" si="611"/>
        <v>0.48571428571428571</v>
      </c>
      <c r="Y832" s="9">
        <f>Расценки!H831</f>
        <v>300</v>
      </c>
      <c r="Z832" s="9">
        <f>Расценки!I831</f>
        <v>350</v>
      </c>
      <c r="AA832" s="10">
        <f>Расценки!J831</f>
        <v>0</v>
      </c>
      <c r="AB832" s="10">
        <f>Расценки!K831</f>
        <v>0</v>
      </c>
      <c r="AC832" s="16">
        <f t="shared" si="612"/>
        <v>0.5</v>
      </c>
      <c r="AD832" s="16">
        <f t="shared" si="613"/>
        <v>0.48571428571428571</v>
      </c>
      <c r="AE832" s="10">
        <f t="shared" si="614"/>
        <v>0.4</v>
      </c>
      <c r="AF832" s="10">
        <f t="shared" si="615"/>
        <v>0.4</v>
      </c>
      <c r="AG832" s="8">
        <f t="shared" si="616"/>
        <v>150</v>
      </c>
      <c r="AH832" s="8">
        <f t="shared" si="617"/>
        <v>170</v>
      </c>
    </row>
    <row r="833" spans="1:34" x14ac:dyDescent="0.25">
      <c r="A833" s="12" t="s">
        <v>2427</v>
      </c>
      <c r="B833" s="12" t="s">
        <v>2428</v>
      </c>
      <c r="C833" s="12" t="s">
        <v>177</v>
      </c>
      <c r="D833" s="7" t="s">
        <v>279</v>
      </c>
      <c r="E833" s="7" t="str">
        <f>INDEX('Нормо-час по специальностям'!$B$6:$B$26,MATCH(D833,'Нормо-час по специальностям'!$A$6:$A$26,0))</f>
        <v>Отделочник (штукатур, маляр, ГКЛ)</v>
      </c>
      <c r="F833" s="15">
        <v>2.5</v>
      </c>
      <c r="G833" s="7" t="s">
        <v>7199</v>
      </c>
      <c r="H833" s="11">
        <f t="shared" si="601"/>
        <v>2.8</v>
      </c>
      <c r="I833" s="8">
        <f>INDEX('Нормо-час по специальностям'!$D$6:$D$26,MATCH(D833,'Нормо-час по специальностям'!$A$6:$A$26,0))</f>
        <v>750</v>
      </c>
      <c r="J833" s="8">
        <f>INDEX('Нормо-час по специальностям'!$E$6:$E$26,MATCH(D833,'Нормо-час по специальностям'!$A$6:$A$26,0))</f>
        <v>900</v>
      </c>
      <c r="K833" s="8">
        <f t="shared" si="602"/>
        <v>1875</v>
      </c>
      <c r="L833" s="8">
        <f t="shared" si="603"/>
        <v>2250</v>
      </c>
      <c r="M833" s="8">
        <f>Расценки!L832</f>
        <v>1800</v>
      </c>
      <c r="N833" s="8">
        <f>Расценки!M832</f>
        <v>2100</v>
      </c>
      <c r="O833" s="10">
        <f t="shared" si="604"/>
        <v>4.1666666666666741E-2</v>
      </c>
      <c r="P833" s="10">
        <f t="shared" si="605"/>
        <v>7.1428571428571397E-2</v>
      </c>
      <c r="Q833" s="7" t="str">
        <f t="shared" si="606"/>
        <v>равно</v>
      </c>
      <c r="R833" s="7" t="str">
        <f t="shared" si="607"/>
        <v>равно</v>
      </c>
      <c r="S833" s="8">
        <f t="shared" si="608"/>
        <v>720</v>
      </c>
      <c r="T833" s="8">
        <f t="shared" si="609"/>
        <v>840</v>
      </c>
      <c r="U833" s="8">
        <f>Расценки!F832</f>
        <v>3000</v>
      </c>
      <c r="V833" s="8">
        <f>Расценки!G832</f>
        <v>3500</v>
      </c>
      <c r="W833" s="10">
        <f t="shared" si="610"/>
        <v>0.375</v>
      </c>
      <c r="X833" s="10">
        <f t="shared" si="611"/>
        <v>0.35714285714285715</v>
      </c>
      <c r="Y833" s="9">
        <f>Расценки!H832</f>
        <v>3000</v>
      </c>
      <c r="Z833" s="9">
        <f>Расценки!I832</f>
        <v>3500</v>
      </c>
      <c r="AA833" s="10">
        <f>Расценки!J832</f>
        <v>0</v>
      </c>
      <c r="AB833" s="10">
        <f>Расценки!K832</f>
        <v>0</v>
      </c>
      <c r="AC833" s="16">
        <f t="shared" si="612"/>
        <v>0.375</v>
      </c>
      <c r="AD833" s="16">
        <f t="shared" si="613"/>
        <v>0.35714285714285715</v>
      </c>
      <c r="AE833" s="10">
        <f t="shared" si="614"/>
        <v>0.4</v>
      </c>
      <c r="AF833" s="10">
        <f t="shared" si="615"/>
        <v>0.4</v>
      </c>
      <c r="AG833" s="8">
        <f t="shared" si="616"/>
        <v>1125</v>
      </c>
      <c r="AH833" s="8">
        <f t="shared" si="617"/>
        <v>1250</v>
      </c>
    </row>
    <row r="834" spans="1:34" x14ac:dyDescent="0.25">
      <c r="A834" s="12" t="s">
        <v>2429</v>
      </c>
      <c r="B834" s="12" t="s">
        <v>2430</v>
      </c>
      <c r="C834" s="12" t="s">
        <v>177</v>
      </c>
      <c r="D834" s="7" t="s">
        <v>279</v>
      </c>
      <c r="E834" s="7" t="str">
        <f>INDEX('Нормо-час по специальностям'!$B$6:$B$26,MATCH(D834,'Нормо-час по специальностям'!$A$6:$A$26,0))</f>
        <v>Отделочник (штукатур, маляр, ГКЛ)</v>
      </c>
      <c r="F834" s="15">
        <v>0.9</v>
      </c>
      <c r="G834" s="7" t="s">
        <v>6938</v>
      </c>
      <c r="H834" s="11">
        <f t="shared" si="601"/>
        <v>7.78</v>
      </c>
      <c r="I834" s="8">
        <f>INDEX('Нормо-час по специальностям'!$D$6:$D$26,MATCH(D834,'Нормо-час по специальностям'!$A$6:$A$26,0))</f>
        <v>750</v>
      </c>
      <c r="J834" s="8">
        <f>INDEX('Нормо-час по специальностям'!$E$6:$E$26,MATCH(D834,'Нормо-час по специальностям'!$A$6:$A$26,0))</f>
        <v>900</v>
      </c>
      <c r="K834" s="8">
        <f t="shared" si="602"/>
        <v>675</v>
      </c>
      <c r="L834" s="8">
        <f t="shared" si="603"/>
        <v>810</v>
      </c>
      <c r="M834" s="8">
        <f>Расценки!L833</f>
        <v>660</v>
      </c>
      <c r="N834" s="8">
        <f>Расценки!M833</f>
        <v>770</v>
      </c>
      <c r="O834" s="10">
        <f t="shared" si="604"/>
        <v>2.2727272727272707E-2</v>
      </c>
      <c r="P834" s="10">
        <f t="shared" si="605"/>
        <v>5.1948051948051965E-2</v>
      </c>
      <c r="Q834" s="7" t="str">
        <f t="shared" si="606"/>
        <v>равно</v>
      </c>
      <c r="R834" s="7" t="str">
        <f t="shared" si="607"/>
        <v>равно</v>
      </c>
      <c r="S834" s="8">
        <f t="shared" si="608"/>
        <v>733</v>
      </c>
      <c r="T834" s="8">
        <f t="shared" si="609"/>
        <v>856</v>
      </c>
      <c r="U834" s="8">
        <f>Расценки!F833</f>
        <v>1100</v>
      </c>
      <c r="V834" s="8">
        <f>Расценки!G833</f>
        <v>1300</v>
      </c>
      <c r="W834" s="10">
        <f t="shared" si="610"/>
        <v>0.38636363636363635</v>
      </c>
      <c r="X834" s="10">
        <f t="shared" si="611"/>
        <v>0.37692307692307692</v>
      </c>
      <c r="Y834" s="9">
        <f>Расценки!H833</f>
        <v>1100</v>
      </c>
      <c r="Z834" s="9">
        <f>Расценки!I833</f>
        <v>1300</v>
      </c>
      <c r="AA834" s="10">
        <f>Расценки!J833</f>
        <v>0</v>
      </c>
      <c r="AB834" s="10">
        <f>Расценки!K833</f>
        <v>0</v>
      </c>
      <c r="AC834" s="16">
        <f t="shared" si="612"/>
        <v>0.38636363636363635</v>
      </c>
      <c r="AD834" s="16">
        <f t="shared" si="613"/>
        <v>0.37692307692307692</v>
      </c>
      <c r="AE834" s="10">
        <f t="shared" si="614"/>
        <v>0.4</v>
      </c>
      <c r="AF834" s="10">
        <f t="shared" si="615"/>
        <v>0.40769230769230769</v>
      </c>
      <c r="AG834" s="8">
        <f t="shared" si="616"/>
        <v>425</v>
      </c>
      <c r="AH834" s="8">
        <f t="shared" si="617"/>
        <v>490</v>
      </c>
    </row>
    <row r="835" spans="1:34" x14ac:dyDescent="0.25">
      <c r="A835" s="12" t="s">
        <v>2432</v>
      </c>
      <c r="B835" s="12" t="s">
        <v>2433</v>
      </c>
      <c r="C835" s="12" t="s">
        <v>54</v>
      </c>
      <c r="D835" s="7" t="s">
        <v>279</v>
      </c>
      <c r="E835" s="7" t="str">
        <f>INDEX('Нормо-час по специальностям'!$B$6:$B$26,MATCH(D835,'Нормо-час по специальностям'!$A$6:$A$26,0))</f>
        <v>Отделочник (штукатур, маляр, ГКЛ)</v>
      </c>
      <c r="F835" s="15">
        <v>0.08</v>
      </c>
      <c r="G835" s="7" t="s">
        <v>6938</v>
      </c>
      <c r="H835" s="11">
        <f t="shared" si="601"/>
        <v>87.5</v>
      </c>
      <c r="I835" s="8">
        <f>INDEX('Нормо-час по специальностям'!$D$6:$D$26,MATCH(D835,'Нормо-час по специальностям'!$A$6:$A$26,0))</f>
        <v>750</v>
      </c>
      <c r="J835" s="8">
        <f>INDEX('Нормо-час по специальностям'!$E$6:$E$26,MATCH(D835,'Нормо-час по специальностям'!$A$6:$A$26,0))</f>
        <v>900</v>
      </c>
      <c r="K835" s="8">
        <f t="shared" si="602"/>
        <v>60</v>
      </c>
      <c r="L835" s="8">
        <f t="shared" si="603"/>
        <v>72</v>
      </c>
      <c r="M835" s="8">
        <f>Расценки!L834</f>
        <v>150</v>
      </c>
      <c r="N835" s="8">
        <f>Расценки!M834</f>
        <v>175</v>
      </c>
      <c r="O835" s="10">
        <f t="shared" si="604"/>
        <v>-0.6</v>
      </c>
      <c r="P835" s="10">
        <f t="shared" si="605"/>
        <v>-0.58857142857142852</v>
      </c>
      <c r="Q835" s="7" t="str">
        <f t="shared" si="606"/>
        <v>нормо-часы</v>
      </c>
      <c r="R835" s="7" t="str">
        <f t="shared" si="607"/>
        <v>нормо-часы</v>
      </c>
      <c r="S835" s="8">
        <f t="shared" si="608"/>
        <v>1875</v>
      </c>
      <c r="T835" s="8">
        <f t="shared" si="609"/>
        <v>2188</v>
      </c>
      <c r="U835" s="8">
        <f>Расценки!F834</f>
        <v>250</v>
      </c>
      <c r="V835" s="8">
        <f>Расценки!G834</f>
        <v>290</v>
      </c>
      <c r="W835" s="10">
        <f t="shared" si="610"/>
        <v>0.76</v>
      </c>
      <c r="X835" s="10">
        <f t="shared" si="611"/>
        <v>0.75172413793103443</v>
      </c>
      <c r="Y835" s="9">
        <f>Расценки!H834</f>
        <v>250</v>
      </c>
      <c r="Z835" s="9">
        <f>Расценки!I834</f>
        <v>290</v>
      </c>
      <c r="AA835" s="10">
        <f>Расценки!J834</f>
        <v>0</v>
      </c>
      <c r="AB835" s="10">
        <f>Расценки!K834</f>
        <v>0</v>
      </c>
      <c r="AC835" s="16">
        <f t="shared" si="612"/>
        <v>0.76</v>
      </c>
      <c r="AD835" s="16">
        <f t="shared" si="613"/>
        <v>0.75172413793103443</v>
      </c>
      <c r="AE835" s="10">
        <f t="shared" si="614"/>
        <v>0.4</v>
      </c>
      <c r="AF835" s="10">
        <f t="shared" si="615"/>
        <v>0.39655172413793105</v>
      </c>
      <c r="AG835" s="8">
        <f t="shared" si="616"/>
        <v>190</v>
      </c>
      <c r="AH835" s="8">
        <f t="shared" si="617"/>
        <v>218</v>
      </c>
    </row>
    <row r="836" spans="1:34" x14ac:dyDescent="0.25">
      <c r="A836" s="5" t="s">
        <v>2436</v>
      </c>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row>
    <row r="837" spans="1:34" x14ac:dyDescent="0.25">
      <c r="A837" s="7" t="s">
        <v>2437</v>
      </c>
      <c r="B837" s="7" t="s">
        <v>2438</v>
      </c>
      <c r="C837" s="7" t="s">
        <v>50</v>
      </c>
      <c r="D837" s="7" t="s">
        <v>468</v>
      </c>
      <c r="E837" s="7" t="str">
        <f>INDEX('Нормо-час по специальностям'!$B$6:$B$26,MATCH(D837,'Нормо-час по специальностям'!$A$6:$A$26,0))</f>
        <v>Сантехник</v>
      </c>
      <c r="F837" s="15">
        <v>0.25</v>
      </c>
      <c r="G837" s="7" t="s">
        <v>7237</v>
      </c>
      <c r="H837" s="11">
        <f t="shared" ref="H837:H868" si="618">IF(OR(F837="",F837=0),"",ROUND($G$3/F837,2))</f>
        <v>28</v>
      </c>
      <c r="I837" s="8">
        <f>INDEX('Нормо-час по специальностям'!$D$6:$D$26,MATCH(D837,'Нормо-час по специальностям'!$A$6:$A$26,0))</f>
        <v>850</v>
      </c>
      <c r="J837" s="8">
        <f>INDEX('Нормо-час по специальностям'!$E$6:$E$26,MATCH(D837,'Нормо-час по специальностям'!$A$6:$A$26,0))</f>
        <v>1020</v>
      </c>
      <c r="K837" s="8">
        <f t="shared" ref="K837:K868" si="619">IF(OR(F837="",F837=0,I837=0),"",ROUND(F837*I837,0))</f>
        <v>213</v>
      </c>
      <c r="L837" s="8">
        <f t="shared" ref="L837:L868" si="620">IF(OR(F837="",F837=0,J837=0),"",ROUND(F837*J837,0))</f>
        <v>255</v>
      </c>
      <c r="M837" s="8">
        <f>Расценки!L836</f>
        <v>217</v>
      </c>
      <c r="N837" s="8">
        <f>Расценки!M836</f>
        <v>250</v>
      </c>
      <c r="O837" s="10">
        <f t="shared" ref="O837:O868" si="621">IF(OR(K837="",M837="",M837=0),"",K837/M837-1)</f>
        <v>-1.8433179723502335E-2</v>
      </c>
      <c r="P837" s="10">
        <f t="shared" ref="P837:P868" si="622">IF(OR(L837="",N837="",N837=0),"",L837/N837-1)</f>
        <v>2.0000000000000018E-2</v>
      </c>
      <c r="Q837" s="7" t="str">
        <f t="shared" ref="Q837:Q868" si="623">IF(O837="","—",IF(O837&lt;-$C$3,"нормо-часы",IF(O837&gt;$C$3,"расценка","равно")))</f>
        <v>равно</v>
      </c>
      <c r="R837" s="7" t="str">
        <f t="shared" ref="R837:R868" si="624">IF(P837="","—",IF(P837&lt;-$C$3,"нормо-часы",IF(P837&gt;$C$3,"расценка","равно")))</f>
        <v>равно</v>
      </c>
      <c r="S837" s="8">
        <f t="shared" ref="S837:S868" si="625">IF(OR(F837="",F837=0,M837=""),"",ROUND(M837/F837,0))</f>
        <v>868</v>
      </c>
      <c r="T837" s="8">
        <f t="shared" ref="T837:T868" si="626">IF(OR(F837="",F837=0,N837=""),"",ROUND(N837/F837,0))</f>
        <v>1000</v>
      </c>
      <c r="U837" s="8">
        <f>Расценки!F836</f>
        <v>350</v>
      </c>
      <c r="V837" s="8">
        <f>Расценки!G836</f>
        <v>402</v>
      </c>
      <c r="W837" s="10">
        <f t="shared" ref="W837:W868" si="627">IF(OR(K837="",U837="",U837=0),"",(U837-K837)/U837)</f>
        <v>0.3914285714285714</v>
      </c>
      <c r="X837" s="10">
        <f t="shared" ref="X837:X868" si="628">IF(OR(L837="",V837="",V837=0),"",(V837-L837)/V837)</f>
        <v>0.36567164179104478</v>
      </c>
      <c r="Y837" s="9">
        <f>Расценки!H836</f>
        <v>350</v>
      </c>
      <c r="Z837" s="9">
        <f>Расценки!I836</f>
        <v>402</v>
      </c>
      <c r="AA837" s="10">
        <f>Расценки!J836</f>
        <v>0</v>
      </c>
      <c r="AB837" s="10">
        <f>Расценки!K836</f>
        <v>0</v>
      </c>
      <c r="AC837" s="16">
        <f t="shared" ref="AC837:AC868" si="629">IF(OR(K837="",Y837="",Y837=0),"",(Y837-K837)/Y837)</f>
        <v>0.3914285714285714</v>
      </c>
      <c r="AD837" s="16">
        <f t="shared" ref="AD837:AD868" si="630">IF(OR(L837="",Z837="",Z837=0),"",(Z837-L837)/Z837)</f>
        <v>0.36567164179104478</v>
      </c>
      <c r="AE837" s="10">
        <f t="shared" ref="AE837:AE868" si="631">IF(OR(Y837="",Y837=0),"",(Y837-M837)/Y837)</f>
        <v>0.38</v>
      </c>
      <c r="AF837" s="10">
        <f t="shared" ref="AF837:AF868" si="632">IF(OR(Z837="",Z837=0),"",(Z837-N837)/Z837)</f>
        <v>0.37810945273631841</v>
      </c>
      <c r="AG837" s="8">
        <f t="shared" ref="AG837:AG868" si="633">IF(OR(K837="",Y837=""),"",Y837-K837)</f>
        <v>137</v>
      </c>
      <c r="AH837" s="8">
        <f t="shared" ref="AH837:AH868" si="634">IF(OR(L837="",Z837=""),"",Z837-L837)</f>
        <v>147</v>
      </c>
    </row>
    <row r="838" spans="1:34" x14ac:dyDescent="0.25">
      <c r="A838" s="7" t="s">
        <v>2440</v>
      </c>
      <c r="B838" s="7" t="s">
        <v>2441</v>
      </c>
      <c r="C838" s="7" t="s">
        <v>50</v>
      </c>
      <c r="D838" s="7" t="s">
        <v>468</v>
      </c>
      <c r="E838" s="7" t="str">
        <f>INDEX('Нормо-час по специальностям'!$B$6:$B$26,MATCH(D838,'Нормо-час по специальностям'!$A$6:$A$26,0))</f>
        <v>Сантехник</v>
      </c>
      <c r="F838" s="15">
        <v>0.2</v>
      </c>
      <c r="G838" s="7" t="s">
        <v>6927</v>
      </c>
      <c r="H838" s="11">
        <f t="shared" si="618"/>
        <v>35</v>
      </c>
      <c r="I838" s="8">
        <f>INDEX('Нормо-час по специальностям'!$D$6:$D$26,MATCH(D838,'Нормо-час по специальностям'!$A$6:$A$26,0))</f>
        <v>850</v>
      </c>
      <c r="J838" s="8">
        <f>INDEX('Нормо-час по специальностям'!$E$6:$E$26,MATCH(D838,'Нормо-час по специальностям'!$A$6:$A$26,0))</f>
        <v>1020</v>
      </c>
      <c r="K838" s="8">
        <f t="shared" si="619"/>
        <v>170</v>
      </c>
      <c r="L838" s="8">
        <f t="shared" si="620"/>
        <v>204</v>
      </c>
      <c r="M838" s="8">
        <f>Расценки!L837</f>
        <v>279</v>
      </c>
      <c r="N838" s="8">
        <f>Расценки!M837</f>
        <v>321</v>
      </c>
      <c r="O838" s="10">
        <f t="shared" si="621"/>
        <v>-0.39068100358422941</v>
      </c>
      <c r="P838" s="10">
        <f t="shared" si="622"/>
        <v>-0.36448598130841126</v>
      </c>
      <c r="Q838" s="7" t="str">
        <f t="shared" si="623"/>
        <v>нормо-часы</v>
      </c>
      <c r="R838" s="7" t="str">
        <f t="shared" si="624"/>
        <v>нормо-часы</v>
      </c>
      <c r="S838" s="8">
        <f t="shared" si="625"/>
        <v>1395</v>
      </c>
      <c r="T838" s="8">
        <f t="shared" si="626"/>
        <v>1605</v>
      </c>
      <c r="U838" s="8">
        <f>Расценки!F837</f>
        <v>450</v>
      </c>
      <c r="V838" s="8">
        <f>Расценки!G837</f>
        <v>518</v>
      </c>
      <c r="W838" s="10">
        <f t="shared" si="627"/>
        <v>0.62222222222222223</v>
      </c>
      <c r="X838" s="10">
        <f t="shared" si="628"/>
        <v>0.60617760617760619</v>
      </c>
      <c r="Y838" s="9">
        <f>Расценки!H837</f>
        <v>450</v>
      </c>
      <c r="Z838" s="9">
        <f>Расценки!I837</f>
        <v>518</v>
      </c>
      <c r="AA838" s="10">
        <f>Расценки!J837</f>
        <v>0</v>
      </c>
      <c r="AB838" s="10">
        <f>Расценки!K837</f>
        <v>0</v>
      </c>
      <c r="AC838" s="16">
        <f t="shared" si="629"/>
        <v>0.62222222222222223</v>
      </c>
      <c r="AD838" s="16">
        <f t="shared" si="630"/>
        <v>0.60617760617760619</v>
      </c>
      <c r="AE838" s="10">
        <f t="shared" si="631"/>
        <v>0.38</v>
      </c>
      <c r="AF838" s="10">
        <f t="shared" si="632"/>
        <v>0.38030888030888033</v>
      </c>
      <c r="AG838" s="8">
        <f t="shared" si="633"/>
        <v>280</v>
      </c>
      <c r="AH838" s="8">
        <f t="shared" si="634"/>
        <v>314</v>
      </c>
    </row>
    <row r="839" spans="1:34" x14ac:dyDescent="0.25">
      <c r="A839" s="7" t="s">
        <v>2444</v>
      </c>
      <c r="B839" s="7" t="s">
        <v>2445</v>
      </c>
      <c r="C839" s="7" t="s">
        <v>177</v>
      </c>
      <c r="D839" s="7" t="s">
        <v>468</v>
      </c>
      <c r="E839" s="7" t="str">
        <f>INDEX('Нормо-час по специальностям'!$B$6:$B$26,MATCH(D839,'Нормо-час по специальностям'!$A$6:$A$26,0))</f>
        <v>Сантехник</v>
      </c>
      <c r="F839" s="15">
        <v>0.8</v>
      </c>
      <c r="G839" s="7" t="s">
        <v>6927</v>
      </c>
      <c r="H839" s="11">
        <f t="shared" si="618"/>
        <v>8.75</v>
      </c>
      <c r="I839" s="8">
        <f>INDEX('Нормо-час по специальностям'!$D$6:$D$26,MATCH(D839,'Нормо-час по специальностям'!$A$6:$A$26,0))</f>
        <v>850</v>
      </c>
      <c r="J839" s="8">
        <f>INDEX('Нормо-час по специальностям'!$E$6:$E$26,MATCH(D839,'Нормо-час по специальностям'!$A$6:$A$26,0))</f>
        <v>1020</v>
      </c>
      <c r="K839" s="8">
        <f t="shared" si="619"/>
        <v>680</v>
      </c>
      <c r="L839" s="8">
        <f t="shared" si="620"/>
        <v>816</v>
      </c>
      <c r="M839" s="8">
        <f>Расценки!L838</f>
        <v>930</v>
      </c>
      <c r="N839" s="8">
        <f>Расценки!M838</f>
        <v>1069</v>
      </c>
      <c r="O839" s="10">
        <f t="shared" si="621"/>
        <v>-0.26881720430107525</v>
      </c>
      <c r="P839" s="10">
        <f t="shared" si="622"/>
        <v>-0.23666978484565016</v>
      </c>
      <c r="Q839" s="7" t="str">
        <f t="shared" si="623"/>
        <v>нормо-часы</v>
      </c>
      <c r="R839" s="7" t="str">
        <f t="shared" si="624"/>
        <v>нормо-часы</v>
      </c>
      <c r="S839" s="8">
        <f t="shared" si="625"/>
        <v>1163</v>
      </c>
      <c r="T839" s="8">
        <f t="shared" si="626"/>
        <v>1336</v>
      </c>
      <c r="U839" s="8">
        <f>Расценки!F838</f>
        <v>1500</v>
      </c>
      <c r="V839" s="8">
        <f>Расценки!G838</f>
        <v>1725</v>
      </c>
      <c r="W839" s="10">
        <f t="shared" si="627"/>
        <v>0.54666666666666663</v>
      </c>
      <c r="X839" s="10">
        <f t="shared" si="628"/>
        <v>0.52695652173913043</v>
      </c>
      <c r="Y839" s="9">
        <f>Расценки!H838</f>
        <v>1500</v>
      </c>
      <c r="Z839" s="9">
        <f>Расценки!I838</f>
        <v>1725</v>
      </c>
      <c r="AA839" s="10">
        <f>Расценки!J838</f>
        <v>0</v>
      </c>
      <c r="AB839" s="10">
        <f>Расценки!K838</f>
        <v>0</v>
      </c>
      <c r="AC839" s="16">
        <f t="shared" si="629"/>
        <v>0.54666666666666663</v>
      </c>
      <c r="AD839" s="16">
        <f t="shared" si="630"/>
        <v>0.52695652173913043</v>
      </c>
      <c r="AE839" s="10">
        <f t="shared" si="631"/>
        <v>0.38</v>
      </c>
      <c r="AF839" s="10">
        <f t="shared" si="632"/>
        <v>0.38028985507246377</v>
      </c>
      <c r="AG839" s="8">
        <f t="shared" si="633"/>
        <v>820</v>
      </c>
      <c r="AH839" s="8">
        <f t="shared" si="634"/>
        <v>909</v>
      </c>
    </row>
    <row r="840" spans="1:34" x14ac:dyDescent="0.25">
      <c r="A840" s="7" t="s">
        <v>2447</v>
      </c>
      <c r="B840" s="7" t="s">
        <v>2448</v>
      </c>
      <c r="C840" s="7" t="s">
        <v>177</v>
      </c>
      <c r="D840" s="7" t="s">
        <v>468</v>
      </c>
      <c r="E840" s="7" t="str">
        <f>INDEX('Нормо-час по специальностям'!$B$6:$B$26,MATCH(D840,'Нормо-час по специальностям'!$A$6:$A$26,0))</f>
        <v>Сантехник</v>
      </c>
      <c r="F840" s="15">
        <v>0.5</v>
      </c>
      <c r="G840" s="7" t="s">
        <v>6927</v>
      </c>
      <c r="H840" s="11">
        <f t="shared" si="618"/>
        <v>14</v>
      </c>
      <c r="I840" s="8">
        <f>INDEX('Нормо-час по специальностям'!$D$6:$D$26,MATCH(D840,'Нормо-час по специальностям'!$A$6:$A$26,0))</f>
        <v>850</v>
      </c>
      <c r="J840" s="8">
        <f>INDEX('Нормо-час по специальностям'!$E$6:$E$26,MATCH(D840,'Нормо-час по специальностям'!$A$6:$A$26,0))</f>
        <v>1020</v>
      </c>
      <c r="K840" s="8">
        <f t="shared" si="619"/>
        <v>425</v>
      </c>
      <c r="L840" s="8">
        <f t="shared" si="620"/>
        <v>510</v>
      </c>
      <c r="M840" s="8">
        <f>Расценки!L839</f>
        <v>496</v>
      </c>
      <c r="N840" s="8">
        <f>Расценки!M839</f>
        <v>570</v>
      </c>
      <c r="O840" s="10">
        <f t="shared" si="621"/>
        <v>-0.14314516129032262</v>
      </c>
      <c r="P840" s="10">
        <f t="shared" si="622"/>
        <v>-0.10526315789473684</v>
      </c>
      <c r="Q840" s="7" t="str">
        <f t="shared" si="623"/>
        <v>нормо-часы</v>
      </c>
      <c r="R840" s="7" t="str">
        <f t="shared" si="624"/>
        <v>нормо-часы</v>
      </c>
      <c r="S840" s="8">
        <f t="shared" si="625"/>
        <v>992</v>
      </c>
      <c r="T840" s="8">
        <f t="shared" si="626"/>
        <v>1140</v>
      </c>
      <c r="U840" s="8">
        <f>Расценки!F839</f>
        <v>800</v>
      </c>
      <c r="V840" s="8">
        <f>Расценки!G839</f>
        <v>920</v>
      </c>
      <c r="W840" s="10">
        <f t="shared" si="627"/>
        <v>0.46875</v>
      </c>
      <c r="X840" s="10">
        <f t="shared" si="628"/>
        <v>0.44565217391304346</v>
      </c>
      <c r="Y840" s="9">
        <f>Расценки!H839</f>
        <v>800</v>
      </c>
      <c r="Z840" s="9">
        <f>Расценки!I839</f>
        <v>920</v>
      </c>
      <c r="AA840" s="10">
        <f>Расценки!J839</f>
        <v>0</v>
      </c>
      <c r="AB840" s="10">
        <f>Расценки!K839</f>
        <v>0</v>
      </c>
      <c r="AC840" s="16">
        <f t="shared" si="629"/>
        <v>0.46875</v>
      </c>
      <c r="AD840" s="16">
        <f t="shared" si="630"/>
        <v>0.44565217391304346</v>
      </c>
      <c r="AE840" s="10">
        <f t="shared" si="631"/>
        <v>0.38</v>
      </c>
      <c r="AF840" s="10">
        <f t="shared" si="632"/>
        <v>0.38043478260869568</v>
      </c>
      <c r="AG840" s="8">
        <f t="shared" si="633"/>
        <v>375</v>
      </c>
      <c r="AH840" s="8">
        <f t="shared" si="634"/>
        <v>410</v>
      </c>
    </row>
    <row r="841" spans="1:34" x14ac:dyDescent="0.25">
      <c r="A841" s="7" t="s">
        <v>2451</v>
      </c>
      <c r="B841" s="7" t="s">
        <v>2452</v>
      </c>
      <c r="C841" s="7" t="s">
        <v>177</v>
      </c>
      <c r="D841" s="7" t="s">
        <v>468</v>
      </c>
      <c r="E841" s="7" t="str">
        <f>INDEX('Нормо-час по специальностям'!$B$6:$B$26,MATCH(D841,'Нормо-час по специальностям'!$A$6:$A$26,0))</f>
        <v>Сантехник</v>
      </c>
      <c r="F841" s="15">
        <v>0.4</v>
      </c>
      <c r="G841" s="7" t="s">
        <v>6927</v>
      </c>
      <c r="H841" s="11">
        <f t="shared" si="618"/>
        <v>17.5</v>
      </c>
      <c r="I841" s="8">
        <f>INDEX('Нормо-час по специальностям'!$D$6:$D$26,MATCH(D841,'Нормо-час по специальностям'!$A$6:$A$26,0))</f>
        <v>850</v>
      </c>
      <c r="J841" s="8">
        <f>INDEX('Нормо-час по специальностям'!$E$6:$E$26,MATCH(D841,'Нормо-час по специальностям'!$A$6:$A$26,0))</f>
        <v>1020</v>
      </c>
      <c r="K841" s="8">
        <f t="shared" si="619"/>
        <v>340</v>
      </c>
      <c r="L841" s="8">
        <f t="shared" si="620"/>
        <v>408</v>
      </c>
      <c r="M841" s="8">
        <f>Расценки!L840</f>
        <v>527</v>
      </c>
      <c r="N841" s="8">
        <f>Расценки!M840</f>
        <v>606</v>
      </c>
      <c r="O841" s="10">
        <f t="shared" si="621"/>
        <v>-0.35483870967741937</v>
      </c>
      <c r="P841" s="10">
        <f t="shared" si="622"/>
        <v>-0.32673267326732669</v>
      </c>
      <c r="Q841" s="7" t="str">
        <f t="shared" si="623"/>
        <v>нормо-часы</v>
      </c>
      <c r="R841" s="7" t="str">
        <f t="shared" si="624"/>
        <v>нормо-часы</v>
      </c>
      <c r="S841" s="8">
        <f t="shared" si="625"/>
        <v>1318</v>
      </c>
      <c r="T841" s="8">
        <f t="shared" si="626"/>
        <v>1515</v>
      </c>
      <c r="U841" s="8">
        <f>Расценки!F840</f>
        <v>850</v>
      </c>
      <c r="V841" s="8">
        <f>Расценки!G840</f>
        <v>977</v>
      </c>
      <c r="W841" s="10">
        <f t="shared" si="627"/>
        <v>0.6</v>
      </c>
      <c r="X841" s="10">
        <f t="shared" si="628"/>
        <v>0.58239508700102349</v>
      </c>
      <c r="Y841" s="9">
        <f>Расценки!H840</f>
        <v>850</v>
      </c>
      <c r="Z841" s="9">
        <f>Расценки!I840</f>
        <v>977</v>
      </c>
      <c r="AA841" s="10">
        <f>Расценки!J840</f>
        <v>0</v>
      </c>
      <c r="AB841" s="10">
        <f>Расценки!K840</f>
        <v>0</v>
      </c>
      <c r="AC841" s="16">
        <f t="shared" si="629"/>
        <v>0.6</v>
      </c>
      <c r="AD841" s="16">
        <f t="shared" si="630"/>
        <v>0.58239508700102349</v>
      </c>
      <c r="AE841" s="10">
        <f t="shared" si="631"/>
        <v>0.38</v>
      </c>
      <c r="AF841" s="10">
        <f t="shared" si="632"/>
        <v>0.37973387922210849</v>
      </c>
      <c r="AG841" s="8">
        <f t="shared" si="633"/>
        <v>510</v>
      </c>
      <c r="AH841" s="8">
        <f t="shared" si="634"/>
        <v>569</v>
      </c>
    </row>
    <row r="842" spans="1:34" x14ac:dyDescent="0.25">
      <c r="A842" s="7" t="s">
        <v>2454</v>
      </c>
      <c r="B842" s="7" t="s">
        <v>2455</v>
      </c>
      <c r="C842" s="7" t="s">
        <v>177</v>
      </c>
      <c r="D842" s="7" t="s">
        <v>468</v>
      </c>
      <c r="E842" s="7" t="str">
        <f>INDEX('Нормо-час по специальностям'!$B$6:$B$26,MATCH(D842,'Нормо-час по специальностям'!$A$6:$A$26,0))</f>
        <v>Сантехник</v>
      </c>
      <c r="F842" s="15">
        <v>1</v>
      </c>
      <c r="G842" s="7" t="s">
        <v>6927</v>
      </c>
      <c r="H842" s="11">
        <f t="shared" si="618"/>
        <v>7</v>
      </c>
      <c r="I842" s="8">
        <f>INDEX('Нормо-час по специальностям'!$D$6:$D$26,MATCH(D842,'Нормо-час по специальностям'!$A$6:$A$26,0))</f>
        <v>850</v>
      </c>
      <c r="J842" s="8">
        <f>INDEX('Нормо-час по специальностям'!$E$6:$E$26,MATCH(D842,'Нормо-час по специальностям'!$A$6:$A$26,0))</f>
        <v>1020</v>
      </c>
      <c r="K842" s="8">
        <f t="shared" si="619"/>
        <v>850</v>
      </c>
      <c r="L842" s="8">
        <f t="shared" si="620"/>
        <v>1020</v>
      </c>
      <c r="M842" s="8">
        <f>Расценки!L841</f>
        <v>930</v>
      </c>
      <c r="N842" s="8">
        <f>Расценки!M841</f>
        <v>1069</v>
      </c>
      <c r="O842" s="10">
        <f t="shared" si="621"/>
        <v>-8.6021505376344121E-2</v>
      </c>
      <c r="P842" s="10">
        <f t="shared" si="622"/>
        <v>-4.5837231057062722E-2</v>
      </c>
      <c r="Q842" s="7" t="str">
        <f t="shared" si="623"/>
        <v>равно</v>
      </c>
      <c r="R842" s="7" t="str">
        <f t="shared" si="624"/>
        <v>равно</v>
      </c>
      <c r="S842" s="8">
        <f t="shared" si="625"/>
        <v>930</v>
      </c>
      <c r="T842" s="8">
        <f t="shared" si="626"/>
        <v>1069</v>
      </c>
      <c r="U842" s="8">
        <f>Расценки!F841</f>
        <v>1500</v>
      </c>
      <c r="V842" s="8">
        <f>Расценки!G841</f>
        <v>1725</v>
      </c>
      <c r="W842" s="10">
        <f t="shared" si="627"/>
        <v>0.43333333333333335</v>
      </c>
      <c r="X842" s="10">
        <f t="shared" si="628"/>
        <v>0.40869565217391307</v>
      </c>
      <c r="Y842" s="9">
        <f>Расценки!H841</f>
        <v>1500</v>
      </c>
      <c r="Z842" s="9">
        <f>Расценки!I841</f>
        <v>1725</v>
      </c>
      <c r="AA842" s="10">
        <f>Расценки!J841</f>
        <v>0</v>
      </c>
      <c r="AB842" s="10">
        <f>Расценки!K841</f>
        <v>0</v>
      </c>
      <c r="AC842" s="16">
        <f t="shared" si="629"/>
        <v>0.43333333333333335</v>
      </c>
      <c r="AD842" s="16">
        <f t="shared" si="630"/>
        <v>0.40869565217391307</v>
      </c>
      <c r="AE842" s="10">
        <f t="shared" si="631"/>
        <v>0.38</v>
      </c>
      <c r="AF842" s="10">
        <f t="shared" si="632"/>
        <v>0.38028985507246377</v>
      </c>
      <c r="AG842" s="8">
        <f t="shared" si="633"/>
        <v>650</v>
      </c>
      <c r="AH842" s="8">
        <f t="shared" si="634"/>
        <v>705</v>
      </c>
    </row>
    <row r="843" spans="1:34" x14ac:dyDescent="0.25">
      <c r="A843" s="7" t="s">
        <v>2458</v>
      </c>
      <c r="B843" s="7" t="s">
        <v>2459</v>
      </c>
      <c r="C843" s="7" t="s">
        <v>177</v>
      </c>
      <c r="D843" s="7" t="s">
        <v>468</v>
      </c>
      <c r="E843" s="7" t="str">
        <f>INDEX('Нормо-час по специальностям'!$B$6:$B$26,MATCH(D843,'Нормо-час по специальностям'!$A$6:$A$26,0))</f>
        <v>Сантехник</v>
      </c>
      <c r="F843" s="15">
        <v>0.3</v>
      </c>
      <c r="G843" s="7" t="s">
        <v>6927</v>
      </c>
      <c r="H843" s="11">
        <f t="shared" si="618"/>
        <v>23.33</v>
      </c>
      <c r="I843" s="8">
        <f>INDEX('Нормо-час по специальностям'!$D$6:$D$26,MATCH(D843,'Нормо-час по специальностям'!$A$6:$A$26,0))</f>
        <v>850</v>
      </c>
      <c r="J843" s="8">
        <f>INDEX('Нормо-час по специальностям'!$E$6:$E$26,MATCH(D843,'Нормо-час по специальностям'!$A$6:$A$26,0))</f>
        <v>1020</v>
      </c>
      <c r="K843" s="8">
        <f t="shared" si="619"/>
        <v>255</v>
      </c>
      <c r="L843" s="8">
        <f t="shared" si="620"/>
        <v>306</v>
      </c>
      <c r="M843" s="8">
        <f>Расценки!L842</f>
        <v>372</v>
      </c>
      <c r="N843" s="8">
        <f>Расценки!M842</f>
        <v>428</v>
      </c>
      <c r="O843" s="10">
        <f t="shared" si="621"/>
        <v>-0.31451612903225812</v>
      </c>
      <c r="P843" s="10">
        <f t="shared" si="622"/>
        <v>-0.28504672897196259</v>
      </c>
      <c r="Q843" s="7" t="str">
        <f t="shared" si="623"/>
        <v>нормо-часы</v>
      </c>
      <c r="R843" s="7" t="str">
        <f t="shared" si="624"/>
        <v>нормо-часы</v>
      </c>
      <c r="S843" s="8">
        <f t="shared" si="625"/>
        <v>1240</v>
      </c>
      <c r="T843" s="8">
        <f t="shared" si="626"/>
        <v>1427</v>
      </c>
      <c r="U843" s="8">
        <f>Расценки!F842</f>
        <v>600</v>
      </c>
      <c r="V843" s="8">
        <f>Расценки!G842</f>
        <v>690</v>
      </c>
      <c r="W843" s="10">
        <f t="shared" si="627"/>
        <v>0.57499999999999996</v>
      </c>
      <c r="X843" s="10">
        <f t="shared" si="628"/>
        <v>0.55652173913043479</v>
      </c>
      <c r="Y843" s="9">
        <f>Расценки!H842</f>
        <v>600</v>
      </c>
      <c r="Z843" s="9">
        <f>Расценки!I842</f>
        <v>690</v>
      </c>
      <c r="AA843" s="10">
        <f>Расценки!J842</f>
        <v>0</v>
      </c>
      <c r="AB843" s="10">
        <f>Расценки!K842</f>
        <v>0</v>
      </c>
      <c r="AC843" s="16">
        <f t="shared" si="629"/>
        <v>0.57499999999999996</v>
      </c>
      <c r="AD843" s="16">
        <f t="shared" si="630"/>
        <v>0.55652173913043479</v>
      </c>
      <c r="AE843" s="10">
        <f t="shared" si="631"/>
        <v>0.38</v>
      </c>
      <c r="AF843" s="10">
        <f t="shared" si="632"/>
        <v>0.37971014492753624</v>
      </c>
      <c r="AG843" s="8">
        <f t="shared" si="633"/>
        <v>345</v>
      </c>
      <c r="AH843" s="8">
        <f t="shared" si="634"/>
        <v>384</v>
      </c>
    </row>
    <row r="844" spans="1:34" x14ac:dyDescent="0.25">
      <c r="A844" s="7" t="s">
        <v>2462</v>
      </c>
      <c r="B844" s="7" t="s">
        <v>2463</v>
      </c>
      <c r="C844" s="7" t="s">
        <v>177</v>
      </c>
      <c r="D844" s="7" t="s">
        <v>468</v>
      </c>
      <c r="E844" s="7" t="str">
        <f>INDEX('Нормо-час по специальностям'!$B$6:$B$26,MATCH(D844,'Нормо-час по специальностям'!$A$6:$A$26,0))</f>
        <v>Сантехник</v>
      </c>
      <c r="F844" s="15">
        <v>0.5</v>
      </c>
      <c r="G844" s="7" t="s">
        <v>6927</v>
      </c>
      <c r="H844" s="11">
        <f t="shared" si="618"/>
        <v>14</v>
      </c>
      <c r="I844" s="8">
        <f>INDEX('Нормо-час по специальностям'!$D$6:$D$26,MATCH(D844,'Нормо-час по специальностям'!$A$6:$A$26,0))</f>
        <v>850</v>
      </c>
      <c r="J844" s="8">
        <f>INDEX('Нормо-час по специальностям'!$E$6:$E$26,MATCH(D844,'Нормо-час по специальностям'!$A$6:$A$26,0))</f>
        <v>1020</v>
      </c>
      <c r="K844" s="8">
        <f t="shared" si="619"/>
        <v>425</v>
      </c>
      <c r="L844" s="8">
        <f t="shared" si="620"/>
        <v>510</v>
      </c>
      <c r="M844" s="8">
        <f>Расценки!L843</f>
        <v>527</v>
      </c>
      <c r="N844" s="8">
        <f>Расценки!M843</f>
        <v>606</v>
      </c>
      <c r="O844" s="10">
        <f t="shared" si="621"/>
        <v>-0.19354838709677424</v>
      </c>
      <c r="P844" s="10">
        <f t="shared" si="622"/>
        <v>-0.15841584158415845</v>
      </c>
      <c r="Q844" s="7" t="str">
        <f t="shared" si="623"/>
        <v>нормо-часы</v>
      </c>
      <c r="R844" s="7" t="str">
        <f t="shared" si="624"/>
        <v>нормо-часы</v>
      </c>
      <c r="S844" s="8">
        <f t="shared" si="625"/>
        <v>1054</v>
      </c>
      <c r="T844" s="8">
        <f t="shared" si="626"/>
        <v>1212</v>
      </c>
      <c r="U844" s="8">
        <f>Расценки!F843</f>
        <v>850</v>
      </c>
      <c r="V844" s="8">
        <f>Расценки!G843</f>
        <v>977</v>
      </c>
      <c r="W844" s="10">
        <f t="shared" si="627"/>
        <v>0.5</v>
      </c>
      <c r="X844" s="10">
        <f t="shared" si="628"/>
        <v>0.47799385875127942</v>
      </c>
      <c r="Y844" s="9">
        <f>Расценки!H843</f>
        <v>850</v>
      </c>
      <c r="Z844" s="9">
        <f>Расценки!I843</f>
        <v>977</v>
      </c>
      <c r="AA844" s="10">
        <f>Расценки!J843</f>
        <v>0</v>
      </c>
      <c r="AB844" s="10">
        <f>Расценки!K843</f>
        <v>0</v>
      </c>
      <c r="AC844" s="16">
        <f t="shared" si="629"/>
        <v>0.5</v>
      </c>
      <c r="AD844" s="16">
        <f t="shared" si="630"/>
        <v>0.47799385875127942</v>
      </c>
      <c r="AE844" s="10">
        <f t="shared" si="631"/>
        <v>0.38</v>
      </c>
      <c r="AF844" s="10">
        <f t="shared" si="632"/>
        <v>0.37973387922210849</v>
      </c>
      <c r="AG844" s="8">
        <f t="shared" si="633"/>
        <v>425</v>
      </c>
      <c r="AH844" s="8">
        <f t="shared" si="634"/>
        <v>467</v>
      </c>
    </row>
    <row r="845" spans="1:34" x14ac:dyDescent="0.25">
      <c r="A845" s="7" t="s">
        <v>2465</v>
      </c>
      <c r="B845" s="7" t="s">
        <v>2466</v>
      </c>
      <c r="C845" s="7" t="s">
        <v>177</v>
      </c>
      <c r="D845" s="7" t="s">
        <v>468</v>
      </c>
      <c r="E845" s="7" t="str">
        <f>INDEX('Нормо-час по специальностям'!$B$6:$B$26,MATCH(D845,'Нормо-час по специальностям'!$A$6:$A$26,0))</f>
        <v>Сантехник</v>
      </c>
      <c r="F845" s="15">
        <v>0.6</v>
      </c>
      <c r="G845" s="7" t="s">
        <v>7238</v>
      </c>
      <c r="H845" s="11">
        <f t="shared" si="618"/>
        <v>11.67</v>
      </c>
      <c r="I845" s="8">
        <f>INDEX('Нормо-час по специальностям'!$D$6:$D$26,MATCH(D845,'Нормо-час по специальностям'!$A$6:$A$26,0))</f>
        <v>850</v>
      </c>
      <c r="J845" s="8">
        <f>INDEX('Нормо-час по специальностям'!$E$6:$E$26,MATCH(D845,'Нормо-час по специальностям'!$A$6:$A$26,0))</f>
        <v>1020</v>
      </c>
      <c r="K845" s="8">
        <f t="shared" si="619"/>
        <v>510</v>
      </c>
      <c r="L845" s="8">
        <f t="shared" si="620"/>
        <v>612</v>
      </c>
      <c r="M845" s="8">
        <f>Расценки!L844</f>
        <v>465</v>
      </c>
      <c r="N845" s="8">
        <f>Расценки!M844</f>
        <v>535</v>
      </c>
      <c r="O845" s="10">
        <f t="shared" si="621"/>
        <v>9.6774193548387011E-2</v>
      </c>
      <c r="P845" s="10">
        <f t="shared" si="622"/>
        <v>0.14392523364485976</v>
      </c>
      <c r="Q845" s="7" t="str">
        <f t="shared" si="623"/>
        <v>равно</v>
      </c>
      <c r="R845" s="7" t="str">
        <f t="shared" si="624"/>
        <v>расценка</v>
      </c>
      <c r="S845" s="8">
        <f t="shared" si="625"/>
        <v>775</v>
      </c>
      <c r="T845" s="8">
        <f t="shared" si="626"/>
        <v>892</v>
      </c>
      <c r="U845" s="8">
        <f>Расценки!F844</f>
        <v>750</v>
      </c>
      <c r="V845" s="8">
        <f>Расценки!G844</f>
        <v>862</v>
      </c>
      <c r="W845" s="10">
        <f t="shared" si="627"/>
        <v>0.32</v>
      </c>
      <c r="X845" s="10">
        <f t="shared" si="628"/>
        <v>0.29002320185614849</v>
      </c>
      <c r="Y845" s="9">
        <f>Расценки!H844</f>
        <v>750</v>
      </c>
      <c r="Z845" s="9">
        <f>Расценки!I844</f>
        <v>862</v>
      </c>
      <c r="AA845" s="10">
        <f>Расценки!J844</f>
        <v>0</v>
      </c>
      <c r="AB845" s="10">
        <f>Расценки!K844</f>
        <v>0</v>
      </c>
      <c r="AC845" s="16">
        <f t="shared" si="629"/>
        <v>0.32</v>
      </c>
      <c r="AD845" s="16">
        <f t="shared" si="630"/>
        <v>0.29002320185614849</v>
      </c>
      <c r="AE845" s="10">
        <f t="shared" si="631"/>
        <v>0.38</v>
      </c>
      <c r="AF845" s="10">
        <f t="shared" si="632"/>
        <v>0.37935034802784223</v>
      </c>
      <c r="AG845" s="8">
        <f t="shared" si="633"/>
        <v>240</v>
      </c>
      <c r="AH845" s="8">
        <f t="shared" si="634"/>
        <v>250</v>
      </c>
    </row>
    <row r="846" spans="1:34" x14ac:dyDescent="0.25">
      <c r="A846" s="7" t="s">
        <v>2468</v>
      </c>
      <c r="B846" s="7" t="s">
        <v>2469</v>
      </c>
      <c r="C846" s="7" t="s">
        <v>177</v>
      </c>
      <c r="D846" s="7" t="s">
        <v>468</v>
      </c>
      <c r="E846" s="7" t="str">
        <f>INDEX('Нормо-час по специальностям'!$B$6:$B$26,MATCH(D846,'Нормо-час по специальностям'!$A$6:$A$26,0))</f>
        <v>Сантехник</v>
      </c>
      <c r="F846" s="15">
        <v>0.25</v>
      </c>
      <c r="G846" s="7" t="s">
        <v>7239</v>
      </c>
      <c r="H846" s="11">
        <f t="shared" si="618"/>
        <v>28</v>
      </c>
      <c r="I846" s="8">
        <f>INDEX('Нормо-час по специальностям'!$D$6:$D$26,MATCH(D846,'Нормо-час по специальностям'!$A$6:$A$26,0))</f>
        <v>850</v>
      </c>
      <c r="J846" s="8">
        <f>INDEX('Нормо-час по специальностям'!$E$6:$E$26,MATCH(D846,'Нормо-час по специальностям'!$A$6:$A$26,0))</f>
        <v>1020</v>
      </c>
      <c r="K846" s="8">
        <f t="shared" si="619"/>
        <v>213</v>
      </c>
      <c r="L846" s="8">
        <f t="shared" si="620"/>
        <v>255</v>
      </c>
      <c r="M846" s="8">
        <f>Расценки!L845</f>
        <v>186</v>
      </c>
      <c r="N846" s="8">
        <f>Расценки!M845</f>
        <v>214</v>
      </c>
      <c r="O846" s="10">
        <f t="shared" si="621"/>
        <v>0.14516129032258074</v>
      </c>
      <c r="P846" s="10">
        <f t="shared" si="622"/>
        <v>0.19158878504672905</v>
      </c>
      <c r="Q846" s="7" t="str">
        <f t="shared" si="623"/>
        <v>расценка</v>
      </c>
      <c r="R846" s="7" t="str">
        <f t="shared" si="624"/>
        <v>расценка</v>
      </c>
      <c r="S846" s="8">
        <f t="shared" si="625"/>
        <v>744</v>
      </c>
      <c r="T846" s="8">
        <f t="shared" si="626"/>
        <v>856</v>
      </c>
      <c r="U846" s="8">
        <f>Расценки!F845</f>
        <v>300</v>
      </c>
      <c r="V846" s="8">
        <f>Расценки!G845</f>
        <v>345</v>
      </c>
      <c r="W846" s="10">
        <f t="shared" si="627"/>
        <v>0.28999999999999998</v>
      </c>
      <c r="X846" s="10">
        <f t="shared" si="628"/>
        <v>0.2608695652173913</v>
      </c>
      <c r="Y846" s="9">
        <f>Расценки!H845</f>
        <v>300</v>
      </c>
      <c r="Z846" s="9">
        <f>Расценки!I845</f>
        <v>345</v>
      </c>
      <c r="AA846" s="10">
        <f>Расценки!J845</f>
        <v>0</v>
      </c>
      <c r="AB846" s="10">
        <f>Расценки!K845</f>
        <v>0</v>
      </c>
      <c r="AC846" s="16">
        <f t="shared" si="629"/>
        <v>0.28999999999999998</v>
      </c>
      <c r="AD846" s="16">
        <f t="shared" si="630"/>
        <v>0.2608695652173913</v>
      </c>
      <c r="AE846" s="10">
        <f t="shared" si="631"/>
        <v>0.38</v>
      </c>
      <c r="AF846" s="10">
        <f t="shared" si="632"/>
        <v>0.37971014492753624</v>
      </c>
      <c r="AG846" s="8">
        <f t="shared" si="633"/>
        <v>87</v>
      </c>
      <c r="AH846" s="8">
        <f t="shared" si="634"/>
        <v>90</v>
      </c>
    </row>
    <row r="847" spans="1:34" x14ac:dyDescent="0.25">
      <c r="A847" s="7" t="s">
        <v>2471</v>
      </c>
      <c r="B847" s="7" t="s">
        <v>2472</v>
      </c>
      <c r="C847" s="7" t="s">
        <v>2473</v>
      </c>
      <c r="D847" s="7" t="s">
        <v>468</v>
      </c>
      <c r="E847" s="7" t="str">
        <f>INDEX('Нормо-час по специальностям'!$B$6:$B$26,MATCH(D847,'Нормо-час по специальностям'!$A$6:$A$26,0))</f>
        <v>Сантехник</v>
      </c>
      <c r="F847" s="15">
        <v>2</v>
      </c>
      <c r="G847" s="7" t="s">
        <v>7240</v>
      </c>
      <c r="H847" s="11">
        <f t="shared" si="618"/>
        <v>3.5</v>
      </c>
      <c r="I847" s="8">
        <f>INDEX('Нормо-час по специальностям'!$D$6:$D$26,MATCH(D847,'Нормо-час по специальностям'!$A$6:$A$26,0))</f>
        <v>850</v>
      </c>
      <c r="J847" s="8">
        <f>INDEX('Нормо-час по специальностям'!$E$6:$E$26,MATCH(D847,'Нормо-час по специальностям'!$A$6:$A$26,0))</f>
        <v>1020</v>
      </c>
      <c r="K847" s="8">
        <f t="shared" si="619"/>
        <v>1700</v>
      </c>
      <c r="L847" s="8">
        <f t="shared" si="620"/>
        <v>2040</v>
      </c>
      <c r="M847" s="8">
        <f>Расценки!L846</f>
        <v>1550</v>
      </c>
      <c r="N847" s="8">
        <f>Расценки!M846</f>
        <v>1782</v>
      </c>
      <c r="O847" s="10">
        <f t="shared" si="621"/>
        <v>9.6774193548387011E-2</v>
      </c>
      <c r="P847" s="10">
        <f t="shared" si="622"/>
        <v>0.14478114478114468</v>
      </c>
      <c r="Q847" s="7" t="str">
        <f t="shared" si="623"/>
        <v>равно</v>
      </c>
      <c r="R847" s="7" t="str">
        <f t="shared" si="624"/>
        <v>расценка</v>
      </c>
      <c r="S847" s="8">
        <f t="shared" si="625"/>
        <v>775</v>
      </c>
      <c r="T847" s="8">
        <f t="shared" si="626"/>
        <v>891</v>
      </c>
      <c r="U847" s="8">
        <f>Расценки!F846</f>
        <v>2500</v>
      </c>
      <c r="V847" s="8">
        <f>Расценки!G846</f>
        <v>2875</v>
      </c>
      <c r="W847" s="10">
        <f t="shared" si="627"/>
        <v>0.32</v>
      </c>
      <c r="X847" s="10">
        <f t="shared" si="628"/>
        <v>0.29043478260869565</v>
      </c>
      <c r="Y847" s="9">
        <f>Расценки!H846</f>
        <v>2500</v>
      </c>
      <c r="Z847" s="9">
        <f>Расценки!I846</f>
        <v>2875</v>
      </c>
      <c r="AA847" s="10">
        <f>Расценки!J846</f>
        <v>0</v>
      </c>
      <c r="AB847" s="10">
        <f>Расценки!K846</f>
        <v>0</v>
      </c>
      <c r="AC847" s="16">
        <f t="shared" si="629"/>
        <v>0.32</v>
      </c>
      <c r="AD847" s="16">
        <f t="shared" si="630"/>
        <v>0.29043478260869565</v>
      </c>
      <c r="AE847" s="10">
        <f t="shared" si="631"/>
        <v>0.38</v>
      </c>
      <c r="AF847" s="10">
        <f t="shared" si="632"/>
        <v>0.38017391304347825</v>
      </c>
      <c r="AG847" s="8">
        <f t="shared" si="633"/>
        <v>800</v>
      </c>
      <c r="AH847" s="8">
        <f t="shared" si="634"/>
        <v>835</v>
      </c>
    </row>
    <row r="848" spans="1:34" x14ac:dyDescent="0.25">
      <c r="A848" s="7" t="s">
        <v>2476</v>
      </c>
      <c r="B848" s="7" t="s">
        <v>2477</v>
      </c>
      <c r="C848" s="7" t="s">
        <v>1214</v>
      </c>
      <c r="D848" s="7" t="s">
        <v>468</v>
      </c>
      <c r="E848" s="7" t="str">
        <f>INDEX('Нормо-час по специальностям'!$B$6:$B$26,MATCH(D848,'Нормо-час по специальностям'!$A$6:$A$26,0))</f>
        <v>Сантехник</v>
      </c>
      <c r="F848" s="15">
        <v>3</v>
      </c>
      <c r="G848" s="7" t="s">
        <v>6927</v>
      </c>
      <c r="H848" s="11">
        <f t="shared" si="618"/>
        <v>2.33</v>
      </c>
      <c r="I848" s="8">
        <f>INDEX('Нормо-час по специальностям'!$D$6:$D$26,MATCH(D848,'Нормо-час по специальностям'!$A$6:$A$26,0))</f>
        <v>850</v>
      </c>
      <c r="J848" s="8">
        <f>INDEX('Нормо-час по специальностям'!$E$6:$E$26,MATCH(D848,'Нормо-час по специальностям'!$A$6:$A$26,0))</f>
        <v>1020</v>
      </c>
      <c r="K848" s="8">
        <f t="shared" si="619"/>
        <v>2550</v>
      </c>
      <c r="L848" s="8">
        <f t="shared" si="620"/>
        <v>3060</v>
      </c>
      <c r="M848" s="8">
        <f>Расценки!L847</f>
        <v>2790</v>
      </c>
      <c r="N848" s="8">
        <f>Расценки!M847</f>
        <v>3125</v>
      </c>
      <c r="O848" s="10">
        <f t="shared" si="621"/>
        <v>-8.6021505376344121E-2</v>
      </c>
      <c r="P848" s="10">
        <f t="shared" si="622"/>
        <v>-2.0800000000000041E-2</v>
      </c>
      <c r="Q848" s="7" t="str">
        <f t="shared" si="623"/>
        <v>равно</v>
      </c>
      <c r="R848" s="7" t="str">
        <f t="shared" si="624"/>
        <v>равно</v>
      </c>
      <c r="S848" s="8">
        <f t="shared" si="625"/>
        <v>930</v>
      </c>
      <c r="T848" s="8">
        <f t="shared" si="626"/>
        <v>1042</v>
      </c>
      <c r="U848" s="8">
        <f>Расценки!F847</f>
        <v>4500</v>
      </c>
      <c r="V848" s="8">
        <f>Расценки!G847</f>
        <v>5040</v>
      </c>
      <c r="W848" s="10">
        <f t="shared" si="627"/>
        <v>0.43333333333333335</v>
      </c>
      <c r="X848" s="10">
        <f t="shared" si="628"/>
        <v>0.39285714285714285</v>
      </c>
      <c r="Y848" s="9">
        <f>Расценки!H847</f>
        <v>4500</v>
      </c>
      <c r="Z848" s="9">
        <f>Расценки!I847</f>
        <v>5040</v>
      </c>
      <c r="AA848" s="10">
        <f>Расценки!J847</f>
        <v>0</v>
      </c>
      <c r="AB848" s="10">
        <f>Расценки!K847</f>
        <v>0</v>
      </c>
      <c r="AC848" s="16">
        <f t="shared" si="629"/>
        <v>0.43333333333333335</v>
      </c>
      <c r="AD848" s="16">
        <f t="shared" si="630"/>
        <v>0.39285714285714285</v>
      </c>
      <c r="AE848" s="10">
        <f t="shared" si="631"/>
        <v>0.38</v>
      </c>
      <c r="AF848" s="10">
        <f t="shared" si="632"/>
        <v>0.37996031746031744</v>
      </c>
      <c r="AG848" s="8">
        <f t="shared" si="633"/>
        <v>1950</v>
      </c>
      <c r="AH848" s="8">
        <f t="shared" si="634"/>
        <v>1980</v>
      </c>
    </row>
    <row r="849" spans="1:34" x14ac:dyDescent="0.25">
      <c r="A849" s="7" t="s">
        <v>2480</v>
      </c>
      <c r="B849" s="7" t="s">
        <v>2481</v>
      </c>
      <c r="C849" s="7" t="s">
        <v>177</v>
      </c>
      <c r="D849" s="7" t="s">
        <v>468</v>
      </c>
      <c r="E849" s="7" t="str">
        <f>INDEX('Нормо-час по специальностям'!$B$6:$B$26,MATCH(D849,'Нормо-час по специальностям'!$A$6:$A$26,0))</f>
        <v>Сантехник</v>
      </c>
      <c r="F849" s="15">
        <v>0.8</v>
      </c>
      <c r="G849" s="7" t="s">
        <v>7241</v>
      </c>
      <c r="H849" s="11">
        <f t="shared" si="618"/>
        <v>8.75</v>
      </c>
      <c r="I849" s="8">
        <f>INDEX('Нормо-час по специальностям'!$D$6:$D$26,MATCH(D849,'Нормо-час по специальностям'!$A$6:$A$26,0))</f>
        <v>850</v>
      </c>
      <c r="J849" s="8">
        <f>INDEX('Нормо-час по специальностям'!$E$6:$E$26,MATCH(D849,'Нормо-час по специальностям'!$A$6:$A$26,0))</f>
        <v>1020</v>
      </c>
      <c r="K849" s="8">
        <f t="shared" si="619"/>
        <v>680</v>
      </c>
      <c r="L849" s="8">
        <f t="shared" si="620"/>
        <v>816</v>
      </c>
      <c r="M849" s="8">
        <f>Расценки!L848</f>
        <v>930</v>
      </c>
      <c r="N849" s="8">
        <f>Расценки!M848</f>
        <v>1069</v>
      </c>
      <c r="O849" s="10">
        <f t="shared" si="621"/>
        <v>-0.26881720430107525</v>
      </c>
      <c r="P849" s="10">
        <f t="shared" si="622"/>
        <v>-0.23666978484565016</v>
      </c>
      <c r="Q849" s="7" t="str">
        <f t="shared" si="623"/>
        <v>нормо-часы</v>
      </c>
      <c r="R849" s="7" t="str">
        <f t="shared" si="624"/>
        <v>нормо-часы</v>
      </c>
      <c r="S849" s="8">
        <f t="shared" si="625"/>
        <v>1163</v>
      </c>
      <c r="T849" s="8">
        <f t="shared" si="626"/>
        <v>1336</v>
      </c>
      <c r="U849" s="8">
        <f>Расценки!F848</f>
        <v>1500</v>
      </c>
      <c r="V849" s="8">
        <f>Расценки!G848</f>
        <v>1725</v>
      </c>
      <c r="W849" s="10">
        <f t="shared" si="627"/>
        <v>0.54666666666666663</v>
      </c>
      <c r="X849" s="10">
        <f t="shared" si="628"/>
        <v>0.52695652173913043</v>
      </c>
      <c r="Y849" s="9">
        <f>Расценки!H848</f>
        <v>1500</v>
      </c>
      <c r="Z849" s="9">
        <f>Расценки!I848</f>
        <v>1725</v>
      </c>
      <c r="AA849" s="10">
        <f>Расценки!J848</f>
        <v>0</v>
      </c>
      <c r="AB849" s="10">
        <f>Расценки!K848</f>
        <v>0</v>
      </c>
      <c r="AC849" s="16">
        <f t="shared" si="629"/>
        <v>0.54666666666666663</v>
      </c>
      <c r="AD849" s="16">
        <f t="shared" si="630"/>
        <v>0.52695652173913043</v>
      </c>
      <c r="AE849" s="10">
        <f t="shared" si="631"/>
        <v>0.38</v>
      </c>
      <c r="AF849" s="10">
        <f t="shared" si="632"/>
        <v>0.38028985507246377</v>
      </c>
      <c r="AG849" s="8">
        <f t="shared" si="633"/>
        <v>820</v>
      </c>
      <c r="AH849" s="8">
        <f t="shared" si="634"/>
        <v>909</v>
      </c>
    </row>
    <row r="850" spans="1:34" x14ac:dyDescent="0.25">
      <c r="A850" s="7" t="s">
        <v>2484</v>
      </c>
      <c r="B850" s="7" t="s">
        <v>2485</v>
      </c>
      <c r="C850" s="7" t="s">
        <v>177</v>
      </c>
      <c r="D850" s="7" t="s">
        <v>468</v>
      </c>
      <c r="E850" s="7" t="str">
        <f>INDEX('Нормо-час по специальностям'!$B$6:$B$26,MATCH(D850,'Нормо-час по специальностям'!$A$6:$A$26,0))</f>
        <v>Сантехник</v>
      </c>
      <c r="F850" s="15">
        <v>0.7</v>
      </c>
      <c r="G850" s="7" t="s">
        <v>6927</v>
      </c>
      <c r="H850" s="11">
        <f t="shared" si="618"/>
        <v>10</v>
      </c>
      <c r="I850" s="8">
        <f>INDEX('Нормо-час по специальностям'!$D$6:$D$26,MATCH(D850,'Нормо-час по специальностям'!$A$6:$A$26,0))</f>
        <v>850</v>
      </c>
      <c r="J850" s="8">
        <f>INDEX('Нормо-час по специальностям'!$E$6:$E$26,MATCH(D850,'Нормо-час по специальностям'!$A$6:$A$26,0))</f>
        <v>1020</v>
      </c>
      <c r="K850" s="8">
        <f t="shared" si="619"/>
        <v>595</v>
      </c>
      <c r="L850" s="8">
        <f t="shared" si="620"/>
        <v>714</v>
      </c>
      <c r="M850" s="8">
        <f>Расценки!L849</f>
        <v>744</v>
      </c>
      <c r="N850" s="8">
        <f>Расценки!M849</f>
        <v>856</v>
      </c>
      <c r="O850" s="10">
        <f t="shared" si="621"/>
        <v>-0.20026881720430112</v>
      </c>
      <c r="P850" s="10">
        <f t="shared" si="622"/>
        <v>-0.16588785046728971</v>
      </c>
      <c r="Q850" s="7" t="str">
        <f t="shared" si="623"/>
        <v>нормо-часы</v>
      </c>
      <c r="R850" s="7" t="str">
        <f t="shared" si="624"/>
        <v>нормо-часы</v>
      </c>
      <c r="S850" s="8">
        <f t="shared" si="625"/>
        <v>1063</v>
      </c>
      <c r="T850" s="8">
        <f t="shared" si="626"/>
        <v>1223</v>
      </c>
      <c r="U850" s="8">
        <f>Расценки!F849</f>
        <v>1200</v>
      </c>
      <c r="V850" s="8">
        <f>Расценки!G849</f>
        <v>1380</v>
      </c>
      <c r="W850" s="10">
        <f t="shared" si="627"/>
        <v>0.50416666666666665</v>
      </c>
      <c r="X850" s="10">
        <f t="shared" si="628"/>
        <v>0.4826086956521739</v>
      </c>
      <c r="Y850" s="9">
        <f>Расценки!H849</f>
        <v>1200</v>
      </c>
      <c r="Z850" s="9">
        <f>Расценки!I849</f>
        <v>1380</v>
      </c>
      <c r="AA850" s="10">
        <f>Расценки!J849</f>
        <v>0</v>
      </c>
      <c r="AB850" s="10">
        <f>Расценки!K849</f>
        <v>0</v>
      </c>
      <c r="AC850" s="16">
        <f t="shared" si="629"/>
        <v>0.50416666666666665</v>
      </c>
      <c r="AD850" s="16">
        <f t="shared" si="630"/>
        <v>0.4826086956521739</v>
      </c>
      <c r="AE850" s="10">
        <f t="shared" si="631"/>
        <v>0.38</v>
      </c>
      <c r="AF850" s="10">
        <f t="shared" si="632"/>
        <v>0.37971014492753624</v>
      </c>
      <c r="AG850" s="8">
        <f t="shared" si="633"/>
        <v>605</v>
      </c>
      <c r="AH850" s="8">
        <f t="shared" si="634"/>
        <v>666</v>
      </c>
    </row>
    <row r="851" spans="1:34" x14ac:dyDescent="0.25">
      <c r="A851" s="7" t="s">
        <v>2487</v>
      </c>
      <c r="B851" s="7" t="s">
        <v>2488</v>
      </c>
      <c r="C851" s="7" t="s">
        <v>177</v>
      </c>
      <c r="D851" s="7" t="s">
        <v>468</v>
      </c>
      <c r="E851" s="7" t="str">
        <f>INDEX('Нормо-час по специальностям'!$B$6:$B$26,MATCH(D851,'Нормо-час по специальностям'!$A$6:$A$26,0))</f>
        <v>Сантехник</v>
      </c>
      <c r="F851" s="15">
        <v>1</v>
      </c>
      <c r="G851" s="7" t="s">
        <v>7242</v>
      </c>
      <c r="H851" s="11">
        <f t="shared" si="618"/>
        <v>7</v>
      </c>
      <c r="I851" s="8">
        <f>INDEX('Нормо-час по специальностям'!$D$6:$D$26,MATCH(D851,'Нормо-час по специальностям'!$A$6:$A$26,0))</f>
        <v>850</v>
      </c>
      <c r="J851" s="8">
        <f>INDEX('Нормо-час по специальностям'!$E$6:$E$26,MATCH(D851,'Нормо-час по специальностям'!$A$6:$A$26,0))</f>
        <v>1020</v>
      </c>
      <c r="K851" s="8">
        <f t="shared" si="619"/>
        <v>850</v>
      </c>
      <c r="L851" s="8">
        <f t="shared" si="620"/>
        <v>1020</v>
      </c>
      <c r="M851" s="8">
        <f>Расценки!L850</f>
        <v>930</v>
      </c>
      <c r="N851" s="8">
        <f>Расценки!M850</f>
        <v>1069</v>
      </c>
      <c r="O851" s="10">
        <f t="shared" si="621"/>
        <v>-8.6021505376344121E-2</v>
      </c>
      <c r="P851" s="10">
        <f t="shared" si="622"/>
        <v>-4.5837231057062722E-2</v>
      </c>
      <c r="Q851" s="7" t="str">
        <f t="shared" si="623"/>
        <v>равно</v>
      </c>
      <c r="R851" s="7" t="str">
        <f t="shared" si="624"/>
        <v>равно</v>
      </c>
      <c r="S851" s="8">
        <f t="shared" si="625"/>
        <v>930</v>
      </c>
      <c r="T851" s="8">
        <f t="shared" si="626"/>
        <v>1069</v>
      </c>
      <c r="U851" s="8">
        <f>Расценки!F850</f>
        <v>1500</v>
      </c>
      <c r="V851" s="8">
        <f>Расценки!G850</f>
        <v>1725</v>
      </c>
      <c r="W851" s="10">
        <f t="shared" si="627"/>
        <v>0.43333333333333335</v>
      </c>
      <c r="X851" s="10">
        <f t="shared" si="628"/>
        <v>0.40869565217391307</v>
      </c>
      <c r="Y851" s="9">
        <f>Расценки!H850</f>
        <v>1500</v>
      </c>
      <c r="Z851" s="9">
        <f>Расценки!I850</f>
        <v>1725</v>
      </c>
      <c r="AA851" s="10">
        <f>Расценки!J850</f>
        <v>0</v>
      </c>
      <c r="AB851" s="10">
        <f>Расценки!K850</f>
        <v>0</v>
      </c>
      <c r="AC851" s="16">
        <f t="shared" si="629"/>
        <v>0.43333333333333335</v>
      </c>
      <c r="AD851" s="16">
        <f t="shared" si="630"/>
        <v>0.40869565217391307</v>
      </c>
      <c r="AE851" s="10">
        <f t="shared" si="631"/>
        <v>0.38</v>
      </c>
      <c r="AF851" s="10">
        <f t="shared" si="632"/>
        <v>0.38028985507246377</v>
      </c>
      <c r="AG851" s="8">
        <f t="shared" si="633"/>
        <v>650</v>
      </c>
      <c r="AH851" s="8">
        <f t="shared" si="634"/>
        <v>705</v>
      </c>
    </row>
    <row r="852" spans="1:34" x14ac:dyDescent="0.25">
      <c r="A852" s="7" t="s">
        <v>2489</v>
      </c>
      <c r="B852" s="7" t="s">
        <v>2490</v>
      </c>
      <c r="C852" s="7" t="s">
        <v>177</v>
      </c>
      <c r="D852" s="7" t="s">
        <v>468</v>
      </c>
      <c r="E852" s="7" t="str">
        <f>INDEX('Нормо-час по специальностям'!$B$6:$B$26,MATCH(D852,'Нормо-час по специальностям'!$A$6:$A$26,0))</f>
        <v>Сантехник</v>
      </c>
      <c r="F852" s="15">
        <v>0.15</v>
      </c>
      <c r="G852" s="7" t="s">
        <v>7243</v>
      </c>
      <c r="H852" s="11">
        <f t="shared" si="618"/>
        <v>46.67</v>
      </c>
      <c r="I852" s="8">
        <f>INDEX('Нормо-час по специальностям'!$D$6:$D$26,MATCH(D852,'Нормо-час по специальностям'!$A$6:$A$26,0))</f>
        <v>850</v>
      </c>
      <c r="J852" s="8">
        <f>INDEX('Нормо-час по специальностям'!$E$6:$E$26,MATCH(D852,'Нормо-час по специальностям'!$A$6:$A$26,0))</f>
        <v>1020</v>
      </c>
      <c r="K852" s="8">
        <f t="shared" si="619"/>
        <v>128</v>
      </c>
      <c r="L852" s="8">
        <f t="shared" si="620"/>
        <v>153</v>
      </c>
      <c r="M852" s="8">
        <f>Расценки!L851</f>
        <v>155</v>
      </c>
      <c r="N852" s="8">
        <f>Расценки!M851</f>
        <v>178</v>
      </c>
      <c r="O852" s="10">
        <f t="shared" si="621"/>
        <v>-0.17419354838709677</v>
      </c>
      <c r="P852" s="10">
        <f t="shared" si="622"/>
        <v>-0.1404494382022472</v>
      </c>
      <c r="Q852" s="7" t="str">
        <f t="shared" si="623"/>
        <v>нормо-часы</v>
      </c>
      <c r="R852" s="7" t="str">
        <f t="shared" si="624"/>
        <v>нормо-часы</v>
      </c>
      <c r="S852" s="8">
        <f t="shared" si="625"/>
        <v>1033</v>
      </c>
      <c r="T852" s="8">
        <f t="shared" si="626"/>
        <v>1187</v>
      </c>
      <c r="U852" s="8">
        <f>Расценки!F851</f>
        <v>250</v>
      </c>
      <c r="V852" s="8">
        <f>Расценки!G851</f>
        <v>288</v>
      </c>
      <c r="W852" s="10">
        <f t="shared" si="627"/>
        <v>0.48799999999999999</v>
      </c>
      <c r="X852" s="10">
        <f t="shared" si="628"/>
        <v>0.46875</v>
      </c>
      <c r="Y852" s="9">
        <f>Расценки!H851</f>
        <v>250</v>
      </c>
      <c r="Z852" s="9">
        <f>Расценки!I851</f>
        <v>288</v>
      </c>
      <c r="AA852" s="10">
        <f>Расценки!J851</f>
        <v>0</v>
      </c>
      <c r="AB852" s="10">
        <f>Расценки!K851</f>
        <v>0</v>
      </c>
      <c r="AC852" s="16">
        <f t="shared" si="629"/>
        <v>0.48799999999999999</v>
      </c>
      <c r="AD852" s="16">
        <f t="shared" si="630"/>
        <v>0.46875</v>
      </c>
      <c r="AE852" s="10">
        <f t="shared" si="631"/>
        <v>0.38</v>
      </c>
      <c r="AF852" s="10">
        <f t="shared" si="632"/>
        <v>0.38194444444444442</v>
      </c>
      <c r="AG852" s="8">
        <f t="shared" si="633"/>
        <v>122</v>
      </c>
      <c r="AH852" s="8">
        <f t="shared" si="634"/>
        <v>135</v>
      </c>
    </row>
    <row r="853" spans="1:34" x14ac:dyDescent="0.25">
      <c r="A853" s="7" t="s">
        <v>2492</v>
      </c>
      <c r="B853" s="7" t="s">
        <v>2493</v>
      </c>
      <c r="C853" s="7" t="s">
        <v>177</v>
      </c>
      <c r="D853" s="7" t="s">
        <v>468</v>
      </c>
      <c r="E853" s="7" t="str">
        <f>INDEX('Нормо-час по специальностям'!$B$6:$B$26,MATCH(D853,'Нормо-час по специальностям'!$A$6:$A$26,0))</f>
        <v>Сантехник</v>
      </c>
      <c r="F853" s="15">
        <v>3</v>
      </c>
      <c r="G853" s="7" t="s">
        <v>7244</v>
      </c>
      <c r="H853" s="11">
        <f t="shared" si="618"/>
        <v>2.33</v>
      </c>
      <c r="I853" s="8">
        <f>INDEX('Нормо-час по специальностям'!$D$6:$D$26,MATCH(D853,'Нормо-час по специальностям'!$A$6:$A$26,0))</f>
        <v>850</v>
      </c>
      <c r="J853" s="8">
        <f>INDEX('Нормо-час по специальностям'!$E$6:$E$26,MATCH(D853,'Нормо-час по специальностям'!$A$6:$A$26,0))</f>
        <v>1020</v>
      </c>
      <c r="K853" s="8">
        <f t="shared" si="619"/>
        <v>2550</v>
      </c>
      <c r="L853" s="8">
        <f t="shared" si="620"/>
        <v>3060</v>
      </c>
      <c r="M853" s="8">
        <f>Расценки!L852</f>
        <v>2790</v>
      </c>
      <c r="N853" s="8">
        <f>Расценки!M852</f>
        <v>3208</v>
      </c>
      <c r="O853" s="10">
        <f t="shared" si="621"/>
        <v>-8.6021505376344121E-2</v>
      </c>
      <c r="P853" s="10">
        <f t="shared" si="622"/>
        <v>-4.6134663341645843E-2</v>
      </c>
      <c r="Q853" s="7" t="str">
        <f t="shared" si="623"/>
        <v>равно</v>
      </c>
      <c r="R853" s="7" t="str">
        <f t="shared" si="624"/>
        <v>равно</v>
      </c>
      <c r="S853" s="8">
        <f t="shared" si="625"/>
        <v>930</v>
      </c>
      <c r="T853" s="8">
        <f t="shared" si="626"/>
        <v>1069</v>
      </c>
      <c r="U853" s="8">
        <f>Расценки!F852</f>
        <v>4500</v>
      </c>
      <c r="V853" s="8">
        <f>Расценки!G852</f>
        <v>5175</v>
      </c>
      <c r="W853" s="10">
        <f t="shared" si="627"/>
        <v>0.43333333333333335</v>
      </c>
      <c r="X853" s="10">
        <f t="shared" si="628"/>
        <v>0.40869565217391307</v>
      </c>
      <c r="Y853" s="9">
        <f>Расценки!H852</f>
        <v>4500</v>
      </c>
      <c r="Z853" s="9">
        <f>Расценки!I852</f>
        <v>5175</v>
      </c>
      <c r="AA853" s="10">
        <f>Расценки!J852</f>
        <v>0</v>
      </c>
      <c r="AB853" s="10">
        <f>Расценки!K852</f>
        <v>0</v>
      </c>
      <c r="AC853" s="16">
        <f t="shared" si="629"/>
        <v>0.43333333333333335</v>
      </c>
      <c r="AD853" s="16">
        <f t="shared" si="630"/>
        <v>0.40869565217391307</v>
      </c>
      <c r="AE853" s="10">
        <f t="shared" si="631"/>
        <v>0.38</v>
      </c>
      <c r="AF853" s="10">
        <f t="shared" si="632"/>
        <v>0.38009661835748793</v>
      </c>
      <c r="AG853" s="8">
        <f t="shared" si="633"/>
        <v>1950</v>
      </c>
      <c r="AH853" s="8">
        <f t="shared" si="634"/>
        <v>2115</v>
      </c>
    </row>
    <row r="854" spans="1:34" x14ac:dyDescent="0.25">
      <c r="A854" s="7" t="s">
        <v>2495</v>
      </c>
      <c r="B854" s="7" t="s">
        <v>2496</v>
      </c>
      <c r="C854" s="7" t="s">
        <v>177</v>
      </c>
      <c r="D854" s="7" t="s">
        <v>468</v>
      </c>
      <c r="E854" s="7" t="str">
        <f>INDEX('Нормо-час по специальностям'!$B$6:$B$26,MATCH(D854,'Нормо-час по специальностям'!$A$6:$A$26,0))</f>
        <v>Сантехник</v>
      </c>
      <c r="F854" s="15">
        <v>1.5</v>
      </c>
      <c r="G854" s="7" t="s">
        <v>6927</v>
      </c>
      <c r="H854" s="11">
        <f t="shared" si="618"/>
        <v>4.67</v>
      </c>
      <c r="I854" s="8">
        <f>INDEX('Нормо-час по специальностям'!$D$6:$D$26,MATCH(D854,'Нормо-час по специальностям'!$A$6:$A$26,0))</f>
        <v>850</v>
      </c>
      <c r="J854" s="8">
        <f>INDEX('Нормо-час по специальностям'!$E$6:$E$26,MATCH(D854,'Нормо-час по специальностям'!$A$6:$A$26,0))</f>
        <v>1020</v>
      </c>
      <c r="K854" s="8">
        <f t="shared" si="619"/>
        <v>1275</v>
      </c>
      <c r="L854" s="8">
        <f t="shared" si="620"/>
        <v>1530</v>
      </c>
      <c r="M854" s="8">
        <f>Расценки!L853</f>
        <v>3025</v>
      </c>
      <c r="N854" s="8">
        <f>Расценки!M853</f>
        <v>3570</v>
      </c>
      <c r="O854" s="10">
        <f t="shared" si="621"/>
        <v>-0.57851239669421495</v>
      </c>
      <c r="P854" s="10">
        <f t="shared" si="622"/>
        <v>-0.5714285714285714</v>
      </c>
      <c r="Q854" s="7" t="str">
        <f t="shared" si="623"/>
        <v>нормо-часы</v>
      </c>
      <c r="R854" s="7" t="str">
        <f t="shared" si="624"/>
        <v>нормо-часы</v>
      </c>
      <c r="S854" s="8">
        <f t="shared" si="625"/>
        <v>2017</v>
      </c>
      <c r="T854" s="8">
        <f t="shared" si="626"/>
        <v>2380</v>
      </c>
      <c r="U854" s="8">
        <f>Расценки!F853</f>
        <v>5500</v>
      </c>
      <c r="V854" s="8">
        <f>Расценки!G853</f>
        <v>6490</v>
      </c>
      <c r="W854" s="10">
        <f t="shared" si="627"/>
        <v>0.76818181818181819</v>
      </c>
      <c r="X854" s="10">
        <f t="shared" si="628"/>
        <v>0.76425269645608629</v>
      </c>
      <c r="Y854" s="9">
        <f>Расценки!H853</f>
        <v>5500</v>
      </c>
      <c r="Z854" s="9">
        <f>Расценки!I853</f>
        <v>6490</v>
      </c>
      <c r="AA854" s="10">
        <f>Расценки!J853</f>
        <v>0</v>
      </c>
      <c r="AB854" s="10">
        <f>Расценки!K853</f>
        <v>0</v>
      </c>
      <c r="AC854" s="16">
        <f t="shared" si="629"/>
        <v>0.76818181818181819</v>
      </c>
      <c r="AD854" s="16">
        <f t="shared" si="630"/>
        <v>0.76425269645608629</v>
      </c>
      <c r="AE854" s="10">
        <f t="shared" si="631"/>
        <v>0.45</v>
      </c>
      <c r="AF854" s="10">
        <f t="shared" si="632"/>
        <v>0.44992295839753466</v>
      </c>
      <c r="AG854" s="8">
        <f t="shared" si="633"/>
        <v>4225</v>
      </c>
      <c r="AH854" s="8">
        <f t="shared" si="634"/>
        <v>4960</v>
      </c>
    </row>
    <row r="855" spans="1:34" x14ac:dyDescent="0.25">
      <c r="A855" s="7" t="s">
        <v>2499</v>
      </c>
      <c r="B855" s="7" t="s">
        <v>2500</v>
      </c>
      <c r="C855" s="7" t="s">
        <v>50</v>
      </c>
      <c r="D855" s="7" t="s">
        <v>468</v>
      </c>
      <c r="E855" s="7" t="str">
        <f>INDEX('Нормо-час по специальностям'!$B$6:$B$26,MATCH(D855,'Нормо-час по специальностям'!$A$6:$A$26,0))</f>
        <v>Сантехник</v>
      </c>
      <c r="F855" s="15">
        <v>0.75</v>
      </c>
      <c r="G855" s="7" t="s">
        <v>7245</v>
      </c>
      <c r="H855" s="11">
        <f t="shared" si="618"/>
        <v>9.33</v>
      </c>
      <c r="I855" s="8">
        <f>INDEX('Нормо-час по специальностям'!$D$6:$D$26,MATCH(D855,'Нормо-час по специальностям'!$A$6:$A$26,0))</f>
        <v>850</v>
      </c>
      <c r="J855" s="8">
        <f>INDEX('Нормо-час по специальностям'!$E$6:$E$26,MATCH(D855,'Нормо-час по специальностям'!$A$6:$A$26,0))</f>
        <v>1020</v>
      </c>
      <c r="K855" s="8">
        <f t="shared" si="619"/>
        <v>638</v>
      </c>
      <c r="L855" s="8">
        <f t="shared" si="620"/>
        <v>765</v>
      </c>
      <c r="M855" s="8">
        <f>Расценки!L854</f>
        <v>744</v>
      </c>
      <c r="N855" s="8">
        <f>Расценки!M854</f>
        <v>856</v>
      </c>
      <c r="O855" s="10">
        <f t="shared" si="621"/>
        <v>-0.14247311827956988</v>
      </c>
      <c r="P855" s="10">
        <f t="shared" si="622"/>
        <v>-0.10630841121495327</v>
      </c>
      <c r="Q855" s="7" t="str">
        <f t="shared" si="623"/>
        <v>нормо-часы</v>
      </c>
      <c r="R855" s="7" t="str">
        <f t="shared" si="624"/>
        <v>нормо-часы</v>
      </c>
      <c r="S855" s="8">
        <f t="shared" si="625"/>
        <v>992</v>
      </c>
      <c r="T855" s="8">
        <f t="shared" si="626"/>
        <v>1141</v>
      </c>
      <c r="U855" s="8">
        <f>Расценки!F854</f>
        <v>1200</v>
      </c>
      <c r="V855" s="8">
        <f>Расценки!G854</f>
        <v>1380</v>
      </c>
      <c r="W855" s="10">
        <f t="shared" si="627"/>
        <v>0.46833333333333332</v>
      </c>
      <c r="X855" s="10">
        <f t="shared" si="628"/>
        <v>0.44565217391304346</v>
      </c>
      <c r="Y855" s="9">
        <f>Расценки!H854</f>
        <v>1200</v>
      </c>
      <c r="Z855" s="9">
        <f>Расценки!I854</f>
        <v>1380</v>
      </c>
      <c r="AA855" s="10">
        <f>Расценки!J854</f>
        <v>0</v>
      </c>
      <c r="AB855" s="10">
        <f>Расценки!K854</f>
        <v>0</v>
      </c>
      <c r="AC855" s="16">
        <f t="shared" si="629"/>
        <v>0.46833333333333332</v>
      </c>
      <c r="AD855" s="16">
        <f t="shared" si="630"/>
        <v>0.44565217391304346</v>
      </c>
      <c r="AE855" s="10">
        <f t="shared" si="631"/>
        <v>0.38</v>
      </c>
      <c r="AF855" s="10">
        <f t="shared" si="632"/>
        <v>0.37971014492753624</v>
      </c>
      <c r="AG855" s="8">
        <f t="shared" si="633"/>
        <v>562</v>
      </c>
      <c r="AH855" s="8">
        <f t="shared" si="634"/>
        <v>615</v>
      </c>
    </row>
    <row r="856" spans="1:34" x14ac:dyDescent="0.25">
      <c r="A856" s="7" t="s">
        <v>2502</v>
      </c>
      <c r="B856" s="7" t="s">
        <v>2503</v>
      </c>
      <c r="C856" s="7" t="s">
        <v>50</v>
      </c>
      <c r="D856" s="7" t="s">
        <v>468</v>
      </c>
      <c r="E856" s="7" t="str">
        <f>INDEX('Нормо-час по специальностям'!$B$6:$B$26,MATCH(D856,'Нормо-час по специальностям'!$A$6:$A$26,0))</f>
        <v>Сантехник</v>
      </c>
      <c r="F856" s="15">
        <v>0.9</v>
      </c>
      <c r="G856" s="7" t="s">
        <v>7245</v>
      </c>
      <c r="H856" s="11">
        <f t="shared" si="618"/>
        <v>7.78</v>
      </c>
      <c r="I856" s="8">
        <f>INDEX('Нормо-час по специальностям'!$D$6:$D$26,MATCH(D856,'Нормо-час по специальностям'!$A$6:$A$26,0))</f>
        <v>850</v>
      </c>
      <c r="J856" s="8">
        <f>INDEX('Нормо-час по специальностям'!$E$6:$E$26,MATCH(D856,'Нормо-час по специальностям'!$A$6:$A$26,0))</f>
        <v>1020</v>
      </c>
      <c r="K856" s="8">
        <f t="shared" si="619"/>
        <v>765</v>
      </c>
      <c r="L856" s="8">
        <f t="shared" si="620"/>
        <v>918</v>
      </c>
      <c r="M856" s="8">
        <f>Расценки!L855</f>
        <v>868</v>
      </c>
      <c r="N856" s="8">
        <f>Расценки!M855</f>
        <v>998</v>
      </c>
      <c r="O856" s="10">
        <f t="shared" si="621"/>
        <v>-0.11866359447004604</v>
      </c>
      <c r="P856" s="10">
        <f t="shared" si="622"/>
        <v>-8.0160320641282534E-2</v>
      </c>
      <c r="Q856" s="7" t="str">
        <f t="shared" si="623"/>
        <v>нормо-часы</v>
      </c>
      <c r="R856" s="7" t="str">
        <f t="shared" si="624"/>
        <v>равно</v>
      </c>
      <c r="S856" s="8">
        <f t="shared" si="625"/>
        <v>964</v>
      </c>
      <c r="T856" s="8">
        <f t="shared" si="626"/>
        <v>1109</v>
      </c>
      <c r="U856" s="8">
        <f>Расценки!F855</f>
        <v>1400</v>
      </c>
      <c r="V856" s="8">
        <f>Расценки!G855</f>
        <v>1610</v>
      </c>
      <c r="W856" s="10">
        <f t="shared" si="627"/>
        <v>0.45357142857142857</v>
      </c>
      <c r="X856" s="10">
        <f t="shared" si="628"/>
        <v>0.42981366459627329</v>
      </c>
      <c r="Y856" s="9">
        <f>Расценки!H855</f>
        <v>1400</v>
      </c>
      <c r="Z856" s="9">
        <f>Расценки!I855</f>
        <v>1610</v>
      </c>
      <c r="AA856" s="10">
        <f>Расценки!J855</f>
        <v>0</v>
      </c>
      <c r="AB856" s="10">
        <f>Расценки!K855</f>
        <v>0</v>
      </c>
      <c r="AC856" s="16">
        <f t="shared" si="629"/>
        <v>0.45357142857142857</v>
      </c>
      <c r="AD856" s="16">
        <f t="shared" si="630"/>
        <v>0.42981366459627329</v>
      </c>
      <c r="AE856" s="10">
        <f t="shared" si="631"/>
        <v>0.38</v>
      </c>
      <c r="AF856" s="10">
        <f t="shared" si="632"/>
        <v>0.38012422360248449</v>
      </c>
      <c r="AG856" s="8">
        <f t="shared" si="633"/>
        <v>635</v>
      </c>
      <c r="AH856" s="8">
        <f t="shared" si="634"/>
        <v>692</v>
      </c>
    </row>
    <row r="857" spans="1:34" x14ac:dyDescent="0.25">
      <c r="A857" s="7" t="s">
        <v>2505</v>
      </c>
      <c r="B857" s="7" t="s">
        <v>2506</v>
      </c>
      <c r="C857" s="7" t="s">
        <v>50</v>
      </c>
      <c r="D857" s="7" t="s">
        <v>468</v>
      </c>
      <c r="E857" s="7" t="str">
        <f>INDEX('Нормо-час по специальностям'!$B$6:$B$26,MATCH(D857,'Нормо-час по специальностям'!$A$6:$A$26,0))</f>
        <v>Сантехник</v>
      </c>
      <c r="F857" s="15">
        <v>1.05</v>
      </c>
      <c r="G857" s="7" t="s">
        <v>7245</v>
      </c>
      <c r="H857" s="11">
        <f t="shared" si="618"/>
        <v>6.67</v>
      </c>
      <c r="I857" s="8">
        <f>INDEX('Нормо-час по специальностям'!$D$6:$D$26,MATCH(D857,'Нормо-час по специальностям'!$A$6:$A$26,0))</f>
        <v>850</v>
      </c>
      <c r="J857" s="8">
        <f>INDEX('Нормо-час по специальностям'!$E$6:$E$26,MATCH(D857,'Нормо-час по специальностям'!$A$6:$A$26,0))</f>
        <v>1020</v>
      </c>
      <c r="K857" s="8">
        <f t="shared" si="619"/>
        <v>893</v>
      </c>
      <c r="L857" s="8">
        <f t="shared" si="620"/>
        <v>1071</v>
      </c>
      <c r="M857" s="8">
        <f>Расценки!L856</f>
        <v>992</v>
      </c>
      <c r="N857" s="8">
        <f>Расценки!M856</f>
        <v>1141</v>
      </c>
      <c r="O857" s="10">
        <f t="shared" si="621"/>
        <v>-9.9798387096774244E-2</v>
      </c>
      <c r="P857" s="10">
        <f t="shared" si="622"/>
        <v>-6.1349693251533721E-2</v>
      </c>
      <c r="Q857" s="7" t="str">
        <f t="shared" si="623"/>
        <v>равно</v>
      </c>
      <c r="R857" s="7" t="str">
        <f t="shared" si="624"/>
        <v>равно</v>
      </c>
      <c r="S857" s="8">
        <f t="shared" si="625"/>
        <v>945</v>
      </c>
      <c r="T857" s="8">
        <f t="shared" si="626"/>
        <v>1087</v>
      </c>
      <c r="U857" s="8">
        <f>Расценки!F856</f>
        <v>1600</v>
      </c>
      <c r="V857" s="8">
        <f>Расценки!G856</f>
        <v>1840</v>
      </c>
      <c r="W857" s="10">
        <f t="shared" si="627"/>
        <v>0.44187500000000002</v>
      </c>
      <c r="X857" s="10">
        <f t="shared" si="628"/>
        <v>0.41793478260869565</v>
      </c>
      <c r="Y857" s="9">
        <f>Расценки!H856</f>
        <v>1600</v>
      </c>
      <c r="Z857" s="9">
        <f>Расценки!I856</f>
        <v>1840</v>
      </c>
      <c r="AA857" s="10">
        <f>Расценки!J856</f>
        <v>0</v>
      </c>
      <c r="AB857" s="10">
        <f>Расценки!K856</f>
        <v>0</v>
      </c>
      <c r="AC857" s="16">
        <f t="shared" si="629"/>
        <v>0.44187500000000002</v>
      </c>
      <c r="AD857" s="16">
        <f t="shared" si="630"/>
        <v>0.41793478260869565</v>
      </c>
      <c r="AE857" s="10">
        <f t="shared" si="631"/>
        <v>0.38</v>
      </c>
      <c r="AF857" s="10">
        <f t="shared" si="632"/>
        <v>0.37989130434782609</v>
      </c>
      <c r="AG857" s="8">
        <f t="shared" si="633"/>
        <v>707</v>
      </c>
      <c r="AH857" s="8">
        <f t="shared" si="634"/>
        <v>769</v>
      </c>
    </row>
    <row r="858" spans="1:34" x14ac:dyDescent="0.25">
      <c r="A858" s="7" t="s">
        <v>2507</v>
      </c>
      <c r="B858" s="7" t="s">
        <v>2508</v>
      </c>
      <c r="C858" s="7" t="s">
        <v>50</v>
      </c>
      <c r="D858" s="7" t="s">
        <v>468</v>
      </c>
      <c r="E858" s="7" t="str">
        <f>INDEX('Нормо-час по специальностям'!$B$6:$B$26,MATCH(D858,'Нормо-час по специальностям'!$A$6:$A$26,0))</f>
        <v>Сантехник</v>
      </c>
      <c r="F858" s="15">
        <v>0.55000000000000004</v>
      </c>
      <c r="G858" s="7" t="s">
        <v>7245</v>
      </c>
      <c r="H858" s="11">
        <f t="shared" si="618"/>
        <v>12.73</v>
      </c>
      <c r="I858" s="8">
        <f>INDEX('Нормо-час по специальностям'!$D$6:$D$26,MATCH(D858,'Нормо-час по специальностям'!$A$6:$A$26,0))</f>
        <v>850</v>
      </c>
      <c r="J858" s="8">
        <f>INDEX('Нормо-час по специальностям'!$E$6:$E$26,MATCH(D858,'Нормо-час по специальностям'!$A$6:$A$26,0))</f>
        <v>1020</v>
      </c>
      <c r="K858" s="8">
        <f t="shared" si="619"/>
        <v>468</v>
      </c>
      <c r="L858" s="8">
        <f t="shared" si="620"/>
        <v>561</v>
      </c>
      <c r="M858" s="8">
        <f>Расценки!L857</f>
        <v>558</v>
      </c>
      <c r="N858" s="8">
        <f>Расценки!M857</f>
        <v>642</v>
      </c>
      <c r="O858" s="10">
        <f t="shared" si="621"/>
        <v>-0.16129032258064513</v>
      </c>
      <c r="P858" s="10">
        <f t="shared" si="622"/>
        <v>-0.12616822429906538</v>
      </c>
      <c r="Q858" s="7" t="str">
        <f t="shared" si="623"/>
        <v>нормо-часы</v>
      </c>
      <c r="R858" s="7" t="str">
        <f t="shared" si="624"/>
        <v>нормо-часы</v>
      </c>
      <c r="S858" s="8">
        <f t="shared" si="625"/>
        <v>1015</v>
      </c>
      <c r="T858" s="8">
        <f t="shared" si="626"/>
        <v>1167</v>
      </c>
      <c r="U858" s="8">
        <f>Расценки!F857</f>
        <v>900</v>
      </c>
      <c r="V858" s="8">
        <f>Расценки!G857</f>
        <v>1035</v>
      </c>
      <c r="W858" s="10">
        <f t="shared" si="627"/>
        <v>0.48</v>
      </c>
      <c r="X858" s="10">
        <f t="shared" si="628"/>
        <v>0.45797101449275363</v>
      </c>
      <c r="Y858" s="9">
        <f>Расценки!H857</f>
        <v>900</v>
      </c>
      <c r="Z858" s="9">
        <f>Расценки!I857</f>
        <v>1035</v>
      </c>
      <c r="AA858" s="10">
        <f>Расценки!J857</f>
        <v>0</v>
      </c>
      <c r="AB858" s="10">
        <f>Расценки!K857</f>
        <v>0</v>
      </c>
      <c r="AC858" s="16">
        <f t="shared" si="629"/>
        <v>0.48</v>
      </c>
      <c r="AD858" s="16">
        <f t="shared" si="630"/>
        <v>0.45797101449275363</v>
      </c>
      <c r="AE858" s="10">
        <f t="shared" si="631"/>
        <v>0.38</v>
      </c>
      <c r="AF858" s="10">
        <f t="shared" si="632"/>
        <v>0.37971014492753624</v>
      </c>
      <c r="AG858" s="8">
        <f t="shared" si="633"/>
        <v>432</v>
      </c>
      <c r="AH858" s="8">
        <f t="shared" si="634"/>
        <v>474</v>
      </c>
    </row>
    <row r="859" spans="1:34" x14ac:dyDescent="0.25">
      <c r="A859" s="7" t="s">
        <v>2510</v>
      </c>
      <c r="B859" s="7" t="s">
        <v>2511</v>
      </c>
      <c r="C859" s="7" t="s">
        <v>50</v>
      </c>
      <c r="D859" s="7" t="s">
        <v>468</v>
      </c>
      <c r="E859" s="7" t="str">
        <f>INDEX('Нормо-час по специальностям'!$B$6:$B$26,MATCH(D859,'Нормо-час по специальностям'!$A$6:$A$26,0))</f>
        <v>Сантехник</v>
      </c>
      <c r="F859" s="15">
        <v>1</v>
      </c>
      <c r="G859" s="7" t="s">
        <v>7245</v>
      </c>
      <c r="H859" s="11">
        <f t="shared" si="618"/>
        <v>7</v>
      </c>
      <c r="I859" s="8">
        <f>INDEX('Нормо-час по специальностям'!$D$6:$D$26,MATCH(D859,'Нормо-час по специальностям'!$A$6:$A$26,0))</f>
        <v>850</v>
      </c>
      <c r="J859" s="8">
        <f>INDEX('Нормо-час по специальностям'!$E$6:$E$26,MATCH(D859,'Нормо-час по специальностям'!$A$6:$A$26,0))</f>
        <v>1020</v>
      </c>
      <c r="K859" s="8">
        <f t="shared" si="619"/>
        <v>850</v>
      </c>
      <c r="L859" s="8">
        <f t="shared" si="620"/>
        <v>1020</v>
      </c>
      <c r="M859" s="8">
        <f>Расценки!L858</f>
        <v>930</v>
      </c>
      <c r="N859" s="8">
        <f>Расценки!M858</f>
        <v>1069</v>
      </c>
      <c r="O859" s="10">
        <f t="shared" si="621"/>
        <v>-8.6021505376344121E-2</v>
      </c>
      <c r="P859" s="10">
        <f t="shared" si="622"/>
        <v>-4.5837231057062722E-2</v>
      </c>
      <c r="Q859" s="7" t="str">
        <f t="shared" si="623"/>
        <v>равно</v>
      </c>
      <c r="R859" s="7" t="str">
        <f t="shared" si="624"/>
        <v>равно</v>
      </c>
      <c r="S859" s="8">
        <f t="shared" si="625"/>
        <v>930</v>
      </c>
      <c r="T859" s="8">
        <f t="shared" si="626"/>
        <v>1069</v>
      </c>
      <c r="U859" s="8">
        <f>Расценки!F858</f>
        <v>1500</v>
      </c>
      <c r="V859" s="8">
        <f>Расценки!G858</f>
        <v>1725</v>
      </c>
      <c r="W859" s="10">
        <f t="shared" si="627"/>
        <v>0.43333333333333335</v>
      </c>
      <c r="X859" s="10">
        <f t="shared" si="628"/>
        <v>0.40869565217391307</v>
      </c>
      <c r="Y859" s="9">
        <f>Расценки!H858</f>
        <v>1500</v>
      </c>
      <c r="Z859" s="9">
        <f>Расценки!I858</f>
        <v>1725</v>
      </c>
      <c r="AA859" s="10">
        <f>Расценки!J858</f>
        <v>0</v>
      </c>
      <c r="AB859" s="10">
        <f>Расценки!K858</f>
        <v>0</v>
      </c>
      <c r="AC859" s="16">
        <f t="shared" si="629"/>
        <v>0.43333333333333335</v>
      </c>
      <c r="AD859" s="16">
        <f t="shared" si="630"/>
        <v>0.40869565217391307</v>
      </c>
      <c r="AE859" s="10">
        <f t="shared" si="631"/>
        <v>0.38</v>
      </c>
      <c r="AF859" s="10">
        <f t="shared" si="632"/>
        <v>0.38028985507246377</v>
      </c>
      <c r="AG859" s="8">
        <f t="shared" si="633"/>
        <v>650</v>
      </c>
      <c r="AH859" s="8">
        <f t="shared" si="634"/>
        <v>705</v>
      </c>
    </row>
    <row r="860" spans="1:34" x14ac:dyDescent="0.25">
      <c r="A860" s="7" t="s">
        <v>2512</v>
      </c>
      <c r="B860" s="7" t="s">
        <v>2513</v>
      </c>
      <c r="C860" s="7" t="s">
        <v>50</v>
      </c>
      <c r="D860" s="7" t="s">
        <v>468</v>
      </c>
      <c r="E860" s="7" t="str">
        <f>INDEX('Нормо-час по специальностям'!$B$6:$B$26,MATCH(D860,'Нормо-час по специальностям'!$A$6:$A$26,0))</f>
        <v>Сантехник</v>
      </c>
      <c r="F860" s="15">
        <v>1.35</v>
      </c>
      <c r="G860" s="7" t="s">
        <v>7245</v>
      </c>
      <c r="H860" s="11">
        <f t="shared" si="618"/>
        <v>5.19</v>
      </c>
      <c r="I860" s="8">
        <f>INDEX('Нормо-час по специальностям'!$D$6:$D$26,MATCH(D860,'Нормо-час по специальностям'!$A$6:$A$26,0))</f>
        <v>850</v>
      </c>
      <c r="J860" s="8">
        <f>INDEX('Нормо-час по специальностям'!$E$6:$E$26,MATCH(D860,'Нормо-час по специальностям'!$A$6:$A$26,0))</f>
        <v>1020</v>
      </c>
      <c r="K860" s="8">
        <f t="shared" si="619"/>
        <v>1148</v>
      </c>
      <c r="L860" s="8">
        <f t="shared" si="620"/>
        <v>1377</v>
      </c>
      <c r="M860" s="8">
        <f>Расценки!L859</f>
        <v>1240</v>
      </c>
      <c r="N860" s="8">
        <f>Расценки!M859</f>
        <v>1426</v>
      </c>
      <c r="O860" s="10">
        <f t="shared" si="621"/>
        <v>-7.4193548387096797E-2</v>
      </c>
      <c r="P860" s="10">
        <f t="shared" si="622"/>
        <v>-3.436185133239833E-2</v>
      </c>
      <c r="Q860" s="7" t="str">
        <f t="shared" si="623"/>
        <v>равно</v>
      </c>
      <c r="R860" s="7" t="str">
        <f t="shared" si="624"/>
        <v>равно</v>
      </c>
      <c r="S860" s="8">
        <f t="shared" si="625"/>
        <v>919</v>
      </c>
      <c r="T860" s="8">
        <f t="shared" si="626"/>
        <v>1056</v>
      </c>
      <c r="U860" s="8">
        <f>Расценки!F859</f>
        <v>2000</v>
      </c>
      <c r="V860" s="8">
        <f>Расценки!G859</f>
        <v>2300</v>
      </c>
      <c r="W860" s="10">
        <f t="shared" si="627"/>
        <v>0.42599999999999999</v>
      </c>
      <c r="X860" s="10">
        <f t="shared" si="628"/>
        <v>0.40130434782608698</v>
      </c>
      <c r="Y860" s="9">
        <f>Расценки!H859</f>
        <v>2000</v>
      </c>
      <c r="Z860" s="9">
        <f>Расценки!I859</f>
        <v>2300</v>
      </c>
      <c r="AA860" s="10">
        <f>Расценки!J859</f>
        <v>0</v>
      </c>
      <c r="AB860" s="10">
        <f>Расценки!K859</f>
        <v>0</v>
      </c>
      <c r="AC860" s="16">
        <f t="shared" si="629"/>
        <v>0.42599999999999999</v>
      </c>
      <c r="AD860" s="16">
        <f t="shared" si="630"/>
        <v>0.40130434782608698</v>
      </c>
      <c r="AE860" s="10">
        <f t="shared" si="631"/>
        <v>0.38</v>
      </c>
      <c r="AF860" s="10">
        <f t="shared" si="632"/>
        <v>0.38</v>
      </c>
      <c r="AG860" s="8">
        <f t="shared" si="633"/>
        <v>852</v>
      </c>
      <c r="AH860" s="8">
        <f t="shared" si="634"/>
        <v>923</v>
      </c>
    </row>
    <row r="861" spans="1:34" x14ac:dyDescent="0.25">
      <c r="A861" s="7" t="s">
        <v>2515</v>
      </c>
      <c r="B861" s="7" t="s">
        <v>2516</v>
      </c>
      <c r="C861" s="7" t="s">
        <v>50</v>
      </c>
      <c r="D861" s="7" t="s">
        <v>468</v>
      </c>
      <c r="E861" s="7" t="str">
        <f>INDEX('Нормо-час по специальностям'!$B$6:$B$26,MATCH(D861,'Нормо-час по специальностям'!$A$6:$A$26,0))</f>
        <v>Сантехник</v>
      </c>
      <c r="F861" s="15">
        <v>0.75</v>
      </c>
      <c r="G861" s="7" t="s">
        <v>7245</v>
      </c>
      <c r="H861" s="11">
        <f t="shared" si="618"/>
        <v>9.33</v>
      </c>
      <c r="I861" s="8">
        <f>INDEX('Нормо-час по специальностям'!$D$6:$D$26,MATCH(D861,'Нормо-час по специальностям'!$A$6:$A$26,0))</f>
        <v>850</v>
      </c>
      <c r="J861" s="8">
        <f>INDEX('Нормо-час по специальностям'!$E$6:$E$26,MATCH(D861,'Нормо-час по специальностям'!$A$6:$A$26,0))</f>
        <v>1020</v>
      </c>
      <c r="K861" s="8">
        <f t="shared" si="619"/>
        <v>638</v>
      </c>
      <c r="L861" s="8">
        <f t="shared" si="620"/>
        <v>765</v>
      </c>
      <c r="M861" s="8">
        <f>Расценки!L860</f>
        <v>682</v>
      </c>
      <c r="N861" s="8">
        <f>Расценки!M860</f>
        <v>784</v>
      </c>
      <c r="O861" s="10">
        <f t="shared" si="621"/>
        <v>-6.4516129032258118E-2</v>
      </c>
      <c r="P861" s="10">
        <f t="shared" si="622"/>
        <v>-2.4234693877551061E-2</v>
      </c>
      <c r="Q861" s="7" t="str">
        <f t="shared" si="623"/>
        <v>равно</v>
      </c>
      <c r="R861" s="7" t="str">
        <f t="shared" si="624"/>
        <v>равно</v>
      </c>
      <c r="S861" s="8">
        <f t="shared" si="625"/>
        <v>909</v>
      </c>
      <c r="T861" s="8">
        <f t="shared" si="626"/>
        <v>1045</v>
      </c>
      <c r="U861" s="8">
        <f>Расценки!F860</f>
        <v>1100</v>
      </c>
      <c r="V861" s="8">
        <f>Расценки!G860</f>
        <v>1265</v>
      </c>
      <c r="W861" s="10">
        <f t="shared" si="627"/>
        <v>0.42</v>
      </c>
      <c r="X861" s="10">
        <f t="shared" si="628"/>
        <v>0.39525691699604742</v>
      </c>
      <c r="Y861" s="9">
        <f>Расценки!H860</f>
        <v>1100</v>
      </c>
      <c r="Z861" s="9">
        <f>Расценки!I860</f>
        <v>1265</v>
      </c>
      <c r="AA861" s="10">
        <f>Расценки!J860</f>
        <v>0</v>
      </c>
      <c r="AB861" s="10">
        <f>Расценки!K860</f>
        <v>0</v>
      </c>
      <c r="AC861" s="16">
        <f t="shared" si="629"/>
        <v>0.42</v>
      </c>
      <c r="AD861" s="16">
        <f t="shared" si="630"/>
        <v>0.39525691699604742</v>
      </c>
      <c r="AE861" s="10">
        <f t="shared" si="631"/>
        <v>0.38</v>
      </c>
      <c r="AF861" s="10">
        <f t="shared" si="632"/>
        <v>0.38023715415019765</v>
      </c>
      <c r="AG861" s="8">
        <f t="shared" si="633"/>
        <v>462</v>
      </c>
      <c r="AH861" s="8">
        <f t="shared" si="634"/>
        <v>500</v>
      </c>
    </row>
    <row r="862" spans="1:34" x14ac:dyDescent="0.25">
      <c r="A862" s="7" t="s">
        <v>2518</v>
      </c>
      <c r="B862" s="7" t="s">
        <v>2519</v>
      </c>
      <c r="C862" s="7" t="s">
        <v>50</v>
      </c>
      <c r="D862" s="7" t="s">
        <v>468</v>
      </c>
      <c r="E862" s="7" t="str">
        <f>INDEX('Нормо-час по специальностям'!$B$6:$B$26,MATCH(D862,'Нормо-час по специальностям'!$A$6:$A$26,0))</f>
        <v>Сантехник</v>
      </c>
      <c r="F862" s="15">
        <v>0.4</v>
      </c>
      <c r="G862" s="7" t="s">
        <v>7245</v>
      </c>
      <c r="H862" s="11">
        <f t="shared" si="618"/>
        <v>17.5</v>
      </c>
      <c r="I862" s="8">
        <f>INDEX('Нормо-час по специальностям'!$D$6:$D$26,MATCH(D862,'Нормо-час по специальностям'!$A$6:$A$26,0))</f>
        <v>850</v>
      </c>
      <c r="J862" s="8">
        <f>INDEX('Нормо-час по специальностям'!$E$6:$E$26,MATCH(D862,'Нормо-час по специальностям'!$A$6:$A$26,0))</f>
        <v>1020</v>
      </c>
      <c r="K862" s="8">
        <f t="shared" si="619"/>
        <v>340</v>
      </c>
      <c r="L862" s="8">
        <f t="shared" si="620"/>
        <v>408</v>
      </c>
      <c r="M862" s="8">
        <f>Расценки!L861</f>
        <v>372</v>
      </c>
      <c r="N862" s="8">
        <f>Расценки!M861</f>
        <v>428</v>
      </c>
      <c r="O862" s="10">
        <f t="shared" si="621"/>
        <v>-8.6021505376344121E-2</v>
      </c>
      <c r="P862" s="10">
        <f t="shared" si="622"/>
        <v>-4.6728971962616828E-2</v>
      </c>
      <c r="Q862" s="7" t="str">
        <f t="shared" si="623"/>
        <v>равно</v>
      </c>
      <c r="R862" s="7" t="str">
        <f t="shared" si="624"/>
        <v>равно</v>
      </c>
      <c r="S862" s="8">
        <f t="shared" si="625"/>
        <v>930</v>
      </c>
      <c r="T862" s="8">
        <f t="shared" si="626"/>
        <v>1070</v>
      </c>
      <c r="U862" s="8">
        <f>Расценки!F861</f>
        <v>600</v>
      </c>
      <c r="V862" s="8">
        <f>Расценки!G861</f>
        <v>690</v>
      </c>
      <c r="W862" s="10">
        <f t="shared" si="627"/>
        <v>0.43333333333333335</v>
      </c>
      <c r="X862" s="10">
        <f t="shared" si="628"/>
        <v>0.40869565217391307</v>
      </c>
      <c r="Y862" s="9">
        <f>Расценки!H861</f>
        <v>600</v>
      </c>
      <c r="Z862" s="9">
        <f>Расценки!I861</f>
        <v>690</v>
      </c>
      <c r="AA862" s="10">
        <f>Расценки!J861</f>
        <v>0</v>
      </c>
      <c r="AB862" s="10">
        <f>Расценки!K861</f>
        <v>0</v>
      </c>
      <c r="AC862" s="16">
        <f t="shared" si="629"/>
        <v>0.43333333333333335</v>
      </c>
      <c r="AD862" s="16">
        <f t="shared" si="630"/>
        <v>0.40869565217391307</v>
      </c>
      <c r="AE862" s="10">
        <f t="shared" si="631"/>
        <v>0.38</v>
      </c>
      <c r="AF862" s="10">
        <f t="shared" si="632"/>
        <v>0.37971014492753624</v>
      </c>
      <c r="AG862" s="8">
        <f t="shared" si="633"/>
        <v>260</v>
      </c>
      <c r="AH862" s="8">
        <f t="shared" si="634"/>
        <v>282</v>
      </c>
    </row>
    <row r="863" spans="1:34" x14ac:dyDescent="0.25">
      <c r="A863" s="7" t="s">
        <v>2521</v>
      </c>
      <c r="B863" s="7" t="s">
        <v>2522</v>
      </c>
      <c r="C863" s="7" t="s">
        <v>50</v>
      </c>
      <c r="D863" s="7" t="s">
        <v>468</v>
      </c>
      <c r="E863" s="7" t="str">
        <f>INDEX('Нормо-час по специальностям'!$B$6:$B$26,MATCH(D863,'Нормо-час по специальностям'!$A$6:$A$26,0))</f>
        <v>Сантехник</v>
      </c>
      <c r="F863" s="15">
        <v>0.55000000000000004</v>
      </c>
      <c r="G863" s="7" t="s">
        <v>7245</v>
      </c>
      <c r="H863" s="11">
        <f t="shared" si="618"/>
        <v>12.73</v>
      </c>
      <c r="I863" s="8">
        <f>INDEX('Нормо-час по специальностям'!$D$6:$D$26,MATCH(D863,'Нормо-час по специальностям'!$A$6:$A$26,0))</f>
        <v>850</v>
      </c>
      <c r="J863" s="8">
        <f>INDEX('Нормо-час по специальностям'!$E$6:$E$26,MATCH(D863,'Нормо-час по специальностям'!$A$6:$A$26,0))</f>
        <v>1020</v>
      </c>
      <c r="K863" s="8">
        <f t="shared" si="619"/>
        <v>468</v>
      </c>
      <c r="L863" s="8">
        <f t="shared" si="620"/>
        <v>561</v>
      </c>
      <c r="M863" s="8">
        <f>Расценки!L862</f>
        <v>496</v>
      </c>
      <c r="N863" s="8">
        <f>Расценки!M862</f>
        <v>570</v>
      </c>
      <c r="O863" s="10">
        <f t="shared" si="621"/>
        <v>-5.6451612903225756E-2</v>
      </c>
      <c r="P863" s="10">
        <f t="shared" si="622"/>
        <v>-1.5789473684210575E-2</v>
      </c>
      <c r="Q863" s="7" t="str">
        <f t="shared" si="623"/>
        <v>равно</v>
      </c>
      <c r="R863" s="7" t="str">
        <f t="shared" si="624"/>
        <v>равно</v>
      </c>
      <c r="S863" s="8">
        <f t="shared" si="625"/>
        <v>902</v>
      </c>
      <c r="T863" s="8">
        <f t="shared" si="626"/>
        <v>1036</v>
      </c>
      <c r="U863" s="8">
        <f>Расценки!F862</f>
        <v>800</v>
      </c>
      <c r="V863" s="8">
        <f>Расценки!G862</f>
        <v>920</v>
      </c>
      <c r="W863" s="10">
        <f t="shared" si="627"/>
        <v>0.41499999999999998</v>
      </c>
      <c r="X863" s="10">
        <f t="shared" si="628"/>
        <v>0.39021739130434785</v>
      </c>
      <c r="Y863" s="9">
        <f>Расценки!H862</f>
        <v>800</v>
      </c>
      <c r="Z863" s="9">
        <f>Расценки!I862</f>
        <v>920</v>
      </c>
      <c r="AA863" s="10">
        <f>Расценки!J862</f>
        <v>0</v>
      </c>
      <c r="AB863" s="10">
        <f>Расценки!K862</f>
        <v>0</v>
      </c>
      <c r="AC863" s="16">
        <f t="shared" si="629"/>
        <v>0.41499999999999998</v>
      </c>
      <c r="AD863" s="16">
        <f t="shared" si="630"/>
        <v>0.39021739130434785</v>
      </c>
      <c r="AE863" s="10">
        <f t="shared" si="631"/>
        <v>0.38</v>
      </c>
      <c r="AF863" s="10">
        <f t="shared" si="632"/>
        <v>0.38043478260869568</v>
      </c>
      <c r="AG863" s="8">
        <f t="shared" si="633"/>
        <v>332</v>
      </c>
      <c r="AH863" s="8">
        <f t="shared" si="634"/>
        <v>359</v>
      </c>
    </row>
    <row r="864" spans="1:34" x14ac:dyDescent="0.25">
      <c r="A864" s="7" t="s">
        <v>2525</v>
      </c>
      <c r="B864" s="7" t="s">
        <v>2526</v>
      </c>
      <c r="C864" s="7" t="s">
        <v>50</v>
      </c>
      <c r="D864" s="7" t="s">
        <v>468</v>
      </c>
      <c r="E864" s="7" t="str">
        <f>INDEX('Нормо-час по специальностям'!$B$6:$B$26,MATCH(D864,'Нормо-час по специальностям'!$A$6:$A$26,0))</f>
        <v>Сантехник</v>
      </c>
      <c r="F864" s="15">
        <v>0.3</v>
      </c>
      <c r="G864" s="7" t="s">
        <v>7245</v>
      </c>
      <c r="H864" s="11">
        <f t="shared" si="618"/>
        <v>23.33</v>
      </c>
      <c r="I864" s="8">
        <f>INDEX('Нормо-час по специальностям'!$D$6:$D$26,MATCH(D864,'Нормо-час по специальностям'!$A$6:$A$26,0))</f>
        <v>850</v>
      </c>
      <c r="J864" s="8">
        <f>INDEX('Нормо-час по специальностям'!$E$6:$E$26,MATCH(D864,'Нормо-час по специальностям'!$A$6:$A$26,0))</f>
        <v>1020</v>
      </c>
      <c r="K864" s="8">
        <f t="shared" si="619"/>
        <v>255</v>
      </c>
      <c r="L864" s="8">
        <f t="shared" si="620"/>
        <v>306</v>
      </c>
      <c r="M864" s="8">
        <f>Расценки!L863</f>
        <v>279</v>
      </c>
      <c r="N864" s="8">
        <f>Расценки!M863</f>
        <v>321</v>
      </c>
      <c r="O864" s="10">
        <f t="shared" si="621"/>
        <v>-8.6021505376344121E-2</v>
      </c>
      <c r="P864" s="10">
        <f t="shared" si="622"/>
        <v>-4.6728971962616828E-2</v>
      </c>
      <c r="Q864" s="7" t="str">
        <f t="shared" si="623"/>
        <v>равно</v>
      </c>
      <c r="R864" s="7" t="str">
        <f t="shared" si="624"/>
        <v>равно</v>
      </c>
      <c r="S864" s="8">
        <f t="shared" si="625"/>
        <v>930</v>
      </c>
      <c r="T864" s="8">
        <f t="shared" si="626"/>
        <v>1070</v>
      </c>
      <c r="U864" s="8">
        <f>Расценки!F863</f>
        <v>450</v>
      </c>
      <c r="V864" s="8">
        <f>Расценки!G863</f>
        <v>518</v>
      </c>
      <c r="W864" s="10">
        <f t="shared" si="627"/>
        <v>0.43333333333333335</v>
      </c>
      <c r="X864" s="10">
        <f t="shared" si="628"/>
        <v>0.40926640926640928</v>
      </c>
      <c r="Y864" s="9">
        <f>Расценки!H863</f>
        <v>450</v>
      </c>
      <c r="Z864" s="9">
        <f>Расценки!I863</f>
        <v>518</v>
      </c>
      <c r="AA864" s="10">
        <f>Расценки!J863</f>
        <v>0</v>
      </c>
      <c r="AB864" s="10">
        <f>Расценки!K863</f>
        <v>0</v>
      </c>
      <c r="AC864" s="16">
        <f t="shared" si="629"/>
        <v>0.43333333333333335</v>
      </c>
      <c r="AD864" s="16">
        <f t="shared" si="630"/>
        <v>0.40926640926640928</v>
      </c>
      <c r="AE864" s="10">
        <f t="shared" si="631"/>
        <v>0.38</v>
      </c>
      <c r="AF864" s="10">
        <f t="shared" si="632"/>
        <v>0.38030888030888033</v>
      </c>
      <c r="AG864" s="8">
        <f t="shared" si="633"/>
        <v>195</v>
      </c>
      <c r="AH864" s="8">
        <f t="shared" si="634"/>
        <v>212</v>
      </c>
    </row>
    <row r="865" spans="1:34" x14ac:dyDescent="0.25">
      <c r="A865" s="7" t="s">
        <v>2528</v>
      </c>
      <c r="B865" s="7" t="s">
        <v>2529</v>
      </c>
      <c r="C865" s="7" t="s">
        <v>50</v>
      </c>
      <c r="D865" s="7" t="s">
        <v>468</v>
      </c>
      <c r="E865" s="7" t="str">
        <f>INDEX('Нормо-час по специальностям'!$B$6:$B$26,MATCH(D865,'Нормо-час по специальностям'!$A$6:$A$26,0))</f>
        <v>Сантехник</v>
      </c>
      <c r="F865" s="15">
        <v>0.55000000000000004</v>
      </c>
      <c r="G865" s="7" t="s">
        <v>7245</v>
      </c>
      <c r="H865" s="11">
        <f t="shared" si="618"/>
        <v>12.73</v>
      </c>
      <c r="I865" s="8">
        <f>INDEX('Нормо-час по специальностям'!$D$6:$D$26,MATCH(D865,'Нормо-час по специальностям'!$A$6:$A$26,0))</f>
        <v>850</v>
      </c>
      <c r="J865" s="8">
        <f>INDEX('Нормо-час по специальностям'!$E$6:$E$26,MATCH(D865,'Нормо-час по специальностям'!$A$6:$A$26,0))</f>
        <v>1020</v>
      </c>
      <c r="K865" s="8">
        <f t="shared" si="619"/>
        <v>468</v>
      </c>
      <c r="L865" s="8">
        <f t="shared" si="620"/>
        <v>561</v>
      </c>
      <c r="M865" s="8">
        <f>Расценки!L864</f>
        <v>465</v>
      </c>
      <c r="N865" s="8">
        <f>Расценки!M864</f>
        <v>535</v>
      </c>
      <c r="O865" s="10">
        <f t="shared" si="621"/>
        <v>6.4516129032257119E-3</v>
      </c>
      <c r="P865" s="10">
        <f t="shared" si="622"/>
        <v>4.8598130841121412E-2</v>
      </c>
      <c r="Q865" s="7" t="str">
        <f t="shared" si="623"/>
        <v>равно</v>
      </c>
      <c r="R865" s="7" t="str">
        <f t="shared" si="624"/>
        <v>равно</v>
      </c>
      <c r="S865" s="8">
        <f t="shared" si="625"/>
        <v>845</v>
      </c>
      <c r="T865" s="8">
        <f t="shared" si="626"/>
        <v>973</v>
      </c>
      <c r="U865" s="8">
        <f>Расценки!F864</f>
        <v>750</v>
      </c>
      <c r="V865" s="8">
        <f>Расценки!G864</f>
        <v>862</v>
      </c>
      <c r="W865" s="10">
        <f t="shared" si="627"/>
        <v>0.376</v>
      </c>
      <c r="X865" s="10">
        <f t="shared" si="628"/>
        <v>0.34918793503480278</v>
      </c>
      <c r="Y865" s="9">
        <f>Расценки!H864</f>
        <v>750</v>
      </c>
      <c r="Z865" s="9">
        <f>Расценки!I864</f>
        <v>862</v>
      </c>
      <c r="AA865" s="10">
        <f>Расценки!J864</f>
        <v>0</v>
      </c>
      <c r="AB865" s="10">
        <f>Расценки!K864</f>
        <v>0</v>
      </c>
      <c r="AC865" s="16">
        <f t="shared" si="629"/>
        <v>0.376</v>
      </c>
      <c r="AD865" s="16">
        <f t="shared" si="630"/>
        <v>0.34918793503480278</v>
      </c>
      <c r="AE865" s="10">
        <f t="shared" si="631"/>
        <v>0.38</v>
      </c>
      <c r="AF865" s="10">
        <f t="shared" si="632"/>
        <v>0.37935034802784223</v>
      </c>
      <c r="AG865" s="8">
        <f t="shared" si="633"/>
        <v>282</v>
      </c>
      <c r="AH865" s="8">
        <f t="shared" si="634"/>
        <v>301</v>
      </c>
    </row>
    <row r="866" spans="1:34" x14ac:dyDescent="0.25">
      <c r="A866" s="7" t="s">
        <v>2531</v>
      </c>
      <c r="B866" s="7" t="s">
        <v>2532</v>
      </c>
      <c r="C866" s="7" t="s">
        <v>50</v>
      </c>
      <c r="D866" s="7" t="s">
        <v>468</v>
      </c>
      <c r="E866" s="7" t="str">
        <f>INDEX('Нормо-час по специальностям'!$B$6:$B$26,MATCH(D866,'Нормо-час по специальностям'!$A$6:$A$26,0))</f>
        <v>Сантехник</v>
      </c>
      <c r="F866" s="15">
        <v>0.75</v>
      </c>
      <c r="G866" s="7" t="s">
        <v>7245</v>
      </c>
      <c r="H866" s="11">
        <f t="shared" si="618"/>
        <v>9.33</v>
      </c>
      <c r="I866" s="8">
        <f>INDEX('Нормо-час по специальностям'!$D$6:$D$26,MATCH(D866,'Нормо-час по специальностям'!$A$6:$A$26,0))</f>
        <v>850</v>
      </c>
      <c r="J866" s="8">
        <f>INDEX('Нормо-час по специальностям'!$E$6:$E$26,MATCH(D866,'Нормо-час по специальностям'!$A$6:$A$26,0))</f>
        <v>1020</v>
      </c>
      <c r="K866" s="8">
        <f t="shared" si="619"/>
        <v>638</v>
      </c>
      <c r="L866" s="8">
        <f t="shared" si="620"/>
        <v>765</v>
      </c>
      <c r="M866" s="8">
        <f>Расценки!L865</f>
        <v>620</v>
      </c>
      <c r="N866" s="8">
        <f>Расценки!M865</f>
        <v>713</v>
      </c>
      <c r="O866" s="10">
        <f t="shared" si="621"/>
        <v>2.9032258064516148E-2</v>
      </c>
      <c r="P866" s="10">
        <f t="shared" si="622"/>
        <v>7.2931276297335312E-2</v>
      </c>
      <c r="Q866" s="7" t="str">
        <f t="shared" si="623"/>
        <v>равно</v>
      </c>
      <c r="R866" s="7" t="str">
        <f t="shared" si="624"/>
        <v>равно</v>
      </c>
      <c r="S866" s="8">
        <f t="shared" si="625"/>
        <v>827</v>
      </c>
      <c r="T866" s="8">
        <f t="shared" si="626"/>
        <v>951</v>
      </c>
      <c r="U866" s="8">
        <f>Расценки!F865</f>
        <v>1000</v>
      </c>
      <c r="V866" s="8">
        <f>Расценки!G865</f>
        <v>1150</v>
      </c>
      <c r="W866" s="10">
        <f t="shared" si="627"/>
        <v>0.36199999999999999</v>
      </c>
      <c r="X866" s="10">
        <f t="shared" si="628"/>
        <v>0.33478260869565218</v>
      </c>
      <c r="Y866" s="9">
        <f>Расценки!H865</f>
        <v>1000</v>
      </c>
      <c r="Z866" s="9">
        <f>Расценки!I865</f>
        <v>1150</v>
      </c>
      <c r="AA866" s="10">
        <f>Расценки!J865</f>
        <v>0</v>
      </c>
      <c r="AB866" s="10">
        <f>Расценки!K865</f>
        <v>0</v>
      </c>
      <c r="AC866" s="16">
        <f t="shared" si="629"/>
        <v>0.36199999999999999</v>
      </c>
      <c r="AD866" s="16">
        <f t="shared" si="630"/>
        <v>0.33478260869565218</v>
      </c>
      <c r="AE866" s="10">
        <f t="shared" si="631"/>
        <v>0.38</v>
      </c>
      <c r="AF866" s="10">
        <f t="shared" si="632"/>
        <v>0.38</v>
      </c>
      <c r="AG866" s="8">
        <f t="shared" si="633"/>
        <v>362</v>
      </c>
      <c r="AH866" s="8">
        <f t="shared" si="634"/>
        <v>385</v>
      </c>
    </row>
    <row r="867" spans="1:34" x14ac:dyDescent="0.25">
      <c r="A867" s="7" t="s">
        <v>2533</v>
      </c>
      <c r="B867" s="7" t="s">
        <v>2534</v>
      </c>
      <c r="C867" s="7" t="s">
        <v>50</v>
      </c>
      <c r="D867" s="7" t="s">
        <v>468</v>
      </c>
      <c r="E867" s="7" t="str">
        <f>INDEX('Нормо-час по специальностям'!$B$6:$B$26,MATCH(D867,'Нормо-час по специальностям'!$A$6:$A$26,0))</f>
        <v>Сантехник</v>
      </c>
      <c r="F867" s="15">
        <v>0.4</v>
      </c>
      <c r="G867" s="7" t="s">
        <v>7245</v>
      </c>
      <c r="H867" s="11">
        <f t="shared" si="618"/>
        <v>17.5</v>
      </c>
      <c r="I867" s="8">
        <f>INDEX('Нормо-час по специальностям'!$D$6:$D$26,MATCH(D867,'Нормо-час по специальностям'!$A$6:$A$26,0))</f>
        <v>850</v>
      </c>
      <c r="J867" s="8">
        <f>INDEX('Нормо-час по специальностям'!$E$6:$E$26,MATCH(D867,'Нормо-час по специальностям'!$A$6:$A$26,0))</f>
        <v>1020</v>
      </c>
      <c r="K867" s="8">
        <f t="shared" si="619"/>
        <v>340</v>
      </c>
      <c r="L867" s="8">
        <f t="shared" si="620"/>
        <v>408</v>
      </c>
      <c r="M867" s="8">
        <f>Расценки!L866</f>
        <v>341</v>
      </c>
      <c r="N867" s="8">
        <f>Расценки!M866</f>
        <v>392</v>
      </c>
      <c r="O867" s="10">
        <f t="shared" si="621"/>
        <v>-2.9325513196480912E-3</v>
      </c>
      <c r="P867" s="10">
        <f t="shared" si="622"/>
        <v>4.081632653061229E-2</v>
      </c>
      <c r="Q867" s="7" t="str">
        <f t="shared" si="623"/>
        <v>равно</v>
      </c>
      <c r="R867" s="7" t="str">
        <f t="shared" si="624"/>
        <v>равно</v>
      </c>
      <c r="S867" s="8">
        <f t="shared" si="625"/>
        <v>853</v>
      </c>
      <c r="T867" s="8">
        <f t="shared" si="626"/>
        <v>980</v>
      </c>
      <c r="U867" s="8">
        <f>Расценки!F866</f>
        <v>550</v>
      </c>
      <c r="V867" s="8">
        <f>Расценки!G866</f>
        <v>632</v>
      </c>
      <c r="W867" s="10">
        <f t="shared" si="627"/>
        <v>0.38181818181818183</v>
      </c>
      <c r="X867" s="10">
        <f t="shared" si="628"/>
        <v>0.35443037974683544</v>
      </c>
      <c r="Y867" s="9">
        <f>Расценки!H866</f>
        <v>550</v>
      </c>
      <c r="Z867" s="9">
        <f>Расценки!I866</f>
        <v>632</v>
      </c>
      <c r="AA867" s="10">
        <f>Расценки!J866</f>
        <v>0</v>
      </c>
      <c r="AB867" s="10">
        <f>Расценки!K866</f>
        <v>0</v>
      </c>
      <c r="AC867" s="16">
        <f t="shared" si="629"/>
        <v>0.38181818181818183</v>
      </c>
      <c r="AD867" s="16">
        <f t="shared" si="630"/>
        <v>0.35443037974683544</v>
      </c>
      <c r="AE867" s="10">
        <f t="shared" si="631"/>
        <v>0.38</v>
      </c>
      <c r="AF867" s="10">
        <f t="shared" si="632"/>
        <v>0.379746835443038</v>
      </c>
      <c r="AG867" s="8">
        <f t="shared" si="633"/>
        <v>210</v>
      </c>
      <c r="AH867" s="8">
        <f t="shared" si="634"/>
        <v>224</v>
      </c>
    </row>
    <row r="868" spans="1:34" x14ac:dyDescent="0.25">
      <c r="A868" s="7" t="s">
        <v>2536</v>
      </c>
      <c r="B868" s="7" t="s">
        <v>2537</v>
      </c>
      <c r="C868" s="7" t="s">
        <v>50</v>
      </c>
      <c r="D868" s="7" t="s">
        <v>468</v>
      </c>
      <c r="E868" s="7" t="str">
        <f>INDEX('Нормо-час по специальностям'!$B$6:$B$26,MATCH(D868,'Нормо-час по специальностям'!$A$6:$A$26,0))</f>
        <v>Сантехник</v>
      </c>
      <c r="F868" s="15">
        <v>0.12</v>
      </c>
      <c r="G868" s="7" t="s">
        <v>6927</v>
      </c>
      <c r="H868" s="11">
        <f t="shared" si="618"/>
        <v>58.33</v>
      </c>
      <c r="I868" s="8">
        <f>INDEX('Нормо-час по специальностям'!$D$6:$D$26,MATCH(D868,'Нормо-час по специальностям'!$A$6:$A$26,0))</f>
        <v>850</v>
      </c>
      <c r="J868" s="8">
        <f>INDEX('Нормо-час по специальностям'!$E$6:$E$26,MATCH(D868,'Нормо-час по специальностям'!$A$6:$A$26,0))</f>
        <v>1020</v>
      </c>
      <c r="K868" s="8">
        <f t="shared" si="619"/>
        <v>102</v>
      </c>
      <c r="L868" s="8">
        <f t="shared" si="620"/>
        <v>122</v>
      </c>
      <c r="M868" s="8">
        <f>Расценки!L867</f>
        <v>155</v>
      </c>
      <c r="N868" s="8">
        <f>Расценки!M867</f>
        <v>174</v>
      </c>
      <c r="O868" s="10">
        <f t="shared" si="621"/>
        <v>-0.34193548387096773</v>
      </c>
      <c r="P868" s="10">
        <f t="shared" si="622"/>
        <v>-0.29885057471264365</v>
      </c>
      <c r="Q868" s="7" t="str">
        <f t="shared" si="623"/>
        <v>нормо-часы</v>
      </c>
      <c r="R868" s="7" t="str">
        <f t="shared" si="624"/>
        <v>нормо-часы</v>
      </c>
      <c r="S868" s="8">
        <f t="shared" si="625"/>
        <v>1292</v>
      </c>
      <c r="T868" s="8">
        <f t="shared" si="626"/>
        <v>1450</v>
      </c>
      <c r="U868" s="8">
        <f>Расценки!F867</f>
        <v>250</v>
      </c>
      <c r="V868" s="8">
        <f>Расценки!G867</f>
        <v>280</v>
      </c>
      <c r="W868" s="10">
        <f t="shared" si="627"/>
        <v>0.59199999999999997</v>
      </c>
      <c r="X868" s="10">
        <f t="shared" si="628"/>
        <v>0.56428571428571428</v>
      </c>
      <c r="Y868" s="9">
        <f>Расценки!H867</f>
        <v>250</v>
      </c>
      <c r="Z868" s="9">
        <f>Расценки!I867</f>
        <v>280</v>
      </c>
      <c r="AA868" s="10">
        <f>Расценки!J867</f>
        <v>0</v>
      </c>
      <c r="AB868" s="10">
        <f>Расценки!K867</f>
        <v>0</v>
      </c>
      <c r="AC868" s="16">
        <f t="shared" si="629"/>
        <v>0.59199999999999997</v>
      </c>
      <c r="AD868" s="16">
        <f t="shared" si="630"/>
        <v>0.56428571428571428</v>
      </c>
      <c r="AE868" s="10">
        <f t="shared" si="631"/>
        <v>0.38</v>
      </c>
      <c r="AF868" s="10">
        <f t="shared" si="632"/>
        <v>0.37857142857142856</v>
      </c>
      <c r="AG868" s="8">
        <f t="shared" si="633"/>
        <v>148</v>
      </c>
      <c r="AH868" s="8">
        <f t="shared" si="634"/>
        <v>158</v>
      </c>
    </row>
    <row r="869" spans="1:34" x14ac:dyDescent="0.25">
      <c r="A869" s="7" t="s">
        <v>2539</v>
      </c>
      <c r="B869" s="7" t="s">
        <v>2540</v>
      </c>
      <c r="C869" s="7" t="s">
        <v>50</v>
      </c>
      <c r="D869" s="7" t="s">
        <v>468</v>
      </c>
      <c r="E869" s="7" t="str">
        <f>INDEX('Нормо-час по специальностям'!$B$6:$B$26,MATCH(D869,'Нормо-час по специальностям'!$A$6:$A$26,0))</f>
        <v>Сантехник</v>
      </c>
      <c r="F869" s="15">
        <v>0.15</v>
      </c>
      <c r="G869" s="7" t="s">
        <v>6927</v>
      </c>
      <c r="H869" s="11">
        <f t="shared" ref="H869:H900" si="635">IF(OR(F869="",F869=0),"",ROUND($G$3/F869,2))</f>
        <v>46.67</v>
      </c>
      <c r="I869" s="8">
        <f>INDEX('Нормо-час по специальностям'!$D$6:$D$26,MATCH(D869,'Нормо-час по специальностям'!$A$6:$A$26,0))</f>
        <v>850</v>
      </c>
      <c r="J869" s="8">
        <f>INDEX('Нормо-час по специальностям'!$E$6:$E$26,MATCH(D869,'Нормо-час по специальностям'!$A$6:$A$26,0))</f>
        <v>1020</v>
      </c>
      <c r="K869" s="8">
        <f t="shared" ref="K869:K900" si="636">IF(OR(F869="",F869=0,I869=0),"",ROUND(F869*I869,0))</f>
        <v>128</v>
      </c>
      <c r="L869" s="8">
        <f t="shared" ref="L869:L900" si="637">IF(OR(F869="",F869=0,J869=0),"",ROUND(F869*J869,0))</f>
        <v>153</v>
      </c>
      <c r="M869" s="8">
        <f>Расценки!L868</f>
        <v>186</v>
      </c>
      <c r="N869" s="8">
        <f>Расценки!M868</f>
        <v>208</v>
      </c>
      <c r="O869" s="10">
        <f t="shared" ref="O869:O900" si="638">IF(OR(K869="",M869="",M869=0),"",K869/M869-1)</f>
        <v>-0.31182795698924726</v>
      </c>
      <c r="P869" s="10">
        <f t="shared" ref="P869:P900" si="639">IF(OR(L869="",N869="",N869=0),"",L869/N869-1)</f>
        <v>-0.26442307692307687</v>
      </c>
      <c r="Q869" s="7" t="str">
        <f t="shared" ref="Q869:Q900" si="640">IF(O869="","—",IF(O869&lt;-$C$3,"нормо-часы",IF(O869&gt;$C$3,"расценка","равно")))</f>
        <v>нормо-часы</v>
      </c>
      <c r="R869" s="7" t="str">
        <f t="shared" ref="R869:R900" si="641">IF(P869="","—",IF(P869&lt;-$C$3,"нормо-часы",IF(P869&gt;$C$3,"расценка","равно")))</f>
        <v>нормо-часы</v>
      </c>
      <c r="S869" s="8">
        <f t="shared" ref="S869:S900" si="642">IF(OR(F869="",F869=0,M869=""),"",ROUND(M869/F869,0))</f>
        <v>1240</v>
      </c>
      <c r="T869" s="8">
        <f t="shared" ref="T869:T900" si="643">IF(OR(F869="",F869=0,N869=""),"",ROUND(N869/F869,0))</f>
        <v>1387</v>
      </c>
      <c r="U869" s="8">
        <f>Расценки!F868</f>
        <v>300</v>
      </c>
      <c r="V869" s="8">
        <f>Расценки!G868</f>
        <v>336</v>
      </c>
      <c r="W869" s="10">
        <f t="shared" ref="W869:W900" si="644">IF(OR(K869="",U869="",U869=0),"",(U869-K869)/U869)</f>
        <v>0.57333333333333336</v>
      </c>
      <c r="X869" s="10">
        <f t="shared" ref="X869:X900" si="645">IF(OR(L869="",V869="",V869=0),"",(V869-L869)/V869)</f>
        <v>0.5446428571428571</v>
      </c>
      <c r="Y869" s="9">
        <f>Расценки!H868</f>
        <v>300</v>
      </c>
      <c r="Z869" s="9">
        <f>Расценки!I868</f>
        <v>336</v>
      </c>
      <c r="AA869" s="10">
        <f>Расценки!J868</f>
        <v>0</v>
      </c>
      <c r="AB869" s="10">
        <f>Расценки!K868</f>
        <v>0</v>
      </c>
      <c r="AC869" s="16">
        <f t="shared" ref="AC869:AC900" si="646">IF(OR(K869="",Y869="",Y869=0),"",(Y869-K869)/Y869)</f>
        <v>0.57333333333333336</v>
      </c>
      <c r="AD869" s="16">
        <f t="shared" ref="AD869:AD900" si="647">IF(OR(L869="",Z869="",Z869=0),"",(Z869-L869)/Z869)</f>
        <v>0.5446428571428571</v>
      </c>
      <c r="AE869" s="10">
        <f t="shared" ref="AE869:AE900" si="648">IF(OR(Y869="",Y869=0),"",(Y869-M869)/Y869)</f>
        <v>0.38</v>
      </c>
      <c r="AF869" s="10">
        <f t="shared" ref="AF869:AF900" si="649">IF(OR(Z869="",Z869=0),"",(Z869-N869)/Z869)</f>
        <v>0.38095238095238093</v>
      </c>
      <c r="AG869" s="8">
        <f t="shared" ref="AG869:AG900" si="650">IF(OR(K869="",Y869=""),"",Y869-K869)</f>
        <v>172</v>
      </c>
      <c r="AH869" s="8">
        <f t="shared" ref="AH869:AH900" si="651">IF(OR(L869="",Z869=""),"",Z869-L869)</f>
        <v>183</v>
      </c>
    </row>
    <row r="870" spans="1:34" x14ac:dyDescent="0.25">
      <c r="A870" s="7" t="s">
        <v>2542</v>
      </c>
      <c r="B870" s="7" t="s">
        <v>2543</v>
      </c>
      <c r="C870" s="7" t="s">
        <v>50</v>
      </c>
      <c r="D870" s="7" t="s">
        <v>468</v>
      </c>
      <c r="E870" s="7" t="str">
        <f>INDEX('Нормо-час по специальностям'!$B$6:$B$26,MATCH(D870,'Нормо-час по специальностям'!$A$6:$A$26,0))</f>
        <v>Сантехник</v>
      </c>
      <c r="F870" s="15">
        <v>0.08</v>
      </c>
      <c r="G870" s="7" t="s">
        <v>6927</v>
      </c>
      <c r="H870" s="11">
        <f t="shared" si="635"/>
        <v>87.5</v>
      </c>
      <c r="I870" s="8">
        <f>INDEX('Нормо-час по специальностям'!$D$6:$D$26,MATCH(D870,'Нормо-час по специальностям'!$A$6:$A$26,0))</f>
        <v>850</v>
      </c>
      <c r="J870" s="8">
        <f>INDEX('Нормо-час по специальностям'!$E$6:$E$26,MATCH(D870,'Нормо-час по специальностям'!$A$6:$A$26,0))</f>
        <v>1020</v>
      </c>
      <c r="K870" s="8">
        <f t="shared" si="636"/>
        <v>68</v>
      </c>
      <c r="L870" s="8">
        <f t="shared" si="637"/>
        <v>82</v>
      </c>
      <c r="M870" s="8">
        <f>Расценки!L869</f>
        <v>112</v>
      </c>
      <c r="N870" s="8">
        <f>Расценки!M869</f>
        <v>125</v>
      </c>
      <c r="O870" s="10">
        <f t="shared" si="638"/>
        <v>-0.3928571428571429</v>
      </c>
      <c r="P870" s="10">
        <f t="shared" si="639"/>
        <v>-0.34399999999999997</v>
      </c>
      <c r="Q870" s="7" t="str">
        <f t="shared" si="640"/>
        <v>нормо-часы</v>
      </c>
      <c r="R870" s="7" t="str">
        <f t="shared" si="641"/>
        <v>нормо-часы</v>
      </c>
      <c r="S870" s="8">
        <f t="shared" si="642"/>
        <v>1400</v>
      </c>
      <c r="T870" s="8">
        <f t="shared" si="643"/>
        <v>1563</v>
      </c>
      <c r="U870" s="8">
        <f>Расценки!F869</f>
        <v>180</v>
      </c>
      <c r="V870" s="8">
        <f>Расценки!G869</f>
        <v>202</v>
      </c>
      <c r="W870" s="10">
        <f t="shared" si="644"/>
        <v>0.62222222222222223</v>
      </c>
      <c r="X870" s="10">
        <f t="shared" si="645"/>
        <v>0.59405940594059403</v>
      </c>
      <c r="Y870" s="9">
        <f>Расценки!H869</f>
        <v>180</v>
      </c>
      <c r="Z870" s="9">
        <f>Расценки!I869</f>
        <v>202</v>
      </c>
      <c r="AA870" s="10">
        <f>Расценки!J869</f>
        <v>0</v>
      </c>
      <c r="AB870" s="10">
        <f>Расценки!K869</f>
        <v>0</v>
      </c>
      <c r="AC870" s="16">
        <f t="shared" si="646"/>
        <v>0.62222222222222223</v>
      </c>
      <c r="AD870" s="16">
        <f t="shared" si="647"/>
        <v>0.59405940594059403</v>
      </c>
      <c r="AE870" s="10">
        <f t="shared" si="648"/>
        <v>0.37777777777777777</v>
      </c>
      <c r="AF870" s="10">
        <f t="shared" si="649"/>
        <v>0.38118811881188119</v>
      </c>
      <c r="AG870" s="8">
        <f t="shared" si="650"/>
        <v>112</v>
      </c>
      <c r="AH870" s="8">
        <f t="shared" si="651"/>
        <v>120</v>
      </c>
    </row>
    <row r="871" spans="1:34" x14ac:dyDescent="0.25">
      <c r="A871" s="7" t="s">
        <v>2545</v>
      </c>
      <c r="B871" s="7" t="s">
        <v>2546</v>
      </c>
      <c r="C871" s="7" t="s">
        <v>177</v>
      </c>
      <c r="D871" s="7" t="s">
        <v>468</v>
      </c>
      <c r="E871" s="7" t="str">
        <f>INDEX('Нормо-час по специальностям'!$B$6:$B$26,MATCH(D871,'Нормо-час по специальностям'!$A$6:$A$26,0))</f>
        <v>Сантехник</v>
      </c>
      <c r="F871" s="15">
        <v>4</v>
      </c>
      <c r="G871" s="7" t="s">
        <v>6927</v>
      </c>
      <c r="H871" s="11">
        <f t="shared" si="635"/>
        <v>1.75</v>
      </c>
      <c r="I871" s="8">
        <f>INDEX('Нормо-час по специальностям'!$D$6:$D$26,MATCH(D871,'Нормо-час по специальностям'!$A$6:$A$26,0))</f>
        <v>850</v>
      </c>
      <c r="J871" s="8">
        <f>INDEX('Нормо-час по специальностям'!$E$6:$E$26,MATCH(D871,'Нормо-час по специальностям'!$A$6:$A$26,0))</f>
        <v>1020</v>
      </c>
      <c r="K871" s="8">
        <f t="shared" si="636"/>
        <v>3400</v>
      </c>
      <c r="L871" s="8">
        <f t="shared" si="637"/>
        <v>4080</v>
      </c>
      <c r="M871" s="8">
        <f>Расценки!L870</f>
        <v>4960</v>
      </c>
      <c r="N871" s="8">
        <f>Расценки!M870</f>
        <v>5704</v>
      </c>
      <c r="O871" s="10">
        <f t="shared" si="638"/>
        <v>-0.31451612903225812</v>
      </c>
      <c r="P871" s="10">
        <f t="shared" si="639"/>
        <v>-0.28471248246844316</v>
      </c>
      <c r="Q871" s="7" t="str">
        <f t="shared" si="640"/>
        <v>нормо-часы</v>
      </c>
      <c r="R871" s="7" t="str">
        <f t="shared" si="641"/>
        <v>нормо-часы</v>
      </c>
      <c r="S871" s="8">
        <f t="shared" si="642"/>
        <v>1240</v>
      </c>
      <c r="T871" s="8">
        <f t="shared" si="643"/>
        <v>1426</v>
      </c>
      <c r="U871" s="8">
        <f>Расценки!F870</f>
        <v>8000</v>
      </c>
      <c r="V871" s="8">
        <f>Расценки!G870</f>
        <v>9200</v>
      </c>
      <c r="W871" s="10">
        <f t="shared" si="644"/>
        <v>0.57499999999999996</v>
      </c>
      <c r="X871" s="10">
        <f t="shared" si="645"/>
        <v>0.55652173913043479</v>
      </c>
      <c r="Y871" s="9">
        <f>Расценки!H870</f>
        <v>8000</v>
      </c>
      <c r="Z871" s="9">
        <f>Расценки!I870</f>
        <v>9200</v>
      </c>
      <c r="AA871" s="10">
        <f>Расценки!J870</f>
        <v>0</v>
      </c>
      <c r="AB871" s="10">
        <f>Расценки!K870</f>
        <v>0</v>
      </c>
      <c r="AC871" s="16">
        <f t="shared" si="646"/>
        <v>0.57499999999999996</v>
      </c>
      <c r="AD871" s="16">
        <f t="shared" si="647"/>
        <v>0.55652173913043479</v>
      </c>
      <c r="AE871" s="10">
        <f t="shared" si="648"/>
        <v>0.38</v>
      </c>
      <c r="AF871" s="10">
        <f t="shared" si="649"/>
        <v>0.38</v>
      </c>
      <c r="AG871" s="8">
        <f t="shared" si="650"/>
        <v>4600</v>
      </c>
      <c r="AH871" s="8">
        <f t="shared" si="651"/>
        <v>5120</v>
      </c>
    </row>
    <row r="872" spans="1:34" x14ac:dyDescent="0.25">
      <c r="A872" s="7" t="s">
        <v>2549</v>
      </c>
      <c r="B872" s="7" t="s">
        <v>2550</v>
      </c>
      <c r="C872" s="7" t="s">
        <v>177</v>
      </c>
      <c r="D872" s="7" t="s">
        <v>468</v>
      </c>
      <c r="E872" s="7" t="str">
        <f>INDEX('Нормо-час по специальностям'!$B$6:$B$26,MATCH(D872,'Нормо-час по специальностям'!$A$6:$A$26,0))</f>
        <v>Сантехник</v>
      </c>
      <c r="F872" s="15">
        <v>3</v>
      </c>
      <c r="G872" s="7" t="s">
        <v>6927</v>
      </c>
      <c r="H872" s="11">
        <f t="shared" si="635"/>
        <v>2.33</v>
      </c>
      <c r="I872" s="8">
        <f>INDEX('Нормо-час по специальностям'!$D$6:$D$26,MATCH(D872,'Нормо-час по специальностям'!$A$6:$A$26,0))</f>
        <v>850</v>
      </c>
      <c r="J872" s="8">
        <f>INDEX('Нормо-час по специальностям'!$E$6:$E$26,MATCH(D872,'Нормо-час по специальностям'!$A$6:$A$26,0))</f>
        <v>1020</v>
      </c>
      <c r="K872" s="8">
        <f t="shared" si="636"/>
        <v>2550</v>
      </c>
      <c r="L872" s="8">
        <f t="shared" si="637"/>
        <v>3060</v>
      </c>
      <c r="M872" s="8">
        <f>Расценки!L871</f>
        <v>3720</v>
      </c>
      <c r="N872" s="8">
        <f>Расценки!M871</f>
        <v>4278</v>
      </c>
      <c r="O872" s="10">
        <f t="shared" si="638"/>
        <v>-0.31451612903225812</v>
      </c>
      <c r="P872" s="10">
        <f t="shared" si="639"/>
        <v>-0.28471248246844316</v>
      </c>
      <c r="Q872" s="7" t="str">
        <f t="shared" si="640"/>
        <v>нормо-часы</v>
      </c>
      <c r="R872" s="7" t="str">
        <f t="shared" si="641"/>
        <v>нормо-часы</v>
      </c>
      <c r="S872" s="8">
        <f t="shared" si="642"/>
        <v>1240</v>
      </c>
      <c r="T872" s="8">
        <f t="shared" si="643"/>
        <v>1426</v>
      </c>
      <c r="U872" s="8">
        <f>Расценки!F871</f>
        <v>6000</v>
      </c>
      <c r="V872" s="8">
        <f>Расценки!G871</f>
        <v>6900</v>
      </c>
      <c r="W872" s="10">
        <f t="shared" si="644"/>
        <v>0.57499999999999996</v>
      </c>
      <c r="X872" s="10">
        <f t="shared" si="645"/>
        <v>0.55652173913043479</v>
      </c>
      <c r="Y872" s="9">
        <f>Расценки!H871</f>
        <v>6000</v>
      </c>
      <c r="Z872" s="9">
        <f>Расценки!I871</f>
        <v>6900</v>
      </c>
      <c r="AA872" s="10">
        <f>Расценки!J871</f>
        <v>0</v>
      </c>
      <c r="AB872" s="10">
        <f>Расценки!K871</f>
        <v>0</v>
      </c>
      <c r="AC872" s="16">
        <f t="shared" si="646"/>
        <v>0.57499999999999996</v>
      </c>
      <c r="AD872" s="16">
        <f t="shared" si="647"/>
        <v>0.55652173913043479</v>
      </c>
      <c r="AE872" s="10">
        <f t="shared" si="648"/>
        <v>0.38</v>
      </c>
      <c r="AF872" s="10">
        <f t="shared" si="649"/>
        <v>0.38</v>
      </c>
      <c r="AG872" s="8">
        <f t="shared" si="650"/>
        <v>3450</v>
      </c>
      <c r="AH872" s="8">
        <f t="shared" si="651"/>
        <v>3840</v>
      </c>
    </row>
    <row r="873" spans="1:34" x14ac:dyDescent="0.25">
      <c r="A873" s="7" t="s">
        <v>2553</v>
      </c>
      <c r="B873" s="7" t="s">
        <v>2554</v>
      </c>
      <c r="C873" s="7" t="s">
        <v>50</v>
      </c>
      <c r="D873" s="7" t="s">
        <v>468</v>
      </c>
      <c r="E873" s="7" t="str">
        <f>INDEX('Нормо-час по специальностям'!$B$6:$B$26,MATCH(D873,'Нормо-час по специальностям'!$A$6:$A$26,0))</f>
        <v>Сантехник</v>
      </c>
      <c r="F873" s="15">
        <v>0.12</v>
      </c>
      <c r="G873" s="7" t="s">
        <v>6927</v>
      </c>
      <c r="H873" s="11">
        <f t="shared" si="635"/>
        <v>58.33</v>
      </c>
      <c r="I873" s="8">
        <f>INDEX('Нормо-час по специальностям'!$D$6:$D$26,MATCH(D873,'Нормо-час по специальностям'!$A$6:$A$26,0))</f>
        <v>850</v>
      </c>
      <c r="J873" s="8">
        <f>INDEX('Нормо-час по специальностям'!$E$6:$E$26,MATCH(D873,'Нормо-час по специальностям'!$A$6:$A$26,0))</f>
        <v>1020</v>
      </c>
      <c r="K873" s="8">
        <f t="shared" si="636"/>
        <v>102</v>
      </c>
      <c r="L873" s="8">
        <f t="shared" si="637"/>
        <v>122</v>
      </c>
      <c r="M873" s="8">
        <f>Расценки!L872</f>
        <v>112</v>
      </c>
      <c r="N873" s="8">
        <f>Расценки!M872</f>
        <v>128</v>
      </c>
      <c r="O873" s="10">
        <f t="shared" si="638"/>
        <v>-8.9285714285714302E-2</v>
      </c>
      <c r="P873" s="10">
        <f t="shared" si="639"/>
        <v>-4.6875E-2</v>
      </c>
      <c r="Q873" s="7" t="str">
        <f t="shared" si="640"/>
        <v>равно</v>
      </c>
      <c r="R873" s="7" t="str">
        <f t="shared" si="641"/>
        <v>равно</v>
      </c>
      <c r="S873" s="8">
        <f t="shared" si="642"/>
        <v>933</v>
      </c>
      <c r="T873" s="8">
        <f t="shared" si="643"/>
        <v>1067</v>
      </c>
      <c r="U873" s="8">
        <f>Расценки!F872</f>
        <v>180</v>
      </c>
      <c r="V873" s="8">
        <f>Расценки!G872</f>
        <v>207</v>
      </c>
      <c r="W873" s="10">
        <f t="shared" si="644"/>
        <v>0.43333333333333335</v>
      </c>
      <c r="X873" s="10">
        <f t="shared" si="645"/>
        <v>0.41062801932367149</v>
      </c>
      <c r="Y873" s="9">
        <f>Расценки!H872</f>
        <v>180</v>
      </c>
      <c r="Z873" s="9">
        <f>Расценки!I872</f>
        <v>207</v>
      </c>
      <c r="AA873" s="10">
        <f>Расценки!J872</f>
        <v>0</v>
      </c>
      <c r="AB873" s="10">
        <f>Расценки!K872</f>
        <v>0</v>
      </c>
      <c r="AC873" s="16">
        <f t="shared" si="646"/>
        <v>0.43333333333333335</v>
      </c>
      <c r="AD873" s="16">
        <f t="shared" si="647"/>
        <v>0.41062801932367149</v>
      </c>
      <c r="AE873" s="10">
        <f t="shared" si="648"/>
        <v>0.37777777777777777</v>
      </c>
      <c r="AF873" s="10">
        <f t="shared" si="649"/>
        <v>0.38164251207729466</v>
      </c>
      <c r="AG873" s="8">
        <f t="shared" si="650"/>
        <v>78</v>
      </c>
      <c r="AH873" s="8">
        <f t="shared" si="651"/>
        <v>85</v>
      </c>
    </row>
    <row r="874" spans="1:34" x14ac:dyDescent="0.25">
      <c r="A874" s="7" t="s">
        <v>2556</v>
      </c>
      <c r="B874" s="7" t="s">
        <v>2557</v>
      </c>
      <c r="C874" s="7" t="s">
        <v>177</v>
      </c>
      <c r="D874" s="7" t="s">
        <v>468</v>
      </c>
      <c r="E874" s="7" t="str">
        <f>INDEX('Нормо-час по специальностям'!$B$6:$B$26,MATCH(D874,'Нормо-час по специальностям'!$A$6:$A$26,0))</f>
        <v>Сантехник</v>
      </c>
      <c r="F874" s="15">
        <v>2.5</v>
      </c>
      <c r="G874" s="7" t="s">
        <v>7246</v>
      </c>
      <c r="H874" s="11">
        <f t="shared" si="635"/>
        <v>2.8</v>
      </c>
      <c r="I874" s="8">
        <f>INDEX('Нормо-час по специальностям'!$D$6:$D$26,MATCH(D874,'Нормо-час по специальностям'!$A$6:$A$26,0))</f>
        <v>850</v>
      </c>
      <c r="J874" s="8">
        <f>INDEX('Нормо-час по специальностям'!$E$6:$E$26,MATCH(D874,'Нормо-час по специальностям'!$A$6:$A$26,0))</f>
        <v>1020</v>
      </c>
      <c r="K874" s="8">
        <f t="shared" si="636"/>
        <v>2125</v>
      </c>
      <c r="L874" s="8">
        <f t="shared" si="637"/>
        <v>2550</v>
      </c>
      <c r="M874" s="8">
        <f>Расценки!L873</f>
        <v>2170</v>
      </c>
      <c r="N874" s="8">
        <f>Расценки!M873</f>
        <v>2495</v>
      </c>
      <c r="O874" s="10">
        <f t="shared" si="638"/>
        <v>-2.0737327188940058E-2</v>
      </c>
      <c r="P874" s="10">
        <f t="shared" si="639"/>
        <v>2.2044088176352616E-2</v>
      </c>
      <c r="Q874" s="7" t="str">
        <f t="shared" si="640"/>
        <v>равно</v>
      </c>
      <c r="R874" s="7" t="str">
        <f t="shared" si="641"/>
        <v>равно</v>
      </c>
      <c r="S874" s="8">
        <f t="shared" si="642"/>
        <v>868</v>
      </c>
      <c r="T874" s="8">
        <f t="shared" si="643"/>
        <v>998</v>
      </c>
      <c r="U874" s="8">
        <f>Расценки!F873</f>
        <v>3500</v>
      </c>
      <c r="V874" s="8">
        <f>Расценки!G873</f>
        <v>4025</v>
      </c>
      <c r="W874" s="10">
        <f t="shared" si="644"/>
        <v>0.39285714285714285</v>
      </c>
      <c r="X874" s="10">
        <f t="shared" si="645"/>
        <v>0.36645962732919257</v>
      </c>
      <c r="Y874" s="9">
        <f>Расценки!H873</f>
        <v>3500</v>
      </c>
      <c r="Z874" s="9">
        <f>Расценки!I873</f>
        <v>4025</v>
      </c>
      <c r="AA874" s="10">
        <f>Расценки!J873</f>
        <v>0</v>
      </c>
      <c r="AB874" s="10">
        <f>Расценки!K873</f>
        <v>0</v>
      </c>
      <c r="AC874" s="16">
        <f t="shared" si="646"/>
        <v>0.39285714285714285</v>
      </c>
      <c r="AD874" s="16">
        <f t="shared" si="647"/>
        <v>0.36645962732919257</v>
      </c>
      <c r="AE874" s="10">
        <f t="shared" si="648"/>
        <v>0.38</v>
      </c>
      <c r="AF874" s="10">
        <f t="shared" si="649"/>
        <v>0.38012422360248449</v>
      </c>
      <c r="AG874" s="8">
        <f t="shared" si="650"/>
        <v>1375</v>
      </c>
      <c r="AH874" s="8">
        <f t="shared" si="651"/>
        <v>1475</v>
      </c>
    </row>
    <row r="875" spans="1:34" x14ac:dyDescent="0.25">
      <c r="A875" s="7" t="s">
        <v>2559</v>
      </c>
      <c r="B875" s="7" t="s">
        <v>2560</v>
      </c>
      <c r="C875" s="7" t="s">
        <v>177</v>
      </c>
      <c r="D875" s="7" t="s">
        <v>468</v>
      </c>
      <c r="E875" s="7" t="str">
        <f>INDEX('Нормо-час по специальностям'!$B$6:$B$26,MATCH(D875,'Нормо-час по специальностям'!$A$6:$A$26,0))</f>
        <v>Сантехник</v>
      </c>
      <c r="F875" s="15">
        <v>0.6</v>
      </c>
      <c r="G875" s="7" t="s">
        <v>7241</v>
      </c>
      <c r="H875" s="11">
        <f t="shared" si="635"/>
        <v>11.67</v>
      </c>
      <c r="I875" s="8">
        <f>INDEX('Нормо-час по специальностям'!$D$6:$D$26,MATCH(D875,'Нормо-час по специальностям'!$A$6:$A$26,0))</f>
        <v>850</v>
      </c>
      <c r="J875" s="8">
        <f>INDEX('Нормо-час по специальностям'!$E$6:$E$26,MATCH(D875,'Нормо-час по специальностям'!$A$6:$A$26,0))</f>
        <v>1020</v>
      </c>
      <c r="K875" s="8">
        <f t="shared" si="636"/>
        <v>510</v>
      </c>
      <c r="L875" s="8">
        <f t="shared" si="637"/>
        <v>612</v>
      </c>
      <c r="M875" s="8">
        <f>Расценки!L874</f>
        <v>744</v>
      </c>
      <c r="N875" s="8">
        <f>Расценки!M874</f>
        <v>856</v>
      </c>
      <c r="O875" s="10">
        <f t="shared" si="638"/>
        <v>-0.31451612903225812</v>
      </c>
      <c r="P875" s="10">
        <f t="shared" si="639"/>
        <v>-0.28504672897196259</v>
      </c>
      <c r="Q875" s="7" t="str">
        <f t="shared" si="640"/>
        <v>нормо-часы</v>
      </c>
      <c r="R875" s="7" t="str">
        <f t="shared" si="641"/>
        <v>нормо-часы</v>
      </c>
      <c r="S875" s="8">
        <f t="shared" si="642"/>
        <v>1240</v>
      </c>
      <c r="T875" s="8">
        <f t="shared" si="643"/>
        <v>1427</v>
      </c>
      <c r="U875" s="8">
        <f>Расценки!F874</f>
        <v>1200</v>
      </c>
      <c r="V875" s="8">
        <f>Расценки!G874</f>
        <v>1380</v>
      </c>
      <c r="W875" s="10">
        <f t="shared" si="644"/>
        <v>0.57499999999999996</v>
      </c>
      <c r="X875" s="10">
        <f t="shared" si="645"/>
        <v>0.55652173913043479</v>
      </c>
      <c r="Y875" s="9">
        <f>Расценки!H874</f>
        <v>1200</v>
      </c>
      <c r="Z875" s="9">
        <f>Расценки!I874</f>
        <v>1380</v>
      </c>
      <c r="AA875" s="10">
        <f>Расценки!J874</f>
        <v>0</v>
      </c>
      <c r="AB875" s="10">
        <f>Расценки!K874</f>
        <v>0</v>
      </c>
      <c r="AC875" s="16">
        <f t="shared" si="646"/>
        <v>0.57499999999999996</v>
      </c>
      <c r="AD875" s="16">
        <f t="shared" si="647"/>
        <v>0.55652173913043479</v>
      </c>
      <c r="AE875" s="10">
        <f t="shared" si="648"/>
        <v>0.38</v>
      </c>
      <c r="AF875" s="10">
        <f t="shared" si="649"/>
        <v>0.37971014492753624</v>
      </c>
      <c r="AG875" s="8">
        <f t="shared" si="650"/>
        <v>690</v>
      </c>
      <c r="AH875" s="8">
        <f t="shared" si="651"/>
        <v>768</v>
      </c>
    </row>
    <row r="876" spans="1:34" x14ac:dyDescent="0.25">
      <c r="A876" s="7" t="s">
        <v>2563</v>
      </c>
      <c r="B876" s="7" t="s">
        <v>2564</v>
      </c>
      <c r="C876" s="7" t="s">
        <v>177</v>
      </c>
      <c r="D876" s="7" t="s">
        <v>468</v>
      </c>
      <c r="E876" s="7" t="str">
        <f>INDEX('Нормо-час по специальностям'!$B$6:$B$26,MATCH(D876,'Нормо-час по специальностям'!$A$6:$A$26,0))</f>
        <v>Сантехник</v>
      </c>
      <c r="F876" s="15">
        <v>0.6</v>
      </c>
      <c r="G876" s="7" t="s">
        <v>7241</v>
      </c>
      <c r="H876" s="11">
        <f t="shared" si="635"/>
        <v>11.67</v>
      </c>
      <c r="I876" s="8">
        <f>INDEX('Нормо-час по специальностям'!$D$6:$D$26,MATCH(D876,'Нормо-час по специальностям'!$A$6:$A$26,0))</f>
        <v>850</v>
      </c>
      <c r="J876" s="8">
        <f>INDEX('Нормо-час по специальностям'!$E$6:$E$26,MATCH(D876,'Нормо-час по специальностям'!$A$6:$A$26,0))</f>
        <v>1020</v>
      </c>
      <c r="K876" s="8">
        <f t="shared" si="636"/>
        <v>510</v>
      </c>
      <c r="L876" s="8">
        <f t="shared" si="637"/>
        <v>612</v>
      </c>
      <c r="M876" s="8">
        <f>Расценки!L875</f>
        <v>744</v>
      </c>
      <c r="N876" s="8">
        <f>Расценки!M875</f>
        <v>856</v>
      </c>
      <c r="O876" s="10">
        <f t="shared" si="638"/>
        <v>-0.31451612903225812</v>
      </c>
      <c r="P876" s="10">
        <f t="shared" si="639"/>
        <v>-0.28504672897196259</v>
      </c>
      <c r="Q876" s="7" t="str">
        <f t="shared" si="640"/>
        <v>нормо-часы</v>
      </c>
      <c r="R876" s="7" t="str">
        <f t="shared" si="641"/>
        <v>нормо-часы</v>
      </c>
      <c r="S876" s="8">
        <f t="shared" si="642"/>
        <v>1240</v>
      </c>
      <c r="T876" s="8">
        <f t="shared" si="643"/>
        <v>1427</v>
      </c>
      <c r="U876" s="8">
        <f>Расценки!F875</f>
        <v>1200</v>
      </c>
      <c r="V876" s="8">
        <f>Расценки!G875</f>
        <v>1380</v>
      </c>
      <c r="W876" s="10">
        <f t="shared" si="644"/>
        <v>0.57499999999999996</v>
      </c>
      <c r="X876" s="10">
        <f t="shared" si="645"/>
        <v>0.55652173913043479</v>
      </c>
      <c r="Y876" s="9">
        <f>Расценки!H875</f>
        <v>1200</v>
      </c>
      <c r="Z876" s="9">
        <f>Расценки!I875</f>
        <v>1380</v>
      </c>
      <c r="AA876" s="10">
        <f>Расценки!J875</f>
        <v>0</v>
      </c>
      <c r="AB876" s="10">
        <f>Расценки!K875</f>
        <v>0</v>
      </c>
      <c r="AC876" s="16">
        <f t="shared" si="646"/>
        <v>0.57499999999999996</v>
      </c>
      <c r="AD876" s="16">
        <f t="shared" si="647"/>
        <v>0.55652173913043479</v>
      </c>
      <c r="AE876" s="10">
        <f t="shared" si="648"/>
        <v>0.38</v>
      </c>
      <c r="AF876" s="10">
        <f t="shared" si="649"/>
        <v>0.37971014492753624</v>
      </c>
      <c r="AG876" s="8">
        <f t="shared" si="650"/>
        <v>690</v>
      </c>
      <c r="AH876" s="8">
        <f t="shared" si="651"/>
        <v>768</v>
      </c>
    </row>
    <row r="877" spans="1:34" x14ac:dyDescent="0.25">
      <c r="A877" s="7" t="s">
        <v>2567</v>
      </c>
      <c r="B877" s="7" t="s">
        <v>2568</v>
      </c>
      <c r="C877" s="7" t="s">
        <v>177</v>
      </c>
      <c r="D877" s="7" t="s">
        <v>468</v>
      </c>
      <c r="E877" s="7" t="str">
        <f>INDEX('Нормо-час по специальностям'!$B$6:$B$26,MATCH(D877,'Нормо-час по специальностям'!$A$6:$A$26,0))</f>
        <v>Сантехник</v>
      </c>
      <c r="F877" s="15">
        <v>0.8</v>
      </c>
      <c r="G877" s="7" t="s">
        <v>7241</v>
      </c>
      <c r="H877" s="11">
        <f t="shared" si="635"/>
        <v>8.75</v>
      </c>
      <c r="I877" s="8">
        <f>INDEX('Нормо-час по специальностям'!$D$6:$D$26,MATCH(D877,'Нормо-час по специальностям'!$A$6:$A$26,0))</f>
        <v>850</v>
      </c>
      <c r="J877" s="8">
        <f>INDEX('Нормо-час по специальностям'!$E$6:$E$26,MATCH(D877,'Нормо-час по специальностям'!$A$6:$A$26,0))</f>
        <v>1020</v>
      </c>
      <c r="K877" s="8">
        <f t="shared" si="636"/>
        <v>680</v>
      </c>
      <c r="L877" s="8">
        <f t="shared" si="637"/>
        <v>816</v>
      </c>
      <c r="M877" s="8">
        <f>Расценки!L876</f>
        <v>930</v>
      </c>
      <c r="N877" s="8">
        <f>Расценки!M876</f>
        <v>1069</v>
      </c>
      <c r="O877" s="10">
        <f t="shared" si="638"/>
        <v>-0.26881720430107525</v>
      </c>
      <c r="P877" s="10">
        <f t="shared" si="639"/>
        <v>-0.23666978484565016</v>
      </c>
      <c r="Q877" s="7" t="str">
        <f t="shared" si="640"/>
        <v>нормо-часы</v>
      </c>
      <c r="R877" s="7" t="str">
        <f t="shared" si="641"/>
        <v>нормо-часы</v>
      </c>
      <c r="S877" s="8">
        <f t="shared" si="642"/>
        <v>1163</v>
      </c>
      <c r="T877" s="8">
        <f t="shared" si="643"/>
        <v>1336</v>
      </c>
      <c r="U877" s="8">
        <f>Расценки!F876</f>
        <v>1500</v>
      </c>
      <c r="V877" s="8">
        <f>Расценки!G876</f>
        <v>1725</v>
      </c>
      <c r="W877" s="10">
        <f t="shared" si="644"/>
        <v>0.54666666666666663</v>
      </c>
      <c r="X877" s="10">
        <f t="shared" si="645"/>
        <v>0.52695652173913043</v>
      </c>
      <c r="Y877" s="9">
        <f>Расценки!H876</f>
        <v>1500</v>
      </c>
      <c r="Z877" s="9">
        <f>Расценки!I876</f>
        <v>1725</v>
      </c>
      <c r="AA877" s="10">
        <f>Расценки!J876</f>
        <v>0</v>
      </c>
      <c r="AB877" s="10">
        <f>Расценки!K876</f>
        <v>0</v>
      </c>
      <c r="AC877" s="16">
        <f t="shared" si="646"/>
        <v>0.54666666666666663</v>
      </c>
      <c r="AD877" s="16">
        <f t="shared" si="647"/>
        <v>0.52695652173913043</v>
      </c>
      <c r="AE877" s="10">
        <f t="shared" si="648"/>
        <v>0.38</v>
      </c>
      <c r="AF877" s="10">
        <f t="shared" si="649"/>
        <v>0.38028985507246377</v>
      </c>
      <c r="AG877" s="8">
        <f t="shared" si="650"/>
        <v>820</v>
      </c>
      <c r="AH877" s="8">
        <f t="shared" si="651"/>
        <v>909</v>
      </c>
    </row>
    <row r="878" spans="1:34" x14ac:dyDescent="0.25">
      <c r="A878" s="7" t="s">
        <v>2570</v>
      </c>
      <c r="B878" s="7" t="s">
        <v>2571</v>
      </c>
      <c r="C878" s="7" t="s">
        <v>177</v>
      </c>
      <c r="D878" s="7" t="s">
        <v>468</v>
      </c>
      <c r="E878" s="7" t="str">
        <f>INDEX('Нормо-час по специальностям'!$B$6:$B$26,MATCH(D878,'Нормо-час по специальностям'!$A$6:$A$26,0))</f>
        <v>Сантехник</v>
      </c>
      <c r="F878" s="15">
        <v>2</v>
      </c>
      <c r="G878" s="7" t="s">
        <v>7241</v>
      </c>
      <c r="H878" s="11">
        <f t="shared" si="635"/>
        <v>3.5</v>
      </c>
      <c r="I878" s="8">
        <f>INDEX('Нормо-час по специальностям'!$D$6:$D$26,MATCH(D878,'Нормо-час по специальностям'!$A$6:$A$26,0))</f>
        <v>850</v>
      </c>
      <c r="J878" s="8">
        <f>INDEX('Нормо-час по специальностям'!$E$6:$E$26,MATCH(D878,'Нормо-час по специальностям'!$A$6:$A$26,0))</f>
        <v>1020</v>
      </c>
      <c r="K878" s="8">
        <f t="shared" si="636"/>
        <v>1700</v>
      </c>
      <c r="L878" s="8">
        <f t="shared" si="637"/>
        <v>2040</v>
      </c>
      <c r="M878" s="8">
        <f>Расценки!L877</f>
        <v>1426</v>
      </c>
      <c r="N878" s="8">
        <f>Расценки!M877</f>
        <v>1640</v>
      </c>
      <c r="O878" s="10">
        <f t="shared" si="638"/>
        <v>0.19214586255259469</v>
      </c>
      <c r="P878" s="10">
        <f t="shared" si="639"/>
        <v>0.24390243902439024</v>
      </c>
      <c r="Q878" s="7" t="str">
        <f t="shared" si="640"/>
        <v>расценка</v>
      </c>
      <c r="R878" s="7" t="str">
        <f t="shared" si="641"/>
        <v>расценка</v>
      </c>
      <c r="S878" s="8">
        <f t="shared" si="642"/>
        <v>713</v>
      </c>
      <c r="T878" s="8">
        <f t="shared" si="643"/>
        <v>820</v>
      </c>
      <c r="U878" s="8">
        <f>Расценки!F877</f>
        <v>2300</v>
      </c>
      <c r="V878" s="8">
        <f>Расценки!G877</f>
        <v>2645</v>
      </c>
      <c r="W878" s="10">
        <f t="shared" si="644"/>
        <v>0.2608695652173913</v>
      </c>
      <c r="X878" s="10">
        <f t="shared" si="645"/>
        <v>0.22873345935727787</v>
      </c>
      <c r="Y878" s="9">
        <f>Расценки!H877</f>
        <v>2300</v>
      </c>
      <c r="Z878" s="9">
        <f>Расценки!I877</f>
        <v>2720</v>
      </c>
      <c r="AA878" s="10">
        <f>Расценки!J877</f>
        <v>0</v>
      </c>
      <c r="AB878" s="10">
        <f>Расценки!K877</f>
        <v>2.8355387523629538E-2</v>
      </c>
      <c r="AC878" s="16">
        <f t="shared" si="646"/>
        <v>0.2608695652173913</v>
      </c>
      <c r="AD878" s="16">
        <f t="shared" si="647"/>
        <v>0.25</v>
      </c>
      <c r="AE878" s="10">
        <f t="shared" si="648"/>
        <v>0.38</v>
      </c>
      <c r="AF878" s="10">
        <f t="shared" si="649"/>
        <v>0.39705882352941174</v>
      </c>
      <c r="AG878" s="8">
        <f t="shared" si="650"/>
        <v>600</v>
      </c>
      <c r="AH878" s="8">
        <f t="shared" si="651"/>
        <v>680</v>
      </c>
    </row>
    <row r="879" spans="1:34" x14ac:dyDescent="0.25">
      <c r="A879" s="7" t="s">
        <v>2573</v>
      </c>
      <c r="B879" s="7" t="s">
        <v>2574</v>
      </c>
      <c r="C879" s="7" t="s">
        <v>177</v>
      </c>
      <c r="D879" s="7" t="s">
        <v>468</v>
      </c>
      <c r="E879" s="7" t="str">
        <f>INDEX('Нормо-час по специальностям'!$B$6:$B$26,MATCH(D879,'Нормо-час по специальностям'!$A$6:$A$26,0))</f>
        <v>Сантехник</v>
      </c>
      <c r="F879" s="15">
        <v>0.45</v>
      </c>
      <c r="G879" s="7" t="s">
        <v>7241</v>
      </c>
      <c r="H879" s="11">
        <f t="shared" si="635"/>
        <v>15.56</v>
      </c>
      <c r="I879" s="8">
        <f>INDEX('Нормо-час по специальностям'!$D$6:$D$26,MATCH(D879,'Нормо-час по специальностям'!$A$6:$A$26,0))</f>
        <v>850</v>
      </c>
      <c r="J879" s="8">
        <f>INDEX('Нормо-час по специальностям'!$E$6:$E$26,MATCH(D879,'Нормо-час по специальностям'!$A$6:$A$26,0))</f>
        <v>1020</v>
      </c>
      <c r="K879" s="8">
        <f t="shared" si="636"/>
        <v>383</v>
      </c>
      <c r="L879" s="8">
        <f t="shared" si="637"/>
        <v>459</v>
      </c>
      <c r="M879" s="8">
        <f>Расценки!L878</f>
        <v>558</v>
      </c>
      <c r="N879" s="8">
        <f>Расценки!M878</f>
        <v>642</v>
      </c>
      <c r="O879" s="10">
        <f t="shared" si="638"/>
        <v>-0.31362007168458783</v>
      </c>
      <c r="P879" s="10">
        <f t="shared" si="639"/>
        <v>-0.28504672897196259</v>
      </c>
      <c r="Q879" s="7" t="str">
        <f t="shared" si="640"/>
        <v>нормо-часы</v>
      </c>
      <c r="R879" s="7" t="str">
        <f t="shared" si="641"/>
        <v>нормо-часы</v>
      </c>
      <c r="S879" s="8">
        <f t="shared" si="642"/>
        <v>1240</v>
      </c>
      <c r="T879" s="8">
        <f t="shared" si="643"/>
        <v>1427</v>
      </c>
      <c r="U879" s="8">
        <f>Расценки!F878</f>
        <v>900</v>
      </c>
      <c r="V879" s="8">
        <f>Расценки!G878</f>
        <v>1035</v>
      </c>
      <c r="W879" s="10">
        <f t="shared" si="644"/>
        <v>0.57444444444444442</v>
      </c>
      <c r="X879" s="10">
        <f t="shared" si="645"/>
        <v>0.55652173913043479</v>
      </c>
      <c r="Y879" s="9">
        <f>Расценки!H878</f>
        <v>900</v>
      </c>
      <c r="Z879" s="9">
        <f>Расценки!I878</f>
        <v>1035</v>
      </c>
      <c r="AA879" s="10">
        <f>Расценки!J878</f>
        <v>0</v>
      </c>
      <c r="AB879" s="10">
        <f>Расценки!K878</f>
        <v>0</v>
      </c>
      <c r="AC879" s="16">
        <f t="shared" si="646"/>
        <v>0.57444444444444442</v>
      </c>
      <c r="AD879" s="16">
        <f t="shared" si="647"/>
        <v>0.55652173913043479</v>
      </c>
      <c r="AE879" s="10">
        <f t="shared" si="648"/>
        <v>0.38</v>
      </c>
      <c r="AF879" s="10">
        <f t="shared" si="649"/>
        <v>0.37971014492753624</v>
      </c>
      <c r="AG879" s="8">
        <f t="shared" si="650"/>
        <v>517</v>
      </c>
      <c r="AH879" s="8">
        <f t="shared" si="651"/>
        <v>576</v>
      </c>
    </row>
    <row r="880" spans="1:34" x14ac:dyDescent="0.25">
      <c r="A880" s="7" t="s">
        <v>2575</v>
      </c>
      <c r="B880" s="7" t="s">
        <v>2576</v>
      </c>
      <c r="C880" s="7" t="s">
        <v>177</v>
      </c>
      <c r="D880" s="7" t="s">
        <v>468</v>
      </c>
      <c r="E880" s="7" t="str">
        <f>INDEX('Нормо-час по специальностям'!$B$6:$B$26,MATCH(D880,'Нормо-час по специальностям'!$A$6:$A$26,0))</f>
        <v>Сантехник</v>
      </c>
      <c r="F880" s="15">
        <v>0.45</v>
      </c>
      <c r="G880" s="7" t="s">
        <v>7241</v>
      </c>
      <c r="H880" s="11">
        <f t="shared" si="635"/>
        <v>15.56</v>
      </c>
      <c r="I880" s="8">
        <f>INDEX('Нормо-час по специальностям'!$D$6:$D$26,MATCH(D880,'Нормо-час по специальностям'!$A$6:$A$26,0))</f>
        <v>850</v>
      </c>
      <c r="J880" s="8">
        <f>INDEX('Нормо-час по специальностям'!$E$6:$E$26,MATCH(D880,'Нормо-час по специальностям'!$A$6:$A$26,0))</f>
        <v>1020</v>
      </c>
      <c r="K880" s="8">
        <f t="shared" si="636"/>
        <v>383</v>
      </c>
      <c r="L880" s="8">
        <f t="shared" si="637"/>
        <v>459</v>
      </c>
      <c r="M880" s="8">
        <f>Расценки!L879</f>
        <v>558</v>
      </c>
      <c r="N880" s="8">
        <f>Расценки!M879</f>
        <v>642</v>
      </c>
      <c r="O880" s="10">
        <f t="shared" si="638"/>
        <v>-0.31362007168458783</v>
      </c>
      <c r="P880" s="10">
        <f t="shared" si="639"/>
        <v>-0.28504672897196259</v>
      </c>
      <c r="Q880" s="7" t="str">
        <f t="shared" si="640"/>
        <v>нормо-часы</v>
      </c>
      <c r="R880" s="7" t="str">
        <f t="shared" si="641"/>
        <v>нормо-часы</v>
      </c>
      <c r="S880" s="8">
        <f t="shared" si="642"/>
        <v>1240</v>
      </c>
      <c r="T880" s="8">
        <f t="shared" si="643"/>
        <v>1427</v>
      </c>
      <c r="U880" s="8">
        <f>Расценки!F879</f>
        <v>900</v>
      </c>
      <c r="V880" s="8">
        <f>Расценки!G879</f>
        <v>1035</v>
      </c>
      <c r="W880" s="10">
        <f t="shared" si="644"/>
        <v>0.57444444444444442</v>
      </c>
      <c r="X880" s="10">
        <f t="shared" si="645"/>
        <v>0.55652173913043479</v>
      </c>
      <c r="Y880" s="9">
        <f>Расценки!H879</f>
        <v>900</v>
      </c>
      <c r="Z880" s="9">
        <f>Расценки!I879</f>
        <v>1035</v>
      </c>
      <c r="AA880" s="10">
        <f>Расценки!J879</f>
        <v>0</v>
      </c>
      <c r="AB880" s="10">
        <f>Расценки!K879</f>
        <v>0</v>
      </c>
      <c r="AC880" s="16">
        <f t="shared" si="646"/>
        <v>0.57444444444444442</v>
      </c>
      <c r="AD880" s="16">
        <f t="shared" si="647"/>
        <v>0.55652173913043479</v>
      </c>
      <c r="AE880" s="10">
        <f t="shared" si="648"/>
        <v>0.38</v>
      </c>
      <c r="AF880" s="10">
        <f t="shared" si="649"/>
        <v>0.37971014492753624</v>
      </c>
      <c r="AG880" s="8">
        <f t="shared" si="650"/>
        <v>517</v>
      </c>
      <c r="AH880" s="8">
        <f t="shared" si="651"/>
        <v>576</v>
      </c>
    </row>
    <row r="881" spans="1:34" x14ac:dyDescent="0.25">
      <c r="A881" s="7" t="s">
        <v>2577</v>
      </c>
      <c r="B881" s="7" t="s">
        <v>2578</v>
      </c>
      <c r="C881" s="7" t="s">
        <v>177</v>
      </c>
      <c r="D881" s="7" t="s">
        <v>468</v>
      </c>
      <c r="E881" s="7" t="str">
        <f>INDEX('Нормо-час по специальностям'!$B$6:$B$26,MATCH(D881,'Нормо-час по специальностям'!$A$6:$A$26,0))</f>
        <v>Сантехник</v>
      </c>
      <c r="F881" s="15">
        <v>1.4</v>
      </c>
      <c r="G881" s="7" t="s">
        <v>7241</v>
      </c>
      <c r="H881" s="11">
        <f t="shared" si="635"/>
        <v>5</v>
      </c>
      <c r="I881" s="8">
        <f>INDEX('Нормо-час по специальностям'!$D$6:$D$26,MATCH(D881,'Нормо-час по специальностям'!$A$6:$A$26,0))</f>
        <v>850</v>
      </c>
      <c r="J881" s="8">
        <f>INDEX('Нормо-час по специальностям'!$E$6:$E$26,MATCH(D881,'Нормо-час по специальностям'!$A$6:$A$26,0))</f>
        <v>1020</v>
      </c>
      <c r="K881" s="8">
        <f t="shared" si="636"/>
        <v>1190</v>
      </c>
      <c r="L881" s="8">
        <f t="shared" si="637"/>
        <v>1428</v>
      </c>
      <c r="M881" s="8">
        <f>Расценки!L880</f>
        <v>992</v>
      </c>
      <c r="N881" s="8">
        <f>Расценки!M880</f>
        <v>1141</v>
      </c>
      <c r="O881" s="10">
        <f t="shared" si="638"/>
        <v>0.19959677419354849</v>
      </c>
      <c r="P881" s="10">
        <f t="shared" si="639"/>
        <v>0.25153374233128845</v>
      </c>
      <c r="Q881" s="7" t="str">
        <f t="shared" si="640"/>
        <v>расценка</v>
      </c>
      <c r="R881" s="7" t="str">
        <f t="shared" si="641"/>
        <v>расценка</v>
      </c>
      <c r="S881" s="8">
        <f t="shared" si="642"/>
        <v>709</v>
      </c>
      <c r="T881" s="8">
        <f t="shared" si="643"/>
        <v>815</v>
      </c>
      <c r="U881" s="8">
        <f>Расценки!F880</f>
        <v>1600</v>
      </c>
      <c r="V881" s="8">
        <f>Расценки!G880</f>
        <v>1840</v>
      </c>
      <c r="W881" s="10">
        <f t="shared" si="644"/>
        <v>0.25624999999999998</v>
      </c>
      <c r="X881" s="10">
        <f t="shared" si="645"/>
        <v>0.22391304347826088</v>
      </c>
      <c r="Y881" s="9">
        <f>Расценки!H880</f>
        <v>1600</v>
      </c>
      <c r="Z881" s="9">
        <f>Расценки!I880</f>
        <v>1904</v>
      </c>
      <c r="AA881" s="10">
        <f>Расценки!J880</f>
        <v>0</v>
      </c>
      <c r="AB881" s="10">
        <f>Расценки!K880</f>
        <v>3.4782608695652195E-2</v>
      </c>
      <c r="AC881" s="16">
        <f t="shared" si="646"/>
        <v>0.25624999999999998</v>
      </c>
      <c r="AD881" s="16">
        <f t="shared" si="647"/>
        <v>0.25</v>
      </c>
      <c r="AE881" s="10">
        <f t="shared" si="648"/>
        <v>0.38</v>
      </c>
      <c r="AF881" s="10">
        <f t="shared" si="649"/>
        <v>0.40073529411764708</v>
      </c>
      <c r="AG881" s="8">
        <f t="shared" si="650"/>
        <v>410</v>
      </c>
      <c r="AH881" s="8">
        <f t="shared" si="651"/>
        <v>476</v>
      </c>
    </row>
    <row r="882" spans="1:34" x14ac:dyDescent="0.25">
      <c r="A882" s="7" t="s">
        <v>2580</v>
      </c>
      <c r="B882" s="7" t="s">
        <v>2581</v>
      </c>
      <c r="C882" s="7" t="s">
        <v>177</v>
      </c>
      <c r="D882" s="7" t="s">
        <v>468</v>
      </c>
      <c r="E882" s="7" t="str">
        <f>INDEX('Нормо-час по специальностям'!$B$6:$B$26,MATCH(D882,'Нормо-час по специальностям'!$A$6:$A$26,0))</f>
        <v>Сантехник</v>
      </c>
      <c r="F882" s="15">
        <v>0.3</v>
      </c>
      <c r="G882" s="7" t="s">
        <v>6927</v>
      </c>
      <c r="H882" s="11">
        <f t="shared" si="635"/>
        <v>23.33</v>
      </c>
      <c r="I882" s="8">
        <f>INDEX('Нормо-час по специальностям'!$D$6:$D$26,MATCH(D882,'Нормо-час по специальностям'!$A$6:$A$26,0))</f>
        <v>850</v>
      </c>
      <c r="J882" s="8">
        <f>INDEX('Нормо-час по специальностям'!$E$6:$E$26,MATCH(D882,'Нормо-час по специальностям'!$A$6:$A$26,0))</f>
        <v>1020</v>
      </c>
      <c r="K882" s="8">
        <f t="shared" si="636"/>
        <v>255</v>
      </c>
      <c r="L882" s="8">
        <f t="shared" si="637"/>
        <v>306</v>
      </c>
      <c r="M882" s="8">
        <f>Расценки!L881</f>
        <v>279</v>
      </c>
      <c r="N882" s="8">
        <f>Расценки!M881</f>
        <v>321</v>
      </c>
      <c r="O882" s="10">
        <f t="shared" si="638"/>
        <v>-8.6021505376344121E-2</v>
      </c>
      <c r="P882" s="10">
        <f t="shared" si="639"/>
        <v>-4.6728971962616828E-2</v>
      </c>
      <c r="Q882" s="7" t="str">
        <f t="shared" si="640"/>
        <v>равно</v>
      </c>
      <c r="R882" s="7" t="str">
        <f t="shared" si="641"/>
        <v>равно</v>
      </c>
      <c r="S882" s="8">
        <f t="shared" si="642"/>
        <v>930</v>
      </c>
      <c r="T882" s="8">
        <f t="shared" si="643"/>
        <v>1070</v>
      </c>
      <c r="U882" s="8">
        <f>Расценки!F881</f>
        <v>450</v>
      </c>
      <c r="V882" s="8">
        <f>Расценки!G881</f>
        <v>518</v>
      </c>
      <c r="W882" s="10">
        <f t="shared" si="644"/>
        <v>0.43333333333333335</v>
      </c>
      <c r="X882" s="10">
        <f t="shared" si="645"/>
        <v>0.40926640926640928</v>
      </c>
      <c r="Y882" s="9">
        <f>Расценки!H881</f>
        <v>450</v>
      </c>
      <c r="Z882" s="9">
        <f>Расценки!I881</f>
        <v>518</v>
      </c>
      <c r="AA882" s="10">
        <f>Расценки!J881</f>
        <v>0</v>
      </c>
      <c r="AB882" s="10">
        <f>Расценки!K881</f>
        <v>0</v>
      </c>
      <c r="AC882" s="16">
        <f t="shared" si="646"/>
        <v>0.43333333333333335</v>
      </c>
      <c r="AD882" s="16">
        <f t="shared" si="647"/>
        <v>0.40926640926640928</v>
      </c>
      <c r="AE882" s="10">
        <f t="shared" si="648"/>
        <v>0.38</v>
      </c>
      <c r="AF882" s="10">
        <f t="shared" si="649"/>
        <v>0.38030888030888033</v>
      </c>
      <c r="AG882" s="8">
        <f t="shared" si="650"/>
        <v>195</v>
      </c>
      <c r="AH882" s="8">
        <f t="shared" si="651"/>
        <v>212</v>
      </c>
    </row>
    <row r="883" spans="1:34" x14ac:dyDescent="0.25">
      <c r="A883" s="7" t="s">
        <v>2583</v>
      </c>
      <c r="B883" s="7" t="s">
        <v>2584</v>
      </c>
      <c r="C883" s="7" t="s">
        <v>177</v>
      </c>
      <c r="D883" s="7" t="s">
        <v>468</v>
      </c>
      <c r="E883" s="7" t="str">
        <f>INDEX('Нормо-час по специальностям'!$B$6:$B$26,MATCH(D883,'Нормо-час по специальностям'!$A$6:$A$26,0))</f>
        <v>Сантехник</v>
      </c>
      <c r="F883" s="15">
        <v>3</v>
      </c>
      <c r="G883" s="7" t="s">
        <v>7247</v>
      </c>
      <c r="H883" s="11">
        <f t="shared" si="635"/>
        <v>2.33</v>
      </c>
      <c r="I883" s="8">
        <f>INDEX('Нормо-час по специальностям'!$D$6:$D$26,MATCH(D883,'Нормо-час по специальностям'!$A$6:$A$26,0))</f>
        <v>850</v>
      </c>
      <c r="J883" s="8">
        <f>INDEX('Нормо-час по специальностям'!$E$6:$E$26,MATCH(D883,'Нормо-час по специальностям'!$A$6:$A$26,0))</f>
        <v>1020</v>
      </c>
      <c r="K883" s="8">
        <f t="shared" si="636"/>
        <v>2550</v>
      </c>
      <c r="L883" s="8">
        <f t="shared" si="637"/>
        <v>3060</v>
      </c>
      <c r="M883" s="8">
        <f>Расценки!L882</f>
        <v>2790</v>
      </c>
      <c r="N883" s="8">
        <f>Расценки!M882</f>
        <v>3208</v>
      </c>
      <c r="O883" s="10">
        <f t="shared" si="638"/>
        <v>-8.6021505376344121E-2</v>
      </c>
      <c r="P883" s="10">
        <f t="shared" si="639"/>
        <v>-4.6134663341645843E-2</v>
      </c>
      <c r="Q883" s="7" t="str">
        <f t="shared" si="640"/>
        <v>равно</v>
      </c>
      <c r="R883" s="7" t="str">
        <f t="shared" si="641"/>
        <v>равно</v>
      </c>
      <c r="S883" s="8">
        <f t="shared" si="642"/>
        <v>930</v>
      </c>
      <c r="T883" s="8">
        <f t="shared" si="643"/>
        <v>1069</v>
      </c>
      <c r="U883" s="8">
        <f>Расценки!F882</f>
        <v>4500</v>
      </c>
      <c r="V883" s="8">
        <f>Расценки!G882</f>
        <v>5175</v>
      </c>
      <c r="W883" s="10">
        <f t="shared" si="644"/>
        <v>0.43333333333333335</v>
      </c>
      <c r="X883" s="10">
        <f t="shared" si="645"/>
        <v>0.40869565217391307</v>
      </c>
      <c r="Y883" s="9">
        <f>Расценки!H882</f>
        <v>4500</v>
      </c>
      <c r="Z883" s="9">
        <f>Расценки!I882</f>
        <v>5175</v>
      </c>
      <c r="AA883" s="10">
        <f>Расценки!J882</f>
        <v>0</v>
      </c>
      <c r="AB883" s="10">
        <f>Расценки!K882</f>
        <v>0</v>
      </c>
      <c r="AC883" s="16">
        <f t="shared" si="646"/>
        <v>0.43333333333333335</v>
      </c>
      <c r="AD883" s="16">
        <f t="shared" si="647"/>
        <v>0.40869565217391307</v>
      </c>
      <c r="AE883" s="10">
        <f t="shared" si="648"/>
        <v>0.38</v>
      </c>
      <c r="AF883" s="10">
        <f t="shared" si="649"/>
        <v>0.38009661835748793</v>
      </c>
      <c r="AG883" s="8">
        <f t="shared" si="650"/>
        <v>1950</v>
      </c>
      <c r="AH883" s="8">
        <f t="shared" si="651"/>
        <v>2115</v>
      </c>
    </row>
    <row r="884" spans="1:34" x14ac:dyDescent="0.25">
      <c r="A884" s="7" t="s">
        <v>2586</v>
      </c>
      <c r="B884" s="7" t="s">
        <v>2587</v>
      </c>
      <c r="C884" s="7" t="s">
        <v>177</v>
      </c>
      <c r="D884" s="7" t="s">
        <v>468</v>
      </c>
      <c r="E884" s="7" t="str">
        <f>INDEX('Нормо-час по специальностям'!$B$6:$B$26,MATCH(D884,'Нормо-час по специальностям'!$A$6:$A$26,0))</f>
        <v>Сантехник</v>
      </c>
      <c r="F884" s="15">
        <v>1.5</v>
      </c>
      <c r="G884" s="7" t="s">
        <v>7246</v>
      </c>
      <c r="H884" s="11">
        <f t="shared" si="635"/>
        <v>4.67</v>
      </c>
      <c r="I884" s="8">
        <f>INDEX('Нормо-час по специальностям'!$D$6:$D$26,MATCH(D884,'Нормо-час по специальностям'!$A$6:$A$26,0))</f>
        <v>850</v>
      </c>
      <c r="J884" s="8">
        <f>INDEX('Нормо-час по специальностям'!$E$6:$E$26,MATCH(D884,'Нормо-час по специальностям'!$A$6:$A$26,0))</f>
        <v>1020</v>
      </c>
      <c r="K884" s="8">
        <f t="shared" si="636"/>
        <v>1275</v>
      </c>
      <c r="L884" s="8">
        <f t="shared" si="637"/>
        <v>1530</v>
      </c>
      <c r="M884" s="8">
        <f>Расценки!L883</f>
        <v>1550</v>
      </c>
      <c r="N884" s="8">
        <f>Расценки!M883</f>
        <v>1782</v>
      </c>
      <c r="O884" s="10">
        <f t="shared" si="638"/>
        <v>-0.17741935483870963</v>
      </c>
      <c r="P884" s="10">
        <f t="shared" si="639"/>
        <v>-0.14141414141414144</v>
      </c>
      <c r="Q884" s="7" t="str">
        <f t="shared" si="640"/>
        <v>нормо-часы</v>
      </c>
      <c r="R884" s="7" t="str">
        <f t="shared" si="641"/>
        <v>нормо-часы</v>
      </c>
      <c r="S884" s="8">
        <f t="shared" si="642"/>
        <v>1033</v>
      </c>
      <c r="T884" s="8">
        <f t="shared" si="643"/>
        <v>1188</v>
      </c>
      <c r="U884" s="8">
        <f>Расценки!F883</f>
        <v>2500</v>
      </c>
      <c r="V884" s="8">
        <f>Расценки!G883</f>
        <v>2875</v>
      </c>
      <c r="W884" s="10">
        <f t="shared" si="644"/>
        <v>0.49</v>
      </c>
      <c r="X884" s="10">
        <f t="shared" si="645"/>
        <v>0.46782608695652173</v>
      </c>
      <c r="Y884" s="9">
        <f>Расценки!H883</f>
        <v>2500</v>
      </c>
      <c r="Z884" s="9">
        <f>Расценки!I883</f>
        <v>2875</v>
      </c>
      <c r="AA884" s="10">
        <f>Расценки!J883</f>
        <v>0</v>
      </c>
      <c r="AB884" s="10">
        <f>Расценки!K883</f>
        <v>0</v>
      </c>
      <c r="AC884" s="16">
        <f t="shared" si="646"/>
        <v>0.49</v>
      </c>
      <c r="AD884" s="16">
        <f t="shared" si="647"/>
        <v>0.46782608695652173</v>
      </c>
      <c r="AE884" s="10">
        <f t="shared" si="648"/>
        <v>0.38</v>
      </c>
      <c r="AF884" s="10">
        <f t="shared" si="649"/>
        <v>0.38017391304347825</v>
      </c>
      <c r="AG884" s="8">
        <f t="shared" si="650"/>
        <v>1225</v>
      </c>
      <c r="AH884" s="8">
        <f t="shared" si="651"/>
        <v>1345</v>
      </c>
    </row>
    <row r="885" spans="1:34" x14ac:dyDescent="0.25">
      <c r="A885" s="7" t="s">
        <v>2589</v>
      </c>
      <c r="B885" s="7" t="s">
        <v>2590</v>
      </c>
      <c r="C885" s="7" t="s">
        <v>177</v>
      </c>
      <c r="D885" s="7" t="s">
        <v>468</v>
      </c>
      <c r="E885" s="7" t="str">
        <f>INDEX('Нормо-час по специальностям'!$B$6:$B$26,MATCH(D885,'Нормо-час по специальностям'!$A$6:$A$26,0))</f>
        <v>Сантехник</v>
      </c>
      <c r="F885" s="15">
        <v>2</v>
      </c>
      <c r="G885" s="7" t="s">
        <v>7246</v>
      </c>
      <c r="H885" s="11">
        <f t="shared" si="635"/>
        <v>3.5</v>
      </c>
      <c r="I885" s="8">
        <f>INDEX('Нормо-час по специальностям'!$D$6:$D$26,MATCH(D885,'Нормо-час по специальностям'!$A$6:$A$26,0))</f>
        <v>850</v>
      </c>
      <c r="J885" s="8">
        <f>INDEX('Нормо-час по специальностям'!$E$6:$E$26,MATCH(D885,'Нормо-час по специальностям'!$A$6:$A$26,0))</f>
        <v>1020</v>
      </c>
      <c r="K885" s="8">
        <f t="shared" si="636"/>
        <v>1700</v>
      </c>
      <c r="L885" s="8">
        <f t="shared" si="637"/>
        <v>2040</v>
      </c>
      <c r="M885" s="8">
        <f>Расценки!L884</f>
        <v>2170</v>
      </c>
      <c r="N885" s="8">
        <f>Расценки!M884</f>
        <v>2495</v>
      </c>
      <c r="O885" s="10">
        <f t="shared" si="638"/>
        <v>-0.21658986175115202</v>
      </c>
      <c r="P885" s="10">
        <f t="shared" si="639"/>
        <v>-0.1823647294589178</v>
      </c>
      <c r="Q885" s="7" t="str">
        <f t="shared" si="640"/>
        <v>нормо-часы</v>
      </c>
      <c r="R885" s="7" t="str">
        <f t="shared" si="641"/>
        <v>нормо-часы</v>
      </c>
      <c r="S885" s="8">
        <f t="shared" si="642"/>
        <v>1085</v>
      </c>
      <c r="T885" s="8">
        <f t="shared" si="643"/>
        <v>1248</v>
      </c>
      <c r="U885" s="8">
        <f>Расценки!F884</f>
        <v>3500</v>
      </c>
      <c r="V885" s="8">
        <f>Расценки!G884</f>
        <v>4025</v>
      </c>
      <c r="W885" s="10">
        <f t="shared" si="644"/>
        <v>0.51428571428571423</v>
      </c>
      <c r="X885" s="10">
        <f t="shared" si="645"/>
        <v>0.49316770186335401</v>
      </c>
      <c r="Y885" s="9">
        <f>Расценки!H884</f>
        <v>3500</v>
      </c>
      <c r="Z885" s="9">
        <f>Расценки!I884</f>
        <v>4025</v>
      </c>
      <c r="AA885" s="10">
        <f>Расценки!J884</f>
        <v>0</v>
      </c>
      <c r="AB885" s="10">
        <f>Расценки!K884</f>
        <v>0</v>
      </c>
      <c r="AC885" s="16">
        <f t="shared" si="646"/>
        <v>0.51428571428571423</v>
      </c>
      <c r="AD885" s="16">
        <f t="shared" si="647"/>
        <v>0.49316770186335401</v>
      </c>
      <c r="AE885" s="10">
        <f t="shared" si="648"/>
        <v>0.38</v>
      </c>
      <c r="AF885" s="10">
        <f t="shared" si="649"/>
        <v>0.38012422360248449</v>
      </c>
      <c r="AG885" s="8">
        <f t="shared" si="650"/>
        <v>1800</v>
      </c>
      <c r="AH885" s="8">
        <f t="shared" si="651"/>
        <v>1985</v>
      </c>
    </row>
    <row r="886" spans="1:34" x14ac:dyDescent="0.25">
      <c r="A886" s="7" t="s">
        <v>2592</v>
      </c>
      <c r="B886" s="7" t="s">
        <v>2593</v>
      </c>
      <c r="C886" s="7" t="s">
        <v>177</v>
      </c>
      <c r="D886" s="7" t="s">
        <v>468</v>
      </c>
      <c r="E886" s="7" t="str">
        <f>INDEX('Нормо-час по специальностям'!$B$6:$B$26,MATCH(D886,'Нормо-час по специальностям'!$A$6:$A$26,0))</f>
        <v>Сантехник</v>
      </c>
      <c r="F886" s="15">
        <v>24</v>
      </c>
      <c r="G886" s="7" t="s">
        <v>7247</v>
      </c>
      <c r="H886" s="11">
        <f t="shared" si="635"/>
        <v>0.28999999999999998</v>
      </c>
      <c r="I886" s="8">
        <f>INDEX('Нормо-час по специальностям'!$D$6:$D$26,MATCH(D886,'Нормо-час по специальностям'!$A$6:$A$26,0))</f>
        <v>850</v>
      </c>
      <c r="J886" s="8">
        <f>INDEX('Нормо-час по специальностям'!$E$6:$E$26,MATCH(D886,'Нормо-час по специальностям'!$A$6:$A$26,0))</f>
        <v>1020</v>
      </c>
      <c r="K886" s="8">
        <f t="shared" si="636"/>
        <v>20400</v>
      </c>
      <c r="L886" s="8">
        <f t="shared" si="637"/>
        <v>24480</v>
      </c>
      <c r="M886" s="8">
        <f>Расценки!L885</f>
        <v>27000</v>
      </c>
      <c r="N886" s="8">
        <f>Расценки!M885</f>
        <v>31050</v>
      </c>
      <c r="O886" s="10">
        <f t="shared" si="638"/>
        <v>-0.24444444444444446</v>
      </c>
      <c r="P886" s="10">
        <f t="shared" si="639"/>
        <v>-0.21159420289855069</v>
      </c>
      <c r="Q886" s="7" t="str">
        <f t="shared" si="640"/>
        <v>нормо-часы</v>
      </c>
      <c r="R886" s="7" t="str">
        <f t="shared" si="641"/>
        <v>нормо-часы</v>
      </c>
      <c r="S886" s="8">
        <f t="shared" si="642"/>
        <v>1125</v>
      </c>
      <c r="T886" s="8">
        <f t="shared" si="643"/>
        <v>1294</v>
      </c>
      <c r="U886" s="8">
        <f>Расценки!F885</f>
        <v>45000</v>
      </c>
      <c r="V886" s="8">
        <f>Расценки!G885</f>
        <v>51750</v>
      </c>
      <c r="W886" s="10">
        <f t="shared" si="644"/>
        <v>0.54666666666666663</v>
      </c>
      <c r="X886" s="10">
        <f t="shared" si="645"/>
        <v>0.52695652173913043</v>
      </c>
      <c r="Y886" s="9">
        <f>Расценки!H885</f>
        <v>45000</v>
      </c>
      <c r="Z886" s="9">
        <f>Расценки!I885</f>
        <v>51750</v>
      </c>
      <c r="AA886" s="10">
        <f>Расценки!J885</f>
        <v>0</v>
      </c>
      <c r="AB886" s="10">
        <f>Расценки!K885</f>
        <v>0</v>
      </c>
      <c r="AC886" s="16">
        <f t="shared" si="646"/>
        <v>0.54666666666666663</v>
      </c>
      <c r="AD886" s="16">
        <f t="shared" si="647"/>
        <v>0.52695652173913043</v>
      </c>
      <c r="AE886" s="10">
        <f t="shared" si="648"/>
        <v>0.4</v>
      </c>
      <c r="AF886" s="10">
        <f t="shared" si="649"/>
        <v>0.4</v>
      </c>
      <c r="AG886" s="8">
        <f t="shared" si="650"/>
        <v>24600</v>
      </c>
      <c r="AH886" s="8">
        <f t="shared" si="651"/>
        <v>27270</v>
      </c>
    </row>
    <row r="887" spans="1:34" x14ac:dyDescent="0.25">
      <c r="A887" s="7" t="s">
        <v>2596</v>
      </c>
      <c r="B887" s="7" t="s">
        <v>2597</v>
      </c>
      <c r="C887" s="7" t="s">
        <v>177</v>
      </c>
      <c r="D887" s="7" t="s">
        <v>468</v>
      </c>
      <c r="E887" s="7" t="str">
        <f>INDEX('Нормо-час по специальностям'!$B$6:$B$26,MATCH(D887,'Нормо-час по специальностям'!$A$6:$A$26,0))</f>
        <v>Сантехник</v>
      </c>
      <c r="F887" s="15">
        <v>18</v>
      </c>
      <c r="G887" s="7" t="s">
        <v>7247</v>
      </c>
      <c r="H887" s="11">
        <f t="shared" si="635"/>
        <v>0.39</v>
      </c>
      <c r="I887" s="8">
        <f>INDEX('Нормо-час по специальностям'!$D$6:$D$26,MATCH(D887,'Нормо-час по специальностям'!$A$6:$A$26,0))</f>
        <v>850</v>
      </c>
      <c r="J887" s="8">
        <f>INDEX('Нормо-час по специальностям'!$E$6:$E$26,MATCH(D887,'Нормо-час по специальностям'!$A$6:$A$26,0))</f>
        <v>1020</v>
      </c>
      <c r="K887" s="8">
        <f t="shared" si="636"/>
        <v>15300</v>
      </c>
      <c r="L887" s="8">
        <f t="shared" si="637"/>
        <v>18360</v>
      </c>
      <c r="M887" s="8">
        <f>Расценки!L886</f>
        <v>21000</v>
      </c>
      <c r="N887" s="8">
        <f>Расценки!M886</f>
        <v>24150</v>
      </c>
      <c r="O887" s="10">
        <f t="shared" si="638"/>
        <v>-0.27142857142857146</v>
      </c>
      <c r="P887" s="10">
        <f t="shared" si="639"/>
        <v>-0.23975155279503102</v>
      </c>
      <c r="Q887" s="7" t="str">
        <f t="shared" si="640"/>
        <v>нормо-часы</v>
      </c>
      <c r="R887" s="7" t="str">
        <f t="shared" si="641"/>
        <v>нормо-часы</v>
      </c>
      <c r="S887" s="8">
        <f t="shared" si="642"/>
        <v>1167</v>
      </c>
      <c r="T887" s="8">
        <f t="shared" si="643"/>
        <v>1342</v>
      </c>
      <c r="U887" s="8">
        <f>Расценки!F886</f>
        <v>35000</v>
      </c>
      <c r="V887" s="8">
        <f>Расценки!G886</f>
        <v>40250</v>
      </c>
      <c r="W887" s="10">
        <f t="shared" si="644"/>
        <v>0.56285714285714283</v>
      </c>
      <c r="X887" s="10">
        <f t="shared" si="645"/>
        <v>0.54385093167701859</v>
      </c>
      <c r="Y887" s="9">
        <f>Расценки!H886</f>
        <v>35000</v>
      </c>
      <c r="Z887" s="9">
        <f>Расценки!I886</f>
        <v>40250</v>
      </c>
      <c r="AA887" s="10">
        <f>Расценки!J886</f>
        <v>0</v>
      </c>
      <c r="AB887" s="10">
        <f>Расценки!K886</f>
        <v>0</v>
      </c>
      <c r="AC887" s="16">
        <f t="shared" si="646"/>
        <v>0.56285714285714283</v>
      </c>
      <c r="AD887" s="16">
        <f t="shared" si="647"/>
        <v>0.54385093167701859</v>
      </c>
      <c r="AE887" s="10">
        <f t="shared" si="648"/>
        <v>0.4</v>
      </c>
      <c r="AF887" s="10">
        <f t="shared" si="649"/>
        <v>0.4</v>
      </c>
      <c r="AG887" s="8">
        <f t="shared" si="650"/>
        <v>19700</v>
      </c>
      <c r="AH887" s="8">
        <f t="shared" si="651"/>
        <v>21890</v>
      </c>
    </row>
    <row r="888" spans="1:34" x14ac:dyDescent="0.25">
      <c r="A888" s="7" t="s">
        <v>2600</v>
      </c>
      <c r="B888" s="7" t="s">
        <v>2601</v>
      </c>
      <c r="C888" s="7" t="s">
        <v>177</v>
      </c>
      <c r="D888" s="7" t="s">
        <v>468</v>
      </c>
      <c r="E888" s="7" t="str">
        <f>INDEX('Нормо-час по специальностям'!$B$6:$B$26,MATCH(D888,'Нормо-час по специальностям'!$A$6:$A$26,0))</f>
        <v>Сантехник</v>
      </c>
      <c r="F888" s="15">
        <v>3</v>
      </c>
      <c r="G888" s="7" t="s">
        <v>7247</v>
      </c>
      <c r="H888" s="11">
        <f t="shared" si="635"/>
        <v>2.33</v>
      </c>
      <c r="I888" s="8">
        <f>INDEX('Нормо-час по специальностям'!$D$6:$D$26,MATCH(D888,'Нормо-час по специальностям'!$A$6:$A$26,0))</f>
        <v>850</v>
      </c>
      <c r="J888" s="8">
        <f>INDEX('Нормо-час по специальностям'!$E$6:$E$26,MATCH(D888,'Нормо-час по специальностям'!$A$6:$A$26,0))</f>
        <v>1020</v>
      </c>
      <c r="K888" s="8">
        <f t="shared" si="636"/>
        <v>2550</v>
      </c>
      <c r="L888" s="8">
        <f t="shared" si="637"/>
        <v>3060</v>
      </c>
      <c r="M888" s="8">
        <f>Расценки!L887</f>
        <v>3410</v>
      </c>
      <c r="N888" s="8">
        <f>Расценки!M887</f>
        <v>3921</v>
      </c>
      <c r="O888" s="10">
        <f t="shared" si="638"/>
        <v>-0.25219941348973607</v>
      </c>
      <c r="P888" s="10">
        <f t="shared" si="639"/>
        <v>-0.21958684009181328</v>
      </c>
      <c r="Q888" s="7" t="str">
        <f t="shared" si="640"/>
        <v>нормо-часы</v>
      </c>
      <c r="R888" s="7" t="str">
        <f t="shared" si="641"/>
        <v>нормо-часы</v>
      </c>
      <c r="S888" s="8">
        <f t="shared" si="642"/>
        <v>1137</v>
      </c>
      <c r="T888" s="8">
        <f t="shared" si="643"/>
        <v>1307</v>
      </c>
      <c r="U888" s="8">
        <f>Расценки!F887</f>
        <v>5500</v>
      </c>
      <c r="V888" s="8">
        <f>Расценки!G887</f>
        <v>6325</v>
      </c>
      <c r="W888" s="10">
        <f t="shared" si="644"/>
        <v>0.53636363636363638</v>
      </c>
      <c r="X888" s="10">
        <f t="shared" si="645"/>
        <v>0.51620553359683796</v>
      </c>
      <c r="Y888" s="9">
        <f>Расценки!H887</f>
        <v>5500</v>
      </c>
      <c r="Z888" s="9">
        <f>Расценки!I887</f>
        <v>6325</v>
      </c>
      <c r="AA888" s="10">
        <f>Расценки!J887</f>
        <v>0</v>
      </c>
      <c r="AB888" s="10">
        <f>Расценки!K887</f>
        <v>0</v>
      </c>
      <c r="AC888" s="16">
        <f t="shared" si="646"/>
        <v>0.53636363636363638</v>
      </c>
      <c r="AD888" s="16">
        <f t="shared" si="647"/>
        <v>0.51620553359683796</v>
      </c>
      <c r="AE888" s="10">
        <f t="shared" si="648"/>
        <v>0.38</v>
      </c>
      <c r="AF888" s="10">
        <f t="shared" si="649"/>
        <v>0.3800790513833992</v>
      </c>
      <c r="AG888" s="8">
        <f t="shared" si="650"/>
        <v>2950</v>
      </c>
      <c r="AH888" s="8">
        <f t="shared" si="651"/>
        <v>3265</v>
      </c>
    </row>
    <row r="889" spans="1:34" x14ac:dyDescent="0.25">
      <c r="A889" s="7" t="s">
        <v>2604</v>
      </c>
      <c r="B889" s="7" t="s">
        <v>2605</v>
      </c>
      <c r="C889" s="7" t="s">
        <v>177</v>
      </c>
      <c r="D889" s="7" t="s">
        <v>468</v>
      </c>
      <c r="E889" s="7" t="str">
        <f>INDEX('Нормо-час по специальностям'!$B$6:$B$26,MATCH(D889,'Нормо-час по специальностям'!$A$6:$A$26,0))</f>
        <v>Сантехник</v>
      </c>
      <c r="F889" s="15">
        <v>0.4</v>
      </c>
      <c r="G889" s="7" t="s">
        <v>7245</v>
      </c>
      <c r="H889" s="11">
        <f t="shared" si="635"/>
        <v>17.5</v>
      </c>
      <c r="I889" s="8">
        <f>INDEX('Нормо-час по специальностям'!$D$6:$D$26,MATCH(D889,'Нормо-час по специальностям'!$A$6:$A$26,0))</f>
        <v>850</v>
      </c>
      <c r="J889" s="8">
        <f>INDEX('Нормо-час по специальностям'!$E$6:$E$26,MATCH(D889,'Нормо-час по специальностям'!$A$6:$A$26,0))</f>
        <v>1020</v>
      </c>
      <c r="K889" s="8">
        <f t="shared" si="636"/>
        <v>340</v>
      </c>
      <c r="L889" s="8">
        <f t="shared" si="637"/>
        <v>408</v>
      </c>
      <c r="M889" s="8">
        <f>Расценки!L888</f>
        <v>372</v>
      </c>
      <c r="N889" s="8">
        <f>Расценки!M888</f>
        <v>428</v>
      </c>
      <c r="O889" s="10">
        <f t="shared" si="638"/>
        <v>-8.6021505376344121E-2</v>
      </c>
      <c r="P889" s="10">
        <f t="shared" si="639"/>
        <v>-4.6728971962616828E-2</v>
      </c>
      <c r="Q889" s="7" t="str">
        <f t="shared" si="640"/>
        <v>равно</v>
      </c>
      <c r="R889" s="7" t="str">
        <f t="shared" si="641"/>
        <v>равно</v>
      </c>
      <c r="S889" s="8">
        <f t="shared" si="642"/>
        <v>930</v>
      </c>
      <c r="T889" s="8">
        <f t="shared" si="643"/>
        <v>1070</v>
      </c>
      <c r="U889" s="8">
        <f>Расценки!F888</f>
        <v>600</v>
      </c>
      <c r="V889" s="8">
        <f>Расценки!G888</f>
        <v>690</v>
      </c>
      <c r="W889" s="10">
        <f t="shared" si="644"/>
        <v>0.43333333333333335</v>
      </c>
      <c r="X889" s="10">
        <f t="shared" si="645"/>
        <v>0.40869565217391307</v>
      </c>
      <c r="Y889" s="9">
        <f>Расценки!H888</f>
        <v>600</v>
      </c>
      <c r="Z889" s="9">
        <f>Расценки!I888</f>
        <v>690</v>
      </c>
      <c r="AA889" s="10">
        <f>Расценки!J888</f>
        <v>0</v>
      </c>
      <c r="AB889" s="10">
        <f>Расценки!K888</f>
        <v>0</v>
      </c>
      <c r="AC889" s="16">
        <f t="shared" si="646"/>
        <v>0.43333333333333335</v>
      </c>
      <c r="AD889" s="16">
        <f t="shared" si="647"/>
        <v>0.40869565217391307</v>
      </c>
      <c r="AE889" s="10">
        <f t="shared" si="648"/>
        <v>0.38</v>
      </c>
      <c r="AF889" s="10">
        <f t="shared" si="649"/>
        <v>0.37971014492753624</v>
      </c>
      <c r="AG889" s="8">
        <f t="shared" si="650"/>
        <v>260</v>
      </c>
      <c r="AH889" s="8">
        <f t="shared" si="651"/>
        <v>282</v>
      </c>
    </row>
    <row r="890" spans="1:34" x14ac:dyDescent="0.25">
      <c r="A890" s="7" t="s">
        <v>2607</v>
      </c>
      <c r="B890" s="7" t="s">
        <v>2608</v>
      </c>
      <c r="C890" s="7" t="s">
        <v>177</v>
      </c>
      <c r="D890" s="7" t="s">
        <v>468</v>
      </c>
      <c r="E890" s="7" t="str">
        <f>INDEX('Нормо-час по специальностям'!$B$6:$B$26,MATCH(D890,'Нормо-час по специальностям'!$A$6:$A$26,0))</f>
        <v>Сантехник</v>
      </c>
      <c r="F890" s="15">
        <v>0.7</v>
      </c>
      <c r="G890" s="7" t="s">
        <v>6927</v>
      </c>
      <c r="H890" s="11">
        <f t="shared" si="635"/>
        <v>10</v>
      </c>
      <c r="I890" s="8">
        <f>INDEX('Нормо-час по специальностям'!$D$6:$D$26,MATCH(D890,'Нормо-час по специальностям'!$A$6:$A$26,0))</f>
        <v>850</v>
      </c>
      <c r="J890" s="8">
        <f>INDEX('Нормо-час по специальностям'!$E$6:$E$26,MATCH(D890,'Нормо-час по специальностям'!$A$6:$A$26,0))</f>
        <v>1020</v>
      </c>
      <c r="K890" s="8">
        <f t="shared" si="636"/>
        <v>595</v>
      </c>
      <c r="L890" s="8">
        <f t="shared" si="637"/>
        <v>714</v>
      </c>
      <c r="M890" s="8">
        <f>Расценки!L889</f>
        <v>682</v>
      </c>
      <c r="N890" s="8">
        <f>Расценки!M889</f>
        <v>784</v>
      </c>
      <c r="O890" s="10">
        <f t="shared" si="638"/>
        <v>-0.12756598240469208</v>
      </c>
      <c r="P890" s="10">
        <f t="shared" si="639"/>
        <v>-8.9285714285714302E-2</v>
      </c>
      <c r="Q890" s="7" t="str">
        <f t="shared" si="640"/>
        <v>нормо-часы</v>
      </c>
      <c r="R890" s="7" t="str">
        <f t="shared" si="641"/>
        <v>равно</v>
      </c>
      <c r="S890" s="8">
        <f t="shared" si="642"/>
        <v>974</v>
      </c>
      <c r="T890" s="8">
        <f t="shared" si="643"/>
        <v>1120</v>
      </c>
      <c r="U890" s="8">
        <f>Расценки!F889</f>
        <v>1100</v>
      </c>
      <c r="V890" s="8">
        <f>Расценки!G889</f>
        <v>1265</v>
      </c>
      <c r="W890" s="10">
        <f t="shared" si="644"/>
        <v>0.45909090909090911</v>
      </c>
      <c r="X890" s="10">
        <f t="shared" si="645"/>
        <v>0.43557312252964425</v>
      </c>
      <c r="Y890" s="9">
        <f>Расценки!H889</f>
        <v>1100</v>
      </c>
      <c r="Z890" s="9">
        <f>Расценки!I889</f>
        <v>1265</v>
      </c>
      <c r="AA890" s="10">
        <f>Расценки!J889</f>
        <v>0</v>
      </c>
      <c r="AB890" s="10">
        <f>Расценки!K889</f>
        <v>0</v>
      </c>
      <c r="AC890" s="16">
        <f t="shared" si="646"/>
        <v>0.45909090909090911</v>
      </c>
      <c r="AD890" s="16">
        <f t="shared" si="647"/>
        <v>0.43557312252964425</v>
      </c>
      <c r="AE890" s="10">
        <f t="shared" si="648"/>
        <v>0.38</v>
      </c>
      <c r="AF890" s="10">
        <f t="shared" si="649"/>
        <v>0.38023715415019765</v>
      </c>
      <c r="AG890" s="8">
        <f t="shared" si="650"/>
        <v>505</v>
      </c>
      <c r="AH890" s="8">
        <f t="shared" si="651"/>
        <v>551</v>
      </c>
    </row>
    <row r="891" spans="1:34" x14ac:dyDescent="0.25">
      <c r="A891" s="7" t="s">
        <v>2611</v>
      </c>
      <c r="B891" s="7" t="s">
        <v>2612</v>
      </c>
      <c r="C891" s="7" t="s">
        <v>177</v>
      </c>
      <c r="D891" s="7" t="s">
        <v>392</v>
      </c>
      <c r="E891" s="7" t="str">
        <f>INDEX('Нормо-час по специальностям'!$B$6:$B$26,MATCH(D891,'Нормо-час по специальностям'!$A$6:$A$26,0))</f>
        <v>Электромонтажник</v>
      </c>
      <c r="F891" s="15">
        <v>1</v>
      </c>
      <c r="G891" s="7" t="s">
        <v>7248</v>
      </c>
      <c r="H891" s="11">
        <f t="shared" si="635"/>
        <v>7</v>
      </c>
      <c r="I891" s="8">
        <f>INDEX('Нормо-час по специальностям'!$D$6:$D$26,MATCH(D891,'Нормо-час по специальностям'!$A$6:$A$26,0))</f>
        <v>850</v>
      </c>
      <c r="J891" s="8">
        <f>INDEX('Нормо-час по специальностям'!$E$6:$E$26,MATCH(D891,'Нормо-час по специальностям'!$A$6:$A$26,0))</f>
        <v>1020</v>
      </c>
      <c r="K891" s="8">
        <f t="shared" si="636"/>
        <v>850</v>
      </c>
      <c r="L891" s="8">
        <f t="shared" si="637"/>
        <v>1020</v>
      </c>
      <c r="M891" s="8">
        <f>Расценки!L890</f>
        <v>930</v>
      </c>
      <c r="N891" s="8">
        <f>Расценки!M890</f>
        <v>1069</v>
      </c>
      <c r="O891" s="10">
        <f t="shared" si="638"/>
        <v>-8.6021505376344121E-2</v>
      </c>
      <c r="P891" s="10">
        <f t="shared" si="639"/>
        <v>-4.5837231057062722E-2</v>
      </c>
      <c r="Q891" s="7" t="str">
        <f t="shared" si="640"/>
        <v>равно</v>
      </c>
      <c r="R891" s="7" t="str">
        <f t="shared" si="641"/>
        <v>равно</v>
      </c>
      <c r="S891" s="8">
        <f t="shared" si="642"/>
        <v>930</v>
      </c>
      <c r="T891" s="8">
        <f t="shared" si="643"/>
        <v>1069</v>
      </c>
      <c r="U891" s="8">
        <f>Расценки!F890</f>
        <v>1500</v>
      </c>
      <c r="V891" s="8">
        <f>Расценки!G890</f>
        <v>1725</v>
      </c>
      <c r="W891" s="10">
        <f t="shared" si="644"/>
        <v>0.43333333333333335</v>
      </c>
      <c r="X891" s="10">
        <f t="shared" si="645"/>
        <v>0.40869565217391307</v>
      </c>
      <c r="Y891" s="9">
        <f>Расценки!H890</f>
        <v>1500</v>
      </c>
      <c r="Z891" s="9">
        <f>Расценки!I890</f>
        <v>1725</v>
      </c>
      <c r="AA891" s="10">
        <f>Расценки!J890</f>
        <v>0</v>
      </c>
      <c r="AB891" s="10">
        <f>Расценки!K890</f>
        <v>0</v>
      </c>
      <c r="AC891" s="16">
        <f t="shared" si="646"/>
        <v>0.43333333333333335</v>
      </c>
      <c r="AD891" s="16">
        <f t="shared" si="647"/>
        <v>0.40869565217391307</v>
      </c>
      <c r="AE891" s="10">
        <f t="shared" si="648"/>
        <v>0.38</v>
      </c>
      <c r="AF891" s="10">
        <f t="shared" si="649"/>
        <v>0.38028985507246377</v>
      </c>
      <c r="AG891" s="8">
        <f t="shared" si="650"/>
        <v>650</v>
      </c>
      <c r="AH891" s="8">
        <f t="shared" si="651"/>
        <v>705</v>
      </c>
    </row>
    <row r="892" spans="1:34" x14ac:dyDescent="0.25">
      <c r="A892" s="7" t="s">
        <v>2613</v>
      </c>
      <c r="B892" s="7" t="s">
        <v>2614</v>
      </c>
      <c r="C892" s="7" t="s">
        <v>177</v>
      </c>
      <c r="D892" s="7" t="s">
        <v>468</v>
      </c>
      <c r="E892" s="7" t="str">
        <f>INDEX('Нормо-час по специальностям'!$B$6:$B$26,MATCH(D892,'Нормо-час по специальностям'!$A$6:$A$26,0))</f>
        <v>Сантехник</v>
      </c>
      <c r="F892" s="15">
        <v>2</v>
      </c>
      <c r="G892" s="7" t="s">
        <v>7246</v>
      </c>
      <c r="H892" s="11">
        <f t="shared" si="635"/>
        <v>3.5</v>
      </c>
      <c r="I892" s="8">
        <f>INDEX('Нормо-час по специальностям'!$D$6:$D$26,MATCH(D892,'Нормо-час по специальностям'!$A$6:$A$26,0))</f>
        <v>850</v>
      </c>
      <c r="J892" s="8">
        <f>INDEX('Нормо-час по специальностям'!$E$6:$E$26,MATCH(D892,'Нормо-час по специальностям'!$A$6:$A$26,0))</f>
        <v>1020</v>
      </c>
      <c r="K892" s="8">
        <f t="shared" si="636"/>
        <v>1700</v>
      </c>
      <c r="L892" s="8">
        <f t="shared" si="637"/>
        <v>2040</v>
      </c>
      <c r="M892" s="8">
        <f>Расценки!L891</f>
        <v>1860</v>
      </c>
      <c r="N892" s="8">
        <f>Расценки!M891</f>
        <v>2139</v>
      </c>
      <c r="O892" s="10">
        <f t="shared" si="638"/>
        <v>-8.6021505376344121E-2</v>
      </c>
      <c r="P892" s="10">
        <f t="shared" si="639"/>
        <v>-4.628330995792429E-2</v>
      </c>
      <c r="Q892" s="7" t="str">
        <f t="shared" si="640"/>
        <v>равно</v>
      </c>
      <c r="R892" s="7" t="str">
        <f t="shared" si="641"/>
        <v>равно</v>
      </c>
      <c r="S892" s="8">
        <f t="shared" si="642"/>
        <v>930</v>
      </c>
      <c r="T892" s="8">
        <f t="shared" si="643"/>
        <v>1070</v>
      </c>
      <c r="U892" s="8">
        <f>Расценки!F891</f>
        <v>3000</v>
      </c>
      <c r="V892" s="8">
        <f>Расценки!G891</f>
        <v>3450</v>
      </c>
      <c r="W892" s="10">
        <f t="shared" si="644"/>
        <v>0.43333333333333335</v>
      </c>
      <c r="X892" s="10">
        <f t="shared" si="645"/>
        <v>0.40869565217391307</v>
      </c>
      <c r="Y892" s="9">
        <f>Расценки!H891</f>
        <v>3000</v>
      </c>
      <c r="Z892" s="9">
        <f>Расценки!I891</f>
        <v>3450</v>
      </c>
      <c r="AA892" s="10">
        <f>Расценки!J891</f>
        <v>0</v>
      </c>
      <c r="AB892" s="10">
        <f>Расценки!K891</f>
        <v>0</v>
      </c>
      <c r="AC892" s="16">
        <f t="shared" si="646"/>
        <v>0.43333333333333335</v>
      </c>
      <c r="AD892" s="16">
        <f t="shared" si="647"/>
        <v>0.40869565217391307</v>
      </c>
      <c r="AE892" s="10">
        <f t="shared" si="648"/>
        <v>0.38</v>
      </c>
      <c r="AF892" s="10">
        <f t="shared" si="649"/>
        <v>0.38</v>
      </c>
      <c r="AG892" s="8">
        <f t="shared" si="650"/>
        <v>1300</v>
      </c>
      <c r="AH892" s="8">
        <f t="shared" si="651"/>
        <v>1410</v>
      </c>
    </row>
    <row r="893" spans="1:34" x14ac:dyDescent="0.25">
      <c r="A893" s="7" t="s">
        <v>2616</v>
      </c>
      <c r="B893" s="7" t="s">
        <v>2617</v>
      </c>
      <c r="C893" s="7" t="s">
        <v>177</v>
      </c>
      <c r="D893" s="7" t="s">
        <v>468</v>
      </c>
      <c r="E893" s="7" t="str">
        <f>INDEX('Нормо-час по специальностям'!$B$6:$B$26,MATCH(D893,'Нормо-час по специальностям'!$A$6:$A$26,0))</f>
        <v>Сантехник</v>
      </c>
      <c r="F893" s="15">
        <v>1.5</v>
      </c>
      <c r="G893" s="7" t="s">
        <v>7246</v>
      </c>
      <c r="H893" s="11">
        <f t="shared" si="635"/>
        <v>4.67</v>
      </c>
      <c r="I893" s="8">
        <f>INDEX('Нормо-час по специальностям'!$D$6:$D$26,MATCH(D893,'Нормо-час по специальностям'!$A$6:$A$26,0))</f>
        <v>850</v>
      </c>
      <c r="J893" s="8">
        <f>INDEX('Нормо-час по специальностям'!$E$6:$E$26,MATCH(D893,'Нормо-час по специальностям'!$A$6:$A$26,0))</f>
        <v>1020</v>
      </c>
      <c r="K893" s="8">
        <f t="shared" si="636"/>
        <v>1275</v>
      </c>
      <c r="L893" s="8">
        <f t="shared" si="637"/>
        <v>1530</v>
      </c>
      <c r="M893" s="8">
        <f>Расценки!L892</f>
        <v>1364</v>
      </c>
      <c r="N893" s="8">
        <f>Расценки!M892</f>
        <v>1569</v>
      </c>
      <c r="O893" s="10">
        <f t="shared" si="638"/>
        <v>-6.5249266862170141E-2</v>
      </c>
      <c r="P893" s="10">
        <f t="shared" si="639"/>
        <v>-2.4856596558317401E-2</v>
      </c>
      <c r="Q893" s="7" t="str">
        <f t="shared" si="640"/>
        <v>равно</v>
      </c>
      <c r="R893" s="7" t="str">
        <f t="shared" si="641"/>
        <v>равно</v>
      </c>
      <c r="S893" s="8">
        <f t="shared" si="642"/>
        <v>909</v>
      </c>
      <c r="T893" s="8">
        <f t="shared" si="643"/>
        <v>1046</v>
      </c>
      <c r="U893" s="8">
        <f>Расценки!F892</f>
        <v>2200</v>
      </c>
      <c r="V893" s="8">
        <f>Расценки!G892</f>
        <v>2530</v>
      </c>
      <c r="W893" s="10">
        <f t="shared" si="644"/>
        <v>0.42045454545454547</v>
      </c>
      <c r="X893" s="10">
        <f t="shared" si="645"/>
        <v>0.39525691699604742</v>
      </c>
      <c r="Y893" s="9">
        <f>Расценки!H892</f>
        <v>2200</v>
      </c>
      <c r="Z893" s="9">
        <f>Расценки!I892</f>
        <v>2530</v>
      </c>
      <c r="AA893" s="10">
        <f>Расценки!J892</f>
        <v>0</v>
      </c>
      <c r="AB893" s="10">
        <f>Расценки!K892</f>
        <v>0</v>
      </c>
      <c r="AC893" s="16">
        <f t="shared" si="646"/>
        <v>0.42045454545454547</v>
      </c>
      <c r="AD893" s="16">
        <f t="shared" si="647"/>
        <v>0.39525691699604742</v>
      </c>
      <c r="AE893" s="10">
        <f t="shared" si="648"/>
        <v>0.38</v>
      </c>
      <c r="AF893" s="10">
        <f t="shared" si="649"/>
        <v>0.37984189723320161</v>
      </c>
      <c r="AG893" s="8">
        <f t="shared" si="650"/>
        <v>925</v>
      </c>
      <c r="AH893" s="8">
        <f t="shared" si="651"/>
        <v>1000</v>
      </c>
    </row>
    <row r="894" spans="1:34" x14ac:dyDescent="0.25">
      <c r="A894" s="7" t="s">
        <v>2619</v>
      </c>
      <c r="B894" s="7" t="s">
        <v>2620</v>
      </c>
      <c r="C894" s="7" t="s">
        <v>177</v>
      </c>
      <c r="D894" s="7" t="s">
        <v>426</v>
      </c>
      <c r="E894" s="7" t="str">
        <f>INDEX('Нормо-час по специальностям'!$B$6:$B$26,MATCH(D894,'Нормо-час по специальностям'!$A$6:$A$26,0))</f>
        <v>Холодильщик / монтажник кондиционеров</v>
      </c>
      <c r="F894" s="15">
        <v>2.5</v>
      </c>
      <c r="G894" s="7" t="s">
        <v>7247</v>
      </c>
      <c r="H894" s="11">
        <f t="shared" si="635"/>
        <v>2.8</v>
      </c>
      <c r="I894" s="8">
        <f>INDEX('Нормо-час по специальностям'!$D$6:$D$26,MATCH(D894,'Нормо-час по специальностям'!$A$6:$A$26,0))</f>
        <v>1200</v>
      </c>
      <c r="J894" s="8">
        <f>INDEX('Нормо-час по специальностям'!$E$6:$E$26,MATCH(D894,'Нормо-час по специальностям'!$A$6:$A$26,0))</f>
        <v>1440</v>
      </c>
      <c r="K894" s="8">
        <f t="shared" si="636"/>
        <v>3000</v>
      </c>
      <c r="L894" s="8">
        <f t="shared" si="637"/>
        <v>3600</v>
      </c>
      <c r="M894" s="8">
        <f>Расценки!L893</f>
        <v>2480</v>
      </c>
      <c r="N894" s="8">
        <f>Расценки!M893</f>
        <v>2852</v>
      </c>
      <c r="O894" s="10">
        <f t="shared" si="638"/>
        <v>0.20967741935483875</v>
      </c>
      <c r="P894" s="10">
        <f t="shared" si="639"/>
        <v>0.2622720897615709</v>
      </c>
      <c r="Q894" s="7" t="str">
        <f t="shared" si="640"/>
        <v>расценка</v>
      </c>
      <c r="R894" s="7" t="str">
        <f t="shared" si="641"/>
        <v>расценка</v>
      </c>
      <c r="S894" s="8">
        <f t="shared" si="642"/>
        <v>992</v>
      </c>
      <c r="T894" s="8">
        <f t="shared" si="643"/>
        <v>1141</v>
      </c>
      <c r="U894" s="8">
        <f>Расценки!F893</f>
        <v>4000</v>
      </c>
      <c r="V894" s="8">
        <f>Расценки!G893</f>
        <v>4600</v>
      </c>
      <c r="W894" s="10">
        <f t="shared" si="644"/>
        <v>0.25</v>
      </c>
      <c r="X894" s="10">
        <f t="shared" si="645"/>
        <v>0.21739130434782608</v>
      </c>
      <c r="Y894" s="9">
        <f>Расценки!H893</f>
        <v>4000</v>
      </c>
      <c r="Z894" s="9">
        <f>Расценки!I893</f>
        <v>4800</v>
      </c>
      <c r="AA894" s="10">
        <f>Расценки!J893</f>
        <v>0</v>
      </c>
      <c r="AB894" s="10">
        <f>Расценки!K893</f>
        <v>4.3478260869565188E-2</v>
      </c>
      <c r="AC894" s="16">
        <f t="shared" si="646"/>
        <v>0.25</v>
      </c>
      <c r="AD894" s="16">
        <f t="shared" si="647"/>
        <v>0.25</v>
      </c>
      <c r="AE894" s="10">
        <f t="shared" si="648"/>
        <v>0.38</v>
      </c>
      <c r="AF894" s="10">
        <f t="shared" si="649"/>
        <v>0.40583333333333332</v>
      </c>
      <c r="AG894" s="8">
        <f t="shared" si="650"/>
        <v>1000</v>
      </c>
      <c r="AH894" s="8">
        <f t="shared" si="651"/>
        <v>1200</v>
      </c>
    </row>
    <row r="895" spans="1:34" x14ac:dyDescent="0.25">
      <c r="A895" s="7" t="s">
        <v>2622</v>
      </c>
      <c r="B895" s="7" t="s">
        <v>2623</v>
      </c>
      <c r="C895" s="7" t="s">
        <v>177</v>
      </c>
      <c r="D895" s="7" t="s">
        <v>468</v>
      </c>
      <c r="E895" s="7" t="str">
        <f>INDEX('Нормо-час по специальностям'!$B$6:$B$26,MATCH(D895,'Нормо-час по специальностям'!$A$6:$A$26,0))</f>
        <v>Сантехник</v>
      </c>
      <c r="F895" s="15">
        <v>1.5</v>
      </c>
      <c r="G895" s="7" t="s">
        <v>7246</v>
      </c>
      <c r="H895" s="11">
        <f t="shared" si="635"/>
        <v>4.67</v>
      </c>
      <c r="I895" s="8">
        <f>INDEX('Нормо-час по специальностям'!$D$6:$D$26,MATCH(D895,'Нормо-час по специальностям'!$A$6:$A$26,0))</f>
        <v>850</v>
      </c>
      <c r="J895" s="8">
        <f>INDEX('Нормо-час по специальностям'!$E$6:$E$26,MATCH(D895,'Нормо-час по специальностям'!$A$6:$A$26,0))</f>
        <v>1020</v>
      </c>
      <c r="K895" s="8">
        <f t="shared" si="636"/>
        <v>1275</v>
      </c>
      <c r="L895" s="8">
        <f t="shared" si="637"/>
        <v>1530</v>
      </c>
      <c r="M895" s="8">
        <f>Расценки!L894</f>
        <v>1550</v>
      </c>
      <c r="N895" s="8">
        <f>Расценки!M894</f>
        <v>1782</v>
      </c>
      <c r="O895" s="10">
        <f t="shared" si="638"/>
        <v>-0.17741935483870963</v>
      </c>
      <c r="P895" s="10">
        <f t="shared" si="639"/>
        <v>-0.14141414141414144</v>
      </c>
      <c r="Q895" s="7" t="str">
        <f t="shared" si="640"/>
        <v>нормо-часы</v>
      </c>
      <c r="R895" s="7" t="str">
        <f t="shared" si="641"/>
        <v>нормо-часы</v>
      </c>
      <c r="S895" s="8">
        <f t="shared" si="642"/>
        <v>1033</v>
      </c>
      <c r="T895" s="8">
        <f t="shared" si="643"/>
        <v>1188</v>
      </c>
      <c r="U895" s="8">
        <f>Расценки!F894</f>
        <v>2500</v>
      </c>
      <c r="V895" s="8">
        <f>Расценки!G894</f>
        <v>2875</v>
      </c>
      <c r="W895" s="10">
        <f t="shared" si="644"/>
        <v>0.49</v>
      </c>
      <c r="X895" s="10">
        <f t="shared" si="645"/>
        <v>0.46782608695652173</v>
      </c>
      <c r="Y895" s="9">
        <f>Расценки!H894</f>
        <v>2500</v>
      </c>
      <c r="Z895" s="9">
        <f>Расценки!I894</f>
        <v>2875</v>
      </c>
      <c r="AA895" s="10">
        <f>Расценки!J894</f>
        <v>0</v>
      </c>
      <c r="AB895" s="10">
        <f>Расценки!K894</f>
        <v>0</v>
      </c>
      <c r="AC895" s="16">
        <f t="shared" si="646"/>
        <v>0.49</v>
      </c>
      <c r="AD895" s="16">
        <f t="shared" si="647"/>
        <v>0.46782608695652173</v>
      </c>
      <c r="AE895" s="10">
        <f t="shared" si="648"/>
        <v>0.38</v>
      </c>
      <c r="AF895" s="10">
        <f t="shared" si="649"/>
        <v>0.38017391304347825</v>
      </c>
      <c r="AG895" s="8">
        <f t="shared" si="650"/>
        <v>1225</v>
      </c>
      <c r="AH895" s="8">
        <f t="shared" si="651"/>
        <v>1345</v>
      </c>
    </row>
    <row r="896" spans="1:34" x14ac:dyDescent="0.25">
      <c r="A896" s="7" t="s">
        <v>2625</v>
      </c>
      <c r="B896" s="7" t="s">
        <v>2626</v>
      </c>
      <c r="C896" s="7" t="s">
        <v>177</v>
      </c>
      <c r="D896" s="7" t="s">
        <v>468</v>
      </c>
      <c r="E896" s="7" t="str">
        <f>INDEX('Нормо-час по специальностям'!$B$6:$B$26,MATCH(D896,'Нормо-час по специальностям'!$A$6:$A$26,0))</f>
        <v>Сантехник</v>
      </c>
      <c r="F896" s="15">
        <v>3</v>
      </c>
      <c r="G896" s="7" t="s">
        <v>7246</v>
      </c>
      <c r="H896" s="11">
        <f t="shared" si="635"/>
        <v>2.33</v>
      </c>
      <c r="I896" s="8">
        <f>INDEX('Нормо-час по специальностям'!$D$6:$D$26,MATCH(D896,'Нормо-час по специальностям'!$A$6:$A$26,0))</f>
        <v>850</v>
      </c>
      <c r="J896" s="8">
        <f>INDEX('Нормо-час по специальностям'!$E$6:$E$26,MATCH(D896,'Нормо-час по специальностям'!$A$6:$A$26,0))</f>
        <v>1020</v>
      </c>
      <c r="K896" s="8">
        <f t="shared" si="636"/>
        <v>2550</v>
      </c>
      <c r="L896" s="8">
        <f t="shared" si="637"/>
        <v>3060</v>
      </c>
      <c r="M896" s="8">
        <f>Расценки!L895</f>
        <v>3100</v>
      </c>
      <c r="N896" s="8">
        <f>Расценки!M895</f>
        <v>3565</v>
      </c>
      <c r="O896" s="10">
        <f t="shared" si="638"/>
        <v>-0.17741935483870963</v>
      </c>
      <c r="P896" s="10">
        <f t="shared" si="639"/>
        <v>-0.14165497896213186</v>
      </c>
      <c r="Q896" s="7" t="str">
        <f t="shared" si="640"/>
        <v>нормо-часы</v>
      </c>
      <c r="R896" s="7" t="str">
        <f t="shared" si="641"/>
        <v>нормо-часы</v>
      </c>
      <c r="S896" s="8">
        <f t="shared" si="642"/>
        <v>1033</v>
      </c>
      <c r="T896" s="8">
        <f t="shared" si="643"/>
        <v>1188</v>
      </c>
      <c r="U896" s="8">
        <f>Расценки!F895</f>
        <v>5000</v>
      </c>
      <c r="V896" s="8">
        <f>Расценки!G895</f>
        <v>5750</v>
      </c>
      <c r="W896" s="10">
        <f t="shared" si="644"/>
        <v>0.49</v>
      </c>
      <c r="X896" s="10">
        <f t="shared" si="645"/>
        <v>0.46782608695652173</v>
      </c>
      <c r="Y896" s="9">
        <f>Расценки!H895</f>
        <v>5000</v>
      </c>
      <c r="Z896" s="9">
        <f>Расценки!I895</f>
        <v>5750</v>
      </c>
      <c r="AA896" s="10">
        <f>Расценки!J895</f>
        <v>0</v>
      </c>
      <c r="AB896" s="10">
        <f>Расценки!K895</f>
        <v>0</v>
      </c>
      <c r="AC896" s="16">
        <f t="shared" si="646"/>
        <v>0.49</v>
      </c>
      <c r="AD896" s="16">
        <f t="shared" si="647"/>
        <v>0.46782608695652173</v>
      </c>
      <c r="AE896" s="10">
        <f t="shared" si="648"/>
        <v>0.38</v>
      </c>
      <c r="AF896" s="10">
        <f t="shared" si="649"/>
        <v>0.38</v>
      </c>
      <c r="AG896" s="8">
        <f t="shared" si="650"/>
        <v>2450</v>
      </c>
      <c r="AH896" s="8">
        <f t="shared" si="651"/>
        <v>2690</v>
      </c>
    </row>
    <row r="897" spans="1:34" x14ac:dyDescent="0.25">
      <c r="A897" s="7" t="s">
        <v>2628</v>
      </c>
      <c r="B897" s="7" t="s">
        <v>2629</v>
      </c>
      <c r="C897" s="7" t="s">
        <v>177</v>
      </c>
      <c r="D897" s="7" t="s">
        <v>468</v>
      </c>
      <c r="E897" s="7" t="str">
        <f>INDEX('Нормо-час по специальностям'!$B$6:$B$26,MATCH(D897,'Нормо-час по специальностям'!$A$6:$A$26,0))</f>
        <v>Сантехник</v>
      </c>
      <c r="F897" s="15">
        <v>2</v>
      </c>
      <c r="G897" s="7" t="s">
        <v>7246</v>
      </c>
      <c r="H897" s="11">
        <f t="shared" si="635"/>
        <v>3.5</v>
      </c>
      <c r="I897" s="8">
        <f>INDEX('Нормо-час по специальностям'!$D$6:$D$26,MATCH(D897,'Нормо-час по специальностям'!$A$6:$A$26,0))</f>
        <v>850</v>
      </c>
      <c r="J897" s="8">
        <f>INDEX('Нормо-час по специальностям'!$E$6:$E$26,MATCH(D897,'Нормо-час по специальностям'!$A$6:$A$26,0))</f>
        <v>1020</v>
      </c>
      <c r="K897" s="8">
        <f t="shared" si="636"/>
        <v>1700</v>
      </c>
      <c r="L897" s="8">
        <f t="shared" si="637"/>
        <v>2040</v>
      </c>
      <c r="M897" s="8">
        <f>Расценки!L896</f>
        <v>1550</v>
      </c>
      <c r="N897" s="8">
        <f>Расценки!M896</f>
        <v>1782</v>
      </c>
      <c r="O897" s="10">
        <f t="shared" si="638"/>
        <v>9.6774193548387011E-2</v>
      </c>
      <c r="P897" s="10">
        <f t="shared" si="639"/>
        <v>0.14478114478114468</v>
      </c>
      <c r="Q897" s="7" t="str">
        <f t="shared" si="640"/>
        <v>равно</v>
      </c>
      <c r="R897" s="7" t="str">
        <f t="shared" si="641"/>
        <v>расценка</v>
      </c>
      <c r="S897" s="8">
        <f t="shared" si="642"/>
        <v>775</v>
      </c>
      <c r="T897" s="8">
        <f t="shared" si="643"/>
        <v>891</v>
      </c>
      <c r="U897" s="8">
        <f>Расценки!F896</f>
        <v>2500</v>
      </c>
      <c r="V897" s="8">
        <f>Расценки!G896</f>
        <v>2875</v>
      </c>
      <c r="W897" s="10">
        <f t="shared" si="644"/>
        <v>0.32</v>
      </c>
      <c r="X897" s="10">
        <f t="shared" si="645"/>
        <v>0.29043478260869565</v>
      </c>
      <c r="Y897" s="9">
        <f>Расценки!H896</f>
        <v>2500</v>
      </c>
      <c r="Z897" s="9">
        <f>Расценки!I896</f>
        <v>2875</v>
      </c>
      <c r="AA897" s="10">
        <f>Расценки!J896</f>
        <v>0</v>
      </c>
      <c r="AB897" s="10">
        <f>Расценки!K896</f>
        <v>0</v>
      </c>
      <c r="AC897" s="16">
        <f t="shared" si="646"/>
        <v>0.32</v>
      </c>
      <c r="AD897" s="16">
        <f t="shared" si="647"/>
        <v>0.29043478260869565</v>
      </c>
      <c r="AE897" s="10">
        <f t="shared" si="648"/>
        <v>0.38</v>
      </c>
      <c r="AF897" s="10">
        <f t="shared" si="649"/>
        <v>0.38017391304347825</v>
      </c>
      <c r="AG897" s="8">
        <f t="shared" si="650"/>
        <v>800</v>
      </c>
      <c r="AH897" s="8">
        <f t="shared" si="651"/>
        <v>835</v>
      </c>
    </row>
    <row r="898" spans="1:34" x14ac:dyDescent="0.25">
      <c r="A898" s="7" t="s">
        <v>2632</v>
      </c>
      <c r="B898" s="7" t="s">
        <v>2633</v>
      </c>
      <c r="C898" s="7" t="s">
        <v>177</v>
      </c>
      <c r="D898" s="7" t="s">
        <v>468</v>
      </c>
      <c r="E898" s="7" t="str">
        <f>INDEX('Нормо-час по специальностям'!$B$6:$B$26,MATCH(D898,'Нормо-час по специальностям'!$A$6:$A$26,0))</f>
        <v>Сантехник</v>
      </c>
      <c r="F898" s="15">
        <v>2.5</v>
      </c>
      <c r="G898" s="7" t="s">
        <v>7246</v>
      </c>
      <c r="H898" s="11">
        <f t="shared" si="635"/>
        <v>2.8</v>
      </c>
      <c r="I898" s="8">
        <f>INDEX('Нормо-час по специальностям'!$D$6:$D$26,MATCH(D898,'Нормо-час по специальностям'!$A$6:$A$26,0))</f>
        <v>850</v>
      </c>
      <c r="J898" s="8">
        <f>INDEX('Нормо-час по специальностям'!$E$6:$E$26,MATCH(D898,'Нормо-час по специальностям'!$A$6:$A$26,0))</f>
        <v>1020</v>
      </c>
      <c r="K898" s="8">
        <f t="shared" si="636"/>
        <v>2125</v>
      </c>
      <c r="L898" s="8">
        <f t="shared" si="637"/>
        <v>2550</v>
      </c>
      <c r="M898" s="8">
        <f>Расценки!L897</f>
        <v>1860</v>
      </c>
      <c r="N898" s="8">
        <f>Расценки!M897</f>
        <v>2139</v>
      </c>
      <c r="O898" s="10">
        <f t="shared" si="638"/>
        <v>0.14247311827956999</v>
      </c>
      <c r="P898" s="10">
        <f t="shared" si="639"/>
        <v>0.19214586255259469</v>
      </c>
      <c r="Q898" s="7" t="str">
        <f t="shared" si="640"/>
        <v>расценка</v>
      </c>
      <c r="R898" s="7" t="str">
        <f t="shared" si="641"/>
        <v>расценка</v>
      </c>
      <c r="S898" s="8">
        <f t="shared" si="642"/>
        <v>744</v>
      </c>
      <c r="T898" s="8">
        <f t="shared" si="643"/>
        <v>856</v>
      </c>
      <c r="U898" s="8">
        <f>Расценки!F897</f>
        <v>3000</v>
      </c>
      <c r="V898" s="8">
        <f>Расценки!G897</f>
        <v>3450</v>
      </c>
      <c r="W898" s="10">
        <f t="shared" si="644"/>
        <v>0.29166666666666669</v>
      </c>
      <c r="X898" s="10">
        <f t="shared" si="645"/>
        <v>0.2608695652173913</v>
      </c>
      <c r="Y898" s="9">
        <f>Расценки!H897</f>
        <v>3000</v>
      </c>
      <c r="Z898" s="9">
        <f>Расценки!I897</f>
        <v>3450</v>
      </c>
      <c r="AA898" s="10">
        <f>Расценки!J897</f>
        <v>0</v>
      </c>
      <c r="AB898" s="10">
        <f>Расценки!K897</f>
        <v>0</v>
      </c>
      <c r="AC898" s="16">
        <f t="shared" si="646"/>
        <v>0.29166666666666669</v>
      </c>
      <c r="AD898" s="16">
        <f t="shared" si="647"/>
        <v>0.2608695652173913</v>
      </c>
      <c r="AE898" s="10">
        <f t="shared" si="648"/>
        <v>0.38</v>
      </c>
      <c r="AF898" s="10">
        <f t="shared" si="649"/>
        <v>0.38</v>
      </c>
      <c r="AG898" s="8">
        <f t="shared" si="650"/>
        <v>875</v>
      </c>
      <c r="AH898" s="8">
        <f t="shared" si="651"/>
        <v>900</v>
      </c>
    </row>
    <row r="899" spans="1:34" x14ac:dyDescent="0.25">
      <c r="A899" s="7" t="s">
        <v>2635</v>
      </c>
      <c r="B899" s="7" t="s">
        <v>2636</v>
      </c>
      <c r="C899" s="7" t="s">
        <v>177</v>
      </c>
      <c r="D899" s="7" t="s">
        <v>468</v>
      </c>
      <c r="E899" s="7" t="str">
        <f>INDEX('Нормо-час по специальностям'!$B$6:$B$26,MATCH(D899,'Нормо-час по специальностям'!$A$6:$A$26,0))</f>
        <v>Сантехник</v>
      </c>
      <c r="F899" s="15">
        <v>1.5</v>
      </c>
      <c r="G899" s="7" t="s">
        <v>7246</v>
      </c>
      <c r="H899" s="11">
        <f t="shared" si="635"/>
        <v>4.67</v>
      </c>
      <c r="I899" s="8">
        <f>INDEX('Нормо-час по специальностям'!$D$6:$D$26,MATCH(D899,'Нормо-час по специальностям'!$A$6:$A$26,0))</f>
        <v>850</v>
      </c>
      <c r="J899" s="8">
        <f>INDEX('Нормо-час по специальностям'!$E$6:$E$26,MATCH(D899,'Нормо-час по специальностям'!$A$6:$A$26,0))</f>
        <v>1020</v>
      </c>
      <c r="K899" s="8">
        <f t="shared" si="636"/>
        <v>1275</v>
      </c>
      <c r="L899" s="8">
        <f t="shared" si="637"/>
        <v>1530</v>
      </c>
      <c r="M899" s="8">
        <f>Расценки!L898</f>
        <v>1240</v>
      </c>
      <c r="N899" s="8">
        <f>Расценки!M898</f>
        <v>1426</v>
      </c>
      <c r="O899" s="10">
        <f t="shared" si="638"/>
        <v>2.8225806451612989E-2</v>
      </c>
      <c r="P899" s="10">
        <f t="shared" si="639"/>
        <v>7.2931276297335312E-2</v>
      </c>
      <c r="Q899" s="7" t="str">
        <f t="shared" si="640"/>
        <v>равно</v>
      </c>
      <c r="R899" s="7" t="str">
        <f t="shared" si="641"/>
        <v>равно</v>
      </c>
      <c r="S899" s="8">
        <f t="shared" si="642"/>
        <v>827</v>
      </c>
      <c r="T899" s="8">
        <f t="shared" si="643"/>
        <v>951</v>
      </c>
      <c r="U899" s="8">
        <f>Расценки!F898</f>
        <v>2000</v>
      </c>
      <c r="V899" s="8">
        <f>Расценки!G898</f>
        <v>2300</v>
      </c>
      <c r="W899" s="10">
        <f t="shared" si="644"/>
        <v>0.36249999999999999</v>
      </c>
      <c r="X899" s="10">
        <f t="shared" si="645"/>
        <v>0.33478260869565218</v>
      </c>
      <c r="Y899" s="9">
        <f>Расценки!H898</f>
        <v>2000</v>
      </c>
      <c r="Z899" s="9">
        <f>Расценки!I898</f>
        <v>2300</v>
      </c>
      <c r="AA899" s="10">
        <f>Расценки!J898</f>
        <v>0</v>
      </c>
      <c r="AB899" s="10">
        <f>Расценки!K898</f>
        <v>0</v>
      </c>
      <c r="AC899" s="16">
        <f t="shared" si="646"/>
        <v>0.36249999999999999</v>
      </c>
      <c r="AD899" s="16">
        <f t="shared" si="647"/>
        <v>0.33478260869565218</v>
      </c>
      <c r="AE899" s="10">
        <f t="shared" si="648"/>
        <v>0.38</v>
      </c>
      <c r="AF899" s="10">
        <f t="shared" si="649"/>
        <v>0.38</v>
      </c>
      <c r="AG899" s="8">
        <f t="shared" si="650"/>
        <v>725</v>
      </c>
      <c r="AH899" s="8">
        <f t="shared" si="651"/>
        <v>770</v>
      </c>
    </row>
    <row r="900" spans="1:34" x14ac:dyDescent="0.25">
      <c r="A900" s="7" t="s">
        <v>2638</v>
      </c>
      <c r="B900" s="7" t="s">
        <v>2639</v>
      </c>
      <c r="C900" s="7" t="s">
        <v>177</v>
      </c>
      <c r="D900" s="7" t="s">
        <v>468</v>
      </c>
      <c r="E900" s="7" t="str">
        <f>INDEX('Нормо-час по специальностям'!$B$6:$B$26,MATCH(D900,'Нормо-час по специальностям'!$A$6:$A$26,0))</f>
        <v>Сантехник</v>
      </c>
      <c r="F900" s="15">
        <v>1.4</v>
      </c>
      <c r="G900" s="7" t="s">
        <v>7246</v>
      </c>
      <c r="H900" s="11">
        <f t="shared" si="635"/>
        <v>5</v>
      </c>
      <c r="I900" s="8">
        <f>INDEX('Нормо-час по специальностям'!$D$6:$D$26,MATCH(D900,'Нормо-час по специальностям'!$A$6:$A$26,0))</f>
        <v>850</v>
      </c>
      <c r="J900" s="8">
        <f>INDEX('Нормо-час по специальностям'!$E$6:$E$26,MATCH(D900,'Нормо-час по специальностям'!$A$6:$A$26,0))</f>
        <v>1020</v>
      </c>
      <c r="K900" s="8">
        <f t="shared" si="636"/>
        <v>1190</v>
      </c>
      <c r="L900" s="8">
        <f t="shared" si="637"/>
        <v>1428</v>
      </c>
      <c r="M900" s="8">
        <f>Расценки!L899</f>
        <v>1116</v>
      </c>
      <c r="N900" s="8">
        <f>Расценки!M899</f>
        <v>1283</v>
      </c>
      <c r="O900" s="10">
        <f t="shared" si="638"/>
        <v>6.6308243727598581E-2</v>
      </c>
      <c r="P900" s="10">
        <f t="shared" si="639"/>
        <v>0.11301636788776315</v>
      </c>
      <c r="Q900" s="7" t="str">
        <f t="shared" si="640"/>
        <v>равно</v>
      </c>
      <c r="R900" s="7" t="str">
        <f t="shared" si="641"/>
        <v>расценка</v>
      </c>
      <c r="S900" s="8">
        <f t="shared" si="642"/>
        <v>797</v>
      </c>
      <c r="T900" s="8">
        <f t="shared" si="643"/>
        <v>916</v>
      </c>
      <c r="U900" s="8">
        <f>Расценки!F899</f>
        <v>1800</v>
      </c>
      <c r="V900" s="8">
        <f>Расценки!G899</f>
        <v>2070</v>
      </c>
      <c r="W900" s="10">
        <f t="shared" si="644"/>
        <v>0.33888888888888891</v>
      </c>
      <c r="X900" s="10">
        <f t="shared" si="645"/>
        <v>0.31014492753623191</v>
      </c>
      <c r="Y900" s="9">
        <f>Расценки!H899</f>
        <v>1800</v>
      </c>
      <c r="Z900" s="9">
        <f>Расценки!I899</f>
        <v>2070</v>
      </c>
      <c r="AA900" s="10">
        <f>Расценки!J899</f>
        <v>0</v>
      </c>
      <c r="AB900" s="10">
        <f>Расценки!K899</f>
        <v>0</v>
      </c>
      <c r="AC900" s="16">
        <f t="shared" si="646"/>
        <v>0.33888888888888891</v>
      </c>
      <c r="AD900" s="16">
        <f t="shared" si="647"/>
        <v>0.31014492753623191</v>
      </c>
      <c r="AE900" s="10">
        <f t="shared" si="648"/>
        <v>0.38</v>
      </c>
      <c r="AF900" s="10">
        <f t="shared" si="649"/>
        <v>0.38019323671497585</v>
      </c>
      <c r="AG900" s="8">
        <f t="shared" si="650"/>
        <v>610</v>
      </c>
      <c r="AH900" s="8">
        <f t="shared" si="651"/>
        <v>642</v>
      </c>
    </row>
    <row r="901" spans="1:34" x14ac:dyDescent="0.25">
      <c r="A901" s="7" t="s">
        <v>2641</v>
      </c>
      <c r="B901" s="7" t="s">
        <v>2642</v>
      </c>
      <c r="C901" s="7" t="s">
        <v>177</v>
      </c>
      <c r="D901" s="7" t="s">
        <v>468</v>
      </c>
      <c r="E901" s="7" t="str">
        <f>INDEX('Нормо-час по специальностям'!$B$6:$B$26,MATCH(D901,'Нормо-час по специальностям'!$A$6:$A$26,0))</f>
        <v>Сантехник</v>
      </c>
      <c r="F901" s="15">
        <v>0.7</v>
      </c>
      <c r="G901" s="7" t="s">
        <v>6927</v>
      </c>
      <c r="H901" s="11">
        <f t="shared" ref="H901:H924" si="652">IF(OR(F901="",F901=0),"",ROUND($G$3/F901,2))</f>
        <v>10</v>
      </c>
      <c r="I901" s="8">
        <f>INDEX('Нормо-час по специальностям'!$D$6:$D$26,MATCH(D901,'Нормо-час по специальностям'!$A$6:$A$26,0))</f>
        <v>850</v>
      </c>
      <c r="J901" s="8">
        <f>INDEX('Нормо-час по специальностям'!$E$6:$E$26,MATCH(D901,'Нормо-час по специальностям'!$A$6:$A$26,0))</f>
        <v>1020</v>
      </c>
      <c r="K901" s="8">
        <f t="shared" ref="K901:K924" si="653">IF(OR(F901="",F901=0,I901=0),"",ROUND(F901*I901,0))</f>
        <v>595</v>
      </c>
      <c r="L901" s="8">
        <f t="shared" ref="L901:L924" si="654">IF(OR(F901="",F901=0,J901=0),"",ROUND(F901*J901,0))</f>
        <v>714</v>
      </c>
      <c r="M901" s="8">
        <f>Расценки!L900</f>
        <v>682</v>
      </c>
      <c r="N901" s="8">
        <f>Расценки!M900</f>
        <v>784</v>
      </c>
      <c r="O901" s="10">
        <f t="shared" ref="O901:O924" si="655">IF(OR(K901="",M901="",M901=0),"",K901/M901-1)</f>
        <v>-0.12756598240469208</v>
      </c>
      <c r="P901" s="10">
        <f t="shared" ref="P901:P924" si="656">IF(OR(L901="",N901="",N901=0),"",L901/N901-1)</f>
        <v>-8.9285714285714302E-2</v>
      </c>
      <c r="Q901" s="7" t="str">
        <f t="shared" ref="Q901:Q924" si="657">IF(O901="","—",IF(O901&lt;-$C$3,"нормо-часы",IF(O901&gt;$C$3,"расценка","равно")))</f>
        <v>нормо-часы</v>
      </c>
      <c r="R901" s="7" t="str">
        <f t="shared" ref="R901:R924" si="658">IF(P901="","—",IF(P901&lt;-$C$3,"нормо-часы",IF(P901&gt;$C$3,"расценка","равно")))</f>
        <v>равно</v>
      </c>
      <c r="S901" s="8">
        <f t="shared" ref="S901:S924" si="659">IF(OR(F901="",F901=0,M901=""),"",ROUND(M901/F901,0))</f>
        <v>974</v>
      </c>
      <c r="T901" s="8">
        <f t="shared" ref="T901:T924" si="660">IF(OR(F901="",F901=0,N901=""),"",ROUND(N901/F901,0))</f>
        <v>1120</v>
      </c>
      <c r="U901" s="8">
        <f>Расценки!F900</f>
        <v>1100</v>
      </c>
      <c r="V901" s="8">
        <f>Расценки!G900</f>
        <v>1265</v>
      </c>
      <c r="W901" s="10">
        <f t="shared" ref="W901:W924" si="661">IF(OR(K901="",U901="",U901=0),"",(U901-K901)/U901)</f>
        <v>0.45909090909090911</v>
      </c>
      <c r="X901" s="10">
        <f t="shared" ref="X901:X924" si="662">IF(OR(L901="",V901="",V901=0),"",(V901-L901)/V901)</f>
        <v>0.43557312252964425</v>
      </c>
      <c r="Y901" s="9">
        <f>Расценки!H900</f>
        <v>1100</v>
      </c>
      <c r="Z901" s="9">
        <f>Расценки!I900</f>
        <v>1265</v>
      </c>
      <c r="AA901" s="10">
        <f>Расценки!J900</f>
        <v>0</v>
      </c>
      <c r="AB901" s="10">
        <f>Расценки!K900</f>
        <v>0</v>
      </c>
      <c r="AC901" s="16">
        <f t="shared" ref="AC901:AC924" si="663">IF(OR(K901="",Y901="",Y901=0),"",(Y901-K901)/Y901)</f>
        <v>0.45909090909090911</v>
      </c>
      <c r="AD901" s="16">
        <f t="shared" ref="AD901:AD924" si="664">IF(OR(L901="",Z901="",Z901=0),"",(Z901-L901)/Z901)</f>
        <v>0.43557312252964425</v>
      </c>
      <c r="AE901" s="10">
        <f t="shared" ref="AE901:AE924" si="665">IF(OR(Y901="",Y901=0),"",(Y901-M901)/Y901)</f>
        <v>0.38</v>
      </c>
      <c r="AF901" s="10">
        <f t="shared" ref="AF901:AF924" si="666">IF(OR(Z901="",Z901=0),"",(Z901-N901)/Z901)</f>
        <v>0.38023715415019765</v>
      </c>
      <c r="AG901" s="8">
        <f t="shared" ref="AG901:AG924" si="667">IF(OR(K901="",Y901=""),"",Y901-K901)</f>
        <v>505</v>
      </c>
      <c r="AH901" s="8">
        <f t="shared" ref="AH901:AH924" si="668">IF(OR(L901="",Z901=""),"",Z901-L901)</f>
        <v>551</v>
      </c>
    </row>
    <row r="902" spans="1:34" x14ac:dyDescent="0.25">
      <c r="A902" s="7" t="s">
        <v>2645</v>
      </c>
      <c r="B902" s="7" t="s">
        <v>2646</v>
      </c>
      <c r="C902" s="7" t="s">
        <v>177</v>
      </c>
      <c r="D902" s="7" t="s">
        <v>468</v>
      </c>
      <c r="E902" s="7" t="str">
        <f>INDEX('Нормо-час по специальностям'!$B$6:$B$26,MATCH(D902,'Нормо-час по специальностям'!$A$6:$A$26,0))</f>
        <v>Сантехник</v>
      </c>
      <c r="F902" s="15">
        <v>0.8</v>
      </c>
      <c r="G902" s="7" t="s">
        <v>7246</v>
      </c>
      <c r="H902" s="11">
        <f t="shared" si="652"/>
        <v>8.75</v>
      </c>
      <c r="I902" s="8">
        <f>INDEX('Нормо-час по специальностям'!$D$6:$D$26,MATCH(D902,'Нормо-час по специальностям'!$A$6:$A$26,0))</f>
        <v>850</v>
      </c>
      <c r="J902" s="8">
        <f>INDEX('Нормо-час по специальностям'!$E$6:$E$26,MATCH(D902,'Нормо-час по специальностям'!$A$6:$A$26,0))</f>
        <v>1020</v>
      </c>
      <c r="K902" s="8">
        <f t="shared" si="653"/>
        <v>680</v>
      </c>
      <c r="L902" s="8">
        <f t="shared" si="654"/>
        <v>816</v>
      </c>
      <c r="M902" s="8">
        <f>Расценки!L901</f>
        <v>744</v>
      </c>
      <c r="N902" s="8">
        <f>Расценки!M901</f>
        <v>856</v>
      </c>
      <c r="O902" s="10">
        <f t="shared" si="655"/>
        <v>-8.6021505376344121E-2</v>
      </c>
      <c r="P902" s="10">
        <f t="shared" si="656"/>
        <v>-4.6728971962616828E-2</v>
      </c>
      <c r="Q902" s="7" t="str">
        <f t="shared" si="657"/>
        <v>равно</v>
      </c>
      <c r="R902" s="7" t="str">
        <f t="shared" si="658"/>
        <v>равно</v>
      </c>
      <c r="S902" s="8">
        <f t="shared" si="659"/>
        <v>930</v>
      </c>
      <c r="T902" s="8">
        <f t="shared" si="660"/>
        <v>1070</v>
      </c>
      <c r="U902" s="8">
        <f>Расценки!F901</f>
        <v>1200</v>
      </c>
      <c r="V902" s="8">
        <f>Расценки!G901</f>
        <v>1380</v>
      </c>
      <c r="W902" s="10">
        <f t="shared" si="661"/>
        <v>0.43333333333333335</v>
      </c>
      <c r="X902" s="10">
        <f t="shared" si="662"/>
        <v>0.40869565217391307</v>
      </c>
      <c r="Y902" s="9">
        <f>Расценки!H901</f>
        <v>1200</v>
      </c>
      <c r="Z902" s="9">
        <f>Расценки!I901</f>
        <v>1380</v>
      </c>
      <c r="AA902" s="10">
        <f>Расценки!J901</f>
        <v>0</v>
      </c>
      <c r="AB902" s="10">
        <f>Расценки!K901</f>
        <v>0</v>
      </c>
      <c r="AC902" s="16">
        <f t="shared" si="663"/>
        <v>0.43333333333333335</v>
      </c>
      <c r="AD902" s="16">
        <f t="shared" si="664"/>
        <v>0.40869565217391307</v>
      </c>
      <c r="AE902" s="10">
        <f t="shared" si="665"/>
        <v>0.38</v>
      </c>
      <c r="AF902" s="10">
        <f t="shared" si="666"/>
        <v>0.37971014492753624</v>
      </c>
      <c r="AG902" s="8">
        <f t="shared" si="667"/>
        <v>520</v>
      </c>
      <c r="AH902" s="8">
        <f t="shared" si="668"/>
        <v>564</v>
      </c>
    </row>
    <row r="903" spans="1:34" x14ac:dyDescent="0.25">
      <c r="A903" s="7" t="s">
        <v>2648</v>
      </c>
      <c r="B903" s="7" t="s">
        <v>2649</v>
      </c>
      <c r="C903" s="7" t="s">
        <v>177</v>
      </c>
      <c r="D903" s="7" t="s">
        <v>468</v>
      </c>
      <c r="E903" s="7" t="str">
        <f>INDEX('Нормо-час по специальностям'!$B$6:$B$26,MATCH(D903,'Нормо-час по специальностям'!$A$6:$A$26,0))</f>
        <v>Сантехник</v>
      </c>
      <c r="F903" s="15">
        <v>1</v>
      </c>
      <c r="G903" s="7" t="s">
        <v>7246</v>
      </c>
      <c r="H903" s="11">
        <f t="shared" si="652"/>
        <v>7</v>
      </c>
      <c r="I903" s="8">
        <f>INDEX('Нормо-час по специальностям'!$D$6:$D$26,MATCH(D903,'Нормо-час по специальностям'!$A$6:$A$26,0))</f>
        <v>850</v>
      </c>
      <c r="J903" s="8">
        <f>INDEX('Нормо-час по специальностям'!$E$6:$E$26,MATCH(D903,'Нормо-час по специальностям'!$A$6:$A$26,0))</f>
        <v>1020</v>
      </c>
      <c r="K903" s="8">
        <f t="shared" si="653"/>
        <v>850</v>
      </c>
      <c r="L903" s="8">
        <f t="shared" si="654"/>
        <v>1020</v>
      </c>
      <c r="M903" s="8">
        <f>Расценки!L902</f>
        <v>930</v>
      </c>
      <c r="N903" s="8">
        <f>Расценки!M902</f>
        <v>1069</v>
      </c>
      <c r="O903" s="10">
        <f t="shared" si="655"/>
        <v>-8.6021505376344121E-2</v>
      </c>
      <c r="P903" s="10">
        <f t="shared" si="656"/>
        <v>-4.5837231057062722E-2</v>
      </c>
      <c r="Q903" s="7" t="str">
        <f t="shared" si="657"/>
        <v>равно</v>
      </c>
      <c r="R903" s="7" t="str">
        <f t="shared" si="658"/>
        <v>равно</v>
      </c>
      <c r="S903" s="8">
        <f t="shared" si="659"/>
        <v>930</v>
      </c>
      <c r="T903" s="8">
        <f t="shared" si="660"/>
        <v>1069</v>
      </c>
      <c r="U903" s="8">
        <f>Расценки!F902</f>
        <v>1500</v>
      </c>
      <c r="V903" s="8">
        <f>Расценки!G902</f>
        <v>1725</v>
      </c>
      <c r="W903" s="10">
        <f t="shared" si="661"/>
        <v>0.43333333333333335</v>
      </c>
      <c r="X903" s="10">
        <f t="shared" si="662"/>
        <v>0.40869565217391307</v>
      </c>
      <c r="Y903" s="9">
        <f>Расценки!H902</f>
        <v>1500</v>
      </c>
      <c r="Z903" s="9">
        <f>Расценки!I902</f>
        <v>1725</v>
      </c>
      <c r="AA903" s="10">
        <f>Расценки!J902</f>
        <v>0</v>
      </c>
      <c r="AB903" s="10">
        <f>Расценки!K902</f>
        <v>0</v>
      </c>
      <c r="AC903" s="16">
        <f t="shared" si="663"/>
        <v>0.43333333333333335</v>
      </c>
      <c r="AD903" s="16">
        <f t="shared" si="664"/>
        <v>0.40869565217391307</v>
      </c>
      <c r="AE903" s="10">
        <f t="shared" si="665"/>
        <v>0.38</v>
      </c>
      <c r="AF903" s="10">
        <f t="shared" si="666"/>
        <v>0.38028985507246377</v>
      </c>
      <c r="AG903" s="8">
        <f t="shared" si="667"/>
        <v>650</v>
      </c>
      <c r="AH903" s="8">
        <f t="shared" si="668"/>
        <v>705</v>
      </c>
    </row>
    <row r="904" spans="1:34" x14ac:dyDescent="0.25">
      <c r="A904" s="7" t="s">
        <v>2651</v>
      </c>
      <c r="B904" s="7" t="s">
        <v>2652</v>
      </c>
      <c r="C904" s="7" t="s">
        <v>177</v>
      </c>
      <c r="D904" s="7" t="s">
        <v>468</v>
      </c>
      <c r="E904" s="7" t="str">
        <f>INDEX('Нормо-час по специальностям'!$B$6:$B$26,MATCH(D904,'Нормо-час по специальностям'!$A$6:$A$26,0))</f>
        <v>Сантехник</v>
      </c>
      <c r="F904" s="15">
        <v>1.8</v>
      </c>
      <c r="G904" s="7" t="s">
        <v>7246</v>
      </c>
      <c r="H904" s="11">
        <f t="shared" si="652"/>
        <v>3.89</v>
      </c>
      <c r="I904" s="8">
        <f>INDEX('Нормо-час по специальностям'!$D$6:$D$26,MATCH(D904,'Нормо-час по специальностям'!$A$6:$A$26,0))</f>
        <v>850</v>
      </c>
      <c r="J904" s="8">
        <f>INDEX('Нормо-час по специальностям'!$E$6:$E$26,MATCH(D904,'Нормо-час по специальностям'!$A$6:$A$26,0))</f>
        <v>1020</v>
      </c>
      <c r="K904" s="8">
        <f t="shared" si="653"/>
        <v>1530</v>
      </c>
      <c r="L904" s="8">
        <f t="shared" si="654"/>
        <v>1836</v>
      </c>
      <c r="M904" s="8">
        <f>Расценки!L903</f>
        <v>1550</v>
      </c>
      <c r="N904" s="8">
        <f>Расценки!M903</f>
        <v>1782</v>
      </c>
      <c r="O904" s="10">
        <f t="shared" si="655"/>
        <v>-1.2903225806451646E-2</v>
      </c>
      <c r="P904" s="10">
        <f t="shared" si="656"/>
        <v>3.0303030303030276E-2</v>
      </c>
      <c r="Q904" s="7" t="str">
        <f t="shared" si="657"/>
        <v>равно</v>
      </c>
      <c r="R904" s="7" t="str">
        <f t="shared" si="658"/>
        <v>равно</v>
      </c>
      <c r="S904" s="8">
        <f t="shared" si="659"/>
        <v>861</v>
      </c>
      <c r="T904" s="8">
        <f t="shared" si="660"/>
        <v>990</v>
      </c>
      <c r="U904" s="8">
        <f>Расценки!F903</f>
        <v>2500</v>
      </c>
      <c r="V904" s="8">
        <f>Расценки!G903</f>
        <v>2875</v>
      </c>
      <c r="W904" s="10">
        <f t="shared" si="661"/>
        <v>0.38800000000000001</v>
      </c>
      <c r="X904" s="10">
        <f t="shared" si="662"/>
        <v>0.36139130434782607</v>
      </c>
      <c r="Y904" s="9">
        <f>Расценки!H903</f>
        <v>2500</v>
      </c>
      <c r="Z904" s="9">
        <f>Расценки!I903</f>
        <v>2875</v>
      </c>
      <c r="AA904" s="10">
        <f>Расценки!J903</f>
        <v>0</v>
      </c>
      <c r="AB904" s="10">
        <f>Расценки!K903</f>
        <v>0</v>
      </c>
      <c r="AC904" s="16">
        <f t="shared" si="663"/>
        <v>0.38800000000000001</v>
      </c>
      <c r="AD904" s="16">
        <f t="shared" si="664"/>
        <v>0.36139130434782607</v>
      </c>
      <c r="AE904" s="10">
        <f t="shared" si="665"/>
        <v>0.38</v>
      </c>
      <c r="AF904" s="10">
        <f t="shared" si="666"/>
        <v>0.38017391304347825</v>
      </c>
      <c r="AG904" s="8">
        <f t="shared" si="667"/>
        <v>970</v>
      </c>
      <c r="AH904" s="8">
        <f t="shared" si="668"/>
        <v>1039</v>
      </c>
    </row>
    <row r="905" spans="1:34" x14ac:dyDescent="0.25">
      <c r="A905" s="7" t="s">
        <v>2654</v>
      </c>
      <c r="B905" s="7" t="s">
        <v>2655</v>
      </c>
      <c r="C905" s="7" t="s">
        <v>177</v>
      </c>
      <c r="D905" s="7" t="s">
        <v>468</v>
      </c>
      <c r="E905" s="7" t="str">
        <f>INDEX('Нормо-час по специальностям'!$B$6:$B$26,MATCH(D905,'Нормо-час по специальностям'!$A$6:$A$26,0))</f>
        <v>Сантехник</v>
      </c>
      <c r="F905" s="15">
        <v>1.6</v>
      </c>
      <c r="G905" s="7" t="s">
        <v>7246</v>
      </c>
      <c r="H905" s="11">
        <f t="shared" si="652"/>
        <v>4.38</v>
      </c>
      <c r="I905" s="8">
        <f>INDEX('Нормо-час по специальностям'!$D$6:$D$26,MATCH(D905,'Нормо-час по специальностям'!$A$6:$A$26,0))</f>
        <v>850</v>
      </c>
      <c r="J905" s="8">
        <f>INDEX('Нормо-час по специальностям'!$E$6:$E$26,MATCH(D905,'Нормо-час по специальностям'!$A$6:$A$26,0))</f>
        <v>1020</v>
      </c>
      <c r="K905" s="8">
        <f t="shared" si="653"/>
        <v>1360</v>
      </c>
      <c r="L905" s="8">
        <f t="shared" si="654"/>
        <v>1632</v>
      </c>
      <c r="M905" s="8">
        <f>Расценки!L904</f>
        <v>1364</v>
      </c>
      <c r="N905" s="8">
        <f>Расценки!M904</f>
        <v>1569</v>
      </c>
      <c r="O905" s="10">
        <f t="shared" si="655"/>
        <v>-2.9325513196480912E-3</v>
      </c>
      <c r="P905" s="10">
        <f t="shared" si="656"/>
        <v>4.0152963671128195E-2</v>
      </c>
      <c r="Q905" s="7" t="str">
        <f t="shared" si="657"/>
        <v>равно</v>
      </c>
      <c r="R905" s="7" t="str">
        <f t="shared" si="658"/>
        <v>равно</v>
      </c>
      <c r="S905" s="8">
        <f t="shared" si="659"/>
        <v>853</v>
      </c>
      <c r="T905" s="8">
        <f t="shared" si="660"/>
        <v>981</v>
      </c>
      <c r="U905" s="8">
        <f>Расценки!F904</f>
        <v>2200</v>
      </c>
      <c r="V905" s="8">
        <f>Расценки!G904</f>
        <v>2530</v>
      </c>
      <c r="W905" s="10">
        <f t="shared" si="661"/>
        <v>0.38181818181818183</v>
      </c>
      <c r="X905" s="10">
        <f t="shared" si="662"/>
        <v>0.3549407114624506</v>
      </c>
      <c r="Y905" s="9">
        <f>Расценки!H904</f>
        <v>2200</v>
      </c>
      <c r="Z905" s="9">
        <f>Расценки!I904</f>
        <v>2530</v>
      </c>
      <c r="AA905" s="10">
        <f>Расценки!J904</f>
        <v>0</v>
      </c>
      <c r="AB905" s="10">
        <f>Расценки!K904</f>
        <v>0</v>
      </c>
      <c r="AC905" s="16">
        <f t="shared" si="663"/>
        <v>0.38181818181818183</v>
      </c>
      <c r="AD905" s="16">
        <f t="shared" si="664"/>
        <v>0.3549407114624506</v>
      </c>
      <c r="AE905" s="10">
        <f t="shared" si="665"/>
        <v>0.38</v>
      </c>
      <c r="AF905" s="10">
        <f t="shared" si="666"/>
        <v>0.37984189723320161</v>
      </c>
      <c r="AG905" s="8">
        <f t="shared" si="667"/>
        <v>840</v>
      </c>
      <c r="AH905" s="8">
        <f t="shared" si="668"/>
        <v>898</v>
      </c>
    </row>
    <row r="906" spans="1:34" x14ac:dyDescent="0.25">
      <c r="A906" s="7" t="s">
        <v>2657</v>
      </c>
      <c r="B906" s="7" t="s">
        <v>2658</v>
      </c>
      <c r="C906" s="7" t="s">
        <v>177</v>
      </c>
      <c r="D906" s="7" t="s">
        <v>468</v>
      </c>
      <c r="E906" s="7" t="str">
        <f>INDEX('Нормо-час по специальностям'!$B$6:$B$26,MATCH(D906,'Нормо-час по специальностям'!$A$6:$A$26,0))</f>
        <v>Сантехник</v>
      </c>
      <c r="F906" s="15">
        <v>2.2000000000000002</v>
      </c>
      <c r="G906" s="7" t="s">
        <v>7246</v>
      </c>
      <c r="H906" s="11">
        <f t="shared" si="652"/>
        <v>3.18</v>
      </c>
      <c r="I906" s="8">
        <f>INDEX('Нормо-час по специальностям'!$D$6:$D$26,MATCH(D906,'Нормо-час по специальностям'!$A$6:$A$26,0))</f>
        <v>850</v>
      </c>
      <c r="J906" s="8">
        <f>INDEX('Нормо-час по специальностям'!$E$6:$E$26,MATCH(D906,'Нормо-час по специальностям'!$A$6:$A$26,0))</f>
        <v>1020</v>
      </c>
      <c r="K906" s="8">
        <f t="shared" si="653"/>
        <v>1870</v>
      </c>
      <c r="L906" s="8">
        <f t="shared" si="654"/>
        <v>2244</v>
      </c>
      <c r="M906" s="8">
        <f>Расценки!L905</f>
        <v>1860</v>
      </c>
      <c r="N906" s="8">
        <f>Расценки!M905</f>
        <v>2139</v>
      </c>
      <c r="O906" s="10">
        <f t="shared" si="655"/>
        <v>5.3763440860215006E-3</v>
      </c>
      <c r="P906" s="10">
        <f t="shared" si="656"/>
        <v>4.9088359046283392E-2</v>
      </c>
      <c r="Q906" s="7" t="str">
        <f t="shared" si="657"/>
        <v>равно</v>
      </c>
      <c r="R906" s="7" t="str">
        <f t="shared" si="658"/>
        <v>равно</v>
      </c>
      <c r="S906" s="8">
        <f t="shared" si="659"/>
        <v>845</v>
      </c>
      <c r="T906" s="8">
        <f t="shared" si="660"/>
        <v>972</v>
      </c>
      <c r="U906" s="8">
        <f>Расценки!F905</f>
        <v>3000</v>
      </c>
      <c r="V906" s="8">
        <f>Расценки!G905</f>
        <v>3450</v>
      </c>
      <c r="W906" s="10">
        <f t="shared" si="661"/>
        <v>0.37666666666666665</v>
      </c>
      <c r="X906" s="10">
        <f t="shared" si="662"/>
        <v>0.34956521739130436</v>
      </c>
      <c r="Y906" s="9">
        <f>Расценки!H905</f>
        <v>3000</v>
      </c>
      <c r="Z906" s="9">
        <f>Расценки!I905</f>
        <v>3450</v>
      </c>
      <c r="AA906" s="10">
        <f>Расценки!J905</f>
        <v>0</v>
      </c>
      <c r="AB906" s="10">
        <f>Расценки!K905</f>
        <v>0</v>
      </c>
      <c r="AC906" s="16">
        <f t="shared" si="663"/>
        <v>0.37666666666666665</v>
      </c>
      <c r="AD906" s="16">
        <f t="shared" si="664"/>
        <v>0.34956521739130436</v>
      </c>
      <c r="AE906" s="10">
        <f t="shared" si="665"/>
        <v>0.38</v>
      </c>
      <c r="AF906" s="10">
        <f t="shared" si="666"/>
        <v>0.38</v>
      </c>
      <c r="AG906" s="8">
        <f t="shared" si="667"/>
        <v>1130</v>
      </c>
      <c r="AH906" s="8">
        <f t="shared" si="668"/>
        <v>1206</v>
      </c>
    </row>
    <row r="907" spans="1:34" x14ac:dyDescent="0.25">
      <c r="A907" s="7" t="s">
        <v>2660</v>
      </c>
      <c r="B907" s="7" t="s">
        <v>2661</v>
      </c>
      <c r="C907" s="7" t="s">
        <v>177</v>
      </c>
      <c r="D907" s="7" t="s">
        <v>468</v>
      </c>
      <c r="E907" s="7" t="str">
        <f>INDEX('Нормо-час по специальностям'!$B$6:$B$26,MATCH(D907,'Нормо-час по специальностям'!$A$6:$A$26,0))</f>
        <v>Сантехник</v>
      </c>
      <c r="F907" s="15">
        <v>1.9</v>
      </c>
      <c r="G907" s="7" t="s">
        <v>7246</v>
      </c>
      <c r="H907" s="11">
        <f t="shared" si="652"/>
        <v>3.68</v>
      </c>
      <c r="I907" s="8">
        <f>INDEX('Нормо-час по специальностям'!$D$6:$D$26,MATCH(D907,'Нормо-час по специальностям'!$A$6:$A$26,0))</f>
        <v>850</v>
      </c>
      <c r="J907" s="8">
        <f>INDEX('Нормо-час по специальностям'!$E$6:$E$26,MATCH(D907,'Нормо-час по специальностям'!$A$6:$A$26,0))</f>
        <v>1020</v>
      </c>
      <c r="K907" s="8">
        <f t="shared" si="653"/>
        <v>1615</v>
      </c>
      <c r="L907" s="8">
        <f t="shared" si="654"/>
        <v>1938</v>
      </c>
      <c r="M907" s="8">
        <f>Расценки!L906</f>
        <v>1612</v>
      </c>
      <c r="N907" s="8">
        <f>Расценки!M906</f>
        <v>1854</v>
      </c>
      <c r="O907" s="10">
        <f t="shared" si="655"/>
        <v>1.8610421836229296E-3</v>
      </c>
      <c r="P907" s="10">
        <f t="shared" si="656"/>
        <v>4.5307443365695699E-2</v>
      </c>
      <c r="Q907" s="7" t="str">
        <f t="shared" si="657"/>
        <v>равно</v>
      </c>
      <c r="R907" s="7" t="str">
        <f t="shared" si="658"/>
        <v>равно</v>
      </c>
      <c r="S907" s="8">
        <f t="shared" si="659"/>
        <v>848</v>
      </c>
      <c r="T907" s="8">
        <f t="shared" si="660"/>
        <v>976</v>
      </c>
      <c r="U907" s="8">
        <f>Расценки!F906</f>
        <v>2600</v>
      </c>
      <c r="V907" s="8">
        <f>Расценки!G906</f>
        <v>2990</v>
      </c>
      <c r="W907" s="10">
        <f t="shared" si="661"/>
        <v>0.37884615384615383</v>
      </c>
      <c r="X907" s="10">
        <f t="shared" si="662"/>
        <v>0.35183946488294315</v>
      </c>
      <c r="Y907" s="9">
        <f>Расценки!H906</f>
        <v>2600</v>
      </c>
      <c r="Z907" s="9">
        <f>Расценки!I906</f>
        <v>2990</v>
      </c>
      <c r="AA907" s="10">
        <f>Расценки!J906</f>
        <v>0</v>
      </c>
      <c r="AB907" s="10">
        <f>Расценки!K906</f>
        <v>0</v>
      </c>
      <c r="AC907" s="16">
        <f t="shared" si="663"/>
        <v>0.37884615384615383</v>
      </c>
      <c r="AD907" s="16">
        <f t="shared" si="664"/>
        <v>0.35183946488294315</v>
      </c>
      <c r="AE907" s="10">
        <f t="shared" si="665"/>
        <v>0.38</v>
      </c>
      <c r="AF907" s="10">
        <f t="shared" si="666"/>
        <v>0.37993311036789296</v>
      </c>
      <c r="AG907" s="8">
        <f t="shared" si="667"/>
        <v>985</v>
      </c>
      <c r="AH907" s="8">
        <f t="shared" si="668"/>
        <v>1052</v>
      </c>
    </row>
    <row r="908" spans="1:34" x14ac:dyDescent="0.25">
      <c r="A908" s="7" t="s">
        <v>2662</v>
      </c>
      <c r="B908" s="7" t="s">
        <v>2663</v>
      </c>
      <c r="C908" s="7" t="s">
        <v>177</v>
      </c>
      <c r="D908" s="7" t="s">
        <v>468</v>
      </c>
      <c r="E908" s="7" t="str">
        <f>INDEX('Нормо-час по специальностям'!$B$6:$B$26,MATCH(D908,'Нормо-час по специальностям'!$A$6:$A$26,0))</f>
        <v>Сантехник</v>
      </c>
      <c r="F908" s="15">
        <v>2</v>
      </c>
      <c r="G908" s="7" t="s">
        <v>7246</v>
      </c>
      <c r="H908" s="11">
        <f t="shared" si="652"/>
        <v>3.5</v>
      </c>
      <c r="I908" s="8">
        <f>INDEX('Нормо-час по специальностям'!$D$6:$D$26,MATCH(D908,'Нормо-час по специальностям'!$A$6:$A$26,0))</f>
        <v>850</v>
      </c>
      <c r="J908" s="8">
        <f>INDEX('Нормо-час по специальностям'!$E$6:$E$26,MATCH(D908,'Нормо-час по специальностям'!$A$6:$A$26,0))</f>
        <v>1020</v>
      </c>
      <c r="K908" s="8">
        <f t="shared" si="653"/>
        <v>1700</v>
      </c>
      <c r="L908" s="8">
        <f t="shared" si="654"/>
        <v>2040</v>
      </c>
      <c r="M908" s="8">
        <f>Расценки!L907</f>
        <v>1736</v>
      </c>
      <c r="N908" s="8">
        <f>Расценки!M907</f>
        <v>1996</v>
      </c>
      <c r="O908" s="10">
        <f t="shared" si="655"/>
        <v>-2.0737327188940058E-2</v>
      </c>
      <c r="P908" s="10">
        <f t="shared" si="656"/>
        <v>2.2044088176352616E-2</v>
      </c>
      <c r="Q908" s="7" t="str">
        <f t="shared" si="657"/>
        <v>равно</v>
      </c>
      <c r="R908" s="7" t="str">
        <f t="shared" si="658"/>
        <v>равно</v>
      </c>
      <c r="S908" s="8">
        <f t="shared" si="659"/>
        <v>868</v>
      </c>
      <c r="T908" s="8">
        <f t="shared" si="660"/>
        <v>998</v>
      </c>
      <c r="U908" s="8">
        <f>Расценки!F907</f>
        <v>2800</v>
      </c>
      <c r="V908" s="8">
        <f>Расценки!G907</f>
        <v>3220</v>
      </c>
      <c r="W908" s="10">
        <f t="shared" si="661"/>
        <v>0.39285714285714285</v>
      </c>
      <c r="X908" s="10">
        <f t="shared" si="662"/>
        <v>0.36645962732919257</v>
      </c>
      <c r="Y908" s="9">
        <f>Расценки!H907</f>
        <v>2800</v>
      </c>
      <c r="Z908" s="9">
        <f>Расценки!I907</f>
        <v>3220</v>
      </c>
      <c r="AA908" s="10">
        <f>Расценки!J907</f>
        <v>0</v>
      </c>
      <c r="AB908" s="10">
        <f>Расценки!K907</f>
        <v>0</v>
      </c>
      <c r="AC908" s="16">
        <f t="shared" si="663"/>
        <v>0.39285714285714285</v>
      </c>
      <c r="AD908" s="16">
        <f t="shared" si="664"/>
        <v>0.36645962732919257</v>
      </c>
      <c r="AE908" s="10">
        <f t="shared" si="665"/>
        <v>0.38</v>
      </c>
      <c r="AF908" s="10">
        <f t="shared" si="666"/>
        <v>0.38012422360248449</v>
      </c>
      <c r="AG908" s="8">
        <f t="shared" si="667"/>
        <v>1100</v>
      </c>
      <c r="AH908" s="8">
        <f t="shared" si="668"/>
        <v>1180</v>
      </c>
    </row>
    <row r="909" spans="1:34" x14ac:dyDescent="0.25">
      <c r="A909" s="7" t="s">
        <v>2665</v>
      </c>
      <c r="B909" s="7" t="s">
        <v>2666</v>
      </c>
      <c r="C909" s="7" t="s">
        <v>177</v>
      </c>
      <c r="D909" s="7" t="s">
        <v>468</v>
      </c>
      <c r="E909" s="7" t="str">
        <f>INDEX('Нормо-час по специальностям'!$B$6:$B$26,MATCH(D909,'Нормо-час по специальностям'!$A$6:$A$26,0))</f>
        <v>Сантехник</v>
      </c>
      <c r="F909" s="15">
        <v>8</v>
      </c>
      <c r="G909" s="7" t="s">
        <v>7246</v>
      </c>
      <c r="H909" s="11">
        <f t="shared" si="652"/>
        <v>0.88</v>
      </c>
      <c r="I909" s="8">
        <f>INDEX('Нормо-час по специальностям'!$D$6:$D$26,MATCH(D909,'Нормо-час по специальностям'!$A$6:$A$26,0))</f>
        <v>850</v>
      </c>
      <c r="J909" s="8">
        <f>INDEX('Нормо-час по специальностям'!$E$6:$E$26,MATCH(D909,'Нормо-час по специальностям'!$A$6:$A$26,0))</f>
        <v>1020</v>
      </c>
      <c r="K909" s="8">
        <f t="shared" si="653"/>
        <v>6800</v>
      </c>
      <c r="L909" s="8">
        <f t="shared" si="654"/>
        <v>8160</v>
      </c>
      <c r="M909" s="8">
        <f>Расценки!L908</f>
        <v>7440</v>
      </c>
      <c r="N909" s="8">
        <f>Расценки!M908</f>
        <v>8556</v>
      </c>
      <c r="O909" s="10">
        <f t="shared" si="655"/>
        <v>-8.6021505376344121E-2</v>
      </c>
      <c r="P909" s="10">
        <f t="shared" si="656"/>
        <v>-4.628330995792429E-2</v>
      </c>
      <c r="Q909" s="7" t="str">
        <f t="shared" si="657"/>
        <v>равно</v>
      </c>
      <c r="R909" s="7" t="str">
        <f t="shared" si="658"/>
        <v>равно</v>
      </c>
      <c r="S909" s="8">
        <f t="shared" si="659"/>
        <v>930</v>
      </c>
      <c r="T909" s="8">
        <f t="shared" si="660"/>
        <v>1070</v>
      </c>
      <c r="U909" s="8">
        <f>Расценки!F908</f>
        <v>12000</v>
      </c>
      <c r="V909" s="8">
        <f>Расценки!G908</f>
        <v>13800</v>
      </c>
      <c r="W909" s="10">
        <f t="shared" si="661"/>
        <v>0.43333333333333335</v>
      </c>
      <c r="X909" s="10">
        <f t="shared" si="662"/>
        <v>0.40869565217391307</v>
      </c>
      <c r="Y909" s="9">
        <f>Расценки!H908</f>
        <v>12000</v>
      </c>
      <c r="Z909" s="9">
        <f>Расценки!I908</f>
        <v>13800</v>
      </c>
      <c r="AA909" s="10">
        <f>Расценки!J908</f>
        <v>0</v>
      </c>
      <c r="AB909" s="10">
        <f>Расценки!K908</f>
        <v>0</v>
      </c>
      <c r="AC909" s="16">
        <f t="shared" si="663"/>
        <v>0.43333333333333335</v>
      </c>
      <c r="AD909" s="16">
        <f t="shared" si="664"/>
        <v>0.40869565217391307</v>
      </c>
      <c r="AE909" s="10">
        <f t="shared" si="665"/>
        <v>0.38</v>
      </c>
      <c r="AF909" s="10">
        <f t="shared" si="666"/>
        <v>0.38</v>
      </c>
      <c r="AG909" s="8">
        <f t="shared" si="667"/>
        <v>5200</v>
      </c>
      <c r="AH909" s="8">
        <f t="shared" si="668"/>
        <v>5640</v>
      </c>
    </row>
    <row r="910" spans="1:34" x14ac:dyDescent="0.25">
      <c r="A910" s="7" t="s">
        <v>2669</v>
      </c>
      <c r="B910" s="7" t="s">
        <v>2670</v>
      </c>
      <c r="C910" s="7" t="s">
        <v>177</v>
      </c>
      <c r="D910" s="7" t="s">
        <v>468</v>
      </c>
      <c r="E910" s="7" t="str">
        <f>INDEX('Нормо-час по специальностям'!$B$6:$B$26,MATCH(D910,'Нормо-час по специальностям'!$A$6:$A$26,0))</f>
        <v>Сантехник</v>
      </c>
      <c r="F910" s="15">
        <v>6</v>
      </c>
      <c r="G910" s="7" t="s">
        <v>6927</v>
      </c>
      <c r="H910" s="11">
        <f t="shared" si="652"/>
        <v>1.17</v>
      </c>
      <c r="I910" s="8">
        <f>INDEX('Нормо-час по специальностям'!$D$6:$D$26,MATCH(D910,'Нормо-час по специальностям'!$A$6:$A$26,0))</f>
        <v>850</v>
      </c>
      <c r="J910" s="8">
        <f>INDEX('Нормо-час по специальностям'!$E$6:$E$26,MATCH(D910,'Нормо-час по специальностям'!$A$6:$A$26,0))</f>
        <v>1020</v>
      </c>
      <c r="K910" s="8">
        <f t="shared" si="653"/>
        <v>5100</v>
      </c>
      <c r="L910" s="8">
        <f t="shared" si="654"/>
        <v>6120</v>
      </c>
      <c r="M910" s="8">
        <f>Расценки!L909</f>
        <v>8680</v>
      </c>
      <c r="N910" s="8">
        <f>Расценки!M909</f>
        <v>9982</v>
      </c>
      <c r="O910" s="10">
        <f t="shared" si="655"/>
        <v>-0.4124423963133641</v>
      </c>
      <c r="P910" s="10">
        <f t="shared" si="656"/>
        <v>-0.38689641354437987</v>
      </c>
      <c r="Q910" s="7" t="str">
        <f t="shared" si="657"/>
        <v>нормо-часы</v>
      </c>
      <c r="R910" s="7" t="str">
        <f t="shared" si="658"/>
        <v>нормо-часы</v>
      </c>
      <c r="S910" s="8">
        <f t="shared" si="659"/>
        <v>1447</v>
      </c>
      <c r="T910" s="8">
        <f t="shared" si="660"/>
        <v>1664</v>
      </c>
      <c r="U910" s="8">
        <f>Расценки!F909</f>
        <v>14000</v>
      </c>
      <c r="V910" s="8">
        <f>Расценки!G909</f>
        <v>16100</v>
      </c>
      <c r="W910" s="10">
        <f t="shared" si="661"/>
        <v>0.63571428571428568</v>
      </c>
      <c r="X910" s="10">
        <f t="shared" si="662"/>
        <v>0.61987577639751557</v>
      </c>
      <c r="Y910" s="9">
        <f>Расценки!H909</f>
        <v>14000</v>
      </c>
      <c r="Z910" s="9">
        <f>Расценки!I909</f>
        <v>16100</v>
      </c>
      <c r="AA910" s="10">
        <f>Расценки!J909</f>
        <v>0</v>
      </c>
      <c r="AB910" s="10">
        <f>Расценки!K909</f>
        <v>0</v>
      </c>
      <c r="AC910" s="16">
        <f t="shared" si="663"/>
        <v>0.63571428571428568</v>
      </c>
      <c r="AD910" s="16">
        <f t="shared" si="664"/>
        <v>0.61987577639751557</v>
      </c>
      <c r="AE910" s="10">
        <f t="shared" si="665"/>
        <v>0.38</v>
      </c>
      <c r="AF910" s="10">
        <f t="shared" si="666"/>
        <v>0.38</v>
      </c>
      <c r="AG910" s="8">
        <f t="shared" si="667"/>
        <v>8900</v>
      </c>
      <c r="AH910" s="8">
        <f t="shared" si="668"/>
        <v>9980</v>
      </c>
    </row>
    <row r="911" spans="1:34" x14ac:dyDescent="0.25">
      <c r="A911" s="7" t="s">
        <v>2672</v>
      </c>
      <c r="B911" s="7" t="s">
        <v>2673</v>
      </c>
      <c r="C911" s="7" t="s">
        <v>177</v>
      </c>
      <c r="D911" s="7" t="s">
        <v>468</v>
      </c>
      <c r="E911" s="7" t="str">
        <f>INDEX('Нормо-час по специальностям'!$B$6:$B$26,MATCH(D911,'Нормо-час по специальностям'!$A$6:$A$26,0))</f>
        <v>Сантехник</v>
      </c>
      <c r="F911" s="15">
        <v>4.5</v>
      </c>
      <c r="G911" s="7" t="s">
        <v>6927</v>
      </c>
      <c r="H911" s="11">
        <f t="shared" si="652"/>
        <v>1.56</v>
      </c>
      <c r="I911" s="8">
        <f>INDEX('Нормо-час по специальностям'!$D$6:$D$26,MATCH(D911,'Нормо-час по специальностям'!$A$6:$A$26,0))</f>
        <v>850</v>
      </c>
      <c r="J911" s="8">
        <f>INDEX('Нормо-час по специальностям'!$E$6:$E$26,MATCH(D911,'Нормо-час по специальностям'!$A$6:$A$26,0))</f>
        <v>1020</v>
      </c>
      <c r="K911" s="8">
        <f t="shared" si="653"/>
        <v>3825</v>
      </c>
      <c r="L911" s="8">
        <f t="shared" si="654"/>
        <v>4590</v>
      </c>
      <c r="M911" s="8">
        <f>Расценки!L910</f>
        <v>6200</v>
      </c>
      <c r="N911" s="8">
        <f>Расценки!M910</f>
        <v>7130</v>
      </c>
      <c r="O911" s="10">
        <f t="shared" si="655"/>
        <v>-0.38306451612903225</v>
      </c>
      <c r="P911" s="10">
        <f t="shared" si="656"/>
        <v>-0.35624123422159892</v>
      </c>
      <c r="Q911" s="7" t="str">
        <f t="shared" si="657"/>
        <v>нормо-часы</v>
      </c>
      <c r="R911" s="7" t="str">
        <f t="shared" si="658"/>
        <v>нормо-часы</v>
      </c>
      <c r="S911" s="8">
        <f t="shared" si="659"/>
        <v>1378</v>
      </c>
      <c r="T911" s="8">
        <f t="shared" si="660"/>
        <v>1584</v>
      </c>
      <c r="U911" s="8">
        <f>Расценки!F910</f>
        <v>10000</v>
      </c>
      <c r="V911" s="8">
        <f>Расценки!G910</f>
        <v>11500</v>
      </c>
      <c r="W911" s="10">
        <f t="shared" si="661"/>
        <v>0.61750000000000005</v>
      </c>
      <c r="X911" s="10">
        <f t="shared" si="662"/>
        <v>0.60086956521739132</v>
      </c>
      <c r="Y911" s="9">
        <f>Расценки!H910</f>
        <v>10000</v>
      </c>
      <c r="Z911" s="9">
        <f>Расценки!I910</f>
        <v>11500</v>
      </c>
      <c r="AA911" s="10">
        <f>Расценки!J910</f>
        <v>0</v>
      </c>
      <c r="AB911" s="10">
        <f>Расценки!K910</f>
        <v>0</v>
      </c>
      <c r="AC911" s="16">
        <f t="shared" si="663"/>
        <v>0.61750000000000005</v>
      </c>
      <c r="AD911" s="16">
        <f t="shared" si="664"/>
        <v>0.60086956521739132</v>
      </c>
      <c r="AE911" s="10">
        <f t="shared" si="665"/>
        <v>0.38</v>
      </c>
      <c r="AF911" s="10">
        <f t="shared" si="666"/>
        <v>0.38</v>
      </c>
      <c r="AG911" s="8">
        <f t="shared" si="667"/>
        <v>6175</v>
      </c>
      <c r="AH911" s="8">
        <f t="shared" si="668"/>
        <v>6910</v>
      </c>
    </row>
    <row r="912" spans="1:34" x14ac:dyDescent="0.25">
      <c r="A912" s="7" t="s">
        <v>2676</v>
      </c>
      <c r="B912" s="7" t="s">
        <v>2677</v>
      </c>
      <c r="C912" s="7" t="s">
        <v>177</v>
      </c>
      <c r="D912" s="7" t="s">
        <v>468</v>
      </c>
      <c r="E912" s="7" t="str">
        <f>INDEX('Нормо-час по специальностям'!$B$6:$B$26,MATCH(D912,'Нормо-час по специальностям'!$A$6:$A$26,0))</f>
        <v>Сантехник</v>
      </c>
      <c r="F912" s="15">
        <v>2</v>
      </c>
      <c r="G912" s="7" t="s">
        <v>6927</v>
      </c>
      <c r="H912" s="11">
        <f t="shared" si="652"/>
        <v>3.5</v>
      </c>
      <c r="I912" s="8">
        <f>INDEX('Нормо-час по специальностям'!$D$6:$D$26,MATCH(D912,'Нормо-час по специальностям'!$A$6:$A$26,0))</f>
        <v>850</v>
      </c>
      <c r="J912" s="8">
        <f>INDEX('Нормо-час по специальностям'!$E$6:$E$26,MATCH(D912,'Нормо-час по специальностям'!$A$6:$A$26,0))</f>
        <v>1020</v>
      </c>
      <c r="K912" s="8">
        <f t="shared" si="653"/>
        <v>1700</v>
      </c>
      <c r="L912" s="8">
        <f t="shared" si="654"/>
        <v>2040</v>
      </c>
      <c r="M912" s="8">
        <f>Расценки!L911</f>
        <v>2790</v>
      </c>
      <c r="N912" s="8">
        <f>Расценки!M911</f>
        <v>3069</v>
      </c>
      <c r="O912" s="10">
        <f t="shared" si="655"/>
        <v>-0.39068100358422941</v>
      </c>
      <c r="P912" s="10">
        <f t="shared" si="656"/>
        <v>-0.3352883675464321</v>
      </c>
      <c r="Q912" s="7" t="str">
        <f t="shared" si="657"/>
        <v>нормо-часы</v>
      </c>
      <c r="R912" s="7" t="str">
        <f t="shared" si="658"/>
        <v>нормо-часы</v>
      </c>
      <c r="S912" s="8">
        <f t="shared" si="659"/>
        <v>1395</v>
      </c>
      <c r="T912" s="8">
        <f t="shared" si="660"/>
        <v>1535</v>
      </c>
      <c r="U912" s="8">
        <f>Расценки!F911</f>
        <v>4500</v>
      </c>
      <c r="V912" s="8">
        <f>Расценки!G911</f>
        <v>4950</v>
      </c>
      <c r="W912" s="10">
        <f t="shared" si="661"/>
        <v>0.62222222222222223</v>
      </c>
      <c r="X912" s="10">
        <f t="shared" si="662"/>
        <v>0.58787878787878789</v>
      </c>
      <c r="Y912" s="9">
        <f>Расценки!H911</f>
        <v>4500</v>
      </c>
      <c r="Z912" s="9">
        <f>Расценки!I911</f>
        <v>4950</v>
      </c>
      <c r="AA912" s="10">
        <f>Расценки!J911</f>
        <v>0</v>
      </c>
      <c r="AB912" s="10">
        <f>Расценки!K911</f>
        <v>0</v>
      </c>
      <c r="AC912" s="16">
        <f t="shared" si="663"/>
        <v>0.62222222222222223</v>
      </c>
      <c r="AD912" s="16">
        <f t="shared" si="664"/>
        <v>0.58787878787878789</v>
      </c>
      <c r="AE912" s="10">
        <f t="shared" si="665"/>
        <v>0.38</v>
      </c>
      <c r="AF912" s="10">
        <f t="shared" si="666"/>
        <v>0.38</v>
      </c>
      <c r="AG912" s="8">
        <f t="shared" si="667"/>
        <v>2800</v>
      </c>
      <c r="AH912" s="8">
        <f t="shared" si="668"/>
        <v>2910</v>
      </c>
    </row>
    <row r="913" spans="1:34" x14ac:dyDescent="0.25">
      <c r="A913" s="12" t="s">
        <v>2680</v>
      </c>
      <c r="B913" s="12" t="s">
        <v>2681</v>
      </c>
      <c r="C913" s="12" t="s">
        <v>177</v>
      </c>
      <c r="D913" s="7" t="s">
        <v>468</v>
      </c>
      <c r="E913" s="7" t="str">
        <f>INDEX('Нормо-час по специальностям'!$B$6:$B$26,MATCH(D913,'Нормо-час по специальностям'!$A$6:$A$26,0))</f>
        <v>Сантехник</v>
      </c>
      <c r="F913" s="15">
        <v>0.5</v>
      </c>
      <c r="G913" s="7" t="s">
        <v>6927</v>
      </c>
      <c r="H913" s="11">
        <f t="shared" si="652"/>
        <v>14</v>
      </c>
      <c r="I913" s="8">
        <f>INDEX('Нормо-час по специальностям'!$D$6:$D$26,MATCH(D913,'Нормо-час по специальностям'!$A$6:$A$26,0))</f>
        <v>850</v>
      </c>
      <c r="J913" s="8">
        <f>INDEX('Нормо-час по специальностям'!$E$6:$E$26,MATCH(D913,'Нормо-час по специальностям'!$A$6:$A$26,0))</f>
        <v>1020</v>
      </c>
      <c r="K913" s="8">
        <f t="shared" si="653"/>
        <v>425</v>
      </c>
      <c r="L913" s="8">
        <f t="shared" si="654"/>
        <v>510</v>
      </c>
      <c r="M913" s="8">
        <f>Расценки!L912</f>
        <v>372</v>
      </c>
      <c r="N913" s="8">
        <f>Расценки!M912</f>
        <v>428</v>
      </c>
      <c r="O913" s="10">
        <f t="shared" si="655"/>
        <v>0.14247311827956999</v>
      </c>
      <c r="P913" s="10">
        <f t="shared" si="656"/>
        <v>0.19158878504672905</v>
      </c>
      <c r="Q913" s="7" t="str">
        <f t="shared" si="657"/>
        <v>расценка</v>
      </c>
      <c r="R913" s="7" t="str">
        <f t="shared" si="658"/>
        <v>расценка</v>
      </c>
      <c r="S913" s="8">
        <f t="shared" si="659"/>
        <v>744</v>
      </c>
      <c r="T913" s="8">
        <f t="shared" si="660"/>
        <v>856</v>
      </c>
      <c r="U913" s="8">
        <f>Расценки!F912</f>
        <v>600</v>
      </c>
      <c r="V913" s="8">
        <f>Расценки!G912</f>
        <v>690</v>
      </c>
      <c r="W913" s="10">
        <f t="shared" si="661"/>
        <v>0.29166666666666669</v>
      </c>
      <c r="X913" s="10">
        <f t="shared" si="662"/>
        <v>0.2608695652173913</v>
      </c>
      <c r="Y913" s="9">
        <f>Расценки!H912</f>
        <v>600</v>
      </c>
      <c r="Z913" s="9">
        <f>Расценки!I912</f>
        <v>690</v>
      </c>
      <c r="AA913" s="10">
        <f>Расценки!J912</f>
        <v>0</v>
      </c>
      <c r="AB913" s="10">
        <f>Расценки!K912</f>
        <v>0</v>
      </c>
      <c r="AC913" s="16">
        <f t="shared" si="663"/>
        <v>0.29166666666666669</v>
      </c>
      <c r="AD913" s="16">
        <f t="shared" si="664"/>
        <v>0.2608695652173913</v>
      </c>
      <c r="AE913" s="10">
        <f t="shared" si="665"/>
        <v>0.38</v>
      </c>
      <c r="AF913" s="10">
        <f t="shared" si="666"/>
        <v>0.37971014492753624</v>
      </c>
      <c r="AG913" s="8">
        <f t="shared" si="667"/>
        <v>175</v>
      </c>
      <c r="AH913" s="8">
        <f t="shared" si="668"/>
        <v>180</v>
      </c>
    </row>
    <row r="914" spans="1:34" x14ac:dyDescent="0.25">
      <c r="A914" s="12" t="s">
        <v>2683</v>
      </c>
      <c r="B914" s="12" t="s">
        <v>2684</v>
      </c>
      <c r="C914" s="12" t="s">
        <v>177</v>
      </c>
      <c r="D914" s="7" t="s">
        <v>468</v>
      </c>
      <c r="E914" s="7" t="str">
        <f>INDEX('Нормо-час по специальностям'!$B$6:$B$26,MATCH(D914,'Нормо-час по специальностям'!$A$6:$A$26,0))</f>
        <v>Сантехник</v>
      </c>
      <c r="F914" s="15">
        <v>0.4</v>
      </c>
      <c r="G914" s="7" t="s">
        <v>6927</v>
      </c>
      <c r="H914" s="11">
        <f t="shared" si="652"/>
        <v>17.5</v>
      </c>
      <c r="I914" s="8">
        <f>INDEX('Нормо-час по специальностям'!$D$6:$D$26,MATCH(D914,'Нормо-час по специальностям'!$A$6:$A$26,0))</f>
        <v>850</v>
      </c>
      <c r="J914" s="8">
        <f>INDEX('Нормо-час по специальностям'!$E$6:$E$26,MATCH(D914,'Нормо-час по специальностям'!$A$6:$A$26,0))</f>
        <v>1020</v>
      </c>
      <c r="K914" s="8">
        <f t="shared" si="653"/>
        <v>340</v>
      </c>
      <c r="L914" s="8">
        <f t="shared" si="654"/>
        <v>408</v>
      </c>
      <c r="M914" s="8">
        <f>Расценки!L913</f>
        <v>279</v>
      </c>
      <c r="N914" s="8">
        <f>Расценки!M913</f>
        <v>321</v>
      </c>
      <c r="O914" s="10">
        <f t="shared" si="655"/>
        <v>0.21863799283154117</v>
      </c>
      <c r="P914" s="10">
        <f t="shared" si="656"/>
        <v>0.27102803738317749</v>
      </c>
      <c r="Q914" s="7" t="str">
        <f t="shared" si="657"/>
        <v>расценка</v>
      </c>
      <c r="R914" s="7" t="str">
        <f t="shared" si="658"/>
        <v>расценка</v>
      </c>
      <c r="S914" s="8">
        <f t="shared" si="659"/>
        <v>698</v>
      </c>
      <c r="T914" s="8">
        <f t="shared" si="660"/>
        <v>803</v>
      </c>
      <c r="U914" s="8">
        <f>Расценки!F913</f>
        <v>450</v>
      </c>
      <c r="V914" s="8">
        <f>Расценки!G913</f>
        <v>518</v>
      </c>
      <c r="W914" s="10">
        <f t="shared" si="661"/>
        <v>0.24444444444444444</v>
      </c>
      <c r="X914" s="10">
        <f t="shared" si="662"/>
        <v>0.21235521235521235</v>
      </c>
      <c r="Y914" s="9">
        <f>Расценки!H913</f>
        <v>454</v>
      </c>
      <c r="Z914" s="9">
        <f>Расценки!I913</f>
        <v>544</v>
      </c>
      <c r="AA914" s="10">
        <f>Расценки!J913</f>
        <v>8.8888888888889461E-3</v>
      </c>
      <c r="AB914" s="10">
        <f>Расценки!K913</f>
        <v>5.0193050193050093E-2</v>
      </c>
      <c r="AC914" s="16">
        <f t="shared" si="663"/>
        <v>0.25110132158590309</v>
      </c>
      <c r="AD914" s="16">
        <f t="shared" si="664"/>
        <v>0.25</v>
      </c>
      <c r="AE914" s="10">
        <f t="shared" si="665"/>
        <v>0.38546255506607929</v>
      </c>
      <c r="AF914" s="10">
        <f t="shared" si="666"/>
        <v>0.40992647058823528</v>
      </c>
      <c r="AG914" s="8">
        <f t="shared" si="667"/>
        <v>114</v>
      </c>
      <c r="AH914" s="8">
        <f t="shared" si="668"/>
        <v>136</v>
      </c>
    </row>
    <row r="915" spans="1:34" x14ac:dyDescent="0.25">
      <c r="A915" s="12" t="s">
        <v>2686</v>
      </c>
      <c r="B915" s="12" t="s">
        <v>2687</v>
      </c>
      <c r="C915" s="12" t="s">
        <v>50</v>
      </c>
      <c r="D915" s="7" t="s">
        <v>35</v>
      </c>
      <c r="E915" s="7" t="str">
        <f>INDEX('Нормо-час по специальностям'!$B$6:$B$26,MATCH(D915,'Нормо-час по специальностям'!$A$6:$A$26,0))</f>
        <v>Разнорабочий / демонтажник</v>
      </c>
      <c r="F915" s="15">
        <v>0.15</v>
      </c>
      <c r="G915" s="7" t="s">
        <v>7245</v>
      </c>
      <c r="H915" s="11">
        <f t="shared" si="652"/>
        <v>46.67</v>
      </c>
      <c r="I915" s="8">
        <f>INDEX('Нормо-час по специальностям'!$D$6:$D$26,MATCH(D915,'Нормо-час по специальностям'!$A$6:$A$26,0))</f>
        <v>550</v>
      </c>
      <c r="J915" s="8">
        <f>INDEX('Нормо-час по специальностям'!$E$6:$E$26,MATCH(D915,'Нормо-час по специальностям'!$A$6:$A$26,0))</f>
        <v>660</v>
      </c>
      <c r="K915" s="8">
        <f t="shared" si="653"/>
        <v>83</v>
      </c>
      <c r="L915" s="8">
        <f t="shared" si="654"/>
        <v>99</v>
      </c>
      <c r="M915" s="8">
        <f>Расценки!L914</f>
        <v>90</v>
      </c>
      <c r="N915" s="8">
        <f>Расценки!M914</f>
        <v>104</v>
      </c>
      <c r="O915" s="10">
        <f t="shared" si="655"/>
        <v>-7.7777777777777724E-2</v>
      </c>
      <c r="P915" s="10">
        <f t="shared" si="656"/>
        <v>-4.8076923076923128E-2</v>
      </c>
      <c r="Q915" s="7" t="str">
        <f t="shared" si="657"/>
        <v>равно</v>
      </c>
      <c r="R915" s="7" t="str">
        <f t="shared" si="658"/>
        <v>равно</v>
      </c>
      <c r="S915" s="8">
        <f t="shared" si="659"/>
        <v>600</v>
      </c>
      <c r="T915" s="8">
        <f t="shared" si="660"/>
        <v>693</v>
      </c>
      <c r="U915" s="8">
        <f>Расценки!F914</f>
        <v>150</v>
      </c>
      <c r="V915" s="8">
        <f>Расценки!G914</f>
        <v>172</v>
      </c>
      <c r="W915" s="10">
        <f t="shared" si="661"/>
        <v>0.44666666666666666</v>
      </c>
      <c r="X915" s="10">
        <f t="shared" si="662"/>
        <v>0.42441860465116277</v>
      </c>
      <c r="Y915" s="9">
        <f>Расценки!H914</f>
        <v>150</v>
      </c>
      <c r="Z915" s="9">
        <f>Расценки!I914</f>
        <v>172</v>
      </c>
      <c r="AA915" s="10">
        <f>Расценки!J914</f>
        <v>0</v>
      </c>
      <c r="AB915" s="10">
        <f>Расценки!K914</f>
        <v>0</v>
      </c>
      <c r="AC915" s="16">
        <f t="shared" si="663"/>
        <v>0.44666666666666666</v>
      </c>
      <c r="AD915" s="16">
        <f t="shared" si="664"/>
        <v>0.42441860465116277</v>
      </c>
      <c r="AE915" s="10">
        <f t="shared" si="665"/>
        <v>0.4</v>
      </c>
      <c r="AF915" s="10">
        <f t="shared" si="666"/>
        <v>0.39534883720930231</v>
      </c>
      <c r="AG915" s="8">
        <f t="shared" si="667"/>
        <v>67</v>
      </c>
      <c r="AH915" s="8">
        <f t="shared" si="668"/>
        <v>73</v>
      </c>
    </row>
    <row r="916" spans="1:34" x14ac:dyDescent="0.25">
      <c r="A916" s="12" t="s">
        <v>2689</v>
      </c>
      <c r="B916" s="12" t="s">
        <v>2690</v>
      </c>
      <c r="C916" s="12" t="s">
        <v>50</v>
      </c>
      <c r="D916" s="7" t="s">
        <v>468</v>
      </c>
      <c r="E916" s="7" t="str">
        <f>INDEX('Нормо-час по специальностям'!$B$6:$B$26,MATCH(D916,'Нормо-час по специальностям'!$A$6:$A$26,0))</f>
        <v>Сантехник</v>
      </c>
      <c r="F916" s="15">
        <v>0.5</v>
      </c>
      <c r="G916" s="7" t="s">
        <v>7245</v>
      </c>
      <c r="H916" s="11">
        <f t="shared" si="652"/>
        <v>14</v>
      </c>
      <c r="I916" s="8">
        <f>INDEX('Нормо-час по специальностям'!$D$6:$D$26,MATCH(D916,'Нормо-час по специальностям'!$A$6:$A$26,0))</f>
        <v>850</v>
      </c>
      <c r="J916" s="8">
        <f>INDEX('Нормо-час по специальностям'!$E$6:$E$26,MATCH(D916,'Нормо-час по специальностям'!$A$6:$A$26,0))</f>
        <v>1020</v>
      </c>
      <c r="K916" s="8">
        <f t="shared" si="653"/>
        <v>425</v>
      </c>
      <c r="L916" s="8">
        <f t="shared" si="654"/>
        <v>510</v>
      </c>
      <c r="M916" s="8">
        <f>Расценки!L915</f>
        <v>270</v>
      </c>
      <c r="N916" s="8">
        <f>Расценки!M915</f>
        <v>310</v>
      </c>
      <c r="O916" s="10">
        <f t="shared" si="655"/>
        <v>0.57407407407407418</v>
      </c>
      <c r="P916" s="10">
        <f t="shared" si="656"/>
        <v>0.64516129032258074</v>
      </c>
      <c r="Q916" s="7" t="str">
        <f t="shared" si="657"/>
        <v>расценка</v>
      </c>
      <c r="R916" s="7" t="str">
        <f t="shared" si="658"/>
        <v>расценка</v>
      </c>
      <c r="S916" s="8">
        <f t="shared" si="659"/>
        <v>540</v>
      </c>
      <c r="T916" s="8">
        <f t="shared" si="660"/>
        <v>620</v>
      </c>
      <c r="U916" s="8">
        <f>Расценки!F915</f>
        <v>450</v>
      </c>
      <c r="V916" s="8">
        <f>Расценки!G915</f>
        <v>518</v>
      </c>
      <c r="W916" s="10">
        <f t="shared" si="661"/>
        <v>5.5555555555555552E-2</v>
      </c>
      <c r="X916" s="10">
        <f t="shared" si="662"/>
        <v>1.5444015444015444E-2</v>
      </c>
      <c r="Y916" s="9">
        <f>Расценки!H915</f>
        <v>567</v>
      </c>
      <c r="Z916" s="9">
        <f>Расценки!I915</f>
        <v>680</v>
      </c>
      <c r="AA916" s="10">
        <f>Расценки!J915</f>
        <v>0.26</v>
      </c>
      <c r="AB916" s="10">
        <f>Расценки!K915</f>
        <v>0.31274131274131278</v>
      </c>
      <c r="AC916" s="16">
        <f t="shared" si="663"/>
        <v>0.25044091710758376</v>
      </c>
      <c r="AD916" s="16">
        <f t="shared" si="664"/>
        <v>0.25</v>
      </c>
      <c r="AE916" s="10">
        <f t="shared" si="665"/>
        <v>0.52380952380952384</v>
      </c>
      <c r="AF916" s="10">
        <f t="shared" si="666"/>
        <v>0.54411764705882348</v>
      </c>
      <c r="AG916" s="8">
        <f t="shared" si="667"/>
        <v>142</v>
      </c>
      <c r="AH916" s="8">
        <f t="shared" si="668"/>
        <v>170</v>
      </c>
    </row>
    <row r="917" spans="1:34" x14ac:dyDescent="0.25">
      <c r="A917" s="12" t="s">
        <v>2692</v>
      </c>
      <c r="B917" s="12" t="s">
        <v>2693</v>
      </c>
      <c r="C917" s="12" t="s">
        <v>50</v>
      </c>
      <c r="D917" s="7" t="s">
        <v>468</v>
      </c>
      <c r="E917" s="7" t="str">
        <f>INDEX('Нормо-час по специальностям'!$B$6:$B$26,MATCH(D917,'Нормо-час по специальностям'!$A$6:$A$26,0))</f>
        <v>Сантехник</v>
      </c>
      <c r="F917" s="15">
        <v>0.05</v>
      </c>
      <c r="G917" s="7" t="s">
        <v>6927</v>
      </c>
      <c r="H917" s="11">
        <f t="shared" si="652"/>
        <v>140</v>
      </c>
      <c r="I917" s="8">
        <f>INDEX('Нормо-час по специальностям'!$D$6:$D$26,MATCH(D917,'Нормо-час по специальностям'!$A$6:$A$26,0))</f>
        <v>850</v>
      </c>
      <c r="J917" s="8">
        <f>INDEX('Нормо-час по специальностям'!$E$6:$E$26,MATCH(D917,'Нормо-час по специальностям'!$A$6:$A$26,0))</f>
        <v>1020</v>
      </c>
      <c r="K917" s="8">
        <f t="shared" si="653"/>
        <v>43</v>
      </c>
      <c r="L917" s="8">
        <f t="shared" si="654"/>
        <v>51</v>
      </c>
      <c r="M917" s="8">
        <f>Расценки!L916</f>
        <v>90</v>
      </c>
      <c r="N917" s="8">
        <f>Расценки!M916</f>
        <v>99</v>
      </c>
      <c r="O917" s="10">
        <f t="shared" si="655"/>
        <v>-0.52222222222222214</v>
      </c>
      <c r="P917" s="10">
        <f t="shared" si="656"/>
        <v>-0.48484848484848486</v>
      </c>
      <c r="Q917" s="7" t="str">
        <f t="shared" si="657"/>
        <v>нормо-часы</v>
      </c>
      <c r="R917" s="7" t="str">
        <f t="shared" si="658"/>
        <v>нормо-часы</v>
      </c>
      <c r="S917" s="8">
        <f t="shared" si="659"/>
        <v>1800</v>
      </c>
      <c r="T917" s="8">
        <f t="shared" si="660"/>
        <v>1980</v>
      </c>
      <c r="U917" s="8">
        <f>Расценки!F916</f>
        <v>150</v>
      </c>
      <c r="V917" s="8">
        <f>Расценки!G916</f>
        <v>165</v>
      </c>
      <c r="W917" s="10">
        <f t="shared" si="661"/>
        <v>0.71333333333333337</v>
      </c>
      <c r="X917" s="10">
        <f t="shared" si="662"/>
        <v>0.69090909090909092</v>
      </c>
      <c r="Y917" s="9">
        <f>Расценки!H916</f>
        <v>150</v>
      </c>
      <c r="Z917" s="9">
        <f>Расценки!I916</f>
        <v>165</v>
      </c>
      <c r="AA917" s="10">
        <f>Расценки!J916</f>
        <v>0</v>
      </c>
      <c r="AB917" s="10">
        <f>Расценки!K916</f>
        <v>0</v>
      </c>
      <c r="AC917" s="16">
        <f t="shared" si="663"/>
        <v>0.71333333333333337</v>
      </c>
      <c r="AD917" s="16">
        <f t="shared" si="664"/>
        <v>0.69090909090909092</v>
      </c>
      <c r="AE917" s="10">
        <f t="shared" si="665"/>
        <v>0.4</v>
      </c>
      <c r="AF917" s="10">
        <f t="shared" si="666"/>
        <v>0.4</v>
      </c>
      <c r="AG917" s="8">
        <f t="shared" si="667"/>
        <v>107</v>
      </c>
      <c r="AH917" s="8">
        <f t="shared" si="668"/>
        <v>114</v>
      </c>
    </row>
    <row r="918" spans="1:34" x14ac:dyDescent="0.25">
      <c r="A918" s="12" t="s">
        <v>2696</v>
      </c>
      <c r="B918" s="12" t="s">
        <v>2697</v>
      </c>
      <c r="C918" s="12" t="s">
        <v>177</v>
      </c>
      <c r="D918" s="7" t="s">
        <v>468</v>
      </c>
      <c r="E918" s="7" t="str">
        <f>INDEX('Нормо-час по специальностям'!$B$6:$B$26,MATCH(D918,'Нормо-час по специальностям'!$A$6:$A$26,0))</f>
        <v>Сантехник</v>
      </c>
      <c r="F918" s="15">
        <v>1</v>
      </c>
      <c r="G918" s="7" t="s">
        <v>6927</v>
      </c>
      <c r="H918" s="11">
        <f t="shared" si="652"/>
        <v>7</v>
      </c>
      <c r="I918" s="8">
        <f>INDEX('Нормо-час по специальностям'!$D$6:$D$26,MATCH(D918,'Нормо-час по специальностям'!$A$6:$A$26,0))</f>
        <v>850</v>
      </c>
      <c r="J918" s="8">
        <f>INDEX('Нормо-час по специальностям'!$E$6:$E$26,MATCH(D918,'Нормо-час по специальностям'!$A$6:$A$26,0))</f>
        <v>1020</v>
      </c>
      <c r="K918" s="8">
        <f t="shared" si="653"/>
        <v>850</v>
      </c>
      <c r="L918" s="8">
        <f t="shared" si="654"/>
        <v>1020</v>
      </c>
      <c r="M918" s="8">
        <f>Расценки!L917</f>
        <v>1240</v>
      </c>
      <c r="N918" s="8">
        <f>Расценки!M917</f>
        <v>1426</v>
      </c>
      <c r="O918" s="10">
        <f t="shared" si="655"/>
        <v>-0.31451612903225812</v>
      </c>
      <c r="P918" s="10">
        <f t="shared" si="656"/>
        <v>-0.28471248246844316</v>
      </c>
      <c r="Q918" s="7" t="str">
        <f t="shared" si="657"/>
        <v>нормо-часы</v>
      </c>
      <c r="R918" s="7" t="str">
        <f t="shared" si="658"/>
        <v>нормо-часы</v>
      </c>
      <c r="S918" s="8">
        <f t="shared" si="659"/>
        <v>1240</v>
      </c>
      <c r="T918" s="8">
        <f t="shared" si="660"/>
        <v>1426</v>
      </c>
      <c r="U918" s="8">
        <f>Расценки!F917</f>
        <v>2000</v>
      </c>
      <c r="V918" s="8">
        <f>Расценки!G917</f>
        <v>2300</v>
      </c>
      <c r="W918" s="10">
        <f t="shared" si="661"/>
        <v>0.57499999999999996</v>
      </c>
      <c r="X918" s="10">
        <f t="shared" si="662"/>
        <v>0.55652173913043479</v>
      </c>
      <c r="Y918" s="9">
        <f>Расценки!H917</f>
        <v>2000</v>
      </c>
      <c r="Z918" s="9">
        <f>Расценки!I917</f>
        <v>2300</v>
      </c>
      <c r="AA918" s="10">
        <f>Расценки!J917</f>
        <v>0</v>
      </c>
      <c r="AB918" s="10">
        <f>Расценки!K917</f>
        <v>0</v>
      </c>
      <c r="AC918" s="16">
        <f t="shared" si="663"/>
        <v>0.57499999999999996</v>
      </c>
      <c r="AD918" s="16">
        <f t="shared" si="664"/>
        <v>0.55652173913043479</v>
      </c>
      <c r="AE918" s="10">
        <f t="shared" si="665"/>
        <v>0.38</v>
      </c>
      <c r="AF918" s="10">
        <f t="shared" si="666"/>
        <v>0.38</v>
      </c>
      <c r="AG918" s="8">
        <f t="shared" si="667"/>
        <v>1150</v>
      </c>
      <c r="AH918" s="8">
        <f t="shared" si="668"/>
        <v>1280</v>
      </c>
    </row>
    <row r="919" spans="1:34" x14ac:dyDescent="0.25">
      <c r="A919" s="12" t="s">
        <v>2699</v>
      </c>
      <c r="B919" s="12" t="s">
        <v>2700</v>
      </c>
      <c r="C919" s="12" t="s">
        <v>177</v>
      </c>
      <c r="D919" s="7" t="s">
        <v>468</v>
      </c>
      <c r="E919" s="7" t="str">
        <f>INDEX('Нормо-час по специальностям'!$B$6:$B$26,MATCH(D919,'Нормо-час по специальностям'!$A$6:$A$26,0))</f>
        <v>Сантехник</v>
      </c>
      <c r="F919" s="15">
        <v>3.5</v>
      </c>
      <c r="G919" s="7" t="s">
        <v>7246</v>
      </c>
      <c r="H919" s="11">
        <f t="shared" si="652"/>
        <v>2</v>
      </c>
      <c r="I919" s="8">
        <f>INDEX('Нормо-час по специальностям'!$D$6:$D$26,MATCH(D919,'Нормо-час по специальностям'!$A$6:$A$26,0))</f>
        <v>850</v>
      </c>
      <c r="J919" s="8">
        <f>INDEX('Нормо-час по специальностям'!$E$6:$E$26,MATCH(D919,'Нормо-час по специальностям'!$A$6:$A$26,0))</f>
        <v>1020</v>
      </c>
      <c r="K919" s="8">
        <f t="shared" si="653"/>
        <v>2975</v>
      </c>
      <c r="L919" s="8">
        <f t="shared" si="654"/>
        <v>3570</v>
      </c>
      <c r="M919" s="8">
        <f>Расценки!L918</f>
        <v>2790</v>
      </c>
      <c r="N919" s="8">
        <f>Расценки!M918</f>
        <v>3208</v>
      </c>
      <c r="O919" s="10">
        <f t="shared" si="655"/>
        <v>6.6308243727598581E-2</v>
      </c>
      <c r="P919" s="10">
        <f t="shared" si="656"/>
        <v>0.11284289276807979</v>
      </c>
      <c r="Q919" s="7" t="str">
        <f t="shared" si="657"/>
        <v>равно</v>
      </c>
      <c r="R919" s="7" t="str">
        <f t="shared" si="658"/>
        <v>расценка</v>
      </c>
      <c r="S919" s="8">
        <f t="shared" si="659"/>
        <v>797</v>
      </c>
      <c r="T919" s="8">
        <f t="shared" si="660"/>
        <v>917</v>
      </c>
      <c r="U919" s="8">
        <f>Расценки!F918</f>
        <v>4500</v>
      </c>
      <c r="V919" s="8">
        <f>Расценки!G918</f>
        <v>5175</v>
      </c>
      <c r="W919" s="10">
        <f t="shared" si="661"/>
        <v>0.33888888888888891</v>
      </c>
      <c r="X919" s="10">
        <f t="shared" si="662"/>
        <v>0.31014492753623191</v>
      </c>
      <c r="Y919" s="9">
        <f>Расценки!H918</f>
        <v>4500</v>
      </c>
      <c r="Z919" s="9">
        <f>Расценки!I918</f>
        <v>5175</v>
      </c>
      <c r="AA919" s="10">
        <f>Расценки!J918</f>
        <v>0</v>
      </c>
      <c r="AB919" s="10">
        <f>Расценки!K918</f>
        <v>0</v>
      </c>
      <c r="AC919" s="16">
        <f t="shared" si="663"/>
        <v>0.33888888888888891</v>
      </c>
      <c r="AD919" s="16">
        <f t="shared" si="664"/>
        <v>0.31014492753623191</v>
      </c>
      <c r="AE919" s="10">
        <f t="shared" si="665"/>
        <v>0.38</v>
      </c>
      <c r="AF919" s="10">
        <f t="shared" si="666"/>
        <v>0.38009661835748793</v>
      </c>
      <c r="AG919" s="8">
        <f t="shared" si="667"/>
        <v>1525</v>
      </c>
      <c r="AH919" s="8">
        <f t="shared" si="668"/>
        <v>1605</v>
      </c>
    </row>
    <row r="920" spans="1:34" x14ac:dyDescent="0.25">
      <c r="A920" s="12" t="s">
        <v>2702</v>
      </c>
      <c r="B920" s="12" t="s">
        <v>2703</v>
      </c>
      <c r="C920" s="12" t="s">
        <v>2704</v>
      </c>
      <c r="D920" s="7" t="s">
        <v>468</v>
      </c>
      <c r="E920" s="7" t="str">
        <f>INDEX('Нормо-час по специальностям'!$B$6:$B$26,MATCH(D920,'Нормо-час по специальностям'!$A$6:$A$26,0))</f>
        <v>Сантехник</v>
      </c>
      <c r="F920" s="15">
        <v>5</v>
      </c>
      <c r="G920" s="7" t="s">
        <v>7245</v>
      </c>
      <c r="H920" s="11">
        <f t="shared" si="652"/>
        <v>1.4</v>
      </c>
      <c r="I920" s="8">
        <f>INDEX('Нормо-час по специальностям'!$D$6:$D$26,MATCH(D920,'Нормо-час по специальностям'!$A$6:$A$26,0))</f>
        <v>850</v>
      </c>
      <c r="J920" s="8">
        <f>INDEX('Нормо-час по специальностям'!$E$6:$E$26,MATCH(D920,'Нормо-час по специальностям'!$A$6:$A$26,0))</f>
        <v>1020</v>
      </c>
      <c r="K920" s="8">
        <f t="shared" si="653"/>
        <v>4250</v>
      </c>
      <c r="L920" s="8">
        <f t="shared" si="654"/>
        <v>5100</v>
      </c>
      <c r="M920" s="8">
        <f>Расценки!L919</f>
        <v>4340</v>
      </c>
      <c r="N920" s="8">
        <f>Расценки!M919</f>
        <v>4991</v>
      </c>
      <c r="O920" s="10">
        <f t="shared" si="655"/>
        <v>-2.0737327188940058E-2</v>
      </c>
      <c r="P920" s="10">
        <f t="shared" si="656"/>
        <v>2.1839310759366848E-2</v>
      </c>
      <c r="Q920" s="7" t="str">
        <f t="shared" si="657"/>
        <v>равно</v>
      </c>
      <c r="R920" s="7" t="str">
        <f t="shared" si="658"/>
        <v>равно</v>
      </c>
      <c r="S920" s="8">
        <f t="shared" si="659"/>
        <v>868</v>
      </c>
      <c r="T920" s="8">
        <f t="shared" si="660"/>
        <v>998</v>
      </c>
      <c r="U920" s="8">
        <f>Расценки!F919</f>
        <v>7000</v>
      </c>
      <c r="V920" s="8">
        <f>Расценки!G919</f>
        <v>8050</v>
      </c>
      <c r="W920" s="10">
        <f t="shared" si="661"/>
        <v>0.39285714285714285</v>
      </c>
      <c r="X920" s="10">
        <f t="shared" si="662"/>
        <v>0.36645962732919257</v>
      </c>
      <c r="Y920" s="9">
        <f>Расценки!H919</f>
        <v>7000</v>
      </c>
      <c r="Z920" s="9">
        <f>Расценки!I919</f>
        <v>8050</v>
      </c>
      <c r="AA920" s="10">
        <f>Расценки!J919</f>
        <v>0</v>
      </c>
      <c r="AB920" s="10">
        <f>Расценки!K919</f>
        <v>0</v>
      </c>
      <c r="AC920" s="16">
        <f t="shared" si="663"/>
        <v>0.39285714285714285</v>
      </c>
      <c r="AD920" s="16">
        <f t="shared" si="664"/>
        <v>0.36645962732919257</v>
      </c>
      <c r="AE920" s="10">
        <f t="shared" si="665"/>
        <v>0.38</v>
      </c>
      <c r="AF920" s="10">
        <f t="shared" si="666"/>
        <v>0.38</v>
      </c>
      <c r="AG920" s="8">
        <f t="shared" si="667"/>
        <v>2750</v>
      </c>
      <c r="AH920" s="8">
        <f t="shared" si="668"/>
        <v>2950</v>
      </c>
    </row>
    <row r="921" spans="1:34" x14ac:dyDescent="0.25">
      <c r="A921" s="12" t="s">
        <v>2706</v>
      </c>
      <c r="B921" s="12" t="s">
        <v>2707</v>
      </c>
      <c r="C921" s="12" t="s">
        <v>177</v>
      </c>
      <c r="D921" s="7" t="s">
        <v>468</v>
      </c>
      <c r="E921" s="7" t="str">
        <f>INDEX('Нормо-час по специальностям'!$B$6:$B$26,MATCH(D921,'Нормо-час по специальностям'!$A$6:$A$26,0))</f>
        <v>Сантехник</v>
      </c>
      <c r="F921" s="15">
        <v>1.2</v>
      </c>
      <c r="G921" s="7" t="s">
        <v>7245</v>
      </c>
      <c r="H921" s="11">
        <f t="shared" si="652"/>
        <v>5.83</v>
      </c>
      <c r="I921" s="8">
        <f>INDEX('Нормо-час по специальностям'!$D$6:$D$26,MATCH(D921,'Нормо-час по специальностям'!$A$6:$A$26,0))</f>
        <v>850</v>
      </c>
      <c r="J921" s="8">
        <f>INDEX('Нормо-час по специальностям'!$E$6:$E$26,MATCH(D921,'Нормо-час по специальностям'!$A$6:$A$26,0))</f>
        <v>1020</v>
      </c>
      <c r="K921" s="8">
        <f t="shared" si="653"/>
        <v>1020</v>
      </c>
      <c r="L921" s="8">
        <f t="shared" si="654"/>
        <v>1224</v>
      </c>
      <c r="M921" s="8">
        <f>Расценки!L920</f>
        <v>1240</v>
      </c>
      <c r="N921" s="8">
        <f>Расценки!M920</f>
        <v>1426</v>
      </c>
      <c r="O921" s="10">
        <f t="shared" si="655"/>
        <v>-0.17741935483870963</v>
      </c>
      <c r="P921" s="10">
        <f t="shared" si="656"/>
        <v>-0.14165497896213186</v>
      </c>
      <c r="Q921" s="7" t="str">
        <f t="shared" si="657"/>
        <v>нормо-часы</v>
      </c>
      <c r="R921" s="7" t="str">
        <f t="shared" si="658"/>
        <v>нормо-часы</v>
      </c>
      <c r="S921" s="8">
        <f t="shared" si="659"/>
        <v>1033</v>
      </c>
      <c r="T921" s="8">
        <f t="shared" si="660"/>
        <v>1188</v>
      </c>
      <c r="U921" s="8">
        <f>Расценки!F920</f>
        <v>2000</v>
      </c>
      <c r="V921" s="8">
        <f>Расценки!G920</f>
        <v>2300</v>
      </c>
      <c r="W921" s="10">
        <f t="shared" si="661"/>
        <v>0.49</v>
      </c>
      <c r="X921" s="10">
        <f t="shared" si="662"/>
        <v>0.46782608695652173</v>
      </c>
      <c r="Y921" s="9">
        <f>Расценки!H920</f>
        <v>2000</v>
      </c>
      <c r="Z921" s="9">
        <f>Расценки!I920</f>
        <v>2300</v>
      </c>
      <c r="AA921" s="10">
        <f>Расценки!J920</f>
        <v>0</v>
      </c>
      <c r="AB921" s="10">
        <f>Расценки!K920</f>
        <v>0</v>
      </c>
      <c r="AC921" s="16">
        <f t="shared" si="663"/>
        <v>0.49</v>
      </c>
      <c r="AD921" s="16">
        <f t="shared" si="664"/>
        <v>0.46782608695652173</v>
      </c>
      <c r="AE921" s="10">
        <f t="shared" si="665"/>
        <v>0.38</v>
      </c>
      <c r="AF921" s="10">
        <f t="shared" si="666"/>
        <v>0.38</v>
      </c>
      <c r="AG921" s="8">
        <f t="shared" si="667"/>
        <v>980</v>
      </c>
      <c r="AH921" s="8">
        <f t="shared" si="668"/>
        <v>1076</v>
      </c>
    </row>
    <row r="922" spans="1:34" x14ac:dyDescent="0.25">
      <c r="A922" s="12" t="s">
        <v>2709</v>
      </c>
      <c r="B922" s="12" t="s">
        <v>2710</v>
      </c>
      <c r="C922" s="12" t="s">
        <v>177</v>
      </c>
      <c r="D922" s="7" t="s">
        <v>468</v>
      </c>
      <c r="E922" s="7" t="str">
        <f>INDEX('Нормо-час по специальностям'!$B$6:$B$26,MATCH(D922,'Нормо-час по специальностям'!$A$6:$A$26,0))</f>
        <v>Сантехник</v>
      </c>
      <c r="F922" s="15">
        <v>1</v>
      </c>
      <c r="G922" s="7" t="s">
        <v>7241</v>
      </c>
      <c r="H922" s="11">
        <f t="shared" si="652"/>
        <v>7</v>
      </c>
      <c r="I922" s="8">
        <f>INDEX('Нормо-час по специальностям'!$D$6:$D$26,MATCH(D922,'Нормо-час по специальностям'!$A$6:$A$26,0))</f>
        <v>850</v>
      </c>
      <c r="J922" s="8">
        <f>INDEX('Нормо-час по специальностям'!$E$6:$E$26,MATCH(D922,'Нормо-час по специальностям'!$A$6:$A$26,0))</f>
        <v>1020</v>
      </c>
      <c r="K922" s="8">
        <f t="shared" si="653"/>
        <v>850</v>
      </c>
      <c r="L922" s="8">
        <f t="shared" si="654"/>
        <v>1020</v>
      </c>
      <c r="M922" s="8">
        <f>Расценки!L921</f>
        <v>1116</v>
      </c>
      <c r="N922" s="8">
        <f>Расценки!M921</f>
        <v>1283</v>
      </c>
      <c r="O922" s="10">
        <f t="shared" si="655"/>
        <v>-0.23835125448028671</v>
      </c>
      <c r="P922" s="10">
        <f t="shared" si="656"/>
        <v>-0.20498830865159778</v>
      </c>
      <c r="Q922" s="7" t="str">
        <f t="shared" si="657"/>
        <v>нормо-часы</v>
      </c>
      <c r="R922" s="7" t="str">
        <f t="shared" si="658"/>
        <v>нормо-часы</v>
      </c>
      <c r="S922" s="8">
        <f t="shared" si="659"/>
        <v>1116</v>
      </c>
      <c r="T922" s="8">
        <f t="shared" si="660"/>
        <v>1283</v>
      </c>
      <c r="U922" s="8">
        <f>Расценки!F921</f>
        <v>1800</v>
      </c>
      <c r="V922" s="8">
        <f>Расценки!G921</f>
        <v>2070</v>
      </c>
      <c r="W922" s="10">
        <f t="shared" si="661"/>
        <v>0.52777777777777779</v>
      </c>
      <c r="X922" s="10">
        <f t="shared" si="662"/>
        <v>0.50724637681159424</v>
      </c>
      <c r="Y922" s="9">
        <f>Расценки!H921</f>
        <v>1800</v>
      </c>
      <c r="Z922" s="9">
        <f>Расценки!I921</f>
        <v>2070</v>
      </c>
      <c r="AA922" s="10">
        <f>Расценки!J921</f>
        <v>0</v>
      </c>
      <c r="AB922" s="10">
        <f>Расценки!K921</f>
        <v>0</v>
      </c>
      <c r="AC922" s="16">
        <f t="shared" si="663"/>
        <v>0.52777777777777779</v>
      </c>
      <c r="AD922" s="16">
        <f t="shared" si="664"/>
        <v>0.50724637681159424</v>
      </c>
      <c r="AE922" s="10">
        <f t="shared" si="665"/>
        <v>0.38</v>
      </c>
      <c r="AF922" s="10">
        <f t="shared" si="666"/>
        <v>0.38019323671497585</v>
      </c>
      <c r="AG922" s="8">
        <f t="shared" si="667"/>
        <v>950</v>
      </c>
      <c r="AH922" s="8">
        <f t="shared" si="668"/>
        <v>1050</v>
      </c>
    </row>
    <row r="923" spans="1:34" x14ac:dyDescent="0.25">
      <c r="A923" s="12" t="s">
        <v>2712</v>
      </c>
      <c r="B923" s="12" t="s">
        <v>2713</v>
      </c>
      <c r="C923" s="12" t="s">
        <v>50</v>
      </c>
      <c r="D923" s="7" t="s">
        <v>468</v>
      </c>
      <c r="E923" s="7" t="str">
        <f>INDEX('Нормо-час по специальностям'!$B$6:$B$26,MATCH(D923,'Нормо-час по специальностям'!$A$6:$A$26,0))</f>
        <v>Сантехник</v>
      </c>
      <c r="F923" s="15">
        <v>0.15</v>
      </c>
      <c r="G923" s="7" t="s">
        <v>6927</v>
      </c>
      <c r="H923" s="11">
        <f t="shared" si="652"/>
        <v>46.67</v>
      </c>
      <c r="I923" s="8">
        <f>INDEX('Нормо-час по специальностям'!$D$6:$D$26,MATCH(D923,'Нормо-час по специальностям'!$A$6:$A$26,0))</f>
        <v>850</v>
      </c>
      <c r="J923" s="8">
        <f>INDEX('Нормо-час по специальностям'!$E$6:$E$26,MATCH(D923,'Нормо-час по специальностям'!$A$6:$A$26,0))</f>
        <v>1020</v>
      </c>
      <c r="K923" s="8">
        <f t="shared" si="653"/>
        <v>128</v>
      </c>
      <c r="L923" s="8">
        <f t="shared" si="654"/>
        <v>153</v>
      </c>
      <c r="M923" s="8">
        <f>Расценки!L922</f>
        <v>186</v>
      </c>
      <c r="N923" s="8">
        <f>Расценки!M922</f>
        <v>214</v>
      </c>
      <c r="O923" s="10">
        <f t="shared" si="655"/>
        <v>-0.31182795698924726</v>
      </c>
      <c r="P923" s="10">
        <f t="shared" si="656"/>
        <v>-0.28504672897196259</v>
      </c>
      <c r="Q923" s="7" t="str">
        <f t="shared" si="657"/>
        <v>нормо-часы</v>
      </c>
      <c r="R923" s="7" t="str">
        <f t="shared" si="658"/>
        <v>нормо-часы</v>
      </c>
      <c r="S923" s="8">
        <f t="shared" si="659"/>
        <v>1240</v>
      </c>
      <c r="T923" s="8">
        <f t="shared" si="660"/>
        <v>1427</v>
      </c>
      <c r="U923" s="8">
        <f>Расценки!F922</f>
        <v>300</v>
      </c>
      <c r="V923" s="8">
        <f>Расценки!G922</f>
        <v>345</v>
      </c>
      <c r="W923" s="10">
        <f t="shared" si="661"/>
        <v>0.57333333333333336</v>
      </c>
      <c r="X923" s="10">
        <f t="shared" si="662"/>
        <v>0.55652173913043479</v>
      </c>
      <c r="Y923" s="9">
        <f>Расценки!H922</f>
        <v>300</v>
      </c>
      <c r="Z923" s="9">
        <f>Расценки!I922</f>
        <v>345</v>
      </c>
      <c r="AA923" s="10">
        <f>Расценки!J922</f>
        <v>0</v>
      </c>
      <c r="AB923" s="10">
        <f>Расценки!K922</f>
        <v>0</v>
      </c>
      <c r="AC923" s="16">
        <f t="shared" si="663"/>
        <v>0.57333333333333336</v>
      </c>
      <c r="AD923" s="16">
        <f t="shared" si="664"/>
        <v>0.55652173913043479</v>
      </c>
      <c r="AE923" s="10">
        <f t="shared" si="665"/>
        <v>0.38</v>
      </c>
      <c r="AF923" s="10">
        <f t="shared" si="666"/>
        <v>0.37971014492753624</v>
      </c>
      <c r="AG923" s="8">
        <f t="shared" si="667"/>
        <v>172</v>
      </c>
      <c r="AH923" s="8">
        <f t="shared" si="668"/>
        <v>192</v>
      </c>
    </row>
    <row r="924" spans="1:34" x14ac:dyDescent="0.25">
      <c r="A924" s="12" t="s">
        <v>2715</v>
      </c>
      <c r="B924" s="12" t="s">
        <v>2716</v>
      </c>
      <c r="C924" s="12" t="s">
        <v>177</v>
      </c>
      <c r="D924" s="7" t="s">
        <v>468</v>
      </c>
      <c r="E924" s="7" t="str">
        <f>INDEX('Нормо-час по специальностям'!$B$6:$B$26,MATCH(D924,'Нормо-час по специальностям'!$A$6:$A$26,0))</f>
        <v>Сантехник</v>
      </c>
      <c r="F924" s="15">
        <v>0.7</v>
      </c>
      <c r="G924" s="7" t="s">
        <v>6927</v>
      </c>
      <c r="H924" s="11">
        <f t="shared" si="652"/>
        <v>10</v>
      </c>
      <c r="I924" s="8">
        <f>INDEX('Нормо-час по специальностям'!$D$6:$D$26,MATCH(D924,'Нормо-час по специальностям'!$A$6:$A$26,0))</f>
        <v>850</v>
      </c>
      <c r="J924" s="8">
        <f>INDEX('Нормо-час по специальностям'!$E$6:$E$26,MATCH(D924,'Нормо-час по специальностям'!$A$6:$A$26,0))</f>
        <v>1020</v>
      </c>
      <c r="K924" s="8">
        <f t="shared" si="653"/>
        <v>595</v>
      </c>
      <c r="L924" s="8">
        <f t="shared" si="654"/>
        <v>714</v>
      </c>
      <c r="M924" s="8">
        <f>Расценки!L923</f>
        <v>744</v>
      </c>
      <c r="N924" s="8">
        <f>Расценки!M923</f>
        <v>856</v>
      </c>
      <c r="O924" s="10">
        <f t="shared" si="655"/>
        <v>-0.20026881720430112</v>
      </c>
      <c r="P924" s="10">
        <f t="shared" si="656"/>
        <v>-0.16588785046728971</v>
      </c>
      <c r="Q924" s="7" t="str">
        <f t="shared" si="657"/>
        <v>нормо-часы</v>
      </c>
      <c r="R924" s="7" t="str">
        <f t="shared" si="658"/>
        <v>нормо-часы</v>
      </c>
      <c r="S924" s="8">
        <f t="shared" si="659"/>
        <v>1063</v>
      </c>
      <c r="T924" s="8">
        <f t="shared" si="660"/>
        <v>1223</v>
      </c>
      <c r="U924" s="8">
        <f>Расценки!F923</f>
        <v>1200</v>
      </c>
      <c r="V924" s="8">
        <f>Расценки!G923</f>
        <v>1380</v>
      </c>
      <c r="W924" s="10">
        <f t="shared" si="661"/>
        <v>0.50416666666666665</v>
      </c>
      <c r="X924" s="10">
        <f t="shared" si="662"/>
        <v>0.4826086956521739</v>
      </c>
      <c r="Y924" s="9">
        <f>Расценки!H923</f>
        <v>1200</v>
      </c>
      <c r="Z924" s="9">
        <f>Расценки!I923</f>
        <v>1380</v>
      </c>
      <c r="AA924" s="10">
        <f>Расценки!J923</f>
        <v>0</v>
      </c>
      <c r="AB924" s="10">
        <f>Расценки!K923</f>
        <v>0</v>
      </c>
      <c r="AC924" s="16">
        <f t="shared" si="663"/>
        <v>0.50416666666666665</v>
      </c>
      <c r="AD924" s="16">
        <f t="shared" si="664"/>
        <v>0.4826086956521739</v>
      </c>
      <c r="AE924" s="10">
        <f t="shared" si="665"/>
        <v>0.38</v>
      </c>
      <c r="AF924" s="10">
        <f t="shared" si="666"/>
        <v>0.37971014492753624</v>
      </c>
      <c r="AG924" s="8">
        <f t="shared" si="667"/>
        <v>605</v>
      </c>
      <c r="AH924" s="8">
        <f t="shared" si="668"/>
        <v>666</v>
      </c>
    </row>
    <row r="925" spans="1:34" x14ac:dyDescent="0.25">
      <c r="A925" s="5" t="s">
        <v>2718</v>
      </c>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row>
    <row r="926" spans="1:34" x14ac:dyDescent="0.25">
      <c r="A926" s="7" t="s">
        <v>2719</v>
      </c>
      <c r="B926" s="7" t="s">
        <v>2720</v>
      </c>
      <c r="C926" s="7" t="s">
        <v>54</v>
      </c>
      <c r="D926" s="7" t="s">
        <v>279</v>
      </c>
      <c r="E926" s="7" t="str">
        <f>INDEX('Нормо-час по специальностям'!$B$6:$B$26,MATCH(D926,'Нормо-час по специальностям'!$A$6:$A$26,0))</f>
        <v>Отделочник (штукатур, маляр, ГКЛ)</v>
      </c>
      <c r="F926" s="15">
        <v>0.6</v>
      </c>
      <c r="G926" s="7" t="s">
        <v>7249</v>
      </c>
      <c r="H926" s="11">
        <f t="shared" ref="H926:H957" si="669">IF(OR(F926="",F926=0),"",ROUND($G$3/F926,2))</f>
        <v>11.67</v>
      </c>
      <c r="I926" s="8">
        <f>INDEX('Нормо-час по специальностям'!$D$6:$D$26,MATCH(D926,'Нормо-час по специальностям'!$A$6:$A$26,0))</f>
        <v>750</v>
      </c>
      <c r="J926" s="8">
        <f>INDEX('Нормо-час по специальностям'!$E$6:$E$26,MATCH(D926,'Нормо-час по специальностям'!$A$6:$A$26,0))</f>
        <v>900</v>
      </c>
      <c r="K926" s="8">
        <f t="shared" ref="K926:K957" si="670">IF(OR(F926="",F926=0,I926=0),"",ROUND(F926*I926,0))</f>
        <v>450</v>
      </c>
      <c r="L926" s="8">
        <f t="shared" ref="L926:L957" si="671">IF(OR(F926="",F926=0,J926=0),"",ROUND(F926*J926,0))</f>
        <v>540</v>
      </c>
      <c r="M926" s="8">
        <f>Расценки!L925</f>
        <v>372</v>
      </c>
      <c r="N926" s="8">
        <f>Расценки!M925</f>
        <v>428</v>
      </c>
      <c r="O926" s="10">
        <f t="shared" ref="O926:O957" si="672">IF(OR(K926="",M926="",M926=0),"",K926/M926-1)</f>
        <v>0.20967741935483875</v>
      </c>
      <c r="P926" s="10">
        <f t="shared" ref="P926:P957" si="673">IF(OR(L926="",N926="",N926=0),"",L926/N926-1)</f>
        <v>0.26168224299065423</v>
      </c>
      <c r="Q926" s="7" t="str">
        <f t="shared" ref="Q926:Q957" si="674">IF(O926="","—",IF(O926&lt;-$C$3,"нормо-часы",IF(O926&gt;$C$3,"расценка","равно")))</f>
        <v>расценка</v>
      </c>
      <c r="R926" s="7" t="str">
        <f t="shared" ref="R926:R957" si="675">IF(P926="","—",IF(P926&lt;-$C$3,"нормо-часы",IF(P926&gt;$C$3,"расценка","равно")))</f>
        <v>расценка</v>
      </c>
      <c r="S926" s="8">
        <f t="shared" ref="S926:S957" si="676">IF(OR(F926="",F926=0,M926=""),"",ROUND(M926/F926,0))</f>
        <v>620</v>
      </c>
      <c r="T926" s="8">
        <f t="shared" ref="T926:T957" si="677">IF(OR(F926="",F926=0,N926=""),"",ROUND(N926/F926,0))</f>
        <v>713</v>
      </c>
      <c r="U926" s="8">
        <f>Расценки!F925</f>
        <v>600</v>
      </c>
      <c r="V926" s="8">
        <f>Расценки!G925</f>
        <v>690</v>
      </c>
      <c r="W926" s="10">
        <f t="shared" ref="W926:W957" si="678">IF(OR(K926="",U926="",U926=0),"",(U926-K926)/U926)</f>
        <v>0.25</v>
      </c>
      <c r="X926" s="10">
        <f t="shared" ref="X926:X957" si="679">IF(OR(L926="",V926="",V926=0),"",(V926-L926)/V926)</f>
        <v>0.21739130434782608</v>
      </c>
      <c r="Y926" s="9">
        <f>Расценки!H925</f>
        <v>600</v>
      </c>
      <c r="Z926" s="9">
        <f>Расценки!I925</f>
        <v>720</v>
      </c>
      <c r="AA926" s="10">
        <f>Расценки!J925</f>
        <v>0</v>
      </c>
      <c r="AB926" s="10">
        <f>Расценки!K925</f>
        <v>4.3478260869565188E-2</v>
      </c>
      <c r="AC926" s="16">
        <f t="shared" ref="AC926:AC957" si="680">IF(OR(K926="",Y926="",Y926=0),"",(Y926-K926)/Y926)</f>
        <v>0.25</v>
      </c>
      <c r="AD926" s="16">
        <f t="shared" ref="AD926:AD957" si="681">IF(OR(L926="",Z926="",Z926=0),"",(Z926-L926)/Z926)</f>
        <v>0.25</v>
      </c>
      <c r="AE926" s="10">
        <f t="shared" ref="AE926:AE957" si="682">IF(OR(Y926="",Y926=0),"",(Y926-M926)/Y926)</f>
        <v>0.38</v>
      </c>
      <c r="AF926" s="10">
        <f t="shared" ref="AF926:AF957" si="683">IF(OR(Z926="",Z926=0),"",(Z926-N926)/Z926)</f>
        <v>0.40555555555555556</v>
      </c>
      <c r="AG926" s="8">
        <f t="shared" ref="AG926:AG957" si="684">IF(OR(K926="",Y926=""),"",Y926-K926)</f>
        <v>150</v>
      </c>
      <c r="AH926" s="8">
        <f t="shared" ref="AH926:AH957" si="685">IF(OR(L926="",Z926=""),"",Z926-L926)</f>
        <v>180</v>
      </c>
    </row>
    <row r="927" spans="1:34" x14ac:dyDescent="0.25">
      <c r="A927" s="7" t="s">
        <v>2722</v>
      </c>
      <c r="B927" s="7" t="s">
        <v>2723</v>
      </c>
      <c r="C927" s="7" t="s">
        <v>177</v>
      </c>
      <c r="D927" s="7" t="s">
        <v>41</v>
      </c>
      <c r="E927" s="7" t="str">
        <f>INDEX('Нормо-час по специальностям'!$B$6:$B$26,MATCH(D927,'Нормо-час по специальностям'!$A$6:$A$26,0))</f>
        <v>Сварщик / монтажник МК</v>
      </c>
      <c r="F927" s="15">
        <v>10</v>
      </c>
      <c r="G927" s="7" t="s">
        <v>7250</v>
      </c>
      <c r="H927" s="11">
        <f t="shared" si="669"/>
        <v>0.7</v>
      </c>
      <c r="I927" s="8">
        <f>INDEX('Нормо-час по специальностям'!$D$6:$D$26,MATCH(D927,'Нормо-час по специальностям'!$A$6:$A$26,0))</f>
        <v>900</v>
      </c>
      <c r="J927" s="8">
        <f>INDEX('Нормо-час по специальностям'!$E$6:$E$26,MATCH(D927,'Нормо-час по специальностям'!$A$6:$A$26,0))</f>
        <v>1080</v>
      </c>
      <c r="K927" s="8">
        <f t="shared" si="670"/>
        <v>9000</v>
      </c>
      <c r="L927" s="8">
        <f t="shared" si="671"/>
        <v>10800</v>
      </c>
      <c r="M927" s="8">
        <f>Расценки!L926</f>
        <v>8680</v>
      </c>
      <c r="N927" s="8">
        <f>Расценки!M926</f>
        <v>9982</v>
      </c>
      <c r="O927" s="10">
        <f t="shared" si="672"/>
        <v>3.6866359447004671E-2</v>
      </c>
      <c r="P927" s="10">
        <f t="shared" si="673"/>
        <v>8.1947505509917917E-2</v>
      </c>
      <c r="Q927" s="7" t="str">
        <f t="shared" si="674"/>
        <v>равно</v>
      </c>
      <c r="R927" s="7" t="str">
        <f t="shared" si="675"/>
        <v>равно</v>
      </c>
      <c r="S927" s="8">
        <f t="shared" si="676"/>
        <v>868</v>
      </c>
      <c r="T927" s="8">
        <f t="shared" si="677"/>
        <v>998</v>
      </c>
      <c r="U927" s="8">
        <f>Расценки!F926</f>
        <v>14000</v>
      </c>
      <c r="V927" s="8">
        <f>Расценки!G926</f>
        <v>16100</v>
      </c>
      <c r="W927" s="10">
        <f t="shared" si="678"/>
        <v>0.35714285714285715</v>
      </c>
      <c r="X927" s="10">
        <f t="shared" si="679"/>
        <v>0.32919254658385094</v>
      </c>
      <c r="Y927" s="9">
        <f>Расценки!H926</f>
        <v>14000</v>
      </c>
      <c r="Z927" s="9">
        <f>Расценки!I926</f>
        <v>16100</v>
      </c>
      <c r="AA927" s="10">
        <f>Расценки!J926</f>
        <v>0</v>
      </c>
      <c r="AB927" s="10">
        <f>Расценки!K926</f>
        <v>0</v>
      </c>
      <c r="AC927" s="16">
        <f t="shared" si="680"/>
        <v>0.35714285714285715</v>
      </c>
      <c r="AD927" s="16">
        <f t="shared" si="681"/>
        <v>0.32919254658385094</v>
      </c>
      <c r="AE927" s="10">
        <f t="shared" si="682"/>
        <v>0.38</v>
      </c>
      <c r="AF927" s="10">
        <f t="shared" si="683"/>
        <v>0.38</v>
      </c>
      <c r="AG927" s="8">
        <f t="shared" si="684"/>
        <v>5000</v>
      </c>
      <c r="AH927" s="8">
        <f t="shared" si="685"/>
        <v>5300</v>
      </c>
    </row>
    <row r="928" spans="1:34" x14ac:dyDescent="0.25">
      <c r="A928" s="7" t="s">
        <v>2725</v>
      </c>
      <c r="B928" s="7" t="s">
        <v>2726</v>
      </c>
      <c r="C928" s="7" t="s">
        <v>177</v>
      </c>
      <c r="D928" s="7" t="s">
        <v>41</v>
      </c>
      <c r="E928" s="7" t="str">
        <f>INDEX('Нормо-час по специальностям'!$B$6:$B$26,MATCH(D928,'Нормо-час по специальностям'!$A$6:$A$26,0))</f>
        <v>Сварщик / монтажник МК</v>
      </c>
      <c r="F928" s="15">
        <v>4</v>
      </c>
      <c r="G928" s="7" t="s">
        <v>7250</v>
      </c>
      <c r="H928" s="11">
        <f t="shared" si="669"/>
        <v>1.75</v>
      </c>
      <c r="I928" s="8">
        <f>INDEX('Нормо-час по специальностям'!$D$6:$D$26,MATCH(D928,'Нормо-час по специальностям'!$A$6:$A$26,0))</f>
        <v>900</v>
      </c>
      <c r="J928" s="8">
        <f>INDEX('Нормо-час по специальностям'!$E$6:$E$26,MATCH(D928,'Нормо-час по специальностям'!$A$6:$A$26,0))</f>
        <v>1080</v>
      </c>
      <c r="K928" s="8">
        <f t="shared" si="670"/>
        <v>3600</v>
      </c>
      <c r="L928" s="8">
        <f t="shared" si="671"/>
        <v>4320</v>
      </c>
      <c r="M928" s="8">
        <f>Расценки!L927</f>
        <v>3410</v>
      </c>
      <c r="N928" s="8">
        <f>Расценки!M927</f>
        <v>3921</v>
      </c>
      <c r="O928" s="10">
        <f t="shared" si="672"/>
        <v>5.5718475073313734E-2</v>
      </c>
      <c r="P928" s="10">
        <f t="shared" si="673"/>
        <v>0.10175975516449887</v>
      </c>
      <c r="Q928" s="7" t="str">
        <f t="shared" si="674"/>
        <v>равно</v>
      </c>
      <c r="R928" s="7" t="str">
        <f t="shared" si="675"/>
        <v>расценка</v>
      </c>
      <c r="S928" s="8">
        <f t="shared" si="676"/>
        <v>853</v>
      </c>
      <c r="T928" s="8">
        <f t="shared" si="677"/>
        <v>980</v>
      </c>
      <c r="U928" s="8">
        <f>Расценки!F927</f>
        <v>5500</v>
      </c>
      <c r="V928" s="8">
        <f>Расценки!G927</f>
        <v>6325</v>
      </c>
      <c r="W928" s="10">
        <f t="shared" si="678"/>
        <v>0.34545454545454546</v>
      </c>
      <c r="X928" s="10">
        <f t="shared" si="679"/>
        <v>0.31699604743083004</v>
      </c>
      <c r="Y928" s="9">
        <f>Расценки!H927</f>
        <v>5500</v>
      </c>
      <c r="Z928" s="9">
        <f>Расценки!I927</f>
        <v>6325</v>
      </c>
      <c r="AA928" s="10">
        <f>Расценки!J927</f>
        <v>0</v>
      </c>
      <c r="AB928" s="10">
        <f>Расценки!K927</f>
        <v>0</v>
      </c>
      <c r="AC928" s="16">
        <f t="shared" si="680"/>
        <v>0.34545454545454546</v>
      </c>
      <c r="AD928" s="16">
        <f t="shared" si="681"/>
        <v>0.31699604743083004</v>
      </c>
      <c r="AE928" s="10">
        <f t="shared" si="682"/>
        <v>0.38</v>
      </c>
      <c r="AF928" s="10">
        <f t="shared" si="683"/>
        <v>0.3800790513833992</v>
      </c>
      <c r="AG928" s="8">
        <f t="shared" si="684"/>
        <v>1900</v>
      </c>
      <c r="AH928" s="8">
        <f t="shared" si="685"/>
        <v>2005</v>
      </c>
    </row>
    <row r="929" spans="1:34" x14ac:dyDescent="0.25">
      <c r="A929" s="7" t="s">
        <v>2728</v>
      </c>
      <c r="B929" s="7" t="s">
        <v>2729</v>
      </c>
      <c r="C929" s="7" t="s">
        <v>177</v>
      </c>
      <c r="D929" s="7" t="s">
        <v>41</v>
      </c>
      <c r="E929" s="7" t="str">
        <f>INDEX('Нормо-час по специальностям'!$B$6:$B$26,MATCH(D929,'Нормо-час по специальностям'!$A$6:$A$26,0))</f>
        <v>Сварщик / монтажник МК</v>
      </c>
      <c r="F929" s="15">
        <v>6.5</v>
      </c>
      <c r="G929" s="7" t="s">
        <v>7250</v>
      </c>
      <c r="H929" s="11">
        <f t="shared" si="669"/>
        <v>1.08</v>
      </c>
      <c r="I929" s="8">
        <f>INDEX('Нормо-час по специальностям'!$D$6:$D$26,MATCH(D929,'Нормо-час по специальностям'!$A$6:$A$26,0))</f>
        <v>900</v>
      </c>
      <c r="J929" s="8">
        <f>INDEX('Нормо-час по специальностям'!$E$6:$E$26,MATCH(D929,'Нормо-час по специальностям'!$A$6:$A$26,0))</f>
        <v>1080</v>
      </c>
      <c r="K929" s="8">
        <f t="shared" si="670"/>
        <v>5850</v>
      </c>
      <c r="L929" s="8">
        <f t="shared" si="671"/>
        <v>7020</v>
      </c>
      <c r="M929" s="8">
        <f>Расценки!L928</f>
        <v>5580</v>
      </c>
      <c r="N929" s="8">
        <f>Расценки!M928</f>
        <v>6417</v>
      </c>
      <c r="O929" s="10">
        <f t="shared" si="672"/>
        <v>4.8387096774193505E-2</v>
      </c>
      <c r="P929" s="10">
        <f t="shared" si="673"/>
        <v>9.3969144460028131E-2</v>
      </c>
      <c r="Q929" s="7" t="str">
        <f t="shared" si="674"/>
        <v>равно</v>
      </c>
      <c r="R929" s="7" t="str">
        <f t="shared" si="675"/>
        <v>равно</v>
      </c>
      <c r="S929" s="8">
        <f t="shared" si="676"/>
        <v>858</v>
      </c>
      <c r="T929" s="8">
        <f t="shared" si="677"/>
        <v>987</v>
      </c>
      <c r="U929" s="8">
        <f>Расценки!F928</f>
        <v>9000</v>
      </c>
      <c r="V929" s="8">
        <f>Расценки!G928</f>
        <v>10350</v>
      </c>
      <c r="W929" s="10">
        <f t="shared" si="678"/>
        <v>0.35</v>
      </c>
      <c r="X929" s="10">
        <f t="shared" si="679"/>
        <v>0.32173913043478258</v>
      </c>
      <c r="Y929" s="9">
        <f>Расценки!H928</f>
        <v>9000</v>
      </c>
      <c r="Z929" s="9">
        <f>Расценки!I928</f>
        <v>10350</v>
      </c>
      <c r="AA929" s="10">
        <f>Расценки!J928</f>
        <v>0</v>
      </c>
      <c r="AB929" s="10">
        <f>Расценки!K928</f>
        <v>0</v>
      </c>
      <c r="AC929" s="16">
        <f t="shared" si="680"/>
        <v>0.35</v>
      </c>
      <c r="AD929" s="16">
        <f t="shared" si="681"/>
        <v>0.32173913043478258</v>
      </c>
      <c r="AE929" s="10">
        <f t="shared" si="682"/>
        <v>0.38</v>
      </c>
      <c r="AF929" s="10">
        <f t="shared" si="683"/>
        <v>0.38</v>
      </c>
      <c r="AG929" s="8">
        <f t="shared" si="684"/>
        <v>3150</v>
      </c>
      <c r="AH929" s="8">
        <f t="shared" si="685"/>
        <v>3330</v>
      </c>
    </row>
    <row r="930" spans="1:34" x14ac:dyDescent="0.25">
      <c r="A930" s="7" t="s">
        <v>2731</v>
      </c>
      <c r="B930" s="7" t="s">
        <v>2732</v>
      </c>
      <c r="C930" s="7" t="s">
        <v>50</v>
      </c>
      <c r="D930" s="7" t="s">
        <v>468</v>
      </c>
      <c r="E930" s="7" t="str">
        <f>INDEX('Нормо-час по специальностям'!$B$6:$B$26,MATCH(D930,'Нормо-час по специальностям'!$A$6:$A$26,0))</f>
        <v>Сантехник</v>
      </c>
      <c r="F930" s="15">
        <v>0.03</v>
      </c>
      <c r="G930" s="7" t="s">
        <v>7245</v>
      </c>
      <c r="H930" s="11">
        <f t="shared" si="669"/>
        <v>233.33</v>
      </c>
      <c r="I930" s="8">
        <f>INDEX('Нормо-час по специальностям'!$D$6:$D$26,MATCH(D930,'Нормо-час по специальностям'!$A$6:$A$26,0))</f>
        <v>850</v>
      </c>
      <c r="J930" s="8">
        <f>INDEX('Нормо-час по специальностям'!$E$6:$E$26,MATCH(D930,'Нормо-час по специальностям'!$A$6:$A$26,0))</f>
        <v>1020</v>
      </c>
      <c r="K930" s="8">
        <f t="shared" si="670"/>
        <v>26</v>
      </c>
      <c r="L930" s="8">
        <f t="shared" si="671"/>
        <v>31</v>
      </c>
      <c r="M930" s="8">
        <f>Расценки!L929</f>
        <v>37</v>
      </c>
      <c r="N930" s="8">
        <f>Расценки!M929</f>
        <v>43</v>
      </c>
      <c r="O930" s="10">
        <f t="shared" si="672"/>
        <v>-0.29729729729729726</v>
      </c>
      <c r="P930" s="10">
        <f t="shared" si="673"/>
        <v>-0.27906976744186052</v>
      </c>
      <c r="Q930" s="7" t="str">
        <f t="shared" si="674"/>
        <v>нормо-часы</v>
      </c>
      <c r="R930" s="7" t="str">
        <f t="shared" si="675"/>
        <v>нормо-часы</v>
      </c>
      <c r="S930" s="8">
        <f t="shared" si="676"/>
        <v>1233</v>
      </c>
      <c r="T930" s="8">
        <f t="shared" si="677"/>
        <v>1433</v>
      </c>
      <c r="U930" s="8">
        <f>Расценки!F929</f>
        <v>60</v>
      </c>
      <c r="V930" s="8">
        <f>Расценки!G929</f>
        <v>69</v>
      </c>
      <c r="W930" s="10">
        <f t="shared" si="678"/>
        <v>0.56666666666666665</v>
      </c>
      <c r="X930" s="10">
        <f t="shared" si="679"/>
        <v>0.55072463768115942</v>
      </c>
      <c r="Y930" s="9">
        <f>Расценки!H929</f>
        <v>60</v>
      </c>
      <c r="Z930" s="9">
        <f>Расценки!I929</f>
        <v>69</v>
      </c>
      <c r="AA930" s="10">
        <f>Расценки!J929</f>
        <v>0</v>
      </c>
      <c r="AB930" s="10">
        <f>Расценки!K929</f>
        <v>0</v>
      </c>
      <c r="AC930" s="16">
        <f t="shared" si="680"/>
        <v>0.56666666666666665</v>
      </c>
      <c r="AD930" s="16">
        <f t="shared" si="681"/>
        <v>0.55072463768115942</v>
      </c>
      <c r="AE930" s="10">
        <f t="shared" si="682"/>
        <v>0.38333333333333336</v>
      </c>
      <c r="AF930" s="10">
        <f t="shared" si="683"/>
        <v>0.37681159420289856</v>
      </c>
      <c r="AG930" s="8">
        <f t="shared" si="684"/>
        <v>34</v>
      </c>
      <c r="AH930" s="8">
        <f t="shared" si="685"/>
        <v>38</v>
      </c>
    </row>
    <row r="931" spans="1:34" x14ac:dyDescent="0.25">
      <c r="A931" s="7" t="s">
        <v>2734</v>
      </c>
      <c r="B931" s="7" t="s">
        <v>2735</v>
      </c>
      <c r="C931" s="7" t="s">
        <v>50</v>
      </c>
      <c r="D931" s="7" t="s">
        <v>468</v>
      </c>
      <c r="E931" s="7" t="str">
        <f>INDEX('Нормо-час по специальностям'!$B$6:$B$26,MATCH(D931,'Нормо-час по специальностям'!$A$6:$A$26,0))</f>
        <v>Сантехник</v>
      </c>
      <c r="F931" s="15">
        <v>0.02</v>
      </c>
      <c r="G931" s="7" t="s">
        <v>7245</v>
      </c>
      <c r="H931" s="11">
        <f t="shared" si="669"/>
        <v>350</v>
      </c>
      <c r="I931" s="8">
        <f>INDEX('Нормо-час по специальностям'!$D$6:$D$26,MATCH(D931,'Нормо-час по специальностям'!$A$6:$A$26,0))</f>
        <v>850</v>
      </c>
      <c r="J931" s="8">
        <f>INDEX('Нормо-час по специальностям'!$E$6:$E$26,MATCH(D931,'Нормо-час по специальностям'!$A$6:$A$26,0))</f>
        <v>1020</v>
      </c>
      <c r="K931" s="8">
        <f t="shared" si="670"/>
        <v>17</v>
      </c>
      <c r="L931" s="8">
        <f t="shared" si="671"/>
        <v>20</v>
      </c>
      <c r="M931" s="8">
        <f>Расценки!L930</f>
        <v>28</v>
      </c>
      <c r="N931" s="8">
        <f>Расценки!M930</f>
        <v>32</v>
      </c>
      <c r="O931" s="10">
        <f t="shared" si="672"/>
        <v>-0.3928571428571429</v>
      </c>
      <c r="P931" s="10">
        <f t="shared" si="673"/>
        <v>-0.375</v>
      </c>
      <c r="Q931" s="7" t="str">
        <f t="shared" si="674"/>
        <v>нормо-часы</v>
      </c>
      <c r="R931" s="7" t="str">
        <f t="shared" si="675"/>
        <v>нормо-часы</v>
      </c>
      <c r="S931" s="8">
        <f t="shared" si="676"/>
        <v>1400</v>
      </c>
      <c r="T931" s="8">
        <f t="shared" si="677"/>
        <v>1600</v>
      </c>
      <c r="U931" s="8">
        <f>Расценки!F930</f>
        <v>45</v>
      </c>
      <c r="V931" s="8">
        <f>Расценки!G930</f>
        <v>51.5</v>
      </c>
      <c r="W931" s="10">
        <f t="shared" si="678"/>
        <v>0.62222222222222223</v>
      </c>
      <c r="X931" s="10">
        <f t="shared" si="679"/>
        <v>0.61165048543689315</v>
      </c>
      <c r="Y931" s="9">
        <f>Расценки!H930</f>
        <v>45</v>
      </c>
      <c r="Z931" s="9">
        <f>Расценки!I930</f>
        <v>51.5</v>
      </c>
      <c r="AA931" s="10">
        <f>Расценки!J930</f>
        <v>0</v>
      </c>
      <c r="AB931" s="10">
        <f>Расценки!K930</f>
        <v>0</v>
      </c>
      <c r="AC931" s="16">
        <f t="shared" si="680"/>
        <v>0.62222222222222223</v>
      </c>
      <c r="AD931" s="16">
        <f t="shared" si="681"/>
        <v>0.61165048543689315</v>
      </c>
      <c r="AE931" s="10">
        <f t="shared" si="682"/>
        <v>0.37777777777777777</v>
      </c>
      <c r="AF931" s="10">
        <f t="shared" si="683"/>
        <v>0.37864077669902912</v>
      </c>
      <c r="AG931" s="8">
        <f t="shared" si="684"/>
        <v>28</v>
      </c>
      <c r="AH931" s="8">
        <f t="shared" si="685"/>
        <v>31.5</v>
      </c>
    </row>
    <row r="932" spans="1:34" x14ac:dyDescent="0.25">
      <c r="A932" s="7" t="s">
        <v>2738</v>
      </c>
      <c r="B932" s="7" t="s">
        <v>2739</v>
      </c>
      <c r="C932" s="7" t="s">
        <v>177</v>
      </c>
      <c r="D932" s="7" t="s">
        <v>468</v>
      </c>
      <c r="E932" s="7" t="str">
        <f>INDEX('Нормо-час по специальностям'!$B$6:$B$26,MATCH(D932,'Нормо-час по специальностям'!$A$6:$A$26,0))</f>
        <v>Сантехник</v>
      </c>
      <c r="F932" s="15">
        <v>8</v>
      </c>
      <c r="G932" s="7" t="s">
        <v>6927</v>
      </c>
      <c r="H932" s="11">
        <f t="shared" si="669"/>
        <v>0.88</v>
      </c>
      <c r="I932" s="8">
        <f>INDEX('Нормо-час по специальностям'!$D$6:$D$26,MATCH(D932,'Нормо-час по специальностям'!$A$6:$A$26,0))</f>
        <v>850</v>
      </c>
      <c r="J932" s="8">
        <f>INDEX('Нормо-час по специальностям'!$E$6:$E$26,MATCH(D932,'Нормо-час по специальностям'!$A$6:$A$26,0))</f>
        <v>1020</v>
      </c>
      <c r="K932" s="8">
        <f t="shared" si="670"/>
        <v>6800</v>
      </c>
      <c r="L932" s="8">
        <f t="shared" si="671"/>
        <v>8160</v>
      </c>
      <c r="M932" s="8">
        <f>Расценки!L931</f>
        <v>7440</v>
      </c>
      <c r="N932" s="8">
        <f>Расценки!M931</f>
        <v>8556</v>
      </c>
      <c r="O932" s="10">
        <f t="shared" si="672"/>
        <v>-8.6021505376344121E-2</v>
      </c>
      <c r="P932" s="10">
        <f t="shared" si="673"/>
        <v>-4.628330995792429E-2</v>
      </c>
      <c r="Q932" s="7" t="str">
        <f t="shared" si="674"/>
        <v>равно</v>
      </c>
      <c r="R932" s="7" t="str">
        <f t="shared" si="675"/>
        <v>равно</v>
      </c>
      <c r="S932" s="8">
        <f t="shared" si="676"/>
        <v>930</v>
      </c>
      <c r="T932" s="8">
        <f t="shared" si="677"/>
        <v>1070</v>
      </c>
      <c r="U932" s="8">
        <f>Расценки!F931</f>
        <v>12000</v>
      </c>
      <c r="V932" s="8">
        <f>Расценки!G931</f>
        <v>13800</v>
      </c>
      <c r="W932" s="10">
        <f t="shared" si="678"/>
        <v>0.43333333333333335</v>
      </c>
      <c r="X932" s="10">
        <f t="shared" si="679"/>
        <v>0.40869565217391307</v>
      </c>
      <c r="Y932" s="9">
        <f>Расценки!H931</f>
        <v>12000</v>
      </c>
      <c r="Z932" s="9">
        <f>Расценки!I931</f>
        <v>13800</v>
      </c>
      <c r="AA932" s="10">
        <f>Расценки!J931</f>
        <v>0</v>
      </c>
      <c r="AB932" s="10">
        <f>Расценки!K931</f>
        <v>0</v>
      </c>
      <c r="AC932" s="16">
        <f t="shared" si="680"/>
        <v>0.43333333333333335</v>
      </c>
      <c r="AD932" s="16">
        <f t="shared" si="681"/>
        <v>0.40869565217391307</v>
      </c>
      <c r="AE932" s="10">
        <f t="shared" si="682"/>
        <v>0.38</v>
      </c>
      <c r="AF932" s="10">
        <f t="shared" si="683"/>
        <v>0.38</v>
      </c>
      <c r="AG932" s="8">
        <f t="shared" si="684"/>
        <v>5200</v>
      </c>
      <c r="AH932" s="8">
        <f t="shared" si="685"/>
        <v>5640</v>
      </c>
    </row>
    <row r="933" spans="1:34" x14ac:dyDescent="0.25">
      <c r="A933" s="7" t="s">
        <v>2741</v>
      </c>
      <c r="B933" s="7" t="s">
        <v>2742</v>
      </c>
      <c r="C933" s="7" t="s">
        <v>50</v>
      </c>
      <c r="D933" s="7" t="s">
        <v>468</v>
      </c>
      <c r="E933" s="7" t="str">
        <f>INDEX('Нормо-час по специальностям'!$B$6:$B$26,MATCH(D933,'Нормо-час по специальностям'!$A$6:$A$26,0))</f>
        <v>Сантехник</v>
      </c>
      <c r="F933" s="15">
        <v>0.03</v>
      </c>
      <c r="G933" s="7" t="s">
        <v>6927</v>
      </c>
      <c r="H933" s="11">
        <f t="shared" si="669"/>
        <v>233.33</v>
      </c>
      <c r="I933" s="8">
        <f>INDEX('Нормо-час по специальностям'!$D$6:$D$26,MATCH(D933,'Нормо-час по специальностям'!$A$6:$A$26,0))</f>
        <v>850</v>
      </c>
      <c r="J933" s="8">
        <f>INDEX('Нормо-час по специальностям'!$E$6:$E$26,MATCH(D933,'Нормо-час по специальностям'!$A$6:$A$26,0))</f>
        <v>1020</v>
      </c>
      <c r="K933" s="8">
        <f t="shared" si="670"/>
        <v>26</v>
      </c>
      <c r="L933" s="8">
        <f t="shared" si="671"/>
        <v>31</v>
      </c>
      <c r="M933" s="8">
        <f>Расценки!L932</f>
        <v>28</v>
      </c>
      <c r="N933" s="8">
        <f>Расценки!M932</f>
        <v>32</v>
      </c>
      <c r="O933" s="10">
        <f t="shared" si="672"/>
        <v>-7.1428571428571397E-2</v>
      </c>
      <c r="P933" s="10">
        <f t="shared" si="673"/>
        <v>-3.125E-2</v>
      </c>
      <c r="Q933" s="7" t="str">
        <f t="shared" si="674"/>
        <v>равно</v>
      </c>
      <c r="R933" s="7" t="str">
        <f t="shared" si="675"/>
        <v>равно</v>
      </c>
      <c r="S933" s="8">
        <f t="shared" si="676"/>
        <v>933</v>
      </c>
      <c r="T933" s="8">
        <f t="shared" si="677"/>
        <v>1067</v>
      </c>
      <c r="U933" s="8">
        <f>Расценки!F932</f>
        <v>45</v>
      </c>
      <c r="V933" s="8">
        <f>Расценки!G932</f>
        <v>51.5</v>
      </c>
      <c r="W933" s="10">
        <f t="shared" si="678"/>
        <v>0.42222222222222222</v>
      </c>
      <c r="X933" s="10">
        <f t="shared" si="679"/>
        <v>0.39805825242718446</v>
      </c>
      <c r="Y933" s="9">
        <f>Расценки!H932</f>
        <v>45</v>
      </c>
      <c r="Z933" s="9">
        <f>Расценки!I932</f>
        <v>51.5</v>
      </c>
      <c r="AA933" s="10">
        <f>Расценки!J932</f>
        <v>0</v>
      </c>
      <c r="AB933" s="10">
        <f>Расценки!K932</f>
        <v>0</v>
      </c>
      <c r="AC933" s="16">
        <f t="shared" si="680"/>
        <v>0.42222222222222222</v>
      </c>
      <c r="AD933" s="16">
        <f t="shared" si="681"/>
        <v>0.39805825242718446</v>
      </c>
      <c r="AE933" s="10">
        <f t="shared" si="682"/>
        <v>0.37777777777777777</v>
      </c>
      <c r="AF933" s="10">
        <f t="shared" si="683"/>
        <v>0.37864077669902912</v>
      </c>
      <c r="AG933" s="8">
        <f t="shared" si="684"/>
        <v>19</v>
      </c>
      <c r="AH933" s="8">
        <f t="shared" si="685"/>
        <v>20.5</v>
      </c>
    </row>
    <row r="934" spans="1:34" x14ac:dyDescent="0.25">
      <c r="A934" s="7" t="s">
        <v>2744</v>
      </c>
      <c r="B934" s="7" t="s">
        <v>2745</v>
      </c>
      <c r="C934" s="7" t="s">
        <v>50</v>
      </c>
      <c r="D934" s="7" t="s">
        <v>468</v>
      </c>
      <c r="E934" s="7" t="str">
        <f>INDEX('Нормо-час по специальностям'!$B$6:$B$26,MATCH(D934,'Нормо-час по специальностям'!$A$6:$A$26,0))</f>
        <v>Сантехник</v>
      </c>
      <c r="F934" s="15">
        <v>0.3</v>
      </c>
      <c r="G934" s="7" t="s">
        <v>7251</v>
      </c>
      <c r="H934" s="11">
        <f t="shared" si="669"/>
        <v>23.33</v>
      </c>
      <c r="I934" s="8">
        <f>INDEX('Нормо-час по специальностям'!$D$6:$D$26,MATCH(D934,'Нормо-час по специальностям'!$A$6:$A$26,0))</f>
        <v>850</v>
      </c>
      <c r="J934" s="8">
        <f>INDEX('Нормо-час по специальностям'!$E$6:$E$26,MATCH(D934,'Нормо-час по специальностям'!$A$6:$A$26,0))</f>
        <v>1020</v>
      </c>
      <c r="K934" s="8">
        <f t="shared" si="670"/>
        <v>255</v>
      </c>
      <c r="L934" s="8">
        <f t="shared" si="671"/>
        <v>306</v>
      </c>
      <c r="M934" s="8">
        <f>Расценки!L933</f>
        <v>217</v>
      </c>
      <c r="N934" s="8">
        <f>Расценки!M933</f>
        <v>250</v>
      </c>
      <c r="O934" s="10">
        <f t="shared" si="672"/>
        <v>0.1751152073732718</v>
      </c>
      <c r="P934" s="10">
        <f t="shared" si="673"/>
        <v>0.22399999999999998</v>
      </c>
      <c r="Q934" s="7" t="str">
        <f t="shared" si="674"/>
        <v>расценка</v>
      </c>
      <c r="R934" s="7" t="str">
        <f t="shared" si="675"/>
        <v>расценка</v>
      </c>
      <c r="S934" s="8">
        <f t="shared" si="676"/>
        <v>723</v>
      </c>
      <c r="T934" s="8">
        <f t="shared" si="677"/>
        <v>833</v>
      </c>
      <c r="U934" s="8">
        <f>Расценки!F933</f>
        <v>350</v>
      </c>
      <c r="V934" s="8">
        <f>Расценки!G933</f>
        <v>402</v>
      </c>
      <c r="W934" s="10">
        <f t="shared" si="678"/>
        <v>0.27142857142857141</v>
      </c>
      <c r="X934" s="10">
        <f t="shared" si="679"/>
        <v>0.23880597014925373</v>
      </c>
      <c r="Y934" s="9">
        <f>Расценки!H933</f>
        <v>350</v>
      </c>
      <c r="Z934" s="9">
        <f>Расценки!I933</f>
        <v>408</v>
      </c>
      <c r="AA934" s="10">
        <f>Расценки!J933</f>
        <v>0</v>
      </c>
      <c r="AB934" s="10">
        <f>Расценки!K933</f>
        <v>1.4925373134328401E-2</v>
      </c>
      <c r="AC934" s="16">
        <f t="shared" si="680"/>
        <v>0.27142857142857141</v>
      </c>
      <c r="AD934" s="16">
        <f t="shared" si="681"/>
        <v>0.25</v>
      </c>
      <c r="AE934" s="10">
        <f t="shared" si="682"/>
        <v>0.38</v>
      </c>
      <c r="AF934" s="10">
        <f t="shared" si="683"/>
        <v>0.38725490196078433</v>
      </c>
      <c r="AG934" s="8">
        <f t="shared" si="684"/>
        <v>95</v>
      </c>
      <c r="AH934" s="8">
        <f t="shared" si="685"/>
        <v>102</v>
      </c>
    </row>
    <row r="935" spans="1:34" x14ac:dyDescent="0.25">
      <c r="A935" s="7" t="s">
        <v>2747</v>
      </c>
      <c r="B935" s="7" t="s">
        <v>2748</v>
      </c>
      <c r="C935" s="7" t="s">
        <v>50</v>
      </c>
      <c r="D935" s="7" t="s">
        <v>468</v>
      </c>
      <c r="E935" s="7" t="str">
        <f>INDEX('Нормо-час по специальностям'!$B$6:$B$26,MATCH(D935,'Нормо-час по специальностям'!$A$6:$A$26,0))</f>
        <v>Сантехник</v>
      </c>
      <c r="F935" s="15">
        <v>0.2</v>
      </c>
      <c r="G935" s="7" t="s">
        <v>7251</v>
      </c>
      <c r="H935" s="11">
        <f t="shared" si="669"/>
        <v>35</v>
      </c>
      <c r="I935" s="8">
        <f>INDEX('Нормо-час по специальностям'!$D$6:$D$26,MATCH(D935,'Нормо-час по специальностям'!$A$6:$A$26,0))</f>
        <v>850</v>
      </c>
      <c r="J935" s="8">
        <f>INDEX('Нормо-час по специальностям'!$E$6:$E$26,MATCH(D935,'Нормо-час по специальностям'!$A$6:$A$26,0))</f>
        <v>1020</v>
      </c>
      <c r="K935" s="8">
        <f t="shared" si="670"/>
        <v>170</v>
      </c>
      <c r="L935" s="8">
        <f t="shared" si="671"/>
        <v>204</v>
      </c>
      <c r="M935" s="8">
        <f>Расценки!L934</f>
        <v>155</v>
      </c>
      <c r="N935" s="8">
        <f>Расценки!M934</f>
        <v>178</v>
      </c>
      <c r="O935" s="10">
        <f t="shared" si="672"/>
        <v>9.6774193548387011E-2</v>
      </c>
      <c r="P935" s="10">
        <f t="shared" si="673"/>
        <v>0.14606741573033699</v>
      </c>
      <c r="Q935" s="7" t="str">
        <f t="shared" si="674"/>
        <v>равно</v>
      </c>
      <c r="R935" s="7" t="str">
        <f t="shared" si="675"/>
        <v>расценка</v>
      </c>
      <c r="S935" s="8">
        <f t="shared" si="676"/>
        <v>775</v>
      </c>
      <c r="T935" s="8">
        <f t="shared" si="677"/>
        <v>890</v>
      </c>
      <c r="U935" s="8">
        <f>Расценки!F934</f>
        <v>250</v>
      </c>
      <c r="V935" s="8">
        <f>Расценки!G934</f>
        <v>288</v>
      </c>
      <c r="W935" s="10">
        <f t="shared" si="678"/>
        <v>0.32</v>
      </c>
      <c r="X935" s="10">
        <f t="shared" si="679"/>
        <v>0.29166666666666669</v>
      </c>
      <c r="Y935" s="9">
        <f>Расценки!H934</f>
        <v>250</v>
      </c>
      <c r="Z935" s="9">
        <f>Расценки!I934</f>
        <v>288</v>
      </c>
      <c r="AA935" s="10">
        <f>Расценки!J934</f>
        <v>0</v>
      </c>
      <c r="AB935" s="10">
        <f>Расценки!K934</f>
        <v>0</v>
      </c>
      <c r="AC935" s="16">
        <f t="shared" si="680"/>
        <v>0.32</v>
      </c>
      <c r="AD935" s="16">
        <f t="shared" si="681"/>
        <v>0.29166666666666669</v>
      </c>
      <c r="AE935" s="10">
        <f t="shared" si="682"/>
        <v>0.38</v>
      </c>
      <c r="AF935" s="10">
        <f t="shared" si="683"/>
        <v>0.38194444444444442</v>
      </c>
      <c r="AG935" s="8">
        <f t="shared" si="684"/>
        <v>80</v>
      </c>
      <c r="AH935" s="8">
        <f t="shared" si="685"/>
        <v>84</v>
      </c>
    </row>
    <row r="936" spans="1:34" x14ac:dyDescent="0.25">
      <c r="A936" s="7" t="s">
        <v>2751</v>
      </c>
      <c r="B936" s="7" t="s">
        <v>2752</v>
      </c>
      <c r="C936" s="7" t="s">
        <v>50</v>
      </c>
      <c r="D936" s="7" t="s">
        <v>468</v>
      </c>
      <c r="E936" s="7" t="str">
        <f>INDEX('Нормо-час по специальностям'!$B$6:$B$26,MATCH(D936,'Нормо-час по специальностям'!$A$6:$A$26,0))</f>
        <v>Сантехник</v>
      </c>
      <c r="F936" s="15">
        <v>0.12</v>
      </c>
      <c r="G936" s="7" t="s">
        <v>7251</v>
      </c>
      <c r="H936" s="11">
        <f t="shared" si="669"/>
        <v>58.33</v>
      </c>
      <c r="I936" s="8">
        <f>INDEX('Нормо-час по специальностям'!$D$6:$D$26,MATCH(D936,'Нормо-час по специальностям'!$A$6:$A$26,0))</f>
        <v>850</v>
      </c>
      <c r="J936" s="8">
        <f>INDEX('Нормо-час по специальностям'!$E$6:$E$26,MATCH(D936,'Нормо-час по специальностям'!$A$6:$A$26,0))</f>
        <v>1020</v>
      </c>
      <c r="K936" s="8">
        <f t="shared" si="670"/>
        <v>102</v>
      </c>
      <c r="L936" s="8">
        <f t="shared" si="671"/>
        <v>122</v>
      </c>
      <c r="M936" s="8">
        <f>Расценки!L935</f>
        <v>93</v>
      </c>
      <c r="N936" s="8">
        <f>Расценки!M935</f>
        <v>107</v>
      </c>
      <c r="O936" s="10">
        <f t="shared" si="672"/>
        <v>9.6774193548387011E-2</v>
      </c>
      <c r="P936" s="10">
        <f t="shared" si="673"/>
        <v>0.14018691588785037</v>
      </c>
      <c r="Q936" s="7" t="str">
        <f t="shared" si="674"/>
        <v>равно</v>
      </c>
      <c r="R936" s="7" t="str">
        <f t="shared" si="675"/>
        <v>расценка</v>
      </c>
      <c r="S936" s="8">
        <f t="shared" si="676"/>
        <v>775</v>
      </c>
      <c r="T936" s="8">
        <f t="shared" si="677"/>
        <v>892</v>
      </c>
      <c r="U936" s="8">
        <f>Расценки!F935</f>
        <v>150</v>
      </c>
      <c r="V936" s="8">
        <f>Расценки!G935</f>
        <v>172</v>
      </c>
      <c r="W936" s="10">
        <f t="shared" si="678"/>
        <v>0.32</v>
      </c>
      <c r="X936" s="10">
        <f t="shared" si="679"/>
        <v>0.29069767441860467</v>
      </c>
      <c r="Y936" s="9">
        <f>Расценки!H935</f>
        <v>150</v>
      </c>
      <c r="Z936" s="9">
        <f>Расценки!I935</f>
        <v>172</v>
      </c>
      <c r="AA936" s="10">
        <f>Расценки!J935</f>
        <v>0</v>
      </c>
      <c r="AB936" s="10">
        <f>Расценки!K935</f>
        <v>0</v>
      </c>
      <c r="AC936" s="16">
        <f t="shared" si="680"/>
        <v>0.32</v>
      </c>
      <c r="AD936" s="16">
        <f t="shared" si="681"/>
        <v>0.29069767441860467</v>
      </c>
      <c r="AE936" s="10">
        <f t="shared" si="682"/>
        <v>0.38</v>
      </c>
      <c r="AF936" s="10">
        <f t="shared" si="683"/>
        <v>0.37790697674418605</v>
      </c>
      <c r="AG936" s="8">
        <f t="shared" si="684"/>
        <v>48</v>
      </c>
      <c r="AH936" s="8">
        <f t="shared" si="685"/>
        <v>50</v>
      </c>
    </row>
    <row r="937" spans="1:34" x14ac:dyDescent="0.25">
      <c r="A937" s="7" t="s">
        <v>2755</v>
      </c>
      <c r="B937" s="7" t="s">
        <v>2756</v>
      </c>
      <c r="C937" s="7" t="s">
        <v>177</v>
      </c>
      <c r="D937" s="7" t="s">
        <v>468</v>
      </c>
      <c r="E937" s="7" t="str">
        <f>INDEX('Нормо-час по специальностям'!$B$6:$B$26,MATCH(D937,'Нормо-час по специальностям'!$A$6:$A$26,0))</f>
        <v>Сантехник</v>
      </c>
      <c r="F937" s="15">
        <v>2</v>
      </c>
      <c r="G937" s="7" t="s">
        <v>7247</v>
      </c>
      <c r="H937" s="11">
        <f t="shared" si="669"/>
        <v>3.5</v>
      </c>
      <c r="I937" s="8">
        <f>INDEX('Нормо-час по специальностям'!$D$6:$D$26,MATCH(D937,'Нормо-час по специальностям'!$A$6:$A$26,0))</f>
        <v>850</v>
      </c>
      <c r="J937" s="8">
        <f>INDEX('Нормо-час по специальностям'!$E$6:$E$26,MATCH(D937,'Нормо-час по специальностям'!$A$6:$A$26,0))</f>
        <v>1020</v>
      </c>
      <c r="K937" s="8">
        <f t="shared" si="670"/>
        <v>1700</v>
      </c>
      <c r="L937" s="8">
        <f t="shared" si="671"/>
        <v>2040</v>
      </c>
      <c r="M937" s="8">
        <f>Расценки!L936</f>
        <v>1860</v>
      </c>
      <c r="N937" s="8">
        <f>Расценки!M936</f>
        <v>2139</v>
      </c>
      <c r="O937" s="10">
        <f t="shared" si="672"/>
        <v>-8.6021505376344121E-2</v>
      </c>
      <c r="P937" s="10">
        <f t="shared" si="673"/>
        <v>-4.628330995792429E-2</v>
      </c>
      <c r="Q937" s="7" t="str">
        <f t="shared" si="674"/>
        <v>равно</v>
      </c>
      <c r="R937" s="7" t="str">
        <f t="shared" si="675"/>
        <v>равно</v>
      </c>
      <c r="S937" s="8">
        <f t="shared" si="676"/>
        <v>930</v>
      </c>
      <c r="T937" s="8">
        <f t="shared" si="677"/>
        <v>1070</v>
      </c>
      <c r="U937" s="8">
        <f>Расценки!F936</f>
        <v>3000</v>
      </c>
      <c r="V937" s="8">
        <f>Расценки!G936</f>
        <v>3450</v>
      </c>
      <c r="W937" s="10">
        <f t="shared" si="678"/>
        <v>0.43333333333333335</v>
      </c>
      <c r="X937" s="10">
        <f t="shared" si="679"/>
        <v>0.40869565217391307</v>
      </c>
      <c r="Y937" s="9">
        <f>Расценки!H936</f>
        <v>3000</v>
      </c>
      <c r="Z937" s="9">
        <f>Расценки!I936</f>
        <v>3450</v>
      </c>
      <c r="AA937" s="10">
        <f>Расценки!J936</f>
        <v>0</v>
      </c>
      <c r="AB937" s="10">
        <f>Расценки!K936</f>
        <v>0</v>
      </c>
      <c r="AC937" s="16">
        <f t="shared" si="680"/>
        <v>0.43333333333333335</v>
      </c>
      <c r="AD937" s="16">
        <f t="shared" si="681"/>
        <v>0.40869565217391307</v>
      </c>
      <c r="AE937" s="10">
        <f t="shared" si="682"/>
        <v>0.38</v>
      </c>
      <c r="AF937" s="10">
        <f t="shared" si="683"/>
        <v>0.38</v>
      </c>
      <c r="AG937" s="8">
        <f t="shared" si="684"/>
        <v>1300</v>
      </c>
      <c r="AH937" s="8">
        <f t="shared" si="685"/>
        <v>1410</v>
      </c>
    </row>
    <row r="938" spans="1:34" x14ac:dyDescent="0.25">
      <c r="A938" s="7" t="s">
        <v>2757</v>
      </c>
      <c r="B938" s="7" t="s">
        <v>2758</v>
      </c>
      <c r="C938" s="7" t="s">
        <v>177</v>
      </c>
      <c r="D938" s="7" t="s">
        <v>468</v>
      </c>
      <c r="E938" s="7" t="str">
        <f>INDEX('Нормо-час по специальностям'!$B$6:$B$26,MATCH(D938,'Нормо-час по специальностям'!$A$6:$A$26,0))</f>
        <v>Сантехник</v>
      </c>
      <c r="F938" s="15">
        <v>0.5</v>
      </c>
      <c r="G938" s="7" t="s">
        <v>7252</v>
      </c>
      <c r="H938" s="11">
        <f t="shared" si="669"/>
        <v>14</v>
      </c>
      <c r="I938" s="8">
        <f>INDEX('Нормо-час по специальностям'!$D$6:$D$26,MATCH(D938,'Нормо-час по специальностям'!$A$6:$A$26,0))</f>
        <v>850</v>
      </c>
      <c r="J938" s="8">
        <f>INDEX('Нормо-час по специальностям'!$E$6:$E$26,MATCH(D938,'Нормо-час по специальностям'!$A$6:$A$26,0))</f>
        <v>1020</v>
      </c>
      <c r="K938" s="8">
        <f t="shared" si="670"/>
        <v>425</v>
      </c>
      <c r="L938" s="8">
        <f t="shared" si="671"/>
        <v>510</v>
      </c>
      <c r="M938" s="8">
        <f>Расценки!L937</f>
        <v>372</v>
      </c>
      <c r="N938" s="8">
        <f>Расценки!M937</f>
        <v>428</v>
      </c>
      <c r="O938" s="10">
        <f t="shared" si="672"/>
        <v>0.14247311827956999</v>
      </c>
      <c r="P938" s="10">
        <f t="shared" si="673"/>
        <v>0.19158878504672905</v>
      </c>
      <c r="Q938" s="7" t="str">
        <f t="shared" si="674"/>
        <v>расценка</v>
      </c>
      <c r="R938" s="7" t="str">
        <f t="shared" si="675"/>
        <v>расценка</v>
      </c>
      <c r="S938" s="8">
        <f t="shared" si="676"/>
        <v>744</v>
      </c>
      <c r="T938" s="8">
        <f t="shared" si="677"/>
        <v>856</v>
      </c>
      <c r="U938" s="8">
        <f>Расценки!F937</f>
        <v>600</v>
      </c>
      <c r="V938" s="8">
        <f>Расценки!G937</f>
        <v>690</v>
      </c>
      <c r="W938" s="10">
        <f t="shared" si="678"/>
        <v>0.29166666666666669</v>
      </c>
      <c r="X938" s="10">
        <f t="shared" si="679"/>
        <v>0.2608695652173913</v>
      </c>
      <c r="Y938" s="9">
        <f>Расценки!H937</f>
        <v>600</v>
      </c>
      <c r="Z938" s="9">
        <f>Расценки!I937</f>
        <v>690</v>
      </c>
      <c r="AA938" s="10">
        <f>Расценки!J937</f>
        <v>0</v>
      </c>
      <c r="AB938" s="10">
        <f>Расценки!K937</f>
        <v>0</v>
      </c>
      <c r="AC938" s="16">
        <f t="shared" si="680"/>
        <v>0.29166666666666669</v>
      </c>
      <c r="AD938" s="16">
        <f t="shared" si="681"/>
        <v>0.2608695652173913</v>
      </c>
      <c r="AE938" s="10">
        <f t="shared" si="682"/>
        <v>0.38</v>
      </c>
      <c r="AF938" s="10">
        <f t="shared" si="683"/>
        <v>0.37971014492753624</v>
      </c>
      <c r="AG938" s="8">
        <f t="shared" si="684"/>
        <v>175</v>
      </c>
      <c r="AH938" s="8">
        <f t="shared" si="685"/>
        <v>180</v>
      </c>
    </row>
    <row r="939" spans="1:34" x14ac:dyDescent="0.25">
      <c r="A939" s="7" t="s">
        <v>2760</v>
      </c>
      <c r="B939" s="7" t="s">
        <v>2761</v>
      </c>
      <c r="C939" s="7" t="s">
        <v>177</v>
      </c>
      <c r="D939" s="7" t="s">
        <v>468</v>
      </c>
      <c r="E939" s="7" t="str">
        <f>INDEX('Нормо-час по специальностям'!$B$6:$B$26,MATCH(D939,'Нормо-час по специальностям'!$A$6:$A$26,0))</f>
        <v>Сантехник</v>
      </c>
      <c r="F939" s="15">
        <v>1.2</v>
      </c>
      <c r="G939" s="7" t="s">
        <v>7253</v>
      </c>
      <c r="H939" s="11">
        <f t="shared" si="669"/>
        <v>5.83</v>
      </c>
      <c r="I939" s="8">
        <f>INDEX('Нормо-час по специальностям'!$D$6:$D$26,MATCH(D939,'Нормо-час по специальностям'!$A$6:$A$26,0))</f>
        <v>850</v>
      </c>
      <c r="J939" s="8">
        <f>INDEX('Нормо-час по специальностям'!$E$6:$E$26,MATCH(D939,'Нормо-час по специальностям'!$A$6:$A$26,0))</f>
        <v>1020</v>
      </c>
      <c r="K939" s="8">
        <f t="shared" si="670"/>
        <v>1020</v>
      </c>
      <c r="L939" s="8">
        <f t="shared" si="671"/>
        <v>1224</v>
      </c>
      <c r="M939" s="8">
        <f>Расценки!L938</f>
        <v>930</v>
      </c>
      <c r="N939" s="8">
        <f>Расценки!M938</f>
        <v>1069</v>
      </c>
      <c r="O939" s="10">
        <f t="shared" si="672"/>
        <v>9.6774193548387011E-2</v>
      </c>
      <c r="P939" s="10">
        <f t="shared" si="673"/>
        <v>0.14499532273152482</v>
      </c>
      <c r="Q939" s="7" t="str">
        <f t="shared" si="674"/>
        <v>равно</v>
      </c>
      <c r="R939" s="7" t="str">
        <f t="shared" si="675"/>
        <v>расценка</v>
      </c>
      <c r="S939" s="8">
        <f t="shared" si="676"/>
        <v>775</v>
      </c>
      <c r="T939" s="8">
        <f t="shared" si="677"/>
        <v>891</v>
      </c>
      <c r="U939" s="8">
        <f>Расценки!F938</f>
        <v>1500</v>
      </c>
      <c r="V939" s="8">
        <f>Расценки!G938</f>
        <v>1725</v>
      </c>
      <c r="W939" s="10">
        <f t="shared" si="678"/>
        <v>0.32</v>
      </c>
      <c r="X939" s="10">
        <f t="shared" si="679"/>
        <v>0.29043478260869565</v>
      </c>
      <c r="Y939" s="9">
        <f>Расценки!H938</f>
        <v>1500</v>
      </c>
      <c r="Z939" s="9">
        <f>Расценки!I938</f>
        <v>1725</v>
      </c>
      <c r="AA939" s="10">
        <f>Расценки!J938</f>
        <v>0</v>
      </c>
      <c r="AB939" s="10">
        <f>Расценки!K938</f>
        <v>0</v>
      </c>
      <c r="AC939" s="16">
        <f t="shared" si="680"/>
        <v>0.32</v>
      </c>
      <c r="AD939" s="16">
        <f t="shared" si="681"/>
        <v>0.29043478260869565</v>
      </c>
      <c r="AE939" s="10">
        <f t="shared" si="682"/>
        <v>0.38</v>
      </c>
      <c r="AF939" s="10">
        <f t="shared" si="683"/>
        <v>0.38028985507246377</v>
      </c>
      <c r="AG939" s="8">
        <f t="shared" si="684"/>
        <v>480</v>
      </c>
      <c r="AH939" s="8">
        <f t="shared" si="685"/>
        <v>501</v>
      </c>
    </row>
    <row r="940" spans="1:34" x14ac:dyDescent="0.25">
      <c r="A940" s="7" t="s">
        <v>2763</v>
      </c>
      <c r="B940" s="7" t="s">
        <v>2764</v>
      </c>
      <c r="C940" s="7" t="s">
        <v>177</v>
      </c>
      <c r="D940" s="7" t="s">
        <v>468</v>
      </c>
      <c r="E940" s="7" t="str">
        <f>INDEX('Нормо-час по специальностям'!$B$6:$B$26,MATCH(D940,'Нормо-час по специальностям'!$A$6:$A$26,0))</f>
        <v>Сантехник</v>
      </c>
      <c r="F940" s="15">
        <v>0.5</v>
      </c>
      <c r="G940" s="7" t="s">
        <v>7253</v>
      </c>
      <c r="H940" s="11">
        <f t="shared" si="669"/>
        <v>14</v>
      </c>
      <c r="I940" s="8">
        <f>INDEX('Нормо-час по специальностям'!$D$6:$D$26,MATCH(D940,'Нормо-час по специальностям'!$A$6:$A$26,0))</f>
        <v>850</v>
      </c>
      <c r="J940" s="8">
        <f>INDEX('Нормо-час по специальностям'!$E$6:$E$26,MATCH(D940,'Нормо-час по специальностям'!$A$6:$A$26,0))</f>
        <v>1020</v>
      </c>
      <c r="K940" s="8">
        <f t="shared" si="670"/>
        <v>425</v>
      </c>
      <c r="L940" s="8">
        <f t="shared" si="671"/>
        <v>510</v>
      </c>
      <c r="M940" s="8">
        <f>Расценки!L939</f>
        <v>434</v>
      </c>
      <c r="N940" s="8">
        <f>Расценки!M939</f>
        <v>499</v>
      </c>
      <c r="O940" s="10">
        <f t="shared" si="672"/>
        <v>-2.0737327188940058E-2</v>
      </c>
      <c r="P940" s="10">
        <f t="shared" si="673"/>
        <v>2.2044088176352616E-2</v>
      </c>
      <c r="Q940" s="7" t="str">
        <f t="shared" si="674"/>
        <v>равно</v>
      </c>
      <c r="R940" s="7" t="str">
        <f t="shared" si="675"/>
        <v>равно</v>
      </c>
      <c r="S940" s="8">
        <f t="shared" si="676"/>
        <v>868</v>
      </c>
      <c r="T940" s="8">
        <f t="shared" si="677"/>
        <v>998</v>
      </c>
      <c r="U940" s="8">
        <f>Расценки!F939</f>
        <v>700</v>
      </c>
      <c r="V940" s="8">
        <f>Расценки!G939</f>
        <v>805</v>
      </c>
      <c r="W940" s="10">
        <f t="shared" si="678"/>
        <v>0.39285714285714285</v>
      </c>
      <c r="X940" s="10">
        <f t="shared" si="679"/>
        <v>0.36645962732919257</v>
      </c>
      <c r="Y940" s="9">
        <f>Расценки!H939</f>
        <v>700</v>
      </c>
      <c r="Z940" s="9">
        <f>Расценки!I939</f>
        <v>805</v>
      </c>
      <c r="AA940" s="10">
        <f>Расценки!J939</f>
        <v>0</v>
      </c>
      <c r="AB940" s="10">
        <f>Расценки!K939</f>
        <v>0</v>
      </c>
      <c r="AC940" s="16">
        <f t="shared" si="680"/>
        <v>0.39285714285714285</v>
      </c>
      <c r="AD940" s="16">
        <f t="shared" si="681"/>
        <v>0.36645962732919257</v>
      </c>
      <c r="AE940" s="10">
        <f t="shared" si="682"/>
        <v>0.38</v>
      </c>
      <c r="AF940" s="10">
        <f t="shared" si="683"/>
        <v>0.38012422360248449</v>
      </c>
      <c r="AG940" s="8">
        <f t="shared" si="684"/>
        <v>275</v>
      </c>
      <c r="AH940" s="8">
        <f t="shared" si="685"/>
        <v>295</v>
      </c>
    </row>
    <row r="941" spans="1:34" x14ac:dyDescent="0.25">
      <c r="A941" s="7" t="s">
        <v>2766</v>
      </c>
      <c r="B941" s="7" t="s">
        <v>2767</v>
      </c>
      <c r="C941" s="7" t="s">
        <v>177</v>
      </c>
      <c r="D941" s="7" t="s">
        <v>468</v>
      </c>
      <c r="E941" s="7" t="str">
        <f>INDEX('Нормо-час по специальностям'!$B$6:$B$26,MATCH(D941,'Нормо-час по специальностям'!$A$6:$A$26,0))</f>
        <v>Сантехник</v>
      </c>
      <c r="F941" s="15">
        <v>0.8</v>
      </c>
      <c r="G941" s="7" t="s">
        <v>7253</v>
      </c>
      <c r="H941" s="11">
        <f t="shared" si="669"/>
        <v>8.75</v>
      </c>
      <c r="I941" s="8">
        <f>INDEX('Нормо-час по специальностям'!$D$6:$D$26,MATCH(D941,'Нормо-час по специальностям'!$A$6:$A$26,0))</f>
        <v>850</v>
      </c>
      <c r="J941" s="8">
        <f>INDEX('Нормо-час по специальностям'!$E$6:$E$26,MATCH(D941,'Нормо-час по специальностям'!$A$6:$A$26,0))</f>
        <v>1020</v>
      </c>
      <c r="K941" s="8">
        <f t="shared" si="670"/>
        <v>680</v>
      </c>
      <c r="L941" s="8">
        <f t="shared" si="671"/>
        <v>816</v>
      </c>
      <c r="M941" s="8">
        <f>Расценки!L940</f>
        <v>682</v>
      </c>
      <c r="N941" s="8">
        <f>Расценки!M940</f>
        <v>784</v>
      </c>
      <c r="O941" s="10">
        <f t="shared" si="672"/>
        <v>-2.9325513196480912E-3</v>
      </c>
      <c r="P941" s="10">
        <f t="shared" si="673"/>
        <v>4.081632653061229E-2</v>
      </c>
      <c r="Q941" s="7" t="str">
        <f t="shared" si="674"/>
        <v>равно</v>
      </c>
      <c r="R941" s="7" t="str">
        <f t="shared" si="675"/>
        <v>равно</v>
      </c>
      <c r="S941" s="8">
        <f t="shared" si="676"/>
        <v>853</v>
      </c>
      <c r="T941" s="8">
        <f t="shared" si="677"/>
        <v>980</v>
      </c>
      <c r="U941" s="8">
        <f>Расценки!F940</f>
        <v>1100</v>
      </c>
      <c r="V941" s="8">
        <f>Расценки!G940</f>
        <v>1265</v>
      </c>
      <c r="W941" s="10">
        <f t="shared" si="678"/>
        <v>0.38181818181818183</v>
      </c>
      <c r="X941" s="10">
        <f t="shared" si="679"/>
        <v>0.3549407114624506</v>
      </c>
      <c r="Y941" s="9">
        <f>Расценки!H940</f>
        <v>1100</v>
      </c>
      <c r="Z941" s="9">
        <f>Расценки!I940</f>
        <v>1265</v>
      </c>
      <c r="AA941" s="10">
        <f>Расценки!J940</f>
        <v>0</v>
      </c>
      <c r="AB941" s="10">
        <f>Расценки!K940</f>
        <v>0</v>
      </c>
      <c r="AC941" s="16">
        <f t="shared" si="680"/>
        <v>0.38181818181818183</v>
      </c>
      <c r="AD941" s="16">
        <f t="shared" si="681"/>
        <v>0.3549407114624506</v>
      </c>
      <c r="AE941" s="10">
        <f t="shared" si="682"/>
        <v>0.38</v>
      </c>
      <c r="AF941" s="10">
        <f t="shared" si="683"/>
        <v>0.38023715415019765</v>
      </c>
      <c r="AG941" s="8">
        <f t="shared" si="684"/>
        <v>420</v>
      </c>
      <c r="AH941" s="8">
        <f t="shared" si="685"/>
        <v>449</v>
      </c>
    </row>
    <row r="942" spans="1:34" x14ac:dyDescent="0.25">
      <c r="A942" s="7" t="s">
        <v>2768</v>
      </c>
      <c r="B942" s="7" t="s">
        <v>2769</v>
      </c>
      <c r="C942" s="7" t="s">
        <v>177</v>
      </c>
      <c r="D942" s="7" t="s">
        <v>468</v>
      </c>
      <c r="E942" s="7" t="str">
        <f>INDEX('Нормо-час по специальностям'!$B$6:$B$26,MATCH(D942,'Нормо-час по специальностям'!$A$6:$A$26,0))</f>
        <v>Сантехник</v>
      </c>
      <c r="F942" s="15">
        <v>0.3</v>
      </c>
      <c r="G942" s="7" t="s">
        <v>7253</v>
      </c>
      <c r="H942" s="11">
        <f t="shared" si="669"/>
        <v>23.33</v>
      </c>
      <c r="I942" s="8">
        <f>INDEX('Нормо-час по специальностям'!$D$6:$D$26,MATCH(D942,'Нормо-час по специальностям'!$A$6:$A$26,0))</f>
        <v>850</v>
      </c>
      <c r="J942" s="8">
        <f>INDEX('Нормо-час по специальностям'!$E$6:$E$26,MATCH(D942,'Нормо-час по специальностям'!$A$6:$A$26,0))</f>
        <v>1020</v>
      </c>
      <c r="K942" s="8">
        <f t="shared" si="670"/>
        <v>255</v>
      </c>
      <c r="L942" s="8">
        <f t="shared" si="671"/>
        <v>306</v>
      </c>
      <c r="M942" s="8">
        <f>Расценки!L941</f>
        <v>279</v>
      </c>
      <c r="N942" s="8">
        <f>Расценки!M941</f>
        <v>321</v>
      </c>
      <c r="O942" s="10">
        <f t="shared" si="672"/>
        <v>-8.6021505376344121E-2</v>
      </c>
      <c r="P942" s="10">
        <f t="shared" si="673"/>
        <v>-4.6728971962616828E-2</v>
      </c>
      <c r="Q942" s="7" t="str">
        <f t="shared" si="674"/>
        <v>равно</v>
      </c>
      <c r="R942" s="7" t="str">
        <f t="shared" si="675"/>
        <v>равно</v>
      </c>
      <c r="S942" s="8">
        <f t="shared" si="676"/>
        <v>930</v>
      </c>
      <c r="T942" s="8">
        <f t="shared" si="677"/>
        <v>1070</v>
      </c>
      <c r="U942" s="8">
        <f>Расценки!F941</f>
        <v>450</v>
      </c>
      <c r="V942" s="8">
        <f>Расценки!G941</f>
        <v>518</v>
      </c>
      <c r="W942" s="10">
        <f t="shared" si="678"/>
        <v>0.43333333333333335</v>
      </c>
      <c r="X942" s="10">
        <f t="shared" si="679"/>
        <v>0.40926640926640928</v>
      </c>
      <c r="Y942" s="9">
        <f>Расценки!H941</f>
        <v>450</v>
      </c>
      <c r="Z942" s="9">
        <f>Расценки!I941</f>
        <v>518</v>
      </c>
      <c r="AA942" s="10">
        <f>Расценки!J941</f>
        <v>0</v>
      </c>
      <c r="AB942" s="10">
        <f>Расценки!K941</f>
        <v>0</v>
      </c>
      <c r="AC942" s="16">
        <f t="shared" si="680"/>
        <v>0.43333333333333335</v>
      </c>
      <c r="AD942" s="16">
        <f t="shared" si="681"/>
        <v>0.40926640926640928</v>
      </c>
      <c r="AE942" s="10">
        <f t="shared" si="682"/>
        <v>0.38</v>
      </c>
      <c r="AF942" s="10">
        <f t="shared" si="683"/>
        <v>0.38030888030888033</v>
      </c>
      <c r="AG942" s="8">
        <f t="shared" si="684"/>
        <v>195</v>
      </c>
      <c r="AH942" s="8">
        <f t="shared" si="685"/>
        <v>212</v>
      </c>
    </row>
    <row r="943" spans="1:34" x14ac:dyDescent="0.25">
      <c r="A943" s="7" t="s">
        <v>2771</v>
      </c>
      <c r="B943" s="7" t="s">
        <v>2772</v>
      </c>
      <c r="C943" s="7" t="s">
        <v>1214</v>
      </c>
      <c r="D943" s="7" t="s">
        <v>468</v>
      </c>
      <c r="E943" s="7" t="str">
        <f>INDEX('Нормо-час по специальностям'!$B$6:$B$26,MATCH(D943,'Нормо-час по специальностям'!$A$6:$A$26,0))</f>
        <v>Сантехник</v>
      </c>
      <c r="F943" s="15">
        <v>3</v>
      </c>
      <c r="G943" s="7" t="s">
        <v>7254</v>
      </c>
      <c r="H943" s="11">
        <f t="shared" si="669"/>
        <v>2.33</v>
      </c>
      <c r="I943" s="8">
        <f>INDEX('Нормо-час по специальностям'!$D$6:$D$26,MATCH(D943,'Нормо-час по специальностям'!$A$6:$A$26,0))</f>
        <v>850</v>
      </c>
      <c r="J943" s="8">
        <f>INDEX('Нормо-час по специальностям'!$E$6:$E$26,MATCH(D943,'Нормо-час по специальностям'!$A$6:$A$26,0))</f>
        <v>1020</v>
      </c>
      <c r="K943" s="8">
        <f t="shared" si="670"/>
        <v>2550</v>
      </c>
      <c r="L943" s="8">
        <f t="shared" si="671"/>
        <v>3060</v>
      </c>
      <c r="M943" s="8">
        <f>Расценки!L942</f>
        <v>2480</v>
      </c>
      <c r="N943" s="8">
        <f>Расценки!M942</f>
        <v>2852</v>
      </c>
      <c r="O943" s="10">
        <f t="shared" si="672"/>
        <v>2.8225806451612989E-2</v>
      </c>
      <c r="P943" s="10">
        <f t="shared" si="673"/>
        <v>7.2931276297335312E-2</v>
      </c>
      <c r="Q943" s="7" t="str">
        <f t="shared" si="674"/>
        <v>равно</v>
      </c>
      <c r="R943" s="7" t="str">
        <f t="shared" si="675"/>
        <v>равно</v>
      </c>
      <c r="S943" s="8">
        <f t="shared" si="676"/>
        <v>827</v>
      </c>
      <c r="T943" s="8">
        <f t="shared" si="677"/>
        <v>951</v>
      </c>
      <c r="U943" s="8">
        <f>Расценки!F942</f>
        <v>4000</v>
      </c>
      <c r="V943" s="8">
        <f>Расценки!G942</f>
        <v>4600</v>
      </c>
      <c r="W943" s="10">
        <f t="shared" si="678"/>
        <v>0.36249999999999999</v>
      </c>
      <c r="X943" s="10">
        <f t="shared" si="679"/>
        <v>0.33478260869565218</v>
      </c>
      <c r="Y943" s="9">
        <f>Расценки!H942</f>
        <v>4000</v>
      </c>
      <c r="Z943" s="9">
        <f>Расценки!I942</f>
        <v>4600</v>
      </c>
      <c r="AA943" s="10">
        <f>Расценки!J942</f>
        <v>0</v>
      </c>
      <c r="AB943" s="10">
        <f>Расценки!K942</f>
        <v>0</v>
      </c>
      <c r="AC943" s="16">
        <f t="shared" si="680"/>
        <v>0.36249999999999999</v>
      </c>
      <c r="AD943" s="16">
        <f t="shared" si="681"/>
        <v>0.33478260869565218</v>
      </c>
      <c r="AE943" s="10">
        <f t="shared" si="682"/>
        <v>0.38</v>
      </c>
      <c r="AF943" s="10">
        <f t="shared" si="683"/>
        <v>0.38</v>
      </c>
      <c r="AG943" s="8">
        <f t="shared" si="684"/>
        <v>1450</v>
      </c>
      <c r="AH943" s="8">
        <f t="shared" si="685"/>
        <v>1540</v>
      </c>
    </row>
    <row r="944" spans="1:34" x14ac:dyDescent="0.25">
      <c r="A944" s="7" t="s">
        <v>2773</v>
      </c>
      <c r="B944" s="7" t="s">
        <v>2774</v>
      </c>
      <c r="C944" s="7" t="s">
        <v>177</v>
      </c>
      <c r="D944" s="7" t="s">
        <v>468</v>
      </c>
      <c r="E944" s="7" t="str">
        <f>INDEX('Нормо-час по специальностям'!$B$6:$B$26,MATCH(D944,'Нормо-час по специальностям'!$A$6:$A$26,0))</f>
        <v>Сантехник</v>
      </c>
      <c r="F944" s="15">
        <v>8</v>
      </c>
      <c r="G944" s="7" t="s">
        <v>7255</v>
      </c>
      <c r="H944" s="11">
        <f t="shared" si="669"/>
        <v>0.88</v>
      </c>
      <c r="I944" s="8">
        <f>INDEX('Нормо-час по специальностям'!$D$6:$D$26,MATCH(D944,'Нормо-час по специальностям'!$A$6:$A$26,0))</f>
        <v>850</v>
      </c>
      <c r="J944" s="8">
        <f>INDEX('Нормо-час по специальностям'!$E$6:$E$26,MATCH(D944,'Нормо-час по специальностям'!$A$6:$A$26,0))</f>
        <v>1020</v>
      </c>
      <c r="K944" s="8">
        <f t="shared" si="670"/>
        <v>6800</v>
      </c>
      <c r="L944" s="8">
        <f t="shared" si="671"/>
        <v>8160</v>
      </c>
      <c r="M944" s="8">
        <f>Расценки!L943</f>
        <v>9300</v>
      </c>
      <c r="N944" s="8">
        <f>Расценки!M943</f>
        <v>11160</v>
      </c>
      <c r="O944" s="10">
        <f t="shared" si="672"/>
        <v>-0.26881720430107525</v>
      </c>
      <c r="P944" s="10">
        <f t="shared" si="673"/>
        <v>-0.26881720430107525</v>
      </c>
      <c r="Q944" s="7" t="str">
        <f t="shared" si="674"/>
        <v>нормо-часы</v>
      </c>
      <c r="R944" s="7" t="str">
        <f t="shared" si="675"/>
        <v>нормо-часы</v>
      </c>
      <c r="S944" s="8">
        <f t="shared" si="676"/>
        <v>1163</v>
      </c>
      <c r="T944" s="8">
        <f t="shared" si="677"/>
        <v>1395</v>
      </c>
      <c r="U944" s="8">
        <f>Расценки!F943</f>
        <v>15000</v>
      </c>
      <c r="V944" s="8">
        <f>Расценки!G943</f>
        <v>18000</v>
      </c>
      <c r="W944" s="10">
        <f t="shared" si="678"/>
        <v>0.54666666666666663</v>
      </c>
      <c r="X944" s="10">
        <f t="shared" si="679"/>
        <v>0.54666666666666663</v>
      </c>
      <c r="Y944" s="9">
        <f>Расценки!H943</f>
        <v>15000</v>
      </c>
      <c r="Z944" s="9">
        <f>Расценки!I943</f>
        <v>18000</v>
      </c>
      <c r="AA944" s="10">
        <f>Расценки!J943</f>
        <v>0</v>
      </c>
      <c r="AB944" s="10">
        <f>Расценки!K943</f>
        <v>0</v>
      </c>
      <c r="AC944" s="16">
        <f t="shared" si="680"/>
        <v>0.54666666666666663</v>
      </c>
      <c r="AD944" s="16">
        <f t="shared" si="681"/>
        <v>0.54666666666666663</v>
      </c>
      <c r="AE944" s="10">
        <f t="shared" si="682"/>
        <v>0.38</v>
      </c>
      <c r="AF944" s="10">
        <f t="shared" si="683"/>
        <v>0.38</v>
      </c>
      <c r="AG944" s="8">
        <f t="shared" si="684"/>
        <v>8200</v>
      </c>
      <c r="AH944" s="8">
        <f t="shared" si="685"/>
        <v>9840</v>
      </c>
    </row>
    <row r="945" spans="1:34" x14ac:dyDescent="0.25">
      <c r="A945" s="7" t="s">
        <v>2777</v>
      </c>
      <c r="B945" s="7" t="s">
        <v>2778</v>
      </c>
      <c r="C945" s="7" t="s">
        <v>177</v>
      </c>
      <c r="D945" s="7" t="s">
        <v>468</v>
      </c>
      <c r="E945" s="7" t="str">
        <f>INDEX('Нормо-час по специальностям'!$B$6:$B$26,MATCH(D945,'Нормо-час по специальностям'!$A$6:$A$26,0))</f>
        <v>Сантехник</v>
      </c>
      <c r="F945" s="15">
        <v>0.3</v>
      </c>
      <c r="G945" s="7" t="s">
        <v>6927</v>
      </c>
      <c r="H945" s="11">
        <f t="shared" si="669"/>
        <v>23.33</v>
      </c>
      <c r="I945" s="8">
        <f>INDEX('Нормо-час по специальностям'!$D$6:$D$26,MATCH(D945,'Нормо-час по специальностям'!$A$6:$A$26,0))</f>
        <v>850</v>
      </c>
      <c r="J945" s="8">
        <f>INDEX('Нормо-час по специальностям'!$E$6:$E$26,MATCH(D945,'Нормо-час по специальностям'!$A$6:$A$26,0))</f>
        <v>1020</v>
      </c>
      <c r="K945" s="8">
        <f t="shared" si="670"/>
        <v>255</v>
      </c>
      <c r="L945" s="8">
        <f t="shared" si="671"/>
        <v>306</v>
      </c>
      <c r="M945" s="8">
        <f>Расценки!L944</f>
        <v>310</v>
      </c>
      <c r="N945" s="8">
        <f>Расценки!M944</f>
        <v>356</v>
      </c>
      <c r="O945" s="10">
        <f t="shared" si="672"/>
        <v>-0.17741935483870963</v>
      </c>
      <c r="P945" s="10">
        <f t="shared" si="673"/>
        <v>-0.1404494382022472</v>
      </c>
      <c r="Q945" s="7" t="str">
        <f t="shared" si="674"/>
        <v>нормо-часы</v>
      </c>
      <c r="R945" s="7" t="str">
        <f t="shared" si="675"/>
        <v>нормо-часы</v>
      </c>
      <c r="S945" s="8">
        <f t="shared" si="676"/>
        <v>1033</v>
      </c>
      <c r="T945" s="8">
        <f t="shared" si="677"/>
        <v>1187</v>
      </c>
      <c r="U945" s="8">
        <f>Расценки!F944</f>
        <v>500</v>
      </c>
      <c r="V945" s="8">
        <f>Расценки!G944</f>
        <v>575</v>
      </c>
      <c r="W945" s="10">
        <f t="shared" si="678"/>
        <v>0.49</v>
      </c>
      <c r="X945" s="10">
        <f t="shared" si="679"/>
        <v>0.46782608695652173</v>
      </c>
      <c r="Y945" s="9">
        <f>Расценки!H944</f>
        <v>500</v>
      </c>
      <c r="Z945" s="9">
        <f>Расценки!I944</f>
        <v>575</v>
      </c>
      <c r="AA945" s="10">
        <f>Расценки!J944</f>
        <v>0</v>
      </c>
      <c r="AB945" s="10">
        <f>Расценки!K944</f>
        <v>0</v>
      </c>
      <c r="AC945" s="16">
        <f t="shared" si="680"/>
        <v>0.49</v>
      </c>
      <c r="AD945" s="16">
        <f t="shared" si="681"/>
        <v>0.46782608695652173</v>
      </c>
      <c r="AE945" s="10">
        <f t="shared" si="682"/>
        <v>0.38</v>
      </c>
      <c r="AF945" s="10">
        <f t="shared" si="683"/>
        <v>0.38086956521739129</v>
      </c>
      <c r="AG945" s="8">
        <f t="shared" si="684"/>
        <v>245</v>
      </c>
      <c r="AH945" s="8">
        <f t="shared" si="685"/>
        <v>269</v>
      </c>
    </row>
    <row r="946" spans="1:34" x14ac:dyDescent="0.25">
      <c r="A946" s="7" t="s">
        <v>2780</v>
      </c>
      <c r="B946" s="7" t="s">
        <v>2781</v>
      </c>
      <c r="C946" s="7" t="s">
        <v>50</v>
      </c>
      <c r="D946" s="7" t="s">
        <v>41</v>
      </c>
      <c r="E946" s="7" t="str">
        <f>INDEX('Нормо-час по специальностям'!$B$6:$B$26,MATCH(D946,'Нормо-час по специальностям'!$A$6:$A$26,0))</f>
        <v>Сварщик / монтажник МК</v>
      </c>
      <c r="F946" s="15">
        <v>1.5</v>
      </c>
      <c r="G946" s="7" t="s">
        <v>7256</v>
      </c>
      <c r="H946" s="11">
        <f t="shared" si="669"/>
        <v>4.67</v>
      </c>
      <c r="I946" s="8">
        <f>INDEX('Нормо-час по специальностям'!$D$6:$D$26,MATCH(D946,'Нормо-час по специальностям'!$A$6:$A$26,0))</f>
        <v>900</v>
      </c>
      <c r="J946" s="8">
        <f>INDEX('Нормо-час по специальностям'!$E$6:$E$26,MATCH(D946,'Нормо-час по специальностям'!$A$6:$A$26,0))</f>
        <v>1080</v>
      </c>
      <c r="K946" s="8">
        <f t="shared" si="670"/>
        <v>1350</v>
      </c>
      <c r="L946" s="8">
        <f t="shared" si="671"/>
        <v>1620</v>
      </c>
      <c r="M946" s="8">
        <f>Расценки!L945</f>
        <v>992</v>
      </c>
      <c r="N946" s="8">
        <f>Расценки!M945</f>
        <v>1141</v>
      </c>
      <c r="O946" s="10">
        <f t="shared" si="672"/>
        <v>0.36088709677419351</v>
      </c>
      <c r="P946" s="10">
        <f t="shared" si="673"/>
        <v>0.41980718667835237</v>
      </c>
      <c r="Q946" s="7" t="str">
        <f t="shared" si="674"/>
        <v>расценка</v>
      </c>
      <c r="R946" s="7" t="str">
        <f t="shared" si="675"/>
        <v>расценка</v>
      </c>
      <c r="S946" s="8">
        <f t="shared" si="676"/>
        <v>661</v>
      </c>
      <c r="T946" s="8">
        <f t="shared" si="677"/>
        <v>761</v>
      </c>
      <c r="U946" s="8">
        <f>Расценки!F945</f>
        <v>1600</v>
      </c>
      <c r="V946" s="8">
        <f>Расценки!G945</f>
        <v>1840</v>
      </c>
      <c r="W946" s="10">
        <f t="shared" si="678"/>
        <v>0.15625</v>
      </c>
      <c r="X946" s="10">
        <f t="shared" si="679"/>
        <v>0.11956521739130435</v>
      </c>
      <c r="Y946" s="9">
        <f>Расценки!H945</f>
        <v>1800</v>
      </c>
      <c r="Z946" s="9">
        <f>Расценки!I945</f>
        <v>2160</v>
      </c>
      <c r="AA946" s="10">
        <f>Расценки!J945</f>
        <v>0.125</v>
      </c>
      <c r="AB946" s="10">
        <f>Расценки!K945</f>
        <v>0.17391304347826098</v>
      </c>
      <c r="AC946" s="16">
        <f t="shared" si="680"/>
        <v>0.25</v>
      </c>
      <c r="AD946" s="16">
        <f t="shared" si="681"/>
        <v>0.25</v>
      </c>
      <c r="AE946" s="10">
        <f t="shared" si="682"/>
        <v>0.44888888888888889</v>
      </c>
      <c r="AF946" s="10">
        <f t="shared" si="683"/>
        <v>0.47175925925925927</v>
      </c>
      <c r="AG946" s="8">
        <f t="shared" si="684"/>
        <v>450</v>
      </c>
      <c r="AH946" s="8">
        <f t="shared" si="685"/>
        <v>540</v>
      </c>
    </row>
    <row r="947" spans="1:34" x14ac:dyDescent="0.25">
      <c r="A947" s="7" t="s">
        <v>2783</v>
      </c>
      <c r="B947" s="7" t="s">
        <v>2784</v>
      </c>
      <c r="C947" s="7" t="s">
        <v>50</v>
      </c>
      <c r="D947" s="7" t="s">
        <v>41</v>
      </c>
      <c r="E947" s="7" t="str">
        <f>INDEX('Нормо-час по специальностям'!$B$6:$B$26,MATCH(D947,'Нормо-час по специальностям'!$A$6:$A$26,0))</f>
        <v>Сварщик / монтажник МК</v>
      </c>
      <c r="F947" s="15">
        <v>1.95</v>
      </c>
      <c r="G947" s="7" t="s">
        <v>7256</v>
      </c>
      <c r="H947" s="11">
        <f t="shared" si="669"/>
        <v>3.59</v>
      </c>
      <c r="I947" s="8">
        <f>INDEX('Нормо-час по специальностям'!$D$6:$D$26,MATCH(D947,'Нормо-час по специальностям'!$A$6:$A$26,0))</f>
        <v>900</v>
      </c>
      <c r="J947" s="8">
        <f>INDEX('Нормо-час по специальностям'!$E$6:$E$26,MATCH(D947,'Нормо-час по специальностям'!$A$6:$A$26,0))</f>
        <v>1080</v>
      </c>
      <c r="K947" s="8">
        <f t="shared" si="670"/>
        <v>1755</v>
      </c>
      <c r="L947" s="8">
        <f t="shared" si="671"/>
        <v>2106</v>
      </c>
      <c r="M947" s="8">
        <f>Расценки!L946</f>
        <v>1302</v>
      </c>
      <c r="N947" s="8">
        <f>Расценки!M946</f>
        <v>1497</v>
      </c>
      <c r="O947" s="10">
        <f t="shared" si="672"/>
        <v>0.34792626728110609</v>
      </c>
      <c r="P947" s="10">
        <f t="shared" si="673"/>
        <v>0.40681362725450909</v>
      </c>
      <c r="Q947" s="7" t="str">
        <f t="shared" si="674"/>
        <v>расценка</v>
      </c>
      <c r="R947" s="7" t="str">
        <f t="shared" si="675"/>
        <v>расценка</v>
      </c>
      <c r="S947" s="8">
        <f t="shared" si="676"/>
        <v>668</v>
      </c>
      <c r="T947" s="8">
        <f t="shared" si="677"/>
        <v>768</v>
      </c>
      <c r="U947" s="8">
        <f>Расценки!F946</f>
        <v>2100</v>
      </c>
      <c r="V947" s="8">
        <f>Расценки!G946</f>
        <v>2415</v>
      </c>
      <c r="W947" s="10">
        <f t="shared" si="678"/>
        <v>0.16428571428571428</v>
      </c>
      <c r="X947" s="10">
        <f t="shared" si="679"/>
        <v>0.12795031055900621</v>
      </c>
      <c r="Y947" s="9">
        <f>Расценки!H946</f>
        <v>2340</v>
      </c>
      <c r="Z947" s="9">
        <f>Расценки!I946</f>
        <v>2808</v>
      </c>
      <c r="AA947" s="10">
        <f>Расценки!J946</f>
        <v>0.11428571428571432</v>
      </c>
      <c r="AB947" s="10">
        <f>Расценки!K946</f>
        <v>0.16273291925465849</v>
      </c>
      <c r="AC947" s="16">
        <f t="shared" si="680"/>
        <v>0.25</v>
      </c>
      <c r="AD947" s="16">
        <f t="shared" si="681"/>
        <v>0.25</v>
      </c>
      <c r="AE947" s="10">
        <f t="shared" si="682"/>
        <v>0.44358974358974357</v>
      </c>
      <c r="AF947" s="10">
        <f t="shared" si="683"/>
        <v>0.46688034188034189</v>
      </c>
      <c r="AG947" s="8">
        <f t="shared" si="684"/>
        <v>585</v>
      </c>
      <c r="AH947" s="8">
        <f t="shared" si="685"/>
        <v>702</v>
      </c>
    </row>
    <row r="948" spans="1:34" x14ac:dyDescent="0.25">
      <c r="A948" s="7" t="s">
        <v>2786</v>
      </c>
      <c r="B948" s="7" t="s">
        <v>2787</v>
      </c>
      <c r="C948" s="7" t="s">
        <v>50</v>
      </c>
      <c r="D948" s="7" t="s">
        <v>41</v>
      </c>
      <c r="E948" s="7" t="str">
        <f>INDEX('Нормо-час по специальностям'!$B$6:$B$26,MATCH(D948,'Нормо-час по специальностям'!$A$6:$A$26,0))</f>
        <v>Сварщик / монтажник МК</v>
      </c>
      <c r="F948" s="15">
        <v>2.2999999999999998</v>
      </c>
      <c r="G948" s="7" t="s">
        <v>7256</v>
      </c>
      <c r="H948" s="11">
        <f t="shared" si="669"/>
        <v>3.04</v>
      </c>
      <c r="I948" s="8">
        <f>INDEX('Нормо-час по специальностям'!$D$6:$D$26,MATCH(D948,'Нормо-час по специальностям'!$A$6:$A$26,0))</f>
        <v>900</v>
      </c>
      <c r="J948" s="8">
        <f>INDEX('Нормо-час по специальностям'!$E$6:$E$26,MATCH(D948,'Нормо-час по специальностям'!$A$6:$A$26,0))</f>
        <v>1080</v>
      </c>
      <c r="K948" s="8">
        <f t="shared" si="670"/>
        <v>2070</v>
      </c>
      <c r="L948" s="8">
        <f t="shared" si="671"/>
        <v>2484</v>
      </c>
      <c r="M948" s="8">
        <f>Расценки!L947</f>
        <v>1550</v>
      </c>
      <c r="N948" s="8">
        <f>Расценки!M947</f>
        <v>1782</v>
      </c>
      <c r="O948" s="10">
        <f t="shared" si="672"/>
        <v>0.3354838709677419</v>
      </c>
      <c r="P948" s="10">
        <f t="shared" si="673"/>
        <v>0.39393939393939403</v>
      </c>
      <c r="Q948" s="7" t="str">
        <f t="shared" si="674"/>
        <v>расценка</v>
      </c>
      <c r="R948" s="7" t="str">
        <f t="shared" si="675"/>
        <v>расценка</v>
      </c>
      <c r="S948" s="8">
        <f t="shared" si="676"/>
        <v>674</v>
      </c>
      <c r="T948" s="8">
        <f t="shared" si="677"/>
        <v>775</v>
      </c>
      <c r="U948" s="8">
        <f>Расценки!F947</f>
        <v>2500</v>
      </c>
      <c r="V948" s="8">
        <f>Расценки!G947</f>
        <v>2875</v>
      </c>
      <c r="W948" s="10">
        <f t="shared" si="678"/>
        <v>0.17199999999999999</v>
      </c>
      <c r="X948" s="10">
        <f t="shared" si="679"/>
        <v>0.13600000000000001</v>
      </c>
      <c r="Y948" s="9">
        <f>Расценки!H947</f>
        <v>2760</v>
      </c>
      <c r="Z948" s="9">
        <f>Расценки!I947</f>
        <v>3312</v>
      </c>
      <c r="AA948" s="10">
        <f>Расценки!J947</f>
        <v>0.10400000000000009</v>
      </c>
      <c r="AB948" s="10">
        <f>Расценки!K947</f>
        <v>0.15199999999999991</v>
      </c>
      <c r="AC948" s="16">
        <f t="shared" si="680"/>
        <v>0.25</v>
      </c>
      <c r="AD948" s="16">
        <f t="shared" si="681"/>
        <v>0.25</v>
      </c>
      <c r="AE948" s="10">
        <f t="shared" si="682"/>
        <v>0.43840579710144928</v>
      </c>
      <c r="AF948" s="10">
        <f t="shared" si="683"/>
        <v>0.46195652173913043</v>
      </c>
      <c r="AG948" s="8">
        <f t="shared" si="684"/>
        <v>690</v>
      </c>
      <c r="AH948" s="8">
        <f t="shared" si="685"/>
        <v>828</v>
      </c>
    </row>
    <row r="949" spans="1:34" x14ac:dyDescent="0.25">
      <c r="A949" s="7" t="s">
        <v>2789</v>
      </c>
      <c r="B949" s="7" t="s">
        <v>2790</v>
      </c>
      <c r="C949" s="7" t="s">
        <v>50</v>
      </c>
      <c r="D949" s="7" t="s">
        <v>41</v>
      </c>
      <c r="E949" s="7" t="str">
        <f>INDEX('Нормо-час по специальностям'!$B$6:$B$26,MATCH(D949,'Нормо-час по специальностям'!$A$6:$A$26,0))</f>
        <v>Сварщик / монтажник МК</v>
      </c>
      <c r="F949" s="15">
        <v>0.9</v>
      </c>
      <c r="G949" s="7" t="s">
        <v>7256</v>
      </c>
      <c r="H949" s="11">
        <f t="shared" si="669"/>
        <v>7.78</v>
      </c>
      <c r="I949" s="8">
        <f>INDEX('Нормо-час по специальностям'!$D$6:$D$26,MATCH(D949,'Нормо-час по специальностям'!$A$6:$A$26,0))</f>
        <v>900</v>
      </c>
      <c r="J949" s="8">
        <f>INDEX('Нормо-час по специальностям'!$E$6:$E$26,MATCH(D949,'Нормо-час по специальностям'!$A$6:$A$26,0))</f>
        <v>1080</v>
      </c>
      <c r="K949" s="8">
        <f t="shared" si="670"/>
        <v>810</v>
      </c>
      <c r="L949" s="8">
        <f t="shared" si="671"/>
        <v>972</v>
      </c>
      <c r="M949" s="8">
        <f>Расценки!L948</f>
        <v>558</v>
      </c>
      <c r="N949" s="8">
        <f>Расценки!M948</f>
        <v>642</v>
      </c>
      <c r="O949" s="10">
        <f t="shared" si="672"/>
        <v>0.45161290322580649</v>
      </c>
      <c r="P949" s="10">
        <f t="shared" si="673"/>
        <v>0.51401869158878499</v>
      </c>
      <c r="Q949" s="7" t="str">
        <f t="shared" si="674"/>
        <v>расценка</v>
      </c>
      <c r="R949" s="7" t="str">
        <f t="shared" si="675"/>
        <v>расценка</v>
      </c>
      <c r="S949" s="8">
        <f t="shared" si="676"/>
        <v>620</v>
      </c>
      <c r="T949" s="8">
        <f t="shared" si="677"/>
        <v>713</v>
      </c>
      <c r="U949" s="8">
        <f>Расценки!F948</f>
        <v>900</v>
      </c>
      <c r="V949" s="8">
        <f>Расценки!G948</f>
        <v>1035</v>
      </c>
      <c r="W949" s="10">
        <f t="shared" si="678"/>
        <v>0.1</v>
      </c>
      <c r="X949" s="10">
        <f t="shared" si="679"/>
        <v>6.0869565217391307E-2</v>
      </c>
      <c r="Y949" s="9">
        <f>Расценки!H948</f>
        <v>1080</v>
      </c>
      <c r="Z949" s="9">
        <f>Расценки!I948</f>
        <v>1296</v>
      </c>
      <c r="AA949" s="10">
        <f>Расценки!J948</f>
        <v>0.19999999999999996</v>
      </c>
      <c r="AB949" s="10">
        <f>Расценки!K948</f>
        <v>0.25217391304347836</v>
      </c>
      <c r="AC949" s="16">
        <f t="shared" si="680"/>
        <v>0.25</v>
      </c>
      <c r="AD949" s="16">
        <f t="shared" si="681"/>
        <v>0.25</v>
      </c>
      <c r="AE949" s="10">
        <f t="shared" si="682"/>
        <v>0.48333333333333334</v>
      </c>
      <c r="AF949" s="10">
        <f t="shared" si="683"/>
        <v>0.50462962962962965</v>
      </c>
      <c r="AG949" s="8">
        <f t="shared" si="684"/>
        <v>270</v>
      </c>
      <c r="AH949" s="8">
        <f t="shared" si="685"/>
        <v>324</v>
      </c>
    </row>
    <row r="950" spans="1:34" x14ac:dyDescent="0.25">
      <c r="A950" s="7" t="s">
        <v>2792</v>
      </c>
      <c r="B950" s="7" t="s">
        <v>2793</v>
      </c>
      <c r="C950" s="7" t="s">
        <v>50</v>
      </c>
      <c r="D950" s="7" t="s">
        <v>41</v>
      </c>
      <c r="E950" s="7" t="str">
        <f>INDEX('Нормо-час по специальностям'!$B$6:$B$26,MATCH(D950,'Нормо-час по специальностям'!$A$6:$A$26,0))</f>
        <v>Сварщик / монтажник МК</v>
      </c>
      <c r="F950" s="15">
        <v>1.05</v>
      </c>
      <c r="G950" s="7" t="s">
        <v>7256</v>
      </c>
      <c r="H950" s="11">
        <f t="shared" si="669"/>
        <v>6.67</v>
      </c>
      <c r="I950" s="8">
        <f>INDEX('Нормо-час по специальностям'!$D$6:$D$26,MATCH(D950,'Нормо-час по специальностям'!$A$6:$A$26,0))</f>
        <v>900</v>
      </c>
      <c r="J950" s="8">
        <f>INDEX('Нормо-час по специальностям'!$E$6:$E$26,MATCH(D950,'Нормо-час по специальностям'!$A$6:$A$26,0))</f>
        <v>1080</v>
      </c>
      <c r="K950" s="8">
        <f t="shared" si="670"/>
        <v>945</v>
      </c>
      <c r="L950" s="8">
        <f t="shared" si="671"/>
        <v>1134</v>
      </c>
      <c r="M950" s="8">
        <f>Расценки!L949</f>
        <v>682</v>
      </c>
      <c r="N950" s="8">
        <f>Расценки!M949</f>
        <v>784</v>
      </c>
      <c r="O950" s="10">
        <f t="shared" si="672"/>
        <v>0.38563049853372444</v>
      </c>
      <c r="P950" s="10">
        <f t="shared" si="673"/>
        <v>0.4464285714285714</v>
      </c>
      <c r="Q950" s="7" t="str">
        <f t="shared" si="674"/>
        <v>расценка</v>
      </c>
      <c r="R950" s="7" t="str">
        <f t="shared" si="675"/>
        <v>расценка</v>
      </c>
      <c r="S950" s="8">
        <f t="shared" si="676"/>
        <v>650</v>
      </c>
      <c r="T950" s="8">
        <f t="shared" si="677"/>
        <v>747</v>
      </c>
      <c r="U950" s="8">
        <f>Расценки!F949</f>
        <v>1100</v>
      </c>
      <c r="V950" s="8">
        <f>Расценки!G949</f>
        <v>1265</v>
      </c>
      <c r="W950" s="10">
        <f t="shared" si="678"/>
        <v>0.1409090909090909</v>
      </c>
      <c r="X950" s="10">
        <f t="shared" si="679"/>
        <v>0.10355731225296443</v>
      </c>
      <c r="Y950" s="9">
        <f>Расценки!H949</f>
        <v>1260</v>
      </c>
      <c r="Z950" s="9">
        <f>Расценки!I949</f>
        <v>1512</v>
      </c>
      <c r="AA950" s="10">
        <f>Расценки!J949</f>
        <v>0.1454545454545455</v>
      </c>
      <c r="AB950" s="10">
        <f>Расценки!K949</f>
        <v>0.19525691699604741</v>
      </c>
      <c r="AC950" s="16">
        <f t="shared" si="680"/>
        <v>0.25</v>
      </c>
      <c r="AD950" s="16">
        <f t="shared" si="681"/>
        <v>0.25</v>
      </c>
      <c r="AE950" s="10">
        <f t="shared" si="682"/>
        <v>0.45873015873015871</v>
      </c>
      <c r="AF950" s="10">
        <f t="shared" si="683"/>
        <v>0.48148148148148145</v>
      </c>
      <c r="AG950" s="8">
        <f t="shared" si="684"/>
        <v>315</v>
      </c>
      <c r="AH950" s="8">
        <f t="shared" si="685"/>
        <v>378</v>
      </c>
    </row>
    <row r="951" spans="1:34" x14ac:dyDescent="0.25">
      <c r="A951" s="7" t="s">
        <v>2795</v>
      </c>
      <c r="B951" s="7" t="s">
        <v>2796</v>
      </c>
      <c r="C951" s="7" t="s">
        <v>50</v>
      </c>
      <c r="D951" s="7" t="s">
        <v>41</v>
      </c>
      <c r="E951" s="7" t="str">
        <f>INDEX('Нормо-час по специальностям'!$B$6:$B$26,MATCH(D951,'Нормо-час по специальностям'!$A$6:$A$26,0))</f>
        <v>Сварщик / монтажник МК</v>
      </c>
      <c r="F951" s="15">
        <v>1.25</v>
      </c>
      <c r="G951" s="7" t="s">
        <v>7256</v>
      </c>
      <c r="H951" s="11">
        <f t="shared" si="669"/>
        <v>5.6</v>
      </c>
      <c r="I951" s="8">
        <f>INDEX('Нормо-час по специальностям'!$D$6:$D$26,MATCH(D951,'Нормо-час по специальностям'!$A$6:$A$26,0))</f>
        <v>900</v>
      </c>
      <c r="J951" s="8">
        <f>INDEX('Нормо-час по специальностям'!$E$6:$E$26,MATCH(D951,'Нормо-час по специальностям'!$A$6:$A$26,0))</f>
        <v>1080</v>
      </c>
      <c r="K951" s="8">
        <f t="shared" si="670"/>
        <v>1125</v>
      </c>
      <c r="L951" s="8">
        <f t="shared" si="671"/>
        <v>1350</v>
      </c>
      <c r="M951" s="8">
        <f>Расценки!L950</f>
        <v>806</v>
      </c>
      <c r="N951" s="8">
        <f>Расценки!M950</f>
        <v>927</v>
      </c>
      <c r="O951" s="10">
        <f t="shared" si="672"/>
        <v>0.39578163771712149</v>
      </c>
      <c r="P951" s="10">
        <f t="shared" si="673"/>
        <v>0.4563106796116505</v>
      </c>
      <c r="Q951" s="7" t="str">
        <f t="shared" si="674"/>
        <v>расценка</v>
      </c>
      <c r="R951" s="7" t="str">
        <f t="shared" si="675"/>
        <v>расценка</v>
      </c>
      <c r="S951" s="8">
        <f t="shared" si="676"/>
        <v>645</v>
      </c>
      <c r="T951" s="8">
        <f t="shared" si="677"/>
        <v>742</v>
      </c>
      <c r="U951" s="8">
        <f>Расценки!F950</f>
        <v>1300</v>
      </c>
      <c r="V951" s="8">
        <f>Расценки!G950</f>
        <v>1495</v>
      </c>
      <c r="W951" s="10">
        <f t="shared" si="678"/>
        <v>0.13461538461538461</v>
      </c>
      <c r="X951" s="10">
        <f t="shared" si="679"/>
        <v>9.6989966555183951E-2</v>
      </c>
      <c r="Y951" s="9">
        <f>Расценки!H950</f>
        <v>1500</v>
      </c>
      <c r="Z951" s="9">
        <f>Расценки!I950</f>
        <v>1800</v>
      </c>
      <c r="AA951" s="10">
        <f>Расценки!J950</f>
        <v>0.15384615384615374</v>
      </c>
      <c r="AB951" s="10">
        <f>Расценки!K950</f>
        <v>0.20401337792642149</v>
      </c>
      <c r="AC951" s="16">
        <f t="shared" si="680"/>
        <v>0.25</v>
      </c>
      <c r="AD951" s="16">
        <f t="shared" si="681"/>
        <v>0.25</v>
      </c>
      <c r="AE951" s="10">
        <f t="shared" si="682"/>
        <v>0.46266666666666667</v>
      </c>
      <c r="AF951" s="10">
        <f t="shared" si="683"/>
        <v>0.48499999999999999</v>
      </c>
      <c r="AG951" s="8">
        <f t="shared" si="684"/>
        <v>375</v>
      </c>
      <c r="AH951" s="8">
        <f t="shared" si="685"/>
        <v>450</v>
      </c>
    </row>
    <row r="952" spans="1:34" x14ac:dyDescent="0.25">
      <c r="A952" s="7" t="s">
        <v>2798</v>
      </c>
      <c r="B952" s="7" t="s">
        <v>2799</v>
      </c>
      <c r="C952" s="7" t="s">
        <v>50</v>
      </c>
      <c r="D952" s="7" t="s">
        <v>468</v>
      </c>
      <c r="E952" s="7" t="str">
        <f>INDEX('Нормо-час по специальностям'!$B$6:$B$26,MATCH(D952,'Нормо-час по специальностям'!$A$6:$A$26,0))</f>
        <v>Сантехник</v>
      </c>
      <c r="F952" s="15">
        <v>0.3</v>
      </c>
      <c r="G952" s="7" t="s">
        <v>7245</v>
      </c>
      <c r="H952" s="11">
        <f t="shared" si="669"/>
        <v>23.33</v>
      </c>
      <c r="I952" s="8">
        <f>INDEX('Нормо-час по специальностям'!$D$6:$D$26,MATCH(D952,'Нормо-час по специальностям'!$A$6:$A$26,0))</f>
        <v>850</v>
      </c>
      <c r="J952" s="8">
        <f>INDEX('Нормо-час по специальностям'!$E$6:$E$26,MATCH(D952,'Нормо-час по специальностям'!$A$6:$A$26,0))</f>
        <v>1020</v>
      </c>
      <c r="K952" s="8">
        <f t="shared" si="670"/>
        <v>255</v>
      </c>
      <c r="L952" s="8">
        <f t="shared" si="671"/>
        <v>306</v>
      </c>
      <c r="M952" s="8">
        <f>Расценки!L951</f>
        <v>279</v>
      </c>
      <c r="N952" s="8">
        <f>Расценки!M951</f>
        <v>321</v>
      </c>
      <c r="O952" s="10">
        <f t="shared" si="672"/>
        <v>-8.6021505376344121E-2</v>
      </c>
      <c r="P952" s="10">
        <f t="shared" si="673"/>
        <v>-4.6728971962616828E-2</v>
      </c>
      <c r="Q952" s="7" t="str">
        <f t="shared" si="674"/>
        <v>равно</v>
      </c>
      <c r="R952" s="7" t="str">
        <f t="shared" si="675"/>
        <v>равно</v>
      </c>
      <c r="S952" s="8">
        <f t="shared" si="676"/>
        <v>930</v>
      </c>
      <c r="T952" s="8">
        <f t="shared" si="677"/>
        <v>1070</v>
      </c>
      <c r="U952" s="8">
        <f>Расценки!F951</f>
        <v>450</v>
      </c>
      <c r="V952" s="8">
        <f>Расценки!G951</f>
        <v>518</v>
      </c>
      <c r="W952" s="10">
        <f t="shared" si="678"/>
        <v>0.43333333333333335</v>
      </c>
      <c r="X952" s="10">
        <f t="shared" si="679"/>
        <v>0.40926640926640928</v>
      </c>
      <c r="Y952" s="9">
        <f>Расценки!H951</f>
        <v>450</v>
      </c>
      <c r="Z952" s="9">
        <f>Расценки!I951</f>
        <v>518</v>
      </c>
      <c r="AA952" s="10">
        <f>Расценки!J951</f>
        <v>0</v>
      </c>
      <c r="AB952" s="10">
        <f>Расценки!K951</f>
        <v>0</v>
      </c>
      <c r="AC952" s="16">
        <f t="shared" si="680"/>
        <v>0.43333333333333335</v>
      </c>
      <c r="AD952" s="16">
        <f t="shared" si="681"/>
        <v>0.40926640926640928</v>
      </c>
      <c r="AE952" s="10">
        <f t="shared" si="682"/>
        <v>0.38</v>
      </c>
      <c r="AF952" s="10">
        <f t="shared" si="683"/>
        <v>0.38030888030888033</v>
      </c>
      <c r="AG952" s="8">
        <f t="shared" si="684"/>
        <v>195</v>
      </c>
      <c r="AH952" s="8">
        <f t="shared" si="685"/>
        <v>212</v>
      </c>
    </row>
    <row r="953" spans="1:34" x14ac:dyDescent="0.25">
      <c r="A953" s="7" t="s">
        <v>2802</v>
      </c>
      <c r="B953" s="7" t="s">
        <v>2803</v>
      </c>
      <c r="C953" s="7" t="s">
        <v>50</v>
      </c>
      <c r="D953" s="7" t="s">
        <v>468</v>
      </c>
      <c r="E953" s="7" t="str">
        <f>INDEX('Нормо-час по специальностям'!$B$6:$B$26,MATCH(D953,'Нормо-час по специальностям'!$A$6:$A$26,0))</f>
        <v>Сантехник</v>
      </c>
      <c r="F953" s="15">
        <v>0.35</v>
      </c>
      <c r="G953" s="7" t="s">
        <v>7245</v>
      </c>
      <c r="H953" s="11">
        <f t="shared" si="669"/>
        <v>20</v>
      </c>
      <c r="I953" s="8">
        <f>INDEX('Нормо-час по специальностям'!$D$6:$D$26,MATCH(D953,'Нормо-час по специальностям'!$A$6:$A$26,0))</f>
        <v>850</v>
      </c>
      <c r="J953" s="8">
        <f>INDEX('Нормо-час по специальностям'!$E$6:$E$26,MATCH(D953,'Нормо-час по специальностям'!$A$6:$A$26,0))</f>
        <v>1020</v>
      </c>
      <c r="K953" s="8">
        <f t="shared" si="670"/>
        <v>298</v>
      </c>
      <c r="L953" s="8">
        <f t="shared" si="671"/>
        <v>357</v>
      </c>
      <c r="M953" s="8">
        <f>Расценки!L952</f>
        <v>310</v>
      </c>
      <c r="N953" s="8">
        <f>Расценки!M952</f>
        <v>356</v>
      </c>
      <c r="O953" s="10">
        <f t="shared" si="672"/>
        <v>-3.8709677419354827E-2</v>
      </c>
      <c r="P953" s="10">
        <f t="shared" si="673"/>
        <v>2.8089887640450062E-3</v>
      </c>
      <c r="Q953" s="7" t="str">
        <f t="shared" si="674"/>
        <v>равно</v>
      </c>
      <c r="R953" s="7" t="str">
        <f t="shared" si="675"/>
        <v>равно</v>
      </c>
      <c r="S953" s="8">
        <f t="shared" si="676"/>
        <v>886</v>
      </c>
      <c r="T953" s="8">
        <f t="shared" si="677"/>
        <v>1017</v>
      </c>
      <c r="U953" s="8">
        <f>Расценки!F952</f>
        <v>500</v>
      </c>
      <c r="V953" s="8">
        <f>Расценки!G952</f>
        <v>575</v>
      </c>
      <c r="W953" s="10">
        <f t="shared" si="678"/>
        <v>0.40400000000000003</v>
      </c>
      <c r="X953" s="10">
        <f t="shared" si="679"/>
        <v>0.37913043478260872</v>
      </c>
      <c r="Y953" s="9">
        <f>Расценки!H952</f>
        <v>500</v>
      </c>
      <c r="Z953" s="9">
        <f>Расценки!I952</f>
        <v>575</v>
      </c>
      <c r="AA953" s="10">
        <f>Расценки!J952</f>
        <v>0</v>
      </c>
      <c r="AB953" s="10">
        <f>Расценки!K952</f>
        <v>0</v>
      </c>
      <c r="AC953" s="16">
        <f t="shared" si="680"/>
        <v>0.40400000000000003</v>
      </c>
      <c r="AD953" s="16">
        <f t="shared" si="681"/>
        <v>0.37913043478260872</v>
      </c>
      <c r="AE953" s="10">
        <f t="shared" si="682"/>
        <v>0.38</v>
      </c>
      <c r="AF953" s="10">
        <f t="shared" si="683"/>
        <v>0.38086956521739129</v>
      </c>
      <c r="AG953" s="8">
        <f t="shared" si="684"/>
        <v>202</v>
      </c>
      <c r="AH953" s="8">
        <f t="shared" si="685"/>
        <v>218</v>
      </c>
    </row>
    <row r="954" spans="1:34" x14ac:dyDescent="0.25">
      <c r="A954" s="7" t="s">
        <v>2806</v>
      </c>
      <c r="B954" s="7" t="s">
        <v>2807</v>
      </c>
      <c r="C954" s="7" t="s">
        <v>50</v>
      </c>
      <c r="D954" s="7" t="s">
        <v>468</v>
      </c>
      <c r="E954" s="7" t="str">
        <f>INDEX('Нормо-час по специальностям'!$B$6:$B$26,MATCH(D954,'Нормо-час по специальностям'!$A$6:$A$26,0))</f>
        <v>Сантехник</v>
      </c>
      <c r="F954" s="15">
        <v>0.6</v>
      </c>
      <c r="G954" s="7" t="s">
        <v>7245</v>
      </c>
      <c r="H954" s="11">
        <f t="shared" si="669"/>
        <v>11.67</v>
      </c>
      <c r="I954" s="8">
        <f>INDEX('Нормо-час по специальностям'!$D$6:$D$26,MATCH(D954,'Нормо-час по специальностям'!$A$6:$A$26,0))</f>
        <v>850</v>
      </c>
      <c r="J954" s="8">
        <f>INDEX('Нормо-час по специальностям'!$E$6:$E$26,MATCH(D954,'Нормо-час по специальностям'!$A$6:$A$26,0))</f>
        <v>1020</v>
      </c>
      <c r="K954" s="8">
        <f t="shared" si="670"/>
        <v>510</v>
      </c>
      <c r="L954" s="8">
        <f t="shared" si="671"/>
        <v>612</v>
      </c>
      <c r="M954" s="8">
        <f>Расценки!L953</f>
        <v>558</v>
      </c>
      <c r="N954" s="8">
        <f>Расценки!M953</f>
        <v>642</v>
      </c>
      <c r="O954" s="10">
        <f t="shared" si="672"/>
        <v>-8.6021505376344121E-2</v>
      </c>
      <c r="P954" s="10">
        <f t="shared" si="673"/>
        <v>-4.6728971962616828E-2</v>
      </c>
      <c r="Q954" s="7" t="str">
        <f t="shared" si="674"/>
        <v>равно</v>
      </c>
      <c r="R954" s="7" t="str">
        <f t="shared" si="675"/>
        <v>равно</v>
      </c>
      <c r="S954" s="8">
        <f t="shared" si="676"/>
        <v>930</v>
      </c>
      <c r="T954" s="8">
        <f t="shared" si="677"/>
        <v>1070</v>
      </c>
      <c r="U954" s="8">
        <f>Расценки!F953</f>
        <v>900</v>
      </c>
      <c r="V954" s="8">
        <f>Расценки!G953</f>
        <v>1035</v>
      </c>
      <c r="W954" s="10">
        <f t="shared" si="678"/>
        <v>0.43333333333333335</v>
      </c>
      <c r="X954" s="10">
        <f t="shared" si="679"/>
        <v>0.40869565217391307</v>
      </c>
      <c r="Y954" s="9">
        <f>Расценки!H953</f>
        <v>900</v>
      </c>
      <c r="Z954" s="9">
        <f>Расценки!I953</f>
        <v>1035</v>
      </c>
      <c r="AA954" s="10">
        <f>Расценки!J953</f>
        <v>0</v>
      </c>
      <c r="AB954" s="10">
        <f>Расценки!K953</f>
        <v>0</v>
      </c>
      <c r="AC954" s="16">
        <f t="shared" si="680"/>
        <v>0.43333333333333335</v>
      </c>
      <c r="AD954" s="16">
        <f t="shared" si="681"/>
        <v>0.40869565217391307</v>
      </c>
      <c r="AE954" s="10">
        <f t="shared" si="682"/>
        <v>0.38</v>
      </c>
      <c r="AF954" s="10">
        <f t="shared" si="683"/>
        <v>0.37971014492753624</v>
      </c>
      <c r="AG954" s="8">
        <f t="shared" si="684"/>
        <v>390</v>
      </c>
      <c r="AH954" s="8">
        <f t="shared" si="685"/>
        <v>423</v>
      </c>
    </row>
    <row r="955" spans="1:34" x14ac:dyDescent="0.25">
      <c r="A955" s="7" t="s">
        <v>2808</v>
      </c>
      <c r="B955" s="7" t="s">
        <v>2809</v>
      </c>
      <c r="C955" s="7" t="s">
        <v>50</v>
      </c>
      <c r="D955" s="7" t="s">
        <v>468</v>
      </c>
      <c r="E955" s="7" t="str">
        <f>INDEX('Нормо-час по специальностям'!$B$6:$B$26,MATCH(D955,'Нормо-час по специальностям'!$A$6:$A$26,0))</f>
        <v>Сантехник</v>
      </c>
      <c r="F955" s="15">
        <v>0.75</v>
      </c>
      <c r="G955" s="7" t="s">
        <v>7245</v>
      </c>
      <c r="H955" s="11">
        <f t="shared" si="669"/>
        <v>9.33</v>
      </c>
      <c r="I955" s="8">
        <f>INDEX('Нормо-час по специальностям'!$D$6:$D$26,MATCH(D955,'Нормо-час по специальностям'!$A$6:$A$26,0))</f>
        <v>850</v>
      </c>
      <c r="J955" s="8">
        <f>INDEX('Нормо-час по специальностям'!$E$6:$E$26,MATCH(D955,'Нормо-час по специальностям'!$A$6:$A$26,0))</f>
        <v>1020</v>
      </c>
      <c r="K955" s="8">
        <f t="shared" si="670"/>
        <v>638</v>
      </c>
      <c r="L955" s="8">
        <f t="shared" si="671"/>
        <v>765</v>
      </c>
      <c r="M955" s="8">
        <f>Расценки!L954</f>
        <v>682</v>
      </c>
      <c r="N955" s="8">
        <f>Расценки!M954</f>
        <v>784</v>
      </c>
      <c r="O955" s="10">
        <f t="shared" si="672"/>
        <v>-6.4516129032258118E-2</v>
      </c>
      <c r="P955" s="10">
        <f t="shared" si="673"/>
        <v>-2.4234693877551061E-2</v>
      </c>
      <c r="Q955" s="7" t="str">
        <f t="shared" si="674"/>
        <v>равно</v>
      </c>
      <c r="R955" s="7" t="str">
        <f t="shared" si="675"/>
        <v>равно</v>
      </c>
      <c r="S955" s="8">
        <f t="shared" si="676"/>
        <v>909</v>
      </c>
      <c r="T955" s="8">
        <f t="shared" si="677"/>
        <v>1045</v>
      </c>
      <c r="U955" s="8">
        <f>Расценки!F954</f>
        <v>1100</v>
      </c>
      <c r="V955" s="8">
        <f>Расценки!G954</f>
        <v>1265</v>
      </c>
      <c r="W955" s="10">
        <f t="shared" si="678"/>
        <v>0.42</v>
      </c>
      <c r="X955" s="10">
        <f t="shared" si="679"/>
        <v>0.39525691699604742</v>
      </c>
      <c r="Y955" s="9">
        <f>Расценки!H954</f>
        <v>1100</v>
      </c>
      <c r="Z955" s="9">
        <f>Расценки!I954</f>
        <v>1265</v>
      </c>
      <c r="AA955" s="10">
        <f>Расценки!J954</f>
        <v>0</v>
      </c>
      <c r="AB955" s="10">
        <f>Расценки!K954</f>
        <v>0</v>
      </c>
      <c r="AC955" s="16">
        <f t="shared" si="680"/>
        <v>0.42</v>
      </c>
      <c r="AD955" s="16">
        <f t="shared" si="681"/>
        <v>0.39525691699604742</v>
      </c>
      <c r="AE955" s="10">
        <f t="shared" si="682"/>
        <v>0.38</v>
      </c>
      <c r="AF955" s="10">
        <f t="shared" si="683"/>
        <v>0.38023715415019765</v>
      </c>
      <c r="AG955" s="8">
        <f t="shared" si="684"/>
        <v>462</v>
      </c>
      <c r="AH955" s="8">
        <f t="shared" si="685"/>
        <v>500</v>
      </c>
    </row>
    <row r="956" spans="1:34" x14ac:dyDescent="0.25">
      <c r="A956" s="7" t="s">
        <v>2810</v>
      </c>
      <c r="B956" s="7" t="s">
        <v>2811</v>
      </c>
      <c r="C956" s="7" t="s">
        <v>50</v>
      </c>
      <c r="D956" s="7" t="s">
        <v>468</v>
      </c>
      <c r="E956" s="7" t="str">
        <f>INDEX('Нормо-час по специальностям'!$B$6:$B$26,MATCH(D956,'Нормо-час по специальностям'!$A$6:$A$26,0))</f>
        <v>Сантехник</v>
      </c>
      <c r="F956" s="15">
        <v>0.25</v>
      </c>
      <c r="G956" s="7" t="s">
        <v>7245</v>
      </c>
      <c r="H956" s="11">
        <f t="shared" si="669"/>
        <v>28</v>
      </c>
      <c r="I956" s="8">
        <f>INDEX('Нормо-час по специальностям'!$D$6:$D$26,MATCH(D956,'Нормо-час по специальностям'!$A$6:$A$26,0))</f>
        <v>850</v>
      </c>
      <c r="J956" s="8">
        <f>INDEX('Нормо-час по специальностям'!$E$6:$E$26,MATCH(D956,'Нормо-час по специальностям'!$A$6:$A$26,0))</f>
        <v>1020</v>
      </c>
      <c r="K956" s="8">
        <f t="shared" si="670"/>
        <v>213</v>
      </c>
      <c r="L956" s="8">
        <f t="shared" si="671"/>
        <v>255</v>
      </c>
      <c r="M956" s="8">
        <f>Расценки!L955</f>
        <v>217</v>
      </c>
      <c r="N956" s="8">
        <f>Расценки!M955</f>
        <v>250</v>
      </c>
      <c r="O956" s="10">
        <f t="shared" si="672"/>
        <v>-1.8433179723502335E-2</v>
      </c>
      <c r="P956" s="10">
        <f t="shared" si="673"/>
        <v>2.0000000000000018E-2</v>
      </c>
      <c r="Q956" s="7" t="str">
        <f t="shared" si="674"/>
        <v>равно</v>
      </c>
      <c r="R956" s="7" t="str">
        <f t="shared" si="675"/>
        <v>равно</v>
      </c>
      <c r="S956" s="8">
        <f t="shared" si="676"/>
        <v>868</v>
      </c>
      <c r="T956" s="8">
        <f t="shared" si="677"/>
        <v>1000</v>
      </c>
      <c r="U956" s="8">
        <f>Расценки!F955</f>
        <v>350</v>
      </c>
      <c r="V956" s="8">
        <f>Расценки!G955</f>
        <v>402</v>
      </c>
      <c r="W956" s="10">
        <f t="shared" si="678"/>
        <v>0.3914285714285714</v>
      </c>
      <c r="X956" s="10">
        <f t="shared" si="679"/>
        <v>0.36567164179104478</v>
      </c>
      <c r="Y956" s="9">
        <f>Расценки!H955</f>
        <v>350</v>
      </c>
      <c r="Z956" s="9">
        <f>Расценки!I955</f>
        <v>402</v>
      </c>
      <c r="AA956" s="10">
        <f>Расценки!J955</f>
        <v>0</v>
      </c>
      <c r="AB956" s="10">
        <f>Расценки!K955</f>
        <v>0</v>
      </c>
      <c r="AC956" s="16">
        <f t="shared" si="680"/>
        <v>0.3914285714285714</v>
      </c>
      <c r="AD956" s="16">
        <f t="shared" si="681"/>
        <v>0.36567164179104478</v>
      </c>
      <c r="AE956" s="10">
        <f t="shared" si="682"/>
        <v>0.38</v>
      </c>
      <c r="AF956" s="10">
        <f t="shared" si="683"/>
        <v>0.37810945273631841</v>
      </c>
      <c r="AG956" s="8">
        <f t="shared" si="684"/>
        <v>137</v>
      </c>
      <c r="AH956" s="8">
        <f t="shared" si="685"/>
        <v>147</v>
      </c>
    </row>
    <row r="957" spans="1:34" x14ac:dyDescent="0.25">
      <c r="A957" s="7" t="s">
        <v>2813</v>
      </c>
      <c r="B957" s="7" t="s">
        <v>2814</v>
      </c>
      <c r="C957" s="7" t="s">
        <v>50</v>
      </c>
      <c r="D957" s="7" t="s">
        <v>468</v>
      </c>
      <c r="E957" s="7" t="str">
        <f>INDEX('Нормо-час по специальностям'!$B$6:$B$26,MATCH(D957,'Нормо-час по специальностям'!$A$6:$A$26,0))</f>
        <v>Сантехник</v>
      </c>
      <c r="F957" s="15">
        <v>0.28000000000000003</v>
      </c>
      <c r="G957" s="7" t="s">
        <v>7245</v>
      </c>
      <c r="H957" s="11">
        <f t="shared" si="669"/>
        <v>25</v>
      </c>
      <c r="I957" s="8">
        <f>INDEX('Нормо-час по специальностям'!$D$6:$D$26,MATCH(D957,'Нормо-час по специальностям'!$A$6:$A$26,0))</f>
        <v>850</v>
      </c>
      <c r="J957" s="8">
        <f>INDEX('Нормо-час по специальностям'!$E$6:$E$26,MATCH(D957,'Нормо-час по специальностям'!$A$6:$A$26,0))</f>
        <v>1020</v>
      </c>
      <c r="K957" s="8">
        <f t="shared" si="670"/>
        <v>238</v>
      </c>
      <c r="L957" s="8">
        <f t="shared" si="671"/>
        <v>286</v>
      </c>
      <c r="M957" s="8">
        <f>Расценки!L956</f>
        <v>248</v>
      </c>
      <c r="N957" s="8">
        <f>Расценки!M956</f>
        <v>285</v>
      </c>
      <c r="O957" s="10">
        <f t="shared" si="672"/>
        <v>-4.0322580645161255E-2</v>
      </c>
      <c r="P957" s="10">
        <f t="shared" si="673"/>
        <v>3.5087719298245723E-3</v>
      </c>
      <c r="Q957" s="7" t="str">
        <f t="shared" si="674"/>
        <v>равно</v>
      </c>
      <c r="R957" s="7" t="str">
        <f t="shared" si="675"/>
        <v>равно</v>
      </c>
      <c r="S957" s="8">
        <f t="shared" si="676"/>
        <v>886</v>
      </c>
      <c r="T957" s="8">
        <f t="shared" si="677"/>
        <v>1018</v>
      </c>
      <c r="U957" s="8">
        <f>Расценки!F956</f>
        <v>400</v>
      </c>
      <c r="V957" s="8">
        <f>Расценки!G956</f>
        <v>460</v>
      </c>
      <c r="W957" s="10">
        <f t="shared" si="678"/>
        <v>0.40500000000000003</v>
      </c>
      <c r="X957" s="10">
        <f t="shared" si="679"/>
        <v>0.37826086956521737</v>
      </c>
      <c r="Y957" s="9">
        <f>Расценки!H956</f>
        <v>400</v>
      </c>
      <c r="Z957" s="9">
        <f>Расценки!I956</f>
        <v>460</v>
      </c>
      <c r="AA957" s="10">
        <f>Расценки!J956</f>
        <v>0</v>
      </c>
      <c r="AB957" s="10">
        <f>Расценки!K956</f>
        <v>0</v>
      </c>
      <c r="AC957" s="16">
        <f t="shared" si="680"/>
        <v>0.40500000000000003</v>
      </c>
      <c r="AD957" s="16">
        <f t="shared" si="681"/>
        <v>0.37826086956521737</v>
      </c>
      <c r="AE957" s="10">
        <f t="shared" si="682"/>
        <v>0.38</v>
      </c>
      <c r="AF957" s="10">
        <f t="shared" si="683"/>
        <v>0.38043478260869568</v>
      </c>
      <c r="AG957" s="8">
        <f t="shared" si="684"/>
        <v>162</v>
      </c>
      <c r="AH957" s="8">
        <f t="shared" si="685"/>
        <v>174</v>
      </c>
    </row>
    <row r="958" spans="1:34" x14ac:dyDescent="0.25">
      <c r="A958" s="7" t="s">
        <v>2816</v>
      </c>
      <c r="B958" s="7" t="s">
        <v>2817</v>
      </c>
      <c r="C958" s="7" t="s">
        <v>50</v>
      </c>
      <c r="D958" s="7" t="s">
        <v>468</v>
      </c>
      <c r="E958" s="7" t="str">
        <f>INDEX('Нормо-час по специальностям'!$B$6:$B$26,MATCH(D958,'Нормо-час по специальностям'!$A$6:$A$26,0))</f>
        <v>Сантехник</v>
      </c>
      <c r="F958" s="15">
        <v>0.4</v>
      </c>
      <c r="G958" s="7" t="s">
        <v>7245</v>
      </c>
      <c r="H958" s="11">
        <f t="shared" ref="H958:H989" si="686">IF(OR(F958="",F958=0),"",ROUND($G$3/F958,2))</f>
        <v>17.5</v>
      </c>
      <c r="I958" s="8">
        <f>INDEX('Нормо-час по специальностям'!$D$6:$D$26,MATCH(D958,'Нормо-час по специальностям'!$A$6:$A$26,0))</f>
        <v>850</v>
      </c>
      <c r="J958" s="8">
        <f>INDEX('Нормо-час по специальностям'!$E$6:$E$26,MATCH(D958,'Нормо-час по специальностям'!$A$6:$A$26,0))</f>
        <v>1020</v>
      </c>
      <c r="K958" s="8">
        <f t="shared" ref="K958:K989" si="687">IF(OR(F958="",F958=0,I958=0),"",ROUND(F958*I958,0))</f>
        <v>340</v>
      </c>
      <c r="L958" s="8">
        <f t="shared" ref="L958:L989" si="688">IF(OR(F958="",F958=0,J958=0),"",ROUND(F958*J958,0))</f>
        <v>408</v>
      </c>
      <c r="M958" s="8">
        <f>Расценки!L957</f>
        <v>341</v>
      </c>
      <c r="N958" s="8">
        <f>Расценки!M957</f>
        <v>392</v>
      </c>
      <c r="O958" s="10">
        <f t="shared" ref="O958:O989" si="689">IF(OR(K958="",M958="",M958=0),"",K958/M958-1)</f>
        <v>-2.9325513196480912E-3</v>
      </c>
      <c r="P958" s="10">
        <f t="shared" ref="P958:P989" si="690">IF(OR(L958="",N958="",N958=0),"",L958/N958-1)</f>
        <v>4.081632653061229E-2</v>
      </c>
      <c r="Q958" s="7" t="str">
        <f t="shared" ref="Q958:Q989" si="691">IF(O958="","—",IF(O958&lt;-$C$3,"нормо-часы",IF(O958&gt;$C$3,"расценка","равно")))</f>
        <v>равно</v>
      </c>
      <c r="R958" s="7" t="str">
        <f t="shared" ref="R958:R989" si="692">IF(P958="","—",IF(P958&lt;-$C$3,"нормо-часы",IF(P958&gt;$C$3,"расценка","равно")))</f>
        <v>равно</v>
      </c>
      <c r="S958" s="8">
        <f t="shared" ref="S958:S989" si="693">IF(OR(F958="",F958=0,M958=""),"",ROUND(M958/F958,0))</f>
        <v>853</v>
      </c>
      <c r="T958" s="8">
        <f t="shared" ref="T958:T989" si="694">IF(OR(F958="",F958=0,N958=""),"",ROUND(N958/F958,0))</f>
        <v>980</v>
      </c>
      <c r="U958" s="8">
        <f>Расценки!F957</f>
        <v>550</v>
      </c>
      <c r="V958" s="8">
        <f>Расценки!G957</f>
        <v>632</v>
      </c>
      <c r="W958" s="10">
        <f t="shared" ref="W958:W989" si="695">IF(OR(K958="",U958="",U958=0),"",(U958-K958)/U958)</f>
        <v>0.38181818181818183</v>
      </c>
      <c r="X958" s="10">
        <f t="shared" ref="X958:X989" si="696">IF(OR(L958="",V958="",V958=0),"",(V958-L958)/V958)</f>
        <v>0.35443037974683544</v>
      </c>
      <c r="Y958" s="9">
        <f>Расценки!H957</f>
        <v>550</v>
      </c>
      <c r="Z958" s="9">
        <f>Расценки!I957</f>
        <v>632</v>
      </c>
      <c r="AA958" s="10">
        <f>Расценки!J957</f>
        <v>0</v>
      </c>
      <c r="AB958" s="10">
        <f>Расценки!K957</f>
        <v>0</v>
      </c>
      <c r="AC958" s="16">
        <f t="shared" ref="AC958:AC989" si="697">IF(OR(K958="",Y958="",Y958=0),"",(Y958-K958)/Y958)</f>
        <v>0.38181818181818183</v>
      </c>
      <c r="AD958" s="16">
        <f t="shared" ref="AD958:AD989" si="698">IF(OR(L958="",Z958="",Z958=0),"",(Z958-L958)/Z958)</f>
        <v>0.35443037974683544</v>
      </c>
      <c r="AE958" s="10">
        <f t="shared" ref="AE958:AE989" si="699">IF(OR(Y958="",Y958=0),"",(Y958-M958)/Y958)</f>
        <v>0.38</v>
      </c>
      <c r="AF958" s="10">
        <f t="shared" ref="AF958:AF989" si="700">IF(OR(Z958="",Z958=0),"",(Z958-N958)/Z958)</f>
        <v>0.379746835443038</v>
      </c>
      <c r="AG958" s="8">
        <f t="shared" ref="AG958:AG989" si="701">IF(OR(K958="",Y958=""),"",Y958-K958)</f>
        <v>210</v>
      </c>
      <c r="AH958" s="8">
        <f t="shared" ref="AH958:AH989" si="702">IF(OR(L958="",Z958=""),"",Z958-L958)</f>
        <v>224</v>
      </c>
    </row>
    <row r="959" spans="1:34" x14ac:dyDescent="0.25">
      <c r="A959" s="7" t="s">
        <v>2819</v>
      </c>
      <c r="B959" s="7" t="s">
        <v>2820</v>
      </c>
      <c r="C959" s="7" t="s">
        <v>50</v>
      </c>
      <c r="D959" s="7" t="s">
        <v>468</v>
      </c>
      <c r="E959" s="7" t="str">
        <f>INDEX('Нормо-час по специальностям'!$B$6:$B$26,MATCH(D959,'Нормо-час по специальностям'!$A$6:$A$26,0))</f>
        <v>Сантехник</v>
      </c>
      <c r="F959" s="15">
        <v>0.6</v>
      </c>
      <c r="G959" s="7" t="s">
        <v>7245</v>
      </c>
      <c r="H959" s="11">
        <f t="shared" si="686"/>
        <v>11.67</v>
      </c>
      <c r="I959" s="8">
        <f>INDEX('Нормо-час по специальностям'!$D$6:$D$26,MATCH(D959,'Нормо-час по специальностям'!$A$6:$A$26,0))</f>
        <v>850</v>
      </c>
      <c r="J959" s="8">
        <f>INDEX('Нормо-час по специальностям'!$E$6:$E$26,MATCH(D959,'Нормо-час по специальностям'!$A$6:$A$26,0))</f>
        <v>1020</v>
      </c>
      <c r="K959" s="8">
        <f t="shared" si="687"/>
        <v>510</v>
      </c>
      <c r="L959" s="8">
        <f t="shared" si="688"/>
        <v>612</v>
      </c>
      <c r="M959" s="8">
        <f>Расценки!L958</f>
        <v>527</v>
      </c>
      <c r="N959" s="8">
        <f>Расценки!M958</f>
        <v>606</v>
      </c>
      <c r="O959" s="10">
        <f t="shared" si="689"/>
        <v>-3.2258064516129004E-2</v>
      </c>
      <c r="P959" s="10">
        <f t="shared" si="690"/>
        <v>9.9009900990099098E-3</v>
      </c>
      <c r="Q959" s="7" t="str">
        <f t="shared" si="691"/>
        <v>равно</v>
      </c>
      <c r="R959" s="7" t="str">
        <f t="shared" si="692"/>
        <v>равно</v>
      </c>
      <c r="S959" s="8">
        <f t="shared" si="693"/>
        <v>878</v>
      </c>
      <c r="T959" s="8">
        <f t="shared" si="694"/>
        <v>1010</v>
      </c>
      <c r="U959" s="8">
        <f>Расценки!F958</f>
        <v>850</v>
      </c>
      <c r="V959" s="8">
        <f>Расценки!G958</f>
        <v>977</v>
      </c>
      <c r="W959" s="10">
        <f t="shared" si="695"/>
        <v>0.4</v>
      </c>
      <c r="X959" s="10">
        <f t="shared" si="696"/>
        <v>0.37359263050153529</v>
      </c>
      <c r="Y959" s="9">
        <f>Расценки!H958</f>
        <v>850</v>
      </c>
      <c r="Z959" s="9">
        <f>Расценки!I958</f>
        <v>977</v>
      </c>
      <c r="AA959" s="10">
        <f>Расценки!J958</f>
        <v>0</v>
      </c>
      <c r="AB959" s="10">
        <f>Расценки!K958</f>
        <v>0</v>
      </c>
      <c r="AC959" s="16">
        <f t="shared" si="697"/>
        <v>0.4</v>
      </c>
      <c r="AD959" s="16">
        <f t="shared" si="698"/>
        <v>0.37359263050153529</v>
      </c>
      <c r="AE959" s="10">
        <f t="shared" si="699"/>
        <v>0.38</v>
      </c>
      <c r="AF959" s="10">
        <f t="shared" si="700"/>
        <v>0.37973387922210849</v>
      </c>
      <c r="AG959" s="8">
        <f t="shared" si="701"/>
        <v>340</v>
      </c>
      <c r="AH959" s="8">
        <f t="shared" si="702"/>
        <v>365</v>
      </c>
    </row>
    <row r="960" spans="1:34" x14ac:dyDescent="0.25">
      <c r="A960" s="7" t="s">
        <v>2823</v>
      </c>
      <c r="B960" s="7" t="s">
        <v>2824</v>
      </c>
      <c r="C960" s="7" t="s">
        <v>50</v>
      </c>
      <c r="D960" s="7" t="s">
        <v>468</v>
      </c>
      <c r="E960" s="7" t="str">
        <f>INDEX('Нормо-час по специальностям'!$B$6:$B$26,MATCH(D960,'Нормо-час по специальностям'!$A$6:$A$26,0))</f>
        <v>Сантехник</v>
      </c>
      <c r="F960" s="15">
        <v>0.4</v>
      </c>
      <c r="G960" s="7" t="s">
        <v>7257</v>
      </c>
      <c r="H960" s="11">
        <f t="shared" si="686"/>
        <v>17.5</v>
      </c>
      <c r="I960" s="8">
        <f>INDEX('Нормо-час по специальностям'!$D$6:$D$26,MATCH(D960,'Нормо-час по специальностям'!$A$6:$A$26,0))</f>
        <v>850</v>
      </c>
      <c r="J960" s="8">
        <f>INDEX('Нормо-час по специальностям'!$E$6:$E$26,MATCH(D960,'Нормо-час по специальностям'!$A$6:$A$26,0))</f>
        <v>1020</v>
      </c>
      <c r="K960" s="8">
        <f t="shared" si="687"/>
        <v>340</v>
      </c>
      <c r="L960" s="8">
        <f t="shared" si="688"/>
        <v>408</v>
      </c>
      <c r="M960" s="8">
        <f>Расценки!L959</f>
        <v>279</v>
      </c>
      <c r="N960" s="8">
        <f>Расценки!M959</f>
        <v>321</v>
      </c>
      <c r="O960" s="10">
        <f t="shared" si="689"/>
        <v>0.21863799283154117</v>
      </c>
      <c r="P960" s="10">
        <f t="shared" si="690"/>
        <v>0.27102803738317749</v>
      </c>
      <c r="Q960" s="7" t="str">
        <f t="shared" si="691"/>
        <v>расценка</v>
      </c>
      <c r="R960" s="7" t="str">
        <f t="shared" si="692"/>
        <v>расценка</v>
      </c>
      <c r="S960" s="8">
        <f t="shared" si="693"/>
        <v>698</v>
      </c>
      <c r="T960" s="8">
        <f t="shared" si="694"/>
        <v>803</v>
      </c>
      <c r="U960" s="8">
        <f>Расценки!F959</f>
        <v>450</v>
      </c>
      <c r="V960" s="8">
        <f>Расценки!G959</f>
        <v>518</v>
      </c>
      <c r="W960" s="10">
        <f t="shared" si="695"/>
        <v>0.24444444444444444</v>
      </c>
      <c r="X960" s="10">
        <f t="shared" si="696"/>
        <v>0.21235521235521235</v>
      </c>
      <c r="Y960" s="9">
        <f>Расценки!H959</f>
        <v>454</v>
      </c>
      <c r="Z960" s="9">
        <f>Расценки!I959</f>
        <v>544</v>
      </c>
      <c r="AA960" s="10">
        <f>Расценки!J959</f>
        <v>8.8888888888889461E-3</v>
      </c>
      <c r="AB960" s="10">
        <f>Расценки!K959</f>
        <v>5.0193050193050093E-2</v>
      </c>
      <c r="AC960" s="16">
        <f t="shared" si="697"/>
        <v>0.25110132158590309</v>
      </c>
      <c r="AD960" s="16">
        <f t="shared" si="698"/>
        <v>0.25</v>
      </c>
      <c r="AE960" s="10">
        <f t="shared" si="699"/>
        <v>0.38546255506607929</v>
      </c>
      <c r="AF960" s="10">
        <f t="shared" si="700"/>
        <v>0.40992647058823528</v>
      </c>
      <c r="AG960" s="8">
        <f t="shared" si="701"/>
        <v>114</v>
      </c>
      <c r="AH960" s="8">
        <f t="shared" si="702"/>
        <v>136</v>
      </c>
    </row>
    <row r="961" spans="1:34" x14ac:dyDescent="0.25">
      <c r="A961" s="7" t="s">
        <v>2826</v>
      </c>
      <c r="B961" s="7" t="s">
        <v>2827</v>
      </c>
      <c r="C961" s="7" t="s">
        <v>50</v>
      </c>
      <c r="D961" s="7" t="s">
        <v>468</v>
      </c>
      <c r="E961" s="7" t="str">
        <f>INDEX('Нормо-час по специальностям'!$B$6:$B$26,MATCH(D961,'Нормо-час по специальностям'!$A$6:$A$26,0))</f>
        <v>Сантехник</v>
      </c>
      <c r="F961" s="15">
        <v>0.45</v>
      </c>
      <c r="G961" s="7" t="s">
        <v>7257</v>
      </c>
      <c r="H961" s="11">
        <f t="shared" si="686"/>
        <v>15.56</v>
      </c>
      <c r="I961" s="8">
        <f>INDEX('Нормо-час по специальностям'!$D$6:$D$26,MATCH(D961,'Нормо-час по специальностям'!$A$6:$A$26,0))</f>
        <v>850</v>
      </c>
      <c r="J961" s="8">
        <f>INDEX('Нормо-час по специальностям'!$E$6:$E$26,MATCH(D961,'Нормо-час по специальностям'!$A$6:$A$26,0))</f>
        <v>1020</v>
      </c>
      <c r="K961" s="8">
        <f t="shared" si="687"/>
        <v>383</v>
      </c>
      <c r="L961" s="8">
        <f t="shared" si="688"/>
        <v>459</v>
      </c>
      <c r="M961" s="8">
        <f>Расценки!L960</f>
        <v>310</v>
      </c>
      <c r="N961" s="8">
        <f>Расценки!M960</f>
        <v>356</v>
      </c>
      <c r="O961" s="10">
        <f t="shared" si="689"/>
        <v>0.23548387096774204</v>
      </c>
      <c r="P961" s="10">
        <f t="shared" si="690"/>
        <v>0.2893258426966292</v>
      </c>
      <c r="Q961" s="7" t="str">
        <f t="shared" si="691"/>
        <v>расценка</v>
      </c>
      <c r="R961" s="7" t="str">
        <f t="shared" si="692"/>
        <v>расценка</v>
      </c>
      <c r="S961" s="8">
        <f t="shared" si="693"/>
        <v>689</v>
      </c>
      <c r="T961" s="8">
        <f t="shared" si="694"/>
        <v>791</v>
      </c>
      <c r="U961" s="8">
        <f>Расценки!F960</f>
        <v>500</v>
      </c>
      <c r="V961" s="8">
        <f>Расценки!G960</f>
        <v>575</v>
      </c>
      <c r="W961" s="10">
        <f t="shared" si="695"/>
        <v>0.23400000000000001</v>
      </c>
      <c r="X961" s="10">
        <f t="shared" si="696"/>
        <v>0.20173913043478262</v>
      </c>
      <c r="Y961" s="9">
        <f>Расценки!H960</f>
        <v>511</v>
      </c>
      <c r="Z961" s="9">
        <f>Расценки!I960</f>
        <v>612</v>
      </c>
      <c r="AA961" s="10">
        <f>Расценки!J960</f>
        <v>2.200000000000002E-2</v>
      </c>
      <c r="AB961" s="10">
        <f>Расценки!K960</f>
        <v>6.434782608695655E-2</v>
      </c>
      <c r="AC961" s="16">
        <f t="shared" si="697"/>
        <v>0.25048923679060664</v>
      </c>
      <c r="AD961" s="16">
        <f t="shared" si="698"/>
        <v>0.25</v>
      </c>
      <c r="AE961" s="10">
        <f t="shared" si="699"/>
        <v>0.39334637964774949</v>
      </c>
      <c r="AF961" s="10">
        <f t="shared" si="700"/>
        <v>0.41830065359477125</v>
      </c>
      <c r="AG961" s="8">
        <f t="shared" si="701"/>
        <v>128</v>
      </c>
      <c r="AH961" s="8">
        <f t="shared" si="702"/>
        <v>153</v>
      </c>
    </row>
    <row r="962" spans="1:34" x14ac:dyDescent="0.25">
      <c r="A962" s="7" t="s">
        <v>2829</v>
      </c>
      <c r="B962" s="7" t="s">
        <v>2830</v>
      </c>
      <c r="C962" s="7" t="s">
        <v>50</v>
      </c>
      <c r="D962" s="7" t="s">
        <v>468</v>
      </c>
      <c r="E962" s="7" t="str">
        <f>INDEX('Нормо-час по специальностям'!$B$6:$B$26,MATCH(D962,'Нормо-час по специальностям'!$A$6:$A$26,0))</f>
        <v>Сантехник</v>
      </c>
      <c r="F962" s="15">
        <v>0.52</v>
      </c>
      <c r="G962" s="7" t="s">
        <v>7257</v>
      </c>
      <c r="H962" s="11">
        <f t="shared" si="686"/>
        <v>13.46</v>
      </c>
      <c r="I962" s="8">
        <f>INDEX('Нормо-час по специальностям'!$D$6:$D$26,MATCH(D962,'Нормо-час по специальностям'!$A$6:$A$26,0))</f>
        <v>850</v>
      </c>
      <c r="J962" s="8">
        <f>INDEX('Нормо-час по специальностям'!$E$6:$E$26,MATCH(D962,'Нормо-час по специальностям'!$A$6:$A$26,0))</f>
        <v>1020</v>
      </c>
      <c r="K962" s="8">
        <f t="shared" si="687"/>
        <v>442</v>
      </c>
      <c r="L962" s="8">
        <f t="shared" si="688"/>
        <v>530</v>
      </c>
      <c r="M962" s="8">
        <f>Расценки!L961</f>
        <v>360</v>
      </c>
      <c r="N962" s="8">
        <f>Расценки!M961</f>
        <v>414</v>
      </c>
      <c r="O962" s="10">
        <f t="shared" si="689"/>
        <v>0.22777777777777786</v>
      </c>
      <c r="P962" s="10">
        <f t="shared" si="690"/>
        <v>0.28019323671497576</v>
      </c>
      <c r="Q962" s="7" t="str">
        <f t="shared" si="691"/>
        <v>расценка</v>
      </c>
      <c r="R962" s="7" t="str">
        <f t="shared" si="692"/>
        <v>расценка</v>
      </c>
      <c r="S962" s="8">
        <f t="shared" si="693"/>
        <v>692</v>
      </c>
      <c r="T962" s="8">
        <f t="shared" si="694"/>
        <v>796</v>
      </c>
      <c r="U962" s="8">
        <f>Расценки!F961</f>
        <v>580</v>
      </c>
      <c r="V962" s="8">
        <f>Расценки!G961</f>
        <v>667</v>
      </c>
      <c r="W962" s="10">
        <f t="shared" si="695"/>
        <v>0.23793103448275862</v>
      </c>
      <c r="X962" s="10">
        <f t="shared" si="696"/>
        <v>0.20539730134932535</v>
      </c>
      <c r="Y962" s="9">
        <f>Расценки!H961</f>
        <v>590</v>
      </c>
      <c r="Z962" s="9">
        <f>Расценки!I961</f>
        <v>707</v>
      </c>
      <c r="AA962" s="10">
        <f>Расценки!J961</f>
        <v>1.7241379310344751E-2</v>
      </c>
      <c r="AB962" s="10">
        <f>Расценки!K961</f>
        <v>5.9970014992503762E-2</v>
      </c>
      <c r="AC962" s="16">
        <f t="shared" si="697"/>
        <v>0.25084745762711863</v>
      </c>
      <c r="AD962" s="16">
        <f t="shared" si="698"/>
        <v>0.25035360678925034</v>
      </c>
      <c r="AE962" s="10">
        <f t="shared" si="699"/>
        <v>0.38983050847457629</v>
      </c>
      <c r="AF962" s="10">
        <f t="shared" si="700"/>
        <v>0.41442715700141441</v>
      </c>
      <c r="AG962" s="8">
        <f t="shared" si="701"/>
        <v>148</v>
      </c>
      <c r="AH962" s="8">
        <f t="shared" si="702"/>
        <v>177</v>
      </c>
    </row>
    <row r="963" spans="1:34" x14ac:dyDescent="0.25">
      <c r="A963" s="7" t="s">
        <v>2832</v>
      </c>
      <c r="B963" s="7" t="s">
        <v>2833</v>
      </c>
      <c r="C963" s="7" t="s">
        <v>50</v>
      </c>
      <c r="D963" s="7" t="s">
        <v>468</v>
      </c>
      <c r="E963" s="7" t="str">
        <f>INDEX('Нормо-час по специальностям'!$B$6:$B$26,MATCH(D963,'Нормо-час по специальностям'!$A$6:$A$26,0))</f>
        <v>Сантехник</v>
      </c>
      <c r="F963" s="15">
        <v>0.62</v>
      </c>
      <c r="G963" s="7" t="s">
        <v>7257</v>
      </c>
      <c r="H963" s="11">
        <f t="shared" si="686"/>
        <v>11.29</v>
      </c>
      <c r="I963" s="8">
        <f>INDEX('Нормо-час по специальностям'!$D$6:$D$26,MATCH(D963,'Нормо-час по специальностям'!$A$6:$A$26,0))</f>
        <v>850</v>
      </c>
      <c r="J963" s="8">
        <f>INDEX('Нормо-час по специальностям'!$E$6:$E$26,MATCH(D963,'Нормо-час по специальностям'!$A$6:$A$26,0))</f>
        <v>1020</v>
      </c>
      <c r="K963" s="8">
        <f t="shared" si="687"/>
        <v>527</v>
      </c>
      <c r="L963" s="8">
        <f t="shared" si="688"/>
        <v>632</v>
      </c>
      <c r="M963" s="8">
        <f>Расценки!L962</f>
        <v>422</v>
      </c>
      <c r="N963" s="8">
        <f>Расценки!M962</f>
        <v>485</v>
      </c>
      <c r="O963" s="10">
        <f t="shared" si="689"/>
        <v>0.24881516587677721</v>
      </c>
      <c r="P963" s="10">
        <f t="shared" si="690"/>
        <v>0.30309278350515467</v>
      </c>
      <c r="Q963" s="7" t="str">
        <f t="shared" si="691"/>
        <v>расценка</v>
      </c>
      <c r="R963" s="7" t="str">
        <f t="shared" si="692"/>
        <v>расценка</v>
      </c>
      <c r="S963" s="8">
        <f t="shared" si="693"/>
        <v>681</v>
      </c>
      <c r="T963" s="8">
        <f t="shared" si="694"/>
        <v>782</v>
      </c>
      <c r="U963" s="8">
        <f>Расценки!F962</f>
        <v>680</v>
      </c>
      <c r="V963" s="8">
        <f>Расценки!G962</f>
        <v>782</v>
      </c>
      <c r="W963" s="10">
        <f t="shared" si="695"/>
        <v>0.22500000000000001</v>
      </c>
      <c r="X963" s="10">
        <f t="shared" si="696"/>
        <v>0.1918158567774936</v>
      </c>
      <c r="Y963" s="9">
        <f>Расценки!H962</f>
        <v>703</v>
      </c>
      <c r="Z963" s="9">
        <f>Расценки!I962</f>
        <v>843</v>
      </c>
      <c r="AA963" s="10">
        <f>Расценки!J962</f>
        <v>3.3823529411764808E-2</v>
      </c>
      <c r="AB963" s="10">
        <f>Расценки!K962</f>
        <v>7.8005115089514021E-2</v>
      </c>
      <c r="AC963" s="16">
        <f t="shared" si="697"/>
        <v>0.2503556187766714</v>
      </c>
      <c r="AD963" s="16">
        <f t="shared" si="698"/>
        <v>0.25029655990510086</v>
      </c>
      <c r="AE963" s="10">
        <f t="shared" si="699"/>
        <v>0.39971550497866287</v>
      </c>
      <c r="AF963" s="10">
        <f t="shared" si="700"/>
        <v>0.42467378410438911</v>
      </c>
      <c r="AG963" s="8">
        <f t="shared" si="701"/>
        <v>176</v>
      </c>
      <c r="AH963" s="8">
        <f t="shared" si="702"/>
        <v>211</v>
      </c>
    </row>
    <row r="964" spans="1:34" x14ac:dyDescent="0.25">
      <c r="A964" s="7" t="s">
        <v>2835</v>
      </c>
      <c r="B964" s="7" t="s">
        <v>2836</v>
      </c>
      <c r="C964" s="7" t="s">
        <v>50</v>
      </c>
      <c r="D964" s="7" t="s">
        <v>468</v>
      </c>
      <c r="E964" s="7" t="str">
        <f>INDEX('Нормо-час по специальностям'!$B$6:$B$26,MATCH(D964,'Нормо-час по специальностям'!$A$6:$A$26,0))</f>
        <v>Сантехник</v>
      </c>
      <c r="F964" s="15">
        <v>0.7</v>
      </c>
      <c r="G964" s="7" t="s">
        <v>7257</v>
      </c>
      <c r="H964" s="11">
        <f t="shared" si="686"/>
        <v>10</v>
      </c>
      <c r="I964" s="8">
        <f>INDEX('Нормо-час по специальностям'!$D$6:$D$26,MATCH(D964,'Нормо-час по специальностям'!$A$6:$A$26,0))</f>
        <v>850</v>
      </c>
      <c r="J964" s="8">
        <f>INDEX('Нормо-час по специальностям'!$E$6:$E$26,MATCH(D964,'Нормо-час по специальностям'!$A$6:$A$26,0))</f>
        <v>1020</v>
      </c>
      <c r="K964" s="8">
        <f t="shared" si="687"/>
        <v>595</v>
      </c>
      <c r="L964" s="8">
        <f t="shared" si="688"/>
        <v>714</v>
      </c>
      <c r="M964" s="8">
        <f>Расценки!L963</f>
        <v>484</v>
      </c>
      <c r="N964" s="8">
        <f>Расценки!M963</f>
        <v>556</v>
      </c>
      <c r="O964" s="10">
        <f t="shared" si="689"/>
        <v>0.22933884297520657</v>
      </c>
      <c r="P964" s="10">
        <f t="shared" si="690"/>
        <v>0.28417266187050361</v>
      </c>
      <c r="Q964" s="7" t="str">
        <f t="shared" si="691"/>
        <v>расценка</v>
      </c>
      <c r="R964" s="7" t="str">
        <f t="shared" si="692"/>
        <v>расценка</v>
      </c>
      <c r="S964" s="8">
        <f t="shared" si="693"/>
        <v>691</v>
      </c>
      <c r="T964" s="8">
        <f t="shared" si="694"/>
        <v>794</v>
      </c>
      <c r="U964" s="8">
        <f>Расценки!F963</f>
        <v>780</v>
      </c>
      <c r="V964" s="8">
        <f>Расценки!G963</f>
        <v>897</v>
      </c>
      <c r="W964" s="10">
        <f t="shared" si="695"/>
        <v>0.23717948717948717</v>
      </c>
      <c r="X964" s="10">
        <f t="shared" si="696"/>
        <v>0.20401337792642141</v>
      </c>
      <c r="Y964" s="9">
        <f>Расценки!H963</f>
        <v>794</v>
      </c>
      <c r="Z964" s="9">
        <f>Расценки!I963</f>
        <v>952</v>
      </c>
      <c r="AA964" s="10">
        <f>Расценки!J963</f>
        <v>1.7948717948717885E-2</v>
      </c>
      <c r="AB964" s="10">
        <f>Расценки!K963</f>
        <v>6.1315496098104827E-2</v>
      </c>
      <c r="AC964" s="16">
        <f t="shared" si="697"/>
        <v>0.25062972292191438</v>
      </c>
      <c r="AD964" s="16">
        <f t="shared" si="698"/>
        <v>0.25</v>
      </c>
      <c r="AE964" s="10">
        <f t="shared" si="699"/>
        <v>0.39042821158690177</v>
      </c>
      <c r="AF964" s="10">
        <f t="shared" si="700"/>
        <v>0.41596638655462187</v>
      </c>
      <c r="AG964" s="8">
        <f t="shared" si="701"/>
        <v>199</v>
      </c>
      <c r="AH964" s="8">
        <f t="shared" si="702"/>
        <v>238</v>
      </c>
    </row>
    <row r="965" spans="1:34" x14ac:dyDescent="0.25">
      <c r="A965" s="7" t="s">
        <v>2839</v>
      </c>
      <c r="B965" s="7" t="s">
        <v>2840</v>
      </c>
      <c r="C965" s="7" t="s">
        <v>50</v>
      </c>
      <c r="D965" s="7" t="s">
        <v>468</v>
      </c>
      <c r="E965" s="7" t="str">
        <f>INDEX('Нормо-час по специальностям'!$B$6:$B$26,MATCH(D965,'Нормо-час по специальностям'!$A$6:$A$26,0))</f>
        <v>Сантехник</v>
      </c>
      <c r="F965" s="15">
        <v>0.82</v>
      </c>
      <c r="G965" s="7" t="s">
        <v>7257</v>
      </c>
      <c r="H965" s="11">
        <f t="shared" si="686"/>
        <v>8.5399999999999991</v>
      </c>
      <c r="I965" s="8">
        <f>INDEX('Нормо-час по специальностям'!$D$6:$D$26,MATCH(D965,'Нормо-час по специальностям'!$A$6:$A$26,0))</f>
        <v>850</v>
      </c>
      <c r="J965" s="8">
        <f>INDEX('Нормо-час по специальностям'!$E$6:$E$26,MATCH(D965,'Нормо-час по специальностям'!$A$6:$A$26,0))</f>
        <v>1020</v>
      </c>
      <c r="K965" s="8">
        <f t="shared" si="687"/>
        <v>697</v>
      </c>
      <c r="L965" s="8">
        <f t="shared" si="688"/>
        <v>836</v>
      </c>
      <c r="M965" s="8">
        <f>Расценки!L964</f>
        <v>558</v>
      </c>
      <c r="N965" s="8">
        <f>Расценки!M964</f>
        <v>642</v>
      </c>
      <c r="O965" s="10">
        <f t="shared" si="689"/>
        <v>0.24910394265232982</v>
      </c>
      <c r="P965" s="10">
        <f t="shared" si="690"/>
        <v>0.30218068535825537</v>
      </c>
      <c r="Q965" s="7" t="str">
        <f t="shared" si="691"/>
        <v>расценка</v>
      </c>
      <c r="R965" s="7" t="str">
        <f t="shared" si="692"/>
        <v>расценка</v>
      </c>
      <c r="S965" s="8">
        <f t="shared" si="693"/>
        <v>680</v>
      </c>
      <c r="T965" s="8">
        <f t="shared" si="694"/>
        <v>783</v>
      </c>
      <c r="U965" s="8">
        <f>Расценки!F964</f>
        <v>900</v>
      </c>
      <c r="V965" s="8">
        <f>Расценки!G964</f>
        <v>1035</v>
      </c>
      <c r="W965" s="10">
        <f t="shared" si="695"/>
        <v>0.22555555555555556</v>
      </c>
      <c r="X965" s="10">
        <f t="shared" si="696"/>
        <v>0.19227053140096617</v>
      </c>
      <c r="Y965" s="9">
        <f>Расценки!H964</f>
        <v>930</v>
      </c>
      <c r="Z965" s="9">
        <f>Расценки!I964</f>
        <v>1115</v>
      </c>
      <c r="AA965" s="10">
        <f>Расценки!J964</f>
        <v>3.3333333333333437E-2</v>
      </c>
      <c r="AB965" s="10">
        <f>Расценки!K964</f>
        <v>7.7294685990338063E-2</v>
      </c>
      <c r="AC965" s="16">
        <f t="shared" si="697"/>
        <v>0.25053763440860216</v>
      </c>
      <c r="AD965" s="16">
        <f t="shared" si="698"/>
        <v>0.25022421524663679</v>
      </c>
      <c r="AE965" s="10">
        <f t="shared" si="699"/>
        <v>0.4</v>
      </c>
      <c r="AF965" s="10">
        <f t="shared" si="700"/>
        <v>0.42421524663677129</v>
      </c>
      <c r="AG965" s="8">
        <f t="shared" si="701"/>
        <v>233</v>
      </c>
      <c r="AH965" s="8">
        <f t="shared" si="702"/>
        <v>279</v>
      </c>
    </row>
    <row r="966" spans="1:34" x14ac:dyDescent="0.25">
      <c r="A966" s="7" t="s">
        <v>2842</v>
      </c>
      <c r="B966" s="7" t="s">
        <v>2843</v>
      </c>
      <c r="C966" s="7" t="s">
        <v>50</v>
      </c>
      <c r="D966" s="7" t="s">
        <v>41</v>
      </c>
      <c r="E966" s="7" t="str">
        <f>INDEX('Нормо-час по специальностям'!$B$6:$B$26,MATCH(D966,'Нормо-час по специальностям'!$A$6:$A$26,0))</f>
        <v>Сварщик / монтажник МК</v>
      </c>
      <c r="F966" s="15">
        <v>1.4</v>
      </c>
      <c r="G966" s="7" t="s">
        <v>7256</v>
      </c>
      <c r="H966" s="11">
        <f t="shared" si="686"/>
        <v>5</v>
      </c>
      <c r="I966" s="8">
        <f>INDEX('Нормо-час по специальностям'!$D$6:$D$26,MATCH(D966,'Нормо-час по специальностям'!$A$6:$A$26,0))</f>
        <v>900</v>
      </c>
      <c r="J966" s="8">
        <f>INDEX('Нормо-час по специальностям'!$E$6:$E$26,MATCH(D966,'Нормо-час по специальностям'!$A$6:$A$26,0))</f>
        <v>1080</v>
      </c>
      <c r="K966" s="8">
        <f t="shared" si="687"/>
        <v>1260</v>
      </c>
      <c r="L966" s="8">
        <f t="shared" si="688"/>
        <v>1512</v>
      </c>
      <c r="M966" s="8">
        <f>Расценки!L965</f>
        <v>930</v>
      </c>
      <c r="N966" s="8">
        <f>Расценки!M965</f>
        <v>1069</v>
      </c>
      <c r="O966" s="10">
        <f t="shared" si="689"/>
        <v>0.35483870967741926</v>
      </c>
      <c r="P966" s="10">
        <f t="shared" si="690"/>
        <v>0.41440598690364827</v>
      </c>
      <c r="Q966" s="7" t="str">
        <f t="shared" si="691"/>
        <v>расценка</v>
      </c>
      <c r="R966" s="7" t="str">
        <f t="shared" si="692"/>
        <v>расценка</v>
      </c>
      <c r="S966" s="8">
        <f t="shared" si="693"/>
        <v>664</v>
      </c>
      <c r="T966" s="8">
        <f t="shared" si="694"/>
        <v>764</v>
      </c>
      <c r="U966" s="8">
        <f>Расценки!F965</f>
        <v>1500</v>
      </c>
      <c r="V966" s="8">
        <f>Расценки!G965</f>
        <v>1725</v>
      </c>
      <c r="W966" s="10">
        <f t="shared" si="695"/>
        <v>0.16</v>
      </c>
      <c r="X966" s="10">
        <f t="shared" si="696"/>
        <v>0.12347826086956522</v>
      </c>
      <c r="Y966" s="9">
        <f>Расценки!H965</f>
        <v>1680</v>
      </c>
      <c r="Z966" s="9">
        <f>Расценки!I965</f>
        <v>2016</v>
      </c>
      <c r="AA966" s="10">
        <f>Расценки!J965</f>
        <v>0.12000000000000011</v>
      </c>
      <c r="AB966" s="10">
        <f>Расценки!K965</f>
        <v>0.16869565217391314</v>
      </c>
      <c r="AC966" s="16">
        <f t="shared" si="697"/>
        <v>0.25</v>
      </c>
      <c r="AD966" s="16">
        <f t="shared" si="698"/>
        <v>0.25</v>
      </c>
      <c r="AE966" s="10">
        <f t="shared" si="699"/>
        <v>0.44642857142857145</v>
      </c>
      <c r="AF966" s="10">
        <f t="shared" si="700"/>
        <v>0.46974206349206349</v>
      </c>
      <c r="AG966" s="8">
        <f t="shared" si="701"/>
        <v>420</v>
      </c>
      <c r="AH966" s="8">
        <f t="shared" si="702"/>
        <v>504</v>
      </c>
    </row>
    <row r="967" spans="1:34" x14ac:dyDescent="0.25">
      <c r="A967" s="7" t="s">
        <v>2846</v>
      </c>
      <c r="B967" s="7" t="s">
        <v>2847</v>
      </c>
      <c r="C967" s="7" t="s">
        <v>50</v>
      </c>
      <c r="D967" s="7" t="s">
        <v>41</v>
      </c>
      <c r="E967" s="7" t="str">
        <f>INDEX('Нормо-час по специальностям'!$B$6:$B$26,MATCH(D967,'Нормо-час по специальностям'!$A$6:$A$26,0))</f>
        <v>Сварщик / монтажник МК</v>
      </c>
      <c r="F967" s="15">
        <v>1.5</v>
      </c>
      <c r="G967" s="7" t="s">
        <v>7256</v>
      </c>
      <c r="H967" s="11">
        <f t="shared" si="686"/>
        <v>4.67</v>
      </c>
      <c r="I967" s="8">
        <f>INDEX('Нормо-час по специальностям'!$D$6:$D$26,MATCH(D967,'Нормо-час по специальностям'!$A$6:$A$26,0))</f>
        <v>900</v>
      </c>
      <c r="J967" s="8">
        <f>INDEX('Нормо-час по специальностям'!$E$6:$E$26,MATCH(D967,'Нормо-час по специальностям'!$A$6:$A$26,0))</f>
        <v>1080</v>
      </c>
      <c r="K967" s="8">
        <f t="shared" si="687"/>
        <v>1350</v>
      </c>
      <c r="L967" s="8">
        <f t="shared" si="688"/>
        <v>1620</v>
      </c>
      <c r="M967" s="8">
        <f>Расценки!L966</f>
        <v>992</v>
      </c>
      <c r="N967" s="8">
        <f>Расценки!M966</f>
        <v>1141</v>
      </c>
      <c r="O967" s="10">
        <f t="shared" si="689"/>
        <v>0.36088709677419351</v>
      </c>
      <c r="P967" s="10">
        <f t="shared" si="690"/>
        <v>0.41980718667835237</v>
      </c>
      <c r="Q967" s="7" t="str">
        <f t="shared" si="691"/>
        <v>расценка</v>
      </c>
      <c r="R967" s="7" t="str">
        <f t="shared" si="692"/>
        <v>расценка</v>
      </c>
      <c r="S967" s="8">
        <f t="shared" si="693"/>
        <v>661</v>
      </c>
      <c r="T967" s="8">
        <f t="shared" si="694"/>
        <v>761</v>
      </c>
      <c r="U967" s="8">
        <f>Расценки!F966</f>
        <v>1600</v>
      </c>
      <c r="V967" s="8">
        <f>Расценки!G966</f>
        <v>1840</v>
      </c>
      <c r="W967" s="10">
        <f t="shared" si="695"/>
        <v>0.15625</v>
      </c>
      <c r="X967" s="10">
        <f t="shared" si="696"/>
        <v>0.11956521739130435</v>
      </c>
      <c r="Y967" s="9">
        <f>Расценки!H966</f>
        <v>1800</v>
      </c>
      <c r="Z967" s="9">
        <f>Расценки!I966</f>
        <v>2160</v>
      </c>
      <c r="AA967" s="10">
        <f>Расценки!J966</f>
        <v>0.125</v>
      </c>
      <c r="AB967" s="10">
        <f>Расценки!K966</f>
        <v>0.17391304347826098</v>
      </c>
      <c r="AC967" s="16">
        <f t="shared" si="697"/>
        <v>0.25</v>
      </c>
      <c r="AD967" s="16">
        <f t="shared" si="698"/>
        <v>0.25</v>
      </c>
      <c r="AE967" s="10">
        <f t="shared" si="699"/>
        <v>0.44888888888888889</v>
      </c>
      <c r="AF967" s="10">
        <f t="shared" si="700"/>
        <v>0.47175925925925927</v>
      </c>
      <c r="AG967" s="8">
        <f t="shared" si="701"/>
        <v>450</v>
      </c>
      <c r="AH967" s="8">
        <f t="shared" si="702"/>
        <v>540</v>
      </c>
    </row>
    <row r="968" spans="1:34" x14ac:dyDescent="0.25">
      <c r="A968" s="7" t="s">
        <v>2850</v>
      </c>
      <c r="B968" s="7" t="s">
        <v>2851</v>
      </c>
      <c r="C968" s="7" t="s">
        <v>50</v>
      </c>
      <c r="D968" s="7" t="s">
        <v>41</v>
      </c>
      <c r="E968" s="7" t="str">
        <f>INDEX('Нормо-час по специальностям'!$B$6:$B$26,MATCH(D968,'Нормо-час по специальностям'!$A$6:$A$26,0))</f>
        <v>Сварщик / монтажник МК</v>
      </c>
      <c r="F968" s="15">
        <v>1.95</v>
      </c>
      <c r="G968" s="7" t="s">
        <v>7256</v>
      </c>
      <c r="H968" s="11">
        <f t="shared" si="686"/>
        <v>3.59</v>
      </c>
      <c r="I968" s="8">
        <f>INDEX('Нормо-час по специальностям'!$D$6:$D$26,MATCH(D968,'Нормо-час по специальностям'!$A$6:$A$26,0))</f>
        <v>900</v>
      </c>
      <c r="J968" s="8">
        <f>INDEX('Нормо-час по специальностям'!$E$6:$E$26,MATCH(D968,'Нормо-час по специальностям'!$A$6:$A$26,0))</f>
        <v>1080</v>
      </c>
      <c r="K968" s="8">
        <f t="shared" si="687"/>
        <v>1755</v>
      </c>
      <c r="L968" s="8">
        <f t="shared" si="688"/>
        <v>2106</v>
      </c>
      <c r="M968" s="8">
        <f>Расценки!L967</f>
        <v>1302</v>
      </c>
      <c r="N968" s="8">
        <f>Расценки!M967</f>
        <v>1497</v>
      </c>
      <c r="O968" s="10">
        <f t="shared" si="689"/>
        <v>0.34792626728110609</v>
      </c>
      <c r="P968" s="10">
        <f t="shared" si="690"/>
        <v>0.40681362725450909</v>
      </c>
      <c r="Q968" s="7" t="str">
        <f t="shared" si="691"/>
        <v>расценка</v>
      </c>
      <c r="R968" s="7" t="str">
        <f t="shared" si="692"/>
        <v>расценка</v>
      </c>
      <c r="S968" s="8">
        <f t="shared" si="693"/>
        <v>668</v>
      </c>
      <c r="T968" s="8">
        <f t="shared" si="694"/>
        <v>768</v>
      </c>
      <c r="U968" s="8">
        <f>Расценки!F967</f>
        <v>2100</v>
      </c>
      <c r="V968" s="8">
        <f>Расценки!G967</f>
        <v>2415</v>
      </c>
      <c r="W968" s="10">
        <f t="shared" si="695"/>
        <v>0.16428571428571428</v>
      </c>
      <c r="X968" s="10">
        <f t="shared" si="696"/>
        <v>0.12795031055900621</v>
      </c>
      <c r="Y968" s="9">
        <f>Расценки!H967</f>
        <v>2340</v>
      </c>
      <c r="Z968" s="9">
        <f>Расценки!I967</f>
        <v>2808</v>
      </c>
      <c r="AA968" s="10">
        <f>Расценки!J967</f>
        <v>0.11428571428571432</v>
      </c>
      <c r="AB968" s="10">
        <f>Расценки!K967</f>
        <v>0.16273291925465849</v>
      </c>
      <c r="AC968" s="16">
        <f t="shared" si="697"/>
        <v>0.25</v>
      </c>
      <c r="AD968" s="16">
        <f t="shared" si="698"/>
        <v>0.25</v>
      </c>
      <c r="AE968" s="10">
        <f t="shared" si="699"/>
        <v>0.44358974358974357</v>
      </c>
      <c r="AF968" s="10">
        <f t="shared" si="700"/>
        <v>0.46688034188034189</v>
      </c>
      <c r="AG968" s="8">
        <f t="shared" si="701"/>
        <v>585</v>
      </c>
      <c r="AH968" s="8">
        <f t="shared" si="702"/>
        <v>702</v>
      </c>
    </row>
    <row r="969" spans="1:34" x14ac:dyDescent="0.25">
      <c r="A969" s="7" t="s">
        <v>2853</v>
      </c>
      <c r="B969" s="7" t="s">
        <v>2854</v>
      </c>
      <c r="C969" s="7" t="s">
        <v>50</v>
      </c>
      <c r="D969" s="7" t="s">
        <v>41</v>
      </c>
      <c r="E969" s="7" t="str">
        <f>INDEX('Нормо-час по специальностям'!$B$6:$B$26,MATCH(D969,'Нормо-час по специальностям'!$A$6:$A$26,0))</f>
        <v>Сварщик / монтажник МК</v>
      </c>
      <c r="F969" s="15">
        <v>2.2999999999999998</v>
      </c>
      <c r="G969" s="7" t="s">
        <v>7256</v>
      </c>
      <c r="H969" s="11">
        <f t="shared" si="686"/>
        <v>3.04</v>
      </c>
      <c r="I969" s="8">
        <f>INDEX('Нормо-час по специальностям'!$D$6:$D$26,MATCH(D969,'Нормо-час по специальностям'!$A$6:$A$26,0))</f>
        <v>900</v>
      </c>
      <c r="J969" s="8">
        <f>INDEX('Нормо-час по специальностям'!$E$6:$E$26,MATCH(D969,'Нормо-час по специальностям'!$A$6:$A$26,0))</f>
        <v>1080</v>
      </c>
      <c r="K969" s="8">
        <f t="shared" si="687"/>
        <v>2070</v>
      </c>
      <c r="L969" s="8">
        <f t="shared" si="688"/>
        <v>2484</v>
      </c>
      <c r="M969" s="8">
        <f>Расценки!L968</f>
        <v>1550</v>
      </c>
      <c r="N969" s="8">
        <f>Расценки!M968</f>
        <v>1782</v>
      </c>
      <c r="O969" s="10">
        <f t="shared" si="689"/>
        <v>0.3354838709677419</v>
      </c>
      <c r="P969" s="10">
        <f t="shared" si="690"/>
        <v>0.39393939393939403</v>
      </c>
      <c r="Q969" s="7" t="str">
        <f t="shared" si="691"/>
        <v>расценка</v>
      </c>
      <c r="R969" s="7" t="str">
        <f t="shared" si="692"/>
        <v>расценка</v>
      </c>
      <c r="S969" s="8">
        <f t="shared" si="693"/>
        <v>674</v>
      </c>
      <c r="T969" s="8">
        <f t="shared" si="694"/>
        <v>775</v>
      </c>
      <c r="U969" s="8">
        <f>Расценки!F968</f>
        <v>2500</v>
      </c>
      <c r="V969" s="8">
        <f>Расценки!G968</f>
        <v>2875</v>
      </c>
      <c r="W969" s="10">
        <f t="shared" si="695"/>
        <v>0.17199999999999999</v>
      </c>
      <c r="X969" s="10">
        <f t="shared" si="696"/>
        <v>0.13600000000000001</v>
      </c>
      <c r="Y969" s="9">
        <f>Расценки!H968</f>
        <v>2760</v>
      </c>
      <c r="Z969" s="9">
        <f>Расценки!I968</f>
        <v>3312</v>
      </c>
      <c r="AA969" s="10">
        <f>Расценки!J968</f>
        <v>0.10400000000000009</v>
      </c>
      <c r="AB969" s="10">
        <f>Расценки!K968</f>
        <v>0.15199999999999991</v>
      </c>
      <c r="AC969" s="16">
        <f t="shared" si="697"/>
        <v>0.25</v>
      </c>
      <c r="AD969" s="16">
        <f t="shared" si="698"/>
        <v>0.25</v>
      </c>
      <c r="AE969" s="10">
        <f t="shared" si="699"/>
        <v>0.43840579710144928</v>
      </c>
      <c r="AF969" s="10">
        <f t="shared" si="700"/>
        <v>0.46195652173913043</v>
      </c>
      <c r="AG969" s="8">
        <f t="shared" si="701"/>
        <v>690</v>
      </c>
      <c r="AH969" s="8">
        <f t="shared" si="702"/>
        <v>828</v>
      </c>
    </row>
    <row r="970" spans="1:34" x14ac:dyDescent="0.25">
      <c r="A970" s="7" t="s">
        <v>2856</v>
      </c>
      <c r="B970" s="7" t="s">
        <v>2857</v>
      </c>
      <c r="C970" s="7" t="s">
        <v>50</v>
      </c>
      <c r="D970" s="7" t="s">
        <v>41</v>
      </c>
      <c r="E970" s="7" t="str">
        <f>INDEX('Нормо-час по специальностям'!$B$6:$B$26,MATCH(D970,'Нормо-час по специальностям'!$A$6:$A$26,0))</f>
        <v>Сварщик / монтажник МК</v>
      </c>
      <c r="F970" s="15">
        <v>0.65</v>
      </c>
      <c r="G970" s="7" t="s">
        <v>7256</v>
      </c>
      <c r="H970" s="11">
        <f t="shared" si="686"/>
        <v>10.77</v>
      </c>
      <c r="I970" s="8">
        <f>INDEX('Нормо-час по специальностям'!$D$6:$D$26,MATCH(D970,'Нормо-час по специальностям'!$A$6:$A$26,0))</f>
        <v>900</v>
      </c>
      <c r="J970" s="8">
        <f>INDEX('Нормо-час по специальностям'!$E$6:$E$26,MATCH(D970,'Нормо-час по специальностям'!$A$6:$A$26,0))</f>
        <v>1080</v>
      </c>
      <c r="K970" s="8">
        <f t="shared" si="687"/>
        <v>585</v>
      </c>
      <c r="L970" s="8">
        <f t="shared" si="688"/>
        <v>702</v>
      </c>
      <c r="M970" s="8">
        <f>Расценки!L969</f>
        <v>434</v>
      </c>
      <c r="N970" s="8">
        <f>Расценки!M969</f>
        <v>499</v>
      </c>
      <c r="O970" s="10">
        <f t="shared" si="689"/>
        <v>0.34792626728110609</v>
      </c>
      <c r="P970" s="10">
        <f t="shared" si="690"/>
        <v>0.40681362725450909</v>
      </c>
      <c r="Q970" s="7" t="str">
        <f t="shared" si="691"/>
        <v>расценка</v>
      </c>
      <c r="R970" s="7" t="str">
        <f t="shared" si="692"/>
        <v>расценка</v>
      </c>
      <c r="S970" s="8">
        <f t="shared" si="693"/>
        <v>668</v>
      </c>
      <c r="T970" s="8">
        <f t="shared" si="694"/>
        <v>768</v>
      </c>
      <c r="U970" s="8">
        <f>Расценки!F969</f>
        <v>700</v>
      </c>
      <c r="V970" s="8">
        <f>Расценки!G969</f>
        <v>805</v>
      </c>
      <c r="W970" s="10">
        <f t="shared" si="695"/>
        <v>0.16428571428571428</v>
      </c>
      <c r="X970" s="10">
        <f t="shared" si="696"/>
        <v>0.12795031055900621</v>
      </c>
      <c r="Y970" s="9">
        <f>Расценки!H969</f>
        <v>780</v>
      </c>
      <c r="Z970" s="9">
        <f>Расценки!I969</f>
        <v>936</v>
      </c>
      <c r="AA970" s="10">
        <f>Расценки!J969</f>
        <v>0.11428571428571432</v>
      </c>
      <c r="AB970" s="10">
        <f>Расценки!K969</f>
        <v>0.16273291925465849</v>
      </c>
      <c r="AC970" s="16">
        <f t="shared" si="697"/>
        <v>0.25</v>
      </c>
      <c r="AD970" s="16">
        <f t="shared" si="698"/>
        <v>0.25</v>
      </c>
      <c r="AE970" s="10">
        <f t="shared" si="699"/>
        <v>0.44358974358974357</v>
      </c>
      <c r="AF970" s="10">
        <f t="shared" si="700"/>
        <v>0.46688034188034189</v>
      </c>
      <c r="AG970" s="8">
        <f t="shared" si="701"/>
        <v>195</v>
      </c>
      <c r="AH970" s="8">
        <f t="shared" si="702"/>
        <v>234</v>
      </c>
    </row>
    <row r="971" spans="1:34" x14ac:dyDescent="0.25">
      <c r="A971" s="7" t="s">
        <v>2860</v>
      </c>
      <c r="B971" s="7" t="s">
        <v>2861</v>
      </c>
      <c r="C971" s="7" t="s">
        <v>50</v>
      </c>
      <c r="D971" s="7" t="s">
        <v>41</v>
      </c>
      <c r="E971" s="7" t="str">
        <f>INDEX('Нормо-час по специальностям'!$B$6:$B$26,MATCH(D971,'Нормо-час по специальностям'!$A$6:$A$26,0))</f>
        <v>Сварщик / монтажник МК</v>
      </c>
      <c r="F971" s="15">
        <v>0.72</v>
      </c>
      <c r="G971" s="7" t="s">
        <v>7256</v>
      </c>
      <c r="H971" s="11">
        <f t="shared" si="686"/>
        <v>9.7200000000000006</v>
      </c>
      <c r="I971" s="8">
        <f>INDEX('Нормо-час по специальностям'!$D$6:$D$26,MATCH(D971,'Нормо-час по специальностям'!$A$6:$A$26,0))</f>
        <v>900</v>
      </c>
      <c r="J971" s="8">
        <f>INDEX('Нормо-час по специальностям'!$E$6:$E$26,MATCH(D971,'Нормо-час по специальностям'!$A$6:$A$26,0))</f>
        <v>1080</v>
      </c>
      <c r="K971" s="8">
        <f t="shared" si="687"/>
        <v>648</v>
      </c>
      <c r="L971" s="8">
        <f t="shared" si="688"/>
        <v>778</v>
      </c>
      <c r="M971" s="8">
        <f>Расценки!L970</f>
        <v>484</v>
      </c>
      <c r="N971" s="8">
        <f>Расценки!M970</f>
        <v>556</v>
      </c>
      <c r="O971" s="10">
        <f t="shared" si="689"/>
        <v>0.33884297520661155</v>
      </c>
      <c r="P971" s="10">
        <f t="shared" si="690"/>
        <v>0.39928057553956831</v>
      </c>
      <c r="Q971" s="7" t="str">
        <f t="shared" si="691"/>
        <v>расценка</v>
      </c>
      <c r="R971" s="7" t="str">
        <f t="shared" si="692"/>
        <v>расценка</v>
      </c>
      <c r="S971" s="8">
        <f t="shared" si="693"/>
        <v>672</v>
      </c>
      <c r="T971" s="8">
        <f t="shared" si="694"/>
        <v>772</v>
      </c>
      <c r="U971" s="8">
        <f>Расценки!F970</f>
        <v>780</v>
      </c>
      <c r="V971" s="8">
        <f>Расценки!G970</f>
        <v>897</v>
      </c>
      <c r="W971" s="10">
        <f t="shared" si="695"/>
        <v>0.16923076923076924</v>
      </c>
      <c r="X971" s="10">
        <f t="shared" si="696"/>
        <v>0.1326644370122631</v>
      </c>
      <c r="Y971" s="9">
        <f>Расценки!H970</f>
        <v>864</v>
      </c>
      <c r="Z971" s="9">
        <f>Расценки!I970</f>
        <v>1038</v>
      </c>
      <c r="AA971" s="10">
        <f>Расценки!J970</f>
        <v>0.10769230769230775</v>
      </c>
      <c r="AB971" s="10">
        <f>Расценки!K970</f>
        <v>0.15719063545150491</v>
      </c>
      <c r="AC971" s="16">
        <f t="shared" si="697"/>
        <v>0.25</v>
      </c>
      <c r="AD971" s="16">
        <f t="shared" si="698"/>
        <v>0.25048169556840078</v>
      </c>
      <c r="AE971" s="10">
        <f t="shared" si="699"/>
        <v>0.43981481481481483</v>
      </c>
      <c r="AF971" s="10">
        <f t="shared" si="700"/>
        <v>0.46435452793834298</v>
      </c>
      <c r="AG971" s="8">
        <f t="shared" si="701"/>
        <v>216</v>
      </c>
      <c r="AH971" s="8">
        <f t="shared" si="702"/>
        <v>260</v>
      </c>
    </row>
    <row r="972" spans="1:34" x14ac:dyDescent="0.25">
      <c r="A972" s="7" t="s">
        <v>2862</v>
      </c>
      <c r="B972" s="7" t="s">
        <v>2863</v>
      </c>
      <c r="C972" s="7" t="s">
        <v>50</v>
      </c>
      <c r="D972" s="7" t="s">
        <v>41</v>
      </c>
      <c r="E972" s="7" t="str">
        <f>INDEX('Нормо-час по специальностям'!$B$6:$B$26,MATCH(D972,'Нормо-час по специальностям'!$A$6:$A$26,0))</f>
        <v>Сварщик / монтажник МК</v>
      </c>
      <c r="F972" s="15">
        <v>0.9</v>
      </c>
      <c r="G972" s="7" t="s">
        <v>7256</v>
      </c>
      <c r="H972" s="11">
        <f t="shared" si="686"/>
        <v>7.78</v>
      </c>
      <c r="I972" s="8">
        <f>INDEX('Нормо-час по специальностям'!$D$6:$D$26,MATCH(D972,'Нормо-час по специальностям'!$A$6:$A$26,0))</f>
        <v>900</v>
      </c>
      <c r="J972" s="8">
        <f>INDEX('Нормо-час по специальностям'!$E$6:$E$26,MATCH(D972,'Нормо-час по специальностям'!$A$6:$A$26,0))</f>
        <v>1080</v>
      </c>
      <c r="K972" s="8">
        <f t="shared" si="687"/>
        <v>810</v>
      </c>
      <c r="L972" s="8">
        <f t="shared" si="688"/>
        <v>972</v>
      </c>
      <c r="M972" s="8">
        <f>Расценки!L971</f>
        <v>558</v>
      </c>
      <c r="N972" s="8">
        <f>Расценки!M971</f>
        <v>642</v>
      </c>
      <c r="O972" s="10">
        <f t="shared" si="689"/>
        <v>0.45161290322580649</v>
      </c>
      <c r="P972" s="10">
        <f t="shared" si="690"/>
        <v>0.51401869158878499</v>
      </c>
      <c r="Q972" s="7" t="str">
        <f t="shared" si="691"/>
        <v>расценка</v>
      </c>
      <c r="R972" s="7" t="str">
        <f t="shared" si="692"/>
        <v>расценка</v>
      </c>
      <c r="S972" s="8">
        <f t="shared" si="693"/>
        <v>620</v>
      </c>
      <c r="T972" s="8">
        <f t="shared" si="694"/>
        <v>713</v>
      </c>
      <c r="U972" s="8">
        <f>Расценки!F971</f>
        <v>900</v>
      </c>
      <c r="V972" s="8">
        <f>Расценки!G971</f>
        <v>1035</v>
      </c>
      <c r="W972" s="10">
        <f t="shared" si="695"/>
        <v>0.1</v>
      </c>
      <c r="X972" s="10">
        <f t="shared" si="696"/>
        <v>6.0869565217391307E-2</v>
      </c>
      <c r="Y972" s="9">
        <f>Расценки!H971</f>
        <v>1080</v>
      </c>
      <c r="Z972" s="9">
        <f>Расценки!I971</f>
        <v>1296</v>
      </c>
      <c r="AA972" s="10">
        <f>Расценки!J971</f>
        <v>0.19999999999999996</v>
      </c>
      <c r="AB972" s="10">
        <f>Расценки!K971</f>
        <v>0.25217391304347836</v>
      </c>
      <c r="AC972" s="16">
        <f t="shared" si="697"/>
        <v>0.25</v>
      </c>
      <c r="AD972" s="16">
        <f t="shared" si="698"/>
        <v>0.25</v>
      </c>
      <c r="AE972" s="10">
        <f t="shared" si="699"/>
        <v>0.48333333333333334</v>
      </c>
      <c r="AF972" s="10">
        <f t="shared" si="700"/>
        <v>0.50462962962962965</v>
      </c>
      <c r="AG972" s="8">
        <f t="shared" si="701"/>
        <v>270</v>
      </c>
      <c r="AH972" s="8">
        <f t="shared" si="702"/>
        <v>324</v>
      </c>
    </row>
    <row r="973" spans="1:34" x14ac:dyDescent="0.25">
      <c r="A973" s="7" t="s">
        <v>2866</v>
      </c>
      <c r="B973" s="7" t="s">
        <v>2867</v>
      </c>
      <c r="C973" s="7" t="s">
        <v>50</v>
      </c>
      <c r="D973" s="7" t="s">
        <v>41</v>
      </c>
      <c r="E973" s="7" t="str">
        <f>INDEX('Нормо-час по специальностям'!$B$6:$B$26,MATCH(D973,'Нормо-час по специальностям'!$A$6:$A$26,0))</f>
        <v>Сварщик / монтажник МК</v>
      </c>
      <c r="F973" s="15">
        <v>1.1000000000000001</v>
      </c>
      <c r="G973" s="7" t="s">
        <v>7256</v>
      </c>
      <c r="H973" s="11">
        <f t="shared" si="686"/>
        <v>6.36</v>
      </c>
      <c r="I973" s="8">
        <f>INDEX('Нормо-час по специальностям'!$D$6:$D$26,MATCH(D973,'Нормо-час по специальностям'!$A$6:$A$26,0))</f>
        <v>900</v>
      </c>
      <c r="J973" s="8">
        <f>INDEX('Нормо-час по специальностям'!$E$6:$E$26,MATCH(D973,'Нормо-час по специальностям'!$A$6:$A$26,0))</f>
        <v>1080</v>
      </c>
      <c r="K973" s="8">
        <f t="shared" si="687"/>
        <v>990</v>
      </c>
      <c r="L973" s="8">
        <f t="shared" si="688"/>
        <v>1188</v>
      </c>
      <c r="M973" s="8">
        <f>Расценки!L972</f>
        <v>713</v>
      </c>
      <c r="N973" s="8">
        <f>Расценки!M972</f>
        <v>820</v>
      </c>
      <c r="O973" s="10">
        <f t="shared" si="689"/>
        <v>0.38849929873772782</v>
      </c>
      <c r="P973" s="10">
        <f t="shared" si="690"/>
        <v>0.448780487804878</v>
      </c>
      <c r="Q973" s="7" t="str">
        <f t="shared" si="691"/>
        <v>расценка</v>
      </c>
      <c r="R973" s="7" t="str">
        <f t="shared" si="692"/>
        <v>расценка</v>
      </c>
      <c r="S973" s="8">
        <f t="shared" si="693"/>
        <v>648</v>
      </c>
      <c r="T973" s="8">
        <f t="shared" si="694"/>
        <v>745</v>
      </c>
      <c r="U973" s="8">
        <f>Расценки!F972</f>
        <v>1150</v>
      </c>
      <c r="V973" s="8">
        <f>Расценки!G972</f>
        <v>1322</v>
      </c>
      <c r="W973" s="10">
        <f t="shared" si="695"/>
        <v>0.1391304347826087</v>
      </c>
      <c r="X973" s="10">
        <f t="shared" si="696"/>
        <v>0.10136157337367625</v>
      </c>
      <c r="Y973" s="9">
        <f>Расценки!H972</f>
        <v>1320</v>
      </c>
      <c r="Z973" s="9">
        <f>Расценки!I972</f>
        <v>1584</v>
      </c>
      <c r="AA973" s="10">
        <f>Расценки!J972</f>
        <v>0.14782608695652177</v>
      </c>
      <c r="AB973" s="10">
        <f>Расценки!K972</f>
        <v>0.19818456883509827</v>
      </c>
      <c r="AC973" s="16">
        <f t="shared" si="697"/>
        <v>0.25</v>
      </c>
      <c r="AD973" s="16">
        <f t="shared" si="698"/>
        <v>0.25</v>
      </c>
      <c r="AE973" s="10">
        <f t="shared" si="699"/>
        <v>0.45984848484848484</v>
      </c>
      <c r="AF973" s="10">
        <f t="shared" si="700"/>
        <v>0.48232323232323232</v>
      </c>
      <c r="AG973" s="8">
        <f t="shared" si="701"/>
        <v>330</v>
      </c>
      <c r="AH973" s="8">
        <f t="shared" si="702"/>
        <v>396</v>
      </c>
    </row>
    <row r="974" spans="1:34" x14ac:dyDescent="0.25">
      <c r="A974" s="7" t="s">
        <v>2869</v>
      </c>
      <c r="B974" s="7" t="s">
        <v>2870</v>
      </c>
      <c r="C974" s="7" t="s">
        <v>177</v>
      </c>
      <c r="D974" s="7" t="s">
        <v>468</v>
      </c>
      <c r="E974" s="7" t="str">
        <f>INDEX('Нормо-час по специальностям'!$B$6:$B$26,MATCH(D974,'Нормо-час по специальностям'!$A$6:$A$26,0))</f>
        <v>Сантехник</v>
      </c>
      <c r="F974" s="15">
        <v>1.5</v>
      </c>
      <c r="G974" s="7" t="s">
        <v>6927</v>
      </c>
      <c r="H974" s="11">
        <f t="shared" si="686"/>
        <v>4.67</v>
      </c>
      <c r="I974" s="8">
        <f>INDEX('Нормо-час по специальностям'!$D$6:$D$26,MATCH(D974,'Нормо-час по специальностям'!$A$6:$A$26,0))</f>
        <v>850</v>
      </c>
      <c r="J974" s="8">
        <f>INDEX('Нормо-час по специальностям'!$E$6:$E$26,MATCH(D974,'Нормо-час по специальностям'!$A$6:$A$26,0))</f>
        <v>1020</v>
      </c>
      <c r="K974" s="8">
        <f t="shared" si="687"/>
        <v>1275</v>
      </c>
      <c r="L974" s="8">
        <f t="shared" si="688"/>
        <v>1530</v>
      </c>
      <c r="M974" s="8">
        <f>Расценки!L973</f>
        <v>1240</v>
      </c>
      <c r="N974" s="8">
        <f>Расценки!M973</f>
        <v>1426</v>
      </c>
      <c r="O974" s="10">
        <f t="shared" si="689"/>
        <v>2.8225806451612989E-2</v>
      </c>
      <c r="P974" s="10">
        <f t="shared" si="690"/>
        <v>7.2931276297335312E-2</v>
      </c>
      <c r="Q974" s="7" t="str">
        <f t="shared" si="691"/>
        <v>равно</v>
      </c>
      <c r="R974" s="7" t="str">
        <f t="shared" si="692"/>
        <v>равно</v>
      </c>
      <c r="S974" s="8">
        <f t="shared" si="693"/>
        <v>827</v>
      </c>
      <c r="T974" s="8">
        <f t="shared" si="694"/>
        <v>951</v>
      </c>
      <c r="U974" s="8">
        <f>Расценки!F973</f>
        <v>2000</v>
      </c>
      <c r="V974" s="8">
        <f>Расценки!G973</f>
        <v>2300</v>
      </c>
      <c r="W974" s="10">
        <f t="shared" si="695"/>
        <v>0.36249999999999999</v>
      </c>
      <c r="X974" s="10">
        <f t="shared" si="696"/>
        <v>0.33478260869565218</v>
      </c>
      <c r="Y974" s="9">
        <f>Расценки!H973</f>
        <v>2000</v>
      </c>
      <c r="Z974" s="9">
        <f>Расценки!I973</f>
        <v>2300</v>
      </c>
      <c r="AA974" s="10">
        <f>Расценки!J973</f>
        <v>0</v>
      </c>
      <c r="AB974" s="10">
        <f>Расценки!K973</f>
        <v>0</v>
      </c>
      <c r="AC974" s="16">
        <f t="shared" si="697"/>
        <v>0.36249999999999999</v>
      </c>
      <c r="AD974" s="16">
        <f t="shared" si="698"/>
        <v>0.33478260869565218</v>
      </c>
      <c r="AE974" s="10">
        <f t="shared" si="699"/>
        <v>0.38</v>
      </c>
      <c r="AF974" s="10">
        <f t="shared" si="700"/>
        <v>0.38</v>
      </c>
      <c r="AG974" s="8">
        <f t="shared" si="701"/>
        <v>725</v>
      </c>
      <c r="AH974" s="8">
        <f t="shared" si="702"/>
        <v>770</v>
      </c>
    </row>
    <row r="975" spans="1:34" x14ac:dyDescent="0.25">
      <c r="A975" s="7" t="s">
        <v>2872</v>
      </c>
      <c r="B975" s="7" t="s">
        <v>2873</v>
      </c>
      <c r="C975" s="7" t="s">
        <v>28</v>
      </c>
      <c r="D975" s="7" t="s">
        <v>468</v>
      </c>
      <c r="E975" s="7" t="str">
        <f>INDEX('Нормо-час по специальностям'!$B$6:$B$26,MATCH(D975,'Нормо-час по специальностям'!$A$6:$A$26,0))</f>
        <v>Сантехник</v>
      </c>
      <c r="F975" s="15">
        <v>0.15</v>
      </c>
      <c r="G975" s="7" t="s">
        <v>7245</v>
      </c>
      <c r="H975" s="11">
        <f t="shared" si="686"/>
        <v>46.67</v>
      </c>
      <c r="I975" s="8">
        <f>INDEX('Нормо-час по специальностям'!$D$6:$D$26,MATCH(D975,'Нормо-час по специальностям'!$A$6:$A$26,0))</f>
        <v>850</v>
      </c>
      <c r="J975" s="8">
        <f>INDEX('Нормо-час по специальностям'!$E$6:$E$26,MATCH(D975,'Нормо-час по специальностям'!$A$6:$A$26,0))</f>
        <v>1020</v>
      </c>
      <c r="K975" s="8">
        <f t="shared" si="687"/>
        <v>128</v>
      </c>
      <c r="L975" s="8">
        <f t="shared" si="688"/>
        <v>153</v>
      </c>
      <c r="M975" s="8">
        <f>Расценки!L974</f>
        <v>155</v>
      </c>
      <c r="N975" s="8">
        <f>Расценки!M974</f>
        <v>178</v>
      </c>
      <c r="O975" s="10">
        <f t="shared" si="689"/>
        <v>-0.17419354838709677</v>
      </c>
      <c r="P975" s="10">
        <f t="shared" si="690"/>
        <v>-0.1404494382022472</v>
      </c>
      <c r="Q975" s="7" t="str">
        <f t="shared" si="691"/>
        <v>нормо-часы</v>
      </c>
      <c r="R975" s="7" t="str">
        <f t="shared" si="692"/>
        <v>нормо-часы</v>
      </c>
      <c r="S975" s="8">
        <f t="shared" si="693"/>
        <v>1033</v>
      </c>
      <c r="T975" s="8">
        <f t="shared" si="694"/>
        <v>1187</v>
      </c>
      <c r="U975" s="8">
        <f>Расценки!F974</f>
        <v>250</v>
      </c>
      <c r="V975" s="8">
        <f>Расценки!G974</f>
        <v>288</v>
      </c>
      <c r="W975" s="10">
        <f t="shared" si="695"/>
        <v>0.48799999999999999</v>
      </c>
      <c r="X975" s="10">
        <f t="shared" si="696"/>
        <v>0.46875</v>
      </c>
      <c r="Y975" s="9">
        <f>Расценки!H974</f>
        <v>250</v>
      </c>
      <c r="Z975" s="9">
        <f>Расценки!I974</f>
        <v>288</v>
      </c>
      <c r="AA975" s="10">
        <f>Расценки!J974</f>
        <v>0</v>
      </c>
      <c r="AB975" s="10">
        <f>Расценки!K974</f>
        <v>0</v>
      </c>
      <c r="AC975" s="16">
        <f t="shared" si="697"/>
        <v>0.48799999999999999</v>
      </c>
      <c r="AD975" s="16">
        <f t="shared" si="698"/>
        <v>0.46875</v>
      </c>
      <c r="AE975" s="10">
        <f t="shared" si="699"/>
        <v>0.38</v>
      </c>
      <c r="AF975" s="10">
        <f t="shared" si="700"/>
        <v>0.38194444444444442</v>
      </c>
      <c r="AG975" s="8">
        <f t="shared" si="701"/>
        <v>122</v>
      </c>
      <c r="AH975" s="8">
        <f t="shared" si="702"/>
        <v>135</v>
      </c>
    </row>
    <row r="976" spans="1:34" x14ac:dyDescent="0.25">
      <c r="A976" s="7" t="s">
        <v>2875</v>
      </c>
      <c r="B976" s="7" t="s">
        <v>2876</v>
      </c>
      <c r="C976" s="7" t="s">
        <v>177</v>
      </c>
      <c r="D976" s="7" t="s">
        <v>468</v>
      </c>
      <c r="E976" s="7" t="str">
        <f>INDEX('Нормо-час по специальностям'!$B$6:$B$26,MATCH(D976,'Нормо-час по специальностям'!$A$6:$A$26,0))</f>
        <v>Сантехник</v>
      </c>
      <c r="F976" s="15">
        <v>1.5</v>
      </c>
      <c r="G976" s="7" t="s">
        <v>7241</v>
      </c>
      <c r="H976" s="11">
        <f t="shared" si="686"/>
        <v>4.67</v>
      </c>
      <c r="I976" s="8">
        <f>INDEX('Нормо-час по специальностям'!$D$6:$D$26,MATCH(D976,'Нормо-час по специальностям'!$A$6:$A$26,0))</f>
        <v>850</v>
      </c>
      <c r="J976" s="8">
        <f>INDEX('Нормо-час по специальностям'!$E$6:$E$26,MATCH(D976,'Нормо-час по специальностям'!$A$6:$A$26,0))</f>
        <v>1020</v>
      </c>
      <c r="K976" s="8">
        <f t="shared" si="687"/>
        <v>1275</v>
      </c>
      <c r="L976" s="8">
        <f t="shared" si="688"/>
        <v>1530</v>
      </c>
      <c r="M976" s="8">
        <f>Расценки!L975</f>
        <v>1550</v>
      </c>
      <c r="N976" s="8">
        <f>Расценки!M975</f>
        <v>1782</v>
      </c>
      <c r="O976" s="10">
        <f t="shared" si="689"/>
        <v>-0.17741935483870963</v>
      </c>
      <c r="P976" s="10">
        <f t="shared" si="690"/>
        <v>-0.14141414141414144</v>
      </c>
      <c r="Q976" s="7" t="str">
        <f t="shared" si="691"/>
        <v>нормо-часы</v>
      </c>
      <c r="R976" s="7" t="str">
        <f t="shared" si="692"/>
        <v>нормо-часы</v>
      </c>
      <c r="S976" s="8">
        <f t="shared" si="693"/>
        <v>1033</v>
      </c>
      <c r="T976" s="8">
        <f t="shared" si="694"/>
        <v>1188</v>
      </c>
      <c r="U976" s="8">
        <f>Расценки!F975</f>
        <v>2500</v>
      </c>
      <c r="V976" s="8">
        <f>Расценки!G975</f>
        <v>2875</v>
      </c>
      <c r="W976" s="10">
        <f t="shared" si="695"/>
        <v>0.49</v>
      </c>
      <c r="X976" s="10">
        <f t="shared" si="696"/>
        <v>0.46782608695652173</v>
      </c>
      <c r="Y976" s="9">
        <f>Расценки!H975</f>
        <v>2500</v>
      </c>
      <c r="Z976" s="9">
        <f>Расценки!I975</f>
        <v>2875</v>
      </c>
      <c r="AA976" s="10">
        <f>Расценки!J975</f>
        <v>0</v>
      </c>
      <c r="AB976" s="10">
        <f>Расценки!K975</f>
        <v>0</v>
      </c>
      <c r="AC976" s="16">
        <f t="shared" si="697"/>
        <v>0.49</v>
      </c>
      <c r="AD976" s="16">
        <f t="shared" si="698"/>
        <v>0.46782608695652173</v>
      </c>
      <c r="AE976" s="10">
        <f t="shared" si="699"/>
        <v>0.38</v>
      </c>
      <c r="AF976" s="10">
        <f t="shared" si="700"/>
        <v>0.38017391304347825</v>
      </c>
      <c r="AG976" s="8">
        <f t="shared" si="701"/>
        <v>1225</v>
      </c>
      <c r="AH976" s="8">
        <f t="shared" si="702"/>
        <v>1345</v>
      </c>
    </row>
    <row r="977" spans="1:34" x14ac:dyDescent="0.25">
      <c r="A977" s="7" t="s">
        <v>2879</v>
      </c>
      <c r="B977" s="7" t="s">
        <v>2880</v>
      </c>
      <c r="C977" s="7" t="s">
        <v>177</v>
      </c>
      <c r="D977" s="7" t="s">
        <v>468</v>
      </c>
      <c r="E977" s="7" t="str">
        <f>INDEX('Нормо-час по специальностям'!$B$6:$B$26,MATCH(D977,'Нормо-час по специальностям'!$A$6:$A$26,0))</f>
        <v>Сантехник</v>
      </c>
      <c r="F977" s="15">
        <v>1.9</v>
      </c>
      <c r="G977" s="7" t="s">
        <v>7241</v>
      </c>
      <c r="H977" s="11">
        <f t="shared" si="686"/>
        <v>3.68</v>
      </c>
      <c r="I977" s="8">
        <f>INDEX('Нормо-час по специальностям'!$D$6:$D$26,MATCH(D977,'Нормо-час по специальностям'!$A$6:$A$26,0))</f>
        <v>850</v>
      </c>
      <c r="J977" s="8">
        <f>INDEX('Нормо-час по специальностям'!$E$6:$E$26,MATCH(D977,'Нормо-час по специальностям'!$A$6:$A$26,0))</f>
        <v>1020</v>
      </c>
      <c r="K977" s="8">
        <f t="shared" si="687"/>
        <v>1615</v>
      </c>
      <c r="L977" s="8">
        <f t="shared" si="688"/>
        <v>1938</v>
      </c>
      <c r="M977" s="8">
        <f>Расценки!L976</f>
        <v>1860</v>
      </c>
      <c r="N977" s="8">
        <f>Расценки!M976</f>
        <v>2139</v>
      </c>
      <c r="O977" s="10">
        <f t="shared" si="689"/>
        <v>-0.13172043010752688</v>
      </c>
      <c r="P977" s="10">
        <f t="shared" si="690"/>
        <v>-9.396914446002802E-2</v>
      </c>
      <c r="Q977" s="7" t="str">
        <f t="shared" si="691"/>
        <v>нормо-часы</v>
      </c>
      <c r="R977" s="7" t="str">
        <f t="shared" si="692"/>
        <v>равно</v>
      </c>
      <c r="S977" s="8">
        <f t="shared" si="693"/>
        <v>979</v>
      </c>
      <c r="T977" s="8">
        <f t="shared" si="694"/>
        <v>1126</v>
      </c>
      <c r="U977" s="8">
        <f>Расценки!F976</f>
        <v>3000</v>
      </c>
      <c r="V977" s="8">
        <f>Расценки!G976</f>
        <v>3450</v>
      </c>
      <c r="W977" s="10">
        <f t="shared" si="695"/>
        <v>0.46166666666666667</v>
      </c>
      <c r="X977" s="10">
        <f t="shared" si="696"/>
        <v>0.43826086956521737</v>
      </c>
      <c r="Y977" s="9">
        <f>Расценки!H976</f>
        <v>3000</v>
      </c>
      <c r="Z977" s="9">
        <f>Расценки!I976</f>
        <v>3450</v>
      </c>
      <c r="AA977" s="10">
        <f>Расценки!J976</f>
        <v>0</v>
      </c>
      <c r="AB977" s="10">
        <f>Расценки!K976</f>
        <v>0</v>
      </c>
      <c r="AC977" s="16">
        <f t="shared" si="697"/>
        <v>0.46166666666666667</v>
      </c>
      <c r="AD977" s="16">
        <f t="shared" si="698"/>
        <v>0.43826086956521737</v>
      </c>
      <c r="AE977" s="10">
        <f t="shared" si="699"/>
        <v>0.38</v>
      </c>
      <c r="AF977" s="10">
        <f t="shared" si="700"/>
        <v>0.38</v>
      </c>
      <c r="AG977" s="8">
        <f t="shared" si="701"/>
        <v>1385</v>
      </c>
      <c r="AH977" s="8">
        <f t="shared" si="702"/>
        <v>1512</v>
      </c>
    </row>
    <row r="978" spans="1:34" x14ac:dyDescent="0.25">
      <c r="A978" s="7" t="s">
        <v>2883</v>
      </c>
      <c r="B978" s="7" t="s">
        <v>2884</v>
      </c>
      <c r="C978" s="7" t="s">
        <v>177</v>
      </c>
      <c r="D978" s="7" t="s">
        <v>392</v>
      </c>
      <c r="E978" s="7" t="str">
        <f>INDEX('Нормо-час по специальностям'!$B$6:$B$26,MATCH(D978,'Нормо-час по специальностям'!$A$6:$A$26,0))</f>
        <v>Электромонтажник</v>
      </c>
      <c r="F978" s="15">
        <v>0.5</v>
      </c>
      <c r="G978" s="7" t="s">
        <v>7258</v>
      </c>
      <c r="H978" s="11">
        <f t="shared" si="686"/>
        <v>14</v>
      </c>
      <c r="I978" s="8">
        <f>INDEX('Нормо-час по специальностям'!$D$6:$D$26,MATCH(D978,'Нормо-час по специальностям'!$A$6:$A$26,0))</f>
        <v>850</v>
      </c>
      <c r="J978" s="8">
        <f>INDEX('Нормо-час по специальностям'!$E$6:$E$26,MATCH(D978,'Нормо-час по специальностям'!$A$6:$A$26,0))</f>
        <v>1020</v>
      </c>
      <c r="K978" s="8">
        <f t="shared" si="687"/>
        <v>425</v>
      </c>
      <c r="L978" s="8">
        <f t="shared" si="688"/>
        <v>510</v>
      </c>
      <c r="M978" s="8">
        <f>Расценки!L977</f>
        <v>434</v>
      </c>
      <c r="N978" s="8">
        <f>Расценки!M977</f>
        <v>499</v>
      </c>
      <c r="O978" s="10">
        <f t="shared" si="689"/>
        <v>-2.0737327188940058E-2</v>
      </c>
      <c r="P978" s="10">
        <f t="shared" si="690"/>
        <v>2.2044088176352616E-2</v>
      </c>
      <c r="Q978" s="7" t="str">
        <f t="shared" si="691"/>
        <v>равно</v>
      </c>
      <c r="R978" s="7" t="str">
        <f t="shared" si="692"/>
        <v>равно</v>
      </c>
      <c r="S978" s="8">
        <f t="shared" si="693"/>
        <v>868</v>
      </c>
      <c r="T978" s="8">
        <f t="shared" si="694"/>
        <v>998</v>
      </c>
      <c r="U978" s="8">
        <f>Расценки!F977</f>
        <v>700</v>
      </c>
      <c r="V978" s="8">
        <f>Расценки!G977</f>
        <v>805</v>
      </c>
      <c r="W978" s="10">
        <f t="shared" si="695"/>
        <v>0.39285714285714285</v>
      </c>
      <c r="X978" s="10">
        <f t="shared" si="696"/>
        <v>0.36645962732919257</v>
      </c>
      <c r="Y978" s="9">
        <f>Расценки!H977</f>
        <v>700</v>
      </c>
      <c r="Z978" s="9">
        <f>Расценки!I977</f>
        <v>805</v>
      </c>
      <c r="AA978" s="10">
        <f>Расценки!J977</f>
        <v>0</v>
      </c>
      <c r="AB978" s="10">
        <f>Расценки!K977</f>
        <v>0</v>
      </c>
      <c r="AC978" s="16">
        <f t="shared" si="697"/>
        <v>0.39285714285714285</v>
      </c>
      <c r="AD978" s="16">
        <f t="shared" si="698"/>
        <v>0.36645962732919257</v>
      </c>
      <c r="AE978" s="10">
        <f t="shared" si="699"/>
        <v>0.38</v>
      </c>
      <c r="AF978" s="10">
        <f t="shared" si="700"/>
        <v>0.38012422360248449</v>
      </c>
      <c r="AG978" s="8">
        <f t="shared" si="701"/>
        <v>275</v>
      </c>
      <c r="AH978" s="8">
        <f t="shared" si="702"/>
        <v>295</v>
      </c>
    </row>
    <row r="979" spans="1:34" x14ac:dyDescent="0.25">
      <c r="A979" s="7" t="s">
        <v>2885</v>
      </c>
      <c r="B979" s="7" t="s">
        <v>2886</v>
      </c>
      <c r="C979" s="7" t="s">
        <v>177</v>
      </c>
      <c r="D979" s="7" t="s">
        <v>468</v>
      </c>
      <c r="E979" s="7" t="str">
        <f>INDEX('Нормо-час по специальностям'!$B$6:$B$26,MATCH(D979,'Нормо-час по специальностям'!$A$6:$A$26,0))</f>
        <v>Сантехник</v>
      </c>
      <c r="F979" s="15">
        <v>0.6</v>
      </c>
      <c r="G979" s="7" t="s">
        <v>7241</v>
      </c>
      <c r="H979" s="11">
        <f t="shared" si="686"/>
        <v>11.67</v>
      </c>
      <c r="I979" s="8">
        <f>INDEX('Нормо-час по специальностям'!$D$6:$D$26,MATCH(D979,'Нормо-час по специальностям'!$A$6:$A$26,0))</f>
        <v>850</v>
      </c>
      <c r="J979" s="8">
        <f>INDEX('Нормо-час по специальностям'!$E$6:$E$26,MATCH(D979,'Нормо-час по специальностям'!$A$6:$A$26,0))</f>
        <v>1020</v>
      </c>
      <c r="K979" s="8">
        <f t="shared" si="687"/>
        <v>510</v>
      </c>
      <c r="L979" s="8">
        <f t="shared" si="688"/>
        <v>612</v>
      </c>
      <c r="M979" s="8">
        <f>Расценки!L978</f>
        <v>620</v>
      </c>
      <c r="N979" s="8">
        <f>Расценки!M978</f>
        <v>713</v>
      </c>
      <c r="O979" s="10">
        <f t="shared" si="689"/>
        <v>-0.17741935483870963</v>
      </c>
      <c r="P979" s="10">
        <f t="shared" si="690"/>
        <v>-0.14165497896213186</v>
      </c>
      <c r="Q979" s="7" t="str">
        <f t="shared" si="691"/>
        <v>нормо-часы</v>
      </c>
      <c r="R979" s="7" t="str">
        <f t="shared" si="692"/>
        <v>нормо-часы</v>
      </c>
      <c r="S979" s="8">
        <f t="shared" si="693"/>
        <v>1033</v>
      </c>
      <c r="T979" s="8">
        <f t="shared" si="694"/>
        <v>1188</v>
      </c>
      <c r="U979" s="8">
        <f>Расценки!F978</f>
        <v>1000</v>
      </c>
      <c r="V979" s="8">
        <f>Расценки!G978</f>
        <v>1150</v>
      </c>
      <c r="W979" s="10">
        <f t="shared" si="695"/>
        <v>0.49</v>
      </c>
      <c r="X979" s="10">
        <f t="shared" si="696"/>
        <v>0.46782608695652173</v>
      </c>
      <c r="Y979" s="9">
        <f>Расценки!H978</f>
        <v>1000</v>
      </c>
      <c r="Z979" s="9">
        <f>Расценки!I978</f>
        <v>1150</v>
      </c>
      <c r="AA979" s="10">
        <f>Расценки!J978</f>
        <v>0</v>
      </c>
      <c r="AB979" s="10">
        <f>Расценки!K978</f>
        <v>0</v>
      </c>
      <c r="AC979" s="16">
        <f t="shared" si="697"/>
        <v>0.49</v>
      </c>
      <c r="AD979" s="16">
        <f t="shared" si="698"/>
        <v>0.46782608695652173</v>
      </c>
      <c r="AE979" s="10">
        <f t="shared" si="699"/>
        <v>0.38</v>
      </c>
      <c r="AF979" s="10">
        <f t="shared" si="700"/>
        <v>0.38</v>
      </c>
      <c r="AG979" s="8">
        <f t="shared" si="701"/>
        <v>490</v>
      </c>
      <c r="AH979" s="8">
        <f t="shared" si="702"/>
        <v>538</v>
      </c>
    </row>
    <row r="980" spans="1:34" x14ac:dyDescent="0.25">
      <c r="A980" s="7" t="s">
        <v>2888</v>
      </c>
      <c r="B980" s="7" t="s">
        <v>2889</v>
      </c>
      <c r="C980" s="7" t="s">
        <v>177</v>
      </c>
      <c r="D980" s="7" t="s">
        <v>468</v>
      </c>
      <c r="E980" s="7" t="str">
        <f>INDEX('Нормо-час по специальностям'!$B$6:$B$26,MATCH(D980,'Нормо-час по специальностям'!$A$6:$A$26,0))</f>
        <v>Сантехник</v>
      </c>
      <c r="F980" s="15">
        <v>1</v>
      </c>
      <c r="G980" s="7" t="s">
        <v>7241</v>
      </c>
      <c r="H980" s="11">
        <f t="shared" si="686"/>
        <v>7</v>
      </c>
      <c r="I980" s="8">
        <f>INDEX('Нормо-час по специальностям'!$D$6:$D$26,MATCH(D980,'Нормо-час по специальностям'!$A$6:$A$26,0))</f>
        <v>850</v>
      </c>
      <c r="J980" s="8">
        <f>INDEX('Нормо-час по специальностям'!$E$6:$E$26,MATCH(D980,'Нормо-час по специальностям'!$A$6:$A$26,0))</f>
        <v>1020</v>
      </c>
      <c r="K980" s="8">
        <f t="shared" si="687"/>
        <v>850</v>
      </c>
      <c r="L980" s="8">
        <f t="shared" si="688"/>
        <v>1020</v>
      </c>
      <c r="M980" s="8">
        <f>Расценки!L979</f>
        <v>930</v>
      </c>
      <c r="N980" s="8">
        <f>Расценки!M979</f>
        <v>1069</v>
      </c>
      <c r="O980" s="10">
        <f t="shared" si="689"/>
        <v>-8.6021505376344121E-2</v>
      </c>
      <c r="P980" s="10">
        <f t="shared" si="690"/>
        <v>-4.5837231057062722E-2</v>
      </c>
      <c r="Q980" s="7" t="str">
        <f t="shared" si="691"/>
        <v>равно</v>
      </c>
      <c r="R980" s="7" t="str">
        <f t="shared" si="692"/>
        <v>равно</v>
      </c>
      <c r="S980" s="8">
        <f t="shared" si="693"/>
        <v>930</v>
      </c>
      <c r="T980" s="8">
        <f t="shared" si="694"/>
        <v>1069</v>
      </c>
      <c r="U980" s="8">
        <f>Расценки!F979</f>
        <v>1500</v>
      </c>
      <c r="V980" s="8">
        <f>Расценки!G979</f>
        <v>1725</v>
      </c>
      <c r="W980" s="10">
        <f t="shared" si="695"/>
        <v>0.43333333333333335</v>
      </c>
      <c r="X980" s="10">
        <f t="shared" si="696"/>
        <v>0.40869565217391307</v>
      </c>
      <c r="Y980" s="9">
        <f>Расценки!H979</f>
        <v>1500</v>
      </c>
      <c r="Z980" s="9">
        <f>Расценки!I979</f>
        <v>1725</v>
      </c>
      <c r="AA980" s="10">
        <f>Расценки!J979</f>
        <v>0</v>
      </c>
      <c r="AB980" s="10">
        <f>Расценки!K979</f>
        <v>0</v>
      </c>
      <c r="AC980" s="16">
        <f t="shared" si="697"/>
        <v>0.43333333333333335</v>
      </c>
      <c r="AD980" s="16">
        <f t="shared" si="698"/>
        <v>0.40869565217391307</v>
      </c>
      <c r="AE980" s="10">
        <f t="shared" si="699"/>
        <v>0.38</v>
      </c>
      <c r="AF980" s="10">
        <f t="shared" si="700"/>
        <v>0.38028985507246377</v>
      </c>
      <c r="AG980" s="8">
        <f t="shared" si="701"/>
        <v>650</v>
      </c>
      <c r="AH980" s="8">
        <f t="shared" si="702"/>
        <v>705</v>
      </c>
    </row>
    <row r="981" spans="1:34" x14ac:dyDescent="0.25">
      <c r="A981" s="7" t="s">
        <v>2891</v>
      </c>
      <c r="B981" s="7" t="s">
        <v>2892</v>
      </c>
      <c r="C981" s="7" t="s">
        <v>177</v>
      </c>
      <c r="D981" s="7" t="s">
        <v>468</v>
      </c>
      <c r="E981" s="7" t="str">
        <f>INDEX('Нормо-час по специальностям'!$B$6:$B$26,MATCH(D981,'Нормо-час по специальностям'!$A$6:$A$26,0))</f>
        <v>Сантехник</v>
      </c>
      <c r="F981" s="15">
        <v>0.4</v>
      </c>
      <c r="G981" s="7" t="s">
        <v>7241</v>
      </c>
      <c r="H981" s="11">
        <f t="shared" si="686"/>
        <v>17.5</v>
      </c>
      <c r="I981" s="8">
        <f>INDEX('Нормо-час по специальностям'!$D$6:$D$26,MATCH(D981,'Нормо-час по специальностям'!$A$6:$A$26,0))</f>
        <v>850</v>
      </c>
      <c r="J981" s="8">
        <f>INDEX('Нормо-час по специальностям'!$E$6:$E$26,MATCH(D981,'Нормо-час по специальностям'!$A$6:$A$26,0))</f>
        <v>1020</v>
      </c>
      <c r="K981" s="8">
        <f t="shared" si="687"/>
        <v>340</v>
      </c>
      <c r="L981" s="8">
        <f t="shared" si="688"/>
        <v>408</v>
      </c>
      <c r="M981" s="8">
        <f>Расценки!L980</f>
        <v>496</v>
      </c>
      <c r="N981" s="8">
        <f>Расценки!M980</f>
        <v>570</v>
      </c>
      <c r="O981" s="10">
        <f t="shared" si="689"/>
        <v>-0.31451612903225812</v>
      </c>
      <c r="P981" s="10">
        <f t="shared" si="690"/>
        <v>-0.28421052631578947</v>
      </c>
      <c r="Q981" s="7" t="str">
        <f t="shared" si="691"/>
        <v>нормо-часы</v>
      </c>
      <c r="R981" s="7" t="str">
        <f t="shared" si="692"/>
        <v>нормо-часы</v>
      </c>
      <c r="S981" s="8">
        <f t="shared" si="693"/>
        <v>1240</v>
      </c>
      <c r="T981" s="8">
        <f t="shared" si="694"/>
        <v>1425</v>
      </c>
      <c r="U981" s="8">
        <f>Расценки!F980</f>
        <v>800</v>
      </c>
      <c r="V981" s="8">
        <f>Расценки!G980</f>
        <v>920</v>
      </c>
      <c r="W981" s="10">
        <f t="shared" si="695"/>
        <v>0.57499999999999996</v>
      </c>
      <c r="X981" s="10">
        <f t="shared" si="696"/>
        <v>0.55652173913043479</v>
      </c>
      <c r="Y981" s="9">
        <f>Расценки!H980</f>
        <v>800</v>
      </c>
      <c r="Z981" s="9">
        <f>Расценки!I980</f>
        <v>920</v>
      </c>
      <c r="AA981" s="10">
        <f>Расценки!J980</f>
        <v>0</v>
      </c>
      <c r="AB981" s="10">
        <f>Расценки!K980</f>
        <v>0</v>
      </c>
      <c r="AC981" s="16">
        <f t="shared" si="697"/>
        <v>0.57499999999999996</v>
      </c>
      <c r="AD981" s="16">
        <f t="shared" si="698"/>
        <v>0.55652173913043479</v>
      </c>
      <c r="AE981" s="10">
        <f t="shared" si="699"/>
        <v>0.38</v>
      </c>
      <c r="AF981" s="10">
        <f t="shared" si="700"/>
        <v>0.38043478260869568</v>
      </c>
      <c r="AG981" s="8">
        <f t="shared" si="701"/>
        <v>460</v>
      </c>
      <c r="AH981" s="8">
        <f t="shared" si="702"/>
        <v>512</v>
      </c>
    </row>
    <row r="982" spans="1:34" x14ac:dyDescent="0.25">
      <c r="A982" s="7" t="s">
        <v>2895</v>
      </c>
      <c r="B982" s="7" t="s">
        <v>2896</v>
      </c>
      <c r="C982" s="7" t="s">
        <v>177</v>
      </c>
      <c r="D982" s="7" t="s">
        <v>468</v>
      </c>
      <c r="E982" s="7" t="str">
        <f>INDEX('Нормо-час по специальностям'!$B$6:$B$26,MATCH(D982,'Нормо-час по специальностям'!$A$6:$A$26,0))</f>
        <v>Сантехник</v>
      </c>
      <c r="F982" s="15">
        <v>1</v>
      </c>
      <c r="G982" s="7" t="s">
        <v>7245</v>
      </c>
      <c r="H982" s="11">
        <f t="shared" si="686"/>
        <v>7</v>
      </c>
      <c r="I982" s="8">
        <f>INDEX('Нормо-час по специальностям'!$D$6:$D$26,MATCH(D982,'Нормо-час по специальностям'!$A$6:$A$26,0))</f>
        <v>850</v>
      </c>
      <c r="J982" s="8">
        <f>INDEX('Нормо-час по специальностям'!$E$6:$E$26,MATCH(D982,'Нормо-час по специальностям'!$A$6:$A$26,0))</f>
        <v>1020</v>
      </c>
      <c r="K982" s="8">
        <f t="shared" si="687"/>
        <v>850</v>
      </c>
      <c r="L982" s="8">
        <f t="shared" si="688"/>
        <v>1020</v>
      </c>
      <c r="M982" s="8">
        <f>Расценки!L981</f>
        <v>744</v>
      </c>
      <c r="N982" s="8">
        <f>Расценки!M981</f>
        <v>856</v>
      </c>
      <c r="O982" s="10">
        <f t="shared" si="689"/>
        <v>0.14247311827956999</v>
      </c>
      <c r="P982" s="10">
        <f t="shared" si="690"/>
        <v>0.19158878504672905</v>
      </c>
      <c r="Q982" s="7" t="str">
        <f t="shared" si="691"/>
        <v>расценка</v>
      </c>
      <c r="R982" s="7" t="str">
        <f t="shared" si="692"/>
        <v>расценка</v>
      </c>
      <c r="S982" s="8">
        <f t="shared" si="693"/>
        <v>744</v>
      </c>
      <c r="T982" s="8">
        <f t="shared" si="694"/>
        <v>856</v>
      </c>
      <c r="U982" s="8">
        <f>Расценки!F981</f>
        <v>1200</v>
      </c>
      <c r="V982" s="8">
        <f>Расценки!G981</f>
        <v>1380</v>
      </c>
      <c r="W982" s="10">
        <f t="shared" si="695"/>
        <v>0.29166666666666669</v>
      </c>
      <c r="X982" s="10">
        <f t="shared" si="696"/>
        <v>0.2608695652173913</v>
      </c>
      <c r="Y982" s="9">
        <f>Расценки!H981</f>
        <v>1200</v>
      </c>
      <c r="Z982" s="9">
        <f>Расценки!I981</f>
        <v>1380</v>
      </c>
      <c r="AA982" s="10">
        <f>Расценки!J981</f>
        <v>0</v>
      </c>
      <c r="AB982" s="10">
        <f>Расценки!K981</f>
        <v>0</v>
      </c>
      <c r="AC982" s="16">
        <f t="shared" si="697"/>
        <v>0.29166666666666669</v>
      </c>
      <c r="AD982" s="16">
        <f t="shared" si="698"/>
        <v>0.2608695652173913</v>
      </c>
      <c r="AE982" s="10">
        <f t="shared" si="699"/>
        <v>0.38</v>
      </c>
      <c r="AF982" s="10">
        <f t="shared" si="700"/>
        <v>0.37971014492753624</v>
      </c>
      <c r="AG982" s="8">
        <f t="shared" si="701"/>
        <v>350</v>
      </c>
      <c r="AH982" s="8">
        <f t="shared" si="702"/>
        <v>360</v>
      </c>
    </row>
    <row r="983" spans="1:34" x14ac:dyDescent="0.25">
      <c r="A983" s="7" t="s">
        <v>2898</v>
      </c>
      <c r="B983" s="7" t="s">
        <v>2899</v>
      </c>
      <c r="C983" s="7" t="s">
        <v>177</v>
      </c>
      <c r="D983" s="7" t="s">
        <v>468</v>
      </c>
      <c r="E983" s="7" t="str">
        <f>INDEX('Нормо-час по специальностям'!$B$6:$B$26,MATCH(D983,'Нормо-час по специальностям'!$A$6:$A$26,0))</f>
        <v>Сантехник</v>
      </c>
      <c r="F983" s="15">
        <v>1</v>
      </c>
      <c r="G983" s="7" t="s">
        <v>7247</v>
      </c>
      <c r="H983" s="11">
        <f t="shared" si="686"/>
        <v>7</v>
      </c>
      <c r="I983" s="8">
        <f>INDEX('Нормо-час по специальностям'!$D$6:$D$26,MATCH(D983,'Нормо-час по специальностям'!$A$6:$A$26,0))</f>
        <v>850</v>
      </c>
      <c r="J983" s="8">
        <f>INDEX('Нормо-час по специальностям'!$E$6:$E$26,MATCH(D983,'Нормо-час по специальностям'!$A$6:$A$26,0))</f>
        <v>1020</v>
      </c>
      <c r="K983" s="8">
        <f t="shared" si="687"/>
        <v>850</v>
      </c>
      <c r="L983" s="8">
        <f t="shared" si="688"/>
        <v>1020</v>
      </c>
      <c r="M983" s="8">
        <f>Расценки!L982</f>
        <v>930</v>
      </c>
      <c r="N983" s="8">
        <f>Расценки!M982</f>
        <v>1069</v>
      </c>
      <c r="O983" s="10">
        <f t="shared" si="689"/>
        <v>-8.6021505376344121E-2</v>
      </c>
      <c r="P983" s="10">
        <f t="shared" si="690"/>
        <v>-4.5837231057062722E-2</v>
      </c>
      <c r="Q983" s="7" t="str">
        <f t="shared" si="691"/>
        <v>равно</v>
      </c>
      <c r="R983" s="7" t="str">
        <f t="shared" si="692"/>
        <v>равно</v>
      </c>
      <c r="S983" s="8">
        <f t="shared" si="693"/>
        <v>930</v>
      </c>
      <c r="T983" s="8">
        <f t="shared" si="694"/>
        <v>1069</v>
      </c>
      <c r="U983" s="8">
        <f>Расценки!F982</f>
        <v>1500</v>
      </c>
      <c r="V983" s="8">
        <f>Расценки!G982</f>
        <v>1725</v>
      </c>
      <c r="W983" s="10">
        <f t="shared" si="695"/>
        <v>0.43333333333333335</v>
      </c>
      <c r="X983" s="10">
        <f t="shared" si="696"/>
        <v>0.40869565217391307</v>
      </c>
      <c r="Y983" s="9">
        <f>Расценки!H982</f>
        <v>1500</v>
      </c>
      <c r="Z983" s="9">
        <f>Расценки!I982</f>
        <v>1725</v>
      </c>
      <c r="AA983" s="10">
        <f>Расценки!J982</f>
        <v>0</v>
      </c>
      <c r="AB983" s="10">
        <f>Расценки!K982</f>
        <v>0</v>
      </c>
      <c r="AC983" s="16">
        <f t="shared" si="697"/>
        <v>0.43333333333333335</v>
      </c>
      <c r="AD983" s="16">
        <f t="shared" si="698"/>
        <v>0.40869565217391307</v>
      </c>
      <c r="AE983" s="10">
        <f t="shared" si="699"/>
        <v>0.38</v>
      </c>
      <c r="AF983" s="10">
        <f t="shared" si="700"/>
        <v>0.38028985507246377</v>
      </c>
      <c r="AG983" s="8">
        <f t="shared" si="701"/>
        <v>650</v>
      </c>
      <c r="AH983" s="8">
        <f t="shared" si="702"/>
        <v>705</v>
      </c>
    </row>
    <row r="984" spans="1:34" x14ac:dyDescent="0.25">
      <c r="A984" s="7" t="s">
        <v>2901</v>
      </c>
      <c r="B984" s="7" t="s">
        <v>2902</v>
      </c>
      <c r="C984" s="7" t="s">
        <v>177</v>
      </c>
      <c r="D984" s="7" t="s">
        <v>468</v>
      </c>
      <c r="E984" s="7" t="str">
        <f>INDEX('Нормо-час по специальностям'!$B$6:$B$26,MATCH(D984,'Нормо-час по специальностям'!$A$6:$A$26,0))</f>
        <v>Сантехник</v>
      </c>
      <c r="F984" s="15">
        <v>3.5</v>
      </c>
      <c r="G984" s="7" t="s">
        <v>7247</v>
      </c>
      <c r="H984" s="11">
        <f t="shared" si="686"/>
        <v>2</v>
      </c>
      <c r="I984" s="8">
        <f>INDEX('Нормо-час по специальностям'!$D$6:$D$26,MATCH(D984,'Нормо-час по специальностям'!$A$6:$A$26,0))</f>
        <v>850</v>
      </c>
      <c r="J984" s="8">
        <f>INDEX('Нормо-час по специальностям'!$E$6:$E$26,MATCH(D984,'Нормо-час по специальностям'!$A$6:$A$26,0))</f>
        <v>1020</v>
      </c>
      <c r="K984" s="8">
        <f t="shared" si="687"/>
        <v>2975</v>
      </c>
      <c r="L984" s="8">
        <f t="shared" si="688"/>
        <v>3570</v>
      </c>
      <c r="M984" s="8">
        <f>Расценки!L983</f>
        <v>3720</v>
      </c>
      <c r="N984" s="8">
        <f>Расценки!M983</f>
        <v>4278</v>
      </c>
      <c r="O984" s="10">
        <f t="shared" si="689"/>
        <v>-0.20026881720430112</v>
      </c>
      <c r="P984" s="10">
        <f t="shared" si="690"/>
        <v>-0.16549789621318378</v>
      </c>
      <c r="Q984" s="7" t="str">
        <f t="shared" si="691"/>
        <v>нормо-часы</v>
      </c>
      <c r="R984" s="7" t="str">
        <f t="shared" si="692"/>
        <v>нормо-часы</v>
      </c>
      <c r="S984" s="8">
        <f t="shared" si="693"/>
        <v>1063</v>
      </c>
      <c r="T984" s="8">
        <f t="shared" si="694"/>
        <v>1222</v>
      </c>
      <c r="U984" s="8">
        <f>Расценки!F983</f>
        <v>6000</v>
      </c>
      <c r="V984" s="8">
        <f>Расценки!G983</f>
        <v>6900</v>
      </c>
      <c r="W984" s="10">
        <f t="shared" si="695"/>
        <v>0.50416666666666665</v>
      </c>
      <c r="X984" s="10">
        <f t="shared" si="696"/>
        <v>0.4826086956521739</v>
      </c>
      <c r="Y984" s="9">
        <f>Расценки!H983</f>
        <v>6000</v>
      </c>
      <c r="Z984" s="9">
        <f>Расценки!I983</f>
        <v>6900</v>
      </c>
      <c r="AA984" s="10">
        <f>Расценки!J983</f>
        <v>0</v>
      </c>
      <c r="AB984" s="10">
        <f>Расценки!K983</f>
        <v>0</v>
      </c>
      <c r="AC984" s="16">
        <f t="shared" si="697"/>
        <v>0.50416666666666665</v>
      </c>
      <c r="AD984" s="16">
        <f t="shared" si="698"/>
        <v>0.4826086956521739</v>
      </c>
      <c r="AE984" s="10">
        <f t="shared" si="699"/>
        <v>0.38</v>
      </c>
      <c r="AF984" s="10">
        <f t="shared" si="700"/>
        <v>0.38</v>
      </c>
      <c r="AG984" s="8">
        <f t="shared" si="701"/>
        <v>3025</v>
      </c>
      <c r="AH984" s="8">
        <f t="shared" si="702"/>
        <v>3330</v>
      </c>
    </row>
    <row r="985" spans="1:34" x14ac:dyDescent="0.25">
      <c r="A985" s="7" t="s">
        <v>2904</v>
      </c>
      <c r="B985" s="7" t="s">
        <v>2905</v>
      </c>
      <c r="C985" s="7" t="s">
        <v>177</v>
      </c>
      <c r="D985" s="7" t="s">
        <v>468</v>
      </c>
      <c r="E985" s="7" t="str">
        <f>INDEX('Нормо-час по специальностям'!$B$6:$B$26,MATCH(D985,'Нормо-час по специальностям'!$A$6:$A$26,0))</f>
        <v>Сантехник</v>
      </c>
      <c r="F985" s="15">
        <v>0.5</v>
      </c>
      <c r="G985" s="7" t="s">
        <v>7241</v>
      </c>
      <c r="H985" s="11">
        <f t="shared" si="686"/>
        <v>14</v>
      </c>
      <c r="I985" s="8">
        <f>INDEX('Нормо-час по специальностям'!$D$6:$D$26,MATCH(D985,'Нормо-час по специальностям'!$A$6:$A$26,0))</f>
        <v>850</v>
      </c>
      <c r="J985" s="8">
        <f>INDEX('Нормо-час по специальностям'!$E$6:$E$26,MATCH(D985,'Нормо-час по специальностям'!$A$6:$A$26,0))</f>
        <v>1020</v>
      </c>
      <c r="K985" s="8">
        <f t="shared" si="687"/>
        <v>425</v>
      </c>
      <c r="L985" s="8">
        <f t="shared" si="688"/>
        <v>510</v>
      </c>
      <c r="M985" s="8">
        <f>Расценки!L984</f>
        <v>558</v>
      </c>
      <c r="N985" s="8">
        <f>Расценки!M984</f>
        <v>642</v>
      </c>
      <c r="O985" s="10">
        <f t="shared" si="689"/>
        <v>-0.23835125448028671</v>
      </c>
      <c r="P985" s="10">
        <f t="shared" si="690"/>
        <v>-0.20560747663551404</v>
      </c>
      <c r="Q985" s="7" t="str">
        <f t="shared" si="691"/>
        <v>нормо-часы</v>
      </c>
      <c r="R985" s="7" t="str">
        <f t="shared" si="692"/>
        <v>нормо-часы</v>
      </c>
      <c r="S985" s="8">
        <f t="shared" si="693"/>
        <v>1116</v>
      </c>
      <c r="T985" s="8">
        <f t="shared" si="694"/>
        <v>1284</v>
      </c>
      <c r="U985" s="8">
        <f>Расценки!F984</f>
        <v>900</v>
      </c>
      <c r="V985" s="8">
        <f>Расценки!G984</f>
        <v>1035</v>
      </c>
      <c r="W985" s="10">
        <f t="shared" si="695"/>
        <v>0.52777777777777779</v>
      </c>
      <c r="X985" s="10">
        <f t="shared" si="696"/>
        <v>0.50724637681159424</v>
      </c>
      <c r="Y985" s="9">
        <f>Расценки!H984</f>
        <v>900</v>
      </c>
      <c r="Z985" s="9">
        <f>Расценки!I984</f>
        <v>1035</v>
      </c>
      <c r="AA985" s="10">
        <f>Расценки!J984</f>
        <v>0</v>
      </c>
      <c r="AB985" s="10">
        <f>Расценки!K984</f>
        <v>0</v>
      </c>
      <c r="AC985" s="16">
        <f t="shared" si="697"/>
        <v>0.52777777777777779</v>
      </c>
      <c r="AD985" s="16">
        <f t="shared" si="698"/>
        <v>0.50724637681159424</v>
      </c>
      <c r="AE985" s="10">
        <f t="shared" si="699"/>
        <v>0.38</v>
      </c>
      <c r="AF985" s="10">
        <f t="shared" si="700"/>
        <v>0.37971014492753624</v>
      </c>
      <c r="AG985" s="8">
        <f t="shared" si="701"/>
        <v>475</v>
      </c>
      <c r="AH985" s="8">
        <f t="shared" si="702"/>
        <v>525</v>
      </c>
    </row>
    <row r="986" spans="1:34" x14ac:dyDescent="0.25">
      <c r="A986" s="7" t="s">
        <v>2907</v>
      </c>
      <c r="B986" s="7" t="s">
        <v>2908</v>
      </c>
      <c r="C986" s="7" t="s">
        <v>177</v>
      </c>
      <c r="D986" s="7" t="s">
        <v>468</v>
      </c>
      <c r="E986" s="7" t="str">
        <f>INDEX('Нормо-час по специальностям'!$B$6:$B$26,MATCH(D986,'Нормо-час по специальностям'!$A$6:$A$26,0))</f>
        <v>Сантехник</v>
      </c>
      <c r="F986" s="15">
        <v>0.6</v>
      </c>
      <c r="G986" s="7" t="s">
        <v>7241</v>
      </c>
      <c r="H986" s="11">
        <f t="shared" si="686"/>
        <v>11.67</v>
      </c>
      <c r="I986" s="8">
        <f>INDEX('Нормо-час по специальностям'!$D$6:$D$26,MATCH(D986,'Нормо-час по специальностям'!$A$6:$A$26,0))</f>
        <v>850</v>
      </c>
      <c r="J986" s="8">
        <f>INDEX('Нормо-час по специальностям'!$E$6:$E$26,MATCH(D986,'Нормо-час по специальностям'!$A$6:$A$26,0))</f>
        <v>1020</v>
      </c>
      <c r="K986" s="8">
        <f t="shared" si="687"/>
        <v>510</v>
      </c>
      <c r="L986" s="8">
        <f t="shared" si="688"/>
        <v>612</v>
      </c>
      <c r="M986" s="8">
        <f>Расценки!L985</f>
        <v>620</v>
      </c>
      <c r="N986" s="8">
        <f>Расценки!M985</f>
        <v>713</v>
      </c>
      <c r="O986" s="10">
        <f t="shared" si="689"/>
        <v>-0.17741935483870963</v>
      </c>
      <c r="P986" s="10">
        <f t="shared" si="690"/>
        <v>-0.14165497896213186</v>
      </c>
      <c r="Q986" s="7" t="str">
        <f t="shared" si="691"/>
        <v>нормо-часы</v>
      </c>
      <c r="R986" s="7" t="str">
        <f t="shared" si="692"/>
        <v>нормо-часы</v>
      </c>
      <c r="S986" s="8">
        <f t="shared" si="693"/>
        <v>1033</v>
      </c>
      <c r="T986" s="8">
        <f t="shared" si="694"/>
        <v>1188</v>
      </c>
      <c r="U986" s="8">
        <f>Расценки!F985</f>
        <v>1000</v>
      </c>
      <c r="V986" s="8">
        <f>Расценки!G985</f>
        <v>1150</v>
      </c>
      <c r="W986" s="10">
        <f t="shared" si="695"/>
        <v>0.49</v>
      </c>
      <c r="X986" s="10">
        <f t="shared" si="696"/>
        <v>0.46782608695652173</v>
      </c>
      <c r="Y986" s="9">
        <f>Расценки!H985</f>
        <v>1000</v>
      </c>
      <c r="Z986" s="9">
        <f>Расценки!I985</f>
        <v>1150</v>
      </c>
      <c r="AA986" s="10">
        <f>Расценки!J985</f>
        <v>0</v>
      </c>
      <c r="AB986" s="10">
        <f>Расценки!K985</f>
        <v>0</v>
      </c>
      <c r="AC986" s="16">
        <f t="shared" si="697"/>
        <v>0.49</v>
      </c>
      <c r="AD986" s="16">
        <f t="shared" si="698"/>
        <v>0.46782608695652173</v>
      </c>
      <c r="AE986" s="10">
        <f t="shared" si="699"/>
        <v>0.38</v>
      </c>
      <c r="AF986" s="10">
        <f t="shared" si="700"/>
        <v>0.38</v>
      </c>
      <c r="AG986" s="8">
        <f t="shared" si="701"/>
        <v>490</v>
      </c>
      <c r="AH986" s="8">
        <f t="shared" si="702"/>
        <v>538</v>
      </c>
    </row>
    <row r="987" spans="1:34" x14ac:dyDescent="0.25">
      <c r="A987" s="7" t="s">
        <v>2909</v>
      </c>
      <c r="B987" s="7" t="s">
        <v>2910</v>
      </c>
      <c r="C987" s="7" t="s">
        <v>177</v>
      </c>
      <c r="D987" s="7" t="s">
        <v>468</v>
      </c>
      <c r="E987" s="7" t="str">
        <f>INDEX('Нормо-час по специальностям'!$B$6:$B$26,MATCH(D987,'Нормо-час по специальностям'!$A$6:$A$26,0))</f>
        <v>Сантехник</v>
      </c>
      <c r="F987" s="15">
        <v>0.4</v>
      </c>
      <c r="G987" s="7" t="s">
        <v>7241</v>
      </c>
      <c r="H987" s="11">
        <f t="shared" si="686"/>
        <v>17.5</v>
      </c>
      <c r="I987" s="8">
        <f>INDEX('Нормо-час по специальностям'!$D$6:$D$26,MATCH(D987,'Нормо-час по специальностям'!$A$6:$A$26,0))</f>
        <v>850</v>
      </c>
      <c r="J987" s="8">
        <f>INDEX('Нормо-час по специальностям'!$E$6:$E$26,MATCH(D987,'Нормо-час по специальностям'!$A$6:$A$26,0))</f>
        <v>1020</v>
      </c>
      <c r="K987" s="8">
        <f t="shared" si="687"/>
        <v>340</v>
      </c>
      <c r="L987" s="8">
        <f t="shared" si="688"/>
        <v>408</v>
      </c>
      <c r="M987" s="8">
        <f>Расценки!L986</f>
        <v>434</v>
      </c>
      <c r="N987" s="8">
        <f>Расценки!M986</f>
        <v>499</v>
      </c>
      <c r="O987" s="10">
        <f t="shared" si="689"/>
        <v>-0.21658986175115202</v>
      </c>
      <c r="P987" s="10">
        <f t="shared" si="690"/>
        <v>-0.1823647294589178</v>
      </c>
      <c r="Q987" s="7" t="str">
        <f t="shared" si="691"/>
        <v>нормо-часы</v>
      </c>
      <c r="R987" s="7" t="str">
        <f t="shared" si="692"/>
        <v>нормо-часы</v>
      </c>
      <c r="S987" s="8">
        <f t="shared" si="693"/>
        <v>1085</v>
      </c>
      <c r="T987" s="8">
        <f t="shared" si="694"/>
        <v>1248</v>
      </c>
      <c r="U987" s="8">
        <f>Расценки!F986</f>
        <v>700</v>
      </c>
      <c r="V987" s="8">
        <f>Расценки!G986</f>
        <v>805</v>
      </c>
      <c r="W987" s="10">
        <f t="shared" si="695"/>
        <v>0.51428571428571423</v>
      </c>
      <c r="X987" s="10">
        <f t="shared" si="696"/>
        <v>0.49316770186335401</v>
      </c>
      <c r="Y987" s="9">
        <f>Расценки!H986</f>
        <v>700</v>
      </c>
      <c r="Z987" s="9">
        <f>Расценки!I986</f>
        <v>805</v>
      </c>
      <c r="AA987" s="10">
        <f>Расценки!J986</f>
        <v>0</v>
      </c>
      <c r="AB987" s="10">
        <f>Расценки!K986</f>
        <v>0</v>
      </c>
      <c r="AC987" s="16">
        <f t="shared" si="697"/>
        <v>0.51428571428571423</v>
      </c>
      <c r="AD987" s="16">
        <f t="shared" si="698"/>
        <v>0.49316770186335401</v>
      </c>
      <c r="AE987" s="10">
        <f t="shared" si="699"/>
        <v>0.38</v>
      </c>
      <c r="AF987" s="10">
        <f t="shared" si="700"/>
        <v>0.38012422360248449</v>
      </c>
      <c r="AG987" s="8">
        <f t="shared" si="701"/>
        <v>360</v>
      </c>
      <c r="AH987" s="8">
        <f t="shared" si="702"/>
        <v>397</v>
      </c>
    </row>
    <row r="988" spans="1:34" x14ac:dyDescent="0.25">
      <c r="A988" s="7" t="s">
        <v>2913</v>
      </c>
      <c r="B988" s="7" t="s">
        <v>2914</v>
      </c>
      <c r="C988" s="7" t="s">
        <v>177</v>
      </c>
      <c r="D988" s="7" t="s">
        <v>468</v>
      </c>
      <c r="E988" s="7" t="str">
        <f>INDEX('Нормо-час по специальностям'!$B$6:$B$26,MATCH(D988,'Нормо-час по специальностям'!$A$6:$A$26,0))</f>
        <v>Сантехник</v>
      </c>
      <c r="F988" s="15">
        <v>1.4</v>
      </c>
      <c r="G988" s="7" t="s">
        <v>7241</v>
      </c>
      <c r="H988" s="11">
        <f t="shared" si="686"/>
        <v>5</v>
      </c>
      <c r="I988" s="8">
        <f>INDEX('Нормо-час по специальностям'!$D$6:$D$26,MATCH(D988,'Нормо-час по специальностям'!$A$6:$A$26,0))</f>
        <v>850</v>
      </c>
      <c r="J988" s="8">
        <f>INDEX('Нормо-час по специальностям'!$E$6:$E$26,MATCH(D988,'Нормо-час по специальностям'!$A$6:$A$26,0))</f>
        <v>1020</v>
      </c>
      <c r="K988" s="8">
        <f t="shared" si="687"/>
        <v>1190</v>
      </c>
      <c r="L988" s="8">
        <f t="shared" si="688"/>
        <v>1428</v>
      </c>
      <c r="M988" s="8">
        <f>Расценки!L987</f>
        <v>1240</v>
      </c>
      <c r="N988" s="8">
        <f>Расценки!M987</f>
        <v>1426</v>
      </c>
      <c r="O988" s="10">
        <f t="shared" si="689"/>
        <v>-4.0322580645161255E-2</v>
      </c>
      <c r="P988" s="10">
        <f t="shared" si="690"/>
        <v>1.4025245441795509E-3</v>
      </c>
      <c r="Q988" s="7" t="str">
        <f t="shared" si="691"/>
        <v>равно</v>
      </c>
      <c r="R988" s="7" t="str">
        <f t="shared" si="692"/>
        <v>равно</v>
      </c>
      <c r="S988" s="8">
        <f t="shared" si="693"/>
        <v>886</v>
      </c>
      <c r="T988" s="8">
        <f t="shared" si="694"/>
        <v>1019</v>
      </c>
      <c r="U988" s="8">
        <f>Расценки!F987</f>
        <v>2000</v>
      </c>
      <c r="V988" s="8">
        <f>Расценки!G987</f>
        <v>2300</v>
      </c>
      <c r="W988" s="10">
        <f t="shared" si="695"/>
        <v>0.40500000000000003</v>
      </c>
      <c r="X988" s="10">
        <f t="shared" si="696"/>
        <v>0.37913043478260872</v>
      </c>
      <c r="Y988" s="9">
        <f>Расценки!H987</f>
        <v>2000</v>
      </c>
      <c r="Z988" s="9">
        <f>Расценки!I987</f>
        <v>2300</v>
      </c>
      <c r="AA988" s="10">
        <f>Расценки!J987</f>
        <v>0</v>
      </c>
      <c r="AB988" s="10">
        <f>Расценки!K987</f>
        <v>0</v>
      </c>
      <c r="AC988" s="16">
        <f t="shared" si="697"/>
        <v>0.40500000000000003</v>
      </c>
      <c r="AD988" s="16">
        <f t="shared" si="698"/>
        <v>0.37913043478260872</v>
      </c>
      <c r="AE988" s="10">
        <f t="shared" si="699"/>
        <v>0.38</v>
      </c>
      <c r="AF988" s="10">
        <f t="shared" si="700"/>
        <v>0.38</v>
      </c>
      <c r="AG988" s="8">
        <f t="shared" si="701"/>
        <v>810</v>
      </c>
      <c r="AH988" s="8">
        <f t="shared" si="702"/>
        <v>872</v>
      </c>
    </row>
    <row r="989" spans="1:34" x14ac:dyDescent="0.25">
      <c r="A989" s="7" t="s">
        <v>2917</v>
      </c>
      <c r="B989" s="7" t="s">
        <v>2918</v>
      </c>
      <c r="C989" s="7" t="s">
        <v>177</v>
      </c>
      <c r="D989" s="7" t="s">
        <v>468</v>
      </c>
      <c r="E989" s="7" t="str">
        <f>INDEX('Нормо-час по специальностям'!$B$6:$B$26,MATCH(D989,'Нормо-час по специальностям'!$A$6:$A$26,0))</f>
        <v>Сантехник</v>
      </c>
      <c r="F989" s="15">
        <v>2</v>
      </c>
      <c r="G989" s="7" t="s">
        <v>7241</v>
      </c>
      <c r="H989" s="11">
        <f t="shared" si="686"/>
        <v>3.5</v>
      </c>
      <c r="I989" s="8">
        <f>INDEX('Нормо-час по специальностям'!$D$6:$D$26,MATCH(D989,'Нормо-час по специальностям'!$A$6:$A$26,0))</f>
        <v>850</v>
      </c>
      <c r="J989" s="8">
        <f>INDEX('Нормо-час по специальностям'!$E$6:$E$26,MATCH(D989,'Нормо-час по специальностям'!$A$6:$A$26,0))</f>
        <v>1020</v>
      </c>
      <c r="K989" s="8">
        <f t="shared" si="687"/>
        <v>1700</v>
      </c>
      <c r="L989" s="8">
        <f t="shared" si="688"/>
        <v>2040</v>
      </c>
      <c r="M989" s="8">
        <f>Расценки!L988</f>
        <v>1736</v>
      </c>
      <c r="N989" s="8">
        <f>Расценки!M988</f>
        <v>1996</v>
      </c>
      <c r="O989" s="10">
        <f t="shared" si="689"/>
        <v>-2.0737327188940058E-2</v>
      </c>
      <c r="P989" s="10">
        <f t="shared" si="690"/>
        <v>2.2044088176352616E-2</v>
      </c>
      <c r="Q989" s="7" t="str">
        <f t="shared" si="691"/>
        <v>равно</v>
      </c>
      <c r="R989" s="7" t="str">
        <f t="shared" si="692"/>
        <v>равно</v>
      </c>
      <c r="S989" s="8">
        <f t="shared" si="693"/>
        <v>868</v>
      </c>
      <c r="T989" s="8">
        <f t="shared" si="694"/>
        <v>998</v>
      </c>
      <c r="U989" s="8">
        <f>Расценки!F988</f>
        <v>2800</v>
      </c>
      <c r="V989" s="8">
        <f>Расценки!G988</f>
        <v>3220</v>
      </c>
      <c r="W989" s="10">
        <f t="shared" si="695"/>
        <v>0.39285714285714285</v>
      </c>
      <c r="X989" s="10">
        <f t="shared" si="696"/>
        <v>0.36645962732919257</v>
      </c>
      <c r="Y989" s="9">
        <f>Расценки!H988</f>
        <v>2800</v>
      </c>
      <c r="Z989" s="9">
        <f>Расценки!I988</f>
        <v>3220</v>
      </c>
      <c r="AA989" s="10">
        <f>Расценки!J988</f>
        <v>0</v>
      </c>
      <c r="AB989" s="10">
        <f>Расценки!K988</f>
        <v>0</v>
      </c>
      <c r="AC989" s="16">
        <f t="shared" si="697"/>
        <v>0.39285714285714285</v>
      </c>
      <c r="AD989" s="16">
        <f t="shared" si="698"/>
        <v>0.36645962732919257</v>
      </c>
      <c r="AE989" s="10">
        <f t="shared" si="699"/>
        <v>0.38</v>
      </c>
      <c r="AF989" s="10">
        <f t="shared" si="700"/>
        <v>0.38012422360248449</v>
      </c>
      <c r="AG989" s="8">
        <f t="shared" si="701"/>
        <v>1100</v>
      </c>
      <c r="AH989" s="8">
        <f t="shared" si="702"/>
        <v>1180</v>
      </c>
    </row>
    <row r="990" spans="1:34" x14ac:dyDescent="0.25">
      <c r="A990" s="7" t="s">
        <v>2920</v>
      </c>
      <c r="B990" s="7" t="s">
        <v>2921</v>
      </c>
      <c r="C990" s="7" t="s">
        <v>177</v>
      </c>
      <c r="D990" s="7" t="s">
        <v>468</v>
      </c>
      <c r="E990" s="7" t="str">
        <f>INDEX('Нормо-час по специальностям'!$B$6:$B$26,MATCH(D990,'Нормо-час по специальностям'!$A$6:$A$26,0))</f>
        <v>Сантехник</v>
      </c>
      <c r="F990" s="15">
        <v>0.45</v>
      </c>
      <c r="G990" s="7" t="s">
        <v>7241</v>
      </c>
      <c r="H990" s="11">
        <f t="shared" ref="H990:H1021" si="703">IF(OR(F990="",F990=0),"",ROUND($G$3/F990,2))</f>
        <v>15.56</v>
      </c>
      <c r="I990" s="8">
        <f>INDEX('Нормо-час по специальностям'!$D$6:$D$26,MATCH(D990,'Нормо-час по специальностям'!$A$6:$A$26,0))</f>
        <v>850</v>
      </c>
      <c r="J990" s="8">
        <f>INDEX('Нормо-час по специальностям'!$E$6:$E$26,MATCH(D990,'Нормо-час по специальностям'!$A$6:$A$26,0))</f>
        <v>1020</v>
      </c>
      <c r="K990" s="8">
        <f t="shared" ref="K990:K1021" si="704">IF(OR(F990="",F990=0,I990=0),"",ROUND(F990*I990,0))</f>
        <v>383</v>
      </c>
      <c r="L990" s="8">
        <f t="shared" ref="L990:L1021" si="705">IF(OR(F990="",F990=0,J990=0),"",ROUND(F990*J990,0))</f>
        <v>459</v>
      </c>
      <c r="M990" s="8">
        <f>Расценки!L989</f>
        <v>434</v>
      </c>
      <c r="N990" s="8">
        <f>Расценки!M989</f>
        <v>499</v>
      </c>
      <c r="O990" s="10">
        <f t="shared" ref="O990:O1021" si="706">IF(OR(K990="",M990="",M990=0),"",K990/M990-1)</f>
        <v>-0.11751152073732718</v>
      </c>
      <c r="P990" s="10">
        <f t="shared" ref="P990:P1021" si="707">IF(OR(L990="",N990="",N990=0),"",L990/N990-1)</f>
        <v>-8.0160320641282534E-2</v>
      </c>
      <c r="Q990" s="7" t="str">
        <f t="shared" ref="Q990:Q1021" si="708">IF(O990="","—",IF(O990&lt;-$C$3,"нормо-часы",IF(O990&gt;$C$3,"расценка","равно")))</f>
        <v>нормо-часы</v>
      </c>
      <c r="R990" s="7" t="str">
        <f t="shared" ref="R990:R1021" si="709">IF(P990="","—",IF(P990&lt;-$C$3,"нормо-часы",IF(P990&gt;$C$3,"расценка","равно")))</f>
        <v>равно</v>
      </c>
      <c r="S990" s="8">
        <f t="shared" ref="S990:S1021" si="710">IF(OR(F990="",F990=0,M990=""),"",ROUND(M990/F990,0))</f>
        <v>964</v>
      </c>
      <c r="T990" s="8">
        <f t="shared" ref="T990:T1021" si="711">IF(OR(F990="",F990=0,N990=""),"",ROUND(N990/F990,0))</f>
        <v>1109</v>
      </c>
      <c r="U990" s="8">
        <f>Расценки!F989</f>
        <v>700</v>
      </c>
      <c r="V990" s="8">
        <f>Расценки!G989</f>
        <v>805</v>
      </c>
      <c r="W990" s="10">
        <f t="shared" ref="W990:W1021" si="712">IF(OR(K990="",U990="",U990=0),"",(U990-K990)/U990)</f>
        <v>0.45285714285714285</v>
      </c>
      <c r="X990" s="10">
        <f t="shared" ref="X990:X1021" si="713">IF(OR(L990="",V990="",V990=0),"",(V990-L990)/V990)</f>
        <v>0.42981366459627329</v>
      </c>
      <c r="Y990" s="9">
        <f>Расценки!H989</f>
        <v>700</v>
      </c>
      <c r="Z990" s="9">
        <f>Расценки!I989</f>
        <v>805</v>
      </c>
      <c r="AA990" s="10">
        <f>Расценки!J989</f>
        <v>0</v>
      </c>
      <c r="AB990" s="10">
        <f>Расценки!K989</f>
        <v>0</v>
      </c>
      <c r="AC990" s="16">
        <f t="shared" ref="AC990:AC1021" si="714">IF(OR(K990="",Y990="",Y990=0),"",(Y990-K990)/Y990)</f>
        <v>0.45285714285714285</v>
      </c>
      <c r="AD990" s="16">
        <f t="shared" ref="AD990:AD1021" si="715">IF(OR(L990="",Z990="",Z990=0),"",(Z990-L990)/Z990)</f>
        <v>0.42981366459627329</v>
      </c>
      <c r="AE990" s="10">
        <f t="shared" ref="AE990:AE1021" si="716">IF(OR(Y990="",Y990=0),"",(Y990-M990)/Y990)</f>
        <v>0.38</v>
      </c>
      <c r="AF990" s="10">
        <f t="shared" ref="AF990:AF1021" si="717">IF(OR(Z990="",Z990=0),"",(Z990-N990)/Z990)</f>
        <v>0.38012422360248449</v>
      </c>
      <c r="AG990" s="8">
        <f t="shared" ref="AG990:AG1021" si="718">IF(OR(K990="",Y990=""),"",Y990-K990)</f>
        <v>317</v>
      </c>
      <c r="AH990" s="8">
        <f t="shared" ref="AH990:AH1021" si="719">IF(OR(L990="",Z990=""),"",Z990-L990)</f>
        <v>346</v>
      </c>
    </row>
    <row r="991" spans="1:34" x14ac:dyDescent="0.25">
      <c r="A991" s="7" t="s">
        <v>2923</v>
      </c>
      <c r="B991" s="7" t="s">
        <v>2924</v>
      </c>
      <c r="C991" s="7" t="s">
        <v>177</v>
      </c>
      <c r="D991" s="7" t="s">
        <v>468</v>
      </c>
      <c r="E991" s="7" t="str">
        <f>INDEX('Нормо-час по специальностям'!$B$6:$B$26,MATCH(D991,'Нормо-час по специальностям'!$A$6:$A$26,0))</f>
        <v>Сантехник</v>
      </c>
      <c r="F991" s="15">
        <v>0.75</v>
      </c>
      <c r="G991" s="7" t="s">
        <v>7241</v>
      </c>
      <c r="H991" s="11">
        <f t="shared" si="703"/>
        <v>9.33</v>
      </c>
      <c r="I991" s="8">
        <f>INDEX('Нормо-час по специальностям'!$D$6:$D$26,MATCH(D991,'Нормо-час по специальностям'!$A$6:$A$26,0))</f>
        <v>850</v>
      </c>
      <c r="J991" s="8">
        <f>INDEX('Нормо-час по специальностям'!$E$6:$E$26,MATCH(D991,'Нормо-час по специальностям'!$A$6:$A$26,0))</f>
        <v>1020</v>
      </c>
      <c r="K991" s="8">
        <f t="shared" si="704"/>
        <v>638</v>
      </c>
      <c r="L991" s="8">
        <f t="shared" si="705"/>
        <v>765</v>
      </c>
      <c r="M991" s="8">
        <f>Расценки!L990</f>
        <v>682</v>
      </c>
      <c r="N991" s="8">
        <f>Расценки!M990</f>
        <v>784</v>
      </c>
      <c r="O991" s="10">
        <f t="shared" si="706"/>
        <v>-6.4516129032258118E-2</v>
      </c>
      <c r="P991" s="10">
        <f t="shared" si="707"/>
        <v>-2.4234693877551061E-2</v>
      </c>
      <c r="Q991" s="7" t="str">
        <f t="shared" si="708"/>
        <v>равно</v>
      </c>
      <c r="R991" s="7" t="str">
        <f t="shared" si="709"/>
        <v>равно</v>
      </c>
      <c r="S991" s="8">
        <f t="shared" si="710"/>
        <v>909</v>
      </c>
      <c r="T991" s="8">
        <f t="shared" si="711"/>
        <v>1045</v>
      </c>
      <c r="U991" s="8">
        <f>Расценки!F990</f>
        <v>1100</v>
      </c>
      <c r="V991" s="8">
        <f>Расценки!G990</f>
        <v>1265</v>
      </c>
      <c r="W991" s="10">
        <f t="shared" si="712"/>
        <v>0.42</v>
      </c>
      <c r="X991" s="10">
        <f t="shared" si="713"/>
        <v>0.39525691699604742</v>
      </c>
      <c r="Y991" s="9">
        <f>Расценки!H990</f>
        <v>1100</v>
      </c>
      <c r="Z991" s="9">
        <f>Расценки!I990</f>
        <v>1265</v>
      </c>
      <c r="AA991" s="10">
        <f>Расценки!J990</f>
        <v>0</v>
      </c>
      <c r="AB991" s="10">
        <f>Расценки!K990</f>
        <v>0</v>
      </c>
      <c r="AC991" s="16">
        <f t="shared" si="714"/>
        <v>0.42</v>
      </c>
      <c r="AD991" s="16">
        <f t="shared" si="715"/>
        <v>0.39525691699604742</v>
      </c>
      <c r="AE991" s="10">
        <f t="shared" si="716"/>
        <v>0.38</v>
      </c>
      <c r="AF991" s="10">
        <f t="shared" si="717"/>
        <v>0.38023715415019765</v>
      </c>
      <c r="AG991" s="8">
        <f t="shared" si="718"/>
        <v>462</v>
      </c>
      <c r="AH991" s="8">
        <f t="shared" si="719"/>
        <v>500</v>
      </c>
    </row>
    <row r="992" spans="1:34" x14ac:dyDescent="0.25">
      <c r="A992" s="7" t="s">
        <v>2926</v>
      </c>
      <c r="B992" s="7" t="s">
        <v>2927</v>
      </c>
      <c r="C992" s="7" t="s">
        <v>177</v>
      </c>
      <c r="D992" s="7" t="s">
        <v>468</v>
      </c>
      <c r="E992" s="7" t="str">
        <f>INDEX('Нормо-час по специальностям'!$B$6:$B$26,MATCH(D992,'Нормо-час по специальностям'!$A$6:$A$26,0))</f>
        <v>Сантехник</v>
      </c>
      <c r="F992" s="15">
        <v>1.6</v>
      </c>
      <c r="G992" s="7" t="s">
        <v>7241</v>
      </c>
      <c r="H992" s="11">
        <f t="shared" si="703"/>
        <v>4.38</v>
      </c>
      <c r="I992" s="8">
        <f>INDEX('Нормо-час по специальностям'!$D$6:$D$26,MATCH(D992,'Нормо-час по специальностям'!$A$6:$A$26,0))</f>
        <v>850</v>
      </c>
      <c r="J992" s="8">
        <f>INDEX('Нормо-час по специальностям'!$E$6:$E$26,MATCH(D992,'Нормо-час по специальностям'!$A$6:$A$26,0))</f>
        <v>1020</v>
      </c>
      <c r="K992" s="8">
        <f t="shared" si="704"/>
        <v>1360</v>
      </c>
      <c r="L992" s="8">
        <f t="shared" si="705"/>
        <v>1632</v>
      </c>
      <c r="M992" s="8">
        <f>Расценки!L991</f>
        <v>1426</v>
      </c>
      <c r="N992" s="8">
        <f>Расценки!M991</f>
        <v>1640</v>
      </c>
      <c r="O992" s="10">
        <f t="shared" si="706"/>
        <v>-4.628330995792429E-2</v>
      </c>
      <c r="P992" s="10">
        <f t="shared" si="707"/>
        <v>-4.8780487804878092E-3</v>
      </c>
      <c r="Q992" s="7" t="str">
        <f t="shared" si="708"/>
        <v>равно</v>
      </c>
      <c r="R992" s="7" t="str">
        <f t="shared" si="709"/>
        <v>равно</v>
      </c>
      <c r="S992" s="8">
        <f t="shared" si="710"/>
        <v>891</v>
      </c>
      <c r="T992" s="8">
        <f t="shared" si="711"/>
        <v>1025</v>
      </c>
      <c r="U992" s="8">
        <f>Расценки!F991</f>
        <v>2300</v>
      </c>
      <c r="V992" s="8">
        <f>Расценки!G991</f>
        <v>2645</v>
      </c>
      <c r="W992" s="10">
        <f t="shared" si="712"/>
        <v>0.40869565217391307</v>
      </c>
      <c r="X992" s="10">
        <f t="shared" si="713"/>
        <v>0.38298676748582233</v>
      </c>
      <c r="Y992" s="9">
        <f>Расценки!H991</f>
        <v>2300</v>
      </c>
      <c r="Z992" s="9">
        <f>Расценки!I991</f>
        <v>2645</v>
      </c>
      <c r="AA992" s="10">
        <f>Расценки!J991</f>
        <v>0</v>
      </c>
      <c r="AB992" s="10">
        <f>Расценки!K991</f>
        <v>0</v>
      </c>
      <c r="AC992" s="16">
        <f t="shared" si="714"/>
        <v>0.40869565217391307</v>
      </c>
      <c r="AD992" s="16">
        <f t="shared" si="715"/>
        <v>0.38298676748582233</v>
      </c>
      <c r="AE992" s="10">
        <f t="shared" si="716"/>
        <v>0.38</v>
      </c>
      <c r="AF992" s="10">
        <f t="shared" si="717"/>
        <v>0.37996219281663518</v>
      </c>
      <c r="AG992" s="8">
        <f t="shared" si="718"/>
        <v>940</v>
      </c>
      <c r="AH992" s="8">
        <f t="shared" si="719"/>
        <v>1013</v>
      </c>
    </row>
    <row r="993" spans="1:34" x14ac:dyDescent="0.25">
      <c r="A993" s="7" t="s">
        <v>2930</v>
      </c>
      <c r="B993" s="7" t="s">
        <v>2931</v>
      </c>
      <c r="C993" s="7" t="s">
        <v>177</v>
      </c>
      <c r="D993" s="7" t="s">
        <v>468</v>
      </c>
      <c r="E993" s="7" t="str">
        <f>INDEX('Нормо-час по специальностям'!$B$6:$B$26,MATCH(D993,'Нормо-час по специальностям'!$A$6:$A$26,0))</f>
        <v>Сантехник</v>
      </c>
      <c r="F993" s="15">
        <v>2.2000000000000002</v>
      </c>
      <c r="G993" s="7" t="s">
        <v>7241</v>
      </c>
      <c r="H993" s="11">
        <f t="shared" si="703"/>
        <v>3.18</v>
      </c>
      <c r="I993" s="8">
        <f>INDEX('Нормо-час по специальностям'!$D$6:$D$26,MATCH(D993,'Нормо-час по специальностям'!$A$6:$A$26,0))</f>
        <v>850</v>
      </c>
      <c r="J993" s="8">
        <f>INDEX('Нормо-час по специальностям'!$E$6:$E$26,MATCH(D993,'Нормо-час по специальностям'!$A$6:$A$26,0))</f>
        <v>1020</v>
      </c>
      <c r="K993" s="8">
        <f t="shared" si="704"/>
        <v>1870</v>
      </c>
      <c r="L993" s="8">
        <f t="shared" si="705"/>
        <v>2244</v>
      </c>
      <c r="M993" s="8">
        <f>Расценки!L992</f>
        <v>1984</v>
      </c>
      <c r="N993" s="8">
        <f>Расценки!M992</f>
        <v>2282</v>
      </c>
      <c r="O993" s="10">
        <f t="shared" si="706"/>
        <v>-5.7459677419354871E-2</v>
      </c>
      <c r="P993" s="10">
        <f t="shared" si="707"/>
        <v>-1.6652059596844904E-2</v>
      </c>
      <c r="Q993" s="7" t="str">
        <f t="shared" si="708"/>
        <v>равно</v>
      </c>
      <c r="R993" s="7" t="str">
        <f t="shared" si="709"/>
        <v>равно</v>
      </c>
      <c r="S993" s="8">
        <f t="shared" si="710"/>
        <v>902</v>
      </c>
      <c r="T993" s="8">
        <f t="shared" si="711"/>
        <v>1037</v>
      </c>
      <c r="U993" s="8">
        <f>Расценки!F992</f>
        <v>3200</v>
      </c>
      <c r="V993" s="8">
        <f>Расценки!G992</f>
        <v>3680</v>
      </c>
      <c r="W993" s="10">
        <f t="shared" si="712"/>
        <v>0.41562500000000002</v>
      </c>
      <c r="X993" s="10">
        <f t="shared" si="713"/>
        <v>0.39021739130434785</v>
      </c>
      <c r="Y993" s="9">
        <f>Расценки!H992</f>
        <v>3200</v>
      </c>
      <c r="Z993" s="9">
        <f>Расценки!I992</f>
        <v>3680</v>
      </c>
      <c r="AA993" s="10">
        <f>Расценки!J992</f>
        <v>0</v>
      </c>
      <c r="AB993" s="10">
        <f>Расценки!K992</f>
        <v>0</v>
      </c>
      <c r="AC993" s="16">
        <f t="shared" si="714"/>
        <v>0.41562500000000002</v>
      </c>
      <c r="AD993" s="16">
        <f t="shared" si="715"/>
        <v>0.39021739130434785</v>
      </c>
      <c r="AE993" s="10">
        <f t="shared" si="716"/>
        <v>0.38</v>
      </c>
      <c r="AF993" s="10">
        <f t="shared" si="717"/>
        <v>0.37989130434782609</v>
      </c>
      <c r="AG993" s="8">
        <f t="shared" si="718"/>
        <v>1330</v>
      </c>
      <c r="AH993" s="8">
        <f t="shared" si="719"/>
        <v>1436</v>
      </c>
    </row>
    <row r="994" spans="1:34" x14ac:dyDescent="0.25">
      <c r="A994" s="7" t="s">
        <v>2934</v>
      </c>
      <c r="B994" s="7" t="s">
        <v>2935</v>
      </c>
      <c r="C994" s="7" t="s">
        <v>177</v>
      </c>
      <c r="D994" s="7" t="s">
        <v>468</v>
      </c>
      <c r="E994" s="7" t="str">
        <f>INDEX('Нормо-час по специальностям'!$B$6:$B$26,MATCH(D994,'Нормо-час по специальностям'!$A$6:$A$26,0))</f>
        <v>Сантехник</v>
      </c>
      <c r="F994" s="15">
        <v>0.5</v>
      </c>
      <c r="G994" s="7" t="s">
        <v>7241</v>
      </c>
      <c r="H994" s="11">
        <f t="shared" si="703"/>
        <v>14</v>
      </c>
      <c r="I994" s="8">
        <f>INDEX('Нормо-час по специальностям'!$D$6:$D$26,MATCH(D994,'Нормо-час по специальностям'!$A$6:$A$26,0))</f>
        <v>850</v>
      </c>
      <c r="J994" s="8">
        <f>INDEX('Нормо-час по специальностям'!$E$6:$E$26,MATCH(D994,'Нормо-час по специальностям'!$A$6:$A$26,0))</f>
        <v>1020</v>
      </c>
      <c r="K994" s="8">
        <f t="shared" si="704"/>
        <v>425</v>
      </c>
      <c r="L994" s="8">
        <f t="shared" si="705"/>
        <v>510</v>
      </c>
      <c r="M994" s="8">
        <f>Расценки!L993</f>
        <v>496</v>
      </c>
      <c r="N994" s="8">
        <f>Расценки!M993</f>
        <v>570</v>
      </c>
      <c r="O994" s="10">
        <f t="shared" si="706"/>
        <v>-0.14314516129032262</v>
      </c>
      <c r="P994" s="10">
        <f t="shared" si="707"/>
        <v>-0.10526315789473684</v>
      </c>
      <c r="Q994" s="7" t="str">
        <f t="shared" si="708"/>
        <v>нормо-часы</v>
      </c>
      <c r="R994" s="7" t="str">
        <f t="shared" si="709"/>
        <v>нормо-часы</v>
      </c>
      <c r="S994" s="8">
        <f t="shared" si="710"/>
        <v>992</v>
      </c>
      <c r="T994" s="8">
        <f t="shared" si="711"/>
        <v>1140</v>
      </c>
      <c r="U994" s="8">
        <f>Расценки!F993</f>
        <v>800</v>
      </c>
      <c r="V994" s="8">
        <f>Расценки!G993</f>
        <v>920</v>
      </c>
      <c r="W994" s="10">
        <f t="shared" si="712"/>
        <v>0.46875</v>
      </c>
      <c r="X994" s="10">
        <f t="shared" si="713"/>
        <v>0.44565217391304346</v>
      </c>
      <c r="Y994" s="9">
        <f>Расценки!H993</f>
        <v>800</v>
      </c>
      <c r="Z994" s="9">
        <f>Расценки!I993</f>
        <v>920</v>
      </c>
      <c r="AA994" s="10">
        <f>Расценки!J993</f>
        <v>0</v>
      </c>
      <c r="AB994" s="10">
        <f>Расценки!K993</f>
        <v>0</v>
      </c>
      <c r="AC994" s="16">
        <f t="shared" si="714"/>
        <v>0.46875</v>
      </c>
      <c r="AD994" s="16">
        <f t="shared" si="715"/>
        <v>0.44565217391304346</v>
      </c>
      <c r="AE994" s="10">
        <f t="shared" si="716"/>
        <v>0.38</v>
      </c>
      <c r="AF994" s="10">
        <f t="shared" si="717"/>
        <v>0.38043478260869568</v>
      </c>
      <c r="AG994" s="8">
        <f t="shared" si="718"/>
        <v>375</v>
      </c>
      <c r="AH994" s="8">
        <f t="shared" si="719"/>
        <v>410</v>
      </c>
    </row>
    <row r="995" spans="1:34" x14ac:dyDescent="0.25">
      <c r="A995" s="7" t="s">
        <v>2937</v>
      </c>
      <c r="B995" s="7" t="s">
        <v>2938</v>
      </c>
      <c r="C995" s="7" t="s">
        <v>177</v>
      </c>
      <c r="D995" s="7" t="s">
        <v>468</v>
      </c>
      <c r="E995" s="7" t="str">
        <f>INDEX('Нормо-час по специальностям'!$B$6:$B$26,MATCH(D995,'Нормо-час по специальностям'!$A$6:$A$26,0))</f>
        <v>Сантехник</v>
      </c>
      <c r="F995" s="15">
        <v>0.85</v>
      </c>
      <c r="G995" s="7" t="s">
        <v>7241</v>
      </c>
      <c r="H995" s="11">
        <f t="shared" si="703"/>
        <v>8.24</v>
      </c>
      <c r="I995" s="8">
        <f>INDEX('Нормо-час по специальностям'!$D$6:$D$26,MATCH(D995,'Нормо-час по специальностям'!$A$6:$A$26,0))</f>
        <v>850</v>
      </c>
      <c r="J995" s="8">
        <f>INDEX('Нормо-час по специальностям'!$E$6:$E$26,MATCH(D995,'Нормо-час по специальностям'!$A$6:$A$26,0))</f>
        <v>1020</v>
      </c>
      <c r="K995" s="8">
        <f t="shared" si="704"/>
        <v>723</v>
      </c>
      <c r="L995" s="8">
        <f t="shared" si="705"/>
        <v>867</v>
      </c>
      <c r="M995" s="8">
        <f>Расценки!L994</f>
        <v>806</v>
      </c>
      <c r="N995" s="8">
        <f>Расценки!M994</f>
        <v>927</v>
      </c>
      <c r="O995" s="10">
        <f t="shared" si="706"/>
        <v>-0.10297766749379655</v>
      </c>
      <c r="P995" s="10">
        <f t="shared" si="707"/>
        <v>-6.4724919093851141E-2</v>
      </c>
      <c r="Q995" s="7" t="str">
        <f t="shared" si="708"/>
        <v>нормо-часы</v>
      </c>
      <c r="R995" s="7" t="str">
        <f t="shared" si="709"/>
        <v>равно</v>
      </c>
      <c r="S995" s="8">
        <f t="shared" si="710"/>
        <v>948</v>
      </c>
      <c r="T995" s="8">
        <f t="shared" si="711"/>
        <v>1091</v>
      </c>
      <c r="U995" s="8">
        <f>Расценки!F994</f>
        <v>1300</v>
      </c>
      <c r="V995" s="8">
        <f>Расценки!G994</f>
        <v>1495</v>
      </c>
      <c r="W995" s="10">
        <f t="shared" si="712"/>
        <v>0.44384615384615383</v>
      </c>
      <c r="X995" s="10">
        <f t="shared" si="713"/>
        <v>0.42006688963210703</v>
      </c>
      <c r="Y995" s="9">
        <f>Расценки!H994</f>
        <v>1300</v>
      </c>
      <c r="Z995" s="9">
        <f>Расценки!I994</f>
        <v>1495</v>
      </c>
      <c r="AA995" s="10">
        <f>Расценки!J994</f>
        <v>0</v>
      </c>
      <c r="AB995" s="10">
        <f>Расценки!K994</f>
        <v>0</v>
      </c>
      <c r="AC995" s="16">
        <f t="shared" si="714"/>
        <v>0.44384615384615383</v>
      </c>
      <c r="AD995" s="16">
        <f t="shared" si="715"/>
        <v>0.42006688963210703</v>
      </c>
      <c r="AE995" s="10">
        <f t="shared" si="716"/>
        <v>0.38</v>
      </c>
      <c r="AF995" s="10">
        <f t="shared" si="717"/>
        <v>0.37993311036789296</v>
      </c>
      <c r="AG995" s="8">
        <f t="shared" si="718"/>
        <v>577</v>
      </c>
      <c r="AH995" s="8">
        <f t="shared" si="719"/>
        <v>628</v>
      </c>
    </row>
    <row r="996" spans="1:34" x14ac:dyDescent="0.25">
      <c r="A996" s="7" t="s">
        <v>2939</v>
      </c>
      <c r="B996" s="7" t="s">
        <v>2940</v>
      </c>
      <c r="C996" s="7" t="s">
        <v>177</v>
      </c>
      <c r="D996" s="7" t="s">
        <v>468</v>
      </c>
      <c r="E996" s="7" t="str">
        <f>INDEX('Нормо-час по специальностям'!$B$6:$B$26,MATCH(D996,'Нормо-час по специальностям'!$A$6:$A$26,0))</f>
        <v>Сантехник</v>
      </c>
      <c r="F996" s="15">
        <v>12</v>
      </c>
      <c r="G996" s="7" t="s">
        <v>7247</v>
      </c>
      <c r="H996" s="11">
        <f t="shared" si="703"/>
        <v>0.57999999999999996</v>
      </c>
      <c r="I996" s="8">
        <f>INDEX('Нормо-час по специальностям'!$D$6:$D$26,MATCH(D996,'Нормо-час по специальностям'!$A$6:$A$26,0))</f>
        <v>850</v>
      </c>
      <c r="J996" s="8">
        <f>INDEX('Нормо-час по специальностям'!$E$6:$E$26,MATCH(D996,'Нормо-час по специальностям'!$A$6:$A$26,0))</f>
        <v>1020</v>
      </c>
      <c r="K996" s="8">
        <f t="shared" si="704"/>
        <v>10200</v>
      </c>
      <c r="L996" s="8">
        <f t="shared" si="705"/>
        <v>12240</v>
      </c>
      <c r="M996" s="8">
        <f>Расценки!L995</f>
        <v>11160</v>
      </c>
      <c r="N996" s="8">
        <f>Расценки!M995</f>
        <v>12834</v>
      </c>
      <c r="O996" s="10">
        <f t="shared" si="706"/>
        <v>-8.6021505376344121E-2</v>
      </c>
      <c r="P996" s="10">
        <f t="shared" si="707"/>
        <v>-4.628330995792429E-2</v>
      </c>
      <c r="Q996" s="7" t="str">
        <f t="shared" si="708"/>
        <v>равно</v>
      </c>
      <c r="R996" s="7" t="str">
        <f t="shared" si="709"/>
        <v>равно</v>
      </c>
      <c r="S996" s="8">
        <f t="shared" si="710"/>
        <v>930</v>
      </c>
      <c r="T996" s="8">
        <f t="shared" si="711"/>
        <v>1070</v>
      </c>
      <c r="U996" s="8">
        <f>Расценки!F995</f>
        <v>18000</v>
      </c>
      <c r="V996" s="8">
        <f>Расценки!G995</f>
        <v>20700</v>
      </c>
      <c r="W996" s="10">
        <f t="shared" si="712"/>
        <v>0.43333333333333335</v>
      </c>
      <c r="X996" s="10">
        <f t="shared" si="713"/>
        <v>0.40869565217391307</v>
      </c>
      <c r="Y996" s="9">
        <f>Расценки!H995</f>
        <v>18000</v>
      </c>
      <c r="Z996" s="9">
        <f>Расценки!I995</f>
        <v>20700</v>
      </c>
      <c r="AA996" s="10">
        <f>Расценки!J995</f>
        <v>0</v>
      </c>
      <c r="AB996" s="10">
        <f>Расценки!K995</f>
        <v>0</v>
      </c>
      <c r="AC996" s="16">
        <f t="shared" si="714"/>
        <v>0.43333333333333335</v>
      </c>
      <c r="AD996" s="16">
        <f t="shared" si="715"/>
        <v>0.40869565217391307</v>
      </c>
      <c r="AE996" s="10">
        <f t="shared" si="716"/>
        <v>0.38</v>
      </c>
      <c r="AF996" s="10">
        <f t="shared" si="717"/>
        <v>0.38</v>
      </c>
      <c r="AG996" s="8">
        <f t="shared" si="718"/>
        <v>7800</v>
      </c>
      <c r="AH996" s="8">
        <f t="shared" si="719"/>
        <v>8460</v>
      </c>
    </row>
    <row r="997" spans="1:34" x14ac:dyDescent="0.25">
      <c r="A997" s="7" t="s">
        <v>2942</v>
      </c>
      <c r="B997" s="7" t="s">
        <v>2943</v>
      </c>
      <c r="C997" s="7" t="s">
        <v>50</v>
      </c>
      <c r="D997" s="7" t="s">
        <v>468</v>
      </c>
      <c r="E997" s="7" t="str">
        <f>INDEX('Нормо-час по специальностям'!$B$6:$B$26,MATCH(D997,'Нормо-час по специальностям'!$A$6:$A$26,0))</f>
        <v>Сантехник</v>
      </c>
      <c r="F997" s="15">
        <v>0.35</v>
      </c>
      <c r="G997" s="7" t="s">
        <v>6927</v>
      </c>
      <c r="H997" s="11">
        <f t="shared" si="703"/>
        <v>20</v>
      </c>
      <c r="I997" s="8">
        <f>INDEX('Нормо-час по специальностям'!$D$6:$D$26,MATCH(D997,'Нормо-час по специальностям'!$A$6:$A$26,0))</f>
        <v>850</v>
      </c>
      <c r="J997" s="8">
        <f>INDEX('Нормо-час по специальностям'!$E$6:$E$26,MATCH(D997,'Нормо-час по специальностям'!$A$6:$A$26,0))</f>
        <v>1020</v>
      </c>
      <c r="K997" s="8">
        <f t="shared" si="704"/>
        <v>298</v>
      </c>
      <c r="L997" s="8">
        <f t="shared" si="705"/>
        <v>357</v>
      </c>
      <c r="M997" s="8">
        <f>Расценки!L996</f>
        <v>372</v>
      </c>
      <c r="N997" s="8">
        <f>Расценки!M996</f>
        <v>428</v>
      </c>
      <c r="O997" s="10">
        <f t="shared" si="706"/>
        <v>-0.19892473118279574</v>
      </c>
      <c r="P997" s="10">
        <f t="shared" si="707"/>
        <v>-0.16588785046728971</v>
      </c>
      <c r="Q997" s="7" t="str">
        <f t="shared" si="708"/>
        <v>нормо-часы</v>
      </c>
      <c r="R997" s="7" t="str">
        <f t="shared" si="709"/>
        <v>нормо-часы</v>
      </c>
      <c r="S997" s="8">
        <f t="shared" si="710"/>
        <v>1063</v>
      </c>
      <c r="T997" s="8">
        <f t="shared" si="711"/>
        <v>1223</v>
      </c>
      <c r="U997" s="8">
        <f>Расценки!F996</f>
        <v>600</v>
      </c>
      <c r="V997" s="8">
        <f>Расценки!G996</f>
        <v>690</v>
      </c>
      <c r="W997" s="10">
        <f t="shared" si="712"/>
        <v>0.5033333333333333</v>
      </c>
      <c r="X997" s="10">
        <f t="shared" si="713"/>
        <v>0.4826086956521739</v>
      </c>
      <c r="Y997" s="9">
        <f>Расценки!H996</f>
        <v>600</v>
      </c>
      <c r="Z997" s="9">
        <f>Расценки!I996</f>
        <v>690</v>
      </c>
      <c r="AA997" s="10">
        <f>Расценки!J996</f>
        <v>0</v>
      </c>
      <c r="AB997" s="10">
        <f>Расценки!K996</f>
        <v>0</v>
      </c>
      <c r="AC997" s="16">
        <f t="shared" si="714"/>
        <v>0.5033333333333333</v>
      </c>
      <c r="AD997" s="16">
        <f t="shared" si="715"/>
        <v>0.4826086956521739</v>
      </c>
      <c r="AE997" s="10">
        <f t="shared" si="716"/>
        <v>0.38</v>
      </c>
      <c r="AF997" s="10">
        <f t="shared" si="717"/>
        <v>0.37971014492753624</v>
      </c>
      <c r="AG997" s="8">
        <f t="shared" si="718"/>
        <v>302</v>
      </c>
      <c r="AH997" s="8">
        <f t="shared" si="719"/>
        <v>333</v>
      </c>
    </row>
    <row r="998" spans="1:34" x14ac:dyDescent="0.25">
      <c r="A998" s="7" t="s">
        <v>2946</v>
      </c>
      <c r="B998" s="7" t="s">
        <v>2947</v>
      </c>
      <c r="C998" s="7" t="s">
        <v>177</v>
      </c>
      <c r="D998" s="7" t="s">
        <v>468</v>
      </c>
      <c r="E998" s="7" t="str">
        <f>INDEX('Нормо-час по специальностям'!$B$6:$B$26,MATCH(D998,'Нормо-час по специальностям'!$A$6:$A$26,0))</f>
        <v>Сантехник</v>
      </c>
      <c r="F998" s="15">
        <v>2.5</v>
      </c>
      <c r="G998" s="7" t="s">
        <v>7247</v>
      </c>
      <c r="H998" s="11">
        <f t="shared" si="703"/>
        <v>2.8</v>
      </c>
      <c r="I998" s="8">
        <f>INDEX('Нормо-час по специальностям'!$D$6:$D$26,MATCH(D998,'Нормо-час по специальностям'!$A$6:$A$26,0))</f>
        <v>850</v>
      </c>
      <c r="J998" s="8">
        <f>INDEX('Нормо-час по специальностям'!$E$6:$E$26,MATCH(D998,'Нормо-час по специальностям'!$A$6:$A$26,0))</f>
        <v>1020</v>
      </c>
      <c r="K998" s="8">
        <f t="shared" si="704"/>
        <v>2125</v>
      </c>
      <c r="L998" s="8">
        <f t="shared" si="705"/>
        <v>2550</v>
      </c>
      <c r="M998" s="8">
        <f>Расценки!L997</f>
        <v>1860</v>
      </c>
      <c r="N998" s="8">
        <f>Расценки!M997</f>
        <v>2139</v>
      </c>
      <c r="O998" s="10">
        <f t="shared" si="706"/>
        <v>0.14247311827956999</v>
      </c>
      <c r="P998" s="10">
        <f t="shared" si="707"/>
        <v>0.19214586255259469</v>
      </c>
      <c r="Q998" s="7" t="str">
        <f t="shared" si="708"/>
        <v>расценка</v>
      </c>
      <c r="R998" s="7" t="str">
        <f t="shared" si="709"/>
        <v>расценка</v>
      </c>
      <c r="S998" s="8">
        <f t="shared" si="710"/>
        <v>744</v>
      </c>
      <c r="T998" s="8">
        <f t="shared" si="711"/>
        <v>856</v>
      </c>
      <c r="U998" s="8">
        <f>Расценки!F997</f>
        <v>3000</v>
      </c>
      <c r="V998" s="8">
        <f>Расценки!G997</f>
        <v>3450</v>
      </c>
      <c r="W998" s="10">
        <f t="shared" si="712"/>
        <v>0.29166666666666669</v>
      </c>
      <c r="X998" s="10">
        <f t="shared" si="713"/>
        <v>0.2608695652173913</v>
      </c>
      <c r="Y998" s="9">
        <f>Расценки!H997</f>
        <v>3000</v>
      </c>
      <c r="Z998" s="9">
        <f>Расценки!I997</f>
        <v>3450</v>
      </c>
      <c r="AA998" s="10">
        <f>Расценки!J997</f>
        <v>0</v>
      </c>
      <c r="AB998" s="10">
        <f>Расценки!K997</f>
        <v>0</v>
      </c>
      <c r="AC998" s="16">
        <f t="shared" si="714"/>
        <v>0.29166666666666669</v>
      </c>
      <c r="AD998" s="16">
        <f t="shared" si="715"/>
        <v>0.2608695652173913</v>
      </c>
      <c r="AE998" s="10">
        <f t="shared" si="716"/>
        <v>0.38</v>
      </c>
      <c r="AF998" s="10">
        <f t="shared" si="717"/>
        <v>0.38</v>
      </c>
      <c r="AG998" s="8">
        <f t="shared" si="718"/>
        <v>875</v>
      </c>
      <c r="AH998" s="8">
        <f t="shared" si="719"/>
        <v>900</v>
      </c>
    </row>
    <row r="999" spans="1:34" x14ac:dyDescent="0.25">
      <c r="A999" s="7" t="s">
        <v>2948</v>
      </c>
      <c r="B999" s="7" t="s">
        <v>2949</v>
      </c>
      <c r="C999" s="7" t="s">
        <v>177</v>
      </c>
      <c r="D999" s="7" t="s">
        <v>468</v>
      </c>
      <c r="E999" s="7" t="str">
        <f>INDEX('Нормо-час по специальностям'!$B$6:$B$26,MATCH(D999,'Нормо-час по специальностям'!$A$6:$A$26,0))</f>
        <v>Сантехник</v>
      </c>
      <c r="F999" s="15">
        <v>3.5</v>
      </c>
      <c r="G999" s="7" t="s">
        <v>7247</v>
      </c>
      <c r="H999" s="11">
        <f t="shared" si="703"/>
        <v>2</v>
      </c>
      <c r="I999" s="8">
        <f>INDEX('Нормо-час по специальностям'!$D$6:$D$26,MATCH(D999,'Нормо-час по специальностям'!$A$6:$A$26,0))</f>
        <v>850</v>
      </c>
      <c r="J999" s="8">
        <f>INDEX('Нормо-час по специальностям'!$E$6:$E$26,MATCH(D999,'Нормо-час по специальностям'!$A$6:$A$26,0))</f>
        <v>1020</v>
      </c>
      <c r="K999" s="8">
        <f t="shared" si="704"/>
        <v>2975</v>
      </c>
      <c r="L999" s="8">
        <f t="shared" si="705"/>
        <v>3570</v>
      </c>
      <c r="M999" s="8">
        <f>Расценки!L998</f>
        <v>2790</v>
      </c>
      <c r="N999" s="8">
        <f>Расценки!M998</f>
        <v>3208</v>
      </c>
      <c r="O999" s="10">
        <f t="shared" si="706"/>
        <v>6.6308243727598581E-2</v>
      </c>
      <c r="P999" s="10">
        <f t="shared" si="707"/>
        <v>0.11284289276807979</v>
      </c>
      <c r="Q999" s="7" t="str">
        <f t="shared" si="708"/>
        <v>равно</v>
      </c>
      <c r="R999" s="7" t="str">
        <f t="shared" si="709"/>
        <v>расценка</v>
      </c>
      <c r="S999" s="8">
        <f t="shared" si="710"/>
        <v>797</v>
      </c>
      <c r="T999" s="8">
        <f t="shared" si="711"/>
        <v>917</v>
      </c>
      <c r="U999" s="8">
        <f>Расценки!F998</f>
        <v>4500</v>
      </c>
      <c r="V999" s="8">
        <f>Расценки!G998</f>
        <v>5175</v>
      </c>
      <c r="W999" s="10">
        <f t="shared" si="712"/>
        <v>0.33888888888888891</v>
      </c>
      <c r="X999" s="10">
        <f t="shared" si="713"/>
        <v>0.31014492753623191</v>
      </c>
      <c r="Y999" s="9">
        <f>Расценки!H998</f>
        <v>4500</v>
      </c>
      <c r="Z999" s="9">
        <f>Расценки!I998</f>
        <v>5175</v>
      </c>
      <c r="AA999" s="10">
        <f>Расценки!J998</f>
        <v>0</v>
      </c>
      <c r="AB999" s="10">
        <f>Расценки!K998</f>
        <v>0</v>
      </c>
      <c r="AC999" s="16">
        <f t="shared" si="714"/>
        <v>0.33888888888888891</v>
      </c>
      <c r="AD999" s="16">
        <f t="shared" si="715"/>
        <v>0.31014492753623191</v>
      </c>
      <c r="AE999" s="10">
        <f t="shared" si="716"/>
        <v>0.38</v>
      </c>
      <c r="AF999" s="10">
        <f t="shared" si="717"/>
        <v>0.38009661835748793</v>
      </c>
      <c r="AG999" s="8">
        <f t="shared" si="718"/>
        <v>1525</v>
      </c>
      <c r="AH999" s="8">
        <f t="shared" si="719"/>
        <v>1605</v>
      </c>
    </row>
    <row r="1000" spans="1:34" x14ac:dyDescent="0.25">
      <c r="A1000" s="7" t="s">
        <v>2952</v>
      </c>
      <c r="B1000" s="7" t="s">
        <v>2953</v>
      </c>
      <c r="C1000" s="7" t="s">
        <v>177</v>
      </c>
      <c r="D1000" s="7" t="s">
        <v>468</v>
      </c>
      <c r="E1000" s="7" t="str">
        <f>INDEX('Нормо-час по специальностям'!$B$6:$B$26,MATCH(D1000,'Нормо-час по специальностям'!$A$6:$A$26,0))</f>
        <v>Сантехник</v>
      </c>
      <c r="F1000" s="15">
        <v>6</v>
      </c>
      <c r="G1000" s="7" t="s">
        <v>7247</v>
      </c>
      <c r="H1000" s="11">
        <f t="shared" si="703"/>
        <v>1.17</v>
      </c>
      <c r="I1000" s="8">
        <f>INDEX('Нормо-час по специальностям'!$D$6:$D$26,MATCH(D1000,'Нормо-час по специальностям'!$A$6:$A$26,0))</f>
        <v>850</v>
      </c>
      <c r="J1000" s="8">
        <f>INDEX('Нормо-час по специальностям'!$E$6:$E$26,MATCH(D1000,'Нормо-час по специальностям'!$A$6:$A$26,0))</f>
        <v>1020</v>
      </c>
      <c r="K1000" s="8">
        <f t="shared" si="704"/>
        <v>5100</v>
      </c>
      <c r="L1000" s="8">
        <f t="shared" si="705"/>
        <v>6120</v>
      </c>
      <c r="M1000" s="8">
        <f>Расценки!L999</f>
        <v>4960</v>
      </c>
      <c r="N1000" s="8">
        <f>Расценки!M999</f>
        <v>5704</v>
      </c>
      <c r="O1000" s="10">
        <f t="shared" si="706"/>
        <v>2.8225806451612989E-2</v>
      </c>
      <c r="P1000" s="10">
        <f t="shared" si="707"/>
        <v>7.2931276297335312E-2</v>
      </c>
      <c r="Q1000" s="7" t="str">
        <f t="shared" si="708"/>
        <v>равно</v>
      </c>
      <c r="R1000" s="7" t="str">
        <f t="shared" si="709"/>
        <v>равно</v>
      </c>
      <c r="S1000" s="8">
        <f t="shared" si="710"/>
        <v>827</v>
      </c>
      <c r="T1000" s="8">
        <f t="shared" si="711"/>
        <v>951</v>
      </c>
      <c r="U1000" s="8">
        <f>Расценки!F999</f>
        <v>8000</v>
      </c>
      <c r="V1000" s="8">
        <f>Расценки!G999</f>
        <v>9200</v>
      </c>
      <c r="W1000" s="10">
        <f t="shared" si="712"/>
        <v>0.36249999999999999</v>
      </c>
      <c r="X1000" s="10">
        <f t="shared" si="713"/>
        <v>0.33478260869565218</v>
      </c>
      <c r="Y1000" s="9">
        <f>Расценки!H999</f>
        <v>8000</v>
      </c>
      <c r="Z1000" s="9">
        <f>Расценки!I999</f>
        <v>9200</v>
      </c>
      <c r="AA1000" s="10">
        <f>Расценки!J999</f>
        <v>0</v>
      </c>
      <c r="AB1000" s="10">
        <f>Расценки!K999</f>
        <v>0</v>
      </c>
      <c r="AC1000" s="16">
        <f t="shared" si="714"/>
        <v>0.36249999999999999</v>
      </c>
      <c r="AD1000" s="16">
        <f t="shared" si="715"/>
        <v>0.33478260869565218</v>
      </c>
      <c r="AE1000" s="10">
        <f t="shared" si="716"/>
        <v>0.38</v>
      </c>
      <c r="AF1000" s="10">
        <f t="shared" si="717"/>
        <v>0.38</v>
      </c>
      <c r="AG1000" s="8">
        <f t="shared" si="718"/>
        <v>2900</v>
      </c>
      <c r="AH1000" s="8">
        <f t="shared" si="719"/>
        <v>3080</v>
      </c>
    </row>
    <row r="1001" spans="1:34" x14ac:dyDescent="0.25">
      <c r="A1001" s="7" t="s">
        <v>2954</v>
      </c>
      <c r="B1001" s="7" t="s">
        <v>2955</v>
      </c>
      <c r="C1001" s="7" t="s">
        <v>177</v>
      </c>
      <c r="D1001" s="7" t="s">
        <v>468</v>
      </c>
      <c r="E1001" s="7" t="str">
        <f>INDEX('Нормо-час по специальностям'!$B$6:$B$26,MATCH(D1001,'Нормо-час по специальностям'!$A$6:$A$26,0))</f>
        <v>Сантехник</v>
      </c>
      <c r="F1001" s="15">
        <v>2</v>
      </c>
      <c r="G1001" s="7" t="s">
        <v>7247</v>
      </c>
      <c r="H1001" s="11">
        <f t="shared" si="703"/>
        <v>3.5</v>
      </c>
      <c r="I1001" s="8">
        <f>INDEX('Нормо-час по специальностям'!$D$6:$D$26,MATCH(D1001,'Нормо-час по специальностям'!$A$6:$A$26,0))</f>
        <v>850</v>
      </c>
      <c r="J1001" s="8">
        <f>INDEX('Нормо-час по специальностям'!$E$6:$E$26,MATCH(D1001,'Нормо-час по специальностям'!$A$6:$A$26,0))</f>
        <v>1020</v>
      </c>
      <c r="K1001" s="8">
        <f t="shared" si="704"/>
        <v>1700</v>
      </c>
      <c r="L1001" s="8">
        <f t="shared" si="705"/>
        <v>2040</v>
      </c>
      <c r="M1001" s="8">
        <f>Расценки!L1000</f>
        <v>1860</v>
      </c>
      <c r="N1001" s="8">
        <f>Расценки!M1000</f>
        <v>2139</v>
      </c>
      <c r="O1001" s="10">
        <f t="shared" si="706"/>
        <v>-8.6021505376344121E-2</v>
      </c>
      <c r="P1001" s="10">
        <f t="shared" si="707"/>
        <v>-4.628330995792429E-2</v>
      </c>
      <c r="Q1001" s="7" t="str">
        <f t="shared" si="708"/>
        <v>равно</v>
      </c>
      <c r="R1001" s="7" t="str">
        <f t="shared" si="709"/>
        <v>равно</v>
      </c>
      <c r="S1001" s="8">
        <f t="shared" si="710"/>
        <v>930</v>
      </c>
      <c r="T1001" s="8">
        <f t="shared" si="711"/>
        <v>1070</v>
      </c>
      <c r="U1001" s="8">
        <f>Расценки!F1000</f>
        <v>3000</v>
      </c>
      <c r="V1001" s="8">
        <f>Расценки!G1000</f>
        <v>3450</v>
      </c>
      <c r="W1001" s="10">
        <f t="shared" si="712"/>
        <v>0.43333333333333335</v>
      </c>
      <c r="X1001" s="10">
        <f t="shared" si="713"/>
        <v>0.40869565217391307</v>
      </c>
      <c r="Y1001" s="9">
        <f>Расценки!H1000</f>
        <v>3000</v>
      </c>
      <c r="Z1001" s="9">
        <f>Расценки!I1000</f>
        <v>3450</v>
      </c>
      <c r="AA1001" s="10">
        <f>Расценки!J1000</f>
        <v>0</v>
      </c>
      <c r="AB1001" s="10">
        <f>Расценки!K1000</f>
        <v>0</v>
      </c>
      <c r="AC1001" s="16">
        <f t="shared" si="714"/>
        <v>0.43333333333333335</v>
      </c>
      <c r="AD1001" s="16">
        <f t="shared" si="715"/>
        <v>0.40869565217391307</v>
      </c>
      <c r="AE1001" s="10">
        <f t="shared" si="716"/>
        <v>0.38</v>
      </c>
      <c r="AF1001" s="10">
        <f t="shared" si="717"/>
        <v>0.38</v>
      </c>
      <c r="AG1001" s="8">
        <f t="shared" si="718"/>
        <v>1300</v>
      </c>
      <c r="AH1001" s="8">
        <f t="shared" si="719"/>
        <v>1410</v>
      </c>
    </row>
    <row r="1002" spans="1:34" x14ac:dyDescent="0.25">
      <c r="A1002" s="7" t="s">
        <v>2957</v>
      </c>
      <c r="B1002" s="7" t="s">
        <v>2958</v>
      </c>
      <c r="C1002" s="7" t="s">
        <v>177</v>
      </c>
      <c r="D1002" s="7" t="s">
        <v>468</v>
      </c>
      <c r="E1002" s="7" t="str">
        <f>INDEX('Нормо-час по специальностям'!$B$6:$B$26,MATCH(D1002,'Нормо-час по специальностям'!$A$6:$A$26,0))</f>
        <v>Сантехник</v>
      </c>
      <c r="F1002" s="15">
        <v>8</v>
      </c>
      <c r="G1002" s="7" t="s">
        <v>7247</v>
      </c>
      <c r="H1002" s="11">
        <f t="shared" si="703"/>
        <v>0.88</v>
      </c>
      <c r="I1002" s="8">
        <f>INDEX('Нормо-час по специальностям'!$D$6:$D$26,MATCH(D1002,'Нормо-час по специальностям'!$A$6:$A$26,0))</f>
        <v>850</v>
      </c>
      <c r="J1002" s="8">
        <f>INDEX('Нормо-час по специальностям'!$E$6:$E$26,MATCH(D1002,'Нормо-час по специальностям'!$A$6:$A$26,0))</f>
        <v>1020</v>
      </c>
      <c r="K1002" s="8">
        <f t="shared" si="704"/>
        <v>6800</v>
      </c>
      <c r="L1002" s="8">
        <f t="shared" si="705"/>
        <v>8160</v>
      </c>
      <c r="M1002" s="8">
        <f>Расценки!L1001</f>
        <v>7440</v>
      </c>
      <c r="N1002" s="8">
        <f>Расценки!M1001</f>
        <v>8556</v>
      </c>
      <c r="O1002" s="10">
        <f t="shared" si="706"/>
        <v>-8.6021505376344121E-2</v>
      </c>
      <c r="P1002" s="10">
        <f t="shared" si="707"/>
        <v>-4.628330995792429E-2</v>
      </c>
      <c r="Q1002" s="7" t="str">
        <f t="shared" si="708"/>
        <v>равно</v>
      </c>
      <c r="R1002" s="7" t="str">
        <f t="shared" si="709"/>
        <v>равно</v>
      </c>
      <c r="S1002" s="8">
        <f t="shared" si="710"/>
        <v>930</v>
      </c>
      <c r="T1002" s="8">
        <f t="shared" si="711"/>
        <v>1070</v>
      </c>
      <c r="U1002" s="8">
        <f>Расценки!F1001</f>
        <v>12000</v>
      </c>
      <c r="V1002" s="8">
        <f>Расценки!G1001</f>
        <v>13800</v>
      </c>
      <c r="W1002" s="10">
        <f t="shared" si="712"/>
        <v>0.43333333333333335</v>
      </c>
      <c r="X1002" s="10">
        <f t="shared" si="713"/>
        <v>0.40869565217391307</v>
      </c>
      <c r="Y1002" s="9">
        <f>Расценки!H1001</f>
        <v>12000</v>
      </c>
      <c r="Z1002" s="9">
        <f>Расценки!I1001</f>
        <v>13800</v>
      </c>
      <c r="AA1002" s="10">
        <f>Расценки!J1001</f>
        <v>0</v>
      </c>
      <c r="AB1002" s="10">
        <f>Расценки!K1001</f>
        <v>0</v>
      </c>
      <c r="AC1002" s="16">
        <f t="shared" si="714"/>
        <v>0.43333333333333335</v>
      </c>
      <c r="AD1002" s="16">
        <f t="shared" si="715"/>
        <v>0.40869565217391307</v>
      </c>
      <c r="AE1002" s="10">
        <f t="shared" si="716"/>
        <v>0.38</v>
      </c>
      <c r="AF1002" s="10">
        <f t="shared" si="717"/>
        <v>0.38</v>
      </c>
      <c r="AG1002" s="8">
        <f t="shared" si="718"/>
        <v>5200</v>
      </c>
      <c r="AH1002" s="8">
        <f t="shared" si="719"/>
        <v>5640</v>
      </c>
    </row>
    <row r="1003" spans="1:34" x14ac:dyDescent="0.25">
      <c r="A1003" s="7" t="s">
        <v>2960</v>
      </c>
      <c r="B1003" s="7" t="s">
        <v>2961</v>
      </c>
      <c r="C1003" s="7" t="s">
        <v>177</v>
      </c>
      <c r="D1003" s="7" t="s">
        <v>468</v>
      </c>
      <c r="E1003" s="7" t="str">
        <f>INDEX('Нормо-час по специальностям'!$B$6:$B$26,MATCH(D1003,'Нормо-час по специальностям'!$A$6:$A$26,0))</f>
        <v>Сантехник</v>
      </c>
      <c r="F1003" s="15">
        <v>2</v>
      </c>
      <c r="G1003" s="7" t="s">
        <v>7247</v>
      </c>
      <c r="H1003" s="11">
        <f t="shared" si="703"/>
        <v>3.5</v>
      </c>
      <c r="I1003" s="8">
        <f>INDEX('Нормо-час по специальностям'!$D$6:$D$26,MATCH(D1003,'Нормо-час по специальностям'!$A$6:$A$26,0))</f>
        <v>850</v>
      </c>
      <c r="J1003" s="8">
        <f>INDEX('Нормо-час по специальностям'!$E$6:$E$26,MATCH(D1003,'Нормо-час по специальностям'!$A$6:$A$26,0))</f>
        <v>1020</v>
      </c>
      <c r="K1003" s="8">
        <f t="shared" si="704"/>
        <v>1700</v>
      </c>
      <c r="L1003" s="8">
        <f t="shared" si="705"/>
        <v>2040</v>
      </c>
      <c r="M1003" s="8">
        <f>Расценки!L1002</f>
        <v>2170</v>
      </c>
      <c r="N1003" s="8">
        <f>Расценки!M1002</f>
        <v>2495</v>
      </c>
      <c r="O1003" s="10">
        <f t="shared" si="706"/>
        <v>-0.21658986175115202</v>
      </c>
      <c r="P1003" s="10">
        <f t="shared" si="707"/>
        <v>-0.1823647294589178</v>
      </c>
      <c r="Q1003" s="7" t="str">
        <f t="shared" si="708"/>
        <v>нормо-часы</v>
      </c>
      <c r="R1003" s="7" t="str">
        <f t="shared" si="709"/>
        <v>нормо-часы</v>
      </c>
      <c r="S1003" s="8">
        <f t="shared" si="710"/>
        <v>1085</v>
      </c>
      <c r="T1003" s="8">
        <f t="shared" si="711"/>
        <v>1248</v>
      </c>
      <c r="U1003" s="8">
        <f>Расценки!F1002</f>
        <v>3500</v>
      </c>
      <c r="V1003" s="8">
        <f>Расценки!G1002</f>
        <v>4025</v>
      </c>
      <c r="W1003" s="10">
        <f t="shared" si="712"/>
        <v>0.51428571428571423</v>
      </c>
      <c r="X1003" s="10">
        <f t="shared" si="713"/>
        <v>0.49316770186335401</v>
      </c>
      <c r="Y1003" s="9">
        <f>Расценки!H1002</f>
        <v>3500</v>
      </c>
      <c r="Z1003" s="9">
        <f>Расценки!I1002</f>
        <v>4025</v>
      </c>
      <c r="AA1003" s="10">
        <f>Расценки!J1002</f>
        <v>0</v>
      </c>
      <c r="AB1003" s="10">
        <f>Расценки!K1002</f>
        <v>0</v>
      </c>
      <c r="AC1003" s="16">
        <f t="shared" si="714"/>
        <v>0.51428571428571423</v>
      </c>
      <c r="AD1003" s="16">
        <f t="shared" si="715"/>
        <v>0.49316770186335401</v>
      </c>
      <c r="AE1003" s="10">
        <f t="shared" si="716"/>
        <v>0.38</v>
      </c>
      <c r="AF1003" s="10">
        <f t="shared" si="717"/>
        <v>0.38012422360248449</v>
      </c>
      <c r="AG1003" s="8">
        <f t="shared" si="718"/>
        <v>1800</v>
      </c>
      <c r="AH1003" s="8">
        <f t="shared" si="719"/>
        <v>1985</v>
      </c>
    </row>
    <row r="1004" spans="1:34" x14ac:dyDescent="0.25">
      <c r="A1004" s="7" t="s">
        <v>2964</v>
      </c>
      <c r="B1004" s="7" t="s">
        <v>2965</v>
      </c>
      <c r="C1004" s="7" t="s">
        <v>177</v>
      </c>
      <c r="D1004" s="7" t="s">
        <v>392</v>
      </c>
      <c r="E1004" s="7" t="str">
        <f>INDEX('Нормо-час по специальностям'!$B$6:$B$26,MATCH(D1004,'Нормо-час по специальностям'!$A$6:$A$26,0))</f>
        <v>Электромонтажник</v>
      </c>
      <c r="F1004" s="15">
        <v>1.5</v>
      </c>
      <c r="G1004" s="7" t="s">
        <v>7259</v>
      </c>
      <c r="H1004" s="11">
        <f t="shared" si="703"/>
        <v>4.67</v>
      </c>
      <c r="I1004" s="8">
        <f>INDEX('Нормо-час по специальностям'!$D$6:$D$26,MATCH(D1004,'Нормо-час по специальностям'!$A$6:$A$26,0))</f>
        <v>850</v>
      </c>
      <c r="J1004" s="8">
        <f>INDEX('Нормо-час по специальностям'!$E$6:$E$26,MATCH(D1004,'Нормо-час по специальностям'!$A$6:$A$26,0))</f>
        <v>1020</v>
      </c>
      <c r="K1004" s="8">
        <f t="shared" si="704"/>
        <v>1275</v>
      </c>
      <c r="L1004" s="8">
        <f t="shared" si="705"/>
        <v>1530</v>
      </c>
      <c r="M1004" s="8">
        <f>Расценки!L1003</f>
        <v>1550</v>
      </c>
      <c r="N1004" s="8">
        <f>Расценки!M1003</f>
        <v>1782</v>
      </c>
      <c r="O1004" s="10">
        <f t="shared" si="706"/>
        <v>-0.17741935483870963</v>
      </c>
      <c r="P1004" s="10">
        <f t="shared" si="707"/>
        <v>-0.14141414141414144</v>
      </c>
      <c r="Q1004" s="7" t="str">
        <f t="shared" si="708"/>
        <v>нормо-часы</v>
      </c>
      <c r="R1004" s="7" t="str">
        <f t="shared" si="709"/>
        <v>нормо-часы</v>
      </c>
      <c r="S1004" s="8">
        <f t="shared" si="710"/>
        <v>1033</v>
      </c>
      <c r="T1004" s="8">
        <f t="shared" si="711"/>
        <v>1188</v>
      </c>
      <c r="U1004" s="8">
        <f>Расценки!F1003</f>
        <v>2500</v>
      </c>
      <c r="V1004" s="8">
        <f>Расценки!G1003</f>
        <v>2875</v>
      </c>
      <c r="W1004" s="10">
        <f t="shared" si="712"/>
        <v>0.49</v>
      </c>
      <c r="X1004" s="10">
        <f t="shared" si="713"/>
        <v>0.46782608695652173</v>
      </c>
      <c r="Y1004" s="9">
        <f>Расценки!H1003</f>
        <v>2500</v>
      </c>
      <c r="Z1004" s="9">
        <f>Расценки!I1003</f>
        <v>2875</v>
      </c>
      <c r="AA1004" s="10">
        <f>Расценки!J1003</f>
        <v>0</v>
      </c>
      <c r="AB1004" s="10">
        <f>Расценки!K1003</f>
        <v>0</v>
      </c>
      <c r="AC1004" s="16">
        <f t="shared" si="714"/>
        <v>0.49</v>
      </c>
      <c r="AD1004" s="16">
        <f t="shared" si="715"/>
        <v>0.46782608695652173</v>
      </c>
      <c r="AE1004" s="10">
        <f t="shared" si="716"/>
        <v>0.38</v>
      </c>
      <c r="AF1004" s="10">
        <f t="shared" si="717"/>
        <v>0.38017391304347825</v>
      </c>
      <c r="AG1004" s="8">
        <f t="shared" si="718"/>
        <v>1225</v>
      </c>
      <c r="AH1004" s="8">
        <f t="shared" si="719"/>
        <v>1345</v>
      </c>
    </row>
    <row r="1005" spans="1:34" x14ac:dyDescent="0.25">
      <c r="A1005" s="7" t="s">
        <v>2967</v>
      </c>
      <c r="B1005" s="7" t="s">
        <v>2968</v>
      </c>
      <c r="C1005" s="7" t="s">
        <v>177</v>
      </c>
      <c r="D1005" s="7" t="s">
        <v>468</v>
      </c>
      <c r="E1005" s="7" t="str">
        <f>INDEX('Нормо-час по специальностям'!$B$6:$B$26,MATCH(D1005,'Нормо-час по специальностям'!$A$6:$A$26,0))</f>
        <v>Сантехник</v>
      </c>
      <c r="F1005" s="15">
        <v>0.4</v>
      </c>
      <c r="G1005" s="7" t="s">
        <v>7241</v>
      </c>
      <c r="H1005" s="11">
        <f t="shared" si="703"/>
        <v>17.5</v>
      </c>
      <c r="I1005" s="8">
        <f>INDEX('Нормо-час по специальностям'!$D$6:$D$26,MATCH(D1005,'Нормо-час по специальностям'!$A$6:$A$26,0))</f>
        <v>850</v>
      </c>
      <c r="J1005" s="8">
        <f>INDEX('Нормо-час по специальностям'!$E$6:$E$26,MATCH(D1005,'Нормо-час по специальностям'!$A$6:$A$26,0))</f>
        <v>1020</v>
      </c>
      <c r="K1005" s="8">
        <f t="shared" si="704"/>
        <v>340</v>
      </c>
      <c r="L1005" s="8">
        <f t="shared" si="705"/>
        <v>408</v>
      </c>
      <c r="M1005" s="8">
        <f>Расценки!L1004</f>
        <v>372</v>
      </c>
      <c r="N1005" s="8">
        <f>Расценки!M1004</f>
        <v>428</v>
      </c>
      <c r="O1005" s="10">
        <f t="shared" si="706"/>
        <v>-8.6021505376344121E-2</v>
      </c>
      <c r="P1005" s="10">
        <f t="shared" si="707"/>
        <v>-4.6728971962616828E-2</v>
      </c>
      <c r="Q1005" s="7" t="str">
        <f t="shared" si="708"/>
        <v>равно</v>
      </c>
      <c r="R1005" s="7" t="str">
        <f t="shared" si="709"/>
        <v>равно</v>
      </c>
      <c r="S1005" s="8">
        <f t="shared" si="710"/>
        <v>930</v>
      </c>
      <c r="T1005" s="8">
        <f t="shared" si="711"/>
        <v>1070</v>
      </c>
      <c r="U1005" s="8">
        <f>Расценки!F1004</f>
        <v>600</v>
      </c>
      <c r="V1005" s="8">
        <f>Расценки!G1004</f>
        <v>690</v>
      </c>
      <c r="W1005" s="10">
        <f t="shared" si="712"/>
        <v>0.43333333333333335</v>
      </c>
      <c r="X1005" s="10">
        <f t="shared" si="713"/>
        <v>0.40869565217391307</v>
      </c>
      <c r="Y1005" s="9">
        <f>Расценки!H1004</f>
        <v>600</v>
      </c>
      <c r="Z1005" s="9">
        <f>Расценки!I1004</f>
        <v>690</v>
      </c>
      <c r="AA1005" s="10">
        <f>Расценки!J1004</f>
        <v>0</v>
      </c>
      <c r="AB1005" s="10">
        <f>Расценки!K1004</f>
        <v>0</v>
      </c>
      <c r="AC1005" s="16">
        <f t="shared" si="714"/>
        <v>0.43333333333333335</v>
      </c>
      <c r="AD1005" s="16">
        <f t="shared" si="715"/>
        <v>0.40869565217391307</v>
      </c>
      <c r="AE1005" s="10">
        <f t="shared" si="716"/>
        <v>0.38</v>
      </c>
      <c r="AF1005" s="10">
        <f t="shared" si="717"/>
        <v>0.37971014492753624</v>
      </c>
      <c r="AG1005" s="8">
        <f t="shared" si="718"/>
        <v>260</v>
      </c>
      <c r="AH1005" s="8">
        <f t="shared" si="719"/>
        <v>282</v>
      </c>
    </row>
    <row r="1006" spans="1:34" x14ac:dyDescent="0.25">
      <c r="A1006" s="7" t="s">
        <v>2969</v>
      </c>
      <c r="B1006" s="7" t="s">
        <v>2970</v>
      </c>
      <c r="C1006" s="7" t="s">
        <v>177</v>
      </c>
      <c r="D1006" s="7" t="s">
        <v>468</v>
      </c>
      <c r="E1006" s="7" t="str">
        <f>INDEX('Нормо-час по специальностям'!$B$6:$B$26,MATCH(D1006,'Нормо-час по специальностям'!$A$6:$A$26,0))</f>
        <v>Сантехник</v>
      </c>
      <c r="F1006" s="15">
        <v>0.8</v>
      </c>
      <c r="G1006" s="7" t="s">
        <v>7247</v>
      </c>
      <c r="H1006" s="11">
        <f t="shared" si="703"/>
        <v>8.75</v>
      </c>
      <c r="I1006" s="8">
        <f>INDEX('Нормо-час по специальностям'!$D$6:$D$26,MATCH(D1006,'Нормо-час по специальностям'!$A$6:$A$26,0))</f>
        <v>850</v>
      </c>
      <c r="J1006" s="8">
        <f>INDEX('Нормо-час по специальностям'!$E$6:$E$26,MATCH(D1006,'Нормо-час по специальностям'!$A$6:$A$26,0))</f>
        <v>1020</v>
      </c>
      <c r="K1006" s="8">
        <f t="shared" si="704"/>
        <v>680</v>
      </c>
      <c r="L1006" s="8">
        <f t="shared" si="705"/>
        <v>816</v>
      </c>
      <c r="M1006" s="8">
        <f>Расценки!L1005</f>
        <v>744</v>
      </c>
      <c r="N1006" s="8">
        <f>Расценки!M1005</f>
        <v>856</v>
      </c>
      <c r="O1006" s="10">
        <f t="shared" si="706"/>
        <v>-8.6021505376344121E-2</v>
      </c>
      <c r="P1006" s="10">
        <f t="shared" si="707"/>
        <v>-4.6728971962616828E-2</v>
      </c>
      <c r="Q1006" s="7" t="str">
        <f t="shared" si="708"/>
        <v>равно</v>
      </c>
      <c r="R1006" s="7" t="str">
        <f t="shared" si="709"/>
        <v>равно</v>
      </c>
      <c r="S1006" s="8">
        <f t="shared" si="710"/>
        <v>930</v>
      </c>
      <c r="T1006" s="8">
        <f t="shared" si="711"/>
        <v>1070</v>
      </c>
      <c r="U1006" s="8">
        <f>Расценки!F1005</f>
        <v>1200</v>
      </c>
      <c r="V1006" s="8">
        <f>Расценки!G1005</f>
        <v>1380</v>
      </c>
      <c r="W1006" s="10">
        <f t="shared" si="712"/>
        <v>0.43333333333333335</v>
      </c>
      <c r="X1006" s="10">
        <f t="shared" si="713"/>
        <v>0.40869565217391307</v>
      </c>
      <c r="Y1006" s="9">
        <f>Расценки!H1005</f>
        <v>1200</v>
      </c>
      <c r="Z1006" s="9">
        <f>Расценки!I1005</f>
        <v>1380</v>
      </c>
      <c r="AA1006" s="10">
        <f>Расценки!J1005</f>
        <v>0</v>
      </c>
      <c r="AB1006" s="10">
        <f>Расценки!K1005</f>
        <v>0</v>
      </c>
      <c r="AC1006" s="16">
        <f t="shared" si="714"/>
        <v>0.43333333333333335</v>
      </c>
      <c r="AD1006" s="16">
        <f t="shared" si="715"/>
        <v>0.40869565217391307</v>
      </c>
      <c r="AE1006" s="10">
        <f t="shared" si="716"/>
        <v>0.38</v>
      </c>
      <c r="AF1006" s="10">
        <f t="shared" si="717"/>
        <v>0.37971014492753624</v>
      </c>
      <c r="AG1006" s="8">
        <f t="shared" si="718"/>
        <v>520</v>
      </c>
      <c r="AH1006" s="8">
        <f t="shared" si="719"/>
        <v>564</v>
      </c>
    </row>
    <row r="1007" spans="1:34" x14ac:dyDescent="0.25">
      <c r="A1007" s="7" t="s">
        <v>2971</v>
      </c>
      <c r="B1007" s="7" t="s">
        <v>2972</v>
      </c>
      <c r="C1007" s="7" t="s">
        <v>177</v>
      </c>
      <c r="D1007" s="7" t="s">
        <v>468</v>
      </c>
      <c r="E1007" s="7" t="str">
        <f>INDEX('Нормо-час по специальностям'!$B$6:$B$26,MATCH(D1007,'Нормо-час по специальностям'!$A$6:$A$26,0))</f>
        <v>Сантехник</v>
      </c>
      <c r="F1007" s="15">
        <v>0.8</v>
      </c>
      <c r="G1007" s="7" t="s">
        <v>7247</v>
      </c>
      <c r="H1007" s="11">
        <f t="shared" si="703"/>
        <v>8.75</v>
      </c>
      <c r="I1007" s="8">
        <f>INDEX('Нормо-час по специальностям'!$D$6:$D$26,MATCH(D1007,'Нормо-час по специальностям'!$A$6:$A$26,0))</f>
        <v>850</v>
      </c>
      <c r="J1007" s="8">
        <f>INDEX('Нормо-час по специальностям'!$E$6:$E$26,MATCH(D1007,'Нормо-час по специальностям'!$A$6:$A$26,0))</f>
        <v>1020</v>
      </c>
      <c r="K1007" s="8">
        <f t="shared" si="704"/>
        <v>680</v>
      </c>
      <c r="L1007" s="8">
        <f t="shared" si="705"/>
        <v>816</v>
      </c>
      <c r="M1007" s="8">
        <f>Расценки!L1006</f>
        <v>744</v>
      </c>
      <c r="N1007" s="8">
        <f>Расценки!M1006</f>
        <v>856</v>
      </c>
      <c r="O1007" s="10">
        <f t="shared" si="706"/>
        <v>-8.6021505376344121E-2</v>
      </c>
      <c r="P1007" s="10">
        <f t="shared" si="707"/>
        <v>-4.6728971962616828E-2</v>
      </c>
      <c r="Q1007" s="7" t="str">
        <f t="shared" si="708"/>
        <v>равно</v>
      </c>
      <c r="R1007" s="7" t="str">
        <f t="shared" si="709"/>
        <v>равно</v>
      </c>
      <c r="S1007" s="8">
        <f t="shared" si="710"/>
        <v>930</v>
      </c>
      <c r="T1007" s="8">
        <f t="shared" si="711"/>
        <v>1070</v>
      </c>
      <c r="U1007" s="8">
        <f>Расценки!F1006</f>
        <v>1200</v>
      </c>
      <c r="V1007" s="8">
        <f>Расценки!G1006</f>
        <v>1380</v>
      </c>
      <c r="W1007" s="10">
        <f t="shared" si="712"/>
        <v>0.43333333333333335</v>
      </c>
      <c r="X1007" s="10">
        <f t="shared" si="713"/>
        <v>0.40869565217391307</v>
      </c>
      <c r="Y1007" s="9">
        <f>Расценки!H1006</f>
        <v>1200</v>
      </c>
      <c r="Z1007" s="9">
        <f>Расценки!I1006</f>
        <v>1380</v>
      </c>
      <c r="AA1007" s="10">
        <f>Расценки!J1006</f>
        <v>0</v>
      </c>
      <c r="AB1007" s="10">
        <f>Расценки!K1006</f>
        <v>0</v>
      </c>
      <c r="AC1007" s="16">
        <f t="shared" si="714"/>
        <v>0.43333333333333335</v>
      </c>
      <c r="AD1007" s="16">
        <f t="shared" si="715"/>
        <v>0.40869565217391307</v>
      </c>
      <c r="AE1007" s="10">
        <f t="shared" si="716"/>
        <v>0.38</v>
      </c>
      <c r="AF1007" s="10">
        <f t="shared" si="717"/>
        <v>0.37971014492753624</v>
      </c>
      <c r="AG1007" s="8">
        <f t="shared" si="718"/>
        <v>520</v>
      </c>
      <c r="AH1007" s="8">
        <f t="shared" si="719"/>
        <v>564</v>
      </c>
    </row>
    <row r="1008" spans="1:34" x14ac:dyDescent="0.25">
      <c r="A1008" s="7" t="s">
        <v>2975</v>
      </c>
      <c r="B1008" s="7" t="s">
        <v>2976</v>
      </c>
      <c r="C1008" s="7" t="s">
        <v>50</v>
      </c>
      <c r="D1008" s="7" t="s">
        <v>468</v>
      </c>
      <c r="E1008" s="7" t="str">
        <f>INDEX('Нормо-час по специальностям'!$B$6:$B$26,MATCH(D1008,'Нормо-час по специальностям'!$A$6:$A$26,0))</f>
        <v>Сантехник</v>
      </c>
      <c r="F1008" s="15">
        <v>0.2</v>
      </c>
      <c r="G1008" s="7" t="s">
        <v>7245</v>
      </c>
      <c r="H1008" s="11">
        <f t="shared" si="703"/>
        <v>35</v>
      </c>
      <c r="I1008" s="8">
        <f>INDEX('Нормо-час по специальностям'!$D$6:$D$26,MATCH(D1008,'Нормо-час по специальностям'!$A$6:$A$26,0))</f>
        <v>850</v>
      </c>
      <c r="J1008" s="8">
        <f>INDEX('Нормо-час по специальностям'!$E$6:$E$26,MATCH(D1008,'Нормо-час по специальностям'!$A$6:$A$26,0))</f>
        <v>1020</v>
      </c>
      <c r="K1008" s="8">
        <f t="shared" si="704"/>
        <v>170</v>
      </c>
      <c r="L1008" s="8">
        <f t="shared" si="705"/>
        <v>204</v>
      </c>
      <c r="M1008" s="8">
        <f>Расценки!L1007</f>
        <v>174</v>
      </c>
      <c r="N1008" s="8">
        <f>Расценки!M1007</f>
        <v>200</v>
      </c>
      <c r="O1008" s="10">
        <f t="shared" si="706"/>
        <v>-2.2988505747126409E-2</v>
      </c>
      <c r="P1008" s="10">
        <f t="shared" si="707"/>
        <v>2.0000000000000018E-2</v>
      </c>
      <c r="Q1008" s="7" t="str">
        <f t="shared" si="708"/>
        <v>равно</v>
      </c>
      <c r="R1008" s="7" t="str">
        <f t="shared" si="709"/>
        <v>равно</v>
      </c>
      <c r="S1008" s="8">
        <f t="shared" si="710"/>
        <v>870</v>
      </c>
      <c r="T1008" s="8">
        <f t="shared" si="711"/>
        <v>1000</v>
      </c>
      <c r="U1008" s="8">
        <f>Расценки!F1007</f>
        <v>280</v>
      </c>
      <c r="V1008" s="8">
        <f>Расценки!G1007</f>
        <v>322</v>
      </c>
      <c r="W1008" s="10">
        <f t="shared" si="712"/>
        <v>0.39285714285714285</v>
      </c>
      <c r="X1008" s="10">
        <f t="shared" si="713"/>
        <v>0.36645962732919257</v>
      </c>
      <c r="Y1008" s="9">
        <f>Расценки!H1007</f>
        <v>280</v>
      </c>
      <c r="Z1008" s="9">
        <f>Расценки!I1007</f>
        <v>322</v>
      </c>
      <c r="AA1008" s="10">
        <f>Расценки!J1007</f>
        <v>0</v>
      </c>
      <c r="AB1008" s="10">
        <f>Расценки!K1007</f>
        <v>0</v>
      </c>
      <c r="AC1008" s="16">
        <f t="shared" si="714"/>
        <v>0.39285714285714285</v>
      </c>
      <c r="AD1008" s="16">
        <f t="shared" si="715"/>
        <v>0.36645962732919257</v>
      </c>
      <c r="AE1008" s="10">
        <f t="shared" si="716"/>
        <v>0.37857142857142856</v>
      </c>
      <c r="AF1008" s="10">
        <f t="shared" si="717"/>
        <v>0.37888198757763975</v>
      </c>
      <c r="AG1008" s="8">
        <f t="shared" si="718"/>
        <v>110</v>
      </c>
      <c r="AH1008" s="8">
        <f t="shared" si="719"/>
        <v>118</v>
      </c>
    </row>
    <row r="1009" spans="1:34" x14ac:dyDescent="0.25">
      <c r="A1009" s="7" t="s">
        <v>2978</v>
      </c>
      <c r="B1009" s="7" t="s">
        <v>2979</v>
      </c>
      <c r="C1009" s="7" t="s">
        <v>177</v>
      </c>
      <c r="D1009" s="7" t="s">
        <v>392</v>
      </c>
      <c r="E1009" s="7" t="str">
        <f>INDEX('Нормо-час по специальностям'!$B$6:$B$26,MATCH(D1009,'Нормо-час по специальностям'!$A$6:$A$26,0))</f>
        <v>Электромонтажник</v>
      </c>
      <c r="F1009" s="15">
        <v>1</v>
      </c>
      <c r="G1009" s="7" t="s">
        <v>7260</v>
      </c>
      <c r="H1009" s="11">
        <f t="shared" si="703"/>
        <v>7</v>
      </c>
      <c r="I1009" s="8">
        <f>INDEX('Нормо-час по специальностям'!$D$6:$D$26,MATCH(D1009,'Нормо-час по специальностям'!$A$6:$A$26,0))</f>
        <v>850</v>
      </c>
      <c r="J1009" s="8">
        <f>INDEX('Нормо-час по специальностям'!$E$6:$E$26,MATCH(D1009,'Нормо-час по специальностям'!$A$6:$A$26,0))</f>
        <v>1020</v>
      </c>
      <c r="K1009" s="8">
        <f t="shared" si="704"/>
        <v>850</v>
      </c>
      <c r="L1009" s="8">
        <f t="shared" si="705"/>
        <v>1020</v>
      </c>
      <c r="M1009" s="8">
        <f>Расценки!L1008</f>
        <v>930</v>
      </c>
      <c r="N1009" s="8">
        <f>Расценки!M1008</f>
        <v>1069</v>
      </c>
      <c r="O1009" s="10">
        <f t="shared" si="706"/>
        <v>-8.6021505376344121E-2</v>
      </c>
      <c r="P1009" s="10">
        <f t="shared" si="707"/>
        <v>-4.5837231057062722E-2</v>
      </c>
      <c r="Q1009" s="7" t="str">
        <f t="shared" si="708"/>
        <v>равно</v>
      </c>
      <c r="R1009" s="7" t="str">
        <f t="shared" si="709"/>
        <v>равно</v>
      </c>
      <c r="S1009" s="8">
        <f t="shared" si="710"/>
        <v>930</v>
      </c>
      <c r="T1009" s="8">
        <f t="shared" si="711"/>
        <v>1069</v>
      </c>
      <c r="U1009" s="8">
        <f>Расценки!F1008</f>
        <v>1500</v>
      </c>
      <c r="V1009" s="8">
        <f>Расценки!G1008</f>
        <v>1725</v>
      </c>
      <c r="W1009" s="10">
        <f t="shared" si="712"/>
        <v>0.43333333333333335</v>
      </c>
      <c r="X1009" s="10">
        <f t="shared" si="713"/>
        <v>0.40869565217391307</v>
      </c>
      <c r="Y1009" s="9">
        <f>Расценки!H1008</f>
        <v>1500</v>
      </c>
      <c r="Z1009" s="9">
        <f>Расценки!I1008</f>
        <v>1725</v>
      </c>
      <c r="AA1009" s="10">
        <f>Расценки!J1008</f>
        <v>0</v>
      </c>
      <c r="AB1009" s="10">
        <f>Расценки!K1008</f>
        <v>0</v>
      </c>
      <c r="AC1009" s="16">
        <f t="shared" si="714"/>
        <v>0.43333333333333335</v>
      </c>
      <c r="AD1009" s="16">
        <f t="shared" si="715"/>
        <v>0.40869565217391307</v>
      </c>
      <c r="AE1009" s="10">
        <f t="shared" si="716"/>
        <v>0.38</v>
      </c>
      <c r="AF1009" s="10">
        <f t="shared" si="717"/>
        <v>0.38028985507246377</v>
      </c>
      <c r="AG1009" s="8">
        <f t="shared" si="718"/>
        <v>650</v>
      </c>
      <c r="AH1009" s="8">
        <f t="shared" si="719"/>
        <v>705</v>
      </c>
    </row>
    <row r="1010" spans="1:34" x14ac:dyDescent="0.25">
      <c r="A1010" s="7" t="s">
        <v>2981</v>
      </c>
      <c r="B1010" s="7" t="s">
        <v>2982</v>
      </c>
      <c r="C1010" s="7" t="s">
        <v>177</v>
      </c>
      <c r="D1010" s="7" t="s">
        <v>41</v>
      </c>
      <c r="E1010" s="7" t="str">
        <f>INDEX('Нормо-час по специальностям'!$B$6:$B$26,MATCH(D1010,'Нормо-час по специальностям'!$A$6:$A$26,0))</f>
        <v>Сварщик / монтажник МК</v>
      </c>
      <c r="F1010" s="15">
        <v>3.8</v>
      </c>
      <c r="G1010" s="7" t="s">
        <v>7261</v>
      </c>
      <c r="H1010" s="11">
        <f t="shared" si="703"/>
        <v>1.84</v>
      </c>
      <c r="I1010" s="8">
        <f>INDEX('Нормо-час по специальностям'!$D$6:$D$26,MATCH(D1010,'Нормо-час по специальностям'!$A$6:$A$26,0))</f>
        <v>900</v>
      </c>
      <c r="J1010" s="8">
        <f>INDEX('Нормо-час по специальностям'!$E$6:$E$26,MATCH(D1010,'Нормо-час по специальностям'!$A$6:$A$26,0))</f>
        <v>1080</v>
      </c>
      <c r="K1010" s="8">
        <f t="shared" si="704"/>
        <v>3420</v>
      </c>
      <c r="L1010" s="8">
        <f t="shared" si="705"/>
        <v>4104</v>
      </c>
      <c r="M1010" s="8">
        <f>Расценки!L1009</f>
        <v>2976</v>
      </c>
      <c r="N1010" s="8">
        <f>Расценки!M1009</f>
        <v>3422</v>
      </c>
      <c r="O1010" s="10">
        <f t="shared" si="706"/>
        <v>0.14919354838709675</v>
      </c>
      <c r="P1010" s="10">
        <f t="shared" si="707"/>
        <v>0.19929865575686723</v>
      </c>
      <c r="Q1010" s="7" t="str">
        <f t="shared" si="708"/>
        <v>расценка</v>
      </c>
      <c r="R1010" s="7" t="str">
        <f t="shared" si="709"/>
        <v>расценка</v>
      </c>
      <c r="S1010" s="8">
        <f t="shared" si="710"/>
        <v>783</v>
      </c>
      <c r="T1010" s="8">
        <f t="shared" si="711"/>
        <v>901</v>
      </c>
      <c r="U1010" s="8">
        <f>Расценки!F1009</f>
        <v>4800</v>
      </c>
      <c r="V1010" s="8">
        <f>Расценки!G1009</f>
        <v>5520</v>
      </c>
      <c r="W1010" s="10">
        <f t="shared" si="712"/>
        <v>0.28749999999999998</v>
      </c>
      <c r="X1010" s="10">
        <f t="shared" si="713"/>
        <v>0.2565217391304348</v>
      </c>
      <c r="Y1010" s="9">
        <f>Расценки!H1009</f>
        <v>4800</v>
      </c>
      <c r="Z1010" s="9">
        <f>Расценки!I1009</f>
        <v>5520</v>
      </c>
      <c r="AA1010" s="10">
        <f>Расценки!J1009</f>
        <v>0</v>
      </c>
      <c r="AB1010" s="10">
        <f>Расценки!K1009</f>
        <v>0</v>
      </c>
      <c r="AC1010" s="16">
        <f t="shared" si="714"/>
        <v>0.28749999999999998</v>
      </c>
      <c r="AD1010" s="16">
        <f t="shared" si="715"/>
        <v>0.2565217391304348</v>
      </c>
      <c r="AE1010" s="10">
        <f t="shared" si="716"/>
        <v>0.38</v>
      </c>
      <c r="AF1010" s="10">
        <f t="shared" si="717"/>
        <v>0.38007246376811593</v>
      </c>
      <c r="AG1010" s="8">
        <f t="shared" si="718"/>
        <v>1380</v>
      </c>
      <c r="AH1010" s="8">
        <f t="shared" si="719"/>
        <v>1416</v>
      </c>
    </row>
    <row r="1011" spans="1:34" x14ac:dyDescent="0.25">
      <c r="A1011" s="7" t="s">
        <v>2984</v>
      </c>
      <c r="B1011" s="7" t="s">
        <v>2985</v>
      </c>
      <c r="C1011" s="7" t="s">
        <v>177</v>
      </c>
      <c r="D1011" s="7" t="s">
        <v>41</v>
      </c>
      <c r="E1011" s="7" t="str">
        <f>INDEX('Нормо-час по специальностям'!$B$6:$B$26,MATCH(D1011,'Нормо-час по специальностям'!$A$6:$A$26,0))</f>
        <v>Сварщик / монтажник МК</v>
      </c>
      <c r="F1011" s="15">
        <v>6</v>
      </c>
      <c r="G1011" s="7" t="s">
        <v>7261</v>
      </c>
      <c r="H1011" s="11">
        <f t="shared" si="703"/>
        <v>1.17</v>
      </c>
      <c r="I1011" s="8">
        <f>INDEX('Нормо-час по специальностям'!$D$6:$D$26,MATCH(D1011,'Нормо-час по специальностям'!$A$6:$A$26,0))</f>
        <v>900</v>
      </c>
      <c r="J1011" s="8">
        <f>INDEX('Нормо-час по специальностям'!$E$6:$E$26,MATCH(D1011,'Нормо-час по специальностям'!$A$6:$A$26,0))</f>
        <v>1080</v>
      </c>
      <c r="K1011" s="8">
        <f t="shared" si="704"/>
        <v>5400</v>
      </c>
      <c r="L1011" s="8">
        <f t="shared" si="705"/>
        <v>6480</v>
      </c>
      <c r="M1011" s="8">
        <f>Расценки!L1010</f>
        <v>4960</v>
      </c>
      <c r="N1011" s="8">
        <f>Расценки!M1010</f>
        <v>5704</v>
      </c>
      <c r="O1011" s="10">
        <f t="shared" si="706"/>
        <v>8.870967741935476E-2</v>
      </c>
      <c r="P1011" s="10">
        <f t="shared" si="707"/>
        <v>0.13604488078541377</v>
      </c>
      <c r="Q1011" s="7" t="str">
        <f t="shared" si="708"/>
        <v>равно</v>
      </c>
      <c r="R1011" s="7" t="str">
        <f t="shared" si="709"/>
        <v>расценка</v>
      </c>
      <c r="S1011" s="8">
        <f t="shared" si="710"/>
        <v>827</v>
      </c>
      <c r="T1011" s="8">
        <f t="shared" si="711"/>
        <v>951</v>
      </c>
      <c r="U1011" s="8">
        <f>Расценки!F1010</f>
        <v>8000</v>
      </c>
      <c r="V1011" s="8">
        <f>Расценки!G1010</f>
        <v>9200</v>
      </c>
      <c r="W1011" s="10">
        <f t="shared" si="712"/>
        <v>0.32500000000000001</v>
      </c>
      <c r="X1011" s="10">
        <f t="shared" si="713"/>
        <v>0.29565217391304349</v>
      </c>
      <c r="Y1011" s="9">
        <f>Расценки!H1010</f>
        <v>8000</v>
      </c>
      <c r="Z1011" s="9">
        <f>Расценки!I1010</f>
        <v>9200</v>
      </c>
      <c r="AA1011" s="10">
        <f>Расценки!J1010</f>
        <v>0</v>
      </c>
      <c r="AB1011" s="10">
        <f>Расценки!K1010</f>
        <v>0</v>
      </c>
      <c r="AC1011" s="16">
        <f t="shared" si="714"/>
        <v>0.32500000000000001</v>
      </c>
      <c r="AD1011" s="16">
        <f t="shared" si="715"/>
        <v>0.29565217391304349</v>
      </c>
      <c r="AE1011" s="10">
        <f t="shared" si="716"/>
        <v>0.38</v>
      </c>
      <c r="AF1011" s="10">
        <f t="shared" si="717"/>
        <v>0.38</v>
      </c>
      <c r="AG1011" s="8">
        <f t="shared" si="718"/>
        <v>2600</v>
      </c>
      <c r="AH1011" s="8">
        <f t="shared" si="719"/>
        <v>2720</v>
      </c>
    </row>
    <row r="1012" spans="1:34" x14ac:dyDescent="0.25">
      <c r="A1012" s="7" t="s">
        <v>2987</v>
      </c>
      <c r="B1012" s="7" t="s">
        <v>2988</v>
      </c>
      <c r="C1012" s="7" t="s">
        <v>177</v>
      </c>
      <c r="D1012" s="7" t="s">
        <v>41</v>
      </c>
      <c r="E1012" s="7" t="str">
        <f>INDEX('Нормо-час по специальностям'!$B$6:$B$26,MATCH(D1012,'Нормо-час по специальностям'!$A$6:$A$26,0))</f>
        <v>Сварщик / монтажник МК</v>
      </c>
      <c r="F1012" s="15">
        <v>1.5</v>
      </c>
      <c r="G1012" s="7" t="s">
        <v>7261</v>
      </c>
      <c r="H1012" s="11">
        <f t="shared" si="703"/>
        <v>4.67</v>
      </c>
      <c r="I1012" s="8">
        <f>INDEX('Нормо-час по специальностям'!$D$6:$D$26,MATCH(D1012,'Нормо-час по специальностям'!$A$6:$A$26,0))</f>
        <v>900</v>
      </c>
      <c r="J1012" s="8">
        <f>INDEX('Нормо-час по специальностям'!$E$6:$E$26,MATCH(D1012,'Нормо-час по специальностям'!$A$6:$A$26,0))</f>
        <v>1080</v>
      </c>
      <c r="K1012" s="8">
        <f t="shared" si="704"/>
        <v>1350</v>
      </c>
      <c r="L1012" s="8">
        <f t="shared" si="705"/>
        <v>1620</v>
      </c>
      <c r="M1012" s="8">
        <f>Расценки!L1011</f>
        <v>1240</v>
      </c>
      <c r="N1012" s="8">
        <f>Расценки!M1011</f>
        <v>1426</v>
      </c>
      <c r="O1012" s="10">
        <f t="shared" si="706"/>
        <v>8.870967741935476E-2</v>
      </c>
      <c r="P1012" s="10">
        <f t="shared" si="707"/>
        <v>0.13604488078541377</v>
      </c>
      <c r="Q1012" s="7" t="str">
        <f t="shared" si="708"/>
        <v>равно</v>
      </c>
      <c r="R1012" s="7" t="str">
        <f t="shared" si="709"/>
        <v>расценка</v>
      </c>
      <c r="S1012" s="8">
        <f t="shared" si="710"/>
        <v>827</v>
      </c>
      <c r="T1012" s="8">
        <f t="shared" si="711"/>
        <v>951</v>
      </c>
      <c r="U1012" s="8">
        <f>Расценки!F1011</f>
        <v>2000</v>
      </c>
      <c r="V1012" s="8">
        <f>Расценки!G1011</f>
        <v>2300</v>
      </c>
      <c r="W1012" s="10">
        <f t="shared" si="712"/>
        <v>0.32500000000000001</v>
      </c>
      <c r="X1012" s="10">
        <f t="shared" si="713"/>
        <v>0.29565217391304349</v>
      </c>
      <c r="Y1012" s="9">
        <f>Расценки!H1011</f>
        <v>2000</v>
      </c>
      <c r="Z1012" s="9">
        <f>Расценки!I1011</f>
        <v>2300</v>
      </c>
      <c r="AA1012" s="10">
        <f>Расценки!J1011</f>
        <v>0</v>
      </c>
      <c r="AB1012" s="10">
        <f>Расценки!K1011</f>
        <v>0</v>
      </c>
      <c r="AC1012" s="16">
        <f t="shared" si="714"/>
        <v>0.32500000000000001</v>
      </c>
      <c r="AD1012" s="16">
        <f t="shared" si="715"/>
        <v>0.29565217391304349</v>
      </c>
      <c r="AE1012" s="10">
        <f t="shared" si="716"/>
        <v>0.38</v>
      </c>
      <c r="AF1012" s="10">
        <f t="shared" si="717"/>
        <v>0.38</v>
      </c>
      <c r="AG1012" s="8">
        <f t="shared" si="718"/>
        <v>650</v>
      </c>
      <c r="AH1012" s="8">
        <f t="shared" si="719"/>
        <v>680</v>
      </c>
    </row>
    <row r="1013" spans="1:34" x14ac:dyDescent="0.25">
      <c r="A1013" s="7" t="s">
        <v>2990</v>
      </c>
      <c r="B1013" s="7" t="s">
        <v>2991</v>
      </c>
      <c r="C1013" s="7" t="s">
        <v>177</v>
      </c>
      <c r="D1013" s="7" t="s">
        <v>41</v>
      </c>
      <c r="E1013" s="7" t="str">
        <f>INDEX('Нормо-час по специальностям'!$B$6:$B$26,MATCH(D1013,'Нормо-час по специальностям'!$A$6:$A$26,0))</f>
        <v>Сварщик / монтажник МК</v>
      </c>
      <c r="F1013" s="15">
        <v>2.2000000000000002</v>
      </c>
      <c r="G1013" s="7" t="s">
        <v>7261</v>
      </c>
      <c r="H1013" s="11">
        <f t="shared" si="703"/>
        <v>3.18</v>
      </c>
      <c r="I1013" s="8">
        <f>INDEX('Нормо-час по специальностям'!$D$6:$D$26,MATCH(D1013,'Нормо-час по специальностям'!$A$6:$A$26,0))</f>
        <v>900</v>
      </c>
      <c r="J1013" s="8">
        <f>INDEX('Нормо-час по специальностям'!$E$6:$E$26,MATCH(D1013,'Нормо-час по специальностям'!$A$6:$A$26,0))</f>
        <v>1080</v>
      </c>
      <c r="K1013" s="8">
        <f t="shared" si="704"/>
        <v>1980</v>
      </c>
      <c r="L1013" s="8">
        <f t="shared" si="705"/>
        <v>2376</v>
      </c>
      <c r="M1013" s="8">
        <f>Расценки!L1012</f>
        <v>1736</v>
      </c>
      <c r="N1013" s="8">
        <f>Расценки!M1012</f>
        <v>1996</v>
      </c>
      <c r="O1013" s="10">
        <f t="shared" si="706"/>
        <v>0.14055299539170507</v>
      </c>
      <c r="P1013" s="10">
        <f t="shared" si="707"/>
        <v>0.19038076152304617</v>
      </c>
      <c r="Q1013" s="7" t="str">
        <f t="shared" si="708"/>
        <v>расценка</v>
      </c>
      <c r="R1013" s="7" t="str">
        <f t="shared" si="709"/>
        <v>расценка</v>
      </c>
      <c r="S1013" s="8">
        <f t="shared" si="710"/>
        <v>789</v>
      </c>
      <c r="T1013" s="8">
        <f t="shared" si="711"/>
        <v>907</v>
      </c>
      <c r="U1013" s="8">
        <f>Расценки!F1012</f>
        <v>2800</v>
      </c>
      <c r="V1013" s="8">
        <f>Расценки!G1012</f>
        <v>3220</v>
      </c>
      <c r="W1013" s="10">
        <f t="shared" si="712"/>
        <v>0.29285714285714287</v>
      </c>
      <c r="X1013" s="10">
        <f t="shared" si="713"/>
        <v>0.26211180124223604</v>
      </c>
      <c r="Y1013" s="9">
        <f>Расценки!H1012</f>
        <v>2800</v>
      </c>
      <c r="Z1013" s="9">
        <f>Расценки!I1012</f>
        <v>3220</v>
      </c>
      <c r="AA1013" s="10">
        <f>Расценки!J1012</f>
        <v>0</v>
      </c>
      <c r="AB1013" s="10">
        <f>Расценки!K1012</f>
        <v>0</v>
      </c>
      <c r="AC1013" s="16">
        <f t="shared" si="714"/>
        <v>0.29285714285714287</v>
      </c>
      <c r="AD1013" s="16">
        <f t="shared" si="715"/>
        <v>0.26211180124223604</v>
      </c>
      <c r="AE1013" s="10">
        <f t="shared" si="716"/>
        <v>0.38</v>
      </c>
      <c r="AF1013" s="10">
        <f t="shared" si="717"/>
        <v>0.38012422360248449</v>
      </c>
      <c r="AG1013" s="8">
        <f t="shared" si="718"/>
        <v>820</v>
      </c>
      <c r="AH1013" s="8">
        <f t="shared" si="719"/>
        <v>844</v>
      </c>
    </row>
    <row r="1014" spans="1:34" x14ac:dyDescent="0.25">
      <c r="A1014" s="7" t="s">
        <v>2993</v>
      </c>
      <c r="B1014" s="7" t="s">
        <v>2994</v>
      </c>
      <c r="C1014" s="7" t="s">
        <v>177</v>
      </c>
      <c r="D1014" s="7" t="s">
        <v>468</v>
      </c>
      <c r="E1014" s="7" t="str">
        <f>INDEX('Нормо-час по специальностям'!$B$6:$B$26,MATCH(D1014,'Нормо-час по специальностям'!$A$6:$A$26,0))</f>
        <v>Сантехник</v>
      </c>
      <c r="F1014" s="15">
        <v>4.5</v>
      </c>
      <c r="G1014" s="7" t="s">
        <v>7247</v>
      </c>
      <c r="H1014" s="11">
        <f t="shared" si="703"/>
        <v>1.56</v>
      </c>
      <c r="I1014" s="8">
        <f>INDEX('Нормо-час по специальностям'!$D$6:$D$26,MATCH(D1014,'Нормо-час по специальностям'!$A$6:$A$26,0))</f>
        <v>850</v>
      </c>
      <c r="J1014" s="8">
        <f>INDEX('Нормо-час по специальностям'!$E$6:$E$26,MATCH(D1014,'Нормо-час по специальностям'!$A$6:$A$26,0))</f>
        <v>1020</v>
      </c>
      <c r="K1014" s="8">
        <f t="shared" si="704"/>
        <v>3825</v>
      </c>
      <c r="L1014" s="8">
        <f t="shared" si="705"/>
        <v>4590</v>
      </c>
      <c r="M1014" s="8">
        <f>Расценки!L1013</f>
        <v>4650</v>
      </c>
      <c r="N1014" s="8">
        <f>Расценки!M1013</f>
        <v>5348</v>
      </c>
      <c r="O1014" s="10">
        <f t="shared" si="706"/>
        <v>-0.17741935483870963</v>
      </c>
      <c r="P1014" s="10">
        <f t="shared" si="707"/>
        <v>-0.1417352281226627</v>
      </c>
      <c r="Q1014" s="7" t="str">
        <f t="shared" si="708"/>
        <v>нормо-часы</v>
      </c>
      <c r="R1014" s="7" t="str">
        <f t="shared" si="709"/>
        <v>нормо-часы</v>
      </c>
      <c r="S1014" s="8">
        <f t="shared" si="710"/>
        <v>1033</v>
      </c>
      <c r="T1014" s="8">
        <f t="shared" si="711"/>
        <v>1188</v>
      </c>
      <c r="U1014" s="8">
        <f>Расценки!F1013</f>
        <v>7500</v>
      </c>
      <c r="V1014" s="8">
        <f>Расценки!G1013</f>
        <v>8625</v>
      </c>
      <c r="W1014" s="10">
        <f t="shared" si="712"/>
        <v>0.49</v>
      </c>
      <c r="X1014" s="10">
        <f t="shared" si="713"/>
        <v>0.46782608695652173</v>
      </c>
      <c r="Y1014" s="9">
        <f>Расценки!H1013</f>
        <v>7500</v>
      </c>
      <c r="Z1014" s="9">
        <f>Расценки!I1013</f>
        <v>8625</v>
      </c>
      <c r="AA1014" s="10">
        <f>Расценки!J1013</f>
        <v>0</v>
      </c>
      <c r="AB1014" s="10">
        <f>Расценки!K1013</f>
        <v>0</v>
      </c>
      <c r="AC1014" s="16">
        <f t="shared" si="714"/>
        <v>0.49</v>
      </c>
      <c r="AD1014" s="16">
        <f t="shared" si="715"/>
        <v>0.46782608695652173</v>
      </c>
      <c r="AE1014" s="10">
        <f t="shared" si="716"/>
        <v>0.38</v>
      </c>
      <c r="AF1014" s="10">
        <f t="shared" si="717"/>
        <v>0.37994202898550727</v>
      </c>
      <c r="AG1014" s="8">
        <f t="shared" si="718"/>
        <v>3675</v>
      </c>
      <c r="AH1014" s="8">
        <f t="shared" si="719"/>
        <v>4035</v>
      </c>
    </row>
    <row r="1015" spans="1:34" x14ac:dyDescent="0.25">
      <c r="A1015" s="7" t="s">
        <v>2996</v>
      </c>
      <c r="B1015" s="7" t="s">
        <v>2997</v>
      </c>
      <c r="C1015" s="7" t="s">
        <v>177</v>
      </c>
      <c r="D1015" s="7" t="s">
        <v>392</v>
      </c>
      <c r="E1015" s="7" t="str">
        <f>INDEX('Нормо-час по специальностям'!$B$6:$B$26,MATCH(D1015,'Нормо-час по специальностям'!$A$6:$A$26,0))</f>
        <v>Электромонтажник</v>
      </c>
      <c r="F1015" s="15">
        <v>3</v>
      </c>
      <c r="G1015" s="7" t="s">
        <v>7262</v>
      </c>
      <c r="H1015" s="11">
        <f t="shared" si="703"/>
        <v>2.33</v>
      </c>
      <c r="I1015" s="8">
        <f>INDEX('Нормо-час по специальностям'!$D$6:$D$26,MATCH(D1015,'Нормо-час по специальностям'!$A$6:$A$26,0))</f>
        <v>850</v>
      </c>
      <c r="J1015" s="8">
        <f>INDEX('Нормо-час по специальностям'!$E$6:$E$26,MATCH(D1015,'Нормо-час по специальностям'!$A$6:$A$26,0))</f>
        <v>1020</v>
      </c>
      <c r="K1015" s="8">
        <f t="shared" si="704"/>
        <v>2550</v>
      </c>
      <c r="L1015" s="8">
        <f t="shared" si="705"/>
        <v>3060</v>
      </c>
      <c r="M1015" s="8">
        <f>Расценки!L1014</f>
        <v>2790</v>
      </c>
      <c r="N1015" s="8">
        <f>Расценки!M1014</f>
        <v>3208</v>
      </c>
      <c r="O1015" s="10">
        <f t="shared" si="706"/>
        <v>-8.6021505376344121E-2</v>
      </c>
      <c r="P1015" s="10">
        <f t="shared" si="707"/>
        <v>-4.6134663341645843E-2</v>
      </c>
      <c r="Q1015" s="7" t="str">
        <f t="shared" si="708"/>
        <v>равно</v>
      </c>
      <c r="R1015" s="7" t="str">
        <f t="shared" si="709"/>
        <v>равно</v>
      </c>
      <c r="S1015" s="8">
        <f t="shared" si="710"/>
        <v>930</v>
      </c>
      <c r="T1015" s="8">
        <f t="shared" si="711"/>
        <v>1069</v>
      </c>
      <c r="U1015" s="8">
        <f>Расценки!F1014</f>
        <v>4500</v>
      </c>
      <c r="V1015" s="8">
        <f>Расценки!G1014</f>
        <v>5175</v>
      </c>
      <c r="W1015" s="10">
        <f t="shared" si="712"/>
        <v>0.43333333333333335</v>
      </c>
      <c r="X1015" s="10">
        <f t="shared" si="713"/>
        <v>0.40869565217391307</v>
      </c>
      <c r="Y1015" s="9">
        <f>Расценки!H1014</f>
        <v>4500</v>
      </c>
      <c r="Z1015" s="9">
        <f>Расценки!I1014</f>
        <v>5175</v>
      </c>
      <c r="AA1015" s="10">
        <f>Расценки!J1014</f>
        <v>0</v>
      </c>
      <c r="AB1015" s="10">
        <f>Расценки!K1014</f>
        <v>0</v>
      </c>
      <c r="AC1015" s="16">
        <f t="shared" si="714"/>
        <v>0.43333333333333335</v>
      </c>
      <c r="AD1015" s="16">
        <f t="shared" si="715"/>
        <v>0.40869565217391307</v>
      </c>
      <c r="AE1015" s="10">
        <f t="shared" si="716"/>
        <v>0.38</v>
      </c>
      <c r="AF1015" s="10">
        <f t="shared" si="717"/>
        <v>0.38009661835748793</v>
      </c>
      <c r="AG1015" s="8">
        <f t="shared" si="718"/>
        <v>1950</v>
      </c>
      <c r="AH1015" s="8">
        <f t="shared" si="719"/>
        <v>2115</v>
      </c>
    </row>
    <row r="1016" spans="1:34" x14ac:dyDescent="0.25">
      <c r="A1016" s="7" t="s">
        <v>2998</v>
      </c>
      <c r="B1016" s="7" t="s">
        <v>2999</v>
      </c>
      <c r="C1016" s="7" t="s">
        <v>177</v>
      </c>
      <c r="D1016" s="7" t="s">
        <v>468</v>
      </c>
      <c r="E1016" s="7" t="str">
        <f>INDEX('Нормо-час по специальностям'!$B$6:$B$26,MATCH(D1016,'Нормо-час по специальностям'!$A$6:$A$26,0))</f>
        <v>Сантехник</v>
      </c>
      <c r="F1016" s="15">
        <v>6</v>
      </c>
      <c r="G1016" s="7" t="s">
        <v>7247</v>
      </c>
      <c r="H1016" s="11">
        <f t="shared" si="703"/>
        <v>1.17</v>
      </c>
      <c r="I1016" s="8">
        <f>INDEX('Нормо-час по специальностям'!$D$6:$D$26,MATCH(D1016,'Нормо-час по специальностям'!$A$6:$A$26,0))</f>
        <v>850</v>
      </c>
      <c r="J1016" s="8">
        <f>INDEX('Нормо-час по специальностям'!$E$6:$E$26,MATCH(D1016,'Нормо-час по специальностям'!$A$6:$A$26,0))</f>
        <v>1020</v>
      </c>
      <c r="K1016" s="8">
        <f t="shared" si="704"/>
        <v>5100</v>
      </c>
      <c r="L1016" s="8">
        <f t="shared" si="705"/>
        <v>6120</v>
      </c>
      <c r="M1016" s="8">
        <f>Расценки!L1015</f>
        <v>5580</v>
      </c>
      <c r="N1016" s="8">
        <f>Расценки!M1015</f>
        <v>6417</v>
      </c>
      <c r="O1016" s="10">
        <f t="shared" si="706"/>
        <v>-8.6021505376344121E-2</v>
      </c>
      <c r="P1016" s="10">
        <f t="shared" si="707"/>
        <v>-4.628330995792429E-2</v>
      </c>
      <c r="Q1016" s="7" t="str">
        <f t="shared" si="708"/>
        <v>равно</v>
      </c>
      <c r="R1016" s="7" t="str">
        <f t="shared" si="709"/>
        <v>равно</v>
      </c>
      <c r="S1016" s="8">
        <f t="shared" si="710"/>
        <v>930</v>
      </c>
      <c r="T1016" s="8">
        <f t="shared" si="711"/>
        <v>1070</v>
      </c>
      <c r="U1016" s="8">
        <f>Расценки!F1015</f>
        <v>9000</v>
      </c>
      <c r="V1016" s="8">
        <f>Расценки!G1015</f>
        <v>10350</v>
      </c>
      <c r="W1016" s="10">
        <f t="shared" si="712"/>
        <v>0.43333333333333335</v>
      </c>
      <c r="X1016" s="10">
        <f t="shared" si="713"/>
        <v>0.40869565217391307</v>
      </c>
      <c r="Y1016" s="9">
        <f>Расценки!H1015</f>
        <v>9000</v>
      </c>
      <c r="Z1016" s="9">
        <f>Расценки!I1015</f>
        <v>10350</v>
      </c>
      <c r="AA1016" s="10">
        <f>Расценки!J1015</f>
        <v>0</v>
      </c>
      <c r="AB1016" s="10">
        <f>Расценки!K1015</f>
        <v>0</v>
      </c>
      <c r="AC1016" s="16">
        <f t="shared" si="714"/>
        <v>0.43333333333333335</v>
      </c>
      <c r="AD1016" s="16">
        <f t="shared" si="715"/>
        <v>0.40869565217391307</v>
      </c>
      <c r="AE1016" s="10">
        <f t="shared" si="716"/>
        <v>0.38</v>
      </c>
      <c r="AF1016" s="10">
        <f t="shared" si="717"/>
        <v>0.38</v>
      </c>
      <c r="AG1016" s="8">
        <f t="shared" si="718"/>
        <v>3900</v>
      </c>
      <c r="AH1016" s="8">
        <f t="shared" si="719"/>
        <v>4230</v>
      </c>
    </row>
    <row r="1017" spans="1:34" x14ac:dyDescent="0.25">
      <c r="A1017" s="7" t="s">
        <v>3002</v>
      </c>
      <c r="B1017" s="7" t="s">
        <v>3003</v>
      </c>
      <c r="C1017" s="7" t="s">
        <v>177</v>
      </c>
      <c r="D1017" s="7" t="s">
        <v>41</v>
      </c>
      <c r="E1017" s="7" t="str">
        <f>INDEX('Нормо-час по специальностям'!$B$6:$B$26,MATCH(D1017,'Нормо-час по специальностям'!$A$6:$A$26,0))</f>
        <v>Сварщик / монтажник МК</v>
      </c>
      <c r="F1017" s="15">
        <v>0.7</v>
      </c>
      <c r="G1017" s="7" t="s">
        <v>7263</v>
      </c>
      <c r="H1017" s="11">
        <f t="shared" si="703"/>
        <v>10</v>
      </c>
      <c r="I1017" s="8">
        <f>INDEX('Нормо-час по специальностям'!$D$6:$D$26,MATCH(D1017,'Нормо-час по специальностям'!$A$6:$A$26,0))</f>
        <v>900</v>
      </c>
      <c r="J1017" s="8">
        <f>INDEX('Нормо-час по специальностям'!$E$6:$E$26,MATCH(D1017,'Нормо-час по специальностям'!$A$6:$A$26,0))</f>
        <v>1080</v>
      </c>
      <c r="K1017" s="8">
        <f t="shared" si="704"/>
        <v>630</v>
      </c>
      <c r="L1017" s="8">
        <f t="shared" si="705"/>
        <v>756</v>
      </c>
      <c r="M1017" s="8">
        <f>Расценки!L1016</f>
        <v>620</v>
      </c>
      <c r="N1017" s="8">
        <f>Расценки!M1016</f>
        <v>713</v>
      </c>
      <c r="O1017" s="10">
        <f t="shared" si="706"/>
        <v>1.6129032258064502E-2</v>
      </c>
      <c r="P1017" s="10">
        <f t="shared" si="707"/>
        <v>6.0308555399719577E-2</v>
      </c>
      <c r="Q1017" s="7" t="str">
        <f t="shared" si="708"/>
        <v>равно</v>
      </c>
      <c r="R1017" s="7" t="str">
        <f t="shared" si="709"/>
        <v>равно</v>
      </c>
      <c r="S1017" s="8">
        <f t="shared" si="710"/>
        <v>886</v>
      </c>
      <c r="T1017" s="8">
        <f t="shared" si="711"/>
        <v>1019</v>
      </c>
      <c r="U1017" s="8">
        <f>Расценки!F1016</f>
        <v>1000</v>
      </c>
      <c r="V1017" s="8">
        <f>Расценки!G1016</f>
        <v>1150</v>
      </c>
      <c r="W1017" s="10">
        <f t="shared" si="712"/>
        <v>0.37</v>
      </c>
      <c r="X1017" s="10">
        <f t="shared" si="713"/>
        <v>0.34260869565217389</v>
      </c>
      <c r="Y1017" s="9">
        <f>Расценки!H1016</f>
        <v>1000</v>
      </c>
      <c r="Z1017" s="9">
        <f>Расценки!I1016</f>
        <v>1150</v>
      </c>
      <c r="AA1017" s="10">
        <f>Расценки!J1016</f>
        <v>0</v>
      </c>
      <c r="AB1017" s="10">
        <f>Расценки!K1016</f>
        <v>0</v>
      </c>
      <c r="AC1017" s="16">
        <f t="shared" si="714"/>
        <v>0.37</v>
      </c>
      <c r="AD1017" s="16">
        <f t="shared" si="715"/>
        <v>0.34260869565217389</v>
      </c>
      <c r="AE1017" s="10">
        <f t="shared" si="716"/>
        <v>0.38</v>
      </c>
      <c r="AF1017" s="10">
        <f t="shared" si="717"/>
        <v>0.38</v>
      </c>
      <c r="AG1017" s="8">
        <f t="shared" si="718"/>
        <v>370</v>
      </c>
      <c r="AH1017" s="8">
        <f t="shared" si="719"/>
        <v>394</v>
      </c>
    </row>
    <row r="1018" spans="1:34" x14ac:dyDescent="0.25">
      <c r="A1018" s="7" t="s">
        <v>3005</v>
      </c>
      <c r="B1018" s="7" t="s">
        <v>3006</v>
      </c>
      <c r="C1018" s="7" t="s">
        <v>177</v>
      </c>
      <c r="D1018" s="7" t="s">
        <v>41</v>
      </c>
      <c r="E1018" s="7" t="str">
        <f>INDEX('Нормо-час по специальностям'!$B$6:$B$26,MATCH(D1018,'Нормо-час по специальностям'!$A$6:$A$26,0))</f>
        <v>Сварщик / монтажник МК</v>
      </c>
      <c r="F1018" s="15">
        <v>3</v>
      </c>
      <c r="G1018" s="7" t="s">
        <v>7264</v>
      </c>
      <c r="H1018" s="11">
        <f t="shared" si="703"/>
        <v>2.33</v>
      </c>
      <c r="I1018" s="8">
        <f>INDEX('Нормо-час по специальностям'!$D$6:$D$26,MATCH(D1018,'Нормо-час по специальностям'!$A$6:$A$26,0))</f>
        <v>900</v>
      </c>
      <c r="J1018" s="8">
        <f>INDEX('Нормо-час по специальностям'!$E$6:$E$26,MATCH(D1018,'Нормо-час по специальностям'!$A$6:$A$26,0))</f>
        <v>1080</v>
      </c>
      <c r="K1018" s="8">
        <f t="shared" si="704"/>
        <v>2700</v>
      </c>
      <c r="L1018" s="8">
        <f t="shared" si="705"/>
        <v>3240</v>
      </c>
      <c r="M1018" s="8">
        <f>Расценки!L1017</f>
        <v>2480</v>
      </c>
      <c r="N1018" s="8">
        <f>Расценки!M1017</f>
        <v>2852</v>
      </c>
      <c r="O1018" s="10">
        <f t="shared" si="706"/>
        <v>8.870967741935476E-2</v>
      </c>
      <c r="P1018" s="10">
        <f t="shared" si="707"/>
        <v>0.13604488078541377</v>
      </c>
      <c r="Q1018" s="7" t="str">
        <f t="shared" si="708"/>
        <v>равно</v>
      </c>
      <c r="R1018" s="7" t="str">
        <f t="shared" si="709"/>
        <v>расценка</v>
      </c>
      <c r="S1018" s="8">
        <f t="shared" si="710"/>
        <v>827</v>
      </c>
      <c r="T1018" s="8">
        <f t="shared" si="711"/>
        <v>951</v>
      </c>
      <c r="U1018" s="8">
        <f>Расценки!F1017</f>
        <v>4000</v>
      </c>
      <c r="V1018" s="8">
        <f>Расценки!G1017</f>
        <v>4600</v>
      </c>
      <c r="W1018" s="10">
        <f t="shared" si="712"/>
        <v>0.32500000000000001</v>
      </c>
      <c r="X1018" s="10">
        <f t="shared" si="713"/>
        <v>0.29565217391304349</v>
      </c>
      <c r="Y1018" s="9">
        <f>Расценки!H1017</f>
        <v>4000</v>
      </c>
      <c r="Z1018" s="9">
        <f>Расценки!I1017</f>
        <v>4600</v>
      </c>
      <c r="AA1018" s="10">
        <f>Расценки!J1017</f>
        <v>0</v>
      </c>
      <c r="AB1018" s="10">
        <f>Расценки!K1017</f>
        <v>0</v>
      </c>
      <c r="AC1018" s="16">
        <f t="shared" si="714"/>
        <v>0.32500000000000001</v>
      </c>
      <c r="AD1018" s="16">
        <f t="shared" si="715"/>
        <v>0.29565217391304349</v>
      </c>
      <c r="AE1018" s="10">
        <f t="shared" si="716"/>
        <v>0.38</v>
      </c>
      <c r="AF1018" s="10">
        <f t="shared" si="717"/>
        <v>0.38</v>
      </c>
      <c r="AG1018" s="8">
        <f t="shared" si="718"/>
        <v>1300</v>
      </c>
      <c r="AH1018" s="8">
        <f t="shared" si="719"/>
        <v>1360</v>
      </c>
    </row>
    <row r="1019" spans="1:34" x14ac:dyDescent="0.25">
      <c r="A1019" s="7" t="s">
        <v>3008</v>
      </c>
      <c r="B1019" s="7" t="s">
        <v>3009</v>
      </c>
      <c r="C1019" s="7" t="s">
        <v>177</v>
      </c>
      <c r="D1019" s="7" t="s">
        <v>41</v>
      </c>
      <c r="E1019" s="7" t="str">
        <f>INDEX('Нормо-час по специальностям'!$B$6:$B$26,MATCH(D1019,'Нормо-час по специальностям'!$A$6:$A$26,0))</f>
        <v>Сварщик / монтажник МК</v>
      </c>
      <c r="F1019" s="15">
        <v>3.8</v>
      </c>
      <c r="G1019" s="7" t="s">
        <v>7264</v>
      </c>
      <c r="H1019" s="11">
        <f t="shared" si="703"/>
        <v>1.84</v>
      </c>
      <c r="I1019" s="8">
        <f>INDEX('Нормо-час по специальностям'!$D$6:$D$26,MATCH(D1019,'Нормо-час по специальностям'!$A$6:$A$26,0))</f>
        <v>900</v>
      </c>
      <c r="J1019" s="8">
        <f>INDEX('Нормо-час по специальностям'!$E$6:$E$26,MATCH(D1019,'Нормо-час по специальностям'!$A$6:$A$26,0))</f>
        <v>1080</v>
      </c>
      <c r="K1019" s="8">
        <f t="shared" si="704"/>
        <v>3420</v>
      </c>
      <c r="L1019" s="8">
        <f t="shared" si="705"/>
        <v>4104</v>
      </c>
      <c r="M1019" s="8">
        <f>Расценки!L1018</f>
        <v>3100</v>
      </c>
      <c r="N1019" s="8">
        <f>Расценки!M1018</f>
        <v>3565</v>
      </c>
      <c r="O1019" s="10">
        <f t="shared" si="706"/>
        <v>0.10322580645161294</v>
      </c>
      <c r="P1019" s="10">
        <f t="shared" si="707"/>
        <v>0.1511921458625527</v>
      </c>
      <c r="Q1019" s="7" t="str">
        <f t="shared" si="708"/>
        <v>расценка</v>
      </c>
      <c r="R1019" s="7" t="str">
        <f t="shared" si="709"/>
        <v>расценка</v>
      </c>
      <c r="S1019" s="8">
        <f t="shared" si="710"/>
        <v>816</v>
      </c>
      <c r="T1019" s="8">
        <f t="shared" si="711"/>
        <v>938</v>
      </c>
      <c r="U1019" s="8">
        <f>Расценки!F1018</f>
        <v>5000</v>
      </c>
      <c r="V1019" s="8">
        <f>Расценки!G1018</f>
        <v>5750</v>
      </c>
      <c r="W1019" s="10">
        <f t="shared" si="712"/>
        <v>0.316</v>
      </c>
      <c r="X1019" s="10">
        <f t="shared" si="713"/>
        <v>0.2862608695652174</v>
      </c>
      <c r="Y1019" s="9">
        <f>Расценки!H1018</f>
        <v>5000</v>
      </c>
      <c r="Z1019" s="9">
        <f>Расценки!I1018</f>
        <v>5750</v>
      </c>
      <c r="AA1019" s="10">
        <f>Расценки!J1018</f>
        <v>0</v>
      </c>
      <c r="AB1019" s="10">
        <f>Расценки!K1018</f>
        <v>0</v>
      </c>
      <c r="AC1019" s="16">
        <f t="shared" si="714"/>
        <v>0.316</v>
      </c>
      <c r="AD1019" s="16">
        <f t="shared" si="715"/>
        <v>0.2862608695652174</v>
      </c>
      <c r="AE1019" s="10">
        <f t="shared" si="716"/>
        <v>0.38</v>
      </c>
      <c r="AF1019" s="10">
        <f t="shared" si="717"/>
        <v>0.38</v>
      </c>
      <c r="AG1019" s="8">
        <f t="shared" si="718"/>
        <v>1580</v>
      </c>
      <c r="AH1019" s="8">
        <f t="shared" si="719"/>
        <v>1646</v>
      </c>
    </row>
    <row r="1020" spans="1:34" x14ac:dyDescent="0.25">
      <c r="A1020" s="7" t="s">
        <v>3011</v>
      </c>
      <c r="B1020" s="7" t="s">
        <v>3012</v>
      </c>
      <c r="C1020" s="7" t="s">
        <v>177</v>
      </c>
      <c r="D1020" s="7" t="s">
        <v>41</v>
      </c>
      <c r="E1020" s="7" t="str">
        <f>INDEX('Нормо-час по специальностям'!$B$6:$B$26,MATCH(D1020,'Нормо-час по специальностям'!$A$6:$A$26,0))</f>
        <v>Сварщик / монтажник МК</v>
      </c>
      <c r="F1020" s="15">
        <v>4.5</v>
      </c>
      <c r="G1020" s="7" t="s">
        <v>7264</v>
      </c>
      <c r="H1020" s="11">
        <f t="shared" si="703"/>
        <v>1.56</v>
      </c>
      <c r="I1020" s="8">
        <f>INDEX('Нормо-час по специальностям'!$D$6:$D$26,MATCH(D1020,'Нормо-час по специальностям'!$A$6:$A$26,0))</f>
        <v>900</v>
      </c>
      <c r="J1020" s="8">
        <f>INDEX('Нормо-час по специальностям'!$E$6:$E$26,MATCH(D1020,'Нормо-час по специальностям'!$A$6:$A$26,0))</f>
        <v>1080</v>
      </c>
      <c r="K1020" s="8">
        <f t="shared" si="704"/>
        <v>4050</v>
      </c>
      <c r="L1020" s="8">
        <f t="shared" si="705"/>
        <v>4860</v>
      </c>
      <c r="M1020" s="8">
        <f>Расценки!L1019</f>
        <v>3720</v>
      </c>
      <c r="N1020" s="8">
        <f>Расценки!M1019</f>
        <v>4278</v>
      </c>
      <c r="O1020" s="10">
        <f t="shared" si="706"/>
        <v>8.870967741935476E-2</v>
      </c>
      <c r="P1020" s="10">
        <f t="shared" si="707"/>
        <v>0.13604488078541377</v>
      </c>
      <c r="Q1020" s="7" t="str">
        <f t="shared" si="708"/>
        <v>равно</v>
      </c>
      <c r="R1020" s="7" t="str">
        <f t="shared" si="709"/>
        <v>расценка</v>
      </c>
      <c r="S1020" s="8">
        <f t="shared" si="710"/>
        <v>827</v>
      </c>
      <c r="T1020" s="8">
        <f t="shared" si="711"/>
        <v>951</v>
      </c>
      <c r="U1020" s="8">
        <f>Расценки!F1019</f>
        <v>6000</v>
      </c>
      <c r="V1020" s="8">
        <f>Расценки!G1019</f>
        <v>6900</v>
      </c>
      <c r="W1020" s="10">
        <f t="shared" si="712"/>
        <v>0.32500000000000001</v>
      </c>
      <c r="X1020" s="10">
        <f t="shared" si="713"/>
        <v>0.29565217391304349</v>
      </c>
      <c r="Y1020" s="9">
        <f>Расценки!H1019</f>
        <v>6000</v>
      </c>
      <c r="Z1020" s="9">
        <f>Расценки!I1019</f>
        <v>6900</v>
      </c>
      <c r="AA1020" s="10">
        <f>Расценки!J1019</f>
        <v>0</v>
      </c>
      <c r="AB1020" s="10">
        <f>Расценки!K1019</f>
        <v>0</v>
      </c>
      <c r="AC1020" s="16">
        <f t="shared" si="714"/>
        <v>0.32500000000000001</v>
      </c>
      <c r="AD1020" s="16">
        <f t="shared" si="715"/>
        <v>0.29565217391304349</v>
      </c>
      <c r="AE1020" s="10">
        <f t="shared" si="716"/>
        <v>0.38</v>
      </c>
      <c r="AF1020" s="10">
        <f t="shared" si="717"/>
        <v>0.38</v>
      </c>
      <c r="AG1020" s="8">
        <f t="shared" si="718"/>
        <v>1950</v>
      </c>
      <c r="AH1020" s="8">
        <f t="shared" si="719"/>
        <v>2040</v>
      </c>
    </row>
    <row r="1021" spans="1:34" x14ac:dyDescent="0.25">
      <c r="A1021" s="7" t="s">
        <v>3013</v>
      </c>
      <c r="B1021" s="7" t="s">
        <v>3014</v>
      </c>
      <c r="C1021" s="7" t="s">
        <v>177</v>
      </c>
      <c r="D1021" s="7" t="s">
        <v>468</v>
      </c>
      <c r="E1021" s="7" t="str">
        <f>INDEX('Нормо-час по специальностям'!$B$6:$B$26,MATCH(D1021,'Нормо-час по специальностям'!$A$6:$A$26,0))</f>
        <v>Сантехник</v>
      </c>
      <c r="F1021" s="15">
        <v>0.5</v>
      </c>
      <c r="G1021" s="7" t="s">
        <v>6927</v>
      </c>
      <c r="H1021" s="11">
        <f t="shared" si="703"/>
        <v>14</v>
      </c>
      <c r="I1021" s="8">
        <f>INDEX('Нормо-час по специальностям'!$D$6:$D$26,MATCH(D1021,'Нормо-час по специальностям'!$A$6:$A$26,0))</f>
        <v>850</v>
      </c>
      <c r="J1021" s="8">
        <f>INDEX('Нормо-час по специальностям'!$E$6:$E$26,MATCH(D1021,'Нормо-час по специальностям'!$A$6:$A$26,0))</f>
        <v>1020</v>
      </c>
      <c r="K1021" s="8">
        <f t="shared" si="704"/>
        <v>425</v>
      </c>
      <c r="L1021" s="8">
        <f t="shared" si="705"/>
        <v>510</v>
      </c>
      <c r="M1021" s="8">
        <f>Расценки!L1020</f>
        <v>496</v>
      </c>
      <c r="N1021" s="8">
        <f>Расценки!M1020</f>
        <v>570</v>
      </c>
      <c r="O1021" s="10">
        <f t="shared" si="706"/>
        <v>-0.14314516129032262</v>
      </c>
      <c r="P1021" s="10">
        <f t="shared" si="707"/>
        <v>-0.10526315789473684</v>
      </c>
      <c r="Q1021" s="7" t="str">
        <f t="shared" si="708"/>
        <v>нормо-часы</v>
      </c>
      <c r="R1021" s="7" t="str">
        <f t="shared" si="709"/>
        <v>нормо-часы</v>
      </c>
      <c r="S1021" s="8">
        <f t="shared" si="710"/>
        <v>992</v>
      </c>
      <c r="T1021" s="8">
        <f t="shared" si="711"/>
        <v>1140</v>
      </c>
      <c r="U1021" s="8">
        <f>Расценки!F1020</f>
        <v>800</v>
      </c>
      <c r="V1021" s="8">
        <f>Расценки!G1020</f>
        <v>920</v>
      </c>
      <c r="W1021" s="10">
        <f t="shared" si="712"/>
        <v>0.46875</v>
      </c>
      <c r="X1021" s="10">
        <f t="shared" si="713"/>
        <v>0.44565217391304346</v>
      </c>
      <c r="Y1021" s="9">
        <f>Расценки!H1020</f>
        <v>800</v>
      </c>
      <c r="Z1021" s="9">
        <f>Расценки!I1020</f>
        <v>920</v>
      </c>
      <c r="AA1021" s="10">
        <f>Расценки!J1020</f>
        <v>0</v>
      </c>
      <c r="AB1021" s="10">
        <f>Расценки!K1020</f>
        <v>0</v>
      </c>
      <c r="AC1021" s="16">
        <f t="shared" si="714"/>
        <v>0.46875</v>
      </c>
      <c r="AD1021" s="16">
        <f t="shared" si="715"/>
        <v>0.44565217391304346</v>
      </c>
      <c r="AE1021" s="10">
        <f t="shared" si="716"/>
        <v>0.38</v>
      </c>
      <c r="AF1021" s="10">
        <f t="shared" si="717"/>
        <v>0.38043478260869568</v>
      </c>
      <c r="AG1021" s="8">
        <f t="shared" si="718"/>
        <v>375</v>
      </c>
      <c r="AH1021" s="8">
        <f t="shared" si="719"/>
        <v>410</v>
      </c>
    </row>
    <row r="1022" spans="1:34" x14ac:dyDescent="0.25">
      <c r="A1022" s="7" t="s">
        <v>3017</v>
      </c>
      <c r="B1022" s="7" t="s">
        <v>3018</v>
      </c>
      <c r="C1022" s="7" t="s">
        <v>177</v>
      </c>
      <c r="D1022" s="7" t="s">
        <v>468</v>
      </c>
      <c r="E1022" s="7" t="str">
        <f>INDEX('Нормо-час по специальностям'!$B$6:$B$26,MATCH(D1022,'Нормо-час по специальностям'!$A$6:$A$26,0))</f>
        <v>Сантехник</v>
      </c>
      <c r="F1022" s="15">
        <v>0.5</v>
      </c>
      <c r="G1022" s="7" t="s">
        <v>7265</v>
      </c>
      <c r="H1022" s="11">
        <f t="shared" ref="H1022:H1036" si="720">IF(OR(F1022="",F1022=0),"",ROUND($G$3/F1022,2))</f>
        <v>14</v>
      </c>
      <c r="I1022" s="8">
        <f>INDEX('Нормо-час по специальностям'!$D$6:$D$26,MATCH(D1022,'Нормо-час по специальностям'!$A$6:$A$26,0))</f>
        <v>850</v>
      </c>
      <c r="J1022" s="8">
        <f>INDEX('Нормо-час по специальностям'!$E$6:$E$26,MATCH(D1022,'Нормо-час по специальностям'!$A$6:$A$26,0))</f>
        <v>1020</v>
      </c>
      <c r="K1022" s="8">
        <f t="shared" ref="K1022:K1036" si="721">IF(OR(F1022="",F1022=0,I1022=0),"",ROUND(F1022*I1022,0))</f>
        <v>425</v>
      </c>
      <c r="L1022" s="8">
        <f t="shared" ref="L1022:L1036" si="722">IF(OR(F1022="",F1022=0,J1022=0),"",ROUND(F1022*J1022,0))</f>
        <v>510</v>
      </c>
      <c r="M1022" s="8">
        <f>Расценки!L1021</f>
        <v>750</v>
      </c>
      <c r="N1022" s="8">
        <f>Расценки!M1021</f>
        <v>862</v>
      </c>
      <c r="O1022" s="10">
        <f t="shared" ref="O1022:O1036" si="723">IF(OR(K1022="",M1022="",M1022=0),"",K1022/M1022-1)</f>
        <v>-0.43333333333333335</v>
      </c>
      <c r="P1022" s="10">
        <f t="shared" ref="P1022:P1036" si="724">IF(OR(L1022="",N1022="",N1022=0),"",L1022/N1022-1)</f>
        <v>-0.40835266821345706</v>
      </c>
      <c r="Q1022" s="7" t="str">
        <f t="shared" ref="Q1022:Q1036" si="725">IF(O1022="","—",IF(O1022&lt;-$C$3,"нормо-часы",IF(O1022&gt;$C$3,"расценка","равно")))</f>
        <v>нормо-часы</v>
      </c>
      <c r="R1022" s="7" t="str">
        <f t="shared" ref="R1022:R1036" si="726">IF(P1022="","—",IF(P1022&lt;-$C$3,"нормо-часы",IF(P1022&gt;$C$3,"расценка","равно")))</f>
        <v>нормо-часы</v>
      </c>
      <c r="S1022" s="8">
        <f t="shared" ref="S1022:S1036" si="727">IF(OR(F1022="",F1022=0,M1022=""),"",ROUND(M1022/F1022,0))</f>
        <v>1500</v>
      </c>
      <c r="T1022" s="8">
        <f t="shared" ref="T1022:T1036" si="728">IF(OR(F1022="",F1022=0,N1022=""),"",ROUND(N1022/F1022,0))</f>
        <v>1724</v>
      </c>
      <c r="U1022" s="8">
        <f>Расценки!F1021</f>
        <v>1500</v>
      </c>
      <c r="V1022" s="8">
        <f>Расценки!G1021</f>
        <v>1725</v>
      </c>
      <c r="W1022" s="10">
        <f t="shared" ref="W1022:W1036" si="729">IF(OR(K1022="",U1022="",U1022=0),"",(U1022-K1022)/U1022)</f>
        <v>0.71666666666666667</v>
      </c>
      <c r="X1022" s="10">
        <f t="shared" ref="X1022:X1036" si="730">IF(OR(L1022="",V1022="",V1022=0),"",(V1022-L1022)/V1022)</f>
        <v>0.70434782608695656</v>
      </c>
      <c r="Y1022" s="9">
        <f>Расценки!H1021</f>
        <v>1500</v>
      </c>
      <c r="Z1022" s="9">
        <f>Расценки!I1021</f>
        <v>1725</v>
      </c>
      <c r="AA1022" s="10">
        <f>Расценки!J1021</f>
        <v>0</v>
      </c>
      <c r="AB1022" s="10">
        <f>Расценки!K1021</f>
        <v>0</v>
      </c>
      <c r="AC1022" s="16">
        <f t="shared" ref="AC1022:AC1036" si="731">IF(OR(K1022="",Y1022="",Y1022=0),"",(Y1022-K1022)/Y1022)</f>
        <v>0.71666666666666667</v>
      </c>
      <c r="AD1022" s="16">
        <f t="shared" ref="AD1022:AD1036" si="732">IF(OR(L1022="",Z1022="",Z1022=0),"",(Z1022-L1022)/Z1022)</f>
        <v>0.70434782608695656</v>
      </c>
      <c r="AE1022" s="10">
        <f t="shared" ref="AE1022:AE1036" si="733">IF(OR(Y1022="",Y1022=0),"",(Y1022-M1022)/Y1022)</f>
        <v>0.5</v>
      </c>
      <c r="AF1022" s="10">
        <f t="shared" ref="AF1022:AF1036" si="734">IF(OR(Z1022="",Z1022=0),"",(Z1022-N1022)/Z1022)</f>
        <v>0.50028985507246382</v>
      </c>
      <c r="AG1022" s="8">
        <f t="shared" ref="AG1022:AG1036" si="735">IF(OR(K1022="",Y1022=""),"",Y1022-K1022)</f>
        <v>1075</v>
      </c>
      <c r="AH1022" s="8">
        <f t="shared" ref="AH1022:AH1036" si="736">IF(OR(L1022="",Z1022=""),"",Z1022-L1022)</f>
        <v>1215</v>
      </c>
    </row>
    <row r="1023" spans="1:34" x14ac:dyDescent="0.25">
      <c r="A1023" s="7" t="s">
        <v>3021</v>
      </c>
      <c r="B1023" s="7" t="s">
        <v>3022</v>
      </c>
      <c r="C1023" s="7" t="s">
        <v>177</v>
      </c>
      <c r="D1023" s="7" t="s">
        <v>468</v>
      </c>
      <c r="E1023" s="7" t="str">
        <f>INDEX('Нормо-час по специальностям'!$B$6:$B$26,MATCH(D1023,'Нормо-час по специальностям'!$A$6:$A$26,0))</f>
        <v>Сантехник</v>
      </c>
      <c r="F1023" s="15">
        <v>4</v>
      </c>
      <c r="G1023" s="7" t="s">
        <v>7266</v>
      </c>
      <c r="H1023" s="11">
        <f t="shared" si="720"/>
        <v>1.75</v>
      </c>
      <c r="I1023" s="8">
        <f>INDEX('Нормо-час по специальностям'!$D$6:$D$26,MATCH(D1023,'Нормо-час по специальностям'!$A$6:$A$26,0))</f>
        <v>850</v>
      </c>
      <c r="J1023" s="8">
        <f>INDEX('Нормо-час по специальностям'!$E$6:$E$26,MATCH(D1023,'Нормо-час по специальностям'!$A$6:$A$26,0))</f>
        <v>1020</v>
      </c>
      <c r="K1023" s="8">
        <f t="shared" si="721"/>
        <v>3400</v>
      </c>
      <c r="L1023" s="8">
        <f t="shared" si="722"/>
        <v>4080</v>
      </c>
      <c r="M1023" s="8">
        <f>Расценки!L1022</f>
        <v>4340</v>
      </c>
      <c r="N1023" s="8">
        <f>Расценки!M1022</f>
        <v>4991</v>
      </c>
      <c r="O1023" s="10">
        <f t="shared" si="723"/>
        <v>-0.21658986175115202</v>
      </c>
      <c r="P1023" s="10">
        <f t="shared" si="724"/>
        <v>-0.18252855139250657</v>
      </c>
      <c r="Q1023" s="7" t="str">
        <f t="shared" si="725"/>
        <v>нормо-часы</v>
      </c>
      <c r="R1023" s="7" t="str">
        <f t="shared" si="726"/>
        <v>нормо-часы</v>
      </c>
      <c r="S1023" s="8">
        <f t="shared" si="727"/>
        <v>1085</v>
      </c>
      <c r="T1023" s="8">
        <f t="shared" si="728"/>
        <v>1248</v>
      </c>
      <c r="U1023" s="8">
        <f>Расценки!F1022</f>
        <v>7000</v>
      </c>
      <c r="V1023" s="8">
        <f>Расценки!G1022</f>
        <v>8050</v>
      </c>
      <c r="W1023" s="10">
        <f t="shared" si="729"/>
        <v>0.51428571428571423</v>
      </c>
      <c r="X1023" s="10">
        <f t="shared" si="730"/>
        <v>0.49316770186335401</v>
      </c>
      <c r="Y1023" s="9">
        <f>Расценки!H1022</f>
        <v>7000</v>
      </c>
      <c r="Z1023" s="9">
        <f>Расценки!I1022</f>
        <v>8050</v>
      </c>
      <c r="AA1023" s="10">
        <f>Расценки!J1022</f>
        <v>0</v>
      </c>
      <c r="AB1023" s="10">
        <f>Расценки!K1022</f>
        <v>0</v>
      </c>
      <c r="AC1023" s="16">
        <f t="shared" si="731"/>
        <v>0.51428571428571423</v>
      </c>
      <c r="AD1023" s="16">
        <f t="shared" si="732"/>
        <v>0.49316770186335401</v>
      </c>
      <c r="AE1023" s="10">
        <f t="shared" si="733"/>
        <v>0.38</v>
      </c>
      <c r="AF1023" s="10">
        <f t="shared" si="734"/>
        <v>0.38</v>
      </c>
      <c r="AG1023" s="8">
        <f t="shared" si="735"/>
        <v>3600</v>
      </c>
      <c r="AH1023" s="8">
        <f t="shared" si="736"/>
        <v>3970</v>
      </c>
    </row>
    <row r="1024" spans="1:34" x14ac:dyDescent="0.25">
      <c r="A1024" s="12" t="s">
        <v>3025</v>
      </c>
      <c r="B1024" s="12" t="s">
        <v>3026</v>
      </c>
      <c r="C1024" s="12" t="s">
        <v>177</v>
      </c>
      <c r="D1024" s="7" t="s">
        <v>468</v>
      </c>
      <c r="E1024" s="7" t="str">
        <f>INDEX('Нормо-час по специальностям'!$B$6:$B$26,MATCH(D1024,'Нормо-час по специальностям'!$A$6:$A$26,0))</f>
        <v>Сантехник</v>
      </c>
      <c r="F1024" s="15">
        <v>0.6</v>
      </c>
      <c r="G1024" s="7" t="s">
        <v>7247</v>
      </c>
      <c r="H1024" s="11">
        <f t="shared" si="720"/>
        <v>11.67</v>
      </c>
      <c r="I1024" s="8">
        <f>INDEX('Нормо-час по специальностям'!$D$6:$D$26,MATCH(D1024,'Нормо-час по специальностям'!$A$6:$A$26,0))</f>
        <v>850</v>
      </c>
      <c r="J1024" s="8">
        <f>INDEX('Нормо-час по специальностям'!$E$6:$E$26,MATCH(D1024,'Нормо-час по специальностям'!$A$6:$A$26,0))</f>
        <v>1020</v>
      </c>
      <c r="K1024" s="8">
        <f t="shared" si="721"/>
        <v>510</v>
      </c>
      <c r="L1024" s="8">
        <f t="shared" si="722"/>
        <v>612</v>
      </c>
      <c r="M1024" s="8">
        <f>Расценки!L1023</f>
        <v>496</v>
      </c>
      <c r="N1024" s="8">
        <f>Расценки!M1023</f>
        <v>570</v>
      </c>
      <c r="O1024" s="10">
        <f t="shared" si="723"/>
        <v>2.8225806451612989E-2</v>
      </c>
      <c r="P1024" s="10">
        <f t="shared" si="724"/>
        <v>7.3684210526315796E-2</v>
      </c>
      <c r="Q1024" s="7" t="str">
        <f t="shared" si="725"/>
        <v>равно</v>
      </c>
      <c r="R1024" s="7" t="str">
        <f t="shared" si="726"/>
        <v>равно</v>
      </c>
      <c r="S1024" s="8">
        <f t="shared" si="727"/>
        <v>827</v>
      </c>
      <c r="T1024" s="8">
        <f t="shared" si="728"/>
        <v>950</v>
      </c>
      <c r="U1024" s="8">
        <f>Расценки!F1023</f>
        <v>800</v>
      </c>
      <c r="V1024" s="8">
        <f>Расценки!G1023</f>
        <v>920</v>
      </c>
      <c r="W1024" s="10">
        <f t="shared" si="729"/>
        <v>0.36249999999999999</v>
      </c>
      <c r="X1024" s="10">
        <f t="shared" si="730"/>
        <v>0.33478260869565218</v>
      </c>
      <c r="Y1024" s="9">
        <f>Расценки!H1023</f>
        <v>800</v>
      </c>
      <c r="Z1024" s="9">
        <f>Расценки!I1023</f>
        <v>920</v>
      </c>
      <c r="AA1024" s="10">
        <f>Расценки!J1023</f>
        <v>0</v>
      </c>
      <c r="AB1024" s="10">
        <f>Расценки!K1023</f>
        <v>0</v>
      </c>
      <c r="AC1024" s="16">
        <f t="shared" si="731"/>
        <v>0.36249999999999999</v>
      </c>
      <c r="AD1024" s="16">
        <f t="shared" si="732"/>
        <v>0.33478260869565218</v>
      </c>
      <c r="AE1024" s="10">
        <f t="shared" si="733"/>
        <v>0.38</v>
      </c>
      <c r="AF1024" s="10">
        <f t="shared" si="734"/>
        <v>0.38043478260869568</v>
      </c>
      <c r="AG1024" s="8">
        <f t="shared" si="735"/>
        <v>290</v>
      </c>
      <c r="AH1024" s="8">
        <f t="shared" si="736"/>
        <v>308</v>
      </c>
    </row>
    <row r="1025" spans="1:34" x14ac:dyDescent="0.25">
      <c r="A1025" s="12" t="s">
        <v>3028</v>
      </c>
      <c r="B1025" s="12" t="s">
        <v>3029</v>
      </c>
      <c r="C1025" s="12" t="s">
        <v>50</v>
      </c>
      <c r="D1025" s="7" t="s">
        <v>41</v>
      </c>
      <c r="E1025" s="7" t="str">
        <f>INDEX('Нормо-час по специальностям'!$B$6:$B$26,MATCH(D1025,'Нормо-час по специальностям'!$A$6:$A$26,0))</f>
        <v>Сварщик / монтажник МК</v>
      </c>
      <c r="F1025" s="15">
        <v>0.3</v>
      </c>
      <c r="G1025" s="7" t="s">
        <v>7245</v>
      </c>
      <c r="H1025" s="11">
        <f t="shared" si="720"/>
        <v>23.33</v>
      </c>
      <c r="I1025" s="8">
        <f>INDEX('Нормо-час по специальностям'!$D$6:$D$26,MATCH(D1025,'Нормо-час по специальностям'!$A$6:$A$26,0))</f>
        <v>900</v>
      </c>
      <c r="J1025" s="8">
        <f>INDEX('Нормо-час по специальностям'!$E$6:$E$26,MATCH(D1025,'Нормо-час по специальностям'!$A$6:$A$26,0))</f>
        <v>1080</v>
      </c>
      <c r="K1025" s="8">
        <f t="shared" si="721"/>
        <v>270</v>
      </c>
      <c r="L1025" s="8">
        <f t="shared" si="722"/>
        <v>324</v>
      </c>
      <c r="M1025" s="8">
        <f>Расценки!L1024</f>
        <v>180</v>
      </c>
      <c r="N1025" s="8">
        <f>Расценки!M1024</f>
        <v>207</v>
      </c>
      <c r="O1025" s="10">
        <f t="shared" si="723"/>
        <v>0.5</v>
      </c>
      <c r="P1025" s="10">
        <f t="shared" si="724"/>
        <v>0.56521739130434789</v>
      </c>
      <c r="Q1025" s="7" t="str">
        <f t="shared" si="725"/>
        <v>расценка</v>
      </c>
      <c r="R1025" s="7" t="str">
        <f t="shared" si="726"/>
        <v>расценка</v>
      </c>
      <c r="S1025" s="8">
        <f t="shared" si="727"/>
        <v>600</v>
      </c>
      <c r="T1025" s="8">
        <f t="shared" si="728"/>
        <v>690</v>
      </c>
      <c r="U1025" s="8">
        <f>Расценки!F1024</f>
        <v>300</v>
      </c>
      <c r="V1025" s="8">
        <f>Расценки!G1024</f>
        <v>345</v>
      </c>
      <c r="W1025" s="10">
        <f t="shared" si="729"/>
        <v>0.1</v>
      </c>
      <c r="X1025" s="10">
        <f t="shared" si="730"/>
        <v>6.0869565217391307E-2</v>
      </c>
      <c r="Y1025" s="9">
        <f>Расценки!H1024</f>
        <v>360</v>
      </c>
      <c r="Z1025" s="9">
        <f>Расценки!I1024</f>
        <v>432</v>
      </c>
      <c r="AA1025" s="10">
        <f>Расценки!J1024</f>
        <v>0.19999999999999996</v>
      </c>
      <c r="AB1025" s="10">
        <f>Расценки!K1024</f>
        <v>0.25217391304347836</v>
      </c>
      <c r="AC1025" s="16">
        <f t="shared" si="731"/>
        <v>0.25</v>
      </c>
      <c r="AD1025" s="16">
        <f t="shared" si="732"/>
        <v>0.25</v>
      </c>
      <c r="AE1025" s="10">
        <f t="shared" si="733"/>
        <v>0.5</v>
      </c>
      <c r="AF1025" s="10">
        <f t="shared" si="734"/>
        <v>0.52083333333333337</v>
      </c>
      <c r="AG1025" s="8">
        <f t="shared" si="735"/>
        <v>90</v>
      </c>
      <c r="AH1025" s="8">
        <f t="shared" si="736"/>
        <v>108</v>
      </c>
    </row>
    <row r="1026" spans="1:34" x14ac:dyDescent="0.25">
      <c r="A1026" s="12" t="s">
        <v>3031</v>
      </c>
      <c r="B1026" s="12" t="s">
        <v>3032</v>
      </c>
      <c r="C1026" s="12" t="s">
        <v>177</v>
      </c>
      <c r="D1026" s="7" t="s">
        <v>468</v>
      </c>
      <c r="E1026" s="7" t="str">
        <f>INDEX('Нормо-час по специальностям'!$B$6:$B$26,MATCH(D1026,'Нормо-час по специальностям'!$A$6:$A$26,0))</f>
        <v>Сантехник</v>
      </c>
      <c r="F1026" s="15">
        <v>0.7</v>
      </c>
      <c r="G1026" s="7" t="s">
        <v>7241</v>
      </c>
      <c r="H1026" s="11">
        <f t="shared" si="720"/>
        <v>10</v>
      </c>
      <c r="I1026" s="8">
        <f>INDEX('Нормо-час по специальностям'!$D$6:$D$26,MATCH(D1026,'Нормо-час по специальностям'!$A$6:$A$26,0))</f>
        <v>850</v>
      </c>
      <c r="J1026" s="8">
        <f>INDEX('Нормо-час по специальностям'!$E$6:$E$26,MATCH(D1026,'Нормо-час по специальностям'!$A$6:$A$26,0))</f>
        <v>1020</v>
      </c>
      <c r="K1026" s="8">
        <f t="shared" si="721"/>
        <v>595</v>
      </c>
      <c r="L1026" s="8">
        <f t="shared" si="722"/>
        <v>714</v>
      </c>
      <c r="M1026" s="8">
        <f>Расценки!L1025</f>
        <v>744</v>
      </c>
      <c r="N1026" s="8">
        <f>Расценки!M1025</f>
        <v>856</v>
      </c>
      <c r="O1026" s="10">
        <f t="shared" si="723"/>
        <v>-0.20026881720430112</v>
      </c>
      <c r="P1026" s="10">
        <f t="shared" si="724"/>
        <v>-0.16588785046728971</v>
      </c>
      <c r="Q1026" s="7" t="str">
        <f t="shared" si="725"/>
        <v>нормо-часы</v>
      </c>
      <c r="R1026" s="7" t="str">
        <f t="shared" si="726"/>
        <v>нормо-часы</v>
      </c>
      <c r="S1026" s="8">
        <f t="shared" si="727"/>
        <v>1063</v>
      </c>
      <c r="T1026" s="8">
        <f t="shared" si="728"/>
        <v>1223</v>
      </c>
      <c r="U1026" s="8">
        <f>Расценки!F1025</f>
        <v>1200</v>
      </c>
      <c r="V1026" s="8">
        <f>Расценки!G1025</f>
        <v>1380</v>
      </c>
      <c r="W1026" s="10">
        <f t="shared" si="729"/>
        <v>0.50416666666666665</v>
      </c>
      <c r="X1026" s="10">
        <f t="shared" si="730"/>
        <v>0.4826086956521739</v>
      </c>
      <c r="Y1026" s="9">
        <f>Расценки!H1025</f>
        <v>1200</v>
      </c>
      <c r="Z1026" s="9">
        <f>Расценки!I1025</f>
        <v>1380</v>
      </c>
      <c r="AA1026" s="10">
        <f>Расценки!J1025</f>
        <v>0</v>
      </c>
      <c r="AB1026" s="10">
        <f>Расценки!K1025</f>
        <v>0</v>
      </c>
      <c r="AC1026" s="16">
        <f t="shared" si="731"/>
        <v>0.50416666666666665</v>
      </c>
      <c r="AD1026" s="16">
        <f t="shared" si="732"/>
        <v>0.4826086956521739</v>
      </c>
      <c r="AE1026" s="10">
        <f t="shared" si="733"/>
        <v>0.38</v>
      </c>
      <c r="AF1026" s="10">
        <f t="shared" si="734"/>
        <v>0.37971014492753624</v>
      </c>
      <c r="AG1026" s="8">
        <f t="shared" si="735"/>
        <v>605</v>
      </c>
      <c r="AH1026" s="8">
        <f t="shared" si="736"/>
        <v>666</v>
      </c>
    </row>
    <row r="1027" spans="1:34" x14ac:dyDescent="0.25">
      <c r="A1027" s="12" t="s">
        <v>3034</v>
      </c>
      <c r="B1027" s="12" t="s">
        <v>3035</v>
      </c>
      <c r="C1027" s="12" t="s">
        <v>177</v>
      </c>
      <c r="D1027" s="7" t="s">
        <v>468</v>
      </c>
      <c r="E1027" s="7" t="str">
        <f>INDEX('Нормо-час по специальностям'!$B$6:$B$26,MATCH(D1027,'Нормо-час по специальностям'!$A$6:$A$26,0))</f>
        <v>Сантехник</v>
      </c>
      <c r="F1027" s="15">
        <v>2.5</v>
      </c>
      <c r="G1027" s="7" t="s">
        <v>7247</v>
      </c>
      <c r="H1027" s="11">
        <f t="shared" si="720"/>
        <v>2.8</v>
      </c>
      <c r="I1027" s="8">
        <f>INDEX('Нормо-час по специальностям'!$D$6:$D$26,MATCH(D1027,'Нормо-час по специальностям'!$A$6:$A$26,0))</f>
        <v>850</v>
      </c>
      <c r="J1027" s="8">
        <f>INDEX('Нормо-час по специальностям'!$E$6:$E$26,MATCH(D1027,'Нормо-час по специальностям'!$A$6:$A$26,0))</f>
        <v>1020</v>
      </c>
      <c r="K1027" s="8">
        <f t="shared" si="721"/>
        <v>2125</v>
      </c>
      <c r="L1027" s="8">
        <f t="shared" si="722"/>
        <v>2550</v>
      </c>
      <c r="M1027" s="8">
        <f>Расценки!L1026</f>
        <v>2170</v>
      </c>
      <c r="N1027" s="8">
        <f>Расценки!M1026</f>
        <v>2495</v>
      </c>
      <c r="O1027" s="10">
        <f t="shared" si="723"/>
        <v>-2.0737327188940058E-2</v>
      </c>
      <c r="P1027" s="10">
        <f t="shared" si="724"/>
        <v>2.2044088176352616E-2</v>
      </c>
      <c r="Q1027" s="7" t="str">
        <f t="shared" si="725"/>
        <v>равно</v>
      </c>
      <c r="R1027" s="7" t="str">
        <f t="shared" si="726"/>
        <v>равно</v>
      </c>
      <c r="S1027" s="8">
        <f t="shared" si="727"/>
        <v>868</v>
      </c>
      <c r="T1027" s="8">
        <f t="shared" si="728"/>
        <v>998</v>
      </c>
      <c r="U1027" s="8">
        <f>Расценки!F1026</f>
        <v>3500</v>
      </c>
      <c r="V1027" s="8">
        <f>Расценки!G1026</f>
        <v>4025</v>
      </c>
      <c r="W1027" s="10">
        <f t="shared" si="729"/>
        <v>0.39285714285714285</v>
      </c>
      <c r="X1027" s="10">
        <f t="shared" si="730"/>
        <v>0.36645962732919257</v>
      </c>
      <c r="Y1027" s="9">
        <f>Расценки!H1026</f>
        <v>3500</v>
      </c>
      <c r="Z1027" s="9">
        <f>Расценки!I1026</f>
        <v>4025</v>
      </c>
      <c r="AA1027" s="10">
        <f>Расценки!J1026</f>
        <v>0</v>
      </c>
      <c r="AB1027" s="10">
        <f>Расценки!K1026</f>
        <v>0</v>
      </c>
      <c r="AC1027" s="16">
        <f t="shared" si="731"/>
        <v>0.39285714285714285</v>
      </c>
      <c r="AD1027" s="16">
        <f t="shared" si="732"/>
        <v>0.36645962732919257</v>
      </c>
      <c r="AE1027" s="10">
        <f t="shared" si="733"/>
        <v>0.38</v>
      </c>
      <c r="AF1027" s="10">
        <f t="shared" si="734"/>
        <v>0.38012422360248449</v>
      </c>
      <c r="AG1027" s="8">
        <f t="shared" si="735"/>
        <v>1375</v>
      </c>
      <c r="AH1027" s="8">
        <f t="shared" si="736"/>
        <v>1475</v>
      </c>
    </row>
    <row r="1028" spans="1:34" x14ac:dyDescent="0.25">
      <c r="A1028" s="12" t="s">
        <v>3037</v>
      </c>
      <c r="B1028" s="12" t="s">
        <v>3038</v>
      </c>
      <c r="C1028" s="12" t="s">
        <v>3039</v>
      </c>
      <c r="D1028" s="7" t="s">
        <v>468</v>
      </c>
      <c r="E1028" s="7" t="str">
        <f>INDEX('Нормо-час по специальностям'!$B$6:$B$26,MATCH(D1028,'Нормо-час по специальностям'!$A$6:$A$26,0))</f>
        <v>Сантехник</v>
      </c>
      <c r="F1028" s="15">
        <v>10</v>
      </c>
      <c r="G1028" s="7" t="s">
        <v>6927</v>
      </c>
      <c r="H1028" s="11">
        <f t="shared" si="720"/>
        <v>0.7</v>
      </c>
      <c r="I1028" s="8">
        <f>INDEX('Нормо-час по специальностям'!$D$6:$D$26,MATCH(D1028,'Нормо-час по специальностям'!$A$6:$A$26,0))</f>
        <v>850</v>
      </c>
      <c r="J1028" s="8">
        <f>INDEX('Нормо-час по специальностям'!$E$6:$E$26,MATCH(D1028,'Нормо-час по специальностям'!$A$6:$A$26,0))</f>
        <v>1020</v>
      </c>
      <c r="K1028" s="8">
        <f t="shared" si="721"/>
        <v>8500</v>
      </c>
      <c r="L1028" s="8">
        <f t="shared" si="722"/>
        <v>10200</v>
      </c>
      <c r="M1028" s="8">
        <f>Расценки!L1027</f>
        <v>9300</v>
      </c>
      <c r="N1028" s="8">
        <f>Расценки!M1027</f>
        <v>10695</v>
      </c>
      <c r="O1028" s="10">
        <f t="shared" si="723"/>
        <v>-8.6021505376344121E-2</v>
      </c>
      <c r="P1028" s="10">
        <f t="shared" si="724"/>
        <v>-4.628330995792429E-2</v>
      </c>
      <c r="Q1028" s="7" t="str">
        <f t="shared" si="725"/>
        <v>равно</v>
      </c>
      <c r="R1028" s="7" t="str">
        <f t="shared" si="726"/>
        <v>равно</v>
      </c>
      <c r="S1028" s="8">
        <f t="shared" si="727"/>
        <v>930</v>
      </c>
      <c r="T1028" s="8">
        <f t="shared" si="728"/>
        <v>1070</v>
      </c>
      <c r="U1028" s="8">
        <f>Расценки!F1027</f>
        <v>15000</v>
      </c>
      <c r="V1028" s="8">
        <f>Расценки!G1027</f>
        <v>17250</v>
      </c>
      <c r="W1028" s="10">
        <f t="shared" si="729"/>
        <v>0.43333333333333335</v>
      </c>
      <c r="X1028" s="10">
        <f t="shared" si="730"/>
        <v>0.40869565217391307</v>
      </c>
      <c r="Y1028" s="9">
        <f>Расценки!H1027</f>
        <v>15000</v>
      </c>
      <c r="Z1028" s="9">
        <f>Расценки!I1027</f>
        <v>17250</v>
      </c>
      <c r="AA1028" s="10">
        <f>Расценки!J1027</f>
        <v>0</v>
      </c>
      <c r="AB1028" s="10">
        <f>Расценки!K1027</f>
        <v>0</v>
      </c>
      <c r="AC1028" s="16">
        <f t="shared" si="731"/>
        <v>0.43333333333333335</v>
      </c>
      <c r="AD1028" s="16">
        <f t="shared" si="732"/>
        <v>0.40869565217391307</v>
      </c>
      <c r="AE1028" s="10">
        <f t="shared" si="733"/>
        <v>0.38</v>
      </c>
      <c r="AF1028" s="10">
        <f t="shared" si="734"/>
        <v>0.38</v>
      </c>
      <c r="AG1028" s="8">
        <f t="shared" si="735"/>
        <v>6500</v>
      </c>
      <c r="AH1028" s="8">
        <f t="shared" si="736"/>
        <v>7050</v>
      </c>
    </row>
    <row r="1029" spans="1:34" x14ac:dyDescent="0.25">
      <c r="A1029" s="12" t="s">
        <v>3041</v>
      </c>
      <c r="B1029" s="12" t="s">
        <v>3042</v>
      </c>
      <c r="C1029" s="12" t="s">
        <v>1214</v>
      </c>
      <c r="D1029" s="7" t="s">
        <v>468</v>
      </c>
      <c r="E1029" s="7" t="str">
        <f>INDEX('Нормо-час по специальностям'!$B$6:$B$26,MATCH(D1029,'Нормо-час по специальностям'!$A$6:$A$26,0))</f>
        <v>Сантехник</v>
      </c>
      <c r="F1029" s="15">
        <v>32</v>
      </c>
      <c r="G1029" s="7" t="s">
        <v>6927</v>
      </c>
      <c r="H1029" s="11">
        <f t="shared" si="720"/>
        <v>0.22</v>
      </c>
      <c r="I1029" s="8">
        <f>INDEX('Нормо-час по специальностям'!$D$6:$D$26,MATCH(D1029,'Нормо-час по специальностям'!$A$6:$A$26,0))</f>
        <v>850</v>
      </c>
      <c r="J1029" s="8">
        <f>INDEX('Нормо-час по специальностям'!$E$6:$E$26,MATCH(D1029,'Нормо-час по специальностям'!$A$6:$A$26,0))</f>
        <v>1020</v>
      </c>
      <c r="K1029" s="8">
        <f t="shared" si="721"/>
        <v>27200</v>
      </c>
      <c r="L1029" s="8">
        <f t="shared" si="722"/>
        <v>32640</v>
      </c>
      <c r="M1029" s="8">
        <f>Расценки!L1028</f>
        <v>27900</v>
      </c>
      <c r="N1029" s="8">
        <f>Расценки!M1028</f>
        <v>33480</v>
      </c>
      <c r="O1029" s="10">
        <f t="shared" si="723"/>
        <v>-2.508960573476704E-2</v>
      </c>
      <c r="P1029" s="10">
        <f t="shared" si="724"/>
        <v>-2.508960573476704E-2</v>
      </c>
      <c r="Q1029" s="7" t="str">
        <f t="shared" si="725"/>
        <v>равно</v>
      </c>
      <c r="R1029" s="7" t="str">
        <f t="shared" si="726"/>
        <v>равно</v>
      </c>
      <c r="S1029" s="8">
        <f t="shared" si="727"/>
        <v>872</v>
      </c>
      <c r="T1029" s="8">
        <f t="shared" si="728"/>
        <v>1046</v>
      </c>
      <c r="U1029" s="8">
        <f>Расценки!F1028</f>
        <v>45000</v>
      </c>
      <c r="V1029" s="8">
        <f>Расценки!G1028</f>
        <v>54000</v>
      </c>
      <c r="W1029" s="10">
        <f t="shared" si="729"/>
        <v>0.39555555555555555</v>
      </c>
      <c r="X1029" s="10">
        <f t="shared" si="730"/>
        <v>0.39555555555555555</v>
      </c>
      <c r="Y1029" s="9">
        <f>Расценки!H1028</f>
        <v>45000</v>
      </c>
      <c r="Z1029" s="9">
        <f>Расценки!I1028</f>
        <v>54000</v>
      </c>
      <c r="AA1029" s="10">
        <f>Расценки!J1028</f>
        <v>0</v>
      </c>
      <c r="AB1029" s="10">
        <f>Расценки!K1028</f>
        <v>0</v>
      </c>
      <c r="AC1029" s="16">
        <f t="shared" si="731"/>
        <v>0.39555555555555555</v>
      </c>
      <c r="AD1029" s="16">
        <f t="shared" si="732"/>
        <v>0.39555555555555555</v>
      </c>
      <c r="AE1029" s="10">
        <f t="shared" si="733"/>
        <v>0.38</v>
      </c>
      <c r="AF1029" s="10">
        <f t="shared" si="734"/>
        <v>0.38</v>
      </c>
      <c r="AG1029" s="8">
        <f t="shared" si="735"/>
        <v>17800</v>
      </c>
      <c r="AH1029" s="8">
        <f t="shared" si="736"/>
        <v>21360</v>
      </c>
    </row>
    <row r="1030" spans="1:34" x14ac:dyDescent="0.25">
      <c r="A1030" s="12" t="s">
        <v>3045</v>
      </c>
      <c r="B1030" s="12" t="s">
        <v>3046</v>
      </c>
      <c r="C1030" s="12" t="s">
        <v>177</v>
      </c>
      <c r="D1030" s="7" t="s">
        <v>468</v>
      </c>
      <c r="E1030" s="7" t="str">
        <f>INDEX('Нормо-час по специальностям'!$B$6:$B$26,MATCH(D1030,'Нормо-час по специальностям'!$A$6:$A$26,0))</f>
        <v>Сантехник</v>
      </c>
      <c r="F1030" s="15">
        <v>1.5</v>
      </c>
      <c r="G1030" s="7" t="s">
        <v>6927</v>
      </c>
      <c r="H1030" s="11">
        <f t="shared" si="720"/>
        <v>4.67</v>
      </c>
      <c r="I1030" s="8">
        <f>INDEX('Нормо-час по специальностям'!$D$6:$D$26,MATCH(D1030,'Нормо-час по специальностям'!$A$6:$A$26,0))</f>
        <v>850</v>
      </c>
      <c r="J1030" s="8">
        <f>INDEX('Нормо-час по специальностям'!$E$6:$E$26,MATCH(D1030,'Нормо-час по специальностям'!$A$6:$A$26,0))</f>
        <v>1020</v>
      </c>
      <c r="K1030" s="8">
        <f t="shared" si="721"/>
        <v>1275</v>
      </c>
      <c r="L1030" s="8">
        <f t="shared" si="722"/>
        <v>1530</v>
      </c>
      <c r="M1030" s="8">
        <f>Расценки!L1029</f>
        <v>1116</v>
      </c>
      <c r="N1030" s="8">
        <f>Расценки!M1029</f>
        <v>1283</v>
      </c>
      <c r="O1030" s="10">
        <f t="shared" si="723"/>
        <v>0.14247311827956999</v>
      </c>
      <c r="P1030" s="10">
        <f t="shared" si="724"/>
        <v>0.19251753702260332</v>
      </c>
      <c r="Q1030" s="7" t="str">
        <f t="shared" si="725"/>
        <v>расценка</v>
      </c>
      <c r="R1030" s="7" t="str">
        <f t="shared" si="726"/>
        <v>расценка</v>
      </c>
      <c r="S1030" s="8">
        <f t="shared" si="727"/>
        <v>744</v>
      </c>
      <c r="T1030" s="8">
        <f t="shared" si="728"/>
        <v>855</v>
      </c>
      <c r="U1030" s="8">
        <f>Расценки!F1029</f>
        <v>1800</v>
      </c>
      <c r="V1030" s="8">
        <f>Расценки!G1029</f>
        <v>2070</v>
      </c>
      <c r="W1030" s="10">
        <f t="shared" si="729"/>
        <v>0.29166666666666669</v>
      </c>
      <c r="X1030" s="10">
        <f t="shared" si="730"/>
        <v>0.2608695652173913</v>
      </c>
      <c r="Y1030" s="9">
        <f>Расценки!H1029</f>
        <v>1800</v>
      </c>
      <c r="Z1030" s="9">
        <f>Расценки!I1029</f>
        <v>2070</v>
      </c>
      <c r="AA1030" s="10">
        <f>Расценки!J1029</f>
        <v>0</v>
      </c>
      <c r="AB1030" s="10">
        <f>Расценки!K1029</f>
        <v>0</v>
      </c>
      <c r="AC1030" s="16">
        <f t="shared" si="731"/>
        <v>0.29166666666666669</v>
      </c>
      <c r="AD1030" s="16">
        <f t="shared" si="732"/>
        <v>0.2608695652173913</v>
      </c>
      <c r="AE1030" s="10">
        <f t="shared" si="733"/>
        <v>0.38</v>
      </c>
      <c r="AF1030" s="10">
        <f t="shared" si="734"/>
        <v>0.38019323671497585</v>
      </c>
      <c r="AG1030" s="8">
        <f t="shared" si="735"/>
        <v>525</v>
      </c>
      <c r="AH1030" s="8">
        <f t="shared" si="736"/>
        <v>540</v>
      </c>
    </row>
    <row r="1031" spans="1:34" x14ac:dyDescent="0.25">
      <c r="A1031" s="12" t="s">
        <v>3047</v>
      </c>
      <c r="B1031" s="12" t="s">
        <v>3048</v>
      </c>
      <c r="C1031" s="12" t="s">
        <v>3049</v>
      </c>
      <c r="D1031" s="7" t="s">
        <v>468</v>
      </c>
      <c r="E1031" s="7" t="str">
        <f>INDEX('Нормо-час по специальностям'!$B$6:$B$26,MATCH(D1031,'Нормо-час по специальностям'!$A$6:$A$26,0))</f>
        <v>Сантехник</v>
      </c>
      <c r="F1031" s="15">
        <v>1</v>
      </c>
      <c r="G1031" s="7" t="s">
        <v>6927</v>
      </c>
      <c r="H1031" s="11">
        <f t="shared" si="720"/>
        <v>7</v>
      </c>
      <c r="I1031" s="8">
        <f>INDEX('Нормо-час по специальностям'!$D$6:$D$26,MATCH(D1031,'Нормо-час по специальностям'!$A$6:$A$26,0))</f>
        <v>850</v>
      </c>
      <c r="J1031" s="8">
        <f>INDEX('Нормо-час по специальностям'!$E$6:$E$26,MATCH(D1031,'Нормо-час по специальностям'!$A$6:$A$26,0))</f>
        <v>1020</v>
      </c>
      <c r="K1031" s="8">
        <f t="shared" si="721"/>
        <v>850</v>
      </c>
      <c r="L1031" s="8">
        <f t="shared" si="722"/>
        <v>1020</v>
      </c>
      <c r="M1031" s="8">
        <f>Расценки!L1030</f>
        <v>744</v>
      </c>
      <c r="N1031" s="8">
        <f>Расценки!M1030</f>
        <v>856</v>
      </c>
      <c r="O1031" s="10">
        <f t="shared" si="723"/>
        <v>0.14247311827956999</v>
      </c>
      <c r="P1031" s="10">
        <f t="shared" si="724"/>
        <v>0.19158878504672905</v>
      </c>
      <c r="Q1031" s="7" t="str">
        <f t="shared" si="725"/>
        <v>расценка</v>
      </c>
      <c r="R1031" s="7" t="str">
        <f t="shared" si="726"/>
        <v>расценка</v>
      </c>
      <c r="S1031" s="8">
        <f t="shared" si="727"/>
        <v>744</v>
      </c>
      <c r="T1031" s="8">
        <f t="shared" si="728"/>
        <v>856</v>
      </c>
      <c r="U1031" s="8">
        <f>Расценки!F1030</f>
        <v>1200</v>
      </c>
      <c r="V1031" s="8">
        <f>Расценки!G1030</f>
        <v>1380</v>
      </c>
      <c r="W1031" s="10">
        <f t="shared" si="729"/>
        <v>0.29166666666666669</v>
      </c>
      <c r="X1031" s="10">
        <f t="shared" si="730"/>
        <v>0.2608695652173913</v>
      </c>
      <c r="Y1031" s="9">
        <f>Расценки!H1030</f>
        <v>1200</v>
      </c>
      <c r="Z1031" s="9">
        <f>Расценки!I1030</f>
        <v>1380</v>
      </c>
      <c r="AA1031" s="10">
        <f>Расценки!J1030</f>
        <v>0</v>
      </c>
      <c r="AB1031" s="10">
        <f>Расценки!K1030</f>
        <v>0</v>
      </c>
      <c r="AC1031" s="16">
        <f t="shared" si="731"/>
        <v>0.29166666666666669</v>
      </c>
      <c r="AD1031" s="16">
        <f t="shared" si="732"/>
        <v>0.2608695652173913</v>
      </c>
      <c r="AE1031" s="10">
        <f t="shared" si="733"/>
        <v>0.38</v>
      </c>
      <c r="AF1031" s="10">
        <f t="shared" si="734"/>
        <v>0.37971014492753624</v>
      </c>
      <c r="AG1031" s="8">
        <f t="shared" si="735"/>
        <v>350</v>
      </c>
      <c r="AH1031" s="8">
        <f t="shared" si="736"/>
        <v>360</v>
      </c>
    </row>
    <row r="1032" spans="1:34" x14ac:dyDescent="0.25">
      <c r="A1032" s="12" t="s">
        <v>3050</v>
      </c>
      <c r="B1032" s="12" t="s">
        <v>3051</v>
      </c>
      <c r="C1032" s="12" t="s">
        <v>177</v>
      </c>
      <c r="D1032" s="7" t="s">
        <v>468</v>
      </c>
      <c r="E1032" s="7" t="str">
        <f>INDEX('Нормо-час по специальностям'!$B$6:$B$26,MATCH(D1032,'Нормо-час по специальностям'!$A$6:$A$26,0))</f>
        <v>Сантехник</v>
      </c>
      <c r="F1032" s="15">
        <v>0.6</v>
      </c>
      <c r="G1032" s="7" t="s">
        <v>7241</v>
      </c>
      <c r="H1032" s="11">
        <f t="shared" si="720"/>
        <v>11.67</v>
      </c>
      <c r="I1032" s="8">
        <f>INDEX('Нормо-час по специальностям'!$D$6:$D$26,MATCH(D1032,'Нормо-час по специальностям'!$A$6:$A$26,0))</f>
        <v>850</v>
      </c>
      <c r="J1032" s="8">
        <f>INDEX('Нормо-час по специальностям'!$E$6:$E$26,MATCH(D1032,'Нормо-час по специальностям'!$A$6:$A$26,0))</f>
        <v>1020</v>
      </c>
      <c r="K1032" s="8">
        <f t="shared" si="721"/>
        <v>510</v>
      </c>
      <c r="L1032" s="8">
        <f t="shared" si="722"/>
        <v>612</v>
      </c>
      <c r="M1032" s="8">
        <f>Расценки!L1031</f>
        <v>558</v>
      </c>
      <c r="N1032" s="8">
        <f>Расценки!M1031</f>
        <v>642</v>
      </c>
      <c r="O1032" s="10">
        <f t="shared" si="723"/>
        <v>-8.6021505376344121E-2</v>
      </c>
      <c r="P1032" s="10">
        <f t="shared" si="724"/>
        <v>-4.6728971962616828E-2</v>
      </c>
      <c r="Q1032" s="7" t="str">
        <f t="shared" si="725"/>
        <v>равно</v>
      </c>
      <c r="R1032" s="7" t="str">
        <f t="shared" si="726"/>
        <v>равно</v>
      </c>
      <c r="S1032" s="8">
        <f t="shared" si="727"/>
        <v>930</v>
      </c>
      <c r="T1032" s="8">
        <f t="shared" si="728"/>
        <v>1070</v>
      </c>
      <c r="U1032" s="8">
        <f>Расценки!F1031</f>
        <v>900</v>
      </c>
      <c r="V1032" s="8">
        <f>Расценки!G1031</f>
        <v>1035</v>
      </c>
      <c r="W1032" s="10">
        <f t="shared" si="729"/>
        <v>0.43333333333333335</v>
      </c>
      <c r="X1032" s="10">
        <f t="shared" si="730"/>
        <v>0.40869565217391307</v>
      </c>
      <c r="Y1032" s="9">
        <f>Расценки!H1031</f>
        <v>900</v>
      </c>
      <c r="Z1032" s="9">
        <f>Расценки!I1031</f>
        <v>1035</v>
      </c>
      <c r="AA1032" s="10">
        <f>Расценки!J1031</f>
        <v>0</v>
      </c>
      <c r="AB1032" s="10">
        <f>Расценки!K1031</f>
        <v>0</v>
      </c>
      <c r="AC1032" s="16">
        <f t="shared" si="731"/>
        <v>0.43333333333333335</v>
      </c>
      <c r="AD1032" s="16">
        <f t="shared" si="732"/>
        <v>0.40869565217391307</v>
      </c>
      <c r="AE1032" s="10">
        <f t="shared" si="733"/>
        <v>0.38</v>
      </c>
      <c r="AF1032" s="10">
        <f t="shared" si="734"/>
        <v>0.37971014492753624</v>
      </c>
      <c r="AG1032" s="8">
        <f t="shared" si="735"/>
        <v>390</v>
      </c>
      <c r="AH1032" s="8">
        <f t="shared" si="736"/>
        <v>423</v>
      </c>
    </row>
    <row r="1033" spans="1:34" x14ac:dyDescent="0.25">
      <c r="A1033" s="12" t="s">
        <v>3053</v>
      </c>
      <c r="B1033" s="12" t="s">
        <v>3054</v>
      </c>
      <c r="C1033" s="12" t="s">
        <v>177</v>
      </c>
      <c r="D1033" s="7" t="s">
        <v>468</v>
      </c>
      <c r="E1033" s="7" t="str">
        <f>INDEX('Нормо-час по специальностям'!$B$6:$B$26,MATCH(D1033,'Нормо-час по специальностям'!$A$6:$A$26,0))</f>
        <v>Сантехник</v>
      </c>
      <c r="F1033" s="15">
        <v>4</v>
      </c>
      <c r="G1033" s="7" t="s">
        <v>7247</v>
      </c>
      <c r="H1033" s="11">
        <f t="shared" si="720"/>
        <v>1.75</v>
      </c>
      <c r="I1033" s="8">
        <f>INDEX('Нормо-час по специальностям'!$D$6:$D$26,MATCH(D1033,'Нормо-час по специальностям'!$A$6:$A$26,0))</f>
        <v>850</v>
      </c>
      <c r="J1033" s="8">
        <f>INDEX('Нормо-час по специальностям'!$E$6:$E$26,MATCH(D1033,'Нормо-час по специальностям'!$A$6:$A$26,0))</f>
        <v>1020</v>
      </c>
      <c r="K1033" s="8">
        <f t="shared" si="721"/>
        <v>3400</v>
      </c>
      <c r="L1033" s="8">
        <f t="shared" si="722"/>
        <v>4080</v>
      </c>
      <c r="M1033" s="8">
        <f>Расценки!L1032</f>
        <v>3720</v>
      </c>
      <c r="N1033" s="8">
        <f>Расценки!M1032</f>
        <v>4278</v>
      </c>
      <c r="O1033" s="10">
        <f t="shared" si="723"/>
        <v>-8.6021505376344121E-2</v>
      </c>
      <c r="P1033" s="10">
        <f t="shared" si="724"/>
        <v>-4.628330995792429E-2</v>
      </c>
      <c r="Q1033" s="7" t="str">
        <f t="shared" si="725"/>
        <v>равно</v>
      </c>
      <c r="R1033" s="7" t="str">
        <f t="shared" si="726"/>
        <v>равно</v>
      </c>
      <c r="S1033" s="8">
        <f t="shared" si="727"/>
        <v>930</v>
      </c>
      <c r="T1033" s="8">
        <f t="shared" si="728"/>
        <v>1070</v>
      </c>
      <c r="U1033" s="8">
        <f>Расценки!F1032</f>
        <v>6000</v>
      </c>
      <c r="V1033" s="8">
        <f>Расценки!G1032</f>
        <v>6900</v>
      </c>
      <c r="W1033" s="10">
        <f t="shared" si="729"/>
        <v>0.43333333333333335</v>
      </c>
      <c r="X1033" s="10">
        <f t="shared" si="730"/>
        <v>0.40869565217391307</v>
      </c>
      <c r="Y1033" s="9">
        <f>Расценки!H1032</f>
        <v>6000</v>
      </c>
      <c r="Z1033" s="9">
        <f>Расценки!I1032</f>
        <v>6900</v>
      </c>
      <c r="AA1033" s="10">
        <f>Расценки!J1032</f>
        <v>0</v>
      </c>
      <c r="AB1033" s="10">
        <f>Расценки!K1032</f>
        <v>0</v>
      </c>
      <c r="AC1033" s="16">
        <f t="shared" si="731"/>
        <v>0.43333333333333335</v>
      </c>
      <c r="AD1033" s="16">
        <f t="shared" si="732"/>
        <v>0.40869565217391307</v>
      </c>
      <c r="AE1033" s="10">
        <f t="shared" si="733"/>
        <v>0.38</v>
      </c>
      <c r="AF1033" s="10">
        <f t="shared" si="734"/>
        <v>0.38</v>
      </c>
      <c r="AG1033" s="8">
        <f t="shared" si="735"/>
        <v>2600</v>
      </c>
      <c r="AH1033" s="8">
        <f t="shared" si="736"/>
        <v>2820</v>
      </c>
    </row>
    <row r="1034" spans="1:34" x14ac:dyDescent="0.25">
      <c r="A1034" s="12" t="s">
        <v>3056</v>
      </c>
      <c r="B1034" s="12" t="s">
        <v>3057</v>
      </c>
      <c r="C1034" s="12" t="s">
        <v>177</v>
      </c>
      <c r="D1034" s="7" t="s">
        <v>468</v>
      </c>
      <c r="E1034" s="7" t="str">
        <f>INDEX('Нормо-час по специальностям'!$B$6:$B$26,MATCH(D1034,'Нормо-час по специальностям'!$A$6:$A$26,0))</f>
        <v>Сантехник</v>
      </c>
      <c r="F1034" s="15">
        <v>8</v>
      </c>
      <c r="G1034" s="7" t="s">
        <v>7247</v>
      </c>
      <c r="H1034" s="11">
        <f t="shared" si="720"/>
        <v>0.88</v>
      </c>
      <c r="I1034" s="8">
        <f>INDEX('Нормо-час по специальностям'!$D$6:$D$26,MATCH(D1034,'Нормо-час по специальностям'!$A$6:$A$26,0))</f>
        <v>850</v>
      </c>
      <c r="J1034" s="8">
        <f>INDEX('Нормо-час по специальностям'!$E$6:$E$26,MATCH(D1034,'Нормо-час по специальностям'!$A$6:$A$26,0))</f>
        <v>1020</v>
      </c>
      <c r="K1034" s="8">
        <f t="shared" si="721"/>
        <v>6800</v>
      </c>
      <c r="L1034" s="8">
        <f t="shared" si="722"/>
        <v>8160</v>
      </c>
      <c r="M1034" s="8">
        <f>Расценки!L1033</f>
        <v>7440</v>
      </c>
      <c r="N1034" s="8">
        <f>Расценки!M1033</f>
        <v>8556</v>
      </c>
      <c r="O1034" s="10">
        <f t="shared" si="723"/>
        <v>-8.6021505376344121E-2</v>
      </c>
      <c r="P1034" s="10">
        <f t="shared" si="724"/>
        <v>-4.628330995792429E-2</v>
      </c>
      <c r="Q1034" s="7" t="str">
        <f t="shared" si="725"/>
        <v>равно</v>
      </c>
      <c r="R1034" s="7" t="str">
        <f t="shared" si="726"/>
        <v>равно</v>
      </c>
      <c r="S1034" s="8">
        <f t="shared" si="727"/>
        <v>930</v>
      </c>
      <c r="T1034" s="8">
        <f t="shared" si="728"/>
        <v>1070</v>
      </c>
      <c r="U1034" s="8">
        <f>Расценки!F1033</f>
        <v>12000</v>
      </c>
      <c r="V1034" s="8">
        <f>Расценки!G1033</f>
        <v>13800</v>
      </c>
      <c r="W1034" s="10">
        <f t="shared" si="729"/>
        <v>0.43333333333333335</v>
      </c>
      <c r="X1034" s="10">
        <f t="shared" si="730"/>
        <v>0.40869565217391307</v>
      </c>
      <c r="Y1034" s="9">
        <f>Расценки!H1033</f>
        <v>12000</v>
      </c>
      <c r="Z1034" s="9">
        <f>Расценки!I1033</f>
        <v>13800</v>
      </c>
      <c r="AA1034" s="10">
        <f>Расценки!J1033</f>
        <v>0</v>
      </c>
      <c r="AB1034" s="10">
        <f>Расценки!K1033</f>
        <v>0</v>
      </c>
      <c r="AC1034" s="16">
        <f t="shared" si="731"/>
        <v>0.43333333333333335</v>
      </c>
      <c r="AD1034" s="16">
        <f t="shared" si="732"/>
        <v>0.40869565217391307</v>
      </c>
      <c r="AE1034" s="10">
        <f t="shared" si="733"/>
        <v>0.38</v>
      </c>
      <c r="AF1034" s="10">
        <f t="shared" si="734"/>
        <v>0.38</v>
      </c>
      <c r="AG1034" s="8">
        <f t="shared" si="735"/>
        <v>5200</v>
      </c>
      <c r="AH1034" s="8">
        <f t="shared" si="736"/>
        <v>5640</v>
      </c>
    </row>
    <row r="1035" spans="1:34" x14ac:dyDescent="0.25">
      <c r="A1035" s="12" t="s">
        <v>3058</v>
      </c>
      <c r="B1035" s="12" t="s">
        <v>3059</v>
      </c>
      <c r="C1035" s="12" t="s">
        <v>54</v>
      </c>
      <c r="D1035" s="7" t="s">
        <v>279</v>
      </c>
      <c r="E1035" s="7" t="str">
        <f>INDEX('Нормо-час по специальностям'!$B$6:$B$26,MATCH(D1035,'Нормо-час по специальностям'!$A$6:$A$26,0))</f>
        <v>Отделочник (штукатур, маляр, ГКЛ)</v>
      </c>
      <c r="F1035" s="15">
        <v>0.35</v>
      </c>
      <c r="G1035" s="7" t="s">
        <v>7267</v>
      </c>
      <c r="H1035" s="11">
        <f t="shared" si="720"/>
        <v>20</v>
      </c>
      <c r="I1035" s="8">
        <f>INDEX('Нормо-час по специальностям'!$D$6:$D$26,MATCH(D1035,'Нормо-час по специальностям'!$A$6:$A$26,0))</f>
        <v>750</v>
      </c>
      <c r="J1035" s="8">
        <f>INDEX('Нормо-час по специальностям'!$E$6:$E$26,MATCH(D1035,'Нормо-час по специальностям'!$A$6:$A$26,0))</f>
        <v>900</v>
      </c>
      <c r="K1035" s="8">
        <f t="shared" si="721"/>
        <v>263</v>
      </c>
      <c r="L1035" s="8">
        <f t="shared" si="722"/>
        <v>315</v>
      </c>
      <c r="M1035" s="8">
        <f>Расценки!L1034</f>
        <v>186</v>
      </c>
      <c r="N1035" s="8">
        <f>Расценки!M1034</f>
        <v>214</v>
      </c>
      <c r="O1035" s="10">
        <f t="shared" si="723"/>
        <v>0.41397849462365599</v>
      </c>
      <c r="P1035" s="10">
        <f t="shared" si="724"/>
        <v>0.47196261682243001</v>
      </c>
      <c r="Q1035" s="7" t="str">
        <f t="shared" si="725"/>
        <v>расценка</v>
      </c>
      <c r="R1035" s="7" t="str">
        <f t="shared" si="726"/>
        <v>расценка</v>
      </c>
      <c r="S1035" s="8">
        <f t="shared" si="727"/>
        <v>531</v>
      </c>
      <c r="T1035" s="8">
        <f t="shared" si="728"/>
        <v>611</v>
      </c>
      <c r="U1035" s="8">
        <f>Расценки!F1034</f>
        <v>300</v>
      </c>
      <c r="V1035" s="8">
        <f>Расценки!G1034</f>
        <v>345</v>
      </c>
      <c r="W1035" s="10">
        <f t="shared" si="729"/>
        <v>0.12333333333333334</v>
      </c>
      <c r="X1035" s="10">
        <f t="shared" si="730"/>
        <v>8.6956521739130432E-2</v>
      </c>
      <c r="Y1035" s="9">
        <f>Расценки!H1034</f>
        <v>351</v>
      </c>
      <c r="Z1035" s="9">
        <f>Расценки!I1034</f>
        <v>420</v>
      </c>
      <c r="AA1035" s="10">
        <f>Расценки!J1034</f>
        <v>0.16999999999999993</v>
      </c>
      <c r="AB1035" s="10">
        <f>Расценки!K1034</f>
        <v>0.21739130434782616</v>
      </c>
      <c r="AC1035" s="16">
        <f t="shared" si="731"/>
        <v>0.25071225071225073</v>
      </c>
      <c r="AD1035" s="16">
        <f t="shared" si="732"/>
        <v>0.25</v>
      </c>
      <c r="AE1035" s="10">
        <f t="shared" si="733"/>
        <v>0.47008547008547008</v>
      </c>
      <c r="AF1035" s="10">
        <f t="shared" si="734"/>
        <v>0.49047619047619045</v>
      </c>
      <c r="AG1035" s="8">
        <f t="shared" si="735"/>
        <v>88</v>
      </c>
      <c r="AH1035" s="8">
        <f t="shared" si="736"/>
        <v>105</v>
      </c>
    </row>
    <row r="1036" spans="1:34" x14ac:dyDescent="0.25">
      <c r="A1036" s="12" t="s">
        <v>3060</v>
      </c>
      <c r="B1036" s="12" t="s">
        <v>3061</v>
      </c>
      <c r="C1036" s="12" t="s">
        <v>177</v>
      </c>
      <c r="D1036" s="7" t="s">
        <v>468</v>
      </c>
      <c r="E1036" s="7" t="str">
        <f>INDEX('Нормо-час по специальностям'!$B$6:$B$26,MATCH(D1036,'Нормо-час по специальностям'!$A$6:$A$26,0))</f>
        <v>Сантехник</v>
      </c>
      <c r="F1036" s="15">
        <v>1.2</v>
      </c>
      <c r="G1036" s="7" t="s">
        <v>7247</v>
      </c>
      <c r="H1036" s="11">
        <f t="shared" si="720"/>
        <v>5.83</v>
      </c>
      <c r="I1036" s="8">
        <f>INDEX('Нормо-час по специальностям'!$D$6:$D$26,MATCH(D1036,'Нормо-час по специальностям'!$A$6:$A$26,0))</f>
        <v>850</v>
      </c>
      <c r="J1036" s="8">
        <f>INDEX('Нормо-час по специальностям'!$E$6:$E$26,MATCH(D1036,'Нормо-час по специальностям'!$A$6:$A$26,0))</f>
        <v>1020</v>
      </c>
      <c r="K1036" s="8">
        <f t="shared" si="721"/>
        <v>1020</v>
      </c>
      <c r="L1036" s="8">
        <f t="shared" si="722"/>
        <v>1224</v>
      </c>
      <c r="M1036" s="8">
        <f>Расценки!L1035</f>
        <v>1240</v>
      </c>
      <c r="N1036" s="8">
        <f>Расценки!M1035</f>
        <v>1426</v>
      </c>
      <c r="O1036" s="10">
        <f t="shared" si="723"/>
        <v>-0.17741935483870963</v>
      </c>
      <c r="P1036" s="10">
        <f t="shared" si="724"/>
        <v>-0.14165497896213186</v>
      </c>
      <c r="Q1036" s="7" t="str">
        <f t="shared" si="725"/>
        <v>нормо-часы</v>
      </c>
      <c r="R1036" s="7" t="str">
        <f t="shared" si="726"/>
        <v>нормо-часы</v>
      </c>
      <c r="S1036" s="8">
        <f t="shared" si="727"/>
        <v>1033</v>
      </c>
      <c r="T1036" s="8">
        <f t="shared" si="728"/>
        <v>1188</v>
      </c>
      <c r="U1036" s="8">
        <f>Расценки!F1035</f>
        <v>2000</v>
      </c>
      <c r="V1036" s="8">
        <f>Расценки!G1035</f>
        <v>2300</v>
      </c>
      <c r="W1036" s="10">
        <f t="shared" si="729"/>
        <v>0.49</v>
      </c>
      <c r="X1036" s="10">
        <f t="shared" si="730"/>
        <v>0.46782608695652173</v>
      </c>
      <c r="Y1036" s="9">
        <f>Расценки!H1035</f>
        <v>2000</v>
      </c>
      <c r="Z1036" s="9">
        <f>Расценки!I1035</f>
        <v>2300</v>
      </c>
      <c r="AA1036" s="10">
        <f>Расценки!J1035</f>
        <v>0</v>
      </c>
      <c r="AB1036" s="10">
        <f>Расценки!K1035</f>
        <v>0</v>
      </c>
      <c r="AC1036" s="16">
        <f t="shared" si="731"/>
        <v>0.49</v>
      </c>
      <c r="AD1036" s="16">
        <f t="shared" si="732"/>
        <v>0.46782608695652173</v>
      </c>
      <c r="AE1036" s="10">
        <f t="shared" si="733"/>
        <v>0.38</v>
      </c>
      <c r="AF1036" s="10">
        <f t="shared" si="734"/>
        <v>0.38</v>
      </c>
      <c r="AG1036" s="8">
        <f t="shared" si="735"/>
        <v>980</v>
      </c>
      <c r="AH1036" s="8">
        <f t="shared" si="736"/>
        <v>1076</v>
      </c>
    </row>
    <row r="1037" spans="1:34" x14ac:dyDescent="0.25">
      <c r="A1037" s="5" t="s">
        <v>3063</v>
      </c>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row>
    <row r="1038" spans="1:34" x14ac:dyDescent="0.25">
      <c r="A1038" s="7" t="s">
        <v>3064</v>
      </c>
      <c r="B1038" s="7" t="s">
        <v>3065</v>
      </c>
      <c r="C1038" s="7" t="s">
        <v>177</v>
      </c>
      <c r="D1038" s="7" t="s">
        <v>468</v>
      </c>
      <c r="E1038" s="7" t="str">
        <f>INDEX('Нормо-час по специальностям'!$B$6:$B$26,MATCH(D1038,'Нормо-час по специальностям'!$A$6:$A$26,0))</f>
        <v>Сантехник</v>
      </c>
      <c r="F1038" s="15">
        <v>10</v>
      </c>
      <c r="G1038" s="7" t="s">
        <v>7241</v>
      </c>
      <c r="H1038" s="11">
        <f t="shared" ref="H1038:H1069" si="737">IF(OR(F1038="",F1038=0),"",ROUND($G$3/F1038,2))</f>
        <v>0.7</v>
      </c>
      <c r="I1038" s="8">
        <f>INDEX('Нормо-час по специальностям'!$D$6:$D$26,MATCH(D1038,'Нормо-час по специальностям'!$A$6:$A$26,0))</f>
        <v>850</v>
      </c>
      <c r="J1038" s="8">
        <f>INDEX('Нормо-час по специальностям'!$E$6:$E$26,MATCH(D1038,'Нормо-час по специальностям'!$A$6:$A$26,0))</f>
        <v>1020</v>
      </c>
      <c r="K1038" s="8">
        <f t="shared" ref="K1038:K1069" si="738">IF(OR(F1038="",F1038=0,I1038=0),"",ROUND(F1038*I1038,0))</f>
        <v>8500</v>
      </c>
      <c r="L1038" s="8">
        <f t="shared" ref="L1038:L1069" si="739">IF(OR(F1038="",F1038=0,J1038=0),"",ROUND(F1038*J1038,0))</f>
        <v>10200</v>
      </c>
      <c r="M1038" s="8">
        <f>Расценки!L1037</f>
        <v>9300</v>
      </c>
      <c r="N1038" s="8">
        <f>Расценки!M1037</f>
        <v>11160</v>
      </c>
      <c r="O1038" s="10">
        <f t="shared" ref="O1038:O1069" si="740">IF(OR(K1038="",M1038="",M1038=0),"",K1038/M1038-1)</f>
        <v>-8.6021505376344121E-2</v>
      </c>
      <c r="P1038" s="10">
        <f t="shared" ref="P1038:P1069" si="741">IF(OR(L1038="",N1038="",N1038=0),"",L1038/N1038-1)</f>
        <v>-8.6021505376344121E-2</v>
      </c>
      <c r="Q1038" s="7" t="str">
        <f t="shared" ref="Q1038:Q1069" si="742">IF(O1038="","—",IF(O1038&lt;-$C$3,"нормо-часы",IF(O1038&gt;$C$3,"расценка","равно")))</f>
        <v>равно</v>
      </c>
      <c r="R1038" s="7" t="str">
        <f t="shared" ref="R1038:R1069" si="743">IF(P1038="","—",IF(P1038&lt;-$C$3,"нормо-часы",IF(P1038&gt;$C$3,"расценка","равно")))</f>
        <v>равно</v>
      </c>
      <c r="S1038" s="8">
        <f t="shared" ref="S1038:S1069" si="744">IF(OR(F1038="",F1038=0,M1038=""),"",ROUND(M1038/F1038,0))</f>
        <v>930</v>
      </c>
      <c r="T1038" s="8">
        <f t="shared" ref="T1038:T1069" si="745">IF(OR(F1038="",F1038=0,N1038=""),"",ROUND(N1038/F1038,0))</f>
        <v>1116</v>
      </c>
      <c r="U1038" s="8">
        <f>Расценки!F1037</f>
        <v>15000</v>
      </c>
      <c r="V1038" s="8">
        <f>Расценки!G1037</f>
        <v>18000</v>
      </c>
      <c r="W1038" s="10">
        <f t="shared" ref="W1038:W1069" si="746">IF(OR(K1038="",U1038="",U1038=0),"",(U1038-K1038)/U1038)</f>
        <v>0.43333333333333335</v>
      </c>
      <c r="X1038" s="10">
        <f t="shared" ref="X1038:X1069" si="747">IF(OR(L1038="",V1038="",V1038=0),"",(V1038-L1038)/V1038)</f>
        <v>0.43333333333333335</v>
      </c>
      <c r="Y1038" s="9">
        <f>Расценки!H1037</f>
        <v>15000</v>
      </c>
      <c r="Z1038" s="9">
        <f>Расценки!I1037</f>
        <v>18000</v>
      </c>
      <c r="AA1038" s="10">
        <f>Расценки!J1037</f>
        <v>0</v>
      </c>
      <c r="AB1038" s="10">
        <f>Расценки!K1037</f>
        <v>0</v>
      </c>
      <c r="AC1038" s="16">
        <f t="shared" ref="AC1038:AC1069" si="748">IF(OR(K1038="",Y1038="",Y1038=0),"",(Y1038-K1038)/Y1038)</f>
        <v>0.43333333333333335</v>
      </c>
      <c r="AD1038" s="16">
        <f t="shared" ref="AD1038:AD1069" si="749">IF(OR(L1038="",Z1038="",Z1038=0),"",(Z1038-L1038)/Z1038)</f>
        <v>0.43333333333333335</v>
      </c>
      <c r="AE1038" s="10">
        <f t="shared" ref="AE1038:AE1069" si="750">IF(OR(Y1038="",Y1038=0),"",(Y1038-M1038)/Y1038)</f>
        <v>0.38</v>
      </c>
      <c r="AF1038" s="10">
        <f t="shared" ref="AF1038:AF1069" si="751">IF(OR(Z1038="",Z1038=0),"",(Z1038-N1038)/Z1038)</f>
        <v>0.38</v>
      </c>
      <c r="AG1038" s="8">
        <f t="shared" ref="AG1038:AG1069" si="752">IF(OR(K1038="",Y1038=""),"",Y1038-K1038)</f>
        <v>6500</v>
      </c>
      <c r="AH1038" s="8">
        <f t="shared" ref="AH1038:AH1069" si="753">IF(OR(L1038="",Z1038=""),"",Z1038-L1038)</f>
        <v>7800</v>
      </c>
    </row>
    <row r="1039" spans="1:34" x14ac:dyDescent="0.25">
      <c r="A1039" s="7" t="s">
        <v>3068</v>
      </c>
      <c r="B1039" s="7" t="s">
        <v>3069</v>
      </c>
      <c r="C1039" s="7" t="s">
        <v>177</v>
      </c>
      <c r="D1039" s="7" t="s">
        <v>468</v>
      </c>
      <c r="E1039" s="7" t="str">
        <f>INDEX('Нормо-час по специальностям'!$B$6:$B$26,MATCH(D1039,'Нормо-час по специальностям'!$A$6:$A$26,0))</f>
        <v>Сантехник</v>
      </c>
      <c r="F1039" s="15">
        <v>16</v>
      </c>
      <c r="G1039" s="7" t="s">
        <v>7241</v>
      </c>
      <c r="H1039" s="11">
        <f t="shared" si="737"/>
        <v>0.44</v>
      </c>
      <c r="I1039" s="8">
        <f>INDEX('Нормо-час по специальностям'!$D$6:$D$26,MATCH(D1039,'Нормо-час по специальностям'!$A$6:$A$26,0))</f>
        <v>850</v>
      </c>
      <c r="J1039" s="8">
        <f>INDEX('Нормо-час по специальностям'!$E$6:$E$26,MATCH(D1039,'Нормо-час по специальностям'!$A$6:$A$26,0))</f>
        <v>1020</v>
      </c>
      <c r="K1039" s="8">
        <f t="shared" si="738"/>
        <v>13600</v>
      </c>
      <c r="L1039" s="8">
        <f t="shared" si="739"/>
        <v>16320</v>
      </c>
      <c r="M1039" s="8">
        <f>Расценки!L1038</f>
        <v>14880</v>
      </c>
      <c r="N1039" s="8">
        <f>Расценки!M1038</f>
        <v>17856</v>
      </c>
      <c r="O1039" s="10">
        <f t="shared" si="740"/>
        <v>-8.6021505376344121E-2</v>
      </c>
      <c r="P1039" s="10">
        <f t="shared" si="741"/>
        <v>-8.6021505376344121E-2</v>
      </c>
      <c r="Q1039" s="7" t="str">
        <f t="shared" si="742"/>
        <v>равно</v>
      </c>
      <c r="R1039" s="7" t="str">
        <f t="shared" si="743"/>
        <v>равно</v>
      </c>
      <c r="S1039" s="8">
        <f t="shared" si="744"/>
        <v>930</v>
      </c>
      <c r="T1039" s="8">
        <f t="shared" si="745"/>
        <v>1116</v>
      </c>
      <c r="U1039" s="8">
        <f>Расценки!F1038</f>
        <v>24000</v>
      </c>
      <c r="V1039" s="8">
        <f>Расценки!G1038</f>
        <v>28800</v>
      </c>
      <c r="W1039" s="10">
        <f t="shared" si="746"/>
        <v>0.43333333333333335</v>
      </c>
      <c r="X1039" s="10">
        <f t="shared" si="747"/>
        <v>0.43333333333333335</v>
      </c>
      <c r="Y1039" s="9">
        <f>Расценки!H1038</f>
        <v>24000</v>
      </c>
      <c r="Z1039" s="9">
        <f>Расценки!I1038</f>
        <v>28800</v>
      </c>
      <c r="AA1039" s="10">
        <f>Расценки!J1038</f>
        <v>0</v>
      </c>
      <c r="AB1039" s="10">
        <f>Расценки!K1038</f>
        <v>0</v>
      </c>
      <c r="AC1039" s="16">
        <f t="shared" si="748"/>
        <v>0.43333333333333335</v>
      </c>
      <c r="AD1039" s="16">
        <f t="shared" si="749"/>
        <v>0.43333333333333335</v>
      </c>
      <c r="AE1039" s="10">
        <f t="shared" si="750"/>
        <v>0.38</v>
      </c>
      <c r="AF1039" s="10">
        <f t="shared" si="751"/>
        <v>0.38</v>
      </c>
      <c r="AG1039" s="8">
        <f t="shared" si="752"/>
        <v>10400</v>
      </c>
      <c r="AH1039" s="8">
        <f t="shared" si="753"/>
        <v>12480</v>
      </c>
    </row>
    <row r="1040" spans="1:34" x14ac:dyDescent="0.25">
      <c r="A1040" s="7" t="s">
        <v>3071</v>
      </c>
      <c r="B1040" s="7" t="s">
        <v>3072</v>
      </c>
      <c r="C1040" s="7" t="s">
        <v>177</v>
      </c>
      <c r="D1040" s="7" t="s">
        <v>468</v>
      </c>
      <c r="E1040" s="7" t="str">
        <f>INDEX('Нормо-час по специальностям'!$B$6:$B$26,MATCH(D1040,'Нормо-час по специальностям'!$A$6:$A$26,0))</f>
        <v>Сантехник</v>
      </c>
      <c r="F1040" s="15">
        <v>22</v>
      </c>
      <c r="G1040" s="7" t="s">
        <v>7241</v>
      </c>
      <c r="H1040" s="11">
        <f t="shared" si="737"/>
        <v>0.32</v>
      </c>
      <c r="I1040" s="8">
        <f>INDEX('Нормо-час по специальностям'!$D$6:$D$26,MATCH(D1040,'Нормо-час по специальностям'!$A$6:$A$26,0))</f>
        <v>850</v>
      </c>
      <c r="J1040" s="8">
        <f>INDEX('Нормо-час по специальностям'!$E$6:$E$26,MATCH(D1040,'Нормо-час по специальностям'!$A$6:$A$26,0))</f>
        <v>1020</v>
      </c>
      <c r="K1040" s="8">
        <f t="shared" si="738"/>
        <v>18700</v>
      </c>
      <c r="L1040" s="8">
        <f t="shared" si="739"/>
        <v>22440</v>
      </c>
      <c r="M1040" s="8">
        <f>Расценки!L1039</f>
        <v>21700</v>
      </c>
      <c r="N1040" s="8">
        <f>Расценки!M1039</f>
        <v>26040</v>
      </c>
      <c r="O1040" s="10">
        <f t="shared" si="740"/>
        <v>-0.13824884792626724</v>
      </c>
      <c r="P1040" s="10">
        <f t="shared" si="741"/>
        <v>-0.13824884792626724</v>
      </c>
      <c r="Q1040" s="7" t="str">
        <f t="shared" si="742"/>
        <v>нормо-часы</v>
      </c>
      <c r="R1040" s="7" t="str">
        <f t="shared" si="743"/>
        <v>нормо-часы</v>
      </c>
      <c r="S1040" s="8">
        <f t="shared" si="744"/>
        <v>986</v>
      </c>
      <c r="T1040" s="8">
        <f t="shared" si="745"/>
        <v>1184</v>
      </c>
      <c r="U1040" s="8">
        <f>Расценки!F1039</f>
        <v>35000</v>
      </c>
      <c r="V1040" s="8">
        <f>Расценки!G1039</f>
        <v>42000</v>
      </c>
      <c r="W1040" s="10">
        <f t="shared" si="746"/>
        <v>0.46571428571428569</v>
      </c>
      <c r="X1040" s="10">
        <f t="shared" si="747"/>
        <v>0.46571428571428569</v>
      </c>
      <c r="Y1040" s="9">
        <f>Расценки!H1039</f>
        <v>35000</v>
      </c>
      <c r="Z1040" s="9">
        <f>Расценки!I1039</f>
        <v>42000</v>
      </c>
      <c r="AA1040" s="10">
        <f>Расценки!J1039</f>
        <v>0</v>
      </c>
      <c r="AB1040" s="10">
        <f>Расценки!K1039</f>
        <v>0</v>
      </c>
      <c r="AC1040" s="16">
        <f t="shared" si="748"/>
        <v>0.46571428571428569</v>
      </c>
      <c r="AD1040" s="16">
        <f t="shared" si="749"/>
        <v>0.46571428571428569</v>
      </c>
      <c r="AE1040" s="10">
        <f t="shared" si="750"/>
        <v>0.38</v>
      </c>
      <c r="AF1040" s="10">
        <f t="shared" si="751"/>
        <v>0.38</v>
      </c>
      <c r="AG1040" s="8">
        <f t="shared" si="752"/>
        <v>16300</v>
      </c>
      <c r="AH1040" s="8">
        <f t="shared" si="753"/>
        <v>19560</v>
      </c>
    </row>
    <row r="1041" spans="1:34" x14ac:dyDescent="0.25">
      <c r="A1041" s="7" t="s">
        <v>3073</v>
      </c>
      <c r="B1041" s="7" t="s">
        <v>3074</v>
      </c>
      <c r="C1041" s="7" t="s">
        <v>177</v>
      </c>
      <c r="D1041" s="7" t="s">
        <v>468</v>
      </c>
      <c r="E1041" s="7" t="str">
        <f>INDEX('Нормо-час по специальностям'!$B$6:$B$26,MATCH(D1041,'Нормо-час по специальностям'!$A$6:$A$26,0))</f>
        <v>Сантехник</v>
      </c>
      <c r="F1041" s="15">
        <v>14</v>
      </c>
      <c r="G1041" s="7" t="s">
        <v>7241</v>
      </c>
      <c r="H1041" s="11">
        <f t="shared" si="737"/>
        <v>0.5</v>
      </c>
      <c r="I1041" s="8">
        <f>INDEX('Нормо-час по специальностям'!$D$6:$D$26,MATCH(D1041,'Нормо-час по специальностям'!$A$6:$A$26,0))</f>
        <v>850</v>
      </c>
      <c r="J1041" s="8">
        <f>INDEX('Нормо-час по специальностям'!$E$6:$E$26,MATCH(D1041,'Нормо-час по специальностям'!$A$6:$A$26,0))</f>
        <v>1020</v>
      </c>
      <c r="K1041" s="8">
        <f t="shared" si="738"/>
        <v>11900</v>
      </c>
      <c r="L1041" s="8">
        <f t="shared" si="739"/>
        <v>14280</v>
      </c>
      <c r="M1041" s="8">
        <f>Расценки!L1040</f>
        <v>13020</v>
      </c>
      <c r="N1041" s="8">
        <f>Расценки!M1040</f>
        <v>15624</v>
      </c>
      <c r="O1041" s="10">
        <f t="shared" si="740"/>
        <v>-8.6021505376344121E-2</v>
      </c>
      <c r="P1041" s="10">
        <f t="shared" si="741"/>
        <v>-8.6021505376344121E-2</v>
      </c>
      <c r="Q1041" s="7" t="str">
        <f t="shared" si="742"/>
        <v>равно</v>
      </c>
      <c r="R1041" s="7" t="str">
        <f t="shared" si="743"/>
        <v>равно</v>
      </c>
      <c r="S1041" s="8">
        <f t="shared" si="744"/>
        <v>930</v>
      </c>
      <c r="T1041" s="8">
        <f t="shared" si="745"/>
        <v>1116</v>
      </c>
      <c r="U1041" s="8">
        <f>Расценки!F1040</f>
        <v>21000</v>
      </c>
      <c r="V1041" s="8">
        <f>Расценки!G1040</f>
        <v>25200</v>
      </c>
      <c r="W1041" s="10">
        <f t="shared" si="746"/>
        <v>0.43333333333333335</v>
      </c>
      <c r="X1041" s="10">
        <f t="shared" si="747"/>
        <v>0.43333333333333335</v>
      </c>
      <c r="Y1041" s="9">
        <f>Расценки!H1040</f>
        <v>21000</v>
      </c>
      <c r="Z1041" s="9">
        <f>Расценки!I1040</f>
        <v>25200</v>
      </c>
      <c r="AA1041" s="10">
        <f>Расценки!J1040</f>
        <v>0</v>
      </c>
      <c r="AB1041" s="10">
        <f>Расценки!K1040</f>
        <v>0</v>
      </c>
      <c r="AC1041" s="16">
        <f t="shared" si="748"/>
        <v>0.43333333333333335</v>
      </c>
      <c r="AD1041" s="16">
        <f t="shared" si="749"/>
        <v>0.43333333333333335</v>
      </c>
      <c r="AE1041" s="10">
        <f t="shared" si="750"/>
        <v>0.38</v>
      </c>
      <c r="AF1041" s="10">
        <f t="shared" si="751"/>
        <v>0.38</v>
      </c>
      <c r="AG1041" s="8">
        <f t="shared" si="752"/>
        <v>9100</v>
      </c>
      <c r="AH1041" s="8">
        <f t="shared" si="753"/>
        <v>10920</v>
      </c>
    </row>
    <row r="1042" spans="1:34" x14ac:dyDescent="0.25">
      <c r="A1042" s="7" t="s">
        <v>3075</v>
      </c>
      <c r="B1042" s="7" t="s">
        <v>3076</v>
      </c>
      <c r="C1042" s="7" t="s">
        <v>50</v>
      </c>
      <c r="D1042" s="7" t="s">
        <v>468</v>
      </c>
      <c r="E1042" s="7" t="str">
        <f>INDEX('Нормо-час по специальностям'!$B$6:$B$26,MATCH(D1042,'Нормо-час по специальностям'!$A$6:$A$26,0))</f>
        <v>Сантехник</v>
      </c>
      <c r="F1042" s="15">
        <v>0.03</v>
      </c>
      <c r="G1042" s="7" t="s">
        <v>7245</v>
      </c>
      <c r="H1042" s="11">
        <f t="shared" si="737"/>
        <v>233.33</v>
      </c>
      <c r="I1042" s="8">
        <f>INDEX('Нормо-час по специальностям'!$D$6:$D$26,MATCH(D1042,'Нормо-час по специальностям'!$A$6:$A$26,0))</f>
        <v>850</v>
      </c>
      <c r="J1042" s="8">
        <f>INDEX('Нормо-час по специальностям'!$E$6:$E$26,MATCH(D1042,'Нормо-час по специальностям'!$A$6:$A$26,0))</f>
        <v>1020</v>
      </c>
      <c r="K1042" s="8">
        <f t="shared" si="738"/>
        <v>26</v>
      </c>
      <c r="L1042" s="8">
        <f t="shared" si="739"/>
        <v>31</v>
      </c>
      <c r="M1042" s="8">
        <f>Расценки!L1041</f>
        <v>37</v>
      </c>
      <c r="N1042" s="8">
        <f>Расценки!M1041</f>
        <v>43</v>
      </c>
      <c r="O1042" s="10">
        <f t="shared" si="740"/>
        <v>-0.29729729729729726</v>
      </c>
      <c r="P1042" s="10">
        <f t="shared" si="741"/>
        <v>-0.27906976744186052</v>
      </c>
      <c r="Q1042" s="7" t="str">
        <f t="shared" si="742"/>
        <v>нормо-часы</v>
      </c>
      <c r="R1042" s="7" t="str">
        <f t="shared" si="743"/>
        <v>нормо-часы</v>
      </c>
      <c r="S1042" s="8">
        <f t="shared" si="744"/>
        <v>1233</v>
      </c>
      <c r="T1042" s="8">
        <f t="shared" si="745"/>
        <v>1433</v>
      </c>
      <c r="U1042" s="8">
        <f>Расценки!F1041</f>
        <v>60</v>
      </c>
      <c r="V1042" s="8">
        <f>Расценки!G1041</f>
        <v>69</v>
      </c>
      <c r="W1042" s="10">
        <f t="shared" si="746"/>
        <v>0.56666666666666665</v>
      </c>
      <c r="X1042" s="10">
        <f t="shared" si="747"/>
        <v>0.55072463768115942</v>
      </c>
      <c r="Y1042" s="9">
        <f>Расценки!H1041</f>
        <v>60</v>
      </c>
      <c r="Z1042" s="9">
        <f>Расценки!I1041</f>
        <v>69</v>
      </c>
      <c r="AA1042" s="10">
        <f>Расценки!J1041</f>
        <v>0</v>
      </c>
      <c r="AB1042" s="10">
        <f>Расценки!K1041</f>
        <v>0</v>
      </c>
      <c r="AC1042" s="16">
        <f t="shared" si="748"/>
        <v>0.56666666666666665</v>
      </c>
      <c r="AD1042" s="16">
        <f t="shared" si="749"/>
        <v>0.55072463768115942</v>
      </c>
      <c r="AE1042" s="10">
        <f t="shared" si="750"/>
        <v>0.38333333333333336</v>
      </c>
      <c r="AF1042" s="10">
        <f t="shared" si="751"/>
        <v>0.37681159420289856</v>
      </c>
      <c r="AG1042" s="8">
        <f t="shared" si="752"/>
        <v>34</v>
      </c>
      <c r="AH1042" s="8">
        <f t="shared" si="753"/>
        <v>38</v>
      </c>
    </row>
    <row r="1043" spans="1:34" x14ac:dyDescent="0.25">
      <c r="A1043" s="7" t="s">
        <v>3078</v>
      </c>
      <c r="B1043" s="7" t="s">
        <v>3079</v>
      </c>
      <c r="C1043" s="7" t="s">
        <v>50</v>
      </c>
      <c r="D1043" s="7" t="s">
        <v>468</v>
      </c>
      <c r="E1043" s="7" t="str">
        <f>INDEX('Нормо-час по специальностям'!$B$6:$B$26,MATCH(D1043,'Нормо-час по специальностям'!$A$6:$A$26,0))</f>
        <v>Сантехник</v>
      </c>
      <c r="F1043" s="15">
        <v>0.02</v>
      </c>
      <c r="G1043" s="7" t="s">
        <v>7245</v>
      </c>
      <c r="H1043" s="11">
        <f t="shared" si="737"/>
        <v>350</v>
      </c>
      <c r="I1043" s="8">
        <f>INDEX('Нормо-час по специальностям'!$D$6:$D$26,MATCH(D1043,'Нормо-час по специальностям'!$A$6:$A$26,0))</f>
        <v>850</v>
      </c>
      <c r="J1043" s="8">
        <f>INDEX('Нормо-час по специальностям'!$E$6:$E$26,MATCH(D1043,'Нормо-час по специальностям'!$A$6:$A$26,0))</f>
        <v>1020</v>
      </c>
      <c r="K1043" s="8">
        <f t="shared" si="738"/>
        <v>17</v>
      </c>
      <c r="L1043" s="8">
        <f t="shared" si="739"/>
        <v>20</v>
      </c>
      <c r="M1043" s="8">
        <f>Расценки!L1042</f>
        <v>28</v>
      </c>
      <c r="N1043" s="8">
        <f>Расценки!M1042</f>
        <v>32</v>
      </c>
      <c r="O1043" s="10">
        <f t="shared" si="740"/>
        <v>-0.3928571428571429</v>
      </c>
      <c r="P1043" s="10">
        <f t="shared" si="741"/>
        <v>-0.375</v>
      </c>
      <c r="Q1043" s="7" t="str">
        <f t="shared" si="742"/>
        <v>нормо-часы</v>
      </c>
      <c r="R1043" s="7" t="str">
        <f t="shared" si="743"/>
        <v>нормо-часы</v>
      </c>
      <c r="S1043" s="8">
        <f t="shared" si="744"/>
        <v>1400</v>
      </c>
      <c r="T1043" s="8">
        <f t="shared" si="745"/>
        <v>1600</v>
      </c>
      <c r="U1043" s="8">
        <f>Расценки!F1042</f>
        <v>45</v>
      </c>
      <c r="V1043" s="8">
        <f>Расценки!G1042</f>
        <v>51.5</v>
      </c>
      <c r="W1043" s="10">
        <f t="shared" si="746"/>
        <v>0.62222222222222223</v>
      </c>
      <c r="X1043" s="10">
        <f t="shared" si="747"/>
        <v>0.61165048543689315</v>
      </c>
      <c r="Y1043" s="9">
        <f>Расценки!H1042</f>
        <v>45</v>
      </c>
      <c r="Z1043" s="9">
        <f>Расценки!I1042</f>
        <v>51.5</v>
      </c>
      <c r="AA1043" s="10">
        <f>Расценки!J1042</f>
        <v>0</v>
      </c>
      <c r="AB1043" s="10">
        <f>Расценки!K1042</f>
        <v>0</v>
      </c>
      <c r="AC1043" s="16">
        <f t="shared" si="748"/>
        <v>0.62222222222222223</v>
      </c>
      <c r="AD1043" s="16">
        <f t="shared" si="749"/>
        <v>0.61165048543689315</v>
      </c>
      <c r="AE1043" s="10">
        <f t="shared" si="750"/>
        <v>0.37777777777777777</v>
      </c>
      <c r="AF1043" s="10">
        <f t="shared" si="751"/>
        <v>0.37864077669902912</v>
      </c>
      <c r="AG1043" s="8">
        <f t="shared" si="752"/>
        <v>28</v>
      </c>
      <c r="AH1043" s="8">
        <f t="shared" si="753"/>
        <v>31.5</v>
      </c>
    </row>
    <row r="1044" spans="1:34" x14ac:dyDescent="0.25">
      <c r="A1044" s="7" t="s">
        <v>3081</v>
      </c>
      <c r="B1044" s="7" t="s">
        <v>3082</v>
      </c>
      <c r="C1044" s="7" t="s">
        <v>177</v>
      </c>
      <c r="D1044" s="7" t="s">
        <v>468</v>
      </c>
      <c r="E1044" s="7" t="str">
        <f>INDEX('Нормо-час по специальностям'!$B$6:$B$26,MATCH(D1044,'Нормо-час по специальностям'!$A$6:$A$26,0))</f>
        <v>Сантехник</v>
      </c>
      <c r="F1044" s="15">
        <v>2</v>
      </c>
      <c r="G1044" s="7" t="s">
        <v>7247</v>
      </c>
      <c r="H1044" s="11">
        <f t="shared" si="737"/>
        <v>3.5</v>
      </c>
      <c r="I1044" s="8">
        <f>INDEX('Нормо-час по специальностям'!$D$6:$D$26,MATCH(D1044,'Нормо-час по специальностям'!$A$6:$A$26,0))</f>
        <v>850</v>
      </c>
      <c r="J1044" s="8">
        <f>INDEX('Нормо-час по специальностям'!$E$6:$E$26,MATCH(D1044,'Нормо-час по специальностям'!$A$6:$A$26,0))</f>
        <v>1020</v>
      </c>
      <c r="K1044" s="8">
        <f t="shared" si="738"/>
        <v>1700</v>
      </c>
      <c r="L1044" s="8">
        <f t="shared" si="739"/>
        <v>2040</v>
      </c>
      <c r="M1044" s="8">
        <f>Расценки!L1043</f>
        <v>1860</v>
      </c>
      <c r="N1044" s="8">
        <f>Расценки!M1043</f>
        <v>2139</v>
      </c>
      <c r="O1044" s="10">
        <f t="shared" si="740"/>
        <v>-8.6021505376344121E-2</v>
      </c>
      <c r="P1044" s="10">
        <f t="shared" si="741"/>
        <v>-4.628330995792429E-2</v>
      </c>
      <c r="Q1044" s="7" t="str">
        <f t="shared" si="742"/>
        <v>равно</v>
      </c>
      <c r="R1044" s="7" t="str">
        <f t="shared" si="743"/>
        <v>равно</v>
      </c>
      <c r="S1044" s="8">
        <f t="shared" si="744"/>
        <v>930</v>
      </c>
      <c r="T1044" s="8">
        <f t="shared" si="745"/>
        <v>1070</v>
      </c>
      <c r="U1044" s="8">
        <f>Расценки!F1043</f>
        <v>3000</v>
      </c>
      <c r="V1044" s="8">
        <f>Расценки!G1043</f>
        <v>3450</v>
      </c>
      <c r="W1044" s="10">
        <f t="shared" si="746"/>
        <v>0.43333333333333335</v>
      </c>
      <c r="X1044" s="10">
        <f t="shared" si="747"/>
        <v>0.40869565217391307</v>
      </c>
      <c r="Y1044" s="9">
        <f>Расценки!H1043</f>
        <v>3000</v>
      </c>
      <c r="Z1044" s="9">
        <f>Расценки!I1043</f>
        <v>3450</v>
      </c>
      <c r="AA1044" s="10">
        <f>Расценки!J1043</f>
        <v>0</v>
      </c>
      <c r="AB1044" s="10">
        <f>Расценки!K1043</f>
        <v>0</v>
      </c>
      <c r="AC1044" s="16">
        <f t="shared" si="748"/>
        <v>0.43333333333333335</v>
      </c>
      <c r="AD1044" s="16">
        <f t="shared" si="749"/>
        <v>0.40869565217391307</v>
      </c>
      <c r="AE1044" s="10">
        <f t="shared" si="750"/>
        <v>0.38</v>
      </c>
      <c r="AF1044" s="10">
        <f t="shared" si="751"/>
        <v>0.38</v>
      </c>
      <c r="AG1044" s="8">
        <f t="shared" si="752"/>
        <v>1300</v>
      </c>
      <c r="AH1044" s="8">
        <f t="shared" si="753"/>
        <v>1410</v>
      </c>
    </row>
    <row r="1045" spans="1:34" x14ac:dyDescent="0.25">
      <c r="A1045" s="7" t="s">
        <v>3084</v>
      </c>
      <c r="B1045" s="7" t="s">
        <v>3085</v>
      </c>
      <c r="C1045" s="7" t="s">
        <v>177</v>
      </c>
      <c r="D1045" s="7" t="s">
        <v>468</v>
      </c>
      <c r="E1045" s="7" t="str">
        <f>INDEX('Нормо-час по специальностям'!$B$6:$B$26,MATCH(D1045,'Нормо-час по специальностям'!$A$6:$A$26,0))</f>
        <v>Сантехник</v>
      </c>
      <c r="F1045" s="15">
        <v>3.5</v>
      </c>
      <c r="G1045" s="7" t="s">
        <v>7247</v>
      </c>
      <c r="H1045" s="11">
        <f t="shared" si="737"/>
        <v>2</v>
      </c>
      <c r="I1045" s="8">
        <f>INDEX('Нормо-час по специальностям'!$D$6:$D$26,MATCH(D1045,'Нормо-час по специальностям'!$A$6:$A$26,0))</f>
        <v>850</v>
      </c>
      <c r="J1045" s="8">
        <f>INDEX('Нормо-час по специальностям'!$E$6:$E$26,MATCH(D1045,'Нормо-час по специальностям'!$A$6:$A$26,0))</f>
        <v>1020</v>
      </c>
      <c r="K1045" s="8">
        <f t="shared" si="738"/>
        <v>2975</v>
      </c>
      <c r="L1045" s="8">
        <f t="shared" si="739"/>
        <v>3570</v>
      </c>
      <c r="M1045" s="8">
        <f>Расценки!L1044</f>
        <v>2790</v>
      </c>
      <c r="N1045" s="8">
        <f>Расценки!M1044</f>
        <v>3208</v>
      </c>
      <c r="O1045" s="10">
        <f t="shared" si="740"/>
        <v>6.6308243727598581E-2</v>
      </c>
      <c r="P1045" s="10">
        <f t="shared" si="741"/>
        <v>0.11284289276807979</v>
      </c>
      <c r="Q1045" s="7" t="str">
        <f t="shared" si="742"/>
        <v>равно</v>
      </c>
      <c r="R1045" s="7" t="str">
        <f t="shared" si="743"/>
        <v>расценка</v>
      </c>
      <c r="S1045" s="8">
        <f t="shared" si="744"/>
        <v>797</v>
      </c>
      <c r="T1045" s="8">
        <f t="shared" si="745"/>
        <v>917</v>
      </c>
      <c r="U1045" s="8">
        <f>Расценки!F1044</f>
        <v>4500</v>
      </c>
      <c r="V1045" s="8">
        <f>Расценки!G1044</f>
        <v>5175</v>
      </c>
      <c r="W1045" s="10">
        <f t="shared" si="746"/>
        <v>0.33888888888888891</v>
      </c>
      <c r="X1045" s="10">
        <f t="shared" si="747"/>
        <v>0.31014492753623191</v>
      </c>
      <c r="Y1045" s="9">
        <f>Расценки!H1044</f>
        <v>4500</v>
      </c>
      <c r="Z1045" s="9">
        <f>Расценки!I1044</f>
        <v>5175</v>
      </c>
      <c r="AA1045" s="10">
        <f>Расценки!J1044</f>
        <v>0</v>
      </c>
      <c r="AB1045" s="10">
        <f>Расценки!K1044</f>
        <v>0</v>
      </c>
      <c r="AC1045" s="16">
        <f t="shared" si="748"/>
        <v>0.33888888888888891</v>
      </c>
      <c r="AD1045" s="16">
        <f t="shared" si="749"/>
        <v>0.31014492753623191</v>
      </c>
      <c r="AE1045" s="10">
        <f t="shared" si="750"/>
        <v>0.38</v>
      </c>
      <c r="AF1045" s="10">
        <f t="shared" si="751"/>
        <v>0.38009661835748793</v>
      </c>
      <c r="AG1045" s="8">
        <f t="shared" si="752"/>
        <v>1525</v>
      </c>
      <c r="AH1045" s="8">
        <f t="shared" si="753"/>
        <v>1605</v>
      </c>
    </row>
    <row r="1046" spans="1:34" x14ac:dyDescent="0.25">
      <c r="A1046" s="7" t="s">
        <v>3087</v>
      </c>
      <c r="B1046" s="7" t="s">
        <v>3088</v>
      </c>
      <c r="C1046" s="7" t="s">
        <v>177</v>
      </c>
      <c r="D1046" s="7" t="s">
        <v>468</v>
      </c>
      <c r="E1046" s="7" t="str">
        <f>INDEX('Нормо-час по специальностям'!$B$6:$B$26,MATCH(D1046,'Нормо-час по специальностям'!$A$6:$A$26,0))</f>
        <v>Сантехник</v>
      </c>
      <c r="F1046" s="15">
        <v>2.5</v>
      </c>
      <c r="G1046" s="7" t="s">
        <v>7247</v>
      </c>
      <c r="H1046" s="11">
        <f t="shared" si="737"/>
        <v>2.8</v>
      </c>
      <c r="I1046" s="8">
        <f>INDEX('Нормо-час по специальностям'!$D$6:$D$26,MATCH(D1046,'Нормо-час по специальностям'!$A$6:$A$26,0))</f>
        <v>850</v>
      </c>
      <c r="J1046" s="8">
        <f>INDEX('Нормо-час по специальностям'!$E$6:$E$26,MATCH(D1046,'Нормо-час по специальностям'!$A$6:$A$26,0))</f>
        <v>1020</v>
      </c>
      <c r="K1046" s="8">
        <f t="shared" si="738"/>
        <v>2125</v>
      </c>
      <c r="L1046" s="8">
        <f t="shared" si="739"/>
        <v>2550</v>
      </c>
      <c r="M1046" s="8">
        <f>Расценки!L1045</f>
        <v>2170</v>
      </c>
      <c r="N1046" s="8">
        <f>Расценки!M1045</f>
        <v>2495</v>
      </c>
      <c r="O1046" s="10">
        <f t="shared" si="740"/>
        <v>-2.0737327188940058E-2</v>
      </c>
      <c r="P1046" s="10">
        <f t="shared" si="741"/>
        <v>2.2044088176352616E-2</v>
      </c>
      <c r="Q1046" s="7" t="str">
        <f t="shared" si="742"/>
        <v>равно</v>
      </c>
      <c r="R1046" s="7" t="str">
        <f t="shared" si="743"/>
        <v>равно</v>
      </c>
      <c r="S1046" s="8">
        <f t="shared" si="744"/>
        <v>868</v>
      </c>
      <c r="T1046" s="8">
        <f t="shared" si="745"/>
        <v>998</v>
      </c>
      <c r="U1046" s="8">
        <f>Расценки!F1045</f>
        <v>3500</v>
      </c>
      <c r="V1046" s="8">
        <f>Расценки!G1045</f>
        <v>4025</v>
      </c>
      <c r="W1046" s="10">
        <f t="shared" si="746"/>
        <v>0.39285714285714285</v>
      </c>
      <c r="X1046" s="10">
        <f t="shared" si="747"/>
        <v>0.36645962732919257</v>
      </c>
      <c r="Y1046" s="9">
        <f>Расценки!H1045</f>
        <v>3500</v>
      </c>
      <c r="Z1046" s="9">
        <f>Расценки!I1045</f>
        <v>4025</v>
      </c>
      <c r="AA1046" s="10">
        <f>Расценки!J1045</f>
        <v>0</v>
      </c>
      <c r="AB1046" s="10">
        <f>Расценки!K1045</f>
        <v>0</v>
      </c>
      <c r="AC1046" s="16">
        <f t="shared" si="748"/>
        <v>0.39285714285714285</v>
      </c>
      <c r="AD1046" s="16">
        <f t="shared" si="749"/>
        <v>0.36645962732919257</v>
      </c>
      <c r="AE1046" s="10">
        <f t="shared" si="750"/>
        <v>0.38</v>
      </c>
      <c r="AF1046" s="10">
        <f t="shared" si="751"/>
        <v>0.38012422360248449</v>
      </c>
      <c r="AG1046" s="8">
        <f t="shared" si="752"/>
        <v>1375</v>
      </c>
      <c r="AH1046" s="8">
        <f t="shared" si="753"/>
        <v>1475</v>
      </c>
    </row>
    <row r="1047" spans="1:34" x14ac:dyDescent="0.25">
      <c r="A1047" s="7" t="s">
        <v>3090</v>
      </c>
      <c r="B1047" s="7" t="s">
        <v>3091</v>
      </c>
      <c r="C1047" s="7" t="s">
        <v>50</v>
      </c>
      <c r="D1047" s="7" t="s">
        <v>41</v>
      </c>
      <c r="E1047" s="7" t="str">
        <f>INDEX('Нормо-час по специальностям'!$B$6:$B$26,MATCH(D1047,'Нормо-час по специальностям'!$A$6:$A$26,0))</f>
        <v>Сварщик / монтажник МК</v>
      </c>
      <c r="F1047" s="15">
        <v>1.4</v>
      </c>
      <c r="G1047" s="7" t="s">
        <v>7256</v>
      </c>
      <c r="H1047" s="11">
        <f t="shared" si="737"/>
        <v>5</v>
      </c>
      <c r="I1047" s="8">
        <f>INDEX('Нормо-час по специальностям'!$D$6:$D$26,MATCH(D1047,'Нормо-час по специальностям'!$A$6:$A$26,0))</f>
        <v>900</v>
      </c>
      <c r="J1047" s="8">
        <f>INDEX('Нормо-час по специальностям'!$E$6:$E$26,MATCH(D1047,'Нормо-час по специальностям'!$A$6:$A$26,0))</f>
        <v>1080</v>
      </c>
      <c r="K1047" s="8">
        <f t="shared" si="738"/>
        <v>1260</v>
      </c>
      <c r="L1047" s="8">
        <f t="shared" si="739"/>
        <v>1512</v>
      </c>
      <c r="M1047" s="8">
        <f>Расценки!L1046</f>
        <v>930</v>
      </c>
      <c r="N1047" s="8">
        <f>Расценки!M1046</f>
        <v>1069</v>
      </c>
      <c r="O1047" s="10">
        <f t="shared" si="740"/>
        <v>0.35483870967741926</v>
      </c>
      <c r="P1047" s="10">
        <f t="shared" si="741"/>
        <v>0.41440598690364827</v>
      </c>
      <c r="Q1047" s="7" t="str">
        <f t="shared" si="742"/>
        <v>расценка</v>
      </c>
      <c r="R1047" s="7" t="str">
        <f t="shared" si="743"/>
        <v>расценка</v>
      </c>
      <c r="S1047" s="8">
        <f t="shared" si="744"/>
        <v>664</v>
      </c>
      <c r="T1047" s="8">
        <f t="shared" si="745"/>
        <v>764</v>
      </c>
      <c r="U1047" s="8">
        <f>Расценки!F1046</f>
        <v>1500</v>
      </c>
      <c r="V1047" s="8">
        <f>Расценки!G1046</f>
        <v>1725</v>
      </c>
      <c r="W1047" s="10">
        <f t="shared" si="746"/>
        <v>0.16</v>
      </c>
      <c r="X1047" s="10">
        <f t="shared" si="747"/>
        <v>0.12347826086956522</v>
      </c>
      <c r="Y1047" s="9">
        <f>Расценки!H1046</f>
        <v>1680</v>
      </c>
      <c r="Z1047" s="9">
        <f>Расценки!I1046</f>
        <v>2016</v>
      </c>
      <c r="AA1047" s="10">
        <f>Расценки!J1046</f>
        <v>0.12000000000000011</v>
      </c>
      <c r="AB1047" s="10">
        <f>Расценки!K1046</f>
        <v>0.16869565217391314</v>
      </c>
      <c r="AC1047" s="16">
        <f t="shared" si="748"/>
        <v>0.25</v>
      </c>
      <c r="AD1047" s="16">
        <f t="shared" si="749"/>
        <v>0.25</v>
      </c>
      <c r="AE1047" s="10">
        <f t="shared" si="750"/>
        <v>0.44642857142857145</v>
      </c>
      <c r="AF1047" s="10">
        <f t="shared" si="751"/>
        <v>0.46974206349206349</v>
      </c>
      <c r="AG1047" s="8">
        <f t="shared" si="752"/>
        <v>420</v>
      </c>
      <c r="AH1047" s="8">
        <f t="shared" si="753"/>
        <v>504</v>
      </c>
    </row>
    <row r="1048" spans="1:34" x14ac:dyDescent="0.25">
      <c r="A1048" s="7" t="s">
        <v>3092</v>
      </c>
      <c r="B1048" s="7" t="s">
        <v>3093</v>
      </c>
      <c r="C1048" s="7" t="s">
        <v>50</v>
      </c>
      <c r="D1048" s="7" t="s">
        <v>41</v>
      </c>
      <c r="E1048" s="7" t="str">
        <f>INDEX('Нормо-час по специальностям'!$B$6:$B$26,MATCH(D1048,'Нормо-час по специальностям'!$A$6:$A$26,0))</f>
        <v>Сварщик / монтажник МК</v>
      </c>
      <c r="F1048" s="15">
        <v>0.85</v>
      </c>
      <c r="G1048" s="7" t="s">
        <v>7256</v>
      </c>
      <c r="H1048" s="11">
        <f t="shared" si="737"/>
        <v>8.24</v>
      </c>
      <c r="I1048" s="8">
        <f>INDEX('Нормо-час по специальностям'!$D$6:$D$26,MATCH(D1048,'Нормо-час по специальностям'!$A$6:$A$26,0))</f>
        <v>900</v>
      </c>
      <c r="J1048" s="8">
        <f>INDEX('Нормо-час по специальностям'!$E$6:$E$26,MATCH(D1048,'Нормо-час по специальностям'!$A$6:$A$26,0))</f>
        <v>1080</v>
      </c>
      <c r="K1048" s="8">
        <f t="shared" si="738"/>
        <v>765</v>
      </c>
      <c r="L1048" s="8">
        <f t="shared" si="739"/>
        <v>918</v>
      </c>
      <c r="M1048" s="8">
        <f>Расценки!L1047</f>
        <v>527</v>
      </c>
      <c r="N1048" s="8">
        <f>Расценки!M1047</f>
        <v>606</v>
      </c>
      <c r="O1048" s="10">
        <f t="shared" si="740"/>
        <v>0.45161290322580649</v>
      </c>
      <c r="P1048" s="10">
        <f t="shared" si="741"/>
        <v>0.51485148514851486</v>
      </c>
      <c r="Q1048" s="7" t="str">
        <f t="shared" si="742"/>
        <v>расценка</v>
      </c>
      <c r="R1048" s="7" t="str">
        <f t="shared" si="743"/>
        <v>расценка</v>
      </c>
      <c r="S1048" s="8">
        <f t="shared" si="744"/>
        <v>620</v>
      </c>
      <c r="T1048" s="8">
        <f t="shared" si="745"/>
        <v>713</v>
      </c>
      <c r="U1048" s="8">
        <f>Расценки!F1047</f>
        <v>850</v>
      </c>
      <c r="V1048" s="8">
        <f>Расценки!G1047</f>
        <v>977</v>
      </c>
      <c r="W1048" s="10">
        <f t="shared" si="746"/>
        <v>0.1</v>
      </c>
      <c r="X1048" s="10">
        <f t="shared" si="747"/>
        <v>6.0388945752302969E-2</v>
      </c>
      <c r="Y1048" s="9">
        <f>Расценки!H1047</f>
        <v>1020</v>
      </c>
      <c r="Z1048" s="9">
        <f>Расценки!I1047</f>
        <v>1224</v>
      </c>
      <c r="AA1048" s="10">
        <f>Расценки!J1047</f>
        <v>0.19999999999999996</v>
      </c>
      <c r="AB1048" s="10">
        <f>Расценки!K1047</f>
        <v>0.2528147389969293</v>
      </c>
      <c r="AC1048" s="16">
        <f t="shared" si="748"/>
        <v>0.25</v>
      </c>
      <c r="AD1048" s="16">
        <f t="shared" si="749"/>
        <v>0.25</v>
      </c>
      <c r="AE1048" s="10">
        <f t="shared" si="750"/>
        <v>0.48333333333333334</v>
      </c>
      <c r="AF1048" s="10">
        <f t="shared" si="751"/>
        <v>0.50490196078431371</v>
      </c>
      <c r="AG1048" s="8">
        <f t="shared" si="752"/>
        <v>255</v>
      </c>
      <c r="AH1048" s="8">
        <f t="shared" si="753"/>
        <v>306</v>
      </c>
    </row>
    <row r="1049" spans="1:34" x14ac:dyDescent="0.25">
      <c r="A1049" s="7" t="s">
        <v>3095</v>
      </c>
      <c r="B1049" s="7" t="s">
        <v>3096</v>
      </c>
      <c r="C1049" s="7" t="s">
        <v>50</v>
      </c>
      <c r="D1049" s="7" t="s">
        <v>468</v>
      </c>
      <c r="E1049" s="7" t="str">
        <f>INDEX('Нормо-час по специальностям'!$B$6:$B$26,MATCH(D1049,'Нормо-час по специальностям'!$A$6:$A$26,0))</f>
        <v>Сантехник</v>
      </c>
      <c r="F1049" s="15">
        <v>0.55000000000000004</v>
      </c>
      <c r="G1049" s="7" t="s">
        <v>7257</v>
      </c>
      <c r="H1049" s="11">
        <f t="shared" si="737"/>
        <v>12.73</v>
      </c>
      <c r="I1049" s="8">
        <f>INDEX('Нормо-час по специальностям'!$D$6:$D$26,MATCH(D1049,'Нормо-час по специальностям'!$A$6:$A$26,0))</f>
        <v>850</v>
      </c>
      <c r="J1049" s="8">
        <f>INDEX('Нормо-час по специальностям'!$E$6:$E$26,MATCH(D1049,'Нормо-час по специальностям'!$A$6:$A$26,0))</f>
        <v>1020</v>
      </c>
      <c r="K1049" s="8">
        <f t="shared" si="738"/>
        <v>468</v>
      </c>
      <c r="L1049" s="8">
        <f t="shared" si="739"/>
        <v>561</v>
      </c>
      <c r="M1049" s="8">
        <f>Расценки!L1048</f>
        <v>341</v>
      </c>
      <c r="N1049" s="8">
        <f>Расценки!M1048</f>
        <v>392</v>
      </c>
      <c r="O1049" s="10">
        <f t="shared" si="740"/>
        <v>0.37243401759530781</v>
      </c>
      <c r="P1049" s="10">
        <f t="shared" si="741"/>
        <v>0.43112244897959173</v>
      </c>
      <c r="Q1049" s="7" t="str">
        <f t="shared" si="742"/>
        <v>расценка</v>
      </c>
      <c r="R1049" s="7" t="str">
        <f t="shared" si="743"/>
        <v>расценка</v>
      </c>
      <c r="S1049" s="8">
        <f t="shared" si="744"/>
        <v>620</v>
      </c>
      <c r="T1049" s="8">
        <f t="shared" si="745"/>
        <v>713</v>
      </c>
      <c r="U1049" s="8">
        <f>Расценки!F1048</f>
        <v>550</v>
      </c>
      <c r="V1049" s="8">
        <f>Расценки!G1048</f>
        <v>632</v>
      </c>
      <c r="W1049" s="10">
        <f t="shared" si="746"/>
        <v>0.14909090909090908</v>
      </c>
      <c r="X1049" s="10">
        <f t="shared" si="747"/>
        <v>0.11234177215189874</v>
      </c>
      <c r="Y1049" s="9">
        <f>Расценки!H1048</f>
        <v>624</v>
      </c>
      <c r="Z1049" s="9">
        <f>Расценки!I1048</f>
        <v>748</v>
      </c>
      <c r="AA1049" s="10">
        <f>Расценки!J1048</f>
        <v>0.13454545454545452</v>
      </c>
      <c r="AB1049" s="10">
        <f>Расценки!K1048</f>
        <v>0.18354430379746844</v>
      </c>
      <c r="AC1049" s="16">
        <f t="shared" si="748"/>
        <v>0.25</v>
      </c>
      <c r="AD1049" s="16">
        <f t="shared" si="749"/>
        <v>0.25</v>
      </c>
      <c r="AE1049" s="10">
        <f t="shared" si="750"/>
        <v>0.45352564102564102</v>
      </c>
      <c r="AF1049" s="10">
        <f t="shared" si="751"/>
        <v>0.47593582887700536</v>
      </c>
      <c r="AG1049" s="8">
        <f t="shared" si="752"/>
        <v>156</v>
      </c>
      <c r="AH1049" s="8">
        <f t="shared" si="753"/>
        <v>187</v>
      </c>
    </row>
    <row r="1050" spans="1:34" x14ac:dyDescent="0.25">
      <c r="A1050" s="7" t="s">
        <v>3099</v>
      </c>
      <c r="B1050" s="7" t="s">
        <v>3100</v>
      </c>
      <c r="C1050" s="7" t="s">
        <v>50</v>
      </c>
      <c r="D1050" s="7" t="s">
        <v>468</v>
      </c>
      <c r="E1050" s="7" t="str">
        <f>INDEX('Нормо-час по специальностям'!$B$6:$B$26,MATCH(D1050,'Нормо-час по специальностям'!$A$6:$A$26,0))</f>
        <v>Сантехник</v>
      </c>
      <c r="F1050" s="15">
        <v>0.6</v>
      </c>
      <c r="G1050" s="7" t="s">
        <v>7257</v>
      </c>
      <c r="H1050" s="11">
        <f t="shared" si="737"/>
        <v>11.67</v>
      </c>
      <c r="I1050" s="8">
        <f>INDEX('Нормо-час по специальностям'!$D$6:$D$26,MATCH(D1050,'Нормо-час по специальностям'!$A$6:$A$26,0))</f>
        <v>850</v>
      </c>
      <c r="J1050" s="8">
        <f>INDEX('Нормо-час по специальностям'!$E$6:$E$26,MATCH(D1050,'Нормо-час по специальностям'!$A$6:$A$26,0))</f>
        <v>1020</v>
      </c>
      <c r="K1050" s="8">
        <f t="shared" si="738"/>
        <v>510</v>
      </c>
      <c r="L1050" s="8">
        <f t="shared" si="739"/>
        <v>612</v>
      </c>
      <c r="M1050" s="8">
        <f>Расценки!L1049</f>
        <v>372</v>
      </c>
      <c r="N1050" s="8">
        <f>Расценки!M1049</f>
        <v>428</v>
      </c>
      <c r="O1050" s="10">
        <f t="shared" si="740"/>
        <v>0.37096774193548376</v>
      </c>
      <c r="P1050" s="10">
        <f t="shared" si="741"/>
        <v>0.42990654205607481</v>
      </c>
      <c r="Q1050" s="7" t="str">
        <f t="shared" si="742"/>
        <v>расценка</v>
      </c>
      <c r="R1050" s="7" t="str">
        <f t="shared" si="743"/>
        <v>расценка</v>
      </c>
      <c r="S1050" s="8">
        <f t="shared" si="744"/>
        <v>620</v>
      </c>
      <c r="T1050" s="8">
        <f t="shared" si="745"/>
        <v>713</v>
      </c>
      <c r="U1050" s="8">
        <f>Расценки!F1049</f>
        <v>600</v>
      </c>
      <c r="V1050" s="8">
        <f>Расценки!G1049</f>
        <v>690</v>
      </c>
      <c r="W1050" s="10">
        <f t="shared" si="746"/>
        <v>0.15</v>
      </c>
      <c r="X1050" s="10">
        <f t="shared" si="747"/>
        <v>0.11304347826086956</v>
      </c>
      <c r="Y1050" s="9">
        <f>Расценки!H1049</f>
        <v>680</v>
      </c>
      <c r="Z1050" s="9">
        <f>Расценки!I1049</f>
        <v>816</v>
      </c>
      <c r="AA1050" s="10">
        <f>Расценки!J1049</f>
        <v>0.1333333333333333</v>
      </c>
      <c r="AB1050" s="10">
        <f>Расценки!K1049</f>
        <v>0.18260869565217397</v>
      </c>
      <c r="AC1050" s="16">
        <f t="shared" si="748"/>
        <v>0.25</v>
      </c>
      <c r="AD1050" s="16">
        <f t="shared" si="749"/>
        <v>0.25</v>
      </c>
      <c r="AE1050" s="10">
        <f t="shared" si="750"/>
        <v>0.45294117647058824</v>
      </c>
      <c r="AF1050" s="10">
        <f t="shared" si="751"/>
        <v>0.47549019607843135</v>
      </c>
      <c r="AG1050" s="8">
        <f t="shared" si="752"/>
        <v>170</v>
      </c>
      <c r="AH1050" s="8">
        <f t="shared" si="753"/>
        <v>204</v>
      </c>
    </row>
    <row r="1051" spans="1:34" x14ac:dyDescent="0.25">
      <c r="A1051" s="7" t="s">
        <v>3102</v>
      </c>
      <c r="B1051" s="7" t="s">
        <v>3103</v>
      </c>
      <c r="C1051" s="7" t="s">
        <v>50</v>
      </c>
      <c r="D1051" s="7" t="s">
        <v>468</v>
      </c>
      <c r="E1051" s="7" t="str">
        <f>INDEX('Нормо-час по специальностям'!$B$6:$B$26,MATCH(D1051,'Нормо-час по специальностям'!$A$6:$A$26,0))</f>
        <v>Сантехник</v>
      </c>
      <c r="F1051" s="15">
        <v>0.7</v>
      </c>
      <c r="G1051" s="7" t="s">
        <v>7257</v>
      </c>
      <c r="H1051" s="11">
        <f t="shared" si="737"/>
        <v>10</v>
      </c>
      <c r="I1051" s="8">
        <f>INDEX('Нормо-час по специальностям'!$D$6:$D$26,MATCH(D1051,'Нормо-час по специальностям'!$A$6:$A$26,0))</f>
        <v>850</v>
      </c>
      <c r="J1051" s="8">
        <f>INDEX('Нормо-час по специальностям'!$E$6:$E$26,MATCH(D1051,'Нормо-час по специальностям'!$A$6:$A$26,0))</f>
        <v>1020</v>
      </c>
      <c r="K1051" s="8">
        <f t="shared" si="738"/>
        <v>595</v>
      </c>
      <c r="L1051" s="8">
        <f t="shared" si="739"/>
        <v>714</v>
      </c>
      <c r="M1051" s="8">
        <f>Расценки!L1050</f>
        <v>434</v>
      </c>
      <c r="N1051" s="8">
        <f>Расценки!M1050</f>
        <v>499</v>
      </c>
      <c r="O1051" s="10">
        <f t="shared" si="740"/>
        <v>0.37096774193548376</v>
      </c>
      <c r="P1051" s="10">
        <f t="shared" si="741"/>
        <v>0.43086172344689389</v>
      </c>
      <c r="Q1051" s="7" t="str">
        <f t="shared" si="742"/>
        <v>расценка</v>
      </c>
      <c r="R1051" s="7" t="str">
        <f t="shared" si="743"/>
        <v>расценка</v>
      </c>
      <c r="S1051" s="8">
        <f t="shared" si="744"/>
        <v>620</v>
      </c>
      <c r="T1051" s="8">
        <f t="shared" si="745"/>
        <v>713</v>
      </c>
      <c r="U1051" s="8">
        <f>Расценки!F1050</f>
        <v>700</v>
      </c>
      <c r="V1051" s="8">
        <f>Расценки!G1050</f>
        <v>805</v>
      </c>
      <c r="W1051" s="10">
        <f t="shared" si="746"/>
        <v>0.15</v>
      </c>
      <c r="X1051" s="10">
        <f t="shared" si="747"/>
        <v>0.11304347826086956</v>
      </c>
      <c r="Y1051" s="9">
        <f>Расценки!H1050</f>
        <v>794</v>
      </c>
      <c r="Z1051" s="9">
        <f>Расценки!I1050</f>
        <v>952</v>
      </c>
      <c r="AA1051" s="10">
        <f>Расценки!J1050</f>
        <v>0.13428571428571434</v>
      </c>
      <c r="AB1051" s="10">
        <f>Расценки!K1050</f>
        <v>0.18260869565217397</v>
      </c>
      <c r="AC1051" s="16">
        <f t="shared" si="748"/>
        <v>0.25062972292191438</v>
      </c>
      <c r="AD1051" s="16">
        <f t="shared" si="749"/>
        <v>0.25</v>
      </c>
      <c r="AE1051" s="10">
        <f t="shared" si="750"/>
        <v>0.45340050377833752</v>
      </c>
      <c r="AF1051" s="10">
        <f t="shared" si="751"/>
        <v>0.47584033613445376</v>
      </c>
      <c r="AG1051" s="8">
        <f t="shared" si="752"/>
        <v>199</v>
      </c>
      <c r="AH1051" s="8">
        <f t="shared" si="753"/>
        <v>238</v>
      </c>
    </row>
    <row r="1052" spans="1:34" x14ac:dyDescent="0.25">
      <c r="A1052" s="7" t="s">
        <v>3105</v>
      </c>
      <c r="B1052" s="7" t="s">
        <v>3106</v>
      </c>
      <c r="C1052" s="7" t="s">
        <v>50</v>
      </c>
      <c r="D1052" s="7" t="s">
        <v>468</v>
      </c>
      <c r="E1052" s="7" t="str">
        <f>INDEX('Нормо-час по специальностям'!$B$6:$B$26,MATCH(D1052,'Нормо-час по специальностям'!$A$6:$A$26,0))</f>
        <v>Сантехник</v>
      </c>
      <c r="F1052" s="15">
        <v>0.85</v>
      </c>
      <c r="G1052" s="7" t="s">
        <v>7257</v>
      </c>
      <c r="H1052" s="11">
        <f t="shared" si="737"/>
        <v>8.24</v>
      </c>
      <c r="I1052" s="8">
        <f>INDEX('Нормо-час по специальностям'!$D$6:$D$26,MATCH(D1052,'Нормо-час по специальностям'!$A$6:$A$26,0))</f>
        <v>850</v>
      </c>
      <c r="J1052" s="8">
        <f>INDEX('Нормо-час по специальностям'!$E$6:$E$26,MATCH(D1052,'Нормо-час по специальностям'!$A$6:$A$26,0))</f>
        <v>1020</v>
      </c>
      <c r="K1052" s="8">
        <f t="shared" si="738"/>
        <v>723</v>
      </c>
      <c r="L1052" s="8">
        <f t="shared" si="739"/>
        <v>867</v>
      </c>
      <c r="M1052" s="8">
        <f>Расценки!L1051</f>
        <v>527</v>
      </c>
      <c r="N1052" s="8">
        <f>Расценки!M1051</f>
        <v>606</v>
      </c>
      <c r="O1052" s="10">
        <f t="shared" si="740"/>
        <v>0.37191650853889935</v>
      </c>
      <c r="P1052" s="10">
        <f t="shared" si="741"/>
        <v>0.43069306930693063</v>
      </c>
      <c r="Q1052" s="7" t="str">
        <f t="shared" si="742"/>
        <v>расценка</v>
      </c>
      <c r="R1052" s="7" t="str">
        <f t="shared" si="743"/>
        <v>расценка</v>
      </c>
      <c r="S1052" s="8">
        <f t="shared" si="744"/>
        <v>620</v>
      </c>
      <c r="T1052" s="8">
        <f t="shared" si="745"/>
        <v>713</v>
      </c>
      <c r="U1052" s="8">
        <f>Расценки!F1051</f>
        <v>850</v>
      </c>
      <c r="V1052" s="8">
        <f>Расценки!G1051</f>
        <v>977</v>
      </c>
      <c r="W1052" s="10">
        <f t="shared" si="746"/>
        <v>0.14941176470588236</v>
      </c>
      <c r="X1052" s="10">
        <f t="shared" si="747"/>
        <v>0.11258955987717502</v>
      </c>
      <c r="Y1052" s="9">
        <f>Расценки!H1051</f>
        <v>964</v>
      </c>
      <c r="Z1052" s="9">
        <f>Расценки!I1051</f>
        <v>1156</v>
      </c>
      <c r="AA1052" s="10">
        <f>Расценки!J1051</f>
        <v>0.13411764705882345</v>
      </c>
      <c r="AB1052" s="10">
        <f>Расценки!K1051</f>
        <v>0.18321392016376659</v>
      </c>
      <c r="AC1052" s="16">
        <f t="shared" si="748"/>
        <v>0.25</v>
      </c>
      <c r="AD1052" s="16">
        <f t="shared" si="749"/>
        <v>0.25</v>
      </c>
      <c r="AE1052" s="10">
        <f t="shared" si="750"/>
        <v>0.4533195020746888</v>
      </c>
      <c r="AF1052" s="10">
        <f t="shared" si="751"/>
        <v>0.47577854671280279</v>
      </c>
      <c r="AG1052" s="8">
        <f t="shared" si="752"/>
        <v>241</v>
      </c>
      <c r="AH1052" s="8">
        <f t="shared" si="753"/>
        <v>289</v>
      </c>
    </row>
    <row r="1053" spans="1:34" x14ac:dyDescent="0.25">
      <c r="A1053" s="7" t="s">
        <v>3108</v>
      </c>
      <c r="B1053" s="7" t="s">
        <v>3109</v>
      </c>
      <c r="C1053" s="7" t="s">
        <v>50</v>
      </c>
      <c r="D1053" s="7" t="s">
        <v>468</v>
      </c>
      <c r="E1053" s="7" t="str">
        <f>INDEX('Нормо-час по специальностям'!$B$6:$B$26,MATCH(D1053,'Нормо-час по специальностям'!$A$6:$A$26,0))</f>
        <v>Сантехник</v>
      </c>
      <c r="F1053" s="15">
        <v>0.95</v>
      </c>
      <c r="G1053" s="7" t="s">
        <v>7257</v>
      </c>
      <c r="H1053" s="11">
        <f t="shared" si="737"/>
        <v>7.37</v>
      </c>
      <c r="I1053" s="8">
        <f>INDEX('Нормо-час по специальностям'!$D$6:$D$26,MATCH(D1053,'Нормо-час по специальностям'!$A$6:$A$26,0))</f>
        <v>850</v>
      </c>
      <c r="J1053" s="8">
        <f>INDEX('Нормо-час по специальностям'!$E$6:$E$26,MATCH(D1053,'Нормо-час по специальностям'!$A$6:$A$26,0))</f>
        <v>1020</v>
      </c>
      <c r="K1053" s="8">
        <f t="shared" si="738"/>
        <v>808</v>
      </c>
      <c r="L1053" s="8">
        <f t="shared" si="739"/>
        <v>969</v>
      </c>
      <c r="M1053" s="8">
        <f>Расценки!L1052</f>
        <v>589</v>
      </c>
      <c r="N1053" s="8">
        <f>Расценки!M1052</f>
        <v>677</v>
      </c>
      <c r="O1053" s="10">
        <f t="shared" si="740"/>
        <v>0.37181663837011891</v>
      </c>
      <c r="P1053" s="10">
        <f t="shared" si="741"/>
        <v>0.43131462333825699</v>
      </c>
      <c r="Q1053" s="7" t="str">
        <f t="shared" si="742"/>
        <v>расценка</v>
      </c>
      <c r="R1053" s="7" t="str">
        <f t="shared" si="743"/>
        <v>расценка</v>
      </c>
      <c r="S1053" s="8">
        <f t="shared" si="744"/>
        <v>620</v>
      </c>
      <c r="T1053" s="8">
        <f t="shared" si="745"/>
        <v>713</v>
      </c>
      <c r="U1053" s="8">
        <f>Расценки!F1052</f>
        <v>950</v>
      </c>
      <c r="V1053" s="8">
        <f>Расценки!G1052</f>
        <v>1092</v>
      </c>
      <c r="W1053" s="10">
        <f t="shared" si="746"/>
        <v>0.14947368421052631</v>
      </c>
      <c r="X1053" s="10">
        <f t="shared" si="747"/>
        <v>0.11263736263736264</v>
      </c>
      <c r="Y1053" s="9">
        <f>Расценки!H1052</f>
        <v>1078</v>
      </c>
      <c r="Z1053" s="9">
        <f>Расценки!I1052</f>
        <v>1292</v>
      </c>
      <c r="AA1053" s="10">
        <f>Расценки!J1052</f>
        <v>0.13473684210526327</v>
      </c>
      <c r="AB1053" s="10">
        <f>Расценки!K1052</f>
        <v>0.18315018315018317</v>
      </c>
      <c r="AC1053" s="16">
        <f t="shared" si="748"/>
        <v>0.2504638218923933</v>
      </c>
      <c r="AD1053" s="16">
        <f t="shared" si="749"/>
        <v>0.25</v>
      </c>
      <c r="AE1053" s="10">
        <f t="shared" si="750"/>
        <v>0.45361781076066793</v>
      </c>
      <c r="AF1053" s="10">
        <f t="shared" si="751"/>
        <v>0.4760061919504644</v>
      </c>
      <c r="AG1053" s="8">
        <f t="shared" si="752"/>
        <v>270</v>
      </c>
      <c r="AH1053" s="8">
        <f t="shared" si="753"/>
        <v>323</v>
      </c>
    </row>
    <row r="1054" spans="1:34" x14ac:dyDescent="0.25">
      <c r="A1054" s="7" t="s">
        <v>3111</v>
      </c>
      <c r="B1054" s="7" t="s">
        <v>3112</v>
      </c>
      <c r="C1054" s="7" t="s">
        <v>50</v>
      </c>
      <c r="D1054" s="7" t="s">
        <v>468</v>
      </c>
      <c r="E1054" s="7" t="str">
        <f>INDEX('Нормо-час по специальностям'!$B$6:$B$26,MATCH(D1054,'Нормо-час по специальностям'!$A$6:$A$26,0))</f>
        <v>Сантехник</v>
      </c>
      <c r="F1054" s="15">
        <v>1.1000000000000001</v>
      </c>
      <c r="G1054" s="7" t="s">
        <v>7257</v>
      </c>
      <c r="H1054" s="11">
        <f t="shared" si="737"/>
        <v>6.36</v>
      </c>
      <c r="I1054" s="8">
        <f>INDEX('Нормо-час по специальностям'!$D$6:$D$26,MATCH(D1054,'Нормо-час по специальностям'!$A$6:$A$26,0))</f>
        <v>850</v>
      </c>
      <c r="J1054" s="8">
        <f>INDEX('Нормо-час по специальностям'!$E$6:$E$26,MATCH(D1054,'Нормо-час по специальностям'!$A$6:$A$26,0))</f>
        <v>1020</v>
      </c>
      <c r="K1054" s="8">
        <f t="shared" si="738"/>
        <v>935</v>
      </c>
      <c r="L1054" s="8">
        <f t="shared" si="739"/>
        <v>1122</v>
      </c>
      <c r="M1054" s="8">
        <f>Расценки!L1053</f>
        <v>713</v>
      </c>
      <c r="N1054" s="8">
        <f>Расценки!M1053</f>
        <v>820</v>
      </c>
      <c r="O1054" s="10">
        <f t="shared" si="740"/>
        <v>0.31136044880785407</v>
      </c>
      <c r="P1054" s="10">
        <f t="shared" si="741"/>
        <v>0.36829268292682937</v>
      </c>
      <c r="Q1054" s="7" t="str">
        <f t="shared" si="742"/>
        <v>расценка</v>
      </c>
      <c r="R1054" s="7" t="str">
        <f t="shared" si="743"/>
        <v>расценка</v>
      </c>
      <c r="S1054" s="8">
        <f t="shared" si="744"/>
        <v>648</v>
      </c>
      <c r="T1054" s="8">
        <f t="shared" si="745"/>
        <v>745</v>
      </c>
      <c r="U1054" s="8">
        <f>Расценки!F1053</f>
        <v>1150</v>
      </c>
      <c r="V1054" s="8">
        <f>Расценки!G1053</f>
        <v>1322</v>
      </c>
      <c r="W1054" s="10">
        <f t="shared" si="746"/>
        <v>0.18695652173913044</v>
      </c>
      <c r="X1054" s="10">
        <f t="shared" si="747"/>
        <v>0.15128593040847202</v>
      </c>
      <c r="Y1054" s="9">
        <f>Расценки!H1053</f>
        <v>1247</v>
      </c>
      <c r="Z1054" s="9">
        <f>Расценки!I1053</f>
        <v>1496</v>
      </c>
      <c r="AA1054" s="10">
        <f>Расценки!J1053</f>
        <v>8.4347826086956568E-2</v>
      </c>
      <c r="AB1054" s="10">
        <f>Расценки!K1053</f>
        <v>0.1316187594553706</v>
      </c>
      <c r="AC1054" s="16">
        <f t="shared" si="748"/>
        <v>0.25020048115477145</v>
      </c>
      <c r="AD1054" s="16">
        <f t="shared" si="749"/>
        <v>0.25</v>
      </c>
      <c r="AE1054" s="10">
        <f t="shared" si="750"/>
        <v>0.42822774659182039</v>
      </c>
      <c r="AF1054" s="10">
        <f t="shared" si="751"/>
        <v>0.45187165775401067</v>
      </c>
      <c r="AG1054" s="8">
        <f t="shared" si="752"/>
        <v>312</v>
      </c>
      <c r="AH1054" s="8">
        <f t="shared" si="753"/>
        <v>374</v>
      </c>
    </row>
    <row r="1055" spans="1:34" x14ac:dyDescent="0.25">
      <c r="A1055" s="7" t="s">
        <v>3114</v>
      </c>
      <c r="B1055" s="7" t="s">
        <v>3115</v>
      </c>
      <c r="C1055" s="7" t="s">
        <v>177</v>
      </c>
      <c r="D1055" s="7" t="s">
        <v>468</v>
      </c>
      <c r="E1055" s="7" t="str">
        <f>INDEX('Нормо-час по специальностям'!$B$6:$B$26,MATCH(D1055,'Нормо-час по специальностям'!$A$6:$A$26,0))</f>
        <v>Сантехник</v>
      </c>
      <c r="F1055" s="15">
        <v>0.9</v>
      </c>
      <c r="G1055" s="7" t="s">
        <v>7257</v>
      </c>
      <c r="H1055" s="11">
        <f t="shared" si="737"/>
        <v>7.78</v>
      </c>
      <c r="I1055" s="8">
        <f>INDEX('Нормо-час по специальностям'!$D$6:$D$26,MATCH(D1055,'Нормо-час по специальностям'!$A$6:$A$26,0))</f>
        <v>850</v>
      </c>
      <c r="J1055" s="8">
        <f>INDEX('Нормо-час по специальностям'!$E$6:$E$26,MATCH(D1055,'Нормо-час по специальностям'!$A$6:$A$26,0))</f>
        <v>1020</v>
      </c>
      <c r="K1055" s="8">
        <f t="shared" si="738"/>
        <v>765</v>
      </c>
      <c r="L1055" s="8">
        <f t="shared" si="739"/>
        <v>918</v>
      </c>
      <c r="M1055" s="8">
        <f>Расценки!L1054</f>
        <v>589</v>
      </c>
      <c r="N1055" s="8">
        <f>Расценки!M1054</f>
        <v>677</v>
      </c>
      <c r="O1055" s="10">
        <f t="shared" si="740"/>
        <v>0.29881154499151097</v>
      </c>
      <c r="P1055" s="10">
        <f t="shared" si="741"/>
        <v>0.35598227474150668</v>
      </c>
      <c r="Q1055" s="7" t="str">
        <f t="shared" si="742"/>
        <v>расценка</v>
      </c>
      <c r="R1055" s="7" t="str">
        <f t="shared" si="743"/>
        <v>расценка</v>
      </c>
      <c r="S1055" s="8">
        <f t="shared" si="744"/>
        <v>654</v>
      </c>
      <c r="T1055" s="8">
        <f t="shared" si="745"/>
        <v>752</v>
      </c>
      <c r="U1055" s="8">
        <f>Расценки!F1054</f>
        <v>950</v>
      </c>
      <c r="V1055" s="8">
        <f>Расценки!G1054</f>
        <v>1092</v>
      </c>
      <c r="W1055" s="10">
        <f t="shared" si="746"/>
        <v>0.19473684210526315</v>
      </c>
      <c r="X1055" s="10">
        <f t="shared" si="747"/>
        <v>0.15934065934065933</v>
      </c>
      <c r="Y1055" s="9">
        <f>Расценки!H1054</f>
        <v>1020</v>
      </c>
      <c r="Z1055" s="9">
        <f>Расценки!I1054</f>
        <v>1224</v>
      </c>
      <c r="AA1055" s="10">
        <f>Расценки!J1054</f>
        <v>7.3684210526315796E-2</v>
      </c>
      <c r="AB1055" s="10">
        <f>Расценки!K1054</f>
        <v>0.12087912087912089</v>
      </c>
      <c r="AC1055" s="16">
        <f t="shared" si="748"/>
        <v>0.25</v>
      </c>
      <c r="AD1055" s="16">
        <f t="shared" si="749"/>
        <v>0.25</v>
      </c>
      <c r="AE1055" s="10">
        <f t="shared" si="750"/>
        <v>0.42254901960784313</v>
      </c>
      <c r="AF1055" s="10">
        <f t="shared" si="751"/>
        <v>0.44689542483660133</v>
      </c>
      <c r="AG1055" s="8">
        <f t="shared" si="752"/>
        <v>255</v>
      </c>
      <c r="AH1055" s="8">
        <f t="shared" si="753"/>
        <v>306</v>
      </c>
    </row>
    <row r="1056" spans="1:34" x14ac:dyDescent="0.25">
      <c r="A1056" s="7" t="s">
        <v>3118</v>
      </c>
      <c r="B1056" s="7" t="s">
        <v>3119</v>
      </c>
      <c r="C1056" s="7" t="s">
        <v>50</v>
      </c>
      <c r="D1056" s="7" t="s">
        <v>468</v>
      </c>
      <c r="E1056" s="7" t="str">
        <f>INDEX('Нормо-час по специальностям'!$B$6:$B$26,MATCH(D1056,'Нормо-час по специальностям'!$A$6:$A$26,0))</f>
        <v>Сантехник</v>
      </c>
      <c r="F1056" s="15">
        <v>0.28000000000000003</v>
      </c>
      <c r="G1056" s="7" t="s">
        <v>7245</v>
      </c>
      <c r="H1056" s="11">
        <f t="shared" si="737"/>
        <v>25</v>
      </c>
      <c r="I1056" s="8">
        <f>INDEX('Нормо-час по специальностям'!$D$6:$D$26,MATCH(D1056,'Нормо-час по специальностям'!$A$6:$A$26,0))</f>
        <v>850</v>
      </c>
      <c r="J1056" s="8">
        <f>INDEX('Нормо-час по специальностям'!$E$6:$E$26,MATCH(D1056,'Нормо-час по специальностям'!$A$6:$A$26,0))</f>
        <v>1020</v>
      </c>
      <c r="K1056" s="8">
        <f t="shared" si="738"/>
        <v>238</v>
      </c>
      <c r="L1056" s="8">
        <f t="shared" si="739"/>
        <v>286</v>
      </c>
      <c r="M1056" s="8">
        <f>Расценки!L1055</f>
        <v>260</v>
      </c>
      <c r="N1056" s="8">
        <f>Расценки!M1055</f>
        <v>299</v>
      </c>
      <c r="O1056" s="10">
        <f t="shared" si="740"/>
        <v>-8.4615384615384648E-2</v>
      </c>
      <c r="P1056" s="10">
        <f t="shared" si="741"/>
        <v>-4.3478260869565188E-2</v>
      </c>
      <c r="Q1056" s="7" t="str">
        <f t="shared" si="742"/>
        <v>равно</v>
      </c>
      <c r="R1056" s="7" t="str">
        <f t="shared" si="743"/>
        <v>равно</v>
      </c>
      <c r="S1056" s="8">
        <f t="shared" si="744"/>
        <v>929</v>
      </c>
      <c r="T1056" s="8">
        <f t="shared" si="745"/>
        <v>1068</v>
      </c>
      <c r="U1056" s="8">
        <f>Расценки!F1055</f>
        <v>420</v>
      </c>
      <c r="V1056" s="8">
        <f>Расценки!G1055</f>
        <v>483</v>
      </c>
      <c r="W1056" s="10">
        <f t="shared" si="746"/>
        <v>0.43333333333333335</v>
      </c>
      <c r="X1056" s="10">
        <f t="shared" si="747"/>
        <v>0.40786749482401657</v>
      </c>
      <c r="Y1056" s="9">
        <f>Расценки!H1055</f>
        <v>420</v>
      </c>
      <c r="Z1056" s="9">
        <f>Расценки!I1055</f>
        <v>483</v>
      </c>
      <c r="AA1056" s="10">
        <f>Расценки!J1055</f>
        <v>0</v>
      </c>
      <c r="AB1056" s="10">
        <f>Расценки!K1055</f>
        <v>0</v>
      </c>
      <c r="AC1056" s="16">
        <f t="shared" si="748"/>
        <v>0.43333333333333335</v>
      </c>
      <c r="AD1056" s="16">
        <f t="shared" si="749"/>
        <v>0.40786749482401657</v>
      </c>
      <c r="AE1056" s="10">
        <f t="shared" si="750"/>
        <v>0.38095238095238093</v>
      </c>
      <c r="AF1056" s="10">
        <f t="shared" si="751"/>
        <v>0.38095238095238093</v>
      </c>
      <c r="AG1056" s="8">
        <f t="shared" si="752"/>
        <v>182</v>
      </c>
      <c r="AH1056" s="8">
        <f t="shared" si="753"/>
        <v>197</v>
      </c>
    </row>
    <row r="1057" spans="1:34" x14ac:dyDescent="0.25">
      <c r="A1057" s="7" t="s">
        <v>3121</v>
      </c>
      <c r="B1057" s="7" t="s">
        <v>3122</v>
      </c>
      <c r="C1057" s="7" t="s">
        <v>50</v>
      </c>
      <c r="D1057" s="7" t="s">
        <v>468</v>
      </c>
      <c r="E1057" s="7" t="str">
        <f>INDEX('Нормо-час по специальностям'!$B$6:$B$26,MATCH(D1057,'Нормо-час по специальностям'!$A$6:$A$26,0))</f>
        <v>Сантехник</v>
      </c>
      <c r="F1057" s="15">
        <v>0.3</v>
      </c>
      <c r="G1057" s="7" t="s">
        <v>7245</v>
      </c>
      <c r="H1057" s="11">
        <f t="shared" si="737"/>
        <v>23.33</v>
      </c>
      <c r="I1057" s="8">
        <f>INDEX('Нормо-час по специальностям'!$D$6:$D$26,MATCH(D1057,'Нормо-час по специальностям'!$A$6:$A$26,0))</f>
        <v>850</v>
      </c>
      <c r="J1057" s="8">
        <f>INDEX('Нормо-час по специальностям'!$E$6:$E$26,MATCH(D1057,'Нормо-час по специальностям'!$A$6:$A$26,0))</f>
        <v>1020</v>
      </c>
      <c r="K1057" s="8">
        <f t="shared" si="738"/>
        <v>255</v>
      </c>
      <c r="L1057" s="8">
        <f t="shared" si="739"/>
        <v>306</v>
      </c>
      <c r="M1057" s="8">
        <f>Расценки!L1056</f>
        <v>279</v>
      </c>
      <c r="N1057" s="8">
        <f>Расценки!M1056</f>
        <v>321</v>
      </c>
      <c r="O1057" s="10">
        <f t="shared" si="740"/>
        <v>-8.6021505376344121E-2</v>
      </c>
      <c r="P1057" s="10">
        <f t="shared" si="741"/>
        <v>-4.6728971962616828E-2</v>
      </c>
      <c r="Q1057" s="7" t="str">
        <f t="shared" si="742"/>
        <v>равно</v>
      </c>
      <c r="R1057" s="7" t="str">
        <f t="shared" si="743"/>
        <v>равно</v>
      </c>
      <c r="S1057" s="8">
        <f t="shared" si="744"/>
        <v>930</v>
      </c>
      <c r="T1057" s="8">
        <f t="shared" si="745"/>
        <v>1070</v>
      </c>
      <c r="U1057" s="8">
        <f>Расценки!F1056</f>
        <v>450</v>
      </c>
      <c r="V1057" s="8">
        <f>Расценки!G1056</f>
        <v>518</v>
      </c>
      <c r="W1057" s="10">
        <f t="shared" si="746"/>
        <v>0.43333333333333335</v>
      </c>
      <c r="X1057" s="10">
        <f t="shared" si="747"/>
        <v>0.40926640926640928</v>
      </c>
      <c r="Y1057" s="9">
        <f>Расценки!H1056</f>
        <v>450</v>
      </c>
      <c r="Z1057" s="9">
        <f>Расценки!I1056</f>
        <v>518</v>
      </c>
      <c r="AA1057" s="10">
        <f>Расценки!J1056</f>
        <v>0</v>
      </c>
      <c r="AB1057" s="10">
        <f>Расценки!K1056</f>
        <v>0</v>
      </c>
      <c r="AC1057" s="16">
        <f t="shared" si="748"/>
        <v>0.43333333333333335</v>
      </c>
      <c r="AD1057" s="16">
        <f t="shared" si="749"/>
        <v>0.40926640926640928</v>
      </c>
      <c r="AE1057" s="10">
        <f t="shared" si="750"/>
        <v>0.38</v>
      </c>
      <c r="AF1057" s="10">
        <f t="shared" si="751"/>
        <v>0.38030888030888033</v>
      </c>
      <c r="AG1057" s="8">
        <f t="shared" si="752"/>
        <v>195</v>
      </c>
      <c r="AH1057" s="8">
        <f t="shared" si="753"/>
        <v>212</v>
      </c>
    </row>
    <row r="1058" spans="1:34" x14ac:dyDescent="0.25">
      <c r="A1058" s="7" t="s">
        <v>3124</v>
      </c>
      <c r="B1058" s="7" t="s">
        <v>3125</v>
      </c>
      <c r="C1058" s="7" t="s">
        <v>50</v>
      </c>
      <c r="D1058" s="7" t="s">
        <v>468</v>
      </c>
      <c r="E1058" s="7" t="str">
        <f>INDEX('Нормо-час по специальностям'!$B$6:$B$26,MATCH(D1058,'Нормо-час по специальностям'!$A$6:$A$26,0))</f>
        <v>Сантехник</v>
      </c>
      <c r="F1058" s="15">
        <v>0.35</v>
      </c>
      <c r="G1058" s="7" t="s">
        <v>7245</v>
      </c>
      <c r="H1058" s="11">
        <f t="shared" si="737"/>
        <v>20</v>
      </c>
      <c r="I1058" s="8">
        <f>INDEX('Нормо-час по специальностям'!$D$6:$D$26,MATCH(D1058,'Нормо-час по специальностям'!$A$6:$A$26,0))</f>
        <v>850</v>
      </c>
      <c r="J1058" s="8">
        <f>INDEX('Нормо-час по специальностям'!$E$6:$E$26,MATCH(D1058,'Нормо-час по специальностям'!$A$6:$A$26,0))</f>
        <v>1020</v>
      </c>
      <c r="K1058" s="8">
        <f t="shared" si="738"/>
        <v>298</v>
      </c>
      <c r="L1058" s="8">
        <f t="shared" si="739"/>
        <v>357</v>
      </c>
      <c r="M1058" s="8">
        <f>Расценки!L1057</f>
        <v>310</v>
      </c>
      <c r="N1058" s="8">
        <f>Расценки!M1057</f>
        <v>356</v>
      </c>
      <c r="O1058" s="10">
        <f t="shared" si="740"/>
        <v>-3.8709677419354827E-2</v>
      </c>
      <c r="P1058" s="10">
        <f t="shared" si="741"/>
        <v>2.8089887640450062E-3</v>
      </c>
      <c r="Q1058" s="7" t="str">
        <f t="shared" si="742"/>
        <v>равно</v>
      </c>
      <c r="R1058" s="7" t="str">
        <f t="shared" si="743"/>
        <v>равно</v>
      </c>
      <c r="S1058" s="8">
        <f t="shared" si="744"/>
        <v>886</v>
      </c>
      <c r="T1058" s="8">
        <f t="shared" si="745"/>
        <v>1017</v>
      </c>
      <c r="U1058" s="8">
        <f>Расценки!F1057</f>
        <v>500</v>
      </c>
      <c r="V1058" s="8">
        <f>Расценки!G1057</f>
        <v>575</v>
      </c>
      <c r="W1058" s="10">
        <f t="shared" si="746"/>
        <v>0.40400000000000003</v>
      </c>
      <c r="X1058" s="10">
        <f t="shared" si="747"/>
        <v>0.37913043478260872</v>
      </c>
      <c r="Y1058" s="9">
        <f>Расценки!H1057</f>
        <v>500</v>
      </c>
      <c r="Z1058" s="9">
        <f>Расценки!I1057</f>
        <v>575</v>
      </c>
      <c r="AA1058" s="10">
        <f>Расценки!J1057</f>
        <v>0</v>
      </c>
      <c r="AB1058" s="10">
        <f>Расценки!K1057</f>
        <v>0</v>
      </c>
      <c r="AC1058" s="16">
        <f t="shared" si="748"/>
        <v>0.40400000000000003</v>
      </c>
      <c r="AD1058" s="16">
        <f t="shared" si="749"/>
        <v>0.37913043478260872</v>
      </c>
      <c r="AE1058" s="10">
        <f t="shared" si="750"/>
        <v>0.38</v>
      </c>
      <c r="AF1058" s="10">
        <f t="shared" si="751"/>
        <v>0.38086956521739129</v>
      </c>
      <c r="AG1058" s="8">
        <f t="shared" si="752"/>
        <v>202</v>
      </c>
      <c r="AH1058" s="8">
        <f t="shared" si="753"/>
        <v>218</v>
      </c>
    </row>
    <row r="1059" spans="1:34" x14ac:dyDescent="0.25">
      <c r="A1059" s="7" t="s">
        <v>3127</v>
      </c>
      <c r="B1059" s="7" t="s">
        <v>3128</v>
      </c>
      <c r="C1059" s="7" t="s">
        <v>50</v>
      </c>
      <c r="D1059" s="7" t="s">
        <v>468</v>
      </c>
      <c r="E1059" s="7" t="str">
        <f>INDEX('Нормо-час по специальностям'!$B$6:$B$26,MATCH(D1059,'Нормо-час по специальностям'!$A$6:$A$26,0))</f>
        <v>Сантехник</v>
      </c>
      <c r="F1059" s="15">
        <v>0.42</v>
      </c>
      <c r="G1059" s="7" t="s">
        <v>7245</v>
      </c>
      <c r="H1059" s="11">
        <f t="shared" si="737"/>
        <v>16.670000000000002</v>
      </c>
      <c r="I1059" s="8">
        <f>INDEX('Нормо-час по специальностям'!$D$6:$D$26,MATCH(D1059,'Нормо-час по специальностям'!$A$6:$A$26,0))</f>
        <v>850</v>
      </c>
      <c r="J1059" s="8">
        <f>INDEX('Нормо-час по специальностям'!$E$6:$E$26,MATCH(D1059,'Нормо-час по специальностям'!$A$6:$A$26,0))</f>
        <v>1020</v>
      </c>
      <c r="K1059" s="8">
        <f t="shared" si="738"/>
        <v>357</v>
      </c>
      <c r="L1059" s="8">
        <f t="shared" si="739"/>
        <v>428</v>
      </c>
      <c r="M1059" s="8">
        <f>Расценки!L1058</f>
        <v>372</v>
      </c>
      <c r="N1059" s="8">
        <f>Расценки!M1058</f>
        <v>428</v>
      </c>
      <c r="O1059" s="10">
        <f t="shared" si="740"/>
        <v>-4.0322580645161255E-2</v>
      </c>
      <c r="P1059" s="10">
        <f t="shared" si="741"/>
        <v>0</v>
      </c>
      <c r="Q1059" s="7" t="str">
        <f t="shared" si="742"/>
        <v>равно</v>
      </c>
      <c r="R1059" s="7" t="str">
        <f t="shared" si="743"/>
        <v>равно</v>
      </c>
      <c r="S1059" s="8">
        <f t="shared" si="744"/>
        <v>886</v>
      </c>
      <c r="T1059" s="8">
        <f t="shared" si="745"/>
        <v>1019</v>
      </c>
      <c r="U1059" s="8">
        <f>Расценки!F1058</f>
        <v>600</v>
      </c>
      <c r="V1059" s="8">
        <f>Расценки!G1058</f>
        <v>690</v>
      </c>
      <c r="W1059" s="10">
        <f t="shared" si="746"/>
        <v>0.40500000000000003</v>
      </c>
      <c r="X1059" s="10">
        <f t="shared" si="747"/>
        <v>0.37971014492753624</v>
      </c>
      <c r="Y1059" s="9">
        <f>Расценки!H1058</f>
        <v>600</v>
      </c>
      <c r="Z1059" s="9">
        <f>Расценки!I1058</f>
        <v>690</v>
      </c>
      <c r="AA1059" s="10">
        <f>Расценки!J1058</f>
        <v>0</v>
      </c>
      <c r="AB1059" s="10">
        <f>Расценки!K1058</f>
        <v>0</v>
      </c>
      <c r="AC1059" s="16">
        <f t="shared" si="748"/>
        <v>0.40500000000000003</v>
      </c>
      <c r="AD1059" s="16">
        <f t="shared" si="749"/>
        <v>0.37971014492753624</v>
      </c>
      <c r="AE1059" s="10">
        <f t="shared" si="750"/>
        <v>0.38</v>
      </c>
      <c r="AF1059" s="10">
        <f t="shared" si="751"/>
        <v>0.37971014492753624</v>
      </c>
      <c r="AG1059" s="8">
        <f t="shared" si="752"/>
        <v>243</v>
      </c>
      <c r="AH1059" s="8">
        <f t="shared" si="753"/>
        <v>262</v>
      </c>
    </row>
    <row r="1060" spans="1:34" x14ac:dyDescent="0.25">
      <c r="A1060" s="7" t="s">
        <v>3129</v>
      </c>
      <c r="B1060" s="7" t="s">
        <v>3130</v>
      </c>
      <c r="C1060" s="7" t="s">
        <v>50</v>
      </c>
      <c r="D1060" s="7" t="s">
        <v>468</v>
      </c>
      <c r="E1060" s="7" t="str">
        <f>INDEX('Нормо-час по специальностям'!$B$6:$B$26,MATCH(D1060,'Нормо-час по специальностям'!$A$6:$A$26,0))</f>
        <v>Сантехник</v>
      </c>
      <c r="F1060" s="15">
        <v>0.5</v>
      </c>
      <c r="G1060" s="7" t="s">
        <v>7245</v>
      </c>
      <c r="H1060" s="11">
        <f t="shared" si="737"/>
        <v>14</v>
      </c>
      <c r="I1060" s="8">
        <f>INDEX('Нормо-час по специальностям'!$D$6:$D$26,MATCH(D1060,'Нормо-час по специальностям'!$A$6:$A$26,0))</f>
        <v>850</v>
      </c>
      <c r="J1060" s="8">
        <f>INDEX('Нормо-час по специальностям'!$E$6:$E$26,MATCH(D1060,'Нормо-час по специальностям'!$A$6:$A$26,0))</f>
        <v>1020</v>
      </c>
      <c r="K1060" s="8">
        <f t="shared" si="738"/>
        <v>425</v>
      </c>
      <c r="L1060" s="8">
        <f t="shared" si="739"/>
        <v>510</v>
      </c>
      <c r="M1060" s="8">
        <f>Расценки!L1059</f>
        <v>434</v>
      </c>
      <c r="N1060" s="8">
        <f>Расценки!M1059</f>
        <v>499</v>
      </c>
      <c r="O1060" s="10">
        <f t="shared" si="740"/>
        <v>-2.0737327188940058E-2</v>
      </c>
      <c r="P1060" s="10">
        <f t="shared" si="741"/>
        <v>2.2044088176352616E-2</v>
      </c>
      <c r="Q1060" s="7" t="str">
        <f t="shared" si="742"/>
        <v>равно</v>
      </c>
      <c r="R1060" s="7" t="str">
        <f t="shared" si="743"/>
        <v>равно</v>
      </c>
      <c r="S1060" s="8">
        <f t="shared" si="744"/>
        <v>868</v>
      </c>
      <c r="T1060" s="8">
        <f t="shared" si="745"/>
        <v>998</v>
      </c>
      <c r="U1060" s="8">
        <f>Расценки!F1059</f>
        <v>700</v>
      </c>
      <c r="V1060" s="8">
        <f>Расценки!G1059</f>
        <v>805</v>
      </c>
      <c r="W1060" s="10">
        <f t="shared" si="746"/>
        <v>0.39285714285714285</v>
      </c>
      <c r="X1060" s="10">
        <f t="shared" si="747"/>
        <v>0.36645962732919257</v>
      </c>
      <c r="Y1060" s="9">
        <f>Расценки!H1059</f>
        <v>700</v>
      </c>
      <c r="Z1060" s="9">
        <f>Расценки!I1059</f>
        <v>805</v>
      </c>
      <c r="AA1060" s="10">
        <f>Расценки!J1059</f>
        <v>0</v>
      </c>
      <c r="AB1060" s="10">
        <f>Расценки!K1059</f>
        <v>0</v>
      </c>
      <c r="AC1060" s="16">
        <f t="shared" si="748"/>
        <v>0.39285714285714285</v>
      </c>
      <c r="AD1060" s="16">
        <f t="shared" si="749"/>
        <v>0.36645962732919257</v>
      </c>
      <c r="AE1060" s="10">
        <f t="shared" si="750"/>
        <v>0.38</v>
      </c>
      <c r="AF1060" s="10">
        <f t="shared" si="751"/>
        <v>0.38012422360248449</v>
      </c>
      <c r="AG1060" s="8">
        <f t="shared" si="752"/>
        <v>275</v>
      </c>
      <c r="AH1060" s="8">
        <f t="shared" si="753"/>
        <v>295</v>
      </c>
    </row>
    <row r="1061" spans="1:34" x14ac:dyDescent="0.25">
      <c r="A1061" s="7" t="s">
        <v>3131</v>
      </c>
      <c r="B1061" s="7" t="s">
        <v>3132</v>
      </c>
      <c r="C1061" s="7" t="s">
        <v>50</v>
      </c>
      <c r="D1061" s="7" t="s">
        <v>468</v>
      </c>
      <c r="E1061" s="7" t="str">
        <f>INDEX('Нормо-час по специальностям'!$B$6:$B$26,MATCH(D1061,'Нормо-час по специальностям'!$A$6:$A$26,0))</f>
        <v>Сантехник</v>
      </c>
      <c r="F1061" s="15">
        <v>0.6</v>
      </c>
      <c r="G1061" s="7" t="s">
        <v>7245</v>
      </c>
      <c r="H1061" s="11">
        <f t="shared" si="737"/>
        <v>11.67</v>
      </c>
      <c r="I1061" s="8">
        <f>INDEX('Нормо-час по специальностям'!$D$6:$D$26,MATCH(D1061,'Нормо-час по специальностям'!$A$6:$A$26,0))</f>
        <v>850</v>
      </c>
      <c r="J1061" s="8">
        <f>INDEX('Нормо-час по специальностям'!$E$6:$E$26,MATCH(D1061,'Нормо-час по специальностям'!$A$6:$A$26,0))</f>
        <v>1020</v>
      </c>
      <c r="K1061" s="8">
        <f t="shared" si="738"/>
        <v>510</v>
      </c>
      <c r="L1061" s="8">
        <f t="shared" si="739"/>
        <v>612</v>
      </c>
      <c r="M1061" s="8">
        <f>Расценки!L1060</f>
        <v>558</v>
      </c>
      <c r="N1061" s="8">
        <f>Расценки!M1060</f>
        <v>642</v>
      </c>
      <c r="O1061" s="10">
        <f t="shared" si="740"/>
        <v>-8.6021505376344121E-2</v>
      </c>
      <c r="P1061" s="10">
        <f t="shared" si="741"/>
        <v>-4.6728971962616828E-2</v>
      </c>
      <c r="Q1061" s="7" t="str">
        <f t="shared" si="742"/>
        <v>равно</v>
      </c>
      <c r="R1061" s="7" t="str">
        <f t="shared" si="743"/>
        <v>равно</v>
      </c>
      <c r="S1061" s="8">
        <f t="shared" si="744"/>
        <v>930</v>
      </c>
      <c r="T1061" s="8">
        <f t="shared" si="745"/>
        <v>1070</v>
      </c>
      <c r="U1061" s="8">
        <f>Расценки!F1060</f>
        <v>900</v>
      </c>
      <c r="V1061" s="8">
        <f>Расценки!G1060</f>
        <v>1035</v>
      </c>
      <c r="W1061" s="10">
        <f t="shared" si="746"/>
        <v>0.43333333333333335</v>
      </c>
      <c r="X1061" s="10">
        <f t="shared" si="747"/>
        <v>0.40869565217391307</v>
      </c>
      <c r="Y1061" s="9">
        <f>Расценки!H1060</f>
        <v>900</v>
      </c>
      <c r="Z1061" s="9">
        <f>Расценки!I1060</f>
        <v>1035</v>
      </c>
      <c r="AA1061" s="10">
        <f>Расценки!J1060</f>
        <v>0</v>
      </c>
      <c r="AB1061" s="10">
        <f>Расценки!K1060</f>
        <v>0</v>
      </c>
      <c r="AC1061" s="16">
        <f t="shared" si="748"/>
        <v>0.43333333333333335</v>
      </c>
      <c r="AD1061" s="16">
        <f t="shared" si="749"/>
        <v>0.40869565217391307</v>
      </c>
      <c r="AE1061" s="10">
        <f t="shared" si="750"/>
        <v>0.38</v>
      </c>
      <c r="AF1061" s="10">
        <f t="shared" si="751"/>
        <v>0.37971014492753624</v>
      </c>
      <c r="AG1061" s="8">
        <f t="shared" si="752"/>
        <v>390</v>
      </c>
      <c r="AH1061" s="8">
        <f t="shared" si="753"/>
        <v>423</v>
      </c>
    </row>
    <row r="1062" spans="1:34" x14ac:dyDescent="0.25">
      <c r="A1062" s="7" t="s">
        <v>3133</v>
      </c>
      <c r="B1062" s="7" t="s">
        <v>3134</v>
      </c>
      <c r="C1062" s="7" t="s">
        <v>50</v>
      </c>
      <c r="D1062" s="7" t="s">
        <v>468</v>
      </c>
      <c r="E1062" s="7" t="str">
        <f>INDEX('Нормо-час по специальностям'!$B$6:$B$26,MATCH(D1062,'Нормо-час по специальностям'!$A$6:$A$26,0))</f>
        <v>Сантехник</v>
      </c>
      <c r="F1062" s="15">
        <v>0.75</v>
      </c>
      <c r="G1062" s="7" t="s">
        <v>7245</v>
      </c>
      <c r="H1062" s="11">
        <f t="shared" si="737"/>
        <v>9.33</v>
      </c>
      <c r="I1062" s="8">
        <f>INDEX('Нормо-час по специальностям'!$D$6:$D$26,MATCH(D1062,'Нормо-час по специальностям'!$A$6:$A$26,0))</f>
        <v>850</v>
      </c>
      <c r="J1062" s="8">
        <f>INDEX('Нормо-час по специальностям'!$E$6:$E$26,MATCH(D1062,'Нормо-час по специальностям'!$A$6:$A$26,0))</f>
        <v>1020</v>
      </c>
      <c r="K1062" s="8">
        <f t="shared" si="738"/>
        <v>638</v>
      </c>
      <c r="L1062" s="8">
        <f t="shared" si="739"/>
        <v>765</v>
      </c>
      <c r="M1062" s="8">
        <f>Расценки!L1061</f>
        <v>682</v>
      </c>
      <c r="N1062" s="8">
        <f>Расценки!M1061</f>
        <v>784</v>
      </c>
      <c r="O1062" s="10">
        <f t="shared" si="740"/>
        <v>-6.4516129032258118E-2</v>
      </c>
      <c r="P1062" s="10">
        <f t="shared" si="741"/>
        <v>-2.4234693877551061E-2</v>
      </c>
      <c r="Q1062" s="7" t="str">
        <f t="shared" si="742"/>
        <v>равно</v>
      </c>
      <c r="R1062" s="7" t="str">
        <f t="shared" si="743"/>
        <v>равно</v>
      </c>
      <c r="S1062" s="8">
        <f t="shared" si="744"/>
        <v>909</v>
      </c>
      <c r="T1062" s="8">
        <f t="shared" si="745"/>
        <v>1045</v>
      </c>
      <c r="U1062" s="8">
        <f>Расценки!F1061</f>
        <v>1100</v>
      </c>
      <c r="V1062" s="8">
        <f>Расценки!G1061</f>
        <v>1265</v>
      </c>
      <c r="W1062" s="10">
        <f t="shared" si="746"/>
        <v>0.42</v>
      </c>
      <c r="X1062" s="10">
        <f t="shared" si="747"/>
        <v>0.39525691699604742</v>
      </c>
      <c r="Y1062" s="9">
        <f>Расценки!H1061</f>
        <v>1100</v>
      </c>
      <c r="Z1062" s="9">
        <f>Расценки!I1061</f>
        <v>1265</v>
      </c>
      <c r="AA1062" s="10">
        <f>Расценки!J1061</f>
        <v>0</v>
      </c>
      <c r="AB1062" s="10">
        <f>Расценки!K1061</f>
        <v>0</v>
      </c>
      <c r="AC1062" s="16">
        <f t="shared" si="748"/>
        <v>0.42</v>
      </c>
      <c r="AD1062" s="16">
        <f t="shared" si="749"/>
        <v>0.39525691699604742</v>
      </c>
      <c r="AE1062" s="10">
        <f t="shared" si="750"/>
        <v>0.38</v>
      </c>
      <c r="AF1062" s="10">
        <f t="shared" si="751"/>
        <v>0.38023715415019765</v>
      </c>
      <c r="AG1062" s="8">
        <f t="shared" si="752"/>
        <v>462</v>
      </c>
      <c r="AH1062" s="8">
        <f t="shared" si="753"/>
        <v>500</v>
      </c>
    </row>
    <row r="1063" spans="1:34" x14ac:dyDescent="0.25">
      <c r="A1063" s="7" t="s">
        <v>3135</v>
      </c>
      <c r="B1063" s="7" t="s">
        <v>3136</v>
      </c>
      <c r="C1063" s="7" t="s">
        <v>50</v>
      </c>
      <c r="D1063" s="7" t="s">
        <v>468</v>
      </c>
      <c r="E1063" s="7" t="str">
        <f>INDEX('Нормо-час по специальностям'!$B$6:$B$26,MATCH(D1063,'Нормо-час по специальностям'!$A$6:$A$26,0))</f>
        <v>Сантехник</v>
      </c>
      <c r="F1063" s="15">
        <v>0.9</v>
      </c>
      <c r="G1063" s="7" t="s">
        <v>7245</v>
      </c>
      <c r="H1063" s="11">
        <f t="shared" si="737"/>
        <v>7.78</v>
      </c>
      <c r="I1063" s="8">
        <f>INDEX('Нормо-час по специальностям'!$D$6:$D$26,MATCH(D1063,'Нормо-час по специальностям'!$A$6:$A$26,0))</f>
        <v>850</v>
      </c>
      <c r="J1063" s="8">
        <f>INDEX('Нормо-час по специальностям'!$E$6:$E$26,MATCH(D1063,'Нормо-час по специальностям'!$A$6:$A$26,0))</f>
        <v>1020</v>
      </c>
      <c r="K1063" s="8">
        <f t="shared" si="738"/>
        <v>765</v>
      </c>
      <c r="L1063" s="8">
        <f t="shared" si="739"/>
        <v>918</v>
      </c>
      <c r="M1063" s="8">
        <f>Расценки!L1062</f>
        <v>682</v>
      </c>
      <c r="N1063" s="8">
        <f>Расценки!M1062</f>
        <v>784</v>
      </c>
      <c r="O1063" s="10">
        <f t="shared" si="740"/>
        <v>0.12170087976539579</v>
      </c>
      <c r="P1063" s="10">
        <f t="shared" si="741"/>
        <v>0.17091836734693877</v>
      </c>
      <c r="Q1063" s="7" t="str">
        <f t="shared" si="742"/>
        <v>расценка</v>
      </c>
      <c r="R1063" s="7" t="str">
        <f t="shared" si="743"/>
        <v>расценка</v>
      </c>
      <c r="S1063" s="8">
        <f t="shared" si="744"/>
        <v>758</v>
      </c>
      <c r="T1063" s="8">
        <f t="shared" si="745"/>
        <v>871</v>
      </c>
      <c r="U1063" s="8">
        <f>Расценки!F1062</f>
        <v>1100</v>
      </c>
      <c r="V1063" s="8">
        <f>Расценки!G1062</f>
        <v>1265</v>
      </c>
      <c r="W1063" s="10">
        <f t="shared" si="746"/>
        <v>0.30454545454545456</v>
      </c>
      <c r="X1063" s="10">
        <f t="shared" si="747"/>
        <v>0.27430830039525694</v>
      </c>
      <c r="Y1063" s="9">
        <f>Расценки!H1062</f>
        <v>1100</v>
      </c>
      <c r="Z1063" s="9">
        <f>Расценки!I1062</f>
        <v>1265</v>
      </c>
      <c r="AA1063" s="10">
        <f>Расценки!J1062</f>
        <v>0</v>
      </c>
      <c r="AB1063" s="10">
        <f>Расценки!K1062</f>
        <v>0</v>
      </c>
      <c r="AC1063" s="16">
        <f t="shared" si="748"/>
        <v>0.30454545454545456</v>
      </c>
      <c r="AD1063" s="16">
        <f t="shared" si="749"/>
        <v>0.27430830039525694</v>
      </c>
      <c r="AE1063" s="10">
        <f t="shared" si="750"/>
        <v>0.38</v>
      </c>
      <c r="AF1063" s="10">
        <f t="shared" si="751"/>
        <v>0.38023715415019765</v>
      </c>
      <c r="AG1063" s="8">
        <f t="shared" si="752"/>
        <v>335</v>
      </c>
      <c r="AH1063" s="8">
        <f t="shared" si="753"/>
        <v>347</v>
      </c>
    </row>
    <row r="1064" spans="1:34" x14ac:dyDescent="0.25">
      <c r="A1064" s="7" t="s">
        <v>3139</v>
      </c>
      <c r="B1064" s="7" t="s">
        <v>3140</v>
      </c>
      <c r="C1064" s="7" t="s">
        <v>50</v>
      </c>
      <c r="D1064" s="7" t="s">
        <v>468</v>
      </c>
      <c r="E1064" s="7" t="str">
        <f>INDEX('Нормо-час по специальностям'!$B$6:$B$26,MATCH(D1064,'Нормо-час по специальностям'!$A$6:$A$26,0))</f>
        <v>Сантехник</v>
      </c>
      <c r="F1064" s="15">
        <v>0.25</v>
      </c>
      <c r="G1064" s="7" t="s">
        <v>7245</v>
      </c>
      <c r="H1064" s="11">
        <f t="shared" si="737"/>
        <v>28</v>
      </c>
      <c r="I1064" s="8">
        <f>INDEX('Нормо-час по специальностям'!$D$6:$D$26,MATCH(D1064,'Нормо-час по специальностям'!$A$6:$A$26,0))</f>
        <v>850</v>
      </c>
      <c r="J1064" s="8">
        <f>INDEX('Нормо-час по специальностям'!$E$6:$E$26,MATCH(D1064,'Нормо-час по специальностям'!$A$6:$A$26,0))</f>
        <v>1020</v>
      </c>
      <c r="K1064" s="8">
        <f t="shared" si="738"/>
        <v>213</v>
      </c>
      <c r="L1064" s="8">
        <f t="shared" si="739"/>
        <v>255</v>
      </c>
      <c r="M1064" s="8">
        <f>Расценки!L1063</f>
        <v>186</v>
      </c>
      <c r="N1064" s="8">
        <f>Расценки!M1063</f>
        <v>214</v>
      </c>
      <c r="O1064" s="10">
        <f t="shared" si="740"/>
        <v>0.14516129032258074</v>
      </c>
      <c r="P1064" s="10">
        <f t="shared" si="741"/>
        <v>0.19158878504672905</v>
      </c>
      <c r="Q1064" s="7" t="str">
        <f t="shared" si="742"/>
        <v>расценка</v>
      </c>
      <c r="R1064" s="7" t="str">
        <f t="shared" si="743"/>
        <v>расценка</v>
      </c>
      <c r="S1064" s="8">
        <f t="shared" si="744"/>
        <v>744</v>
      </c>
      <c r="T1064" s="8">
        <f t="shared" si="745"/>
        <v>856</v>
      </c>
      <c r="U1064" s="8">
        <f>Расценки!F1063</f>
        <v>300</v>
      </c>
      <c r="V1064" s="8">
        <f>Расценки!G1063</f>
        <v>345</v>
      </c>
      <c r="W1064" s="10">
        <f t="shared" si="746"/>
        <v>0.28999999999999998</v>
      </c>
      <c r="X1064" s="10">
        <f t="shared" si="747"/>
        <v>0.2608695652173913</v>
      </c>
      <c r="Y1064" s="9">
        <f>Расценки!H1063</f>
        <v>300</v>
      </c>
      <c r="Z1064" s="9">
        <f>Расценки!I1063</f>
        <v>345</v>
      </c>
      <c r="AA1064" s="10">
        <f>Расценки!J1063</f>
        <v>0</v>
      </c>
      <c r="AB1064" s="10">
        <f>Расценки!K1063</f>
        <v>0</v>
      </c>
      <c r="AC1064" s="16">
        <f t="shared" si="748"/>
        <v>0.28999999999999998</v>
      </c>
      <c r="AD1064" s="16">
        <f t="shared" si="749"/>
        <v>0.2608695652173913</v>
      </c>
      <c r="AE1064" s="10">
        <f t="shared" si="750"/>
        <v>0.38</v>
      </c>
      <c r="AF1064" s="10">
        <f t="shared" si="751"/>
        <v>0.37971014492753624</v>
      </c>
      <c r="AG1064" s="8">
        <f t="shared" si="752"/>
        <v>87</v>
      </c>
      <c r="AH1064" s="8">
        <f t="shared" si="753"/>
        <v>90</v>
      </c>
    </row>
    <row r="1065" spans="1:34" x14ac:dyDescent="0.25">
      <c r="A1065" s="7" t="s">
        <v>3143</v>
      </c>
      <c r="B1065" s="7" t="s">
        <v>3144</v>
      </c>
      <c r="C1065" s="7" t="s">
        <v>50</v>
      </c>
      <c r="D1065" s="7" t="s">
        <v>468</v>
      </c>
      <c r="E1065" s="7" t="str">
        <f>INDEX('Нормо-час по специальностям'!$B$6:$B$26,MATCH(D1065,'Нормо-час по специальностям'!$A$6:$A$26,0))</f>
        <v>Сантехник</v>
      </c>
      <c r="F1065" s="15">
        <v>0.28000000000000003</v>
      </c>
      <c r="G1065" s="7" t="s">
        <v>7245</v>
      </c>
      <c r="H1065" s="11">
        <f t="shared" si="737"/>
        <v>25</v>
      </c>
      <c r="I1065" s="8">
        <f>INDEX('Нормо-час по специальностям'!$D$6:$D$26,MATCH(D1065,'Нормо-час по специальностям'!$A$6:$A$26,0))</f>
        <v>850</v>
      </c>
      <c r="J1065" s="8">
        <f>INDEX('Нормо-час по специальностям'!$E$6:$E$26,MATCH(D1065,'Нормо-час по специальностям'!$A$6:$A$26,0))</f>
        <v>1020</v>
      </c>
      <c r="K1065" s="8">
        <f t="shared" si="738"/>
        <v>238</v>
      </c>
      <c r="L1065" s="8">
        <f t="shared" si="739"/>
        <v>286</v>
      </c>
      <c r="M1065" s="8">
        <f>Расценки!L1064</f>
        <v>205</v>
      </c>
      <c r="N1065" s="8">
        <f>Расценки!M1064</f>
        <v>235</v>
      </c>
      <c r="O1065" s="10">
        <f t="shared" si="740"/>
        <v>0.16097560975609748</v>
      </c>
      <c r="P1065" s="10">
        <f t="shared" si="741"/>
        <v>0.21702127659574466</v>
      </c>
      <c r="Q1065" s="7" t="str">
        <f t="shared" si="742"/>
        <v>расценка</v>
      </c>
      <c r="R1065" s="7" t="str">
        <f t="shared" si="743"/>
        <v>расценка</v>
      </c>
      <c r="S1065" s="8">
        <f t="shared" si="744"/>
        <v>732</v>
      </c>
      <c r="T1065" s="8">
        <f t="shared" si="745"/>
        <v>839</v>
      </c>
      <c r="U1065" s="8">
        <f>Расценки!F1064</f>
        <v>330</v>
      </c>
      <c r="V1065" s="8">
        <f>Расценки!G1064</f>
        <v>379</v>
      </c>
      <c r="W1065" s="10">
        <f t="shared" si="746"/>
        <v>0.27878787878787881</v>
      </c>
      <c r="X1065" s="10">
        <f t="shared" si="747"/>
        <v>0.24538258575197888</v>
      </c>
      <c r="Y1065" s="9">
        <f>Расценки!H1064</f>
        <v>330</v>
      </c>
      <c r="Z1065" s="9">
        <f>Расценки!I1064</f>
        <v>382</v>
      </c>
      <c r="AA1065" s="10">
        <f>Расценки!J1064</f>
        <v>0</v>
      </c>
      <c r="AB1065" s="10">
        <f>Расценки!K1064</f>
        <v>7.9155672823219003E-3</v>
      </c>
      <c r="AC1065" s="16">
        <f t="shared" si="748"/>
        <v>0.27878787878787881</v>
      </c>
      <c r="AD1065" s="16">
        <f t="shared" si="749"/>
        <v>0.2513089005235602</v>
      </c>
      <c r="AE1065" s="10">
        <f t="shared" si="750"/>
        <v>0.37878787878787878</v>
      </c>
      <c r="AF1065" s="10">
        <f t="shared" si="751"/>
        <v>0.38481675392670156</v>
      </c>
      <c r="AG1065" s="8">
        <f t="shared" si="752"/>
        <v>92</v>
      </c>
      <c r="AH1065" s="8">
        <f t="shared" si="753"/>
        <v>96</v>
      </c>
    </row>
    <row r="1066" spans="1:34" x14ac:dyDescent="0.25">
      <c r="A1066" s="7" t="s">
        <v>3147</v>
      </c>
      <c r="B1066" s="7" t="s">
        <v>3148</v>
      </c>
      <c r="C1066" s="7" t="s">
        <v>50</v>
      </c>
      <c r="D1066" s="7" t="s">
        <v>468</v>
      </c>
      <c r="E1066" s="7" t="str">
        <f>INDEX('Нормо-час по специальностям'!$B$6:$B$26,MATCH(D1066,'Нормо-час по специальностям'!$A$6:$A$26,0))</f>
        <v>Сантехник</v>
      </c>
      <c r="F1066" s="15">
        <v>0.32</v>
      </c>
      <c r="G1066" s="7" t="s">
        <v>7245</v>
      </c>
      <c r="H1066" s="11">
        <f t="shared" si="737"/>
        <v>21.88</v>
      </c>
      <c r="I1066" s="8">
        <f>INDEX('Нормо-час по специальностям'!$D$6:$D$26,MATCH(D1066,'Нормо-час по специальностям'!$A$6:$A$26,0))</f>
        <v>850</v>
      </c>
      <c r="J1066" s="8">
        <f>INDEX('Нормо-час по специальностям'!$E$6:$E$26,MATCH(D1066,'Нормо-час по специальностям'!$A$6:$A$26,0))</f>
        <v>1020</v>
      </c>
      <c r="K1066" s="8">
        <f t="shared" si="738"/>
        <v>272</v>
      </c>
      <c r="L1066" s="8">
        <f t="shared" si="739"/>
        <v>326</v>
      </c>
      <c r="M1066" s="8">
        <f>Расценки!L1065</f>
        <v>236</v>
      </c>
      <c r="N1066" s="8">
        <f>Расценки!M1065</f>
        <v>271</v>
      </c>
      <c r="O1066" s="10">
        <f t="shared" si="740"/>
        <v>0.15254237288135597</v>
      </c>
      <c r="P1066" s="10">
        <f t="shared" si="741"/>
        <v>0.20295202952029512</v>
      </c>
      <c r="Q1066" s="7" t="str">
        <f t="shared" si="742"/>
        <v>расценка</v>
      </c>
      <c r="R1066" s="7" t="str">
        <f t="shared" si="743"/>
        <v>расценка</v>
      </c>
      <c r="S1066" s="8">
        <f t="shared" si="744"/>
        <v>738</v>
      </c>
      <c r="T1066" s="8">
        <f t="shared" si="745"/>
        <v>847</v>
      </c>
      <c r="U1066" s="8">
        <f>Расценки!F1065</f>
        <v>380</v>
      </c>
      <c r="V1066" s="8">
        <f>Расценки!G1065</f>
        <v>437</v>
      </c>
      <c r="W1066" s="10">
        <f t="shared" si="746"/>
        <v>0.28421052631578947</v>
      </c>
      <c r="X1066" s="10">
        <f t="shared" si="747"/>
        <v>0.25400457665903892</v>
      </c>
      <c r="Y1066" s="9">
        <f>Расценки!H1065</f>
        <v>380</v>
      </c>
      <c r="Z1066" s="9">
        <f>Расценки!I1065</f>
        <v>437</v>
      </c>
      <c r="AA1066" s="10">
        <f>Расценки!J1065</f>
        <v>0</v>
      </c>
      <c r="AB1066" s="10">
        <f>Расценки!K1065</f>
        <v>0</v>
      </c>
      <c r="AC1066" s="16">
        <f t="shared" si="748"/>
        <v>0.28421052631578947</v>
      </c>
      <c r="AD1066" s="16">
        <f t="shared" si="749"/>
        <v>0.25400457665903892</v>
      </c>
      <c r="AE1066" s="10">
        <f t="shared" si="750"/>
        <v>0.37894736842105264</v>
      </c>
      <c r="AF1066" s="10">
        <f t="shared" si="751"/>
        <v>0.37986270022883295</v>
      </c>
      <c r="AG1066" s="8">
        <f t="shared" si="752"/>
        <v>108</v>
      </c>
      <c r="AH1066" s="8">
        <f t="shared" si="753"/>
        <v>111</v>
      </c>
    </row>
    <row r="1067" spans="1:34" x14ac:dyDescent="0.25">
      <c r="A1067" s="7" t="s">
        <v>3150</v>
      </c>
      <c r="B1067" s="7" t="s">
        <v>3151</v>
      </c>
      <c r="C1067" s="7" t="s">
        <v>50</v>
      </c>
      <c r="D1067" s="7" t="s">
        <v>468</v>
      </c>
      <c r="E1067" s="7" t="str">
        <f>INDEX('Нормо-час по специальностям'!$B$6:$B$26,MATCH(D1067,'Нормо-час по специальностям'!$A$6:$A$26,0))</f>
        <v>Сантехник</v>
      </c>
      <c r="F1067" s="15">
        <v>0.38</v>
      </c>
      <c r="G1067" s="7" t="s">
        <v>7245</v>
      </c>
      <c r="H1067" s="11">
        <f t="shared" si="737"/>
        <v>18.420000000000002</v>
      </c>
      <c r="I1067" s="8">
        <f>INDEX('Нормо-час по специальностям'!$D$6:$D$26,MATCH(D1067,'Нормо-час по специальностям'!$A$6:$A$26,0))</f>
        <v>850</v>
      </c>
      <c r="J1067" s="8">
        <f>INDEX('Нормо-час по специальностям'!$E$6:$E$26,MATCH(D1067,'Нормо-час по специальностям'!$A$6:$A$26,0))</f>
        <v>1020</v>
      </c>
      <c r="K1067" s="8">
        <f t="shared" si="738"/>
        <v>323</v>
      </c>
      <c r="L1067" s="8">
        <f t="shared" si="739"/>
        <v>388</v>
      </c>
      <c r="M1067" s="8">
        <f>Расценки!L1066</f>
        <v>279</v>
      </c>
      <c r="N1067" s="8">
        <f>Расценки!M1066</f>
        <v>321</v>
      </c>
      <c r="O1067" s="10">
        <f t="shared" si="740"/>
        <v>0.15770609318996409</v>
      </c>
      <c r="P1067" s="10">
        <f t="shared" si="741"/>
        <v>0.20872274143302172</v>
      </c>
      <c r="Q1067" s="7" t="str">
        <f t="shared" si="742"/>
        <v>расценка</v>
      </c>
      <c r="R1067" s="7" t="str">
        <f t="shared" si="743"/>
        <v>расценка</v>
      </c>
      <c r="S1067" s="8">
        <f t="shared" si="744"/>
        <v>734</v>
      </c>
      <c r="T1067" s="8">
        <f t="shared" si="745"/>
        <v>845</v>
      </c>
      <c r="U1067" s="8">
        <f>Расценки!F1066</f>
        <v>450</v>
      </c>
      <c r="V1067" s="8">
        <f>Расценки!G1066</f>
        <v>518</v>
      </c>
      <c r="W1067" s="10">
        <f t="shared" si="746"/>
        <v>0.28222222222222221</v>
      </c>
      <c r="X1067" s="10">
        <f t="shared" si="747"/>
        <v>0.25096525096525096</v>
      </c>
      <c r="Y1067" s="9">
        <f>Расценки!H1066</f>
        <v>450</v>
      </c>
      <c r="Z1067" s="9">
        <f>Расценки!I1066</f>
        <v>518</v>
      </c>
      <c r="AA1067" s="10">
        <f>Расценки!J1066</f>
        <v>0</v>
      </c>
      <c r="AB1067" s="10">
        <f>Расценки!K1066</f>
        <v>0</v>
      </c>
      <c r="AC1067" s="16">
        <f t="shared" si="748"/>
        <v>0.28222222222222221</v>
      </c>
      <c r="AD1067" s="16">
        <f t="shared" si="749"/>
        <v>0.25096525096525096</v>
      </c>
      <c r="AE1067" s="10">
        <f t="shared" si="750"/>
        <v>0.38</v>
      </c>
      <c r="AF1067" s="10">
        <f t="shared" si="751"/>
        <v>0.38030888030888033</v>
      </c>
      <c r="AG1067" s="8">
        <f t="shared" si="752"/>
        <v>127</v>
      </c>
      <c r="AH1067" s="8">
        <f t="shared" si="753"/>
        <v>130</v>
      </c>
    </row>
    <row r="1068" spans="1:34" x14ac:dyDescent="0.25">
      <c r="A1068" s="7" t="s">
        <v>3153</v>
      </c>
      <c r="B1068" s="7" t="s">
        <v>3154</v>
      </c>
      <c r="C1068" s="7" t="s">
        <v>50</v>
      </c>
      <c r="D1068" s="7" t="s">
        <v>468</v>
      </c>
      <c r="E1068" s="7" t="str">
        <f>INDEX('Нормо-час по специальностям'!$B$6:$B$26,MATCH(D1068,'Нормо-час по специальностям'!$A$6:$A$26,0))</f>
        <v>Сантехник</v>
      </c>
      <c r="F1068" s="15">
        <v>0.45</v>
      </c>
      <c r="G1068" s="7" t="s">
        <v>7245</v>
      </c>
      <c r="H1068" s="11">
        <f t="shared" si="737"/>
        <v>15.56</v>
      </c>
      <c r="I1068" s="8">
        <f>INDEX('Нормо-час по специальностям'!$D$6:$D$26,MATCH(D1068,'Нормо-час по специальностям'!$A$6:$A$26,0))</f>
        <v>850</v>
      </c>
      <c r="J1068" s="8">
        <f>INDEX('Нормо-час по специальностям'!$E$6:$E$26,MATCH(D1068,'Нормо-час по специальностям'!$A$6:$A$26,0))</f>
        <v>1020</v>
      </c>
      <c r="K1068" s="8">
        <f t="shared" si="738"/>
        <v>383</v>
      </c>
      <c r="L1068" s="8">
        <f t="shared" si="739"/>
        <v>459</v>
      </c>
      <c r="M1068" s="8">
        <f>Расценки!L1067</f>
        <v>341</v>
      </c>
      <c r="N1068" s="8">
        <f>Расценки!M1067</f>
        <v>392</v>
      </c>
      <c r="O1068" s="10">
        <f t="shared" si="740"/>
        <v>0.12316715542521983</v>
      </c>
      <c r="P1068" s="10">
        <f t="shared" si="741"/>
        <v>0.17091836734693877</v>
      </c>
      <c r="Q1068" s="7" t="str">
        <f t="shared" si="742"/>
        <v>расценка</v>
      </c>
      <c r="R1068" s="7" t="str">
        <f t="shared" si="743"/>
        <v>расценка</v>
      </c>
      <c r="S1068" s="8">
        <f t="shared" si="744"/>
        <v>758</v>
      </c>
      <c r="T1068" s="8">
        <f t="shared" si="745"/>
        <v>871</v>
      </c>
      <c r="U1068" s="8">
        <f>Расценки!F1067</f>
        <v>550</v>
      </c>
      <c r="V1068" s="8">
        <f>Расценки!G1067</f>
        <v>632</v>
      </c>
      <c r="W1068" s="10">
        <f t="shared" si="746"/>
        <v>0.30363636363636365</v>
      </c>
      <c r="X1068" s="10">
        <f t="shared" si="747"/>
        <v>0.27373417721518989</v>
      </c>
      <c r="Y1068" s="9">
        <f>Расценки!H1067</f>
        <v>550</v>
      </c>
      <c r="Z1068" s="9">
        <f>Расценки!I1067</f>
        <v>632</v>
      </c>
      <c r="AA1068" s="10">
        <f>Расценки!J1067</f>
        <v>0</v>
      </c>
      <c r="AB1068" s="10">
        <f>Расценки!K1067</f>
        <v>0</v>
      </c>
      <c r="AC1068" s="16">
        <f t="shared" si="748"/>
        <v>0.30363636363636365</v>
      </c>
      <c r="AD1068" s="16">
        <f t="shared" si="749"/>
        <v>0.27373417721518989</v>
      </c>
      <c r="AE1068" s="10">
        <f t="shared" si="750"/>
        <v>0.38</v>
      </c>
      <c r="AF1068" s="10">
        <f t="shared" si="751"/>
        <v>0.379746835443038</v>
      </c>
      <c r="AG1068" s="8">
        <f t="shared" si="752"/>
        <v>167</v>
      </c>
      <c r="AH1068" s="8">
        <f t="shared" si="753"/>
        <v>173</v>
      </c>
    </row>
    <row r="1069" spans="1:34" x14ac:dyDescent="0.25">
      <c r="A1069" s="7" t="s">
        <v>3156</v>
      </c>
      <c r="B1069" s="7" t="s">
        <v>3157</v>
      </c>
      <c r="C1069" s="7" t="s">
        <v>50</v>
      </c>
      <c r="D1069" s="7" t="s">
        <v>468</v>
      </c>
      <c r="E1069" s="7" t="str">
        <f>INDEX('Нормо-час по специальностям'!$B$6:$B$26,MATCH(D1069,'Нормо-час по специальностям'!$A$6:$A$26,0))</f>
        <v>Сантехник</v>
      </c>
      <c r="F1069" s="15">
        <v>0.55000000000000004</v>
      </c>
      <c r="G1069" s="7" t="s">
        <v>7245</v>
      </c>
      <c r="H1069" s="11">
        <f t="shared" si="737"/>
        <v>12.73</v>
      </c>
      <c r="I1069" s="8">
        <f>INDEX('Нормо-час по специальностям'!$D$6:$D$26,MATCH(D1069,'Нормо-час по специальностям'!$A$6:$A$26,0))</f>
        <v>850</v>
      </c>
      <c r="J1069" s="8">
        <f>INDEX('Нормо-час по специальностям'!$E$6:$E$26,MATCH(D1069,'Нормо-час по специальностям'!$A$6:$A$26,0))</f>
        <v>1020</v>
      </c>
      <c r="K1069" s="8">
        <f t="shared" si="738"/>
        <v>468</v>
      </c>
      <c r="L1069" s="8">
        <f t="shared" si="739"/>
        <v>561</v>
      </c>
      <c r="M1069" s="8">
        <f>Расценки!L1068</f>
        <v>403</v>
      </c>
      <c r="N1069" s="8">
        <f>Расценки!M1068</f>
        <v>463</v>
      </c>
      <c r="O1069" s="10">
        <f t="shared" si="740"/>
        <v>0.16129032258064524</v>
      </c>
      <c r="P1069" s="10">
        <f t="shared" si="741"/>
        <v>0.21166306695464354</v>
      </c>
      <c r="Q1069" s="7" t="str">
        <f t="shared" si="742"/>
        <v>расценка</v>
      </c>
      <c r="R1069" s="7" t="str">
        <f t="shared" si="743"/>
        <v>расценка</v>
      </c>
      <c r="S1069" s="8">
        <f t="shared" si="744"/>
        <v>733</v>
      </c>
      <c r="T1069" s="8">
        <f t="shared" si="745"/>
        <v>842</v>
      </c>
      <c r="U1069" s="8">
        <f>Расценки!F1068</f>
        <v>650</v>
      </c>
      <c r="V1069" s="8">
        <f>Расценки!G1068</f>
        <v>747</v>
      </c>
      <c r="W1069" s="10">
        <f t="shared" si="746"/>
        <v>0.28000000000000003</v>
      </c>
      <c r="X1069" s="10">
        <f t="shared" si="747"/>
        <v>0.24899598393574296</v>
      </c>
      <c r="Y1069" s="9">
        <f>Расценки!H1068</f>
        <v>650</v>
      </c>
      <c r="Z1069" s="9">
        <f>Расценки!I1068</f>
        <v>748</v>
      </c>
      <c r="AA1069" s="10">
        <f>Расценки!J1068</f>
        <v>0</v>
      </c>
      <c r="AB1069" s="10">
        <f>Расценки!K1068</f>
        <v>1.3386880856760541E-3</v>
      </c>
      <c r="AC1069" s="16">
        <f t="shared" si="748"/>
        <v>0.28000000000000003</v>
      </c>
      <c r="AD1069" s="16">
        <f t="shared" si="749"/>
        <v>0.25</v>
      </c>
      <c r="AE1069" s="10">
        <f t="shared" si="750"/>
        <v>0.38</v>
      </c>
      <c r="AF1069" s="10">
        <f t="shared" si="751"/>
        <v>0.38101604278074869</v>
      </c>
      <c r="AG1069" s="8">
        <f t="shared" si="752"/>
        <v>182</v>
      </c>
      <c r="AH1069" s="8">
        <f t="shared" si="753"/>
        <v>187</v>
      </c>
    </row>
    <row r="1070" spans="1:34" x14ac:dyDescent="0.25">
      <c r="A1070" s="7" t="s">
        <v>3159</v>
      </c>
      <c r="B1070" s="7" t="s">
        <v>3160</v>
      </c>
      <c r="C1070" s="7" t="s">
        <v>50</v>
      </c>
      <c r="D1070" s="7" t="s">
        <v>468</v>
      </c>
      <c r="E1070" s="7" t="str">
        <f>INDEX('Нормо-час по специальностям'!$B$6:$B$26,MATCH(D1070,'Нормо-час по специальностям'!$A$6:$A$26,0))</f>
        <v>Сантехник</v>
      </c>
      <c r="F1070" s="15">
        <v>0.65</v>
      </c>
      <c r="G1070" s="7" t="s">
        <v>7245</v>
      </c>
      <c r="H1070" s="11">
        <f t="shared" ref="H1070:H1101" si="754">IF(OR(F1070="",F1070=0),"",ROUND($G$3/F1070,2))</f>
        <v>10.77</v>
      </c>
      <c r="I1070" s="8">
        <f>INDEX('Нормо-час по специальностям'!$D$6:$D$26,MATCH(D1070,'Нормо-час по специальностям'!$A$6:$A$26,0))</f>
        <v>850</v>
      </c>
      <c r="J1070" s="8">
        <f>INDEX('Нормо-час по специальностям'!$E$6:$E$26,MATCH(D1070,'Нормо-час по специальностям'!$A$6:$A$26,0))</f>
        <v>1020</v>
      </c>
      <c r="K1070" s="8">
        <f t="shared" ref="K1070:K1101" si="755">IF(OR(F1070="",F1070=0,I1070=0),"",ROUND(F1070*I1070,0))</f>
        <v>553</v>
      </c>
      <c r="L1070" s="8">
        <f t="shared" ref="L1070:L1101" si="756">IF(OR(F1070="",F1070=0,J1070=0),"",ROUND(F1070*J1070,0))</f>
        <v>663</v>
      </c>
      <c r="M1070" s="8">
        <f>Расценки!L1069</f>
        <v>484</v>
      </c>
      <c r="N1070" s="8">
        <f>Расценки!M1069</f>
        <v>556</v>
      </c>
      <c r="O1070" s="10">
        <f t="shared" ref="O1070:O1101" si="757">IF(OR(K1070="",M1070="",M1070=0),"",K1070/M1070-1)</f>
        <v>0.14256198347107429</v>
      </c>
      <c r="P1070" s="10">
        <f t="shared" ref="P1070:P1101" si="758">IF(OR(L1070="",N1070="",N1070=0),"",L1070/N1070-1)</f>
        <v>0.19244604316546754</v>
      </c>
      <c r="Q1070" s="7" t="str">
        <f t="shared" ref="Q1070:Q1101" si="759">IF(O1070="","—",IF(O1070&lt;-$C$3,"нормо-часы",IF(O1070&gt;$C$3,"расценка","равно")))</f>
        <v>расценка</v>
      </c>
      <c r="R1070" s="7" t="str">
        <f t="shared" ref="R1070:R1101" si="760">IF(P1070="","—",IF(P1070&lt;-$C$3,"нормо-часы",IF(P1070&gt;$C$3,"расценка","равно")))</f>
        <v>расценка</v>
      </c>
      <c r="S1070" s="8">
        <f t="shared" ref="S1070:S1101" si="761">IF(OR(F1070="",F1070=0,M1070=""),"",ROUND(M1070/F1070,0))</f>
        <v>745</v>
      </c>
      <c r="T1070" s="8">
        <f t="shared" ref="T1070:T1101" si="762">IF(OR(F1070="",F1070=0,N1070=""),"",ROUND(N1070/F1070,0))</f>
        <v>855</v>
      </c>
      <c r="U1070" s="8">
        <f>Расценки!F1069</f>
        <v>780</v>
      </c>
      <c r="V1070" s="8">
        <f>Расценки!G1069</f>
        <v>897</v>
      </c>
      <c r="W1070" s="10">
        <f t="shared" ref="W1070:W1101" si="763">IF(OR(K1070="",U1070="",U1070=0),"",(U1070-K1070)/U1070)</f>
        <v>0.29102564102564105</v>
      </c>
      <c r="X1070" s="10">
        <f t="shared" ref="X1070:X1101" si="764">IF(OR(L1070="",V1070="",V1070=0),"",(V1070-L1070)/V1070)</f>
        <v>0.2608695652173913</v>
      </c>
      <c r="Y1070" s="9">
        <f>Расценки!H1069</f>
        <v>780</v>
      </c>
      <c r="Z1070" s="9">
        <f>Расценки!I1069</f>
        <v>897</v>
      </c>
      <c r="AA1070" s="10">
        <f>Расценки!J1069</f>
        <v>0</v>
      </c>
      <c r="AB1070" s="10">
        <f>Расценки!K1069</f>
        <v>0</v>
      </c>
      <c r="AC1070" s="16">
        <f t="shared" ref="AC1070:AC1101" si="765">IF(OR(K1070="",Y1070="",Y1070=0),"",(Y1070-K1070)/Y1070)</f>
        <v>0.29102564102564105</v>
      </c>
      <c r="AD1070" s="16">
        <f t="shared" ref="AD1070:AD1101" si="766">IF(OR(L1070="",Z1070="",Z1070=0),"",(Z1070-L1070)/Z1070)</f>
        <v>0.2608695652173913</v>
      </c>
      <c r="AE1070" s="10">
        <f t="shared" ref="AE1070:AE1101" si="767">IF(OR(Y1070="",Y1070=0),"",(Y1070-M1070)/Y1070)</f>
        <v>0.37948717948717947</v>
      </c>
      <c r="AF1070" s="10">
        <f t="shared" ref="AF1070:AF1101" si="768">IF(OR(Z1070="",Z1070=0),"",(Z1070-N1070)/Z1070)</f>
        <v>0.38015607580824973</v>
      </c>
      <c r="AG1070" s="8">
        <f t="shared" ref="AG1070:AG1101" si="769">IF(OR(K1070="",Y1070=""),"",Y1070-K1070)</f>
        <v>227</v>
      </c>
      <c r="AH1070" s="8">
        <f t="shared" ref="AH1070:AH1101" si="770">IF(OR(L1070="",Z1070=""),"",Z1070-L1070)</f>
        <v>234</v>
      </c>
    </row>
    <row r="1071" spans="1:34" x14ac:dyDescent="0.25">
      <c r="A1071" s="7" t="s">
        <v>3162</v>
      </c>
      <c r="B1071" s="7" t="s">
        <v>3163</v>
      </c>
      <c r="C1071" s="7" t="s">
        <v>50</v>
      </c>
      <c r="D1071" s="7" t="s">
        <v>468</v>
      </c>
      <c r="E1071" s="7" t="str">
        <f>INDEX('Нормо-час по специальностям'!$B$6:$B$26,MATCH(D1071,'Нормо-час по специальностям'!$A$6:$A$26,0))</f>
        <v>Сантехник</v>
      </c>
      <c r="F1071" s="15">
        <v>0.75</v>
      </c>
      <c r="G1071" s="7" t="s">
        <v>7245</v>
      </c>
      <c r="H1071" s="11">
        <f t="shared" si="754"/>
        <v>9.33</v>
      </c>
      <c r="I1071" s="8">
        <f>INDEX('Нормо-час по специальностям'!$D$6:$D$26,MATCH(D1071,'Нормо-час по специальностям'!$A$6:$A$26,0))</f>
        <v>850</v>
      </c>
      <c r="J1071" s="8">
        <f>INDEX('Нормо-час по специальностям'!$E$6:$E$26,MATCH(D1071,'Нормо-час по специальностям'!$A$6:$A$26,0))</f>
        <v>1020</v>
      </c>
      <c r="K1071" s="8">
        <f t="shared" si="755"/>
        <v>638</v>
      </c>
      <c r="L1071" s="8">
        <f t="shared" si="756"/>
        <v>765</v>
      </c>
      <c r="M1071" s="8">
        <f>Расценки!L1070</f>
        <v>558</v>
      </c>
      <c r="N1071" s="8">
        <f>Расценки!M1070</f>
        <v>642</v>
      </c>
      <c r="O1071" s="10">
        <f t="shared" si="757"/>
        <v>0.14336917562724016</v>
      </c>
      <c r="P1071" s="10">
        <f t="shared" si="758"/>
        <v>0.19158878504672905</v>
      </c>
      <c r="Q1071" s="7" t="str">
        <f t="shared" si="759"/>
        <v>расценка</v>
      </c>
      <c r="R1071" s="7" t="str">
        <f t="shared" si="760"/>
        <v>расценка</v>
      </c>
      <c r="S1071" s="8">
        <f t="shared" si="761"/>
        <v>744</v>
      </c>
      <c r="T1071" s="8">
        <f t="shared" si="762"/>
        <v>856</v>
      </c>
      <c r="U1071" s="8">
        <f>Расценки!F1070</f>
        <v>900</v>
      </c>
      <c r="V1071" s="8">
        <f>Расценки!G1070</f>
        <v>1035</v>
      </c>
      <c r="W1071" s="10">
        <f t="shared" si="763"/>
        <v>0.2911111111111111</v>
      </c>
      <c r="X1071" s="10">
        <f t="shared" si="764"/>
        <v>0.2608695652173913</v>
      </c>
      <c r="Y1071" s="9">
        <f>Расценки!H1070</f>
        <v>900</v>
      </c>
      <c r="Z1071" s="9">
        <f>Расценки!I1070</f>
        <v>1035</v>
      </c>
      <c r="AA1071" s="10">
        <f>Расценки!J1070</f>
        <v>0</v>
      </c>
      <c r="AB1071" s="10">
        <f>Расценки!K1070</f>
        <v>0</v>
      </c>
      <c r="AC1071" s="16">
        <f t="shared" si="765"/>
        <v>0.2911111111111111</v>
      </c>
      <c r="AD1071" s="16">
        <f t="shared" si="766"/>
        <v>0.2608695652173913</v>
      </c>
      <c r="AE1071" s="10">
        <f t="shared" si="767"/>
        <v>0.38</v>
      </c>
      <c r="AF1071" s="10">
        <f t="shared" si="768"/>
        <v>0.37971014492753624</v>
      </c>
      <c r="AG1071" s="8">
        <f t="shared" si="769"/>
        <v>262</v>
      </c>
      <c r="AH1071" s="8">
        <f t="shared" si="770"/>
        <v>270</v>
      </c>
    </row>
    <row r="1072" spans="1:34" x14ac:dyDescent="0.25">
      <c r="A1072" s="7" t="s">
        <v>3165</v>
      </c>
      <c r="B1072" s="7" t="s">
        <v>3166</v>
      </c>
      <c r="C1072" s="7" t="s">
        <v>50</v>
      </c>
      <c r="D1072" s="7" t="s">
        <v>468</v>
      </c>
      <c r="E1072" s="7" t="str">
        <f>INDEX('Нормо-час по специальностям'!$B$6:$B$26,MATCH(D1072,'Нормо-час по специальностям'!$A$6:$A$26,0))</f>
        <v>Сантехник</v>
      </c>
      <c r="F1072" s="15">
        <v>0.25</v>
      </c>
      <c r="G1072" s="7" t="s">
        <v>7245</v>
      </c>
      <c r="H1072" s="11">
        <f t="shared" si="754"/>
        <v>28</v>
      </c>
      <c r="I1072" s="8">
        <f>INDEX('Нормо-час по специальностям'!$D$6:$D$26,MATCH(D1072,'Нормо-час по специальностям'!$A$6:$A$26,0))</f>
        <v>850</v>
      </c>
      <c r="J1072" s="8">
        <f>INDEX('Нормо-час по специальностям'!$E$6:$E$26,MATCH(D1072,'Нормо-час по специальностям'!$A$6:$A$26,0))</f>
        <v>1020</v>
      </c>
      <c r="K1072" s="8">
        <f t="shared" si="755"/>
        <v>213</v>
      </c>
      <c r="L1072" s="8">
        <f t="shared" si="756"/>
        <v>255</v>
      </c>
      <c r="M1072" s="8">
        <f>Расценки!L1071</f>
        <v>217</v>
      </c>
      <c r="N1072" s="8">
        <f>Расценки!M1071</f>
        <v>250</v>
      </c>
      <c r="O1072" s="10">
        <f t="shared" si="757"/>
        <v>-1.8433179723502335E-2</v>
      </c>
      <c r="P1072" s="10">
        <f t="shared" si="758"/>
        <v>2.0000000000000018E-2</v>
      </c>
      <c r="Q1072" s="7" t="str">
        <f t="shared" si="759"/>
        <v>равно</v>
      </c>
      <c r="R1072" s="7" t="str">
        <f t="shared" si="760"/>
        <v>равно</v>
      </c>
      <c r="S1072" s="8">
        <f t="shared" si="761"/>
        <v>868</v>
      </c>
      <c r="T1072" s="8">
        <f t="shared" si="762"/>
        <v>1000</v>
      </c>
      <c r="U1072" s="8">
        <f>Расценки!F1071</f>
        <v>350</v>
      </c>
      <c r="V1072" s="8">
        <f>Расценки!G1071</f>
        <v>402</v>
      </c>
      <c r="W1072" s="10">
        <f t="shared" si="763"/>
        <v>0.3914285714285714</v>
      </c>
      <c r="X1072" s="10">
        <f t="shared" si="764"/>
        <v>0.36567164179104478</v>
      </c>
      <c r="Y1072" s="9">
        <f>Расценки!H1071</f>
        <v>350</v>
      </c>
      <c r="Z1072" s="9">
        <f>Расценки!I1071</f>
        <v>402</v>
      </c>
      <c r="AA1072" s="10">
        <f>Расценки!J1071</f>
        <v>0</v>
      </c>
      <c r="AB1072" s="10">
        <f>Расценки!K1071</f>
        <v>0</v>
      </c>
      <c r="AC1072" s="16">
        <f t="shared" si="765"/>
        <v>0.3914285714285714</v>
      </c>
      <c r="AD1072" s="16">
        <f t="shared" si="766"/>
        <v>0.36567164179104478</v>
      </c>
      <c r="AE1072" s="10">
        <f t="shared" si="767"/>
        <v>0.38</v>
      </c>
      <c r="AF1072" s="10">
        <f t="shared" si="768"/>
        <v>0.37810945273631841</v>
      </c>
      <c r="AG1072" s="8">
        <f t="shared" si="769"/>
        <v>137</v>
      </c>
      <c r="AH1072" s="8">
        <f t="shared" si="770"/>
        <v>147</v>
      </c>
    </row>
    <row r="1073" spans="1:34" x14ac:dyDescent="0.25">
      <c r="A1073" s="7" t="s">
        <v>3168</v>
      </c>
      <c r="B1073" s="7" t="s">
        <v>3169</v>
      </c>
      <c r="C1073" s="7" t="s">
        <v>50</v>
      </c>
      <c r="D1073" s="7" t="s">
        <v>468</v>
      </c>
      <c r="E1073" s="7" t="str">
        <f>INDEX('Нормо-час по специальностям'!$B$6:$B$26,MATCH(D1073,'Нормо-час по специальностям'!$A$6:$A$26,0))</f>
        <v>Сантехник</v>
      </c>
      <c r="F1073" s="15">
        <v>0.27</v>
      </c>
      <c r="G1073" s="7" t="s">
        <v>7245</v>
      </c>
      <c r="H1073" s="11">
        <f t="shared" si="754"/>
        <v>25.93</v>
      </c>
      <c r="I1073" s="8">
        <f>INDEX('Нормо-час по специальностям'!$D$6:$D$26,MATCH(D1073,'Нормо-час по специальностям'!$A$6:$A$26,0))</f>
        <v>850</v>
      </c>
      <c r="J1073" s="8">
        <f>INDEX('Нормо-час по специальностям'!$E$6:$E$26,MATCH(D1073,'Нормо-час по специальностям'!$A$6:$A$26,0))</f>
        <v>1020</v>
      </c>
      <c r="K1073" s="8">
        <f t="shared" si="755"/>
        <v>230</v>
      </c>
      <c r="L1073" s="8">
        <f t="shared" si="756"/>
        <v>275</v>
      </c>
      <c r="M1073" s="8">
        <f>Расценки!L1072</f>
        <v>236</v>
      </c>
      <c r="N1073" s="8">
        <f>Расценки!M1072</f>
        <v>271</v>
      </c>
      <c r="O1073" s="10">
        <f t="shared" si="757"/>
        <v>-2.5423728813559365E-2</v>
      </c>
      <c r="P1073" s="10">
        <f t="shared" si="758"/>
        <v>1.4760147601476037E-2</v>
      </c>
      <c r="Q1073" s="7" t="str">
        <f t="shared" si="759"/>
        <v>равно</v>
      </c>
      <c r="R1073" s="7" t="str">
        <f t="shared" si="760"/>
        <v>равно</v>
      </c>
      <c r="S1073" s="8">
        <f t="shared" si="761"/>
        <v>874</v>
      </c>
      <c r="T1073" s="8">
        <f t="shared" si="762"/>
        <v>1004</v>
      </c>
      <c r="U1073" s="8">
        <f>Расценки!F1072</f>
        <v>380</v>
      </c>
      <c r="V1073" s="8">
        <f>Расценки!G1072</f>
        <v>437</v>
      </c>
      <c r="W1073" s="10">
        <f t="shared" si="763"/>
        <v>0.39473684210526316</v>
      </c>
      <c r="X1073" s="10">
        <f t="shared" si="764"/>
        <v>0.37070938215102978</v>
      </c>
      <c r="Y1073" s="9">
        <f>Расценки!H1072</f>
        <v>380</v>
      </c>
      <c r="Z1073" s="9">
        <f>Расценки!I1072</f>
        <v>437</v>
      </c>
      <c r="AA1073" s="10">
        <f>Расценки!J1072</f>
        <v>0</v>
      </c>
      <c r="AB1073" s="10">
        <f>Расценки!K1072</f>
        <v>0</v>
      </c>
      <c r="AC1073" s="16">
        <f t="shared" si="765"/>
        <v>0.39473684210526316</v>
      </c>
      <c r="AD1073" s="16">
        <f t="shared" si="766"/>
        <v>0.37070938215102978</v>
      </c>
      <c r="AE1073" s="10">
        <f t="shared" si="767"/>
        <v>0.37894736842105264</v>
      </c>
      <c r="AF1073" s="10">
        <f t="shared" si="768"/>
        <v>0.37986270022883295</v>
      </c>
      <c r="AG1073" s="8">
        <f t="shared" si="769"/>
        <v>150</v>
      </c>
      <c r="AH1073" s="8">
        <f t="shared" si="770"/>
        <v>162</v>
      </c>
    </row>
    <row r="1074" spans="1:34" x14ac:dyDescent="0.25">
      <c r="A1074" s="7" t="s">
        <v>3171</v>
      </c>
      <c r="B1074" s="7" t="s">
        <v>3172</v>
      </c>
      <c r="C1074" s="7" t="s">
        <v>50</v>
      </c>
      <c r="D1074" s="7" t="s">
        <v>468</v>
      </c>
      <c r="E1074" s="7" t="str">
        <f>INDEX('Нормо-час по специальностям'!$B$6:$B$26,MATCH(D1074,'Нормо-час по специальностям'!$A$6:$A$26,0))</f>
        <v>Сантехник</v>
      </c>
      <c r="F1074" s="15">
        <v>0.3</v>
      </c>
      <c r="G1074" s="7" t="s">
        <v>7245</v>
      </c>
      <c r="H1074" s="11">
        <f t="shared" si="754"/>
        <v>23.33</v>
      </c>
      <c r="I1074" s="8">
        <f>INDEX('Нормо-час по специальностям'!$D$6:$D$26,MATCH(D1074,'Нормо-час по специальностям'!$A$6:$A$26,0))</f>
        <v>850</v>
      </c>
      <c r="J1074" s="8">
        <f>INDEX('Нормо-час по специальностям'!$E$6:$E$26,MATCH(D1074,'Нормо-час по специальностям'!$A$6:$A$26,0))</f>
        <v>1020</v>
      </c>
      <c r="K1074" s="8">
        <f t="shared" si="755"/>
        <v>255</v>
      </c>
      <c r="L1074" s="8">
        <f t="shared" si="756"/>
        <v>306</v>
      </c>
      <c r="M1074" s="8">
        <f>Расценки!L1073</f>
        <v>260</v>
      </c>
      <c r="N1074" s="8">
        <f>Расценки!M1073</f>
        <v>299</v>
      </c>
      <c r="O1074" s="10">
        <f t="shared" si="757"/>
        <v>-1.9230769230769273E-2</v>
      </c>
      <c r="P1074" s="10">
        <f t="shared" si="758"/>
        <v>2.3411371237458178E-2</v>
      </c>
      <c r="Q1074" s="7" t="str">
        <f t="shared" si="759"/>
        <v>равно</v>
      </c>
      <c r="R1074" s="7" t="str">
        <f t="shared" si="760"/>
        <v>равно</v>
      </c>
      <c r="S1074" s="8">
        <f t="shared" si="761"/>
        <v>867</v>
      </c>
      <c r="T1074" s="8">
        <f t="shared" si="762"/>
        <v>997</v>
      </c>
      <c r="U1074" s="8">
        <f>Расценки!F1073</f>
        <v>420</v>
      </c>
      <c r="V1074" s="8">
        <f>Расценки!G1073</f>
        <v>483</v>
      </c>
      <c r="W1074" s="10">
        <f t="shared" si="763"/>
        <v>0.39285714285714285</v>
      </c>
      <c r="X1074" s="10">
        <f t="shared" si="764"/>
        <v>0.36645962732919257</v>
      </c>
      <c r="Y1074" s="9">
        <f>Расценки!H1073</f>
        <v>420</v>
      </c>
      <c r="Z1074" s="9">
        <f>Расценки!I1073</f>
        <v>483</v>
      </c>
      <c r="AA1074" s="10">
        <f>Расценки!J1073</f>
        <v>0</v>
      </c>
      <c r="AB1074" s="10">
        <f>Расценки!K1073</f>
        <v>0</v>
      </c>
      <c r="AC1074" s="16">
        <f t="shared" si="765"/>
        <v>0.39285714285714285</v>
      </c>
      <c r="AD1074" s="16">
        <f t="shared" si="766"/>
        <v>0.36645962732919257</v>
      </c>
      <c r="AE1074" s="10">
        <f t="shared" si="767"/>
        <v>0.38095238095238093</v>
      </c>
      <c r="AF1074" s="10">
        <f t="shared" si="768"/>
        <v>0.38095238095238093</v>
      </c>
      <c r="AG1074" s="8">
        <f t="shared" si="769"/>
        <v>165</v>
      </c>
      <c r="AH1074" s="8">
        <f t="shared" si="770"/>
        <v>177</v>
      </c>
    </row>
    <row r="1075" spans="1:34" x14ac:dyDescent="0.25">
      <c r="A1075" s="7" t="s">
        <v>3173</v>
      </c>
      <c r="B1075" s="7" t="s">
        <v>3174</v>
      </c>
      <c r="C1075" s="7" t="s">
        <v>50</v>
      </c>
      <c r="D1075" s="7" t="s">
        <v>468</v>
      </c>
      <c r="E1075" s="7" t="str">
        <f>INDEX('Нормо-час по специальностям'!$B$6:$B$26,MATCH(D1075,'Нормо-час по специальностям'!$A$6:$A$26,0))</f>
        <v>Сантехник</v>
      </c>
      <c r="F1075" s="15">
        <v>0.34</v>
      </c>
      <c r="G1075" s="7" t="s">
        <v>7245</v>
      </c>
      <c r="H1075" s="11">
        <f t="shared" si="754"/>
        <v>20.59</v>
      </c>
      <c r="I1075" s="8">
        <f>INDEX('Нормо-час по специальностям'!$D$6:$D$26,MATCH(D1075,'Нормо-час по специальностям'!$A$6:$A$26,0))</f>
        <v>850</v>
      </c>
      <c r="J1075" s="8">
        <f>INDEX('Нормо-час по специальностям'!$E$6:$E$26,MATCH(D1075,'Нормо-час по специальностям'!$A$6:$A$26,0))</f>
        <v>1020</v>
      </c>
      <c r="K1075" s="8">
        <f t="shared" si="755"/>
        <v>289</v>
      </c>
      <c r="L1075" s="8">
        <f t="shared" si="756"/>
        <v>347</v>
      </c>
      <c r="M1075" s="8">
        <f>Расценки!L1074</f>
        <v>298</v>
      </c>
      <c r="N1075" s="8">
        <f>Расценки!M1074</f>
        <v>342</v>
      </c>
      <c r="O1075" s="10">
        <f t="shared" si="757"/>
        <v>-3.0201342281879207E-2</v>
      </c>
      <c r="P1075" s="10">
        <f t="shared" si="758"/>
        <v>1.4619883040935644E-2</v>
      </c>
      <c r="Q1075" s="7" t="str">
        <f t="shared" si="759"/>
        <v>равно</v>
      </c>
      <c r="R1075" s="7" t="str">
        <f t="shared" si="760"/>
        <v>равно</v>
      </c>
      <c r="S1075" s="8">
        <f t="shared" si="761"/>
        <v>876</v>
      </c>
      <c r="T1075" s="8">
        <f t="shared" si="762"/>
        <v>1006</v>
      </c>
      <c r="U1075" s="8">
        <f>Расценки!F1074</f>
        <v>480</v>
      </c>
      <c r="V1075" s="8">
        <f>Расценки!G1074</f>
        <v>552</v>
      </c>
      <c r="W1075" s="10">
        <f t="shared" si="763"/>
        <v>0.39791666666666664</v>
      </c>
      <c r="X1075" s="10">
        <f t="shared" si="764"/>
        <v>0.37137681159420288</v>
      </c>
      <c r="Y1075" s="9">
        <f>Расценки!H1074</f>
        <v>480</v>
      </c>
      <c r="Z1075" s="9">
        <f>Расценки!I1074</f>
        <v>552</v>
      </c>
      <c r="AA1075" s="10">
        <f>Расценки!J1074</f>
        <v>0</v>
      </c>
      <c r="AB1075" s="10">
        <f>Расценки!K1074</f>
        <v>0</v>
      </c>
      <c r="AC1075" s="16">
        <f t="shared" si="765"/>
        <v>0.39791666666666664</v>
      </c>
      <c r="AD1075" s="16">
        <f t="shared" si="766"/>
        <v>0.37137681159420288</v>
      </c>
      <c r="AE1075" s="10">
        <f t="shared" si="767"/>
        <v>0.37916666666666665</v>
      </c>
      <c r="AF1075" s="10">
        <f t="shared" si="768"/>
        <v>0.38043478260869568</v>
      </c>
      <c r="AG1075" s="8">
        <f t="shared" si="769"/>
        <v>191</v>
      </c>
      <c r="AH1075" s="8">
        <f t="shared" si="770"/>
        <v>205</v>
      </c>
    </row>
    <row r="1076" spans="1:34" x14ac:dyDescent="0.25">
      <c r="A1076" s="7" t="s">
        <v>3175</v>
      </c>
      <c r="B1076" s="7" t="s">
        <v>3176</v>
      </c>
      <c r="C1076" s="7" t="s">
        <v>50</v>
      </c>
      <c r="D1076" s="7" t="s">
        <v>468</v>
      </c>
      <c r="E1076" s="7" t="str">
        <f>INDEX('Нормо-час по специальностям'!$B$6:$B$26,MATCH(D1076,'Нормо-час по специальностям'!$A$6:$A$26,0))</f>
        <v>Сантехник</v>
      </c>
      <c r="F1076" s="15">
        <v>0.4</v>
      </c>
      <c r="G1076" s="7" t="s">
        <v>7245</v>
      </c>
      <c r="H1076" s="11">
        <f t="shared" si="754"/>
        <v>17.5</v>
      </c>
      <c r="I1076" s="8">
        <f>INDEX('Нормо-час по специальностям'!$D$6:$D$26,MATCH(D1076,'Нормо-час по специальностям'!$A$6:$A$26,0))</f>
        <v>850</v>
      </c>
      <c r="J1076" s="8">
        <f>INDEX('Нормо-час по специальностям'!$E$6:$E$26,MATCH(D1076,'Нормо-час по специальностям'!$A$6:$A$26,0))</f>
        <v>1020</v>
      </c>
      <c r="K1076" s="8">
        <f t="shared" si="755"/>
        <v>340</v>
      </c>
      <c r="L1076" s="8">
        <f t="shared" si="756"/>
        <v>408</v>
      </c>
      <c r="M1076" s="8">
        <f>Расценки!L1075</f>
        <v>341</v>
      </c>
      <c r="N1076" s="8">
        <f>Расценки!M1075</f>
        <v>392</v>
      </c>
      <c r="O1076" s="10">
        <f t="shared" si="757"/>
        <v>-2.9325513196480912E-3</v>
      </c>
      <c r="P1076" s="10">
        <f t="shared" si="758"/>
        <v>4.081632653061229E-2</v>
      </c>
      <c r="Q1076" s="7" t="str">
        <f t="shared" si="759"/>
        <v>равно</v>
      </c>
      <c r="R1076" s="7" t="str">
        <f t="shared" si="760"/>
        <v>равно</v>
      </c>
      <c r="S1076" s="8">
        <f t="shared" si="761"/>
        <v>853</v>
      </c>
      <c r="T1076" s="8">
        <f t="shared" si="762"/>
        <v>980</v>
      </c>
      <c r="U1076" s="8">
        <f>Расценки!F1075</f>
        <v>550</v>
      </c>
      <c r="V1076" s="8">
        <f>Расценки!G1075</f>
        <v>632</v>
      </c>
      <c r="W1076" s="10">
        <f t="shared" si="763"/>
        <v>0.38181818181818183</v>
      </c>
      <c r="X1076" s="10">
        <f t="shared" si="764"/>
        <v>0.35443037974683544</v>
      </c>
      <c r="Y1076" s="9">
        <f>Расценки!H1075</f>
        <v>550</v>
      </c>
      <c r="Z1076" s="9">
        <f>Расценки!I1075</f>
        <v>632</v>
      </c>
      <c r="AA1076" s="10">
        <f>Расценки!J1075</f>
        <v>0</v>
      </c>
      <c r="AB1076" s="10">
        <f>Расценки!K1075</f>
        <v>0</v>
      </c>
      <c r="AC1076" s="16">
        <f t="shared" si="765"/>
        <v>0.38181818181818183</v>
      </c>
      <c r="AD1076" s="16">
        <f t="shared" si="766"/>
        <v>0.35443037974683544</v>
      </c>
      <c r="AE1076" s="10">
        <f t="shared" si="767"/>
        <v>0.38</v>
      </c>
      <c r="AF1076" s="10">
        <f t="shared" si="768"/>
        <v>0.379746835443038</v>
      </c>
      <c r="AG1076" s="8">
        <f t="shared" si="769"/>
        <v>210</v>
      </c>
      <c r="AH1076" s="8">
        <f t="shared" si="770"/>
        <v>224</v>
      </c>
    </row>
    <row r="1077" spans="1:34" x14ac:dyDescent="0.25">
      <c r="A1077" s="7" t="s">
        <v>3178</v>
      </c>
      <c r="B1077" s="7" t="s">
        <v>3179</v>
      </c>
      <c r="C1077" s="7" t="s">
        <v>50</v>
      </c>
      <c r="D1077" s="7" t="s">
        <v>468</v>
      </c>
      <c r="E1077" s="7" t="str">
        <f>INDEX('Нормо-час по специальностям'!$B$6:$B$26,MATCH(D1077,'Нормо-час по специальностям'!$A$6:$A$26,0))</f>
        <v>Сантехник</v>
      </c>
      <c r="F1077" s="15">
        <v>0.48</v>
      </c>
      <c r="G1077" s="7" t="s">
        <v>7245</v>
      </c>
      <c r="H1077" s="11">
        <f t="shared" si="754"/>
        <v>14.58</v>
      </c>
      <c r="I1077" s="8">
        <f>INDEX('Нормо-час по специальностям'!$D$6:$D$26,MATCH(D1077,'Нормо-час по специальностям'!$A$6:$A$26,0))</f>
        <v>850</v>
      </c>
      <c r="J1077" s="8">
        <f>INDEX('Нормо-час по специальностям'!$E$6:$E$26,MATCH(D1077,'Нормо-час по специальностям'!$A$6:$A$26,0))</f>
        <v>1020</v>
      </c>
      <c r="K1077" s="8">
        <f t="shared" si="755"/>
        <v>408</v>
      </c>
      <c r="L1077" s="8">
        <f t="shared" si="756"/>
        <v>490</v>
      </c>
      <c r="M1077" s="8">
        <f>Расценки!L1076</f>
        <v>403</v>
      </c>
      <c r="N1077" s="8">
        <f>Расценки!M1076</f>
        <v>463</v>
      </c>
      <c r="O1077" s="10">
        <f t="shared" si="757"/>
        <v>1.2406947890818865E-2</v>
      </c>
      <c r="P1077" s="10">
        <f t="shared" si="758"/>
        <v>5.8315334773218153E-2</v>
      </c>
      <c r="Q1077" s="7" t="str">
        <f t="shared" si="759"/>
        <v>равно</v>
      </c>
      <c r="R1077" s="7" t="str">
        <f t="shared" si="760"/>
        <v>равно</v>
      </c>
      <c r="S1077" s="8">
        <f t="shared" si="761"/>
        <v>840</v>
      </c>
      <c r="T1077" s="8">
        <f t="shared" si="762"/>
        <v>965</v>
      </c>
      <c r="U1077" s="8">
        <f>Расценки!F1076</f>
        <v>650</v>
      </c>
      <c r="V1077" s="8">
        <f>Расценки!G1076</f>
        <v>747</v>
      </c>
      <c r="W1077" s="10">
        <f t="shared" si="763"/>
        <v>0.37230769230769228</v>
      </c>
      <c r="X1077" s="10">
        <f t="shared" si="764"/>
        <v>0.34404283801874164</v>
      </c>
      <c r="Y1077" s="9">
        <f>Расценки!H1076</f>
        <v>650</v>
      </c>
      <c r="Z1077" s="9">
        <f>Расценки!I1076</f>
        <v>747</v>
      </c>
      <c r="AA1077" s="10">
        <f>Расценки!J1076</f>
        <v>0</v>
      </c>
      <c r="AB1077" s="10">
        <f>Расценки!K1076</f>
        <v>0</v>
      </c>
      <c r="AC1077" s="16">
        <f t="shared" si="765"/>
        <v>0.37230769230769228</v>
      </c>
      <c r="AD1077" s="16">
        <f t="shared" si="766"/>
        <v>0.34404283801874164</v>
      </c>
      <c r="AE1077" s="10">
        <f t="shared" si="767"/>
        <v>0.38</v>
      </c>
      <c r="AF1077" s="10">
        <f t="shared" si="768"/>
        <v>0.38018741633199465</v>
      </c>
      <c r="AG1077" s="8">
        <f t="shared" si="769"/>
        <v>242</v>
      </c>
      <c r="AH1077" s="8">
        <f t="shared" si="770"/>
        <v>257</v>
      </c>
    </row>
    <row r="1078" spans="1:34" x14ac:dyDescent="0.25">
      <c r="A1078" s="7" t="s">
        <v>3181</v>
      </c>
      <c r="B1078" s="7" t="s">
        <v>3182</v>
      </c>
      <c r="C1078" s="7" t="s">
        <v>50</v>
      </c>
      <c r="D1078" s="7" t="s">
        <v>468</v>
      </c>
      <c r="E1078" s="7" t="str">
        <f>INDEX('Нормо-час по специальностям'!$B$6:$B$26,MATCH(D1078,'Нормо-час по специальностям'!$A$6:$A$26,0))</f>
        <v>Сантехник</v>
      </c>
      <c r="F1078" s="15">
        <v>0.57999999999999996</v>
      </c>
      <c r="G1078" s="7" t="s">
        <v>7245</v>
      </c>
      <c r="H1078" s="11">
        <f t="shared" si="754"/>
        <v>12.07</v>
      </c>
      <c r="I1078" s="8">
        <f>INDEX('Нормо-час по специальностям'!$D$6:$D$26,MATCH(D1078,'Нормо-час по специальностям'!$A$6:$A$26,0))</f>
        <v>850</v>
      </c>
      <c r="J1078" s="8">
        <f>INDEX('Нормо-час по специальностям'!$E$6:$E$26,MATCH(D1078,'Нормо-час по специальностям'!$A$6:$A$26,0))</f>
        <v>1020</v>
      </c>
      <c r="K1078" s="8">
        <f t="shared" si="755"/>
        <v>493</v>
      </c>
      <c r="L1078" s="8">
        <f t="shared" si="756"/>
        <v>592</v>
      </c>
      <c r="M1078" s="8">
        <f>Расценки!L1077</f>
        <v>484</v>
      </c>
      <c r="N1078" s="8">
        <f>Расценки!M1077</f>
        <v>556</v>
      </c>
      <c r="O1078" s="10">
        <f t="shared" si="757"/>
        <v>1.8595041322314154E-2</v>
      </c>
      <c r="P1078" s="10">
        <f t="shared" si="758"/>
        <v>6.4748201438848962E-2</v>
      </c>
      <c r="Q1078" s="7" t="str">
        <f t="shared" si="759"/>
        <v>равно</v>
      </c>
      <c r="R1078" s="7" t="str">
        <f t="shared" si="760"/>
        <v>равно</v>
      </c>
      <c r="S1078" s="8">
        <f t="shared" si="761"/>
        <v>834</v>
      </c>
      <c r="T1078" s="8">
        <f t="shared" si="762"/>
        <v>959</v>
      </c>
      <c r="U1078" s="8">
        <f>Расценки!F1077</f>
        <v>780</v>
      </c>
      <c r="V1078" s="8">
        <f>Расценки!G1077</f>
        <v>897</v>
      </c>
      <c r="W1078" s="10">
        <f t="shared" si="763"/>
        <v>0.36794871794871797</v>
      </c>
      <c r="X1078" s="10">
        <f t="shared" si="764"/>
        <v>0.34002229654403565</v>
      </c>
      <c r="Y1078" s="9">
        <f>Расценки!H1077</f>
        <v>780</v>
      </c>
      <c r="Z1078" s="9">
        <f>Расценки!I1077</f>
        <v>897</v>
      </c>
      <c r="AA1078" s="10">
        <f>Расценки!J1077</f>
        <v>0</v>
      </c>
      <c r="AB1078" s="10">
        <f>Расценки!K1077</f>
        <v>0</v>
      </c>
      <c r="AC1078" s="16">
        <f t="shared" si="765"/>
        <v>0.36794871794871797</v>
      </c>
      <c r="AD1078" s="16">
        <f t="shared" si="766"/>
        <v>0.34002229654403565</v>
      </c>
      <c r="AE1078" s="10">
        <f t="shared" si="767"/>
        <v>0.37948717948717947</v>
      </c>
      <c r="AF1078" s="10">
        <f t="shared" si="768"/>
        <v>0.38015607580824973</v>
      </c>
      <c r="AG1078" s="8">
        <f t="shared" si="769"/>
        <v>287</v>
      </c>
      <c r="AH1078" s="8">
        <f t="shared" si="770"/>
        <v>305</v>
      </c>
    </row>
    <row r="1079" spans="1:34" x14ac:dyDescent="0.25">
      <c r="A1079" s="7" t="s">
        <v>3184</v>
      </c>
      <c r="B1079" s="7" t="s">
        <v>3185</v>
      </c>
      <c r="C1079" s="7" t="s">
        <v>50</v>
      </c>
      <c r="D1079" s="7" t="s">
        <v>468</v>
      </c>
      <c r="E1079" s="7" t="str">
        <f>INDEX('Нормо-час по специальностям'!$B$6:$B$26,MATCH(D1079,'Нормо-час по специальностям'!$A$6:$A$26,0))</f>
        <v>Сантехник</v>
      </c>
      <c r="F1079" s="15">
        <v>0.68</v>
      </c>
      <c r="G1079" s="7" t="s">
        <v>7245</v>
      </c>
      <c r="H1079" s="11">
        <f t="shared" si="754"/>
        <v>10.29</v>
      </c>
      <c r="I1079" s="8">
        <f>INDEX('Нормо-час по специальностям'!$D$6:$D$26,MATCH(D1079,'Нормо-час по специальностям'!$A$6:$A$26,0))</f>
        <v>850</v>
      </c>
      <c r="J1079" s="8">
        <f>INDEX('Нормо-час по специальностям'!$E$6:$E$26,MATCH(D1079,'Нормо-час по специальностям'!$A$6:$A$26,0))</f>
        <v>1020</v>
      </c>
      <c r="K1079" s="8">
        <f t="shared" si="755"/>
        <v>578</v>
      </c>
      <c r="L1079" s="8">
        <f t="shared" si="756"/>
        <v>694</v>
      </c>
      <c r="M1079" s="8">
        <f>Расценки!L1078</f>
        <v>558</v>
      </c>
      <c r="N1079" s="8">
        <f>Расценки!M1078</f>
        <v>642</v>
      </c>
      <c r="O1079" s="10">
        <f t="shared" si="757"/>
        <v>3.584229390680993E-2</v>
      </c>
      <c r="P1079" s="10">
        <f t="shared" si="758"/>
        <v>8.0996884735202501E-2</v>
      </c>
      <c r="Q1079" s="7" t="str">
        <f t="shared" si="759"/>
        <v>равно</v>
      </c>
      <c r="R1079" s="7" t="str">
        <f t="shared" si="760"/>
        <v>равно</v>
      </c>
      <c r="S1079" s="8">
        <f t="shared" si="761"/>
        <v>821</v>
      </c>
      <c r="T1079" s="8">
        <f t="shared" si="762"/>
        <v>944</v>
      </c>
      <c r="U1079" s="8">
        <f>Расценки!F1078</f>
        <v>900</v>
      </c>
      <c r="V1079" s="8">
        <f>Расценки!G1078</f>
        <v>1035</v>
      </c>
      <c r="W1079" s="10">
        <f t="shared" si="763"/>
        <v>0.35777777777777775</v>
      </c>
      <c r="X1079" s="10">
        <f t="shared" si="764"/>
        <v>0.32946859903381642</v>
      </c>
      <c r="Y1079" s="9">
        <f>Расценки!H1078</f>
        <v>900</v>
      </c>
      <c r="Z1079" s="9">
        <f>Расценки!I1078</f>
        <v>1035</v>
      </c>
      <c r="AA1079" s="10">
        <f>Расценки!J1078</f>
        <v>0</v>
      </c>
      <c r="AB1079" s="10">
        <f>Расценки!K1078</f>
        <v>0</v>
      </c>
      <c r="AC1079" s="16">
        <f t="shared" si="765"/>
        <v>0.35777777777777775</v>
      </c>
      <c r="AD1079" s="16">
        <f t="shared" si="766"/>
        <v>0.32946859903381642</v>
      </c>
      <c r="AE1079" s="10">
        <f t="shared" si="767"/>
        <v>0.38</v>
      </c>
      <c r="AF1079" s="10">
        <f t="shared" si="768"/>
        <v>0.37971014492753624</v>
      </c>
      <c r="AG1079" s="8">
        <f t="shared" si="769"/>
        <v>322</v>
      </c>
      <c r="AH1079" s="8">
        <f t="shared" si="770"/>
        <v>341</v>
      </c>
    </row>
    <row r="1080" spans="1:34" x14ac:dyDescent="0.25">
      <c r="A1080" s="7" t="s">
        <v>3186</v>
      </c>
      <c r="B1080" s="7" t="s">
        <v>3187</v>
      </c>
      <c r="C1080" s="7" t="s">
        <v>177</v>
      </c>
      <c r="D1080" s="7" t="s">
        <v>468</v>
      </c>
      <c r="E1080" s="7" t="str">
        <f>INDEX('Нормо-час по специальностям'!$B$6:$B$26,MATCH(D1080,'Нормо-час по специальностям'!$A$6:$A$26,0))</f>
        <v>Сантехник</v>
      </c>
      <c r="F1080" s="15">
        <v>1.4</v>
      </c>
      <c r="G1080" s="7" t="s">
        <v>7241</v>
      </c>
      <c r="H1080" s="11">
        <f t="shared" si="754"/>
        <v>5</v>
      </c>
      <c r="I1080" s="8">
        <f>INDEX('Нормо-час по специальностям'!$D$6:$D$26,MATCH(D1080,'Нормо-час по специальностям'!$A$6:$A$26,0))</f>
        <v>850</v>
      </c>
      <c r="J1080" s="8">
        <f>INDEX('Нормо-час по специальностям'!$E$6:$E$26,MATCH(D1080,'Нормо-час по специальностям'!$A$6:$A$26,0))</f>
        <v>1020</v>
      </c>
      <c r="K1080" s="8">
        <f t="shared" si="755"/>
        <v>1190</v>
      </c>
      <c r="L1080" s="8">
        <f t="shared" si="756"/>
        <v>1428</v>
      </c>
      <c r="M1080" s="8">
        <f>Расценки!L1079</f>
        <v>1240</v>
      </c>
      <c r="N1080" s="8">
        <f>Расценки!M1079</f>
        <v>1426</v>
      </c>
      <c r="O1080" s="10">
        <f t="shared" si="757"/>
        <v>-4.0322580645161255E-2</v>
      </c>
      <c r="P1080" s="10">
        <f t="shared" si="758"/>
        <v>1.4025245441795509E-3</v>
      </c>
      <c r="Q1080" s="7" t="str">
        <f t="shared" si="759"/>
        <v>равно</v>
      </c>
      <c r="R1080" s="7" t="str">
        <f t="shared" si="760"/>
        <v>равно</v>
      </c>
      <c r="S1080" s="8">
        <f t="shared" si="761"/>
        <v>886</v>
      </c>
      <c r="T1080" s="8">
        <f t="shared" si="762"/>
        <v>1019</v>
      </c>
      <c r="U1080" s="8">
        <f>Расценки!F1079</f>
        <v>2000</v>
      </c>
      <c r="V1080" s="8">
        <f>Расценки!G1079</f>
        <v>2300</v>
      </c>
      <c r="W1080" s="10">
        <f t="shared" si="763"/>
        <v>0.40500000000000003</v>
      </c>
      <c r="X1080" s="10">
        <f t="shared" si="764"/>
        <v>0.37913043478260872</v>
      </c>
      <c r="Y1080" s="9">
        <f>Расценки!H1079</f>
        <v>2000</v>
      </c>
      <c r="Z1080" s="9">
        <f>Расценки!I1079</f>
        <v>2300</v>
      </c>
      <c r="AA1080" s="10">
        <f>Расценки!J1079</f>
        <v>0</v>
      </c>
      <c r="AB1080" s="10">
        <f>Расценки!K1079</f>
        <v>0</v>
      </c>
      <c r="AC1080" s="16">
        <f t="shared" si="765"/>
        <v>0.40500000000000003</v>
      </c>
      <c r="AD1080" s="16">
        <f t="shared" si="766"/>
        <v>0.37913043478260872</v>
      </c>
      <c r="AE1080" s="10">
        <f t="shared" si="767"/>
        <v>0.38</v>
      </c>
      <c r="AF1080" s="10">
        <f t="shared" si="768"/>
        <v>0.38</v>
      </c>
      <c r="AG1080" s="8">
        <f t="shared" si="769"/>
        <v>810</v>
      </c>
      <c r="AH1080" s="8">
        <f t="shared" si="770"/>
        <v>872</v>
      </c>
    </row>
    <row r="1081" spans="1:34" x14ac:dyDescent="0.25">
      <c r="A1081" s="7" t="s">
        <v>3189</v>
      </c>
      <c r="B1081" s="7" t="s">
        <v>3190</v>
      </c>
      <c r="C1081" s="7" t="s">
        <v>177</v>
      </c>
      <c r="D1081" s="7" t="s">
        <v>468</v>
      </c>
      <c r="E1081" s="7" t="str">
        <f>INDEX('Нормо-час по специальностям'!$B$6:$B$26,MATCH(D1081,'Нормо-час по специальностям'!$A$6:$A$26,0))</f>
        <v>Сантехник</v>
      </c>
      <c r="F1081" s="15">
        <v>0.45</v>
      </c>
      <c r="G1081" s="7" t="s">
        <v>7241</v>
      </c>
      <c r="H1081" s="11">
        <f t="shared" si="754"/>
        <v>15.56</v>
      </c>
      <c r="I1081" s="8">
        <f>INDEX('Нормо-час по специальностям'!$D$6:$D$26,MATCH(D1081,'Нормо-час по специальностям'!$A$6:$A$26,0))</f>
        <v>850</v>
      </c>
      <c r="J1081" s="8">
        <f>INDEX('Нормо-час по специальностям'!$E$6:$E$26,MATCH(D1081,'Нормо-час по специальностям'!$A$6:$A$26,0))</f>
        <v>1020</v>
      </c>
      <c r="K1081" s="8">
        <f t="shared" si="755"/>
        <v>383</v>
      </c>
      <c r="L1081" s="8">
        <f t="shared" si="756"/>
        <v>459</v>
      </c>
      <c r="M1081" s="8">
        <f>Расценки!L1080</f>
        <v>434</v>
      </c>
      <c r="N1081" s="8">
        <f>Расценки!M1080</f>
        <v>499</v>
      </c>
      <c r="O1081" s="10">
        <f t="shared" si="757"/>
        <v>-0.11751152073732718</v>
      </c>
      <c r="P1081" s="10">
        <f t="shared" si="758"/>
        <v>-8.0160320641282534E-2</v>
      </c>
      <c r="Q1081" s="7" t="str">
        <f t="shared" si="759"/>
        <v>нормо-часы</v>
      </c>
      <c r="R1081" s="7" t="str">
        <f t="shared" si="760"/>
        <v>равно</v>
      </c>
      <c r="S1081" s="8">
        <f t="shared" si="761"/>
        <v>964</v>
      </c>
      <c r="T1081" s="8">
        <f t="shared" si="762"/>
        <v>1109</v>
      </c>
      <c r="U1081" s="8">
        <f>Расценки!F1080</f>
        <v>700</v>
      </c>
      <c r="V1081" s="8">
        <f>Расценки!G1080</f>
        <v>805</v>
      </c>
      <c r="W1081" s="10">
        <f t="shared" si="763"/>
        <v>0.45285714285714285</v>
      </c>
      <c r="X1081" s="10">
        <f t="shared" si="764"/>
        <v>0.42981366459627329</v>
      </c>
      <c r="Y1081" s="9">
        <f>Расценки!H1080</f>
        <v>700</v>
      </c>
      <c r="Z1081" s="9">
        <f>Расценки!I1080</f>
        <v>805</v>
      </c>
      <c r="AA1081" s="10">
        <f>Расценки!J1080</f>
        <v>0</v>
      </c>
      <c r="AB1081" s="10">
        <f>Расценки!K1080</f>
        <v>0</v>
      </c>
      <c r="AC1081" s="16">
        <f t="shared" si="765"/>
        <v>0.45285714285714285</v>
      </c>
      <c r="AD1081" s="16">
        <f t="shared" si="766"/>
        <v>0.42981366459627329</v>
      </c>
      <c r="AE1081" s="10">
        <f t="shared" si="767"/>
        <v>0.38</v>
      </c>
      <c r="AF1081" s="10">
        <f t="shared" si="768"/>
        <v>0.38012422360248449</v>
      </c>
      <c r="AG1081" s="8">
        <f t="shared" si="769"/>
        <v>317</v>
      </c>
      <c r="AH1081" s="8">
        <f t="shared" si="770"/>
        <v>346</v>
      </c>
    </row>
    <row r="1082" spans="1:34" x14ac:dyDescent="0.25">
      <c r="A1082" s="7" t="s">
        <v>3193</v>
      </c>
      <c r="B1082" s="7" t="s">
        <v>3194</v>
      </c>
      <c r="C1082" s="7" t="s">
        <v>177</v>
      </c>
      <c r="D1082" s="7" t="s">
        <v>468</v>
      </c>
      <c r="E1082" s="7" t="str">
        <f>INDEX('Нормо-час по специальностям'!$B$6:$B$26,MATCH(D1082,'Нормо-час по специальностям'!$A$6:$A$26,0))</f>
        <v>Сантехник</v>
      </c>
      <c r="F1082" s="15">
        <v>0.75</v>
      </c>
      <c r="G1082" s="7" t="s">
        <v>7241</v>
      </c>
      <c r="H1082" s="11">
        <f t="shared" si="754"/>
        <v>9.33</v>
      </c>
      <c r="I1082" s="8">
        <f>INDEX('Нормо-час по специальностям'!$D$6:$D$26,MATCH(D1082,'Нормо-час по специальностям'!$A$6:$A$26,0))</f>
        <v>850</v>
      </c>
      <c r="J1082" s="8">
        <f>INDEX('Нормо-час по специальностям'!$E$6:$E$26,MATCH(D1082,'Нормо-час по специальностям'!$A$6:$A$26,0))</f>
        <v>1020</v>
      </c>
      <c r="K1082" s="8">
        <f t="shared" si="755"/>
        <v>638</v>
      </c>
      <c r="L1082" s="8">
        <f t="shared" si="756"/>
        <v>765</v>
      </c>
      <c r="M1082" s="8">
        <f>Расценки!L1081</f>
        <v>682</v>
      </c>
      <c r="N1082" s="8">
        <f>Расценки!M1081</f>
        <v>784</v>
      </c>
      <c r="O1082" s="10">
        <f t="shared" si="757"/>
        <v>-6.4516129032258118E-2</v>
      </c>
      <c r="P1082" s="10">
        <f t="shared" si="758"/>
        <v>-2.4234693877551061E-2</v>
      </c>
      <c r="Q1082" s="7" t="str">
        <f t="shared" si="759"/>
        <v>равно</v>
      </c>
      <c r="R1082" s="7" t="str">
        <f t="shared" si="760"/>
        <v>равно</v>
      </c>
      <c r="S1082" s="8">
        <f t="shared" si="761"/>
        <v>909</v>
      </c>
      <c r="T1082" s="8">
        <f t="shared" si="762"/>
        <v>1045</v>
      </c>
      <c r="U1082" s="8">
        <f>Расценки!F1081</f>
        <v>1100</v>
      </c>
      <c r="V1082" s="8">
        <f>Расценки!G1081</f>
        <v>1265</v>
      </c>
      <c r="W1082" s="10">
        <f t="shared" si="763"/>
        <v>0.42</v>
      </c>
      <c r="X1082" s="10">
        <f t="shared" si="764"/>
        <v>0.39525691699604742</v>
      </c>
      <c r="Y1082" s="9">
        <f>Расценки!H1081</f>
        <v>1100</v>
      </c>
      <c r="Z1082" s="9">
        <f>Расценки!I1081</f>
        <v>1265</v>
      </c>
      <c r="AA1082" s="10">
        <f>Расценки!J1081</f>
        <v>0</v>
      </c>
      <c r="AB1082" s="10">
        <f>Расценки!K1081</f>
        <v>0</v>
      </c>
      <c r="AC1082" s="16">
        <f t="shared" si="765"/>
        <v>0.42</v>
      </c>
      <c r="AD1082" s="16">
        <f t="shared" si="766"/>
        <v>0.39525691699604742</v>
      </c>
      <c r="AE1082" s="10">
        <f t="shared" si="767"/>
        <v>0.38</v>
      </c>
      <c r="AF1082" s="10">
        <f t="shared" si="768"/>
        <v>0.38023715415019765</v>
      </c>
      <c r="AG1082" s="8">
        <f t="shared" si="769"/>
        <v>462</v>
      </c>
      <c r="AH1082" s="8">
        <f t="shared" si="770"/>
        <v>500</v>
      </c>
    </row>
    <row r="1083" spans="1:34" x14ac:dyDescent="0.25">
      <c r="A1083" s="7" t="s">
        <v>3195</v>
      </c>
      <c r="B1083" s="7" t="s">
        <v>3196</v>
      </c>
      <c r="C1083" s="7" t="s">
        <v>177</v>
      </c>
      <c r="D1083" s="7" t="s">
        <v>468</v>
      </c>
      <c r="E1083" s="7" t="str">
        <f>INDEX('Нормо-час по специальностям'!$B$6:$B$26,MATCH(D1083,'Нормо-час по специальностям'!$A$6:$A$26,0))</f>
        <v>Сантехник</v>
      </c>
      <c r="F1083" s="15">
        <v>0.6</v>
      </c>
      <c r="G1083" s="7" t="s">
        <v>7241</v>
      </c>
      <c r="H1083" s="11">
        <f t="shared" si="754"/>
        <v>11.67</v>
      </c>
      <c r="I1083" s="8">
        <f>INDEX('Нормо-час по специальностям'!$D$6:$D$26,MATCH(D1083,'Нормо-час по специальностям'!$A$6:$A$26,0))</f>
        <v>850</v>
      </c>
      <c r="J1083" s="8">
        <f>INDEX('Нормо-час по специальностям'!$E$6:$E$26,MATCH(D1083,'Нормо-час по специальностям'!$A$6:$A$26,0))</f>
        <v>1020</v>
      </c>
      <c r="K1083" s="8">
        <f t="shared" si="755"/>
        <v>510</v>
      </c>
      <c r="L1083" s="8">
        <f t="shared" si="756"/>
        <v>612</v>
      </c>
      <c r="M1083" s="8">
        <f>Расценки!L1082</f>
        <v>558</v>
      </c>
      <c r="N1083" s="8">
        <f>Расценки!M1082</f>
        <v>642</v>
      </c>
      <c r="O1083" s="10">
        <f t="shared" si="757"/>
        <v>-8.6021505376344121E-2</v>
      </c>
      <c r="P1083" s="10">
        <f t="shared" si="758"/>
        <v>-4.6728971962616828E-2</v>
      </c>
      <c r="Q1083" s="7" t="str">
        <f t="shared" si="759"/>
        <v>равно</v>
      </c>
      <c r="R1083" s="7" t="str">
        <f t="shared" si="760"/>
        <v>равно</v>
      </c>
      <c r="S1083" s="8">
        <f t="shared" si="761"/>
        <v>930</v>
      </c>
      <c r="T1083" s="8">
        <f t="shared" si="762"/>
        <v>1070</v>
      </c>
      <c r="U1083" s="8">
        <f>Расценки!F1082</f>
        <v>900</v>
      </c>
      <c r="V1083" s="8">
        <f>Расценки!G1082</f>
        <v>1035</v>
      </c>
      <c r="W1083" s="10">
        <f t="shared" si="763"/>
        <v>0.43333333333333335</v>
      </c>
      <c r="X1083" s="10">
        <f t="shared" si="764"/>
        <v>0.40869565217391307</v>
      </c>
      <c r="Y1083" s="9">
        <f>Расценки!H1082</f>
        <v>900</v>
      </c>
      <c r="Z1083" s="9">
        <f>Расценки!I1082</f>
        <v>1035</v>
      </c>
      <c r="AA1083" s="10">
        <f>Расценки!J1082</f>
        <v>0</v>
      </c>
      <c r="AB1083" s="10">
        <f>Расценки!K1082</f>
        <v>0</v>
      </c>
      <c r="AC1083" s="16">
        <f t="shared" si="765"/>
        <v>0.43333333333333335</v>
      </c>
      <c r="AD1083" s="16">
        <f t="shared" si="766"/>
        <v>0.40869565217391307</v>
      </c>
      <c r="AE1083" s="10">
        <f t="shared" si="767"/>
        <v>0.38</v>
      </c>
      <c r="AF1083" s="10">
        <f t="shared" si="768"/>
        <v>0.37971014492753624</v>
      </c>
      <c r="AG1083" s="8">
        <f t="shared" si="769"/>
        <v>390</v>
      </c>
      <c r="AH1083" s="8">
        <f t="shared" si="770"/>
        <v>423</v>
      </c>
    </row>
    <row r="1084" spans="1:34" x14ac:dyDescent="0.25">
      <c r="A1084" s="7" t="s">
        <v>3199</v>
      </c>
      <c r="B1084" s="7" t="s">
        <v>3200</v>
      </c>
      <c r="C1084" s="7" t="s">
        <v>177</v>
      </c>
      <c r="D1084" s="7" t="s">
        <v>468</v>
      </c>
      <c r="E1084" s="7" t="str">
        <f>INDEX('Нормо-час по специальностям'!$B$6:$B$26,MATCH(D1084,'Нормо-час по специальностям'!$A$6:$A$26,0))</f>
        <v>Сантехник</v>
      </c>
      <c r="F1084" s="15">
        <v>0.7</v>
      </c>
      <c r="G1084" s="7" t="s">
        <v>7241</v>
      </c>
      <c r="H1084" s="11">
        <f t="shared" si="754"/>
        <v>10</v>
      </c>
      <c r="I1084" s="8">
        <f>INDEX('Нормо-час по специальностям'!$D$6:$D$26,MATCH(D1084,'Нормо-час по специальностям'!$A$6:$A$26,0))</f>
        <v>850</v>
      </c>
      <c r="J1084" s="8">
        <f>INDEX('Нормо-час по специальностям'!$E$6:$E$26,MATCH(D1084,'Нормо-час по специальностям'!$A$6:$A$26,0))</f>
        <v>1020</v>
      </c>
      <c r="K1084" s="8">
        <f t="shared" si="755"/>
        <v>595</v>
      </c>
      <c r="L1084" s="8">
        <f t="shared" si="756"/>
        <v>714</v>
      </c>
      <c r="M1084" s="8">
        <f>Расценки!L1083</f>
        <v>620</v>
      </c>
      <c r="N1084" s="8">
        <f>Расценки!M1083</f>
        <v>713</v>
      </c>
      <c r="O1084" s="10">
        <f t="shared" si="757"/>
        <v>-4.0322580645161255E-2</v>
      </c>
      <c r="P1084" s="10">
        <f t="shared" si="758"/>
        <v>1.4025245441795509E-3</v>
      </c>
      <c r="Q1084" s="7" t="str">
        <f t="shared" si="759"/>
        <v>равно</v>
      </c>
      <c r="R1084" s="7" t="str">
        <f t="shared" si="760"/>
        <v>равно</v>
      </c>
      <c r="S1084" s="8">
        <f t="shared" si="761"/>
        <v>886</v>
      </c>
      <c r="T1084" s="8">
        <f t="shared" si="762"/>
        <v>1019</v>
      </c>
      <c r="U1084" s="8">
        <f>Расценки!F1083</f>
        <v>1000</v>
      </c>
      <c r="V1084" s="8">
        <f>Расценки!G1083</f>
        <v>1150</v>
      </c>
      <c r="W1084" s="10">
        <f t="shared" si="763"/>
        <v>0.40500000000000003</v>
      </c>
      <c r="X1084" s="10">
        <f t="shared" si="764"/>
        <v>0.37913043478260872</v>
      </c>
      <c r="Y1084" s="9">
        <f>Расценки!H1083</f>
        <v>1000</v>
      </c>
      <c r="Z1084" s="9">
        <f>Расценки!I1083</f>
        <v>1150</v>
      </c>
      <c r="AA1084" s="10">
        <f>Расценки!J1083</f>
        <v>0</v>
      </c>
      <c r="AB1084" s="10">
        <f>Расценки!K1083</f>
        <v>0</v>
      </c>
      <c r="AC1084" s="16">
        <f t="shared" si="765"/>
        <v>0.40500000000000003</v>
      </c>
      <c r="AD1084" s="16">
        <f t="shared" si="766"/>
        <v>0.37913043478260872</v>
      </c>
      <c r="AE1084" s="10">
        <f t="shared" si="767"/>
        <v>0.38</v>
      </c>
      <c r="AF1084" s="10">
        <f t="shared" si="768"/>
        <v>0.38</v>
      </c>
      <c r="AG1084" s="8">
        <f t="shared" si="769"/>
        <v>405</v>
      </c>
      <c r="AH1084" s="8">
        <f t="shared" si="770"/>
        <v>436</v>
      </c>
    </row>
    <row r="1085" spans="1:34" x14ac:dyDescent="0.25">
      <c r="A1085" s="7" t="s">
        <v>3203</v>
      </c>
      <c r="B1085" s="7" t="s">
        <v>3204</v>
      </c>
      <c r="C1085" s="7" t="s">
        <v>177</v>
      </c>
      <c r="D1085" s="7" t="s">
        <v>468</v>
      </c>
      <c r="E1085" s="7" t="str">
        <f>INDEX('Нормо-час по специальностям'!$B$6:$B$26,MATCH(D1085,'Нормо-час по специальностям'!$A$6:$A$26,0))</f>
        <v>Сантехник</v>
      </c>
      <c r="F1085" s="15">
        <v>0.8</v>
      </c>
      <c r="G1085" s="7" t="s">
        <v>7241</v>
      </c>
      <c r="H1085" s="11">
        <f t="shared" si="754"/>
        <v>8.75</v>
      </c>
      <c r="I1085" s="8">
        <f>INDEX('Нормо-час по специальностям'!$D$6:$D$26,MATCH(D1085,'Нормо-час по специальностям'!$A$6:$A$26,0))</f>
        <v>850</v>
      </c>
      <c r="J1085" s="8">
        <f>INDEX('Нормо-час по специальностям'!$E$6:$E$26,MATCH(D1085,'Нормо-час по специальностям'!$A$6:$A$26,0))</f>
        <v>1020</v>
      </c>
      <c r="K1085" s="8">
        <f t="shared" si="755"/>
        <v>680</v>
      </c>
      <c r="L1085" s="8">
        <f t="shared" si="756"/>
        <v>816</v>
      </c>
      <c r="M1085" s="8">
        <f>Расценки!L1084</f>
        <v>744</v>
      </c>
      <c r="N1085" s="8">
        <f>Расценки!M1084</f>
        <v>856</v>
      </c>
      <c r="O1085" s="10">
        <f t="shared" si="757"/>
        <v>-8.6021505376344121E-2</v>
      </c>
      <c r="P1085" s="10">
        <f t="shared" si="758"/>
        <v>-4.6728971962616828E-2</v>
      </c>
      <c r="Q1085" s="7" t="str">
        <f t="shared" si="759"/>
        <v>равно</v>
      </c>
      <c r="R1085" s="7" t="str">
        <f t="shared" si="760"/>
        <v>равно</v>
      </c>
      <c r="S1085" s="8">
        <f t="shared" si="761"/>
        <v>930</v>
      </c>
      <c r="T1085" s="8">
        <f t="shared" si="762"/>
        <v>1070</v>
      </c>
      <c r="U1085" s="8">
        <f>Расценки!F1084</f>
        <v>1200</v>
      </c>
      <c r="V1085" s="8">
        <f>Расценки!G1084</f>
        <v>1380</v>
      </c>
      <c r="W1085" s="10">
        <f t="shared" si="763"/>
        <v>0.43333333333333335</v>
      </c>
      <c r="X1085" s="10">
        <f t="shared" si="764"/>
        <v>0.40869565217391307</v>
      </c>
      <c r="Y1085" s="9">
        <f>Расценки!H1084</f>
        <v>1200</v>
      </c>
      <c r="Z1085" s="9">
        <f>Расценки!I1084</f>
        <v>1380</v>
      </c>
      <c r="AA1085" s="10">
        <f>Расценки!J1084</f>
        <v>0</v>
      </c>
      <c r="AB1085" s="10">
        <f>Расценки!K1084</f>
        <v>0</v>
      </c>
      <c r="AC1085" s="16">
        <f t="shared" si="765"/>
        <v>0.43333333333333335</v>
      </c>
      <c r="AD1085" s="16">
        <f t="shared" si="766"/>
        <v>0.40869565217391307</v>
      </c>
      <c r="AE1085" s="10">
        <f t="shared" si="767"/>
        <v>0.38</v>
      </c>
      <c r="AF1085" s="10">
        <f t="shared" si="768"/>
        <v>0.37971014492753624</v>
      </c>
      <c r="AG1085" s="8">
        <f t="shared" si="769"/>
        <v>520</v>
      </c>
      <c r="AH1085" s="8">
        <f t="shared" si="770"/>
        <v>564</v>
      </c>
    </row>
    <row r="1086" spans="1:34" x14ac:dyDescent="0.25">
      <c r="A1086" s="7" t="s">
        <v>3205</v>
      </c>
      <c r="B1086" s="7" t="s">
        <v>3206</v>
      </c>
      <c r="C1086" s="7" t="s">
        <v>177</v>
      </c>
      <c r="D1086" s="7" t="s">
        <v>468</v>
      </c>
      <c r="E1086" s="7" t="str">
        <f>INDEX('Нормо-час по специальностям'!$B$6:$B$26,MATCH(D1086,'Нормо-час по специальностям'!$A$6:$A$26,0))</f>
        <v>Сантехник</v>
      </c>
      <c r="F1086" s="15">
        <v>0.95</v>
      </c>
      <c r="G1086" s="7" t="s">
        <v>7241</v>
      </c>
      <c r="H1086" s="11">
        <f t="shared" si="754"/>
        <v>7.37</v>
      </c>
      <c r="I1086" s="8">
        <f>INDEX('Нормо-час по специальностям'!$D$6:$D$26,MATCH(D1086,'Нормо-час по специальностям'!$A$6:$A$26,0))</f>
        <v>850</v>
      </c>
      <c r="J1086" s="8">
        <f>INDEX('Нормо-час по специальностям'!$E$6:$E$26,MATCH(D1086,'Нормо-час по специальностям'!$A$6:$A$26,0))</f>
        <v>1020</v>
      </c>
      <c r="K1086" s="8">
        <f t="shared" si="755"/>
        <v>808</v>
      </c>
      <c r="L1086" s="8">
        <f t="shared" si="756"/>
        <v>969</v>
      </c>
      <c r="M1086" s="8">
        <f>Расценки!L1085</f>
        <v>868</v>
      </c>
      <c r="N1086" s="8">
        <f>Расценки!M1085</f>
        <v>998</v>
      </c>
      <c r="O1086" s="10">
        <f t="shared" si="757"/>
        <v>-6.9124423963133674E-2</v>
      </c>
      <c r="P1086" s="10">
        <f t="shared" si="758"/>
        <v>-2.9058116232464903E-2</v>
      </c>
      <c r="Q1086" s="7" t="str">
        <f t="shared" si="759"/>
        <v>равно</v>
      </c>
      <c r="R1086" s="7" t="str">
        <f t="shared" si="760"/>
        <v>равно</v>
      </c>
      <c r="S1086" s="8">
        <f t="shared" si="761"/>
        <v>914</v>
      </c>
      <c r="T1086" s="8">
        <f t="shared" si="762"/>
        <v>1051</v>
      </c>
      <c r="U1086" s="8">
        <f>Расценки!F1085</f>
        <v>1400</v>
      </c>
      <c r="V1086" s="8">
        <f>Расценки!G1085</f>
        <v>1610</v>
      </c>
      <c r="W1086" s="10">
        <f t="shared" si="763"/>
        <v>0.42285714285714288</v>
      </c>
      <c r="X1086" s="10">
        <f t="shared" si="764"/>
        <v>0.3981366459627329</v>
      </c>
      <c r="Y1086" s="9">
        <f>Расценки!H1085</f>
        <v>1400</v>
      </c>
      <c r="Z1086" s="9">
        <f>Расценки!I1085</f>
        <v>1610</v>
      </c>
      <c r="AA1086" s="10">
        <f>Расценки!J1085</f>
        <v>0</v>
      </c>
      <c r="AB1086" s="10">
        <f>Расценки!K1085</f>
        <v>0</v>
      </c>
      <c r="AC1086" s="16">
        <f t="shared" si="765"/>
        <v>0.42285714285714288</v>
      </c>
      <c r="AD1086" s="16">
        <f t="shared" si="766"/>
        <v>0.3981366459627329</v>
      </c>
      <c r="AE1086" s="10">
        <f t="shared" si="767"/>
        <v>0.38</v>
      </c>
      <c r="AF1086" s="10">
        <f t="shared" si="768"/>
        <v>0.38012422360248449</v>
      </c>
      <c r="AG1086" s="8">
        <f t="shared" si="769"/>
        <v>592</v>
      </c>
      <c r="AH1086" s="8">
        <f t="shared" si="770"/>
        <v>641</v>
      </c>
    </row>
    <row r="1087" spans="1:34" x14ac:dyDescent="0.25">
      <c r="A1087" s="7" t="s">
        <v>3207</v>
      </c>
      <c r="B1087" s="7" t="s">
        <v>3208</v>
      </c>
      <c r="C1087" s="7" t="s">
        <v>177</v>
      </c>
      <c r="D1087" s="7" t="s">
        <v>468</v>
      </c>
      <c r="E1087" s="7" t="str">
        <f>INDEX('Нормо-час по специальностям'!$B$6:$B$26,MATCH(D1087,'Нормо-час по специальностям'!$A$6:$A$26,0))</f>
        <v>Сантехник</v>
      </c>
      <c r="F1087" s="15">
        <v>1</v>
      </c>
      <c r="G1087" s="7" t="s">
        <v>7241</v>
      </c>
      <c r="H1087" s="11">
        <f t="shared" si="754"/>
        <v>7</v>
      </c>
      <c r="I1087" s="8">
        <f>INDEX('Нормо-час по специальностям'!$D$6:$D$26,MATCH(D1087,'Нормо-час по специальностям'!$A$6:$A$26,0))</f>
        <v>850</v>
      </c>
      <c r="J1087" s="8">
        <f>INDEX('Нормо-час по специальностям'!$E$6:$E$26,MATCH(D1087,'Нормо-час по специальностям'!$A$6:$A$26,0))</f>
        <v>1020</v>
      </c>
      <c r="K1087" s="8">
        <f t="shared" si="755"/>
        <v>850</v>
      </c>
      <c r="L1087" s="8">
        <f t="shared" si="756"/>
        <v>1020</v>
      </c>
      <c r="M1087" s="8">
        <f>Расценки!L1086</f>
        <v>930</v>
      </c>
      <c r="N1087" s="8">
        <f>Расценки!M1086</f>
        <v>1069</v>
      </c>
      <c r="O1087" s="10">
        <f t="shared" si="757"/>
        <v>-8.6021505376344121E-2</v>
      </c>
      <c r="P1087" s="10">
        <f t="shared" si="758"/>
        <v>-4.5837231057062722E-2</v>
      </c>
      <c r="Q1087" s="7" t="str">
        <f t="shared" si="759"/>
        <v>равно</v>
      </c>
      <c r="R1087" s="7" t="str">
        <f t="shared" si="760"/>
        <v>равно</v>
      </c>
      <c r="S1087" s="8">
        <f t="shared" si="761"/>
        <v>930</v>
      </c>
      <c r="T1087" s="8">
        <f t="shared" si="762"/>
        <v>1069</v>
      </c>
      <c r="U1087" s="8">
        <f>Расценки!F1086</f>
        <v>1500</v>
      </c>
      <c r="V1087" s="8">
        <f>Расценки!G1086</f>
        <v>1725</v>
      </c>
      <c r="W1087" s="10">
        <f t="shared" si="763"/>
        <v>0.43333333333333335</v>
      </c>
      <c r="X1087" s="10">
        <f t="shared" si="764"/>
        <v>0.40869565217391307</v>
      </c>
      <c r="Y1087" s="9">
        <f>Расценки!H1086</f>
        <v>1500</v>
      </c>
      <c r="Z1087" s="9">
        <f>Расценки!I1086</f>
        <v>1725</v>
      </c>
      <c r="AA1087" s="10">
        <f>Расценки!J1086</f>
        <v>0</v>
      </c>
      <c r="AB1087" s="10">
        <f>Расценки!K1086</f>
        <v>0</v>
      </c>
      <c r="AC1087" s="16">
        <f t="shared" si="765"/>
        <v>0.43333333333333335</v>
      </c>
      <c r="AD1087" s="16">
        <f t="shared" si="766"/>
        <v>0.40869565217391307</v>
      </c>
      <c r="AE1087" s="10">
        <f t="shared" si="767"/>
        <v>0.38</v>
      </c>
      <c r="AF1087" s="10">
        <f t="shared" si="768"/>
        <v>0.38028985507246377</v>
      </c>
      <c r="AG1087" s="8">
        <f t="shared" si="769"/>
        <v>650</v>
      </c>
      <c r="AH1087" s="8">
        <f t="shared" si="770"/>
        <v>705</v>
      </c>
    </row>
    <row r="1088" spans="1:34" x14ac:dyDescent="0.25">
      <c r="A1088" s="7" t="s">
        <v>3210</v>
      </c>
      <c r="B1088" s="7" t="s">
        <v>3211</v>
      </c>
      <c r="C1088" s="7" t="s">
        <v>177</v>
      </c>
      <c r="D1088" s="7" t="s">
        <v>468</v>
      </c>
      <c r="E1088" s="7" t="str">
        <f>INDEX('Нормо-час по специальностям'!$B$6:$B$26,MATCH(D1088,'Нормо-час по специальностям'!$A$6:$A$26,0))</f>
        <v>Сантехник</v>
      </c>
      <c r="F1088" s="15">
        <v>0.5</v>
      </c>
      <c r="G1088" s="7" t="s">
        <v>7241</v>
      </c>
      <c r="H1088" s="11">
        <f t="shared" si="754"/>
        <v>14</v>
      </c>
      <c r="I1088" s="8">
        <f>INDEX('Нормо-час по специальностям'!$D$6:$D$26,MATCH(D1088,'Нормо-час по специальностям'!$A$6:$A$26,0))</f>
        <v>850</v>
      </c>
      <c r="J1088" s="8">
        <f>INDEX('Нормо-час по специальностям'!$E$6:$E$26,MATCH(D1088,'Нормо-час по специальностям'!$A$6:$A$26,0))</f>
        <v>1020</v>
      </c>
      <c r="K1088" s="8">
        <f t="shared" si="755"/>
        <v>425</v>
      </c>
      <c r="L1088" s="8">
        <f t="shared" si="756"/>
        <v>510</v>
      </c>
      <c r="M1088" s="8">
        <f>Расценки!L1087</f>
        <v>496</v>
      </c>
      <c r="N1088" s="8">
        <f>Расценки!M1087</f>
        <v>570</v>
      </c>
      <c r="O1088" s="10">
        <f t="shared" si="757"/>
        <v>-0.14314516129032262</v>
      </c>
      <c r="P1088" s="10">
        <f t="shared" si="758"/>
        <v>-0.10526315789473684</v>
      </c>
      <c r="Q1088" s="7" t="str">
        <f t="shared" si="759"/>
        <v>нормо-часы</v>
      </c>
      <c r="R1088" s="7" t="str">
        <f t="shared" si="760"/>
        <v>нормо-часы</v>
      </c>
      <c r="S1088" s="8">
        <f t="shared" si="761"/>
        <v>992</v>
      </c>
      <c r="T1088" s="8">
        <f t="shared" si="762"/>
        <v>1140</v>
      </c>
      <c r="U1088" s="8">
        <f>Расценки!F1087</f>
        <v>800</v>
      </c>
      <c r="V1088" s="8">
        <f>Расценки!G1087</f>
        <v>920</v>
      </c>
      <c r="W1088" s="10">
        <f t="shared" si="763"/>
        <v>0.46875</v>
      </c>
      <c r="X1088" s="10">
        <f t="shared" si="764"/>
        <v>0.44565217391304346</v>
      </c>
      <c r="Y1088" s="9">
        <f>Расценки!H1087</f>
        <v>800</v>
      </c>
      <c r="Z1088" s="9">
        <f>Расценки!I1087</f>
        <v>920</v>
      </c>
      <c r="AA1088" s="10">
        <f>Расценки!J1087</f>
        <v>0</v>
      </c>
      <c r="AB1088" s="10">
        <f>Расценки!K1087</f>
        <v>0</v>
      </c>
      <c r="AC1088" s="16">
        <f t="shared" si="765"/>
        <v>0.46875</v>
      </c>
      <c r="AD1088" s="16">
        <f t="shared" si="766"/>
        <v>0.44565217391304346</v>
      </c>
      <c r="AE1088" s="10">
        <f t="shared" si="767"/>
        <v>0.38</v>
      </c>
      <c r="AF1088" s="10">
        <f t="shared" si="768"/>
        <v>0.38043478260869568</v>
      </c>
      <c r="AG1088" s="8">
        <f t="shared" si="769"/>
        <v>375</v>
      </c>
      <c r="AH1088" s="8">
        <f t="shared" si="770"/>
        <v>410</v>
      </c>
    </row>
    <row r="1089" spans="1:34" x14ac:dyDescent="0.25">
      <c r="A1089" s="7" t="s">
        <v>3213</v>
      </c>
      <c r="B1089" s="7" t="s">
        <v>3214</v>
      </c>
      <c r="C1089" s="7" t="s">
        <v>177</v>
      </c>
      <c r="D1089" s="7" t="s">
        <v>468</v>
      </c>
      <c r="E1089" s="7" t="str">
        <f>INDEX('Нормо-час по специальностям'!$B$6:$B$26,MATCH(D1089,'Нормо-час по специальностям'!$A$6:$A$26,0))</f>
        <v>Сантехник</v>
      </c>
      <c r="F1089" s="15">
        <v>1.3</v>
      </c>
      <c r="G1089" s="7" t="s">
        <v>7241</v>
      </c>
      <c r="H1089" s="11">
        <f t="shared" si="754"/>
        <v>5.38</v>
      </c>
      <c r="I1089" s="8">
        <f>INDEX('Нормо-час по специальностям'!$D$6:$D$26,MATCH(D1089,'Нормо-час по специальностям'!$A$6:$A$26,0))</f>
        <v>850</v>
      </c>
      <c r="J1089" s="8">
        <f>INDEX('Нормо-час по специальностям'!$E$6:$E$26,MATCH(D1089,'Нормо-час по специальностям'!$A$6:$A$26,0))</f>
        <v>1020</v>
      </c>
      <c r="K1089" s="8">
        <f t="shared" si="755"/>
        <v>1105</v>
      </c>
      <c r="L1089" s="8">
        <f t="shared" si="756"/>
        <v>1326</v>
      </c>
      <c r="M1089" s="8">
        <f>Расценки!L1088</f>
        <v>1178</v>
      </c>
      <c r="N1089" s="8">
        <f>Расценки!M1088</f>
        <v>1355</v>
      </c>
      <c r="O1089" s="10">
        <f t="shared" si="757"/>
        <v>-6.1969439728353115E-2</v>
      </c>
      <c r="P1089" s="10">
        <f t="shared" si="758"/>
        <v>-2.1402214022140265E-2</v>
      </c>
      <c r="Q1089" s="7" t="str">
        <f t="shared" si="759"/>
        <v>равно</v>
      </c>
      <c r="R1089" s="7" t="str">
        <f t="shared" si="760"/>
        <v>равно</v>
      </c>
      <c r="S1089" s="8">
        <f t="shared" si="761"/>
        <v>906</v>
      </c>
      <c r="T1089" s="8">
        <f t="shared" si="762"/>
        <v>1042</v>
      </c>
      <c r="U1089" s="8">
        <f>Расценки!F1088</f>
        <v>1900</v>
      </c>
      <c r="V1089" s="8">
        <f>Расценки!G1088</f>
        <v>2185</v>
      </c>
      <c r="W1089" s="10">
        <f t="shared" si="763"/>
        <v>0.41842105263157897</v>
      </c>
      <c r="X1089" s="10">
        <f t="shared" si="764"/>
        <v>0.39313501144164759</v>
      </c>
      <c r="Y1089" s="9">
        <f>Расценки!H1088</f>
        <v>1900</v>
      </c>
      <c r="Z1089" s="9">
        <f>Расценки!I1088</f>
        <v>2185</v>
      </c>
      <c r="AA1089" s="10">
        <f>Расценки!J1088</f>
        <v>0</v>
      </c>
      <c r="AB1089" s="10">
        <f>Расценки!K1088</f>
        <v>0</v>
      </c>
      <c r="AC1089" s="16">
        <f t="shared" si="765"/>
        <v>0.41842105263157897</v>
      </c>
      <c r="AD1089" s="16">
        <f t="shared" si="766"/>
        <v>0.39313501144164759</v>
      </c>
      <c r="AE1089" s="10">
        <f t="shared" si="767"/>
        <v>0.38</v>
      </c>
      <c r="AF1089" s="10">
        <f t="shared" si="768"/>
        <v>0.37986270022883295</v>
      </c>
      <c r="AG1089" s="8">
        <f t="shared" si="769"/>
        <v>795</v>
      </c>
      <c r="AH1089" s="8">
        <f t="shared" si="770"/>
        <v>859</v>
      </c>
    </row>
    <row r="1090" spans="1:34" x14ac:dyDescent="0.25">
      <c r="A1090" s="7" t="s">
        <v>3216</v>
      </c>
      <c r="B1090" s="7" t="s">
        <v>3217</v>
      </c>
      <c r="C1090" s="7" t="s">
        <v>177</v>
      </c>
      <c r="D1090" s="7" t="s">
        <v>468</v>
      </c>
      <c r="E1090" s="7" t="str">
        <f>INDEX('Нормо-час по специальностям'!$B$6:$B$26,MATCH(D1090,'Нормо-час по специальностям'!$A$6:$A$26,0))</f>
        <v>Сантехник</v>
      </c>
      <c r="F1090" s="15">
        <v>0.4</v>
      </c>
      <c r="G1090" s="7" t="s">
        <v>7241</v>
      </c>
      <c r="H1090" s="11">
        <f t="shared" si="754"/>
        <v>17.5</v>
      </c>
      <c r="I1090" s="8">
        <f>INDEX('Нормо-час по специальностям'!$D$6:$D$26,MATCH(D1090,'Нормо-час по специальностям'!$A$6:$A$26,0))</f>
        <v>850</v>
      </c>
      <c r="J1090" s="8">
        <f>INDEX('Нормо-час по специальностям'!$E$6:$E$26,MATCH(D1090,'Нормо-час по специальностям'!$A$6:$A$26,0))</f>
        <v>1020</v>
      </c>
      <c r="K1090" s="8">
        <f t="shared" si="755"/>
        <v>340</v>
      </c>
      <c r="L1090" s="8">
        <f t="shared" si="756"/>
        <v>408</v>
      </c>
      <c r="M1090" s="8">
        <f>Расценки!L1089</f>
        <v>403</v>
      </c>
      <c r="N1090" s="8">
        <f>Расценки!M1089</f>
        <v>463</v>
      </c>
      <c r="O1090" s="10">
        <f t="shared" si="757"/>
        <v>-0.15632754342431765</v>
      </c>
      <c r="P1090" s="10">
        <f t="shared" si="758"/>
        <v>-0.11879049676025921</v>
      </c>
      <c r="Q1090" s="7" t="str">
        <f t="shared" si="759"/>
        <v>нормо-часы</v>
      </c>
      <c r="R1090" s="7" t="str">
        <f t="shared" si="760"/>
        <v>нормо-часы</v>
      </c>
      <c r="S1090" s="8">
        <f t="shared" si="761"/>
        <v>1008</v>
      </c>
      <c r="T1090" s="8">
        <f t="shared" si="762"/>
        <v>1158</v>
      </c>
      <c r="U1090" s="8">
        <f>Расценки!F1089</f>
        <v>650</v>
      </c>
      <c r="V1090" s="8">
        <f>Расценки!G1089</f>
        <v>747</v>
      </c>
      <c r="W1090" s="10">
        <f t="shared" si="763"/>
        <v>0.47692307692307695</v>
      </c>
      <c r="X1090" s="10">
        <f t="shared" si="764"/>
        <v>0.45381526104417669</v>
      </c>
      <c r="Y1090" s="9">
        <f>Расценки!H1089</f>
        <v>650</v>
      </c>
      <c r="Z1090" s="9">
        <f>Расценки!I1089</f>
        <v>747</v>
      </c>
      <c r="AA1090" s="10">
        <f>Расценки!J1089</f>
        <v>0</v>
      </c>
      <c r="AB1090" s="10">
        <f>Расценки!K1089</f>
        <v>0</v>
      </c>
      <c r="AC1090" s="16">
        <f t="shared" si="765"/>
        <v>0.47692307692307695</v>
      </c>
      <c r="AD1090" s="16">
        <f t="shared" si="766"/>
        <v>0.45381526104417669</v>
      </c>
      <c r="AE1090" s="10">
        <f t="shared" si="767"/>
        <v>0.38</v>
      </c>
      <c r="AF1090" s="10">
        <f t="shared" si="768"/>
        <v>0.38018741633199465</v>
      </c>
      <c r="AG1090" s="8">
        <f t="shared" si="769"/>
        <v>310</v>
      </c>
      <c r="AH1090" s="8">
        <f t="shared" si="770"/>
        <v>339</v>
      </c>
    </row>
    <row r="1091" spans="1:34" x14ac:dyDescent="0.25">
      <c r="A1091" s="7" t="s">
        <v>3219</v>
      </c>
      <c r="B1091" s="7" t="s">
        <v>3220</v>
      </c>
      <c r="C1091" s="7" t="s">
        <v>177</v>
      </c>
      <c r="D1091" s="7" t="s">
        <v>468</v>
      </c>
      <c r="E1091" s="7" t="str">
        <f>INDEX('Нормо-час по специальностям'!$B$6:$B$26,MATCH(D1091,'Нормо-час по специальностям'!$A$6:$A$26,0))</f>
        <v>Сантехник</v>
      </c>
      <c r="F1091" s="15">
        <v>0.7</v>
      </c>
      <c r="G1091" s="7" t="s">
        <v>7241</v>
      </c>
      <c r="H1091" s="11">
        <f t="shared" si="754"/>
        <v>10</v>
      </c>
      <c r="I1091" s="8">
        <f>INDEX('Нормо-час по специальностям'!$D$6:$D$26,MATCH(D1091,'Нормо-час по специальностям'!$A$6:$A$26,0))</f>
        <v>850</v>
      </c>
      <c r="J1091" s="8">
        <f>INDEX('Нормо-час по специальностям'!$E$6:$E$26,MATCH(D1091,'Нормо-час по специальностям'!$A$6:$A$26,0))</f>
        <v>1020</v>
      </c>
      <c r="K1091" s="8">
        <f t="shared" si="755"/>
        <v>595</v>
      </c>
      <c r="L1091" s="8">
        <f t="shared" si="756"/>
        <v>714</v>
      </c>
      <c r="M1091" s="8">
        <f>Расценки!L1090</f>
        <v>620</v>
      </c>
      <c r="N1091" s="8">
        <f>Расценки!M1090</f>
        <v>713</v>
      </c>
      <c r="O1091" s="10">
        <f t="shared" si="757"/>
        <v>-4.0322580645161255E-2</v>
      </c>
      <c r="P1091" s="10">
        <f t="shared" si="758"/>
        <v>1.4025245441795509E-3</v>
      </c>
      <c r="Q1091" s="7" t="str">
        <f t="shared" si="759"/>
        <v>равно</v>
      </c>
      <c r="R1091" s="7" t="str">
        <f t="shared" si="760"/>
        <v>равно</v>
      </c>
      <c r="S1091" s="8">
        <f t="shared" si="761"/>
        <v>886</v>
      </c>
      <c r="T1091" s="8">
        <f t="shared" si="762"/>
        <v>1019</v>
      </c>
      <c r="U1091" s="8">
        <f>Расценки!F1090</f>
        <v>1000</v>
      </c>
      <c r="V1091" s="8">
        <f>Расценки!G1090</f>
        <v>1150</v>
      </c>
      <c r="W1091" s="10">
        <f t="shared" si="763"/>
        <v>0.40500000000000003</v>
      </c>
      <c r="X1091" s="10">
        <f t="shared" si="764"/>
        <v>0.37913043478260872</v>
      </c>
      <c r="Y1091" s="9">
        <f>Расценки!H1090</f>
        <v>1000</v>
      </c>
      <c r="Z1091" s="9">
        <f>Расценки!I1090</f>
        <v>1150</v>
      </c>
      <c r="AA1091" s="10">
        <f>Расценки!J1090</f>
        <v>0</v>
      </c>
      <c r="AB1091" s="10">
        <f>Расценки!K1090</f>
        <v>0</v>
      </c>
      <c r="AC1091" s="16">
        <f t="shared" si="765"/>
        <v>0.40500000000000003</v>
      </c>
      <c r="AD1091" s="16">
        <f t="shared" si="766"/>
        <v>0.37913043478260872</v>
      </c>
      <c r="AE1091" s="10">
        <f t="shared" si="767"/>
        <v>0.38</v>
      </c>
      <c r="AF1091" s="10">
        <f t="shared" si="768"/>
        <v>0.38</v>
      </c>
      <c r="AG1091" s="8">
        <f t="shared" si="769"/>
        <v>405</v>
      </c>
      <c r="AH1091" s="8">
        <f t="shared" si="770"/>
        <v>436</v>
      </c>
    </row>
    <row r="1092" spans="1:34" x14ac:dyDescent="0.25">
      <c r="A1092" s="7" t="s">
        <v>3222</v>
      </c>
      <c r="B1092" s="7" t="s">
        <v>3223</v>
      </c>
      <c r="C1092" s="7" t="s">
        <v>177</v>
      </c>
      <c r="D1092" s="7" t="s">
        <v>468</v>
      </c>
      <c r="E1092" s="7" t="str">
        <f>INDEX('Нормо-час по специальностям'!$B$6:$B$26,MATCH(D1092,'Нормо-час по специальностям'!$A$6:$A$26,0))</f>
        <v>Сантехник</v>
      </c>
      <c r="F1092" s="15">
        <v>1.6</v>
      </c>
      <c r="G1092" s="7" t="s">
        <v>7241</v>
      </c>
      <c r="H1092" s="11">
        <f t="shared" si="754"/>
        <v>4.38</v>
      </c>
      <c r="I1092" s="8">
        <f>INDEX('Нормо-час по специальностям'!$D$6:$D$26,MATCH(D1092,'Нормо-час по специальностям'!$A$6:$A$26,0))</f>
        <v>850</v>
      </c>
      <c r="J1092" s="8">
        <f>INDEX('Нормо-час по специальностям'!$E$6:$E$26,MATCH(D1092,'Нормо-час по специальностям'!$A$6:$A$26,0))</f>
        <v>1020</v>
      </c>
      <c r="K1092" s="8">
        <f t="shared" si="755"/>
        <v>1360</v>
      </c>
      <c r="L1092" s="8">
        <f t="shared" si="756"/>
        <v>1632</v>
      </c>
      <c r="M1092" s="8">
        <f>Расценки!L1091</f>
        <v>1426</v>
      </c>
      <c r="N1092" s="8">
        <f>Расценки!M1091</f>
        <v>1640</v>
      </c>
      <c r="O1092" s="10">
        <f t="shared" si="757"/>
        <v>-4.628330995792429E-2</v>
      </c>
      <c r="P1092" s="10">
        <f t="shared" si="758"/>
        <v>-4.8780487804878092E-3</v>
      </c>
      <c r="Q1092" s="7" t="str">
        <f t="shared" si="759"/>
        <v>равно</v>
      </c>
      <c r="R1092" s="7" t="str">
        <f t="shared" si="760"/>
        <v>равно</v>
      </c>
      <c r="S1092" s="8">
        <f t="shared" si="761"/>
        <v>891</v>
      </c>
      <c r="T1092" s="8">
        <f t="shared" si="762"/>
        <v>1025</v>
      </c>
      <c r="U1092" s="8">
        <f>Расценки!F1091</f>
        <v>2300</v>
      </c>
      <c r="V1092" s="8">
        <f>Расценки!G1091</f>
        <v>2645</v>
      </c>
      <c r="W1092" s="10">
        <f t="shared" si="763"/>
        <v>0.40869565217391307</v>
      </c>
      <c r="X1092" s="10">
        <f t="shared" si="764"/>
        <v>0.38298676748582233</v>
      </c>
      <c r="Y1092" s="9">
        <f>Расценки!H1091</f>
        <v>2300</v>
      </c>
      <c r="Z1092" s="9">
        <f>Расценки!I1091</f>
        <v>2645</v>
      </c>
      <c r="AA1092" s="10">
        <f>Расценки!J1091</f>
        <v>0</v>
      </c>
      <c r="AB1092" s="10">
        <f>Расценки!K1091</f>
        <v>0</v>
      </c>
      <c r="AC1092" s="16">
        <f t="shared" si="765"/>
        <v>0.40869565217391307</v>
      </c>
      <c r="AD1092" s="16">
        <f t="shared" si="766"/>
        <v>0.38298676748582233</v>
      </c>
      <c r="AE1092" s="10">
        <f t="shared" si="767"/>
        <v>0.38</v>
      </c>
      <c r="AF1092" s="10">
        <f t="shared" si="768"/>
        <v>0.37996219281663518</v>
      </c>
      <c r="AG1092" s="8">
        <f t="shared" si="769"/>
        <v>940</v>
      </c>
      <c r="AH1092" s="8">
        <f t="shared" si="770"/>
        <v>1013</v>
      </c>
    </row>
    <row r="1093" spans="1:34" x14ac:dyDescent="0.25">
      <c r="A1093" s="7" t="s">
        <v>3225</v>
      </c>
      <c r="B1093" s="7" t="s">
        <v>3226</v>
      </c>
      <c r="C1093" s="7" t="s">
        <v>177</v>
      </c>
      <c r="D1093" s="7" t="s">
        <v>468</v>
      </c>
      <c r="E1093" s="7" t="str">
        <f>INDEX('Нормо-час по специальностям'!$B$6:$B$26,MATCH(D1093,'Нормо-час по специальностям'!$A$6:$A$26,0))</f>
        <v>Сантехник</v>
      </c>
      <c r="F1093" s="15">
        <v>2.2000000000000002</v>
      </c>
      <c r="G1093" s="7" t="s">
        <v>7241</v>
      </c>
      <c r="H1093" s="11">
        <f t="shared" si="754"/>
        <v>3.18</v>
      </c>
      <c r="I1093" s="8">
        <f>INDEX('Нормо-час по специальностям'!$D$6:$D$26,MATCH(D1093,'Нормо-час по специальностям'!$A$6:$A$26,0))</f>
        <v>850</v>
      </c>
      <c r="J1093" s="8">
        <f>INDEX('Нормо-час по специальностям'!$E$6:$E$26,MATCH(D1093,'Нормо-час по специальностям'!$A$6:$A$26,0))</f>
        <v>1020</v>
      </c>
      <c r="K1093" s="8">
        <f t="shared" si="755"/>
        <v>1870</v>
      </c>
      <c r="L1093" s="8">
        <f t="shared" si="756"/>
        <v>2244</v>
      </c>
      <c r="M1093" s="8">
        <f>Расценки!L1092</f>
        <v>1984</v>
      </c>
      <c r="N1093" s="8">
        <f>Расценки!M1092</f>
        <v>2282</v>
      </c>
      <c r="O1093" s="10">
        <f t="shared" si="757"/>
        <v>-5.7459677419354871E-2</v>
      </c>
      <c r="P1093" s="10">
        <f t="shared" si="758"/>
        <v>-1.6652059596844904E-2</v>
      </c>
      <c r="Q1093" s="7" t="str">
        <f t="shared" si="759"/>
        <v>равно</v>
      </c>
      <c r="R1093" s="7" t="str">
        <f t="shared" si="760"/>
        <v>равно</v>
      </c>
      <c r="S1093" s="8">
        <f t="shared" si="761"/>
        <v>902</v>
      </c>
      <c r="T1093" s="8">
        <f t="shared" si="762"/>
        <v>1037</v>
      </c>
      <c r="U1093" s="8">
        <f>Расценки!F1092</f>
        <v>3200</v>
      </c>
      <c r="V1093" s="8">
        <f>Расценки!G1092</f>
        <v>3680</v>
      </c>
      <c r="W1093" s="10">
        <f t="shared" si="763"/>
        <v>0.41562500000000002</v>
      </c>
      <c r="X1093" s="10">
        <f t="shared" si="764"/>
        <v>0.39021739130434785</v>
      </c>
      <c r="Y1093" s="9">
        <f>Расценки!H1092</f>
        <v>3200</v>
      </c>
      <c r="Z1093" s="9">
        <f>Расценки!I1092</f>
        <v>3680</v>
      </c>
      <c r="AA1093" s="10">
        <f>Расценки!J1092</f>
        <v>0</v>
      </c>
      <c r="AB1093" s="10">
        <f>Расценки!K1092</f>
        <v>0</v>
      </c>
      <c r="AC1093" s="16">
        <f t="shared" si="765"/>
        <v>0.41562500000000002</v>
      </c>
      <c r="AD1093" s="16">
        <f t="shared" si="766"/>
        <v>0.39021739130434785</v>
      </c>
      <c r="AE1093" s="10">
        <f t="shared" si="767"/>
        <v>0.38</v>
      </c>
      <c r="AF1093" s="10">
        <f t="shared" si="768"/>
        <v>0.37989130434782609</v>
      </c>
      <c r="AG1093" s="8">
        <f t="shared" si="769"/>
        <v>1330</v>
      </c>
      <c r="AH1093" s="8">
        <f t="shared" si="770"/>
        <v>1436</v>
      </c>
    </row>
    <row r="1094" spans="1:34" x14ac:dyDescent="0.25">
      <c r="A1094" s="7" t="s">
        <v>3229</v>
      </c>
      <c r="B1094" s="7" t="s">
        <v>3230</v>
      </c>
      <c r="C1094" s="7" t="s">
        <v>177</v>
      </c>
      <c r="D1094" s="7" t="s">
        <v>468</v>
      </c>
      <c r="E1094" s="7" t="str">
        <f>INDEX('Нормо-час по специальностям'!$B$6:$B$26,MATCH(D1094,'Нормо-час по специальностям'!$A$6:$A$26,0))</f>
        <v>Сантехник</v>
      </c>
      <c r="F1094" s="15">
        <v>0.5</v>
      </c>
      <c r="G1094" s="7" t="s">
        <v>7241</v>
      </c>
      <c r="H1094" s="11">
        <f t="shared" si="754"/>
        <v>14</v>
      </c>
      <c r="I1094" s="8">
        <f>INDEX('Нормо-час по специальностям'!$D$6:$D$26,MATCH(D1094,'Нормо-час по специальностям'!$A$6:$A$26,0))</f>
        <v>850</v>
      </c>
      <c r="J1094" s="8">
        <f>INDEX('Нормо-час по специальностям'!$E$6:$E$26,MATCH(D1094,'Нормо-час по специальностям'!$A$6:$A$26,0))</f>
        <v>1020</v>
      </c>
      <c r="K1094" s="8">
        <f t="shared" si="755"/>
        <v>425</v>
      </c>
      <c r="L1094" s="8">
        <f t="shared" si="756"/>
        <v>510</v>
      </c>
      <c r="M1094" s="8">
        <f>Расценки!L1093</f>
        <v>496</v>
      </c>
      <c r="N1094" s="8">
        <f>Расценки!M1093</f>
        <v>570</v>
      </c>
      <c r="O1094" s="10">
        <f t="shared" si="757"/>
        <v>-0.14314516129032262</v>
      </c>
      <c r="P1094" s="10">
        <f t="shared" si="758"/>
        <v>-0.10526315789473684</v>
      </c>
      <c r="Q1094" s="7" t="str">
        <f t="shared" si="759"/>
        <v>нормо-часы</v>
      </c>
      <c r="R1094" s="7" t="str">
        <f t="shared" si="760"/>
        <v>нормо-часы</v>
      </c>
      <c r="S1094" s="8">
        <f t="shared" si="761"/>
        <v>992</v>
      </c>
      <c r="T1094" s="8">
        <f t="shared" si="762"/>
        <v>1140</v>
      </c>
      <c r="U1094" s="8">
        <f>Расценки!F1093</f>
        <v>800</v>
      </c>
      <c r="V1094" s="8">
        <f>Расценки!G1093</f>
        <v>920</v>
      </c>
      <c r="W1094" s="10">
        <f t="shared" si="763"/>
        <v>0.46875</v>
      </c>
      <c r="X1094" s="10">
        <f t="shared" si="764"/>
        <v>0.44565217391304346</v>
      </c>
      <c r="Y1094" s="9">
        <f>Расценки!H1093</f>
        <v>800</v>
      </c>
      <c r="Z1094" s="9">
        <f>Расценки!I1093</f>
        <v>920</v>
      </c>
      <c r="AA1094" s="10">
        <f>Расценки!J1093</f>
        <v>0</v>
      </c>
      <c r="AB1094" s="10">
        <f>Расценки!K1093</f>
        <v>0</v>
      </c>
      <c r="AC1094" s="16">
        <f t="shared" si="765"/>
        <v>0.46875</v>
      </c>
      <c r="AD1094" s="16">
        <f t="shared" si="766"/>
        <v>0.44565217391304346</v>
      </c>
      <c r="AE1094" s="10">
        <f t="shared" si="767"/>
        <v>0.38</v>
      </c>
      <c r="AF1094" s="10">
        <f t="shared" si="768"/>
        <v>0.38043478260869568</v>
      </c>
      <c r="AG1094" s="8">
        <f t="shared" si="769"/>
        <v>375</v>
      </c>
      <c r="AH1094" s="8">
        <f t="shared" si="770"/>
        <v>410</v>
      </c>
    </row>
    <row r="1095" spans="1:34" x14ac:dyDescent="0.25">
      <c r="A1095" s="7" t="s">
        <v>3233</v>
      </c>
      <c r="B1095" s="7" t="s">
        <v>3234</v>
      </c>
      <c r="C1095" s="7" t="s">
        <v>177</v>
      </c>
      <c r="D1095" s="7" t="s">
        <v>468</v>
      </c>
      <c r="E1095" s="7" t="str">
        <f>INDEX('Нормо-час по специальностям'!$B$6:$B$26,MATCH(D1095,'Нормо-час по специальностям'!$A$6:$A$26,0))</f>
        <v>Сантехник</v>
      </c>
      <c r="F1095" s="15">
        <v>0.85</v>
      </c>
      <c r="G1095" s="7" t="s">
        <v>7241</v>
      </c>
      <c r="H1095" s="11">
        <f t="shared" si="754"/>
        <v>8.24</v>
      </c>
      <c r="I1095" s="8">
        <f>INDEX('Нормо-час по специальностям'!$D$6:$D$26,MATCH(D1095,'Нормо-час по специальностям'!$A$6:$A$26,0))</f>
        <v>850</v>
      </c>
      <c r="J1095" s="8">
        <f>INDEX('Нормо-час по специальностям'!$E$6:$E$26,MATCH(D1095,'Нормо-час по специальностям'!$A$6:$A$26,0))</f>
        <v>1020</v>
      </c>
      <c r="K1095" s="8">
        <f t="shared" si="755"/>
        <v>723</v>
      </c>
      <c r="L1095" s="8">
        <f t="shared" si="756"/>
        <v>867</v>
      </c>
      <c r="M1095" s="8">
        <f>Расценки!L1094</f>
        <v>806</v>
      </c>
      <c r="N1095" s="8">
        <f>Расценки!M1094</f>
        <v>927</v>
      </c>
      <c r="O1095" s="10">
        <f t="shared" si="757"/>
        <v>-0.10297766749379655</v>
      </c>
      <c r="P1095" s="10">
        <f t="shared" si="758"/>
        <v>-6.4724919093851141E-2</v>
      </c>
      <c r="Q1095" s="7" t="str">
        <f t="shared" si="759"/>
        <v>нормо-часы</v>
      </c>
      <c r="R1095" s="7" t="str">
        <f t="shared" si="760"/>
        <v>равно</v>
      </c>
      <c r="S1095" s="8">
        <f t="shared" si="761"/>
        <v>948</v>
      </c>
      <c r="T1095" s="8">
        <f t="shared" si="762"/>
        <v>1091</v>
      </c>
      <c r="U1095" s="8">
        <f>Расценки!F1094</f>
        <v>1300</v>
      </c>
      <c r="V1095" s="8">
        <f>Расценки!G1094</f>
        <v>1495</v>
      </c>
      <c r="W1095" s="10">
        <f t="shared" si="763"/>
        <v>0.44384615384615383</v>
      </c>
      <c r="X1095" s="10">
        <f t="shared" si="764"/>
        <v>0.42006688963210703</v>
      </c>
      <c r="Y1095" s="9">
        <f>Расценки!H1094</f>
        <v>1300</v>
      </c>
      <c r="Z1095" s="9">
        <f>Расценки!I1094</f>
        <v>1495</v>
      </c>
      <c r="AA1095" s="10">
        <f>Расценки!J1094</f>
        <v>0</v>
      </c>
      <c r="AB1095" s="10">
        <f>Расценки!K1094</f>
        <v>0</v>
      </c>
      <c r="AC1095" s="16">
        <f t="shared" si="765"/>
        <v>0.44384615384615383</v>
      </c>
      <c r="AD1095" s="16">
        <f t="shared" si="766"/>
        <v>0.42006688963210703</v>
      </c>
      <c r="AE1095" s="10">
        <f t="shared" si="767"/>
        <v>0.38</v>
      </c>
      <c r="AF1095" s="10">
        <f t="shared" si="768"/>
        <v>0.37993311036789296</v>
      </c>
      <c r="AG1095" s="8">
        <f t="shared" si="769"/>
        <v>577</v>
      </c>
      <c r="AH1095" s="8">
        <f t="shared" si="770"/>
        <v>628</v>
      </c>
    </row>
    <row r="1096" spans="1:34" x14ac:dyDescent="0.25">
      <c r="A1096" s="7" t="s">
        <v>3237</v>
      </c>
      <c r="B1096" s="7" t="s">
        <v>3238</v>
      </c>
      <c r="C1096" s="7" t="s">
        <v>186</v>
      </c>
      <c r="D1096" s="7" t="s">
        <v>41</v>
      </c>
      <c r="E1096" s="7" t="str">
        <f>INDEX('Нормо-час по специальностям'!$B$6:$B$26,MATCH(D1096,'Нормо-час по специальностям'!$A$6:$A$26,0))</f>
        <v>Сварщик / монтажник МК</v>
      </c>
      <c r="F1096" s="15">
        <v>85</v>
      </c>
      <c r="G1096" s="7" t="s">
        <v>7268</v>
      </c>
      <c r="H1096" s="11">
        <f t="shared" si="754"/>
        <v>0.08</v>
      </c>
      <c r="I1096" s="8">
        <f>INDEX('Нормо-час по специальностям'!$D$6:$D$26,MATCH(D1096,'Нормо-час по специальностям'!$A$6:$A$26,0))</f>
        <v>900</v>
      </c>
      <c r="J1096" s="8">
        <f>INDEX('Нормо-час по специальностям'!$E$6:$E$26,MATCH(D1096,'Нормо-час по специальностям'!$A$6:$A$26,0))</f>
        <v>1080</v>
      </c>
      <c r="K1096" s="8">
        <f t="shared" si="755"/>
        <v>76500</v>
      </c>
      <c r="L1096" s="8">
        <f t="shared" si="756"/>
        <v>91800</v>
      </c>
      <c r="M1096" s="8">
        <f>Расценки!L1095</f>
        <v>46500</v>
      </c>
      <c r="N1096" s="8">
        <f>Расценки!M1095</f>
        <v>52545</v>
      </c>
      <c r="O1096" s="10">
        <f t="shared" si="757"/>
        <v>0.64516129032258074</v>
      </c>
      <c r="P1096" s="10">
        <f t="shared" si="758"/>
        <v>0.74707393662574928</v>
      </c>
      <c r="Q1096" s="7" t="str">
        <f t="shared" si="759"/>
        <v>расценка</v>
      </c>
      <c r="R1096" s="7" t="str">
        <f t="shared" si="760"/>
        <v>расценка</v>
      </c>
      <c r="S1096" s="8">
        <f t="shared" si="761"/>
        <v>547</v>
      </c>
      <c r="T1096" s="8">
        <f t="shared" si="762"/>
        <v>618</v>
      </c>
      <c r="U1096" s="8">
        <f>Расценки!F1095</f>
        <v>75000</v>
      </c>
      <c r="V1096" s="8">
        <f>Расценки!G1095</f>
        <v>84750</v>
      </c>
      <c r="W1096" s="10">
        <f t="shared" si="763"/>
        <v>-0.02</v>
      </c>
      <c r="X1096" s="10">
        <f t="shared" si="764"/>
        <v>-8.3185840707964601E-2</v>
      </c>
      <c r="Y1096" s="9">
        <f>Расценки!H1095</f>
        <v>102000</v>
      </c>
      <c r="Z1096" s="9">
        <f>Расценки!I1095</f>
        <v>122400</v>
      </c>
      <c r="AA1096" s="10">
        <f>Расценки!J1095</f>
        <v>0.3600000000000001</v>
      </c>
      <c r="AB1096" s="10">
        <f>Расценки!K1095</f>
        <v>0.44424778761061945</v>
      </c>
      <c r="AC1096" s="16">
        <f t="shared" si="765"/>
        <v>0.25</v>
      </c>
      <c r="AD1096" s="16">
        <f t="shared" si="766"/>
        <v>0.25</v>
      </c>
      <c r="AE1096" s="10">
        <f t="shared" si="767"/>
        <v>0.54411764705882348</v>
      </c>
      <c r="AF1096" s="10">
        <f t="shared" si="768"/>
        <v>0.57071078431372546</v>
      </c>
      <c r="AG1096" s="8">
        <f t="shared" si="769"/>
        <v>25500</v>
      </c>
      <c r="AH1096" s="8">
        <f t="shared" si="770"/>
        <v>30600</v>
      </c>
    </row>
    <row r="1097" spans="1:34" x14ac:dyDescent="0.25">
      <c r="A1097" s="7" t="s">
        <v>3240</v>
      </c>
      <c r="B1097" s="7" t="s">
        <v>3241</v>
      </c>
      <c r="C1097" s="7" t="s">
        <v>177</v>
      </c>
      <c r="D1097" s="7" t="s">
        <v>468</v>
      </c>
      <c r="E1097" s="7" t="str">
        <f>INDEX('Нормо-час по специальностям'!$B$6:$B$26,MATCH(D1097,'Нормо-час по специальностям'!$A$6:$A$26,0))</f>
        <v>Сантехник</v>
      </c>
      <c r="F1097" s="15">
        <v>1.5</v>
      </c>
      <c r="G1097" s="7" t="s">
        <v>7246</v>
      </c>
      <c r="H1097" s="11">
        <f t="shared" si="754"/>
        <v>4.67</v>
      </c>
      <c r="I1097" s="8">
        <f>INDEX('Нормо-час по специальностям'!$D$6:$D$26,MATCH(D1097,'Нормо-час по специальностям'!$A$6:$A$26,0))</f>
        <v>850</v>
      </c>
      <c r="J1097" s="8">
        <f>INDEX('Нормо-час по специальностям'!$E$6:$E$26,MATCH(D1097,'Нормо-час по специальностям'!$A$6:$A$26,0))</f>
        <v>1020</v>
      </c>
      <c r="K1097" s="8">
        <f t="shared" si="755"/>
        <v>1275</v>
      </c>
      <c r="L1097" s="8">
        <f t="shared" si="756"/>
        <v>1530</v>
      </c>
      <c r="M1097" s="8">
        <f>Расценки!L1096</f>
        <v>1240</v>
      </c>
      <c r="N1097" s="8">
        <f>Расценки!M1096</f>
        <v>1426</v>
      </c>
      <c r="O1097" s="10">
        <f t="shared" si="757"/>
        <v>2.8225806451612989E-2</v>
      </c>
      <c r="P1097" s="10">
        <f t="shared" si="758"/>
        <v>7.2931276297335312E-2</v>
      </c>
      <c r="Q1097" s="7" t="str">
        <f t="shared" si="759"/>
        <v>равно</v>
      </c>
      <c r="R1097" s="7" t="str">
        <f t="shared" si="760"/>
        <v>равно</v>
      </c>
      <c r="S1097" s="8">
        <f t="shared" si="761"/>
        <v>827</v>
      </c>
      <c r="T1097" s="8">
        <f t="shared" si="762"/>
        <v>951</v>
      </c>
      <c r="U1097" s="8">
        <f>Расценки!F1096</f>
        <v>2000</v>
      </c>
      <c r="V1097" s="8">
        <f>Расценки!G1096</f>
        <v>2300</v>
      </c>
      <c r="W1097" s="10">
        <f t="shared" si="763"/>
        <v>0.36249999999999999</v>
      </c>
      <c r="X1097" s="10">
        <f t="shared" si="764"/>
        <v>0.33478260869565218</v>
      </c>
      <c r="Y1097" s="9">
        <f>Расценки!H1096</f>
        <v>2000</v>
      </c>
      <c r="Z1097" s="9">
        <f>Расценки!I1096</f>
        <v>2300</v>
      </c>
      <c r="AA1097" s="10">
        <f>Расценки!J1096</f>
        <v>0</v>
      </c>
      <c r="AB1097" s="10">
        <f>Расценки!K1096</f>
        <v>0</v>
      </c>
      <c r="AC1097" s="16">
        <f t="shared" si="765"/>
        <v>0.36249999999999999</v>
      </c>
      <c r="AD1097" s="16">
        <f t="shared" si="766"/>
        <v>0.33478260869565218</v>
      </c>
      <c r="AE1097" s="10">
        <f t="shared" si="767"/>
        <v>0.38</v>
      </c>
      <c r="AF1097" s="10">
        <f t="shared" si="768"/>
        <v>0.38</v>
      </c>
      <c r="AG1097" s="8">
        <f t="shared" si="769"/>
        <v>725</v>
      </c>
      <c r="AH1097" s="8">
        <f t="shared" si="770"/>
        <v>770</v>
      </c>
    </row>
    <row r="1098" spans="1:34" x14ac:dyDescent="0.25">
      <c r="A1098" s="7" t="s">
        <v>3244</v>
      </c>
      <c r="B1098" s="7" t="s">
        <v>3245</v>
      </c>
      <c r="C1098" s="7" t="s">
        <v>177</v>
      </c>
      <c r="D1098" s="7" t="s">
        <v>468</v>
      </c>
      <c r="E1098" s="7" t="str">
        <f>INDEX('Нормо-час по специальностям'!$B$6:$B$26,MATCH(D1098,'Нормо-час по специальностям'!$A$6:$A$26,0))</f>
        <v>Сантехник</v>
      </c>
      <c r="F1098" s="15">
        <v>1.6</v>
      </c>
      <c r="G1098" s="7" t="s">
        <v>7246</v>
      </c>
      <c r="H1098" s="11">
        <f t="shared" si="754"/>
        <v>4.38</v>
      </c>
      <c r="I1098" s="8">
        <f>INDEX('Нормо-час по специальностям'!$D$6:$D$26,MATCH(D1098,'Нормо-час по специальностям'!$A$6:$A$26,0))</f>
        <v>850</v>
      </c>
      <c r="J1098" s="8">
        <f>INDEX('Нормо-час по специальностям'!$E$6:$E$26,MATCH(D1098,'Нормо-час по специальностям'!$A$6:$A$26,0))</f>
        <v>1020</v>
      </c>
      <c r="K1098" s="8">
        <f t="shared" si="755"/>
        <v>1360</v>
      </c>
      <c r="L1098" s="8">
        <f t="shared" si="756"/>
        <v>1632</v>
      </c>
      <c r="M1098" s="8">
        <f>Расценки!L1097</f>
        <v>1364</v>
      </c>
      <c r="N1098" s="8">
        <f>Расценки!M1097</f>
        <v>1569</v>
      </c>
      <c r="O1098" s="10">
        <f t="shared" si="757"/>
        <v>-2.9325513196480912E-3</v>
      </c>
      <c r="P1098" s="10">
        <f t="shared" si="758"/>
        <v>4.0152963671128195E-2</v>
      </c>
      <c r="Q1098" s="7" t="str">
        <f t="shared" si="759"/>
        <v>равно</v>
      </c>
      <c r="R1098" s="7" t="str">
        <f t="shared" si="760"/>
        <v>равно</v>
      </c>
      <c r="S1098" s="8">
        <f t="shared" si="761"/>
        <v>853</v>
      </c>
      <c r="T1098" s="8">
        <f t="shared" si="762"/>
        <v>981</v>
      </c>
      <c r="U1098" s="8">
        <f>Расценки!F1097</f>
        <v>2200</v>
      </c>
      <c r="V1098" s="8">
        <f>Расценки!G1097</f>
        <v>2530</v>
      </c>
      <c r="W1098" s="10">
        <f t="shared" si="763"/>
        <v>0.38181818181818183</v>
      </c>
      <c r="X1098" s="10">
        <f t="shared" si="764"/>
        <v>0.3549407114624506</v>
      </c>
      <c r="Y1098" s="9">
        <f>Расценки!H1097</f>
        <v>2200</v>
      </c>
      <c r="Z1098" s="9">
        <f>Расценки!I1097</f>
        <v>2530</v>
      </c>
      <c r="AA1098" s="10">
        <f>Расценки!J1097</f>
        <v>0</v>
      </c>
      <c r="AB1098" s="10">
        <f>Расценки!K1097</f>
        <v>0</v>
      </c>
      <c r="AC1098" s="16">
        <f t="shared" si="765"/>
        <v>0.38181818181818183</v>
      </c>
      <c r="AD1098" s="16">
        <f t="shared" si="766"/>
        <v>0.3549407114624506</v>
      </c>
      <c r="AE1098" s="10">
        <f t="shared" si="767"/>
        <v>0.38</v>
      </c>
      <c r="AF1098" s="10">
        <f t="shared" si="768"/>
        <v>0.37984189723320161</v>
      </c>
      <c r="AG1098" s="8">
        <f t="shared" si="769"/>
        <v>840</v>
      </c>
      <c r="AH1098" s="8">
        <f t="shared" si="770"/>
        <v>898</v>
      </c>
    </row>
    <row r="1099" spans="1:34" x14ac:dyDescent="0.25">
      <c r="A1099" s="7" t="s">
        <v>3248</v>
      </c>
      <c r="B1099" s="7" t="s">
        <v>3249</v>
      </c>
      <c r="C1099" s="7" t="s">
        <v>177</v>
      </c>
      <c r="D1099" s="7" t="s">
        <v>468</v>
      </c>
      <c r="E1099" s="7" t="str">
        <f>INDEX('Нормо-час по специальностям'!$B$6:$B$26,MATCH(D1099,'Нормо-час по специальностям'!$A$6:$A$26,0))</f>
        <v>Сантехник</v>
      </c>
      <c r="F1099" s="15">
        <v>3.5</v>
      </c>
      <c r="G1099" s="7" t="s">
        <v>7241</v>
      </c>
      <c r="H1099" s="11">
        <f t="shared" si="754"/>
        <v>2</v>
      </c>
      <c r="I1099" s="8">
        <f>INDEX('Нормо-час по специальностям'!$D$6:$D$26,MATCH(D1099,'Нормо-час по специальностям'!$A$6:$A$26,0))</f>
        <v>850</v>
      </c>
      <c r="J1099" s="8">
        <f>INDEX('Нормо-час по специальностям'!$E$6:$E$26,MATCH(D1099,'Нормо-час по специальностям'!$A$6:$A$26,0))</f>
        <v>1020</v>
      </c>
      <c r="K1099" s="8">
        <f t="shared" si="755"/>
        <v>2975</v>
      </c>
      <c r="L1099" s="8">
        <f t="shared" si="756"/>
        <v>3570</v>
      </c>
      <c r="M1099" s="8">
        <f>Расценки!L1098</f>
        <v>3100</v>
      </c>
      <c r="N1099" s="8">
        <f>Расценки!M1098</f>
        <v>3565</v>
      </c>
      <c r="O1099" s="10">
        <f t="shared" si="757"/>
        <v>-4.0322580645161255E-2</v>
      </c>
      <c r="P1099" s="10">
        <f t="shared" si="758"/>
        <v>1.4025245441795509E-3</v>
      </c>
      <c r="Q1099" s="7" t="str">
        <f t="shared" si="759"/>
        <v>равно</v>
      </c>
      <c r="R1099" s="7" t="str">
        <f t="shared" si="760"/>
        <v>равно</v>
      </c>
      <c r="S1099" s="8">
        <f t="shared" si="761"/>
        <v>886</v>
      </c>
      <c r="T1099" s="8">
        <f t="shared" si="762"/>
        <v>1019</v>
      </c>
      <c r="U1099" s="8">
        <f>Расценки!F1098</f>
        <v>5000</v>
      </c>
      <c r="V1099" s="8">
        <f>Расценки!G1098</f>
        <v>5750</v>
      </c>
      <c r="W1099" s="10">
        <f t="shared" si="763"/>
        <v>0.40500000000000003</v>
      </c>
      <c r="X1099" s="10">
        <f t="shared" si="764"/>
        <v>0.37913043478260872</v>
      </c>
      <c r="Y1099" s="9">
        <f>Расценки!H1098</f>
        <v>5000</v>
      </c>
      <c r="Z1099" s="9">
        <f>Расценки!I1098</f>
        <v>5750</v>
      </c>
      <c r="AA1099" s="10">
        <f>Расценки!J1098</f>
        <v>0</v>
      </c>
      <c r="AB1099" s="10">
        <f>Расценки!K1098</f>
        <v>0</v>
      </c>
      <c r="AC1099" s="16">
        <f t="shared" si="765"/>
        <v>0.40500000000000003</v>
      </c>
      <c r="AD1099" s="16">
        <f t="shared" si="766"/>
        <v>0.37913043478260872</v>
      </c>
      <c r="AE1099" s="10">
        <f t="shared" si="767"/>
        <v>0.38</v>
      </c>
      <c r="AF1099" s="10">
        <f t="shared" si="768"/>
        <v>0.38</v>
      </c>
      <c r="AG1099" s="8">
        <f t="shared" si="769"/>
        <v>2025</v>
      </c>
      <c r="AH1099" s="8">
        <f t="shared" si="770"/>
        <v>2180</v>
      </c>
    </row>
    <row r="1100" spans="1:34" x14ac:dyDescent="0.25">
      <c r="A1100" s="7" t="s">
        <v>3251</v>
      </c>
      <c r="B1100" s="7" t="s">
        <v>3252</v>
      </c>
      <c r="C1100" s="7" t="s">
        <v>177</v>
      </c>
      <c r="D1100" s="7" t="s">
        <v>468</v>
      </c>
      <c r="E1100" s="7" t="str">
        <f>INDEX('Нормо-час по специальностям'!$B$6:$B$26,MATCH(D1100,'Нормо-час по специальностям'!$A$6:$A$26,0))</f>
        <v>Сантехник</v>
      </c>
      <c r="F1100" s="15">
        <v>5</v>
      </c>
      <c r="G1100" s="7" t="s">
        <v>7241</v>
      </c>
      <c r="H1100" s="11">
        <f t="shared" si="754"/>
        <v>1.4</v>
      </c>
      <c r="I1100" s="8">
        <f>INDEX('Нормо-час по специальностям'!$D$6:$D$26,MATCH(D1100,'Нормо-час по специальностям'!$A$6:$A$26,0))</f>
        <v>850</v>
      </c>
      <c r="J1100" s="8">
        <f>INDEX('Нормо-час по специальностям'!$E$6:$E$26,MATCH(D1100,'Нормо-час по специальностям'!$A$6:$A$26,0))</f>
        <v>1020</v>
      </c>
      <c r="K1100" s="8">
        <f t="shared" si="755"/>
        <v>4250</v>
      </c>
      <c r="L1100" s="8">
        <f t="shared" si="756"/>
        <v>5100</v>
      </c>
      <c r="M1100" s="8">
        <f>Расценки!L1099</f>
        <v>4650</v>
      </c>
      <c r="N1100" s="8">
        <f>Расценки!M1099</f>
        <v>5348</v>
      </c>
      <c r="O1100" s="10">
        <f t="shared" si="757"/>
        <v>-8.6021505376344121E-2</v>
      </c>
      <c r="P1100" s="10">
        <f t="shared" si="758"/>
        <v>-4.6372475691847437E-2</v>
      </c>
      <c r="Q1100" s="7" t="str">
        <f t="shared" si="759"/>
        <v>равно</v>
      </c>
      <c r="R1100" s="7" t="str">
        <f t="shared" si="760"/>
        <v>равно</v>
      </c>
      <c r="S1100" s="8">
        <f t="shared" si="761"/>
        <v>930</v>
      </c>
      <c r="T1100" s="8">
        <f t="shared" si="762"/>
        <v>1070</v>
      </c>
      <c r="U1100" s="8">
        <f>Расценки!F1099</f>
        <v>7500</v>
      </c>
      <c r="V1100" s="8">
        <f>Расценки!G1099</f>
        <v>8625</v>
      </c>
      <c r="W1100" s="10">
        <f t="shared" si="763"/>
        <v>0.43333333333333335</v>
      </c>
      <c r="X1100" s="10">
        <f t="shared" si="764"/>
        <v>0.40869565217391307</v>
      </c>
      <c r="Y1100" s="9">
        <f>Расценки!H1099</f>
        <v>7500</v>
      </c>
      <c r="Z1100" s="9">
        <f>Расценки!I1099</f>
        <v>8625</v>
      </c>
      <c r="AA1100" s="10">
        <f>Расценки!J1099</f>
        <v>0</v>
      </c>
      <c r="AB1100" s="10">
        <f>Расценки!K1099</f>
        <v>0</v>
      </c>
      <c r="AC1100" s="16">
        <f t="shared" si="765"/>
        <v>0.43333333333333335</v>
      </c>
      <c r="AD1100" s="16">
        <f t="shared" si="766"/>
        <v>0.40869565217391307</v>
      </c>
      <c r="AE1100" s="10">
        <f t="shared" si="767"/>
        <v>0.38</v>
      </c>
      <c r="AF1100" s="10">
        <f t="shared" si="768"/>
        <v>0.37994202898550727</v>
      </c>
      <c r="AG1100" s="8">
        <f t="shared" si="769"/>
        <v>3250</v>
      </c>
      <c r="AH1100" s="8">
        <f t="shared" si="770"/>
        <v>3525</v>
      </c>
    </row>
    <row r="1101" spans="1:34" x14ac:dyDescent="0.25">
      <c r="A1101" s="7" t="s">
        <v>3255</v>
      </c>
      <c r="B1101" s="7" t="s">
        <v>3256</v>
      </c>
      <c r="C1101" s="7" t="s">
        <v>177</v>
      </c>
      <c r="D1101" s="7" t="s">
        <v>468</v>
      </c>
      <c r="E1101" s="7" t="str">
        <f>INDEX('Нормо-час по специальностям'!$B$6:$B$26,MATCH(D1101,'Нормо-час по специальностям'!$A$6:$A$26,0))</f>
        <v>Сантехник</v>
      </c>
      <c r="F1101" s="15">
        <v>1</v>
      </c>
      <c r="G1101" s="7" t="s">
        <v>7241</v>
      </c>
      <c r="H1101" s="11">
        <f t="shared" si="754"/>
        <v>7</v>
      </c>
      <c r="I1101" s="8">
        <f>INDEX('Нормо-час по специальностям'!$D$6:$D$26,MATCH(D1101,'Нормо-час по специальностям'!$A$6:$A$26,0))</f>
        <v>850</v>
      </c>
      <c r="J1101" s="8">
        <f>INDEX('Нормо-час по специальностям'!$E$6:$E$26,MATCH(D1101,'Нормо-час по специальностям'!$A$6:$A$26,0))</f>
        <v>1020</v>
      </c>
      <c r="K1101" s="8">
        <f t="shared" si="755"/>
        <v>850</v>
      </c>
      <c r="L1101" s="8">
        <f t="shared" si="756"/>
        <v>1020</v>
      </c>
      <c r="M1101" s="8">
        <f>Расценки!L1100</f>
        <v>930</v>
      </c>
      <c r="N1101" s="8">
        <f>Расценки!M1100</f>
        <v>1069</v>
      </c>
      <c r="O1101" s="10">
        <f t="shared" si="757"/>
        <v>-8.6021505376344121E-2</v>
      </c>
      <c r="P1101" s="10">
        <f t="shared" si="758"/>
        <v>-4.5837231057062722E-2</v>
      </c>
      <c r="Q1101" s="7" t="str">
        <f t="shared" si="759"/>
        <v>равно</v>
      </c>
      <c r="R1101" s="7" t="str">
        <f t="shared" si="760"/>
        <v>равно</v>
      </c>
      <c r="S1101" s="8">
        <f t="shared" si="761"/>
        <v>930</v>
      </c>
      <c r="T1101" s="8">
        <f t="shared" si="762"/>
        <v>1069</v>
      </c>
      <c r="U1101" s="8">
        <f>Расценки!F1100</f>
        <v>1500</v>
      </c>
      <c r="V1101" s="8">
        <f>Расценки!G1100</f>
        <v>1725</v>
      </c>
      <c r="W1101" s="10">
        <f t="shared" si="763"/>
        <v>0.43333333333333335</v>
      </c>
      <c r="X1101" s="10">
        <f t="shared" si="764"/>
        <v>0.40869565217391307</v>
      </c>
      <c r="Y1101" s="9">
        <f>Расценки!H1100</f>
        <v>1500</v>
      </c>
      <c r="Z1101" s="9">
        <f>Расценки!I1100</f>
        <v>1725</v>
      </c>
      <c r="AA1101" s="10">
        <f>Расценки!J1100</f>
        <v>0</v>
      </c>
      <c r="AB1101" s="10">
        <f>Расценки!K1100</f>
        <v>0</v>
      </c>
      <c r="AC1101" s="16">
        <f t="shared" si="765"/>
        <v>0.43333333333333335</v>
      </c>
      <c r="AD1101" s="16">
        <f t="shared" si="766"/>
        <v>0.40869565217391307</v>
      </c>
      <c r="AE1101" s="10">
        <f t="shared" si="767"/>
        <v>0.38</v>
      </c>
      <c r="AF1101" s="10">
        <f t="shared" si="768"/>
        <v>0.38028985507246377</v>
      </c>
      <c r="AG1101" s="8">
        <f t="shared" si="769"/>
        <v>650</v>
      </c>
      <c r="AH1101" s="8">
        <f t="shared" si="770"/>
        <v>705</v>
      </c>
    </row>
    <row r="1102" spans="1:34" x14ac:dyDescent="0.25">
      <c r="A1102" s="7" t="s">
        <v>3259</v>
      </c>
      <c r="B1102" s="7" t="s">
        <v>3260</v>
      </c>
      <c r="C1102" s="7" t="s">
        <v>177</v>
      </c>
      <c r="D1102" s="7" t="s">
        <v>468</v>
      </c>
      <c r="E1102" s="7" t="str">
        <f>INDEX('Нормо-час по специальностям'!$B$6:$B$26,MATCH(D1102,'Нормо-час по специальностям'!$A$6:$A$26,0))</f>
        <v>Сантехник</v>
      </c>
      <c r="F1102" s="15">
        <v>2</v>
      </c>
      <c r="G1102" s="7" t="s">
        <v>7241</v>
      </c>
      <c r="H1102" s="11">
        <f t="shared" ref="H1102:H1121" si="771">IF(OR(F1102="",F1102=0),"",ROUND($G$3/F1102,2))</f>
        <v>3.5</v>
      </c>
      <c r="I1102" s="8">
        <f>INDEX('Нормо-час по специальностям'!$D$6:$D$26,MATCH(D1102,'Нормо-час по специальностям'!$A$6:$A$26,0))</f>
        <v>850</v>
      </c>
      <c r="J1102" s="8">
        <f>INDEX('Нормо-час по специальностям'!$E$6:$E$26,MATCH(D1102,'Нормо-час по специальностям'!$A$6:$A$26,0))</f>
        <v>1020</v>
      </c>
      <c r="K1102" s="8">
        <f t="shared" ref="K1102:K1121" si="772">IF(OR(F1102="",F1102=0,I1102=0),"",ROUND(F1102*I1102,0))</f>
        <v>1700</v>
      </c>
      <c r="L1102" s="8">
        <f t="shared" ref="L1102:L1121" si="773">IF(OR(F1102="",F1102=0,J1102=0),"",ROUND(F1102*J1102,0))</f>
        <v>2040</v>
      </c>
      <c r="M1102" s="8">
        <f>Расценки!L1101</f>
        <v>1860</v>
      </c>
      <c r="N1102" s="8">
        <f>Расценки!M1101</f>
        <v>2139</v>
      </c>
      <c r="O1102" s="10">
        <f t="shared" ref="O1102:O1121" si="774">IF(OR(K1102="",M1102="",M1102=0),"",K1102/M1102-1)</f>
        <v>-8.6021505376344121E-2</v>
      </c>
      <c r="P1102" s="10">
        <f t="shared" ref="P1102:P1121" si="775">IF(OR(L1102="",N1102="",N1102=0),"",L1102/N1102-1)</f>
        <v>-4.628330995792429E-2</v>
      </c>
      <c r="Q1102" s="7" t="str">
        <f t="shared" ref="Q1102:Q1121" si="776">IF(O1102="","—",IF(O1102&lt;-$C$3,"нормо-часы",IF(O1102&gt;$C$3,"расценка","равно")))</f>
        <v>равно</v>
      </c>
      <c r="R1102" s="7" t="str">
        <f t="shared" ref="R1102:R1121" si="777">IF(P1102="","—",IF(P1102&lt;-$C$3,"нормо-часы",IF(P1102&gt;$C$3,"расценка","равно")))</f>
        <v>равно</v>
      </c>
      <c r="S1102" s="8">
        <f t="shared" ref="S1102:S1121" si="778">IF(OR(F1102="",F1102=0,M1102=""),"",ROUND(M1102/F1102,0))</f>
        <v>930</v>
      </c>
      <c r="T1102" s="8">
        <f t="shared" ref="T1102:T1121" si="779">IF(OR(F1102="",F1102=0,N1102=""),"",ROUND(N1102/F1102,0))</f>
        <v>1070</v>
      </c>
      <c r="U1102" s="8">
        <f>Расценки!F1101</f>
        <v>3000</v>
      </c>
      <c r="V1102" s="8">
        <f>Расценки!G1101</f>
        <v>3450</v>
      </c>
      <c r="W1102" s="10">
        <f t="shared" ref="W1102:W1121" si="780">IF(OR(K1102="",U1102="",U1102=0),"",(U1102-K1102)/U1102)</f>
        <v>0.43333333333333335</v>
      </c>
      <c r="X1102" s="10">
        <f t="shared" ref="X1102:X1121" si="781">IF(OR(L1102="",V1102="",V1102=0),"",(V1102-L1102)/V1102)</f>
        <v>0.40869565217391307</v>
      </c>
      <c r="Y1102" s="9">
        <f>Расценки!H1101</f>
        <v>3000</v>
      </c>
      <c r="Z1102" s="9">
        <f>Расценки!I1101</f>
        <v>3450</v>
      </c>
      <c r="AA1102" s="10">
        <f>Расценки!J1101</f>
        <v>0</v>
      </c>
      <c r="AB1102" s="10">
        <f>Расценки!K1101</f>
        <v>0</v>
      </c>
      <c r="AC1102" s="16">
        <f t="shared" ref="AC1102:AC1121" si="782">IF(OR(K1102="",Y1102="",Y1102=0),"",(Y1102-K1102)/Y1102)</f>
        <v>0.43333333333333335</v>
      </c>
      <c r="AD1102" s="16">
        <f t="shared" ref="AD1102:AD1121" si="783">IF(OR(L1102="",Z1102="",Z1102=0),"",(Z1102-L1102)/Z1102)</f>
        <v>0.40869565217391307</v>
      </c>
      <c r="AE1102" s="10">
        <f t="shared" ref="AE1102:AE1121" si="784">IF(OR(Y1102="",Y1102=0),"",(Y1102-M1102)/Y1102)</f>
        <v>0.38</v>
      </c>
      <c r="AF1102" s="10">
        <f t="shared" ref="AF1102:AF1121" si="785">IF(OR(Z1102="",Z1102=0),"",(Z1102-N1102)/Z1102)</f>
        <v>0.38</v>
      </c>
      <c r="AG1102" s="8">
        <f t="shared" ref="AG1102:AG1121" si="786">IF(OR(K1102="",Y1102=""),"",Y1102-K1102)</f>
        <v>1300</v>
      </c>
      <c r="AH1102" s="8">
        <f t="shared" ref="AH1102:AH1121" si="787">IF(OR(L1102="",Z1102=""),"",Z1102-L1102)</f>
        <v>1410</v>
      </c>
    </row>
    <row r="1103" spans="1:34" x14ac:dyDescent="0.25">
      <c r="A1103" s="7" t="s">
        <v>3263</v>
      </c>
      <c r="B1103" s="7" t="s">
        <v>3264</v>
      </c>
      <c r="C1103" s="7" t="s">
        <v>177</v>
      </c>
      <c r="D1103" s="7" t="s">
        <v>468</v>
      </c>
      <c r="E1103" s="7" t="str">
        <f>INDEX('Нормо-час по специальностям'!$B$6:$B$26,MATCH(D1103,'Нормо-час по специальностям'!$A$6:$A$26,0))</f>
        <v>Сантехник</v>
      </c>
      <c r="F1103" s="15">
        <v>2.8</v>
      </c>
      <c r="G1103" s="7" t="s">
        <v>7241</v>
      </c>
      <c r="H1103" s="11">
        <f t="shared" si="771"/>
        <v>2.5</v>
      </c>
      <c r="I1103" s="8">
        <f>INDEX('Нормо-час по специальностям'!$D$6:$D$26,MATCH(D1103,'Нормо-час по специальностям'!$A$6:$A$26,0))</f>
        <v>850</v>
      </c>
      <c r="J1103" s="8">
        <f>INDEX('Нормо-час по специальностям'!$E$6:$E$26,MATCH(D1103,'Нормо-час по специальностям'!$A$6:$A$26,0))</f>
        <v>1020</v>
      </c>
      <c r="K1103" s="8">
        <f t="shared" si="772"/>
        <v>2380</v>
      </c>
      <c r="L1103" s="8">
        <f t="shared" si="773"/>
        <v>2856</v>
      </c>
      <c r="M1103" s="8">
        <f>Расценки!L1102</f>
        <v>2480</v>
      </c>
      <c r="N1103" s="8">
        <f>Расценки!M1102</f>
        <v>2852</v>
      </c>
      <c r="O1103" s="10">
        <f t="shared" si="774"/>
        <v>-4.0322580645161255E-2</v>
      </c>
      <c r="P1103" s="10">
        <f t="shared" si="775"/>
        <v>1.4025245441795509E-3</v>
      </c>
      <c r="Q1103" s="7" t="str">
        <f t="shared" si="776"/>
        <v>равно</v>
      </c>
      <c r="R1103" s="7" t="str">
        <f t="shared" si="777"/>
        <v>равно</v>
      </c>
      <c r="S1103" s="8">
        <f t="shared" si="778"/>
        <v>886</v>
      </c>
      <c r="T1103" s="8">
        <f t="shared" si="779"/>
        <v>1019</v>
      </c>
      <c r="U1103" s="8">
        <f>Расценки!F1102</f>
        <v>4000</v>
      </c>
      <c r="V1103" s="8">
        <f>Расценки!G1102</f>
        <v>4600</v>
      </c>
      <c r="W1103" s="10">
        <f t="shared" si="780"/>
        <v>0.40500000000000003</v>
      </c>
      <c r="X1103" s="10">
        <f t="shared" si="781"/>
        <v>0.37913043478260872</v>
      </c>
      <c r="Y1103" s="9">
        <f>Расценки!H1102</f>
        <v>4000</v>
      </c>
      <c r="Z1103" s="9">
        <f>Расценки!I1102</f>
        <v>4600</v>
      </c>
      <c r="AA1103" s="10">
        <f>Расценки!J1102</f>
        <v>0</v>
      </c>
      <c r="AB1103" s="10">
        <f>Расценки!K1102</f>
        <v>0</v>
      </c>
      <c r="AC1103" s="16">
        <f t="shared" si="782"/>
        <v>0.40500000000000003</v>
      </c>
      <c r="AD1103" s="16">
        <f t="shared" si="783"/>
        <v>0.37913043478260872</v>
      </c>
      <c r="AE1103" s="10">
        <f t="shared" si="784"/>
        <v>0.38</v>
      </c>
      <c r="AF1103" s="10">
        <f t="shared" si="785"/>
        <v>0.38</v>
      </c>
      <c r="AG1103" s="8">
        <f t="shared" si="786"/>
        <v>1620</v>
      </c>
      <c r="AH1103" s="8">
        <f t="shared" si="787"/>
        <v>1744</v>
      </c>
    </row>
    <row r="1104" spans="1:34" x14ac:dyDescent="0.25">
      <c r="A1104" s="7" t="s">
        <v>3266</v>
      </c>
      <c r="B1104" s="7" t="s">
        <v>3267</v>
      </c>
      <c r="C1104" s="7" t="s">
        <v>177</v>
      </c>
      <c r="D1104" s="7" t="s">
        <v>41</v>
      </c>
      <c r="E1104" s="7" t="str">
        <f>INDEX('Нормо-час по специальностям'!$B$6:$B$26,MATCH(D1104,'Нормо-час по специальностям'!$A$6:$A$26,0))</f>
        <v>Сварщик / монтажник МК</v>
      </c>
      <c r="F1104" s="15">
        <v>3.8</v>
      </c>
      <c r="G1104" s="7" t="s">
        <v>7261</v>
      </c>
      <c r="H1104" s="11">
        <f t="shared" si="771"/>
        <v>1.84</v>
      </c>
      <c r="I1104" s="8">
        <f>INDEX('Нормо-час по специальностям'!$D$6:$D$26,MATCH(D1104,'Нормо-час по специальностям'!$A$6:$A$26,0))</f>
        <v>900</v>
      </c>
      <c r="J1104" s="8">
        <f>INDEX('Нормо-час по специальностям'!$E$6:$E$26,MATCH(D1104,'Нормо-час по специальностям'!$A$6:$A$26,0))</f>
        <v>1080</v>
      </c>
      <c r="K1104" s="8">
        <f t="shared" si="772"/>
        <v>3420</v>
      </c>
      <c r="L1104" s="8">
        <f t="shared" si="773"/>
        <v>4104</v>
      </c>
      <c r="M1104" s="8">
        <f>Расценки!L1103</f>
        <v>2976</v>
      </c>
      <c r="N1104" s="8">
        <f>Расценки!M1103</f>
        <v>3422</v>
      </c>
      <c r="O1104" s="10">
        <f t="shared" si="774"/>
        <v>0.14919354838709675</v>
      </c>
      <c r="P1104" s="10">
        <f t="shared" si="775"/>
        <v>0.19929865575686723</v>
      </c>
      <c r="Q1104" s="7" t="str">
        <f t="shared" si="776"/>
        <v>расценка</v>
      </c>
      <c r="R1104" s="7" t="str">
        <f t="shared" si="777"/>
        <v>расценка</v>
      </c>
      <c r="S1104" s="8">
        <f t="shared" si="778"/>
        <v>783</v>
      </c>
      <c r="T1104" s="8">
        <f t="shared" si="779"/>
        <v>901</v>
      </c>
      <c r="U1104" s="8">
        <f>Расценки!F1103</f>
        <v>4800</v>
      </c>
      <c r="V1104" s="8">
        <f>Расценки!G1103</f>
        <v>5520</v>
      </c>
      <c r="W1104" s="10">
        <f t="shared" si="780"/>
        <v>0.28749999999999998</v>
      </c>
      <c r="X1104" s="10">
        <f t="shared" si="781"/>
        <v>0.2565217391304348</v>
      </c>
      <c r="Y1104" s="9">
        <f>Расценки!H1103</f>
        <v>4800</v>
      </c>
      <c r="Z1104" s="9">
        <f>Расценки!I1103</f>
        <v>5520</v>
      </c>
      <c r="AA1104" s="10">
        <f>Расценки!J1103</f>
        <v>0</v>
      </c>
      <c r="AB1104" s="10">
        <f>Расценки!K1103</f>
        <v>0</v>
      </c>
      <c r="AC1104" s="16">
        <f t="shared" si="782"/>
        <v>0.28749999999999998</v>
      </c>
      <c r="AD1104" s="16">
        <f t="shared" si="783"/>
        <v>0.2565217391304348</v>
      </c>
      <c r="AE1104" s="10">
        <f t="shared" si="784"/>
        <v>0.38</v>
      </c>
      <c r="AF1104" s="10">
        <f t="shared" si="785"/>
        <v>0.38007246376811593</v>
      </c>
      <c r="AG1104" s="8">
        <f t="shared" si="786"/>
        <v>1380</v>
      </c>
      <c r="AH1104" s="8">
        <f t="shared" si="787"/>
        <v>1416</v>
      </c>
    </row>
    <row r="1105" spans="1:34" x14ac:dyDescent="0.25">
      <c r="A1105" s="7" t="s">
        <v>3270</v>
      </c>
      <c r="B1105" s="7" t="s">
        <v>3271</v>
      </c>
      <c r="C1105" s="7" t="s">
        <v>177</v>
      </c>
      <c r="D1105" s="7" t="s">
        <v>41</v>
      </c>
      <c r="E1105" s="7" t="str">
        <f>INDEX('Нормо-час по специальностям'!$B$6:$B$26,MATCH(D1105,'Нормо-час по специальностям'!$A$6:$A$26,0))</f>
        <v>Сварщик / монтажник МК</v>
      </c>
      <c r="F1105" s="15">
        <v>6</v>
      </c>
      <c r="G1105" s="7" t="s">
        <v>7261</v>
      </c>
      <c r="H1105" s="11">
        <f t="shared" si="771"/>
        <v>1.17</v>
      </c>
      <c r="I1105" s="8">
        <f>INDEX('Нормо-час по специальностям'!$D$6:$D$26,MATCH(D1105,'Нормо-час по специальностям'!$A$6:$A$26,0))</f>
        <v>900</v>
      </c>
      <c r="J1105" s="8">
        <f>INDEX('Нормо-час по специальностям'!$E$6:$E$26,MATCH(D1105,'Нормо-час по специальностям'!$A$6:$A$26,0))</f>
        <v>1080</v>
      </c>
      <c r="K1105" s="8">
        <f t="shared" si="772"/>
        <v>5400</v>
      </c>
      <c r="L1105" s="8">
        <f t="shared" si="773"/>
        <v>6480</v>
      </c>
      <c r="M1105" s="8">
        <f>Расценки!L1104</f>
        <v>4960</v>
      </c>
      <c r="N1105" s="8">
        <f>Расценки!M1104</f>
        <v>5704</v>
      </c>
      <c r="O1105" s="10">
        <f t="shared" si="774"/>
        <v>8.870967741935476E-2</v>
      </c>
      <c r="P1105" s="10">
        <f t="shared" si="775"/>
        <v>0.13604488078541377</v>
      </c>
      <c r="Q1105" s="7" t="str">
        <f t="shared" si="776"/>
        <v>равно</v>
      </c>
      <c r="R1105" s="7" t="str">
        <f t="shared" si="777"/>
        <v>расценка</v>
      </c>
      <c r="S1105" s="8">
        <f t="shared" si="778"/>
        <v>827</v>
      </c>
      <c r="T1105" s="8">
        <f t="shared" si="779"/>
        <v>951</v>
      </c>
      <c r="U1105" s="8">
        <f>Расценки!F1104</f>
        <v>8000</v>
      </c>
      <c r="V1105" s="8">
        <f>Расценки!G1104</f>
        <v>9200</v>
      </c>
      <c r="W1105" s="10">
        <f t="shared" si="780"/>
        <v>0.32500000000000001</v>
      </c>
      <c r="X1105" s="10">
        <f t="shared" si="781"/>
        <v>0.29565217391304349</v>
      </c>
      <c r="Y1105" s="9">
        <f>Расценки!H1104</f>
        <v>8000</v>
      </c>
      <c r="Z1105" s="9">
        <f>Расценки!I1104</f>
        <v>9200</v>
      </c>
      <c r="AA1105" s="10">
        <f>Расценки!J1104</f>
        <v>0</v>
      </c>
      <c r="AB1105" s="10">
        <f>Расценки!K1104</f>
        <v>0</v>
      </c>
      <c r="AC1105" s="16">
        <f t="shared" si="782"/>
        <v>0.32500000000000001</v>
      </c>
      <c r="AD1105" s="16">
        <f t="shared" si="783"/>
        <v>0.29565217391304349</v>
      </c>
      <c r="AE1105" s="10">
        <f t="shared" si="784"/>
        <v>0.38</v>
      </c>
      <c r="AF1105" s="10">
        <f t="shared" si="785"/>
        <v>0.38</v>
      </c>
      <c r="AG1105" s="8">
        <f t="shared" si="786"/>
        <v>2600</v>
      </c>
      <c r="AH1105" s="8">
        <f t="shared" si="787"/>
        <v>2720</v>
      </c>
    </row>
    <row r="1106" spans="1:34" x14ac:dyDescent="0.25">
      <c r="A1106" s="7" t="s">
        <v>3273</v>
      </c>
      <c r="B1106" s="7" t="s">
        <v>3274</v>
      </c>
      <c r="C1106" s="7" t="s">
        <v>177</v>
      </c>
      <c r="D1106" s="7" t="s">
        <v>41</v>
      </c>
      <c r="E1106" s="7" t="str">
        <f>INDEX('Нормо-час по специальностям'!$B$6:$B$26,MATCH(D1106,'Нормо-час по специальностям'!$A$6:$A$26,0))</f>
        <v>Сварщик / монтажник МК</v>
      </c>
      <c r="F1106" s="15">
        <v>1.5</v>
      </c>
      <c r="G1106" s="7" t="s">
        <v>7261</v>
      </c>
      <c r="H1106" s="11">
        <f t="shared" si="771"/>
        <v>4.67</v>
      </c>
      <c r="I1106" s="8">
        <f>INDEX('Нормо-час по специальностям'!$D$6:$D$26,MATCH(D1106,'Нормо-час по специальностям'!$A$6:$A$26,0))</f>
        <v>900</v>
      </c>
      <c r="J1106" s="8">
        <f>INDEX('Нормо-час по специальностям'!$E$6:$E$26,MATCH(D1106,'Нормо-час по специальностям'!$A$6:$A$26,0))</f>
        <v>1080</v>
      </c>
      <c r="K1106" s="8">
        <f t="shared" si="772"/>
        <v>1350</v>
      </c>
      <c r="L1106" s="8">
        <f t="shared" si="773"/>
        <v>1620</v>
      </c>
      <c r="M1106" s="8">
        <f>Расценки!L1105</f>
        <v>1240</v>
      </c>
      <c r="N1106" s="8">
        <f>Расценки!M1105</f>
        <v>1426</v>
      </c>
      <c r="O1106" s="10">
        <f t="shared" si="774"/>
        <v>8.870967741935476E-2</v>
      </c>
      <c r="P1106" s="10">
        <f t="shared" si="775"/>
        <v>0.13604488078541377</v>
      </c>
      <c r="Q1106" s="7" t="str">
        <f t="shared" si="776"/>
        <v>равно</v>
      </c>
      <c r="R1106" s="7" t="str">
        <f t="shared" si="777"/>
        <v>расценка</v>
      </c>
      <c r="S1106" s="8">
        <f t="shared" si="778"/>
        <v>827</v>
      </c>
      <c r="T1106" s="8">
        <f t="shared" si="779"/>
        <v>951</v>
      </c>
      <c r="U1106" s="8">
        <f>Расценки!F1105</f>
        <v>2000</v>
      </c>
      <c r="V1106" s="8">
        <f>Расценки!G1105</f>
        <v>2300</v>
      </c>
      <c r="W1106" s="10">
        <f t="shared" si="780"/>
        <v>0.32500000000000001</v>
      </c>
      <c r="X1106" s="10">
        <f t="shared" si="781"/>
        <v>0.29565217391304349</v>
      </c>
      <c r="Y1106" s="9">
        <f>Расценки!H1105</f>
        <v>2000</v>
      </c>
      <c r="Z1106" s="9">
        <f>Расценки!I1105</f>
        <v>2300</v>
      </c>
      <c r="AA1106" s="10">
        <f>Расценки!J1105</f>
        <v>0</v>
      </c>
      <c r="AB1106" s="10">
        <f>Расценки!K1105</f>
        <v>0</v>
      </c>
      <c r="AC1106" s="16">
        <f t="shared" si="782"/>
        <v>0.32500000000000001</v>
      </c>
      <c r="AD1106" s="16">
        <f t="shared" si="783"/>
        <v>0.29565217391304349</v>
      </c>
      <c r="AE1106" s="10">
        <f t="shared" si="784"/>
        <v>0.38</v>
      </c>
      <c r="AF1106" s="10">
        <f t="shared" si="785"/>
        <v>0.38</v>
      </c>
      <c r="AG1106" s="8">
        <f t="shared" si="786"/>
        <v>650</v>
      </c>
      <c r="AH1106" s="8">
        <f t="shared" si="787"/>
        <v>680</v>
      </c>
    </row>
    <row r="1107" spans="1:34" x14ac:dyDescent="0.25">
      <c r="A1107" s="7" t="s">
        <v>3277</v>
      </c>
      <c r="B1107" s="7" t="s">
        <v>3278</v>
      </c>
      <c r="C1107" s="7" t="s">
        <v>177</v>
      </c>
      <c r="D1107" s="7" t="s">
        <v>41</v>
      </c>
      <c r="E1107" s="7" t="str">
        <f>INDEX('Нормо-час по специальностям'!$B$6:$B$26,MATCH(D1107,'Нормо-час по специальностям'!$A$6:$A$26,0))</f>
        <v>Сварщик / монтажник МК</v>
      </c>
      <c r="F1107" s="15">
        <v>2.2000000000000002</v>
      </c>
      <c r="G1107" s="7" t="s">
        <v>7261</v>
      </c>
      <c r="H1107" s="11">
        <f t="shared" si="771"/>
        <v>3.18</v>
      </c>
      <c r="I1107" s="8">
        <f>INDEX('Нормо-час по специальностям'!$D$6:$D$26,MATCH(D1107,'Нормо-час по специальностям'!$A$6:$A$26,0))</f>
        <v>900</v>
      </c>
      <c r="J1107" s="8">
        <f>INDEX('Нормо-час по специальностям'!$E$6:$E$26,MATCH(D1107,'Нормо-час по специальностям'!$A$6:$A$26,0))</f>
        <v>1080</v>
      </c>
      <c r="K1107" s="8">
        <f t="shared" si="772"/>
        <v>1980</v>
      </c>
      <c r="L1107" s="8">
        <f t="shared" si="773"/>
        <v>2376</v>
      </c>
      <c r="M1107" s="8">
        <f>Расценки!L1106</f>
        <v>1736</v>
      </c>
      <c r="N1107" s="8">
        <f>Расценки!M1106</f>
        <v>1996</v>
      </c>
      <c r="O1107" s="10">
        <f t="shared" si="774"/>
        <v>0.14055299539170507</v>
      </c>
      <c r="P1107" s="10">
        <f t="shared" si="775"/>
        <v>0.19038076152304617</v>
      </c>
      <c r="Q1107" s="7" t="str">
        <f t="shared" si="776"/>
        <v>расценка</v>
      </c>
      <c r="R1107" s="7" t="str">
        <f t="shared" si="777"/>
        <v>расценка</v>
      </c>
      <c r="S1107" s="8">
        <f t="shared" si="778"/>
        <v>789</v>
      </c>
      <c r="T1107" s="8">
        <f t="shared" si="779"/>
        <v>907</v>
      </c>
      <c r="U1107" s="8">
        <f>Расценки!F1106</f>
        <v>2800</v>
      </c>
      <c r="V1107" s="8">
        <f>Расценки!G1106</f>
        <v>3220</v>
      </c>
      <c r="W1107" s="10">
        <f t="shared" si="780"/>
        <v>0.29285714285714287</v>
      </c>
      <c r="X1107" s="10">
        <f t="shared" si="781"/>
        <v>0.26211180124223604</v>
      </c>
      <c r="Y1107" s="9">
        <f>Расценки!H1106</f>
        <v>2800</v>
      </c>
      <c r="Z1107" s="9">
        <f>Расценки!I1106</f>
        <v>3220</v>
      </c>
      <c r="AA1107" s="10">
        <f>Расценки!J1106</f>
        <v>0</v>
      </c>
      <c r="AB1107" s="10">
        <f>Расценки!K1106</f>
        <v>0</v>
      </c>
      <c r="AC1107" s="16">
        <f t="shared" si="782"/>
        <v>0.29285714285714287</v>
      </c>
      <c r="AD1107" s="16">
        <f t="shared" si="783"/>
        <v>0.26211180124223604</v>
      </c>
      <c r="AE1107" s="10">
        <f t="shared" si="784"/>
        <v>0.38</v>
      </c>
      <c r="AF1107" s="10">
        <f t="shared" si="785"/>
        <v>0.38012422360248449</v>
      </c>
      <c r="AG1107" s="8">
        <f t="shared" si="786"/>
        <v>820</v>
      </c>
      <c r="AH1107" s="8">
        <f t="shared" si="787"/>
        <v>844</v>
      </c>
    </row>
    <row r="1108" spans="1:34" x14ac:dyDescent="0.25">
      <c r="A1108" s="7" t="s">
        <v>3281</v>
      </c>
      <c r="B1108" s="7" t="s">
        <v>3282</v>
      </c>
      <c r="C1108" s="7" t="s">
        <v>177</v>
      </c>
      <c r="D1108" s="7" t="s">
        <v>468</v>
      </c>
      <c r="E1108" s="7" t="str">
        <f>INDEX('Нормо-час по специальностям'!$B$6:$B$26,MATCH(D1108,'Нормо-час по специальностям'!$A$6:$A$26,0))</f>
        <v>Сантехник</v>
      </c>
      <c r="F1108" s="15">
        <v>1.5</v>
      </c>
      <c r="G1108" s="7" t="s">
        <v>7269</v>
      </c>
      <c r="H1108" s="11">
        <f t="shared" si="771"/>
        <v>4.67</v>
      </c>
      <c r="I1108" s="8">
        <f>INDEX('Нормо-час по специальностям'!$D$6:$D$26,MATCH(D1108,'Нормо-час по специальностям'!$A$6:$A$26,0))</f>
        <v>850</v>
      </c>
      <c r="J1108" s="8">
        <f>INDEX('Нормо-час по специальностям'!$E$6:$E$26,MATCH(D1108,'Нормо-час по специальностям'!$A$6:$A$26,0))</f>
        <v>1020</v>
      </c>
      <c r="K1108" s="8">
        <f t="shared" si="772"/>
        <v>1275</v>
      </c>
      <c r="L1108" s="8">
        <f t="shared" si="773"/>
        <v>1530</v>
      </c>
      <c r="M1108" s="8">
        <f>Расценки!L1107</f>
        <v>1240</v>
      </c>
      <c r="N1108" s="8">
        <f>Расценки!M1107</f>
        <v>1426</v>
      </c>
      <c r="O1108" s="10">
        <f t="shared" si="774"/>
        <v>2.8225806451612989E-2</v>
      </c>
      <c r="P1108" s="10">
        <f t="shared" si="775"/>
        <v>7.2931276297335312E-2</v>
      </c>
      <c r="Q1108" s="7" t="str">
        <f t="shared" si="776"/>
        <v>равно</v>
      </c>
      <c r="R1108" s="7" t="str">
        <f t="shared" si="777"/>
        <v>равно</v>
      </c>
      <c r="S1108" s="8">
        <f t="shared" si="778"/>
        <v>827</v>
      </c>
      <c r="T1108" s="8">
        <f t="shared" si="779"/>
        <v>951</v>
      </c>
      <c r="U1108" s="8">
        <f>Расценки!F1107</f>
        <v>2000</v>
      </c>
      <c r="V1108" s="8">
        <f>Расценки!G1107</f>
        <v>2300</v>
      </c>
      <c r="W1108" s="10">
        <f t="shared" si="780"/>
        <v>0.36249999999999999</v>
      </c>
      <c r="X1108" s="10">
        <f t="shared" si="781"/>
        <v>0.33478260869565218</v>
      </c>
      <c r="Y1108" s="9">
        <f>Расценки!H1107</f>
        <v>2000</v>
      </c>
      <c r="Z1108" s="9">
        <f>Расценки!I1107</f>
        <v>2300</v>
      </c>
      <c r="AA1108" s="10">
        <f>Расценки!J1107</f>
        <v>0</v>
      </c>
      <c r="AB1108" s="10">
        <f>Расценки!K1107</f>
        <v>0</v>
      </c>
      <c r="AC1108" s="16">
        <f t="shared" si="782"/>
        <v>0.36249999999999999</v>
      </c>
      <c r="AD1108" s="16">
        <f t="shared" si="783"/>
        <v>0.33478260869565218</v>
      </c>
      <c r="AE1108" s="10">
        <f t="shared" si="784"/>
        <v>0.38</v>
      </c>
      <c r="AF1108" s="10">
        <f t="shared" si="785"/>
        <v>0.38</v>
      </c>
      <c r="AG1108" s="8">
        <f t="shared" si="786"/>
        <v>725</v>
      </c>
      <c r="AH1108" s="8">
        <f t="shared" si="787"/>
        <v>770</v>
      </c>
    </row>
    <row r="1109" spans="1:34" x14ac:dyDescent="0.25">
      <c r="A1109" s="12" t="s">
        <v>3284</v>
      </c>
      <c r="B1109" s="12" t="s">
        <v>3285</v>
      </c>
      <c r="C1109" s="12" t="s">
        <v>177</v>
      </c>
      <c r="D1109" s="7" t="s">
        <v>468</v>
      </c>
      <c r="E1109" s="7" t="str">
        <f>INDEX('Нормо-час по специальностям'!$B$6:$B$26,MATCH(D1109,'Нормо-час по специальностям'!$A$6:$A$26,0))</f>
        <v>Сантехник</v>
      </c>
      <c r="F1109" s="15">
        <v>0.8</v>
      </c>
      <c r="G1109" s="7" t="s">
        <v>7241</v>
      </c>
      <c r="H1109" s="11">
        <f t="shared" si="771"/>
        <v>8.75</v>
      </c>
      <c r="I1109" s="8">
        <f>INDEX('Нормо-час по специальностям'!$D$6:$D$26,MATCH(D1109,'Нормо-час по специальностям'!$A$6:$A$26,0))</f>
        <v>850</v>
      </c>
      <c r="J1109" s="8">
        <f>INDEX('Нормо-час по специальностям'!$E$6:$E$26,MATCH(D1109,'Нормо-час по специальностям'!$A$6:$A$26,0))</f>
        <v>1020</v>
      </c>
      <c r="K1109" s="8">
        <f t="shared" si="772"/>
        <v>680</v>
      </c>
      <c r="L1109" s="8">
        <f t="shared" si="773"/>
        <v>816</v>
      </c>
      <c r="M1109" s="8">
        <f>Расценки!L1108</f>
        <v>744</v>
      </c>
      <c r="N1109" s="8">
        <f>Расценки!M1108</f>
        <v>856</v>
      </c>
      <c r="O1109" s="10">
        <f t="shared" si="774"/>
        <v>-8.6021505376344121E-2</v>
      </c>
      <c r="P1109" s="10">
        <f t="shared" si="775"/>
        <v>-4.6728971962616828E-2</v>
      </c>
      <c r="Q1109" s="7" t="str">
        <f t="shared" si="776"/>
        <v>равно</v>
      </c>
      <c r="R1109" s="7" t="str">
        <f t="shared" si="777"/>
        <v>равно</v>
      </c>
      <c r="S1109" s="8">
        <f t="shared" si="778"/>
        <v>930</v>
      </c>
      <c r="T1109" s="8">
        <f t="shared" si="779"/>
        <v>1070</v>
      </c>
      <c r="U1109" s="8">
        <f>Расценки!F1108</f>
        <v>1200</v>
      </c>
      <c r="V1109" s="8">
        <f>Расценки!G1108</f>
        <v>1380</v>
      </c>
      <c r="W1109" s="10">
        <f t="shared" si="780"/>
        <v>0.43333333333333335</v>
      </c>
      <c r="X1109" s="10">
        <f t="shared" si="781"/>
        <v>0.40869565217391307</v>
      </c>
      <c r="Y1109" s="9">
        <f>Расценки!H1108</f>
        <v>1200</v>
      </c>
      <c r="Z1109" s="9">
        <f>Расценки!I1108</f>
        <v>1380</v>
      </c>
      <c r="AA1109" s="10">
        <f>Расценки!J1108</f>
        <v>0</v>
      </c>
      <c r="AB1109" s="10">
        <f>Расценки!K1108</f>
        <v>0</v>
      </c>
      <c r="AC1109" s="16">
        <f t="shared" si="782"/>
        <v>0.43333333333333335</v>
      </c>
      <c r="AD1109" s="16">
        <f t="shared" si="783"/>
        <v>0.40869565217391307</v>
      </c>
      <c r="AE1109" s="10">
        <f t="shared" si="784"/>
        <v>0.38</v>
      </c>
      <c r="AF1109" s="10">
        <f t="shared" si="785"/>
        <v>0.37971014492753624</v>
      </c>
      <c r="AG1109" s="8">
        <f t="shared" si="786"/>
        <v>520</v>
      </c>
      <c r="AH1109" s="8">
        <f t="shared" si="787"/>
        <v>564</v>
      </c>
    </row>
    <row r="1110" spans="1:34" x14ac:dyDescent="0.25">
      <c r="A1110" s="12" t="s">
        <v>3287</v>
      </c>
      <c r="B1110" s="12" t="s">
        <v>3288</v>
      </c>
      <c r="C1110" s="12" t="s">
        <v>177</v>
      </c>
      <c r="D1110" s="7" t="s">
        <v>468</v>
      </c>
      <c r="E1110" s="7" t="str">
        <f>INDEX('Нормо-час по специальностям'!$B$6:$B$26,MATCH(D1110,'Нормо-час по специальностям'!$A$6:$A$26,0))</f>
        <v>Сантехник</v>
      </c>
      <c r="F1110" s="15">
        <v>0.7</v>
      </c>
      <c r="G1110" s="7" t="s">
        <v>7241</v>
      </c>
      <c r="H1110" s="11">
        <f t="shared" si="771"/>
        <v>10</v>
      </c>
      <c r="I1110" s="8">
        <f>INDEX('Нормо-час по специальностям'!$D$6:$D$26,MATCH(D1110,'Нормо-час по специальностям'!$A$6:$A$26,0))</f>
        <v>850</v>
      </c>
      <c r="J1110" s="8">
        <f>INDEX('Нормо-час по специальностям'!$E$6:$E$26,MATCH(D1110,'Нормо-час по специальностям'!$A$6:$A$26,0))</f>
        <v>1020</v>
      </c>
      <c r="K1110" s="8">
        <f t="shared" si="772"/>
        <v>595</v>
      </c>
      <c r="L1110" s="8">
        <f t="shared" si="773"/>
        <v>714</v>
      </c>
      <c r="M1110" s="8">
        <f>Расценки!L1109</f>
        <v>682</v>
      </c>
      <c r="N1110" s="8">
        <f>Расценки!M1109</f>
        <v>784</v>
      </c>
      <c r="O1110" s="10">
        <f t="shared" si="774"/>
        <v>-0.12756598240469208</v>
      </c>
      <c r="P1110" s="10">
        <f t="shared" si="775"/>
        <v>-8.9285714285714302E-2</v>
      </c>
      <c r="Q1110" s="7" t="str">
        <f t="shared" si="776"/>
        <v>нормо-часы</v>
      </c>
      <c r="R1110" s="7" t="str">
        <f t="shared" si="777"/>
        <v>равно</v>
      </c>
      <c r="S1110" s="8">
        <f t="shared" si="778"/>
        <v>974</v>
      </c>
      <c r="T1110" s="8">
        <f t="shared" si="779"/>
        <v>1120</v>
      </c>
      <c r="U1110" s="8">
        <f>Расценки!F1109</f>
        <v>1100</v>
      </c>
      <c r="V1110" s="8">
        <f>Расценки!G1109</f>
        <v>1265</v>
      </c>
      <c r="W1110" s="10">
        <f t="shared" si="780"/>
        <v>0.45909090909090911</v>
      </c>
      <c r="X1110" s="10">
        <f t="shared" si="781"/>
        <v>0.43557312252964425</v>
      </c>
      <c r="Y1110" s="9">
        <f>Расценки!H1109</f>
        <v>1100</v>
      </c>
      <c r="Z1110" s="9">
        <f>Расценки!I1109</f>
        <v>1265</v>
      </c>
      <c r="AA1110" s="10">
        <f>Расценки!J1109</f>
        <v>0</v>
      </c>
      <c r="AB1110" s="10">
        <f>Расценки!K1109</f>
        <v>0</v>
      </c>
      <c r="AC1110" s="16">
        <f t="shared" si="782"/>
        <v>0.45909090909090911</v>
      </c>
      <c r="AD1110" s="16">
        <f t="shared" si="783"/>
        <v>0.43557312252964425</v>
      </c>
      <c r="AE1110" s="10">
        <f t="shared" si="784"/>
        <v>0.38</v>
      </c>
      <c r="AF1110" s="10">
        <f t="shared" si="785"/>
        <v>0.38023715415019765</v>
      </c>
      <c r="AG1110" s="8">
        <f t="shared" si="786"/>
        <v>505</v>
      </c>
      <c r="AH1110" s="8">
        <f t="shared" si="787"/>
        <v>551</v>
      </c>
    </row>
    <row r="1111" spans="1:34" x14ac:dyDescent="0.25">
      <c r="A1111" s="12" t="s">
        <v>3290</v>
      </c>
      <c r="B1111" s="12" t="s">
        <v>3291</v>
      </c>
      <c r="C1111" s="12" t="s">
        <v>177</v>
      </c>
      <c r="D1111" s="7" t="s">
        <v>468</v>
      </c>
      <c r="E1111" s="7" t="str">
        <f>INDEX('Нормо-час по специальностям'!$B$6:$B$26,MATCH(D1111,'Нормо-час по специальностям'!$A$6:$A$26,0))</f>
        <v>Сантехник</v>
      </c>
      <c r="F1111" s="15">
        <v>1.8</v>
      </c>
      <c r="G1111" s="7" t="s">
        <v>7247</v>
      </c>
      <c r="H1111" s="11">
        <f t="shared" si="771"/>
        <v>3.89</v>
      </c>
      <c r="I1111" s="8">
        <f>INDEX('Нормо-час по специальностям'!$D$6:$D$26,MATCH(D1111,'Нормо-час по специальностям'!$A$6:$A$26,0))</f>
        <v>850</v>
      </c>
      <c r="J1111" s="8">
        <f>INDEX('Нормо-час по специальностям'!$E$6:$E$26,MATCH(D1111,'Нормо-час по специальностям'!$A$6:$A$26,0))</f>
        <v>1020</v>
      </c>
      <c r="K1111" s="8">
        <f t="shared" si="772"/>
        <v>1530</v>
      </c>
      <c r="L1111" s="8">
        <f t="shared" si="773"/>
        <v>1836</v>
      </c>
      <c r="M1111" s="8">
        <f>Расценки!L1110</f>
        <v>1550</v>
      </c>
      <c r="N1111" s="8">
        <f>Расценки!M1110</f>
        <v>1782</v>
      </c>
      <c r="O1111" s="10">
        <f t="shared" si="774"/>
        <v>-1.2903225806451646E-2</v>
      </c>
      <c r="P1111" s="10">
        <f t="shared" si="775"/>
        <v>3.0303030303030276E-2</v>
      </c>
      <c r="Q1111" s="7" t="str">
        <f t="shared" si="776"/>
        <v>равно</v>
      </c>
      <c r="R1111" s="7" t="str">
        <f t="shared" si="777"/>
        <v>равно</v>
      </c>
      <c r="S1111" s="8">
        <f t="shared" si="778"/>
        <v>861</v>
      </c>
      <c r="T1111" s="8">
        <f t="shared" si="779"/>
        <v>990</v>
      </c>
      <c r="U1111" s="8">
        <f>Расценки!F1110</f>
        <v>2500</v>
      </c>
      <c r="V1111" s="8">
        <f>Расценки!G1110</f>
        <v>2875</v>
      </c>
      <c r="W1111" s="10">
        <f t="shared" si="780"/>
        <v>0.38800000000000001</v>
      </c>
      <c r="X1111" s="10">
        <f t="shared" si="781"/>
        <v>0.36139130434782607</v>
      </c>
      <c r="Y1111" s="9">
        <f>Расценки!H1110</f>
        <v>2500</v>
      </c>
      <c r="Z1111" s="9">
        <f>Расценки!I1110</f>
        <v>2875</v>
      </c>
      <c r="AA1111" s="10">
        <f>Расценки!J1110</f>
        <v>0</v>
      </c>
      <c r="AB1111" s="10">
        <f>Расценки!K1110</f>
        <v>0</v>
      </c>
      <c r="AC1111" s="16">
        <f t="shared" si="782"/>
        <v>0.38800000000000001</v>
      </c>
      <c r="AD1111" s="16">
        <f t="shared" si="783"/>
        <v>0.36139130434782607</v>
      </c>
      <c r="AE1111" s="10">
        <f t="shared" si="784"/>
        <v>0.38</v>
      </c>
      <c r="AF1111" s="10">
        <f t="shared" si="785"/>
        <v>0.38017391304347825</v>
      </c>
      <c r="AG1111" s="8">
        <f t="shared" si="786"/>
        <v>970</v>
      </c>
      <c r="AH1111" s="8">
        <f t="shared" si="787"/>
        <v>1039</v>
      </c>
    </row>
    <row r="1112" spans="1:34" x14ac:dyDescent="0.25">
      <c r="A1112" s="12" t="s">
        <v>3293</v>
      </c>
      <c r="B1112" s="12" t="s">
        <v>3294</v>
      </c>
      <c r="C1112" s="12" t="s">
        <v>177</v>
      </c>
      <c r="D1112" s="7" t="s">
        <v>468</v>
      </c>
      <c r="E1112" s="7" t="str">
        <f>INDEX('Нормо-час по специальностям'!$B$6:$B$26,MATCH(D1112,'Нормо-час по специальностям'!$A$6:$A$26,0))</f>
        <v>Сантехник</v>
      </c>
      <c r="F1112" s="15">
        <v>1.8</v>
      </c>
      <c r="G1112" s="7" t="s">
        <v>7246</v>
      </c>
      <c r="H1112" s="11">
        <f t="shared" si="771"/>
        <v>3.89</v>
      </c>
      <c r="I1112" s="8">
        <f>INDEX('Нормо-час по специальностям'!$D$6:$D$26,MATCH(D1112,'Нормо-час по специальностям'!$A$6:$A$26,0))</f>
        <v>850</v>
      </c>
      <c r="J1112" s="8">
        <f>INDEX('Нормо-час по специальностям'!$E$6:$E$26,MATCH(D1112,'Нормо-час по специальностям'!$A$6:$A$26,0))</f>
        <v>1020</v>
      </c>
      <c r="K1112" s="8">
        <f t="shared" si="772"/>
        <v>1530</v>
      </c>
      <c r="L1112" s="8">
        <f t="shared" si="773"/>
        <v>1836</v>
      </c>
      <c r="M1112" s="8">
        <f>Расценки!L1111</f>
        <v>1550</v>
      </c>
      <c r="N1112" s="8">
        <f>Расценки!M1111</f>
        <v>1782</v>
      </c>
      <c r="O1112" s="10">
        <f t="shared" si="774"/>
        <v>-1.2903225806451646E-2</v>
      </c>
      <c r="P1112" s="10">
        <f t="shared" si="775"/>
        <v>3.0303030303030276E-2</v>
      </c>
      <c r="Q1112" s="7" t="str">
        <f t="shared" si="776"/>
        <v>равно</v>
      </c>
      <c r="R1112" s="7" t="str">
        <f t="shared" si="777"/>
        <v>равно</v>
      </c>
      <c r="S1112" s="8">
        <f t="shared" si="778"/>
        <v>861</v>
      </c>
      <c r="T1112" s="8">
        <f t="shared" si="779"/>
        <v>990</v>
      </c>
      <c r="U1112" s="8">
        <f>Расценки!F1111</f>
        <v>2500</v>
      </c>
      <c r="V1112" s="8">
        <f>Расценки!G1111</f>
        <v>2875</v>
      </c>
      <c r="W1112" s="10">
        <f t="shared" si="780"/>
        <v>0.38800000000000001</v>
      </c>
      <c r="X1112" s="10">
        <f t="shared" si="781"/>
        <v>0.36139130434782607</v>
      </c>
      <c r="Y1112" s="9">
        <f>Расценки!H1111</f>
        <v>2500</v>
      </c>
      <c r="Z1112" s="9">
        <f>Расценки!I1111</f>
        <v>2875</v>
      </c>
      <c r="AA1112" s="10">
        <f>Расценки!J1111</f>
        <v>0</v>
      </c>
      <c r="AB1112" s="10">
        <f>Расценки!K1111</f>
        <v>0</v>
      </c>
      <c r="AC1112" s="16">
        <f t="shared" si="782"/>
        <v>0.38800000000000001</v>
      </c>
      <c r="AD1112" s="16">
        <f t="shared" si="783"/>
        <v>0.36139130434782607</v>
      </c>
      <c r="AE1112" s="10">
        <f t="shared" si="784"/>
        <v>0.38</v>
      </c>
      <c r="AF1112" s="10">
        <f t="shared" si="785"/>
        <v>0.38017391304347825</v>
      </c>
      <c r="AG1112" s="8">
        <f t="shared" si="786"/>
        <v>970</v>
      </c>
      <c r="AH1112" s="8">
        <f t="shared" si="787"/>
        <v>1039</v>
      </c>
    </row>
    <row r="1113" spans="1:34" x14ac:dyDescent="0.25">
      <c r="A1113" s="12" t="s">
        <v>3296</v>
      </c>
      <c r="B1113" s="12" t="s">
        <v>3297</v>
      </c>
      <c r="C1113" s="12" t="s">
        <v>177</v>
      </c>
      <c r="D1113" s="7" t="s">
        <v>468</v>
      </c>
      <c r="E1113" s="7" t="str">
        <f>INDEX('Нормо-час по специальностям'!$B$6:$B$26,MATCH(D1113,'Нормо-час по специальностям'!$A$6:$A$26,0))</f>
        <v>Сантехник</v>
      </c>
      <c r="F1113" s="15">
        <v>4</v>
      </c>
      <c r="G1113" s="7" t="s">
        <v>7247</v>
      </c>
      <c r="H1113" s="11">
        <f t="shared" si="771"/>
        <v>1.75</v>
      </c>
      <c r="I1113" s="8">
        <f>INDEX('Нормо-час по специальностям'!$D$6:$D$26,MATCH(D1113,'Нормо-час по специальностям'!$A$6:$A$26,0))</f>
        <v>850</v>
      </c>
      <c r="J1113" s="8">
        <f>INDEX('Нормо-час по специальностям'!$E$6:$E$26,MATCH(D1113,'Нормо-час по специальностям'!$A$6:$A$26,0))</f>
        <v>1020</v>
      </c>
      <c r="K1113" s="8">
        <f t="shared" si="772"/>
        <v>3400</v>
      </c>
      <c r="L1113" s="8">
        <f t="shared" si="773"/>
        <v>4080</v>
      </c>
      <c r="M1113" s="8">
        <f>Расценки!L1112</f>
        <v>3720</v>
      </c>
      <c r="N1113" s="8">
        <f>Расценки!M1112</f>
        <v>4278</v>
      </c>
      <c r="O1113" s="10">
        <f t="shared" si="774"/>
        <v>-8.6021505376344121E-2</v>
      </c>
      <c r="P1113" s="10">
        <f t="shared" si="775"/>
        <v>-4.628330995792429E-2</v>
      </c>
      <c r="Q1113" s="7" t="str">
        <f t="shared" si="776"/>
        <v>равно</v>
      </c>
      <c r="R1113" s="7" t="str">
        <f t="shared" si="777"/>
        <v>равно</v>
      </c>
      <c r="S1113" s="8">
        <f t="shared" si="778"/>
        <v>930</v>
      </c>
      <c r="T1113" s="8">
        <f t="shared" si="779"/>
        <v>1070</v>
      </c>
      <c r="U1113" s="8">
        <f>Расценки!F1112</f>
        <v>6000</v>
      </c>
      <c r="V1113" s="8">
        <f>Расценки!G1112</f>
        <v>6900</v>
      </c>
      <c r="W1113" s="10">
        <f t="shared" si="780"/>
        <v>0.43333333333333335</v>
      </c>
      <c r="X1113" s="10">
        <f t="shared" si="781"/>
        <v>0.40869565217391307</v>
      </c>
      <c r="Y1113" s="9">
        <f>Расценки!H1112</f>
        <v>6000</v>
      </c>
      <c r="Z1113" s="9">
        <f>Расценки!I1112</f>
        <v>6900</v>
      </c>
      <c r="AA1113" s="10">
        <f>Расценки!J1112</f>
        <v>0</v>
      </c>
      <c r="AB1113" s="10">
        <f>Расценки!K1112</f>
        <v>0</v>
      </c>
      <c r="AC1113" s="16">
        <f t="shared" si="782"/>
        <v>0.43333333333333335</v>
      </c>
      <c r="AD1113" s="16">
        <f t="shared" si="783"/>
        <v>0.40869565217391307</v>
      </c>
      <c r="AE1113" s="10">
        <f t="shared" si="784"/>
        <v>0.38</v>
      </c>
      <c r="AF1113" s="10">
        <f t="shared" si="785"/>
        <v>0.38</v>
      </c>
      <c r="AG1113" s="8">
        <f t="shared" si="786"/>
        <v>2600</v>
      </c>
      <c r="AH1113" s="8">
        <f t="shared" si="787"/>
        <v>2820</v>
      </c>
    </row>
    <row r="1114" spans="1:34" x14ac:dyDescent="0.25">
      <c r="A1114" s="12" t="s">
        <v>3298</v>
      </c>
      <c r="B1114" s="12" t="s">
        <v>3299</v>
      </c>
      <c r="C1114" s="12" t="s">
        <v>177</v>
      </c>
      <c r="D1114" s="7" t="s">
        <v>468</v>
      </c>
      <c r="E1114" s="7" t="str">
        <f>INDEX('Нормо-час по специальностям'!$B$6:$B$26,MATCH(D1114,'Нормо-час по специальностям'!$A$6:$A$26,0))</f>
        <v>Сантехник</v>
      </c>
      <c r="F1114" s="15">
        <v>0.3</v>
      </c>
      <c r="G1114" s="7" t="s">
        <v>6927</v>
      </c>
      <c r="H1114" s="11">
        <f t="shared" si="771"/>
        <v>23.33</v>
      </c>
      <c r="I1114" s="8">
        <f>INDEX('Нормо-час по специальностям'!$D$6:$D$26,MATCH(D1114,'Нормо-час по специальностям'!$A$6:$A$26,0))</f>
        <v>850</v>
      </c>
      <c r="J1114" s="8">
        <f>INDEX('Нормо-час по специальностям'!$E$6:$E$26,MATCH(D1114,'Нормо-час по специальностям'!$A$6:$A$26,0))</f>
        <v>1020</v>
      </c>
      <c r="K1114" s="8">
        <f t="shared" si="772"/>
        <v>255</v>
      </c>
      <c r="L1114" s="8">
        <f t="shared" si="773"/>
        <v>306</v>
      </c>
      <c r="M1114" s="8">
        <f>Расценки!L1113</f>
        <v>310</v>
      </c>
      <c r="N1114" s="8">
        <f>Расценки!M1113</f>
        <v>356</v>
      </c>
      <c r="O1114" s="10">
        <f t="shared" si="774"/>
        <v>-0.17741935483870963</v>
      </c>
      <c r="P1114" s="10">
        <f t="shared" si="775"/>
        <v>-0.1404494382022472</v>
      </c>
      <c r="Q1114" s="7" t="str">
        <f t="shared" si="776"/>
        <v>нормо-часы</v>
      </c>
      <c r="R1114" s="7" t="str">
        <f t="shared" si="777"/>
        <v>нормо-часы</v>
      </c>
      <c r="S1114" s="8">
        <f t="shared" si="778"/>
        <v>1033</v>
      </c>
      <c r="T1114" s="8">
        <f t="shared" si="779"/>
        <v>1187</v>
      </c>
      <c r="U1114" s="8">
        <f>Расценки!F1113</f>
        <v>500</v>
      </c>
      <c r="V1114" s="8">
        <f>Расценки!G1113</f>
        <v>575</v>
      </c>
      <c r="W1114" s="10">
        <f t="shared" si="780"/>
        <v>0.49</v>
      </c>
      <c r="X1114" s="10">
        <f t="shared" si="781"/>
        <v>0.46782608695652173</v>
      </c>
      <c r="Y1114" s="9">
        <f>Расценки!H1113</f>
        <v>500</v>
      </c>
      <c r="Z1114" s="9">
        <f>Расценки!I1113</f>
        <v>575</v>
      </c>
      <c r="AA1114" s="10">
        <f>Расценки!J1113</f>
        <v>0</v>
      </c>
      <c r="AB1114" s="10">
        <f>Расценки!K1113</f>
        <v>0</v>
      </c>
      <c r="AC1114" s="16">
        <f t="shared" si="782"/>
        <v>0.49</v>
      </c>
      <c r="AD1114" s="16">
        <f t="shared" si="783"/>
        <v>0.46782608695652173</v>
      </c>
      <c r="AE1114" s="10">
        <f t="shared" si="784"/>
        <v>0.38</v>
      </c>
      <c r="AF1114" s="10">
        <f t="shared" si="785"/>
        <v>0.38086956521739129</v>
      </c>
      <c r="AG1114" s="8">
        <f t="shared" si="786"/>
        <v>245</v>
      </c>
      <c r="AH1114" s="8">
        <f t="shared" si="787"/>
        <v>269</v>
      </c>
    </row>
    <row r="1115" spans="1:34" x14ac:dyDescent="0.25">
      <c r="A1115" s="12" t="s">
        <v>3301</v>
      </c>
      <c r="B1115" s="12" t="s">
        <v>3302</v>
      </c>
      <c r="C1115" s="12" t="s">
        <v>50</v>
      </c>
      <c r="D1115" s="7" t="s">
        <v>468</v>
      </c>
      <c r="E1115" s="7" t="str">
        <f>INDEX('Нормо-час по специальностям'!$B$6:$B$26,MATCH(D1115,'Нормо-час по специальностям'!$A$6:$A$26,0))</f>
        <v>Сантехник</v>
      </c>
      <c r="F1115" s="15">
        <v>0.04</v>
      </c>
      <c r="G1115" s="7" t="s">
        <v>7245</v>
      </c>
      <c r="H1115" s="11">
        <f t="shared" si="771"/>
        <v>175</v>
      </c>
      <c r="I1115" s="8">
        <f>INDEX('Нормо-час по специальностям'!$D$6:$D$26,MATCH(D1115,'Нормо-час по специальностям'!$A$6:$A$26,0))</f>
        <v>850</v>
      </c>
      <c r="J1115" s="8">
        <f>INDEX('Нормо-час по специальностям'!$E$6:$E$26,MATCH(D1115,'Нормо-час по специальностям'!$A$6:$A$26,0))</f>
        <v>1020</v>
      </c>
      <c r="K1115" s="8">
        <f t="shared" si="772"/>
        <v>34</v>
      </c>
      <c r="L1115" s="8">
        <f t="shared" si="773"/>
        <v>41</v>
      </c>
      <c r="M1115" s="8">
        <f>Расценки!L1114</f>
        <v>37</v>
      </c>
      <c r="N1115" s="8">
        <f>Расценки!M1114</f>
        <v>43</v>
      </c>
      <c r="O1115" s="10">
        <f t="shared" si="774"/>
        <v>-8.108108108108103E-2</v>
      </c>
      <c r="P1115" s="10">
        <f t="shared" si="775"/>
        <v>-4.6511627906976716E-2</v>
      </c>
      <c r="Q1115" s="7" t="str">
        <f t="shared" si="776"/>
        <v>равно</v>
      </c>
      <c r="R1115" s="7" t="str">
        <f t="shared" si="777"/>
        <v>равно</v>
      </c>
      <c r="S1115" s="8">
        <f t="shared" si="778"/>
        <v>925</v>
      </c>
      <c r="T1115" s="8">
        <f t="shared" si="779"/>
        <v>1075</v>
      </c>
      <c r="U1115" s="8">
        <f>Расценки!F1114</f>
        <v>60</v>
      </c>
      <c r="V1115" s="8">
        <f>Расценки!G1114</f>
        <v>69</v>
      </c>
      <c r="W1115" s="10">
        <f t="shared" si="780"/>
        <v>0.43333333333333335</v>
      </c>
      <c r="X1115" s="10">
        <f t="shared" si="781"/>
        <v>0.40579710144927539</v>
      </c>
      <c r="Y1115" s="9">
        <f>Расценки!H1114</f>
        <v>60</v>
      </c>
      <c r="Z1115" s="9">
        <f>Расценки!I1114</f>
        <v>69</v>
      </c>
      <c r="AA1115" s="10">
        <f>Расценки!J1114</f>
        <v>0</v>
      </c>
      <c r="AB1115" s="10">
        <f>Расценки!K1114</f>
        <v>0</v>
      </c>
      <c r="AC1115" s="16">
        <f t="shared" si="782"/>
        <v>0.43333333333333335</v>
      </c>
      <c r="AD1115" s="16">
        <f t="shared" si="783"/>
        <v>0.40579710144927539</v>
      </c>
      <c r="AE1115" s="10">
        <f t="shared" si="784"/>
        <v>0.38333333333333336</v>
      </c>
      <c r="AF1115" s="10">
        <f t="shared" si="785"/>
        <v>0.37681159420289856</v>
      </c>
      <c r="AG1115" s="8">
        <f t="shared" si="786"/>
        <v>26</v>
      </c>
      <c r="AH1115" s="8">
        <f t="shared" si="787"/>
        <v>28</v>
      </c>
    </row>
    <row r="1116" spans="1:34" x14ac:dyDescent="0.25">
      <c r="A1116" s="12" t="s">
        <v>3304</v>
      </c>
      <c r="B1116" s="12" t="s">
        <v>3305</v>
      </c>
      <c r="C1116" s="12" t="s">
        <v>177</v>
      </c>
      <c r="D1116" s="7" t="s">
        <v>468</v>
      </c>
      <c r="E1116" s="7" t="str">
        <f>INDEX('Нормо-час по специальностям'!$B$6:$B$26,MATCH(D1116,'Нормо-час по специальностям'!$A$6:$A$26,0))</f>
        <v>Сантехник</v>
      </c>
      <c r="F1116" s="15">
        <v>0.25</v>
      </c>
      <c r="G1116" s="7" t="s">
        <v>6927</v>
      </c>
      <c r="H1116" s="11">
        <f t="shared" si="771"/>
        <v>28</v>
      </c>
      <c r="I1116" s="8">
        <f>INDEX('Нормо-час по специальностям'!$D$6:$D$26,MATCH(D1116,'Нормо-час по специальностям'!$A$6:$A$26,0))</f>
        <v>850</v>
      </c>
      <c r="J1116" s="8">
        <f>INDEX('Нормо-час по специальностям'!$E$6:$E$26,MATCH(D1116,'Нормо-час по специальностям'!$A$6:$A$26,0))</f>
        <v>1020</v>
      </c>
      <c r="K1116" s="8">
        <f t="shared" si="772"/>
        <v>213</v>
      </c>
      <c r="L1116" s="8">
        <f t="shared" si="773"/>
        <v>255</v>
      </c>
      <c r="M1116" s="8">
        <f>Расценки!L1115</f>
        <v>186</v>
      </c>
      <c r="N1116" s="8">
        <f>Расценки!M1115</f>
        <v>214</v>
      </c>
      <c r="O1116" s="10">
        <f t="shared" si="774"/>
        <v>0.14516129032258074</v>
      </c>
      <c r="P1116" s="10">
        <f t="shared" si="775"/>
        <v>0.19158878504672905</v>
      </c>
      <c r="Q1116" s="7" t="str">
        <f t="shared" si="776"/>
        <v>расценка</v>
      </c>
      <c r="R1116" s="7" t="str">
        <f t="shared" si="777"/>
        <v>расценка</v>
      </c>
      <c r="S1116" s="8">
        <f t="shared" si="778"/>
        <v>744</v>
      </c>
      <c r="T1116" s="8">
        <f t="shared" si="779"/>
        <v>856</v>
      </c>
      <c r="U1116" s="8">
        <f>Расценки!F1115</f>
        <v>300</v>
      </c>
      <c r="V1116" s="8">
        <f>Расценки!G1115</f>
        <v>345</v>
      </c>
      <c r="W1116" s="10">
        <f t="shared" si="780"/>
        <v>0.28999999999999998</v>
      </c>
      <c r="X1116" s="10">
        <f t="shared" si="781"/>
        <v>0.2608695652173913</v>
      </c>
      <c r="Y1116" s="9">
        <f>Расценки!H1115</f>
        <v>300</v>
      </c>
      <c r="Z1116" s="9">
        <f>Расценки!I1115</f>
        <v>345</v>
      </c>
      <c r="AA1116" s="10">
        <f>Расценки!J1115</f>
        <v>0</v>
      </c>
      <c r="AB1116" s="10">
        <f>Расценки!K1115</f>
        <v>0</v>
      </c>
      <c r="AC1116" s="16">
        <f t="shared" si="782"/>
        <v>0.28999999999999998</v>
      </c>
      <c r="AD1116" s="16">
        <f t="shared" si="783"/>
        <v>0.2608695652173913</v>
      </c>
      <c r="AE1116" s="10">
        <f t="shared" si="784"/>
        <v>0.38</v>
      </c>
      <c r="AF1116" s="10">
        <f t="shared" si="785"/>
        <v>0.37971014492753624</v>
      </c>
      <c r="AG1116" s="8">
        <f t="shared" si="786"/>
        <v>87</v>
      </c>
      <c r="AH1116" s="8">
        <f t="shared" si="787"/>
        <v>90</v>
      </c>
    </row>
    <row r="1117" spans="1:34" x14ac:dyDescent="0.25">
      <c r="A1117" s="12" t="s">
        <v>3306</v>
      </c>
      <c r="B1117" s="12" t="s">
        <v>3307</v>
      </c>
      <c r="C1117" s="12" t="s">
        <v>177</v>
      </c>
      <c r="D1117" s="7" t="s">
        <v>468</v>
      </c>
      <c r="E1117" s="7" t="str">
        <f>INDEX('Нормо-час по специальностям'!$B$6:$B$26,MATCH(D1117,'Нормо-час по специальностям'!$A$6:$A$26,0))</f>
        <v>Сантехник</v>
      </c>
      <c r="F1117" s="15">
        <v>0.5</v>
      </c>
      <c r="G1117" s="7" t="s">
        <v>6927</v>
      </c>
      <c r="H1117" s="11">
        <f t="shared" si="771"/>
        <v>14</v>
      </c>
      <c r="I1117" s="8">
        <f>INDEX('Нормо-час по специальностям'!$D$6:$D$26,MATCH(D1117,'Нормо-час по специальностям'!$A$6:$A$26,0))</f>
        <v>850</v>
      </c>
      <c r="J1117" s="8">
        <f>INDEX('Нормо-час по специальностям'!$E$6:$E$26,MATCH(D1117,'Нормо-час по специальностям'!$A$6:$A$26,0))</f>
        <v>1020</v>
      </c>
      <c r="K1117" s="8">
        <f t="shared" si="772"/>
        <v>425</v>
      </c>
      <c r="L1117" s="8">
        <f t="shared" si="773"/>
        <v>510</v>
      </c>
      <c r="M1117" s="8">
        <f>Расценки!L1116</f>
        <v>558</v>
      </c>
      <c r="N1117" s="8">
        <f>Расценки!M1116</f>
        <v>642</v>
      </c>
      <c r="O1117" s="10">
        <f t="shared" si="774"/>
        <v>-0.23835125448028671</v>
      </c>
      <c r="P1117" s="10">
        <f t="shared" si="775"/>
        <v>-0.20560747663551404</v>
      </c>
      <c r="Q1117" s="7" t="str">
        <f t="shared" si="776"/>
        <v>нормо-часы</v>
      </c>
      <c r="R1117" s="7" t="str">
        <f t="shared" si="777"/>
        <v>нормо-часы</v>
      </c>
      <c r="S1117" s="8">
        <f t="shared" si="778"/>
        <v>1116</v>
      </c>
      <c r="T1117" s="8">
        <f t="shared" si="779"/>
        <v>1284</v>
      </c>
      <c r="U1117" s="8">
        <f>Расценки!F1116</f>
        <v>900</v>
      </c>
      <c r="V1117" s="8">
        <f>Расценки!G1116</f>
        <v>1035</v>
      </c>
      <c r="W1117" s="10">
        <f t="shared" si="780"/>
        <v>0.52777777777777779</v>
      </c>
      <c r="X1117" s="10">
        <f t="shared" si="781"/>
        <v>0.50724637681159424</v>
      </c>
      <c r="Y1117" s="9">
        <f>Расценки!H1116</f>
        <v>900</v>
      </c>
      <c r="Z1117" s="9">
        <f>Расценки!I1116</f>
        <v>1035</v>
      </c>
      <c r="AA1117" s="10">
        <f>Расценки!J1116</f>
        <v>0</v>
      </c>
      <c r="AB1117" s="10">
        <f>Расценки!K1116</f>
        <v>0</v>
      </c>
      <c r="AC1117" s="16">
        <f t="shared" si="782"/>
        <v>0.52777777777777779</v>
      </c>
      <c r="AD1117" s="16">
        <f t="shared" si="783"/>
        <v>0.50724637681159424</v>
      </c>
      <c r="AE1117" s="10">
        <f t="shared" si="784"/>
        <v>0.38</v>
      </c>
      <c r="AF1117" s="10">
        <f t="shared" si="785"/>
        <v>0.37971014492753624</v>
      </c>
      <c r="AG1117" s="8">
        <f t="shared" si="786"/>
        <v>475</v>
      </c>
      <c r="AH1117" s="8">
        <f t="shared" si="787"/>
        <v>525</v>
      </c>
    </row>
    <row r="1118" spans="1:34" x14ac:dyDescent="0.25">
      <c r="A1118" s="12" t="s">
        <v>3308</v>
      </c>
      <c r="B1118" s="12" t="s">
        <v>3309</v>
      </c>
      <c r="C1118" s="12" t="s">
        <v>177</v>
      </c>
      <c r="D1118" s="7" t="s">
        <v>468</v>
      </c>
      <c r="E1118" s="7" t="str">
        <f>INDEX('Нормо-час по специальностям'!$B$6:$B$26,MATCH(D1118,'Нормо-час по специальностям'!$A$6:$A$26,0))</f>
        <v>Сантехник</v>
      </c>
      <c r="F1118" s="15">
        <v>16</v>
      </c>
      <c r="G1118" s="7" t="s">
        <v>7247</v>
      </c>
      <c r="H1118" s="11">
        <f t="shared" si="771"/>
        <v>0.44</v>
      </c>
      <c r="I1118" s="8">
        <f>INDEX('Нормо-час по специальностям'!$D$6:$D$26,MATCH(D1118,'Нормо-час по специальностям'!$A$6:$A$26,0))</f>
        <v>850</v>
      </c>
      <c r="J1118" s="8">
        <f>INDEX('Нормо-час по специальностям'!$E$6:$E$26,MATCH(D1118,'Нормо-час по специальностям'!$A$6:$A$26,0))</f>
        <v>1020</v>
      </c>
      <c r="K1118" s="8">
        <f t="shared" si="772"/>
        <v>13600</v>
      </c>
      <c r="L1118" s="8">
        <f t="shared" si="773"/>
        <v>16320</v>
      </c>
      <c r="M1118" s="8">
        <f>Расценки!L1117</f>
        <v>15500</v>
      </c>
      <c r="N1118" s="8">
        <f>Расценки!M1117</f>
        <v>18600</v>
      </c>
      <c r="O1118" s="10">
        <f t="shared" si="774"/>
        <v>-0.1225806451612903</v>
      </c>
      <c r="P1118" s="10">
        <f t="shared" si="775"/>
        <v>-0.1225806451612903</v>
      </c>
      <c r="Q1118" s="7" t="str">
        <f t="shared" si="776"/>
        <v>нормо-часы</v>
      </c>
      <c r="R1118" s="7" t="str">
        <f t="shared" si="777"/>
        <v>нормо-часы</v>
      </c>
      <c r="S1118" s="8">
        <f t="shared" si="778"/>
        <v>969</v>
      </c>
      <c r="T1118" s="8">
        <f t="shared" si="779"/>
        <v>1163</v>
      </c>
      <c r="U1118" s="8">
        <f>Расценки!F1117</f>
        <v>25000</v>
      </c>
      <c r="V1118" s="8">
        <f>Расценки!G1117</f>
        <v>30000</v>
      </c>
      <c r="W1118" s="10">
        <f t="shared" si="780"/>
        <v>0.45600000000000002</v>
      </c>
      <c r="X1118" s="10">
        <f t="shared" si="781"/>
        <v>0.45600000000000002</v>
      </c>
      <c r="Y1118" s="9">
        <f>Расценки!H1117</f>
        <v>25000</v>
      </c>
      <c r="Z1118" s="9">
        <f>Расценки!I1117</f>
        <v>30000</v>
      </c>
      <c r="AA1118" s="10">
        <f>Расценки!J1117</f>
        <v>0</v>
      </c>
      <c r="AB1118" s="10">
        <f>Расценки!K1117</f>
        <v>0</v>
      </c>
      <c r="AC1118" s="16">
        <f t="shared" si="782"/>
        <v>0.45600000000000002</v>
      </c>
      <c r="AD1118" s="16">
        <f t="shared" si="783"/>
        <v>0.45600000000000002</v>
      </c>
      <c r="AE1118" s="10">
        <f t="shared" si="784"/>
        <v>0.38</v>
      </c>
      <c r="AF1118" s="10">
        <f t="shared" si="785"/>
        <v>0.38</v>
      </c>
      <c r="AG1118" s="8">
        <f t="shared" si="786"/>
        <v>11400</v>
      </c>
      <c r="AH1118" s="8">
        <f t="shared" si="787"/>
        <v>13680</v>
      </c>
    </row>
    <row r="1119" spans="1:34" x14ac:dyDescent="0.25">
      <c r="A1119" s="12" t="s">
        <v>3311</v>
      </c>
      <c r="B1119" s="12" t="s">
        <v>3312</v>
      </c>
      <c r="C1119" s="12" t="s">
        <v>50</v>
      </c>
      <c r="D1119" s="7" t="s">
        <v>35</v>
      </c>
      <c r="E1119" s="7" t="str">
        <f>INDEX('Нормо-час по специальностям'!$B$6:$B$26,MATCH(D1119,'Нормо-час по специальностям'!$A$6:$A$26,0))</f>
        <v>Разнорабочий / демонтажник</v>
      </c>
      <c r="F1119" s="15">
        <v>0.12</v>
      </c>
      <c r="G1119" s="7" t="s">
        <v>7245</v>
      </c>
      <c r="H1119" s="11">
        <f t="shared" si="771"/>
        <v>58.33</v>
      </c>
      <c r="I1119" s="8">
        <f>INDEX('Нормо-час по специальностям'!$D$6:$D$26,MATCH(D1119,'Нормо-час по специальностям'!$A$6:$A$26,0))</f>
        <v>550</v>
      </c>
      <c r="J1119" s="8">
        <f>INDEX('Нормо-час по специальностям'!$E$6:$E$26,MATCH(D1119,'Нормо-час по специальностям'!$A$6:$A$26,0))</f>
        <v>660</v>
      </c>
      <c r="K1119" s="8">
        <f t="shared" si="772"/>
        <v>66</v>
      </c>
      <c r="L1119" s="8">
        <f t="shared" si="773"/>
        <v>79</v>
      </c>
      <c r="M1119" s="8">
        <f>Расценки!L1118</f>
        <v>72</v>
      </c>
      <c r="N1119" s="8">
        <f>Расценки!M1118</f>
        <v>83</v>
      </c>
      <c r="O1119" s="10">
        <f t="shared" si="774"/>
        <v>-8.333333333333337E-2</v>
      </c>
      <c r="P1119" s="10">
        <f t="shared" si="775"/>
        <v>-4.8192771084337394E-2</v>
      </c>
      <c r="Q1119" s="7" t="str">
        <f t="shared" si="776"/>
        <v>равно</v>
      </c>
      <c r="R1119" s="7" t="str">
        <f t="shared" si="777"/>
        <v>равно</v>
      </c>
      <c r="S1119" s="8">
        <f t="shared" si="778"/>
        <v>600</v>
      </c>
      <c r="T1119" s="8">
        <f t="shared" si="779"/>
        <v>692</v>
      </c>
      <c r="U1119" s="8">
        <f>Расценки!F1118</f>
        <v>120</v>
      </c>
      <c r="V1119" s="8">
        <f>Расценки!G1118</f>
        <v>138</v>
      </c>
      <c r="W1119" s="10">
        <f t="shared" si="780"/>
        <v>0.45</v>
      </c>
      <c r="X1119" s="10">
        <f t="shared" si="781"/>
        <v>0.42753623188405798</v>
      </c>
      <c r="Y1119" s="9">
        <f>Расценки!H1118</f>
        <v>120</v>
      </c>
      <c r="Z1119" s="9">
        <f>Расценки!I1118</f>
        <v>138</v>
      </c>
      <c r="AA1119" s="10">
        <f>Расценки!J1118</f>
        <v>0</v>
      </c>
      <c r="AB1119" s="10">
        <f>Расценки!K1118</f>
        <v>0</v>
      </c>
      <c r="AC1119" s="16">
        <f t="shared" si="782"/>
        <v>0.45</v>
      </c>
      <c r="AD1119" s="16">
        <f t="shared" si="783"/>
        <v>0.42753623188405798</v>
      </c>
      <c r="AE1119" s="10">
        <f t="shared" si="784"/>
        <v>0.4</v>
      </c>
      <c r="AF1119" s="10">
        <f t="shared" si="785"/>
        <v>0.39855072463768115</v>
      </c>
      <c r="AG1119" s="8">
        <f t="shared" si="786"/>
        <v>54</v>
      </c>
      <c r="AH1119" s="8">
        <f t="shared" si="787"/>
        <v>59</v>
      </c>
    </row>
    <row r="1120" spans="1:34" x14ac:dyDescent="0.25">
      <c r="A1120" s="12" t="s">
        <v>3314</v>
      </c>
      <c r="B1120" s="12" t="s">
        <v>3315</v>
      </c>
      <c r="C1120" s="12" t="s">
        <v>177</v>
      </c>
      <c r="D1120" s="7" t="s">
        <v>468</v>
      </c>
      <c r="E1120" s="7" t="str">
        <f>INDEX('Нормо-час по специальностям'!$B$6:$B$26,MATCH(D1120,'Нормо-час по специальностям'!$A$6:$A$26,0))</f>
        <v>Сантехник</v>
      </c>
      <c r="F1120" s="15">
        <v>0.6</v>
      </c>
      <c r="G1120" s="7" t="s">
        <v>7241</v>
      </c>
      <c r="H1120" s="11">
        <f t="shared" si="771"/>
        <v>11.67</v>
      </c>
      <c r="I1120" s="8">
        <f>INDEX('Нормо-час по специальностям'!$D$6:$D$26,MATCH(D1120,'Нормо-час по специальностям'!$A$6:$A$26,0))</f>
        <v>850</v>
      </c>
      <c r="J1120" s="8">
        <f>INDEX('Нормо-час по специальностям'!$E$6:$E$26,MATCH(D1120,'Нормо-час по специальностям'!$A$6:$A$26,0))</f>
        <v>1020</v>
      </c>
      <c r="K1120" s="8">
        <f t="shared" si="772"/>
        <v>510</v>
      </c>
      <c r="L1120" s="8">
        <f t="shared" si="773"/>
        <v>612</v>
      </c>
      <c r="M1120" s="8">
        <f>Расценки!L1119</f>
        <v>558</v>
      </c>
      <c r="N1120" s="8">
        <f>Расценки!M1119</f>
        <v>642</v>
      </c>
      <c r="O1120" s="10">
        <f t="shared" si="774"/>
        <v>-8.6021505376344121E-2</v>
      </c>
      <c r="P1120" s="10">
        <f t="shared" si="775"/>
        <v>-4.6728971962616828E-2</v>
      </c>
      <c r="Q1120" s="7" t="str">
        <f t="shared" si="776"/>
        <v>равно</v>
      </c>
      <c r="R1120" s="7" t="str">
        <f t="shared" si="777"/>
        <v>равно</v>
      </c>
      <c r="S1120" s="8">
        <f t="shared" si="778"/>
        <v>930</v>
      </c>
      <c r="T1120" s="8">
        <f t="shared" si="779"/>
        <v>1070</v>
      </c>
      <c r="U1120" s="8">
        <f>Расценки!F1119</f>
        <v>900</v>
      </c>
      <c r="V1120" s="8">
        <f>Расценки!G1119</f>
        <v>1035</v>
      </c>
      <c r="W1120" s="10">
        <f t="shared" si="780"/>
        <v>0.43333333333333335</v>
      </c>
      <c r="X1120" s="10">
        <f t="shared" si="781"/>
        <v>0.40869565217391307</v>
      </c>
      <c r="Y1120" s="9">
        <f>Расценки!H1119</f>
        <v>900</v>
      </c>
      <c r="Z1120" s="9">
        <f>Расценки!I1119</f>
        <v>1035</v>
      </c>
      <c r="AA1120" s="10">
        <f>Расценки!J1119</f>
        <v>0</v>
      </c>
      <c r="AB1120" s="10">
        <f>Расценки!K1119</f>
        <v>0</v>
      </c>
      <c r="AC1120" s="16">
        <f t="shared" si="782"/>
        <v>0.43333333333333335</v>
      </c>
      <c r="AD1120" s="16">
        <f t="shared" si="783"/>
        <v>0.40869565217391307</v>
      </c>
      <c r="AE1120" s="10">
        <f t="shared" si="784"/>
        <v>0.38</v>
      </c>
      <c r="AF1120" s="10">
        <f t="shared" si="785"/>
        <v>0.37971014492753624</v>
      </c>
      <c r="AG1120" s="8">
        <f t="shared" si="786"/>
        <v>390</v>
      </c>
      <c r="AH1120" s="8">
        <f t="shared" si="787"/>
        <v>423</v>
      </c>
    </row>
    <row r="1121" spans="1:34" x14ac:dyDescent="0.25">
      <c r="A1121" s="12" t="s">
        <v>3317</v>
      </c>
      <c r="B1121" s="12" t="s">
        <v>3318</v>
      </c>
      <c r="C1121" s="12" t="s">
        <v>1050</v>
      </c>
      <c r="D1121" s="7" t="s">
        <v>468</v>
      </c>
      <c r="E1121" s="7" t="str">
        <f>INDEX('Нормо-час по специальностям'!$B$6:$B$26,MATCH(D1121,'Нормо-час по специальностям'!$A$6:$A$26,0))</f>
        <v>Сантехник</v>
      </c>
      <c r="F1121" s="15">
        <v>3</v>
      </c>
      <c r="G1121" s="7" t="s">
        <v>7241</v>
      </c>
      <c r="H1121" s="11">
        <f t="shared" si="771"/>
        <v>2.33</v>
      </c>
      <c r="I1121" s="8">
        <f>INDEX('Нормо-час по специальностям'!$D$6:$D$26,MATCH(D1121,'Нормо-час по специальностям'!$A$6:$A$26,0))</f>
        <v>850</v>
      </c>
      <c r="J1121" s="8">
        <f>INDEX('Нормо-час по специальностям'!$E$6:$E$26,MATCH(D1121,'Нормо-час по специальностям'!$A$6:$A$26,0))</f>
        <v>1020</v>
      </c>
      <c r="K1121" s="8">
        <f t="shared" si="772"/>
        <v>2550</v>
      </c>
      <c r="L1121" s="8">
        <f t="shared" si="773"/>
        <v>3060</v>
      </c>
      <c r="M1121" s="8">
        <f>Расценки!L1120</f>
        <v>2790</v>
      </c>
      <c r="N1121" s="8">
        <f>Расценки!M1120</f>
        <v>3208</v>
      </c>
      <c r="O1121" s="10">
        <f t="shared" si="774"/>
        <v>-8.6021505376344121E-2</v>
      </c>
      <c r="P1121" s="10">
        <f t="shared" si="775"/>
        <v>-4.6134663341645843E-2</v>
      </c>
      <c r="Q1121" s="7" t="str">
        <f t="shared" si="776"/>
        <v>равно</v>
      </c>
      <c r="R1121" s="7" t="str">
        <f t="shared" si="777"/>
        <v>равно</v>
      </c>
      <c r="S1121" s="8">
        <f t="shared" si="778"/>
        <v>930</v>
      </c>
      <c r="T1121" s="8">
        <f t="shared" si="779"/>
        <v>1069</v>
      </c>
      <c r="U1121" s="8">
        <f>Расценки!F1120</f>
        <v>4500</v>
      </c>
      <c r="V1121" s="8">
        <f>Расценки!G1120</f>
        <v>5175</v>
      </c>
      <c r="W1121" s="10">
        <f t="shared" si="780"/>
        <v>0.43333333333333335</v>
      </c>
      <c r="X1121" s="10">
        <f t="shared" si="781"/>
        <v>0.40869565217391307</v>
      </c>
      <c r="Y1121" s="9">
        <f>Расценки!H1120</f>
        <v>4500</v>
      </c>
      <c r="Z1121" s="9">
        <f>Расценки!I1120</f>
        <v>5175</v>
      </c>
      <c r="AA1121" s="10">
        <f>Расценки!J1120</f>
        <v>0</v>
      </c>
      <c r="AB1121" s="10">
        <f>Расценки!K1120</f>
        <v>0</v>
      </c>
      <c r="AC1121" s="16">
        <f t="shared" si="782"/>
        <v>0.43333333333333335</v>
      </c>
      <c r="AD1121" s="16">
        <f t="shared" si="783"/>
        <v>0.40869565217391307</v>
      </c>
      <c r="AE1121" s="10">
        <f t="shared" si="784"/>
        <v>0.38</v>
      </c>
      <c r="AF1121" s="10">
        <f t="shared" si="785"/>
        <v>0.38009661835748793</v>
      </c>
      <c r="AG1121" s="8">
        <f t="shared" si="786"/>
        <v>1950</v>
      </c>
      <c r="AH1121" s="8">
        <f t="shared" si="787"/>
        <v>2115</v>
      </c>
    </row>
    <row r="1122" spans="1:34" x14ac:dyDescent="0.25">
      <c r="A1122" s="5" t="s">
        <v>3320</v>
      </c>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c r="AH1122" s="6"/>
    </row>
    <row r="1123" spans="1:34" x14ac:dyDescent="0.25">
      <c r="A1123" s="7" t="s">
        <v>3321</v>
      </c>
      <c r="B1123" s="7" t="s">
        <v>3322</v>
      </c>
      <c r="C1123" s="7" t="s">
        <v>177</v>
      </c>
      <c r="D1123" s="7" t="s">
        <v>426</v>
      </c>
      <c r="E1123" s="7" t="str">
        <f>INDEX('Нормо-час по специальностям'!$B$6:$B$26,MATCH(D1123,'Нормо-час по специальностям'!$A$6:$A$26,0))</f>
        <v>Холодильщик / монтажник кондиционеров</v>
      </c>
      <c r="F1123" s="15">
        <v>0.75</v>
      </c>
      <c r="G1123" s="7" t="s">
        <v>7270</v>
      </c>
      <c r="H1123" s="11">
        <f t="shared" ref="H1123:H1186" si="788">IF(OR(F1123="",F1123=0),"",ROUND($G$3/F1123,2))</f>
        <v>9.33</v>
      </c>
      <c r="I1123" s="8">
        <f>INDEX('Нормо-час по специальностям'!$D$6:$D$26,MATCH(D1123,'Нормо-час по специальностям'!$A$6:$A$26,0))</f>
        <v>1200</v>
      </c>
      <c r="J1123" s="8">
        <f>INDEX('Нормо-час по специальностям'!$E$6:$E$26,MATCH(D1123,'Нормо-час по специальностям'!$A$6:$A$26,0))</f>
        <v>1440</v>
      </c>
      <c r="K1123" s="8">
        <f t="shared" ref="K1123:K1186" si="789">IF(OR(F1123="",F1123=0,I1123=0),"",ROUND(F1123*I1123,0))</f>
        <v>900</v>
      </c>
      <c r="L1123" s="8">
        <f t="shared" ref="L1123:L1186" si="790">IF(OR(F1123="",F1123=0,J1123=0),"",ROUND(F1123*J1123,0))</f>
        <v>1080</v>
      </c>
      <c r="M1123" s="8">
        <f>Расценки!L1122</f>
        <v>1500</v>
      </c>
      <c r="N1123" s="8">
        <f>Расценки!M1122</f>
        <v>1740</v>
      </c>
      <c r="O1123" s="10">
        <f t="shared" ref="O1123:O1186" si="791">IF(OR(K1123="",M1123="",M1123=0),"",K1123/M1123-1)</f>
        <v>-0.4</v>
      </c>
      <c r="P1123" s="10">
        <f t="shared" ref="P1123:P1186" si="792">IF(OR(L1123="",N1123="",N1123=0),"",L1123/N1123-1)</f>
        <v>-0.37931034482758619</v>
      </c>
      <c r="Q1123" s="7" t="str">
        <f t="shared" ref="Q1123:Q1186" si="793">IF(O1123="","—",IF(O1123&lt;-$C$3,"нормо-часы",IF(O1123&gt;$C$3,"расценка","равно")))</f>
        <v>нормо-часы</v>
      </c>
      <c r="R1123" s="7" t="str">
        <f t="shared" ref="R1123:R1186" si="794">IF(P1123="","—",IF(P1123&lt;-$C$3,"нормо-часы",IF(P1123&gt;$C$3,"расценка","равно")))</f>
        <v>нормо-часы</v>
      </c>
      <c r="S1123" s="8">
        <f t="shared" ref="S1123:S1186" si="795">IF(OR(F1123="",F1123=0,M1123=""),"",ROUND(M1123/F1123,0))</f>
        <v>2000</v>
      </c>
      <c r="T1123" s="8">
        <f t="shared" ref="T1123:T1186" si="796">IF(OR(F1123="",F1123=0,N1123=""),"",ROUND(N1123/F1123,0))</f>
        <v>2320</v>
      </c>
      <c r="U1123" s="8">
        <f>Расценки!F1122</f>
        <v>2500</v>
      </c>
      <c r="V1123" s="8">
        <f>Расценки!G1122</f>
        <v>2900</v>
      </c>
      <c r="W1123" s="10">
        <f t="shared" ref="W1123:W1186" si="797">IF(OR(K1123="",U1123="",U1123=0),"",(U1123-K1123)/U1123)</f>
        <v>0.64</v>
      </c>
      <c r="X1123" s="10">
        <f t="shared" ref="X1123:X1186" si="798">IF(OR(L1123="",V1123="",V1123=0),"",(V1123-L1123)/V1123)</f>
        <v>0.62758620689655176</v>
      </c>
      <c r="Y1123" s="9">
        <f>Расценки!H1122</f>
        <v>2500</v>
      </c>
      <c r="Z1123" s="9">
        <f>Расценки!I1122</f>
        <v>2900</v>
      </c>
      <c r="AA1123" s="10">
        <f>Расценки!J1122</f>
        <v>0</v>
      </c>
      <c r="AB1123" s="10">
        <f>Расценки!K1122</f>
        <v>0</v>
      </c>
      <c r="AC1123" s="16">
        <f t="shared" ref="AC1123:AC1186" si="799">IF(OR(K1123="",Y1123="",Y1123=0),"",(Y1123-K1123)/Y1123)</f>
        <v>0.64</v>
      </c>
      <c r="AD1123" s="16">
        <f t="shared" ref="AD1123:AD1186" si="800">IF(OR(L1123="",Z1123="",Z1123=0),"",(Z1123-L1123)/Z1123)</f>
        <v>0.62758620689655176</v>
      </c>
      <c r="AE1123" s="10">
        <f t="shared" ref="AE1123:AE1186" si="801">IF(OR(Y1123="",Y1123=0),"",(Y1123-M1123)/Y1123)</f>
        <v>0.4</v>
      </c>
      <c r="AF1123" s="10">
        <f t="shared" ref="AF1123:AF1186" si="802">IF(OR(Z1123="",Z1123=0),"",(Z1123-N1123)/Z1123)</f>
        <v>0.4</v>
      </c>
      <c r="AG1123" s="8">
        <f t="shared" ref="AG1123:AG1186" si="803">IF(OR(K1123="",Y1123=""),"",Y1123-K1123)</f>
        <v>1600</v>
      </c>
      <c r="AH1123" s="8">
        <f t="shared" ref="AH1123:AH1186" si="804">IF(OR(L1123="",Z1123=""),"",Z1123-L1123)</f>
        <v>1820</v>
      </c>
    </row>
    <row r="1124" spans="1:34" x14ac:dyDescent="0.25">
      <c r="A1124" s="7" t="s">
        <v>3325</v>
      </c>
      <c r="B1124" s="7" t="s">
        <v>3326</v>
      </c>
      <c r="C1124" s="7" t="s">
        <v>177</v>
      </c>
      <c r="D1124" s="7" t="s">
        <v>426</v>
      </c>
      <c r="E1124" s="7" t="str">
        <f>INDEX('Нормо-час по специальностям'!$B$6:$B$26,MATCH(D1124,'Нормо-час по специальностям'!$A$6:$A$26,0))</f>
        <v>Холодильщик / монтажник кондиционеров</v>
      </c>
      <c r="F1124" s="15">
        <v>1</v>
      </c>
      <c r="G1124" s="7" t="s">
        <v>7271</v>
      </c>
      <c r="H1124" s="11">
        <f t="shared" si="788"/>
        <v>7</v>
      </c>
      <c r="I1124" s="8">
        <f>INDEX('Нормо-час по специальностям'!$D$6:$D$26,MATCH(D1124,'Нормо-час по специальностям'!$A$6:$A$26,0))</f>
        <v>1200</v>
      </c>
      <c r="J1124" s="8">
        <f>INDEX('Нормо-час по специальностям'!$E$6:$E$26,MATCH(D1124,'Нормо-час по специальностям'!$A$6:$A$26,0))</f>
        <v>1440</v>
      </c>
      <c r="K1124" s="8">
        <f t="shared" si="789"/>
        <v>1200</v>
      </c>
      <c r="L1124" s="8">
        <f t="shared" si="790"/>
        <v>1440</v>
      </c>
      <c r="M1124" s="8">
        <f>Расценки!L1123</f>
        <v>1800</v>
      </c>
      <c r="N1124" s="8">
        <f>Расценки!M1123</f>
        <v>2100</v>
      </c>
      <c r="O1124" s="10">
        <f t="shared" si="791"/>
        <v>-0.33333333333333337</v>
      </c>
      <c r="P1124" s="10">
        <f t="shared" si="792"/>
        <v>-0.31428571428571428</v>
      </c>
      <c r="Q1124" s="7" t="str">
        <f t="shared" si="793"/>
        <v>нормо-часы</v>
      </c>
      <c r="R1124" s="7" t="str">
        <f t="shared" si="794"/>
        <v>нормо-часы</v>
      </c>
      <c r="S1124" s="8">
        <f t="shared" si="795"/>
        <v>1800</v>
      </c>
      <c r="T1124" s="8">
        <f t="shared" si="796"/>
        <v>2100</v>
      </c>
      <c r="U1124" s="8">
        <f>Расценки!F1123</f>
        <v>3000</v>
      </c>
      <c r="V1124" s="8">
        <f>Расценки!G1123</f>
        <v>3500</v>
      </c>
      <c r="W1124" s="10">
        <f t="shared" si="797"/>
        <v>0.6</v>
      </c>
      <c r="X1124" s="10">
        <f t="shared" si="798"/>
        <v>0.58857142857142852</v>
      </c>
      <c r="Y1124" s="9">
        <f>Расценки!H1123</f>
        <v>3000</v>
      </c>
      <c r="Z1124" s="9">
        <f>Расценки!I1123</f>
        <v>3500</v>
      </c>
      <c r="AA1124" s="10">
        <f>Расценки!J1123</f>
        <v>0</v>
      </c>
      <c r="AB1124" s="10">
        <f>Расценки!K1123</f>
        <v>0</v>
      </c>
      <c r="AC1124" s="16">
        <f t="shared" si="799"/>
        <v>0.6</v>
      </c>
      <c r="AD1124" s="16">
        <f t="shared" si="800"/>
        <v>0.58857142857142852</v>
      </c>
      <c r="AE1124" s="10">
        <f t="shared" si="801"/>
        <v>0.4</v>
      </c>
      <c r="AF1124" s="10">
        <f t="shared" si="802"/>
        <v>0.4</v>
      </c>
      <c r="AG1124" s="8">
        <f t="shared" si="803"/>
        <v>1800</v>
      </c>
      <c r="AH1124" s="8">
        <f t="shared" si="804"/>
        <v>2060</v>
      </c>
    </row>
    <row r="1125" spans="1:34" x14ac:dyDescent="0.25">
      <c r="A1125" s="7" t="s">
        <v>3328</v>
      </c>
      <c r="B1125" s="7" t="s">
        <v>3329</v>
      </c>
      <c r="C1125" s="7" t="s">
        <v>177</v>
      </c>
      <c r="D1125" s="7" t="s">
        <v>426</v>
      </c>
      <c r="E1125" s="7" t="str">
        <f>INDEX('Нормо-час по специальностям'!$B$6:$B$26,MATCH(D1125,'Нормо-час по специальностям'!$A$6:$A$26,0))</f>
        <v>Холодильщик / монтажник кондиционеров</v>
      </c>
      <c r="F1125" s="15">
        <v>1.25</v>
      </c>
      <c r="G1125" s="7" t="s">
        <v>7272</v>
      </c>
      <c r="H1125" s="11">
        <f t="shared" si="788"/>
        <v>5.6</v>
      </c>
      <c r="I1125" s="8">
        <f>INDEX('Нормо-час по специальностям'!$D$6:$D$26,MATCH(D1125,'Нормо-час по специальностям'!$A$6:$A$26,0))</f>
        <v>1200</v>
      </c>
      <c r="J1125" s="8">
        <f>INDEX('Нормо-час по специальностям'!$E$6:$E$26,MATCH(D1125,'Нормо-час по специальностям'!$A$6:$A$26,0))</f>
        <v>1440</v>
      </c>
      <c r="K1125" s="8">
        <f t="shared" si="789"/>
        <v>1500</v>
      </c>
      <c r="L1125" s="8">
        <f t="shared" si="790"/>
        <v>1800</v>
      </c>
      <c r="M1125" s="8">
        <f>Расценки!L1124</f>
        <v>2100</v>
      </c>
      <c r="N1125" s="8">
        <f>Расценки!M1124</f>
        <v>2400</v>
      </c>
      <c r="O1125" s="10">
        <f t="shared" si="791"/>
        <v>-0.2857142857142857</v>
      </c>
      <c r="P1125" s="10">
        <f t="shared" si="792"/>
        <v>-0.25</v>
      </c>
      <c r="Q1125" s="7" t="str">
        <f t="shared" si="793"/>
        <v>нормо-часы</v>
      </c>
      <c r="R1125" s="7" t="str">
        <f t="shared" si="794"/>
        <v>нормо-часы</v>
      </c>
      <c r="S1125" s="8">
        <f t="shared" si="795"/>
        <v>1680</v>
      </c>
      <c r="T1125" s="8">
        <f t="shared" si="796"/>
        <v>1920</v>
      </c>
      <c r="U1125" s="8">
        <f>Расценки!F1124</f>
        <v>3500</v>
      </c>
      <c r="V1125" s="8">
        <f>Расценки!G1124</f>
        <v>4000</v>
      </c>
      <c r="W1125" s="10">
        <f t="shared" si="797"/>
        <v>0.5714285714285714</v>
      </c>
      <c r="X1125" s="10">
        <f t="shared" si="798"/>
        <v>0.55000000000000004</v>
      </c>
      <c r="Y1125" s="9">
        <f>Расценки!H1124</f>
        <v>3500</v>
      </c>
      <c r="Z1125" s="9">
        <f>Расценки!I1124</f>
        <v>4000</v>
      </c>
      <c r="AA1125" s="10">
        <f>Расценки!J1124</f>
        <v>0</v>
      </c>
      <c r="AB1125" s="10">
        <f>Расценки!K1124</f>
        <v>0</v>
      </c>
      <c r="AC1125" s="16">
        <f t="shared" si="799"/>
        <v>0.5714285714285714</v>
      </c>
      <c r="AD1125" s="16">
        <f t="shared" si="800"/>
        <v>0.55000000000000004</v>
      </c>
      <c r="AE1125" s="10">
        <f t="shared" si="801"/>
        <v>0.4</v>
      </c>
      <c r="AF1125" s="10">
        <f t="shared" si="802"/>
        <v>0.4</v>
      </c>
      <c r="AG1125" s="8">
        <f t="shared" si="803"/>
        <v>2000</v>
      </c>
      <c r="AH1125" s="8">
        <f t="shared" si="804"/>
        <v>2200</v>
      </c>
    </row>
    <row r="1126" spans="1:34" x14ac:dyDescent="0.25">
      <c r="A1126" s="7" t="s">
        <v>3330</v>
      </c>
      <c r="B1126" s="7" t="s">
        <v>3331</v>
      </c>
      <c r="C1126" s="7" t="s">
        <v>177</v>
      </c>
      <c r="D1126" s="7" t="s">
        <v>426</v>
      </c>
      <c r="E1126" s="7" t="str">
        <f>INDEX('Нормо-час по специальностям'!$B$6:$B$26,MATCH(D1126,'Нормо-час по специальностям'!$A$6:$A$26,0))</f>
        <v>Холодильщик / монтажник кондиционеров</v>
      </c>
      <c r="F1126" s="15">
        <v>1.5</v>
      </c>
      <c r="G1126" s="7" t="s">
        <v>7273</v>
      </c>
      <c r="H1126" s="11">
        <f t="shared" si="788"/>
        <v>4.67</v>
      </c>
      <c r="I1126" s="8">
        <f>INDEX('Нормо-час по специальностям'!$D$6:$D$26,MATCH(D1126,'Нормо-час по специальностям'!$A$6:$A$26,0))</f>
        <v>1200</v>
      </c>
      <c r="J1126" s="8">
        <f>INDEX('Нормо-час по специальностям'!$E$6:$E$26,MATCH(D1126,'Нормо-час по специальностям'!$A$6:$A$26,0))</f>
        <v>1440</v>
      </c>
      <c r="K1126" s="8">
        <f t="shared" si="789"/>
        <v>1800</v>
      </c>
      <c r="L1126" s="8">
        <f t="shared" si="790"/>
        <v>2160</v>
      </c>
      <c r="M1126" s="8">
        <f>Расценки!L1125</f>
        <v>2400</v>
      </c>
      <c r="N1126" s="8">
        <f>Расценки!M1125</f>
        <v>2760</v>
      </c>
      <c r="O1126" s="10">
        <f t="shared" si="791"/>
        <v>-0.25</v>
      </c>
      <c r="P1126" s="10">
        <f t="shared" si="792"/>
        <v>-0.21739130434782605</v>
      </c>
      <c r="Q1126" s="7" t="str">
        <f t="shared" si="793"/>
        <v>нормо-часы</v>
      </c>
      <c r="R1126" s="7" t="str">
        <f t="shared" si="794"/>
        <v>нормо-часы</v>
      </c>
      <c r="S1126" s="8">
        <f t="shared" si="795"/>
        <v>1600</v>
      </c>
      <c r="T1126" s="8">
        <f t="shared" si="796"/>
        <v>1840</v>
      </c>
      <c r="U1126" s="8">
        <f>Расценки!F1125</f>
        <v>4000</v>
      </c>
      <c r="V1126" s="8">
        <f>Расценки!G1125</f>
        <v>4600</v>
      </c>
      <c r="W1126" s="10">
        <f t="shared" si="797"/>
        <v>0.55000000000000004</v>
      </c>
      <c r="X1126" s="10">
        <f t="shared" si="798"/>
        <v>0.5304347826086957</v>
      </c>
      <c r="Y1126" s="9">
        <f>Расценки!H1125</f>
        <v>4000</v>
      </c>
      <c r="Z1126" s="9">
        <f>Расценки!I1125</f>
        <v>4600</v>
      </c>
      <c r="AA1126" s="10">
        <f>Расценки!J1125</f>
        <v>0</v>
      </c>
      <c r="AB1126" s="10">
        <f>Расценки!K1125</f>
        <v>0</v>
      </c>
      <c r="AC1126" s="16">
        <f t="shared" si="799"/>
        <v>0.55000000000000004</v>
      </c>
      <c r="AD1126" s="16">
        <f t="shared" si="800"/>
        <v>0.5304347826086957</v>
      </c>
      <c r="AE1126" s="10">
        <f t="shared" si="801"/>
        <v>0.4</v>
      </c>
      <c r="AF1126" s="10">
        <f t="shared" si="802"/>
        <v>0.4</v>
      </c>
      <c r="AG1126" s="8">
        <f t="shared" si="803"/>
        <v>2200</v>
      </c>
      <c r="AH1126" s="8">
        <f t="shared" si="804"/>
        <v>2440</v>
      </c>
    </row>
    <row r="1127" spans="1:34" x14ac:dyDescent="0.25">
      <c r="A1127" s="7" t="s">
        <v>3333</v>
      </c>
      <c r="B1127" s="7" t="s">
        <v>3334</v>
      </c>
      <c r="C1127" s="7" t="s">
        <v>1214</v>
      </c>
      <c r="D1127" s="7" t="s">
        <v>410</v>
      </c>
      <c r="E1127" s="7" t="str">
        <f>INDEX('Нормо-час по специальностям'!$B$6:$B$26,MATCH(D1127,'Нормо-час по специальностям'!$A$6:$A$26,0))</f>
        <v>Монтажник вентиляции</v>
      </c>
      <c r="F1127" s="15">
        <v>3</v>
      </c>
      <c r="G1127" s="7" t="s">
        <v>7274</v>
      </c>
      <c r="H1127" s="11">
        <f t="shared" si="788"/>
        <v>2.33</v>
      </c>
      <c r="I1127" s="8">
        <f>INDEX('Нормо-час по специальностям'!$D$6:$D$26,MATCH(D1127,'Нормо-час по специальностям'!$A$6:$A$26,0))</f>
        <v>850</v>
      </c>
      <c r="J1127" s="8">
        <f>INDEX('Нормо-час по специальностям'!$E$6:$E$26,MATCH(D1127,'Нормо-час по специальностям'!$A$6:$A$26,0))</f>
        <v>1020</v>
      </c>
      <c r="K1127" s="8">
        <f t="shared" si="789"/>
        <v>2550</v>
      </c>
      <c r="L1127" s="8">
        <f t="shared" si="790"/>
        <v>3060</v>
      </c>
      <c r="M1127" s="8">
        <f>Расценки!L1126</f>
        <v>3000</v>
      </c>
      <c r="N1127" s="8">
        <f>Расценки!M1126</f>
        <v>3600</v>
      </c>
      <c r="O1127" s="10">
        <f t="shared" si="791"/>
        <v>-0.15000000000000002</v>
      </c>
      <c r="P1127" s="10">
        <f t="shared" si="792"/>
        <v>-0.15000000000000002</v>
      </c>
      <c r="Q1127" s="7" t="str">
        <f t="shared" si="793"/>
        <v>нормо-часы</v>
      </c>
      <c r="R1127" s="7" t="str">
        <f t="shared" si="794"/>
        <v>нормо-часы</v>
      </c>
      <c r="S1127" s="8">
        <f t="shared" si="795"/>
        <v>1000</v>
      </c>
      <c r="T1127" s="8">
        <f t="shared" si="796"/>
        <v>1200</v>
      </c>
      <c r="U1127" s="8">
        <f>Расценки!F1126</f>
        <v>5000</v>
      </c>
      <c r="V1127" s="8">
        <f>Расценки!G1126</f>
        <v>6000</v>
      </c>
      <c r="W1127" s="10">
        <f t="shared" si="797"/>
        <v>0.49</v>
      </c>
      <c r="X1127" s="10">
        <f t="shared" si="798"/>
        <v>0.49</v>
      </c>
      <c r="Y1127" s="9">
        <f>Расценки!H1126</f>
        <v>5000</v>
      </c>
      <c r="Z1127" s="9">
        <f>Расценки!I1126</f>
        <v>6000</v>
      </c>
      <c r="AA1127" s="10">
        <f>Расценки!J1126</f>
        <v>0</v>
      </c>
      <c r="AB1127" s="10">
        <f>Расценки!K1126</f>
        <v>0</v>
      </c>
      <c r="AC1127" s="16">
        <f t="shared" si="799"/>
        <v>0.49</v>
      </c>
      <c r="AD1127" s="16">
        <f t="shared" si="800"/>
        <v>0.49</v>
      </c>
      <c r="AE1127" s="10">
        <f t="shared" si="801"/>
        <v>0.4</v>
      </c>
      <c r="AF1127" s="10">
        <f t="shared" si="802"/>
        <v>0.4</v>
      </c>
      <c r="AG1127" s="8">
        <f t="shared" si="803"/>
        <v>2450</v>
      </c>
      <c r="AH1127" s="8">
        <f t="shared" si="804"/>
        <v>2940</v>
      </c>
    </row>
    <row r="1128" spans="1:34" x14ac:dyDescent="0.25">
      <c r="A1128" s="7" t="s">
        <v>3336</v>
      </c>
      <c r="B1128" s="7" t="s">
        <v>3337</v>
      </c>
      <c r="C1128" s="7" t="s">
        <v>1214</v>
      </c>
      <c r="D1128" s="7" t="s">
        <v>410</v>
      </c>
      <c r="E1128" s="7" t="str">
        <f>INDEX('Нормо-час по специальностям'!$B$6:$B$26,MATCH(D1128,'Нормо-час по специальностям'!$A$6:$A$26,0))</f>
        <v>Монтажник вентиляции</v>
      </c>
      <c r="F1128" s="15">
        <v>5</v>
      </c>
      <c r="G1128" s="7" t="s">
        <v>7275</v>
      </c>
      <c r="H1128" s="11">
        <f t="shared" si="788"/>
        <v>1.4</v>
      </c>
      <c r="I1128" s="8">
        <f>INDEX('Нормо-час по специальностям'!$D$6:$D$26,MATCH(D1128,'Нормо-час по специальностям'!$A$6:$A$26,0))</f>
        <v>850</v>
      </c>
      <c r="J1128" s="8">
        <f>INDEX('Нормо-час по специальностям'!$E$6:$E$26,MATCH(D1128,'Нормо-час по специальностям'!$A$6:$A$26,0))</f>
        <v>1020</v>
      </c>
      <c r="K1128" s="8">
        <f t="shared" si="789"/>
        <v>4250</v>
      </c>
      <c r="L1128" s="8">
        <f t="shared" si="790"/>
        <v>5100</v>
      </c>
      <c r="M1128" s="8">
        <f>Расценки!L1127</f>
        <v>4800</v>
      </c>
      <c r="N1128" s="8">
        <f>Расценки!M1127</f>
        <v>5700</v>
      </c>
      <c r="O1128" s="10">
        <f t="shared" si="791"/>
        <v>-0.11458333333333337</v>
      </c>
      <c r="P1128" s="10">
        <f t="shared" si="792"/>
        <v>-0.10526315789473684</v>
      </c>
      <c r="Q1128" s="7" t="str">
        <f t="shared" si="793"/>
        <v>нормо-часы</v>
      </c>
      <c r="R1128" s="7" t="str">
        <f t="shared" si="794"/>
        <v>нормо-часы</v>
      </c>
      <c r="S1128" s="8">
        <f t="shared" si="795"/>
        <v>960</v>
      </c>
      <c r="T1128" s="8">
        <f t="shared" si="796"/>
        <v>1140</v>
      </c>
      <c r="U1128" s="8">
        <f>Расценки!F1127</f>
        <v>8000</v>
      </c>
      <c r="V1128" s="8">
        <f>Расценки!G1127</f>
        <v>9500</v>
      </c>
      <c r="W1128" s="10">
        <f t="shared" si="797"/>
        <v>0.46875</v>
      </c>
      <c r="X1128" s="10">
        <f t="shared" si="798"/>
        <v>0.4631578947368421</v>
      </c>
      <c r="Y1128" s="9">
        <f>Расценки!H1127</f>
        <v>8000</v>
      </c>
      <c r="Z1128" s="9">
        <f>Расценки!I1127</f>
        <v>9500</v>
      </c>
      <c r="AA1128" s="10">
        <f>Расценки!J1127</f>
        <v>0</v>
      </c>
      <c r="AB1128" s="10">
        <f>Расценки!K1127</f>
        <v>0</v>
      </c>
      <c r="AC1128" s="16">
        <f t="shared" si="799"/>
        <v>0.46875</v>
      </c>
      <c r="AD1128" s="16">
        <f t="shared" si="800"/>
        <v>0.4631578947368421</v>
      </c>
      <c r="AE1128" s="10">
        <f t="shared" si="801"/>
        <v>0.4</v>
      </c>
      <c r="AF1128" s="10">
        <f t="shared" si="802"/>
        <v>0.4</v>
      </c>
      <c r="AG1128" s="8">
        <f t="shared" si="803"/>
        <v>3750</v>
      </c>
      <c r="AH1128" s="8">
        <f t="shared" si="804"/>
        <v>4400</v>
      </c>
    </row>
    <row r="1129" spans="1:34" x14ac:dyDescent="0.25">
      <c r="A1129" s="7" t="s">
        <v>3340</v>
      </c>
      <c r="B1129" s="7" t="s">
        <v>3341</v>
      </c>
      <c r="C1129" s="7" t="s">
        <v>54</v>
      </c>
      <c r="D1129" s="7" t="s">
        <v>410</v>
      </c>
      <c r="E1129" s="7" t="str">
        <f>INDEX('Нормо-час по специальностям'!$B$6:$B$26,MATCH(D1129,'Нормо-час по специальностям'!$A$6:$A$26,0))</f>
        <v>Монтажник вентиляции</v>
      </c>
      <c r="F1129" s="15">
        <v>0.5</v>
      </c>
      <c r="G1129" s="7" t="s">
        <v>7276</v>
      </c>
      <c r="H1129" s="11">
        <f t="shared" si="788"/>
        <v>14</v>
      </c>
      <c r="I1129" s="8">
        <f>INDEX('Нормо-час по специальностям'!$D$6:$D$26,MATCH(D1129,'Нормо-час по специальностям'!$A$6:$A$26,0))</f>
        <v>850</v>
      </c>
      <c r="J1129" s="8">
        <f>INDEX('Нормо-час по специальностям'!$E$6:$E$26,MATCH(D1129,'Нормо-час по специальностям'!$A$6:$A$26,0))</f>
        <v>1020</v>
      </c>
      <c r="K1129" s="8">
        <f t="shared" si="789"/>
        <v>425</v>
      </c>
      <c r="L1129" s="8">
        <f t="shared" si="790"/>
        <v>510</v>
      </c>
      <c r="M1129" s="8">
        <f>Расценки!L1128</f>
        <v>450</v>
      </c>
      <c r="N1129" s="8">
        <f>Расценки!M1128</f>
        <v>540</v>
      </c>
      <c r="O1129" s="10">
        <f t="shared" si="791"/>
        <v>-5.555555555555558E-2</v>
      </c>
      <c r="P1129" s="10">
        <f t="shared" si="792"/>
        <v>-5.555555555555558E-2</v>
      </c>
      <c r="Q1129" s="7" t="str">
        <f t="shared" si="793"/>
        <v>равно</v>
      </c>
      <c r="R1129" s="7" t="str">
        <f t="shared" si="794"/>
        <v>равно</v>
      </c>
      <c r="S1129" s="8">
        <f t="shared" si="795"/>
        <v>900</v>
      </c>
      <c r="T1129" s="8">
        <f t="shared" si="796"/>
        <v>1080</v>
      </c>
      <c r="U1129" s="8">
        <f>Расценки!F1128</f>
        <v>750</v>
      </c>
      <c r="V1129" s="8">
        <f>Расценки!G1128</f>
        <v>900</v>
      </c>
      <c r="W1129" s="10">
        <f t="shared" si="797"/>
        <v>0.43333333333333335</v>
      </c>
      <c r="X1129" s="10">
        <f t="shared" si="798"/>
        <v>0.43333333333333335</v>
      </c>
      <c r="Y1129" s="9">
        <f>Расценки!H1128</f>
        <v>750</v>
      </c>
      <c r="Z1129" s="9">
        <f>Расценки!I1128</f>
        <v>900</v>
      </c>
      <c r="AA1129" s="10">
        <f>Расценки!J1128</f>
        <v>0</v>
      </c>
      <c r="AB1129" s="10">
        <f>Расценки!K1128</f>
        <v>0</v>
      </c>
      <c r="AC1129" s="16">
        <f t="shared" si="799"/>
        <v>0.43333333333333335</v>
      </c>
      <c r="AD1129" s="16">
        <f t="shared" si="800"/>
        <v>0.43333333333333335</v>
      </c>
      <c r="AE1129" s="10">
        <f t="shared" si="801"/>
        <v>0.4</v>
      </c>
      <c r="AF1129" s="10">
        <f t="shared" si="802"/>
        <v>0.4</v>
      </c>
      <c r="AG1129" s="8">
        <f t="shared" si="803"/>
        <v>325</v>
      </c>
      <c r="AH1129" s="8">
        <f t="shared" si="804"/>
        <v>390</v>
      </c>
    </row>
    <row r="1130" spans="1:34" x14ac:dyDescent="0.25">
      <c r="A1130" s="7" t="s">
        <v>3344</v>
      </c>
      <c r="B1130" s="7" t="s">
        <v>3345</v>
      </c>
      <c r="C1130" s="7" t="s">
        <v>177</v>
      </c>
      <c r="D1130" s="7" t="s">
        <v>426</v>
      </c>
      <c r="E1130" s="7" t="str">
        <f>INDEX('Нормо-час по специальностям'!$B$6:$B$26,MATCH(D1130,'Нормо-час по специальностям'!$A$6:$A$26,0))</f>
        <v>Холодильщик / монтажник кондиционеров</v>
      </c>
      <c r="F1130" s="15">
        <v>1</v>
      </c>
      <c r="G1130" s="7" t="s">
        <v>7277</v>
      </c>
      <c r="H1130" s="11">
        <f t="shared" si="788"/>
        <v>7</v>
      </c>
      <c r="I1130" s="8">
        <f>INDEX('Нормо-час по специальностям'!$D$6:$D$26,MATCH(D1130,'Нормо-час по специальностям'!$A$6:$A$26,0))</f>
        <v>1200</v>
      </c>
      <c r="J1130" s="8">
        <f>INDEX('Нормо-час по специальностям'!$E$6:$E$26,MATCH(D1130,'Нормо-час по специальностям'!$A$6:$A$26,0))</f>
        <v>1440</v>
      </c>
      <c r="K1130" s="8">
        <f t="shared" si="789"/>
        <v>1200</v>
      </c>
      <c r="L1130" s="8">
        <f t="shared" si="790"/>
        <v>1440</v>
      </c>
      <c r="M1130" s="8">
        <f>Расценки!L1129</f>
        <v>2100</v>
      </c>
      <c r="N1130" s="8">
        <f>Расценки!M1129</f>
        <v>2400</v>
      </c>
      <c r="O1130" s="10">
        <f t="shared" si="791"/>
        <v>-0.4285714285714286</v>
      </c>
      <c r="P1130" s="10">
        <f t="shared" si="792"/>
        <v>-0.4</v>
      </c>
      <c r="Q1130" s="7" t="str">
        <f t="shared" si="793"/>
        <v>нормо-часы</v>
      </c>
      <c r="R1130" s="7" t="str">
        <f t="shared" si="794"/>
        <v>нормо-часы</v>
      </c>
      <c r="S1130" s="8">
        <f t="shared" si="795"/>
        <v>2100</v>
      </c>
      <c r="T1130" s="8">
        <f t="shared" si="796"/>
        <v>2400</v>
      </c>
      <c r="U1130" s="8">
        <f>Расценки!F1129</f>
        <v>3500</v>
      </c>
      <c r="V1130" s="8">
        <f>Расценки!G1129</f>
        <v>4000</v>
      </c>
      <c r="W1130" s="10">
        <f t="shared" si="797"/>
        <v>0.65714285714285714</v>
      </c>
      <c r="X1130" s="10">
        <f t="shared" si="798"/>
        <v>0.64</v>
      </c>
      <c r="Y1130" s="9">
        <f>Расценки!H1129</f>
        <v>3500</v>
      </c>
      <c r="Z1130" s="9">
        <f>Расценки!I1129</f>
        <v>4000</v>
      </c>
      <c r="AA1130" s="10">
        <f>Расценки!J1129</f>
        <v>0</v>
      </c>
      <c r="AB1130" s="10">
        <f>Расценки!K1129</f>
        <v>0</v>
      </c>
      <c r="AC1130" s="16">
        <f t="shared" si="799"/>
        <v>0.65714285714285714</v>
      </c>
      <c r="AD1130" s="16">
        <f t="shared" si="800"/>
        <v>0.64</v>
      </c>
      <c r="AE1130" s="10">
        <f t="shared" si="801"/>
        <v>0.4</v>
      </c>
      <c r="AF1130" s="10">
        <f t="shared" si="802"/>
        <v>0.4</v>
      </c>
      <c r="AG1130" s="8">
        <f t="shared" si="803"/>
        <v>2300</v>
      </c>
      <c r="AH1130" s="8">
        <f t="shared" si="804"/>
        <v>2560</v>
      </c>
    </row>
    <row r="1131" spans="1:34" x14ac:dyDescent="0.25">
      <c r="A1131" s="7" t="s">
        <v>3347</v>
      </c>
      <c r="B1131" s="7" t="s">
        <v>3348</v>
      </c>
      <c r="C1131" s="7" t="s">
        <v>177</v>
      </c>
      <c r="D1131" s="7" t="s">
        <v>426</v>
      </c>
      <c r="E1131" s="7" t="str">
        <f>INDEX('Нормо-час по специальностям'!$B$6:$B$26,MATCH(D1131,'Нормо-час по специальностям'!$A$6:$A$26,0))</f>
        <v>Холодильщик / монтажник кондиционеров</v>
      </c>
      <c r="F1131" s="15">
        <v>1</v>
      </c>
      <c r="G1131" s="7" t="s">
        <v>7278</v>
      </c>
      <c r="H1131" s="11">
        <f t="shared" si="788"/>
        <v>7</v>
      </c>
      <c r="I1131" s="8">
        <f>INDEX('Нормо-час по специальностям'!$D$6:$D$26,MATCH(D1131,'Нормо-час по специальностям'!$A$6:$A$26,0))</f>
        <v>1200</v>
      </c>
      <c r="J1131" s="8">
        <f>INDEX('Нормо-час по специальностям'!$E$6:$E$26,MATCH(D1131,'Нормо-час по специальностям'!$A$6:$A$26,0))</f>
        <v>1440</v>
      </c>
      <c r="K1131" s="8">
        <f t="shared" si="789"/>
        <v>1200</v>
      </c>
      <c r="L1131" s="8">
        <f t="shared" si="790"/>
        <v>1440</v>
      </c>
      <c r="M1131" s="8">
        <f>Расценки!L1130</f>
        <v>2400</v>
      </c>
      <c r="N1131" s="8">
        <f>Расценки!M1130</f>
        <v>2760</v>
      </c>
      <c r="O1131" s="10">
        <f t="shared" si="791"/>
        <v>-0.5</v>
      </c>
      <c r="P1131" s="10">
        <f t="shared" si="792"/>
        <v>-0.47826086956521741</v>
      </c>
      <c r="Q1131" s="7" t="str">
        <f t="shared" si="793"/>
        <v>нормо-часы</v>
      </c>
      <c r="R1131" s="7" t="str">
        <f t="shared" si="794"/>
        <v>нормо-часы</v>
      </c>
      <c r="S1131" s="8">
        <f t="shared" si="795"/>
        <v>2400</v>
      </c>
      <c r="T1131" s="8">
        <f t="shared" si="796"/>
        <v>2760</v>
      </c>
      <c r="U1131" s="8">
        <f>Расценки!F1130</f>
        <v>4000</v>
      </c>
      <c r="V1131" s="8">
        <f>Расценки!G1130</f>
        <v>4600</v>
      </c>
      <c r="W1131" s="10">
        <f t="shared" si="797"/>
        <v>0.7</v>
      </c>
      <c r="X1131" s="10">
        <f t="shared" si="798"/>
        <v>0.68695652173913047</v>
      </c>
      <c r="Y1131" s="9">
        <f>Расценки!H1130</f>
        <v>4000</v>
      </c>
      <c r="Z1131" s="9">
        <f>Расценки!I1130</f>
        <v>4600</v>
      </c>
      <c r="AA1131" s="10">
        <f>Расценки!J1130</f>
        <v>0</v>
      </c>
      <c r="AB1131" s="10">
        <f>Расценки!K1130</f>
        <v>0</v>
      </c>
      <c r="AC1131" s="16">
        <f t="shared" si="799"/>
        <v>0.7</v>
      </c>
      <c r="AD1131" s="16">
        <f t="shared" si="800"/>
        <v>0.68695652173913047</v>
      </c>
      <c r="AE1131" s="10">
        <f t="shared" si="801"/>
        <v>0.4</v>
      </c>
      <c r="AF1131" s="10">
        <f t="shared" si="802"/>
        <v>0.4</v>
      </c>
      <c r="AG1131" s="8">
        <f t="shared" si="803"/>
        <v>2800</v>
      </c>
      <c r="AH1131" s="8">
        <f t="shared" si="804"/>
        <v>3160</v>
      </c>
    </row>
    <row r="1132" spans="1:34" x14ac:dyDescent="0.25">
      <c r="A1132" s="7" t="s">
        <v>3351</v>
      </c>
      <c r="B1132" s="7" t="s">
        <v>3352</v>
      </c>
      <c r="C1132" s="7" t="s">
        <v>177</v>
      </c>
      <c r="D1132" s="7" t="s">
        <v>426</v>
      </c>
      <c r="E1132" s="7" t="str">
        <f>INDEX('Нормо-час по специальностям'!$B$6:$B$26,MATCH(D1132,'Нормо-час по специальностям'!$A$6:$A$26,0))</f>
        <v>Холодильщик / монтажник кондиционеров</v>
      </c>
      <c r="F1132" s="15">
        <v>2</v>
      </c>
      <c r="G1132" s="7" t="s">
        <v>7279</v>
      </c>
      <c r="H1132" s="11">
        <f t="shared" si="788"/>
        <v>3.5</v>
      </c>
      <c r="I1132" s="8">
        <f>INDEX('Нормо-час по специальностям'!$D$6:$D$26,MATCH(D1132,'Нормо-час по специальностям'!$A$6:$A$26,0))</f>
        <v>1200</v>
      </c>
      <c r="J1132" s="8">
        <f>INDEX('Нормо-час по специальностям'!$E$6:$E$26,MATCH(D1132,'Нормо-час по специальностям'!$A$6:$A$26,0))</f>
        <v>1440</v>
      </c>
      <c r="K1132" s="8">
        <f t="shared" si="789"/>
        <v>2400</v>
      </c>
      <c r="L1132" s="8">
        <f t="shared" si="790"/>
        <v>2880</v>
      </c>
      <c r="M1132" s="8">
        <f>Расценки!L1131</f>
        <v>2790</v>
      </c>
      <c r="N1132" s="8">
        <f>Расценки!M1131</f>
        <v>3224</v>
      </c>
      <c r="O1132" s="10">
        <f t="shared" si="791"/>
        <v>-0.13978494623655913</v>
      </c>
      <c r="P1132" s="10">
        <f t="shared" si="792"/>
        <v>-0.10669975186104219</v>
      </c>
      <c r="Q1132" s="7" t="str">
        <f t="shared" si="793"/>
        <v>нормо-часы</v>
      </c>
      <c r="R1132" s="7" t="str">
        <f t="shared" si="794"/>
        <v>нормо-часы</v>
      </c>
      <c r="S1132" s="8">
        <f t="shared" si="795"/>
        <v>1395</v>
      </c>
      <c r="T1132" s="8">
        <f t="shared" si="796"/>
        <v>1612</v>
      </c>
      <c r="U1132" s="8">
        <f>Расценки!F1131</f>
        <v>4500</v>
      </c>
      <c r="V1132" s="8">
        <f>Расценки!G1131</f>
        <v>5200</v>
      </c>
      <c r="W1132" s="10">
        <f t="shared" si="797"/>
        <v>0.46666666666666667</v>
      </c>
      <c r="X1132" s="10">
        <f t="shared" si="798"/>
        <v>0.44615384615384618</v>
      </c>
      <c r="Y1132" s="9">
        <f>Расценки!H1131</f>
        <v>4500</v>
      </c>
      <c r="Z1132" s="9">
        <f>Расценки!I1131</f>
        <v>5200</v>
      </c>
      <c r="AA1132" s="10">
        <f>Расценки!J1131</f>
        <v>0</v>
      </c>
      <c r="AB1132" s="10">
        <f>Расценки!K1131</f>
        <v>0</v>
      </c>
      <c r="AC1132" s="16">
        <f t="shared" si="799"/>
        <v>0.46666666666666667</v>
      </c>
      <c r="AD1132" s="16">
        <f t="shared" si="800"/>
        <v>0.44615384615384618</v>
      </c>
      <c r="AE1132" s="10">
        <f t="shared" si="801"/>
        <v>0.38</v>
      </c>
      <c r="AF1132" s="10">
        <f t="shared" si="802"/>
        <v>0.38</v>
      </c>
      <c r="AG1132" s="8">
        <f t="shared" si="803"/>
        <v>2100</v>
      </c>
      <c r="AH1132" s="8">
        <f t="shared" si="804"/>
        <v>2320</v>
      </c>
    </row>
    <row r="1133" spans="1:34" x14ac:dyDescent="0.25">
      <c r="A1133" s="7" t="s">
        <v>3354</v>
      </c>
      <c r="B1133" s="7" t="s">
        <v>3355</v>
      </c>
      <c r="C1133" s="7" t="s">
        <v>177</v>
      </c>
      <c r="D1133" s="7" t="s">
        <v>426</v>
      </c>
      <c r="E1133" s="7" t="str">
        <f>INDEX('Нормо-час по специальностям'!$B$6:$B$26,MATCH(D1133,'Нормо-час по специальностям'!$A$6:$A$26,0))</f>
        <v>Холодильщик / монтажник кондиционеров</v>
      </c>
      <c r="F1133" s="15">
        <v>2.5</v>
      </c>
      <c r="G1133" s="7" t="s">
        <v>7280</v>
      </c>
      <c r="H1133" s="11">
        <f t="shared" si="788"/>
        <v>2.8</v>
      </c>
      <c r="I1133" s="8">
        <f>INDEX('Нормо-час по специальностям'!$D$6:$D$26,MATCH(D1133,'Нормо-час по специальностям'!$A$6:$A$26,0))</f>
        <v>1200</v>
      </c>
      <c r="J1133" s="8">
        <f>INDEX('Нормо-час по специальностям'!$E$6:$E$26,MATCH(D1133,'Нормо-час по специальностям'!$A$6:$A$26,0))</f>
        <v>1440</v>
      </c>
      <c r="K1133" s="8">
        <f t="shared" si="789"/>
        <v>3000</v>
      </c>
      <c r="L1133" s="8">
        <f t="shared" si="790"/>
        <v>3600</v>
      </c>
      <c r="M1133" s="8">
        <f>Расценки!L1132</f>
        <v>3100</v>
      </c>
      <c r="N1133" s="8">
        <f>Расценки!M1132</f>
        <v>3596</v>
      </c>
      <c r="O1133" s="10">
        <f t="shared" si="791"/>
        <v>-3.2258064516129004E-2</v>
      </c>
      <c r="P1133" s="10">
        <f t="shared" si="792"/>
        <v>1.1123470522802492E-3</v>
      </c>
      <c r="Q1133" s="7" t="str">
        <f t="shared" si="793"/>
        <v>равно</v>
      </c>
      <c r="R1133" s="7" t="str">
        <f t="shared" si="794"/>
        <v>равно</v>
      </c>
      <c r="S1133" s="8">
        <f t="shared" si="795"/>
        <v>1240</v>
      </c>
      <c r="T1133" s="8">
        <f t="shared" si="796"/>
        <v>1438</v>
      </c>
      <c r="U1133" s="8">
        <f>Расценки!F1132</f>
        <v>5000</v>
      </c>
      <c r="V1133" s="8">
        <f>Расценки!G1132</f>
        <v>5800</v>
      </c>
      <c r="W1133" s="10">
        <f t="shared" si="797"/>
        <v>0.4</v>
      </c>
      <c r="X1133" s="10">
        <f t="shared" si="798"/>
        <v>0.37931034482758619</v>
      </c>
      <c r="Y1133" s="9">
        <f>Расценки!H1132</f>
        <v>5000</v>
      </c>
      <c r="Z1133" s="9">
        <f>Расценки!I1132</f>
        <v>5800</v>
      </c>
      <c r="AA1133" s="10">
        <f>Расценки!J1132</f>
        <v>0</v>
      </c>
      <c r="AB1133" s="10">
        <f>Расценки!K1132</f>
        <v>0</v>
      </c>
      <c r="AC1133" s="16">
        <f t="shared" si="799"/>
        <v>0.4</v>
      </c>
      <c r="AD1133" s="16">
        <f t="shared" si="800"/>
        <v>0.37931034482758619</v>
      </c>
      <c r="AE1133" s="10">
        <f t="shared" si="801"/>
        <v>0.38</v>
      </c>
      <c r="AF1133" s="10">
        <f t="shared" si="802"/>
        <v>0.38</v>
      </c>
      <c r="AG1133" s="8">
        <f t="shared" si="803"/>
        <v>2000</v>
      </c>
      <c r="AH1133" s="8">
        <f t="shared" si="804"/>
        <v>2200</v>
      </c>
    </row>
    <row r="1134" spans="1:34" x14ac:dyDescent="0.25">
      <c r="A1134" s="7" t="s">
        <v>3357</v>
      </c>
      <c r="B1134" s="7" t="s">
        <v>3358</v>
      </c>
      <c r="C1134" s="7" t="s">
        <v>177</v>
      </c>
      <c r="D1134" s="7" t="s">
        <v>426</v>
      </c>
      <c r="E1134" s="7" t="str">
        <f>INDEX('Нормо-час по специальностям'!$B$6:$B$26,MATCH(D1134,'Нормо-час по специальностям'!$A$6:$A$26,0))</f>
        <v>Холодильщик / монтажник кондиционеров</v>
      </c>
      <c r="F1134" s="15">
        <v>1</v>
      </c>
      <c r="G1134" s="7" t="s">
        <v>7281</v>
      </c>
      <c r="H1134" s="11">
        <f t="shared" si="788"/>
        <v>7</v>
      </c>
      <c r="I1134" s="8">
        <f>INDEX('Нормо-час по специальностям'!$D$6:$D$26,MATCH(D1134,'Нормо-час по специальностям'!$A$6:$A$26,0))</f>
        <v>1200</v>
      </c>
      <c r="J1134" s="8">
        <f>INDEX('Нормо-час по специальностям'!$E$6:$E$26,MATCH(D1134,'Нормо-час по специальностям'!$A$6:$A$26,0))</f>
        <v>1440</v>
      </c>
      <c r="K1134" s="8">
        <f t="shared" si="789"/>
        <v>1200</v>
      </c>
      <c r="L1134" s="8">
        <f t="shared" si="790"/>
        <v>1440</v>
      </c>
      <c r="M1134" s="8">
        <f>Расценки!L1133</f>
        <v>1860</v>
      </c>
      <c r="N1134" s="8">
        <f>Расценки!M1133</f>
        <v>2170</v>
      </c>
      <c r="O1134" s="10">
        <f t="shared" si="791"/>
        <v>-0.35483870967741937</v>
      </c>
      <c r="P1134" s="10">
        <f t="shared" si="792"/>
        <v>-0.33640552995391704</v>
      </c>
      <c r="Q1134" s="7" t="str">
        <f t="shared" si="793"/>
        <v>нормо-часы</v>
      </c>
      <c r="R1134" s="7" t="str">
        <f t="shared" si="794"/>
        <v>нормо-часы</v>
      </c>
      <c r="S1134" s="8">
        <f t="shared" si="795"/>
        <v>1860</v>
      </c>
      <c r="T1134" s="8">
        <f t="shared" si="796"/>
        <v>2170</v>
      </c>
      <c r="U1134" s="8">
        <f>Расценки!F1133</f>
        <v>3000</v>
      </c>
      <c r="V1134" s="8">
        <f>Расценки!G1133</f>
        <v>3500</v>
      </c>
      <c r="W1134" s="10">
        <f t="shared" si="797"/>
        <v>0.6</v>
      </c>
      <c r="X1134" s="10">
        <f t="shared" si="798"/>
        <v>0.58857142857142852</v>
      </c>
      <c r="Y1134" s="9">
        <f>Расценки!H1133</f>
        <v>3000</v>
      </c>
      <c r="Z1134" s="9">
        <f>Расценки!I1133</f>
        <v>3500</v>
      </c>
      <c r="AA1134" s="10">
        <f>Расценки!J1133</f>
        <v>0</v>
      </c>
      <c r="AB1134" s="10">
        <f>Расценки!K1133</f>
        <v>0</v>
      </c>
      <c r="AC1134" s="16">
        <f t="shared" si="799"/>
        <v>0.6</v>
      </c>
      <c r="AD1134" s="16">
        <f t="shared" si="800"/>
        <v>0.58857142857142852</v>
      </c>
      <c r="AE1134" s="10">
        <f t="shared" si="801"/>
        <v>0.38</v>
      </c>
      <c r="AF1134" s="10">
        <f t="shared" si="802"/>
        <v>0.38</v>
      </c>
      <c r="AG1134" s="8">
        <f t="shared" si="803"/>
        <v>1800</v>
      </c>
      <c r="AH1134" s="8">
        <f t="shared" si="804"/>
        <v>2060</v>
      </c>
    </row>
    <row r="1135" spans="1:34" x14ac:dyDescent="0.25">
      <c r="A1135" s="7" t="s">
        <v>3361</v>
      </c>
      <c r="B1135" s="7" t="s">
        <v>3362</v>
      </c>
      <c r="C1135" s="7" t="s">
        <v>177</v>
      </c>
      <c r="D1135" s="7" t="s">
        <v>426</v>
      </c>
      <c r="E1135" s="7" t="str">
        <f>INDEX('Нормо-час по специальностям'!$B$6:$B$26,MATCH(D1135,'Нормо-час по специальностям'!$A$6:$A$26,0))</f>
        <v>Холодильщик / монтажник кондиционеров</v>
      </c>
      <c r="F1135" s="15">
        <v>1</v>
      </c>
      <c r="G1135" s="7" t="s">
        <v>7282</v>
      </c>
      <c r="H1135" s="11">
        <f t="shared" si="788"/>
        <v>7</v>
      </c>
      <c r="I1135" s="8">
        <f>INDEX('Нормо-час по специальностям'!$D$6:$D$26,MATCH(D1135,'Нормо-час по специальностям'!$A$6:$A$26,0))</f>
        <v>1200</v>
      </c>
      <c r="J1135" s="8">
        <f>INDEX('Нормо-час по специальностям'!$E$6:$E$26,MATCH(D1135,'Нормо-час по специальностям'!$A$6:$A$26,0))</f>
        <v>1440</v>
      </c>
      <c r="K1135" s="8">
        <f t="shared" si="789"/>
        <v>1200</v>
      </c>
      <c r="L1135" s="8">
        <f t="shared" si="790"/>
        <v>1440</v>
      </c>
      <c r="M1135" s="8">
        <f>Расценки!L1134</f>
        <v>1550</v>
      </c>
      <c r="N1135" s="8">
        <f>Расценки!M1134</f>
        <v>1798</v>
      </c>
      <c r="O1135" s="10">
        <f t="shared" si="791"/>
        <v>-0.22580645161290325</v>
      </c>
      <c r="P1135" s="10">
        <f t="shared" si="792"/>
        <v>-0.19911012235817571</v>
      </c>
      <c r="Q1135" s="7" t="str">
        <f t="shared" si="793"/>
        <v>нормо-часы</v>
      </c>
      <c r="R1135" s="7" t="str">
        <f t="shared" si="794"/>
        <v>нормо-часы</v>
      </c>
      <c r="S1135" s="8">
        <f t="shared" si="795"/>
        <v>1550</v>
      </c>
      <c r="T1135" s="8">
        <f t="shared" si="796"/>
        <v>1798</v>
      </c>
      <c r="U1135" s="8">
        <f>Расценки!F1134</f>
        <v>2500</v>
      </c>
      <c r="V1135" s="8">
        <f>Расценки!G1134</f>
        <v>2900</v>
      </c>
      <c r="W1135" s="10">
        <f t="shared" si="797"/>
        <v>0.52</v>
      </c>
      <c r="X1135" s="10">
        <f t="shared" si="798"/>
        <v>0.50344827586206897</v>
      </c>
      <c r="Y1135" s="9">
        <f>Расценки!H1134</f>
        <v>2500</v>
      </c>
      <c r="Z1135" s="9">
        <f>Расценки!I1134</f>
        <v>2900</v>
      </c>
      <c r="AA1135" s="10">
        <f>Расценки!J1134</f>
        <v>0</v>
      </c>
      <c r="AB1135" s="10">
        <f>Расценки!K1134</f>
        <v>0</v>
      </c>
      <c r="AC1135" s="16">
        <f t="shared" si="799"/>
        <v>0.52</v>
      </c>
      <c r="AD1135" s="16">
        <f t="shared" si="800"/>
        <v>0.50344827586206897</v>
      </c>
      <c r="AE1135" s="10">
        <f t="shared" si="801"/>
        <v>0.38</v>
      </c>
      <c r="AF1135" s="10">
        <f t="shared" si="802"/>
        <v>0.38</v>
      </c>
      <c r="AG1135" s="8">
        <f t="shared" si="803"/>
        <v>1300</v>
      </c>
      <c r="AH1135" s="8">
        <f t="shared" si="804"/>
        <v>1460</v>
      </c>
    </row>
    <row r="1136" spans="1:34" x14ac:dyDescent="0.25">
      <c r="A1136" s="7" t="s">
        <v>3364</v>
      </c>
      <c r="B1136" s="7" t="s">
        <v>3365</v>
      </c>
      <c r="C1136" s="7" t="s">
        <v>50</v>
      </c>
      <c r="D1136" s="7" t="s">
        <v>410</v>
      </c>
      <c r="E1136" s="7" t="str">
        <f>INDEX('Нормо-час по специальностям'!$B$6:$B$26,MATCH(D1136,'Нормо-час по специальностям'!$A$6:$A$26,0))</f>
        <v>Монтажник вентиляции</v>
      </c>
      <c r="F1136" s="15">
        <v>0.15</v>
      </c>
      <c r="G1136" s="7" t="s">
        <v>7283</v>
      </c>
      <c r="H1136" s="11">
        <f t="shared" si="788"/>
        <v>46.67</v>
      </c>
      <c r="I1136" s="8">
        <f>INDEX('Нормо-час по специальностям'!$D$6:$D$26,MATCH(D1136,'Нормо-час по специальностям'!$A$6:$A$26,0))</f>
        <v>850</v>
      </c>
      <c r="J1136" s="8">
        <f>INDEX('Нормо-час по специальностям'!$E$6:$E$26,MATCH(D1136,'Нормо-час по специальностям'!$A$6:$A$26,0))</f>
        <v>1020</v>
      </c>
      <c r="K1136" s="8">
        <f t="shared" si="789"/>
        <v>128</v>
      </c>
      <c r="L1136" s="8">
        <f t="shared" si="790"/>
        <v>153</v>
      </c>
      <c r="M1136" s="8">
        <f>Расценки!L1135</f>
        <v>120</v>
      </c>
      <c r="N1136" s="8">
        <f>Расценки!M1135</f>
        <v>138</v>
      </c>
      <c r="O1136" s="10">
        <f t="shared" si="791"/>
        <v>6.6666666666666652E-2</v>
      </c>
      <c r="P1136" s="10">
        <f t="shared" si="792"/>
        <v>0.10869565217391308</v>
      </c>
      <c r="Q1136" s="7" t="str">
        <f t="shared" si="793"/>
        <v>равно</v>
      </c>
      <c r="R1136" s="7" t="str">
        <f t="shared" si="794"/>
        <v>расценка</v>
      </c>
      <c r="S1136" s="8">
        <f t="shared" si="795"/>
        <v>800</v>
      </c>
      <c r="T1136" s="8">
        <f t="shared" si="796"/>
        <v>920</v>
      </c>
      <c r="U1136" s="8">
        <f>Расценки!F1135</f>
        <v>200</v>
      </c>
      <c r="V1136" s="8">
        <f>Расценки!G1135</f>
        <v>230</v>
      </c>
      <c r="W1136" s="10">
        <f t="shared" si="797"/>
        <v>0.36</v>
      </c>
      <c r="X1136" s="10">
        <f t="shared" si="798"/>
        <v>0.33478260869565218</v>
      </c>
      <c r="Y1136" s="9">
        <f>Расценки!H1135</f>
        <v>200</v>
      </c>
      <c r="Z1136" s="9">
        <f>Расценки!I1135</f>
        <v>230</v>
      </c>
      <c r="AA1136" s="10">
        <f>Расценки!J1135</f>
        <v>0</v>
      </c>
      <c r="AB1136" s="10">
        <f>Расценки!K1135</f>
        <v>0</v>
      </c>
      <c r="AC1136" s="16">
        <f t="shared" si="799"/>
        <v>0.36</v>
      </c>
      <c r="AD1136" s="16">
        <f t="shared" si="800"/>
        <v>0.33478260869565218</v>
      </c>
      <c r="AE1136" s="10">
        <f t="shared" si="801"/>
        <v>0.4</v>
      </c>
      <c r="AF1136" s="10">
        <f t="shared" si="802"/>
        <v>0.4</v>
      </c>
      <c r="AG1136" s="8">
        <f t="shared" si="803"/>
        <v>72</v>
      </c>
      <c r="AH1136" s="8">
        <f t="shared" si="804"/>
        <v>77</v>
      </c>
    </row>
    <row r="1137" spans="1:34" x14ac:dyDescent="0.25">
      <c r="A1137" s="7" t="s">
        <v>3368</v>
      </c>
      <c r="B1137" s="7" t="s">
        <v>3369</v>
      </c>
      <c r="C1137" s="7" t="s">
        <v>28</v>
      </c>
      <c r="D1137" s="7" t="s">
        <v>410</v>
      </c>
      <c r="E1137" s="7" t="str">
        <f>INDEX('Нормо-час по специальностям'!$B$6:$B$26,MATCH(D1137,'Нормо-час по специальностям'!$A$6:$A$26,0))</f>
        <v>Монтажник вентиляции</v>
      </c>
      <c r="F1137" s="15">
        <v>8</v>
      </c>
      <c r="G1137" s="7" t="s">
        <v>7284</v>
      </c>
      <c r="H1137" s="11">
        <f t="shared" si="788"/>
        <v>0.88</v>
      </c>
      <c r="I1137" s="8">
        <f>INDEX('Нормо-час по специальностям'!$D$6:$D$26,MATCH(D1137,'Нормо-час по специальностям'!$A$6:$A$26,0))</f>
        <v>850</v>
      </c>
      <c r="J1137" s="8">
        <f>INDEX('Нормо-час по специальностям'!$E$6:$E$26,MATCH(D1137,'Нормо-час по специальностям'!$A$6:$A$26,0))</f>
        <v>1020</v>
      </c>
      <c r="K1137" s="8">
        <f t="shared" si="789"/>
        <v>6800</v>
      </c>
      <c r="L1137" s="8">
        <f t="shared" si="790"/>
        <v>8160</v>
      </c>
      <c r="M1137" s="8">
        <f>Расценки!L1136</f>
        <v>5400</v>
      </c>
      <c r="N1137" s="8">
        <f>Расценки!M1136</f>
        <v>6300</v>
      </c>
      <c r="O1137" s="10">
        <f t="shared" si="791"/>
        <v>0.2592592592592593</v>
      </c>
      <c r="P1137" s="10">
        <f t="shared" si="792"/>
        <v>0.2952380952380953</v>
      </c>
      <c r="Q1137" s="7" t="str">
        <f t="shared" si="793"/>
        <v>расценка</v>
      </c>
      <c r="R1137" s="7" t="str">
        <f t="shared" si="794"/>
        <v>расценка</v>
      </c>
      <c r="S1137" s="8">
        <f t="shared" si="795"/>
        <v>675</v>
      </c>
      <c r="T1137" s="8">
        <f t="shared" si="796"/>
        <v>788</v>
      </c>
      <c r="U1137" s="8">
        <f>Расценки!F1136</f>
        <v>9000</v>
      </c>
      <c r="V1137" s="8">
        <f>Расценки!G1136</f>
        <v>10500</v>
      </c>
      <c r="W1137" s="10">
        <f t="shared" si="797"/>
        <v>0.24444444444444444</v>
      </c>
      <c r="X1137" s="10">
        <f t="shared" si="798"/>
        <v>0.22285714285714286</v>
      </c>
      <c r="Y1137" s="9">
        <f>Расценки!H1136</f>
        <v>9067</v>
      </c>
      <c r="Z1137" s="9">
        <f>Расценки!I1136</f>
        <v>10880</v>
      </c>
      <c r="AA1137" s="10">
        <f>Расценки!J1136</f>
        <v>7.4444444444443647E-3</v>
      </c>
      <c r="AB1137" s="10">
        <f>Расценки!K1136</f>
        <v>3.6190476190476106E-2</v>
      </c>
      <c r="AC1137" s="16">
        <f t="shared" si="799"/>
        <v>0.25002757251571633</v>
      </c>
      <c r="AD1137" s="16">
        <f t="shared" si="800"/>
        <v>0.25</v>
      </c>
      <c r="AE1137" s="10">
        <f t="shared" si="801"/>
        <v>0.40443366052718649</v>
      </c>
      <c r="AF1137" s="10">
        <f t="shared" si="802"/>
        <v>0.42095588235294118</v>
      </c>
      <c r="AG1137" s="8">
        <f t="shared" si="803"/>
        <v>2267</v>
      </c>
      <c r="AH1137" s="8">
        <f t="shared" si="804"/>
        <v>2720</v>
      </c>
    </row>
    <row r="1138" spans="1:34" x14ac:dyDescent="0.25">
      <c r="A1138" s="7" t="s">
        <v>3372</v>
      </c>
      <c r="B1138" s="7" t="s">
        <v>3373</v>
      </c>
      <c r="C1138" s="7" t="s">
        <v>28</v>
      </c>
      <c r="D1138" s="7" t="s">
        <v>410</v>
      </c>
      <c r="E1138" s="7" t="str">
        <f>INDEX('Нормо-час по специальностям'!$B$6:$B$26,MATCH(D1138,'Нормо-час по специальностям'!$A$6:$A$26,0))</f>
        <v>Монтажник вентиляции</v>
      </c>
      <c r="F1138" s="15">
        <v>20</v>
      </c>
      <c r="G1138" s="7" t="s">
        <v>7285</v>
      </c>
      <c r="H1138" s="11">
        <f t="shared" si="788"/>
        <v>0.35</v>
      </c>
      <c r="I1138" s="8">
        <f>INDEX('Нормо-час по специальностям'!$D$6:$D$26,MATCH(D1138,'Нормо-час по специальностям'!$A$6:$A$26,0))</f>
        <v>850</v>
      </c>
      <c r="J1138" s="8">
        <f>INDEX('Нормо-час по специальностям'!$E$6:$E$26,MATCH(D1138,'Нормо-час по специальностям'!$A$6:$A$26,0))</f>
        <v>1020</v>
      </c>
      <c r="K1138" s="8">
        <f t="shared" si="789"/>
        <v>17000</v>
      </c>
      <c r="L1138" s="8">
        <f t="shared" si="790"/>
        <v>20400</v>
      </c>
      <c r="M1138" s="8">
        <f>Расценки!L1137</f>
        <v>13200</v>
      </c>
      <c r="N1138" s="8">
        <f>Расценки!M1137</f>
        <v>15600</v>
      </c>
      <c r="O1138" s="10">
        <f t="shared" si="791"/>
        <v>0.28787878787878785</v>
      </c>
      <c r="P1138" s="10">
        <f t="shared" si="792"/>
        <v>0.30769230769230771</v>
      </c>
      <c r="Q1138" s="7" t="str">
        <f t="shared" si="793"/>
        <v>расценка</v>
      </c>
      <c r="R1138" s="7" t="str">
        <f t="shared" si="794"/>
        <v>расценка</v>
      </c>
      <c r="S1138" s="8">
        <f t="shared" si="795"/>
        <v>660</v>
      </c>
      <c r="T1138" s="8">
        <f t="shared" si="796"/>
        <v>780</v>
      </c>
      <c r="U1138" s="8">
        <f>Расценки!F1137</f>
        <v>22000</v>
      </c>
      <c r="V1138" s="8">
        <f>Расценки!G1137</f>
        <v>26000</v>
      </c>
      <c r="W1138" s="10">
        <f t="shared" si="797"/>
        <v>0.22727272727272727</v>
      </c>
      <c r="X1138" s="10">
        <f t="shared" si="798"/>
        <v>0.2153846153846154</v>
      </c>
      <c r="Y1138" s="9">
        <f>Расценки!H1137</f>
        <v>22667</v>
      </c>
      <c r="Z1138" s="9">
        <f>Расценки!I1137</f>
        <v>27200</v>
      </c>
      <c r="AA1138" s="10">
        <f>Расценки!J1137</f>
        <v>3.0318181818181911E-2</v>
      </c>
      <c r="AB1138" s="10">
        <f>Расценки!K1137</f>
        <v>4.6153846153846212E-2</v>
      </c>
      <c r="AC1138" s="16">
        <f t="shared" si="799"/>
        <v>0.25001102924956986</v>
      </c>
      <c r="AD1138" s="16">
        <f t="shared" si="800"/>
        <v>0.25</v>
      </c>
      <c r="AE1138" s="10">
        <f t="shared" si="801"/>
        <v>0.4176556227114307</v>
      </c>
      <c r="AF1138" s="10">
        <f t="shared" si="802"/>
        <v>0.4264705882352941</v>
      </c>
      <c r="AG1138" s="8">
        <f t="shared" si="803"/>
        <v>5667</v>
      </c>
      <c r="AH1138" s="8">
        <f t="shared" si="804"/>
        <v>6800</v>
      </c>
    </row>
    <row r="1139" spans="1:34" x14ac:dyDescent="0.25">
      <c r="A1139" s="7" t="s">
        <v>3376</v>
      </c>
      <c r="B1139" s="7" t="s">
        <v>3377</v>
      </c>
      <c r="C1139" s="7" t="s">
        <v>28</v>
      </c>
      <c r="D1139" s="7" t="s">
        <v>410</v>
      </c>
      <c r="E1139" s="7" t="str">
        <f>INDEX('Нормо-час по специальностям'!$B$6:$B$26,MATCH(D1139,'Нормо-час по специальностям'!$A$6:$A$26,0))</f>
        <v>Монтажник вентиляции</v>
      </c>
      <c r="F1139" s="15">
        <v>14</v>
      </c>
      <c r="G1139" s="7" t="s">
        <v>7286</v>
      </c>
      <c r="H1139" s="11">
        <f t="shared" si="788"/>
        <v>0.5</v>
      </c>
      <c r="I1139" s="8">
        <f>INDEX('Нормо-час по специальностям'!$D$6:$D$26,MATCH(D1139,'Нормо-час по специальностям'!$A$6:$A$26,0))</f>
        <v>850</v>
      </c>
      <c r="J1139" s="8">
        <f>INDEX('Нормо-час по специальностям'!$E$6:$E$26,MATCH(D1139,'Нормо-час по специальностям'!$A$6:$A$26,0))</f>
        <v>1020</v>
      </c>
      <c r="K1139" s="8">
        <f t="shared" si="789"/>
        <v>11900</v>
      </c>
      <c r="L1139" s="8">
        <f t="shared" si="790"/>
        <v>14280</v>
      </c>
      <c r="M1139" s="8">
        <f>Расценки!L1138</f>
        <v>9000</v>
      </c>
      <c r="N1139" s="8">
        <f>Расценки!M1138</f>
        <v>10500</v>
      </c>
      <c r="O1139" s="10">
        <f t="shared" si="791"/>
        <v>0.32222222222222219</v>
      </c>
      <c r="P1139" s="10">
        <f t="shared" si="792"/>
        <v>0.3600000000000001</v>
      </c>
      <c r="Q1139" s="7" t="str">
        <f t="shared" si="793"/>
        <v>расценка</v>
      </c>
      <c r="R1139" s="7" t="str">
        <f t="shared" si="794"/>
        <v>расценка</v>
      </c>
      <c r="S1139" s="8">
        <f t="shared" si="795"/>
        <v>643</v>
      </c>
      <c r="T1139" s="8">
        <f t="shared" si="796"/>
        <v>750</v>
      </c>
      <c r="U1139" s="8">
        <f>Расценки!F1138</f>
        <v>15000</v>
      </c>
      <c r="V1139" s="8">
        <f>Расценки!G1138</f>
        <v>17500</v>
      </c>
      <c r="W1139" s="10">
        <f t="shared" si="797"/>
        <v>0.20666666666666667</v>
      </c>
      <c r="X1139" s="10">
        <f t="shared" si="798"/>
        <v>0.184</v>
      </c>
      <c r="Y1139" s="9">
        <f>Расценки!H1138</f>
        <v>15867</v>
      </c>
      <c r="Z1139" s="9">
        <f>Расценки!I1138</f>
        <v>19040</v>
      </c>
      <c r="AA1139" s="10">
        <f>Расценки!J1138</f>
        <v>5.7800000000000074E-2</v>
      </c>
      <c r="AB1139" s="10">
        <f>Расценки!K1138</f>
        <v>8.8000000000000078E-2</v>
      </c>
      <c r="AC1139" s="16">
        <f t="shared" si="799"/>
        <v>0.25001575597151321</v>
      </c>
      <c r="AD1139" s="16">
        <f t="shared" si="800"/>
        <v>0.25</v>
      </c>
      <c r="AE1139" s="10">
        <f t="shared" si="801"/>
        <v>0.43278502552467385</v>
      </c>
      <c r="AF1139" s="10">
        <f t="shared" si="802"/>
        <v>0.4485294117647059</v>
      </c>
      <c r="AG1139" s="8">
        <f t="shared" si="803"/>
        <v>3967</v>
      </c>
      <c r="AH1139" s="8">
        <f t="shared" si="804"/>
        <v>4760</v>
      </c>
    </row>
    <row r="1140" spans="1:34" x14ac:dyDescent="0.25">
      <c r="A1140" s="7" t="s">
        <v>3379</v>
      </c>
      <c r="B1140" s="7" t="s">
        <v>3380</v>
      </c>
      <c r="C1140" s="7" t="s">
        <v>177</v>
      </c>
      <c r="D1140" s="7" t="s">
        <v>426</v>
      </c>
      <c r="E1140" s="7" t="str">
        <f>INDEX('Нормо-час по специальностям'!$B$6:$B$26,MATCH(D1140,'Нормо-час по специальностям'!$A$6:$A$26,0))</f>
        <v>Холодильщик / монтажник кондиционеров</v>
      </c>
      <c r="F1140" s="15">
        <v>1.5</v>
      </c>
      <c r="G1140" s="7" t="s">
        <v>7287</v>
      </c>
      <c r="H1140" s="11">
        <f t="shared" si="788"/>
        <v>4.67</v>
      </c>
      <c r="I1140" s="8">
        <f>INDEX('Нормо-час по специальностям'!$D$6:$D$26,MATCH(D1140,'Нормо-час по специальностям'!$A$6:$A$26,0))</f>
        <v>1200</v>
      </c>
      <c r="J1140" s="8">
        <f>INDEX('Нормо-час по специальностям'!$E$6:$E$26,MATCH(D1140,'Нормо-час по специальностям'!$A$6:$A$26,0))</f>
        <v>1440</v>
      </c>
      <c r="K1140" s="8">
        <f t="shared" si="789"/>
        <v>1800</v>
      </c>
      <c r="L1140" s="8">
        <f t="shared" si="790"/>
        <v>2160</v>
      </c>
      <c r="M1140" s="8">
        <f>Расценки!L1139</f>
        <v>2790</v>
      </c>
      <c r="N1140" s="8">
        <f>Расценки!M1139</f>
        <v>3224</v>
      </c>
      <c r="O1140" s="10">
        <f t="shared" si="791"/>
        <v>-0.35483870967741937</v>
      </c>
      <c r="P1140" s="10">
        <f t="shared" si="792"/>
        <v>-0.33002481389578164</v>
      </c>
      <c r="Q1140" s="7" t="str">
        <f t="shared" si="793"/>
        <v>нормо-часы</v>
      </c>
      <c r="R1140" s="7" t="str">
        <f t="shared" si="794"/>
        <v>нормо-часы</v>
      </c>
      <c r="S1140" s="8">
        <f t="shared" si="795"/>
        <v>1860</v>
      </c>
      <c r="T1140" s="8">
        <f t="shared" si="796"/>
        <v>2149</v>
      </c>
      <c r="U1140" s="8">
        <f>Расценки!F1139</f>
        <v>4500</v>
      </c>
      <c r="V1140" s="8">
        <f>Расценки!G1139</f>
        <v>5200</v>
      </c>
      <c r="W1140" s="10">
        <f t="shared" si="797"/>
        <v>0.6</v>
      </c>
      <c r="X1140" s="10">
        <f t="shared" si="798"/>
        <v>0.58461538461538465</v>
      </c>
      <c r="Y1140" s="9">
        <f>Расценки!H1139</f>
        <v>4500</v>
      </c>
      <c r="Z1140" s="9">
        <f>Расценки!I1139</f>
        <v>5200</v>
      </c>
      <c r="AA1140" s="10">
        <f>Расценки!J1139</f>
        <v>0</v>
      </c>
      <c r="AB1140" s="10">
        <f>Расценки!K1139</f>
        <v>0</v>
      </c>
      <c r="AC1140" s="16">
        <f t="shared" si="799"/>
        <v>0.6</v>
      </c>
      <c r="AD1140" s="16">
        <f t="shared" si="800"/>
        <v>0.58461538461538465</v>
      </c>
      <c r="AE1140" s="10">
        <f t="shared" si="801"/>
        <v>0.38</v>
      </c>
      <c r="AF1140" s="10">
        <f t="shared" si="802"/>
        <v>0.38</v>
      </c>
      <c r="AG1140" s="8">
        <f t="shared" si="803"/>
        <v>2700</v>
      </c>
      <c r="AH1140" s="8">
        <f t="shared" si="804"/>
        <v>3040</v>
      </c>
    </row>
    <row r="1141" spans="1:34" x14ac:dyDescent="0.25">
      <c r="A1141" s="7" t="s">
        <v>3383</v>
      </c>
      <c r="B1141" s="7" t="s">
        <v>3384</v>
      </c>
      <c r="C1141" s="7" t="s">
        <v>177</v>
      </c>
      <c r="D1141" s="7" t="s">
        <v>426</v>
      </c>
      <c r="E1141" s="7" t="str">
        <f>INDEX('Нормо-час по специальностям'!$B$6:$B$26,MATCH(D1141,'Нормо-час по специальностям'!$A$6:$A$26,0))</f>
        <v>Холодильщик / монтажник кондиционеров</v>
      </c>
      <c r="F1141" s="15">
        <v>2</v>
      </c>
      <c r="G1141" s="7" t="s">
        <v>7288</v>
      </c>
      <c r="H1141" s="11">
        <f t="shared" si="788"/>
        <v>3.5</v>
      </c>
      <c r="I1141" s="8">
        <f>INDEX('Нормо-час по специальностям'!$D$6:$D$26,MATCH(D1141,'Нормо-час по специальностям'!$A$6:$A$26,0))</f>
        <v>1200</v>
      </c>
      <c r="J1141" s="8">
        <f>INDEX('Нормо-час по специальностям'!$E$6:$E$26,MATCH(D1141,'Нормо-час по специальностям'!$A$6:$A$26,0))</f>
        <v>1440</v>
      </c>
      <c r="K1141" s="8">
        <f t="shared" si="789"/>
        <v>2400</v>
      </c>
      <c r="L1141" s="8">
        <f t="shared" si="790"/>
        <v>2880</v>
      </c>
      <c r="M1141" s="8">
        <f>Расценки!L1140</f>
        <v>2170</v>
      </c>
      <c r="N1141" s="8">
        <f>Расценки!M1140</f>
        <v>2480</v>
      </c>
      <c r="O1141" s="10">
        <f t="shared" si="791"/>
        <v>0.10599078341013835</v>
      </c>
      <c r="P1141" s="10">
        <f t="shared" si="792"/>
        <v>0.16129032258064524</v>
      </c>
      <c r="Q1141" s="7" t="str">
        <f t="shared" si="793"/>
        <v>расценка</v>
      </c>
      <c r="R1141" s="7" t="str">
        <f t="shared" si="794"/>
        <v>расценка</v>
      </c>
      <c r="S1141" s="8">
        <f t="shared" si="795"/>
        <v>1085</v>
      </c>
      <c r="T1141" s="8">
        <f t="shared" si="796"/>
        <v>1240</v>
      </c>
      <c r="U1141" s="8">
        <f>Расценки!F1140</f>
        <v>3500</v>
      </c>
      <c r="V1141" s="8">
        <f>Расценки!G1140</f>
        <v>4000</v>
      </c>
      <c r="W1141" s="10">
        <f t="shared" si="797"/>
        <v>0.31428571428571428</v>
      </c>
      <c r="X1141" s="10">
        <f t="shared" si="798"/>
        <v>0.28000000000000003</v>
      </c>
      <c r="Y1141" s="9">
        <f>Расценки!H1140</f>
        <v>3500</v>
      </c>
      <c r="Z1141" s="9">
        <f>Расценки!I1140</f>
        <v>4000</v>
      </c>
      <c r="AA1141" s="10">
        <f>Расценки!J1140</f>
        <v>0</v>
      </c>
      <c r="AB1141" s="10">
        <f>Расценки!K1140</f>
        <v>0</v>
      </c>
      <c r="AC1141" s="16">
        <f t="shared" si="799"/>
        <v>0.31428571428571428</v>
      </c>
      <c r="AD1141" s="16">
        <f t="shared" si="800"/>
        <v>0.28000000000000003</v>
      </c>
      <c r="AE1141" s="10">
        <f t="shared" si="801"/>
        <v>0.38</v>
      </c>
      <c r="AF1141" s="10">
        <f t="shared" si="802"/>
        <v>0.38</v>
      </c>
      <c r="AG1141" s="8">
        <f t="shared" si="803"/>
        <v>1100</v>
      </c>
      <c r="AH1141" s="8">
        <f t="shared" si="804"/>
        <v>1120</v>
      </c>
    </row>
    <row r="1142" spans="1:34" x14ac:dyDescent="0.25">
      <c r="A1142" s="7" t="s">
        <v>3386</v>
      </c>
      <c r="B1142" s="7" t="s">
        <v>3387</v>
      </c>
      <c r="C1142" s="7" t="s">
        <v>177</v>
      </c>
      <c r="D1142" s="7" t="s">
        <v>426</v>
      </c>
      <c r="E1142" s="7" t="str">
        <f>INDEX('Нормо-час по специальностям'!$B$6:$B$26,MATCH(D1142,'Нормо-час по специальностям'!$A$6:$A$26,0))</f>
        <v>Холодильщик / монтажник кондиционеров</v>
      </c>
      <c r="F1142" s="15">
        <v>2.5</v>
      </c>
      <c r="G1142" s="7" t="s">
        <v>7289</v>
      </c>
      <c r="H1142" s="11">
        <f t="shared" si="788"/>
        <v>2.8</v>
      </c>
      <c r="I1142" s="8">
        <f>INDEX('Нормо-час по специальностям'!$D$6:$D$26,MATCH(D1142,'Нормо-час по специальностям'!$A$6:$A$26,0))</f>
        <v>1200</v>
      </c>
      <c r="J1142" s="8">
        <f>INDEX('Нормо-час по специальностям'!$E$6:$E$26,MATCH(D1142,'Нормо-час по специальностям'!$A$6:$A$26,0))</f>
        <v>1440</v>
      </c>
      <c r="K1142" s="8">
        <f t="shared" si="789"/>
        <v>3000</v>
      </c>
      <c r="L1142" s="8">
        <f t="shared" si="790"/>
        <v>3600</v>
      </c>
      <c r="M1142" s="8">
        <f>Расценки!L1141</f>
        <v>2790</v>
      </c>
      <c r="N1142" s="8">
        <f>Расценки!M1141</f>
        <v>3224</v>
      </c>
      <c r="O1142" s="10">
        <f t="shared" si="791"/>
        <v>7.5268817204301008E-2</v>
      </c>
      <c r="P1142" s="10">
        <f t="shared" si="792"/>
        <v>0.11662531017369737</v>
      </c>
      <c r="Q1142" s="7" t="str">
        <f t="shared" si="793"/>
        <v>равно</v>
      </c>
      <c r="R1142" s="7" t="str">
        <f t="shared" si="794"/>
        <v>расценка</v>
      </c>
      <c r="S1142" s="8">
        <f t="shared" si="795"/>
        <v>1116</v>
      </c>
      <c r="T1142" s="8">
        <f t="shared" si="796"/>
        <v>1290</v>
      </c>
      <c r="U1142" s="8">
        <f>Расценки!F1141</f>
        <v>4500</v>
      </c>
      <c r="V1142" s="8">
        <f>Расценки!G1141</f>
        <v>5200</v>
      </c>
      <c r="W1142" s="10">
        <f t="shared" si="797"/>
        <v>0.33333333333333331</v>
      </c>
      <c r="X1142" s="10">
        <f t="shared" si="798"/>
        <v>0.30769230769230771</v>
      </c>
      <c r="Y1142" s="9">
        <f>Расценки!H1141</f>
        <v>4500</v>
      </c>
      <c r="Z1142" s="9">
        <f>Расценки!I1141</f>
        <v>5200</v>
      </c>
      <c r="AA1142" s="10">
        <f>Расценки!J1141</f>
        <v>0</v>
      </c>
      <c r="AB1142" s="10">
        <f>Расценки!K1141</f>
        <v>0</v>
      </c>
      <c r="AC1142" s="16">
        <f t="shared" si="799"/>
        <v>0.33333333333333331</v>
      </c>
      <c r="AD1142" s="16">
        <f t="shared" si="800"/>
        <v>0.30769230769230771</v>
      </c>
      <c r="AE1142" s="10">
        <f t="shared" si="801"/>
        <v>0.38</v>
      </c>
      <c r="AF1142" s="10">
        <f t="shared" si="802"/>
        <v>0.38</v>
      </c>
      <c r="AG1142" s="8">
        <f t="shared" si="803"/>
        <v>1500</v>
      </c>
      <c r="AH1142" s="8">
        <f t="shared" si="804"/>
        <v>1600</v>
      </c>
    </row>
    <row r="1143" spans="1:34" x14ac:dyDescent="0.25">
      <c r="A1143" s="7" t="s">
        <v>3389</v>
      </c>
      <c r="B1143" s="7" t="s">
        <v>3390</v>
      </c>
      <c r="C1143" s="7" t="s">
        <v>177</v>
      </c>
      <c r="D1143" s="7" t="s">
        <v>426</v>
      </c>
      <c r="E1143" s="7" t="str">
        <f>INDEX('Нормо-час по специальностям'!$B$6:$B$26,MATCH(D1143,'Нормо-час по специальностям'!$A$6:$A$26,0))</f>
        <v>Холодильщик / монтажник кондиционеров</v>
      </c>
      <c r="F1143" s="15">
        <v>3.5</v>
      </c>
      <c r="G1143" s="7" t="s">
        <v>7290</v>
      </c>
      <c r="H1143" s="11">
        <f t="shared" si="788"/>
        <v>2</v>
      </c>
      <c r="I1143" s="8">
        <f>INDEX('Нормо-час по специальностям'!$D$6:$D$26,MATCH(D1143,'Нормо-час по специальностям'!$A$6:$A$26,0))</f>
        <v>1200</v>
      </c>
      <c r="J1143" s="8">
        <f>INDEX('Нормо-час по специальностям'!$E$6:$E$26,MATCH(D1143,'Нормо-час по специальностям'!$A$6:$A$26,0))</f>
        <v>1440</v>
      </c>
      <c r="K1143" s="8">
        <f t="shared" si="789"/>
        <v>4200</v>
      </c>
      <c r="L1143" s="8">
        <f t="shared" si="790"/>
        <v>5040</v>
      </c>
      <c r="M1143" s="8">
        <f>Расценки!L1142</f>
        <v>3720</v>
      </c>
      <c r="N1143" s="8">
        <f>Расценки!M1142</f>
        <v>4278</v>
      </c>
      <c r="O1143" s="10">
        <f t="shared" si="791"/>
        <v>0.12903225806451624</v>
      </c>
      <c r="P1143" s="10">
        <f t="shared" si="792"/>
        <v>0.17812061711079941</v>
      </c>
      <c r="Q1143" s="7" t="str">
        <f t="shared" si="793"/>
        <v>расценка</v>
      </c>
      <c r="R1143" s="7" t="str">
        <f t="shared" si="794"/>
        <v>расценка</v>
      </c>
      <c r="S1143" s="8">
        <f t="shared" si="795"/>
        <v>1063</v>
      </c>
      <c r="T1143" s="8">
        <f t="shared" si="796"/>
        <v>1222</v>
      </c>
      <c r="U1143" s="8">
        <f>Расценки!F1142</f>
        <v>6000</v>
      </c>
      <c r="V1143" s="8">
        <f>Расценки!G1142</f>
        <v>6900</v>
      </c>
      <c r="W1143" s="10">
        <f t="shared" si="797"/>
        <v>0.3</v>
      </c>
      <c r="X1143" s="10">
        <f t="shared" si="798"/>
        <v>0.26956521739130435</v>
      </c>
      <c r="Y1143" s="9">
        <f>Расценки!H1142</f>
        <v>6000</v>
      </c>
      <c r="Z1143" s="9">
        <f>Расценки!I1142</f>
        <v>6900</v>
      </c>
      <c r="AA1143" s="10">
        <f>Расценки!J1142</f>
        <v>0</v>
      </c>
      <c r="AB1143" s="10">
        <f>Расценки!K1142</f>
        <v>0</v>
      </c>
      <c r="AC1143" s="16">
        <f t="shared" si="799"/>
        <v>0.3</v>
      </c>
      <c r="AD1143" s="16">
        <f t="shared" si="800"/>
        <v>0.26956521739130435</v>
      </c>
      <c r="AE1143" s="10">
        <f t="shared" si="801"/>
        <v>0.38</v>
      </c>
      <c r="AF1143" s="10">
        <f t="shared" si="802"/>
        <v>0.38</v>
      </c>
      <c r="AG1143" s="8">
        <f t="shared" si="803"/>
        <v>1800</v>
      </c>
      <c r="AH1143" s="8">
        <f t="shared" si="804"/>
        <v>1860</v>
      </c>
    </row>
    <row r="1144" spans="1:34" x14ac:dyDescent="0.25">
      <c r="A1144" s="7" t="s">
        <v>3391</v>
      </c>
      <c r="B1144" s="7" t="s">
        <v>3392</v>
      </c>
      <c r="C1144" s="7" t="s">
        <v>50</v>
      </c>
      <c r="D1144" s="7" t="s">
        <v>426</v>
      </c>
      <c r="E1144" s="7" t="str">
        <f>INDEX('Нормо-час по специальностям'!$B$6:$B$26,MATCH(D1144,'Нормо-час по специальностям'!$A$6:$A$26,0))</f>
        <v>Холодильщик / монтажник кондиционеров</v>
      </c>
      <c r="F1144" s="15">
        <v>0.2</v>
      </c>
      <c r="G1144" s="7" t="s">
        <v>7291</v>
      </c>
      <c r="H1144" s="11">
        <f t="shared" si="788"/>
        <v>35</v>
      </c>
      <c r="I1144" s="8">
        <f>INDEX('Нормо-час по специальностям'!$D$6:$D$26,MATCH(D1144,'Нормо-час по специальностям'!$A$6:$A$26,0))</f>
        <v>1200</v>
      </c>
      <c r="J1144" s="8">
        <f>INDEX('Нормо-час по специальностям'!$E$6:$E$26,MATCH(D1144,'Нормо-час по специальностям'!$A$6:$A$26,0))</f>
        <v>1440</v>
      </c>
      <c r="K1144" s="8">
        <f t="shared" si="789"/>
        <v>240</v>
      </c>
      <c r="L1144" s="8">
        <f t="shared" si="790"/>
        <v>288</v>
      </c>
      <c r="M1144" s="8">
        <f>Расценки!L1143</f>
        <v>180</v>
      </c>
      <c r="N1144" s="8">
        <f>Расценки!M1143</f>
        <v>210</v>
      </c>
      <c r="O1144" s="10">
        <f t="shared" si="791"/>
        <v>0.33333333333333326</v>
      </c>
      <c r="P1144" s="10">
        <f t="shared" si="792"/>
        <v>0.37142857142857144</v>
      </c>
      <c r="Q1144" s="7" t="str">
        <f t="shared" si="793"/>
        <v>расценка</v>
      </c>
      <c r="R1144" s="7" t="str">
        <f t="shared" si="794"/>
        <v>расценка</v>
      </c>
      <c r="S1144" s="8">
        <f t="shared" si="795"/>
        <v>900</v>
      </c>
      <c r="T1144" s="8">
        <f t="shared" si="796"/>
        <v>1050</v>
      </c>
      <c r="U1144" s="8">
        <f>Расценки!F1143</f>
        <v>300</v>
      </c>
      <c r="V1144" s="8">
        <f>Расценки!G1143</f>
        <v>350</v>
      </c>
      <c r="W1144" s="10">
        <f t="shared" si="797"/>
        <v>0.2</v>
      </c>
      <c r="X1144" s="10">
        <f t="shared" si="798"/>
        <v>0.17714285714285713</v>
      </c>
      <c r="Y1144" s="9">
        <f>Расценки!H1143</f>
        <v>320</v>
      </c>
      <c r="Z1144" s="9">
        <f>Расценки!I1143</f>
        <v>384</v>
      </c>
      <c r="AA1144" s="10">
        <f>Расценки!J1143</f>
        <v>6.6666666666666652E-2</v>
      </c>
      <c r="AB1144" s="10">
        <f>Расценки!K1143</f>
        <v>9.7142857142857197E-2</v>
      </c>
      <c r="AC1144" s="16">
        <f t="shared" si="799"/>
        <v>0.25</v>
      </c>
      <c r="AD1144" s="16">
        <f t="shared" si="800"/>
        <v>0.25</v>
      </c>
      <c r="AE1144" s="10">
        <f t="shared" si="801"/>
        <v>0.4375</v>
      </c>
      <c r="AF1144" s="10">
        <f t="shared" si="802"/>
        <v>0.453125</v>
      </c>
      <c r="AG1144" s="8">
        <f t="shared" si="803"/>
        <v>80</v>
      </c>
      <c r="AH1144" s="8">
        <f t="shared" si="804"/>
        <v>96</v>
      </c>
    </row>
    <row r="1145" spans="1:34" x14ac:dyDescent="0.25">
      <c r="A1145" s="7" t="s">
        <v>3394</v>
      </c>
      <c r="B1145" s="7" t="s">
        <v>3395</v>
      </c>
      <c r="C1145" s="7" t="s">
        <v>50</v>
      </c>
      <c r="D1145" s="7" t="s">
        <v>426</v>
      </c>
      <c r="E1145" s="7" t="str">
        <f>INDEX('Нормо-час по специальностям'!$B$6:$B$26,MATCH(D1145,'Нормо-час по специальностям'!$A$6:$A$26,0))</f>
        <v>Холодильщик / монтажник кондиционеров</v>
      </c>
      <c r="F1145" s="15">
        <v>0.15</v>
      </c>
      <c r="G1145" s="7" t="s">
        <v>7292</v>
      </c>
      <c r="H1145" s="11">
        <f t="shared" si="788"/>
        <v>46.67</v>
      </c>
      <c r="I1145" s="8">
        <f>INDEX('Нормо-час по специальностям'!$D$6:$D$26,MATCH(D1145,'Нормо-час по специальностям'!$A$6:$A$26,0))</f>
        <v>1200</v>
      </c>
      <c r="J1145" s="8">
        <f>INDEX('Нормо-час по специальностям'!$E$6:$E$26,MATCH(D1145,'Нормо-час по специальностям'!$A$6:$A$26,0))</f>
        <v>1440</v>
      </c>
      <c r="K1145" s="8">
        <f t="shared" si="789"/>
        <v>180</v>
      </c>
      <c r="L1145" s="8">
        <f t="shared" si="790"/>
        <v>216</v>
      </c>
      <c r="M1145" s="8">
        <f>Расценки!L1144</f>
        <v>150</v>
      </c>
      <c r="N1145" s="8">
        <f>Расценки!M1144</f>
        <v>180</v>
      </c>
      <c r="O1145" s="10">
        <f t="shared" si="791"/>
        <v>0.19999999999999996</v>
      </c>
      <c r="P1145" s="10">
        <f t="shared" si="792"/>
        <v>0.19999999999999996</v>
      </c>
      <c r="Q1145" s="7" t="str">
        <f t="shared" si="793"/>
        <v>расценка</v>
      </c>
      <c r="R1145" s="7" t="str">
        <f t="shared" si="794"/>
        <v>расценка</v>
      </c>
      <c r="S1145" s="8">
        <f t="shared" si="795"/>
        <v>1000</v>
      </c>
      <c r="T1145" s="8">
        <f t="shared" si="796"/>
        <v>1200</v>
      </c>
      <c r="U1145" s="8">
        <f>Расценки!F1144</f>
        <v>250</v>
      </c>
      <c r="V1145" s="8">
        <f>Расценки!G1144</f>
        <v>300</v>
      </c>
      <c r="W1145" s="10">
        <f t="shared" si="797"/>
        <v>0.28000000000000003</v>
      </c>
      <c r="X1145" s="10">
        <f t="shared" si="798"/>
        <v>0.28000000000000003</v>
      </c>
      <c r="Y1145" s="9">
        <f>Расценки!H1144</f>
        <v>250</v>
      </c>
      <c r="Z1145" s="9">
        <f>Расценки!I1144</f>
        <v>300</v>
      </c>
      <c r="AA1145" s="10">
        <f>Расценки!J1144</f>
        <v>0</v>
      </c>
      <c r="AB1145" s="10">
        <f>Расценки!K1144</f>
        <v>0</v>
      </c>
      <c r="AC1145" s="16">
        <f t="shared" si="799"/>
        <v>0.28000000000000003</v>
      </c>
      <c r="AD1145" s="16">
        <f t="shared" si="800"/>
        <v>0.28000000000000003</v>
      </c>
      <c r="AE1145" s="10">
        <f t="shared" si="801"/>
        <v>0.4</v>
      </c>
      <c r="AF1145" s="10">
        <f t="shared" si="802"/>
        <v>0.4</v>
      </c>
      <c r="AG1145" s="8">
        <f t="shared" si="803"/>
        <v>70</v>
      </c>
      <c r="AH1145" s="8">
        <f t="shared" si="804"/>
        <v>84</v>
      </c>
    </row>
    <row r="1146" spans="1:34" x14ac:dyDescent="0.25">
      <c r="A1146" s="7" t="s">
        <v>3397</v>
      </c>
      <c r="B1146" s="7" t="s">
        <v>3398</v>
      </c>
      <c r="C1146" s="7" t="s">
        <v>177</v>
      </c>
      <c r="D1146" s="7" t="s">
        <v>426</v>
      </c>
      <c r="E1146" s="7" t="str">
        <f>INDEX('Нормо-час по специальностям'!$B$6:$B$26,MATCH(D1146,'Нормо-час по специальностям'!$A$6:$A$26,0))</f>
        <v>Холодильщик / монтажник кондиционеров</v>
      </c>
      <c r="F1146" s="15">
        <v>16</v>
      </c>
      <c r="G1146" s="7" t="s">
        <v>7293</v>
      </c>
      <c r="H1146" s="11">
        <f t="shared" si="788"/>
        <v>0.44</v>
      </c>
      <c r="I1146" s="8">
        <f>INDEX('Нормо-час по специальностям'!$D$6:$D$26,MATCH(D1146,'Нормо-час по специальностям'!$A$6:$A$26,0))</f>
        <v>1200</v>
      </c>
      <c r="J1146" s="8">
        <f>INDEX('Нормо-час по специальностям'!$E$6:$E$26,MATCH(D1146,'Нормо-час по специальностям'!$A$6:$A$26,0))</f>
        <v>1440</v>
      </c>
      <c r="K1146" s="8">
        <f t="shared" si="789"/>
        <v>19200</v>
      </c>
      <c r="L1146" s="8">
        <f t="shared" si="790"/>
        <v>23040</v>
      </c>
      <c r="M1146" s="8">
        <f>Расценки!L1145</f>
        <v>22800</v>
      </c>
      <c r="N1146" s="8">
        <f>Расценки!M1145</f>
        <v>26400</v>
      </c>
      <c r="O1146" s="10">
        <f t="shared" si="791"/>
        <v>-0.15789473684210531</v>
      </c>
      <c r="P1146" s="10">
        <f t="shared" si="792"/>
        <v>-0.12727272727272732</v>
      </c>
      <c r="Q1146" s="7" t="str">
        <f t="shared" si="793"/>
        <v>нормо-часы</v>
      </c>
      <c r="R1146" s="7" t="str">
        <f t="shared" si="794"/>
        <v>нормо-часы</v>
      </c>
      <c r="S1146" s="8">
        <f t="shared" si="795"/>
        <v>1425</v>
      </c>
      <c r="T1146" s="8">
        <f t="shared" si="796"/>
        <v>1650</v>
      </c>
      <c r="U1146" s="8">
        <f>Расценки!F1145</f>
        <v>38000</v>
      </c>
      <c r="V1146" s="8">
        <f>Расценки!G1145</f>
        <v>44000</v>
      </c>
      <c r="W1146" s="10">
        <f t="shared" si="797"/>
        <v>0.49473684210526314</v>
      </c>
      <c r="X1146" s="10">
        <f t="shared" si="798"/>
        <v>0.47636363636363638</v>
      </c>
      <c r="Y1146" s="9">
        <f>Расценки!H1145</f>
        <v>38000</v>
      </c>
      <c r="Z1146" s="9">
        <f>Расценки!I1145</f>
        <v>44000</v>
      </c>
      <c r="AA1146" s="10">
        <f>Расценки!J1145</f>
        <v>0</v>
      </c>
      <c r="AB1146" s="10">
        <f>Расценки!K1145</f>
        <v>0</v>
      </c>
      <c r="AC1146" s="16">
        <f t="shared" si="799"/>
        <v>0.49473684210526314</v>
      </c>
      <c r="AD1146" s="16">
        <f t="shared" si="800"/>
        <v>0.47636363636363638</v>
      </c>
      <c r="AE1146" s="10">
        <f t="shared" si="801"/>
        <v>0.4</v>
      </c>
      <c r="AF1146" s="10">
        <f t="shared" si="802"/>
        <v>0.4</v>
      </c>
      <c r="AG1146" s="8">
        <f t="shared" si="803"/>
        <v>18800</v>
      </c>
      <c r="AH1146" s="8">
        <f t="shared" si="804"/>
        <v>20960</v>
      </c>
    </row>
    <row r="1147" spans="1:34" x14ac:dyDescent="0.25">
      <c r="A1147" s="7" t="s">
        <v>3400</v>
      </c>
      <c r="B1147" s="7" t="s">
        <v>3401</v>
      </c>
      <c r="C1147" s="7" t="s">
        <v>177</v>
      </c>
      <c r="D1147" s="7" t="s">
        <v>426</v>
      </c>
      <c r="E1147" s="7" t="str">
        <f>INDEX('Нормо-час по специальностям'!$B$6:$B$26,MATCH(D1147,'Нормо-час по специальностям'!$A$6:$A$26,0))</f>
        <v>Холодильщик / монтажник кондиционеров</v>
      </c>
      <c r="F1147" s="15">
        <v>22</v>
      </c>
      <c r="G1147" s="7" t="s">
        <v>7294</v>
      </c>
      <c r="H1147" s="11">
        <f t="shared" si="788"/>
        <v>0.32</v>
      </c>
      <c r="I1147" s="8">
        <f>INDEX('Нормо-час по специальностям'!$D$6:$D$26,MATCH(D1147,'Нормо-час по специальностям'!$A$6:$A$26,0))</f>
        <v>1200</v>
      </c>
      <c r="J1147" s="8">
        <f>INDEX('Нормо-час по специальностям'!$E$6:$E$26,MATCH(D1147,'Нормо-час по специальностям'!$A$6:$A$26,0))</f>
        <v>1440</v>
      </c>
      <c r="K1147" s="8">
        <f t="shared" si="789"/>
        <v>26400</v>
      </c>
      <c r="L1147" s="8">
        <f t="shared" si="790"/>
        <v>31680</v>
      </c>
      <c r="M1147" s="8">
        <f>Расценки!L1146</f>
        <v>32400</v>
      </c>
      <c r="N1147" s="8">
        <f>Расценки!M1146</f>
        <v>37200</v>
      </c>
      <c r="O1147" s="10">
        <f t="shared" si="791"/>
        <v>-0.18518518518518523</v>
      </c>
      <c r="P1147" s="10">
        <f t="shared" si="792"/>
        <v>-0.14838709677419359</v>
      </c>
      <c r="Q1147" s="7" t="str">
        <f t="shared" si="793"/>
        <v>нормо-часы</v>
      </c>
      <c r="R1147" s="7" t="str">
        <f t="shared" si="794"/>
        <v>нормо-часы</v>
      </c>
      <c r="S1147" s="8">
        <f t="shared" si="795"/>
        <v>1473</v>
      </c>
      <c r="T1147" s="8">
        <f t="shared" si="796"/>
        <v>1691</v>
      </c>
      <c r="U1147" s="8">
        <f>Расценки!F1146</f>
        <v>54000</v>
      </c>
      <c r="V1147" s="8">
        <f>Расценки!G1146</f>
        <v>62000</v>
      </c>
      <c r="W1147" s="10">
        <f t="shared" si="797"/>
        <v>0.51111111111111107</v>
      </c>
      <c r="X1147" s="10">
        <f t="shared" si="798"/>
        <v>0.48903225806451611</v>
      </c>
      <c r="Y1147" s="9">
        <f>Расценки!H1146</f>
        <v>54000</v>
      </c>
      <c r="Z1147" s="9">
        <f>Расценки!I1146</f>
        <v>62000</v>
      </c>
      <c r="AA1147" s="10">
        <f>Расценки!J1146</f>
        <v>0</v>
      </c>
      <c r="AB1147" s="10">
        <f>Расценки!K1146</f>
        <v>0</v>
      </c>
      <c r="AC1147" s="16">
        <f t="shared" si="799"/>
        <v>0.51111111111111107</v>
      </c>
      <c r="AD1147" s="16">
        <f t="shared" si="800"/>
        <v>0.48903225806451611</v>
      </c>
      <c r="AE1147" s="10">
        <f t="shared" si="801"/>
        <v>0.4</v>
      </c>
      <c r="AF1147" s="10">
        <f t="shared" si="802"/>
        <v>0.4</v>
      </c>
      <c r="AG1147" s="8">
        <f t="shared" si="803"/>
        <v>27600</v>
      </c>
      <c r="AH1147" s="8">
        <f t="shared" si="804"/>
        <v>30320</v>
      </c>
    </row>
    <row r="1148" spans="1:34" x14ac:dyDescent="0.25">
      <c r="A1148" s="7" t="s">
        <v>3403</v>
      </c>
      <c r="B1148" s="7" t="s">
        <v>3404</v>
      </c>
      <c r="C1148" s="7" t="s">
        <v>177</v>
      </c>
      <c r="D1148" s="7" t="s">
        <v>426</v>
      </c>
      <c r="E1148" s="7" t="str">
        <f>INDEX('Нормо-час по специальностям'!$B$6:$B$26,MATCH(D1148,'Нормо-час по специальностям'!$A$6:$A$26,0))</f>
        <v>Холодильщик / монтажник кондиционеров</v>
      </c>
      <c r="F1148" s="15">
        <v>28</v>
      </c>
      <c r="G1148" s="7" t="s">
        <v>7295</v>
      </c>
      <c r="H1148" s="11">
        <f t="shared" si="788"/>
        <v>0.25</v>
      </c>
      <c r="I1148" s="8">
        <f>INDEX('Нормо-час по специальностям'!$D$6:$D$26,MATCH(D1148,'Нормо-час по специальностям'!$A$6:$A$26,0))</f>
        <v>1200</v>
      </c>
      <c r="J1148" s="8">
        <f>INDEX('Нормо-час по специальностям'!$E$6:$E$26,MATCH(D1148,'Нормо-час по специальностям'!$A$6:$A$26,0))</f>
        <v>1440</v>
      </c>
      <c r="K1148" s="8">
        <f t="shared" si="789"/>
        <v>33600</v>
      </c>
      <c r="L1148" s="8">
        <f t="shared" si="790"/>
        <v>40320</v>
      </c>
      <c r="M1148" s="8">
        <f>Расценки!L1147</f>
        <v>42000</v>
      </c>
      <c r="N1148" s="8">
        <f>Расценки!M1147</f>
        <v>48000</v>
      </c>
      <c r="O1148" s="10">
        <f t="shared" si="791"/>
        <v>-0.19999999999999996</v>
      </c>
      <c r="P1148" s="10">
        <f t="shared" si="792"/>
        <v>-0.16000000000000003</v>
      </c>
      <c r="Q1148" s="7" t="str">
        <f t="shared" si="793"/>
        <v>нормо-часы</v>
      </c>
      <c r="R1148" s="7" t="str">
        <f t="shared" si="794"/>
        <v>нормо-часы</v>
      </c>
      <c r="S1148" s="8">
        <f t="shared" si="795"/>
        <v>1500</v>
      </c>
      <c r="T1148" s="8">
        <f t="shared" si="796"/>
        <v>1714</v>
      </c>
      <c r="U1148" s="8">
        <f>Расценки!F1147</f>
        <v>70000</v>
      </c>
      <c r="V1148" s="8">
        <f>Расценки!G1147</f>
        <v>80000</v>
      </c>
      <c r="W1148" s="10">
        <f t="shared" si="797"/>
        <v>0.52</v>
      </c>
      <c r="X1148" s="10">
        <f t="shared" si="798"/>
        <v>0.496</v>
      </c>
      <c r="Y1148" s="9">
        <f>Расценки!H1147</f>
        <v>70000</v>
      </c>
      <c r="Z1148" s="9">
        <f>Расценки!I1147</f>
        <v>80000</v>
      </c>
      <c r="AA1148" s="10">
        <f>Расценки!J1147</f>
        <v>0</v>
      </c>
      <c r="AB1148" s="10">
        <f>Расценки!K1147</f>
        <v>0</v>
      </c>
      <c r="AC1148" s="16">
        <f t="shared" si="799"/>
        <v>0.52</v>
      </c>
      <c r="AD1148" s="16">
        <f t="shared" si="800"/>
        <v>0.496</v>
      </c>
      <c r="AE1148" s="10">
        <f t="shared" si="801"/>
        <v>0.4</v>
      </c>
      <c r="AF1148" s="10">
        <f t="shared" si="802"/>
        <v>0.4</v>
      </c>
      <c r="AG1148" s="8">
        <f t="shared" si="803"/>
        <v>36400</v>
      </c>
      <c r="AH1148" s="8">
        <f t="shared" si="804"/>
        <v>39680</v>
      </c>
    </row>
    <row r="1149" spans="1:34" x14ac:dyDescent="0.25">
      <c r="A1149" s="7" t="s">
        <v>3406</v>
      </c>
      <c r="B1149" s="7" t="s">
        <v>3407</v>
      </c>
      <c r="C1149" s="7" t="s">
        <v>177</v>
      </c>
      <c r="D1149" s="7" t="s">
        <v>426</v>
      </c>
      <c r="E1149" s="7" t="str">
        <f>INDEX('Нормо-час по специальностям'!$B$6:$B$26,MATCH(D1149,'Нормо-час по специальностям'!$A$6:$A$26,0))</f>
        <v>Холодильщик / монтажник кондиционеров</v>
      </c>
      <c r="F1149" s="15">
        <v>4</v>
      </c>
      <c r="G1149" s="7" t="s">
        <v>7296</v>
      </c>
      <c r="H1149" s="11">
        <f t="shared" si="788"/>
        <v>1.75</v>
      </c>
      <c r="I1149" s="8">
        <f>INDEX('Нормо-час по специальностям'!$D$6:$D$26,MATCH(D1149,'Нормо-час по специальностям'!$A$6:$A$26,0))</f>
        <v>1200</v>
      </c>
      <c r="J1149" s="8">
        <f>INDEX('Нормо-час по специальностям'!$E$6:$E$26,MATCH(D1149,'Нормо-час по специальностям'!$A$6:$A$26,0))</f>
        <v>1440</v>
      </c>
      <c r="K1149" s="8">
        <f t="shared" si="789"/>
        <v>4800</v>
      </c>
      <c r="L1149" s="8">
        <f t="shared" si="790"/>
        <v>5760</v>
      </c>
      <c r="M1149" s="8">
        <f>Расценки!L1148</f>
        <v>4340</v>
      </c>
      <c r="N1149" s="8">
        <f>Расценки!M1148</f>
        <v>4960</v>
      </c>
      <c r="O1149" s="10">
        <f t="shared" si="791"/>
        <v>0.10599078341013835</v>
      </c>
      <c r="P1149" s="10">
        <f t="shared" si="792"/>
        <v>0.16129032258064524</v>
      </c>
      <c r="Q1149" s="7" t="str">
        <f t="shared" si="793"/>
        <v>расценка</v>
      </c>
      <c r="R1149" s="7" t="str">
        <f t="shared" si="794"/>
        <v>расценка</v>
      </c>
      <c r="S1149" s="8">
        <f t="shared" si="795"/>
        <v>1085</v>
      </c>
      <c r="T1149" s="8">
        <f t="shared" si="796"/>
        <v>1240</v>
      </c>
      <c r="U1149" s="8">
        <f>Расценки!F1148</f>
        <v>7000</v>
      </c>
      <c r="V1149" s="8">
        <f>Расценки!G1148</f>
        <v>8000</v>
      </c>
      <c r="W1149" s="10">
        <f t="shared" si="797"/>
        <v>0.31428571428571428</v>
      </c>
      <c r="X1149" s="10">
        <f t="shared" si="798"/>
        <v>0.28000000000000003</v>
      </c>
      <c r="Y1149" s="9">
        <f>Расценки!H1148</f>
        <v>7000</v>
      </c>
      <c r="Z1149" s="9">
        <f>Расценки!I1148</f>
        <v>8000</v>
      </c>
      <c r="AA1149" s="10">
        <f>Расценки!J1148</f>
        <v>0</v>
      </c>
      <c r="AB1149" s="10">
        <f>Расценки!K1148</f>
        <v>0</v>
      </c>
      <c r="AC1149" s="16">
        <f t="shared" si="799"/>
        <v>0.31428571428571428</v>
      </c>
      <c r="AD1149" s="16">
        <f t="shared" si="800"/>
        <v>0.28000000000000003</v>
      </c>
      <c r="AE1149" s="10">
        <f t="shared" si="801"/>
        <v>0.38</v>
      </c>
      <c r="AF1149" s="10">
        <f t="shared" si="802"/>
        <v>0.38</v>
      </c>
      <c r="AG1149" s="8">
        <f t="shared" si="803"/>
        <v>2200</v>
      </c>
      <c r="AH1149" s="8">
        <f t="shared" si="804"/>
        <v>2240</v>
      </c>
    </row>
    <row r="1150" spans="1:34" x14ac:dyDescent="0.25">
      <c r="A1150" s="7" t="s">
        <v>3410</v>
      </c>
      <c r="B1150" s="7" t="s">
        <v>3411</v>
      </c>
      <c r="C1150" s="7" t="s">
        <v>177</v>
      </c>
      <c r="D1150" s="7" t="s">
        <v>426</v>
      </c>
      <c r="E1150" s="7" t="str">
        <f>INDEX('Нормо-час по специальностям'!$B$6:$B$26,MATCH(D1150,'Нормо-час по специальностям'!$A$6:$A$26,0))</f>
        <v>Холодильщик / монтажник кондиционеров</v>
      </c>
      <c r="F1150" s="15">
        <v>5</v>
      </c>
      <c r="G1150" s="7" t="s">
        <v>7297</v>
      </c>
      <c r="H1150" s="11">
        <f t="shared" si="788"/>
        <v>1.4</v>
      </c>
      <c r="I1150" s="8">
        <f>INDEX('Нормо-час по специальностям'!$D$6:$D$26,MATCH(D1150,'Нормо-час по специальностям'!$A$6:$A$26,0))</f>
        <v>1200</v>
      </c>
      <c r="J1150" s="8">
        <f>INDEX('Нормо-час по специальностям'!$E$6:$E$26,MATCH(D1150,'Нормо-час по специальностям'!$A$6:$A$26,0))</f>
        <v>1440</v>
      </c>
      <c r="K1150" s="8">
        <f t="shared" si="789"/>
        <v>6000</v>
      </c>
      <c r="L1150" s="8">
        <f t="shared" si="790"/>
        <v>7200</v>
      </c>
      <c r="M1150" s="8">
        <f>Расценки!L1149</f>
        <v>5270</v>
      </c>
      <c r="N1150" s="8">
        <f>Расценки!M1149</f>
        <v>6076</v>
      </c>
      <c r="O1150" s="10">
        <f t="shared" si="791"/>
        <v>0.13851992409867164</v>
      </c>
      <c r="P1150" s="10">
        <f t="shared" si="792"/>
        <v>0.18499012508229096</v>
      </c>
      <c r="Q1150" s="7" t="str">
        <f t="shared" si="793"/>
        <v>расценка</v>
      </c>
      <c r="R1150" s="7" t="str">
        <f t="shared" si="794"/>
        <v>расценка</v>
      </c>
      <c r="S1150" s="8">
        <f t="shared" si="795"/>
        <v>1054</v>
      </c>
      <c r="T1150" s="8">
        <f t="shared" si="796"/>
        <v>1215</v>
      </c>
      <c r="U1150" s="8">
        <f>Расценки!F1149</f>
        <v>8500</v>
      </c>
      <c r="V1150" s="8">
        <f>Расценки!G1149</f>
        <v>9800</v>
      </c>
      <c r="W1150" s="10">
        <f t="shared" si="797"/>
        <v>0.29411764705882354</v>
      </c>
      <c r="X1150" s="10">
        <f t="shared" si="798"/>
        <v>0.26530612244897961</v>
      </c>
      <c r="Y1150" s="9">
        <f>Расценки!H1149</f>
        <v>8500</v>
      </c>
      <c r="Z1150" s="9">
        <f>Расценки!I1149</f>
        <v>9800</v>
      </c>
      <c r="AA1150" s="10">
        <f>Расценки!J1149</f>
        <v>0</v>
      </c>
      <c r="AB1150" s="10">
        <f>Расценки!K1149</f>
        <v>0</v>
      </c>
      <c r="AC1150" s="16">
        <f t="shared" si="799"/>
        <v>0.29411764705882354</v>
      </c>
      <c r="AD1150" s="16">
        <f t="shared" si="800"/>
        <v>0.26530612244897961</v>
      </c>
      <c r="AE1150" s="10">
        <f t="shared" si="801"/>
        <v>0.38</v>
      </c>
      <c r="AF1150" s="10">
        <f t="shared" si="802"/>
        <v>0.38</v>
      </c>
      <c r="AG1150" s="8">
        <f t="shared" si="803"/>
        <v>2500</v>
      </c>
      <c r="AH1150" s="8">
        <f t="shared" si="804"/>
        <v>2600</v>
      </c>
    </row>
    <row r="1151" spans="1:34" x14ac:dyDescent="0.25">
      <c r="A1151" s="7" t="s">
        <v>3414</v>
      </c>
      <c r="B1151" s="7" t="s">
        <v>3415</v>
      </c>
      <c r="C1151" s="7" t="s">
        <v>177</v>
      </c>
      <c r="D1151" s="7" t="s">
        <v>426</v>
      </c>
      <c r="E1151" s="7" t="str">
        <f>INDEX('Нормо-час по специальностям'!$B$6:$B$26,MATCH(D1151,'Нормо-час по специальностям'!$A$6:$A$26,0))</f>
        <v>Холодильщик / монтажник кондиционеров</v>
      </c>
      <c r="F1151" s="15">
        <v>6.5</v>
      </c>
      <c r="G1151" s="7" t="s">
        <v>7298</v>
      </c>
      <c r="H1151" s="11">
        <f t="shared" si="788"/>
        <v>1.08</v>
      </c>
      <c r="I1151" s="8">
        <f>INDEX('Нормо-час по специальностям'!$D$6:$D$26,MATCH(D1151,'Нормо-час по специальностям'!$A$6:$A$26,0))</f>
        <v>1200</v>
      </c>
      <c r="J1151" s="8">
        <f>INDEX('Нормо-час по специальностям'!$E$6:$E$26,MATCH(D1151,'Нормо-час по специальностям'!$A$6:$A$26,0))</f>
        <v>1440</v>
      </c>
      <c r="K1151" s="8">
        <f t="shared" si="789"/>
        <v>7800</v>
      </c>
      <c r="L1151" s="8">
        <f t="shared" si="790"/>
        <v>9360</v>
      </c>
      <c r="M1151" s="8">
        <f>Расценки!L1150</f>
        <v>6820</v>
      </c>
      <c r="N1151" s="8">
        <f>Расценки!M1150</f>
        <v>7750</v>
      </c>
      <c r="O1151" s="10">
        <f t="shared" si="791"/>
        <v>0.14369501466275669</v>
      </c>
      <c r="P1151" s="10">
        <f t="shared" si="792"/>
        <v>0.20774193548387099</v>
      </c>
      <c r="Q1151" s="7" t="str">
        <f t="shared" si="793"/>
        <v>расценка</v>
      </c>
      <c r="R1151" s="7" t="str">
        <f t="shared" si="794"/>
        <v>расценка</v>
      </c>
      <c r="S1151" s="8">
        <f t="shared" si="795"/>
        <v>1049</v>
      </c>
      <c r="T1151" s="8">
        <f t="shared" si="796"/>
        <v>1192</v>
      </c>
      <c r="U1151" s="8">
        <f>Расценки!F1150</f>
        <v>11000</v>
      </c>
      <c r="V1151" s="8">
        <f>Расценки!G1150</f>
        <v>12500</v>
      </c>
      <c r="W1151" s="10">
        <f t="shared" si="797"/>
        <v>0.29090909090909089</v>
      </c>
      <c r="X1151" s="10">
        <f t="shared" si="798"/>
        <v>0.25119999999999998</v>
      </c>
      <c r="Y1151" s="9">
        <f>Расценки!H1150</f>
        <v>11000</v>
      </c>
      <c r="Z1151" s="9">
        <f>Расценки!I1150</f>
        <v>12500</v>
      </c>
      <c r="AA1151" s="10">
        <f>Расценки!J1150</f>
        <v>0</v>
      </c>
      <c r="AB1151" s="10">
        <f>Расценки!K1150</f>
        <v>0</v>
      </c>
      <c r="AC1151" s="16">
        <f t="shared" si="799"/>
        <v>0.29090909090909089</v>
      </c>
      <c r="AD1151" s="16">
        <f t="shared" si="800"/>
        <v>0.25119999999999998</v>
      </c>
      <c r="AE1151" s="10">
        <f t="shared" si="801"/>
        <v>0.38</v>
      </c>
      <c r="AF1151" s="10">
        <f t="shared" si="802"/>
        <v>0.38</v>
      </c>
      <c r="AG1151" s="8">
        <f t="shared" si="803"/>
        <v>3200</v>
      </c>
      <c r="AH1151" s="8">
        <f t="shared" si="804"/>
        <v>3140</v>
      </c>
    </row>
    <row r="1152" spans="1:34" x14ac:dyDescent="0.25">
      <c r="A1152" s="7" t="s">
        <v>3416</v>
      </c>
      <c r="B1152" s="7" t="s">
        <v>3417</v>
      </c>
      <c r="C1152" s="7" t="s">
        <v>177</v>
      </c>
      <c r="D1152" s="7" t="s">
        <v>410</v>
      </c>
      <c r="E1152" s="7" t="str">
        <f>INDEX('Нормо-час по специальностям'!$B$6:$B$26,MATCH(D1152,'Нормо-час по специальностям'!$A$6:$A$26,0))</f>
        <v>Монтажник вентиляции</v>
      </c>
      <c r="F1152" s="15">
        <v>0.5</v>
      </c>
      <c r="G1152" s="7" t="s">
        <v>7299</v>
      </c>
      <c r="H1152" s="11">
        <f t="shared" si="788"/>
        <v>14</v>
      </c>
      <c r="I1152" s="8">
        <f>INDEX('Нормо-час по специальностям'!$D$6:$D$26,MATCH(D1152,'Нормо-час по специальностям'!$A$6:$A$26,0))</f>
        <v>850</v>
      </c>
      <c r="J1152" s="8">
        <f>INDEX('Нормо-час по специальностям'!$E$6:$E$26,MATCH(D1152,'Нормо-час по специальностям'!$A$6:$A$26,0))</f>
        <v>1020</v>
      </c>
      <c r="K1152" s="8">
        <f t="shared" si="789"/>
        <v>425</v>
      </c>
      <c r="L1152" s="8">
        <f t="shared" si="790"/>
        <v>510</v>
      </c>
      <c r="M1152" s="8">
        <f>Расценки!L1151</f>
        <v>540</v>
      </c>
      <c r="N1152" s="8">
        <f>Расценки!M1151</f>
        <v>600</v>
      </c>
      <c r="O1152" s="10">
        <f t="shared" si="791"/>
        <v>-0.21296296296296291</v>
      </c>
      <c r="P1152" s="10">
        <f t="shared" si="792"/>
        <v>-0.15000000000000002</v>
      </c>
      <c r="Q1152" s="7" t="str">
        <f t="shared" si="793"/>
        <v>нормо-часы</v>
      </c>
      <c r="R1152" s="7" t="str">
        <f t="shared" si="794"/>
        <v>нормо-часы</v>
      </c>
      <c r="S1152" s="8">
        <f t="shared" si="795"/>
        <v>1080</v>
      </c>
      <c r="T1152" s="8">
        <f t="shared" si="796"/>
        <v>1200</v>
      </c>
      <c r="U1152" s="8">
        <f>Расценки!F1151</f>
        <v>900</v>
      </c>
      <c r="V1152" s="8">
        <f>Расценки!G1151</f>
        <v>1000</v>
      </c>
      <c r="W1152" s="10">
        <f t="shared" si="797"/>
        <v>0.52777777777777779</v>
      </c>
      <c r="X1152" s="10">
        <f t="shared" si="798"/>
        <v>0.49</v>
      </c>
      <c r="Y1152" s="9">
        <f>Расценки!H1151</f>
        <v>900</v>
      </c>
      <c r="Z1152" s="9">
        <f>Расценки!I1151</f>
        <v>1000</v>
      </c>
      <c r="AA1152" s="10">
        <f>Расценки!J1151</f>
        <v>0</v>
      </c>
      <c r="AB1152" s="10">
        <f>Расценки!K1151</f>
        <v>0</v>
      </c>
      <c r="AC1152" s="16">
        <f t="shared" si="799"/>
        <v>0.52777777777777779</v>
      </c>
      <c r="AD1152" s="16">
        <f t="shared" si="800"/>
        <v>0.49</v>
      </c>
      <c r="AE1152" s="10">
        <f t="shared" si="801"/>
        <v>0.4</v>
      </c>
      <c r="AF1152" s="10">
        <f t="shared" si="802"/>
        <v>0.4</v>
      </c>
      <c r="AG1152" s="8">
        <f t="shared" si="803"/>
        <v>475</v>
      </c>
      <c r="AH1152" s="8">
        <f t="shared" si="804"/>
        <v>490</v>
      </c>
    </row>
    <row r="1153" spans="1:34" x14ac:dyDescent="0.25">
      <c r="A1153" s="7" t="s">
        <v>3420</v>
      </c>
      <c r="B1153" s="7" t="s">
        <v>3421</v>
      </c>
      <c r="C1153" s="7" t="s">
        <v>177</v>
      </c>
      <c r="D1153" s="7" t="s">
        <v>426</v>
      </c>
      <c r="E1153" s="7" t="str">
        <f>INDEX('Нормо-час по специальностям'!$B$6:$B$26,MATCH(D1153,'Нормо-час по специальностям'!$A$6:$A$26,0))</f>
        <v>Холодильщик / монтажник кондиционеров</v>
      </c>
      <c r="F1153" s="15">
        <v>1</v>
      </c>
      <c r="G1153" s="7" t="s">
        <v>7300</v>
      </c>
      <c r="H1153" s="11">
        <f t="shared" si="788"/>
        <v>7</v>
      </c>
      <c r="I1153" s="8">
        <f>INDEX('Нормо-час по специальностям'!$D$6:$D$26,MATCH(D1153,'Нормо-час по специальностям'!$A$6:$A$26,0))</f>
        <v>1200</v>
      </c>
      <c r="J1153" s="8">
        <f>INDEX('Нормо-час по специальностям'!$E$6:$E$26,MATCH(D1153,'Нормо-час по специальностям'!$A$6:$A$26,0))</f>
        <v>1440</v>
      </c>
      <c r="K1153" s="8">
        <f t="shared" si="789"/>
        <v>1200</v>
      </c>
      <c r="L1153" s="8">
        <f t="shared" si="790"/>
        <v>1440</v>
      </c>
      <c r="M1153" s="8">
        <f>Расценки!L1152</f>
        <v>1500</v>
      </c>
      <c r="N1153" s="8">
        <f>Расценки!M1152</f>
        <v>1740</v>
      </c>
      <c r="O1153" s="10">
        <f t="shared" si="791"/>
        <v>-0.19999999999999996</v>
      </c>
      <c r="P1153" s="10">
        <f t="shared" si="792"/>
        <v>-0.17241379310344829</v>
      </c>
      <c r="Q1153" s="7" t="str">
        <f t="shared" si="793"/>
        <v>нормо-часы</v>
      </c>
      <c r="R1153" s="7" t="str">
        <f t="shared" si="794"/>
        <v>нормо-часы</v>
      </c>
      <c r="S1153" s="8">
        <f t="shared" si="795"/>
        <v>1500</v>
      </c>
      <c r="T1153" s="8">
        <f t="shared" si="796"/>
        <v>1740</v>
      </c>
      <c r="U1153" s="8">
        <f>Расценки!F1152</f>
        <v>2500</v>
      </c>
      <c r="V1153" s="8">
        <f>Расценки!G1152</f>
        <v>2900</v>
      </c>
      <c r="W1153" s="10">
        <f t="shared" si="797"/>
        <v>0.52</v>
      </c>
      <c r="X1153" s="10">
        <f t="shared" si="798"/>
        <v>0.50344827586206897</v>
      </c>
      <c r="Y1153" s="9">
        <f>Расценки!H1152</f>
        <v>2500</v>
      </c>
      <c r="Z1153" s="9">
        <f>Расценки!I1152</f>
        <v>2900</v>
      </c>
      <c r="AA1153" s="10">
        <f>Расценки!J1152</f>
        <v>0</v>
      </c>
      <c r="AB1153" s="10">
        <f>Расценки!K1152</f>
        <v>0</v>
      </c>
      <c r="AC1153" s="16">
        <f t="shared" si="799"/>
        <v>0.52</v>
      </c>
      <c r="AD1153" s="16">
        <f t="shared" si="800"/>
        <v>0.50344827586206897</v>
      </c>
      <c r="AE1153" s="10">
        <f t="shared" si="801"/>
        <v>0.4</v>
      </c>
      <c r="AF1153" s="10">
        <f t="shared" si="802"/>
        <v>0.4</v>
      </c>
      <c r="AG1153" s="8">
        <f t="shared" si="803"/>
        <v>1300</v>
      </c>
      <c r="AH1153" s="8">
        <f t="shared" si="804"/>
        <v>1460</v>
      </c>
    </row>
    <row r="1154" spans="1:34" x14ac:dyDescent="0.25">
      <c r="A1154" s="7" t="s">
        <v>3423</v>
      </c>
      <c r="B1154" s="7" t="s">
        <v>3424</v>
      </c>
      <c r="C1154" s="7" t="s">
        <v>177</v>
      </c>
      <c r="D1154" s="7" t="s">
        <v>426</v>
      </c>
      <c r="E1154" s="7" t="str">
        <f>INDEX('Нормо-час по специальностям'!$B$6:$B$26,MATCH(D1154,'Нормо-час по специальностям'!$A$6:$A$26,0))</f>
        <v>Холодильщик / монтажник кондиционеров</v>
      </c>
      <c r="F1154" s="15">
        <v>1</v>
      </c>
      <c r="G1154" s="7" t="s">
        <v>7301</v>
      </c>
      <c r="H1154" s="11">
        <f t="shared" si="788"/>
        <v>7</v>
      </c>
      <c r="I1154" s="8">
        <f>INDEX('Нормо-час по специальностям'!$D$6:$D$26,MATCH(D1154,'Нормо-час по специальностям'!$A$6:$A$26,0))</f>
        <v>1200</v>
      </c>
      <c r="J1154" s="8">
        <f>INDEX('Нормо-час по специальностям'!$E$6:$E$26,MATCH(D1154,'Нормо-час по специальностям'!$A$6:$A$26,0))</f>
        <v>1440</v>
      </c>
      <c r="K1154" s="8">
        <f t="shared" si="789"/>
        <v>1200</v>
      </c>
      <c r="L1154" s="8">
        <f t="shared" si="790"/>
        <v>1440</v>
      </c>
      <c r="M1154" s="8">
        <f>Расценки!L1153</f>
        <v>1500</v>
      </c>
      <c r="N1154" s="8">
        <f>Расценки!M1153</f>
        <v>1740</v>
      </c>
      <c r="O1154" s="10">
        <f t="shared" si="791"/>
        <v>-0.19999999999999996</v>
      </c>
      <c r="P1154" s="10">
        <f t="shared" si="792"/>
        <v>-0.17241379310344829</v>
      </c>
      <c r="Q1154" s="7" t="str">
        <f t="shared" si="793"/>
        <v>нормо-часы</v>
      </c>
      <c r="R1154" s="7" t="str">
        <f t="shared" si="794"/>
        <v>нормо-часы</v>
      </c>
      <c r="S1154" s="8">
        <f t="shared" si="795"/>
        <v>1500</v>
      </c>
      <c r="T1154" s="8">
        <f t="shared" si="796"/>
        <v>1740</v>
      </c>
      <c r="U1154" s="8">
        <f>Расценки!F1153</f>
        <v>2500</v>
      </c>
      <c r="V1154" s="8">
        <f>Расценки!G1153</f>
        <v>2900</v>
      </c>
      <c r="W1154" s="10">
        <f t="shared" si="797"/>
        <v>0.52</v>
      </c>
      <c r="X1154" s="10">
        <f t="shared" si="798"/>
        <v>0.50344827586206897</v>
      </c>
      <c r="Y1154" s="9">
        <f>Расценки!H1153</f>
        <v>2500</v>
      </c>
      <c r="Z1154" s="9">
        <f>Расценки!I1153</f>
        <v>2900</v>
      </c>
      <c r="AA1154" s="10">
        <f>Расценки!J1153</f>
        <v>0</v>
      </c>
      <c r="AB1154" s="10">
        <f>Расценки!K1153</f>
        <v>0</v>
      </c>
      <c r="AC1154" s="16">
        <f t="shared" si="799"/>
        <v>0.52</v>
      </c>
      <c r="AD1154" s="16">
        <f t="shared" si="800"/>
        <v>0.50344827586206897</v>
      </c>
      <c r="AE1154" s="10">
        <f t="shared" si="801"/>
        <v>0.4</v>
      </c>
      <c r="AF1154" s="10">
        <f t="shared" si="802"/>
        <v>0.4</v>
      </c>
      <c r="AG1154" s="8">
        <f t="shared" si="803"/>
        <v>1300</v>
      </c>
      <c r="AH1154" s="8">
        <f t="shared" si="804"/>
        <v>1460</v>
      </c>
    </row>
    <row r="1155" spans="1:34" x14ac:dyDescent="0.25">
      <c r="A1155" s="7" t="s">
        <v>3426</v>
      </c>
      <c r="B1155" s="7" t="s">
        <v>3427</v>
      </c>
      <c r="C1155" s="7" t="s">
        <v>177</v>
      </c>
      <c r="D1155" s="7" t="s">
        <v>410</v>
      </c>
      <c r="E1155" s="7" t="str">
        <f>INDEX('Нормо-час по специальностям'!$B$6:$B$26,MATCH(D1155,'Нормо-час по специальностям'!$A$6:$A$26,0))</f>
        <v>Монтажник вентиляции</v>
      </c>
      <c r="F1155" s="15">
        <v>2</v>
      </c>
      <c r="G1155" s="7" t="s">
        <v>7302</v>
      </c>
      <c r="H1155" s="11">
        <f t="shared" si="788"/>
        <v>3.5</v>
      </c>
      <c r="I1155" s="8">
        <f>INDEX('Нормо-час по специальностям'!$D$6:$D$26,MATCH(D1155,'Нормо-час по специальностям'!$A$6:$A$26,0))</f>
        <v>850</v>
      </c>
      <c r="J1155" s="8">
        <f>INDEX('Нормо-час по специальностям'!$E$6:$E$26,MATCH(D1155,'Нормо-час по специальностям'!$A$6:$A$26,0))</f>
        <v>1020</v>
      </c>
      <c r="K1155" s="8">
        <f t="shared" si="789"/>
        <v>1700</v>
      </c>
      <c r="L1155" s="8">
        <f t="shared" si="790"/>
        <v>2040</v>
      </c>
      <c r="M1155" s="8">
        <f>Расценки!L1154</f>
        <v>2100</v>
      </c>
      <c r="N1155" s="8">
        <f>Расценки!M1154</f>
        <v>2400</v>
      </c>
      <c r="O1155" s="10">
        <f t="shared" si="791"/>
        <v>-0.19047619047619047</v>
      </c>
      <c r="P1155" s="10">
        <f t="shared" si="792"/>
        <v>-0.15000000000000002</v>
      </c>
      <c r="Q1155" s="7" t="str">
        <f t="shared" si="793"/>
        <v>нормо-часы</v>
      </c>
      <c r="R1155" s="7" t="str">
        <f t="shared" si="794"/>
        <v>нормо-часы</v>
      </c>
      <c r="S1155" s="8">
        <f t="shared" si="795"/>
        <v>1050</v>
      </c>
      <c r="T1155" s="8">
        <f t="shared" si="796"/>
        <v>1200</v>
      </c>
      <c r="U1155" s="8">
        <f>Расценки!F1154</f>
        <v>3500</v>
      </c>
      <c r="V1155" s="8">
        <f>Расценки!G1154</f>
        <v>4000</v>
      </c>
      <c r="W1155" s="10">
        <f t="shared" si="797"/>
        <v>0.51428571428571423</v>
      </c>
      <c r="X1155" s="10">
        <f t="shared" si="798"/>
        <v>0.49</v>
      </c>
      <c r="Y1155" s="9">
        <f>Расценки!H1154</f>
        <v>3500</v>
      </c>
      <c r="Z1155" s="9">
        <f>Расценки!I1154</f>
        <v>4000</v>
      </c>
      <c r="AA1155" s="10">
        <f>Расценки!J1154</f>
        <v>0</v>
      </c>
      <c r="AB1155" s="10">
        <f>Расценки!K1154</f>
        <v>0</v>
      </c>
      <c r="AC1155" s="16">
        <f t="shared" si="799"/>
        <v>0.51428571428571423</v>
      </c>
      <c r="AD1155" s="16">
        <f t="shared" si="800"/>
        <v>0.49</v>
      </c>
      <c r="AE1155" s="10">
        <f t="shared" si="801"/>
        <v>0.4</v>
      </c>
      <c r="AF1155" s="10">
        <f t="shared" si="802"/>
        <v>0.4</v>
      </c>
      <c r="AG1155" s="8">
        <f t="shared" si="803"/>
        <v>1800</v>
      </c>
      <c r="AH1155" s="8">
        <f t="shared" si="804"/>
        <v>1960</v>
      </c>
    </row>
    <row r="1156" spans="1:34" x14ac:dyDescent="0.25">
      <c r="A1156" s="7" t="s">
        <v>3430</v>
      </c>
      <c r="B1156" s="7" t="s">
        <v>3431</v>
      </c>
      <c r="C1156" s="7" t="s">
        <v>177</v>
      </c>
      <c r="D1156" s="7" t="s">
        <v>410</v>
      </c>
      <c r="E1156" s="7" t="str">
        <f>INDEX('Нормо-час по специальностям'!$B$6:$B$26,MATCH(D1156,'Нормо-час по специальностям'!$A$6:$A$26,0))</f>
        <v>Монтажник вентиляции</v>
      </c>
      <c r="F1156" s="15">
        <v>2.5</v>
      </c>
      <c r="G1156" s="7" t="s">
        <v>7303</v>
      </c>
      <c r="H1156" s="11">
        <f t="shared" si="788"/>
        <v>2.8</v>
      </c>
      <c r="I1156" s="8">
        <f>INDEX('Нормо-час по специальностям'!$D$6:$D$26,MATCH(D1156,'Нормо-час по специальностям'!$A$6:$A$26,0))</f>
        <v>850</v>
      </c>
      <c r="J1156" s="8">
        <f>INDEX('Нормо-час по специальностям'!$E$6:$E$26,MATCH(D1156,'Нормо-час по специальностям'!$A$6:$A$26,0))</f>
        <v>1020</v>
      </c>
      <c r="K1156" s="8">
        <f t="shared" si="789"/>
        <v>2125</v>
      </c>
      <c r="L1156" s="8">
        <f t="shared" si="790"/>
        <v>2550</v>
      </c>
      <c r="M1156" s="8">
        <f>Расценки!L1155</f>
        <v>2100</v>
      </c>
      <c r="N1156" s="8">
        <f>Расценки!M1155</f>
        <v>2520</v>
      </c>
      <c r="O1156" s="10">
        <f t="shared" si="791"/>
        <v>1.1904761904761862E-2</v>
      </c>
      <c r="P1156" s="10">
        <f t="shared" si="792"/>
        <v>1.1904761904761862E-2</v>
      </c>
      <c r="Q1156" s="7" t="str">
        <f t="shared" si="793"/>
        <v>равно</v>
      </c>
      <c r="R1156" s="7" t="str">
        <f t="shared" si="794"/>
        <v>равно</v>
      </c>
      <c r="S1156" s="8">
        <f t="shared" si="795"/>
        <v>840</v>
      </c>
      <c r="T1156" s="8">
        <f t="shared" si="796"/>
        <v>1008</v>
      </c>
      <c r="U1156" s="8">
        <f>Расценки!F1155</f>
        <v>3500</v>
      </c>
      <c r="V1156" s="8">
        <f>Расценки!G1155</f>
        <v>4200</v>
      </c>
      <c r="W1156" s="10">
        <f t="shared" si="797"/>
        <v>0.39285714285714285</v>
      </c>
      <c r="X1156" s="10">
        <f t="shared" si="798"/>
        <v>0.39285714285714285</v>
      </c>
      <c r="Y1156" s="9">
        <f>Расценки!H1155</f>
        <v>3500</v>
      </c>
      <c r="Z1156" s="9">
        <f>Расценки!I1155</f>
        <v>4200</v>
      </c>
      <c r="AA1156" s="10">
        <f>Расценки!J1155</f>
        <v>0</v>
      </c>
      <c r="AB1156" s="10">
        <f>Расценки!K1155</f>
        <v>0</v>
      </c>
      <c r="AC1156" s="16">
        <f t="shared" si="799"/>
        <v>0.39285714285714285</v>
      </c>
      <c r="AD1156" s="16">
        <f t="shared" si="800"/>
        <v>0.39285714285714285</v>
      </c>
      <c r="AE1156" s="10">
        <f t="shared" si="801"/>
        <v>0.4</v>
      </c>
      <c r="AF1156" s="10">
        <f t="shared" si="802"/>
        <v>0.4</v>
      </c>
      <c r="AG1156" s="8">
        <f t="shared" si="803"/>
        <v>1375</v>
      </c>
      <c r="AH1156" s="8">
        <f t="shared" si="804"/>
        <v>1650</v>
      </c>
    </row>
    <row r="1157" spans="1:34" x14ac:dyDescent="0.25">
      <c r="A1157" s="7" t="s">
        <v>3433</v>
      </c>
      <c r="B1157" s="7" t="s">
        <v>3434</v>
      </c>
      <c r="C1157" s="7" t="s">
        <v>177</v>
      </c>
      <c r="D1157" s="7" t="s">
        <v>426</v>
      </c>
      <c r="E1157" s="7" t="str">
        <f>INDEX('Нормо-час по специальностям'!$B$6:$B$26,MATCH(D1157,'Нормо-час по специальностям'!$A$6:$A$26,0))</f>
        <v>Холодильщик / монтажник кондиционеров</v>
      </c>
      <c r="F1157" s="15">
        <v>0.5</v>
      </c>
      <c r="G1157" s="7" t="s">
        <v>7304</v>
      </c>
      <c r="H1157" s="11">
        <f t="shared" si="788"/>
        <v>14</v>
      </c>
      <c r="I1157" s="8">
        <f>INDEX('Нормо-час по специальностям'!$D$6:$D$26,MATCH(D1157,'Нормо-час по специальностям'!$A$6:$A$26,0))</f>
        <v>1200</v>
      </c>
      <c r="J1157" s="8">
        <f>INDEX('Нормо-час по специальностям'!$E$6:$E$26,MATCH(D1157,'Нормо-час по специальностям'!$A$6:$A$26,0))</f>
        <v>1440</v>
      </c>
      <c r="K1157" s="8">
        <f t="shared" si="789"/>
        <v>600</v>
      </c>
      <c r="L1157" s="8">
        <f t="shared" si="790"/>
        <v>720</v>
      </c>
      <c r="M1157" s="8">
        <f>Расценки!L1156</f>
        <v>930</v>
      </c>
      <c r="N1157" s="8">
        <f>Расценки!M1156</f>
        <v>1054</v>
      </c>
      <c r="O1157" s="10">
        <f t="shared" si="791"/>
        <v>-0.35483870967741937</v>
      </c>
      <c r="P1157" s="10">
        <f t="shared" si="792"/>
        <v>-0.31688804554079697</v>
      </c>
      <c r="Q1157" s="7" t="str">
        <f t="shared" si="793"/>
        <v>нормо-часы</v>
      </c>
      <c r="R1157" s="7" t="str">
        <f t="shared" si="794"/>
        <v>нормо-часы</v>
      </c>
      <c r="S1157" s="8">
        <f t="shared" si="795"/>
        <v>1860</v>
      </c>
      <c r="T1157" s="8">
        <f t="shared" si="796"/>
        <v>2108</v>
      </c>
      <c r="U1157" s="8">
        <f>Расценки!F1156</f>
        <v>1500</v>
      </c>
      <c r="V1157" s="8">
        <f>Расценки!G1156</f>
        <v>1700</v>
      </c>
      <c r="W1157" s="10">
        <f t="shared" si="797"/>
        <v>0.6</v>
      </c>
      <c r="X1157" s="10">
        <f t="shared" si="798"/>
        <v>0.57647058823529407</v>
      </c>
      <c r="Y1157" s="9">
        <f>Расценки!H1156</f>
        <v>1500</v>
      </c>
      <c r="Z1157" s="9">
        <f>Расценки!I1156</f>
        <v>1700</v>
      </c>
      <c r="AA1157" s="10">
        <f>Расценки!J1156</f>
        <v>0</v>
      </c>
      <c r="AB1157" s="10">
        <f>Расценки!K1156</f>
        <v>0</v>
      </c>
      <c r="AC1157" s="16">
        <f t="shared" si="799"/>
        <v>0.6</v>
      </c>
      <c r="AD1157" s="16">
        <f t="shared" si="800"/>
        <v>0.57647058823529407</v>
      </c>
      <c r="AE1157" s="10">
        <f t="shared" si="801"/>
        <v>0.38</v>
      </c>
      <c r="AF1157" s="10">
        <f t="shared" si="802"/>
        <v>0.38</v>
      </c>
      <c r="AG1157" s="8">
        <f t="shared" si="803"/>
        <v>900</v>
      </c>
      <c r="AH1157" s="8">
        <f t="shared" si="804"/>
        <v>980</v>
      </c>
    </row>
    <row r="1158" spans="1:34" x14ac:dyDescent="0.25">
      <c r="A1158" s="7" t="s">
        <v>3436</v>
      </c>
      <c r="B1158" s="7" t="s">
        <v>3437</v>
      </c>
      <c r="C1158" s="7" t="s">
        <v>177</v>
      </c>
      <c r="D1158" s="7" t="s">
        <v>426</v>
      </c>
      <c r="E1158" s="7" t="str">
        <f>INDEX('Нормо-час по специальностям'!$B$6:$B$26,MATCH(D1158,'Нормо-час по специальностям'!$A$6:$A$26,0))</f>
        <v>Холодильщик / монтажник кондиционеров</v>
      </c>
      <c r="F1158" s="15">
        <v>0.8</v>
      </c>
      <c r="G1158" s="7" t="s">
        <v>7305</v>
      </c>
      <c r="H1158" s="11">
        <f t="shared" si="788"/>
        <v>8.75</v>
      </c>
      <c r="I1158" s="8">
        <f>INDEX('Нормо-час по специальностям'!$D$6:$D$26,MATCH(D1158,'Нормо-час по специальностям'!$A$6:$A$26,0))</f>
        <v>1200</v>
      </c>
      <c r="J1158" s="8">
        <f>INDEX('Нормо-час по специальностям'!$E$6:$E$26,MATCH(D1158,'Нормо-час по специальностям'!$A$6:$A$26,0))</f>
        <v>1440</v>
      </c>
      <c r="K1158" s="8">
        <f t="shared" si="789"/>
        <v>960</v>
      </c>
      <c r="L1158" s="8">
        <f t="shared" si="790"/>
        <v>1152</v>
      </c>
      <c r="M1158" s="8">
        <f>Расценки!L1157</f>
        <v>1364</v>
      </c>
      <c r="N1158" s="8">
        <f>Расценки!M1157</f>
        <v>1612</v>
      </c>
      <c r="O1158" s="10">
        <f t="shared" si="791"/>
        <v>-0.29618768328445744</v>
      </c>
      <c r="P1158" s="10">
        <f t="shared" si="792"/>
        <v>-0.28535980148883378</v>
      </c>
      <c r="Q1158" s="7" t="str">
        <f t="shared" si="793"/>
        <v>нормо-часы</v>
      </c>
      <c r="R1158" s="7" t="str">
        <f t="shared" si="794"/>
        <v>нормо-часы</v>
      </c>
      <c r="S1158" s="8">
        <f t="shared" si="795"/>
        <v>1705</v>
      </c>
      <c r="T1158" s="8">
        <f t="shared" si="796"/>
        <v>2015</v>
      </c>
      <c r="U1158" s="8">
        <f>Расценки!F1157</f>
        <v>2200</v>
      </c>
      <c r="V1158" s="8">
        <f>Расценки!G1157</f>
        <v>2600</v>
      </c>
      <c r="W1158" s="10">
        <f t="shared" si="797"/>
        <v>0.5636363636363636</v>
      </c>
      <c r="X1158" s="10">
        <f t="shared" si="798"/>
        <v>0.55692307692307697</v>
      </c>
      <c r="Y1158" s="9">
        <f>Расценки!H1157</f>
        <v>2200</v>
      </c>
      <c r="Z1158" s="9">
        <f>Расценки!I1157</f>
        <v>2600</v>
      </c>
      <c r="AA1158" s="10">
        <f>Расценки!J1157</f>
        <v>0</v>
      </c>
      <c r="AB1158" s="10">
        <f>Расценки!K1157</f>
        <v>0</v>
      </c>
      <c r="AC1158" s="16">
        <f t="shared" si="799"/>
        <v>0.5636363636363636</v>
      </c>
      <c r="AD1158" s="16">
        <f t="shared" si="800"/>
        <v>0.55692307692307697</v>
      </c>
      <c r="AE1158" s="10">
        <f t="shared" si="801"/>
        <v>0.38</v>
      </c>
      <c r="AF1158" s="10">
        <f t="shared" si="802"/>
        <v>0.38</v>
      </c>
      <c r="AG1158" s="8">
        <f t="shared" si="803"/>
        <v>1240</v>
      </c>
      <c r="AH1158" s="8">
        <f t="shared" si="804"/>
        <v>1448</v>
      </c>
    </row>
    <row r="1159" spans="1:34" x14ac:dyDescent="0.25">
      <c r="A1159" s="7" t="s">
        <v>3439</v>
      </c>
      <c r="B1159" s="7" t="s">
        <v>3440</v>
      </c>
      <c r="C1159" s="7" t="s">
        <v>177</v>
      </c>
      <c r="D1159" s="7" t="s">
        <v>426</v>
      </c>
      <c r="E1159" s="7" t="str">
        <f>INDEX('Нормо-час по специальностям'!$B$6:$B$26,MATCH(D1159,'Нормо-час по специальностям'!$A$6:$A$26,0))</f>
        <v>Холодильщик / монтажник кондиционеров</v>
      </c>
      <c r="F1159" s="15">
        <v>1</v>
      </c>
      <c r="G1159" s="7" t="s">
        <v>7306</v>
      </c>
      <c r="H1159" s="11">
        <f t="shared" si="788"/>
        <v>7</v>
      </c>
      <c r="I1159" s="8">
        <f>INDEX('Нормо-час по специальностям'!$D$6:$D$26,MATCH(D1159,'Нормо-час по специальностям'!$A$6:$A$26,0))</f>
        <v>1200</v>
      </c>
      <c r="J1159" s="8">
        <f>INDEX('Нормо-час по специальностям'!$E$6:$E$26,MATCH(D1159,'Нормо-час по специальностям'!$A$6:$A$26,0))</f>
        <v>1440</v>
      </c>
      <c r="K1159" s="8">
        <f t="shared" si="789"/>
        <v>1200</v>
      </c>
      <c r="L1159" s="8">
        <f t="shared" si="790"/>
        <v>1440</v>
      </c>
      <c r="M1159" s="8">
        <f>Расценки!L1158</f>
        <v>1500</v>
      </c>
      <c r="N1159" s="8">
        <f>Расценки!M1158</f>
        <v>1800</v>
      </c>
      <c r="O1159" s="10">
        <f t="shared" si="791"/>
        <v>-0.19999999999999996</v>
      </c>
      <c r="P1159" s="10">
        <f t="shared" si="792"/>
        <v>-0.19999999999999996</v>
      </c>
      <c r="Q1159" s="7" t="str">
        <f t="shared" si="793"/>
        <v>нормо-часы</v>
      </c>
      <c r="R1159" s="7" t="str">
        <f t="shared" si="794"/>
        <v>нормо-часы</v>
      </c>
      <c r="S1159" s="8">
        <f t="shared" si="795"/>
        <v>1500</v>
      </c>
      <c r="T1159" s="8">
        <f t="shared" si="796"/>
        <v>1800</v>
      </c>
      <c r="U1159" s="8">
        <f>Расценки!F1158</f>
        <v>2500</v>
      </c>
      <c r="V1159" s="8">
        <f>Расценки!G1158</f>
        <v>3000</v>
      </c>
      <c r="W1159" s="10">
        <f t="shared" si="797"/>
        <v>0.52</v>
      </c>
      <c r="X1159" s="10">
        <f t="shared" si="798"/>
        <v>0.52</v>
      </c>
      <c r="Y1159" s="9">
        <f>Расценки!H1158</f>
        <v>2500</v>
      </c>
      <c r="Z1159" s="9">
        <f>Расценки!I1158</f>
        <v>3000</v>
      </c>
      <c r="AA1159" s="10">
        <f>Расценки!J1158</f>
        <v>0</v>
      </c>
      <c r="AB1159" s="10">
        <f>Расценки!K1158</f>
        <v>0</v>
      </c>
      <c r="AC1159" s="16">
        <f t="shared" si="799"/>
        <v>0.52</v>
      </c>
      <c r="AD1159" s="16">
        <f t="shared" si="800"/>
        <v>0.52</v>
      </c>
      <c r="AE1159" s="10">
        <f t="shared" si="801"/>
        <v>0.4</v>
      </c>
      <c r="AF1159" s="10">
        <f t="shared" si="802"/>
        <v>0.4</v>
      </c>
      <c r="AG1159" s="8">
        <f t="shared" si="803"/>
        <v>1300</v>
      </c>
      <c r="AH1159" s="8">
        <f t="shared" si="804"/>
        <v>1560</v>
      </c>
    </row>
    <row r="1160" spans="1:34" x14ac:dyDescent="0.25">
      <c r="A1160" s="7" t="s">
        <v>3443</v>
      </c>
      <c r="B1160" s="7" t="s">
        <v>3444</v>
      </c>
      <c r="C1160" s="7" t="s">
        <v>177</v>
      </c>
      <c r="D1160" s="7" t="s">
        <v>426</v>
      </c>
      <c r="E1160" s="7" t="str">
        <f>INDEX('Нормо-час по специальностям'!$B$6:$B$26,MATCH(D1160,'Нормо-час по специальностям'!$A$6:$A$26,0))</f>
        <v>Холодильщик / монтажник кондиционеров</v>
      </c>
      <c r="F1160" s="15">
        <v>0.5</v>
      </c>
      <c r="G1160" s="7" t="s">
        <v>7307</v>
      </c>
      <c r="H1160" s="11">
        <f t="shared" si="788"/>
        <v>14</v>
      </c>
      <c r="I1160" s="8">
        <f>INDEX('Нормо-час по специальностям'!$D$6:$D$26,MATCH(D1160,'Нормо-час по специальностям'!$A$6:$A$26,0))</f>
        <v>1200</v>
      </c>
      <c r="J1160" s="8">
        <f>INDEX('Нормо-час по специальностям'!$E$6:$E$26,MATCH(D1160,'Нормо-час по специальностям'!$A$6:$A$26,0))</f>
        <v>1440</v>
      </c>
      <c r="K1160" s="8">
        <f t="shared" si="789"/>
        <v>600</v>
      </c>
      <c r="L1160" s="8">
        <f t="shared" si="790"/>
        <v>720</v>
      </c>
      <c r="M1160" s="8">
        <f>Расценки!L1159</f>
        <v>900</v>
      </c>
      <c r="N1160" s="8">
        <f>Расценки!M1159</f>
        <v>1080</v>
      </c>
      <c r="O1160" s="10">
        <f t="shared" si="791"/>
        <v>-0.33333333333333337</v>
      </c>
      <c r="P1160" s="10">
        <f t="shared" si="792"/>
        <v>-0.33333333333333337</v>
      </c>
      <c r="Q1160" s="7" t="str">
        <f t="shared" si="793"/>
        <v>нормо-часы</v>
      </c>
      <c r="R1160" s="7" t="str">
        <f t="shared" si="794"/>
        <v>нормо-часы</v>
      </c>
      <c r="S1160" s="8">
        <f t="shared" si="795"/>
        <v>1800</v>
      </c>
      <c r="T1160" s="8">
        <f t="shared" si="796"/>
        <v>2160</v>
      </c>
      <c r="U1160" s="8">
        <f>Расценки!F1159</f>
        <v>1500</v>
      </c>
      <c r="V1160" s="8">
        <f>Расценки!G1159</f>
        <v>1800</v>
      </c>
      <c r="W1160" s="10">
        <f t="shared" si="797"/>
        <v>0.6</v>
      </c>
      <c r="X1160" s="10">
        <f t="shared" si="798"/>
        <v>0.6</v>
      </c>
      <c r="Y1160" s="9">
        <f>Расценки!H1159</f>
        <v>1500</v>
      </c>
      <c r="Z1160" s="9">
        <f>Расценки!I1159</f>
        <v>1800</v>
      </c>
      <c r="AA1160" s="10">
        <f>Расценки!J1159</f>
        <v>0</v>
      </c>
      <c r="AB1160" s="10">
        <f>Расценки!K1159</f>
        <v>0</v>
      </c>
      <c r="AC1160" s="16">
        <f t="shared" si="799"/>
        <v>0.6</v>
      </c>
      <c r="AD1160" s="16">
        <f t="shared" si="800"/>
        <v>0.6</v>
      </c>
      <c r="AE1160" s="10">
        <f t="shared" si="801"/>
        <v>0.4</v>
      </c>
      <c r="AF1160" s="10">
        <f t="shared" si="802"/>
        <v>0.4</v>
      </c>
      <c r="AG1160" s="8">
        <f t="shared" si="803"/>
        <v>900</v>
      </c>
      <c r="AH1160" s="8">
        <f t="shared" si="804"/>
        <v>1080</v>
      </c>
    </row>
    <row r="1161" spans="1:34" x14ac:dyDescent="0.25">
      <c r="A1161" s="7" t="s">
        <v>3446</v>
      </c>
      <c r="B1161" s="7" t="s">
        <v>3447</v>
      </c>
      <c r="C1161" s="7" t="s">
        <v>54</v>
      </c>
      <c r="D1161" s="7" t="s">
        <v>410</v>
      </c>
      <c r="E1161" s="7" t="str">
        <f>INDEX('Нормо-час по специальностям'!$B$6:$B$26,MATCH(D1161,'Нормо-час по специальностям'!$A$6:$A$26,0))</f>
        <v>Монтажник вентиляции</v>
      </c>
      <c r="F1161" s="15">
        <v>0.75</v>
      </c>
      <c r="G1161" s="7" t="s">
        <v>7308</v>
      </c>
      <c r="H1161" s="11">
        <f t="shared" si="788"/>
        <v>9.33</v>
      </c>
      <c r="I1161" s="8">
        <f>INDEX('Нормо-час по специальностям'!$D$6:$D$26,MATCH(D1161,'Нормо-час по специальностям'!$A$6:$A$26,0))</f>
        <v>850</v>
      </c>
      <c r="J1161" s="8">
        <f>INDEX('Нормо-час по специальностям'!$E$6:$E$26,MATCH(D1161,'Нормо-час по специальностям'!$A$6:$A$26,0))</f>
        <v>1020</v>
      </c>
      <c r="K1161" s="8">
        <f t="shared" si="789"/>
        <v>638</v>
      </c>
      <c r="L1161" s="8">
        <f t="shared" si="790"/>
        <v>765</v>
      </c>
      <c r="M1161" s="8">
        <f>Расценки!L1160</f>
        <v>527</v>
      </c>
      <c r="N1161" s="8">
        <f>Расценки!M1160</f>
        <v>589</v>
      </c>
      <c r="O1161" s="10">
        <f t="shared" si="791"/>
        <v>0.21062618595825433</v>
      </c>
      <c r="P1161" s="10">
        <f t="shared" si="792"/>
        <v>0.29881154499151097</v>
      </c>
      <c r="Q1161" s="7" t="str">
        <f t="shared" si="793"/>
        <v>расценка</v>
      </c>
      <c r="R1161" s="7" t="str">
        <f t="shared" si="794"/>
        <v>расценка</v>
      </c>
      <c r="S1161" s="8">
        <f t="shared" si="795"/>
        <v>703</v>
      </c>
      <c r="T1161" s="8">
        <f t="shared" si="796"/>
        <v>785</v>
      </c>
      <c r="U1161" s="8">
        <f>Расценки!F1160</f>
        <v>850</v>
      </c>
      <c r="V1161" s="8">
        <f>Расценки!G1160</f>
        <v>950</v>
      </c>
      <c r="W1161" s="10">
        <f t="shared" si="797"/>
        <v>0.24941176470588236</v>
      </c>
      <c r="X1161" s="10">
        <f t="shared" si="798"/>
        <v>0.19473684210526315</v>
      </c>
      <c r="Y1161" s="9">
        <f>Расценки!H1160</f>
        <v>851</v>
      </c>
      <c r="Z1161" s="9">
        <f>Расценки!I1160</f>
        <v>1020</v>
      </c>
      <c r="AA1161" s="10">
        <f>Расценки!J1160</f>
        <v>1.1764705882353343E-3</v>
      </c>
      <c r="AB1161" s="10">
        <f>Расценки!K1160</f>
        <v>7.3684210526315796E-2</v>
      </c>
      <c r="AC1161" s="16">
        <f t="shared" si="799"/>
        <v>0.25029377203290248</v>
      </c>
      <c r="AD1161" s="16">
        <f t="shared" si="800"/>
        <v>0.25</v>
      </c>
      <c r="AE1161" s="10">
        <f t="shared" si="801"/>
        <v>0.3807285546415981</v>
      </c>
      <c r="AF1161" s="10">
        <f t="shared" si="802"/>
        <v>0.42254901960784313</v>
      </c>
      <c r="AG1161" s="8">
        <f t="shared" si="803"/>
        <v>213</v>
      </c>
      <c r="AH1161" s="8">
        <f t="shared" si="804"/>
        <v>255</v>
      </c>
    </row>
    <row r="1162" spans="1:34" x14ac:dyDescent="0.25">
      <c r="A1162" s="7" t="s">
        <v>3450</v>
      </c>
      <c r="B1162" s="7" t="s">
        <v>3451</v>
      </c>
      <c r="C1162" s="7" t="s">
        <v>54</v>
      </c>
      <c r="D1162" s="7" t="s">
        <v>410</v>
      </c>
      <c r="E1162" s="7" t="str">
        <f>INDEX('Нормо-час по специальностям'!$B$6:$B$26,MATCH(D1162,'Нормо-час по специальностям'!$A$6:$A$26,0))</f>
        <v>Монтажник вентиляции</v>
      </c>
      <c r="F1162" s="15">
        <v>0.85</v>
      </c>
      <c r="G1162" s="7" t="s">
        <v>7308</v>
      </c>
      <c r="H1162" s="11">
        <f t="shared" si="788"/>
        <v>8.24</v>
      </c>
      <c r="I1162" s="8">
        <f>INDEX('Нормо-час по специальностям'!$D$6:$D$26,MATCH(D1162,'Нормо-час по специальностям'!$A$6:$A$26,0))</f>
        <v>850</v>
      </c>
      <c r="J1162" s="8">
        <f>INDEX('Нормо-час по специальностям'!$E$6:$E$26,MATCH(D1162,'Нормо-час по специальностям'!$A$6:$A$26,0))</f>
        <v>1020</v>
      </c>
      <c r="K1162" s="8">
        <f t="shared" si="789"/>
        <v>723</v>
      </c>
      <c r="L1162" s="8">
        <f t="shared" si="790"/>
        <v>867</v>
      </c>
      <c r="M1162" s="8">
        <f>Расценки!L1161</f>
        <v>558</v>
      </c>
      <c r="N1162" s="8">
        <f>Расценки!M1161</f>
        <v>620</v>
      </c>
      <c r="O1162" s="10">
        <f t="shared" si="791"/>
        <v>0.29569892473118276</v>
      </c>
      <c r="P1162" s="10">
        <f t="shared" si="792"/>
        <v>0.39838709677419359</v>
      </c>
      <c r="Q1162" s="7" t="str">
        <f t="shared" si="793"/>
        <v>расценка</v>
      </c>
      <c r="R1162" s="7" t="str">
        <f t="shared" si="794"/>
        <v>расценка</v>
      </c>
      <c r="S1162" s="8">
        <f t="shared" si="795"/>
        <v>656</v>
      </c>
      <c r="T1162" s="8">
        <f t="shared" si="796"/>
        <v>729</v>
      </c>
      <c r="U1162" s="8">
        <f>Расценки!F1161</f>
        <v>900</v>
      </c>
      <c r="V1162" s="8">
        <f>Расценки!G1161</f>
        <v>1000</v>
      </c>
      <c r="W1162" s="10">
        <f t="shared" si="797"/>
        <v>0.19666666666666666</v>
      </c>
      <c r="X1162" s="10">
        <f t="shared" si="798"/>
        <v>0.13300000000000001</v>
      </c>
      <c r="Y1162" s="9">
        <f>Расценки!H1161</f>
        <v>964</v>
      </c>
      <c r="Z1162" s="9">
        <f>Расценки!I1161</f>
        <v>1156</v>
      </c>
      <c r="AA1162" s="10">
        <f>Расценки!J1161</f>
        <v>7.1111111111111125E-2</v>
      </c>
      <c r="AB1162" s="10">
        <f>Расценки!K1161</f>
        <v>0.15599999999999992</v>
      </c>
      <c r="AC1162" s="16">
        <f t="shared" si="799"/>
        <v>0.25</v>
      </c>
      <c r="AD1162" s="16">
        <f t="shared" si="800"/>
        <v>0.25</v>
      </c>
      <c r="AE1162" s="10">
        <f t="shared" si="801"/>
        <v>0.42116182572614108</v>
      </c>
      <c r="AF1162" s="10">
        <f t="shared" si="802"/>
        <v>0.46366782006920415</v>
      </c>
      <c r="AG1162" s="8">
        <f t="shared" si="803"/>
        <v>241</v>
      </c>
      <c r="AH1162" s="8">
        <f t="shared" si="804"/>
        <v>289</v>
      </c>
    </row>
    <row r="1163" spans="1:34" x14ac:dyDescent="0.25">
      <c r="A1163" s="7" t="s">
        <v>3453</v>
      </c>
      <c r="B1163" s="7" t="s">
        <v>3454</v>
      </c>
      <c r="C1163" s="7" t="s">
        <v>54</v>
      </c>
      <c r="D1163" s="7" t="s">
        <v>410</v>
      </c>
      <c r="E1163" s="7" t="str">
        <f>INDEX('Нормо-час по специальностям'!$B$6:$B$26,MATCH(D1163,'Нормо-час по специальностям'!$A$6:$A$26,0))</f>
        <v>Монтажник вентиляции</v>
      </c>
      <c r="F1163" s="15">
        <v>0.7</v>
      </c>
      <c r="G1163" s="7" t="s">
        <v>7308</v>
      </c>
      <c r="H1163" s="11">
        <f t="shared" si="788"/>
        <v>10</v>
      </c>
      <c r="I1163" s="8">
        <f>INDEX('Нормо-час по специальностям'!$D$6:$D$26,MATCH(D1163,'Нормо-час по специальностям'!$A$6:$A$26,0))</f>
        <v>850</v>
      </c>
      <c r="J1163" s="8">
        <f>INDEX('Нормо-час по специальностям'!$E$6:$E$26,MATCH(D1163,'Нормо-час по специальностям'!$A$6:$A$26,0))</f>
        <v>1020</v>
      </c>
      <c r="K1163" s="8">
        <f t="shared" si="789"/>
        <v>595</v>
      </c>
      <c r="L1163" s="8">
        <f t="shared" si="790"/>
        <v>714</v>
      </c>
      <c r="M1163" s="8">
        <f>Расценки!L1162</f>
        <v>496</v>
      </c>
      <c r="N1163" s="8">
        <f>Расценки!M1162</f>
        <v>558</v>
      </c>
      <c r="O1163" s="10">
        <f t="shared" si="791"/>
        <v>0.19959677419354849</v>
      </c>
      <c r="P1163" s="10">
        <f t="shared" si="792"/>
        <v>0.27956989247311825</v>
      </c>
      <c r="Q1163" s="7" t="str">
        <f t="shared" si="793"/>
        <v>расценка</v>
      </c>
      <c r="R1163" s="7" t="str">
        <f t="shared" si="794"/>
        <v>расценка</v>
      </c>
      <c r="S1163" s="8">
        <f t="shared" si="795"/>
        <v>709</v>
      </c>
      <c r="T1163" s="8">
        <f t="shared" si="796"/>
        <v>797</v>
      </c>
      <c r="U1163" s="8">
        <f>Расценки!F1162</f>
        <v>800</v>
      </c>
      <c r="V1163" s="8">
        <f>Расценки!G1162</f>
        <v>900</v>
      </c>
      <c r="W1163" s="10">
        <f t="shared" si="797"/>
        <v>0.25624999999999998</v>
      </c>
      <c r="X1163" s="10">
        <f t="shared" si="798"/>
        <v>0.20666666666666667</v>
      </c>
      <c r="Y1163" s="9">
        <f>Расценки!H1162</f>
        <v>800</v>
      </c>
      <c r="Z1163" s="9">
        <f>Расценки!I1162</f>
        <v>952</v>
      </c>
      <c r="AA1163" s="10">
        <f>Расценки!J1162</f>
        <v>0</v>
      </c>
      <c r="AB1163" s="10">
        <f>Расценки!K1162</f>
        <v>5.7777777777777706E-2</v>
      </c>
      <c r="AC1163" s="16">
        <f t="shared" si="799"/>
        <v>0.25624999999999998</v>
      </c>
      <c r="AD1163" s="16">
        <f t="shared" si="800"/>
        <v>0.25</v>
      </c>
      <c r="AE1163" s="10">
        <f t="shared" si="801"/>
        <v>0.38</v>
      </c>
      <c r="AF1163" s="10">
        <f t="shared" si="802"/>
        <v>0.41386554621848737</v>
      </c>
      <c r="AG1163" s="8">
        <f t="shared" si="803"/>
        <v>205</v>
      </c>
      <c r="AH1163" s="8">
        <f t="shared" si="804"/>
        <v>238</v>
      </c>
    </row>
    <row r="1164" spans="1:34" x14ac:dyDescent="0.25">
      <c r="A1164" s="7" t="s">
        <v>3456</v>
      </c>
      <c r="B1164" s="7" t="s">
        <v>3457</v>
      </c>
      <c r="C1164" s="7" t="s">
        <v>54</v>
      </c>
      <c r="D1164" s="7" t="s">
        <v>410</v>
      </c>
      <c r="E1164" s="7" t="str">
        <f>INDEX('Нормо-час по специальностям'!$B$6:$B$26,MATCH(D1164,'Нормо-час по специальностям'!$A$6:$A$26,0))</f>
        <v>Монтажник вентиляции</v>
      </c>
      <c r="F1164" s="15">
        <v>0.6</v>
      </c>
      <c r="G1164" s="7" t="s">
        <v>7308</v>
      </c>
      <c r="H1164" s="11">
        <f t="shared" si="788"/>
        <v>11.67</v>
      </c>
      <c r="I1164" s="8">
        <f>INDEX('Нормо-час по специальностям'!$D$6:$D$26,MATCH(D1164,'Нормо-час по специальностям'!$A$6:$A$26,0))</f>
        <v>850</v>
      </c>
      <c r="J1164" s="8">
        <f>INDEX('Нормо-час по специальностям'!$E$6:$E$26,MATCH(D1164,'Нормо-час по специальностям'!$A$6:$A$26,0))</f>
        <v>1020</v>
      </c>
      <c r="K1164" s="8">
        <f t="shared" si="789"/>
        <v>510</v>
      </c>
      <c r="L1164" s="8">
        <f t="shared" si="790"/>
        <v>612</v>
      </c>
      <c r="M1164" s="8">
        <f>Расценки!L1163</f>
        <v>496</v>
      </c>
      <c r="N1164" s="8">
        <f>Расценки!M1163</f>
        <v>558</v>
      </c>
      <c r="O1164" s="10">
        <f t="shared" si="791"/>
        <v>2.8225806451612989E-2</v>
      </c>
      <c r="P1164" s="10">
        <f t="shared" si="792"/>
        <v>9.6774193548387011E-2</v>
      </c>
      <c r="Q1164" s="7" t="str">
        <f t="shared" si="793"/>
        <v>равно</v>
      </c>
      <c r="R1164" s="7" t="str">
        <f t="shared" si="794"/>
        <v>равно</v>
      </c>
      <c r="S1164" s="8">
        <f t="shared" si="795"/>
        <v>827</v>
      </c>
      <c r="T1164" s="8">
        <f t="shared" si="796"/>
        <v>930</v>
      </c>
      <c r="U1164" s="8">
        <f>Расценки!F1163</f>
        <v>800</v>
      </c>
      <c r="V1164" s="8">
        <f>Расценки!G1163</f>
        <v>900</v>
      </c>
      <c r="W1164" s="10">
        <f t="shared" si="797"/>
        <v>0.36249999999999999</v>
      </c>
      <c r="X1164" s="10">
        <f t="shared" si="798"/>
        <v>0.32</v>
      </c>
      <c r="Y1164" s="9">
        <f>Расценки!H1163</f>
        <v>800</v>
      </c>
      <c r="Z1164" s="9">
        <f>Расценки!I1163</f>
        <v>900</v>
      </c>
      <c r="AA1164" s="10">
        <f>Расценки!J1163</f>
        <v>0</v>
      </c>
      <c r="AB1164" s="10">
        <f>Расценки!K1163</f>
        <v>0</v>
      </c>
      <c r="AC1164" s="16">
        <f t="shared" si="799"/>
        <v>0.36249999999999999</v>
      </c>
      <c r="AD1164" s="16">
        <f t="shared" si="800"/>
        <v>0.32</v>
      </c>
      <c r="AE1164" s="10">
        <f t="shared" si="801"/>
        <v>0.38</v>
      </c>
      <c r="AF1164" s="10">
        <f t="shared" si="802"/>
        <v>0.38</v>
      </c>
      <c r="AG1164" s="8">
        <f t="shared" si="803"/>
        <v>290</v>
      </c>
      <c r="AH1164" s="8">
        <f t="shared" si="804"/>
        <v>288</v>
      </c>
    </row>
    <row r="1165" spans="1:34" x14ac:dyDescent="0.25">
      <c r="A1165" s="7" t="s">
        <v>3459</v>
      </c>
      <c r="B1165" s="7" t="s">
        <v>3460</v>
      </c>
      <c r="C1165" s="7" t="s">
        <v>54</v>
      </c>
      <c r="D1165" s="7" t="s">
        <v>410</v>
      </c>
      <c r="E1165" s="7" t="str">
        <f>INDEX('Нормо-час по специальностям'!$B$6:$B$26,MATCH(D1165,'Нормо-час по специальностям'!$A$6:$A$26,0))</f>
        <v>Монтажник вентиляции</v>
      </c>
      <c r="F1165" s="15">
        <v>0.6</v>
      </c>
      <c r="G1165" s="7" t="s">
        <v>7308</v>
      </c>
      <c r="H1165" s="11">
        <f t="shared" si="788"/>
        <v>11.67</v>
      </c>
      <c r="I1165" s="8">
        <f>INDEX('Нормо-час по специальностям'!$D$6:$D$26,MATCH(D1165,'Нормо-час по специальностям'!$A$6:$A$26,0))</f>
        <v>850</v>
      </c>
      <c r="J1165" s="8">
        <f>INDEX('Нормо-час по специальностям'!$E$6:$E$26,MATCH(D1165,'Нормо-час по специальностям'!$A$6:$A$26,0))</f>
        <v>1020</v>
      </c>
      <c r="K1165" s="8">
        <f t="shared" si="789"/>
        <v>510</v>
      </c>
      <c r="L1165" s="8">
        <f t="shared" si="790"/>
        <v>612</v>
      </c>
      <c r="M1165" s="8">
        <f>Расценки!L1164</f>
        <v>484</v>
      </c>
      <c r="N1165" s="8">
        <f>Расценки!M1164</f>
        <v>546</v>
      </c>
      <c r="O1165" s="10">
        <f t="shared" si="791"/>
        <v>5.3719008264462742E-2</v>
      </c>
      <c r="P1165" s="10">
        <f t="shared" si="792"/>
        <v>0.12087912087912089</v>
      </c>
      <c r="Q1165" s="7" t="str">
        <f t="shared" si="793"/>
        <v>равно</v>
      </c>
      <c r="R1165" s="7" t="str">
        <f t="shared" si="794"/>
        <v>расценка</v>
      </c>
      <c r="S1165" s="8">
        <f t="shared" si="795"/>
        <v>807</v>
      </c>
      <c r="T1165" s="8">
        <f t="shared" si="796"/>
        <v>910</v>
      </c>
      <c r="U1165" s="8">
        <f>Расценки!F1164</f>
        <v>780</v>
      </c>
      <c r="V1165" s="8">
        <f>Расценки!G1164</f>
        <v>880</v>
      </c>
      <c r="W1165" s="10">
        <f t="shared" si="797"/>
        <v>0.34615384615384615</v>
      </c>
      <c r="X1165" s="10">
        <f t="shared" si="798"/>
        <v>0.30454545454545456</v>
      </c>
      <c r="Y1165" s="9">
        <f>Расценки!H1164</f>
        <v>780</v>
      </c>
      <c r="Z1165" s="9">
        <f>Расценки!I1164</f>
        <v>880</v>
      </c>
      <c r="AA1165" s="10">
        <f>Расценки!J1164</f>
        <v>0</v>
      </c>
      <c r="AB1165" s="10">
        <f>Расценки!K1164</f>
        <v>0</v>
      </c>
      <c r="AC1165" s="16">
        <f t="shared" si="799"/>
        <v>0.34615384615384615</v>
      </c>
      <c r="AD1165" s="16">
        <f t="shared" si="800"/>
        <v>0.30454545454545456</v>
      </c>
      <c r="AE1165" s="10">
        <f t="shared" si="801"/>
        <v>0.37948717948717947</v>
      </c>
      <c r="AF1165" s="10">
        <f t="shared" si="802"/>
        <v>0.37954545454545452</v>
      </c>
      <c r="AG1165" s="8">
        <f t="shared" si="803"/>
        <v>270</v>
      </c>
      <c r="AH1165" s="8">
        <f t="shared" si="804"/>
        <v>268</v>
      </c>
    </row>
    <row r="1166" spans="1:34" x14ac:dyDescent="0.25">
      <c r="A1166" s="7" t="s">
        <v>3462</v>
      </c>
      <c r="B1166" s="7" t="s">
        <v>3463</v>
      </c>
      <c r="C1166" s="7" t="s">
        <v>54</v>
      </c>
      <c r="D1166" s="7" t="s">
        <v>410</v>
      </c>
      <c r="E1166" s="7" t="str">
        <f>INDEX('Нормо-час по специальностям'!$B$6:$B$26,MATCH(D1166,'Нормо-час по специальностям'!$A$6:$A$26,0))</f>
        <v>Монтажник вентиляции</v>
      </c>
      <c r="F1166" s="15">
        <v>0.7</v>
      </c>
      <c r="G1166" s="7" t="s">
        <v>7308</v>
      </c>
      <c r="H1166" s="11">
        <f t="shared" si="788"/>
        <v>10</v>
      </c>
      <c r="I1166" s="8">
        <f>INDEX('Нормо-час по специальностям'!$D$6:$D$26,MATCH(D1166,'Нормо-час по специальностям'!$A$6:$A$26,0))</f>
        <v>850</v>
      </c>
      <c r="J1166" s="8">
        <f>INDEX('Нормо-час по специальностям'!$E$6:$E$26,MATCH(D1166,'Нормо-час по специальностям'!$A$6:$A$26,0))</f>
        <v>1020</v>
      </c>
      <c r="K1166" s="8">
        <f t="shared" si="789"/>
        <v>595</v>
      </c>
      <c r="L1166" s="8">
        <f t="shared" si="790"/>
        <v>714</v>
      </c>
      <c r="M1166" s="8">
        <f>Расценки!L1165</f>
        <v>527</v>
      </c>
      <c r="N1166" s="8">
        <f>Расценки!M1165</f>
        <v>608</v>
      </c>
      <c r="O1166" s="10">
        <f t="shared" si="791"/>
        <v>0.12903225806451624</v>
      </c>
      <c r="P1166" s="10">
        <f t="shared" si="792"/>
        <v>0.17434210526315796</v>
      </c>
      <c r="Q1166" s="7" t="str">
        <f t="shared" si="793"/>
        <v>расценка</v>
      </c>
      <c r="R1166" s="7" t="str">
        <f t="shared" si="794"/>
        <v>расценка</v>
      </c>
      <c r="S1166" s="8">
        <f t="shared" si="795"/>
        <v>753</v>
      </c>
      <c r="T1166" s="8">
        <f t="shared" si="796"/>
        <v>869</v>
      </c>
      <c r="U1166" s="8">
        <f>Расценки!F1165</f>
        <v>850</v>
      </c>
      <c r="V1166" s="8">
        <f>Расценки!G1165</f>
        <v>980</v>
      </c>
      <c r="W1166" s="10">
        <f t="shared" si="797"/>
        <v>0.3</v>
      </c>
      <c r="X1166" s="10">
        <f t="shared" si="798"/>
        <v>0.27142857142857141</v>
      </c>
      <c r="Y1166" s="9">
        <f>Расценки!H1165</f>
        <v>850</v>
      </c>
      <c r="Z1166" s="9">
        <f>Расценки!I1165</f>
        <v>980</v>
      </c>
      <c r="AA1166" s="10">
        <f>Расценки!J1165</f>
        <v>0</v>
      </c>
      <c r="AB1166" s="10">
        <f>Расценки!K1165</f>
        <v>0</v>
      </c>
      <c r="AC1166" s="16">
        <f t="shared" si="799"/>
        <v>0.3</v>
      </c>
      <c r="AD1166" s="16">
        <f t="shared" si="800"/>
        <v>0.27142857142857141</v>
      </c>
      <c r="AE1166" s="10">
        <f t="shared" si="801"/>
        <v>0.38</v>
      </c>
      <c r="AF1166" s="10">
        <f t="shared" si="802"/>
        <v>0.37959183673469388</v>
      </c>
      <c r="AG1166" s="8">
        <f t="shared" si="803"/>
        <v>255</v>
      </c>
      <c r="AH1166" s="8">
        <f t="shared" si="804"/>
        <v>266</v>
      </c>
    </row>
    <row r="1167" spans="1:34" x14ac:dyDescent="0.25">
      <c r="A1167" s="7" t="s">
        <v>3466</v>
      </c>
      <c r="B1167" s="7" t="s">
        <v>3467</v>
      </c>
      <c r="C1167" s="7" t="s">
        <v>54</v>
      </c>
      <c r="D1167" s="7" t="s">
        <v>410</v>
      </c>
      <c r="E1167" s="7" t="str">
        <f>INDEX('Нормо-час по специальностям'!$B$6:$B$26,MATCH(D1167,'Нормо-час по специальностям'!$A$6:$A$26,0))</f>
        <v>Монтажник вентиляции</v>
      </c>
      <c r="F1167" s="15">
        <v>0.65</v>
      </c>
      <c r="G1167" s="7" t="s">
        <v>7308</v>
      </c>
      <c r="H1167" s="11">
        <f t="shared" si="788"/>
        <v>10.77</v>
      </c>
      <c r="I1167" s="8">
        <f>INDEX('Нормо-час по специальностям'!$D$6:$D$26,MATCH(D1167,'Нормо-час по специальностям'!$A$6:$A$26,0))</f>
        <v>850</v>
      </c>
      <c r="J1167" s="8">
        <f>INDEX('Нормо-час по специальностям'!$E$6:$E$26,MATCH(D1167,'Нормо-час по специальностям'!$A$6:$A$26,0))</f>
        <v>1020</v>
      </c>
      <c r="K1167" s="8">
        <f t="shared" si="789"/>
        <v>553</v>
      </c>
      <c r="L1167" s="8">
        <f t="shared" si="790"/>
        <v>663</v>
      </c>
      <c r="M1167" s="8">
        <f>Расценки!L1166</f>
        <v>527</v>
      </c>
      <c r="N1167" s="8">
        <f>Расценки!M1166</f>
        <v>608</v>
      </c>
      <c r="O1167" s="10">
        <f t="shared" si="791"/>
        <v>4.933586337760909E-2</v>
      </c>
      <c r="P1167" s="10">
        <f t="shared" si="792"/>
        <v>9.046052631578938E-2</v>
      </c>
      <c r="Q1167" s="7" t="str">
        <f t="shared" si="793"/>
        <v>равно</v>
      </c>
      <c r="R1167" s="7" t="str">
        <f t="shared" si="794"/>
        <v>равно</v>
      </c>
      <c r="S1167" s="8">
        <f t="shared" si="795"/>
        <v>811</v>
      </c>
      <c r="T1167" s="8">
        <f t="shared" si="796"/>
        <v>935</v>
      </c>
      <c r="U1167" s="8">
        <f>Расценки!F1166</f>
        <v>850</v>
      </c>
      <c r="V1167" s="8">
        <f>Расценки!G1166</f>
        <v>980</v>
      </c>
      <c r="W1167" s="10">
        <f t="shared" si="797"/>
        <v>0.34941176470588237</v>
      </c>
      <c r="X1167" s="10">
        <f t="shared" si="798"/>
        <v>0.32346938775510203</v>
      </c>
      <c r="Y1167" s="9">
        <f>Расценки!H1166</f>
        <v>850</v>
      </c>
      <c r="Z1167" s="9">
        <f>Расценки!I1166</f>
        <v>980</v>
      </c>
      <c r="AA1167" s="10">
        <f>Расценки!J1166</f>
        <v>0</v>
      </c>
      <c r="AB1167" s="10">
        <f>Расценки!K1166</f>
        <v>0</v>
      </c>
      <c r="AC1167" s="16">
        <f t="shared" si="799"/>
        <v>0.34941176470588237</v>
      </c>
      <c r="AD1167" s="16">
        <f t="shared" si="800"/>
        <v>0.32346938775510203</v>
      </c>
      <c r="AE1167" s="10">
        <f t="shared" si="801"/>
        <v>0.38</v>
      </c>
      <c r="AF1167" s="10">
        <f t="shared" si="802"/>
        <v>0.37959183673469388</v>
      </c>
      <c r="AG1167" s="8">
        <f t="shared" si="803"/>
        <v>297</v>
      </c>
      <c r="AH1167" s="8">
        <f t="shared" si="804"/>
        <v>317</v>
      </c>
    </row>
    <row r="1168" spans="1:34" x14ac:dyDescent="0.25">
      <c r="A1168" s="7" t="s">
        <v>3469</v>
      </c>
      <c r="B1168" s="7" t="s">
        <v>3470</v>
      </c>
      <c r="C1168" s="7" t="s">
        <v>54</v>
      </c>
      <c r="D1168" s="7" t="s">
        <v>410</v>
      </c>
      <c r="E1168" s="7" t="str">
        <f>INDEX('Нормо-час по специальностям'!$B$6:$B$26,MATCH(D1168,'Нормо-час по специальностям'!$A$6:$A$26,0))</f>
        <v>Монтажник вентиляции</v>
      </c>
      <c r="F1168" s="15">
        <v>0.8</v>
      </c>
      <c r="G1168" s="7" t="s">
        <v>7308</v>
      </c>
      <c r="H1168" s="11">
        <f t="shared" si="788"/>
        <v>8.75</v>
      </c>
      <c r="I1168" s="8">
        <f>INDEX('Нормо-час по специальностям'!$D$6:$D$26,MATCH(D1168,'Нормо-час по специальностям'!$A$6:$A$26,0))</f>
        <v>850</v>
      </c>
      <c r="J1168" s="8">
        <f>INDEX('Нормо-час по специальностям'!$E$6:$E$26,MATCH(D1168,'Нормо-час по специальностям'!$A$6:$A$26,0))</f>
        <v>1020</v>
      </c>
      <c r="K1168" s="8">
        <f t="shared" si="789"/>
        <v>680</v>
      </c>
      <c r="L1168" s="8">
        <f t="shared" si="790"/>
        <v>816</v>
      </c>
      <c r="M1168" s="8">
        <f>Расценки!L1167</f>
        <v>620</v>
      </c>
      <c r="N1168" s="8">
        <f>Расценки!M1167</f>
        <v>713</v>
      </c>
      <c r="O1168" s="10">
        <f t="shared" si="791"/>
        <v>9.6774193548387011E-2</v>
      </c>
      <c r="P1168" s="10">
        <f t="shared" si="792"/>
        <v>0.14446002805049085</v>
      </c>
      <c r="Q1168" s="7" t="str">
        <f t="shared" si="793"/>
        <v>равно</v>
      </c>
      <c r="R1168" s="7" t="str">
        <f t="shared" si="794"/>
        <v>расценка</v>
      </c>
      <c r="S1168" s="8">
        <f t="shared" si="795"/>
        <v>775</v>
      </c>
      <c r="T1168" s="8">
        <f t="shared" si="796"/>
        <v>891</v>
      </c>
      <c r="U1168" s="8">
        <f>Расценки!F1167</f>
        <v>1000</v>
      </c>
      <c r="V1168" s="8">
        <f>Расценки!G1167</f>
        <v>1150</v>
      </c>
      <c r="W1168" s="10">
        <f t="shared" si="797"/>
        <v>0.32</v>
      </c>
      <c r="X1168" s="10">
        <f t="shared" si="798"/>
        <v>0.29043478260869565</v>
      </c>
      <c r="Y1168" s="9">
        <f>Расценки!H1167</f>
        <v>1000</v>
      </c>
      <c r="Z1168" s="9">
        <f>Расценки!I1167</f>
        <v>1150</v>
      </c>
      <c r="AA1168" s="10">
        <f>Расценки!J1167</f>
        <v>0</v>
      </c>
      <c r="AB1168" s="10">
        <f>Расценки!K1167</f>
        <v>0</v>
      </c>
      <c r="AC1168" s="16">
        <f t="shared" si="799"/>
        <v>0.32</v>
      </c>
      <c r="AD1168" s="16">
        <f t="shared" si="800"/>
        <v>0.29043478260869565</v>
      </c>
      <c r="AE1168" s="10">
        <f t="shared" si="801"/>
        <v>0.38</v>
      </c>
      <c r="AF1168" s="10">
        <f t="shared" si="802"/>
        <v>0.38</v>
      </c>
      <c r="AG1168" s="8">
        <f t="shared" si="803"/>
        <v>320</v>
      </c>
      <c r="AH1168" s="8">
        <f t="shared" si="804"/>
        <v>334</v>
      </c>
    </row>
    <row r="1169" spans="1:34" x14ac:dyDescent="0.25">
      <c r="A1169" s="7" t="s">
        <v>3472</v>
      </c>
      <c r="B1169" s="7" t="s">
        <v>3473</v>
      </c>
      <c r="C1169" s="7" t="s">
        <v>54</v>
      </c>
      <c r="D1169" s="7" t="s">
        <v>410</v>
      </c>
      <c r="E1169" s="7" t="str">
        <f>INDEX('Нормо-час по специальностям'!$B$6:$B$26,MATCH(D1169,'Нормо-час по специальностям'!$A$6:$A$26,0))</f>
        <v>Монтажник вентиляции</v>
      </c>
      <c r="F1169" s="15">
        <v>0.8</v>
      </c>
      <c r="G1169" s="7" t="s">
        <v>7308</v>
      </c>
      <c r="H1169" s="11">
        <f t="shared" si="788"/>
        <v>8.75</v>
      </c>
      <c r="I1169" s="8">
        <f>INDEX('Нормо-час по специальностям'!$D$6:$D$26,MATCH(D1169,'Нормо-час по специальностям'!$A$6:$A$26,0))</f>
        <v>850</v>
      </c>
      <c r="J1169" s="8">
        <f>INDEX('Нормо-час по специальностям'!$E$6:$E$26,MATCH(D1169,'Нормо-час по специальностям'!$A$6:$A$26,0))</f>
        <v>1020</v>
      </c>
      <c r="K1169" s="8">
        <f t="shared" si="789"/>
        <v>680</v>
      </c>
      <c r="L1169" s="8">
        <f t="shared" si="790"/>
        <v>816</v>
      </c>
      <c r="M1169" s="8">
        <f>Расценки!L1168</f>
        <v>620</v>
      </c>
      <c r="N1169" s="8">
        <f>Расценки!M1168</f>
        <v>713</v>
      </c>
      <c r="O1169" s="10">
        <f t="shared" si="791"/>
        <v>9.6774193548387011E-2</v>
      </c>
      <c r="P1169" s="10">
        <f t="shared" si="792"/>
        <v>0.14446002805049085</v>
      </c>
      <c r="Q1169" s="7" t="str">
        <f t="shared" si="793"/>
        <v>равно</v>
      </c>
      <c r="R1169" s="7" t="str">
        <f t="shared" si="794"/>
        <v>расценка</v>
      </c>
      <c r="S1169" s="8">
        <f t="shared" si="795"/>
        <v>775</v>
      </c>
      <c r="T1169" s="8">
        <f t="shared" si="796"/>
        <v>891</v>
      </c>
      <c r="U1169" s="8">
        <f>Расценки!F1168</f>
        <v>1000</v>
      </c>
      <c r="V1169" s="8">
        <f>Расценки!G1168</f>
        <v>1150</v>
      </c>
      <c r="W1169" s="10">
        <f t="shared" si="797"/>
        <v>0.32</v>
      </c>
      <c r="X1169" s="10">
        <f t="shared" si="798"/>
        <v>0.29043478260869565</v>
      </c>
      <c r="Y1169" s="9">
        <f>Расценки!H1168</f>
        <v>1000</v>
      </c>
      <c r="Z1169" s="9">
        <f>Расценки!I1168</f>
        <v>1150</v>
      </c>
      <c r="AA1169" s="10">
        <f>Расценки!J1168</f>
        <v>0</v>
      </c>
      <c r="AB1169" s="10">
        <f>Расценки!K1168</f>
        <v>0</v>
      </c>
      <c r="AC1169" s="16">
        <f t="shared" si="799"/>
        <v>0.32</v>
      </c>
      <c r="AD1169" s="16">
        <f t="shared" si="800"/>
        <v>0.29043478260869565</v>
      </c>
      <c r="AE1169" s="10">
        <f t="shared" si="801"/>
        <v>0.38</v>
      </c>
      <c r="AF1169" s="10">
        <f t="shared" si="802"/>
        <v>0.38</v>
      </c>
      <c r="AG1169" s="8">
        <f t="shared" si="803"/>
        <v>320</v>
      </c>
      <c r="AH1169" s="8">
        <f t="shared" si="804"/>
        <v>334</v>
      </c>
    </row>
    <row r="1170" spans="1:34" x14ac:dyDescent="0.25">
      <c r="A1170" s="7" t="s">
        <v>3475</v>
      </c>
      <c r="B1170" s="7" t="s">
        <v>3476</v>
      </c>
      <c r="C1170" s="7" t="s">
        <v>54</v>
      </c>
      <c r="D1170" s="7" t="s">
        <v>410</v>
      </c>
      <c r="E1170" s="7" t="str">
        <f>INDEX('Нормо-час по специальностям'!$B$6:$B$26,MATCH(D1170,'Нормо-час по специальностям'!$A$6:$A$26,0))</f>
        <v>Монтажник вентиляции</v>
      </c>
      <c r="F1170" s="15">
        <v>0.7</v>
      </c>
      <c r="G1170" s="7" t="s">
        <v>7308</v>
      </c>
      <c r="H1170" s="11">
        <f t="shared" si="788"/>
        <v>10</v>
      </c>
      <c r="I1170" s="8">
        <f>INDEX('Нормо-час по специальностям'!$D$6:$D$26,MATCH(D1170,'Нормо-час по специальностям'!$A$6:$A$26,0))</f>
        <v>850</v>
      </c>
      <c r="J1170" s="8">
        <f>INDEX('Нормо-час по специальностям'!$E$6:$E$26,MATCH(D1170,'Нормо-час по специальностям'!$A$6:$A$26,0))</f>
        <v>1020</v>
      </c>
      <c r="K1170" s="8">
        <f t="shared" si="789"/>
        <v>595</v>
      </c>
      <c r="L1170" s="8">
        <f t="shared" si="790"/>
        <v>714</v>
      </c>
      <c r="M1170" s="8">
        <f>Расценки!L1169</f>
        <v>558</v>
      </c>
      <c r="N1170" s="8">
        <f>Расценки!M1169</f>
        <v>651</v>
      </c>
      <c r="O1170" s="10">
        <f t="shared" si="791"/>
        <v>6.6308243727598581E-2</v>
      </c>
      <c r="P1170" s="10">
        <f t="shared" si="792"/>
        <v>9.6774193548387011E-2</v>
      </c>
      <c r="Q1170" s="7" t="str">
        <f t="shared" si="793"/>
        <v>равно</v>
      </c>
      <c r="R1170" s="7" t="str">
        <f t="shared" si="794"/>
        <v>равно</v>
      </c>
      <c r="S1170" s="8">
        <f t="shared" si="795"/>
        <v>797</v>
      </c>
      <c r="T1170" s="8">
        <f t="shared" si="796"/>
        <v>930</v>
      </c>
      <c r="U1170" s="8">
        <f>Расценки!F1169</f>
        <v>900</v>
      </c>
      <c r="V1170" s="8">
        <f>Расценки!G1169</f>
        <v>1050</v>
      </c>
      <c r="W1170" s="10">
        <f t="shared" si="797"/>
        <v>0.33888888888888891</v>
      </c>
      <c r="X1170" s="10">
        <f t="shared" si="798"/>
        <v>0.32</v>
      </c>
      <c r="Y1170" s="9">
        <f>Расценки!H1169</f>
        <v>900</v>
      </c>
      <c r="Z1170" s="9">
        <f>Расценки!I1169</f>
        <v>1050</v>
      </c>
      <c r="AA1170" s="10">
        <f>Расценки!J1169</f>
        <v>0</v>
      </c>
      <c r="AB1170" s="10">
        <f>Расценки!K1169</f>
        <v>0</v>
      </c>
      <c r="AC1170" s="16">
        <f t="shared" si="799"/>
        <v>0.33888888888888891</v>
      </c>
      <c r="AD1170" s="16">
        <f t="shared" si="800"/>
        <v>0.32</v>
      </c>
      <c r="AE1170" s="10">
        <f t="shared" si="801"/>
        <v>0.38</v>
      </c>
      <c r="AF1170" s="10">
        <f t="shared" si="802"/>
        <v>0.38</v>
      </c>
      <c r="AG1170" s="8">
        <f t="shared" si="803"/>
        <v>305</v>
      </c>
      <c r="AH1170" s="8">
        <f t="shared" si="804"/>
        <v>336</v>
      </c>
    </row>
    <row r="1171" spans="1:34" x14ac:dyDescent="0.25">
      <c r="A1171" s="7" t="s">
        <v>3477</v>
      </c>
      <c r="B1171" s="7" t="s">
        <v>3478</v>
      </c>
      <c r="C1171" s="7" t="s">
        <v>54</v>
      </c>
      <c r="D1171" s="7" t="s">
        <v>410</v>
      </c>
      <c r="E1171" s="7" t="str">
        <f>INDEX('Нормо-час по специальностям'!$B$6:$B$26,MATCH(D1171,'Нормо-час по специальностям'!$A$6:$A$26,0))</f>
        <v>Монтажник вентиляции</v>
      </c>
      <c r="F1171" s="15">
        <v>0.9</v>
      </c>
      <c r="G1171" s="7" t="s">
        <v>7309</v>
      </c>
      <c r="H1171" s="11">
        <f t="shared" si="788"/>
        <v>7.78</v>
      </c>
      <c r="I1171" s="8">
        <f>INDEX('Нормо-час по специальностям'!$D$6:$D$26,MATCH(D1171,'Нормо-час по специальностям'!$A$6:$A$26,0))</f>
        <v>850</v>
      </c>
      <c r="J1171" s="8">
        <f>INDEX('Нормо-час по специальностям'!$E$6:$E$26,MATCH(D1171,'Нормо-час по специальностям'!$A$6:$A$26,0))</f>
        <v>1020</v>
      </c>
      <c r="K1171" s="8">
        <f t="shared" si="789"/>
        <v>765</v>
      </c>
      <c r="L1171" s="8">
        <f t="shared" si="790"/>
        <v>918</v>
      </c>
      <c r="M1171" s="8">
        <f>Расценки!L1170</f>
        <v>682</v>
      </c>
      <c r="N1171" s="8">
        <f>Расценки!M1170</f>
        <v>775</v>
      </c>
      <c r="O1171" s="10">
        <f t="shared" si="791"/>
        <v>0.12170087976539579</v>
      </c>
      <c r="P1171" s="10">
        <f t="shared" si="792"/>
        <v>0.18451612903225811</v>
      </c>
      <c r="Q1171" s="7" t="str">
        <f t="shared" si="793"/>
        <v>расценка</v>
      </c>
      <c r="R1171" s="7" t="str">
        <f t="shared" si="794"/>
        <v>расценка</v>
      </c>
      <c r="S1171" s="8">
        <f t="shared" si="795"/>
        <v>758</v>
      </c>
      <c r="T1171" s="8">
        <f t="shared" si="796"/>
        <v>861</v>
      </c>
      <c r="U1171" s="8">
        <f>Расценки!F1170</f>
        <v>1100</v>
      </c>
      <c r="V1171" s="8">
        <f>Расценки!G1170</f>
        <v>1250</v>
      </c>
      <c r="W1171" s="10">
        <f t="shared" si="797"/>
        <v>0.30454545454545456</v>
      </c>
      <c r="X1171" s="10">
        <f t="shared" si="798"/>
        <v>0.2656</v>
      </c>
      <c r="Y1171" s="9">
        <f>Расценки!H1170</f>
        <v>1100</v>
      </c>
      <c r="Z1171" s="9">
        <f>Расценки!I1170</f>
        <v>1250</v>
      </c>
      <c r="AA1171" s="10">
        <f>Расценки!J1170</f>
        <v>0</v>
      </c>
      <c r="AB1171" s="10">
        <f>Расценки!K1170</f>
        <v>0</v>
      </c>
      <c r="AC1171" s="16">
        <f t="shared" si="799"/>
        <v>0.30454545454545456</v>
      </c>
      <c r="AD1171" s="16">
        <f t="shared" si="800"/>
        <v>0.2656</v>
      </c>
      <c r="AE1171" s="10">
        <f t="shared" si="801"/>
        <v>0.38</v>
      </c>
      <c r="AF1171" s="10">
        <f t="shared" si="802"/>
        <v>0.38</v>
      </c>
      <c r="AG1171" s="8">
        <f t="shared" si="803"/>
        <v>335</v>
      </c>
      <c r="AH1171" s="8">
        <f t="shared" si="804"/>
        <v>332</v>
      </c>
    </row>
    <row r="1172" spans="1:34" x14ac:dyDescent="0.25">
      <c r="A1172" s="7" t="s">
        <v>3480</v>
      </c>
      <c r="B1172" s="7" t="s">
        <v>3481</v>
      </c>
      <c r="C1172" s="7" t="s">
        <v>54</v>
      </c>
      <c r="D1172" s="7" t="s">
        <v>410</v>
      </c>
      <c r="E1172" s="7" t="str">
        <f>INDEX('Нормо-час по специальностям'!$B$6:$B$26,MATCH(D1172,'Нормо-час по специальностям'!$A$6:$A$26,0))</f>
        <v>Монтажник вентиляции</v>
      </c>
      <c r="F1172" s="15">
        <v>0.95</v>
      </c>
      <c r="G1172" s="7" t="s">
        <v>7310</v>
      </c>
      <c r="H1172" s="11">
        <f t="shared" si="788"/>
        <v>7.37</v>
      </c>
      <c r="I1172" s="8">
        <f>INDEX('Нормо-час по специальностям'!$D$6:$D$26,MATCH(D1172,'Нормо-час по специальностям'!$A$6:$A$26,0))</f>
        <v>850</v>
      </c>
      <c r="J1172" s="8">
        <f>INDEX('Нормо-час по специальностям'!$E$6:$E$26,MATCH(D1172,'Нормо-час по специальностям'!$A$6:$A$26,0))</f>
        <v>1020</v>
      </c>
      <c r="K1172" s="8">
        <f t="shared" si="789"/>
        <v>808</v>
      </c>
      <c r="L1172" s="8">
        <f t="shared" si="790"/>
        <v>969</v>
      </c>
      <c r="M1172" s="8">
        <f>Расценки!L1171</f>
        <v>713</v>
      </c>
      <c r="N1172" s="8">
        <f>Расценки!M1171</f>
        <v>806</v>
      </c>
      <c r="O1172" s="10">
        <f t="shared" si="791"/>
        <v>0.13323983169705467</v>
      </c>
      <c r="P1172" s="10">
        <f t="shared" si="792"/>
        <v>0.20223325062034747</v>
      </c>
      <c r="Q1172" s="7" t="str">
        <f t="shared" si="793"/>
        <v>расценка</v>
      </c>
      <c r="R1172" s="7" t="str">
        <f t="shared" si="794"/>
        <v>расценка</v>
      </c>
      <c r="S1172" s="8">
        <f t="shared" si="795"/>
        <v>751</v>
      </c>
      <c r="T1172" s="8">
        <f t="shared" si="796"/>
        <v>848</v>
      </c>
      <c r="U1172" s="8">
        <f>Расценки!F1171</f>
        <v>1150</v>
      </c>
      <c r="V1172" s="8">
        <f>Расценки!G1171</f>
        <v>1300</v>
      </c>
      <c r="W1172" s="10">
        <f t="shared" si="797"/>
        <v>0.29739130434782607</v>
      </c>
      <c r="X1172" s="10">
        <f t="shared" si="798"/>
        <v>0.25461538461538463</v>
      </c>
      <c r="Y1172" s="9">
        <f>Расценки!H1171</f>
        <v>1150</v>
      </c>
      <c r="Z1172" s="9">
        <f>Расценки!I1171</f>
        <v>1300</v>
      </c>
      <c r="AA1172" s="10">
        <f>Расценки!J1171</f>
        <v>0</v>
      </c>
      <c r="AB1172" s="10">
        <f>Расценки!K1171</f>
        <v>0</v>
      </c>
      <c r="AC1172" s="16">
        <f t="shared" si="799"/>
        <v>0.29739130434782607</v>
      </c>
      <c r="AD1172" s="16">
        <f t="shared" si="800"/>
        <v>0.25461538461538463</v>
      </c>
      <c r="AE1172" s="10">
        <f t="shared" si="801"/>
        <v>0.38</v>
      </c>
      <c r="AF1172" s="10">
        <f t="shared" si="802"/>
        <v>0.38</v>
      </c>
      <c r="AG1172" s="8">
        <f t="shared" si="803"/>
        <v>342</v>
      </c>
      <c r="AH1172" s="8">
        <f t="shared" si="804"/>
        <v>331</v>
      </c>
    </row>
    <row r="1173" spans="1:34" x14ac:dyDescent="0.25">
      <c r="A1173" s="7" t="s">
        <v>3483</v>
      </c>
      <c r="B1173" s="7" t="s">
        <v>3484</v>
      </c>
      <c r="C1173" s="7" t="s">
        <v>54</v>
      </c>
      <c r="D1173" s="7" t="s">
        <v>410</v>
      </c>
      <c r="E1173" s="7" t="str">
        <f>INDEX('Нормо-час по специальностям'!$B$6:$B$26,MATCH(D1173,'Нормо-час по специальностям'!$A$6:$A$26,0))</f>
        <v>Монтажник вентиляции</v>
      </c>
      <c r="F1173" s="15">
        <v>1</v>
      </c>
      <c r="G1173" s="7" t="s">
        <v>7311</v>
      </c>
      <c r="H1173" s="11">
        <f t="shared" si="788"/>
        <v>7</v>
      </c>
      <c r="I1173" s="8">
        <f>INDEX('Нормо-час по специальностям'!$D$6:$D$26,MATCH(D1173,'Нормо-час по специальностям'!$A$6:$A$26,0))</f>
        <v>850</v>
      </c>
      <c r="J1173" s="8">
        <f>INDEX('Нормо-час по специальностям'!$E$6:$E$26,MATCH(D1173,'Нормо-час по специальностям'!$A$6:$A$26,0))</f>
        <v>1020</v>
      </c>
      <c r="K1173" s="8">
        <f t="shared" si="789"/>
        <v>850</v>
      </c>
      <c r="L1173" s="8">
        <f t="shared" si="790"/>
        <v>1020</v>
      </c>
      <c r="M1173" s="8">
        <f>Расценки!L1172</f>
        <v>713</v>
      </c>
      <c r="N1173" s="8">
        <f>Расценки!M1172</f>
        <v>806</v>
      </c>
      <c r="O1173" s="10">
        <f t="shared" si="791"/>
        <v>0.19214586255259469</v>
      </c>
      <c r="P1173" s="10">
        <f t="shared" si="792"/>
        <v>0.26550868486352353</v>
      </c>
      <c r="Q1173" s="7" t="str">
        <f t="shared" si="793"/>
        <v>расценка</v>
      </c>
      <c r="R1173" s="7" t="str">
        <f t="shared" si="794"/>
        <v>расценка</v>
      </c>
      <c r="S1173" s="8">
        <f t="shared" si="795"/>
        <v>713</v>
      </c>
      <c r="T1173" s="8">
        <f t="shared" si="796"/>
        <v>806</v>
      </c>
      <c r="U1173" s="8">
        <f>Расценки!F1172</f>
        <v>1150</v>
      </c>
      <c r="V1173" s="8">
        <f>Расценки!G1172</f>
        <v>1300</v>
      </c>
      <c r="W1173" s="10">
        <f t="shared" si="797"/>
        <v>0.2608695652173913</v>
      </c>
      <c r="X1173" s="10">
        <f t="shared" si="798"/>
        <v>0.2153846153846154</v>
      </c>
      <c r="Y1173" s="9">
        <f>Расценки!H1172</f>
        <v>1150</v>
      </c>
      <c r="Z1173" s="9">
        <f>Расценки!I1172</f>
        <v>1360</v>
      </c>
      <c r="AA1173" s="10">
        <f>Расценки!J1172</f>
        <v>0</v>
      </c>
      <c r="AB1173" s="10">
        <f>Расценки!K1172</f>
        <v>4.6153846153846212E-2</v>
      </c>
      <c r="AC1173" s="16">
        <f t="shared" si="799"/>
        <v>0.2608695652173913</v>
      </c>
      <c r="AD1173" s="16">
        <f t="shared" si="800"/>
        <v>0.25</v>
      </c>
      <c r="AE1173" s="10">
        <f t="shared" si="801"/>
        <v>0.38</v>
      </c>
      <c r="AF1173" s="10">
        <f t="shared" si="802"/>
        <v>0.40735294117647058</v>
      </c>
      <c r="AG1173" s="8">
        <f t="shared" si="803"/>
        <v>300</v>
      </c>
      <c r="AH1173" s="8">
        <f t="shared" si="804"/>
        <v>340</v>
      </c>
    </row>
    <row r="1174" spans="1:34" x14ac:dyDescent="0.25">
      <c r="A1174" s="7" t="s">
        <v>3485</v>
      </c>
      <c r="B1174" s="7" t="s">
        <v>3486</v>
      </c>
      <c r="C1174" s="7" t="s">
        <v>54</v>
      </c>
      <c r="D1174" s="7" t="s">
        <v>410</v>
      </c>
      <c r="E1174" s="7" t="str">
        <f>INDEX('Нормо-час по специальностям'!$B$6:$B$26,MATCH(D1174,'Нормо-час по специальностям'!$A$6:$A$26,0))</f>
        <v>Монтажник вентиляции</v>
      </c>
      <c r="F1174" s="15">
        <v>1.05</v>
      </c>
      <c r="G1174" s="7" t="s">
        <v>7311</v>
      </c>
      <c r="H1174" s="11">
        <f t="shared" si="788"/>
        <v>6.67</v>
      </c>
      <c r="I1174" s="8">
        <f>INDEX('Нормо-час по специальностям'!$D$6:$D$26,MATCH(D1174,'Нормо-час по специальностям'!$A$6:$A$26,0))</f>
        <v>850</v>
      </c>
      <c r="J1174" s="8">
        <f>INDEX('Нормо-час по специальностям'!$E$6:$E$26,MATCH(D1174,'Нормо-час по специальностям'!$A$6:$A$26,0))</f>
        <v>1020</v>
      </c>
      <c r="K1174" s="8">
        <f t="shared" si="789"/>
        <v>893</v>
      </c>
      <c r="L1174" s="8">
        <f t="shared" si="790"/>
        <v>1071</v>
      </c>
      <c r="M1174" s="8">
        <f>Расценки!L1173</f>
        <v>744</v>
      </c>
      <c r="N1174" s="8">
        <f>Расценки!M1173</f>
        <v>837</v>
      </c>
      <c r="O1174" s="10">
        <f t="shared" si="791"/>
        <v>0.20026881720430101</v>
      </c>
      <c r="P1174" s="10">
        <f t="shared" si="792"/>
        <v>0.27956989247311825</v>
      </c>
      <c r="Q1174" s="7" t="str">
        <f t="shared" si="793"/>
        <v>расценка</v>
      </c>
      <c r="R1174" s="7" t="str">
        <f t="shared" si="794"/>
        <v>расценка</v>
      </c>
      <c r="S1174" s="8">
        <f t="shared" si="795"/>
        <v>709</v>
      </c>
      <c r="T1174" s="8">
        <f t="shared" si="796"/>
        <v>797</v>
      </c>
      <c r="U1174" s="8">
        <f>Расценки!F1173</f>
        <v>1200</v>
      </c>
      <c r="V1174" s="8">
        <f>Расценки!G1173</f>
        <v>1350</v>
      </c>
      <c r="W1174" s="10">
        <f t="shared" si="797"/>
        <v>0.25583333333333336</v>
      </c>
      <c r="X1174" s="10">
        <f t="shared" si="798"/>
        <v>0.20666666666666667</v>
      </c>
      <c r="Y1174" s="9">
        <f>Расценки!H1173</f>
        <v>1200</v>
      </c>
      <c r="Z1174" s="9">
        <f>Расценки!I1173</f>
        <v>1428</v>
      </c>
      <c r="AA1174" s="10">
        <f>Расценки!J1173</f>
        <v>0</v>
      </c>
      <c r="AB1174" s="10">
        <f>Расценки!K1173</f>
        <v>5.7777777777777706E-2</v>
      </c>
      <c r="AC1174" s="16">
        <f t="shared" si="799"/>
        <v>0.25583333333333336</v>
      </c>
      <c r="AD1174" s="16">
        <f t="shared" si="800"/>
        <v>0.25</v>
      </c>
      <c r="AE1174" s="10">
        <f t="shared" si="801"/>
        <v>0.38</v>
      </c>
      <c r="AF1174" s="10">
        <f t="shared" si="802"/>
        <v>0.41386554621848737</v>
      </c>
      <c r="AG1174" s="8">
        <f t="shared" si="803"/>
        <v>307</v>
      </c>
      <c r="AH1174" s="8">
        <f t="shared" si="804"/>
        <v>357</v>
      </c>
    </row>
    <row r="1175" spans="1:34" x14ac:dyDescent="0.25">
      <c r="A1175" s="7" t="s">
        <v>3487</v>
      </c>
      <c r="B1175" s="7" t="s">
        <v>3488</v>
      </c>
      <c r="C1175" s="7" t="s">
        <v>54</v>
      </c>
      <c r="D1175" s="7" t="s">
        <v>410</v>
      </c>
      <c r="E1175" s="7" t="str">
        <f>INDEX('Нормо-час по специальностям'!$B$6:$B$26,MATCH(D1175,'Нормо-час по специальностям'!$A$6:$A$26,0))</f>
        <v>Монтажник вентиляции</v>
      </c>
      <c r="F1175" s="15">
        <v>1.1000000000000001</v>
      </c>
      <c r="G1175" s="7" t="s">
        <v>7312</v>
      </c>
      <c r="H1175" s="11">
        <f t="shared" si="788"/>
        <v>6.36</v>
      </c>
      <c r="I1175" s="8">
        <f>INDEX('Нормо-час по специальностям'!$D$6:$D$26,MATCH(D1175,'Нормо-час по специальностям'!$A$6:$A$26,0))</f>
        <v>850</v>
      </c>
      <c r="J1175" s="8">
        <f>INDEX('Нормо-час по специальностям'!$E$6:$E$26,MATCH(D1175,'Нормо-час по специальностям'!$A$6:$A$26,0))</f>
        <v>1020</v>
      </c>
      <c r="K1175" s="8">
        <f t="shared" si="789"/>
        <v>935</v>
      </c>
      <c r="L1175" s="8">
        <f t="shared" si="790"/>
        <v>1122</v>
      </c>
      <c r="M1175" s="8">
        <f>Расценки!L1174</f>
        <v>775</v>
      </c>
      <c r="N1175" s="8">
        <f>Расценки!M1174</f>
        <v>899</v>
      </c>
      <c r="O1175" s="10">
        <f t="shared" si="791"/>
        <v>0.20645161290322589</v>
      </c>
      <c r="P1175" s="10">
        <f t="shared" si="792"/>
        <v>0.24805339265850956</v>
      </c>
      <c r="Q1175" s="7" t="str">
        <f t="shared" si="793"/>
        <v>расценка</v>
      </c>
      <c r="R1175" s="7" t="str">
        <f t="shared" si="794"/>
        <v>расценка</v>
      </c>
      <c r="S1175" s="8">
        <f t="shared" si="795"/>
        <v>705</v>
      </c>
      <c r="T1175" s="8">
        <f t="shared" si="796"/>
        <v>817</v>
      </c>
      <c r="U1175" s="8">
        <f>Расценки!F1174</f>
        <v>1250</v>
      </c>
      <c r="V1175" s="8">
        <f>Расценки!G1174</f>
        <v>1450</v>
      </c>
      <c r="W1175" s="10">
        <f t="shared" si="797"/>
        <v>0.252</v>
      </c>
      <c r="X1175" s="10">
        <f t="shared" si="798"/>
        <v>0.22620689655172413</v>
      </c>
      <c r="Y1175" s="9">
        <f>Расценки!H1174</f>
        <v>1250</v>
      </c>
      <c r="Z1175" s="9">
        <f>Расценки!I1174</f>
        <v>1496</v>
      </c>
      <c r="AA1175" s="10">
        <f>Расценки!J1174</f>
        <v>0</v>
      </c>
      <c r="AB1175" s="10">
        <f>Расценки!K1174</f>
        <v>3.1724137931034457E-2</v>
      </c>
      <c r="AC1175" s="16">
        <f t="shared" si="799"/>
        <v>0.252</v>
      </c>
      <c r="AD1175" s="16">
        <f t="shared" si="800"/>
        <v>0.25</v>
      </c>
      <c r="AE1175" s="10">
        <f t="shared" si="801"/>
        <v>0.38</v>
      </c>
      <c r="AF1175" s="10">
        <f t="shared" si="802"/>
        <v>0.39906417112299464</v>
      </c>
      <c r="AG1175" s="8">
        <f t="shared" si="803"/>
        <v>315</v>
      </c>
      <c r="AH1175" s="8">
        <f t="shared" si="804"/>
        <v>374</v>
      </c>
    </row>
    <row r="1176" spans="1:34" x14ac:dyDescent="0.25">
      <c r="A1176" s="7" t="s">
        <v>3489</v>
      </c>
      <c r="B1176" s="7" t="s">
        <v>3490</v>
      </c>
      <c r="C1176" s="7" t="s">
        <v>54</v>
      </c>
      <c r="D1176" s="7" t="s">
        <v>410</v>
      </c>
      <c r="E1176" s="7" t="str">
        <f>INDEX('Нормо-час по специальностям'!$B$6:$B$26,MATCH(D1176,'Нормо-час по специальностям'!$A$6:$A$26,0))</f>
        <v>Монтажник вентиляции</v>
      </c>
      <c r="F1176" s="15">
        <v>1.1499999999999999</v>
      </c>
      <c r="G1176" s="7" t="s">
        <v>7312</v>
      </c>
      <c r="H1176" s="11">
        <f t="shared" si="788"/>
        <v>6.09</v>
      </c>
      <c r="I1176" s="8">
        <f>INDEX('Нормо-час по специальностям'!$D$6:$D$26,MATCH(D1176,'Нормо-час по специальностям'!$A$6:$A$26,0))</f>
        <v>850</v>
      </c>
      <c r="J1176" s="8">
        <f>INDEX('Нормо-час по специальностям'!$E$6:$E$26,MATCH(D1176,'Нормо-час по специальностям'!$A$6:$A$26,0))</f>
        <v>1020</v>
      </c>
      <c r="K1176" s="8">
        <f t="shared" si="789"/>
        <v>978</v>
      </c>
      <c r="L1176" s="8">
        <f t="shared" si="790"/>
        <v>1173</v>
      </c>
      <c r="M1176" s="8">
        <f>Расценки!L1175</f>
        <v>806</v>
      </c>
      <c r="N1176" s="8">
        <f>Расценки!M1175</f>
        <v>930</v>
      </c>
      <c r="O1176" s="10">
        <f t="shared" si="791"/>
        <v>0.21339950372208438</v>
      </c>
      <c r="P1176" s="10">
        <f t="shared" si="792"/>
        <v>0.26129032258064511</v>
      </c>
      <c r="Q1176" s="7" t="str">
        <f t="shared" si="793"/>
        <v>расценка</v>
      </c>
      <c r="R1176" s="7" t="str">
        <f t="shared" si="794"/>
        <v>расценка</v>
      </c>
      <c r="S1176" s="8">
        <f t="shared" si="795"/>
        <v>701</v>
      </c>
      <c r="T1176" s="8">
        <f t="shared" si="796"/>
        <v>809</v>
      </c>
      <c r="U1176" s="8">
        <f>Расценки!F1175</f>
        <v>1300</v>
      </c>
      <c r="V1176" s="8">
        <f>Расценки!G1175</f>
        <v>1500</v>
      </c>
      <c r="W1176" s="10">
        <f t="shared" si="797"/>
        <v>0.24769230769230768</v>
      </c>
      <c r="X1176" s="10">
        <f t="shared" si="798"/>
        <v>0.218</v>
      </c>
      <c r="Y1176" s="9">
        <f>Расценки!H1175</f>
        <v>1304</v>
      </c>
      <c r="Z1176" s="9">
        <f>Расценки!I1175</f>
        <v>1564</v>
      </c>
      <c r="AA1176" s="10">
        <f>Расценки!J1175</f>
        <v>3.0769230769229772E-3</v>
      </c>
      <c r="AB1176" s="10">
        <f>Расценки!K1175</f>
        <v>4.2666666666666631E-2</v>
      </c>
      <c r="AC1176" s="16">
        <f t="shared" si="799"/>
        <v>0.25</v>
      </c>
      <c r="AD1176" s="16">
        <f t="shared" si="800"/>
        <v>0.25</v>
      </c>
      <c r="AE1176" s="10">
        <f t="shared" si="801"/>
        <v>0.38190184049079756</v>
      </c>
      <c r="AF1176" s="10">
        <f t="shared" si="802"/>
        <v>0.4053708439897698</v>
      </c>
      <c r="AG1176" s="8">
        <f t="shared" si="803"/>
        <v>326</v>
      </c>
      <c r="AH1176" s="8">
        <f t="shared" si="804"/>
        <v>391</v>
      </c>
    </row>
    <row r="1177" spans="1:34" x14ac:dyDescent="0.25">
      <c r="A1177" s="7" t="s">
        <v>3491</v>
      </c>
      <c r="B1177" s="7" t="s">
        <v>3492</v>
      </c>
      <c r="C1177" s="7" t="s">
        <v>50</v>
      </c>
      <c r="D1177" s="7" t="s">
        <v>426</v>
      </c>
      <c r="E1177" s="7" t="str">
        <f>INDEX('Нормо-час по специальностям'!$B$6:$B$26,MATCH(D1177,'Нормо-час по специальностям'!$A$6:$A$26,0))</f>
        <v>Холодильщик / монтажник кондиционеров</v>
      </c>
      <c r="F1177" s="15">
        <v>0.45</v>
      </c>
      <c r="G1177" s="7" t="s">
        <v>7313</v>
      </c>
      <c r="H1177" s="11">
        <f t="shared" si="788"/>
        <v>15.56</v>
      </c>
      <c r="I1177" s="8">
        <f>INDEX('Нормо-час по специальностям'!$D$6:$D$26,MATCH(D1177,'Нормо-час по специальностям'!$A$6:$A$26,0))</f>
        <v>1200</v>
      </c>
      <c r="J1177" s="8">
        <f>INDEX('Нормо-час по специальностям'!$E$6:$E$26,MATCH(D1177,'Нормо-час по специальностям'!$A$6:$A$26,0))</f>
        <v>1440</v>
      </c>
      <c r="K1177" s="8">
        <f t="shared" si="789"/>
        <v>540</v>
      </c>
      <c r="L1177" s="8">
        <f t="shared" si="790"/>
        <v>648</v>
      </c>
      <c r="M1177" s="8">
        <f>Расценки!L1176</f>
        <v>434</v>
      </c>
      <c r="N1177" s="8">
        <f>Расценки!M1176</f>
        <v>496</v>
      </c>
      <c r="O1177" s="10">
        <f t="shared" si="791"/>
        <v>0.24423963133640547</v>
      </c>
      <c r="P1177" s="10">
        <f t="shared" si="792"/>
        <v>0.30645161290322576</v>
      </c>
      <c r="Q1177" s="7" t="str">
        <f t="shared" si="793"/>
        <v>расценка</v>
      </c>
      <c r="R1177" s="7" t="str">
        <f t="shared" si="794"/>
        <v>расценка</v>
      </c>
      <c r="S1177" s="8">
        <f t="shared" si="795"/>
        <v>964</v>
      </c>
      <c r="T1177" s="8">
        <f t="shared" si="796"/>
        <v>1102</v>
      </c>
      <c r="U1177" s="8">
        <f>Расценки!F1176</f>
        <v>700</v>
      </c>
      <c r="V1177" s="8">
        <f>Расценки!G1176</f>
        <v>800</v>
      </c>
      <c r="W1177" s="10">
        <f t="shared" si="797"/>
        <v>0.22857142857142856</v>
      </c>
      <c r="X1177" s="10">
        <f t="shared" si="798"/>
        <v>0.19</v>
      </c>
      <c r="Y1177" s="9">
        <f>Расценки!H1176</f>
        <v>720</v>
      </c>
      <c r="Z1177" s="9">
        <f>Расценки!I1176</f>
        <v>864</v>
      </c>
      <c r="AA1177" s="10">
        <f>Расценки!J1176</f>
        <v>2.857142857142847E-2</v>
      </c>
      <c r="AB1177" s="10">
        <f>Расценки!K1176</f>
        <v>8.0000000000000071E-2</v>
      </c>
      <c r="AC1177" s="16">
        <f t="shared" si="799"/>
        <v>0.25</v>
      </c>
      <c r="AD1177" s="16">
        <f t="shared" si="800"/>
        <v>0.25</v>
      </c>
      <c r="AE1177" s="10">
        <f t="shared" si="801"/>
        <v>0.3972222222222222</v>
      </c>
      <c r="AF1177" s="10">
        <f t="shared" si="802"/>
        <v>0.42592592592592593</v>
      </c>
      <c r="AG1177" s="8">
        <f t="shared" si="803"/>
        <v>180</v>
      </c>
      <c r="AH1177" s="8">
        <f t="shared" si="804"/>
        <v>216</v>
      </c>
    </row>
    <row r="1178" spans="1:34" x14ac:dyDescent="0.25">
      <c r="A1178" s="7" t="s">
        <v>3495</v>
      </c>
      <c r="B1178" s="7" t="s">
        <v>3496</v>
      </c>
      <c r="C1178" s="7" t="s">
        <v>50</v>
      </c>
      <c r="D1178" s="7" t="s">
        <v>426</v>
      </c>
      <c r="E1178" s="7" t="str">
        <f>INDEX('Нормо-час по специальностям'!$B$6:$B$26,MATCH(D1178,'Нормо-час по специальностям'!$A$6:$A$26,0))</f>
        <v>Холодильщик / монтажник кондиционеров</v>
      </c>
      <c r="F1178" s="15">
        <v>0.55000000000000004</v>
      </c>
      <c r="G1178" s="7" t="s">
        <v>7314</v>
      </c>
      <c r="H1178" s="11">
        <f t="shared" si="788"/>
        <v>12.73</v>
      </c>
      <c r="I1178" s="8">
        <f>INDEX('Нормо-час по специальностям'!$D$6:$D$26,MATCH(D1178,'Нормо-час по специальностям'!$A$6:$A$26,0))</f>
        <v>1200</v>
      </c>
      <c r="J1178" s="8">
        <f>INDEX('Нормо-час по специальностям'!$E$6:$E$26,MATCH(D1178,'Нормо-час по специальностям'!$A$6:$A$26,0))</f>
        <v>1440</v>
      </c>
      <c r="K1178" s="8">
        <f t="shared" si="789"/>
        <v>660</v>
      </c>
      <c r="L1178" s="8">
        <f t="shared" si="790"/>
        <v>792</v>
      </c>
      <c r="M1178" s="8">
        <f>Расценки!L1177</f>
        <v>527</v>
      </c>
      <c r="N1178" s="8">
        <f>Расценки!M1177</f>
        <v>620</v>
      </c>
      <c r="O1178" s="10">
        <f t="shared" si="791"/>
        <v>0.25237191650853896</v>
      </c>
      <c r="P1178" s="10">
        <f t="shared" si="792"/>
        <v>0.27741935483870961</v>
      </c>
      <c r="Q1178" s="7" t="str">
        <f t="shared" si="793"/>
        <v>расценка</v>
      </c>
      <c r="R1178" s="7" t="str">
        <f t="shared" si="794"/>
        <v>расценка</v>
      </c>
      <c r="S1178" s="8">
        <f t="shared" si="795"/>
        <v>958</v>
      </c>
      <c r="T1178" s="8">
        <f t="shared" si="796"/>
        <v>1127</v>
      </c>
      <c r="U1178" s="8">
        <f>Расценки!F1177</f>
        <v>850</v>
      </c>
      <c r="V1178" s="8">
        <f>Расценки!G1177</f>
        <v>1000</v>
      </c>
      <c r="W1178" s="10">
        <f t="shared" si="797"/>
        <v>0.22352941176470589</v>
      </c>
      <c r="X1178" s="10">
        <f t="shared" si="798"/>
        <v>0.20799999999999999</v>
      </c>
      <c r="Y1178" s="9">
        <f>Расценки!H1177</f>
        <v>880</v>
      </c>
      <c r="Z1178" s="9">
        <f>Расценки!I1177</f>
        <v>1056</v>
      </c>
      <c r="AA1178" s="10">
        <f>Расценки!J1177</f>
        <v>3.529411764705892E-2</v>
      </c>
      <c r="AB1178" s="10">
        <f>Расценки!K1177</f>
        <v>5.600000000000005E-2</v>
      </c>
      <c r="AC1178" s="16">
        <f t="shared" si="799"/>
        <v>0.25</v>
      </c>
      <c r="AD1178" s="16">
        <f t="shared" si="800"/>
        <v>0.25</v>
      </c>
      <c r="AE1178" s="10">
        <f t="shared" si="801"/>
        <v>0.40113636363636362</v>
      </c>
      <c r="AF1178" s="10">
        <f t="shared" si="802"/>
        <v>0.4128787878787879</v>
      </c>
      <c r="AG1178" s="8">
        <f t="shared" si="803"/>
        <v>220</v>
      </c>
      <c r="AH1178" s="8">
        <f t="shared" si="804"/>
        <v>264</v>
      </c>
    </row>
    <row r="1179" spans="1:34" x14ac:dyDescent="0.25">
      <c r="A1179" s="7" t="s">
        <v>3498</v>
      </c>
      <c r="B1179" s="7" t="s">
        <v>3499</v>
      </c>
      <c r="C1179" s="7" t="s">
        <v>50</v>
      </c>
      <c r="D1179" s="7" t="s">
        <v>426</v>
      </c>
      <c r="E1179" s="7" t="str">
        <f>INDEX('Нормо-час по специальностям'!$B$6:$B$26,MATCH(D1179,'Нормо-час по специальностям'!$A$6:$A$26,0))</f>
        <v>Холодильщик / монтажник кондиционеров</v>
      </c>
      <c r="F1179" s="15">
        <v>0.7</v>
      </c>
      <c r="G1179" s="7" t="s">
        <v>7315</v>
      </c>
      <c r="H1179" s="11">
        <f t="shared" si="788"/>
        <v>10</v>
      </c>
      <c r="I1179" s="8">
        <f>INDEX('Нормо-час по специальностям'!$D$6:$D$26,MATCH(D1179,'Нормо-час по специальностям'!$A$6:$A$26,0))</f>
        <v>1200</v>
      </c>
      <c r="J1179" s="8">
        <f>INDEX('Нормо-час по специальностям'!$E$6:$E$26,MATCH(D1179,'Нормо-час по специальностям'!$A$6:$A$26,0))</f>
        <v>1440</v>
      </c>
      <c r="K1179" s="8">
        <f t="shared" si="789"/>
        <v>840</v>
      </c>
      <c r="L1179" s="8">
        <f t="shared" si="790"/>
        <v>1008</v>
      </c>
      <c r="M1179" s="8">
        <f>Расценки!L1178</f>
        <v>682</v>
      </c>
      <c r="N1179" s="8">
        <f>Расценки!M1178</f>
        <v>775</v>
      </c>
      <c r="O1179" s="10">
        <f t="shared" si="791"/>
        <v>0.23167155425219943</v>
      </c>
      <c r="P1179" s="10">
        <f t="shared" si="792"/>
        <v>0.30064516129032248</v>
      </c>
      <c r="Q1179" s="7" t="str">
        <f t="shared" si="793"/>
        <v>расценка</v>
      </c>
      <c r="R1179" s="7" t="str">
        <f t="shared" si="794"/>
        <v>расценка</v>
      </c>
      <c r="S1179" s="8">
        <f t="shared" si="795"/>
        <v>974</v>
      </c>
      <c r="T1179" s="8">
        <f t="shared" si="796"/>
        <v>1107</v>
      </c>
      <c r="U1179" s="8">
        <f>Расценки!F1178</f>
        <v>1100</v>
      </c>
      <c r="V1179" s="8">
        <f>Расценки!G1178</f>
        <v>1250</v>
      </c>
      <c r="W1179" s="10">
        <f t="shared" si="797"/>
        <v>0.23636363636363636</v>
      </c>
      <c r="X1179" s="10">
        <f t="shared" si="798"/>
        <v>0.19359999999999999</v>
      </c>
      <c r="Y1179" s="9">
        <f>Расценки!H1178</f>
        <v>1120</v>
      </c>
      <c r="Z1179" s="9">
        <f>Расценки!I1178</f>
        <v>1344</v>
      </c>
      <c r="AA1179" s="10">
        <f>Расценки!J1178</f>
        <v>1.8181818181818077E-2</v>
      </c>
      <c r="AB1179" s="10">
        <f>Расценки!K1178</f>
        <v>7.5199999999999934E-2</v>
      </c>
      <c r="AC1179" s="16">
        <f t="shared" si="799"/>
        <v>0.25</v>
      </c>
      <c r="AD1179" s="16">
        <f t="shared" si="800"/>
        <v>0.25</v>
      </c>
      <c r="AE1179" s="10">
        <f t="shared" si="801"/>
        <v>0.39107142857142857</v>
      </c>
      <c r="AF1179" s="10">
        <f t="shared" si="802"/>
        <v>0.42336309523809523</v>
      </c>
      <c r="AG1179" s="8">
        <f t="shared" si="803"/>
        <v>280</v>
      </c>
      <c r="AH1179" s="8">
        <f t="shared" si="804"/>
        <v>336</v>
      </c>
    </row>
    <row r="1180" spans="1:34" x14ac:dyDescent="0.25">
      <c r="A1180" s="7" t="s">
        <v>3500</v>
      </c>
      <c r="B1180" s="7" t="s">
        <v>3501</v>
      </c>
      <c r="C1180" s="7" t="s">
        <v>50</v>
      </c>
      <c r="D1180" s="7" t="s">
        <v>426</v>
      </c>
      <c r="E1180" s="7" t="str">
        <f>INDEX('Нормо-час по специальностям'!$B$6:$B$26,MATCH(D1180,'Нормо-час по специальностям'!$A$6:$A$26,0))</f>
        <v>Холодильщик / монтажник кондиционеров</v>
      </c>
      <c r="F1180" s="15">
        <v>0.9</v>
      </c>
      <c r="G1180" s="7" t="s">
        <v>7316</v>
      </c>
      <c r="H1180" s="11">
        <f t="shared" si="788"/>
        <v>7.78</v>
      </c>
      <c r="I1180" s="8">
        <f>INDEX('Нормо-час по специальностям'!$D$6:$D$26,MATCH(D1180,'Нормо-час по специальностям'!$A$6:$A$26,0))</f>
        <v>1200</v>
      </c>
      <c r="J1180" s="8">
        <f>INDEX('Нормо-час по специальностям'!$E$6:$E$26,MATCH(D1180,'Нормо-час по специальностям'!$A$6:$A$26,0))</f>
        <v>1440</v>
      </c>
      <c r="K1180" s="8">
        <f t="shared" si="789"/>
        <v>1080</v>
      </c>
      <c r="L1180" s="8">
        <f t="shared" si="790"/>
        <v>1296</v>
      </c>
      <c r="M1180" s="8">
        <f>Расценки!L1179</f>
        <v>868</v>
      </c>
      <c r="N1180" s="8">
        <f>Расценки!M1179</f>
        <v>992</v>
      </c>
      <c r="O1180" s="10">
        <f t="shared" si="791"/>
        <v>0.24423963133640547</v>
      </c>
      <c r="P1180" s="10">
        <f t="shared" si="792"/>
        <v>0.30645161290322576</v>
      </c>
      <c r="Q1180" s="7" t="str">
        <f t="shared" si="793"/>
        <v>расценка</v>
      </c>
      <c r="R1180" s="7" t="str">
        <f t="shared" si="794"/>
        <v>расценка</v>
      </c>
      <c r="S1180" s="8">
        <f t="shared" si="795"/>
        <v>964</v>
      </c>
      <c r="T1180" s="8">
        <f t="shared" si="796"/>
        <v>1102</v>
      </c>
      <c r="U1180" s="8">
        <f>Расценки!F1179</f>
        <v>1400</v>
      </c>
      <c r="V1180" s="8">
        <f>Расценки!G1179</f>
        <v>1600</v>
      </c>
      <c r="W1180" s="10">
        <f t="shared" si="797"/>
        <v>0.22857142857142856</v>
      </c>
      <c r="X1180" s="10">
        <f t="shared" si="798"/>
        <v>0.19</v>
      </c>
      <c r="Y1180" s="9">
        <f>Расценки!H1179</f>
        <v>1440</v>
      </c>
      <c r="Z1180" s="9">
        <f>Расценки!I1179</f>
        <v>1728</v>
      </c>
      <c r="AA1180" s="10">
        <f>Расценки!J1179</f>
        <v>2.857142857142847E-2</v>
      </c>
      <c r="AB1180" s="10">
        <f>Расценки!K1179</f>
        <v>8.0000000000000071E-2</v>
      </c>
      <c r="AC1180" s="16">
        <f t="shared" si="799"/>
        <v>0.25</v>
      </c>
      <c r="AD1180" s="16">
        <f t="shared" si="800"/>
        <v>0.25</v>
      </c>
      <c r="AE1180" s="10">
        <f t="shared" si="801"/>
        <v>0.3972222222222222</v>
      </c>
      <c r="AF1180" s="10">
        <f t="shared" si="802"/>
        <v>0.42592592592592593</v>
      </c>
      <c r="AG1180" s="8">
        <f t="shared" si="803"/>
        <v>360</v>
      </c>
      <c r="AH1180" s="8">
        <f t="shared" si="804"/>
        <v>432</v>
      </c>
    </row>
    <row r="1181" spans="1:34" x14ac:dyDescent="0.25">
      <c r="A1181" s="7" t="s">
        <v>3502</v>
      </c>
      <c r="B1181" s="7" t="s">
        <v>3503</v>
      </c>
      <c r="C1181" s="7" t="s">
        <v>177</v>
      </c>
      <c r="D1181" s="7" t="s">
        <v>426</v>
      </c>
      <c r="E1181" s="7" t="str">
        <f>INDEX('Нормо-час по специальностям'!$B$6:$B$26,MATCH(D1181,'Нормо-час по специальностям'!$A$6:$A$26,0))</f>
        <v>Холодильщик / монтажник кондиционеров</v>
      </c>
      <c r="F1181" s="15">
        <v>1.5</v>
      </c>
      <c r="G1181" s="7" t="s">
        <v>7317</v>
      </c>
      <c r="H1181" s="11">
        <f t="shared" si="788"/>
        <v>4.67</v>
      </c>
      <c r="I1181" s="8">
        <f>INDEX('Нормо-час по специальностям'!$D$6:$D$26,MATCH(D1181,'Нормо-час по специальностям'!$A$6:$A$26,0))</f>
        <v>1200</v>
      </c>
      <c r="J1181" s="8">
        <f>INDEX('Нормо-час по специальностям'!$E$6:$E$26,MATCH(D1181,'Нормо-час по специальностям'!$A$6:$A$26,0))</f>
        <v>1440</v>
      </c>
      <c r="K1181" s="8">
        <f t="shared" si="789"/>
        <v>1800</v>
      </c>
      <c r="L1181" s="8">
        <f t="shared" si="790"/>
        <v>2160</v>
      </c>
      <c r="M1181" s="8">
        <f>Расценки!L1180</f>
        <v>1500</v>
      </c>
      <c r="N1181" s="8">
        <f>Расценки!M1180</f>
        <v>1740</v>
      </c>
      <c r="O1181" s="10">
        <f t="shared" si="791"/>
        <v>0.19999999999999996</v>
      </c>
      <c r="P1181" s="10">
        <f t="shared" si="792"/>
        <v>0.24137931034482762</v>
      </c>
      <c r="Q1181" s="7" t="str">
        <f t="shared" si="793"/>
        <v>расценка</v>
      </c>
      <c r="R1181" s="7" t="str">
        <f t="shared" si="794"/>
        <v>расценка</v>
      </c>
      <c r="S1181" s="8">
        <f t="shared" si="795"/>
        <v>1000</v>
      </c>
      <c r="T1181" s="8">
        <f t="shared" si="796"/>
        <v>1160</v>
      </c>
      <c r="U1181" s="8">
        <f>Расценки!F1180</f>
        <v>2500</v>
      </c>
      <c r="V1181" s="8">
        <f>Расценки!G1180</f>
        <v>2900</v>
      </c>
      <c r="W1181" s="10">
        <f t="shared" si="797"/>
        <v>0.28000000000000003</v>
      </c>
      <c r="X1181" s="10">
        <f t="shared" si="798"/>
        <v>0.25517241379310346</v>
      </c>
      <c r="Y1181" s="9">
        <f>Расценки!H1180</f>
        <v>2500</v>
      </c>
      <c r="Z1181" s="9">
        <f>Расценки!I1180</f>
        <v>2900</v>
      </c>
      <c r="AA1181" s="10">
        <f>Расценки!J1180</f>
        <v>0</v>
      </c>
      <c r="AB1181" s="10">
        <f>Расценки!K1180</f>
        <v>0</v>
      </c>
      <c r="AC1181" s="16">
        <f t="shared" si="799"/>
        <v>0.28000000000000003</v>
      </c>
      <c r="AD1181" s="16">
        <f t="shared" si="800"/>
        <v>0.25517241379310346</v>
      </c>
      <c r="AE1181" s="10">
        <f t="shared" si="801"/>
        <v>0.4</v>
      </c>
      <c r="AF1181" s="10">
        <f t="shared" si="802"/>
        <v>0.4</v>
      </c>
      <c r="AG1181" s="8">
        <f t="shared" si="803"/>
        <v>700</v>
      </c>
      <c r="AH1181" s="8">
        <f t="shared" si="804"/>
        <v>740</v>
      </c>
    </row>
    <row r="1182" spans="1:34" x14ac:dyDescent="0.25">
      <c r="A1182" s="7" t="s">
        <v>3505</v>
      </c>
      <c r="B1182" s="7" t="s">
        <v>3506</v>
      </c>
      <c r="C1182" s="7" t="s">
        <v>1214</v>
      </c>
      <c r="D1182" s="7" t="s">
        <v>426</v>
      </c>
      <c r="E1182" s="7" t="str">
        <f>INDEX('Нормо-час по специальностям'!$B$6:$B$26,MATCH(D1182,'Нормо-час по специальностям'!$A$6:$A$26,0))</f>
        <v>Холодильщик / монтажник кондиционеров</v>
      </c>
      <c r="F1182" s="15">
        <v>2</v>
      </c>
      <c r="G1182" s="7" t="s">
        <v>7318</v>
      </c>
      <c r="H1182" s="11">
        <f t="shared" si="788"/>
        <v>3.5</v>
      </c>
      <c r="I1182" s="8">
        <f>INDEX('Нормо-час по специальностям'!$D$6:$D$26,MATCH(D1182,'Нормо-час по специальностям'!$A$6:$A$26,0))</f>
        <v>1200</v>
      </c>
      <c r="J1182" s="8">
        <f>INDEX('Нормо-час по специальностям'!$E$6:$E$26,MATCH(D1182,'Нормо-час по специальностям'!$A$6:$A$26,0))</f>
        <v>1440</v>
      </c>
      <c r="K1182" s="8">
        <f t="shared" si="789"/>
        <v>2400</v>
      </c>
      <c r="L1182" s="8">
        <f t="shared" si="790"/>
        <v>2880</v>
      </c>
      <c r="M1182" s="8">
        <f>Расценки!L1181</f>
        <v>3000</v>
      </c>
      <c r="N1182" s="8">
        <f>Расценки!M1181</f>
        <v>3480</v>
      </c>
      <c r="O1182" s="10">
        <f t="shared" si="791"/>
        <v>-0.19999999999999996</v>
      </c>
      <c r="P1182" s="10">
        <f t="shared" si="792"/>
        <v>-0.17241379310344829</v>
      </c>
      <c r="Q1182" s="7" t="str">
        <f t="shared" si="793"/>
        <v>нормо-часы</v>
      </c>
      <c r="R1182" s="7" t="str">
        <f t="shared" si="794"/>
        <v>нормо-часы</v>
      </c>
      <c r="S1182" s="8">
        <f t="shared" si="795"/>
        <v>1500</v>
      </c>
      <c r="T1182" s="8">
        <f t="shared" si="796"/>
        <v>1740</v>
      </c>
      <c r="U1182" s="8">
        <f>Расценки!F1181</f>
        <v>5000</v>
      </c>
      <c r="V1182" s="8">
        <f>Расценки!G1181</f>
        <v>5800</v>
      </c>
      <c r="W1182" s="10">
        <f t="shared" si="797"/>
        <v>0.52</v>
      </c>
      <c r="X1182" s="10">
        <f t="shared" si="798"/>
        <v>0.50344827586206897</v>
      </c>
      <c r="Y1182" s="9">
        <f>Расценки!H1181</f>
        <v>5000</v>
      </c>
      <c r="Z1182" s="9">
        <f>Расценки!I1181</f>
        <v>5800</v>
      </c>
      <c r="AA1182" s="10">
        <f>Расценки!J1181</f>
        <v>0</v>
      </c>
      <c r="AB1182" s="10">
        <f>Расценки!K1181</f>
        <v>0</v>
      </c>
      <c r="AC1182" s="16">
        <f t="shared" si="799"/>
        <v>0.52</v>
      </c>
      <c r="AD1182" s="16">
        <f t="shared" si="800"/>
        <v>0.50344827586206897</v>
      </c>
      <c r="AE1182" s="10">
        <f t="shared" si="801"/>
        <v>0.4</v>
      </c>
      <c r="AF1182" s="10">
        <f t="shared" si="802"/>
        <v>0.4</v>
      </c>
      <c r="AG1182" s="8">
        <f t="shared" si="803"/>
        <v>2600</v>
      </c>
      <c r="AH1182" s="8">
        <f t="shared" si="804"/>
        <v>2920</v>
      </c>
    </row>
    <row r="1183" spans="1:34" x14ac:dyDescent="0.25">
      <c r="A1183" s="7" t="s">
        <v>3508</v>
      </c>
      <c r="B1183" s="7" t="s">
        <v>3509</v>
      </c>
      <c r="C1183" s="7" t="s">
        <v>1214</v>
      </c>
      <c r="D1183" s="7" t="s">
        <v>426</v>
      </c>
      <c r="E1183" s="7" t="str">
        <f>INDEX('Нормо-час по специальностям'!$B$6:$B$26,MATCH(D1183,'Нормо-час по специальностям'!$A$6:$A$26,0))</f>
        <v>Холодильщик / монтажник кондиционеров</v>
      </c>
      <c r="F1183" s="15">
        <v>2.5</v>
      </c>
      <c r="G1183" s="7" t="s">
        <v>7319</v>
      </c>
      <c r="H1183" s="11">
        <f t="shared" si="788"/>
        <v>2.8</v>
      </c>
      <c r="I1183" s="8">
        <f>INDEX('Нормо-час по специальностям'!$D$6:$D$26,MATCH(D1183,'Нормо-час по специальностям'!$A$6:$A$26,0))</f>
        <v>1200</v>
      </c>
      <c r="J1183" s="8">
        <f>INDEX('Нормо-час по специальностям'!$E$6:$E$26,MATCH(D1183,'Нормо-час по специальностям'!$A$6:$A$26,0))</f>
        <v>1440</v>
      </c>
      <c r="K1183" s="8">
        <f t="shared" si="789"/>
        <v>3000</v>
      </c>
      <c r="L1183" s="8">
        <f t="shared" si="790"/>
        <v>3600</v>
      </c>
      <c r="M1183" s="8">
        <f>Расценки!L1182</f>
        <v>3900</v>
      </c>
      <c r="N1183" s="8">
        <f>Расценки!M1182</f>
        <v>4500</v>
      </c>
      <c r="O1183" s="10">
        <f t="shared" si="791"/>
        <v>-0.23076923076923073</v>
      </c>
      <c r="P1183" s="10">
        <f t="shared" si="792"/>
        <v>-0.19999999999999996</v>
      </c>
      <c r="Q1183" s="7" t="str">
        <f t="shared" si="793"/>
        <v>нормо-часы</v>
      </c>
      <c r="R1183" s="7" t="str">
        <f t="shared" si="794"/>
        <v>нормо-часы</v>
      </c>
      <c r="S1183" s="8">
        <f t="shared" si="795"/>
        <v>1560</v>
      </c>
      <c r="T1183" s="8">
        <f t="shared" si="796"/>
        <v>1800</v>
      </c>
      <c r="U1183" s="8">
        <f>Расценки!F1182</f>
        <v>6500</v>
      </c>
      <c r="V1183" s="8">
        <f>Расценки!G1182</f>
        <v>7500</v>
      </c>
      <c r="W1183" s="10">
        <f t="shared" si="797"/>
        <v>0.53846153846153844</v>
      </c>
      <c r="X1183" s="10">
        <f t="shared" si="798"/>
        <v>0.52</v>
      </c>
      <c r="Y1183" s="9">
        <f>Расценки!H1182</f>
        <v>6500</v>
      </c>
      <c r="Z1183" s="9">
        <f>Расценки!I1182</f>
        <v>7500</v>
      </c>
      <c r="AA1183" s="10">
        <f>Расценки!J1182</f>
        <v>0</v>
      </c>
      <c r="AB1183" s="10">
        <f>Расценки!K1182</f>
        <v>0</v>
      </c>
      <c r="AC1183" s="16">
        <f t="shared" si="799"/>
        <v>0.53846153846153844</v>
      </c>
      <c r="AD1183" s="16">
        <f t="shared" si="800"/>
        <v>0.52</v>
      </c>
      <c r="AE1183" s="10">
        <f t="shared" si="801"/>
        <v>0.4</v>
      </c>
      <c r="AF1183" s="10">
        <f t="shared" si="802"/>
        <v>0.4</v>
      </c>
      <c r="AG1183" s="8">
        <f t="shared" si="803"/>
        <v>3500</v>
      </c>
      <c r="AH1183" s="8">
        <f t="shared" si="804"/>
        <v>3900</v>
      </c>
    </row>
    <row r="1184" spans="1:34" x14ac:dyDescent="0.25">
      <c r="A1184" s="7" t="s">
        <v>3511</v>
      </c>
      <c r="B1184" s="7" t="s">
        <v>3512</v>
      </c>
      <c r="C1184" s="7" t="s">
        <v>1214</v>
      </c>
      <c r="D1184" s="7" t="s">
        <v>426</v>
      </c>
      <c r="E1184" s="7" t="str">
        <f>INDEX('Нормо-час по специальностям'!$B$6:$B$26,MATCH(D1184,'Нормо-час по специальностям'!$A$6:$A$26,0))</f>
        <v>Холодильщик / монтажник кондиционеров</v>
      </c>
      <c r="F1184" s="15">
        <v>3</v>
      </c>
      <c r="G1184" s="7" t="s">
        <v>7319</v>
      </c>
      <c r="H1184" s="11">
        <f t="shared" si="788"/>
        <v>2.33</v>
      </c>
      <c r="I1184" s="8">
        <f>INDEX('Нормо-час по специальностям'!$D$6:$D$26,MATCH(D1184,'Нормо-час по специальностям'!$A$6:$A$26,0))</f>
        <v>1200</v>
      </c>
      <c r="J1184" s="8">
        <f>INDEX('Нормо-час по специальностям'!$E$6:$E$26,MATCH(D1184,'Нормо-час по специальностям'!$A$6:$A$26,0))</f>
        <v>1440</v>
      </c>
      <c r="K1184" s="8">
        <f t="shared" si="789"/>
        <v>3600</v>
      </c>
      <c r="L1184" s="8">
        <f t="shared" si="790"/>
        <v>4320</v>
      </c>
      <c r="M1184" s="8">
        <f>Расценки!L1183</f>
        <v>4800</v>
      </c>
      <c r="N1184" s="8">
        <f>Расценки!M1183</f>
        <v>5520</v>
      </c>
      <c r="O1184" s="10">
        <f t="shared" si="791"/>
        <v>-0.25</v>
      </c>
      <c r="P1184" s="10">
        <f t="shared" si="792"/>
        <v>-0.21739130434782605</v>
      </c>
      <c r="Q1184" s="7" t="str">
        <f t="shared" si="793"/>
        <v>нормо-часы</v>
      </c>
      <c r="R1184" s="7" t="str">
        <f t="shared" si="794"/>
        <v>нормо-часы</v>
      </c>
      <c r="S1184" s="8">
        <f t="shared" si="795"/>
        <v>1600</v>
      </c>
      <c r="T1184" s="8">
        <f t="shared" si="796"/>
        <v>1840</v>
      </c>
      <c r="U1184" s="8">
        <f>Расценки!F1183</f>
        <v>8000</v>
      </c>
      <c r="V1184" s="8">
        <f>Расценки!G1183</f>
        <v>9200</v>
      </c>
      <c r="W1184" s="10">
        <f t="shared" si="797"/>
        <v>0.55000000000000004</v>
      </c>
      <c r="X1184" s="10">
        <f t="shared" si="798"/>
        <v>0.5304347826086957</v>
      </c>
      <c r="Y1184" s="9">
        <f>Расценки!H1183</f>
        <v>8000</v>
      </c>
      <c r="Z1184" s="9">
        <f>Расценки!I1183</f>
        <v>9200</v>
      </c>
      <c r="AA1184" s="10">
        <f>Расценки!J1183</f>
        <v>0</v>
      </c>
      <c r="AB1184" s="10">
        <f>Расценки!K1183</f>
        <v>0</v>
      </c>
      <c r="AC1184" s="16">
        <f t="shared" si="799"/>
        <v>0.55000000000000004</v>
      </c>
      <c r="AD1184" s="16">
        <f t="shared" si="800"/>
        <v>0.5304347826086957</v>
      </c>
      <c r="AE1184" s="10">
        <f t="shared" si="801"/>
        <v>0.4</v>
      </c>
      <c r="AF1184" s="10">
        <f t="shared" si="802"/>
        <v>0.4</v>
      </c>
      <c r="AG1184" s="8">
        <f t="shared" si="803"/>
        <v>4400</v>
      </c>
      <c r="AH1184" s="8">
        <f t="shared" si="804"/>
        <v>4880</v>
      </c>
    </row>
    <row r="1185" spans="1:34" x14ac:dyDescent="0.25">
      <c r="A1185" s="7" t="s">
        <v>3514</v>
      </c>
      <c r="B1185" s="7" t="s">
        <v>3515</v>
      </c>
      <c r="C1185" s="7" t="s">
        <v>1214</v>
      </c>
      <c r="D1185" s="7" t="s">
        <v>426</v>
      </c>
      <c r="E1185" s="7" t="str">
        <f>INDEX('Нормо-час по специальностям'!$B$6:$B$26,MATCH(D1185,'Нормо-час по специальностям'!$A$6:$A$26,0))</f>
        <v>Холодильщик / монтажник кондиционеров</v>
      </c>
      <c r="F1185" s="15">
        <v>4</v>
      </c>
      <c r="G1185" s="7" t="s">
        <v>7320</v>
      </c>
      <c r="H1185" s="11">
        <f t="shared" si="788"/>
        <v>1.75</v>
      </c>
      <c r="I1185" s="8">
        <f>INDEX('Нормо-час по специальностям'!$D$6:$D$26,MATCH(D1185,'Нормо-час по специальностям'!$A$6:$A$26,0))</f>
        <v>1200</v>
      </c>
      <c r="J1185" s="8">
        <f>INDEX('Нормо-час по специальностям'!$E$6:$E$26,MATCH(D1185,'Нормо-час по специальностям'!$A$6:$A$26,0))</f>
        <v>1440</v>
      </c>
      <c r="K1185" s="8">
        <f t="shared" si="789"/>
        <v>4800</v>
      </c>
      <c r="L1185" s="8">
        <f t="shared" si="790"/>
        <v>5760</v>
      </c>
      <c r="M1185" s="8">
        <f>Расценки!L1184</f>
        <v>6000</v>
      </c>
      <c r="N1185" s="8">
        <f>Расценки!M1184</f>
        <v>6900</v>
      </c>
      <c r="O1185" s="10">
        <f t="shared" si="791"/>
        <v>-0.19999999999999996</v>
      </c>
      <c r="P1185" s="10">
        <f t="shared" si="792"/>
        <v>-0.16521739130434787</v>
      </c>
      <c r="Q1185" s="7" t="str">
        <f t="shared" si="793"/>
        <v>нормо-часы</v>
      </c>
      <c r="R1185" s="7" t="str">
        <f t="shared" si="794"/>
        <v>нормо-часы</v>
      </c>
      <c r="S1185" s="8">
        <f t="shared" si="795"/>
        <v>1500</v>
      </c>
      <c r="T1185" s="8">
        <f t="shared" si="796"/>
        <v>1725</v>
      </c>
      <c r="U1185" s="8">
        <f>Расценки!F1184</f>
        <v>10000</v>
      </c>
      <c r="V1185" s="8">
        <f>Расценки!G1184</f>
        <v>11500</v>
      </c>
      <c r="W1185" s="10">
        <f t="shared" si="797"/>
        <v>0.52</v>
      </c>
      <c r="X1185" s="10">
        <f t="shared" si="798"/>
        <v>0.49913043478260871</v>
      </c>
      <c r="Y1185" s="9">
        <f>Расценки!H1184</f>
        <v>10000</v>
      </c>
      <c r="Z1185" s="9">
        <f>Расценки!I1184</f>
        <v>11500</v>
      </c>
      <c r="AA1185" s="10">
        <f>Расценки!J1184</f>
        <v>0</v>
      </c>
      <c r="AB1185" s="10">
        <f>Расценки!K1184</f>
        <v>0</v>
      </c>
      <c r="AC1185" s="16">
        <f t="shared" si="799"/>
        <v>0.52</v>
      </c>
      <c r="AD1185" s="16">
        <f t="shared" si="800"/>
        <v>0.49913043478260871</v>
      </c>
      <c r="AE1185" s="10">
        <f t="shared" si="801"/>
        <v>0.4</v>
      </c>
      <c r="AF1185" s="10">
        <f t="shared" si="802"/>
        <v>0.4</v>
      </c>
      <c r="AG1185" s="8">
        <f t="shared" si="803"/>
        <v>5200</v>
      </c>
      <c r="AH1185" s="8">
        <f t="shared" si="804"/>
        <v>5740</v>
      </c>
    </row>
    <row r="1186" spans="1:34" x14ac:dyDescent="0.25">
      <c r="A1186" s="7" t="s">
        <v>3518</v>
      </c>
      <c r="B1186" s="7" t="s">
        <v>3519</v>
      </c>
      <c r="C1186" s="7" t="s">
        <v>54</v>
      </c>
      <c r="D1186" s="7" t="s">
        <v>410</v>
      </c>
      <c r="E1186" s="7" t="str">
        <f>INDEX('Нормо-час по специальностям'!$B$6:$B$26,MATCH(D1186,'Нормо-час по специальностям'!$A$6:$A$26,0))</f>
        <v>Монтажник вентиляции</v>
      </c>
      <c r="F1186" s="15">
        <v>0.15</v>
      </c>
      <c r="G1186" s="7" t="s">
        <v>7321</v>
      </c>
      <c r="H1186" s="11">
        <f t="shared" si="788"/>
        <v>46.67</v>
      </c>
      <c r="I1186" s="8">
        <f>INDEX('Нормо-час по специальностям'!$D$6:$D$26,MATCH(D1186,'Нормо-час по специальностям'!$A$6:$A$26,0))</f>
        <v>850</v>
      </c>
      <c r="J1186" s="8">
        <f>INDEX('Нормо-час по специальностям'!$E$6:$E$26,MATCH(D1186,'Нормо-час по специальностям'!$A$6:$A$26,0))</f>
        <v>1020</v>
      </c>
      <c r="K1186" s="8">
        <f t="shared" si="789"/>
        <v>128</v>
      </c>
      <c r="L1186" s="8">
        <f t="shared" si="790"/>
        <v>153</v>
      </c>
      <c r="M1186" s="8">
        <f>Расценки!L1185</f>
        <v>108</v>
      </c>
      <c r="N1186" s="8">
        <f>Расценки!M1185</f>
        <v>126</v>
      </c>
      <c r="O1186" s="10">
        <f t="shared" si="791"/>
        <v>0.18518518518518512</v>
      </c>
      <c r="P1186" s="10">
        <f t="shared" si="792"/>
        <v>0.21428571428571419</v>
      </c>
      <c r="Q1186" s="7" t="str">
        <f t="shared" si="793"/>
        <v>расценка</v>
      </c>
      <c r="R1186" s="7" t="str">
        <f t="shared" si="794"/>
        <v>расценка</v>
      </c>
      <c r="S1186" s="8">
        <f t="shared" si="795"/>
        <v>720</v>
      </c>
      <c r="T1186" s="8">
        <f t="shared" si="796"/>
        <v>840</v>
      </c>
      <c r="U1186" s="8">
        <f>Расценки!F1185</f>
        <v>180</v>
      </c>
      <c r="V1186" s="8">
        <f>Расценки!G1185</f>
        <v>210</v>
      </c>
      <c r="W1186" s="10">
        <f t="shared" si="797"/>
        <v>0.28888888888888886</v>
      </c>
      <c r="X1186" s="10">
        <f t="shared" si="798"/>
        <v>0.27142857142857141</v>
      </c>
      <c r="Y1186" s="9">
        <f>Расценки!H1185</f>
        <v>180</v>
      </c>
      <c r="Z1186" s="9">
        <f>Расценки!I1185</f>
        <v>210</v>
      </c>
      <c r="AA1186" s="10">
        <f>Расценки!J1185</f>
        <v>0</v>
      </c>
      <c r="AB1186" s="10">
        <f>Расценки!K1185</f>
        <v>0</v>
      </c>
      <c r="AC1186" s="16">
        <f t="shared" si="799"/>
        <v>0.28888888888888886</v>
      </c>
      <c r="AD1186" s="16">
        <f t="shared" si="800"/>
        <v>0.27142857142857141</v>
      </c>
      <c r="AE1186" s="10">
        <f t="shared" si="801"/>
        <v>0.4</v>
      </c>
      <c r="AF1186" s="10">
        <f t="shared" si="802"/>
        <v>0.4</v>
      </c>
      <c r="AG1186" s="8">
        <f t="shared" si="803"/>
        <v>52</v>
      </c>
      <c r="AH1186" s="8">
        <f t="shared" si="804"/>
        <v>57</v>
      </c>
    </row>
    <row r="1187" spans="1:34" x14ac:dyDescent="0.25">
      <c r="A1187" s="7" t="s">
        <v>3522</v>
      </c>
      <c r="B1187" s="7" t="s">
        <v>3523</v>
      </c>
      <c r="C1187" s="7" t="s">
        <v>177</v>
      </c>
      <c r="D1187" s="7" t="s">
        <v>410</v>
      </c>
      <c r="E1187" s="7" t="str">
        <f>INDEX('Нормо-час по специальностям'!$B$6:$B$26,MATCH(D1187,'Нормо-час по специальностям'!$A$6:$A$26,0))</f>
        <v>Монтажник вентиляции</v>
      </c>
      <c r="F1187" s="15">
        <v>0.75</v>
      </c>
      <c r="G1187" s="7" t="s">
        <v>7322</v>
      </c>
      <c r="H1187" s="11">
        <f t="shared" ref="H1187:H1250" si="805">IF(OR(F1187="",F1187=0),"",ROUND($G$3/F1187,2))</f>
        <v>9.33</v>
      </c>
      <c r="I1187" s="8">
        <f>INDEX('Нормо-час по специальностям'!$D$6:$D$26,MATCH(D1187,'Нормо-час по специальностям'!$A$6:$A$26,0))</f>
        <v>850</v>
      </c>
      <c r="J1187" s="8">
        <f>INDEX('Нормо-час по специальностям'!$E$6:$E$26,MATCH(D1187,'Нормо-час по специальностям'!$A$6:$A$26,0))</f>
        <v>1020</v>
      </c>
      <c r="K1187" s="8">
        <f t="shared" ref="K1187:K1250" si="806">IF(OR(F1187="",F1187=0,I1187=0),"",ROUND(F1187*I1187,0))</f>
        <v>638</v>
      </c>
      <c r="L1187" s="8">
        <f t="shared" ref="L1187:L1250" si="807">IF(OR(F1187="",F1187=0,J1187=0),"",ROUND(F1187*J1187,0))</f>
        <v>765</v>
      </c>
      <c r="M1187" s="8">
        <f>Расценки!L1186</f>
        <v>1200</v>
      </c>
      <c r="N1187" s="8">
        <f>Расценки!M1186</f>
        <v>1380</v>
      </c>
      <c r="O1187" s="10">
        <f t="shared" ref="O1187:O1250" si="808">IF(OR(K1187="",M1187="",M1187=0),"",K1187/M1187-1)</f>
        <v>-0.46833333333333338</v>
      </c>
      <c r="P1187" s="10">
        <f t="shared" ref="P1187:P1250" si="809">IF(OR(L1187="",N1187="",N1187=0),"",L1187/N1187-1)</f>
        <v>-0.44565217391304346</v>
      </c>
      <c r="Q1187" s="7" t="str">
        <f t="shared" ref="Q1187:Q1250" si="810">IF(O1187="","—",IF(O1187&lt;-$C$3,"нормо-часы",IF(O1187&gt;$C$3,"расценка","равно")))</f>
        <v>нормо-часы</v>
      </c>
      <c r="R1187" s="7" t="str">
        <f t="shared" ref="R1187:R1250" si="811">IF(P1187="","—",IF(P1187&lt;-$C$3,"нормо-часы",IF(P1187&gt;$C$3,"расценка","равно")))</f>
        <v>нормо-часы</v>
      </c>
      <c r="S1187" s="8">
        <f t="shared" ref="S1187:S1250" si="812">IF(OR(F1187="",F1187=0,M1187=""),"",ROUND(M1187/F1187,0))</f>
        <v>1600</v>
      </c>
      <c r="T1187" s="8">
        <f t="shared" ref="T1187:T1250" si="813">IF(OR(F1187="",F1187=0,N1187=""),"",ROUND(N1187/F1187,0))</f>
        <v>1840</v>
      </c>
      <c r="U1187" s="8">
        <f>Расценки!F1186</f>
        <v>2000</v>
      </c>
      <c r="V1187" s="8">
        <f>Расценки!G1186</f>
        <v>2300</v>
      </c>
      <c r="W1187" s="10">
        <f t="shared" ref="W1187:W1250" si="814">IF(OR(K1187="",U1187="",U1187=0),"",(U1187-K1187)/U1187)</f>
        <v>0.68100000000000005</v>
      </c>
      <c r="X1187" s="10">
        <f t="shared" ref="X1187:X1250" si="815">IF(OR(L1187="",V1187="",V1187=0),"",(V1187-L1187)/V1187)</f>
        <v>0.66739130434782612</v>
      </c>
      <c r="Y1187" s="9">
        <f>Расценки!H1186</f>
        <v>2000</v>
      </c>
      <c r="Z1187" s="9">
        <f>Расценки!I1186</f>
        <v>2300</v>
      </c>
      <c r="AA1187" s="10">
        <f>Расценки!J1186</f>
        <v>0</v>
      </c>
      <c r="AB1187" s="10">
        <f>Расценки!K1186</f>
        <v>0</v>
      </c>
      <c r="AC1187" s="16">
        <f t="shared" ref="AC1187:AC1250" si="816">IF(OR(K1187="",Y1187="",Y1187=0),"",(Y1187-K1187)/Y1187)</f>
        <v>0.68100000000000005</v>
      </c>
      <c r="AD1187" s="16">
        <f t="shared" ref="AD1187:AD1250" si="817">IF(OR(L1187="",Z1187="",Z1187=0),"",(Z1187-L1187)/Z1187)</f>
        <v>0.66739130434782612</v>
      </c>
      <c r="AE1187" s="10">
        <f t="shared" ref="AE1187:AE1250" si="818">IF(OR(Y1187="",Y1187=0),"",(Y1187-M1187)/Y1187)</f>
        <v>0.4</v>
      </c>
      <c r="AF1187" s="10">
        <f t="shared" ref="AF1187:AF1250" si="819">IF(OR(Z1187="",Z1187=0),"",(Z1187-N1187)/Z1187)</f>
        <v>0.4</v>
      </c>
      <c r="AG1187" s="8">
        <f t="shared" ref="AG1187:AG1250" si="820">IF(OR(K1187="",Y1187=""),"",Y1187-K1187)</f>
        <v>1362</v>
      </c>
      <c r="AH1187" s="8">
        <f t="shared" ref="AH1187:AH1250" si="821">IF(OR(L1187="",Z1187=""),"",Z1187-L1187)</f>
        <v>1535</v>
      </c>
    </row>
    <row r="1188" spans="1:34" x14ac:dyDescent="0.25">
      <c r="A1188" s="7" t="s">
        <v>3526</v>
      </c>
      <c r="B1188" s="7" t="s">
        <v>3527</v>
      </c>
      <c r="C1188" s="7" t="s">
        <v>177</v>
      </c>
      <c r="D1188" s="7" t="s">
        <v>410</v>
      </c>
      <c r="E1188" s="7" t="str">
        <f>INDEX('Нормо-час по специальностям'!$B$6:$B$26,MATCH(D1188,'Нормо-час по специальностям'!$A$6:$A$26,0))</f>
        <v>Монтажник вентиляции</v>
      </c>
      <c r="F1188" s="15">
        <v>1</v>
      </c>
      <c r="G1188" s="7" t="s">
        <v>7323</v>
      </c>
      <c r="H1188" s="11">
        <f t="shared" si="805"/>
        <v>7</v>
      </c>
      <c r="I1188" s="8">
        <f>INDEX('Нормо-час по специальностям'!$D$6:$D$26,MATCH(D1188,'Нормо-час по специальностям'!$A$6:$A$26,0))</f>
        <v>850</v>
      </c>
      <c r="J1188" s="8">
        <f>INDEX('Нормо-час по специальностям'!$E$6:$E$26,MATCH(D1188,'Нормо-час по специальностям'!$A$6:$A$26,0))</f>
        <v>1020</v>
      </c>
      <c r="K1188" s="8">
        <f t="shared" si="806"/>
        <v>850</v>
      </c>
      <c r="L1188" s="8">
        <f t="shared" si="807"/>
        <v>1020</v>
      </c>
      <c r="M1188" s="8">
        <f>Расценки!L1187</f>
        <v>1500</v>
      </c>
      <c r="N1188" s="8">
        <f>Расценки!M1187</f>
        <v>1740</v>
      </c>
      <c r="O1188" s="10">
        <f t="shared" si="808"/>
        <v>-0.43333333333333335</v>
      </c>
      <c r="P1188" s="10">
        <f t="shared" si="809"/>
        <v>-0.41379310344827591</v>
      </c>
      <c r="Q1188" s="7" t="str">
        <f t="shared" si="810"/>
        <v>нормо-часы</v>
      </c>
      <c r="R1188" s="7" t="str">
        <f t="shared" si="811"/>
        <v>нормо-часы</v>
      </c>
      <c r="S1188" s="8">
        <f t="shared" si="812"/>
        <v>1500</v>
      </c>
      <c r="T1188" s="8">
        <f t="shared" si="813"/>
        <v>1740</v>
      </c>
      <c r="U1188" s="8">
        <f>Расценки!F1187</f>
        <v>2500</v>
      </c>
      <c r="V1188" s="8">
        <f>Расценки!G1187</f>
        <v>2900</v>
      </c>
      <c r="W1188" s="10">
        <f t="shared" si="814"/>
        <v>0.66</v>
      </c>
      <c r="X1188" s="10">
        <f t="shared" si="815"/>
        <v>0.64827586206896548</v>
      </c>
      <c r="Y1188" s="9">
        <f>Расценки!H1187</f>
        <v>2500</v>
      </c>
      <c r="Z1188" s="9">
        <f>Расценки!I1187</f>
        <v>2900</v>
      </c>
      <c r="AA1188" s="10">
        <f>Расценки!J1187</f>
        <v>0</v>
      </c>
      <c r="AB1188" s="10">
        <f>Расценки!K1187</f>
        <v>0</v>
      </c>
      <c r="AC1188" s="16">
        <f t="shared" si="816"/>
        <v>0.66</v>
      </c>
      <c r="AD1188" s="16">
        <f t="shared" si="817"/>
        <v>0.64827586206896548</v>
      </c>
      <c r="AE1188" s="10">
        <f t="shared" si="818"/>
        <v>0.4</v>
      </c>
      <c r="AF1188" s="10">
        <f t="shared" si="819"/>
        <v>0.4</v>
      </c>
      <c r="AG1188" s="8">
        <f t="shared" si="820"/>
        <v>1650</v>
      </c>
      <c r="AH1188" s="8">
        <f t="shared" si="821"/>
        <v>1880</v>
      </c>
    </row>
    <row r="1189" spans="1:34" x14ac:dyDescent="0.25">
      <c r="A1189" s="7" t="s">
        <v>3529</v>
      </c>
      <c r="B1189" s="7" t="s">
        <v>3530</v>
      </c>
      <c r="C1189" s="7" t="s">
        <v>177</v>
      </c>
      <c r="D1189" s="7" t="s">
        <v>410</v>
      </c>
      <c r="E1189" s="7" t="str">
        <f>INDEX('Нормо-час по специальностям'!$B$6:$B$26,MATCH(D1189,'Нормо-час по специальностям'!$A$6:$A$26,0))</f>
        <v>Монтажник вентиляции</v>
      </c>
      <c r="F1189" s="15">
        <v>1.25</v>
      </c>
      <c r="G1189" s="7" t="s">
        <v>7323</v>
      </c>
      <c r="H1189" s="11">
        <f t="shared" si="805"/>
        <v>5.6</v>
      </c>
      <c r="I1189" s="8">
        <f>INDEX('Нормо-час по специальностям'!$D$6:$D$26,MATCH(D1189,'Нормо-час по специальностям'!$A$6:$A$26,0))</f>
        <v>850</v>
      </c>
      <c r="J1189" s="8">
        <f>INDEX('Нормо-час по специальностям'!$E$6:$E$26,MATCH(D1189,'Нормо-час по специальностям'!$A$6:$A$26,0))</f>
        <v>1020</v>
      </c>
      <c r="K1189" s="8">
        <f t="shared" si="806"/>
        <v>1063</v>
      </c>
      <c r="L1189" s="8">
        <f t="shared" si="807"/>
        <v>1275</v>
      </c>
      <c r="M1189" s="8">
        <f>Расценки!L1188</f>
        <v>1800</v>
      </c>
      <c r="N1189" s="8">
        <f>Расценки!M1188</f>
        <v>2100</v>
      </c>
      <c r="O1189" s="10">
        <f t="shared" si="808"/>
        <v>-0.4094444444444445</v>
      </c>
      <c r="P1189" s="10">
        <f t="shared" si="809"/>
        <v>-0.3928571428571429</v>
      </c>
      <c r="Q1189" s="7" t="str">
        <f t="shared" si="810"/>
        <v>нормо-часы</v>
      </c>
      <c r="R1189" s="7" t="str">
        <f t="shared" si="811"/>
        <v>нормо-часы</v>
      </c>
      <c r="S1189" s="8">
        <f t="shared" si="812"/>
        <v>1440</v>
      </c>
      <c r="T1189" s="8">
        <f t="shared" si="813"/>
        <v>1680</v>
      </c>
      <c r="U1189" s="8">
        <f>Расценки!F1188</f>
        <v>3000</v>
      </c>
      <c r="V1189" s="8">
        <f>Расценки!G1188</f>
        <v>3500</v>
      </c>
      <c r="W1189" s="10">
        <f t="shared" si="814"/>
        <v>0.64566666666666672</v>
      </c>
      <c r="X1189" s="10">
        <f t="shared" si="815"/>
        <v>0.63571428571428568</v>
      </c>
      <c r="Y1189" s="9">
        <f>Расценки!H1188</f>
        <v>3000</v>
      </c>
      <c r="Z1189" s="9">
        <f>Расценки!I1188</f>
        <v>3500</v>
      </c>
      <c r="AA1189" s="10">
        <f>Расценки!J1188</f>
        <v>0</v>
      </c>
      <c r="AB1189" s="10">
        <f>Расценки!K1188</f>
        <v>0</v>
      </c>
      <c r="AC1189" s="16">
        <f t="shared" si="816"/>
        <v>0.64566666666666672</v>
      </c>
      <c r="AD1189" s="16">
        <f t="shared" si="817"/>
        <v>0.63571428571428568</v>
      </c>
      <c r="AE1189" s="10">
        <f t="shared" si="818"/>
        <v>0.4</v>
      </c>
      <c r="AF1189" s="10">
        <f t="shared" si="819"/>
        <v>0.4</v>
      </c>
      <c r="AG1189" s="8">
        <f t="shared" si="820"/>
        <v>1937</v>
      </c>
      <c r="AH1189" s="8">
        <f t="shared" si="821"/>
        <v>2225</v>
      </c>
    </row>
    <row r="1190" spans="1:34" x14ac:dyDescent="0.25">
      <c r="A1190" s="7" t="s">
        <v>3531</v>
      </c>
      <c r="B1190" s="7" t="s">
        <v>3532</v>
      </c>
      <c r="C1190" s="7" t="s">
        <v>54</v>
      </c>
      <c r="D1190" s="7" t="s">
        <v>410</v>
      </c>
      <c r="E1190" s="7" t="str">
        <f>INDEX('Нормо-час по специальностям'!$B$6:$B$26,MATCH(D1190,'Нормо-час по специальностям'!$A$6:$A$26,0))</f>
        <v>Монтажник вентиляции</v>
      </c>
      <c r="F1190" s="15">
        <v>0.3</v>
      </c>
      <c r="G1190" s="7" t="s">
        <v>7324</v>
      </c>
      <c r="H1190" s="11">
        <f t="shared" si="805"/>
        <v>23.33</v>
      </c>
      <c r="I1190" s="8">
        <f>INDEX('Нормо-час по специальностям'!$D$6:$D$26,MATCH(D1190,'Нормо-час по специальностям'!$A$6:$A$26,0))</f>
        <v>850</v>
      </c>
      <c r="J1190" s="8">
        <f>INDEX('Нормо-час по специальностям'!$E$6:$E$26,MATCH(D1190,'Нормо-час по специальностям'!$A$6:$A$26,0))</f>
        <v>1020</v>
      </c>
      <c r="K1190" s="8">
        <f t="shared" si="806"/>
        <v>255</v>
      </c>
      <c r="L1190" s="8">
        <f t="shared" si="807"/>
        <v>306</v>
      </c>
      <c r="M1190" s="8">
        <f>Расценки!L1189</f>
        <v>300</v>
      </c>
      <c r="N1190" s="8">
        <f>Расценки!M1189</f>
        <v>360</v>
      </c>
      <c r="O1190" s="10">
        <f t="shared" si="808"/>
        <v>-0.15000000000000002</v>
      </c>
      <c r="P1190" s="10">
        <f t="shared" si="809"/>
        <v>-0.15000000000000002</v>
      </c>
      <c r="Q1190" s="7" t="str">
        <f t="shared" si="810"/>
        <v>нормо-часы</v>
      </c>
      <c r="R1190" s="7" t="str">
        <f t="shared" si="811"/>
        <v>нормо-часы</v>
      </c>
      <c r="S1190" s="8">
        <f t="shared" si="812"/>
        <v>1000</v>
      </c>
      <c r="T1190" s="8">
        <f t="shared" si="813"/>
        <v>1200</v>
      </c>
      <c r="U1190" s="8">
        <f>Расценки!F1189</f>
        <v>500</v>
      </c>
      <c r="V1190" s="8">
        <f>Расценки!G1189</f>
        <v>600</v>
      </c>
      <c r="W1190" s="10">
        <f t="shared" si="814"/>
        <v>0.49</v>
      </c>
      <c r="X1190" s="10">
        <f t="shared" si="815"/>
        <v>0.49</v>
      </c>
      <c r="Y1190" s="9">
        <f>Расценки!H1189</f>
        <v>500</v>
      </c>
      <c r="Z1190" s="9">
        <f>Расценки!I1189</f>
        <v>600</v>
      </c>
      <c r="AA1190" s="10">
        <f>Расценки!J1189</f>
        <v>0</v>
      </c>
      <c r="AB1190" s="10">
        <f>Расценки!K1189</f>
        <v>0</v>
      </c>
      <c r="AC1190" s="16">
        <f t="shared" si="816"/>
        <v>0.49</v>
      </c>
      <c r="AD1190" s="16">
        <f t="shared" si="817"/>
        <v>0.49</v>
      </c>
      <c r="AE1190" s="10">
        <f t="shared" si="818"/>
        <v>0.4</v>
      </c>
      <c r="AF1190" s="10">
        <f t="shared" si="819"/>
        <v>0.4</v>
      </c>
      <c r="AG1190" s="8">
        <f t="shared" si="820"/>
        <v>245</v>
      </c>
      <c r="AH1190" s="8">
        <f t="shared" si="821"/>
        <v>294</v>
      </c>
    </row>
    <row r="1191" spans="1:34" x14ac:dyDescent="0.25">
      <c r="A1191" s="7" t="s">
        <v>3535</v>
      </c>
      <c r="B1191" s="7" t="s">
        <v>3536</v>
      </c>
      <c r="C1191" s="7" t="s">
        <v>177</v>
      </c>
      <c r="D1191" s="7" t="s">
        <v>410</v>
      </c>
      <c r="E1191" s="7" t="str">
        <f>INDEX('Нормо-час по специальностям'!$B$6:$B$26,MATCH(D1191,'Нормо-час по специальностям'!$A$6:$A$26,0))</f>
        <v>Монтажник вентиляции</v>
      </c>
      <c r="F1191" s="15">
        <v>10</v>
      </c>
      <c r="G1191" s="7" t="s">
        <v>7325</v>
      </c>
      <c r="H1191" s="11">
        <f t="shared" si="805"/>
        <v>0.7</v>
      </c>
      <c r="I1191" s="8">
        <f>INDEX('Нормо-час по специальностям'!$D$6:$D$26,MATCH(D1191,'Нормо-час по специальностям'!$A$6:$A$26,0))</f>
        <v>850</v>
      </c>
      <c r="J1191" s="8">
        <f>INDEX('Нормо-час по специальностям'!$E$6:$E$26,MATCH(D1191,'Нормо-час по специальностям'!$A$6:$A$26,0))</f>
        <v>1020</v>
      </c>
      <c r="K1191" s="8">
        <f t="shared" si="806"/>
        <v>8500</v>
      </c>
      <c r="L1191" s="8">
        <f t="shared" si="807"/>
        <v>10200</v>
      </c>
      <c r="M1191" s="8">
        <f>Расценки!L1190</f>
        <v>9000</v>
      </c>
      <c r="N1191" s="8">
        <f>Расценки!M1190</f>
        <v>10500</v>
      </c>
      <c r="O1191" s="10">
        <f t="shared" si="808"/>
        <v>-5.555555555555558E-2</v>
      </c>
      <c r="P1191" s="10">
        <f t="shared" si="809"/>
        <v>-2.8571428571428581E-2</v>
      </c>
      <c r="Q1191" s="7" t="str">
        <f t="shared" si="810"/>
        <v>равно</v>
      </c>
      <c r="R1191" s="7" t="str">
        <f t="shared" si="811"/>
        <v>равно</v>
      </c>
      <c r="S1191" s="8">
        <f t="shared" si="812"/>
        <v>900</v>
      </c>
      <c r="T1191" s="8">
        <f t="shared" si="813"/>
        <v>1050</v>
      </c>
      <c r="U1191" s="8">
        <f>Расценки!F1190</f>
        <v>15000</v>
      </c>
      <c r="V1191" s="8">
        <f>Расценки!G1190</f>
        <v>17500</v>
      </c>
      <c r="W1191" s="10">
        <f t="shared" si="814"/>
        <v>0.43333333333333335</v>
      </c>
      <c r="X1191" s="10">
        <f t="shared" si="815"/>
        <v>0.41714285714285715</v>
      </c>
      <c r="Y1191" s="9">
        <f>Расценки!H1190</f>
        <v>15000</v>
      </c>
      <c r="Z1191" s="9">
        <f>Расценки!I1190</f>
        <v>17500</v>
      </c>
      <c r="AA1191" s="10">
        <f>Расценки!J1190</f>
        <v>0</v>
      </c>
      <c r="AB1191" s="10">
        <f>Расценки!K1190</f>
        <v>0</v>
      </c>
      <c r="AC1191" s="16">
        <f t="shared" si="816"/>
        <v>0.43333333333333335</v>
      </c>
      <c r="AD1191" s="16">
        <f t="shared" si="817"/>
        <v>0.41714285714285715</v>
      </c>
      <c r="AE1191" s="10">
        <f t="shared" si="818"/>
        <v>0.4</v>
      </c>
      <c r="AF1191" s="10">
        <f t="shared" si="819"/>
        <v>0.4</v>
      </c>
      <c r="AG1191" s="8">
        <f t="shared" si="820"/>
        <v>6500</v>
      </c>
      <c r="AH1191" s="8">
        <f t="shared" si="821"/>
        <v>7300</v>
      </c>
    </row>
    <row r="1192" spans="1:34" x14ac:dyDescent="0.25">
      <c r="A1192" s="7" t="s">
        <v>3539</v>
      </c>
      <c r="B1192" s="7" t="s">
        <v>3540</v>
      </c>
      <c r="C1192" s="7" t="s">
        <v>177</v>
      </c>
      <c r="D1192" s="7" t="s">
        <v>426</v>
      </c>
      <c r="E1192" s="7" t="str">
        <f>INDEX('Нормо-час по специальностям'!$B$6:$B$26,MATCH(D1192,'Нормо-час по специальностям'!$A$6:$A$26,0))</f>
        <v>Холодильщик / монтажник кондиционеров</v>
      </c>
      <c r="F1192" s="15">
        <v>1.5</v>
      </c>
      <c r="G1192" s="7" t="s">
        <v>7326</v>
      </c>
      <c r="H1192" s="11">
        <f t="shared" si="805"/>
        <v>4.67</v>
      </c>
      <c r="I1192" s="8">
        <f>INDEX('Нормо-час по специальностям'!$D$6:$D$26,MATCH(D1192,'Нормо-час по специальностям'!$A$6:$A$26,0))</f>
        <v>1200</v>
      </c>
      <c r="J1192" s="8">
        <f>INDEX('Нормо-час по специальностям'!$E$6:$E$26,MATCH(D1192,'Нормо-час по специальностям'!$A$6:$A$26,0))</f>
        <v>1440</v>
      </c>
      <c r="K1192" s="8">
        <f t="shared" si="806"/>
        <v>1800</v>
      </c>
      <c r="L1192" s="8">
        <f t="shared" si="807"/>
        <v>2160</v>
      </c>
      <c r="M1192" s="8">
        <f>Расценки!L1191</f>
        <v>2100</v>
      </c>
      <c r="N1192" s="8">
        <f>Расценки!M1191</f>
        <v>2400</v>
      </c>
      <c r="O1192" s="10">
        <f t="shared" si="808"/>
        <v>-0.1428571428571429</v>
      </c>
      <c r="P1192" s="10">
        <f t="shared" si="809"/>
        <v>-9.9999999999999978E-2</v>
      </c>
      <c r="Q1192" s="7" t="str">
        <f t="shared" si="810"/>
        <v>нормо-часы</v>
      </c>
      <c r="R1192" s="7" t="str">
        <f t="shared" si="811"/>
        <v>равно</v>
      </c>
      <c r="S1192" s="8">
        <f t="shared" si="812"/>
        <v>1400</v>
      </c>
      <c r="T1192" s="8">
        <f t="shared" si="813"/>
        <v>1600</v>
      </c>
      <c r="U1192" s="8">
        <f>Расценки!F1191</f>
        <v>3500</v>
      </c>
      <c r="V1192" s="8">
        <f>Расценки!G1191</f>
        <v>4000</v>
      </c>
      <c r="W1192" s="10">
        <f t="shared" si="814"/>
        <v>0.48571428571428571</v>
      </c>
      <c r="X1192" s="10">
        <f t="shared" si="815"/>
        <v>0.46</v>
      </c>
      <c r="Y1192" s="9">
        <f>Расценки!H1191</f>
        <v>3500</v>
      </c>
      <c r="Z1192" s="9">
        <f>Расценки!I1191</f>
        <v>4000</v>
      </c>
      <c r="AA1192" s="10">
        <f>Расценки!J1191</f>
        <v>0</v>
      </c>
      <c r="AB1192" s="10">
        <f>Расценки!K1191</f>
        <v>0</v>
      </c>
      <c r="AC1192" s="16">
        <f t="shared" si="816"/>
        <v>0.48571428571428571</v>
      </c>
      <c r="AD1192" s="16">
        <f t="shared" si="817"/>
        <v>0.46</v>
      </c>
      <c r="AE1192" s="10">
        <f t="shared" si="818"/>
        <v>0.4</v>
      </c>
      <c r="AF1192" s="10">
        <f t="shared" si="819"/>
        <v>0.4</v>
      </c>
      <c r="AG1192" s="8">
        <f t="shared" si="820"/>
        <v>1700</v>
      </c>
      <c r="AH1192" s="8">
        <f t="shared" si="821"/>
        <v>1840</v>
      </c>
    </row>
    <row r="1193" spans="1:34" x14ac:dyDescent="0.25">
      <c r="A1193" s="7" t="s">
        <v>3542</v>
      </c>
      <c r="B1193" s="7" t="s">
        <v>3543</v>
      </c>
      <c r="C1193" s="7" t="s">
        <v>177</v>
      </c>
      <c r="D1193" s="7" t="s">
        <v>392</v>
      </c>
      <c r="E1193" s="7" t="str">
        <f>INDEX('Нормо-час по специальностям'!$B$6:$B$26,MATCH(D1193,'Нормо-час по специальностям'!$A$6:$A$26,0))</f>
        <v>Электромонтажник</v>
      </c>
      <c r="F1193" s="15">
        <v>1</v>
      </c>
      <c r="G1193" s="7" t="s">
        <v>7327</v>
      </c>
      <c r="H1193" s="11">
        <f t="shared" si="805"/>
        <v>7</v>
      </c>
      <c r="I1193" s="8">
        <f>INDEX('Нормо-час по специальностям'!$D$6:$D$26,MATCH(D1193,'Нормо-час по специальностям'!$A$6:$A$26,0))</f>
        <v>850</v>
      </c>
      <c r="J1193" s="8">
        <f>INDEX('Нормо-час по специальностям'!$E$6:$E$26,MATCH(D1193,'Нормо-час по специальностям'!$A$6:$A$26,0))</f>
        <v>1020</v>
      </c>
      <c r="K1193" s="8">
        <f t="shared" si="806"/>
        <v>850</v>
      </c>
      <c r="L1193" s="8">
        <f t="shared" si="807"/>
        <v>1020</v>
      </c>
      <c r="M1193" s="8">
        <f>Расценки!L1192</f>
        <v>1440</v>
      </c>
      <c r="N1193" s="8">
        <f>Расценки!M1192</f>
        <v>1680</v>
      </c>
      <c r="O1193" s="10">
        <f t="shared" si="808"/>
        <v>-0.40972222222222221</v>
      </c>
      <c r="P1193" s="10">
        <f t="shared" si="809"/>
        <v>-0.3928571428571429</v>
      </c>
      <c r="Q1193" s="7" t="str">
        <f t="shared" si="810"/>
        <v>нормо-часы</v>
      </c>
      <c r="R1193" s="7" t="str">
        <f t="shared" si="811"/>
        <v>нормо-часы</v>
      </c>
      <c r="S1193" s="8">
        <f t="shared" si="812"/>
        <v>1440</v>
      </c>
      <c r="T1193" s="8">
        <f t="shared" si="813"/>
        <v>1680</v>
      </c>
      <c r="U1193" s="8">
        <f>Расценки!F1192</f>
        <v>2400</v>
      </c>
      <c r="V1193" s="8">
        <f>Расценки!G1192</f>
        <v>2800</v>
      </c>
      <c r="W1193" s="10">
        <f t="shared" si="814"/>
        <v>0.64583333333333337</v>
      </c>
      <c r="X1193" s="10">
        <f t="shared" si="815"/>
        <v>0.63571428571428568</v>
      </c>
      <c r="Y1193" s="9">
        <f>Расценки!H1192</f>
        <v>2400</v>
      </c>
      <c r="Z1193" s="9">
        <f>Расценки!I1192</f>
        <v>2800</v>
      </c>
      <c r="AA1193" s="10">
        <f>Расценки!J1192</f>
        <v>0</v>
      </c>
      <c r="AB1193" s="10">
        <f>Расценки!K1192</f>
        <v>0</v>
      </c>
      <c r="AC1193" s="16">
        <f t="shared" si="816"/>
        <v>0.64583333333333337</v>
      </c>
      <c r="AD1193" s="16">
        <f t="shared" si="817"/>
        <v>0.63571428571428568</v>
      </c>
      <c r="AE1193" s="10">
        <f t="shared" si="818"/>
        <v>0.4</v>
      </c>
      <c r="AF1193" s="10">
        <f t="shared" si="819"/>
        <v>0.4</v>
      </c>
      <c r="AG1193" s="8">
        <f t="shared" si="820"/>
        <v>1550</v>
      </c>
      <c r="AH1193" s="8">
        <f t="shared" si="821"/>
        <v>1780</v>
      </c>
    </row>
    <row r="1194" spans="1:34" x14ac:dyDescent="0.25">
      <c r="A1194" s="7" t="s">
        <v>3545</v>
      </c>
      <c r="B1194" s="7" t="s">
        <v>3546</v>
      </c>
      <c r="C1194" s="7" t="s">
        <v>177</v>
      </c>
      <c r="D1194" s="7" t="s">
        <v>426</v>
      </c>
      <c r="E1194" s="7" t="str">
        <f>INDEX('Нормо-час по специальностям'!$B$6:$B$26,MATCH(D1194,'Нормо-час по специальностям'!$A$6:$A$26,0))</f>
        <v>Холодильщик / монтажник кондиционеров</v>
      </c>
      <c r="F1194" s="15">
        <v>2.5</v>
      </c>
      <c r="G1194" s="7" t="s">
        <v>7328</v>
      </c>
      <c r="H1194" s="11">
        <f t="shared" si="805"/>
        <v>2.8</v>
      </c>
      <c r="I1194" s="8">
        <f>INDEX('Нормо-час по специальностям'!$D$6:$D$26,MATCH(D1194,'Нормо-час по специальностям'!$A$6:$A$26,0))</f>
        <v>1200</v>
      </c>
      <c r="J1194" s="8">
        <f>INDEX('Нормо-час по специальностям'!$E$6:$E$26,MATCH(D1194,'Нормо-час по специальностям'!$A$6:$A$26,0))</f>
        <v>1440</v>
      </c>
      <c r="K1194" s="8">
        <f t="shared" si="806"/>
        <v>3000</v>
      </c>
      <c r="L1194" s="8">
        <f t="shared" si="807"/>
        <v>3600</v>
      </c>
      <c r="M1194" s="8">
        <f>Расценки!L1193</f>
        <v>3000</v>
      </c>
      <c r="N1194" s="8">
        <f>Расценки!M1193</f>
        <v>3480</v>
      </c>
      <c r="O1194" s="10">
        <f t="shared" si="808"/>
        <v>0</v>
      </c>
      <c r="P1194" s="10">
        <f t="shared" si="809"/>
        <v>3.4482758620689724E-2</v>
      </c>
      <c r="Q1194" s="7" t="str">
        <f t="shared" si="810"/>
        <v>равно</v>
      </c>
      <c r="R1194" s="7" t="str">
        <f t="shared" si="811"/>
        <v>равно</v>
      </c>
      <c r="S1194" s="8">
        <f t="shared" si="812"/>
        <v>1200</v>
      </c>
      <c r="T1194" s="8">
        <f t="shared" si="813"/>
        <v>1392</v>
      </c>
      <c r="U1194" s="8">
        <f>Расценки!F1193</f>
        <v>5000</v>
      </c>
      <c r="V1194" s="8">
        <f>Расценки!G1193</f>
        <v>5800</v>
      </c>
      <c r="W1194" s="10">
        <f t="shared" si="814"/>
        <v>0.4</v>
      </c>
      <c r="X1194" s="10">
        <f t="shared" si="815"/>
        <v>0.37931034482758619</v>
      </c>
      <c r="Y1194" s="9">
        <f>Расценки!H1193</f>
        <v>5000</v>
      </c>
      <c r="Z1194" s="9">
        <f>Расценки!I1193</f>
        <v>5800</v>
      </c>
      <c r="AA1194" s="10">
        <f>Расценки!J1193</f>
        <v>0</v>
      </c>
      <c r="AB1194" s="10">
        <f>Расценки!K1193</f>
        <v>0</v>
      </c>
      <c r="AC1194" s="16">
        <f t="shared" si="816"/>
        <v>0.4</v>
      </c>
      <c r="AD1194" s="16">
        <f t="shared" si="817"/>
        <v>0.37931034482758619</v>
      </c>
      <c r="AE1194" s="10">
        <f t="shared" si="818"/>
        <v>0.4</v>
      </c>
      <c r="AF1194" s="10">
        <f t="shared" si="819"/>
        <v>0.4</v>
      </c>
      <c r="AG1194" s="8">
        <f t="shared" si="820"/>
        <v>2000</v>
      </c>
      <c r="AH1194" s="8">
        <f t="shared" si="821"/>
        <v>2200</v>
      </c>
    </row>
    <row r="1195" spans="1:34" x14ac:dyDescent="0.25">
      <c r="A1195" s="7" t="s">
        <v>3548</v>
      </c>
      <c r="B1195" s="7" t="s">
        <v>3549</v>
      </c>
      <c r="C1195" s="7" t="s">
        <v>177</v>
      </c>
      <c r="D1195" s="7" t="s">
        <v>468</v>
      </c>
      <c r="E1195" s="7" t="str">
        <f>INDEX('Нормо-час по специальностям'!$B$6:$B$26,MATCH(D1195,'Нормо-час по специальностям'!$A$6:$A$26,0))</f>
        <v>Сантехник</v>
      </c>
      <c r="F1195" s="15">
        <v>1</v>
      </c>
      <c r="G1195" s="7" t="s">
        <v>7329</v>
      </c>
      <c r="H1195" s="11">
        <f t="shared" si="805"/>
        <v>7</v>
      </c>
      <c r="I1195" s="8">
        <f>INDEX('Нормо-час по специальностям'!$D$6:$D$26,MATCH(D1195,'Нормо-час по специальностям'!$A$6:$A$26,0))</f>
        <v>850</v>
      </c>
      <c r="J1195" s="8">
        <f>INDEX('Нормо-час по специальностям'!$E$6:$E$26,MATCH(D1195,'Нормо-час по специальностям'!$A$6:$A$26,0))</f>
        <v>1020</v>
      </c>
      <c r="K1195" s="8">
        <f t="shared" si="806"/>
        <v>850</v>
      </c>
      <c r="L1195" s="8">
        <f t="shared" si="807"/>
        <v>1020</v>
      </c>
      <c r="M1195" s="8">
        <f>Расценки!L1194</f>
        <v>1240</v>
      </c>
      <c r="N1195" s="8">
        <f>Расценки!M1194</f>
        <v>1426</v>
      </c>
      <c r="O1195" s="10">
        <f t="shared" si="808"/>
        <v>-0.31451612903225812</v>
      </c>
      <c r="P1195" s="10">
        <f t="shared" si="809"/>
        <v>-0.28471248246844316</v>
      </c>
      <c r="Q1195" s="7" t="str">
        <f t="shared" si="810"/>
        <v>нормо-часы</v>
      </c>
      <c r="R1195" s="7" t="str">
        <f t="shared" si="811"/>
        <v>нормо-часы</v>
      </c>
      <c r="S1195" s="8">
        <f t="shared" si="812"/>
        <v>1240</v>
      </c>
      <c r="T1195" s="8">
        <f t="shared" si="813"/>
        <v>1426</v>
      </c>
      <c r="U1195" s="8">
        <f>Расценки!F1194</f>
        <v>2000</v>
      </c>
      <c r="V1195" s="8">
        <f>Расценки!G1194</f>
        <v>2300</v>
      </c>
      <c r="W1195" s="10">
        <f t="shared" si="814"/>
        <v>0.57499999999999996</v>
      </c>
      <c r="X1195" s="10">
        <f t="shared" si="815"/>
        <v>0.55652173913043479</v>
      </c>
      <c r="Y1195" s="9">
        <f>Расценки!H1194</f>
        <v>2000</v>
      </c>
      <c r="Z1195" s="9">
        <f>Расценки!I1194</f>
        <v>2300</v>
      </c>
      <c r="AA1195" s="10">
        <f>Расценки!J1194</f>
        <v>0</v>
      </c>
      <c r="AB1195" s="10">
        <f>Расценки!K1194</f>
        <v>0</v>
      </c>
      <c r="AC1195" s="16">
        <f t="shared" si="816"/>
        <v>0.57499999999999996</v>
      </c>
      <c r="AD1195" s="16">
        <f t="shared" si="817"/>
        <v>0.55652173913043479</v>
      </c>
      <c r="AE1195" s="10">
        <f t="shared" si="818"/>
        <v>0.38</v>
      </c>
      <c r="AF1195" s="10">
        <f t="shared" si="819"/>
        <v>0.38</v>
      </c>
      <c r="AG1195" s="8">
        <f t="shared" si="820"/>
        <v>1150</v>
      </c>
      <c r="AH1195" s="8">
        <f t="shared" si="821"/>
        <v>1280</v>
      </c>
    </row>
    <row r="1196" spans="1:34" x14ac:dyDescent="0.25">
      <c r="A1196" s="7" t="s">
        <v>3551</v>
      </c>
      <c r="B1196" s="7" t="s">
        <v>3552</v>
      </c>
      <c r="C1196" s="7" t="s">
        <v>177</v>
      </c>
      <c r="D1196" s="7" t="s">
        <v>468</v>
      </c>
      <c r="E1196" s="7" t="str">
        <f>INDEX('Нормо-час по специальностям'!$B$6:$B$26,MATCH(D1196,'Нормо-час по специальностям'!$A$6:$A$26,0))</f>
        <v>Сантехник</v>
      </c>
      <c r="F1196" s="15">
        <v>1.5</v>
      </c>
      <c r="G1196" s="7" t="s">
        <v>7330</v>
      </c>
      <c r="H1196" s="11">
        <f t="shared" si="805"/>
        <v>4.67</v>
      </c>
      <c r="I1196" s="8">
        <f>INDEX('Нормо-час по специальностям'!$D$6:$D$26,MATCH(D1196,'Нормо-час по специальностям'!$A$6:$A$26,0))</f>
        <v>850</v>
      </c>
      <c r="J1196" s="8">
        <f>INDEX('Нормо-час по специальностям'!$E$6:$E$26,MATCH(D1196,'Нормо-час по специальностям'!$A$6:$A$26,0))</f>
        <v>1020</v>
      </c>
      <c r="K1196" s="8">
        <f t="shared" si="806"/>
        <v>1275</v>
      </c>
      <c r="L1196" s="8">
        <f t="shared" si="807"/>
        <v>1530</v>
      </c>
      <c r="M1196" s="8">
        <f>Расценки!L1195</f>
        <v>1860</v>
      </c>
      <c r="N1196" s="8">
        <f>Расценки!M1195</f>
        <v>2170</v>
      </c>
      <c r="O1196" s="10">
        <f t="shared" si="808"/>
        <v>-0.31451612903225812</v>
      </c>
      <c r="P1196" s="10">
        <f t="shared" si="809"/>
        <v>-0.29493087557603692</v>
      </c>
      <c r="Q1196" s="7" t="str">
        <f t="shared" si="810"/>
        <v>нормо-часы</v>
      </c>
      <c r="R1196" s="7" t="str">
        <f t="shared" si="811"/>
        <v>нормо-часы</v>
      </c>
      <c r="S1196" s="8">
        <f t="shared" si="812"/>
        <v>1240</v>
      </c>
      <c r="T1196" s="8">
        <f t="shared" si="813"/>
        <v>1447</v>
      </c>
      <c r="U1196" s="8">
        <f>Расценки!F1195</f>
        <v>3000</v>
      </c>
      <c r="V1196" s="8">
        <f>Расценки!G1195</f>
        <v>3500</v>
      </c>
      <c r="W1196" s="10">
        <f t="shared" si="814"/>
        <v>0.57499999999999996</v>
      </c>
      <c r="X1196" s="10">
        <f t="shared" si="815"/>
        <v>0.56285714285714283</v>
      </c>
      <c r="Y1196" s="9">
        <f>Расценки!H1195</f>
        <v>3000</v>
      </c>
      <c r="Z1196" s="9">
        <f>Расценки!I1195</f>
        <v>3500</v>
      </c>
      <c r="AA1196" s="10">
        <f>Расценки!J1195</f>
        <v>0</v>
      </c>
      <c r="AB1196" s="10">
        <f>Расценки!K1195</f>
        <v>0</v>
      </c>
      <c r="AC1196" s="16">
        <f t="shared" si="816"/>
        <v>0.57499999999999996</v>
      </c>
      <c r="AD1196" s="16">
        <f t="shared" si="817"/>
        <v>0.56285714285714283</v>
      </c>
      <c r="AE1196" s="10">
        <f t="shared" si="818"/>
        <v>0.38</v>
      </c>
      <c r="AF1196" s="10">
        <f t="shared" si="819"/>
        <v>0.38</v>
      </c>
      <c r="AG1196" s="8">
        <f t="shared" si="820"/>
        <v>1725</v>
      </c>
      <c r="AH1196" s="8">
        <f t="shared" si="821"/>
        <v>1970</v>
      </c>
    </row>
    <row r="1197" spans="1:34" x14ac:dyDescent="0.25">
      <c r="A1197" s="7" t="s">
        <v>3554</v>
      </c>
      <c r="B1197" s="7" t="s">
        <v>3555</v>
      </c>
      <c r="C1197" s="7" t="s">
        <v>177</v>
      </c>
      <c r="D1197" s="7" t="s">
        <v>468</v>
      </c>
      <c r="E1197" s="7" t="str">
        <f>INDEX('Нормо-час по специальностям'!$B$6:$B$26,MATCH(D1197,'Нормо-час по специальностям'!$A$6:$A$26,0))</f>
        <v>Сантехник</v>
      </c>
      <c r="F1197" s="15">
        <v>2</v>
      </c>
      <c r="G1197" s="7" t="s">
        <v>7331</v>
      </c>
      <c r="H1197" s="11">
        <f t="shared" si="805"/>
        <v>3.5</v>
      </c>
      <c r="I1197" s="8">
        <f>INDEX('Нормо-час по специальностям'!$D$6:$D$26,MATCH(D1197,'Нормо-час по специальностям'!$A$6:$A$26,0))</f>
        <v>850</v>
      </c>
      <c r="J1197" s="8">
        <f>INDEX('Нормо-час по специальностям'!$E$6:$E$26,MATCH(D1197,'Нормо-час по специальностям'!$A$6:$A$26,0))</f>
        <v>1020</v>
      </c>
      <c r="K1197" s="8">
        <f t="shared" si="806"/>
        <v>1700</v>
      </c>
      <c r="L1197" s="8">
        <f t="shared" si="807"/>
        <v>2040</v>
      </c>
      <c r="M1197" s="8">
        <f>Расценки!L1196</f>
        <v>2356</v>
      </c>
      <c r="N1197" s="8">
        <f>Расценки!M1196</f>
        <v>2728</v>
      </c>
      <c r="O1197" s="10">
        <f t="shared" si="808"/>
        <v>-0.27843803056027161</v>
      </c>
      <c r="P1197" s="10">
        <f t="shared" si="809"/>
        <v>-0.25219941348973607</v>
      </c>
      <c r="Q1197" s="7" t="str">
        <f t="shared" si="810"/>
        <v>нормо-часы</v>
      </c>
      <c r="R1197" s="7" t="str">
        <f t="shared" si="811"/>
        <v>нормо-часы</v>
      </c>
      <c r="S1197" s="8">
        <f t="shared" si="812"/>
        <v>1178</v>
      </c>
      <c r="T1197" s="8">
        <f t="shared" si="813"/>
        <v>1364</v>
      </c>
      <c r="U1197" s="8">
        <f>Расценки!F1196</f>
        <v>3800</v>
      </c>
      <c r="V1197" s="8">
        <f>Расценки!G1196</f>
        <v>4400</v>
      </c>
      <c r="W1197" s="10">
        <f t="shared" si="814"/>
        <v>0.55263157894736847</v>
      </c>
      <c r="X1197" s="10">
        <f t="shared" si="815"/>
        <v>0.53636363636363638</v>
      </c>
      <c r="Y1197" s="9">
        <f>Расценки!H1196</f>
        <v>3800</v>
      </c>
      <c r="Z1197" s="9">
        <f>Расценки!I1196</f>
        <v>4400</v>
      </c>
      <c r="AA1197" s="10">
        <f>Расценки!J1196</f>
        <v>0</v>
      </c>
      <c r="AB1197" s="10">
        <f>Расценки!K1196</f>
        <v>0</v>
      </c>
      <c r="AC1197" s="16">
        <f t="shared" si="816"/>
        <v>0.55263157894736847</v>
      </c>
      <c r="AD1197" s="16">
        <f t="shared" si="817"/>
        <v>0.53636363636363638</v>
      </c>
      <c r="AE1197" s="10">
        <f t="shared" si="818"/>
        <v>0.38</v>
      </c>
      <c r="AF1197" s="10">
        <f t="shared" si="819"/>
        <v>0.38</v>
      </c>
      <c r="AG1197" s="8">
        <f t="shared" si="820"/>
        <v>2100</v>
      </c>
      <c r="AH1197" s="8">
        <f t="shared" si="821"/>
        <v>2360</v>
      </c>
    </row>
    <row r="1198" spans="1:34" x14ac:dyDescent="0.25">
      <c r="A1198" s="7" t="s">
        <v>3557</v>
      </c>
      <c r="B1198" s="7" t="s">
        <v>3558</v>
      </c>
      <c r="C1198" s="7" t="s">
        <v>177</v>
      </c>
      <c r="D1198" s="7" t="s">
        <v>410</v>
      </c>
      <c r="E1198" s="7" t="str">
        <f>INDEX('Нормо-час по специальностям'!$B$6:$B$26,MATCH(D1198,'Нормо-час по специальностям'!$A$6:$A$26,0))</f>
        <v>Монтажник вентиляции</v>
      </c>
      <c r="F1198" s="15">
        <v>8</v>
      </c>
      <c r="G1198" s="7" t="s">
        <v>7332</v>
      </c>
      <c r="H1198" s="11">
        <f t="shared" si="805"/>
        <v>0.88</v>
      </c>
      <c r="I1198" s="8">
        <f>INDEX('Нормо-час по специальностям'!$D$6:$D$26,MATCH(D1198,'Нормо-час по специальностям'!$A$6:$A$26,0))</f>
        <v>850</v>
      </c>
      <c r="J1198" s="8">
        <f>INDEX('Нормо-час по специальностям'!$E$6:$E$26,MATCH(D1198,'Нормо-час по специальностям'!$A$6:$A$26,0))</f>
        <v>1020</v>
      </c>
      <c r="K1198" s="8">
        <f t="shared" si="806"/>
        <v>6800</v>
      </c>
      <c r="L1198" s="8">
        <f t="shared" si="807"/>
        <v>8160</v>
      </c>
      <c r="M1198" s="8">
        <f>Расценки!L1197</f>
        <v>5400</v>
      </c>
      <c r="N1198" s="8">
        <f>Расценки!M1197</f>
        <v>6300</v>
      </c>
      <c r="O1198" s="10">
        <f t="shared" si="808"/>
        <v>0.2592592592592593</v>
      </c>
      <c r="P1198" s="10">
        <f t="shared" si="809"/>
        <v>0.2952380952380953</v>
      </c>
      <c r="Q1198" s="7" t="str">
        <f t="shared" si="810"/>
        <v>расценка</v>
      </c>
      <c r="R1198" s="7" t="str">
        <f t="shared" si="811"/>
        <v>расценка</v>
      </c>
      <c r="S1198" s="8">
        <f t="shared" si="812"/>
        <v>675</v>
      </c>
      <c r="T1198" s="8">
        <f t="shared" si="813"/>
        <v>788</v>
      </c>
      <c r="U1198" s="8">
        <f>Расценки!F1197</f>
        <v>9000</v>
      </c>
      <c r="V1198" s="8">
        <f>Расценки!G1197</f>
        <v>10500</v>
      </c>
      <c r="W1198" s="10">
        <f t="shared" si="814"/>
        <v>0.24444444444444444</v>
      </c>
      <c r="X1198" s="10">
        <f t="shared" si="815"/>
        <v>0.22285714285714286</v>
      </c>
      <c r="Y1198" s="9">
        <f>Расценки!H1197</f>
        <v>9067</v>
      </c>
      <c r="Z1198" s="9">
        <f>Расценки!I1197</f>
        <v>10880</v>
      </c>
      <c r="AA1198" s="10">
        <f>Расценки!J1197</f>
        <v>7.4444444444443647E-3</v>
      </c>
      <c r="AB1198" s="10">
        <f>Расценки!K1197</f>
        <v>3.6190476190476106E-2</v>
      </c>
      <c r="AC1198" s="16">
        <f t="shared" si="816"/>
        <v>0.25002757251571633</v>
      </c>
      <c r="AD1198" s="16">
        <f t="shared" si="817"/>
        <v>0.25</v>
      </c>
      <c r="AE1198" s="10">
        <f t="shared" si="818"/>
        <v>0.40443366052718649</v>
      </c>
      <c r="AF1198" s="10">
        <f t="shared" si="819"/>
        <v>0.42095588235294118</v>
      </c>
      <c r="AG1198" s="8">
        <f t="shared" si="820"/>
        <v>2267</v>
      </c>
      <c r="AH1198" s="8">
        <f t="shared" si="821"/>
        <v>2720</v>
      </c>
    </row>
    <row r="1199" spans="1:34" x14ac:dyDescent="0.25">
      <c r="A1199" s="7" t="s">
        <v>3561</v>
      </c>
      <c r="B1199" s="7" t="s">
        <v>3562</v>
      </c>
      <c r="C1199" s="7" t="s">
        <v>177</v>
      </c>
      <c r="D1199" s="7" t="s">
        <v>410</v>
      </c>
      <c r="E1199" s="7" t="str">
        <f>INDEX('Нормо-час по специальностям'!$B$6:$B$26,MATCH(D1199,'Нормо-час по специальностям'!$A$6:$A$26,0))</f>
        <v>Монтажник вентиляции</v>
      </c>
      <c r="F1199" s="15">
        <v>12</v>
      </c>
      <c r="G1199" s="7" t="s">
        <v>7333</v>
      </c>
      <c r="H1199" s="11">
        <f t="shared" si="805"/>
        <v>0.57999999999999996</v>
      </c>
      <c r="I1199" s="8">
        <f>INDEX('Нормо-час по специальностям'!$D$6:$D$26,MATCH(D1199,'Нормо-час по специальностям'!$A$6:$A$26,0))</f>
        <v>850</v>
      </c>
      <c r="J1199" s="8">
        <f>INDEX('Нормо-час по специальностям'!$E$6:$E$26,MATCH(D1199,'Нормо-час по специальностям'!$A$6:$A$26,0))</f>
        <v>1020</v>
      </c>
      <c r="K1199" s="8">
        <f t="shared" si="806"/>
        <v>10200</v>
      </c>
      <c r="L1199" s="8">
        <f t="shared" si="807"/>
        <v>12240</v>
      </c>
      <c r="M1199" s="8">
        <f>Расценки!L1198</f>
        <v>8400</v>
      </c>
      <c r="N1199" s="8">
        <f>Расценки!M1198</f>
        <v>9600</v>
      </c>
      <c r="O1199" s="10">
        <f t="shared" si="808"/>
        <v>0.21428571428571419</v>
      </c>
      <c r="P1199" s="10">
        <f t="shared" si="809"/>
        <v>0.27499999999999991</v>
      </c>
      <c r="Q1199" s="7" t="str">
        <f t="shared" si="810"/>
        <v>расценка</v>
      </c>
      <c r="R1199" s="7" t="str">
        <f t="shared" si="811"/>
        <v>расценка</v>
      </c>
      <c r="S1199" s="8">
        <f t="shared" si="812"/>
        <v>700</v>
      </c>
      <c r="T1199" s="8">
        <f t="shared" si="813"/>
        <v>800</v>
      </c>
      <c r="U1199" s="8">
        <f>Расценки!F1198</f>
        <v>14000</v>
      </c>
      <c r="V1199" s="8">
        <f>Расценки!G1198</f>
        <v>16000</v>
      </c>
      <c r="W1199" s="10">
        <f t="shared" si="814"/>
        <v>0.27142857142857141</v>
      </c>
      <c r="X1199" s="10">
        <f t="shared" si="815"/>
        <v>0.23499999999999999</v>
      </c>
      <c r="Y1199" s="9">
        <f>Расценки!H1198</f>
        <v>14000</v>
      </c>
      <c r="Z1199" s="9">
        <f>Расценки!I1198</f>
        <v>16320</v>
      </c>
      <c r="AA1199" s="10">
        <f>Расценки!J1198</f>
        <v>0</v>
      </c>
      <c r="AB1199" s="10">
        <f>Расценки!K1198</f>
        <v>2.0000000000000018E-2</v>
      </c>
      <c r="AC1199" s="16">
        <f t="shared" si="816"/>
        <v>0.27142857142857141</v>
      </c>
      <c r="AD1199" s="16">
        <f t="shared" si="817"/>
        <v>0.25</v>
      </c>
      <c r="AE1199" s="10">
        <f t="shared" si="818"/>
        <v>0.4</v>
      </c>
      <c r="AF1199" s="10">
        <f t="shared" si="819"/>
        <v>0.41176470588235292</v>
      </c>
      <c r="AG1199" s="8">
        <f t="shared" si="820"/>
        <v>3800</v>
      </c>
      <c r="AH1199" s="8">
        <f t="shared" si="821"/>
        <v>4080</v>
      </c>
    </row>
    <row r="1200" spans="1:34" x14ac:dyDescent="0.25">
      <c r="A1200" s="7" t="s">
        <v>3564</v>
      </c>
      <c r="B1200" s="7" t="s">
        <v>3565</v>
      </c>
      <c r="C1200" s="7" t="s">
        <v>177</v>
      </c>
      <c r="D1200" s="7" t="s">
        <v>410</v>
      </c>
      <c r="E1200" s="7" t="str">
        <f>INDEX('Нормо-час по специальностям'!$B$6:$B$26,MATCH(D1200,'Нормо-час по специальностям'!$A$6:$A$26,0))</f>
        <v>Монтажник вентиляции</v>
      </c>
      <c r="F1200" s="15">
        <v>17</v>
      </c>
      <c r="G1200" s="7" t="s">
        <v>7333</v>
      </c>
      <c r="H1200" s="11">
        <f t="shared" si="805"/>
        <v>0.41</v>
      </c>
      <c r="I1200" s="8">
        <f>INDEX('Нормо-час по специальностям'!$D$6:$D$26,MATCH(D1200,'Нормо-час по специальностям'!$A$6:$A$26,0))</f>
        <v>850</v>
      </c>
      <c r="J1200" s="8">
        <f>INDEX('Нормо-час по специальностям'!$E$6:$E$26,MATCH(D1200,'Нормо-час по специальностям'!$A$6:$A$26,0))</f>
        <v>1020</v>
      </c>
      <c r="K1200" s="8">
        <f t="shared" si="806"/>
        <v>14450</v>
      </c>
      <c r="L1200" s="8">
        <f t="shared" si="807"/>
        <v>17340</v>
      </c>
      <c r="M1200" s="8">
        <f>Расценки!L1199</f>
        <v>12000</v>
      </c>
      <c r="N1200" s="8">
        <f>Расценки!M1199</f>
        <v>13800</v>
      </c>
      <c r="O1200" s="10">
        <f t="shared" si="808"/>
        <v>0.20416666666666661</v>
      </c>
      <c r="P1200" s="10">
        <f t="shared" si="809"/>
        <v>0.25652173913043486</v>
      </c>
      <c r="Q1200" s="7" t="str">
        <f t="shared" si="810"/>
        <v>расценка</v>
      </c>
      <c r="R1200" s="7" t="str">
        <f t="shared" si="811"/>
        <v>расценка</v>
      </c>
      <c r="S1200" s="8">
        <f t="shared" si="812"/>
        <v>706</v>
      </c>
      <c r="T1200" s="8">
        <f t="shared" si="813"/>
        <v>812</v>
      </c>
      <c r="U1200" s="8">
        <f>Расценки!F1199</f>
        <v>20000</v>
      </c>
      <c r="V1200" s="8">
        <f>Расценки!G1199</f>
        <v>23000</v>
      </c>
      <c r="W1200" s="10">
        <f t="shared" si="814"/>
        <v>0.27750000000000002</v>
      </c>
      <c r="X1200" s="10">
        <f t="shared" si="815"/>
        <v>0.24608695652173912</v>
      </c>
      <c r="Y1200" s="9">
        <f>Расценки!H1199</f>
        <v>20000</v>
      </c>
      <c r="Z1200" s="9">
        <f>Расценки!I1199</f>
        <v>23120</v>
      </c>
      <c r="AA1200" s="10">
        <f>Расценки!J1199</f>
        <v>0</v>
      </c>
      <c r="AB1200" s="10">
        <f>Расценки!K1199</f>
        <v>5.2173913043478404E-3</v>
      </c>
      <c r="AC1200" s="16">
        <f t="shared" si="816"/>
        <v>0.27750000000000002</v>
      </c>
      <c r="AD1200" s="16">
        <f t="shared" si="817"/>
        <v>0.25</v>
      </c>
      <c r="AE1200" s="10">
        <f t="shared" si="818"/>
        <v>0.4</v>
      </c>
      <c r="AF1200" s="10">
        <f t="shared" si="819"/>
        <v>0.40311418685121109</v>
      </c>
      <c r="AG1200" s="8">
        <f t="shared" si="820"/>
        <v>5550</v>
      </c>
      <c r="AH1200" s="8">
        <f t="shared" si="821"/>
        <v>5780</v>
      </c>
    </row>
    <row r="1201" spans="1:34" x14ac:dyDescent="0.25">
      <c r="A1201" s="7" t="s">
        <v>3566</v>
      </c>
      <c r="B1201" s="7" t="s">
        <v>3567</v>
      </c>
      <c r="C1201" s="7" t="s">
        <v>177</v>
      </c>
      <c r="D1201" s="7" t="s">
        <v>410</v>
      </c>
      <c r="E1201" s="7" t="str">
        <f>INDEX('Нормо-час по специальностям'!$B$6:$B$26,MATCH(D1201,'Нормо-час по специальностям'!$A$6:$A$26,0))</f>
        <v>Монтажник вентиляции</v>
      </c>
      <c r="F1201" s="15">
        <v>24</v>
      </c>
      <c r="G1201" s="7" t="s">
        <v>7333</v>
      </c>
      <c r="H1201" s="11">
        <f t="shared" si="805"/>
        <v>0.28999999999999998</v>
      </c>
      <c r="I1201" s="8">
        <f>INDEX('Нормо-час по специальностям'!$D$6:$D$26,MATCH(D1201,'Нормо-час по специальностям'!$A$6:$A$26,0))</f>
        <v>850</v>
      </c>
      <c r="J1201" s="8">
        <f>INDEX('Нормо-час по специальностям'!$E$6:$E$26,MATCH(D1201,'Нормо-час по специальностям'!$A$6:$A$26,0))</f>
        <v>1020</v>
      </c>
      <c r="K1201" s="8">
        <f t="shared" si="806"/>
        <v>20400</v>
      </c>
      <c r="L1201" s="8">
        <f t="shared" si="807"/>
        <v>24480</v>
      </c>
      <c r="M1201" s="8">
        <f>Расценки!L1200</f>
        <v>16800</v>
      </c>
      <c r="N1201" s="8">
        <f>Расценки!M1200</f>
        <v>19200</v>
      </c>
      <c r="O1201" s="10">
        <f t="shared" si="808"/>
        <v>0.21428571428571419</v>
      </c>
      <c r="P1201" s="10">
        <f t="shared" si="809"/>
        <v>0.27499999999999991</v>
      </c>
      <c r="Q1201" s="7" t="str">
        <f t="shared" si="810"/>
        <v>расценка</v>
      </c>
      <c r="R1201" s="7" t="str">
        <f t="shared" si="811"/>
        <v>расценка</v>
      </c>
      <c r="S1201" s="8">
        <f t="shared" si="812"/>
        <v>700</v>
      </c>
      <c r="T1201" s="8">
        <f t="shared" si="813"/>
        <v>800</v>
      </c>
      <c r="U1201" s="8">
        <f>Расценки!F1200</f>
        <v>28000</v>
      </c>
      <c r="V1201" s="8">
        <f>Расценки!G1200</f>
        <v>32000</v>
      </c>
      <c r="W1201" s="10">
        <f t="shared" si="814"/>
        <v>0.27142857142857141</v>
      </c>
      <c r="X1201" s="10">
        <f t="shared" si="815"/>
        <v>0.23499999999999999</v>
      </c>
      <c r="Y1201" s="9">
        <f>Расценки!H1200</f>
        <v>28000</v>
      </c>
      <c r="Z1201" s="9">
        <f>Расценки!I1200</f>
        <v>32640</v>
      </c>
      <c r="AA1201" s="10">
        <f>Расценки!J1200</f>
        <v>0</v>
      </c>
      <c r="AB1201" s="10">
        <f>Расценки!K1200</f>
        <v>2.0000000000000018E-2</v>
      </c>
      <c r="AC1201" s="16">
        <f t="shared" si="816"/>
        <v>0.27142857142857141</v>
      </c>
      <c r="AD1201" s="16">
        <f t="shared" si="817"/>
        <v>0.25</v>
      </c>
      <c r="AE1201" s="10">
        <f t="shared" si="818"/>
        <v>0.4</v>
      </c>
      <c r="AF1201" s="10">
        <f t="shared" si="819"/>
        <v>0.41176470588235292</v>
      </c>
      <c r="AG1201" s="8">
        <f t="shared" si="820"/>
        <v>7600</v>
      </c>
      <c r="AH1201" s="8">
        <f t="shared" si="821"/>
        <v>8160</v>
      </c>
    </row>
    <row r="1202" spans="1:34" x14ac:dyDescent="0.25">
      <c r="A1202" s="7" t="s">
        <v>3568</v>
      </c>
      <c r="B1202" s="7" t="s">
        <v>3569</v>
      </c>
      <c r="C1202" s="7" t="s">
        <v>177</v>
      </c>
      <c r="D1202" s="7" t="s">
        <v>410</v>
      </c>
      <c r="E1202" s="7" t="str">
        <f>INDEX('Нормо-час по специальностям'!$B$6:$B$26,MATCH(D1202,'Нормо-час по специальностям'!$A$6:$A$26,0))</f>
        <v>Монтажник вентиляции</v>
      </c>
      <c r="F1202" s="15">
        <v>5</v>
      </c>
      <c r="G1202" s="7" t="s">
        <v>7334</v>
      </c>
      <c r="H1202" s="11">
        <f t="shared" si="805"/>
        <v>1.4</v>
      </c>
      <c r="I1202" s="8">
        <f>INDEX('Нормо-час по специальностям'!$D$6:$D$26,MATCH(D1202,'Нормо-час по специальностям'!$A$6:$A$26,0))</f>
        <v>850</v>
      </c>
      <c r="J1202" s="8">
        <f>INDEX('Нормо-час по специальностям'!$E$6:$E$26,MATCH(D1202,'Нормо-час по специальностям'!$A$6:$A$26,0))</f>
        <v>1020</v>
      </c>
      <c r="K1202" s="8">
        <f t="shared" si="806"/>
        <v>4250</v>
      </c>
      <c r="L1202" s="8">
        <f t="shared" si="807"/>
        <v>5100</v>
      </c>
      <c r="M1202" s="8">
        <f>Расценки!L1201</f>
        <v>3600</v>
      </c>
      <c r="N1202" s="8">
        <f>Расценки!M1201</f>
        <v>4200</v>
      </c>
      <c r="O1202" s="10">
        <f t="shared" si="808"/>
        <v>0.18055555555555558</v>
      </c>
      <c r="P1202" s="10">
        <f t="shared" si="809"/>
        <v>0.21428571428571419</v>
      </c>
      <c r="Q1202" s="7" t="str">
        <f t="shared" si="810"/>
        <v>расценка</v>
      </c>
      <c r="R1202" s="7" t="str">
        <f t="shared" si="811"/>
        <v>расценка</v>
      </c>
      <c r="S1202" s="8">
        <f t="shared" si="812"/>
        <v>720</v>
      </c>
      <c r="T1202" s="8">
        <f t="shared" si="813"/>
        <v>840</v>
      </c>
      <c r="U1202" s="8">
        <f>Расценки!F1201</f>
        <v>6000</v>
      </c>
      <c r="V1202" s="8">
        <f>Расценки!G1201</f>
        <v>7000</v>
      </c>
      <c r="W1202" s="10">
        <f t="shared" si="814"/>
        <v>0.29166666666666669</v>
      </c>
      <c r="X1202" s="10">
        <f t="shared" si="815"/>
        <v>0.27142857142857141</v>
      </c>
      <c r="Y1202" s="9">
        <f>Расценки!H1201</f>
        <v>6000</v>
      </c>
      <c r="Z1202" s="9">
        <f>Расценки!I1201</f>
        <v>7000</v>
      </c>
      <c r="AA1202" s="10">
        <f>Расценки!J1201</f>
        <v>0</v>
      </c>
      <c r="AB1202" s="10">
        <f>Расценки!K1201</f>
        <v>0</v>
      </c>
      <c r="AC1202" s="16">
        <f t="shared" si="816"/>
        <v>0.29166666666666669</v>
      </c>
      <c r="AD1202" s="16">
        <f t="shared" si="817"/>
        <v>0.27142857142857141</v>
      </c>
      <c r="AE1202" s="10">
        <f t="shared" si="818"/>
        <v>0.4</v>
      </c>
      <c r="AF1202" s="10">
        <f t="shared" si="819"/>
        <v>0.4</v>
      </c>
      <c r="AG1202" s="8">
        <f t="shared" si="820"/>
        <v>1750</v>
      </c>
      <c r="AH1202" s="8">
        <f t="shared" si="821"/>
        <v>1900</v>
      </c>
    </row>
    <row r="1203" spans="1:34" x14ac:dyDescent="0.25">
      <c r="A1203" s="7" t="s">
        <v>3571</v>
      </c>
      <c r="B1203" s="7" t="s">
        <v>3572</v>
      </c>
      <c r="C1203" s="7" t="s">
        <v>177</v>
      </c>
      <c r="D1203" s="7" t="s">
        <v>410</v>
      </c>
      <c r="E1203" s="7" t="str">
        <f>INDEX('Нормо-час по специальностям'!$B$6:$B$26,MATCH(D1203,'Нормо-час по специальностям'!$A$6:$A$26,0))</f>
        <v>Монтажник вентиляции</v>
      </c>
      <c r="F1203" s="15">
        <v>8</v>
      </c>
      <c r="G1203" s="7" t="s">
        <v>7335</v>
      </c>
      <c r="H1203" s="11">
        <f t="shared" si="805"/>
        <v>0.88</v>
      </c>
      <c r="I1203" s="8">
        <f>INDEX('Нормо-час по специальностям'!$D$6:$D$26,MATCH(D1203,'Нормо-час по специальностям'!$A$6:$A$26,0))</f>
        <v>850</v>
      </c>
      <c r="J1203" s="8">
        <f>INDEX('Нормо-час по специальностям'!$E$6:$E$26,MATCH(D1203,'Нормо-час по специальностям'!$A$6:$A$26,0))</f>
        <v>1020</v>
      </c>
      <c r="K1203" s="8">
        <f t="shared" si="806"/>
        <v>6800</v>
      </c>
      <c r="L1203" s="8">
        <f t="shared" si="807"/>
        <v>8160</v>
      </c>
      <c r="M1203" s="8">
        <f>Расценки!L1202</f>
        <v>5400</v>
      </c>
      <c r="N1203" s="8">
        <f>Расценки!M1202</f>
        <v>6300</v>
      </c>
      <c r="O1203" s="10">
        <f t="shared" si="808"/>
        <v>0.2592592592592593</v>
      </c>
      <c r="P1203" s="10">
        <f t="shared" si="809"/>
        <v>0.2952380952380953</v>
      </c>
      <c r="Q1203" s="7" t="str">
        <f t="shared" si="810"/>
        <v>расценка</v>
      </c>
      <c r="R1203" s="7" t="str">
        <f t="shared" si="811"/>
        <v>расценка</v>
      </c>
      <c r="S1203" s="8">
        <f t="shared" si="812"/>
        <v>675</v>
      </c>
      <c r="T1203" s="8">
        <f t="shared" si="813"/>
        <v>788</v>
      </c>
      <c r="U1203" s="8">
        <f>Расценки!F1202</f>
        <v>9000</v>
      </c>
      <c r="V1203" s="8">
        <f>Расценки!G1202</f>
        <v>10500</v>
      </c>
      <c r="W1203" s="10">
        <f t="shared" si="814"/>
        <v>0.24444444444444444</v>
      </c>
      <c r="X1203" s="10">
        <f t="shared" si="815"/>
        <v>0.22285714285714286</v>
      </c>
      <c r="Y1203" s="9">
        <f>Расценки!H1202</f>
        <v>9067</v>
      </c>
      <c r="Z1203" s="9">
        <f>Расценки!I1202</f>
        <v>10880</v>
      </c>
      <c r="AA1203" s="10">
        <f>Расценки!J1202</f>
        <v>7.4444444444443647E-3</v>
      </c>
      <c r="AB1203" s="10">
        <f>Расценки!K1202</f>
        <v>3.6190476190476106E-2</v>
      </c>
      <c r="AC1203" s="16">
        <f t="shared" si="816"/>
        <v>0.25002757251571633</v>
      </c>
      <c r="AD1203" s="16">
        <f t="shared" si="817"/>
        <v>0.25</v>
      </c>
      <c r="AE1203" s="10">
        <f t="shared" si="818"/>
        <v>0.40443366052718649</v>
      </c>
      <c r="AF1203" s="10">
        <f t="shared" si="819"/>
        <v>0.42095588235294118</v>
      </c>
      <c r="AG1203" s="8">
        <f t="shared" si="820"/>
        <v>2267</v>
      </c>
      <c r="AH1203" s="8">
        <f t="shared" si="821"/>
        <v>2720</v>
      </c>
    </row>
    <row r="1204" spans="1:34" x14ac:dyDescent="0.25">
      <c r="A1204" s="7" t="s">
        <v>3574</v>
      </c>
      <c r="B1204" s="7" t="s">
        <v>3575</v>
      </c>
      <c r="C1204" s="7" t="s">
        <v>177</v>
      </c>
      <c r="D1204" s="7" t="s">
        <v>410</v>
      </c>
      <c r="E1204" s="7" t="str">
        <f>INDEX('Нормо-час по специальностям'!$B$6:$B$26,MATCH(D1204,'Нормо-час по специальностям'!$A$6:$A$26,0))</f>
        <v>Монтажник вентиляции</v>
      </c>
      <c r="F1204" s="15">
        <v>10.5</v>
      </c>
      <c r="G1204" s="7" t="s">
        <v>7335</v>
      </c>
      <c r="H1204" s="11">
        <f t="shared" si="805"/>
        <v>0.67</v>
      </c>
      <c r="I1204" s="8">
        <f>INDEX('Нормо-час по специальностям'!$D$6:$D$26,MATCH(D1204,'Нормо-час по специальностям'!$A$6:$A$26,0))</f>
        <v>850</v>
      </c>
      <c r="J1204" s="8">
        <f>INDEX('Нормо-час по специальностям'!$E$6:$E$26,MATCH(D1204,'Нормо-час по специальностям'!$A$6:$A$26,0))</f>
        <v>1020</v>
      </c>
      <c r="K1204" s="8">
        <f t="shared" si="806"/>
        <v>8925</v>
      </c>
      <c r="L1204" s="8">
        <f t="shared" si="807"/>
        <v>10710</v>
      </c>
      <c r="M1204" s="8">
        <f>Расценки!L1203</f>
        <v>7200</v>
      </c>
      <c r="N1204" s="8">
        <f>Расценки!M1203</f>
        <v>8400</v>
      </c>
      <c r="O1204" s="10">
        <f t="shared" si="808"/>
        <v>0.23958333333333326</v>
      </c>
      <c r="P1204" s="10">
        <f t="shared" si="809"/>
        <v>0.27499999999999991</v>
      </c>
      <c r="Q1204" s="7" t="str">
        <f t="shared" si="810"/>
        <v>расценка</v>
      </c>
      <c r="R1204" s="7" t="str">
        <f t="shared" si="811"/>
        <v>расценка</v>
      </c>
      <c r="S1204" s="8">
        <f t="shared" si="812"/>
        <v>686</v>
      </c>
      <c r="T1204" s="8">
        <f t="shared" si="813"/>
        <v>800</v>
      </c>
      <c r="U1204" s="8">
        <f>Расценки!F1203</f>
        <v>12000</v>
      </c>
      <c r="V1204" s="8">
        <f>Расценки!G1203</f>
        <v>14000</v>
      </c>
      <c r="W1204" s="10">
        <f t="shared" si="814"/>
        <v>0.25624999999999998</v>
      </c>
      <c r="X1204" s="10">
        <f t="shared" si="815"/>
        <v>0.23499999999999999</v>
      </c>
      <c r="Y1204" s="9">
        <f>Расценки!H1203</f>
        <v>12000</v>
      </c>
      <c r="Z1204" s="9">
        <f>Расценки!I1203</f>
        <v>14280</v>
      </c>
      <c r="AA1204" s="10">
        <f>Расценки!J1203</f>
        <v>0</v>
      </c>
      <c r="AB1204" s="10">
        <f>Расценки!K1203</f>
        <v>2.0000000000000018E-2</v>
      </c>
      <c r="AC1204" s="16">
        <f t="shared" si="816"/>
        <v>0.25624999999999998</v>
      </c>
      <c r="AD1204" s="16">
        <f t="shared" si="817"/>
        <v>0.25</v>
      </c>
      <c r="AE1204" s="10">
        <f t="shared" si="818"/>
        <v>0.4</v>
      </c>
      <c r="AF1204" s="10">
        <f t="shared" si="819"/>
        <v>0.41176470588235292</v>
      </c>
      <c r="AG1204" s="8">
        <f t="shared" si="820"/>
        <v>3075</v>
      </c>
      <c r="AH1204" s="8">
        <f t="shared" si="821"/>
        <v>3570</v>
      </c>
    </row>
    <row r="1205" spans="1:34" x14ac:dyDescent="0.25">
      <c r="A1205" s="7" t="s">
        <v>3576</v>
      </c>
      <c r="B1205" s="7" t="s">
        <v>3577</v>
      </c>
      <c r="C1205" s="7" t="s">
        <v>177</v>
      </c>
      <c r="D1205" s="7" t="s">
        <v>410</v>
      </c>
      <c r="E1205" s="7" t="str">
        <f>INDEX('Нормо-час по специальностям'!$B$6:$B$26,MATCH(D1205,'Нормо-час по специальностям'!$A$6:$A$26,0))</f>
        <v>Монтажник вентиляции</v>
      </c>
      <c r="F1205" s="15">
        <v>14</v>
      </c>
      <c r="G1205" s="7" t="s">
        <v>7335</v>
      </c>
      <c r="H1205" s="11">
        <f t="shared" si="805"/>
        <v>0.5</v>
      </c>
      <c r="I1205" s="8">
        <f>INDEX('Нормо-час по специальностям'!$D$6:$D$26,MATCH(D1205,'Нормо-час по специальностям'!$A$6:$A$26,0))</f>
        <v>850</v>
      </c>
      <c r="J1205" s="8">
        <f>INDEX('Нормо-час по специальностям'!$E$6:$E$26,MATCH(D1205,'Нормо-час по специальностям'!$A$6:$A$26,0))</f>
        <v>1020</v>
      </c>
      <c r="K1205" s="8">
        <f t="shared" si="806"/>
        <v>11900</v>
      </c>
      <c r="L1205" s="8">
        <f t="shared" si="807"/>
        <v>14280</v>
      </c>
      <c r="M1205" s="8">
        <f>Расценки!L1204</f>
        <v>9600</v>
      </c>
      <c r="N1205" s="8">
        <f>Расценки!M1204</f>
        <v>11100</v>
      </c>
      <c r="O1205" s="10">
        <f t="shared" si="808"/>
        <v>0.23958333333333326</v>
      </c>
      <c r="P1205" s="10">
        <f t="shared" si="809"/>
        <v>0.28648648648648645</v>
      </c>
      <c r="Q1205" s="7" t="str">
        <f t="shared" si="810"/>
        <v>расценка</v>
      </c>
      <c r="R1205" s="7" t="str">
        <f t="shared" si="811"/>
        <v>расценка</v>
      </c>
      <c r="S1205" s="8">
        <f t="shared" si="812"/>
        <v>686</v>
      </c>
      <c r="T1205" s="8">
        <f t="shared" si="813"/>
        <v>793</v>
      </c>
      <c r="U1205" s="8">
        <f>Расценки!F1204</f>
        <v>16000</v>
      </c>
      <c r="V1205" s="8">
        <f>Расценки!G1204</f>
        <v>18500</v>
      </c>
      <c r="W1205" s="10">
        <f t="shared" si="814"/>
        <v>0.25624999999999998</v>
      </c>
      <c r="X1205" s="10">
        <f t="shared" si="815"/>
        <v>0.22810810810810811</v>
      </c>
      <c r="Y1205" s="9">
        <f>Расценки!H1204</f>
        <v>16000</v>
      </c>
      <c r="Z1205" s="9">
        <f>Расценки!I1204</f>
        <v>19040</v>
      </c>
      <c r="AA1205" s="10">
        <f>Расценки!J1204</f>
        <v>0</v>
      </c>
      <c r="AB1205" s="10">
        <f>Расценки!K1204</f>
        <v>2.9189189189189113E-2</v>
      </c>
      <c r="AC1205" s="16">
        <f t="shared" si="816"/>
        <v>0.25624999999999998</v>
      </c>
      <c r="AD1205" s="16">
        <f t="shared" si="817"/>
        <v>0.25</v>
      </c>
      <c r="AE1205" s="10">
        <f t="shared" si="818"/>
        <v>0.4</v>
      </c>
      <c r="AF1205" s="10">
        <f t="shared" si="819"/>
        <v>0.41701680672268909</v>
      </c>
      <c r="AG1205" s="8">
        <f t="shared" si="820"/>
        <v>4100</v>
      </c>
      <c r="AH1205" s="8">
        <f t="shared" si="821"/>
        <v>4760</v>
      </c>
    </row>
    <row r="1206" spans="1:34" x14ac:dyDescent="0.25">
      <c r="A1206" s="7" t="s">
        <v>3578</v>
      </c>
      <c r="B1206" s="7" t="s">
        <v>3579</v>
      </c>
      <c r="C1206" s="7" t="s">
        <v>177</v>
      </c>
      <c r="D1206" s="7" t="s">
        <v>426</v>
      </c>
      <c r="E1206" s="7" t="str">
        <f>INDEX('Нормо-час по специальностям'!$B$6:$B$26,MATCH(D1206,'Нормо-час по специальностям'!$A$6:$A$26,0))</f>
        <v>Холодильщик / монтажник кондиционеров</v>
      </c>
      <c r="F1206" s="15">
        <v>5</v>
      </c>
      <c r="G1206" s="7" t="s">
        <v>7336</v>
      </c>
      <c r="H1206" s="11">
        <f t="shared" si="805"/>
        <v>1.4</v>
      </c>
      <c r="I1206" s="8">
        <f>INDEX('Нормо-час по специальностям'!$D$6:$D$26,MATCH(D1206,'Нормо-час по специальностям'!$A$6:$A$26,0))</f>
        <v>1200</v>
      </c>
      <c r="J1206" s="8">
        <f>INDEX('Нормо-час по специальностям'!$E$6:$E$26,MATCH(D1206,'Нормо-час по специальностям'!$A$6:$A$26,0))</f>
        <v>1440</v>
      </c>
      <c r="K1206" s="8">
        <f t="shared" si="806"/>
        <v>6000</v>
      </c>
      <c r="L1206" s="8">
        <f t="shared" si="807"/>
        <v>7200</v>
      </c>
      <c r="M1206" s="8">
        <f>Расценки!L1205</f>
        <v>4500</v>
      </c>
      <c r="N1206" s="8">
        <f>Расценки!M1205</f>
        <v>5160</v>
      </c>
      <c r="O1206" s="10">
        <f t="shared" si="808"/>
        <v>0.33333333333333326</v>
      </c>
      <c r="P1206" s="10">
        <f t="shared" si="809"/>
        <v>0.39534883720930236</v>
      </c>
      <c r="Q1206" s="7" t="str">
        <f t="shared" si="810"/>
        <v>расценка</v>
      </c>
      <c r="R1206" s="7" t="str">
        <f t="shared" si="811"/>
        <v>расценка</v>
      </c>
      <c r="S1206" s="8">
        <f t="shared" si="812"/>
        <v>900</v>
      </c>
      <c r="T1206" s="8">
        <f t="shared" si="813"/>
        <v>1032</v>
      </c>
      <c r="U1206" s="8">
        <f>Расценки!F1205</f>
        <v>7500</v>
      </c>
      <c r="V1206" s="8">
        <f>Расценки!G1205</f>
        <v>8600</v>
      </c>
      <c r="W1206" s="10">
        <f t="shared" si="814"/>
        <v>0.2</v>
      </c>
      <c r="X1206" s="10">
        <f t="shared" si="815"/>
        <v>0.16279069767441862</v>
      </c>
      <c r="Y1206" s="9">
        <f>Расценки!H1205</f>
        <v>8000</v>
      </c>
      <c r="Z1206" s="9">
        <f>Расценки!I1205</f>
        <v>9600</v>
      </c>
      <c r="AA1206" s="10">
        <f>Расценки!J1205</f>
        <v>6.6666666666666652E-2</v>
      </c>
      <c r="AB1206" s="10">
        <f>Расценки!K1205</f>
        <v>0.11627906976744184</v>
      </c>
      <c r="AC1206" s="16">
        <f t="shared" si="816"/>
        <v>0.25</v>
      </c>
      <c r="AD1206" s="16">
        <f t="shared" si="817"/>
        <v>0.25</v>
      </c>
      <c r="AE1206" s="10">
        <f t="shared" si="818"/>
        <v>0.4375</v>
      </c>
      <c r="AF1206" s="10">
        <f t="shared" si="819"/>
        <v>0.46250000000000002</v>
      </c>
      <c r="AG1206" s="8">
        <f t="shared" si="820"/>
        <v>2000</v>
      </c>
      <c r="AH1206" s="8">
        <f t="shared" si="821"/>
        <v>2400</v>
      </c>
    </row>
    <row r="1207" spans="1:34" x14ac:dyDescent="0.25">
      <c r="A1207" s="7" t="s">
        <v>3581</v>
      </c>
      <c r="B1207" s="7" t="s">
        <v>3582</v>
      </c>
      <c r="C1207" s="7" t="s">
        <v>177</v>
      </c>
      <c r="D1207" s="7" t="s">
        <v>426</v>
      </c>
      <c r="E1207" s="7" t="str">
        <f>INDEX('Нормо-час по специальностям'!$B$6:$B$26,MATCH(D1207,'Нормо-час по специальностям'!$A$6:$A$26,0))</f>
        <v>Холодильщик / монтажник кондиционеров</v>
      </c>
      <c r="F1207" s="15">
        <v>6</v>
      </c>
      <c r="G1207" s="7" t="s">
        <v>7337</v>
      </c>
      <c r="H1207" s="11">
        <f t="shared" si="805"/>
        <v>1.17</v>
      </c>
      <c r="I1207" s="8">
        <f>INDEX('Нормо-час по специальностям'!$D$6:$D$26,MATCH(D1207,'Нормо-час по специальностям'!$A$6:$A$26,0))</f>
        <v>1200</v>
      </c>
      <c r="J1207" s="8">
        <f>INDEX('Нормо-час по специальностям'!$E$6:$E$26,MATCH(D1207,'Нормо-час по специальностям'!$A$6:$A$26,0))</f>
        <v>1440</v>
      </c>
      <c r="K1207" s="8">
        <f t="shared" si="806"/>
        <v>7200</v>
      </c>
      <c r="L1207" s="8">
        <f t="shared" si="807"/>
        <v>8640</v>
      </c>
      <c r="M1207" s="8">
        <f>Расценки!L1206</f>
        <v>5400</v>
      </c>
      <c r="N1207" s="8">
        <f>Расценки!M1206</f>
        <v>6180</v>
      </c>
      <c r="O1207" s="10">
        <f t="shared" si="808"/>
        <v>0.33333333333333326</v>
      </c>
      <c r="P1207" s="10">
        <f t="shared" si="809"/>
        <v>0.39805825242718451</v>
      </c>
      <c r="Q1207" s="7" t="str">
        <f t="shared" si="810"/>
        <v>расценка</v>
      </c>
      <c r="R1207" s="7" t="str">
        <f t="shared" si="811"/>
        <v>расценка</v>
      </c>
      <c r="S1207" s="8">
        <f t="shared" si="812"/>
        <v>900</v>
      </c>
      <c r="T1207" s="8">
        <f t="shared" si="813"/>
        <v>1030</v>
      </c>
      <c r="U1207" s="8">
        <f>Расценки!F1206</f>
        <v>9000</v>
      </c>
      <c r="V1207" s="8">
        <f>Расценки!G1206</f>
        <v>10300</v>
      </c>
      <c r="W1207" s="10">
        <f t="shared" si="814"/>
        <v>0.2</v>
      </c>
      <c r="X1207" s="10">
        <f t="shared" si="815"/>
        <v>0.16116504854368932</v>
      </c>
      <c r="Y1207" s="9">
        <f>Расценки!H1206</f>
        <v>9600</v>
      </c>
      <c r="Z1207" s="9">
        <f>Расценки!I1206</f>
        <v>11520</v>
      </c>
      <c r="AA1207" s="10">
        <f>Расценки!J1206</f>
        <v>6.6666666666666652E-2</v>
      </c>
      <c r="AB1207" s="10">
        <f>Расценки!K1206</f>
        <v>0.11844660194174761</v>
      </c>
      <c r="AC1207" s="16">
        <f t="shared" si="816"/>
        <v>0.25</v>
      </c>
      <c r="AD1207" s="16">
        <f t="shared" si="817"/>
        <v>0.25</v>
      </c>
      <c r="AE1207" s="10">
        <f t="shared" si="818"/>
        <v>0.4375</v>
      </c>
      <c r="AF1207" s="10">
        <f t="shared" si="819"/>
        <v>0.46354166666666669</v>
      </c>
      <c r="AG1207" s="8">
        <f t="shared" si="820"/>
        <v>2400</v>
      </c>
      <c r="AH1207" s="8">
        <f t="shared" si="821"/>
        <v>2880</v>
      </c>
    </row>
    <row r="1208" spans="1:34" x14ac:dyDescent="0.25">
      <c r="A1208" s="7" t="s">
        <v>3584</v>
      </c>
      <c r="B1208" s="7" t="s">
        <v>3585</v>
      </c>
      <c r="C1208" s="7" t="s">
        <v>177</v>
      </c>
      <c r="D1208" s="7" t="s">
        <v>426</v>
      </c>
      <c r="E1208" s="7" t="str">
        <f>INDEX('Нормо-час по специальностям'!$B$6:$B$26,MATCH(D1208,'Нормо-час по специальностям'!$A$6:$A$26,0))</f>
        <v>Холодильщик / монтажник кондиционеров</v>
      </c>
      <c r="F1208" s="15">
        <v>7</v>
      </c>
      <c r="G1208" s="7" t="s">
        <v>7337</v>
      </c>
      <c r="H1208" s="11">
        <f t="shared" si="805"/>
        <v>1</v>
      </c>
      <c r="I1208" s="8">
        <f>INDEX('Нормо-час по специальностям'!$D$6:$D$26,MATCH(D1208,'Нормо-час по специальностям'!$A$6:$A$26,0))</f>
        <v>1200</v>
      </c>
      <c r="J1208" s="8">
        <f>INDEX('Нормо-час по специальностям'!$E$6:$E$26,MATCH(D1208,'Нормо-час по специальностям'!$A$6:$A$26,0))</f>
        <v>1440</v>
      </c>
      <c r="K1208" s="8">
        <f t="shared" si="806"/>
        <v>8400</v>
      </c>
      <c r="L1208" s="8">
        <f t="shared" si="807"/>
        <v>10080</v>
      </c>
      <c r="M1208" s="8">
        <f>Расценки!L1207</f>
        <v>6600</v>
      </c>
      <c r="N1208" s="8">
        <f>Расценки!M1207</f>
        <v>7560</v>
      </c>
      <c r="O1208" s="10">
        <f t="shared" si="808"/>
        <v>0.27272727272727271</v>
      </c>
      <c r="P1208" s="10">
        <f t="shared" si="809"/>
        <v>0.33333333333333326</v>
      </c>
      <c r="Q1208" s="7" t="str">
        <f t="shared" si="810"/>
        <v>расценка</v>
      </c>
      <c r="R1208" s="7" t="str">
        <f t="shared" si="811"/>
        <v>расценка</v>
      </c>
      <c r="S1208" s="8">
        <f t="shared" si="812"/>
        <v>943</v>
      </c>
      <c r="T1208" s="8">
        <f t="shared" si="813"/>
        <v>1080</v>
      </c>
      <c r="U1208" s="8">
        <f>Расценки!F1207</f>
        <v>11000</v>
      </c>
      <c r="V1208" s="8">
        <f>Расценки!G1207</f>
        <v>12600</v>
      </c>
      <c r="W1208" s="10">
        <f t="shared" si="814"/>
        <v>0.23636363636363636</v>
      </c>
      <c r="X1208" s="10">
        <f t="shared" si="815"/>
        <v>0.2</v>
      </c>
      <c r="Y1208" s="9">
        <f>Расценки!H1207</f>
        <v>11200</v>
      </c>
      <c r="Z1208" s="9">
        <f>Расценки!I1207</f>
        <v>13440</v>
      </c>
      <c r="AA1208" s="10">
        <f>Расценки!J1207</f>
        <v>1.8181818181818077E-2</v>
      </c>
      <c r="AB1208" s="10">
        <f>Расценки!K1207</f>
        <v>6.6666666666666652E-2</v>
      </c>
      <c r="AC1208" s="16">
        <f t="shared" si="816"/>
        <v>0.25</v>
      </c>
      <c r="AD1208" s="16">
        <f t="shared" si="817"/>
        <v>0.25</v>
      </c>
      <c r="AE1208" s="10">
        <f t="shared" si="818"/>
        <v>0.4107142857142857</v>
      </c>
      <c r="AF1208" s="10">
        <f t="shared" si="819"/>
        <v>0.4375</v>
      </c>
      <c r="AG1208" s="8">
        <f t="shared" si="820"/>
        <v>2800</v>
      </c>
      <c r="AH1208" s="8">
        <f t="shared" si="821"/>
        <v>3360</v>
      </c>
    </row>
    <row r="1209" spans="1:34" x14ac:dyDescent="0.25">
      <c r="A1209" s="7" t="s">
        <v>3586</v>
      </c>
      <c r="B1209" s="7" t="s">
        <v>3587</v>
      </c>
      <c r="C1209" s="7" t="s">
        <v>177</v>
      </c>
      <c r="D1209" s="7" t="s">
        <v>426</v>
      </c>
      <c r="E1209" s="7" t="str">
        <f>INDEX('Нормо-час по специальностям'!$B$6:$B$26,MATCH(D1209,'Нормо-час по специальностям'!$A$6:$A$26,0))</f>
        <v>Холодильщик / монтажник кондиционеров</v>
      </c>
      <c r="F1209" s="15">
        <v>4.5</v>
      </c>
      <c r="G1209" s="7" t="s">
        <v>7338</v>
      </c>
      <c r="H1209" s="11">
        <f t="shared" si="805"/>
        <v>1.56</v>
      </c>
      <c r="I1209" s="8">
        <f>INDEX('Нормо-час по специальностям'!$D$6:$D$26,MATCH(D1209,'Нормо-час по специальностям'!$A$6:$A$26,0))</f>
        <v>1200</v>
      </c>
      <c r="J1209" s="8">
        <f>INDEX('Нормо-час по специальностям'!$E$6:$E$26,MATCH(D1209,'Нормо-час по специальностям'!$A$6:$A$26,0))</f>
        <v>1440</v>
      </c>
      <c r="K1209" s="8">
        <f t="shared" si="806"/>
        <v>5400</v>
      </c>
      <c r="L1209" s="8">
        <f t="shared" si="807"/>
        <v>6480</v>
      </c>
      <c r="M1209" s="8">
        <f>Расценки!L1208</f>
        <v>4200</v>
      </c>
      <c r="N1209" s="8">
        <f>Расценки!M1208</f>
        <v>4800</v>
      </c>
      <c r="O1209" s="10">
        <f t="shared" si="808"/>
        <v>0.28571428571428581</v>
      </c>
      <c r="P1209" s="10">
        <f t="shared" si="809"/>
        <v>0.35000000000000009</v>
      </c>
      <c r="Q1209" s="7" t="str">
        <f t="shared" si="810"/>
        <v>расценка</v>
      </c>
      <c r="R1209" s="7" t="str">
        <f t="shared" si="811"/>
        <v>расценка</v>
      </c>
      <c r="S1209" s="8">
        <f t="shared" si="812"/>
        <v>933</v>
      </c>
      <c r="T1209" s="8">
        <f t="shared" si="813"/>
        <v>1067</v>
      </c>
      <c r="U1209" s="8">
        <f>Расценки!F1208</f>
        <v>7000</v>
      </c>
      <c r="V1209" s="8">
        <f>Расценки!G1208</f>
        <v>8000</v>
      </c>
      <c r="W1209" s="10">
        <f t="shared" si="814"/>
        <v>0.22857142857142856</v>
      </c>
      <c r="X1209" s="10">
        <f t="shared" si="815"/>
        <v>0.19</v>
      </c>
      <c r="Y1209" s="9">
        <f>Расценки!H1208</f>
        <v>7200</v>
      </c>
      <c r="Z1209" s="9">
        <f>Расценки!I1208</f>
        <v>8640</v>
      </c>
      <c r="AA1209" s="10">
        <f>Расценки!J1208</f>
        <v>2.857142857142847E-2</v>
      </c>
      <c r="AB1209" s="10">
        <f>Расценки!K1208</f>
        <v>8.0000000000000071E-2</v>
      </c>
      <c r="AC1209" s="16">
        <f t="shared" si="816"/>
        <v>0.25</v>
      </c>
      <c r="AD1209" s="16">
        <f t="shared" si="817"/>
        <v>0.25</v>
      </c>
      <c r="AE1209" s="10">
        <f t="shared" si="818"/>
        <v>0.41666666666666669</v>
      </c>
      <c r="AF1209" s="10">
        <f t="shared" si="819"/>
        <v>0.44444444444444442</v>
      </c>
      <c r="AG1209" s="8">
        <f t="shared" si="820"/>
        <v>1800</v>
      </c>
      <c r="AH1209" s="8">
        <f t="shared" si="821"/>
        <v>2160</v>
      </c>
    </row>
    <row r="1210" spans="1:34" x14ac:dyDescent="0.25">
      <c r="A1210" s="7" t="s">
        <v>3588</v>
      </c>
      <c r="B1210" s="7" t="s">
        <v>3589</v>
      </c>
      <c r="C1210" s="7" t="s">
        <v>177</v>
      </c>
      <c r="D1210" s="7" t="s">
        <v>426</v>
      </c>
      <c r="E1210" s="7" t="str">
        <f>INDEX('Нормо-час по специальностям'!$B$6:$B$26,MATCH(D1210,'Нормо-час по специальностям'!$A$6:$A$26,0))</f>
        <v>Холодильщик / монтажник кондиционеров</v>
      </c>
      <c r="F1210" s="15">
        <v>5.5</v>
      </c>
      <c r="G1210" s="7" t="s">
        <v>7339</v>
      </c>
      <c r="H1210" s="11">
        <f t="shared" si="805"/>
        <v>1.27</v>
      </c>
      <c r="I1210" s="8">
        <f>INDEX('Нормо-час по специальностям'!$D$6:$D$26,MATCH(D1210,'Нормо-час по специальностям'!$A$6:$A$26,0))</f>
        <v>1200</v>
      </c>
      <c r="J1210" s="8">
        <f>INDEX('Нормо-час по специальностям'!$E$6:$E$26,MATCH(D1210,'Нормо-час по специальностям'!$A$6:$A$26,0))</f>
        <v>1440</v>
      </c>
      <c r="K1210" s="8">
        <f t="shared" si="806"/>
        <v>6600</v>
      </c>
      <c r="L1210" s="8">
        <f t="shared" si="807"/>
        <v>7920</v>
      </c>
      <c r="M1210" s="8">
        <f>Расценки!L1209</f>
        <v>5100</v>
      </c>
      <c r="N1210" s="8">
        <f>Расценки!M1209</f>
        <v>5880</v>
      </c>
      <c r="O1210" s="10">
        <f t="shared" si="808"/>
        <v>0.29411764705882359</v>
      </c>
      <c r="P1210" s="10">
        <f t="shared" si="809"/>
        <v>0.34693877551020402</v>
      </c>
      <c r="Q1210" s="7" t="str">
        <f t="shared" si="810"/>
        <v>расценка</v>
      </c>
      <c r="R1210" s="7" t="str">
        <f t="shared" si="811"/>
        <v>расценка</v>
      </c>
      <c r="S1210" s="8">
        <f t="shared" si="812"/>
        <v>927</v>
      </c>
      <c r="T1210" s="8">
        <f t="shared" si="813"/>
        <v>1069</v>
      </c>
      <c r="U1210" s="8">
        <f>Расценки!F1209</f>
        <v>8500</v>
      </c>
      <c r="V1210" s="8">
        <f>Расценки!G1209</f>
        <v>9800</v>
      </c>
      <c r="W1210" s="10">
        <f t="shared" si="814"/>
        <v>0.22352941176470589</v>
      </c>
      <c r="X1210" s="10">
        <f t="shared" si="815"/>
        <v>0.19183673469387755</v>
      </c>
      <c r="Y1210" s="9">
        <f>Расценки!H1209</f>
        <v>8800</v>
      </c>
      <c r="Z1210" s="9">
        <f>Расценки!I1209</f>
        <v>10560</v>
      </c>
      <c r="AA1210" s="10">
        <f>Расценки!J1209</f>
        <v>3.529411764705892E-2</v>
      </c>
      <c r="AB1210" s="10">
        <f>Расценки!K1209</f>
        <v>7.7551020408163307E-2</v>
      </c>
      <c r="AC1210" s="16">
        <f t="shared" si="816"/>
        <v>0.25</v>
      </c>
      <c r="AD1210" s="16">
        <f t="shared" si="817"/>
        <v>0.25</v>
      </c>
      <c r="AE1210" s="10">
        <f t="shared" si="818"/>
        <v>0.42045454545454547</v>
      </c>
      <c r="AF1210" s="10">
        <f t="shared" si="819"/>
        <v>0.44318181818181818</v>
      </c>
      <c r="AG1210" s="8">
        <f t="shared" si="820"/>
        <v>2200</v>
      </c>
      <c r="AH1210" s="8">
        <f t="shared" si="821"/>
        <v>2640</v>
      </c>
    </row>
    <row r="1211" spans="1:34" x14ac:dyDescent="0.25">
      <c r="A1211" s="7" t="s">
        <v>3591</v>
      </c>
      <c r="B1211" s="7" t="s">
        <v>3592</v>
      </c>
      <c r="C1211" s="7" t="s">
        <v>177</v>
      </c>
      <c r="D1211" s="7" t="s">
        <v>426</v>
      </c>
      <c r="E1211" s="7" t="str">
        <f>INDEX('Нормо-час по специальностям'!$B$6:$B$26,MATCH(D1211,'Нормо-час по специальностям'!$A$6:$A$26,0))</f>
        <v>Холодильщик / монтажник кондиционеров</v>
      </c>
      <c r="F1211" s="15">
        <v>6.5</v>
      </c>
      <c r="G1211" s="7" t="s">
        <v>7339</v>
      </c>
      <c r="H1211" s="11">
        <f t="shared" si="805"/>
        <v>1.08</v>
      </c>
      <c r="I1211" s="8">
        <f>INDEX('Нормо-час по специальностям'!$D$6:$D$26,MATCH(D1211,'Нормо-час по специальностям'!$A$6:$A$26,0))</f>
        <v>1200</v>
      </c>
      <c r="J1211" s="8">
        <f>INDEX('Нормо-час по специальностям'!$E$6:$E$26,MATCH(D1211,'Нормо-час по специальностям'!$A$6:$A$26,0))</f>
        <v>1440</v>
      </c>
      <c r="K1211" s="8">
        <f t="shared" si="806"/>
        <v>7800</v>
      </c>
      <c r="L1211" s="8">
        <f t="shared" si="807"/>
        <v>9360</v>
      </c>
      <c r="M1211" s="8">
        <f>Расценки!L1210</f>
        <v>6000</v>
      </c>
      <c r="N1211" s="8">
        <f>Расценки!M1210</f>
        <v>6900</v>
      </c>
      <c r="O1211" s="10">
        <f t="shared" si="808"/>
        <v>0.30000000000000004</v>
      </c>
      <c r="P1211" s="10">
        <f t="shared" si="809"/>
        <v>0.35652173913043472</v>
      </c>
      <c r="Q1211" s="7" t="str">
        <f t="shared" si="810"/>
        <v>расценка</v>
      </c>
      <c r="R1211" s="7" t="str">
        <f t="shared" si="811"/>
        <v>расценка</v>
      </c>
      <c r="S1211" s="8">
        <f t="shared" si="812"/>
        <v>923</v>
      </c>
      <c r="T1211" s="8">
        <f t="shared" si="813"/>
        <v>1062</v>
      </c>
      <c r="U1211" s="8">
        <f>Расценки!F1210</f>
        <v>10000</v>
      </c>
      <c r="V1211" s="8">
        <f>Расценки!G1210</f>
        <v>11500</v>
      </c>
      <c r="W1211" s="10">
        <f t="shared" si="814"/>
        <v>0.22</v>
      </c>
      <c r="X1211" s="10">
        <f t="shared" si="815"/>
        <v>0.18608695652173912</v>
      </c>
      <c r="Y1211" s="9">
        <f>Расценки!H1210</f>
        <v>10400</v>
      </c>
      <c r="Z1211" s="9">
        <f>Расценки!I1210</f>
        <v>12480</v>
      </c>
      <c r="AA1211" s="10">
        <f>Расценки!J1210</f>
        <v>4.0000000000000036E-2</v>
      </c>
      <c r="AB1211" s="10">
        <f>Расценки!K1210</f>
        <v>8.5217391304347911E-2</v>
      </c>
      <c r="AC1211" s="16">
        <f t="shared" si="816"/>
        <v>0.25</v>
      </c>
      <c r="AD1211" s="16">
        <f t="shared" si="817"/>
        <v>0.25</v>
      </c>
      <c r="AE1211" s="10">
        <f t="shared" si="818"/>
        <v>0.42307692307692307</v>
      </c>
      <c r="AF1211" s="10">
        <f t="shared" si="819"/>
        <v>0.44711538461538464</v>
      </c>
      <c r="AG1211" s="8">
        <f t="shared" si="820"/>
        <v>2600</v>
      </c>
      <c r="AH1211" s="8">
        <f t="shared" si="821"/>
        <v>3120</v>
      </c>
    </row>
    <row r="1212" spans="1:34" x14ac:dyDescent="0.25">
      <c r="A1212" s="7" t="s">
        <v>3593</v>
      </c>
      <c r="B1212" s="7" t="s">
        <v>3594</v>
      </c>
      <c r="C1212" s="7" t="s">
        <v>177</v>
      </c>
      <c r="D1212" s="7" t="s">
        <v>426</v>
      </c>
      <c r="E1212" s="7" t="str">
        <f>INDEX('Нормо-час по специальностям'!$B$6:$B$26,MATCH(D1212,'Нормо-час по специальностям'!$A$6:$A$26,0))</f>
        <v>Холодильщик / монтажник кондиционеров</v>
      </c>
      <c r="F1212" s="15">
        <v>3.5</v>
      </c>
      <c r="G1212" s="7" t="s">
        <v>7340</v>
      </c>
      <c r="H1212" s="11">
        <f t="shared" si="805"/>
        <v>2</v>
      </c>
      <c r="I1212" s="8">
        <f>INDEX('Нормо-час по специальностям'!$D$6:$D$26,MATCH(D1212,'Нормо-час по специальностям'!$A$6:$A$26,0))</f>
        <v>1200</v>
      </c>
      <c r="J1212" s="8">
        <f>INDEX('Нормо-час по специальностям'!$E$6:$E$26,MATCH(D1212,'Нормо-час по специальностям'!$A$6:$A$26,0))</f>
        <v>1440</v>
      </c>
      <c r="K1212" s="8">
        <f t="shared" si="806"/>
        <v>4200</v>
      </c>
      <c r="L1212" s="8">
        <f t="shared" si="807"/>
        <v>5040</v>
      </c>
      <c r="M1212" s="8">
        <f>Расценки!L1211</f>
        <v>3300</v>
      </c>
      <c r="N1212" s="8">
        <f>Расценки!M1211</f>
        <v>3780</v>
      </c>
      <c r="O1212" s="10">
        <f t="shared" si="808"/>
        <v>0.27272727272727271</v>
      </c>
      <c r="P1212" s="10">
        <f t="shared" si="809"/>
        <v>0.33333333333333326</v>
      </c>
      <c r="Q1212" s="7" t="str">
        <f t="shared" si="810"/>
        <v>расценка</v>
      </c>
      <c r="R1212" s="7" t="str">
        <f t="shared" si="811"/>
        <v>расценка</v>
      </c>
      <c r="S1212" s="8">
        <f t="shared" si="812"/>
        <v>943</v>
      </c>
      <c r="T1212" s="8">
        <f t="shared" si="813"/>
        <v>1080</v>
      </c>
      <c r="U1212" s="8">
        <f>Расценки!F1211</f>
        <v>5500</v>
      </c>
      <c r="V1212" s="8">
        <f>Расценки!G1211</f>
        <v>6300</v>
      </c>
      <c r="W1212" s="10">
        <f t="shared" si="814"/>
        <v>0.23636363636363636</v>
      </c>
      <c r="X1212" s="10">
        <f t="shared" si="815"/>
        <v>0.2</v>
      </c>
      <c r="Y1212" s="9">
        <f>Расценки!H1211</f>
        <v>5600</v>
      </c>
      <c r="Z1212" s="9">
        <f>Расценки!I1211</f>
        <v>6720</v>
      </c>
      <c r="AA1212" s="10">
        <f>Расценки!J1211</f>
        <v>1.8181818181818077E-2</v>
      </c>
      <c r="AB1212" s="10">
        <f>Расценки!K1211</f>
        <v>6.6666666666666652E-2</v>
      </c>
      <c r="AC1212" s="16">
        <f t="shared" si="816"/>
        <v>0.25</v>
      </c>
      <c r="AD1212" s="16">
        <f t="shared" si="817"/>
        <v>0.25</v>
      </c>
      <c r="AE1212" s="10">
        <f t="shared" si="818"/>
        <v>0.4107142857142857</v>
      </c>
      <c r="AF1212" s="10">
        <f t="shared" si="819"/>
        <v>0.4375</v>
      </c>
      <c r="AG1212" s="8">
        <f t="shared" si="820"/>
        <v>1400</v>
      </c>
      <c r="AH1212" s="8">
        <f t="shared" si="821"/>
        <v>1680</v>
      </c>
    </row>
    <row r="1213" spans="1:34" x14ac:dyDescent="0.25">
      <c r="A1213" s="7" t="s">
        <v>3595</v>
      </c>
      <c r="B1213" s="7" t="s">
        <v>3596</v>
      </c>
      <c r="C1213" s="7" t="s">
        <v>177</v>
      </c>
      <c r="D1213" s="7" t="s">
        <v>426</v>
      </c>
      <c r="E1213" s="7" t="str">
        <f>INDEX('Нормо-час по специальностям'!$B$6:$B$26,MATCH(D1213,'Нормо-час по специальностям'!$A$6:$A$26,0))</f>
        <v>Холодильщик / монтажник кондиционеров</v>
      </c>
      <c r="F1213" s="15">
        <v>4</v>
      </c>
      <c r="G1213" s="7" t="s">
        <v>7341</v>
      </c>
      <c r="H1213" s="11">
        <f t="shared" si="805"/>
        <v>1.75</v>
      </c>
      <c r="I1213" s="8">
        <f>INDEX('Нормо-час по специальностям'!$D$6:$D$26,MATCH(D1213,'Нормо-час по специальностям'!$A$6:$A$26,0))</f>
        <v>1200</v>
      </c>
      <c r="J1213" s="8">
        <f>INDEX('Нормо-час по специальностям'!$E$6:$E$26,MATCH(D1213,'Нормо-час по специальностям'!$A$6:$A$26,0))</f>
        <v>1440</v>
      </c>
      <c r="K1213" s="8">
        <f t="shared" si="806"/>
        <v>4800</v>
      </c>
      <c r="L1213" s="8">
        <f t="shared" si="807"/>
        <v>5760</v>
      </c>
      <c r="M1213" s="8">
        <f>Расценки!L1212</f>
        <v>3900</v>
      </c>
      <c r="N1213" s="8">
        <f>Расценки!M1212</f>
        <v>4500</v>
      </c>
      <c r="O1213" s="10">
        <f t="shared" si="808"/>
        <v>0.23076923076923084</v>
      </c>
      <c r="P1213" s="10">
        <f t="shared" si="809"/>
        <v>0.28000000000000003</v>
      </c>
      <c r="Q1213" s="7" t="str">
        <f t="shared" si="810"/>
        <v>расценка</v>
      </c>
      <c r="R1213" s="7" t="str">
        <f t="shared" si="811"/>
        <v>расценка</v>
      </c>
      <c r="S1213" s="8">
        <f t="shared" si="812"/>
        <v>975</v>
      </c>
      <c r="T1213" s="8">
        <f t="shared" si="813"/>
        <v>1125</v>
      </c>
      <c r="U1213" s="8">
        <f>Расценки!F1212</f>
        <v>6500</v>
      </c>
      <c r="V1213" s="8">
        <f>Расценки!G1212</f>
        <v>7500</v>
      </c>
      <c r="W1213" s="10">
        <f t="shared" si="814"/>
        <v>0.26153846153846155</v>
      </c>
      <c r="X1213" s="10">
        <f t="shared" si="815"/>
        <v>0.23200000000000001</v>
      </c>
      <c r="Y1213" s="9">
        <f>Расценки!H1212</f>
        <v>6500</v>
      </c>
      <c r="Z1213" s="9">
        <f>Расценки!I1212</f>
        <v>7680</v>
      </c>
      <c r="AA1213" s="10">
        <f>Расценки!J1212</f>
        <v>0</v>
      </c>
      <c r="AB1213" s="10">
        <f>Расценки!K1212</f>
        <v>2.4000000000000021E-2</v>
      </c>
      <c r="AC1213" s="16">
        <f t="shared" si="816"/>
        <v>0.26153846153846155</v>
      </c>
      <c r="AD1213" s="16">
        <f t="shared" si="817"/>
        <v>0.25</v>
      </c>
      <c r="AE1213" s="10">
        <f t="shared" si="818"/>
        <v>0.4</v>
      </c>
      <c r="AF1213" s="10">
        <f t="shared" si="819"/>
        <v>0.4140625</v>
      </c>
      <c r="AG1213" s="8">
        <f t="shared" si="820"/>
        <v>1700</v>
      </c>
      <c r="AH1213" s="8">
        <f t="shared" si="821"/>
        <v>1920</v>
      </c>
    </row>
    <row r="1214" spans="1:34" x14ac:dyDescent="0.25">
      <c r="A1214" s="7" t="s">
        <v>3598</v>
      </c>
      <c r="B1214" s="7" t="s">
        <v>3599</v>
      </c>
      <c r="C1214" s="7" t="s">
        <v>177</v>
      </c>
      <c r="D1214" s="7" t="s">
        <v>426</v>
      </c>
      <c r="E1214" s="7" t="str">
        <f>INDEX('Нормо-час по специальностям'!$B$6:$B$26,MATCH(D1214,'Нормо-час по специальностям'!$A$6:$A$26,0))</f>
        <v>Холодильщик / монтажник кондиционеров</v>
      </c>
      <c r="F1214" s="15">
        <v>5</v>
      </c>
      <c r="G1214" s="7" t="s">
        <v>7341</v>
      </c>
      <c r="H1214" s="11">
        <f t="shared" si="805"/>
        <v>1.4</v>
      </c>
      <c r="I1214" s="8">
        <f>INDEX('Нормо-час по специальностям'!$D$6:$D$26,MATCH(D1214,'Нормо-час по специальностям'!$A$6:$A$26,0))</f>
        <v>1200</v>
      </c>
      <c r="J1214" s="8">
        <f>INDEX('Нормо-час по специальностям'!$E$6:$E$26,MATCH(D1214,'Нормо-час по специальностям'!$A$6:$A$26,0))</f>
        <v>1440</v>
      </c>
      <c r="K1214" s="8">
        <f t="shared" si="806"/>
        <v>6000</v>
      </c>
      <c r="L1214" s="8">
        <f t="shared" si="807"/>
        <v>7200</v>
      </c>
      <c r="M1214" s="8">
        <f>Расценки!L1213</f>
        <v>4800</v>
      </c>
      <c r="N1214" s="8">
        <f>Расценки!M1213</f>
        <v>5520</v>
      </c>
      <c r="O1214" s="10">
        <f t="shared" si="808"/>
        <v>0.25</v>
      </c>
      <c r="P1214" s="10">
        <f t="shared" si="809"/>
        <v>0.30434782608695654</v>
      </c>
      <c r="Q1214" s="7" t="str">
        <f t="shared" si="810"/>
        <v>расценка</v>
      </c>
      <c r="R1214" s="7" t="str">
        <f t="shared" si="811"/>
        <v>расценка</v>
      </c>
      <c r="S1214" s="8">
        <f t="shared" si="812"/>
        <v>960</v>
      </c>
      <c r="T1214" s="8">
        <f t="shared" si="813"/>
        <v>1104</v>
      </c>
      <c r="U1214" s="8">
        <f>Расценки!F1213</f>
        <v>8000</v>
      </c>
      <c r="V1214" s="8">
        <f>Расценки!G1213</f>
        <v>9200</v>
      </c>
      <c r="W1214" s="10">
        <f t="shared" si="814"/>
        <v>0.25</v>
      </c>
      <c r="X1214" s="10">
        <f t="shared" si="815"/>
        <v>0.21739130434782608</v>
      </c>
      <c r="Y1214" s="9">
        <f>Расценки!H1213</f>
        <v>8000</v>
      </c>
      <c r="Z1214" s="9">
        <f>Расценки!I1213</f>
        <v>9600</v>
      </c>
      <c r="AA1214" s="10">
        <f>Расценки!J1213</f>
        <v>0</v>
      </c>
      <c r="AB1214" s="10">
        <f>Расценки!K1213</f>
        <v>4.3478260869565188E-2</v>
      </c>
      <c r="AC1214" s="16">
        <f t="shared" si="816"/>
        <v>0.25</v>
      </c>
      <c r="AD1214" s="16">
        <f t="shared" si="817"/>
        <v>0.25</v>
      </c>
      <c r="AE1214" s="10">
        <f t="shared" si="818"/>
        <v>0.4</v>
      </c>
      <c r="AF1214" s="10">
        <f t="shared" si="819"/>
        <v>0.42499999999999999</v>
      </c>
      <c r="AG1214" s="8">
        <f t="shared" si="820"/>
        <v>2000</v>
      </c>
      <c r="AH1214" s="8">
        <f t="shared" si="821"/>
        <v>2400</v>
      </c>
    </row>
    <row r="1215" spans="1:34" x14ac:dyDescent="0.25">
      <c r="A1215" s="7" t="s">
        <v>3600</v>
      </c>
      <c r="B1215" s="7" t="s">
        <v>3601</v>
      </c>
      <c r="C1215" s="7" t="s">
        <v>177</v>
      </c>
      <c r="D1215" s="7" t="s">
        <v>426</v>
      </c>
      <c r="E1215" s="7" t="str">
        <f>INDEX('Нормо-час по специальностям'!$B$6:$B$26,MATCH(D1215,'Нормо-час по специальностям'!$A$6:$A$26,0))</f>
        <v>Холодильщик / монтажник кондиционеров</v>
      </c>
      <c r="F1215" s="15">
        <v>3</v>
      </c>
      <c r="G1215" s="7" t="s">
        <v>7342</v>
      </c>
      <c r="H1215" s="11">
        <f t="shared" si="805"/>
        <v>2.33</v>
      </c>
      <c r="I1215" s="8">
        <f>INDEX('Нормо-час по специальностям'!$D$6:$D$26,MATCH(D1215,'Нормо-час по специальностям'!$A$6:$A$26,0))</f>
        <v>1200</v>
      </c>
      <c r="J1215" s="8">
        <f>INDEX('Нормо-час по специальностям'!$E$6:$E$26,MATCH(D1215,'Нормо-час по специальностям'!$A$6:$A$26,0))</f>
        <v>1440</v>
      </c>
      <c r="K1215" s="8">
        <f t="shared" si="806"/>
        <v>3600</v>
      </c>
      <c r="L1215" s="8">
        <f t="shared" si="807"/>
        <v>4320</v>
      </c>
      <c r="M1215" s="8">
        <f>Расценки!L1214</f>
        <v>2700</v>
      </c>
      <c r="N1215" s="8">
        <f>Расценки!M1214</f>
        <v>3120</v>
      </c>
      <c r="O1215" s="10">
        <f t="shared" si="808"/>
        <v>0.33333333333333326</v>
      </c>
      <c r="P1215" s="10">
        <f t="shared" si="809"/>
        <v>0.38461538461538458</v>
      </c>
      <c r="Q1215" s="7" t="str">
        <f t="shared" si="810"/>
        <v>расценка</v>
      </c>
      <c r="R1215" s="7" t="str">
        <f t="shared" si="811"/>
        <v>расценка</v>
      </c>
      <c r="S1215" s="8">
        <f t="shared" si="812"/>
        <v>900</v>
      </c>
      <c r="T1215" s="8">
        <f t="shared" si="813"/>
        <v>1040</v>
      </c>
      <c r="U1215" s="8">
        <f>Расценки!F1214</f>
        <v>4500</v>
      </c>
      <c r="V1215" s="8">
        <f>Расценки!G1214</f>
        <v>5200</v>
      </c>
      <c r="W1215" s="10">
        <f t="shared" si="814"/>
        <v>0.2</v>
      </c>
      <c r="X1215" s="10">
        <f t="shared" si="815"/>
        <v>0.16923076923076924</v>
      </c>
      <c r="Y1215" s="9">
        <f>Расценки!H1214</f>
        <v>4800</v>
      </c>
      <c r="Z1215" s="9">
        <f>Расценки!I1214</f>
        <v>5760</v>
      </c>
      <c r="AA1215" s="10">
        <f>Расценки!J1214</f>
        <v>6.6666666666666652E-2</v>
      </c>
      <c r="AB1215" s="10">
        <f>Расценки!K1214</f>
        <v>0.10769230769230775</v>
      </c>
      <c r="AC1215" s="16">
        <f t="shared" si="816"/>
        <v>0.25</v>
      </c>
      <c r="AD1215" s="16">
        <f t="shared" si="817"/>
        <v>0.25</v>
      </c>
      <c r="AE1215" s="10">
        <f t="shared" si="818"/>
        <v>0.4375</v>
      </c>
      <c r="AF1215" s="10">
        <f t="shared" si="819"/>
        <v>0.45833333333333331</v>
      </c>
      <c r="AG1215" s="8">
        <f t="shared" si="820"/>
        <v>1200</v>
      </c>
      <c r="AH1215" s="8">
        <f t="shared" si="821"/>
        <v>1440</v>
      </c>
    </row>
    <row r="1216" spans="1:34" x14ac:dyDescent="0.25">
      <c r="A1216" s="7" t="s">
        <v>3603</v>
      </c>
      <c r="B1216" s="7" t="s">
        <v>3604</v>
      </c>
      <c r="C1216" s="7" t="s">
        <v>177</v>
      </c>
      <c r="D1216" s="7" t="s">
        <v>426</v>
      </c>
      <c r="E1216" s="7" t="str">
        <f>INDEX('Нормо-час по специальностям'!$B$6:$B$26,MATCH(D1216,'Нормо-час по специальностям'!$A$6:$A$26,0))</f>
        <v>Холодильщик / монтажник кондиционеров</v>
      </c>
      <c r="F1216" s="15">
        <v>3.5</v>
      </c>
      <c r="G1216" s="7" t="s">
        <v>7343</v>
      </c>
      <c r="H1216" s="11">
        <f t="shared" si="805"/>
        <v>2</v>
      </c>
      <c r="I1216" s="8">
        <f>INDEX('Нормо-час по специальностям'!$D$6:$D$26,MATCH(D1216,'Нормо-час по специальностям'!$A$6:$A$26,0))</f>
        <v>1200</v>
      </c>
      <c r="J1216" s="8">
        <f>INDEX('Нормо-час по специальностям'!$E$6:$E$26,MATCH(D1216,'Нормо-час по специальностям'!$A$6:$A$26,0))</f>
        <v>1440</v>
      </c>
      <c r="K1216" s="8">
        <f t="shared" si="806"/>
        <v>4200</v>
      </c>
      <c r="L1216" s="8">
        <f t="shared" si="807"/>
        <v>5040</v>
      </c>
      <c r="M1216" s="8">
        <f>Расценки!L1215</f>
        <v>3300</v>
      </c>
      <c r="N1216" s="8">
        <f>Расценки!M1215</f>
        <v>3780</v>
      </c>
      <c r="O1216" s="10">
        <f t="shared" si="808"/>
        <v>0.27272727272727271</v>
      </c>
      <c r="P1216" s="10">
        <f t="shared" si="809"/>
        <v>0.33333333333333326</v>
      </c>
      <c r="Q1216" s="7" t="str">
        <f t="shared" si="810"/>
        <v>расценка</v>
      </c>
      <c r="R1216" s="7" t="str">
        <f t="shared" si="811"/>
        <v>расценка</v>
      </c>
      <c r="S1216" s="8">
        <f t="shared" si="812"/>
        <v>943</v>
      </c>
      <c r="T1216" s="8">
        <f t="shared" si="813"/>
        <v>1080</v>
      </c>
      <c r="U1216" s="8">
        <f>Расценки!F1215</f>
        <v>5500</v>
      </c>
      <c r="V1216" s="8">
        <f>Расценки!G1215</f>
        <v>6300</v>
      </c>
      <c r="W1216" s="10">
        <f t="shared" si="814"/>
        <v>0.23636363636363636</v>
      </c>
      <c r="X1216" s="10">
        <f t="shared" si="815"/>
        <v>0.2</v>
      </c>
      <c r="Y1216" s="9">
        <f>Расценки!H1215</f>
        <v>5600</v>
      </c>
      <c r="Z1216" s="9">
        <f>Расценки!I1215</f>
        <v>6720</v>
      </c>
      <c r="AA1216" s="10">
        <f>Расценки!J1215</f>
        <v>1.8181818181818077E-2</v>
      </c>
      <c r="AB1216" s="10">
        <f>Расценки!K1215</f>
        <v>6.6666666666666652E-2</v>
      </c>
      <c r="AC1216" s="16">
        <f t="shared" si="816"/>
        <v>0.25</v>
      </c>
      <c r="AD1216" s="16">
        <f t="shared" si="817"/>
        <v>0.25</v>
      </c>
      <c r="AE1216" s="10">
        <f t="shared" si="818"/>
        <v>0.4107142857142857</v>
      </c>
      <c r="AF1216" s="10">
        <f t="shared" si="819"/>
        <v>0.4375</v>
      </c>
      <c r="AG1216" s="8">
        <f t="shared" si="820"/>
        <v>1400</v>
      </c>
      <c r="AH1216" s="8">
        <f t="shared" si="821"/>
        <v>1680</v>
      </c>
    </row>
    <row r="1217" spans="1:34" x14ac:dyDescent="0.25">
      <c r="A1217" s="7" t="s">
        <v>3606</v>
      </c>
      <c r="B1217" s="7" t="s">
        <v>3607</v>
      </c>
      <c r="C1217" s="7" t="s">
        <v>177</v>
      </c>
      <c r="D1217" s="7" t="s">
        <v>426</v>
      </c>
      <c r="E1217" s="7" t="str">
        <f>INDEX('Нормо-час по специальностям'!$B$6:$B$26,MATCH(D1217,'Нормо-час по специальностям'!$A$6:$A$26,0))</f>
        <v>Холодильщик / монтажник кондиционеров</v>
      </c>
      <c r="F1217" s="15">
        <v>4.5</v>
      </c>
      <c r="G1217" s="7" t="s">
        <v>7343</v>
      </c>
      <c r="H1217" s="11">
        <f t="shared" si="805"/>
        <v>1.56</v>
      </c>
      <c r="I1217" s="8">
        <f>INDEX('Нормо-час по специальностям'!$D$6:$D$26,MATCH(D1217,'Нормо-час по специальностям'!$A$6:$A$26,0))</f>
        <v>1200</v>
      </c>
      <c r="J1217" s="8">
        <f>INDEX('Нормо-час по специальностям'!$E$6:$E$26,MATCH(D1217,'Нормо-час по специальностям'!$A$6:$A$26,0))</f>
        <v>1440</v>
      </c>
      <c r="K1217" s="8">
        <f t="shared" si="806"/>
        <v>5400</v>
      </c>
      <c r="L1217" s="8">
        <f t="shared" si="807"/>
        <v>6480</v>
      </c>
      <c r="M1217" s="8">
        <f>Расценки!L1216</f>
        <v>3900</v>
      </c>
      <c r="N1217" s="8">
        <f>Расценки!M1216</f>
        <v>4500</v>
      </c>
      <c r="O1217" s="10">
        <f t="shared" si="808"/>
        <v>0.38461538461538458</v>
      </c>
      <c r="P1217" s="10">
        <f t="shared" si="809"/>
        <v>0.43999999999999995</v>
      </c>
      <c r="Q1217" s="7" t="str">
        <f t="shared" si="810"/>
        <v>расценка</v>
      </c>
      <c r="R1217" s="7" t="str">
        <f t="shared" si="811"/>
        <v>расценка</v>
      </c>
      <c r="S1217" s="8">
        <f t="shared" si="812"/>
        <v>867</v>
      </c>
      <c r="T1217" s="8">
        <f t="shared" si="813"/>
        <v>1000</v>
      </c>
      <c r="U1217" s="8">
        <f>Расценки!F1216</f>
        <v>6500</v>
      </c>
      <c r="V1217" s="8">
        <f>Расценки!G1216</f>
        <v>7500</v>
      </c>
      <c r="W1217" s="10">
        <f t="shared" si="814"/>
        <v>0.16923076923076924</v>
      </c>
      <c r="X1217" s="10">
        <f t="shared" si="815"/>
        <v>0.13600000000000001</v>
      </c>
      <c r="Y1217" s="9">
        <f>Расценки!H1216</f>
        <v>7200</v>
      </c>
      <c r="Z1217" s="9">
        <f>Расценки!I1216</f>
        <v>8640</v>
      </c>
      <c r="AA1217" s="10">
        <f>Расценки!J1216</f>
        <v>0.10769230769230775</v>
      </c>
      <c r="AB1217" s="10">
        <f>Расценки!K1216</f>
        <v>0.15199999999999991</v>
      </c>
      <c r="AC1217" s="16">
        <f t="shared" si="816"/>
        <v>0.25</v>
      </c>
      <c r="AD1217" s="16">
        <f t="shared" si="817"/>
        <v>0.25</v>
      </c>
      <c r="AE1217" s="10">
        <f t="shared" si="818"/>
        <v>0.45833333333333331</v>
      </c>
      <c r="AF1217" s="10">
        <f t="shared" si="819"/>
        <v>0.47916666666666669</v>
      </c>
      <c r="AG1217" s="8">
        <f t="shared" si="820"/>
        <v>1800</v>
      </c>
      <c r="AH1217" s="8">
        <f t="shared" si="821"/>
        <v>2160</v>
      </c>
    </row>
    <row r="1218" spans="1:34" x14ac:dyDescent="0.25">
      <c r="A1218" s="7" t="s">
        <v>3608</v>
      </c>
      <c r="B1218" s="7" t="s">
        <v>3609</v>
      </c>
      <c r="C1218" s="7" t="s">
        <v>177</v>
      </c>
      <c r="D1218" s="7" t="s">
        <v>410</v>
      </c>
      <c r="E1218" s="7" t="str">
        <f>INDEX('Нормо-час по специальностям'!$B$6:$B$26,MATCH(D1218,'Нормо-час по специальностям'!$A$6:$A$26,0))</f>
        <v>Монтажник вентиляции</v>
      </c>
      <c r="F1218" s="15">
        <v>3</v>
      </c>
      <c r="G1218" s="7" t="s">
        <v>7344</v>
      </c>
      <c r="H1218" s="11">
        <f t="shared" si="805"/>
        <v>2.33</v>
      </c>
      <c r="I1218" s="8">
        <f>INDEX('Нормо-час по специальностям'!$D$6:$D$26,MATCH(D1218,'Нормо-час по специальностям'!$A$6:$A$26,0))</f>
        <v>850</v>
      </c>
      <c r="J1218" s="8">
        <f>INDEX('Нормо-час по специальностям'!$E$6:$E$26,MATCH(D1218,'Нормо-час по специальностям'!$A$6:$A$26,0))</f>
        <v>1020</v>
      </c>
      <c r="K1218" s="8">
        <f t="shared" si="806"/>
        <v>2550</v>
      </c>
      <c r="L1218" s="8">
        <f t="shared" si="807"/>
        <v>3060</v>
      </c>
      <c r="M1218" s="8">
        <f>Расценки!L1217</f>
        <v>2790</v>
      </c>
      <c r="N1218" s="8">
        <f>Расценки!M1217</f>
        <v>3224</v>
      </c>
      <c r="O1218" s="10">
        <f t="shared" si="808"/>
        <v>-8.6021505376344121E-2</v>
      </c>
      <c r="P1218" s="10">
        <f t="shared" si="809"/>
        <v>-5.0868486352357301E-2</v>
      </c>
      <c r="Q1218" s="7" t="str">
        <f t="shared" si="810"/>
        <v>равно</v>
      </c>
      <c r="R1218" s="7" t="str">
        <f t="shared" si="811"/>
        <v>равно</v>
      </c>
      <c r="S1218" s="8">
        <f t="shared" si="812"/>
        <v>930</v>
      </c>
      <c r="T1218" s="8">
        <f t="shared" si="813"/>
        <v>1075</v>
      </c>
      <c r="U1218" s="8">
        <f>Расценки!F1217</f>
        <v>4500</v>
      </c>
      <c r="V1218" s="8">
        <f>Расценки!G1217</f>
        <v>5200</v>
      </c>
      <c r="W1218" s="10">
        <f t="shared" si="814"/>
        <v>0.43333333333333335</v>
      </c>
      <c r="X1218" s="10">
        <f t="shared" si="815"/>
        <v>0.41153846153846152</v>
      </c>
      <c r="Y1218" s="9">
        <f>Расценки!H1217</f>
        <v>4500</v>
      </c>
      <c r="Z1218" s="9">
        <f>Расценки!I1217</f>
        <v>5200</v>
      </c>
      <c r="AA1218" s="10">
        <f>Расценки!J1217</f>
        <v>0</v>
      </c>
      <c r="AB1218" s="10">
        <f>Расценки!K1217</f>
        <v>0</v>
      </c>
      <c r="AC1218" s="16">
        <f t="shared" si="816"/>
        <v>0.43333333333333335</v>
      </c>
      <c r="AD1218" s="16">
        <f t="shared" si="817"/>
        <v>0.41153846153846152</v>
      </c>
      <c r="AE1218" s="10">
        <f t="shared" si="818"/>
        <v>0.38</v>
      </c>
      <c r="AF1218" s="10">
        <f t="shared" si="819"/>
        <v>0.38</v>
      </c>
      <c r="AG1218" s="8">
        <f t="shared" si="820"/>
        <v>1950</v>
      </c>
      <c r="AH1218" s="8">
        <f t="shared" si="821"/>
        <v>2140</v>
      </c>
    </row>
    <row r="1219" spans="1:34" x14ac:dyDescent="0.25">
      <c r="A1219" s="7" t="s">
        <v>3611</v>
      </c>
      <c r="B1219" s="7" t="s">
        <v>3612</v>
      </c>
      <c r="C1219" s="7" t="s">
        <v>177</v>
      </c>
      <c r="D1219" s="7" t="s">
        <v>410</v>
      </c>
      <c r="E1219" s="7" t="str">
        <f>INDEX('Нормо-час по специальностям'!$B$6:$B$26,MATCH(D1219,'Нормо-час по специальностям'!$A$6:$A$26,0))</f>
        <v>Монтажник вентиляции</v>
      </c>
      <c r="F1219" s="15">
        <v>6</v>
      </c>
      <c r="G1219" s="7" t="s">
        <v>7345</v>
      </c>
      <c r="H1219" s="11">
        <f t="shared" si="805"/>
        <v>1.17</v>
      </c>
      <c r="I1219" s="8">
        <f>INDEX('Нормо-час по специальностям'!$D$6:$D$26,MATCH(D1219,'Нормо-час по специальностям'!$A$6:$A$26,0))</f>
        <v>850</v>
      </c>
      <c r="J1219" s="8">
        <f>INDEX('Нормо-час по специальностям'!$E$6:$E$26,MATCH(D1219,'Нормо-час по специальностям'!$A$6:$A$26,0))</f>
        <v>1020</v>
      </c>
      <c r="K1219" s="8">
        <f t="shared" si="806"/>
        <v>5100</v>
      </c>
      <c r="L1219" s="8">
        <f t="shared" si="807"/>
        <v>6120</v>
      </c>
      <c r="M1219" s="8">
        <f>Расценки!L1218</f>
        <v>4960</v>
      </c>
      <c r="N1219" s="8">
        <f>Расценки!M1218</f>
        <v>5704</v>
      </c>
      <c r="O1219" s="10">
        <f t="shared" si="808"/>
        <v>2.8225806451612989E-2</v>
      </c>
      <c r="P1219" s="10">
        <f t="shared" si="809"/>
        <v>7.2931276297335312E-2</v>
      </c>
      <c r="Q1219" s="7" t="str">
        <f t="shared" si="810"/>
        <v>равно</v>
      </c>
      <c r="R1219" s="7" t="str">
        <f t="shared" si="811"/>
        <v>равно</v>
      </c>
      <c r="S1219" s="8">
        <f t="shared" si="812"/>
        <v>827</v>
      </c>
      <c r="T1219" s="8">
        <f t="shared" si="813"/>
        <v>951</v>
      </c>
      <c r="U1219" s="8">
        <f>Расценки!F1218</f>
        <v>8000</v>
      </c>
      <c r="V1219" s="8">
        <f>Расценки!G1218</f>
        <v>9200</v>
      </c>
      <c r="W1219" s="10">
        <f t="shared" si="814"/>
        <v>0.36249999999999999</v>
      </c>
      <c r="X1219" s="10">
        <f t="shared" si="815"/>
        <v>0.33478260869565218</v>
      </c>
      <c r="Y1219" s="9">
        <f>Расценки!H1218</f>
        <v>8000</v>
      </c>
      <c r="Z1219" s="9">
        <f>Расценки!I1218</f>
        <v>9200</v>
      </c>
      <c r="AA1219" s="10">
        <f>Расценки!J1218</f>
        <v>0</v>
      </c>
      <c r="AB1219" s="10">
        <f>Расценки!K1218</f>
        <v>0</v>
      </c>
      <c r="AC1219" s="16">
        <f t="shared" si="816"/>
        <v>0.36249999999999999</v>
      </c>
      <c r="AD1219" s="16">
        <f t="shared" si="817"/>
        <v>0.33478260869565218</v>
      </c>
      <c r="AE1219" s="10">
        <f t="shared" si="818"/>
        <v>0.38</v>
      </c>
      <c r="AF1219" s="10">
        <f t="shared" si="819"/>
        <v>0.38</v>
      </c>
      <c r="AG1219" s="8">
        <f t="shared" si="820"/>
        <v>2900</v>
      </c>
      <c r="AH1219" s="8">
        <f t="shared" si="821"/>
        <v>3080</v>
      </c>
    </row>
    <row r="1220" spans="1:34" x14ac:dyDescent="0.25">
      <c r="A1220" s="7" t="s">
        <v>3615</v>
      </c>
      <c r="B1220" s="7" t="s">
        <v>3616</v>
      </c>
      <c r="C1220" s="7" t="s">
        <v>177</v>
      </c>
      <c r="D1220" s="7" t="s">
        <v>410</v>
      </c>
      <c r="E1220" s="7" t="str">
        <f>INDEX('Нормо-час по специальностям'!$B$6:$B$26,MATCH(D1220,'Нормо-час по специальностям'!$A$6:$A$26,0))</f>
        <v>Монтажник вентиляции</v>
      </c>
      <c r="F1220" s="15">
        <v>8.5</v>
      </c>
      <c r="G1220" s="7" t="s">
        <v>7346</v>
      </c>
      <c r="H1220" s="11">
        <f t="shared" si="805"/>
        <v>0.82</v>
      </c>
      <c r="I1220" s="8">
        <f>INDEX('Нормо-час по специальностям'!$D$6:$D$26,MATCH(D1220,'Нормо-час по специальностям'!$A$6:$A$26,0))</f>
        <v>850</v>
      </c>
      <c r="J1220" s="8">
        <f>INDEX('Нормо-час по специальностям'!$E$6:$E$26,MATCH(D1220,'Нормо-час по специальностям'!$A$6:$A$26,0))</f>
        <v>1020</v>
      </c>
      <c r="K1220" s="8">
        <f t="shared" si="806"/>
        <v>7225</v>
      </c>
      <c r="L1220" s="8">
        <f t="shared" si="807"/>
        <v>8670</v>
      </c>
      <c r="M1220" s="8">
        <f>Расценки!L1219</f>
        <v>6820</v>
      </c>
      <c r="N1220" s="8">
        <f>Расценки!M1219</f>
        <v>7812</v>
      </c>
      <c r="O1220" s="10">
        <f t="shared" si="808"/>
        <v>5.9384164222873848E-2</v>
      </c>
      <c r="P1220" s="10">
        <f t="shared" si="809"/>
        <v>0.10983102918586796</v>
      </c>
      <c r="Q1220" s="7" t="str">
        <f t="shared" si="810"/>
        <v>равно</v>
      </c>
      <c r="R1220" s="7" t="str">
        <f t="shared" si="811"/>
        <v>расценка</v>
      </c>
      <c r="S1220" s="8">
        <f t="shared" si="812"/>
        <v>802</v>
      </c>
      <c r="T1220" s="8">
        <f t="shared" si="813"/>
        <v>919</v>
      </c>
      <c r="U1220" s="8">
        <f>Расценки!F1219</f>
        <v>11000</v>
      </c>
      <c r="V1220" s="8">
        <f>Расценки!G1219</f>
        <v>12600</v>
      </c>
      <c r="W1220" s="10">
        <f t="shared" si="814"/>
        <v>0.3431818181818182</v>
      </c>
      <c r="X1220" s="10">
        <f t="shared" si="815"/>
        <v>0.31190476190476191</v>
      </c>
      <c r="Y1220" s="9">
        <f>Расценки!H1219</f>
        <v>11000</v>
      </c>
      <c r="Z1220" s="9">
        <f>Расценки!I1219</f>
        <v>12600</v>
      </c>
      <c r="AA1220" s="10">
        <f>Расценки!J1219</f>
        <v>0</v>
      </c>
      <c r="AB1220" s="10">
        <f>Расценки!K1219</f>
        <v>0</v>
      </c>
      <c r="AC1220" s="16">
        <f t="shared" si="816"/>
        <v>0.3431818181818182</v>
      </c>
      <c r="AD1220" s="16">
        <f t="shared" si="817"/>
        <v>0.31190476190476191</v>
      </c>
      <c r="AE1220" s="10">
        <f t="shared" si="818"/>
        <v>0.38</v>
      </c>
      <c r="AF1220" s="10">
        <f t="shared" si="819"/>
        <v>0.38</v>
      </c>
      <c r="AG1220" s="8">
        <f t="shared" si="820"/>
        <v>3775</v>
      </c>
      <c r="AH1220" s="8">
        <f t="shared" si="821"/>
        <v>3930</v>
      </c>
    </row>
    <row r="1221" spans="1:34" x14ac:dyDescent="0.25">
      <c r="A1221" s="7" t="s">
        <v>3618</v>
      </c>
      <c r="B1221" s="7" t="s">
        <v>3619</v>
      </c>
      <c r="C1221" s="7" t="s">
        <v>177</v>
      </c>
      <c r="D1221" s="7" t="s">
        <v>410</v>
      </c>
      <c r="E1221" s="7" t="str">
        <f>INDEX('Нормо-час по специальностям'!$B$6:$B$26,MATCH(D1221,'Нормо-час по специальностям'!$A$6:$A$26,0))</f>
        <v>Монтажник вентиляции</v>
      </c>
      <c r="F1221" s="15">
        <v>11</v>
      </c>
      <c r="G1221" s="7" t="s">
        <v>7346</v>
      </c>
      <c r="H1221" s="11">
        <f t="shared" si="805"/>
        <v>0.64</v>
      </c>
      <c r="I1221" s="8">
        <f>INDEX('Нормо-час по специальностям'!$D$6:$D$26,MATCH(D1221,'Нормо-час по специальностям'!$A$6:$A$26,0))</f>
        <v>850</v>
      </c>
      <c r="J1221" s="8">
        <f>INDEX('Нормо-час по специальностям'!$E$6:$E$26,MATCH(D1221,'Нормо-час по специальностям'!$A$6:$A$26,0))</f>
        <v>1020</v>
      </c>
      <c r="K1221" s="8">
        <f t="shared" si="806"/>
        <v>9350</v>
      </c>
      <c r="L1221" s="8">
        <f t="shared" si="807"/>
        <v>11220</v>
      </c>
      <c r="M1221" s="8">
        <f>Расценки!L1220</f>
        <v>8680</v>
      </c>
      <c r="N1221" s="8">
        <f>Расценки!M1220</f>
        <v>9920</v>
      </c>
      <c r="O1221" s="10">
        <f t="shared" si="808"/>
        <v>7.7188940092165925E-2</v>
      </c>
      <c r="P1221" s="10">
        <f t="shared" si="809"/>
        <v>0.13104838709677424</v>
      </c>
      <c r="Q1221" s="7" t="str">
        <f t="shared" si="810"/>
        <v>равно</v>
      </c>
      <c r="R1221" s="7" t="str">
        <f t="shared" si="811"/>
        <v>расценка</v>
      </c>
      <c r="S1221" s="8">
        <f t="shared" si="812"/>
        <v>789</v>
      </c>
      <c r="T1221" s="8">
        <f t="shared" si="813"/>
        <v>902</v>
      </c>
      <c r="U1221" s="8">
        <f>Расценки!F1220</f>
        <v>14000</v>
      </c>
      <c r="V1221" s="8">
        <f>Расценки!G1220</f>
        <v>16000</v>
      </c>
      <c r="W1221" s="10">
        <f t="shared" si="814"/>
        <v>0.33214285714285713</v>
      </c>
      <c r="X1221" s="10">
        <f t="shared" si="815"/>
        <v>0.29875000000000002</v>
      </c>
      <c r="Y1221" s="9">
        <f>Расценки!H1220</f>
        <v>14000</v>
      </c>
      <c r="Z1221" s="9">
        <f>Расценки!I1220</f>
        <v>16000</v>
      </c>
      <c r="AA1221" s="10">
        <f>Расценки!J1220</f>
        <v>0</v>
      </c>
      <c r="AB1221" s="10">
        <f>Расценки!K1220</f>
        <v>0</v>
      </c>
      <c r="AC1221" s="16">
        <f t="shared" si="816"/>
        <v>0.33214285714285713</v>
      </c>
      <c r="AD1221" s="16">
        <f t="shared" si="817"/>
        <v>0.29875000000000002</v>
      </c>
      <c r="AE1221" s="10">
        <f t="shared" si="818"/>
        <v>0.38</v>
      </c>
      <c r="AF1221" s="10">
        <f t="shared" si="819"/>
        <v>0.38</v>
      </c>
      <c r="AG1221" s="8">
        <f t="shared" si="820"/>
        <v>4650</v>
      </c>
      <c r="AH1221" s="8">
        <f t="shared" si="821"/>
        <v>4780</v>
      </c>
    </row>
    <row r="1222" spans="1:34" x14ac:dyDescent="0.25">
      <c r="A1222" s="7" t="s">
        <v>3620</v>
      </c>
      <c r="B1222" s="7" t="s">
        <v>3621</v>
      </c>
      <c r="C1222" s="7" t="s">
        <v>177</v>
      </c>
      <c r="D1222" s="7" t="s">
        <v>410</v>
      </c>
      <c r="E1222" s="7" t="str">
        <f>INDEX('Нормо-час по специальностям'!$B$6:$B$26,MATCH(D1222,'Нормо-час по специальностям'!$A$6:$A$26,0))</f>
        <v>Монтажник вентиляции</v>
      </c>
      <c r="F1222" s="15">
        <v>13</v>
      </c>
      <c r="G1222" s="7" t="s">
        <v>7346</v>
      </c>
      <c r="H1222" s="11">
        <f t="shared" si="805"/>
        <v>0.54</v>
      </c>
      <c r="I1222" s="8">
        <f>INDEX('Нормо-час по специальностям'!$D$6:$D$26,MATCH(D1222,'Нормо-час по специальностям'!$A$6:$A$26,0))</f>
        <v>850</v>
      </c>
      <c r="J1222" s="8">
        <f>INDEX('Нормо-час по специальностям'!$E$6:$E$26,MATCH(D1222,'Нормо-час по специальностям'!$A$6:$A$26,0))</f>
        <v>1020</v>
      </c>
      <c r="K1222" s="8">
        <f t="shared" si="806"/>
        <v>11050</v>
      </c>
      <c r="L1222" s="8">
        <f t="shared" si="807"/>
        <v>13260</v>
      </c>
      <c r="M1222" s="8">
        <f>Расценки!L1221</f>
        <v>10540</v>
      </c>
      <c r="N1222" s="8">
        <f>Расценки!M1221</f>
        <v>12090</v>
      </c>
      <c r="O1222" s="10">
        <f t="shared" si="808"/>
        <v>4.8387096774193505E-2</v>
      </c>
      <c r="P1222" s="10">
        <f t="shared" si="809"/>
        <v>9.6774193548387011E-2</v>
      </c>
      <c r="Q1222" s="7" t="str">
        <f t="shared" si="810"/>
        <v>равно</v>
      </c>
      <c r="R1222" s="7" t="str">
        <f t="shared" si="811"/>
        <v>равно</v>
      </c>
      <c r="S1222" s="8">
        <f t="shared" si="812"/>
        <v>811</v>
      </c>
      <c r="T1222" s="8">
        <f t="shared" si="813"/>
        <v>930</v>
      </c>
      <c r="U1222" s="8">
        <f>Расценки!F1221</f>
        <v>17000</v>
      </c>
      <c r="V1222" s="8">
        <f>Расценки!G1221</f>
        <v>19500</v>
      </c>
      <c r="W1222" s="10">
        <f t="shared" si="814"/>
        <v>0.35</v>
      </c>
      <c r="X1222" s="10">
        <f t="shared" si="815"/>
        <v>0.32</v>
      </c>
      <c r="Y1222" s="9">
        <f>Расценки!H1221</f>
        <v>17000</v>
      </c>
      <c r="Z1222" s="9">
        <f>Расценки!I1221</f>
        <v>19500</v>
      </c>
      <c r="AA1222" s="10">
        <f>Расценки!J1221</f>
        <v>0</v>
      </c>
      <c r="AB1222" s="10">
        <f>Расценки!K1221</f>
        <v>0</v>
      </c>
      <c r="AC1222" s="16">
        <f t="shared" si="816"/>
        <v>0.35</v>
      </c>
      <c r="AD1222" s="16">
        <f t="shared" si="817"/>
        <v>0.32</v>
      </c>
      <c r="AE1222" s="10">
        <f t="shared" si="818"/>
        <v>0.38</v>
      </c>
      <c r="AF1222" s="10">
        <f t="shared" si="819"/>
        <v>0.38</v>
      </c>
      <c r="AG1222" s="8">
        <f t="shared" si="820"/>
        <v>5950</v>
      </c>
      <c r="AH1222" s="8">
        <f t="shared" si="821"/>
        <v>6240</v>
      </c>
    </row>
    <row r="1223" spans="1:34" x14ac:dyDescent="0.25">
      <c r="A1223" s="7" t="s">
        <v>3622</v>
      </c>
      <c r="B1223" s="7" t="s">
        <v>3623</v>
      </c>
      <c r="C1223" s="7" t="s">
        <v>177</v>
      </c>
      <c r="D1223" s="7" t="s">
        <v>410</v>
      </c>
      <c r="E1223" s="7" t="str">
        <f>INDEX('Нормо-час по специальностям'!$B$6:$B$26,MATCH(D1223,'Нормо-час по специальностям'!$A$6:$A$26,0))</f>
        <v>Монтажник вентиляции</v>
      </c>
      <c r="F1223" s="15">
        <v>1.2</v>
      </c>
      <c r="G1223" s="7" t="s">
        <v>7347</v>
      </c>
      <c r="H1223" s="11">
        <f t="shared" si="805"/>
        <v>5.83</v>
      </c>
      <c r="I1223" s="8">
        <f>INDEX('Нормо-час по специальностям'!$D$6:$D$26,MATCH(D1223,'Нормо-час по специальностям'!$A$6:$A$26,0))</f>
        <v>850</v>
      </c>
      <c r="J1223" s="8">
        <f>INDEX('Нормо-час по специальностям'!$E$6:$E$26,MATCH(D1223,'Нормо-час по специальностям'!$A$6:$A$26,0))</f>
        <v>1020</v>
      </c>
      <c r="K1223" s="8">
        <f t="shared" si="806"/>
        <v>1020</v>
      </c>
      <c r="L1223" s="8">
        <f t="shared" si="807"/>
        <v>1224</v>
      </c>
      <c r="M1223" s="8">
        <f>Расценки!L1222</f>
        <v>930</v>
      </c>
      <c r="N1223" s="8">
        <f>Расценки!M1222</f>
        <v>1085</v>
      </c>
      <c r="O1223" s="10">
        <f t="shared" si="808"/>
        <v>9.6774193548387011E-2</v>
      </c>
      <c r="P1223" s="10">
        <f t="shared" si="809"/>
        <v>0.1281105990783411</v>
      </c>
      <c r="Q1223" s="7" t="str">
        <f t="shared" si="810"/>
        <v>равно</v>
      </c>
      <c r="R1223" s="7" t="str">
        <f t="shared" si="811"/>
        <v>расценка</v>
      </c>
      <c r="S1223" s="8">
        <f t="shared" si="812"/>
        <v>775</v>
      </c>
      <c r="T1223" s="8">
        <f t="shared" si="813"/>
        <v>904</v>
      </c>
      <c r="U1223" s="8">
        <f>Расценки!F1222</f>
        <v>1500</v>
      </c>
      <c r="V1223" s="8">
        <f>Расценки!G1222</f>
        <v>1750</v>
      </c>
      <c r="W1223" s="10">
        <f t="shared" si="814"/>
        <v>0.32</v>
      </c>
      <c r="X1223" s="10">
        <f t="shared" si="815"/>
        <v>0.30057142857142854</v>
      </c>
      <c r="Y1223" s="9">
        <f>Расценки!H1222</f>
        <v>1500</v>
      </c>
      <c r="Z1223" s="9">
        <f>Расценки!I1222</f>
        <v>1750</v>
      </c>
      <c r="AA1223" s="10">
        <f>Расценки!J1222</f>
        <v>0</v>
      </c>
      <c r="AB1223" s="10">
        <f>Расценки!K1222</f>
        <v>0</v>
      </c>
      <c r="AC1223" s="16">
        <f t="shared" si="816"/>
        <v>0.32</v>
      </c>
      <c r="AD1223" s="16">
        <f t="shared" si="817"/>
        <v>0.30057142857142854</v>
      </c>
      <c r="AE1223" s="10">
        <f t="shared" si="818"/>
        <v>0.38</v>
      </c>
      <c r="AF1223" s="10">
        <f t="shared" si="819"/>
        <v>0.38</v>
      </c>
      <c r="AG1223" s="8">
        <f t="shared" si="820"/>
        <v>480</v>
      </c>
      <c r="AH1223" s="8">
        <f t="shared" si="821"/>
        <v>526</v>
      </c>
    </row>
    <row r="1224" spans="1:34" x14ac:dyDescent="0.25">
      <c r="A1224" s="7" t="s">
        <v>3625</v>
      </c>
      <c r="B1224" s="7" t="s">
        <v>3626</v>
      </c>
      <c r="C1224" s="7" t="s">
        <v>177</v>
      </c>
      <c r="D1224" s="7" t="s">
        <v>410</v>
      </c>
      <c r="E1224" s="7" t="str">
        <f>INDEX('Нормо-час по специальностям'!$B$6:$B$26,MATCH(D1224,'Нормо-час по специальностям'!$A$6:$A$26,0))</f>
        <v>Монтажник вентиляции</v>
      </c>
      <c r="F1224" s="15">
        <v>2</v>
      </c>
      <c r="G1224" s="7" t="s">
        <v>7348</v>
      </c>
      <c r="H1224" s="11">
        <f t="shared" si="805"/>
        <v>3.5</v>
      </c>
      <c r="I1224" s="8">
        <f>INDEX('Нормо-час по специальностям'!$D$6:$D$26,MATCH(D1224,'Нормо-час по специальностям'!$A$6:$A$26,0))</f>
        <v>850</v>
      </c>
      <c r="J1224" s="8">
        <f>INDEX('Нормо-час по специальностям'!$E$6:$E$26,MATCH(D1224,'Нормо-час по специальностям'!$A$6:$A$26,0))</f>
        <v>1020</v>
      </c>
      <c r="K1224" s="8">
        <f t="shared" si="806"/>
        <v>1700</v>
      </c>
      <c r="L1224" s="8">
        <f t="shared" si="807"/>
        <v>2040</v>
      </c>
      <c r="M1224" s="8">
        <f>Расценки!L1223</f>
        <v>1550</v>
      </c>
      <c r="N1224" s="8">
        <f>Расценки!M1223</f>
        <v>1798</v>
      </c>
      <c r="O1224" s="10">
        <f t="shared" si="808"/>
        <v>9.6774193548387011E-2</v>
      </c>
      <c r="P1224" s="10">
        <f t="shared" si="809"/>
        <v>0.1345939933259177</v>
      </c>
      <c r="Q1224" s="7" t="str">
        <f t="shared" si="810"/>
        <v>равно</v>
      </c>
      <c r="R1224" s="7" t="str">
        <f t="shared" si="811"/>
        <v>расценка</v>
      </c>
      <c r="S1224" s="8">
        <f t="shared" si="812"/>
        <v>775</v>
      </c>
      <c r="T1224" s="8">
        <f t="shared" si="813"/>
        <v>899</v>
      </c>
      <c r="U1224" s="8">
        <f>Расценки!F1223</f>
        <v>2500</v>
      </c>
      <c r="V1224" s="8">
        <f>Расценки!G1223</f>
        <v>2900</v>
      </c>
      <c r="W1224" s="10">
        <f t="shared" si="814"/>
        <v>0.32</v>
      </c>
      <c r="X1224" s="10">
        <f t="shared" si="815"/>
        <v>0.29655172413793102</v>
      </c>
      <c r="Y1224" s="9">
        <f>Расценки!H1223</f>
        <v>2500</v>
      </c>
      <c r="Z1224" s="9">
        <f>Расценки!I1223</f>
        <v>2900</v>
      </c>
      <c r="AA1224" s="10">
        <f>Расценки!J1223</f>
        <v>0</v>
      </c>
      <c r="AB1224" s="10">
        <f>Расценки!K1223</f>
        <v>0</v>
      </c>
      <c r="AC1224" s="16">
        <f t="shared" si="816"/>
        <v>0.32</v>
      </c>
      <c r="AD1224" s="16">
        <f t="shared" si="817"/>
        <v>0.29655172413793102</v>
      </c>
      <c r="AE1224" s="10">
        <f t="shared" si="818"/>
        <v>0.38</v>
      </c>
      <c r="AF1224" s="10">
        <f t="shared" si="819"/>
        <v>0.38</v>
      </c>
      <c r="AG1224" s="8">
        <f t="shared" si="820"/>
        <v>800</v>
      </c>
      <c r="AH1224" s="8">
        <f t="shared" si="821"/>
        <v>860</v>
      </c>
    </row>
    <row r="1225" spans="1:34" x14ac:dyDescent="0.25">
      <c r="A1225" s="7" t="s">
        <v>3628</v>
      </c>
      <c r="B1225" s="7" t="s">
        <v>3629</v>
      </c>
      <c r="C1225" s="7" t="s">
        <v>177</v>
      </c>
      <c r="D1225" s="7" t="s">
        <v>410</v>
      </c>
      <c r="E1225" s="7" t="str">
        <f>INDEX('Нормо-час по специальностям'!$B$6:$B$26,MATCH(D1225,'Нормо-час по специальностям'!$A$6:$A$26,0))</f>
        <v>Монтажник вентиляции</v>
      </c>
      <c r="F1225" s="15">
        <v>0.6</v>
      </c>
      <c r="G1225" s="7" t="s">
        <v>7349</v>
      </c>
      <c r="H1225" s="11">
        <f t="shared" si="805"/>
        <v>11.67</v>
      </c>
      <c r="I1225" s="8">
        <f>INDEX('Нормо-час по специальностям'!$D$6:$D$26,MATCH(D1225,'Нормо-час по специальностям'!$A$6:$A$26,0))</f>
        <v>850</v>
      </c>
      <c r="J1225" s="8">
        <f>INDEX('Нормо-час по специальностям'!$E$6:$E$26,MATCH(D1225,'Нормо-час по специальностям'!$A$6:$A$26,0))</f>
        <v>1020</v>
      </c>
      <c r="K1225" s="8">
        <f t="shared" si="806"/>
        <v>510</v>
      </c>
      <c r="L1225" s="8">
        <f t="shared" si="807"/>
        <v>612</v>
      </c>
      <c r="M1225" s="8">
        <f>Расценки!L1224</f>
        <v>558</v>
      </c>
      <c r="N1225" s="8">
        <f>Расценки!M1224</f>
        <v>651</v>
      </c>
      <c r="O1225" s="10">
        <f t="shared" si="808"/>
        <v>-8.6021505376344121E-2</v>
      </c>
      <c r="P1225" s="10">
        <f t="shared" si="809"/>
        <v>-5.9907834101382451E-2</v>
      </c>
      <c r="Q1225" s="7" t="str">
        <f t="shared" si="810"/>
        <v>равно</v>
      </c>
      <c r="R1225" s="7" t="str">
        <f t="shared" si="811"/>
        <v>равно</v>
      </c>
      <c r="S1225" s="8">
        <f t="shared" si="812"/>
        <v>930</v>
      </c>
      <c r="T1225" s="8">
        <f t="shared" si="813"/>
        <v>1085</v>
      </c>
      <c r="U1225" s="8">
        <f>Расценки!F1224</f>
        <v>900</v>
      </c>
      <c r="V1225" s="8">
        <f>Расценки!G1224</f>
        <v>1050</v>
      </c>
      <c r="W1225" s="10">
        <f t="shared" si="814"/>
        <v>0.43333333333333335</v>
      </c>
      <c r="X1225" s="10">
        <f t="shared" si="815"/>
        <v>0.41714285714285715</v>
      </c>
      <c r="Y1225" s="9">
        <f>Расценки!H1224</f>
        <v>900</v>
      </c>
      <c r="Z1225" s="9">
        <f>Расценки!I1224</f>
        <v>1050</v>
      </c>
      <c r="AA1225" s="10">
        <f>Расценки!J1224</f>
        <v>0</v>
      </c>
      <c r="AB1225" s="10">
        <f>Расценки!K1224</f>
        <v>0</v>
      </c>
      <c r="AC1225" s="16">
        <f t="shared" si="816"/>
        <v>0.43333333333333335</v>
      </c>
      <c r="AD1225" s="16">
        <f t="shared" si="817"/>
        <v>0.41714285714285715</v>
      </c>
      <c r="AE1225" s="10">
        <f t="shared" si="818"/>
        <v>0.38</v>
      </c>
      <c r="AF1225" s="10">
        <f t="shared" si="819"/>
        <v>0.38</v>
      </c>
      <c r="AG1225" s="8">
        <f t="shared" si="820"/>
        <v>390</v>
      </c>
      <c r="AH1225" s="8">
        <f t="shared" si="821"/>
        <v>438</v>
      </c>
    </row>
    <row r="1226" spans="1:34" x14ac:dyDescent="0.25">
      <c r="A1226" s="7" t="s">
        <v>3631</v>
      </c>
      <c r="B1226" s="7" t="s">
        <v>3632</v>
      </c>
      <c r="C1226" s="7" t="s">
        <v>177</v>
      </c>
      <c r="D1226" s="7" t="s">
        <v>410</v>
      </c>
      <c r="E1226" s="7" t="str">
        <f>INDEX('Нормо-час по специальностям'!$B$6:$B$26,MATCH(D1226,'Нормо-час по специальностям'!$A$6:$A$26,0))</f>
        <v>Монтажник вентиляции</v>
      </c>
      <c r="F1226" s="15">
        <v>0.3</v>
      </c>
      <c r="G1226" s="7" t="s">
        <v>7350</v>
      </c>
      <c r="H1226" s="11">
        <f t="shared" si="805"/>
        <v>23.33</v>
      </c>
      <c r="I1226" s="8">
        <f>INDEX('Нормо-час по специальностям'!$D$6:$D$26,MATCH(D1226,'Нормо-час по специальностям'!$A$6:$A$26,0))</f>
        <v>850</v>
      </c>
      <c r="J1226" s="8">
        <f>INDEX('Нормо-час по специальностям'!$E$6:$E$26,MATCH(D1226,'Нормо-час по специальностям'!$A$6:$A$26,0))</f>
        <v>1020</v>
      </c>
      <c r="K1226" s="8">
        <f t="shared" si="806"/>
        <v>255</v>
      </c>
      <c r="L1226" s="8">
        <f t="shared" si="807"/>
        <v>306</v>
      </c>
      <c r="M1226" s="8">
        <f>Расценки!L1225</f>
        <v>300</v>
      </c>
      <c r="N1226" s="8">
        <f>Расценки!M1225</f>
        <v>360</v>
      </c>
      <c r="O1226" s="10">
        <f t="shared" si="808"/>
        <v>-0.15000000000000002</v>
      </c>
      <c r="P1226" s="10">
        <f t="shared" si="809"/>
        <v>-0.15000000000000002</v>
      </c>
      <c r="Q1226" s="7" t="str">
        <f t="shared" si="810"/>
        <v>нормо-часы</v>
      </c>
      <c r="R1226" s="7" t="str">
        <f t="shared" si="811"/>
        <v>нормо-часы</v>
      </c>
      <c r="S1226" s="8">
        <f t="shared" si="812"/>
        <v>1000</v>
      </c>
      <c r="T1226" s="8">
        <f t="shared" si="813"/>
        <v>1200</v>
      </c>
      <c r="U1226" s="8">
        <f>Расценки!F1225</f>
        <v>500</v>
      </c>
      <c r="V1226" s="8">
        <f>Расценки!G1225</f>
        <v>600</v>
      </c>
      <c r="W1226" s="10">
        <f t="shared" si="814"/>
        <v>0.49</v>
      </c>
      <c r="X1226" s="10">
        <f t="shared" si="815"/>
        <v>0.49</v>
      </c>
      <c r="Y1226" s="9">
        <f>Расценки!H1225</f>
        <v>500</v>
      </c>
      <c r="Z1226" s="9">
        <f>Расценки!I1225</f>
        <v>600</v>
      </c>
      <c r="AA1226" s="10">
        <f>Расценки!J1225</f>
        <v>0</v>
      </c>
      <c r="AB1226" s="10">
        <f>Расценки!K1225</f>
        <v>0</v>
      </c>
      <c r="AC1226" s="16">
        <f t="shared" si="816"/>
        <v>0.49</v>
      </c>
      <c r="AD1226" s="16">
        <f t="shared" si="817"/>
        <v>0.49</v>
      </c>
      <c r="AE1226" s="10">
        <f t="shared" si="818"/>
        <v>0.4</v>
      </c>
      <c r="AF1226" s="10">
        <f t="shared" si="819"/>
        <v>0.4</v>
      </c>
      <c r="AG1226" s="8">
        <f t="shared" si="820"/>
        <v>245</v>
      </c>
      <c r="AH1226" s="8">
        <f t="shared" si="821"/>
        <v>294</v>
      </c>
    </row>
    <row r="1227" spans="1:34" x14ac:dyDescent="0.25">
      <c r="A1227" s="7" t="s">
        <v>3634</v>
      </c>
      <c r="B1227" s="7" t="s">
        <v>3635</v>
      </c>
      <c r="C1227" s="7" t="s">
        <v>177</v>
      </c>
      <c r="D1227" s="7" t="s">
        <v>410</v>
      </c>
      <c r="E1227" s="7" t="str">
        <f>INDEX('Нормо-час по специальностям'!$B$6:$B$26,MATCH(D1227,'Нормо-час по специальностям'!$A$6:$A$26,0))</f>
        <v>Монтажник вентиляции</v>
      </c>
      <c r="F1227" s="15">
        <v>0.3</v>
      </c>
      <c r="G1227" s="7" t="s">
        <v>7351</v>
      </c>
      <c r="H1227" s="11">
        <f t="shared" si="805"/>
        <v>23.33</v>
      </c>
      <c r="I1227" s="8">
        <f>INDEX('Нормо-час по специальностям'!$D$6:$D$26,MATCH(D1227,'Нормо-час по специальностям'!$A$6:$A$26,0))</f>
        <v>850</v>
      </c>
      <c r="J1227" s="8">
        <f>INDEX('Нормо-час по специальностям'!$E$6:$E$26,MATCH(D1227,'Нормо-час по специальностям'!$A$6:$A$26,0))</f>
        <v>1020</v>
      </c>
      <c r="K1227" s="8">
        <f t="shared" si="806"/>
        <v>255</v>
      </c>
      <c r="L1227" s="8">
        <f t="shared" si="807"/>
        <v>306</v>
      </c>
      <c r="M1227" s="8">
        <f>Расценки!L1226</f>
        <v>300</v>
      </c>
      <c r="N1227" s="8">
        <f>Расценки!M1226</f>
        <v>360</v>
      </c>
      <c r="O1227" s="10">
        <f t="shared" si="808"/>
        <v>-0.15000000000000002</v>
      </c>
      <c r="P1227" s="10">
        <f t="shared" si="809"/>
        <v>-0.15000000000000002</v>
      </c>
      <c r="Q1227" s="7" t="str">
        <f t="shared" si="810"/>
        <v>нормо-часы</v>
      </c>
      <c r="R1227" s="7" t="str">
        <f t="shared" si="811"/>
        <v>нормо-часы</v>
      </c>
      <c r="S1227" s="8">
        <f t="shared" si="812"/>
        <v>1000</v>
      </c>
      <c r="T1227" s="8">
        <f t="shared" si="813"/>
        <v>1200</v>
      </c>
      <c r="U1227" s="8">
        <f>Расценки!F1226</f>
        <v>500</v>
      </c>
      <c r="V1227" s="8">
        <f>Расценки!G1226</f>
        <v>600</v>
      </c>
      <c r="W1227" s="10">
        <f t="shared" si="814"/>
        <v>0.49</v>
      </c>
      <c r="X1227" s="10">
        <f t="shared" si="815"/>
        <v>0.49</v>
      </c>
      <c r="Y1227" s="9">
        <f>Расценки!H1226</f>
        <v>500</v>
      </c>
      <c r="Z1227" s="9">
        <f>Расценки!I1226</f>
        <v>600</v>
      </c>
      <c r="AA1227" s="10">
        <f>Расценки!J1226</f>
        <v>0</v>
      </c>
      <c r="AB1227" s="10">
        <f>Расценки!K1226</f>
        <v>0</v>
      </c>
      <c r="AC1227" s="16">
        <f t="shared" si="816"/>
        <v>0.49</v>
      </c>
      <c r="AD1227" s="16">
        <f t="shared" si="817"/>
        <v>0.49</v>
      </c>
      <c r="AE1227" s="10">
        <f t="shared" si="818"/>
        <v>0.4</v>
      </c>
      <c r="AF1227" s="10">
        <f t="shared" si="819"/>
        <v>0.4</v>
      </c>
      <c r="AG1227" s="8">
        <f t="shared" si="820"/>
        <v>245</v>
      </c>
      <c r="AH1227" s="8">
        <f t="shared" si="821"/>
        <v>294</v>
      </c>
    </row>
    <row r="1228" spans="1:34" x14ac:dyDescent="0.25">
      <c r="A1228" s="7" t="s">
        <v>3636</v>
      </c>
      <c r="B1228" s="7" t="s">
        <v>3637</v>
      </c>
      <c r="C1228" s="7" t="s">
        <v>54</v>
      </c>
      <c r="D1228" s="7" t="s">
        <v>410</v>
      </c>
      <c r="E1228" s="7" t="str">
        <f>INDEX('Нормо-час по специальностям'!$B$6:$B$26,MATCH(D1228,'Нормо-час по специальностям'!$A$6:$A$26,0))</f>
        <v>Монтажник вентиляции</v>
      </c>
      <c r="F1228" s="15">
        <v>2.5</v>
      </c>
      <c r="G1228" s="7" t="s">
        <v>7352</v>
      </c>
      <c r="H1228" s="11">
        <f t="shared" si="805"/>
        <v>2.8</v>
      </c>
      <c r="I1228" s="8">
        <f>INDEX('Нормо-час по специальностям'!$D$6:$D$26,MATCH(D1228,'Нормо-час по специальностям'!$A$6:$A$26,0))</f>
        <v>850</v>
      </c>
      <c r="J1228" s="8">
        <f>INDEX('Нормо-час по специальностям'!$E$6:$E$26,MATCH(D1228,'Нормо-час по специальностям'!$A$6:$A$26,0))</f>
        <v>1020</v>
      </c>
      <c r="K1228" s="8">
        <f t="shared" si="806"/>
        <v>2125</v>
      </c>
      <c r="L1228" s="8">
        <f t="shared" si="807"/>
        <v>2550</v>
      </c>
      <c r="M1228" s="8">
        <f>Расценки!L1227</f>
        <v>1240</v>
      </c>
      <c r="N1228" s="8">
        <f>Расценки!M1227</f>
        <v>1426</v>
      </c>
      <c r="O1228" s="10">
        <f t="shared" si="808"/>
        <v>0.71370967741935476</v>
      </c>
      <c r="P1228" s="10">
        <f t="shared" si="809"/>
        <v>0.78821879382889204</v>
      </c>
      <c r="Q1228" s="7" t="str">
        <f t="shared" si="810"/>
        <v>расценка</v>
      </c>
      <c r="R1228" s="7" t="str">
        <f t="shared" si="811"/>
        <v>расценка</v>
      </c>
      <c r="S1228" s="8">
        <f t="shared" si="812"/>
        <v>496</v>
      </c>
      <c r="T1228" s="8">
        <f t="shared" si="813"/>
        <v>570</v>
      </c>
      <c r="U1228" s="8">
        <f>Расценки!F1227</f>
        <v>2000</v>
      </c>
      <c r="V1228" s="8">
        <f>Расценки!G1227</f>
        <v>2300</v>
      </c>
      <c r="W1228" s="10">
        <f t="shared" si="814"/>
        <v>-6.25E-2</v>
      </c>
      <c r="X1228" s="10">
        <f t="shared" si="815"/>
        <v>-0.10869565217391304</v>
      </c>
      <c r="Y1228" s="9">
        <f>Расценки!H1227</f>
        <v>2834</v>
      </c>
      <c r="Z1228" s="9">
        <f>Расценки!I1227</f>
        <v>3400</v>
      </c>
      <c r="AA1228" s="10">
        <f>Расценки!J1227</f>
        <v>0.41700000000000004</v>
      </c>
      <c r="AB1228" s="10">
        <f>Расценки!K1227</f>
        <v>0.47826086956521729</v>
      </c>
      <c r="AC1228" s="16">
        <f t="shared" si="816"/>
        <v>0.25017642907551163</v>
      </c>
      <c r="AD1228" s="16">
        <f t="shared" si="817"/>
        <v>0.25</v>
      </c>
      <c r="AE1228" s="10">
        <f t="shared" si="818"/>
        <v>0.56245589273112206</v>
      </c>
      <c r="AF1228" s="10">
        <f t="shared" si="819"/>
        <v>0.58058823529411763</v>
      </c>
      <c r="AG1228" s="8">
        <f t="shared" si="820"/>
        <v>709</v>
      </c>
      <c r="AH1228" s="8">
        <f t="shared" si="821"/>
        <v>850</v>
      </c>
    </row>
    <row r="1229" spans="1:34" x14ac:dyDescent="0.25">
      <c r="A1229" s="7" t="s">
        <v>3640</v>
      </c>
      <c r="B1229" s="7" t="s">
        <v>3641</v>
      </c>
      <c r="C1229" s="7" t="s">
        <v>177</v>
      </c>
      <c r="D1229" s="7" t="s">
        <v>392</v>
      </c>
      <c r="E1229" s="7" t="str">
        <f>INDEX('Нормо-час по специальностям'!$B$6:$B$26,MATCH(D1229,'Нормо-час по специальностям'!$A$6:$A$26,0))</f>
        <v>Электромонтажник</v>
      </c>
      <c r="F1229" s="15">
        <v>0.7</v>
      </c>
      <c r="G1229" s="7" t="s">
        <v>7353</v>
      </c>
      <c r="H1229" s="11">
        <f t="shared" si="805"/>
        <v>10</v>
      </c>
      <c r="I1229" s="8">
        <f>INDEX('Нормо-час по специальностям'!$D$6:$D$26,MATCH(D1229,'Нормо-час по специальностям'!$A$6:$A$26,0))</f>
        <v>850</v>
      </c>
      <c r="J1229" s="8">
        <f>INDEX('Нормо-час по специальностям'!$E$6:$E$26,MATCH(D1229,'Нормо-час по специальностям'!$A$6:$A$26,0))</f>
        <v>1020</v>
      </c>
      <c r="K1229" s="8">
        <f t="shared" si="806"/>
        <v>595</v>
      </c>
      <c r="L1229" s="8">
        <f t="shared" si="807"/>
        <v>714</v>
      </c>
      <c r="M1229" s="8">
        <f>Расценки!L1228</f>
        <v>600</v>
      </c>
      <c r="N1229" s="8">
        <f>Расценки!M1228</f>
        <v>690</v>
      </c>
      <c r="O1229" s="10">
        <f t="shared" si="808"/>
        <v>-8.3333333333333037E-3</v>
      </c>
      <c r="P1229" s="10">
        <f t="shared" si="809"/>
        <v>3.4782608695652195E-2</v>
      </c>
      <c r="Q1229" s="7" t="str">
        <f t="shared" si="810"/>
        <v>равно</v>
      </c>
      <c r="R1229" s="7" t="str">
        <f t="shared" si="811"/>
        <v>равно</v>
      </c>
      <c r="S1229" s="8">
        <f t="shared" si="812"/>
        <v>857</v>
      </c>
      <c r="T1229" s="8">
        <f t="shared" si="813"/>
        <v>986</v>
      </c>
      <c r="U1229" s="8">
        <f>Расценки!F1228</f>
        <v>1000</v>
      </c>
      <c r="V1229" s="8">
        <f>Расценки!G1228</f>
        <v>1150</v>
      </c>
      <c r="W1229" s="10">
        <f t="shared" si="814"/>
        <v>0.40500000000000003</v>
      </c>
      <c r="X1229" s="10">
        <f t="shared" si="815"/>
        <v>0.37913043478260872</v>
      </c>
      <c r="Y1229" s="9">
        <f>Расценки!H1228</f>
        <v>1000</v>
      </c>
      <c r="Z1229" s="9">
        <f>Расценки!I1228</f>
        <v>1150</v>
      </c>
      <c r="AA1229" s="10">
        <f>Расценки!J1228</f>
        <v>0</v>
      </c>
      <c r="AB1229" s="10">
        <f>Расценки!K1228</f>
        <v>0</v>
      </c>
      <c r="AC1229" s="16">
        <f t="shared" si="816"/>
        <v>0.40500000000000003</v>
      </c>
      <c r="AD1229" s="16">
        <f t="shared" si="817"/>
        <v>0.37913043478260872</v>
      </c>
      <c r="AE1229" s="10">
        <f t="shared" si="818"/>
        <v>0.4</v>
      </c>
      <c r="AF1229" s="10">
        <f t="shared" si="819"/>
        <v>0.4</v>
      </c>
      <c r="AG1229" s="8">
        <f t="shared" si="820"/>
        <v>405</v>
      </c>
      <c r="AH1229" s="8">
        <f t="shared" si="821"/>
        <v>436</v>
      </c>
    </row>
    <row r="1230" spans="1:34" x14ac:dyDescent="0.25">
      <c r="A1230" s="7" t="s">
        <v>3643</v>
      </c>
      <c r="B1230" s="7" t="s">
        <v>3644</v>
      </c>
      <c r="C1230" s="7" t="s">
        <v>177</v>
      </c>
      <c r="D1230" s="7" t="s">
        <v>410</v>
      </c>
      <c r="E1230" s="7" t="str">
        <f>INDEX('Нормо-час по специальностям'!$B$6:$B$26,MATCH(D1230,'Нормо-час по специальностям'!$A$6:$A$26,0))</f>
        <v>Монтажник вентиляции</v>
      </c>
      <c r="F1230" s="15">
        <v>1.2</v>
      </c>
      <c r="G1230" s="7" t="s">
        <v>7354</v>
      </c>
      <c r="H1230" s="11">
        <f t="shared" si="805"/>
        <v>5.83</v>
      </c>
      <c r="I1230" s="8">
        <f>INDEX('Нормо-час по специальностям'!$D$6:$D$26,MATCH(D1230,'Нормо-час по специальностям'!$A$6:$A$26,0))</f>
        <v>850</v>
      </c>
      <c r="J1230" s="8">
        <f>INDEX('Нормо-час по специальностям'!$E$6:$E$26,MATCH(D1230,'Нормо-час по специальностям'!$A$6:$A$26,0))</f>
        <v>1020</v>
      </c>
      <c r="K1230" s="8">
        <f t="shared" si="806"/>
        <v>1020</v>
      </c>
      <c r="L1230" s="8">
        <f t="shared" si="807"/>
        <v>1224</v>
      </c>
      <c r="M1230" s="8">
        <f>Расценки!L1229</f>
        <v>1116</v>
      </c>
      <c r="N1230" s="8">
        <f>Расценки!M1229</f>
        <v>1302</v>
      </c>
      <c r="O1230" s="10">
        <f t="shared" si="808"/>
        <v>-8.6021505376344121E-2</v>
      </c>
      <c r="P1230" s="10">
        <f t="shared" si="809"/>
        <v>-5.9907834101382451E-2</v>
      </c>
      <c r="Q1230" s="7" t="str">
        <f t="shared" si="810"/>
        <v>равно</v>
      </c>
      <c r="R1230" s="7" t="str">
        <f t="shared" si="811"/>
        <v>равно</v>
      </c>
      <c r="S1230" s="8">
        <f t="shared" si="812"/>
        <v>930</v>
      </c>
      <c r="T1230" s="8">
        <f t="shared" si="813"/>
        <v>1085</v>
      </c>
      <c r="U1230" s="8">
        <f>Расценки!F1229</f>
        <v>1800</v>
      </c>
      <c r="V1230" s="8">
        <f>Расценки!G1229</f>
        <v>2100</v>
      </c>
      <c r="W1230" s="10">
        <f t="shared" si="814"/>
        <v>0.43333333333333335</v>
      </c>
      <c r="X1230" s="10">
        <f t="shared" si="815"/>
        <v>0.41714285714285715</v>
      </c>
      <c r="Y1230" s="9">
        <f>Расценки!H1229</f>
        <v>1800</v>
      </c>
      <c r="Z1230" s="9">
        <f>Расценки!I1229</f>
        <v>2100</v>
      </c>
      <c r="AA1230" s="10">
        <f>Расценки!J1229</f>
        <v>0</v>
      </c>
      <c r="AB1230" s="10">
        <f>Расценки!K1229</f>
        <v>0</v>
      </c>
      <c r="AC1230" s="16">
        <f t="shared" si="816"/>
        <v>0.43333333333333335</v>
      </c>
      <c r="AD1230" s="16">
        <f t="shared" si="817"/>
        <v>0.41714285714285715</v>
      </c>
      <c r="AE1230" s="10">
        <f t="shared" si="818"/>
        <v>0.38</v>
      </c>
      <c r="AF1230" s="10">
        <f t="shared" si="819"/>
        <v>0.38</v>
      </c>
      <c r="AG1230" s="8">
        <f t="shared" si="820"/>
        <v>780</v>
      </c>
      <c r="AH1230" s="8">
        <f t="shared" si="821"/>
        <v>876</v>
      </c>
    </row>
    <row r="1231" spans="1:34" x14ac:dyDescent="0.25">
      <c r="A1231" s="7" t="s">
        <v>3646</v>
      </c>
      <c r="B1231" s="7" t="s">
        <v>3647</v>
      </c>
      <c r="C1231" s="7" t="s">
        <v>177</v>
      </c>
      <c r="D1231" s="7" t="s">
        <v>410</v>
      </c>
      <c r="E1231" s="7" t="str">
        <f>INDEX('Нормо-час по специальностям'!$B$6:$B$26,MATCH(D1231,'Нормо-час по специальностям'!$A$6:$A$26,0))</f>
        <v>Монтажник вентиляции</v>
      </c>
      <c r="F1231" s="15">
        <v>0.7</v>
      </c>
      <c r="G1231" s="7" t="s">
        <v>7355</v>
      </c>
      <c r="H1231" s="11">
        <f t="shared" si="805"/>
        <v>10</v>
      </c>
      <c r="I1231" s="8">
        <f>INDEX('Нормо-час по специальностям'!$D$6:$D$26,MATCH(D1231,'Нормо-час по специальностям'!$A$6:$A$26,0))</f>
        <v>850</v>
      </c>
      <c r="J1231" s="8">
        <f>INDEX('Нормо-час по специальностям'!$E$6:$E$26,MATCH(D1231,'Нормо-час по специальностям'!$A$6:$A$26,0))</f>
        <v>1020</v>
      </c>
      <c r="K1231" s="8">
        <f t="shared" si="806"/>
        <v>595</v>
      </c>
      <c r="L1231" s="8">
        <f t="shared" si="807"/>
        <v>714</v>
      </c>
      <c r="M1231" s="8">
        <f>Расценки!L1230</f>
        <v>620</v>
      </c>
      <c r="N1231" s="8">
        <f>Расценки!M1230</f>
        <v>713</v>
      </c>
      <c r="O1231" s="10">
        <f t="shared" si="808"/>
        <v>-4.0322580645161255E-2</v>
      </c>
      <c r="P1231" s="10">
        <f t="shared" si="809"/>
        <v>1.4025245441795509E-3</v>
      </c>
      <c r="Q1231" s="7" t="str">
        <f t="shared" si="810"/>
        <v>равно</v>
      </c>
      <c r="R1231" s="7" t="str">
        <f t="shared" si="811"/>
        <v>равно</v>
      </c>
      <c r="S1231" s="8">
        <f t="shared" si="812"/>
        <v>886</v>
      </c>
      <c r="T1231" s="8">
        <f t="shared" si="813"/>
        <v>1019</v>
      </c>
      <c r="U1231" s="8">
        <f>Расценки!F1230</f>
        <v>1000</v>
      </c>
      <c r="V1231" s="8">
        <f>Расценки!G1230</f>
        <v>1150</v>
      </c>
      <c r="W1231" s="10">
        <f t="shared" si="814"/>
        <v>0.40500000000000003</v>
      </c>
      <c r="X1231" s="10">
        <f t="shared" si="815"/>
        <v>0.37913043478260872</v>
      </c>
      <c r="Y1231" s="9">
        <f>Расценки!H1230</f>
        <v>1000</v>
      </c>
      <c r="Z1231" s="9">
        <f>Расценки!I1230</f>
        <v>1150</v>
      </c>
      <c r="AA1231" s="10">
        <f>Расценки!J1230</f>
        <v>0</v>
      </c>
      <c r="AB1231" s="10">
        <f>Расценки!K1230</f>
        <v>0</v>
      </c>
      <c r="AC1231" s="16">
        <f t="shared" si="816"/>
        <v>0.40500000000000003</v>
      </c>
      <c r="AD1231" s="16">
        <f t="shared" si="817"/>
        <v>0.37913043478260872</v>
      </c>
      <c r="AE1231" s="10">
        <f t="shared" si="818"/>
        <v>0.38</v>
      </c>
      <c r="AF1231" s="10">
        <f t="shared" si="819"/>
        <v>0.38</v>
      </c>
      <c r="AG1231" s="8">
        <f t="shared" si="820"/>
        <v>405</v>
      </c>
      <c r="AH1231" s="8">
        <f t="shared" si="821"/>
        <v>436</v>
      </c>
    </row>
    <row r="1232" spans="1:34" x14ac:dyDescent="0.25">
      <c r="A1232" s="7" t="s">
        <v>3650</v>
      </c>
      <c r="B1232" s="7" t="s">
        <v>3651</v>
      </c>
      <c r="C1232" s="7" t="s">
        <v>54</v>
      </c>
      <c r="D1232" s="7" t="s">
        <v>410</v>
      </c>
      <c r="E1232" s="7" t="str">
        <f>INDEX('Нормо-час по специальностям'!$B$6:$B$26,MATCH(D1232,'Нормо-час по специальностям'!$A$6:$A$26,0))</f>
        <v>Монтажник вентиляции</v>
      </c>
      <c r="F1232" s="15">
        <v>2</v>
      </c>
      <c r="G1232" s="7" t="s">
        <v>7356</v>
      </c>
      <c r="H1232" s="11">
        <f t="shared" si="805"/>
        <v>3.5</v>
      </c>
      <c r="I1232" s="8">
        <f>INDEX('Нормо-час по специальностям'!$D$6:$D$26,MATCH(D1232,'Нормо-час по специальностям'!$A$6:$A$26,0))</f>
        <v>850</v>
      </c>
      <c r="J1232" s="8">
        <f>INDEX('Нормо-час по специальностям'!$E$6:$E$26,MATCH(D1232,'Нормо-час по специальностям'!$A$6:$A$26,0))</f>
        <v>1020</v>
      </c>
      <c r="K1232" s="8">
        <f t="shared" si="806"/>
        <v>1700</v>
      </c>
      <c r="L1232" s="8">
        <f t="shared" si="807"/>
        <v>2040</v>
      </c>
      <c r="M1232" s="8">
        <f>Расценки!L1231</f>
        <v>1116</v>
      </c>
      <c r="N1232" s="8">
        <f>Расценки!M1231</f>
        <v>1302</v>
      </c>
      <c r="O1232" s="10">
        <f t="shared" si="808"/>
        <v>0.52329749103942658</v>
      </c>
      <c r="P1232" s="10">
        <f t="shared" si="809"/>
        <v>0.56682027649769595</v>
      </c>
      <c r="Q1232" s="7" t="str">
        <f t="shared" si="810"/>
        <v>расценка</v>
      </c>
      <c r="R1232" s="7" t="str">
        <f t="shared" si="811"/>
        <v>расценка</v>
      </c>
      <c r="S1232" s="8">
        <f t="shared" si="812"/>
        <v>558</v>
      </c>
      <c r="T1232" s="8">
        <f t="shared" si="813"/>
        <v>651</v>
      </c>
      <c r="U1232" s="8">
        <f>Расценки!F1231</f>
        <v>1800</v>
      </c>
      <c r="V1232" s="8">
        <f>Расценки!G1231</f>
        <v>2100</v>
      </c>
      <c r="W1232" s="10">
        <f t="shared" si="814"/>
        <v>5.5555555555555552E-2</v>
      </c>
      <c r="X1232" s="10">
        <f t="shared" si="815"/>
        <v>2.8571428571428571E-2</v>
      </c>
      <c r="Y1232" s="9">
        <f>Расценки!H1231</f>
        <v>2267</v>
      </c>
      <c r="Z1232" s="9">
        <f>Расценки!I1231</f>
        <v>2720</v>
      </c>
      <c r="AA1232" s="10">
        <f>Расценки!J1231</f>
        <v>0.25944444444444437</v>
      </c>
      <c r="AB1232" s="10">
        <f>Расценки!K1231</f>
        <v>0.2952380952380953</v>
      </c>
      <c r="AC1232" s="16">
        <f t="shared" si="816"/>
        <v>0.25011027790030876</v>
      </c>
      <c r="AD1232" s="16">
        <f t="shared" si="817"/>
        <v>0.25</v>
      </c>
      <c r="AE1232" s="10">
        <f t="shared" si="818"/>
        <v>0.50771945302161448</v>
      </c>
      <c r="AF1232" s="10">
        <f t="shared" si="819"/>
        <v>0.52132352941176474</v>
      </c>
      <c r="AG1232" s="8">
        <f t="shared" si="820"/>
        <v>567</v>
      </c>
      <c r="AH1232" s="8">
        <f t="shared" si="821"/>
        <v>680</v>
      </c>
    </row>
    <row r="1233" spans="1:34" x14ac:dyDescent="0.25">
      <c r="A1233" s="7" t="s">
        <v>3653</v>
      </c>
      <c r="B1233" s="7" t="s">
        <v>3654</v>
      </c>
      <c r="C1233" s="7" t="s">
        <v>177</v>
      </c>
      <c r="D1233" s="7" t="s">
        <v>410</v>
      </c>
      <c r="E1233" s="7" t="str">
        <f>INDEX('Нормо-час по специальностям'!$B$6:$B$26,MATCH(D1233,'Нормо-час по специальностям'!$A$6:$A$26,0))</f>
        <v>Монтажник вентиляции</v>
      </c>
      <c r="F1233" s="15">
        <v>3</v>
      </c>
      <c r="G1233" s="7" t="s">
        <v>7357</v>
      </c>
      <c r="H1233" s="11">
        <f t="shared" si="805"/>
        <v>2.33</v>
      </c>
      <c r="I1233" s="8">
        <f>INDEX('Нормо-час по специальностям'!$D$6:$D$26,MATCH(D1233,'Нормо-час по специальностям'!$A$6:$A$26,0))</f>
        <v>850</v>
      </c>
      <c r="J1233" s="8">
        <f>INDEX('Нормо-час по специальностям'!$E$6:$E$26,MATCH(D1233,'Нормо-час по специальностям'!$A$6:$A$26,0))</f>
        <v>1020</v>
      </c>
      <c r="K1233" s="8">
        <f t="shared" si="806"/>
        <v>2550</v>
      </c>
      <c r="L1233" s="8">
        <f t="shared" si="807"/>
        <v>3060</v>
      </c>
      <c r="M1233" s="8">
        <f>Расценки!L1232</f>
        <v>2790</v>
      </c>
      <c r="N1233" s="8">
        <f>Расценки!M1232</f>
        <v>3224</v>
      </c>
      <c r="O1233" s="10">
        <f t="shared" si="808"/>
        <v>-8.6021505376344121E-2</v>
      </c>
      <c r="P1233" s="10">
        <f t="shared" si="809"/>
        <v>-5.0868486352357301E-2</v>
      </c>
      <c r="Q1233" s="7" t="str">
        <f t="shared" si="810"/>
        <v>равно</v>
      </c>
      <c r="R1233" s="7" t="str">
        <f t="shared" si="811"/>
        <v>равно</v>
      </c>
      <c r="S1233" s="8">
        <f t="shared" si="812"/>
        <v>930</v>
      </c>
      <c r="T1233" s="8">
        <f t="shared" si="813"/>
        <v>1075</v>
      </c>
      <c r="U1233" s="8">
        <f>Расценки!F1232</f>
        <v>4500</v>
      </c>
      <c r="V1233" s="8">
        <f>Расценки!G1232</f>
        <v>5200</v>
      </c>
      <c r="W1233" s="10">
        <f t="shared" si="814"/>
        <v>0.43333333333333335</v>
      </c>
      <c r="X1233" s="10">
        <f t="shared" si="815"/>
        <v>0.41153846153846152</v>
      </c>
      <c r="Y1233" s="9">
        <f>Расценки!H1232</f>
        <v>4500</v>
      </c>
      <c r="Z1233" s="9">
        <f>Расценки!I1232</f>
        <v>5200</v>
      </c>
      <c r="AA1233" s="10">
        <f>Расценки!J1232</f>
        <v>0</v>
      </c>
      <c r="AB1233" s="10">
        <f>Расценки!K1232</f>
        <v>0</v>
      </c>
      <c r="AC1233" s="16">
        <f t="shared" si="816"/>
        <v>0.43333333333333335</v>
      </c>
      <c r="AD1233" s="16">
        <f t="shared" si="817"/>
        <v>0.41153846153846152</v>
      </c>
      <c r="AE1233" s="10">
        <f t="shared" si="818"/>
        <v>0.38</v>
      </c>
      <c r="AF1233" s="10">
        <f t="shared" si="819"/>
        <v>0.38</v>
      </c>
      <c r="AG1233" s="8">
        <f t="shared" si="820"/>
        <v>1950</v>
      </c>
      <c r="AH1233" s="8">
        <f t="shared" si="821"/>
        <v>2140</v>
      </c>
    </row>
    <row r="1234" spans="1:34" x14ac:dyDescent="0.25">
      <c r="A1234" s="7" t="s">
        <v>3656</v>
      </c>
      <c r="B1234" s="7" t="s">
        <v>3657</v>
      </c>
      <c r="C1234" s="7" t="s">
        <v>177</v>
      </c>
      <c r="D1234" s="7" t="s">
        <v>410</v>
      </c>
      <c r="E1234" s="7" t="str">
        <f>INDEX('Нормо-час по специальностям'!$B$6:$B$26,MATCH(D1234,'Нормо-час по специальностям'!$A$6:$A$26,0))</f>
        <v>Монтажник вентиляции</v>
      </c>
      <c r="F1234" s="15">
        <v>1</v>
      </c>
      <c r="G1234" s="7" t="s">
        <v>6938</v>
      </c>
      <c r="H1234" s="11">
        <f t="shared" si="805"/>
        <v>7</v>
      </c>
      <c r="I1234" s="8">
        <f>INDEX('Нормо-час по специальностям'!$D$6:$D$26,MATCH(D1234,'Нормо-час по специальностям'!$A$6:$A$26,0))</f>
        <v>850</v>
      </c>
      <c r="J1234" s="8">
        <f>INDEX('Нормо-час по специальностям'!$E$6:$E$26,MATCH(D1234,'Нормо-час по специальностям'!$A$6:$A$26,0))</f>
        <v>1020</v>
      </c>
      <c r="K1234" s="8">
        <f t="shared" si="806"/>
        <v>850</v>
      </c>
      <c r="L1234" s="8">
        <f t="shared" si="807"/>
        <v>1020</v>
      </c>
      <c r="M1234" s="8">
        <f>Расценки!L1233</f>
        <v>930</v>
      </c>
      <c r="N1234" s="8">
        <f>Расценки!M1233</f>
        <v>1085</v>
      </c>
      <c r="O1234" s="10">
        <f t="shared" si="808"/>
        <v>-8.6021505376344121E-2</v>
      </c>
      <c r="P1234" s="10">
        <f t="shared" si="809"/>
        <v>-5.9907834101382451E-2</v>
      </c>
      <c r="Q1234" s="7" t="str">
        <f t="shared" si="810"/>
        <v>равно</v>
      </c>
      <c r="R1234" s="7" t="str">
        <f t="shared" si="811"/>
        <v>равно</v>
      </c>
      <c r="S1234" s="8">
        <f t="shared" si="812"/>
        <v>930</v>
      </c>
      <c r="T1234" s="8">
        <f t="shared" si="813"/>
        <v>1085</v>
      </c>
      <c r="U1234" s="8">
        <f>Расценки!F1233</f>
        <v>1500</v>
      </c>
      <c r="V1234" s="8">
        <f>Расценки!G1233</f>
        <v>1750</v>
      </c>
      <c r="W1234" s="10">
        <f t="shared" si="814"/>
        <v>0.43333333333333335</v>
      </c>
      <c r="X1234" s="10">
        <f t="shared" si="815"/>
        <v>0.41714285714285715</v>
      </c>
      <c r="Y1234" s="9">
        <f>Расценки!H1233</f>
        <v>1500</v>
      </c>
      <c r="Z1234" s="9">
        <f>Расценки!I1233</f>
        <v>1750</v>
      </c>
      <c r="AA1234" s="10">
        <f>Расценки!J1233</f>
        <v>0</v>
      </c>
      <c r="AB1234" s="10">
        <f>Расценки!K1233</f>
        <v>0</v>
      </c>
      <c r="AC1234" s="16">
        <f t="shared" si="816"/>
        <v>0.43333333333333335</v>
      </c>
      <c r="AD1234" s="16">
        <f t="shared" si="817"/>
        <v>0.41714285714285715</v>
      </c>
      <c r="AE1234" s="10">
        <f t="shared" si="818"/>
        <v>0.38</v>
      </c>
      <c r="AF1234" s="10">
        <f t="shared" si="819"/>
        <v>0.38</v>
      </c>
      <c r="AG1234" s="8">
        <f t="shared" si="820"/>
        <v>650</v>
      </c>
      <c r="AH1234" s="8">
        <f t="shared" si="821"/>
        <v>730</v>
      </c>
    </row>
    <row r="1235" spans="1:34" x14ac:dyDescent="0.25">
      <c r="A1235" s="7" t="s">
        <v>3659</v>
      </c>
      <c r="B1235" s="7" t="s">
        <v>3660</v>
      </c>
      <c r="C1235" s="7" t="s">
        <v>177</v>
      </c>
      <c r="D1235" s="7" t="s">
        <v>410</v>
      </c>
      <c r="E1235" s="7" t="str">
        <f>INDEX('Нормо-час по специальностям'!$B$6:$B$26,MATCH(D1235,'Нормо-час по специальностям'!$A$6:$A$26,0))</f>
        <v>Монтажник вентиляции</v>
      </c>
      <c r="F1235" s="15">
        <v>1</v>
      </c>
      <c r="G1235" s="7" t="s">
        <v>6938</v>
      </c>
      <c r="H1235" s="11">
        <f t="shared" si="805"/>
        <v>7</v>
      </c>
      <c r="I1235" s="8">
        <f>INDEX('Нормо-час по специальностям'!$D$6:$D$26,MATCH(D1235,'Нормо-час по специальностям'!$A$6:$A$26,0))</f>
        <v>850</v>
      </c>
      <c r="J1235" s="8">
        <f>INDEX('Нормо-час по специальностям'!$E$6:$E$26,MATCH(D1235,'Нормо-час по специальностям'!$A$6:$A$26,0))</f>
        <v>1020</v>
      </c>
      <c r="K1235" s="8">
        <f t="shared" si="806"/>
        <v>850</v>
      </c>
      <c r="L1235" s="8">
        <f t="shared" si="807"/>
        <v>1020</v>
      </c>
      <c r="M1235" s="8">
        <f>Расценки!L1234</f>
        <v>930</v>
      </c>
      <c r="N1235" s="8">
        <f>Расценки!M1234</f>
        <v>1085</v>
      </c>
      <c r="O1235" s="10">
        <f t="shared" si="808"/>
        <v>-8.6021505376344121E-2</v>
      </c>
      <c r="P1235" s="10">
        <f t="shared" si="809"/>
        <v>-5.9907834101382451E-2</v>
      </c>
      <c r="Q1235" s="7" t="str">
        <f t="shared" si="810"/>
        <v>равно</v>
      </c>
      <c r="R1235" s="7" t="str">
        <f t="shared" si="811"/>
        <v>равно</v>
      </c>
      <c r="S1235" s="8">
        <f t="shared" si="812"/>
        <v>930</v>
      </c>
      <c r="T1235" s="8">
        <f t="shared" si="813"/>
        <v>1085</v>
      </c>
      <c r="U1235" s="8">
        <f>Расценки!F1234</f>
        <v>1500</v>
      </c>
      <c r="V1235" s="8">
        <f>Расценки!G1234</f>
        <v>1750</v>
      </c>
      <c r="W1235" s="10">
        <f t="shared" si="814"/>
        <v>0.43333333333333335</v>
      </c>
      <c r="X1235" s="10">
        <f t="shared" si="815"/>
        <v>0.41714285714285715</v>
      </c>
      <c r="Y1235" s="9">
        <f>Расценки!H1234</f>
        <v>1500</v>
      </c>
      <c r="Z1235" s="9">
        <f>Расценки!I1234</f>
        <v>1750</v>
      </c>
      <c r="AA1235" s="10">
        <f>Расценки!J1234</f>
        <v>0</v>
      </c>
      <c r="AB1235" s="10">
        <f>Расценки!K1234</f>
        <v>0</v>
      </c>
      <c r="AC1235" s="16">
        <f t="shared" si="816"/>
        <v>0.43333333333333335</v>
      </c>
      <c r="AD1235" s="16">
        <f t="shared" si="817"/>
        <v>0.41714285714285715</v>
      </c>
      <c r="AE1235" s="10">
        <f t="shared" si="818"/>
        <v>0.38</v>
      </c>
      <c r="AF1235" s="10">
        <f t="shared" si="819"/>
        <v>0.38</v>
      </c>
      <c r="AG1235" s="8">
        <f t="shared" si="820"/>
        <v>650</v>
      </c>
      <c r="AH1235" s="8">
        <f t="shared" si="821"/>
        <v>730</v>
      </c>
    </row>
    <row r="1236" spans="1:34" x14ac:dyDescent="0.25">
      <c r="A1236" s="7" t="s">
        <v>3661</v>
      </c>
      <c r="B1236" s="7" t="s">
        <v>3662</v>
      </c>
      <c r="C1236" s="7" t="s">
        <v>177</v>
      </c>
      <c r="D1236" s="7" t="s">
        <v>392</v>
      </c>
      <c r="E1236" s="7" t="str">
        <f>INDEX('Нормо-час по специальностям'!$B$6:$B$26,MATCH(D1236,'Нормо-час по специальностям'!$A$6:$A$26,0))</f>
        <v>Электромонтажник</v>
      </c>
      <c r="F1236" s="15">
        <v>0.4</v>
      </c>
      <c r="G1236" s="7" t="s">
        <v>6938</v>
      </c>
      <c r="H1236" s="11">
        <f t="shared" si="805"/>
        <v>17.5</v>
      </c>
      <c r="I1236" s="8">
        <f>INDEX('Нормо-час по специальностям'!$D$6:$D$26,MATCH(D1236,'Нормо-час по специальностям'!$A$6:$A$26,0))</f>
        <v>850</v>
      </c>
      <c r="J1236" s="8">
        <f>INDEX('Нормо-час по специальностям'!$E$6:$E$26,MATCH(D1236,'Нормо-час по специальностям'!$A$6:$A$26,0))</f>
        <v>1020</v>
      </c>
      <c r="K1236" s="8">
        <f t="shared" si="806"/>
        <v>340</v>
      </c>
      <c r="L1236" s="8">
        <f t="shared" si="807"/>
        <v>408</v>
      </c>
      <c r="M1236" s="8">
        <f>Расценки!L1235</f>
        <v>360</v>
      </c>
      <c r="N1236" s="8">
        <f>Расценки!M1235</f>
        <v>420</v>
      </c>
      <c r="O1236" s="10">
        <f t="shared" si="808"/>
        <v>-5.555555555555558E-2</v>
      </c>
      <c r="P1236" s="10">
        <f t="shared" si="809"/>
        <v>-2.8571428571428581E-2</v>
      </c>
      <c r="Q1236" s="7" t="str">
        <f t="shared" si="810"/>
        <v>равно</v>
      </c>
      <c r="R1236" s="7" t="str">
        <f t="shared" si="811"/>
        <v>равно</v>
      </c>
      <c r="S1236" s="8">
        <f t="shared" si="812"/>
        <v>900</v>
      </c>
      <c r="T1236" s="8">
        <f t="shared" si="813"/>
        <v>1050</v>
      </c>
      <c r="U1236" s="8">
        <f>Расценки!F1235</f>
        <v>600</v>
      </c>
      <c r="V1236" s="8">
        <f>Расценки!G1235</f>
        <v>700</v>
      </c>
      <c r="W1236" s="10">
        <f t="shared" si="814"/>
        <v>0.43333333333333335</v>
      </c>
      <c r="X1236" s="10">
        <f t="shared" si="815"/>
        <v>0.41714285714285715</v>
      </c>
      <c r="Y1236" s="9">
        <f>Расценки!H1235</f>
        <v>600</v>
      </c>
      <c r="Z1236" s="9">
        <f>Расценки!I1235</f>
        <v>700</v>
      </c>
      <c r="AA1236" s="10">
        <f>Расценки!J1235</f>
        <v>0</v>
      </c>
      <c r="AB1236" s="10">
        <f>Расценки!K1235</f>
        <v>0</v>
      </c>
      <c r="AC1236" s="16">
        <f t="shared" si="816"/>
        <v>0.43333333333333335</v>
      </c>
      <c r="AD1236" s="16">
        <f t="shared" si="817"/>
        <v>0.41714285714285715</v>
      </c>
      <c r="AE1236" s="10">
        <f t="shared" si="818"/>
        <v>0.4</v>
      </c>
      <c r="AF1236" s="10">
        <f t="shared" si="819"/>
        <v>0.4</v>
      </c>
      <c r="AG1236" s="8">
        <f t="shared" si="820"/>
        <v>260</v>
      </c>
      <c r="AH1236" s="8">
        <f t="shared" si="821"/>
        <v>292</v>
      </c>
    </row>
    <row r="1237" spans="1:34" x14ac:dyDescent="0.25">
      <c r="A1237" s="7" t="s">
        <v>3663</v>
      </c>
      <c r="B1237" s="7" t="s">
        <v>3664</v>
      </c>
      <c r="C1237" s="7" t="s">
        <v>177</v>
      </c>
      <c r="D1237" s="7" t="s">
        <v>392</v>
      </c>
      <c r="E1237" s="7" t="str">
        <f>INDEX('Нормо-час по специальностям'!$B$6:$B$26,MATCH(D1237,'Нормо-час по специальностям'!$A$6:$A$26,0))</f>
        <v>Электромонтажник</v>
      </c>
      <c r="F1237" s="15">
        <v>1.2</v>
      </c>
      <c r="G1237" s="7" t="s">
        <v>6938</v>
      </c>
      <c r="H1237" s="11">
        <f t="shared" si="805"/>
        <v>5.83</v>
      </c>
      <c r="I1237" s="8">
        <f>INDEX('Нормо-час по специальностям'!$D$6:$D$26,MATCH(D1237,'Нормо-час по специальностям'!$A$6:$A$26,0))</f>
        <v>850</v>
      </c>
      <c r="J1237" s="8">
        <f>INDEX('Нормо-час по специальностям'!$E$6:$E$26,MATCH(D1237,'Нормо-час по специальностям'!$A$6:$A$26,0))</f>
        <v>1020</v>
      </c>
      <c r="K1237" s="8">
        <f t="shared" si="806"/>
        <v>1020</v>
      </c>
      <c r="L1237" s="8">
        <f t="shared" si="807"/>
        <v>1224</v>
      </c>
      <c r="M1237" s="8">
        <f>Расценки!L1236</f>
        <v>1200</v>
      </c>
      <c r="N1237" s="8">
        <f>Расценки!M1236</f>
        <v>1380</v>
      </c>
      <c r="O1237" s="10">
        <f t="shared" si="808"/>
        <v>-0.15000000000000002</v>
      </c>
      <c r="P1237" s="10">
        <f t="shared" si="809"/>
        <v>-0.11304347826086958</v>
      </c>
      <c r="Q1237" s="7" t="str">
        <f t="shared" si="810"/>
        <v>нормо-часы</v>
      </c>
      <c r="R1237" s="7" t="str">
        <f t="shared" si="811"/>
        <v>нормо-часы</v>
      </c>
      <c r="S1237" s="8">
        <f t="shared" si="812"/>
        <v>1000</v>
      </c>
      <c r="T1237" s="8">
        <f t="shared" si="813"/>
        <v>1150</v>
      </c>
      <c r="U1237" s="8">
        <f>Расценки!F1236</f>
        <v>2000</v>
      </c>
      <c r="V1237" s="8">
        <f>Расценки!G1236</f>
        <v>2300</v>
      </c>
      <c r="W1237" s="10">
        <f t="shared" si="814"/>
        <v>0.49</v>
      </c>
      <c r="X1237" s="10">
        <f t="shared" si="815"/>
        <v>0.46782608695652173</v>
      </c>
      <c r="Y1237" s="9">
        <f>Расценки!H1236</f>
        <v>2000</v>
      </c>
      <c r="Z1237" s="9">
        <f>Расценки!I1236</f>
        <v>2300</v>
      </c>
      <c r="AA1237" s="10">
        <f>Расценки!J1236</f>
        <v>0</v>
      </c>
      <c r="AB1237" s="10">
        <f>Расценки!K1236</f>
        <v>0</v>
      </c>
      <c r="AC1237" s="16">
        <f t="shared" si="816"/>
        <v>0.49</v>
      </c>
      <c r="AD1237" s="16">
        <f t="shared" si="817"/>
        <v>0.46782608695652173</v>
      </c>
      <c r="AE1237" s="10">
        <f t="shared" si="818"/>
        <v>0.4</v>
      </c>
      <c r="AF1237" s="10">
        <f t="shared" si="819"/>
        <v>0.4</v>
      </c>
      <c r="AG1237" s="8">
        <f t="shared" si="820"/>
        <v>980</v>
      </c>
      <c r="AH1237" s="8">
        <f t="shared" si="821"/>
        <v>1076</v>
      </c>
    </row>
    <row r="1238" spans="1:34" x14ac:dyDescent="0.25">
      <c r="A1238" s="7" t="s">
        <v>3666</v>
      </c>
      <c r="B1238" s="7" t="s">
        <v>3667</v>
      </c>
      <c r="C1238" s="7" t="s">
        <v>177</v>
      </c>
      <c r="D1238" s="7" t="s">
        <v>426</v>
      </c>
      <c r="E1238" s="7" t="str">
        <f>INDEX('Нормо-час по специальностям'!$B$6:$B$26,MATCH(D1238,'Нормо-час по специальностям'!$A$6:$A$26,0))</f>
        <v>Холодильщик / монтажник кондиционеров</v>
      </c>
      <c r="F1238" s="15">
        <v>3</v>
      </c>
      <c r="G1238" s="7" t="s">
        <v>7358</v>
      </c>
      <c r="H1238" s="11">
        <f t="shared" si="805"/>
        <v>2.33</v>
      </c>
      <c r="I1238" s="8">
        <f>INDEX('Нормо-час по специальностям'!$D$6:$D$26,MATCH(D1238,'Нормо-час по специальностям'!$A$6:$A$26,0))</f>
        <v>1200</v>
      </c>
      <c r="J1238" s="8">
        <f>INDEX('Нормо-час по специальностям'!$E$6:$E$26,MATCH(D1238,'Нормо-час по специальностям'!$A$6:$A$26,0))</f>
        <v>1440</v>
      </c>
      <c r="K1238" s="8">
        <f t="shared" si="806"/>
        <v>3600</v>
      </c>
      <c r="L1238" s="8">
        <f t="shared" si="807"/>
        <v>4320</v>
      </c>
      <c r="M1238" s="8">
        <f>Расценки!L1237</f>
        <v>2700</v>
      </c>
      <c r="N1238" s="8">
        <f>Расценки!M1237</f>
        <v>3120</v>
      </c>
      <c r="O1238" s="10">
        <f t="shared" si="808"/>
        <v>0.33333333333333326</v>
      </c>
      <c r="P1238" s="10">
        <f t="shared" si="809"/>
        <v>0.38461538461538458</v>
      </c>
      <c r="Q1238" s="7" t="str">
        <f t="shared" si="810"/>
        <v>расценка</v>
      </c>
      <c r="R1238" s="7" t="str">
        <f t="shared" si="811"/>
        <v>расценка</v>
      </c>
      <c r="S1238" s="8">
        <f t="shared" si="812"/>
        <v>900</v>
      </c>
      <c r="T1238" s="8">
        <f t="shared" si="813"/>
        <v>1040</v>
      </c>
      <c r="U1238" s="8">
        <f>Расценки!F1237</f>
        <v>4500</v>
      </c>
      <c r="V1238" s="8">
        <f>Расценки!G1237</f>
        <v>5200</v>
      </c>
      <c r="W1238" s="10">
        <f t="shared" si="814"/>
        <v>0.2</v>
      </c>
      <c r="X1238" s="10">
        <f t="shared" si="815"/>
        <v>0.16923076923076924</v>
      </c>
      <c r="Y1238" s="9">
        <f>Расценки!H1237</f>
        <v>4800</v>
      </c>
      <c r="Z1238" s="9">
        <f>Расценки!I1237</f>
        <v>5760</v>
      </c>
      <c r="AA1238" s="10">
        <f>Расценки!J1237</f>
        <v>6.6666666666666652E-2</v>
      </c>
      <c r="AB1238" s="10">
        <f>Расценки!K1237</f>
        <v>0.10769230769230775</v>
      </c>
      <c r="AC1238" s="16">
        <f t="shared" si="816"/>
        <v>0.25</v>
      </c>
      <c r="AD1238" s="16">
        <f t="shared" si="817"/>
        <v>0.25</v>
      </c>
      <c r="AE1238" s="10">
        <f t="shared" si="818"/>
        <v>0.4375</v>
      </c>
      <c r="AF1238" s="10">
        <f t="shared" si="819"/>
        <v>0.45833333333333331</v>
      </c>
      <c r="AG1238" s="8">
        <f t="shared" si="820"/>
        <v>1200</v>
      </c>
      <c r="AH1238" s="8">
        <f t="shared" si="821"/>
        <v>1440</v>
      </c>
    </row>
    <row r="1239" spans="1:34" x14ac:dyDescent="0.25">
      <c r="A1239" s="7" t="s">
        <v>3669</v>
      </c>
      <c r="B1239" s="7" t="s">
        <v>3670</v>
      </c>
      <c r="C1239" s="7" t="s">
        <v>177</v>
      </c>
      <c r="D1239" s="7" t="s">
        <v>410</v>
      </c>
      <c r="E1239" s="7" t="str">
        <f>INDEX('Нормо-час по специальностям'!$B$6:$B$26,MATCH(D1239,'Нормо-час по специальностям'!$A$6:$A$26,0))</f>
        <v>Монтажник вентиляции</v>
      </c>
      <c r="F1239" s="15">
        <v>12</v>
      </c>
      <c r="G1239" s="7" t="s">
        <v>7359</v>
      </c>
      <c r="H1239" s="11">
        <f t="shared" si="805"/>
        <v>0.57999999999999996</v>
      </c>
      <c r="I1239" s="8">
        <f>INDEX('Нормо-час по специальностям'!$D$6:$D$26,MATCH(D1239,'Нормо-час по специальностям'!$A$6:$A$26,0))</f>
        <v>850</v>
      </c>
      <c r="J1239" s="8">
        <f>INDEX('Нормо-час по специальностям'!$E$6:$E$26,MATCH(D1239,'Нормо-час по специальностям'!$A$6:$A$26,0))</f>
        <v>1020</v>
      </c>
      <c r="K1239" s="8">
        <f t="shared" si="806"/>
        <v>10200</v>
      </c>
      <c r="L1239" s="8">
        <f t="shared" si="807"/>
        <v>12240</v>
      </c>
      <c r="M1239" s="8">
        <f>Расценки!L1238</f>
        <v>9000</v>
      </c>
      <c r="N1239" s="8">
        <f>Расценки!M1238</f>
        <v>10500</v>
      </c>
      <c r="O1239" s="10">
        <f t="shared" si="808"/>
        <v>0.1333333333333333</v>
      </c>
      <c r="P1239" s="10">
        <f t="shared" si="809"/>
        <v>0.1657142857142857</v>
      </c>
      <c r="Q1239" s="7" t="str">
        <f t="shared" si="810"/>
        <v>расценка</v>
      </c>
      <c r="R1239" s="7" t="str">
        <f t="shared" si="811"/>
        <v>расценка</v>
      </c>
      <c r="S1239" s="8">
        <f t="shared" si="812"/>
        <v>750</v>
      </c>
      <c r="T1239" s="8">
        <f t="shared" si="813"/>
        <v>875</v>
      </c>
      <c r="U1239" s="8">
        <f>Расценки!F1238</f>
        <v>15000</v>
      </c>
      <c r="V1239" s="8">
        <f>Расценки!G1238</f>
        <v>17500</v>
      </c>
      <c r="W1239" s="10">
        <f t="shared" si="814"/>
        <v>0.32</v>
      </c>
      <c r="X1239" s="10">
        <f t="shared" si="815"/>
        <v>0.30057142857142854</v>
      </c>
      <c r="Y1239" s="9">
        <f>Расценки!H1238</f>
        <v>15000</v>
      </c>
      <c r="Z1239" s="9">
        <f>Расценки!I1238</f>
        <v>17500</v>
      </c>
      <c r="AA1239" s="10">
        <f>Расценки!J1238</f>
        <v>0</v>
      </c>
      <c r="AB1239" s="10">
        <f>Расценки!K1238</f>
        <v>0</v>
      </c>
      <c r="AC1239" s="16">
        <f t="shared" si="816"/>
        <v>0.32</v>
      </c>
      <c r="AD1239" s="16">
        <f t="shared" si="817"/>
        <v>0.30057142857142854</v>
      </c>
      <c r="AE1239" s="10">
        <f t="shared" si="818"/>
        <v>0.4</v>
      </c>
      <c r="AF1239" s="10">
        <f t="shared" si="819"/>
        <v>0.4</v>
      </c>
      <c r="AG1239" s="8">
        <f t="shared" si="820"/>
        <v>4800</v>
      </c>
      <c r="AH1239" s="8">
        <f t="shared" si="821"/>
        <v>5260</v>
      </c>
    </row>
    <row r="1240" spans="1:34" x14ac:dyDescent="0.25">
      <c r="A1240" s="7" t="s">
        <v>3673</v>
      </c>
      <c r="B1240" s="7" t="s">
        <v>3674</v>
      </c>
      <c r="C1240" s="7" t="s">
        <v>177</v>
      </c>
      <c r="D1240" s="7" t="s">
        <v>410</v>
      </c>
      <c r="E1240" s="7" t="str">
        <f>INDEX('Нормо-час по специальностям'!$B$6:$B$26,MATCH(D1240,'Нормо-час по специальностям'!$A$6:$A$26,0))</f>
        <v>Монтажник вентиляции</v>
      </c>
      <c r="F1240" s="15">
        <v>18</v>
      </c>
      <c r="G1240" s="7" t="s">
        <v>7360</v>
      </c>
      <c r="H1240" s="11">
        <f t="shared" si="805"/>
        <v>0.39</v>
      </c>
      <c r="I1240" s="8">
        <f>INDEX('Нормо-час по специальностям'!$D$6:$D$26,MATCH(D1240,'Нормо-час по специальностям'!$A$6:$A$26,0))</f>
        <v>850</v>
      </c>
      <c r="J1240" s="8">
        <f>INDEX('Нормо-час по специальностям'!$E$6:$E$26,MATCH(D1240,'Нормо-час по специальностям'!$A$6:$A$26,0))</f>
        <v>1020</v>
      </c>
      <c r="K1240" s="8">
        <f t="shared" si="806"/>
        <v>15300</v>
      </c>
      <c r="L1240" s="8">
        <f t="shared" si="807"/>
        <v>18360</v>
      </c>
      <c r="M1240" s="8">
        <f>Расценки!L1239</f>
        <v>13200</v>
      </c>
      <c r="N1240" s="8">
        <f>Расценки!M1239</f>
        <v>15300</v>
      </c>
      <c r="O1240" s="10">
        <f t="shared" si="808"/>
        <v>0.15909090909090917</v>
      </c>
      <c r="P1240" s="10">
        <f t="shared" si="809"/>
        <v>0.19999999999999996</v>
      </c>
      <c r="Q1240" s="7" t="str">
        <f t="shared" si="810"/>
        <v>расценка</v>
      </c>
      <c r="R1240" s="7" t="str">
        <f t="shared" si="811"/>
        <v>расценка</v>
      </c>
      <c r="S1240" s="8">
        <f t="shared" si="812"/>
        <v>733</v>
      </c>
      <c r="T1240" s="8">
        <f t="shared" si="813"/>
        <v>850</v>
      </c>
      <c r="U1240" s="8">
        <f>Расценки!F1239</f>
        <v>22000</v>
      </c>
      <c r="V1240" s="8">
        <f>Расценки!G1239</f>
        <v>25500</v>
      </c>
      <c r="W1240" s="10">
        <f t="shared" si="814"/>
        <v>0.30454545454545456</v>
      </c>
      <c r="X1240" s="10">
        <f t="shared" si="815"/>
        <v>0.28000000000000003</v>
      </c>
      <c r="Y1240" s="9">
        <f>Расценки!H1239</f>
        <v>22000</v>
      </c>
      <c r="Z1240" s="9">
        <f>Расценки!I1239</f>
        <v>25500</v>
      </c>
      <c r="AA1240" s="10">
        <f>Расценки!J1239</f>
        <v>0</v>
      </c>
      <c r="AB1240" s="10">
        <f>Расценки!K1239</f>
        <v>0</v>
      </c>
      <c r="AC1240" s="16">
        <f t="shared" si="816"/>
        <v>0.30454545454545456</v>
      </c>
      <c r="AD1240" s="16">
        <f t="shared" si="817"/>
        <v>0.28000000000000003</v>
      </c>
      <c r="AE1240" s="10">
        <f t="shared" si="818"/>
        <v>0.4</v>
      </c>
      <c r="AF1240" s="10">
        <f t="shared" si="819"/>
        <v>0.4</v>
      </c>
      <c r="AG1240" s="8">
        <f t="shared" si="820"/>
        <v>6700</v>
      </c>
      <c r="AH1240" s="8">
        <f t="shared" si="821"/>
        <v>7140</v>
      </c>
    </row>
    <row r="1241" spans="1:34" x14ac:dyDescent="0.25">
      <c r="A1241" s="7" t="s">
        <v>3677</v>
      </c>
      <c r="B1241" s="7" t="s">
        <v>3678</v>
      </c>
      <c r="C1241" s="7" t="s">
        <v>177</v>
      </c>
      <c r="D1241" s="7" t="s">
        <v>410</v>
      </c>
      <c r="E1241" s="7" t="str">
        <f>INDEX('Нормо-час по специальностям'!$B$6:$B$26,MATCH(D1241,'Нормо-час по специальностям'!$A$6:$A$26,0))</f>
        <v>Монтажник вентиляции</v>
      </c>
      <c r="F1241" s="15">
        <v>25</v>
      </c>
      <c r="G1241" s="7" t="s">
        <v>7360</v>
      </c>
      <c r="H1241" s="11">
        <f t="shared" si="805"/>
        <v>0.28000000000000003</v>
      </c>
      <c r="I1241" s="8">
        <f>INDEX('Нормо-час по специальностям'!$D$6:$D$26,MATCH(D1241,'Нормо-час по специальностям'!$A$6:$A$26,0))</f>
        <v>850</v>
      </c>
      <c r="J1241" s="8">
        <f>INDEX('Нормо-час по специальностям'!$E$6:$E$26,MATCH(D1241,'Нормо-час по специальностям'!$A$6:$A$26,0))</f>
        <v>1020</v>
      </c>
      <c r="K1241" s="8">
        <f t="shared" si="806"/>
        <v>21250</v>
      </c>
      <c r="L1241" s="8">
        <f t="shared" si="807"/>
        <v>25500</v>
      </c>
      <c r="M1241" s="8">
        <f>Расценки!L1240</f>
        <v>18000</v>
      </c>
      <c r="N1241" s="8">
        <f>Расценки!M1240</f>
        <v>20700</v>
      </c>
      <c r="O1241" s="10">
        <f t="shared" si="808"/>
        <v>0.18055555555555558</v>
      </c>
      <c r="P1241" s="10">
        <f t="shared" si="809"/>
        <v>0.23188405797101441</v>
      </c>
      <c r="Q1241" s="7" t="str">
        <f t="shared" si="810"/>
        <v>расценка</v>
      </c>
      <c r="R1241" s="7" t="str">
        <f t="shared" si="811"/>
        <v>расценка</v>
      </c>
      <c r="S1241" s="8">
        <f t="shared" si="812"/>
        <v>720</v>
      </c>
      <c r="T1241" s="8">
        <f t="shared" si="813"/>
        <v>828</v>
      </c>
      <c r="U1241" s="8">
        <f>Расценки!F1240</f>
        <v>30000</v>
      </c>
      <c r="V1241" s="8">
        <f>Расценки!G1240</f>
        <v>34500</v>
      </c>
      <c r="W1241" s="10">
        <f t="shared" si="814"/>
        <v>0.29166666666666669</v>
      </c>
      <c r="X1241" s="10">
        <f t="shared" si="815"/>
        <v>0.2608695652173913</v>
      </c>
      <c r="Y1241" s="9">
        <f>Расценки!H1240</f>
        <v>30000</v>
      </c>
      <c r="Z1241" s="9">
        <f>Расценки!I1240</f>
        <v>34500</v>
      </c>
      <c r="AA1241" s="10">
        <f>Расценки!J1240</f>
        <v>0</v>
      </c>
      <c r="AB1241" s="10">
        <f>Расценки!K1240</f>
        <v>0</v>
      </c>
      <c r="AC1241" s="16">
        <f t="shared" si="816"/>
        <v>0.29166666666666669</v>
      </c>
      <c r="AD1241" s="16">
        <f t="shared" si="817"/>
        <v>0.2608695652173913</v>
      </c>
      <c r="AE1241" s="10">
        <f t="shared" si="818"/>
        <v>0.4</v>
      </c>
      <c r="AF1241" s="10">
        <f t="shared" si="819"/>
        <v>0.4</v>
      </c>
      <c r="AG1241" s="8">
        <f t="shared" si="820"/>
        <v>8750</v>
      </c>
      <c r="AH1241" s="8">
        <f t="shared" si="821"/>
        <v>9000</v>
      </c>
    </row>
    <row r="1242" spans="1:34" x14ac:dyDescent="0.25">
      <c r="A1242" s="7" t="s">
        <v>3679</v>
      </c>
      <c r="B1242" s="7" t="s">
        <v>3680</v>
      </c>
      <c r="C1242" s="7" t="s">
        <v>177</v>
      </c>
      <c r="D1242" s="7" t="s">
        <v>410</v>
      </c>
      <c r="E1242" s="7" t="str">
        <f>INDEX('Нормо-час по специальностям'!$B$6:$B$26,MATCH(D1242,'Нормо-час по специальностям'!$A$6:$A$26,0))</f>
        <v>Монтажник вентиляции</v>
      </c>
      <c r="F1242" s="15">
        <v>32</v>
      </c>
      <c r="G1242" s="7" t="s">
        <v>7360</v>
      </c>
      <c r="H1242" s="11">
        <f t="shared" si="805"/>
        <v>0.22</v>
      </c>
      <c r="I1242" s="8">
        <f>INDEX('Нормо-час по специальностям'!$D$6:$D$26,MATCH(D1242,'Нормо-час по специальностям'!$A$6:$A$26,0))</f>
        <v>850</v>
      </c>
      <c r="J1242" s="8">
        <f>INDEX('Нормо-час по специальностям'!$E$6:$E$26,MATCH(D1242,'Нормо-час по специальностям'!$A$6:$A$26,0))</f>
        <v>1020</v>
      </c>
      <c r="K1242" s="8">
        <f t="shared" si="806"/>
        <v>27200</v>
      </c>
      <c r="L1242" s="8">
        <f t="shared" si="807"/>
        <v>32640</v>
      </c>
      <c r="M1242" s="8">
        <f>Расценки!L1241</f>
        <v>22800</v>
      </c>
      <c r="N1242" s="8">
        <f>Расценки!M1241</f>
        <v>26400</v>
      </c>
      <c r="O1242" s="10">
        <f t="shared" si="808"/>
        <v>0.19298245614035081</v>
      </c>
      <c r="P1242" s="10">
        <f t="shared" si="809"/>
        <v>0.23636363636363633</v>
      </c>
      <c r="Q1242" s="7" t="str">
        <f t="shared" si="810"/>
        <v>расценка</v>
      </c>
      <c r="R1242" s="7" t="str">
        <f t="shared" si="811"/>
        <v>расценка</v>
      </c>
      <c r="S1242" s="8">
        <f t="shared" si="812"/>
        <v>713</v>
      </c>
      <c r="T1242" s="8">
        <f t="shared" si="813"/>
        <v>825</v>
      </c>
      <c r="U1242" s="8">
        <f>Расценки!F1241</f>
        <v>38000</v>
      </c>
      <c r="V1242" s="8">
        <f>Расценки!G1241</f>
        <v>44000</v>
      </c>
      <c r="W1242" s="10">
        <f t="shared" si="814"/>
        <v>0.28421052631578947</v>
      </c>
      <c r="X1242" s="10">
        <f t="shared" si="815"/>
        <v>0.25818181818181818</v>
      </c>
      <c r="Y1242" s="9">
        <f>Расценки!H1241</f>
        <v>38000</v>
      </c>
      <c r="Z1242" s="9">
        <f>Расценки!I1241</f>
        <v>44000</v>
      </c>
      <c r="AA1242" s="10">
        <f>Расценки!J1241</f>
        <v>0</v>
      </c>
      <c r="AB1242" s="10">
        <f>Расценки!K1241</f>
        <v>0</v>
      </c>
      <c r="AC1242" s="16">
        <f t="shared" si="816"/>
        <v>0.28421052631578947</v>
      </c>
      <c r="AD1242" s="16">
        <f t="shared" si="817"/>
        <v>0.25818181818181818</v>
      </c>
      <c r="AE1242" s="10">
        <f t="shared" si="818"/>
        <v>0.4</v>
      </c>
      <c r="AF1242" s="10">
        <f t="shared" si="819"/>
        <v>0.4</v>
      </c>
      <c r="AG1242" s="8">
        <f t="shared" si="820"/>
        <v>10800</v>
      </c>
      <c r="AH1242" s="8">
        <f t="shared" si="821"/>
        <v>11360</v>
      </c>
    </row>
    <row r="1243" spans="1:34" x14ac:dyDescent="0.25">
      <c r="A1243" s="7" t="s">
        <v>3681</v>
      </c>
      <c r="B1243" s="7" t="s">
        <v>3682</v>
      </c>
      <c r="C1243" s="7" t="s">
        <v>177</v>
      </c>
      <c r="D1243" s="7" t="s">
        <v>410</v>
      </c>
      <c r="E1243" s="7" t="str">
        <f>INDEX('Нормо-час по специальностям'!$B$6:$B$26,MATCH(D1243,'Нормо-час по специальностям'!$A$6:$A$26,0))</f>
        <v>Монтажник вентиляции</v>
      </c>
      <c r="F1243" s="15">
        <v>38</v>
      </c>
      <c r="G1243" s="7" t="s">
        <v>7360</v>
      </c>
      <c r="H1243" s="11">
        <f t="shared" si="805"/>
        <v>0.18</v>
      </c>
      <c r="I1243" s="8">
        <f>INDEX('Нормо-час по специальностям'!$D$6:$D$26,MATCH(D1243,'Нормо-час по специальностям'!$A$6:$A$26,0))</f>
        <v>850</v>
      </c>
      <c r="J1243" s="8">
        <f>INDEX('Нормо-час по специальностям'!$E$6:$E$26,MATCH(D1243,'Нормо-час по специальностям'!$A$6:$A$26,0))</f>
        <v>1020</v>
      </c>
      <c r="K1243" s="8">
        <f t="shared" si="806"/>
        <v>32300</v>
      </c>
      <c r="L1243" s="8">
        <f t="shared" si="807"/>
        <v>38760</v>
      </c>
      <c r="M1243" s="8">
        <f>Расценки!L1242</f>
        <v>27000</v>
      </c>
      <c r="N1243" s="8">
        <f>Расценки!M1242</f>
        <v>31200</v>
      </c>
      <c r="O1243" s="10">
        <f t="shared" si="808"/>
        <v>0.19629629629629619</v>
      </c>
      <c r="P1243" s="10">
        <f t="shared" si="809"/>
        <v>0.24230769230769234</v>
      </c>
      <c r="Q1243" s="7" t="str">
        <f t="shared" si="810"/>
        <v>расценка</v>
      </c>
      <c r="R1243" s="7" t="str">
        <f t="shared" si="811"/>
        <v>расценка</v>
      </c>
      <c r="S1243" s="8">
        <f t="shared" si="812"/>
        <v>711</v>
      </c>
      <c r="T1243" s="8">
        <f t="shared" si="813"/>
        <v>821</v>
      </c>
      <c r="U1243" s="8">
        <f>Расценки!F1242</f>
        <v>45000</v>
      </c>
      <c r="V1243" s="8">
        <f>Расценки!G1242</f>
        <v>52000</v>
      </c>
      <c r="W1243" s="10">
        <f t="shared" si="814"/>
        <v>0.28222222222222221</v>
      </c>
      <c r="X1243" s="10">
        <f t="shared" si="815"/>
        <v>0.25461538461538463</v>
      </c>
      <c r="Y1243" s="9">
        <f>Расценки!H1242</f>
        <v>45000</v>
      </c>
      <c r="Z1243" s="9">
        <f>Расценки!I1242</f>
        <v>52000</v>
      </c>
      <c r="AA1243" s="10">
        <f>Расценки!J1242</f>
        <v>0</v>
      </c>
      <c r="AB1243" s="10">
        <f>Расценки!K1242</f>
        <v>0</v>
      </c>
      <c r="AC1243" s="16">
        <f t="shared" si="816"/>
        <v>0.28222222222222221</v>
      </c>
      <c r="AD1243" s="16">
        <f t="shared" si="817"/>
        <v>0.25461538461538463</v>
      </c>
      <c r="AE1243" s="10">
        <f t="shared" si="818"/>
        <v>0.4</v>
      </c>
      <c r="AF1243" s="10">
        <f t="shared" si="819"/>
        <v>0.4</v>
      </c>
      <c r="AG1243" s="8">
        <f t="shared" si="820"/>
        <v>12700</v>
      </c>
      <c r="AH1243" s="8">
        <f t="shared" si="821"/>
        <v>13240</v>
      </c>
    </row>
    <row r="1244" spans="1:34" x14ac:dyDescent="0.25">
      <c r="A1244" s="7" t="s">
        <v>3683</v>
      </c>
      <c r="B1244" s="7" t="s">
        <v>3684</v>
      </c>
      <c r="C1244" s="7" t="s">
        <v>177</v>
      </c>
      <c r="D1244" s="7" t="s">
        <v>392</v>
      </c>
      <c r="E1244" s="7" t="str">
        <f>INDEX('Нормо-час по специальностям'!$B$6:$B$26,MATCH(D1244,'Нормо-час по специальностям'!$A$6:$A$26,0))</f>
        <v>Электромонтажник</v>
      </c>
      <c r="F1244" s="15">
        <v>0.5</v>
      </c>
      <c r="G1244" s="7" t="s">
        <v>6938</v>
      </c>
      <c r="H1244" s="11">
        <f t="shared" si="805"/>
        <v>14</v>
      </c>
      <c r="I1244" s="8">
        <f>INDEX('Нормо-час по специальностям'!$D$6:$D$26,MATCH(D1244,'Нормо-час по специальностям'!$A$6:$A$26,0))</f>
        <v>850</v>
      </c>
      <c r="J1244" s="8">
        <f>INDEX('Нормо-час по специальностям'!$E$6:$E$26,MATCH(D1244,'Нормо-час по специальностям'!$A$6:$A$26,0))</f>
        <v>1020</v>
      </c>
      <c r="K1244" s="8">
        <f t="shared" si="806"/>
        <v>425</v>
      </c>
      <c r="L1244" s="8">
        <f t="shared" si="807"/>
        <v>510</v>
      </c>
      <c r="M1244" s="8">
        <f>Расценки!L1243</f>
        <v>540</v>
      </c>
      <c r="N1244" s="8">
        <f>Расценки!M1243</f>
        <v>630</v>
      </c>
      <c r="O1244" s="10">
        <f t="shared" si="808"/>
        <v>-0.21296296296296291</v>
      </c>
      <c r="P1244" s="10">
        <f t="shared" si="809"/>
        <v>-0.19047619047619047</v>
      </c>
      <c r="Q1244" s="7" t="str">
        <f t="shared" si="810"/>
        <v>нормо-часы</v>
      </c>
      <c r="R1244" s="7" t="str">
        <f t="shared" si="811"/>
        <v>нормо-часы</v>
      </c>
      <c r="S1244" s="8">
        <f t="shared" si="812"/>
        <v>1080</v>
      </c>
      <c r="T1244" s="8">
        <f t="shared" si="813"/>
        <v>1260</v>
      </c>
      <c r="U1244" s="8">
        <f>Расценки!F1243</f>
        <v>900</v>
      </c>
      <c r="V1244" s="8">
        <f>Расценки!G1243</f>
        <v>1050</v>
      </c>
      <c r="W1244" s="10">
        <f t="shared" si="814"/>
        <v>0.52777777777777779</v>
      </c>
      <c r="X1244" s="10">
        <f t="shared" si="815"/>
        <v>0.51428571428571423</v>
      </c>
      <c r="Y1244" s="9">
        <f>Расценки!H1243</f>
        <v>900</v>
      </c>
      <c r="Z1244" s="9">
        <f>Расценки!I1243</f>
        <v>1050</v>
      </c>
      <c r="AA1244" s="10">
        <f>Расценки!J1243</f>
        <v>0</v>
      </c>
      <c r="AB1244" s="10">
        <f>Расценки!K1243</f>
        <v>0</v>
      </c>
      <c r="AC1244" s="16">
        <f t="shared" si="816"/>
        <v>0.52777777777777779</v>
      </c>
      <c r="AD1244" s="16">
        <f t="shared" si="817"/>
        <v>0.51428571428571423</v>
      </c>
      <c r="AE1244" s="10">
        <f t="shared" si="818"/>
        <v>0.4</v>
      </c>
      <c r="AF1244" s="10">
        <f t="shared" si="819"/>
        <v>0.4</v>
      </c>
      <c r="AG1244" s="8">
        <f t="shared" si="820"/>
        <v>475</v>
      </c>
      <c r="AH1244" s="8">
        <f t="shared" si="821"/>
        <v>540</v>
      </c>
    </row>
    <row r="1245" spans="1:34" x14ac:dyDescent="0.25">
      <c r="A1245" s="7" t="s">
        <v>3685</v>
      </c>
      <c r="B1245" s="7" t="s">
        <v>3686</v>
      </c>
      <c r="C1245" s="7" t="s">
        <v>177</v>
      </c>
      <c r="D1245" s="7" t="s">
        <v>426</v>
      </c>
      <c r="E1245" s="7" t="str">
        <f>INDEX('Нормо-час по специальностям'!$B$6:$B$26,MATCH(D1245,'Нормо-час по специальностям'!$A$6:$A$26,0))</f>
        <v>Холодильщик / монтажник кондиционеров</v>
      </c>
      <c r="F1245" s="15">
        <v>1.2</v>
      </c>
      <c r="G1245" s="7" t="s">
        <v>7361</v>
      </c>
      <c r="H1245" s="11">
        <f t="shared" si="805"/>
        <v>5.83</v>
      </c>
      <c r="I1245" s="8">
        <f>INDEX('Нормо-час по специальностям'!$D$6:$D$26,MATCH(D1245,'Нормо-час по специальностям'!$A$6:$A$26,0))</f>
        <v>1200</v>
      </c>
      <c r="J1245" s="8">
        <f>INDEX('Нормо-час по специальностям'!$E$6:$E$26,MATCH(D1245,'Нормо-час по специальностям'!$A$6:$A$26,0))</f>
        <v>1440</v>
      </c>
      <c r="K1245" s="8">
        <f t="shared" si="806"/>
        <v>1440</v>
      </c>
      <c r="L1245" s="8">
        <f t="shared" si="807"/>
        <v>1728</v>
      </c>
      <c r="M1245" s="8">
        <f>Расценки!L1244</f>
        <v>1860</v>
      </c>
      <c r="N1245" s="8">
        <f>Расценки!M1244</f>
        <v>2170</v>
      </c>
      <c r="O1245" s="10">
        <f t="shared" si="808"/>
        <v>-0.22580645161290325</v>
      </c>
      <c r="P1245" s="10">
        <f t="shared" si="809"/>
        <v>-0.20368663594470049</v>
      </c>
      <c r="Q1245" s="7" t="str">
        <f t="shared" si="810"/>
        <v>нормо-часы</v>
      </c>
      <c r="R1245" s="7" t="str">
        <f t="shared" si="811"/>
        <v>нормо-часы</v>
      </c>
      <c r="S1245" s="8">
        <f t="shared" si="812"/>
        <v>1550</v>
      </c>
      <c r="T1245" s="8">
        <f t="shared" si="813"/>
        <v>1808</v>
      </c>
      <c r="U1245" s="8">
        <f>Расценки!F1244</f>
        <v>3000</v>
      </c>
      <c r="V1245" s="8">
        <f>Расценки!G1244</f>
        <v>3500</v>
      </c>
      <c r="W1245" s="10">
        <f t="shared" si="814"/>
        <v>0.52</v>
      </c>
      <c r="X1245" s="10">
        <f t="shared" si="815"/>
        <v>0.50628571428571434</v>
      </c>
      <c r="Y1245" s="9">
        <f>Расценки!H1244</f>
        <v>3000</v>
      </c>
      <c r="Z1245" s="9">
        <f>Расценки!I1244</f>
        <v>3500</v>
      </c>
      <c r="AA1245" s="10">
        <f>Расценки!J1244</f>
        <v>0</v>
      </c>
      <c r="AB1245" s="10">
        <f>Расценки!K1244</f>
        <v>0</v>
      </c>
      <c r="AC1245" s="16">
        <f t="shared" si="816"/>
        <v>0.52</v>
      </c>
      <c r="AD1245" s="16">
        <f t="shared" si="817"/>
        <v>0.50628571428571434</v>
      </c>
      <c r="AE1245" s="10">
        <f t="shared" si="818"/>
        <v>0.38</v>
      </c>
      <c r="AF1245" s="10">
        <f t="shared" si="819"/>
        <v>0.38</v>
      </c>
      <c r="AG1245" s="8">
        <f t="shared" si="820"/>
        <v>1560</v>
      </c>
      <c r="AH1245" s="8">
        <f t="shared" si="821"/>
        <v>1772</v>
      </c>
    </row>
    <row r="1246" spans="1:34" x14ac:dyDescent="0.25">
      <c r="A1246" s="7" t="s">
        <v>3687</v>
      </c>
      <c r="B1246" s="7" t="s">
        <v>3688</v>
      </c>
      <c r="C1246" s="7" t="s">
        <v>177</v>
      </c>
      <c r="D1246" s="7" t="s">
        <v>426</v>
      </c>
      <c r="E1246" s="7" t="str">
        <f>INDEX('Нормо-час по специальностям'!$B$6:$B$26,MATCH(D1246,'Нормо-час по специальностям'!$A$6:$A$26,0))</f>
        <v>Холодильщик / монтажник кондиционеров</v>
      </c>
      <c r="F1246" s="15">
        <v>1</v>
      </c>
      <c r="G1246" s="7" t="s">
        <v>7362</v>
      </c>
      <c r="H1246" s="11">
        <f t="shared" si="805"/>
        <v>7</v>
      </c>
      <c r="I1246" s="8">
        <f>INDEX('Нормо-час по специальностям'!$D$6:$D$26,MATCH(D1246,'Нормо-час по специальностям'!$A$6:$A$26,0))</f>
        <v>1200</v>
      </c>
      <c r="J1246" s="8">
        <f>INDEX('Нормо-час по специальностям'!$E$6:$E$26,MATCH(D1246,'Нормо-час по специальностям'!$A$6:$A$26,0))</f>
        <v>1440</v>
      </c>
      <c r="K1246" s="8">
        <f t="shared" si="806"/>
        <v>1200</v>
      </c>
      <c r="L1246" s="8">
        <f t="shared" si="807"/>
        <v>1440</v>
      </c>
      <c r="M1246" s="8">
        <f>Расценки!L1245</f>
        <v>1550</v>
      </c>
      <c r="N1246" s="8">
        <f>Расценки!M1245</f>
        <v>1798</v>
      </c>
      <c r="O1246" s="10">
        <f t="shared" si="808"/>
        <v>-0.22580645161290325</v>
      </c>
      <c r="P1246" s="10">
        <f t="shared" si="809"/>
        <v>-0.19911012235817571</v>
      </c>
      <c r="Q1246" s="7" t="str">
        <f t="shared" si="810"/>
        <v>нормо-часы</v>
      </c>
      <c r="R1246" s="7" t="str">
        <f t="shared" si="811"/>
        <v>нормо-часы</v>
      </c>
      <c r="S1246" s="8">
        <f t="shared" si="812"/>
        <v>1550</v>
      </c>
      <c r="T1246" s="8">
        <f t="shared" si="813"/>
        <v>1798</v>
      </c>
      <c r="U1246" s="8">
        <f>Расценки!F1245</f>
        <v>2500</v>
      </c>
      <c r="V1246" s="8">
        <f>Расценки!G1245</f>
        <v>2900</v>
      </c>
      <c r="W1246" s="10">
        <f t="shared" si="814"/>
        <v>0.52</v>
      </c>
      <c r="X1246" s="10">
        <f t="shared" si="815"/>
        <v>0.50344827586206897</v>
      </c>
      <c r="Y1246" s="9">
        <f>Расценки!H1245</f>
        <v>2500</v>
      </c>
      <c r="Z1246" s="9">
        <f>Расценки!I1245</f>
        <v>2900</v>
      </c>
      <c r="AA1246" s="10">
        <f>Расценки!J1245</f>
        <v>0</v>
      </c>
      <c r="AB1246" s="10">
        <f>Расценки!K1245</f>
        <v>0</v>
      </c>
      <c r="AC1246" s="16">
        <f t="shared" si="816"/>
        <v>0.52</v>
      </c>
      <c r="AD1246" s="16">
        <f t="shared" si="817"/>
        <v>0.50344827586206897</v>
      </c>
      <c r="AE1246" s="10">
        <f t="shared" si="818"/>
        <v>0.38</v>
      </c>
      <c r="AF1246" s="10">
        <f t="shared" si="819"/>
        <v>0.38</v>
      </c>
      <c r="AG1246" s="8">
        <f t="shared" si="820"/>
        <v>1300</v>
      </c>
      <c r="AH1246" s="8">
        <f t="shared" si="821"/>
        <v>1460</v>
      </c>
    </row>
    <row r="1247" spans="1:34" x14ac:dyDescent="0.25">
      <c r="A1247" s="7" t="s">
        <v>3691</v>
      </c>
      <c r="B1247" s="7" t="s">
        <v>3692</v>
      </c>
      <c r="C1247" s="7" t="s">
        <v>177</v>
      </c>
      <c r="D1247" s="7" t="s">
        <v>410</v>
      </c>
      <c r="E1247" s="7" t="str">
        <f>INDEX('Нормо-час по специальностям'!$B$6:$B$26,MATCH(D1247,'Нормо-час по специальностям'!$A$6:$A$26,0))</f>
        <v>Монтажник вентиляции</v>
      </c>
      <c r="F1247" s="15">
        <v>0.8</v>
      </c>
      <c r="G1247" s="7" t="s">
        <v>6938</v>
      </c>
      <c r="H1247" s="11">
        <f t="shared" si="805"/>
        <v>8.75</v>
      </c>
      <c r="I1247" s="8">
        <f>INDEX('Нормо-час по специальностям'!$D$6:$D$26,MATCH(D1247,'Нормо-час по специальностям'!$A$6:$A$26,0))</f>
        <v>850</v>
      </c>
      <c r="J1247" s="8">
        <f>INDEX('Нормо-час по специальностям'!$E$6:$E$26,MATCH(D1247,'Нормо-час по специальностям'!$A$6:$A$26,0))</f>
        <v>1020</v>
      </c>
      <c r="K1247" s="8">
        <f t="shared" si="806"/>
        <v>680</v>
      </c>
      <c r="L1247" s="8">
        <f t="shared" si="807"/>
        <v>816</v>
      </c>
      <c r="M1247" s="8">
        <f>Расценки!L1246</f>
        <v>900</v>
      </c>
      <c r="N1247" s="8">
        <f>Расценки!M1246</f>
        <v>1020</v>
      </c>
      <c r="O1247" s="10">
        <f t="shared" si="808"/>
        <v>-0.24444444444444446</v>
      </c>
      <c r="P1247" s="10">
        <f t="shared" si="809"/>
        <v>-0.19999999999999996</v>
      </c>
      <c r="Q1247" s="7" t="str">
        <f t="shared" si="810"/>
        <v>нормо-часы</v>
      </c>
      <c r="R1247" s="7" t="str">
        <f t="shared" si="811"/>
        <v>нормо-часы</v>
      </c>
      <c r="S1247" s="8">
        <f t="shared" si="812"/>
        <v>1125</v>
      </c>
      <c r="T1247" s="8">
        <f t="shared" si="813"/>
        <v>1275</v>
      </c>
      <c r="U1247" s="8">
        <f>Расценки!F1246</f>
        <v>1500</v>
      </c>
      <c r="V1247" s="8">
        <f>Расценки!G1246</f>
        <v>1700</v>
      </c>
      <c r="W1247" s="10">
        <f t="shared" si="814"/>
        <v>0.54666666666666663</v>
      </c>
      <c r="X1247" s="10">
        <f t="shared" si="815"/>
        <v>0.52</v>
      </c>
      <c r="Y1247" s="9">
        <f>Расценки!H1246</f>
        <v>1500</v>
      </c>
      <c r="Z1247" s="9">
        <f>Расценки!I1246</f>
        <v>1700</v>
      </c>
      <c r="AA1247" s="10">
        <f>Расценки!J1246</f>
        <v>0</v>
      </c>
      <c r="AB1247" s="10">
        <f>Расценки!K1246</f>
        <v>0</v>
      </c>
      <c r="AC1247" s="16">
        <f t="shared" si="816"/>
        <v>0.54666666666666663</v>
      </c>
      <c r="AD1247" s="16">
        <f t="shared" si="817"/>
        <v>0.52</v>
      </c>
      <c r="AE1247" s="10">
        <f t="shared" si="818"/>
        <v>0.4</v>
      </c>
      <c r="AF1247" s="10">
        <f t="shared" si="819"/>
        <v>0.4</v>
      </c>
      <c r="AG1247" s="8">
        <f t="shared" si="820"/>
        <v>820</v>
      </c>
      <c r="AH1247" s="8">
        <f t="shared" si="821"/>
        <v>884</v>
      </c>
    </row>
    <row r="1248" spans="1:34" x14ac:dyDescent="0.25">
      <c r="A1248" s="7" t="s">
        <v>3694</v>
      </c>
      <c r="B1248" s="7" t="s">
        <v>3695</v>
      </c>
      <c r="C1248" s="7" t="s">
        <v>177</v>
      </c>
      <c r="D1248" s="7" t="s">
        <v>392</v>
      </c>
      <c r="E1248" s="7" t="str">
        <f>INDEX('Нормо-час по специальностям'!$B$6:$B$26,MATCH(D1248,'Нормо-час по специальностям'!$A$6:$A$26,0))</f>
        <v>Электромонтажник</v>
      </c>
      <c r="F1248" s="15">
        <v>1</v>
      </c>
      <c r="G1248" s="7" t="s">
        <v>6938</v>
      </c>
      <c r="H1248" s="11">
        <f t="shared" si="805"/>
        <v>7</v>
      </c>
      <c r="I1248" s="8">
        <f>INDEX('Нормо-час по специальностям'!$D$6:$D$26,MATCH(D1248,'Нормо-час по специальностям'!$A$6:$A$26,0))</f>
        <v>850</v>
      </c>
      <c r="J1248" s="8">
        <f>INDEX('Нормо-час по специальностям'!$E$6:$E$26,MATCH(D1248,'Нормо-час по специальностям'!$A$6:$A$26,0))</f>
        <v>1020</v>
      </c>
      <c r="K1248" s="8">
        <f t="shared" si="806"/>
        <v>850</v>
      </c>
      <c r="L1248" s="8">
        <f t="shared" si="807"/>
        <v>1020</v>
      </c>
      <c r="M1248" s="8">
        <f>Расценки!L1247</f>
        <v>1200</v>
      </c>
      <c r="N1248" s="8">
        <f>Расценки!M1247</f>
        <v>1380</v>
      </c>
      <c r="O1248" s="10">
        <f t="shared" si="808"/>
        <v>-0.29166666666666663</v>
      </c>
      <c r="P1248" s="10">
        <f t="shared" si="809"/>
        <v>-0.26086956521739135</v>
      </c>
      <c r="Q1248" s="7" t="str">
        <f t="shared" si="810"/>
        <v>нормо-часы</v>
      </c>
      <c r="R1248" s="7" t="str">
        <f t="shared" si="811"/>
        <v>нормо-часы</v>
      </c>
      <c r="S1248" s="8">
        <f t="shared" si="812"/>
        <v>1200</v>
      </c>
      <c r="T1248" s="8">
        <f t="shared" si="813"/>
        <v>1380</v>
      </c>
      <c r="U1248" s="8">
        <f>Расценки!F1247</f>
        <v>2000</v>
      </c>
      <c r="V1248" s="8">
        <f>Расценки!G1247</f>
        <v>2300</v>
      </c>
      <c r="W1248" s="10">
        <f t="shared" si="814"/>
        <v>0.57499999999999996</v>
      </c>
      <c r="X1248" s="10">
        <f t="shared" si="815"/>
        <v>0.55652173913043479</v>
      </c>
      <c r="Y1248" s="9">
        <f>Расценки!H1247</f>
        <v>2000</v>
      </c>
      <c r="Z1248" s="9">
        <f>Расценки!I1247</f>
        <v>2300</v>
      </c>
      <c r="AA1248" s="10">
        <f>Расценки!J1247</f>
        <v>0</v>
      </c>
      <c r="AB1248" s="10">
        <f>Расценки!K1247</f>
        <v>0</v>
      </c>
      <c r="AC1248" s="16">
        <f t="shared" si="816"/>
        <v>0.57499999999999996</v>
      </c>
      <c r="AD1248" s="16">
        <f t="shared" si="817"/>
        <v>0.55652173913043479</v>
      </c>
      <c r="AE1248" s="10">
        <f t="shared" si="818"/>
        <v>0.4</v>
      </c>
      <c r="AF1248" s="10">
        <f t="shared" si="819"/>
        <v>0.4</v>
      </c>
      <c r="AG1248" s="8">
        <f t="shared" si="820"/>
        <v>1150</v>
      </c>
      <c r="AH1248" s="8">
        <f t="shared" si="821"/>
        <v>1280</v>
      </c>
    </row>
    <row r="1249" spans="1:34" x14ac:dyDescent="0.25">
      <c r="A1249" s="7" t="s">
        <v>3697</v>
      </c>
      <c r="B1249" s="7" t="s">
        <v>3698</v>
      </c>
      <c r="C1249" s="7" t="s">
        <v>177</v>
      </c>
      <c r="D1249" s="7" t="s">
        <v>392</v>
      </c>
      <c r="E1249" s="7" t="str">
        <f>INDEX('Нормо-час по специальностям'!$B$6:$B$26,MATCH(D1249,'Нормо-час по специальностям'!$A$6:$A$26,0))</f>
        <v>Электромонтажник</v>
      </c>
      <c r="F1249" s="15">
        <v>1.2</v>
      </c>
      <c r="G1249" s="7" t="s">
        <v>6938</v>
      </c>
      <c r="H1249" s="11">
        <f t="shared" si="805"/>
        <v>5.83</v>
      </c>
      <c r="I1249" s="8">
        <f>INDEX('Нормо-час по специальностям'!$D$6:$D$26,MATCH(D1249,'Нормо-час по специальностям'!$A$6:$A$26,0))</f>
        <v>850</v>
      </c>
      <c r="J1249" s="8">
        <f>INDEX('Нормо-час по специальностям'!$E$6:$E$26,MATCH(D1249,'Нормо-час по специальностям'!$A$6:$A$26,0))</f>
        <v>1020</v>
      </c>
      <c r="K1249" s="8">
        <f t="shared" si="806"/>
        <v>1020</v>
      </c>
      <c r="L1249" s="8">
        <f t="shared" si="807"/>
        <v>1224</v>
      </c>
      <c r="M1249" s="8">
        <f>Расценки!L1248</f>
        <v>1200</v>
      </c>
      <c r="N1249" s="8">
        <f>Расценки!M1248</f>
        <v>1380</v>
      </c>
      <c r="O1249" s="10">
        <f t="shared" si="808"/>
        <v>-0.15000000000000002</v>
      </c>
      <c r="P1249" s="10">
        <f t="shared" si="809"/>
        <v>-0.11304347826086958</v>
      </c>
      <c r="Q1249" s="7" t="str">
        <f t="shared" si="810"/>
        <v>нормо-часы</v>
      </c>
      <c r="R1249" s="7" t="str">
        <f t="shared" si="811"/>
        <v>нормо-часы</v>
      </c>
      <c r="S1249" s="8">
        <f t="shared" si="812"/>
        <v>1000</v>
      </c>
      <c r="T1249" s="8">
        <f t="shared" si="813"/>
        <v>1150</v>
      </c>
      <c r="U1249" s="8">
        <f>Расценки!F1248</f>
        <v>2000</v>
      </c>
      <c r="V1249" s="8">
        <f>Расценки!G1248</f>
        <v>2300</v>
      </c>
      <c r="W1249" s="10">
        <f t="shared" si="814"/>
        <v>0.49</v>
      </c>
      <c r="X1249" s="10">
        <f t="shared" si="815"/>
        <v>0.46782608695652173</v>
      </c>
      <c r="Y1249" s="9">
        <f>Расценки!H1248</f>
        <v>2000</v>
      </c>
      <c r="Z1249" s="9">
        <f>Расценки!I1248</f>
        <v>2300</v>
      </c>
      <c r="AA1249" s="10">
        <f>Расценки!J1248</f>
        <v>0</v>
      </c>
      <c r="AB1249" s="10">
        <f>Расценки!K1248</f>
        <v>0</v>
      </c>
      <c r="AC1249" s="16">
        <f t="shared" si="816"/>
        <v>0.49</v>
      </c>
      <c r="AD1249" s="16">
        <f t="shared" si="817"/>
        <v>0.46782608695652173</v>
      </c>
      <c r="AE1249" s="10">
        <f t="shared" si="818"/>
        <v>0.4</v>
      </c>
      <c r="AF1249" s="10">
        <f t="shared" si="819"/>
        <v>0.4</v>
      </c>
      <c r="AG1249" s="8">
        <f t="shared" si="820"/>
        <v>980</v>
      </c>
      <c r="AH1249" s="8">
        <f t="shared" si="821"/>
        <v>1076</v>
      </c>
    </row>
    <row r="1250" spans="1:34" x14ac:dyDescent="0.25">
      <c r="A1250" s="7" t="s">
        <v>3700</v>
      </c>
      <c r="B1250" s="7" t="s">
        <v>3701</v>
      </c>
      <c r="C1250" s="7" t="s">
        <v>177</v>
      </c>
      <c r="D1250" s="7" t="s">
        <v>410</v>
      </c>
      <c r="E1250" s="7" t="str">
        <f>INDEX('Нормо-час по специальностям'!$B$6:$B$26,MATCH(D1250,'Нормо-час по специальностям'!$A$6:$A$26,0))</f>
        <v>Монтажник вентиляции</v>
      </c>
      <c r="F1250" s="15">
        <v>9</v>
      </c>
      <c r="G1250" s="7" t="s">
        <v>7363</v>
      </c>
      <c r="H1250" s="11">
        <f t="shared" si="805"/>
        <v>0.78</v>
      </c>
      <c r="I1250" s="8">
        <f>INDEX('Нормо-час по специальностям'!$D$6:$D$26,MATCH(D1250,'Нормо-час по специальностям'!$A$6:$A$26,0))</f>
        <v>850</v>
      </c>
      <c r="J1250" s="8">
        <f>INDEX('Нормо-час по специальностям'!$E$6:$E$26,MATCH(D1250,'Нормо-час по специальностям'!$A$6:$A$26,0))</f>
        <v>1020</v>
      </c>
      <c r="K1250" s="8">
        <f t="shared" si="806"/>
        <v>7650</v>
      </c>
      <c r="L1250" s="8">
        <f t="shared" si="807"/>
        <v>9180</v>
      </c>
      <c r="M1250" s="8">
        <f>Расценки!L1249</f>
        <v>7200</v>
      </c>
      <c r="N1250" s="8">
        <f>Расценки!M1249</f>
        <v>8400</v>
      </c>
      <c r="O1250" s="10">
        <f t="shared" si="808"/>
        <v>6.25E-2</v>
      </c>
      <c r="P1250" s="10">
        <f t="shared" si="809"/>
        <v>9.2857142857142749E-2</v>
      </c>
      <c r="Q1250" s="7" t="str">
        <f t="shared" si="810"/>
        <v>равно</v>
      </c>
      <c r="R1250" s="7" t="str">
        <f t="shared" si="811"/>
        <v>равно</v>
      </c>
      <c r="S1250" s="8">
        <f t="shared" si="812"/>
        <v>800</v>
      </c>
      <c r="T1250" s="8">
        <f t="shared" si="813"/>
        <v>933</v>
      </c>
      <c r="U1250" s="8">
        <f>Расценки!F1249</f>
        <v>12000</v>
      </c>
      <c r="V1250" s="8">
        <f>Расценки!G1249</f>
        <v>14000</v>
      </c>
      <c r="W1250" s="10">
        <f t="shared" si="814"/>
        <v>0.36249999999999999</v>
      </c>
      <c r="X1250" s="10">
        <f t="shared" si="815"/>
        <v>0.34428571428571431</v>
      </c>
      <c r="Y1250" s="9">
        <f>Расценки!H1249</f>
        <v>12000</v>
      </c>
      <c r="Z1250" s="9">
        <f>Расценки!I1249</f>
        <v>14000</v>
      </c>
      <c r="AA1250" s="10">
        <f>Расценки!J1249</f>
        <v>0</v>
      </c>
      <c r="AB1250" s="10">
        <f>Расценки!K1249</f>
        <v>0</v>
      </c>
      <c r="AC1250" s="16">
        <f t="shared" si="816"/>
        <v>0.36249999999999999</v>
      </c>
      <c r="AD1250" s="16">
        <f t="shared" si="817"/>
        <v>0.34428571428571431</v>
      </c>
      <c r="AE1250" s="10">
        <f t="shared" si="818"/>
        <v>0.4</v>
      </c>
      <c r="AF1250" s="10">
        <f t="shared" si="819"/>
        <v>0.4</v>
      </c>
      <c r="AG1250" s="8">
        <f t="shared" si="820"/>
        <v>4350</v>
      </c>
      <c r="AH1250" s="8">
        <f t="shared" si="821"/>
        <v>4820</v>
      </c>
    </row>
    <row r="1251" spans="1:34" x14ac:dyDescent="0.25">
      <c r="A1251" s="7" t="s">
        <v>3704</v>
      </c>
      <c r="B1251" s="7" t="s">
        <v>3705</v>
      </c>
      <c r="C1251" s="7" t="s">
        <v>177</v>
      </c>
      <c r="D1251" s="7" t="s">
        <v>410</v>
      </c>
      <c r="E1251" s="7" t="str">
        <f>INDEX('Нормо-час по специальностям'!$B$6:$B$26,MATCH(D1251,'Нормо-час по специальностям'!$A$6:$A$26,0))</f>
        <v>Монтажник вентиляции</v>
      </c>
      <c r="F1251" s="15">
        <v>0.8</v>
      </c>
      <c r="G1251" s="7" t="s">
        <v>7347</v>
      </c>
      <c r="H1251" s="11">
        <f t="shared" ref="H1251:H1314" si="822">IF(OR(F1251="",F1251=0),"",ROUND($G$3/F1251,2))</f>
        <v>8.75</v>
      </c>
      <c r="I1251" s="8">
        <f>INDEX('Нормо-час по специальностям'!$D$6:$D$26,MATCH(D1251,'Нормо-час по специальностям'!$A$6:$A$26,0))</f>
        <v>850</v>
      </c>
      <c r="J1251" s="8">
        <f>INDEX('Нормо-час по специальностям'!$E$6:$E$26,MATCH(D1251,'Нормо-час по специальностям'!$A$6:$A$26,0))</f>
        <v>1020</v>
      </c>
      <c r="K1251" s="8">
        <f t="shared" ref="K1251:K1314" si="823">IF(OR(F1251="",F1251=0,I1251=0),"",ROUND(F1251*I1251,0))</f>
        <v>680</v>
      </c>
      <c r="L1251" s="8">
        <f t="shared" ref="L1251:L1314" si="824">IF(OR(F1251="",F1251=0,J1251=0),"",ROUND(F1251*J1251,0))</f>
        <v>816</v>
      </c>
      <c r="M1251" s="8">
        <f>Расценки!L1250</f>
        <v>744</v>
      </c>
      <c r="N1251" s="8">
        <f>Расценки!M1250</f>
        <v>868</v>
      </c>
      <c r="O1251" s="10">
        <f t="shared" ref="O1251:O1314" si="825">IF(OR(K1251="",M1251="",M1251=0),"",K1251/M1251-1)</f>
        <v>-8.6021505376344121E-2</v>
      </c>
      <c r="P1251" s="10">
        <f t="shared" ref="P1251:P1314" si="826">IF(OR(L1251="",N1251="",N1251=0),"",L1251/N1251-1)</f>
        <v>-5.9907834101382451E-2</v>
      </c>
      <c r="Q1251" s="7" t="str">
        <f t="shared" ref="Q1251:Q1314" si="827">IF(O1251="","—",IF(O1251&lt;-$C$3,"нормо-часы",IF(O1251&gt;$C$3,"расценка","равно")))</f>
        <v>равно</v>
      </c>
      <c r="R1251" s="7" t="str">
        <f t="shared" ref="R1251:R1314" si="828">IF(P1251="","—",IF(P1251&lt;-$C$3,"нормо-часы",IF(P1251&gt;$C$3,"расценка","равно")))</f>
        <v>равно</v>
      </c>
      <c r="S1251" s="8">
        <f t="shared" ref="S1251:S1314" si="829">IF(OR(F1251="",F1251=0,M1251=""),"",ROUND(M1251/F1251,0))</f>
        <v>930</v>
      </c>
      <c r="T1251" s="8">
        <f t="shared" ref="T1251:T1314" si="830">IF(OR(F1251="",F1251=0,N1251=""),"",ROUND(N1251/F1251,0))</f>
        <v>1085</v>
      </c>
      <c r="U1251" s="8">
        <f>Расценки!F1250</f>
        <v>1200</v>
      </c>
      <c r="V1251" s="8">
        <f>Расценки!G1250</f>
        <v>1400</v>
      </c>
      <c r="W1251" s="10">
        <f t="shared" ref="W1251:W1314" si="831">IF(OR(K1251="",U1251="",U1251=0),"",(U1251-K1251)/U1251)</f>
        <v>0.43333333333333335</v>
      </c>
      <c r="X1251" s="10">
        <f t="shared" ref="X1251:X1314" si="832">IF(OR(L1251="",V1251="",V1251=0),"",(V1251-L1251)/V1251)</f>
        <v>0.41714285714285715</v>
      </c>
      <c r="Y1251" s="9">
        <f>Расценки!H1250</f>
        <v>1200</v>
      </c>
      <c r="Z1251" s="9">
        <f>Расценки!I1250</f>
        <v>1400</v>
      </c>
      <c r="AA1251" s="10">
        <f>Расценки!J1250</f>
        <v>0</v>
      </c>
      <c r="AB1251" s="10">
        <f>Расценки!K1250</f>
        <v>0</v>
      </c>
      <c r="AC1251" s="16">
        <f t="shared" ref="AC1251:AC1314" si="833">IF(OR(K1251="",Y1251="",Y1251=0),"",(Y1251-K1251)/Y1251)</f>
        <v>0.43333333333333335</v>
      </c>
      <c r="AD1251" s="16">
        <f t="shared" ref="AD1251:AD1314" si="834">IF(OR(L1251="",Z1251="",Z1251=0),"",(Z1251-L1251)/Z1251)</f>
        <v>0.41714285714285715</v>
      </c>
      <c r="AE1251" s="10">
        <f t="shared" ref="AE1251:AE1314" si="835">IF(OR(Y1251="",Y1251=0),"",(Y1251-M1251)/Y1251)</f>
        <v>0.38</v>
      </c>
      <c r="AF1251" s="10">
        <f t="shared" ref="AF1251:AF1314" si="836">IF(OR(Z1251="",Z1251=0),"",(Z1251-N1251)/Z1251)</f>
        <v>0.38</v>
      </c>
      <c r="AG1251" s="8">
        <f t="shared" ref="AG1251:AG1314" si="837">IF(OR(K1251="",Y1251=""),"",Y1251-K1251)</f>
        <v>520</v>
      </c>
      <c r="AH1251" s="8">
        <f t="shared" ref="AH1251:AH1314" si="838">IF(OR(L1251="",Z1251=""),"",Z1251-L1251)</f>
        <v>584</v>
      </c>
    </row>
    <row r="1252" spans="1:34" x14ac:dyDescent="0.25">
      <c r="A1252" s="7" t="s">
        <v>3707</v>
      </c>
      <c r="B1252" s="7" t="s">
        <v>3708</v>
      </c>
      <c r="C1252" s="7" t="s">
        <v>177</v>
      </c>
      <c r="D1252" s="7" t="s">
        <v>410</v>
      </c>
      <c r="E1252" s="7" t="str">
        <f>INDEX('Нормо-час по специальностям'!$B$6:$B$26,MATCH(D1252,'Нормо-час по специальностям'!$A$6:$A$26,0))</f>
        <v>Монтажник вентиляции</v>
      </c>
      <c r="F1252" s="15">
        <v>1.2</v>
      </c>
      <c r="G1252" s="7" t="s">
        <v>7364</v>
      </c>
      <c r="H1252" s="11">
        <f t="shared" si="822"/>
        <v>5.83</v>
      </c>
      <c r="I1252" s="8">
        <f>INDEX('Нормо-час по специальностям'!$D$6:$D$26,MATCH(D1252,'Нормо-час по специальностям'!$A$6:$A$26,0))</f>
        <v>850</v>
      </c>
      <c r="J1252" s="8">
        <f>INDEX('Нормо-час по специальностям'!$E$6:$E$26,MATCH(D1252,'Нормо-час по специальностям'!$A$6:$A$26,0))</f>
        <v>1020</v>
      </c>
      <c r="K1252" s="8">
        <f t="shared" si="823"/>
        <v>1020</v>
      </c>
      <c r="L1252" s="8">
        <f t="shared" si="824"/>
        <v>1224</v>
      </c>
      <c r="M1252" s="8">
        <f>Расценки!L1251</f>
        <v>1116</v>
      </c>
      <c r="N1252" s="8">
        <f>Расценки!M1251</f>
        <v>1302</v>
      </c>
      <c r="O1252" s="10">
        <f t="shared" si="825"/>
        <v>-8.6021505376344121E-2</v>
      </c>
      <c r="P1252" s="10">
        <f t="shared" si="826"/>
        <v>-5.9907834101382451E-2</v>
      </c>
      <c r="Q1252" s="7" t="str">
        <f t="shared" si="827"/>
        <v>равно</v>
      </c>
      <c r="R1252" s="7" t="str">
        <f t="shared" si="828"/>
        <v>равно</v>
      </c>
      <c r="S1252" s="8">
        <f t="shared" si="829"/>
        <v>930</v>
      </c>
      <c r="T1252" s="8">
        <f t="shared" si="830"/>
        <v>1085</v>
      </c>
      <c r="U1252" s="8">
        <f>Расценки!F1251</f>
        <v>1800</v>
      </c>
      <c r="V1252" s="8">
        <f>Расценки!G1251</f>
        <v>2100</v>
      </c>
      <c r="W1252" s="10">
        <f t="shared" si="831"/>
        <v>0.43333333333333335</v>
      </c>
      <c r="X1252" s="10">
        <f t="shared" si="832"/>
        <v>0.41714285714285715</v>
      </c>
      <c r="Y1252" s="9">
        <f>Расценки!H1251</f>
        <v>1800</v>
      </c>
      <c r="Z1252" s="9">
        <f>Расценки!I1251</f>
        <v>2100</v>
      </c>
      <c r="AA1252" s="10">
        <f>Расценки!J1251</f>
        <v>0</v>
      </c>
      <c r="AB1252" s="10">
        <f>Расценки!K1251</f>
        <v>0</v>
      </c>
      <c r="AC1252" s="16">
        <f t="shared" si="833"/>
        <v>0.43333333333333335</v>
      </c>
      <c r="AD1252" s="16">
        <f t="shared" si="834"/>
        <v>0.41714285714285715</v>
      </c>
      <c r="AE1252" s="10">
        <f t="shared" si="835"/>
        <v>0.38</v>
      </c>
      <c r="AF1252" s="10">
        <f t="shared" si="836"/>
        <v>0.38</v>
      </c>
      <c r="AG1252" s="8">
        <f t="shared" si="837"/>
        <v>780</v>
      </c>
      <c r="AH1252" s="8">
        <f t="shared" si="838"/>
        <v>876</v>
      </c>
    </row>
    <row r="1253" spans="1:34" x14ac:dyDescent="0.25">
      <c r="A1253" s="7" t="s">
        <v>3710</v>
      </c>
      <c r="B1253" s="7" t="s">
        <v>3711</v>
      </c>
      <c r="C1253" s="7" t="s">
        <v>177</v>
      </c>
      <c r="D1253" s="7" t="s">
        <v>410</v>
      </c>
      <c r="E1253" s="7" t="str">
        <f>INDEX('Нормо-час по специальностям'!$B$6:$B$26,MATCH(D1253,'Нормо-час по специальностям'!$A$6:$A$26,0))</f>
        <v>Монтажник вентиляции</v>
      </c>
      <c r="F1253" s="15">
        <v>1.6</v>
      </c>
      <c r="G1253" s="7" t="s">
        <v>7364</v>
      </c>
      <c r="H1253" s="11">
        <f t="shared" si="822"/>
        <v>4.38</v>
      </c>
      <c r="I1253" s="8">
        <f>INDEX('Нормо-час по специальностям'!$D$6:$D$26,MATCH(D1253,'Нормо-час по специальностям'!$A$6:$A$26,0))</f>
        <v>850</v>
      </c>
      <c r="J1253" s="8">
        <f>INDEX('Нормо-час по специальностям'!$E$6:$E$26,MATCH(D1253,'Нормо-час по специальностям'!$A$6:$A$26,0))</f>
        <v>1020</v>
      </c>
      <c r="K1253" s="8">
        <f t="shared" si="823"/>
        <v>1360</v>
      </c>
      <c r="L1253" s="8">
        <f t="shared" si="824"/>
        <v>1632</v>
      </c>
      <c r="M1253" s="8">
        <f>Расценки!L1252</f>
        <v>1488</v>
      </c>
      <c r="N1253" s="8">
        <f>Расценки!M1252</f>
        <v>1736</v>
      </c>
      <c r="O1253" s="10">
        <f t="shared" si="825"/>
        <v>-8.6021505376344121E-2</v>
      </c>
      <c r="P1253" s="10">
        <f t="shared" si="826"/>
        <v>-5.9907834101382451E-2</v>
      </c>
      <c r="Q1253" s="7" t="str">
        <f t="shared" si="827"/>
        <v>равно</v>
      </c>
      <c r="R1253" s="7" t="str">
        <f t="shared" si="828"/>
        <v>равно</v>
      </c>
      <c r="S1253" s="8">
        <f t="shared" si="829"/>
        <v>930</v>
      </c>
      <c r="T1253" s="8">
        <f t="shared" si="830"/>
        <v>1085</v>
      </c>
      <c r="U1253" s="8">
        <f>Расценки!F1252</f>
        <v>2400</v>
      </c>
      <c r="V1253" s="8">
        <f>Расценки!G1252</f>
        <v>2800</v>
      </c>
      <c r="W1253" s="10">
        <f t="shared" si="831"/>
        <v>0.43333333333333335</v>
      </c>
      <c r="X1253" s="10">
        <f t="shared" si="832"/>
        <v>0.41714285714285715</v>
      </c>
      <c r="Y1253" s="9">
        <f>Расценки!H1252</f>
        <v>2400</v>
      </c>
      <c r="Z1253" s="9">
        <f>Расценки!I1252</f>
        <v>2800</v>
      </c>
      <c r="AA1253" s="10">
        <f>Расценки!J1252</f>
        <v>0</v>
      </c>
      <c r="AB1253" s="10">
        <f>Расценки!K1252</f>
        <v>0</v>
      </c>
      <c r="AC1253" s="16">
        <f t="shared" si="833"/>
        <v>0.43333333333333335</v>
      </c>
      <c r="AD1253" s="16">
        <f t="shared" si="834"/>
        <v>0.41714285714285715</v>
      </c>
      <c r="AE1253" s="10">
        <f t="shared" si="835"/>
        <v>0.38</v>
      </c>
      <c r="AF1253" s="10">
        <f t="shared" si="836"/>
        <v>0.38</v>
      </c>
      <c r="AG1253" s="8">
        <f t="shared" si="837"/>
        <v>1040</v>
      </c>
      <c r="AH1253" s="8">
        <f t="shared" si="838"/>
        <v>1168</v>
      </c>
    </row>
    <row r="1254" spans="1:34" x14ac:dyDescent="0.25">
      <c r="A1254" s="7" t="s">
        <v>3712</v>
      </c>
      <c r="B1254" s="7" t="s">
        <v>3713</v>
      </c>
      <c r="C1254" s="7" t="s">
        <v>177</v>
      </c>
      <c r="D1254" s="7" t="s">
        <v>410</v>
      </c>
      <c r="E1254" s="7" t="str">
        <f>INDEX('Нормо-час по специальностям'!$B$6:$B$26,MATCH(D1254,'Нормо-час по специальностям'!$A$6:$A$26,0))</f>
        <v>Монтажник вентиляции</v>
      </c>
      <c r="F1254" s="15">
        <v>2.4</v>
      </c>
      <c r="G1254" s="7" t="s">
        <v>7364</v>
      </c>
      <c r="H1254" s="11">
        <f t="shared" si="822"/>
        <v>2.92</v>
      </c>
      <c r="I1254" s="8">
        <f>INDEX('Нормо-час по специальностям'!$D$6:$D$26,MATCH(D1254,'Нормо-час по специальностям'!$A$6:$A$26,0))</f>
        <v>850</v>
      </c>
      <c r="J1254" s="8">
        <f>INDEX('Нормо-час по специальностям'!$E$6:$E$26,MATCH(D1254,'Нормо-час по специальностям'!$A$6:$A$26,0))</f>
        <v>1020</v>
      </c>
      <c r="K1254" s="8">
        <f t="shared" si="823"/>
        <v>2040</v>
      </c>
      <c r="L1254" s="8">
        <f t="shared" si="824"/>
        <v>2448</v>
      </c>
      <c r="M1254" s="8">
        <f>Расценки!L1253</f>
        <v>2170</v>
      </c>
      <c r="N1254" s="8">
        <f>Расценки!M1253</f>
        <v>2480</v>
      </c>
      <c r="O1254" s="10">
        <f t="shared" si="825"/>
        <v>-5.9907834101382451E-2</v>
      </c>
      <c r="P1254" s="10">
        <f t="shared" si="826"/>
        <v>-1.2903225806451646E-2</v>
      </c>
      <c r="Q1254" s="7" t="str">
        <f t="shared" si="827"/>
        <v>равно</v>
      </c>
      <c r="R1254" s="7" t="str">
        <f t="shared" si="828"/>
        <v>равно</v>
      </c>
      <c r="S1254" s="8">
        <f t="shared" si="829"/>
        <v>904</v>
      </c>
      <c r="T1254" s="8">
        <f t="shared" si="830"/>
        <v>1033</v>
      </c>
      <c r="U1254" s="8">
        <f>Расценки!F1253</f>
        <v>3500</v>
      </c>
      <c r="V1254" s="8">
        <f>Расценки!G1253</f>
        <v>4000</v>
      </c>
      <c r="W1254" s="10">
        <f t="shared" si="831"/>
        <v>0.41714285714285715</v>
      </c>
      <c r="X1254" s="10">
        <f t="shared" si="832"/>
        <v>0.38800000000000001</v>
      </c>
      <c r="Y1254" s="9">
        <f>Расценки!H1253</f>
        <v>3500</v>
      </c>
      <c r="Z1254" s="9">
        <f>Расценки!I1253</f>
        <v>4000</v>
      </c>
      <c r="AA1254" s="10">
        <f>Расценки!J1253</f>
        <v>0</v>
      </c>
      <c r="AB1254" s="10">
        <f>Расценки!K1253</f>
        <v>0</v>
      </c>
      <c r="AC1254" s="16">
        <f t="shared" si="833"/>
        <v>0.41714285714285715</v>
      </c>
      <c r="AD1254" s="16">
        <f t="shared" si="834"/>
        <v>0.38800000000000001</v>
      </c>
      <c r="AE1254" s="10">
        <f t="shared" si="835"/>
        <v>0.38</v>
      </c>
      <c r="AF1254" s="10">
        <f t="shared" si="836"/>
        <v>0.38</v>
      </c>
      <c r="AG1254" s="8">
        <f t="shared" si="837"/>
        <v>1460</v>
      </c>
      <c r="AH1254" s="8">
        <f t="shared" si="838"/>
        <v>1552</v>
      </c>
    </row>
    <row r="1255" spans="1:34" x14ac:dyDescent="0.25">
      <c r="A1255" s="7" t="s">
        <v>3714</v>
      </c>
      <c r="B1255" s="7" t="s">
        <v>3715</v>
      </c>
      <c r="C1255" s="7" t="s">
        <v>177</v>
      </c>
      <c r="D1255" s="7" t="s">
        <v>410</v>
      </c>
      <c r="E1255" s="7" t="str">
        <f>INDEX('Нормо-час по специальностям'!$B$6:$B$26,MATCH(D1255,'Нормо-час по специальностям'!$A$6:$A$26,0))</f>
        <v>Монтажник вентиляции</v>
      </c>
      <c r="F1255" s="15">
        <v>4</v>
      </c>
      <c r="G1255" s="7" t="s">
        <v>7365</v>
      </c>
      <c r="H1255" s="11">
        <f t="shared" si="822"/>
        <v>1.75</v>
      </c>
      <c r="I1255" s="8">
        <f>INDEX('Нормо-час по специальностям'!$D$6:$D$26,MATCH(D1255,'Нормо-час по специальностям'!$A$6:$A$26,0))</f>
        <v>850</v>
      </c>
      <c r="J1255" s="8">
        <f>INDEX('Нормо-час по специальностям'!$E$6:$E$26,MATCH(D1255,'Нормо-час по специальностям'!$A$6:$A$26,0))</f>
        <v>1020</v>
      </c>
      <c r="K1255" s="8">
        <f t="shared" si="823"/>
        <v>3400</v>
      </c>
      <c r="L1255" s="8">
        <f t="shared" si="824"/>
        <v>4080</v>
      </c>
      <c r="M1255" s="8">
        <f>Расценки!L1254</f>
        <v>3720</v>
      </c>
      <c r="N1255" s="8">
        <f>Расценки!M1254</f>
        <v>4278</v>
      </c>
      <c r="O1255" s="10">
        <f t="shared" si="825"/>
        <v>-8.6021505376344121E-2</v>
      </c>
      <c r="P1255" s="10">
        <f t="shared" si="826"/>
        <v>-4.628330995792429E-2</v>
      </c>
      <c r="Q1255" s="7" t="str">
        <f t="shared" si="827"/>
        <v>равно</v>
      </c>
      <c r="R1255" s="7" t="str">
        <f t="shared" si="828"/>
        <v>равно</v>
      </c>
      <c r="S1255" s="8">
        <f t="shared" si="829"/>
        <v>930</v>
      </c>
      <c r="T1255" s="8">
        <f t="shared" si="830"/>
        <v>1070</v>
      </c>
      <c r="U1255" s="8">
        <f>Расценки!F1254</f>
        <v>6000</v>
      </c>
      <c r="V1255" s="8">
        <f>Расценки!G1254</f>
        <v>6900</v>
      </c>
      <c r="W1255" s="10">
        <f t="shared" si="831"/>
        <v>0.43333333333333335</v>
      </c>
      <c r="X1255" s="10">
        <f t="shared" si="832"/>
        <v>0.40869565217391307</v>
      </c>
      <c r="Y1255" s="9">
        <f>Расценки!H1254</f>
        <v>6000</v>
      </c>
      <c r="Z1255" s="9">
        <f>Расценки!I1254</f>
        <v>6900</v>
      </c>
      <c r="AA1255" s="10">
        <f>Расценки!J1254</f>
        <v>0</v>
      </c>
      <c r="AB1255" s="10">
        <f>Расценки!K1254</f>
        <v>0</v>
      </c>
      <c r="AC1255" s="16">
        <f t="shared" si="833"/>
        <v>0.43333333333333335</v>
      </c>
      <c r="AD1255" s="16">
        <f t="shared" si="834"/>
        <v>0.40869565217391307</v>
      </c>
      <c r="AE1255" s="10">
        <f t="shared" si="835"/>
        <v>0.38</v>
      </c>
      <c r="AF1255" s="10">
        <f t="shared" si="836"/>
        <v>0.38</v>
      </c>
      <c r="AG1255" s="8">
        <f t="shared" si="837"/>
        <v>2600</v>
      </c>
      <c r="AH1255" s="8">
        <f t="shared" si="838"/>
        <v>2820</v>
      </c>
    </row>
    <row r="1256" spans="1:34" x14ac:dyDescent="0.25">
      <c r="A1256" s="7" t="s">
        <v>3717</v>
      </c>
      <c r="B1256" s="7" t="s">
        <v>3718</v>
      </c>
      <c r="C1256" s="7" t="s">
        <v>177</v>
      </c>
      <c r="D1256" s="7" t="s">
        <v>410</v>
      </c>
      <c r="E1256" s="7" t="str">
        <f>INDEX('Нормо-час по специальностям'!$B$6:$B$26,MATCH(D1256,'Нормо-час по специальностям'!$A$6:$A$26,0))</f>
        <v>Монтажник вентиляции</v>
      </c>
      <c r="F1256" s="15">
        <v>0.8</v>
      </c>
      <c r="G1256" s="7" t="s">
        <v>6938</v>
      </c>
      <c r="H1256" s="11">
        <f t="shared" si="822"/>
        <v>8.75</v>
      </c>
      <c r="I1256" s="8">
        <f>INDEX('Нормо-час по специальностям'!$D$6:$D$26,MATCH(D1256,'Нормо-час по специальностям'!$A$6:$A$26,0))</f>
        <v>850</v>
      </c>
      <c r="J1256" s="8">
        <f>INDEX('Нормо-час по специальностям'!$E$6:$E$26,MATCH(D1256,'Нормо-час по специальностям'!$A$6:$A$26,0))</f>
        <v>1020</v>
      </c>
      <c r="K1256" s="8">
        <f t="shared" si="823"/>
        <v>680</v>
      </c>
      <c r="L1256" s="8">
        <f t="shared" si="824"/>
        <v>816</v>
      </c>
      <c r="M1256" s="8">
        <f>Расценки!L1255</f>
        <v>900</v>
      </c>
      <c r="N1256" s="8">
        <f>Расценки!M1255</f>
        <v>1020</v>
      </c>
      <c r="O1256" s="10">
        <f t="shared" si="825"/>
        <v>-0.24444444444444446</v>
      </c>
      <c r="P1256" s="10">
        <f t="shared" si="826"/>
        <v>-0.19999999999999996</v>
      </c>
      <c r="Q1256" s="7" t="str">
        <f t="shared" si="827"/>
        <v>нормо-часы</v>
      </c>
      <c r="R1256" s="7" t="str">
        <f t="shared" si="828"/>
        <v>нормо-часы</v>
      </c>
      <c r="S1256" s="8">
        <f t="shared" si="829"/>
        <v>1125</v>
      </c>
      <c r="T1256" s="8">
        <f t="shared" si="830"/>
        <v>1275</v>
      </c>
      <c r="U1256" s="8">
        <f>Расценки!F1255</f>
        <v>1500</v>
      </c>
      <c r="V1256" s="8">
        <f>Расценки!G1255</f>
        <v>1700</v>
      </c>
      <c r="W1256" s="10">
        <f t="shared" si="831"/>
        <v>0.54666666666666663</v>
      </c>
      <c r="X1256" s="10">
        <f t="shared" si="832"/>
        <v>0.52</v>
      </c>
      <c r="Y1256" s="9">
        <f>Расценки!H1255</f>
        <v>1500</v>
      </c>
      <c r="Z1256" s="9">
        <f>Расценки!I1255</f>
        <v>1700</v>
      </c>
      <c r="AA1256" s="10">
        <f>Расценки!J1255</f>
        <v>0</v>
      </c>
      <c r="AB1256" s="10">
        <f>Расценки!K1255</f>
        <v>0</v>
      </c>
      <c r="AC1256" s="16">
        <f t="shared" si="833"/>
        <v>0.54666666666666663</v>
      </c>
      <c r="AD1256" s="16">
        <f t="shared" si="834"/>
        <v>0.52</v>
      </c>
      <c r="AE1256" s="10">
        <f t="shared" si="835"/>
        <v>0.4</v>
      </c>
      <c r="AF1256" s="10">
        <f t="shared" si="836"/>
        <v>0.4</v>
      </c>
      <c r="AG1256" s="8">
        <f t="shared" si="837"/>
        <v>820</v>
      </c>
      <c r="AH1256" s="8">
        <f t="shared" si="838"/>
        <v>884</v>
      </c>
    </row>
    <row r="1257" spans="1:34" x14ac:dyDescent="0.25">
      <c r="A1257" s="7" t="s">
        <v>3720</v>
      </c>
      <c r="B1257" s="7" t="s">
        <v>2958</v>
      </c>
      <c r="C1257" s="7" t="s">
        <v>177</v>
      </c>
      <c r="D1257" s="7" t="s">
        <v>468</v>
      </c>
      <c r="E1257" s="7" t="str">
        <f>INDEX('Нормо-час по специальностям'!$B$6:$B$26,MATCH(D1257,'Нормо-час по специальностям'!$A$6:$A$26,0))</f>
        <v>Сантехник</v>
      </c>
      <c r="F1257" s="15">
        <v>7</v>
      </c>
      <c r="G1257" s="7" t="s">
        <v>7366</v>
      </c>
      <c r="H1257" s="11">
        <f t="shared" si="822"/>
        <v>1</v>
      </c>
      <c r="I1257" s="8">
        <f>INDEX('Нормо-час по специальностям'!$D$6:$D$26,MATCH(D1257,'Нормо-час по специальностям'!$A$6:$A$26,0))</f>
        <v>850</v>
      </c>
      <c r="J1257" s="8">
        <f>INDEX('Нормо-час по специальностям'!$E$6:$E$26,MATCH(D1257,'Нормо-час по специальностям'!$A$6:$A$26,0))</f>
        <v>1020</v>
      </c>
      <c r="K1257" s="8">
        <f t="shared" si="823"/>
        <v>5950</v>
      </c>
      <c r="L1257" s="8">
        <f t="shared" si="824"/>
        <v>7140</v>
      </c>
      <c r="M1257" s="8">
        <f>Расценки!L1256</f>
        <v>6000</v>
      </c>
      <c r="N1257" s="8">
        <f>Расценки!M1256</f>
        <v>6900</v>
      </c>
      <c r="O1257" s="10">
        <f t="shared" si="825"/>
        <v>-8.3333333333333037E-3</v>
      </c>
      <c r="P1257" s="10">
        <f t="shared" si="826"/>
        <v>3.4782608695652195E-2</v>
      </c>
      <c r="Q1257" s="7" t="str">
        <f t="shared" si="827"/>
        <v>равно</v>
      </c>
      <c r="R1257" s="7" t="str">
        <f t="shared" si="828"/>
        <v>равно</v>
      </c>
      <c r="S1257" s="8">
        <f t="shared" si="829"/>
        <v>857</v>
      </c>
      <c r="T1257" s="8">
        <f t="shared" si="830"/>
        <v>986</v>
      </c>
      <c r="U1257" s="8">
        <f>Расценки!F1256</f>
        <v>10000</v>
      </c>
      <c r="V1257" s="8">
        <f>Расценки!G1256</f>
        <v>11500</v>
      </c>
      <c r="W1257" s="10">
        <f t="shared" si="831"/>
        <v>0.40500000000000003</v>
      </c>
      <c r="X1257" s="10">
        <f t="shared" si="832"/>
        <v>0.37913043478260872</v>
      </c>
      <c r="Y1257" s="9">
        <f>Расценки!H1256</f>
        <v>10000</v>
      </c>
      <c r="Z1257" s="9">
        <f>Расценки!I1256</f>
        <v>11500</v>
      </c>
      <c r="AA1257" s="10">
        <f>Расценки!J1256</f>
        <v>0</v>
      </c>
      <c r="AB1257" s="10">
        <f>Расценки!K1256</f>
        <v>0</v>
      </c>
      <c r="AC1257" s="16">
        <f t="shared" si="833"/>
        <v>0.40500000000000003</v>
      </c>
      <c r="AD1257" s="16">
        <f t="shared" si="834"/>
        <v>0.37913043478260872</v>
      </c>
      <c r="AE1257" s="10">
        <f t="shared" si="835"/>
        <v>0.4</v>
      </c>
      <c r="AF1257" s="10">
        <f t="shared" si="836"/>
        <v>0.4</v>
      </c>
      <c r="AG1257" s="8">
        <f t="shared" si="837"/>
        <v>4050</v>
      </c>
      <c r="AH1257" s="8">
        <f t="shared" si="838"/>
        <v>4360</v>
      </c>
    </row>
    <row r="1258" spans="1:34" x14ac:dyDescent="0.25">
      <c r="A1258" s="7" t="s">
        <v>3722</v>
      </c>
      <c r="B1258" s="7" t="s">
        <v>3723</v>
      </c>
      <c r="C1258" s="7" t="s">
        <v>177</v>
      </c>
      <c r="D1258" s="7" t="s">
        <v>426</v>
      </c>
      <c r="E1258" s="7" t="str">
        <f>INDEX('Нормо-час по специальностям'!$B$6:$B$26,MATCH(D1258,'Нормо-час по специальностям'!$A$6:$A$26,0))</f>
        <v>Холодильщик / монтажник кондиционеров</v>
      </c>
      <c r="F1258" s="15">
        <v>14</v>
      </c>
      <c r="G1258" s="7" t="s">
        <v>7367</v>
      </c>
      <c r="H1258" s="11">
        <f t="shared" si="822"/>
        <v>0.5</v>
      </c>
      <c r="I1258" s="8">
        <f>INDEX('Нормо-час по специальностям'!$D$6:$D$26,MATCH(D1258,'Нормо-час по специальностям'!$A$6:$A$26,0))</f>
        <v>1200</v>
      </c>
      <c r="J1258" s="8">
        <f>INDEX('Нормо-час по специальностям'!$E$6:$E$26,MATCH(D1258,'Нормо-час по специальностям'!$A$6:$A$26,0))</f>
        <v>1440</v>
      </c>
      <c r="K1258" s="8">
        <f t="shared" si="823"/>
        <v>16800</v>
      </c>
      <c r="L1258" s="8">
        <f t="shared" si="824"/>
        <v>20160</v>
      </c>
      <c r="M1258" s="8">
        <f>Расценки!L1257</f>
        <v>14400</v>
      </c>
      <c r="N1258" s="8">
        <f>Расценки!M1257</f>
        <v>16500</v>
      </c>
      <c r="O1258" s="10">
        <f t="shared" si="825"/>
        <v>0.16666666666666674</v>
      </c>
      <c r="P1258" s="10">
        <f t="shared" si="826"/>
        <v>0.22181818181818191</v>
      </c>
      <c r="Q1258" s="7" t="str">
        <f t="shared" si="827"/>
        <v>расценка</v>
      </c>
      <c r="R1258" s="7" t="str">
        <f t="shared" si="828"/>
        <v>расценка</v>
      </c>
      <c r="S1258" s="8">
        <f t="shared" si="829"/>
        <v>1029</v>
      </c>
      <c r="T1258" s="8">
        <f t="shared" si="830"/>
        <v>1179</v>
      </c>
      <c r="U1258" s="8">
        <f>Расценки!F1257</f>
        <v>24000</v>
      </c>
      <c r="V1258" s="8">
        <f>Расценки!G1257</f>
        <v>27500</v>
      </c>
      <c r="W1258" s="10">
        <f t="shared" si="831"/>
        <v>0.3</v>
      </c>
      <c r="X1258" s="10">
        <f t="shared" si="832"/>
        <v>0.26690909090909093</v>
      </c>
      <c r="Y1258" s="9">
        <f>Расценки!H1257</f>
        <v>24000</v>
      </c>
      <c r="Z1258" s="9">
        <f>Расценки!I1257</f>
        <v>27500</v>
      </c>
      <c r="AA1258" s="10">
        <f>Расценки!J1257</f>
        <v>0</v>
      </c>
      <c r="AB1258" s="10">
        <f>Расценки!K1257</f>
        <v>0</v>
      </c>
      <c r="AC1258" s="16">
        <f t="shared" si="833"/>
        <v>0.3</v>
      </c>
      <c r="AD1258" s="16">
        <f t="shared" si="834"/>
        <v>0.26690909090909093</v>
      </c>
      <c r="AE1258" s="10">
        <f t="shared" si="835"/>
        <v>0.4</v>
      </c>
      <c r="AF1258" s="10">
        <f t="shared" si="836"/>
        <v>0.4</v>
      </c>
      <c r="AG1258" s="8">
        <f t="shared" si="837"/>
        <v>7200</v>
      </c>
      <c r="AH1258" s="8">
        <f t="shared" si="838"/>
        <v>7340</v>
      </c>
    </row>
    <row r="1259" spans="1:34" x14ac:dyDescent="0.25">
      <c r="A1259" s="7" t="s">
        <v>3725</v>
      </c>
      <c r="B1259" s="7" t="s">
        <v>3726</v>
      </c>
      <c r="C1259" s="7" t="s">
        <v>177</v>
      </c>
      <c r="D1259" s="7" t="s">
        <v>426</v>
      </c>
      <c r="E1259" s="7" t="str">
        <f>INDEX('Нормо-час по специальностям'!$B$6:$B$26,MATCH(D1259,'Нормо-час по специальностям'!$A$6:$A$26,0))</f>
        <v>Холодильщик / монтажник кондиционеров</v>
      </c>
      <c r="F1259" s="15">
        <v>17</v>
      </c>
      <c r="G1259" s="7" t="s">
        <v>7368</v>
      </c>
      <c r="H1259" s="11">
        <f t="shared" si="822"/>
        <v>0.41</v>
      </c>
      <c r="I1259" s="8">
        <f>INDEX('Нормо-час по специальностям'!$D$6:$D$26,MATCH(D1259,'Нормо-час по специальностям'!$A$6:$A$26,0))</f>
        <v>1200</v>
      </c>
      <c r="J1259" s="8">
        <f>INDEX('Нормо-час по специальностям'!$E$6:$E$26,MATCH(D1259,'Нормо-час по специальностям'!$A$6:$A$26,0))</f>
        <v>1440</v>
      </c>
      <c r="K1259" s="8">
        <f t="shared" si="823"/>
        <v>20400</v>
      </c>
      <c r="L1259" s="8">
        <f t="shared" si="824"/>
        <v>24480</v>
      </c>
      <c r="M1259" s="8">
        <f>Расценки!L1258</f>
        <v>16800</v>
      </c>
      <c r="N1259" s="8">
        <f>Расценки!M1258</f>
        <v>19200</v>
      </c>
      <c r="O1259" s="10">
        <f t="shared" si="825"/>
        <v>0.21428571428571419</v>
      </c>
      <c r="P1259" s="10">
        <f t="shared" si="826"/>
        <v>0.27499999999999991</v>
      </c>
      <c r="Q1259" s="7" t="str">
        <f t="shared" si="827"/>
        <v>расценка</v>
      </c>
      <c r="R1259" s="7" t="str">
        <f t="shared" si="828"/>
        <v>расценка</v>
      </c>
      <c r="S1259" s="8">
        <f t="shared" si="829"/>
        <v>988</v>
      </c>
      <c r="T1259" s="8">
        <f t="shared" si="830"/>
        <v>1129</v>
      </c>
      <c r="U1259" s="8">
        <f>Расценки!F1258</f>
        <v>28000</v>
      </c>
      <c r="V1259" s="8">
        <f>Расценки!G1258</f>
        <v>32000</v>
      </c>
      <c r="W1259" s="10">
        <f t="shared" si="831"/>
        <v>0.27142857142857141</v>
      </c>
      <c r="X1259" s="10">
        <f t="shared" si="832"/>
        <v>0.23499999999999999</v>
      </c>
      <c r="Y1259" s="9">
        <f>Расценки!H1258</f>
        <v>28000</v>
      </c>
      <c r="Z1259" s="9">
        <f>Расценки!I1258</f>
        <v>32640</v>
      </c>
      <c r="AA1259" s="10">
        <f>Расценки!J1258</f>
        <v>0</v>
      </c>
      <c r="AB1259" s="10">
        <f>Расценки!K1258</f>
        <v>2.0000000000000018E-2</v>
      </c>
      <c r="AC1259" s="16">
        <f t="shared" si="833"/>
        <v>0.27142857142857141</v>
      </c>
      <c r="AD1259" s="16">
        <f t="shared" si="834"/>
        <v>0.25</v>
      </c>
      <c r="AE1259" s="10">
        <f t="shared" si="835"/>
        <v>0.4</v>
      </c>
      <c r="AF1259" s="10">
        <f t="shared" si="836"/>
        <v>0.41176470588235292</v>
      </c>
      <c r="AG1259" s="8">
        <f t="shared" si="837"/>
        <v>7600</v>
      </c>
      <c r="AH1259" s="8">
        <f t="shared" si="838"/>
        <v>8160</v>
      </c>
    </row>
    <row r="1260" spans="1:34" x14ac:dyDescent="0.25">
      <c r="A1260" s="7" t="s">
        <v>3728</v>
      </c>
      <c r="B1260" s="7" t="s">
        <v>3729</v>
      </c>
      <c r="C1260" s="7" t="s">
        <v>177</v>
      </c>
      <c r="D1260" s="7" t="s">
        <v>426</v>
      </c>
      <c r="E1260" s="7" t="str">
        <f>INDEX('Нормо-час по специальностям'!$B$6:$B$26,MATCH(D1260,'Нормо-час по специальностям'!$A$6:$A$26,0))</f>
        <v>Холодильщик / монтажник кондиционеров</v>
      </c>
      <c r="F1260" s="15">
        <v>21</v>
      </c>
      <c r="G1260" s="7" t="s">
        <v>7368</v>
      </c>
      <c r="H1260" s="11">
        <f t="shared" si="822"/>
        <v>0.33</v>
      </c>
      <c r="I1260" s="8">
        <f>INDEX('Нормо-час по специальностям'!$D$6:$D$26,MATCH(D1260,'Нормо-час по специальностям'!$A$6:$A$26,0))</f>
        <v>1200</v>
      </c>
      <c r="J1260" s="8">
        <f>INDEX('Нормо-час по специальностям'!$E$6:$E$26,MATCH(D1260,'Нормо-час по специальностям'!$A$6:$A$26,0))</f>
        <v>1440</v>
      </c>
      <c r="K1260" s="8">
        <f t="shared" si="823"/>
        <v>25200</v>
      </c>
      <c r="L1260" s="8">
        <f t="shared" si="824"/>
        <v>30240</v>
      </c>
      <c r="M1260" s="8">
        <f>Расценки!L1259</f>
        <v>21000</v>
      </c>
      <c r="N1260" s="8">
        <f>Расценки!M1259</f>
        <v>24000</v>
      </c>
      <c r="O1260" s="10">
        <f t="shared" si="825"/>
        <v>0.19999999999999996</v>
      </c>
      <c r="P1260" s="10">
        <f t="shared" si="826"/>
        <v>0.26</v>
      </c>
      <c r="Q1260" s="7" t="str">
        <f t="shared" si="827"/>
        <v>расценка</v>
      </c>
      <c r="R1260" s="7" t="str">
        <f t="shared" si="828"/>
        <v>расценка</v>
      </c>
      <c r="S1260" s="8">
        <f t="shared" si="829"/>
        <v>1000</v>
      </c>
      <c r="T1260" s="8">
        <f t="shared" si="830"/>
        <v>1143</v>
      </c>
      <c r="U1260" s="8">
        <f>Расценки!F1259</f>
        <v>35000</v>
      </c>
      <c r="V1260" s="8">
        <f>Расценки!G1259</f>
        <v>40000</v>
      </c>
      <c r="W1260" s="10">
        <f t="shared" si="831"/>
        <v>0.28000000000000003</v>
      </c>
      <c r="X1260" s="10">
        <f t="shared" si="832"/>
        <v>0.24399999999999999</v>
      </c>
      <c r="Y1260" s="9">
        <f>Расценки!H1259</f>
        <v>35000</v>
      </c>
      <c r="Z1260" s="9">
        <f>Расценки!I1259</f>
        <v>40320</v>
      </c>
      <c r="AA1260" s="10">
        <f>Расценки!J1259</f>
        <v>0</v>
      </c>
      <c r="AB1260" s="10">
        <f>Расценки!K1259</f>
        <v>8.0000000000000071E-3</v>
      </c>
      <c r="AC1260" s="16">
        <f t="shared" si="833"/>
        <v>0.28000000000000003</v>
      </c>
      <c r="AD1260" s="16">
        <f t="shared" si="834"/>
        <v>0.25</v>
      </c>
      <c r="AE1260" s="10">
        <f t="shared" si="835"/>
        <v>0.4</v>
      </c>
      <c r="AF1260" s="10">
        <f t="shared" si="836"/>
        <v>0.40476190476190477</v>
      </c>
      <c r="AG1260" s="8">
        <f t="shared" si="837"/>
        <v>9800</v>
      </c>
      <c r="AH1260" s="8">
        <f t="shared" si="838"/>
        <v>10080</v>
      </c>
    </row>
    <row r="1261" spans="1:34" x14ac:dyDescent="0.25">
      <c r="A1261" s="7" t="s">
        <v>3731</v>
      </c>
      <c r="B1261" s="7" t="s">
        <v>3732</v>
      </c>
      <c r="C1261" s="7" t="s">
        <v>177</v>
      </c>
      <c r="D1261" s="7" t="s">
        <v>426</v>
      </c>
      <c r="E1261" s="7" t="str">
        <f>INDEX('Нормо-час по специальностям'!$B$6:$B$26,MATCH(D1261,'Нормо-час по специальностям'!$A$6:$A$26,0))</f>
        <v>Холодильщик / монтажник кондиционеров</v>
      </c>
      <c r="F1261" s="15">
        <v>13</v>
      </c>
      <c r="G1261" s="7" t="s">
        <v>7368</v>
      </c>
      <c r="H1261" s="11">
        <f t="shared" si="822"/>
        <v>0.54</v>
      </c>
      <c r="I1261" s="8">
        <f>INDEX('Нормо-час по специальностям'!$D$6:$D$26,MATCH(D1261,'Нормо-час по специальностям'!$A$6:$A$26,0))</f>
        <v>1200</v>
      </c>
      <c r="J1261" s="8">
        <f>INDEX('Нормо-час по специальностям'!$E$6:$E$26,MATCH(D1261,'Нормо-час по специальностям'!$A$6:$A$26,0))</f>
        <v>1440</v>
      </c>
      <c r="K1261" s="8">
        <f t="shared" si="823"/>
        <v>15600</v>
      </c>
      <c r="L1261" s="8">
        <f t="shared" si="824"/>
        <v>18720</v>
      </c>
      <c r="M1261" s="8">
        <f>Расценки!L1260</f>
        <v>13200</v>
      </c>
      <c r="N1261" s="8">
        <f>Расценки!M1260</f>
        <v>15300</v>
      </c>
      <c r="O1261" s="10">
        <f t="shared" si="825"/>
        <v>0.18181818181818188</v>
      </c>
      <c r="P1261" s="10">
        <f t="shared" si="826"/>
        <v>0.22352941176470598</v>
      </c>
      <c r="Q1261" s="7" t="str">
        <f t="shared" si="827"/>
        <v>расценка</v>
      </c>
      <c r="R1261" s="7" t="str">
        <f t="shared" si="828"/>
        <v>расценка</v>
      </c>
      <c r="S1261" s="8">
        <f t="shared" si="829"/>
        <v>1015</v>
      </c>
      <c r="T1261" s="8">
        <f t="shared" si="830"/>
        <v>1177</v>
      </c>
      <c r="U1261" s="8">
        <f>Расценки!F1260</f>
        <v>22000</v>
      </c>
      <c r="V1261" s="8">
        <f>Расценки!G1260</f>
        <v>25500</v>
      </c>
      <c r="W1261" s="10">
        <f t="shared" si="831"/>
        <v>0.29090909090909089</v>
      </c>
      <c r="X1261" s="10">
        <f t="shared" si="832"/>
        <v>0.26588235294117646</v>
      </c>
      <c r="Y1261" s="9">
        <f>Расценки!H1260</f>
        <v>22000</v>
      </c>
      <c r="Z1261" s="9">
        <f>Расценки!I1260</f>
        <v>25500</v>
      </c>
      <c r="AA1261" s="10">
        <f>Расценки!J1260</f>
        <v>0</v>
      </c>
      <c r="AB1261" s="10">
        <f>Расценки!K1260</f>
        <v>0</v>
      </c>
      <c r="AC1261" s="16">
        <f t="shared" si="833"/>
        <v>0.29090909090909089</v>
      </c>
      <c r="AD1261" s="16">
        <f t="shared" si="834"/>
        <v>0.26588235294117646</v>
      </c>
      <c r="AE1261" s="10">
        <f t="shared" si="835"/>
        <v>0.4</v>
      </c>
      <c r="AF1261" s="10">
        <f t="shared" si="836"/>
        <v>0.4</v>
      </c>
      <c r="AG1261" s="8">
        <f t="shared" si="837"/>
        <v>6400</v>
      </c>
      <c r="AH1261" s="8">
        <f t="shared" si="838"/>
        <v>6780</v>
      </c>
    </row>
    <row r="1262" spans="1:34" x14ac:dyDescent="0.25">
      <c r="A1262" s="7" t="s">
        <v>3734</v>
      </c>
      <c r="B1262" s="7" t="s">
        <v>3735</v>
      </c>
      <c r="C1262" s="7" t="s">
        <v>177</v>
      </c>
      <c r="D1262" s="7" t="s">
        <v>426</v>
      </c>
      <c r="E1262" s="7" t="str">
        <f>INDEX('Нормо-час по специальностям'!$B$6:$B$26,MATCH(D1262,'Нормо-час по специальностям'!$A$6:$A$26,0))</f>
        <v>Холодильщик / монтажник кондиционеров</v>
      </c>
      <c r="F1262" s="15">
        <v>15</v>
      </c>
      <c r="G1262" s="7" t="s">
        <v>7369</v>
      </c>
      <c r="H1262" s="11">
        <f t="shared" si="822"/>
        <v>0.47</v>
      </c>
      <c r="I1262" s="8">
        <f>INDEX('Нормо-час по специальностям'!$D$6:$D$26,MATCH(D1262,'Нормо-час по специальностям'!$A$6:$A$26,0))</f>
        <v>1200</v>
      </c>
      <c r="J1262" s="8">
        <f>INDEX('Нормо-час по специальностям'!$E$6:$E$26,MATCH(D1262,'Нормо-час по специальностям'!$A$6:$A$26,0))</f>
        <v>1440</v>
      </c>
      <c r="K1262" s="8">
        <f t="shared" si="823"/>
        <v>18000</v>
      </c>
      <c r="L1262" s="8">
        <f t="shared" si="824"/>
        <v>21600</v>
      </c>
      <c r="M1262" s="8">
        <f>Расценки!L1261</f>
        <v>15600</v>
      </c>
      <c r="N1262" s="8">
        <f>Расценки!M1261</f>
        <v>18000</v>
      </c>
      <c r="O1262" s="10">
        <f t="shared" si="825"/>
        <v>0.15384615384615374</v>
      </c>
      <c r="P1262" s="10">
        <f t="shared" si="826"/>
        <v>0.19999999999999996</v>
      </c>
      <c r="Q1262" s="7" t="str">
        <f t="shared" si="827"/>
        <v>расценка</v>
      </c>
      <c r="R1262" s="7" t="str">
        <f t="shared" si="828"/>
        <v>расценка</v>
      </c>
      <c r="S1262" s="8">
        <f t="shared" si="829"/>
        <v>1040</v>
      </c>
      <c r="T1262" s="8">
        <f t="shared" si="830"/>
        <v>1200</v>
      </c>
      <c r="U1262" s="8">
        <f>Расценки!F1261</f>
        <v>26000</v>
      </c>
      <c r="V1262" s="8">
        <f>Расценки!G1261</f>
        <v>30000</v>
      </c>
      <c r="W1262" s="10">
        <f t="shared" si="831"/>
        <v>0.30769230769230771</v>
      </c>
      <c r="X1262" s="10">
        <f t="shared" si="832"/>
        <v>0.28000000000000003</v>
      </c>
      <c r="Y1262" s="9">
        <f>Расценки!H1261</f>
        <v>26000</v>
      </c>
      <c r="Z1262" s="9">
        <f>Расценки!I1261</f>
        <v>30000</v>
      </c>
      <c r="AA1262" s="10">
        <f>Расценки!J1261</f>
        <v>0</v>
      </c>
      <c r="AB1262" s="10">
        <f>Расценки!K1261</f>
        <v>0</v>
      </c>
      <c r="AC1262" s="16">
        <f t="shared" si="833"/>
        <v>0.30769230769230771</v>
      </c>
      <c r="AD1262" s="16">
        <f t="shared" si="834"/>
        <v>0.28000000000000003</v>
      </c>
      <c r="AE1262" s="10">
        <f t="shared" si="835"/>
        <v>0.4</v>
      </c>
      <c r="AF1262" s="10">
        <f t="shared" si="836"/>
        <v>0.4</v>
      </c>
      <c r="AG1262" s="8">
        <f t="shared" si="837"/>
        <v>8000</v>
      </c>
      <c r="AH1262" s="8">
        <f t="shared" si="838"/>
        <v>8400</v>
      </c>
    </row>
    <row r="1263" spans="1:34" x14ac:dyDescent="0.25">
      <c r="A1263" s="7" t="s">
        <v>3737</v>
      </c>
      <c r="B1263" s="7" t="s">
        <v>3738</v>
      </c>
      <c r="C1263" s="7" t="s">
        <v>177</v>
      </c>
      <c r="D1263" s="7" t="s">
        <v>426</v>
      </c>
      <c r="E1263" s="7" t="str">
        <f>INDEX('Нормо-час по специальностям'!$B$6:$B$26,MATCH(D1263,'Нормо-час по специальностям'!$A$6:$A$26,0))</f>
        <v>Холодильщик / монтажник кондиционеров</v>
      </c>
      <c r="F1263" s="15">
        <v>19</v>
      </c>
      <c r="G1263" s="7" t="s">
        <v>7369</v>
      </c>
      <c r="H1263" s="11">
        <f t="shared" si="822"/>
        <v>0.37</v>
      </c>
      <c r="I1263" s="8">
        <f>INDEX('Нормо-час по специальностям'!$D$6:$D$26,MATCH(D1263,'Нормо-час по специальностям'!$A$6:$A$26,0))</f>
        <v>1200</v>
      </c>
      <c r="J1263" s="8">
        <f>INDEX('Нормо-час по специальностям'!$E$6:$E$26,MATCH(D1263,'Нормо-час по специальностям'!$A$6:$A$26,0))</f>
        <v>1440</v>
      </c>
      <c r="K1263" s="8">
        <f t="shared" si="823"/>
        <v>22800</v>
      </c>
      <c r="L1263" s="8">
        <f t="shared" si="824"/>
        <v>27360</v>
      </c>
      <c r="M1263" s="8">
        <f>Расценки!L1262</f>
        <v>19800</v>
      </c>
      <c r="N1263" s="8">
        <f>Расценки!M1262</f>
        <v>22800</v>
      </c>
      <c r="O1263" s="10">
        <f t="shared" si="825"/>
        <v>0.1515151515151516</v>
      </c>
      <c r="P1263" s="10">
        <f t="shared" si="826"/>
        <v>0.19999999999999996</v>
      </c>
      <c r="Q1263" s="7" t="str">
        <f t="shared" si="827"/>
        <v>расценка</v>
      </c>
      <c r="R1263" s="7" t="str">
        <f t="shared" si="828"/>
        <v>расценка</v>
      </c>
      <c r="S1263" s="8">
        <f t="shared" si="829"/>
        <v>1042</v>
      </c>
      <c r="T1263" s="8">
        <f t="shared" si="830"/>
        <v>1200</v>
      </c>
      <c r="U1263" s="8">
        <f>Расценки!F1262</f>
        <v>33000</v>
      </c>
      <c r="V1263" s="8">
        <f>Расценки!G1262</f>
        <v>38000</v>
      </c>
      <c r="W1263" s="10">
        <f t="shared" si="831"/>
        <v>0.30909090909090908</v>
      </c>
      <c r="X1263" s="10">
        <f t="shared" si="832"/>
        <v>0.28000000000000003</v>
      </c>
      <c r="Y1263" s="9">
        <f>Расценки!H1262</f>
        <v>33000</v>
      </c>
      <c r="Z1263" s="9">
        <f>Расценки!I1262</f>
        <v>38000</v>
      </c>
      <c r="AA1263" s="10">
        <f>Расценки!J1262</f>
        <v>0</v>
      </c>
      <c r="AB1263" s="10">
        <f>Расценки!K1262</f>
        <v>0</v>
      </c>
      <c r="AC1263" s="16">
        <f t="shared" si="833"/>
        <v>0.30909090909090908</v>
      </c>
      <c r="AD1263" s="16">
        <f t="shared" si="834"/>
        <v>0.28000000000000003</v>
      </c>
      <c r="AE1263" s="10">
        <f t="shared" si="835"/>
        <v>0.4</v>
      </c>
      <c r="AF1263" s="10">
        <f t="shared" si="836"/>
        <v>0.4</v>
      </c>
      <c r="AG1263" s="8">
        <f t="shared" si="837"/>
        <v>10200</v>
      </c>
      <c r="AH1263" s="8">
        <f t="shared" si="838"/>
        <v>10640</v>
      </c>
    </row>
    <row r="1264" spans="1:34" x14ac:dyDescent="0.25">
      <c r="A1264" s="7" t="s">
        <v>3740</v>
      </c>
      <c r="B1264" s="7" t="s">
        <v>3741</v>
      </c>
      <c r="C1264" s="7" t="s">
        <v>177</v>
      </c>
      <c r="D1264" s="7" t="s">
        <v>426</v>
      </c>
      <c r="E1264" s="7" t="str">
        <f>INDEX('Нормо-час по специальностям'!$B$6:$B$26,MATCH(D1264,'Нормо-час по специальностям'!$A$6:$A$26,0))</f>
        <v>Холодильщик / монтажник кондиционеров</v>
      </c>
      <c r="F1264" s="15">
        <v>12</v>
      </c>
      <c r="G1264" s="7" t="s">
        <v>7368</v>
      </c>
      <c r="H1264" s="11">
        <f t="shared" si="822"/>
        <v>0.57999999999999996</v>
      </c>
      <c r="I1264" s="8">
        <f>INDEX('Нормо-час по специальностям'!$D$6:$D$26,MATCH(D1264,'Нормо-час по специальностям'!$A$6:$A$26,0))</f>
        <v>1200</v>
      </c>
      <c r="J1264" s="8">
        <f>INDEX('Нормо-час по специальностям'!$E$6:$E$26,MATCH(D1264,'Нормо-час по специальностям'!$A$6:$A$26,0))</f>
        <v>1440</v>
      </c>
      <c r="K1264" s="8">
        <f t="shared" si="823"/>
        <v>14400</v>
      </c>
      <c r="L1264" s="8">
        <f t="shared" si="824"/>
        <v>17280</v>
      </c>
      <c r="M1264" s="8">
        <f>Расценки!L1263</f>
        <v>12000</v>
      </c>
      <c r="N1264" s="8">
        <f>Расценки!M1263</f>
        <v>13800</v>
      </c>
      <c r="O1264" s="10">
        <f t="shared" si="825"/>
        <v>0.19999999999999996</v>
      </c>
      <c r="P1264" s="10">
        <f t="shared" si="826"/>
        <v>0.25217391304347836</v>
      </c>
      <c r="Q1264" s="7" t="str">
        <f t="shared" si="827"/>
        <v>расценка</v>
      </c>
      <c r="R1264" s="7" t="str">
        <f t="shared" si="828"/>
        <v>расценка</v>
      </c>
      <c r="S1264" s="8">
        <f t="shared" si="829"/>
        <v>1000</v>
      </c>
      <c r="T1264" s="8">
        <f t="shared" si="830"/>
        <v>1150</v>
      </c>
      <c r="U1264" s="8">
        <f>Расценки!F1263</f>
        <v>20000</v>
      </c>
      <c r="V1264" s="8">
        <f>Расценки!G1263</f>
        <v>23000</v>
      </c>
      <c r="W1264" s="10">
        <f t="shared" si="831"/>
        <v>0.28000000000000003</v>
      </c>
      <c r="X1264" s="10">
        <f t="shared" si="832"/>
        <v>0.24869565217391304</v>
      </c>
      <c r="Y1264" s="9">
        <f>Расценки!H1263</f>
        <v>20000</v>
      </c>
      <c r="Z1264" s="9">
        <f>Расценки!I1263</f>
        <v>23040</v>
      </c>
      <c r="AA1264" s="10">
        <f>Расценки!J1263</f>
        <v>0</v>
      </c>
      <c r="AB1264" s="10">
        <f>Расценки!K1263</f>
        <v>1.7391304347826875E-3</v>
      </c>
      <c r="AC1264" s="16">
        <f t="shared" si="833"/>
        <v>0.28000000000000003</v>
      </c>
      <c r="AD1264" s="16">
        <f t="shared" si="834"/>
        <v>0.25</v>
      </c>
      <c r="AE1264" s="10">
        <f t="shared" si="835"/>
        <v>0.4</v>
      </c>
      <c r="AF1264" s="10">
        <f t="shared" si="836"/>
        <v>0.40104166666666669</v>
      </c>
      <c r="AG1264" s="8">
        <f t="shared" si="837"/>
        <v>5600</v>
      </c>
      <c r="AH1264" s="8">
        <f t="shared" si="838"/>
        <v>5760</v>
      </c>
    </row>
    <row r="1265" spans="1:34" x14ac:dyDescent="0.25">
      <c r="A1265" s="7" t="s">
        <v>3743</v>
      </c>
      <c r="B1265" s="7" t="s">
        <v>3744</v>
      </c>
      <c r="C1265" s="7" t="s">
        <v>177</v>
      </c>
      <c r="D1265" s="7" t="s">
        <v>426</v>
      </c>
      <c r="E1265" s="7" t="str">
        <f>INDEX('Нормо-час по специальностям'!$B$6:$B$26,MATCH(D1265,'Нормо-час по специальностям'!$A$6:$A$26,0))</f>
        <v>Холодильщик / монтажник кондиционеров</v>
      </c>
      <c r="F1265" s="15">
        <v>14</v>
      </c>
      <c r="G1265" s="7" t="s">
        <v>7370</v>
      </c>
      <c r="H1265" s="11">
        <f t="shared" si="822"/>
        <v>0.5</v>
      </c>
      <c r="I1265" s="8">
        <f>INDEX('Нормо-час по специальностям'!$D$6:$D$26,MATCH(D1265,'Нормо-час по специальностям'!$A$6:$A$26,0))</f>
        <v>1200</v>
      </c>
      <c r="J1265" s="8">
        <f>INDEX('Нормо-час по специальностям'!$E$6:$E$26,MATCH(D1265,'Нормо-час по специальностям'!$A$6:$A$26,0))</f>
        <v>1440</v>
      </c>
      <c r="K1265" s="8">
        <f t="shared" si="823"/>
        <v>16800</v>
      </c>
      <c r="L1265" s="8">
        <f t="shared" si="824"/>
        <v>20160</v>
      </c>
      <c r="M1265" s="8">
        <f>Расценки!L1264</f>
        <v>14400</v>
      </c>
      <c r="N1265" s="8">
        <f>Расценки!M1264</f>
        <v>16500</v>
      </c>
      <c r="O1265" s="10">
        <f t="shared" si="825"/>
        <v>0.16666666666666674</v>
      </c>
      <c r="P1265" s="10">
        <f t="shared" si="826"/>
        <v>0.22181818181818191</v>
      </c>
      <c r="Q1265" s="7" t="str">
        <f t="shared" si="827"/>
        <v>расценка</v>
      </c>
      <c r="R1265" s="7" t="str">
        <f t="shared" si="828"/>
        <v>расценка</v>
      </c>
      <c r="S1265" s="8">
        <f t="shared" si="829"/>
        <v>1029</v>
      </c>
      <c r="T1265" s="8">
        <f t="shared" si="830"/>
        <v>1179</v>
      </c>
      <c r="U1265" s="8">
        <f>Расценки!F1264</f>
        <v>24000</v>
      </c>
      <c r="V1265" s="8">
        <f>Расценки!G1264</f>
        <v>27500</v>
      </c>
      <c r="W1265" s="10">
        <f t="shared" si="831"/>
        <v>0.3</v>
      </c>
      <c r="X1265" s="10">
        <f t="shared" si="832"/>
        <v>0.26690909090909093</v>
      </c>
      <c r="Y1265" s="9">
        <f>Расценки!H1264</f>
        <v>24000</v>
      </c>
      <c r="Z1265" s="9">
        <f>Расценки!I1264</f>
        <v>27500</v>
      </c>
      <c r="AA1265" s="10">
        <f>Расценки!J1264</f>
        <v>0</v>
      </c>
      <c r="AB1265" s="10">
        <f>Расценки!K1264</f>
        <v>0</v>
      </c>
      <c r="AC1265" s="16">
        <f t="shared" si="833"/>
        <v>0.3</v>
      </c>
      <c r="AD1265" s="16">
        <f t="shared" si="834"/>
        <v>0.26690909090909093</v>
      </c>
      <c r="AE1265" s="10">
        <f t="shared" si="835"/>
        <v>0.4</v>
      </c>
      <c r="AF1265" s="10">
        <f t="shared" si="836"/>
        <v>0.4</v>
      </c>
      <c r="AG1265" s="8">
        <f t="shared" si="837"/>
        <v>7200</v>
      </c>
      <c r="AH1265" s="8">
        <f t="shared" si="838"/>
        <v>7340</v>
      </c>
    </row>
    <row r="1266" spans="1:34" x14ac:dyDescent="0.25">
      <c r="A1266" s="7" t="s">
        <v>3746</v>
      </c>
      <c r="B1266" s="7" t="s">
        <v>3747</v>
      </c>
      <c r="C1266" s="7" t="s">
        <v>177</v>
      </c>
      <c r="D1266" s="7" t="s">
        <v>426</v>
      </c>
      <c r="E1266" s="7" t="str">
        <f>INDEX('Нормо-час по специальностям'!$B$6:$B$26,MATCH(D1266,'Нормо-час по специальностям'!$A$6:$A$26,0))</f>
        <v>Холодильщик / монтажник кондиционеров</v>
      </c>
      <c r="F1266" s="15">
        <v>17</v>
      </c>
      <c r="G1266" s="7" t="s">
        <v>7370</v>
      </c>
      <c r="H1266" s="11">
        <f t="shared" si="822"/>
        <v>0.41</v>
      </c>
      <c r="I1266" s="8">
        <f>INDEX('Нормо-час по специальностям'!$D$6:$D$26,MATCH(D1266,'Нормо-час по специальностям'!$A$6:$A$26,0))</f>
        <v>1200</v>
      </c>
      <c r="J1266" s="8">
        <f>INDEX('Нормо-час по специальностям'!$E$6:$E$26,MATCH(D1266,'Нормо-час по специальностям'!$A$6:$A$26,0))</f>
        <v>1440</v>
      </c>
      <c r="K1266" s="8">
        <f t="shared" si="823"/>
        <v>20400</v>
      </c>
      <c r="L1266" s="8">
        <f t="shared" si="824"/>
        <v>24480</v>
      </c>
      <c r="M1266" s="8">
        <f>Расценки!L1265</f>
        <v>18000</v>
      </c>
      <c r="N1266" s="8">
        <f>Расценки!M1265</f>
        <v>20700</v>
      </c>
      <c r="O1266" s="10">
        <f t="shared" si="825"/>
        <v>0.1333333333333333</v>
      </c>
      <c r="P1266" s="10">
        <f t="shared" si="826"/>
        <v>0.18260869565217397</v>
      </c>
      <c r="Q1266" s="7" t="str">
        <f t="shared" si="827"/>
        <v>расценка</v>
      </c>
      <c r="R1266" s="7" t="str">
        <f t="shared" si="828"/>
        <v>расценка</v>
      </c>
      <c r="S1266" s="8">
        <f t="shared" si="829"/>
        <v>1059</v>
      </c>
      <c r="T1266" s="8">
        <f t="shared" si="830"/>
        <v>1218</v>
      </c>
      <c r="U1266" s="8">
        <f>Расценки!F1265</f>
        <v>30000</v>
      </c>
      <c r="V1266" s="8">
        <f>Расценки!G1265</f>
        <v>34500</v>
      </c>
      <c r="W1266" s="10">
        <f t="shared" si="831"/>
        <v>0.32</v>
      </c>
      <c r="X1266" s="10">
        <f t="shared" si="832"/>
        <v>0.29043478260869565</v>
      </c>
      <c r="Y1266" s="9">
        <f>Расценки!H1265</f>
        <v>30000</v>
      </c>
      <c r="Z1266" s="9">
        <f>Расценки!I1265</f>
        <v>34500</v>
      </c>
      <c r="AA1266" s="10">
        <f>Расценки!J1265</f>
        <v>0</v>
      </c>
      <c r="AB1266" s="10">
        <f>Расценки!K1265</f>
        <v>0</v>
      </c>
      <c r="AC1266" s="16">
        <f t="shared" si="833"/>
        <v>0.32</v>
      </c>
      <c r="AD1266" s="16">
        <f t="shared" si="834"/>
        <v>0.29043478260869565</v>
      </c>
      <c r="AE1266" s="10">
        <f t="shared" si="835"/>
        <v>0.4</v>
      </c>
      <c r="AF1266" s="10">
        <f t="shared" si="836"/>
        <v>0.4</v>
      </c>
      <c r="AG1266" s="8">
        <f t="shared" si="837"/>
        <v>9600</v>
      </c>
      <c r="AH1266" s="8">
        <f t="shared" si="838"/>
        <v>10020</v>
      </c>
    </row>
    <row r="1267" spans="1:34" x14ac:dyDescent="0.25">
      <c r="A1267" s="7" t="s">
        <v>3749</v>
      </c>
      <c r="B1267" s="7" t="s">
        <v>3750</v>
      </c>
      <c r="C1267" s="7" t="s">
        <v>177</v>
      </c>
      <c r="D1267" s="7" t="s">
        <v>426</v>
      </c>
      <c r="E1267" s="7" t="str">
        <f>INDEX('Нормо-час по специальностям'!$B$6:$B$26,MATCH(D1267,'Нормо-час по специальностям'!$A$6:$A$26,0))</f>
        <v>Холодильщик / монтажник кондиционеров</v>
      </c>
      <c r="F1267" s="15">
        <v>9</v>
      </c>
      <c r="G1267" s="7" t="s">
        <v>7371</v>
      </c>
      <c r="H1267" s="11">
        <f t="shared" si="822"/>
        <v>0.78</v>
      </c>
      <c r="I1267" s="8">
        <f>INDEX('Нормо-час по специальностям'!$D$6:$D$26,MATCH(D1267,'Нормо-час по специальностям'!$A$6:$A$26,0))</f>
        <v>1200</v>
      </c>
      <c r="J1267" s="8">
        <f>INDEX('Нормо-час по специальностям'!$E$6:$E$26,MATCH(D1267,'Нормо-час по специальностям'!$A$6:$A$26,0))</f>
        <v>1440</v>
      </c>
      <c r="K1267" s="8">
        <f t="shared" si="823"/>
        <v>10800</v>
      </c>
      <c r="L1267" s="8">
        <f t="shared" si="824"/>
        <v>12960</v>
      </c>
      <c r="M1267" s="8">
        <f>Расценки!L1266</f>
        <v>8400</v>
      </c>
      <c r="N1267" s="8">
        <f>Расценки!M1266</f>
        <v>9600</v>
      </c>
      <c r="O1267" s="10">
        <f t="shared" si="825"/>
        <v>0.28571428571428581</v>
      </c>
      <c r="P1267" s="10">
        <f t="shared" si="826"/>
        <v>0.35000000000000009</v>
      </c>
      <c r="Q1267" s="7" t="str">
        <f t="shared" si="827"/>
        <v>расценка</v>
      </c>
      <c r="R1267" s="7" t="str">
        <f t="shared" si="828"/>
        <v>расценка</v>
      </c>
      <c r="S1267" s="8">
        <f t="shared" si="829"/>
        <v>933</v>
      </c>
      <c r="T1267" s="8">
        <f t="shared" si="830"/>
        <v>1067</v>
      </c>
      <c r="U1267" s="8">
        <f>Расценки!F1266</f>
        <v>14000</v>
      </c>
      <c r="V1267" s="8">
        <f>Расценки!G1266</f>
        <v>16000</v>
      </c>
      <c r="W1267" s="10">
        <f t="shared" si="831"/>
        <v>0.22857142857142856</v>
      </c>
      <c r="X1267" s="10">
        <f t="shared" si="832"/>
        <v>0.19</v>
      </c>
      <c r="Y1267" s="9">
        <f>Расценки!H1266</f>
        <v>14400</v>
      </c>
      <c r="Z1267" s="9">
        <f>Расценки!I1266</f>
        <v>17280</v>
      </c>
      <c r="AA1267" s="10">
        <f>Расценки!J1266</f>
        <v>2.857142857142847E-2</v>
      </c>
      <c r="AB1267" s="10">
        <f>Расценки!K1266</f>
        <v>8.0000000000000071E-2</v>
      </c>
      <c r="AC1267" s="16">
        <f t="shared" si="833"/>
        <v>0.25</v>
      </c>
      <c r="AD1267" s="16">
        <f t="shared" si="834"/>
        <v>0.25</v>
      </c>
      <c r="AE1267" s="10">
        <f t="shared" si="835"/>
        <v>0.41666666666666669</v>
      </c>
      <c r="AF1267" s="10">
        <f t="shared" si="836"/>
        <v>0.44444444444444442</v>
      </c>
      <c r="AG1267" s="8">
        <f t="shared" si="837"/>
        <v>3600</v>
      </c>
      <c r="AH1267" s="8">
        <f t="shared" si="838"/>
        <v>4320</v>
      </c>
    </row>
    <row r="1268" spans="1:34" x14ac:dyDescent="0.25">
      <c r="A1268" s="7" t="s">
        <v>3752</v>
      </c>
      <c r="B1268" s="7" t="s">
        <v>3753</v>
      </c>
      <c r="C1268" s="7" t="s">
        <v>177</v>
      </c>
      <c r="D1268" s="7" t="s">
        <v>426</v>
      </c>
      <c r="E1268" s="7" t="str">
        <f>INDEX('Нормо-час по специальностям'!$B$6:$B$26,MATCH(D1268,'Нормо-час по специальностям'!$A$6:$A$26,0))</f>
        <v>Холодильщик / монтажник кондиционеров</v>
      </c>
      <c r="F1268" s="15">
        <v>11</v>
      </c>
      <c r="G1268" s="7" t="s">
        <v>7372</v>
      </c>
      <c r="H1268" s="11">
        <f t="shared" si="822"/>
        <v>0.64</v>
      </c>
      <c r="I1268" s="8">
        <f>INDEX('Нормо-час по специальностям'!$D$6:$D$26,MATCH(D1268,'Нормо-час по специальностям'!$A$6:$A$26,0))</f>
        <v>1200</v>
      </c>
      <c r="J1268" s="8">
        <f>INDEX('Нормо-час по специальностям'!$E$6:$E$26,MATCH(D1268,'Нормо-час по специальностям'!$A$6:$A$26,0))</f>
        <v>1440</v>
      </c>
      <c r="K1268" s="8">
        <f t="shared" si="823"/>
        <v>13200</v>
      </c>
      <c r="L1268" s="8">
        <f t="shared" si="824"/>
        <v>15840</v>
      </c>
      <c r="M1268" s="8">
        <f>Расценки!L1267</f>
        <v>10800</v>
      </c>
      <c r="N1268" s="8">
        <f>Расценки!M1267</f>
        <v>12300</v>
      </c>
      <c r="O1268" s="10">
        <f t="shared" si="825"/>
        <v>0.22222222222222232</v>
      </c>
      <c r="P1268" s="10">
        <f t="shared" si="826"/>
        <v>0.28780487804878052</v>
      </c>
      <c r="Q1268" s="7" t="str">
        <f t="shared" si="827"/>
        <v>расценка</v>
      </c>
      <c r="R1268" s="7" t="str">
        <f t="shared" si="828"/>
        <v>расценка</v>
      </c>
      <c r="S1268" s="8">
        <f t="shared" si="829"/>
        <v>982</v>
      </c>
      <c r="T1268" s="8">
        <f t="shared" si="830"/>
        <v>1118</v>
      </c>
      <c r="U1268" s="8">
        <f>Расценки!F1267</f>
        <v>18000</v>
      </c>
      <c r="V1268" s="8">
        <f>Расценки!G1267</f>
        <v>20500</v>
      </c>
      <c r="W1268" s="10">
        <f t="shared" si="831"/>
        <v>0.26666666666666666</v>
      </c>
      <c r="X1268" s="10">
        <f t="shared" si="832"/>
        <v>0.22731707317073171</v>
      </c>
      <c r="Y1268" s="9">
        <f>Расценки!H1267</f>
        <v>18000</v>
      </c>
      <c r="Z1268" s="9">
        <f>Расценки!I1267</f>
        <v>21120</v>
      </c>
      <c r="AA1268" s="10">
        <f>Расценки!J1267</f>
        <v>0</v>
      </c>
      <c r="AB1268" s="10">
        <f>Расценки!K1267</f>
        <v>3.0243902439024417E-2</v>
      </c>
      <c r="AC1268" s="16">
        <f t="shared" si="833"/>
        <v>0.26666666666666666</v>
      </c>
      <c r="AD1268" s="16">
        <f t="shared" si="834"/>
        <v>0.25</v>
      </c>
      <c r="AE1268" s="10">
        <f t="shared" si="835"/>
        <v>0.4</v>
      </c>
      <c r="AF1268" s="10">
        <f t="shared" si="836"/>
        <v>0.41761363636363635</v>
      </c>
      <c r="AG1268" s="8">
        <f t="shared" si="837"/>
        <v>4800</v>
      </c>
      <c r="AH1268" s="8">
        <f t="shared" si="838"/>
        <v>5280</v>
      </c>
    </row>
    <row r="1269" spans="1:34" x14ac:dyDescent="0.25">
      <c r="A1269" s="7" t="s">
        <v>3755</v>
      </c>
      <c r="B1269" s="7" t="s">
        <v>3756</v>
      </c>
      <c r="C1269" s="7" t="s">
        <v>177</v>
      </c>
      <c r="D1269" s="7" t="s">
        <v>426</v>
      </c>
      <c r="E1269" s="7" t="str">
        <f>INDEX('Нормо-час по специальностям'!$B$6:$B$26,MATCH(D1269,'Нормо-час по специальностям'!$A$6:$A$26,0))</f>
        <v>Холодильщик / монтажник кондиционеров</v>
      </c>
      <c r="F1269" s="15">
        <v>14</v>
      </c>
      <c r="G1269" s="7" t="s">
        <v>7372</v>
      </c>
      <c r="H1269" s="11">
        <f t="shared" si="822"/>
        <v>0.5</v>
      </c>
      <c r="I1269" s="8">
        <f>INDEX('Нормо-час по специальностям'!$D$6:$D$26,MATCH(D1269,'Нормо-час по специальностям'!$A$6:$A$26,0))</f>
        <v>1200</v>
      </c>
      <c r="J1269" s="8">
        <f>INDEX('Нормо-час по специальностям'!$E$6:$E$26,MATCH(D1269,'Нормо-час по специальностям'!$A$6:$A$26,0))</f>
        <v>1440</v>
      </c>
      <c r="K1269" s="8">
        <f t="shared" si="823"/>
        <v>16800</v>
      </c>
      <c r="L1269" s="8">
        <f t="shared" si="824"/>
        <v>20160</v>
      </c>
      <c r="M1269" s="8">
        <f>Расценки!L1268</f>
        <v>13800</v>
      </c>
      <c r="N1269" s="8">
        <f>Расценки!M1268</f>
        <v>15600</v>
      </c>
      <c r="O1269" s="10">
        <f t="shared" si="825"/>
        <v>0.21739130434782616</v>
      </c>
      <c r="P1269" s="10">
        <f t="shared" si="826"/>
        <v>0.29230769230769238</v>
      </c>
      <c r="Q1269" s="7" t="str">
        <f t="shared" si="827"/>
        <v>расценка</v>
      </c>
      <c r="R1269" s="7" t="str">
        <f t="shared" si="828"/>
        <v>расценка</v>
      </c>
      <c r="S1269" s="8">
        <f t="shared" si="829"/>
        <v>986</v>
      </c>
      <c r="T1269" s="8">
        <f t="shared" si="830"/>
        <v>1114</v>
      </c>
      <c r="U1269" s="8">
        <f>Расценки!F1268</f>
        <v>23000</v>
      </c>
      <c r="V1269" s="8">
        <f>Расценки!G1268</f>
        <v>26000</v>
      </c>
      <c r="W1269" s="10">
        <f t="shared" si="831"/>
        <v>0.26956521739130435</v>
      </c>
      <c r="X1269" s="10">
        <f t="shared" si="832"/>
        <v>0.22461538461538461</v>
      </c>
      <c r="Y1269" s="9">
        <f>Расценки!H1268</f>
        <v>23000</v>
      </c>
      <c r="Z1269" s="9">
        <f>Расценки!I1268</f>
        <v>26880</v>
      </c>
      <c r="AA1269" s="10">
        <f>Расценки!J1268</f>
        <v>0</v>
      </c>
      <c r="AB1269" s="10">
        <f>Расценки!K1268</f>
        <v>3.3846153846153859E-2</v>
      </c>
      <c r="AC1269" s="16">
        <f t="shared" si="833"/>
        <v>0.26956521739130435</v>
      </c>
      <c r="AD1269" s="16">
        <f t="shared" si="834"/>
        <v>0.25</v>
      </c>
      <c r="AE1269" s="10">
        <f t="shared" si="835"/>
        <v>0.4</v>
      </c>
      <c r="AF1269" s="10">
        <f t="shared" si="836"/>
        <v>0.41964285714285715</v>
      </c>
      <c r="AG1269" s="8">
        <f t="shared" si="837"/>
        <v>6200</v>
      </c>
      <c r="AH1269" s="8">
        <f t="shared" si="838"/>
        <v>6720</v>
      </c>
    </row>
    <row r="1270" spans="1:34" x14ac:dyDescent="0.25">
      <c r="A1270" s="7" t="s">
        <v>3758</v>
      </c>
      <c r="B1270" s="7" t="s">
        <v>3759</v>
      </c>
      <c r="C1270" s="7" t="s">
        <v>177</v>
      </c>
      <c r="D1270" s="7" t="s">
        <v>410</v>
      </c>
      <c r="E1270" s="7" t="str">
        <f>INDEX('Нормо-час по специальностям'!$B$6:$B$26,MATCH(D1270,'Нормо-час по специальностям'!$A$6:$A$26,0))</f>
        <v>Монтажник вентиляции</v>
      </c>
      <c r="F1270" s="15">
        <v>8</v>
      </c>
      <c r="G1270" s="7" t="s">
        <v>7373</v>
      </c>
      <c r="H1270" s="11">
        <f t="shared" si="822"/>
        <v>0.88</v>
      </c>
      <c r="I1270" s="8">
        <f>INDEX('Нормо-час по специальностям'!$D$6:$D$26,MATCH(D1270,'Нормо-час по специальностям'!$A$6:$A$26,0))</f>
        <v>850</v>
      </c>
      <c r="J1270" s="8">
        <f>INDEX('Нормо-час по специальностям'!$E$6:$E$26,MATCH(D1270,'Нормо-час по специальностям'!$A$6:$A$26,0))</f>
        <v>1020</v>
      </c>
      <c r="K1270" s="8">
        <f t="shared" si="823"/>
        <v>6800</v>
      </c>
      <c r="L1270" s="8">
        <f t="shared" si="824"/>
        <v>8160</v>
      </c>
      <c r="M1270" s="8">
        <f>Расценки!L1269</f>
        <v>7800</v>
      </c>
      <c r="N1270" s="8">
        <f>Расценки!M1269</f>
        <v>9000</v>
      </c>
      <c r="O1270" s="10">
        <f t="shared" si="825"/>
        <v>-0.12820512820512819</v>
      </c>
      <c r="P1270" s="10">
        <f t="shared" si="826"/>
        <v>-9.3333333333333379E-2</v>
      </c>
      <c r="Q1270" s="7" t="str">
        <f t="shared" si="827"/>
        <v>нормо-часы</v>
      </c>
      <c r="R1270" s="7" t="str">
        <f t="shared" si="828"/>
        <v>равно</v>
      </c>
      <c r="S1270" s="8">
        <f t="shared" si="829"/>
        <v>975</v>
      </c>
      <c r="T1270" s="8">
        <f t="shared" si="830"/>
        <v>1125</v>
      </c>
      <c r="U1270" s="8">
        <f>Расценки!F1269</f>
        <v>13000</v>
      </c>
      <c r="V1270" s="8">
        <f>Расценки!G1269</f>
        <v>15000</v>
      </c>
      <c r="W1270" s="10">
        <f t="shared" si="831"/>
        <v>0.47692307692307695</v>
      </c>
      <c r="X1270" s="10">
        <f t="shared" si="832"/>
        <v>0.45600000000000002</v>
      </c>
      <c r="Y1270" s="9">
        <f>Расценки!H1269</f>
        <v>13000</v>
      </c>
      <c r="Z1270" s="9">
        <f>Расценки!I1269</f>
        <v>15000</v>
      </c>
      <c r="AA1270" s="10">
        <f>Расценки!J1269</f>
        <v>0</v>
      </c>
      <c r="AB1270" s="10">
        <f>Расценки!K1269</f>
        <v>0</v>
      </c>
      <c r="AC1270" s="16">
        <f t="shared" si="833"/>
        <v>0.47692307692307695</v>
      </c>
      <c r="AD1270" s="16">
        <f t="shared" si="834"/>
        <v>0.45600000000000002</v>
      </c>
      <c r="AE1270" s="10">
        <f t="shared" si="835"/>
        <v>0.4</v>
      </c>
      <c r="AF1270" s="10">
        <f t="shared" si="836"/>
        <v>0.4</v>
      </c>
      <c r="AG1270" s="8">
        <f t="shared" si="837"/>
        <v>6200</v>
      </c>
      <c r="AH1270" s="8">
        <f t="shared" si="838"/>
        <v>6840</v>
      </c>
    </row>
    <row r="1271" spans="1:34" x14ac:dyDescent="0.25">
      <c r="A1271" s="7" t="s">
        <v>3761</v>
      </c>
      <c r="B1271" s="7" t="s">
        <v>3762</v>
      </c>
      <c r="C1271" s="7" t="s">
        <v>177</v>
      </c>
      <c r="D1271" s="7" t="s">
        <v>410</v>
      </c>
      <c r="E1271" s="7" t="str">
        <f>INDEX('Нормо-час по специальностям'!$B$6:$B$26,MATCH(D1271,'Нормо-час по специальностям'!$A$6:$A$26,0))</f>
        <v>Монтажник вентиляции</v>
      </c>
      <c r="F1271" s="15">
        <v>9.5</v>
      </c>
      <c r="G1271" s="7" t="s">
        <v>7374</v>
      </c>
      <c r="H1271" s="11">
        <f t="shared" si="822"/>
        <v>0.74</v>
      </c>
      <c r="I1271" s="8">
        <f>INDEX('Нормо-час по специальностям'!$D$6:$D$26,MATCH(D1271,'Нормо-час по специальностям'!$A$6:$A$26,0))</f>
        <v>850</v>
      </c>
      <c r="J1271" s="8">
        <f>INDEX('Нормо-час по специальностям'!$E$6:$E$26,MATCH(D1271,'Нормо-час по специальностям'!$A$6:$A$26,0))</f>
        <v>1020</v>
      </c>
      <c r="K1271" s="8">
        <f t="shared" si="823"/>
        <v>8075</v>
      </c>
      <c r="L1271" s="8">
        <f t="shared" si="824"/>
        <v>9690</v>
      </c>
      <c r="M1271" s="8">
        <f>Расценки!L1270</f>
        <v>9000</v>
      </c>
      <c r="N1271" s="8">
        <f>Расценки!M1270</f>
        <v>10500</v>
      </c>
      <c r="O1271" s="10">
        <f t="shared" si="825"/>
        <v>-0.10277777777777775</v>
      </c>
      <c r="P1271" s="10">
        <f t="shared" si="826"/>
        <v>-7.714285714285718E-2</v>
      </c>
      <c r="Q1271" s="7" t="str">
        <f t="shared" si="827"/>
        <v>нормо-часы</v>
      </c>
      <c r="R1271" s="7" t="str">
        <f t="shared" si="828"/>
        <v>равно</v>
      </c>
      <c r="S1271" s="8">
        <f t="shared" si="829"/>
        <v>947</v>
      </c>
      <c r="T1271" s="8">
        <f t="shared" si="830"/>
        <v>1105</v>
      </c>
      <c r="U1271" s="8">
        <f>Расценки!F1270</f>
        <v>15000</v>
      </c>
      <c r="V1271" s="8">
        <f>Расценки!G1270</f>
        <v>17500</v>
      </c>
      <c r="W1271" s="10">
        <f t="shared" si="831"/>
        <v>0.46166666666666667</v>
      </c>
      <c r="X1271" s="10">
        <f t="shared" si="832"/>
        <v>0.44628571428571429</v>
      </c>
      <c r="Y1271" s="9">
        <f>Расценки!H1270</f>
        <v>15000</v>
      </c>
      <c r="Z1271" s="9">
        <f>Расценки!I1270</f>
        <v>17500</v>
      </c>
      <c r="AA1271" s="10">
        <f>Расценки!J1270</f>
        <v>0</v>
      </c>
      <c r="AB1271" s="10">
        <f>Расценки!K1270</f>
        <v>0</v>
      </c>
      <c r="AC1271" s="16">
        <f t="shared" si="833"/>
        <v>0.46166666666666667</v>
      </c>
      <c r="AD1271" s="16">
        <f t="shared" si="834"/>
        <v>0.44628571428571429</v>
      </c>
      <c r="AE1271" s="10">
        <f t="shared" si="835"/>
        <v>0.4</v>
      </c>
      <c r="AF1271" s="10">
        <f t="shared" si="836"/>
        <v>0.4</v>
      </c>
      <c r="AG1271" s="8">
        <f t="shared" si="837"/>
        <v>6925</v>
      </c>
      <c r="AH1271" s="8">
        <f t="shared" si="838"/>
        <v>7810</v>
      </c>
    </row>
    <row r="1272" spans="1:34" x14ac:dyDescent="0.25">
      <c r="A1272" s="7" t="s">
        <v>3764</v>
      </c>
      <c r="B1272" s="7" t="s">
        <v>3765</v>
      </c>
      <c r="C1272" s="7" t="s">
        <v>177</v>
      </c>
      <c r="D1272" s="7" t="s">
        <v>410</v>
      </c>
      <c r="E1272" s="7" t="str">
        <f>INDEX('Нормо-час по специальностям'!$B$6:$B$26,MATCH(D1272,'Нормо-час по специальностям'!$A$6:$A$26,0))</f>
        <v>Монтажник вентиляции</v>
      </c>
      <c r="F1272" s="15">
        <v>7</v>
      </c>
      <c r="G1272" s="7" t="s">
        <v>7374</v>
      </c>
      <c r="H1272" s="11">
        <f t="shared" si="822"/>
        <v>1</v>
      </c>
      <c r="I1272" s="8">
        <f>INDEX('Нормо-час по специальностям'!$D$6:$D$26,MATCH(D1272,'Нормо-час по специальностям'!$A$6:$A$26,0))</f>
        <v>850</v>
      </c>
      <c r="J1272" s="8">
        <f>INDEX('Нормо-час по специальностям'!$E$6:$E$26,MATCH(D1272,'Нормо-час по специальностям'!$A$6:$A$26,0))</f>
        <v>1020</v>
      </c>
      <c r="K1272" s="8">
        <f t="shared" si="823"/>
        <v>5950</v>
      </c>
      <c r="L1272" s="8">
        <f t="shared" si="824"/>
        <v>7140</v>
      </c>
      <c r="M1272" s="8">
        <f>Расценки!L1271</f>
        <v>6600</v>
      </c>
      <c r="N1272" s="8">
        <f>Расценки!M1271</f>
        <v>7620</v>
      </c>
      <c r="O1272" s="10">
        <f t="shared" si="825"/>
        <v>-9.8484848484848508E-2</v>
      </c>
      <c r="P1272" s="10">
        <f t="shared" si="826"/>
        <v>-6.2992125984251968E-2</v>
      </c>
      <c r="Q1272" s="7" t="str">
        <f t="shared" si="827"/>
        <v>равно</v>
      </c>
      <c r="R1272" s="7" t="str">
        <f t="shared" si="828"/>
        <v>равно</v>
      </c>
      <c r="S1272" s="8">
        <f t="shared" si="829"/>
        <v>943</v>
      </c>
      <c r="T1272" s="8">
        <f t="shared" si="830"/>
        <v>1089</v>
      </c>
      <c r="U1272" s="8">
        <f>Расценки!F1271</f>
        <v>11000</v>
      </c>
      <c r="V1272" s="8">
        <f>Расценки!G1271</f>
        <v>12700</v>
      </c>
      <c r="W1272" s="10">
        <f t="shared" si="831"/>
        <v>0.45909090909090911</v>
      </c>
      <c r="X1272" s="10">
        <f t="shared" si="832"/>
        <v>0.4377952755905512</v>
      </c>
      <c r="Y1272" s="9">
        <f>Расценки!H1271</f>
        <v>11000</v>
      </c>
      <c r="Z1272" s="9">
        <f>Расценки!I1271</f>
        <v>12700</v>
      </c>
      <c r="AA1272" s="10">
        <f>Расценки!J1271</f>
        <v>0</v>
      </c>
      <c r="AB1272" s="10">
        <f>Расценки!K1271</f>
        <v>0</v>
      </c>
      <c r="AC1272" s="16">
        <f t="shared" si="833"/>
        <v>0.45909090909090911</v>
      </c>
      <c r="AD1272" s="16">
        <f t="shared" si="834"/>
        <v>0.4377952755905512</v>
      </c>
      <c r="AE1272" s="10">
        <f t="shared" si="835"/>
        <v>0.4</v>
      </c>
      <c r="AF1272" s="10">
        <f t="shared" si="836"/>
        <v>0.4</v>
      </c>
      <c r="AG1272" s="8">
        <f t="shared" si="837"/>
        <v>5050</v>
      </c>
      <c r="AH1272" s="8">
        <f t="shared" si="838"/>
        <v>5560</v>
      </c>
    </row>
    <row r="1273" spans="1:34" x14ac:dyDescent="0.25">
      <c r="A1273" s="7" t="s">
        <v>3766</v>
      </c>
      <c r="B1273" s="7" t="s">
        <v>3767</v>
      </c>
      <c r="C1273" s="7" t="s">
        <v>177</v>
      </c>
      <c r="D1273" s="7" t="s">
        <v>410</v>
      </c>
      <c r="E1273" s="7" t="str">
        <f>INDEX('Нормо-час по специальностям'!$B$6:$B$26,MATCH(D1273,'Нормо-час по специальностям'!$A$6:$A$26,0))</f>
        <v>Монтажник вентиляции</v>
      </c>
      <c r="F1273" s="15">
        <v>11.5</v>
      </c>
      <c r="G1273" s="7" t="s">
        <v>7374</v>
      </c>
      <c r="H1273" s="11">
        <f t="shared" si="822"/>
        <v>0.61</v>
      </c>
      <c r="I1273" s="8">
        <f>INDEX('Нормо-час по специальностям'!$D$6:$D$26,MATCH(D1273,'Нормо-час по специальностям'!$A$6:$A$26,0))</f>
        <v>850</v>
      </c>
      <c r="J1273" s="8">
        <f>INDEX('Нормо-час по специальностям'!$E$6:$E$26,MATCH(D1273,'Нормо-час по специальностям'!$A$6:$A$26,0))</f>
        <v>1020</v>
      </c>
      <c r="K1273" s="8">
        <f t="shared" si="823"/>
        <v>9775</v>
      </c>
      <c r="L1273" s="8">
        <f t="shared" si="824"/>
        <v>11730</v>
      </c>
      <c r="M1273" s="8">
        <f>Расценки!L1272</f>
        <v>10800</v>
      </c>
      <c r="N1273" s="8">
        <f>Расценки!M1272</f>
        <v>12600</v>
      </c>
      <c r="O1273" s="10">
        <f t="shared" si="825"/>
        <v>-9.490740740740744E-2</v>
      </c>
      <c r="P1273" s="10">
        <f t="shared" si="826"/>
        <v>-6.9047619047619024E-2</v>
      </c>
      <c r="Q1273" s="7" t="str">
        <f t="shared" si="827"/>
        <v>равно</v>
      </c>
      <c r="R1273" s="7" t="str">
        <f t="shared" si="828"/>
        <v>равно</v>
      </c>
      <c r="S1273" s="8">
        <f t="shared" si="829"/>
        <v>939</v>
      </c>
      <c r="T1273" s="8">
        <f t="shared" si="830"/>
        <v>1096</v>
      </c>
      <c r="U1273" s="8">
        <f>Расценки!F1272</f>
        <v>18000</v>
      </c>
      <c r="V1273" s="8">
        <f>Расценки!G1272</f>
        <v>21000</v>
      </c>
      <c r="W1273" s="10">
        <f t="shared" si="831"/>
        <v>0.45694444444444443</v>
      </c>
      <c r="X1273" s="10">
        <f t="shared" si="832"/>
        <v>0.44142857142857145</v>
      </c>
      <c r="Y1273" s="9">
        <f>Расценки!H1272</f>
        <v>18000</v>
      </c>
      <c r="Z1273" s="9">
        <f>Расценки!I1272</f>
        <v>21000</v>
      </c>
      <c r="AA1273" s="10">
        <f>Расценки!J1272</f>
        <v>0</v>
      </c>
      <c r="AB1273" s="10">
        <f>Расценки!K1272</f>
        <v>0</v>
      </c>
      <c r="AC1273" s="16">
        <f t="shared" si="833"/>
        <v>0.45694444444444443</v>
      </c>
      <c r="AD1273" s="16">
        <f t="shared" si="834"/>
        <v>0.44142857142857145</v>
      </c>
      <c r="AE1273" s="10">
        <f t="shared" si="835"/>
        <v>0.4</v>
      </c>
      <c r="AF1273" s="10">
        <f t="shared" si="836"/>
        <v>0.4</v>
      </c>
      <c r="AG1273" s="8">
        <f t="shared" si="837"/>
        <v>8225</v>
      </c>
      <c r="AH1273" s="8">
        <f t="shared" si="838"/>
        <v>9270</v>
      </c>
    </row>
    <row r="1274" spans="1:34" x14ac:dyDescent="0.25">
      <c r="A1274" s="7" t="s">
        <v>3768</v>
      </c>
      <c r="B1274" s="7" t="s">
        <v>3769</v>
      </c>
      <c r="C1274" s="7" t="s">
        <v>177</v>
      </c>
      <c r="D1274" s="7" t="s">
        <v>410</v>
      </c>
      <c r="E1274" s="7" t="str">
        <f>INDEX('Нормо-час по специальностям'!$B$6:$B$26,MATCH(D1274,'Нормо-час по специальностям'!$A$6:$A$26,0))</f>
        <v>Монтажник вентиляции</v>
      </c>
      <c r="F1274" s="15">
        <v>4.5</v>
      </c>
      <c r="G1274" s="7" t="s">
        <v>7375</v>
      </c>
      <c r="H1274" s="11">
        <f t="shared" si="822"/>
        <v>1.56</v>
      </c>
      <c r="I1274" s="8">
        <f>INDEX('Нормо-час по специальностям'!$D$6:$D$26,MATCH(D1274,'Нормо-час по специальностям'!$A$6:$A$26,0))</f>
        <v>850</v>
      </c>
      <c r="J1274" s="8">
        <f>INDEX('Нормо-час по специальностям'!$E$6:$E$26,MATCH(D1274,'Нормо-час по специальностям'!$A$6:$A$26,0))</f>
        <v>1020</v>
      </c>
      <c r="K1274" s="8">
        <f t="shared" si="823"/>
        <v>3825</v>
      </c>
      <c r="L1274" s="8">
        <f t="shared" si="824"/>
        <v>4590</v>
      </c>
      <c r="M1274" s="8">
        <f>Расценки!L1273</f>
        <v>4500</v>
      </c>
      <c r="N1274" s="8">
        <f>Расценки!M1273</f>
        <v>5100</v>
      </c>
      <c r="O1274" s="10">
        <f t="shared" si="825"/>
        <v>-0.15000000000000002</v>
      </c>
      <c r="P1274" s="10">
        <f t="shared" si="826"/>
        <v>-9.9999999999999978E-2</v>
      </c>
      <c r="Q1274" s="7" t="str">
        <f t="shared" si="827"/>
        <v>нормо-часы</v>
      </c>
      <c r="R1274" s="7" t="str">
        <f t="shared" si="828"/>
        <v>равно</v>
      </c>
      <c r="S1274" s="8">
        <f t="shared" si="829"/>
        <v>1000</v>
      </c>
      <c r="T1274" s="8">
        <f t="shared" si="830"/>
        <v>1133</v>
      </c>
      <c r="U1274" s="8">
        <f>Расценки!F1273</f>
        <v>7500</v>
      </c>
      <c r="V1274" s="8">
        <f>Расценки!G1273</f>
        <v>8500</v>
      </c>
      <c r="W1274" s="10">
        <f t="shared" si="831"/>
        <v>0.49</v>
      </c>
      <c r="X1274" s="10">
        <f t="shared" si="832"/>
        <v>0.46</v>
      </c>
      <c r="Y1274" s="9">
        <f>Расценки!H1273</f>
        <v>7500</v>
      </c>
      <c r="Z1274" s="9">
        <f>Расценки!I1273</f>
        <v>8500</v>
      </c>
      <c r="AA1274" s="10">
        <f>Расценки!J1273</f>
        <v>0</v>
      </c>
      <c r="AB1274" s="10">
        <f>Расценки!K1273</f>
        <v>0</v>
      </c>
      <c r="AC1274" s="16">
        <f t="shared" si="833"/>
        <v>0.49</v>
      </c>
      <c r="AD1274" s="16">
        <f t="shared" si="834"/>
        <v>0.46</v>
      </c>
      <c r="AE1274" s="10">
        <f t="shared" si="835"/>
        <v>0.4</v>
      </c>
      <c r="AF1274" s="10">
        <f t="shared" si="836"/>
        <v>0.4</v>
      </c>
      <c r="AG1274" s="8">
        <f t="shared" si="837"/>
        <v>3675</v>
      </c>
      <c r="AH1274" s="8">
        <f t="shared" si="838"/>
        <v>3910</v>
      </c>
    </row>
    <row r="1275" spans="1:34" x14ac:dyDescent="0.25">
      <c r="A1275" s="7" t="s">
        <v>3771</v>
      </c>
      <c r="B1275" s="7" t="s">
        <v>3772</v>
      </c>
      <c r="C1275" s="7" t="s">
        <v>177</v>
      </c>
      <c r="D1275" s="7" t="s">
        <v>410</v>
      </c>
      <c r="E1275" s="7" t="str">
        <f>INDEX('Нормо-час по специальностям'!$B$6:$B$26,MATCH(D1275,'Нормо-час по специальностям'!$A$6:$A$26,0))</f>
        <v>Монтажник вентиляции</v>
      </c>
      <c r="F1275" s="15">
        <v>5</v>
      </c>
      <c r="G1275" s="7" t="s">
        <v>7376</v>
      </c>
      <c r="H1275" s="11">
        <f t="shared" si="822"/>
        <v>1.4</v>
      </c>
      <c r="I1275" s="8">
        <f>INDEX('Нормо-час по специальностям'!$D$6:$D$26,MATCH(D1275,'Нормо-час по специальностям'!$A$6:$A$26,0))</f>
        <v>850</v>
      </c>
      <c r="J1275" s="8">
        <f>INDEX('Нормо-час по специальностям'!$E$6:$E$26,MATCH(D1275,'Нормо-час по специальностям'!$A$6:$A$26,0))</f>
        <v>1020</v>
      </c>
      <c r="K1275" s="8">
        <f t="shared" si="823"/>
        <v>4250</v>
      </c>
      <c r="L1275" s="8">
        <f t="shared" si="824"/>
        <v>5100</v>
      </c>
      <c r="M1275" s="8">
        <f>Расценки!L1274</f>
        <v>5100</v>
      </c>
      <c r="N1275" s="8">
        <f>Расценки!M1274</f>
        <v>5880</v>
      </c>
      <c r="O1275" s="10">
        <f t="shared" si="825"/>
        <v>-0.16666666666666663</v>
      </c>
      <c r="P1275" s="10">
        <f t="shared" si="826"/>
        <v>-0.13265306122448983</v>
      </c>
      <c r="Q1275" s="7" t="str">
        <f t="shared" si="827"/>
        <v>нормо-часы</v>
      </c>
      <c r="R1275" s="7" t="str">
        <f t="shared" si="828"/>
        <v>нормо-часы</v>
      </c>
      <c r="S1275" s="8">
        <f t="shared" si="829"/>
        <v>1020</v>
      </c>
      <c r="T1275" s="8">
        <f t="shared" si="830"/>
        <v>1176</v>
      </c>
      <c r="U1275" s="8">
        <f>Расценки!F1274</f>
        <v>8500</v>
      </c>
      <c r="V1275" s="8">
        <f>Расценки!G1274</f>
        <v>9800</v>
      </c>
      <c r="W1275" s="10">
        <f t="shared" si="831"/>
        <v>0.5</v>
      </c>
      <c r="X1275" s="10">
        <f t="shared" si="832"/>
        <v>0.47959183673469385</v>
      </c>
      <c r="Y1275" s="9">
        <f>Расценки!H1274</f>
        <v>8500</v>
      </c>
      <c r="Z1275" s="9">
        <f>Расценки!I1274</f>
        <v>9800</v>
      </c>
      <c r="AA1275" s="10">
        <f>Расценки!J1274</f>
        <v>0</v>
      </c>
      <c r="AB1275" s="10">
        <f>Расценки!K1274</f>
        <v>0</v>
      </c>
      <c r="AC1275" s="16">
        <f t="shared" si="833"/>
        <v>0.5</v>
      </c>
      <c r="AD1275" s="16">
        <f t="shared" si="834"/>
        <v>0.47959183673469385</v>
      </c>
      <c r="AE1275" s="10">
        <f t="shared" si="835"/>
        <v>0.4</v>
      </c>
      <c r="AF1275" s="10">
        <f t="shared" si="836"/>
        <v>0.4</v>
      </c>
      <c r="AG1275" s="8">
        <f t="shared" si="837"/>
        <v>4250</v>
      </c>
      <c r="AH1275" s="8">
        <f t="shared" si="838"/>
        <v>4700</v>
      </c>
    </row>
    <row r="1276" spans="1:34" x14ac:dyDescent="0.25">
      <c r="A1276" s="7" t="s">
        <v>3774</v>
      </c>
      <c r="B1276" s="7" t="s">
        <v>3775</v>
      </c>
      <c r="C1276" s="7" t="s">
        <v>177</v>
      </c>
      <c r="D1276" s="7" t="s">
        <v>410</v>
      </c>
      <c r="E1276" s="7" t="str">
        <f>INDEX('Нормо-час по специальностям'!$B$6:$B$26,MATCH(D1276,'Нормо-час по специальностям'!$A$6:$A$26,0))</f>
        <v>Монтажник вентиляции</v>
      </c>
      <c r="F1276" s="15">
        <v>3.5</v>
      </c>
      <c r="G1276" s="7" t="s">
        <v>7376</v>
      </c>
      <c r="H1276" s="11">
        <f t="shared" si="822"/>
        <v>2</v>
      </c>
      <c r="I1276" s="8">
        <f>INDEX('Нормо-час по специальностям'!$D$6:$D$26,MATCH(D1276,'Нормо-час по специальностям'!$A$6:$A$26,0))</f>
        <v>850</v>
      </c>
      <c r="J1276" s="8">
        <f>INDEX('Нормо-час по специальностям'!$E$6:$E$26,MATCH(D1276,'Нормо-час по специальностям'!$A$6:$A$26,0))</f>
        <v>1020</v>
      </c>
      <c r="K1276" s="8">
        <f t="shared" si="823"/>
        <v>2975</v>
      </c>
      <c r="L1276" s="8">
        <f t="shared" si="824"/>
        <v>3570</v>
      </c>
      <c r="M1276" s="8">
        <f>Расценки!L1275</f>
        <v>3600</v>
      </c>
      <c r="N1276" s="8">
        <f>Расценки!M1275</f>
        <v>4200</v>
      </c>
      <c r="O1276" s="10">
        <f t="shared" si="825"/>
        <v>-0.17361111111111116</v>
      </c>
      <c r="P1276" s="10">
        <f t="shared" si="826"/>
        <v>-0.15000000000000002</v>
      </c>
      <c r="Q1276" s="7" t="str">
        <f t="shared" si="827"/>
        <v>нормо-часы</v>
      </c>
      <c r="R1276" s="7" t="str">
        <f t="shared" si="828"/>
        <v>нормо-часы</v>
      </c>
      <c r="S1276" s="8">
        <f t="shared" si="829"/>
        <v>1029</v>
      </c>
      <c r="T1276" s="8">
        <f t="shared" si="830"/>
        <v>1200</v>
      </c>
      <c r="U1276" s="8">
        <f>Расценки!F1275</f>
        <v>6000</v>
      </c>
      <c r="V1276" s="8">
        <f>Расценки!G1275</f>
        <v>7000</v>
      </c>
      <c r="W1276" s="10">
        <f t="shared" si="831"/>
        <v>0.50416666666666665</v>
      </c>
      <c r="X1276" s="10">
        <f t="shared" si="832"/>
        <v>0.49</v>
      </c>
      <c r="Y1276" s="9">
        <f>Расценки!H1275</f>
        <v>6000</v>
      </c>
      <c r="Z1276" s="9">
        <f>Расценки!I1275</f>
        <v>7000</v>
      </c>
      <c r="AA1276" s="10">
        <f>Расценки!J1275</f>
        <v>0</v>
      </c>
      <c r="AB1276" s="10">
        <f>Расценки!K1275</f>
        <v>0</v>
      </c>
      <c r="AC1276" s="16">
        <f t="shared" si="833"/>
        <v>0.50416666666666665</v>
      </c>
      <c r="AD1276" s="16">
        <f t="shared" si="834"/>
        <v>0.49</v>
      </c>
      <c r="AE1276" s="10">
        <f t="shared" si="835"/>
        <v>0.4</v>
      </c>
      <c r="AF1276" s="10">
        <f t="shared" si="836"/>
        <v>0.4</v>
      </c>
      <c r="AG1276" s="8">
        <f t="shared" si="837"/>
        <v>3025</v>
      </c>
      <c r="AH1276" s="8">
        <f t="shared" si="838"/>
        <v>3430</v>
      </c>
    </row>
    <row r="1277" spans="1:34" x14ac:dyDescent="0.25">
      <c r="A1277" s="7" t="s">
        <v>3777</v>
      </c>
      <c r="B1277" s="7" t="s">
        <v>3778</v>
      </c>
      <c r="C1277" s="7" t="s">
        <v>177</v>
      </c>
      <c r="D1277" s="7" t="s">
        <v>410</v>
      </c>
      <c r="E1277" s="7" t="str">
        <f>INDEX('Нормо-час по специальностям'!$B$6:$B$26,MATCH(D1277,'Нормо-час по специальностям'!$A$6:$A$26,0))</f>
        <v>Монтажник вентиляции</v>
      </c>
      <c r="F1277" s="15">
        <v>6.5</v>
      </c>
      <c r="G1277" s="7" t="s">
        <v>7376</v>
      </c>
      <c r="H1277" s="11">
        <f t="shared" si="822"/>
        <v>1.08</v>
      </c>
      <c r="I1277" s="8">
        <f>INDEX('Нормо-час по специальностям'!$D$6:$D$26,MATCH(D1277,'Нормо-час по специальностям'!$A$6:$A$26,0))</f>
        <v>850</v>
      </c>
      <c r="J1277" s="8">
        <f>INDEX('Нормо-час по специальностям'!$E$6:$E$26,MATCH(D1277,'Нормо-час по специальностям'!$A$6:$A$26,0))</f>
        <v>1020</v>
      </c>
      <c r="K1277" s="8">
        <f t="shared" si="823"/>
        <v>5525</v>
      </c>
      <c r="L1277" s="8">
        <f t="shared" si="824"/>
        <v>6630</v>
      </c>
      <c r="M1277" s="8">
        <f>Расценки!L1276</f>
        <v>6600</v>
      </c>
      <c r="N1277" s="8">
        <f>Расценки!M1276</f>
        <v>7620</v>
      </c>
      <c r="O1277" s="10">
        <f t="shared" si="825"/>
        <v>-0.16287878787878785</v>
      </c>
      <c r="P1277" s="10">
        <f t="shared" si="826"/>
        <v>-0.12992125984251968</v>
      </c>
      <c r="Q1277" s="7" t="str">
        <f t="shared" si="827"/>
        <v>нормо-часы</v>
      </c>
      <c r="R1277" s="7" t="str">
        <f t="shared" si="828"/>
        <v>нормо-часы</v>
      </c>
      <c r="S1277" s="8">
        <f t="shared" si="829"/>
        <v>1015</v>
      </c>
      <c r="T1277" s="8">
        <f t="shared" si="830"/>
        <v>1172</v>
      </c>
      <c r="U1277" s="8">
        <f>Расценки!F1276</f>
        <v>11000</v>
      </c>
      <c r="V1277" s="8">
        <f>Расценки!G1276</f>
        <v>12700</v>
      </c>
      <c r="W1277" s="10">
        <f t="shared" si="831"/>
        <v>0.49772727272727274</v>
      </c>
      <c r="X1277" s="10">
        <f t="shared" si="832"/>
        <v>0.47795275590551178</v>
      </c>
      <c r="Y1277" s="9">
        <f>Расценки!H1276</f>
        <v>11000</v>
      </c>
      <c r="Z1277" s="9">
        <f>Расценки!I1276</f>
        <v>12700</v>
      </c>
      <c r="AA1277" s="10">
        <f>Расценки!J1276</f>
        <v>0</v>
      </c>
      <c r="AB1277" s="10">
        <f>Расценки!K1276</f>
        <v>0</v>
      </c>
      <c r="AC1277" s="16">
        <f t="shared" si="833"/>
        <v>0.49772727272727274</v>
      </c>
      <c r="AD1277" s="16">
        <f t="shared" si="834"/>
        <v>0.47795275590551178</v>
      </c>
      <c r="AE1277" s="10">
        <f t="shared" si="835"/>
        <v>0.4</v>
      </c>
      <c r="AF1277" s="10">
        <f t="shared" si="836"/>
        <v>0.4</v>
      </c>
      <c r="AG1277" s="8">
        <f t="shared" si="837"/>
        <v>5475</v>
      </c>
      <c r="AH1277" s="8">
        <f t="shared" si="838"/>
        <v>6070</v>
      </c>
    </row>
    <row r="1278" spans="1:34" x14ac:dyDescent="0.25">
      <c r="A1278" s="7" t="s">
        <v>3780</v>
      </c>
      <c r="B1278" s="7" t="s">
        <v>3781</v>
      </c>
      <c r="C1278" s="7" t="s">
        <v>177</v>
      </c>
      <c r="D1278" s="7" t="s">
        <v>410</v>
      </c>
      <c r="E1278" s="7" t="str">
        <f>INDEX('Нормо-час по специальностям'!$B$6:$B$26,MATCH(D1278,'Нормо-час по специальностям'!$A$6:$A$26,0))</f>
        <v>Монтажник вентиляции</v>
      </c>
      <c r="F1278" s="15">
        <v>4</v>
      </c>
      <c r="G1278" s="7" t="s">
        <v>7377</v>
      </c>
      <c r="H1278" s="11">
        <f t="shared" si="822"/>
        <v>1.75</v>
      </c>
      <c r="I1278" s="8">
        <f>INDEX('Нормо-час по специальностям'!$D$6:$D$26,MATCH(D1278,'Нормо-час по специальностям'!$A$6:$A$26,0))</f>
        <v>850</v>
      </c>
      <c r="J1278" s="8">
        <f>INDEX('Нормо-час по специальностям'!$E$6:$E$26,MATCH(D1278,'Нормо-час по специальностям'!$A$6:$A$26,0))</f>
        <v>1020</v>
      </c>
      <c r="K1278" s="8">
        <f t="shared" si="823"/>
        <v>3400</v>
      </c>
      <c r="L1278" s="8">
        <f t="shared" si="824"/>
        <v>4080</v>
      </c>
      <c r="M1278" s="8">
        <f>Расценки!L1277</f>
        <v>3000</v>
      </c>
      <c r="N1278" s="8">
        <f>Расценки!M1277</f>
        <v>3480</v>
      </c>
      <c r="O1278" s="10">
        <f t="shared" si="825"/>
        <v>0.1333333333333333</v>
      </c>
      <c r="P1278" s="10">
        <f t="shared" si="826"/>
        <v>0.17241379310344818</v>
      </c>
      <c r="Q1278" s="7" t="str">
        <f t="shared" si="827"/>
        <v>расценка</v>
      </c>
      <c r="R1278" s="7" t="str">
        <f t="shared" si="828"/>
        <v>расценка</v>
      </c>
      <c r="S1278" s="8">
        <f t="shared" si="829"/>
        <v>750</v>
      </c>
      <c r="T1278" s="8">
        <f t="shared" si="830"/>
        <v>870</v>
      </c>
      <c r="U1278" s="8">
        <f>Расценки!F1277</f>
        <v>5000</v>
      </c>
      <c r="V1278" s="8">
        <f>Расценки!G1277</f>
        <v>5800</v>
      </c>
      <c r="W1278" s="10">
        <f t="shared" si="831"/>
        <v>0.32</v>
      </c>
      <c r="X1278" s="10">
        <f t="shared" si="832"/>
        <v>0.29655172413793102</v>
      </c>
      <c r="Y1278" s="9">
        <f>Расценки!H1277</f>
        <v>5000</v>
      </c>
      <c r="Z1278" s="9">
        <f>Расценки!I1277</f>
        <v>5800</v>
      </c>
      <c r="AA1278" s="10">
        <f>Расценки!J1277</f>
        <v>0</v>
      </c>
      <c r="AB1278" s="10">
        <f>Расценки!K1277</f>
        <v>0</v>
      </c>
      <c r="AC1278" s="16">
        <f t="shared" si="833"/>
        <v>0.32</v>
      </c>
      <c r="AD1278" s="16">
        <f t="shared" si="834"/>
        <v>0.29655172413793102</v>
      </c>
      <c r="AE1278" s="10">
        <f t="shared" si="835"/>
        <v>0.4</v>
      </c>
      <c r="AF1278" s="10">
        <f t="shared" si="836"/>
        <v>0.4</v>
      </c>
      <c r="AG1278" s="8">
        <f t="shared" si="837"/>
        <v>1600</v>
      </c>
      <c r="AH1278" s="8">
        <f t="shared" si="838"/>
        <v>1720</v>
      </c>
    </row>
    <row r="1279" spans="1:34" x14ac:dyDescent="0.25">
      <c r="A1279" s="7" t="s">
        <v>3782</v>
      </c>
      <c r="B1279" s="7" t="s">
        <v>3783</v>
      </c>
      <c r="C1279" s="7" t="s">
        <v>177</v>
      </c>
      <c r="D1279" s="7" t="s">
        <v>410</v>
      </c>
      <c r="E1279" s="7" t="str">
        <f>INDEX('Нормо-час по специальностям'!$B$6:$B$26,MATCH(D1279,'Нормо-час по специальностям'!$A$6:$A$26,0))</f>
        <v>Монтажник вентиляции</v>
      </c>
      <c r="F1279" s="15">
        <v>1</v>
      </c>
      <c r="G1279" s="7" t="s">
        <v>6938</v>
      </c>
      <c r="H1279" s="11">
        <f t="shared" si="822"/>
        <v>7</v>
      </c>
      <c r="I1279" s="8">
        <f>INDEX('Нормо-час по специальностям'!$D$6:$D$26,MATCH(D1279,'Нормо-час по специальностям'!$A$6:$A$26,0))</f>
        <v>850</v>
      </c>
      <c r="J1279" s="8">
        <f>INDEX('Нормо-час по специальностям'!$E$6:$E$26,MATCH(D1279,'Нормо-час по специальностям'!$A$6:$A$26,0))</f>
        <v>1020</v>
      </c>
      <c r="K1279" s="8">
        <f t="shared" si="823"/>
        <v>850</v>
      </c>
      <c r="L1279" s="8">
        <f t="shared" si="824"/>
        <v>1020</v>
      </c>
      <c r="M1279" s="8">
        <f>Расценки!L1278</f>
        <v>930</v>
      </c>
      <c r="N1279" s="8">
        <f>Расценки!M1278</f>
        <v>1085</v>
      </c>
      <c r="O1279" s="10">
        <f t="shared" si="825"/>
        <v>-8.6021505376344121E-2</v>
      </c>
      <c r="P1279" s="10">
        <f t="shared" si="826"/>
        <v>-5.9907834101382451E-2</v>
      </c>
      <c r="Q1279" s="7" t="str">
        <f t="shared" si="827"/>
        <v>равно</v>
      </c>
      <c r="R1279" s="7" t="str">
        <f t="shared" si="828"/>
        <v>равно</v>
      </c>
      <c r="S1279" s="8">
        <f t="shared" si="829"/>
        <v>930</v>
      </c>
      <c r="T1279" s="8">
        <f t="shared" si="830"/>
        <v>1085</v>
      </c>
      <c r="U1279" s="8">
        <f>Расценки!F1278</f>
        <v>1500</v>
      </c>
      <c r="V1279" s="8">
        <f>Расценки!G1278</f>
        <v>1750</v>
      </c>
      <c r="W1279" s="10">
        <f t="shared" si="831"/>
        <v>0.43333333333333335</v>
      </c>
      <c r="X1279" s="10">
        <f t="shared" si="832"/>
        <v>0.41714285714285715</v>
      </c>
      <c r="Y1279" s="9">
        <f>Расценки!H1278</f>
        <v>1500</v>
      </c>
      <c r="Z1279" s="9">
        <f>Расценки!I1278</f>
        <v>1750</v>
      </c>
      <c r="AA1279" s="10">
        <f>Расценки!J1278</f>
        <v>0</v>
      </c>
      <c r="AB1279" s="10">
        <f>Расценки!K1278</f>
        <v>0</v>
      </c>
      <c r="AC1279" s="16">
        <f t="shared" si="833"/>
        <v>0.43333333333333335</v>
      </c>
      <c r="AD1279" s="16">
        <f t="shared" si="834"/>
        <v>0.41714285714285715</v>
      </c>
      <c r="AE1279" s="10">
        <f t="shared" si="835"/>
        <v>0.38</v>
      </c>
      <c r="AF1279" s="10">
        <f t="shared" si="836"/>
        <v>0.38</v>
      </c>
      <c r="AG1279" s="8">
        <f t="shared" si="837"/>
        <v>650</v>
      </c>
      <c r="AH1279" s="8">
        <f t="shared" si="838"/>
        <v>730</v>
      </c>
    </row>
    <row r="1280" spans="1:34" x14ac:dyDescent="0.25">
      <c r="A1280" s="7" t="s">
        <v>3785</v>
      </c>
      <c r="B1280" s="7" t="s">
        <v>3786</v>
      </c>
      <c r="C1280" s="7" t="s">
        <v>177</v>
      </c>
      <c r="D1280" s="7" t="s">
        <v>410</v>
      </c>
      <c r="E1280" s="7" t="str">
        <f>INDEX('Нормо-час по специальностям'!$B$6:$B$26,MATCH(D1280,'Нормо-час по специальностям'!$A$6:$A$26,0))</f>
        <v>Монтажник вентиляции</v>
      </c>
      <c r="F1280" s="15">
        <v>0.9</v>
      </c>
      <c r="G1280" s="7" t="s">
        <v>6938</v>
      </c>
      <c r="H1280" s="11">
        <f t="shared" si="822"/>
        <v>7.78</v>
      </c>
      <c r="I1280" s="8">
        <f>INDEX('Нормо-час по специальностям'!$D$6:$D$26,MATCH(D1280,'Нормо-час по специальностям'!$A$6:$A$26,0))</f>
        <v>850</v>
      </c>
      <c r="J1280" s="8">
        <f>INDEX('Нормо-час по специальностям'!$E$6:$E$26,MATCH(D1280,'Нормо-час по специальностям'!$A$6:$A$26,0))</f>
        <v>1020</v>
      </c>
      <c r="K1280" s="8">
        <f t="shared" si="823"/>
        <v>765</v>
      </c>
      <c r="L1280" s="8">
        <f t="shared" si="824"/>
        <v>918</v>
      </c>
      <c r="M1280" s="8">
        <f>Расценки!L1279</f>
        <v>806</v>
      </c>
      <c r="N1280" s="8">
        <f>Расценки!M1279</f>
        <v>930</v>
      </c>
      <c r="O1280" s="10">
        <f t="shared" si="825"/>
        <v>-5.0868486352357301E-2</v>
      </c>
      <c r="P1280" s="10">
        <f t="shared" si="826"/>
        <v>-1.2903225806451646E-2</v>
      </c>
      <c r="Q1280" s="7" t="str">
        <f t="shared" si="827"/>
        <v>равно</v>
      </c>
      <c r="R1280" s="7" t="str">
        <f t="shared" si="828"/>
        <v>равно</v>
      </c>
      <c r="S1280" s="8">
        <f t="shared" si="829"/>
        <v>896</v>
      </c>
      <c r="T1280" s="8">
        <f t="shared" si="830"/>
        <v>1033</v>
      </c>
      <c r="U1280" s="8">
        <f>Расценки!F1279</f>
        <v>1300</v>
      </c>
      <c r="V1280" s="8">
        <f>Расценки!G1279</f>
        <v>1500</v>
      </c>
      <c r="W1280" s="10">
        <f t="shared" si="831"/>
        <v>0.41153846153846152</v>
      </c>
      <c r="X1280" s="10">
        <f t="shared" si="832"/>
        <v>0.38800000000000001</v>
      </c>
      <c r="Y1280" s="9">
        <f>Расценки!H1279</f>
        <v>1300</v>
      </c>
      <c r="Z1280" s="9">
        <f>Расценки!I1279</f>
        <v>1500</v>
      </c>
      <c r="AA1280" s="10">
        <f>Расценки!J1279</f>
        <v>0</v>
      </c>
      <c r="AB1280" s="10">
        <f>Расценки!K1279</f>
        <v>0</v>
      </c>
      <c r="AC1280" s="16">
        <f t="shared" si="833"/>
        <v>0.41153846153846152</v>
      </c>
      <c r="AD1280" s="16">
        <f t="shared" si="834"/>
        <v>0.38800000000000001</v>
      </c>
      <c r="AE1280" s="10">
        <f t="shared" si="835"/>
        <v>0.38</v>
      </c>
      <c r="AF1280" s="10">
        <f t="shared" si="836"/>
        <v>0.38</v>
      </c>
      <c r="AG1280" s="8">
        <f t="shared" si="837"/>
        <v>535</v>
      </c>
      <c r="AH1280" s="8">
        <f t="shared" si="838"/>
        <v>582</v>
      </c>
    </row>
    <row r="1281" spans="1:34" x14ac:dyDescent="0.25">
      <c r="A1281" s="7" t="s">
        <v>3788</v>
      </c>
      <c r="B1281" s="7" t="s">
        <v>3789</v>
      </c>
      <c r="C1281" s="7" t="s">
        <v>177</v>
      </c>
      <c r="D1281" s="7" t="s">
        <v>410</v>
      </c>
      <c r="E1281" s="7" t="str">
        <f>INDEX('Нормо-час по специальностям'!$B$6:$B$26,MATCH(D1281,'Нормо-час по специальностям'!$A$6:$A$26,0))</f>
        <v>Монтажник вентиляции</v>
      </c>
      <c r="F1281" s="15">
        <v>1.3</v>
      </c>
      <c r="G1281" s="7" t="s">
        <v>6938</v>
      </c>
      <c r="H1281" s="11">
        <f t="shared" si="822"/>
        <v>5.38</v>
      </c>
      <c r="I1281" s="8">
        <f>INDEX('Нормо-час по специальностям'!$D$6:$D$26,MATCH(D1281,'Нормо-час по специальностям'!$A$6:$A$26,0))</f>
        <v>850</v>
      </c>
      <c r="J1281" s="8">
        <f>INDEX('Нормо-час по специальностям'!$E$6:$E$26,MATCH(D1281,'Нормо-час по специальностям'!$A$6:$A$26,0))</f>
        <v>1020</v>
      </c>
      <c r="K1281" s="8">
        <f t="shared" si="823"/>
        <v>1105</v>
      </c>
      <c r="L1281" s="8">
        <f t="shared" si="824"/>
        <v>1326</v>
      </c>
      <c r="M1281" s="8">
        <f>Расценки!L1280</f>
        <v>1240</v>
      </c>
      <c r="N1281" s="8">
        <f>Расценки!M1280</f>
        <v>1426</v>
      </c>
      <c r="O1281" s="10">
        <f t="shared" si="825"/>
        <v>-0.1088709677419355</v>
      </c>
      <c r="P1281" s="10">
        <f t="shared" si="826"/>
        <v>-7.0126227208976211E-2</v>
      </c>
      <c r="Q1281" s="7" t="str">
        <f t="shared" si="827"/>
        <v>нормо-часы</v>
      </c>
      <c r="R1281" s="7" t="str">
        <f t="shared" si="828"/>
        <v>равно</v>
      </c>
      <c r="S1281" s="8">
        <f t="shared" si="829"/>
        <v>954</v>
      </c>
      <c r="T1281" s="8">
        <f t="shared" si="830"/>
        <v>1097</v>
      </c>
      <c r="U1281" s="8">
        <f>Расценки!F1280</f>
        <v>2000</v>
      </c>
      <c r="V1281" s="8">
        <f>Расценки!G1280</f>
        <v>2300</v>
      </c>
      <c r="W1281" s="10">
        <f t="shared" si="831"/>
        <v>0.44750000000000001</v>
      </c>
      <c r="X1281" s="10">
        <f t="shared" si="832"/>
        <v>0.42347826086956519</v>
      </c>
      <c r="Y1281" s="9">
        <f>Расценки!H1280</f>
        <v>2000</v>
      </c>
      <c r="Z1281" s="9">
        <f>Расценки!I1280</f>
        <v>2300</v>
      </c>
      <c r="AA1281" s="10">
        <f>Расценки!J1280</f>
        <v>0</v>
      </c>
      <c r="AB1281" s="10">
        <f>Расценки!K1280</f>
        <v>0</v>
      </c>
      <c r="AC1281" s="16">
        <f t="shared" si="833"/>
        <v>0.44750000000000001</v>
      </c>
      <c r="AD1281" s="16">
        <f t="shared" si="834"/>
        <v>0.42347826086956519</v>
      </c>
      <c r="AE1281" s="10">
        <f t="shared" si="835"/>
        <v>0.38</v>
      </c>
      <c r="AF1281" s="10">
        <f t="shared" si="836"/>
        <v>0.38</v>
      </c>
      <c r="AG1281" s="8">
        <f t="shared" si="837"/>
        <v>895</v>
      </c>
      <c r="AH1281" s="8">
        <f t="shared" si="838"/>
        <v>974</v>
      </c>
    </row>
    <row r="1282" spans="1:34" x14ac:dyDescent="0.25">
      <c r="A1282" s="7" t="s">
        <v>3791</v>
      </c>
      <c r="B1282" s="7" t="s">
        <v>3792</v>
      </c>
      <c r="C1282" s="7" t="s">
        <v>177</v>
      </c>
      <c r="D1282" s="7" t="s">
        <v>392</v>
      </c>
      <c r="E1282" s="7" t="str">
        <f>INDEX('Нормо-час по специальностям'!$B$6:$B$26,MATCH(D1282,'Нормо-час по специальностям'!$A$6:$A$26,0))</f>
        <v>Электромонтажник</v>
      </c>
      <c r="F1282" s="15">
        <v>2.5</v>
      </c>
      <c r="G1282" s="7" t="s">
        <v>7378</v>
      </c>
      <c r="H1282" s="11">
        <f t="shared" si="822"/>
        <v>2.8</v>
      </c>
      <c r="I1282" s="8">
        <f>INDEX('Нормо-час по специальностям'!$D$6:$D$26,MATCH(D1282,'Нормо-час по специальностям'!$A$6:$A$26,0))</f>
        <v>850</v>
      </c>
      <c r="J1282" s="8">
        <f>INDEX('Нормо-час по специальностям'!$E$6:$E$26,MATCH(D1282,'Нормо-час по специальностям'!$A$6:$A$26,0))</f>
        <v>1020</v>
      </c>
      <c r="K1282" s="8">
        <f t="shared" si="823"/>
        <v>2125</v>
      </c>
      <c r="L1282" s="8">
        <f t="shared" si="824"/>
        <v>2550</v>
      </c>
      <c r="M1282" s="8">
        <f>Расценки!L1281</f>
        <v>2400</v>
      </c>
      <c r="N1282" s="8">
        <f>Расценки!M1281</f>
        <v>2760</v>
      </c>
      <c r="O1282" s="10">
        <f t="shared" si="825"/>
        <v>-0.11458333333333337</v>
      </c>
      <c r="P1282" s="10">
        <f t="shared" si="826"/>
        <v>-7.6086956521739135E-2</v>
      </c>
      <c r="Q1282" s="7" t="str">
        <f t="shared" si="827"/>
        <v>нормо-часы</v>
      </c>
      <c r="R1282" s="7" t="str">
        <f t="shared" si="828"/>
        <v>равно</v>
      </c>
      <c r="S1282" s="8">
        <f t="shared" si="829"/>
        <v>960</v>
      </c>
      <c r="T1282" s="8">
        <f t="shared" si="830"/>
        <v>1104</v>
      </c>
      <c r="U1282" s="8">
        <f>Расценки!F1281</f>
        <v>4000</v>
      </c>
      <c r="V1282" s="8">
        <f>Расценки!G1281</f>
        <v>4600</v>
      </c>
      <c r="W1282" s="10">
        <f t="shared" si="831"/>
        <v>0.46875</v>
      </c>
      <c r="X1282" s="10">
        <f t="shared" si="832"/>
        <v>0.44565217391304346</v>
      </c>
      <c r="Y1282" s="9">
        <f>Расценки!H1281</f>
        <v>4000</v>
      </c>
      <c r="Z1282" s="9">
        <f>Расценки!I1281</f>
        <v>4600</v>
      </c>
      <c r="AA1282" s="10">
        <f>Расценки!J1281</f>
        <v>0</v>
      </c>
      <c r="AB1282" s="10">
        <f>Расценки!K1281</f>
        <v>0</v>
      </c>
      <c r="AC1282" s="16">
        <f t="shared" si="833"/>
        <v>0.46875</v>
      </c>
      <c r="AD1282" s="16">
        <f t="shared" si="834"/>
        <v>0.44565217391304346</v>
      </c>
      <c r="AE1282" s="10">
        <f t="shared" si="835"/>
        <v>0.4</v>
      </c>
      <c r="AF1282" s="10">
        <f t="shared" si="836"/>
        <v>0.4</v>
      </c>
      <c r="AG1282" s="8">
        <f t="shared" si="837"/>
        <v>1875</v>
      </c>
      <c r="AH1282" s="8">
        <f t="shared" si="838"/>
        <v>2050</v>
      </c>
    </row>
    <row r="1283" spans="1:34" x14ac:dyDescent="0.25">
      <c r="A1283" s="7" t="s">
        <v>3794</v>
      </c>
      <c r="B1283" s="7" t="s">
        <v>3795</v>
      </c>
      <c r="C1283" s="7" t="s">
        <v>177</v>
      </c>
      <c r="D1283" s="7" t="s">
        <v>410</v>
      </c>
      <c r="E1283" s="7" t="str">
        <f>INDEX('Нормо-час по специальностям'!$B$6:$B$26,MATCH(D1283,'Нормо-час по специальностям'!$A$6:$A$26,0))</f>
        <v>Монтажник вентиляции</v>
      </c>
      <c r="F1283" s="15">
        <v>1.2</v>
      </c>
      <c r="G1283" s="7" t="s">
        <v>7379</v>
      </c>
      <c r="H1283" s="11">
        <f t="shared" si="822"/>
        <v>5.83</v>
      </c>
      <c r="I1283" s="8">
        <f>INDEX('Нормо-час по специальностям'!$D$6:$D$26,MATCH(D1283,'Нормо-час по специальностям'!$A$6:$A$26,0))</f>
        <v>850</v>
      </c>
      <c r="J1283" s="8">
        <f>INDEX('Нормо-час по специальностям'!$E$6:$E$26,MATCH(D1283,'Нормо-час по специальностям'!$A$6:$A$26,0))</f>
        <v>1020</v>
      </c>
      <c r="K1283" s="8">
        <f t="shared" si="823"/>
        <v>1020</v>
      </c>
      <c r="L1283" s="8">
        <f t="shared" si="824"/>
        <v>1224</v>
      </c>
      <c r="M1283" s="8">
        <f>Расценки!L1282</f>
        <v>1240</v>
      </c>
      <c r="N1283" s="8">
        <f>Расценки!M1282</f>
        <v>1426</v>
      </c>
      <c r="O1283" s="10">
        <f t="shared" si="825"/>
        <v>-0.17741935483870963</v>
      </c>
      <c r="P1283" s="10">
        <f t="shared" si="826"/>
        <v>-0.14165497896213186</v>
      </c>
      <c r="Q1283" s="7" t="str">
        <f t="shared" si="827"/>
        <v>нормо-часы</v>
      </c>
      <c r="R1283" s="7" t="str">
        <f t="shared" si="828"/>
        <v>нормо-часы</v>
      </c>
      <c r="S1283" s="8">
        <f t="shared" si="829"/>
        <v>1033</v>
      </c>
      <c r="T1283" s="8">
        <f t="shared" si="830"/>
        <v>1188</v>
      </c>
      <c r="U1283" s="8">
        <f>Расценки!F1282</f>
        <v>2000</v>
      </c>
      <c r="V1283" s="8">
        <f>Расценки!G1282</f>
        <v>2300</v>
      </c>
      <c r="W1283" s="10">
        <f t="shared" si="831"/>
        <v>0.49</v>
      </c>
      <c r="X1283" s="10">
        <f t="shared" si="832"/>
        <v>0.46782608695652173</v>
      </c>
      <c r="Y1283" s="9">
        <f>Расценки!H1282</f>
        <v>2000</v>
      </c>
      <c r="Z1283" s="9">
        <f>Расценки!I1282</f>
        <v>2300</v>
      </c>
      <c r="AA1283" s="10">
        <f>Расценки!J1282</f>
        <v>0</v>
      </c>
      <c r="AB1283" s="10">
        <f>Расценки!K1282</f>
        <v>0</v>
      </c>
      <c r="AC1283" s="16">
        <f t="shared" si="833"/>
        <v>0.49</v>
      </c>
      <c r="AD1283" s="16">
        <f t="shared" si="834"/>
        <v>0.46782608695652173</v>
      </c>
      <c r="AE1283" s="10">
        <f t="shared" si="835"/>
        <v>0.38</v>
      </c>
      <c r="AF1283" s="10">
        <f t="shared" si="836"/>
        <v>0.38</v>
      </c>
      <c r="AG1283" s="8">
        <f t="shared" si="837"/>
        <v>980</v>
      </c>
      <c r="AH1283" s="8">
        <f t="shared" si="838"/>
        <v>1076</v>
      </c>
    </row>
    <row r="1284" spans="1:34" x14ac:dyDescent="0.25">
      <c r="A1284" s="7" t="s">
        <v>3798</v>
      </c>
      <c r="B1284" s="7" t="s">
        <v>3799</v>
      </c>
      <c r="C1284" s="7" t="s">
        <v>177</v>
      </c>
      <c r="D1284" s="7" t="s">
        <v>410</v>
      </c>
      <c r="E1284" s="7" t="str">
        <f>INDEX('Нормо-час по специальностям'!$B$6:$B$26,MATCH(D1284,'Нормо-час по специальностям'!$A$6:$A$26,0))</f>
        <v>Монтажник вентиляции</v>
      </c>
      <c r="F1284" s="15">
        <v>1.5</v>
      </c>
      <c r="G1284" s="7" t="s">
        <v>7380</v>
      </c>
      <c r="H1284" s="11">
        <f t="shared" si="822"/>
        <v>4.67</v>
      </c>
      <c r="I1284" s="8">
        <f>INDEX('Нормо-час по специальностям'!$D$6:$D$26,MATCH(D1284,'Нормо-час по специальностям'!$A$6:$A$26,0))</f>
        <v>850</v>
      </c>
      <c r="J1284" s="8">
        <f>INDEX('Нормо-час по специальностям'!$E$6:$E$26,MATCH(D1284,'Нормо-час по специальностям'!$A$6:$A$26,0))</f>
        <v>1020</v>
      </c>
      <c r="K1284" s="8">
        <f t="shared" si="823"/>
        <v>1275</v>
      </c>
      <c r="L1284" s="8">
        <f t="shared" si="824"/>
        <v>1530</v>
      </c>
      <c r="M1284" s="8">
        <f>Расценки!L1283</f>
        <v>1550</v>
      </c>
      <c r="N1284" s="8">
        <f>Расценки!M1283</f>
        <v>1798</v>
      </c>
      <c r="O1284" s="10">
        <f t="shared" si="825"/>
        <v>-0.17741935483870963</v>
      </c>
      <c r="P1284" s="10">
        <f t="shared" si="826"/>
        <v>-0.14905450500556172</v>
      </c>
      <c r="Q1284" s="7" t="str">
        <f t="shared" si="827"/>
        <v>нормо-часы</v>
      </c>
      <c r="R1284" s="7" t="str">
        <f t="shared" si="828"/>
        <v>нормо-часы</v>
      </c>
      <c r="S1284" s="8">
        <f t="shared" si="829"/>
        <v>1033</v>
      </c>
      <c r="T1284" s="8">
        <f t="shared" si="830"/>
        <v>1199</v>
      </c>
      <c r="U1284" s="8">
        <f>Расценки!F1283</f>
        <v>2500</v>
      </c>
      <c r="V1284" s="8">
        <f>Расценки!G1283</f>
        <v>2900</v>
      </c>
      <c r="W1284" s="10">
        <f t="shared" si="831"/>
        <v>0.49</v>
      </c>
      <c r="X1284" s="10">
        <f t="shared" si="832"/>
        <v>0.47241379310344828</v>
      </c>
      <c r="Y1284" s="9">
        <f>Расценки!H1283</f>
        <v>2500</v>
      </c>
      <c r="Z1284" s="9">
        <f>Расценки!I1283</f>
        <v>2900</v>
      </c>
      <c r="AA1284" s="10">
        <f>Расценки!J1283</f>
        <v>0</v>
      </c>
      <c r="AB1284" s="10">
        <f>Расценки!K1283</f>
        <v>0</v>
      </c>
      <c r="AC1284" s="16">
        <f t="shared" si="833"/>
        <v>0.49</v>
      </c>
      <c r="AD1284" s="16">
        <f t="shared" si="834"/>
        <v>0.47241379310344828</v>
      </c>
      <c r="AE1284" s="10">
        <f t="shared" si="835"/>
        <v>0.38</v>
      </c>
      <c r="AF1284" s="10">
        <f t="shared" si="836"/>
        <v>0.38</v>
      </c>
      <c r="AG1284" s="8">
        <f t="shared" si="837"/>
        <v>1225</v>
      </c>
      <c r="AH1284" s="8">
        <f t="shared" si="838"/>
        <v>1370</v>
      </c>
    </row>
    <row r="1285" spans="1:34" x14ac:dyDescent="0.25">
      <c r="A1285" s="7" t="s">
        <v>3802</v>
      </c>
      <c r="B1285" s="7" t="s">
        <v>3803</v>
      </c>
      <c r="C1285" s="7" t="s">
        <v>177</v>
      </c>
      <c r="D1285" s="7" t="s">
        <v>410</v>
      </c>
      <c r="E1285" s="7" t="str">
        <f>INDEX('Нормо-час по специальностям'!$B$6:$B$26,MATCH(D1285,'Нормо-час по специальностям'!$A$6:$A$26,0))</f>
        <v>Монтажник вентиляции</v>
      </c>
      <c r="F1285" s="15">
        <v>1</v>
      </c>
      <c r="G1285" s="7" t="s">
        <v>6938</v>
      </c>
      <c r="H1285" s="11">
        <f t="shared" si="822"/>
        <v>7</v>
      </c>
      <c r="I1285" s="8">
        <f>INDEX('Нормо-час по специальностям'!$D$6:$D$26,MATCH(D1285,'Нормо-час по специальностям'!$A$6:$A$26,0))</f>
        <v>850</v>
      </c>
      <c r="J1285" s="8">
        <f>INDEX('Нормо-час по специальностям'!$E$6:$E$26,MATCH(D1285,'Нормо-час по специальностям'!$A$6:$A$26,0))</f>
        <v>1020</v>
      </c>
      <c r="K1285" s="8">
        <f t="shared" si="823"/>
        <v>850</v>
      </c>
      <c r="L1285" s="8">
        <f t="shared" si="824"/>
        <v>1020</v>
      </c>
      <c r="M1285" s="8">
        <f>Расценки!L1284</f>
        <v>930</v>
      </c>
      <c r="N1285" s="8">
        <f>Расценки!M1284</f>
        <v>1054</v>
      </c>
      <c r="O1285" s="10">
        <f t="shared" si="825"/>
        <v>-8.6021505376344121E-2</v>
      </c>
      <c r="P1285" s="10">
        <f t="shared" si="826"/>
        <v>-3.2258064516129004E-2</v>
      </c>
      <c r="Q1285" s="7" t="str">
        <f t="shared" si="827"/>
        <v>равно</v>
      </c>
      <c r="R1285" s="7" t="str">
        <f t="shared" si="828"/>
        <v>равно</v>
      </c>
      <c r="S1285" s="8">
        <f t="shared" si="829"/>
        <v>930</v>
      </c>
      <c r="T1285" s="8">
        <f t="shared" si="830"/>
        <v>1054</v>
      </c>
      <c r="U1285" s="8">
        <f>Расценки!F1284</f>
        <v>1500</v>
      </c>
      <c r="V1285" s="8">
        <f>Расценки!G1284</f>
        <v>1700</v>
      </c>
      <c r="W1285" s="10">
        <f t="shared" si="831"/>
        <v>0.43333333333333335</v>
      </c>
      <c r="X1285" s="10">
        <f t="shared" si="832"/>
        <v>0.4</v>
      </c>
      <c r="Y1285" s="9">
        <f>Расценки!H1284</f>
        <v>1500</v>
      </c>
      <c r="Z1285" s="9">
        <f>Расценки!I1284</f>
        <v>1700</v>
      </c>
      <c r="AA1285" s="10">
        <f>Расценки!J1284</f>
        <v>0</v>
      </c>
      <c r="AB1285" s="10">
        <f>Расценки!K1284</f>
        <v>0</v>
      </c>
      <c r="AC1285" s="16">
        <f t="shared" si="833"/>
        <v>0.43333333333333335</v>
      </c>
      <c r="AD1285" s="16">
        <f t="shared" si="834"/>
        <v>0.4</v>
      </c>
      <c r="AE1285" s="10">
        <f t="shared" si="835"/>
        <v>0.38</v>
      </c>
      <c r="AF1285" s="10">
        <f t="shared" si="836"/>
        <v>0.38</v>
      </c>
      <c r="AG1285" s="8">
        <f t="shared" si="837"/>
        <v>650</v>
      </c>
      <c r="AH1285" s="8">
        <f t="shared" si="838"/>
        <v>680</v>
      </c>
    </row>
    <row r="1286" spans="1:34" x14ac:dyDescent="0.25">
      <c r="A1286" s="7" t="s">
        <v>3806</v>
      </c>
      <c r="B1286" s="7" t="s">
        <v>3807</v>
      </c>
      <c r="C1286" s="7" t="s">
        <v>177</v>
      </c>
      <c r="D1286" s="7" t="s">
        <v>410</v>
      </c>
      <c r="E1286" s="7" t="str">
        <f>INDEX('Нормо-час по специальностям'!$B$6:$B$26,MATCH(D1286,'Нормо-час по специальностям'!$A$6:$A$26,0))</f>
        <v>Монтажник вентиляции</v>
      </c>
      <c r="F1286" s="15">
        <v>1.3</v>
      </c>
      <c r="G1286" s="7" t="s">
        <v>6938</v>
      </c>
      <c r="H1286" s="11">
        <f t="shared" si="822"/>
        <v>5.38</v>
      </c>
      <c r="I1286" s="8">
        <f>INDEX('Нормо-час по специальностям'!$D$6:$D$26,MATCH(D1286,'Нормо-час по специальностям'!$A$6:$A$26,0))</f>
        <v>850</v>
      </c>
      <c r="J1286" s="8">
        <f>INDEX('Нормо-час по специальностям'!$E$6:$E$26,MATCH(D1286,'Нормо-час по специальностям'!$A$6:$A$26,0))</f>
        <v>1020</v>
      </c>
      <c r="K1286" s="8">
        <f t="shared" si="823"/>
        <v>1105</v>
      </c>
      <c r="L1286" s="8">
        <f t="shared" si="824"/>
        <v>1326</v>
      </c>
      <c r="M1286" s="8">
        <f>Расценки!L1285</f>
        <v>1240</v>
      </c>
      <c r="N1286" s="8">
        <f>Расценки!M1285</f>
        <v>1426</v>
      </c>
      <c r="O1286" s="10">
        <f t="shared" si="825"/>
        <v>-0.1088709677419355</v>
      </c>
      <c r="P1286" s="10">
        <f t="shared" si="826"/>
        <v>-7.0126227208976211E-2</v>
      </c>
      <c r="Q1286" s="7" t="str">
        <f t="shared" si="827"/>
        <v>нормо-часы</v>
      </c>
      <c r="R1286" s="7" t="str">
        <f t="shared" si="828"/>
        <v>равно</v>
      </c>
      <c r="S1286" s="8">
        <f t="shared" si="829"/>
        <v>954</v>
      </c>
      <c r="T1286" s="8">
        <f t="shared" si="830"/>
        <v>1097</v>
      </c>
      <c r="U1286" s="8">
        <f>Расценки!F1285</f>
        <v>2000</v>
      </c>
      <c r="V1286" s="8">
        <f>Расценки!G1285</f>
        <v>2300</v>
      </c>
      <c r="W1286" s="10">
        <f t="shared" si="831"/>
        <v>0.44750000000000001</v>
      </c>
      <c r="X1286" s="10">
        <f t="shared" si="832"/>
        <v>0.42347826086956519</v>
      </c>
      <c r="Y1286" s="9">
        <f>Расценки!H1285</f>
        <v>2000</v>
      </c>
      <c r="Z1286" s="9">
        <f>Расценки!I1285</f>
        <v>2300</v>
      </c>
      <c r="AA1286" s="10">
        <f>Расценки!J1285</f>
        <v>0</v>
      </c>
      <c r="AB1286" s="10">
        <f>Расценки!K1285</f>
        <v>0</v>
      </c>
      <c r="AC1286" s="16">
        <f t="shared" si="833"/>
        <v>0.44750000000000001</v>
      </c>
      <c r="AD1286" s="16">
        <f t="shared" si="834"/>
        <v>0.42347826086956519</v>
      </c>
      <c r="AE1286" s="10">
        <f t="shared" si="835"/>
        <v>0.38</v>
      </c>
      <c r="AF1286" s="10">
        <f t="shared" si="836"/>
        <v>0.38</v>
      </c>
      <c r="AG1286" s="8">
        <f t="shared" si="837"/>
        <v>895</v>
      </c>
      <c r="AH1286" s="8">
        <f t="shared" si="838"/>
        <v>974</v>
      </c>
    </row>
    <row r="1287" spans="1:34" x14ac:dyDescent="0.25">
      <c r="A1287" s="7" t="s">
        <v>3810</v>
      </c>
      <c r="B1287" s="7" t="s">
        <v>3811</v>
      </c>
      <c r="C1287" s="7" t="s">
        <v>177</v>
      </c>
      <c r="D1287" s="7" t="s">
        <v>392</v>
      </c>
      <c r="E1287" s="7" t="str">
        <f>INDEX('Нормо-час по специальностям'!$B$6:$B$26,MATCH(D1287,'Нормо-час по специальностям'!$A$6:$A$26,0))</f>
        <v>Электромонтажник</v>
      </c>
      <c r="F1287" s="15">
        <v>8</v>
      </c>
      <c r="G1287" s="7" t="s">
        <v>7381</v>
      </c>
      <c r="H1287" s="11">
        <f t="shared" si="822"/>
        <v>0.88</v>
      </c>
      <c r="I1287" s="8">
        <f>INDEX('Нормо-час по специальностям'!$D$6:$D$26,MATCH(D1287,'Нормо-час по специальностям'!$A$6:$A$26,0))</f>
        <v>850</v>
      </c>
      <c r="J1287" s="8">
        <f>INDEX('Нормо-час по специальностям'!$E$6:$E$26,MATCH(D1287,'Нормо-час по специальностям'!$A$6:$A$26,0))</f>
        <v>1020</v>
      </c>
      <c r="K1287" s="8">
        <f t="shared" si="823"/>
        <v>6800</v>
      </c>
      <c r="L1287" s="8">
        <f t="shared" si="824"/>
        <v>8160</v>
      </c>
      <c r="M1287" s="8">
        <f>Расценки!L1286</f>
        <v>7200</v>
      </c>
      <c r="N1287" s="8">
        <f>Расценки!M1286</f>
        <v>8400</v>
      </c>
      <c r="O1287" s="10">
        <f t="shared" si="825"/>
        <v>-5.555555555555558E-2</v>
      </c>
      <c r="P1287" s="10">
        <f t="shared" si="826"/>
        <v>-2.8571428571428581E-2</v>
      </c>
      <c r="Q1287" s="7" t="str">
        <f t="shared" si="827"/>
        <v>равно</v>
      </c>
      <c r="R1287" s="7" t="str">
        <f t="shared" si="828"/>
        <v>равно</v>
      </c>
      <c r="S1287" s="8">
        <f t="shared" si="829"/>
        <v>900</v>
      </c>
      <c r="T1287" s="8">
        <f t="shared" si="830"/>
        <v>1050</v>
      </c>
      <c r="U1287" s="8">
        <f>Расценки!F1286</f>
        <v>12000</v>
      </c>
      <c r="V1287" s="8">
        <f>Расценки!G1286</f>
        <v>14000</v>
      </c>
      <c r="W1287" s="10">
        <f t="shared" si="831"/>
        <v>0.43333333333333335</v>
      </c>
      <c r="X1287" s="10">
        <f t="shared" si="832"/>
        <v>0.41714285714285715</v>
      </c>
      <c r="Y1287" s="9">
        <f>Расценки!H1286</f>
        <v>12000</v>
      </c>
      <c r="Z1287" s="9">
        <f>Расценки!I1286</f>
        <v>14000</v>
      </c>
      <c r="AA1287" s="10">
        <f>Расценки!J1286</f>
        <v>0</v>
      </c>
      <c r="AB1287" s="10">
        <f>Расценки!K1286</f>
        <v>0</v>
      </c>
      <c r="AC1287" s="16">
        <f t="shared" si="833"/>
        <v>0.43333333333333335</v>
      </c>
      <c r="AD1287" s="16">
        <f t="shared" si="834"/>
        <v>0.41714285714285715</v>
      </c>
      <c r="AE1287" s="10">
        <f t="shared" si="835"/>
        <v>0.4</v>
      </c>
      <c r="AF1287" s="10">
        <f t="shared" si="836"/>
        <v>0.4</v>
      </c>
      <c r="AG1287" s="8">
        <f t="shared" si="837"/>
        <v>5200</v>
      </c>
      <c r="AH1287" s="8">
        <f t="shared" si="838"/>
        <v>5840</v>
      </c>
    </row>
    <row r="1288" spans="1:34" x14ac:dyDescent="0.25">
      <c r="A1288" s="7" t="s">
        <v>3814</v>
      </c>
      <c r="B1288" s="7" t="s">
        <v>3815</v>
      </c>
      <c r="C1288" s="7" t="s">
        <v>177</v>
      </c>
      <c r="D1288" s="7" t="s">
        <v>410</v>
      </c>
      <c r="E1288" s="7" t="str">
        <f>INDEX('Нормо-час по специальностям'!$B$6:$B$26,MATCH(D1288,'Нормо-час по специальностям'!$A$6:$A$26,0))</f>
        <v>Монтажник вентиляции</v>
      </c>
      <c r="F1288" s="15">
        <v>0.4</v>
      </c>
      <c r="G1288" s="7" t="s">
        <v>6938</v>
      </c>
      <c r="H1288" s="11">
        <f t="shared" si="822"/>
        <v>17.5</v>
      </c>
      <c r="I1288" s="8">
        <f>INDEX('Нормо-час по специальностям'!$D$6:$D$26,MATCH(D1288,'Нормо-час по специальностям'!$A$6:$A$26,0))</f>
        <v>850</v>
      </c>
      <c r="J1288" s="8">
        <f>INDEX('Нормо-час по специальностям'!$E$6:$E$26,MATCH(D1288,'Нормо-час по специальностям'!$A$6:$A$26,0))</f>
        <v>1020</v>
      </c>
      <c r="K1288" s="8">
        <f t="shared" si="823"/>
        <v>340</v>
      </c>
      <c r="L1288" s="8">
        <f t="shared" si="824"/>
        <v>408</v>
      </c>
      <c r="M1288" s="8">
        <f>Расценки!L1287</f>
        <v>434</v>
      </c>
      <c r="N1288" s="8">
        <f>Расценки!M1287</f>
        <v>496</v>
      </c>
      <c r="O1288" s="10">
        <f t="shared" si="825"/>
        <v>-0.21658986175115202</v>
      </c>
      <c r="P1288" s="10">
        <f t="shared" si="826"/>
        <v>-0.17741935483870963</v>
      </c>
      <c r="Q1288" s="7" t="str">
        <f t="shared" si="827"/>
        <v>нормо-часы</v>
      </c>
      <c r="R1288" s="7" t="str">
        <f t="shared" si="828"/>
        <v>нормо-часы</v>
      </c>
      <c r="S1288" s="8">
        <f t="shared" si="829"/>
        <v>1085</v>
      </c>
      <c r="T1288" s="8">
        <f t="shared" si="830"/>
        <v>1240</v>
      </c>
      <c r="U1288" s="8">
        <f>Расценки!F1287</f>
        <v>700</v>
      </c>
      <c r="V1288" s="8">
        <f>Расценки!G1287</f>
        <v>800</v>
      </c>
      <c r="W1288" s="10">
        <f t="shared" si="831"/>
        <v>0.51428571428571423</v>
      </c>
      <c r="X1288" s="10">
        <f t="shared" si="832"/>
        <v>0.49</v>
      </c>
      <c r="Y1288" s="9">
        <f>Расценки!H1287</f>
        <v>700</v>
      </c>
      <c r="Z1288" s="9">
        <f>Расценки!I1287</f>
        <v>800</v>
      </c>
      <c r="AA1288" s="10">
        <f>Расценки!J1287</f>
        <v>0</v>
      </c>
      <c r="AB1288" s="10">
        <f>Расценки!K1287</f>
        <v>0</v>
      </c>
      <c r="AC1288" s="16">
        <f t="shared" si="833"/>
        <v>0.51428571428571423</v>
      </c>
      <c r="AD1288" s="16">
        <f t="shared" si="834"/>
        <v>0.49</v>
      </c>
      <c r="AE1288" s="10">
        <f t="shared" si="835"/>
        <v>0.38</v>
      </c>
      <c r="AF1288" s="10">
        <f t="shared" si="836"/>
        <v>0.38</v>
      </c>
      <c r="AG1288" s="8">
        <f t="shared" si="837"/>
        <v>360</v>
      </c>
      <c r="AH1288" s="8">
        <f t="shared" si="838"/>
        <v>392</v>
      </c>
    </row>
    <row r="1289" spans="1:34" x14ac:dyDescent="0.25">
      <c r="A1289" s="7" t="s">
        <v>3818</v>
      </c>
      <c r="B1289" s="7" t="s">
        <v>3819</v>
      </c>
      <c r="C1289" s="7" t="s">
        <v>54</v>
      </c>
      <c r="D1289" s="7" t="s">
        <v>410</v>
      </c>
      <c r="E1289" s="7" t="str">
        <f>INDEX('Нормо-час по специальностям'!$B$6:$B$26,MATCH(D1289,'Нормо-час по специальностям'!$A$6:$A$26,0))</f>
        <v>Монтажник вентиляции</v>
      </c>
      <c r="F1289" s="15">
        <v>0.4</v>
      </c>
      <c r="G1289" s="7" t="s">
        <v>7382</v>
      </c>
      <c r="H1289" s="11">
        <f t="shared" si="822"/>
        <v>17.5</v>
      </c>
      <c r="I1289" s="8">
        <f>INDEX('Нормо-час по специальностям'!$D$6:$D$26,MATCH(D1289,'Нормо-час по специальностям'!$A$6:$A$26,0))</f>
        <v>850</v>
      </c>
      <c r="J1289" s="8">
        <f>INDEX('Нормо-час по специальностям'!$E$6:$E$26,MATCH(D1289,'Нормо-час по специальностям'!$A$6:$A$26,0))</f>
        <v>1020</v>
      </c>
      <c r="K1289" s="8">
        <f t="shared" si="823"/>
        <v>340</v>
      </c>
      <c r="L1289" s="8">
        <f t="shared" si="824"/>
        <v>408</v>
      </c>
      <c r="M1289" s="8">
        <f>Расценки!L1288</f>
        <v>270</v>
      </c>
      <c r="N1289" s="8">
        <f>Расценки!M1288</f>
        <v>312</v>
      </c>
      <c r="O1289" s="10">
        <f t="shared" si="825"/>
        <v>0.2592592592592593</v>
      </c>
      <c r="P1289" s="10">
        <f t="shared" si="826"/>
        <v>0.30769230769230771</v>
      </c>
      <c r="Q1289" s="7" t="str">
        <f t="shared" si="827"/>
        <v>расценка</v>
      </c>
      <c r="R1289" s="7" t="str">
        <f t="shared" si="828"/>
        <v>расценка</v>
      </c>
      <c r="S1289" s="8">
        <f t="shared" si="829"/>
        <v>675</v>
      </c>
      <c r="T1289" s="8">
        <f t="shared" si="830"/>
        <v>780</v>
      </c>
      <c r="U1289" s="8">
        <f>Расценки!F1288</f>
        <v>450</v>
      </c>
      <c r="V1289" s="8">
        <f>Расценки!G1288</f>
        <v>520</v>
      </c>
      <c r="W1289" s="10">
        <f t="shared" si="831"/>
        <v>0.24444444444444444</v>
      </c>
      <c r="X1289" s="10">
        <f t="shared" si="832"/>
        <v>0.2153846153846154</v>
      </c>
      <c r="Y1289" s="9">
        <f>Расценки!H1288</f>
        <v>454</v>
      </c>
      <c r="Z1289" s="9">
        <f>Расценки!I1288</f>
        <v>544</v>
      </c>
      <c r="AA1289" s="10">
        <f>Расценки!J1288</f>
        <v>8.8888888888889461E-3</v>
      </c>
      <c r="AB1289" s="10">
        <f>Расценки!K1288</f>
        <v>4.6153846153846212E-2</v>
      </c>
      <c r="AC1289" s="16">
        <f t="shared" si="833"/>
        <v>0.25110132158590309</v>
      </c>
      <c r="AD1289" s="16">
        <f t="shared" si="834"/>
        <v>0.25</v>
      </c>
      <c r="AE1289" s="10">
        <f t="shared" si="835"/>
        <v>0.40528634361233479</v>
      </c>
      <c r="AF1289" s="10">
        <f t="shared" si="836"/>
        <v>0.4264705882352941</v>
      </c>
      <c r="AG1289" s="8">
        <f t="shared" si="837"/>
        <v>114</v>
      </c>
      <c r="AH1289" s="8">
        <f t="shared" si="838"/>
        <v>136</v>
      </c>
    </row>
    <row r="1290" spans="1:34" x14ac:dyDescent="0.25">
      <c r="A1290" s="7" t="s">
        <v>3821</v>
      </c>
      <c r="B1290" s="7" t="s">
        <v>3822</v>
      </c>
      <c r="C1290" s="7" t="s">
        <v>177</v>
      </c>
      <c r="D1290" s="7" t="s">
        <v>426</v>
      </c>
      <c r="E1290" s="7" t="str">
        <f>INDEX('Нормо-час по специальностям'!$B$6:$B$26,MATCH(D1290,'Нормо-час по специальностям'!$A$6:$A$26,0))</f>
        <v>Холодильщик / монтажник кондиционеров</v>
      </c>
      <c r="F1290" s="15">
        <v>0.7</v>
      </c>
      <c r="G1290" s="7" t="s">
        <v>7362</v>
      </c>
      <c r="H1290" s="11">
        <f t="shared" si="822"/>
        <v>10</v>
      </c>
      <c r="I1290" s="8">
        <f>INDEX('Нормо-час по специальностям'!$D$6:$D$26,MATCH(D1290,'Нормо-час по специальностям'!$A$6:$A$26,0))</f>
        <v>1200</v>
      </c>
      <c r="J1290" s="8">
        <f>INDEX('Нормо-час по специальностям'!$E$6:$E$26,MATCH(D1290,'Нормо-час по специальностям'!$A$6:$A$26,0))</f>
        <v>1440</v>
      </c>
      <c r="K1290" s="8">
        <f t="shared" si="823"/>
        <v>840</v>
      </c>
      <c r="L1290" s="8">
        <f t="shared" si="824"/>
        <v>1008</v>
      </c>
      <c r="M1290" s="8">
        <f>Расценки!L1289</f>
        <v>720</v>
      </c>
      <c r="N1290" s="8">
        <f>Расценки!M1289</f>
        <v>840</v>
      </c>
      <c r="O1290" s="10">
        <f t="shared" si="825"/>
        <v>0.16666666666666674</v>
      </c>
      <c r="P1290" s="10">
        <f t="shared" si="826"/>
        <v>0.19999999999999996</v>
      </c>
      <c r="Q1290" s="7" t="str">
        <f t="shared" si="827"/>
        <v>расценка</v>
      </c>
      <c r="R1290" s="7" t="str">
        <f t="shared" si="828"/>
        <v>расценка</v>
      </c>
      <c r="S1290" s="8">
        <f t="shared" si="829"/>
        <v>1029</v>
      </c>
      <c r="T1290" s="8">
        <f t="shared" si="830"/>
        <v>1200</v>
      </c>
      <c r="U1290" s="8">
        <f>Расценки!F1289</f>
        <v>1200</v>
      </c>
      <c r="V1290" s="8">
        <f>Расценки!G1289</f>
        <v>1400</v>
      </c>
      <c r="W1290" s="10">
        <f t="shared" si="831"/>
        <v>0.3</v>
      </c>
      <c r="X1290" s="10">
        <f t="shared" si="832"/>
        <v>0.28000000000000003</v>
      </c>
      <c r="Y1290" s="9">
        <f>Расценки!H1289</f>
        <v>1200</v>
      </c>
      <c r="Z1290" s="9">
        <f>Расценки!I1289</f>
        <v>1400</v>
      </c>
      <c r="AA1290" s="10">
        <f>Расценки!J1289</f>
        <v>0</v>
      </c>
      <c r="AB1290" s="10">
        <f>Расценки!K1289</f>
        <v>0</v>
      </c>
      <c r="AC1290" s="16">
        <f t="shared" si="833"/>
        <v>0.3</v>
      </c>
      <c r="AD1290" s="16">
        <f t="shared" si="834"/>
        <v>0.28000000000000003</v>
      </c>
      <c r="AE1290" s="10">
        <f t="shared" si="835"/>
        <v>0.4</v>
      </c>
      <c r="AF1290" s="10">
        <f t="shared" si="836"/>
        <v>0.4</v>
      </c>
      <c r="AG1290" s="8">
        <f t="shared" si="837"/>
        <v>360</v>
      </c>
      <c r="AH1290" s="8">
        <f t="shared" si="838"/>
        <v>392</v>
      </c>
    </row>
    <row r="1291" spans="1:34" x14ac:dyDescent="0.25">
      <c r="A1291" s="7" t="s">
        <v>3824</v>
      </c>
      <c r="B1291" s="7" t="s">
        <v>3825</v>
      </c>
      <c r="C1291" s="7" t="s">
        <v>3826</v>
      </c>
      <c r="D1291" s="7" t="s">
        <v>426</v>
      </c>
      <c r="E1291" s="7" t="str">
        <f>INDEX('Нормо-час по специальностям'!$B$6:$B$26,MATCH(D1291,'Нормо-час по специальностям'!$A$6:$A$26,0))</f>
        <v>Холодильщик / монтажник кондиционеров</v>
      </c>
      <c r="F1291" s="15">
        <v>0.15</v>
      </c>
      <c r="G1291" s="7" t="s">
        <v>7362</v>
      </c>
      <c r="H1291" s="11">
        <f t="shared" si="822"/>
        <v>46.67</v>
      </c>
      <c r="I1291" s="8">
        <f>INDEX('Нормо-час по специальностям'!$D$6:$D$26,MATCH(D1291,'Нормо-час по специальностям'!$A$6:$A$26,0))</f>
        <v>1200</v>
      </c>
      <c r="J1291" s="8">
        <f>INDEX('Нормо-час по специальностям'!$E$6:$E$26,MATCH(D1291,'Нормо-час по специальностям'!$A$6:$A$26,0))</f>
        <v>1440</v>
      </c>
      <c r="K1291" s="8">
        <f t="shared" si="823"/>
        <v>180</v>
      </c>
      <c r="L1291" s="8">
        <f t="shared" si="824"/>
        <v>216</v>
      </c>
      <c r="M1291" s="8">
        <f>Расценки!L1290</f>
        <v>150</v>
      </c>
      <c r="N1291" s="8">
        <f>Расценки!M1290</f>
        <v>180</v>
      </c>
      <c r="O1291" s="10">
        <f t="shared" si="825"/>
        <v>0.19999999999999996</v>
      </c>
      <c r="P1291" s="10">
        <f t="shared" si="826"/>
        <v>0.19999999999999996</v>
      </c>
      <c r="Q1291" s="7" t="str">
        <f t="shared" si="827"/>
        <v>расценка</v>
      </c>
      <c r="R1291" s="7" t="str">
        <f t="shared" si="828"/>
        <v>расценка</v>
      </c>
      <c r="S1291" s="8">
        <f t="shared" si="829"/>
        <v>1000</v>
      </c>
      <c r="T1291" s="8">
        <f t="shared" si="830"/>
        <v>1200</v>
      </c>
      <c r="U1291" s="8">
        <f>Расценки!F1290</f>
        <v>250</v>
      </c>
      <c r="V1291" s="8">
        <f>Расценки!G1290</f>
        <v>300</v>
      </c>
      <c r="W1291" s="10">
        <f t="shared" si="831"/>
        <v>0.28000000000000003</v>
      </c>
      <c r="X1291" s="10">
        <f t="shared" si="832"/>
        <v>0.28000000000000003</v>
      </c>
      <c r="Y1291" s="9">
        <f>Расценки!H1290</f>
        <v>250</v>
      </c>
      <c r="Z1291" s="9">
        <f>Расценки!I1290</f>
        <v>300</v>
      </c>
      <c r="AA1291" s="10">
        <f>Расценки!J1290</f>
        <v>0</v>
      </c>
      <c r="AB1291" s="10">
        <f>Расценки!K1290</f>
        <v>0</v>
      </c>
      <c r="AC1291" s="16">
        <f t="shared" si="833"/>
        <v>0.28000000000000003</v>
      </c>
      <c r="AD1291" s="16">
        <f t="shared" si="834"/>
        <v>0.28000000000000003</v>
      </c>
      <c r="AE1291" s="10">
        <f t="shared" si="835"/>
        <v>0.4</v>
      </c>
      <c r="AF1291" s="10">
        <f t="shared" si="836"/>
        <v>0.4</v>
      </c>
      <c r="AG1291" s="8">
        <f t="shared" si="837"/>
        <v>70</v>
      </c>
      <c r="AH1291" s="8">
        <f t="shared" si="838"/>
        <v>84</v>
      </c>
    </row>
    <row r="1292" spans="1:34" x14ac:dyDescent="0.25">
      <c r="A1292" s="7" t="s">
        <v>3829</v>
      </c>
      <c r="B1292" s="7" t="s">
        <v>3830</v>
      </c>
      <c r="C1292" s="7" t="s">
        <v>177</v>
      </c>
      <c r="D1292" s="7" t="s">
        <v>426</v>
      </c>
      <c r="E1292" s="7" t="str">
        <f>INDEX('Нормо-час по специальностям'!$B$6:$B$26,MATCH(D1292,'Нормо-час по специальностям'!$A$6:$A$26,0))</f>
        <v>Холодильщик / монтажник кондиционеров</v>
      </c>
      <c r="F1292" s="15">
        <v>0.5</v>
      </c>
      <c r="G1292" s="7" t="s">
        <v>7362</v>
      </c>
      <c r="H1292" s="11">
        <f t="shared" si="822"/>
        <v>14</v>
      </c>
      <c r="I1292" s="8">
        <f>INDEX('Нормо-час по специальностям'!$D$6:$D$26,MATCH(D1292,'Нормо-час по специальностям'!$A$6:$A$26,0))</f>
        <v>1200</v>
      </c>
      <c r="J1292" s="8">
        <f>INDEX('Нормо-час по специальностям'!$E$6:$E$26,MATCH(D1292,'Нормо-час по специальностям'!$A$6:$A$26,0))</f>
        <v>1440</v>
      </c>
      <c r="K1292" s="8">
        <f t="shared" si="823"/>
        <v>600</v>
      </c>
      <c r="L1292" s="8">
        <f t="shared" si="824"/>
        <v>720</v>
      </c>
      <c r="M1292" s="8">
        <f>Расценки!L1291</f>
        <v>600</v>
      </c>
      <c r="N1292" s="8">
        <f>Расценки!M1291</f>
        <v>690</v>
      </c>
      <c r="O1292" s="10">
        <f t="shared" si="825"/>
        <v>0</v>
      </c>
      <c r="P1292" s="10">
        <f t="shared" si="826"/>
        <v>4.3478260869565188E-2</v>
      </c>
      <c r="Q1292" s="7" t="str">
        <f t="shared" si="827"/>
        <v>равно</v>
      </c>
      <c r="R1292" s="7" t="str">
        <f t="shared" si="828"/>
        <v>равно</v>
      </c>
      <c r="S1292" s="8">
        <f t="shared" si="829"/>
        <v>1200</v>
      </c>
      <c r="T1292" s="8">
        <f t="shared" si="830"/>
        <v>1380</v>
      </c>
      <c r="U1292" s="8">
        <f>Расценки!F1291</f>
        <v>1000</v>
      </c>
      <c r="V1292" s="8">
        <f>Расценки!G1291</f>
        <v>1150</v>
      </c>
      <c r="W1292" s="10">
        <f t="shared" si="831"/>
        <v>0.4</v>
      </c>
      <c r="X1292" s="10">
        <f t="shared" si="832"/>
        <v>0.37391304347826088</v>
      </c>
      <c r="Y1292" s="9">
        <f>Расценки!H1291</f>
        <v>1000</v>
      </c>
      <c r="Z1292" s="9">
        <f>Расценки!I1291</f>
        <v>1150</v>
      </c>
      <c r="AA1292" s="10">
        <f>Расценки!J1291</f>
        <v>0</v>
      </c>
      <c r="AB1292" s="10">
        <f>Расценки!K1291</f>
        <v>0</v>
      </c>
      <c r="AC1292" s="16">
        <f t="shared" si="833"/>
        <v>0.4</v>
      </c>
      <c r="AD1292" s="16">
        <f t="shared" si="834"/>
        <v>0.37391304347826088</v>
      </c>
      <c r="AE1292" s="10">
        <f t="shared" si="835"/>
        <v>0.4</v>
      </c>
      <c r="AF1292" s="10">
        <f t="shared" si="836"/>
        <v>0.4</v>
      </c>
      <c r="AG1292" s="8">
        <f t="shared" si="837"/>
        <v>400</v>
      </c>
      <c r="AH1292" s="8">
        <f t="shared" si="838"/>
        <v>430</v>
      </c>
    </row>
    <row r="1293" spans="1:34" x14ac:dyDescent="0.25">
      <c r="A1293" s="7" t="s">
        <v>3832</v>
      </c>
      <c r="B1293" s="7" t="s">
        <v>3833</v>
      </c>
      <c r="C1293" s="7" t="s">
        <v>177</v>
      </c>
      <c r="D1293" s="7" t="s">
        <v>426</v>
      </c>
      <c r="E1293" s="7" t="str">
        <f>INDEX('Нормо-час по специальностям'!$B$6:$B$26,MATCH(D1293,'Нормо-час по специальностям'!$A$6:$A$26,0))</f>
        <v>Холодильщик / монтажник кондиционеров</v>
      </c>
      <c r="F1293" s="15">
        <v>0.3</v>
      </c>
      <c r="G1293" s="7" t="s">
        <v>7362</v>
      </c>
      <c r="H1293" s="11">
        <f t="shared" si="822"/>
        <v>23.33</v>
      </c>
      <c r="I1293" s="8">
        <f>INDEX('Нормо-час по специальностям'!$D$6:$D$26,MATCH(D1293,'Нормо-час по специальностям'!$A$6:$A$26,0))</f>
        <v>1200</v>
      </c>
      <c r="J1293" s="8">
        <f>INDEX('Нормо-час по специальностям'!$E$6:$E$26,MATCH(D1293,'Нормо-час по специальностям'!$A$6:$A$26,0))</f>
        <v>1440</v>
      </c>
      <c r="K1293" s="8">
        <f t="shared" si="823"/>
        <v>360</v>
      </c>
      <c r="L1293" s="8">
        <f t="shared" si="824"/>
        <v>432</v>
      </c>
      <c r="M1293" s="8">
        <f>Расценки!L1292</f>
        <v>360</v>
      </c>
      <c r="N1293" s="8">
        <f>Расценки!M1292</f>
        <v>420</v>
      </c>
      <c r="O1293" s="10">
        <f t="shared" si="825"/>
        <v>0</v>
      </c>
      <c r="P1293" s="10">
        <f t="shared" si="826"/>
        <v>2.857142857142847E-2</v>
      </c>
      <c r="Q1293" s="7" t="str">
        <f t="shared" si="827"/>
        <v>равно</v>
      </c>
      <c r="R1293" s="7" t="str">
        <f t="shared" si="828"/>
        <v>равно</v>
      </c>
      <c r="S1293" s="8">
        <f t="shared" si="829"/>
        <v>1200</v>
      </c>
      <c r="T1293" s="8">
        <f t="shared" si="830"/>
        <v>1400</v>
      </c>
      <c r="U1293" s="8">
        <f>Расценки!F1292</f>
        <v>600</v>
      </c>
      <c r="V1293" s="8">
        <f>Расценки!G1292</f>
        <v>700</v>
      </c>
      <c r="W1293" s="10">
        <f t="shared" si="831"/>
        <v>0.4</v>
      </c>
      <c r="X1293" s="10">
        <f t="shared" si="832"/>
        <v>0.38285714285714284</v>
      </c>
      <c r="Y1293" s="9">
        <f>Расценки!H1292</f>
        <v>600</v>
      </c>
      <c r="Z1293" s="9">
        <f>Расценки!I1292</f>
        <v>700</v>
      </c>
      <c r="AA1293" s="10">
        <f>Расценки!J1292</f>
        <v>0</v>
      </c>
      <c r="AB1293" s="10">
        <f>Расценки!K1292</f>
        <v>0</v>
      </c>
      <c r="AC1293" s="16">
        <f t="shared" si="833"/>
        <v>0.4</v>
      </c>
      <c r="AD1293" s="16">
        <f t="shared" si="834"/>
        <v>0.38285714285714284</v>
      </c>
      <c r="AE1293" s="10">
        <f t="shared" si="835"/>
        <v>0.4</v>
      </c>
      <c r="AF1293" s="10">
        <f t="shared" si="836"/>
        <v>0.4</v>
      </c>
      <c r="AG1293" s="8">
        <f t="shared" si="837"/>
        <v>240</v>
      </c>
      <c r="AH1293" s="8">
        <f t="shared" si="838"/>
        <v>268</v>
      </c>
    </row>
    <row r="1294" spans="1:34" x14ac:dyDescent="0.25">
      <c r="A1294" s="12" t="s">
        <v>3835</v>
      </c>
      <c r="B1294" s="12" t="s">
        <v>3836</v>
      </c>
      <c r="C1294" s="12" t="s">
        <v>177</v>
      </c>
      <c r="D1294" s="7" t="s">
        <v>426</v>
      </c>
      <c r="E1294" s="7" t="str">
        <f>INDEX('Нормо-час по специальностям'!$B$6:$B$26,MATCH(D1294,'Нормо-час по специальностям'!$A$6:$A$26,0))</f>
        <v>Холодильщик / монтажник кондиционеров</v>
      </c>
      <c r="F1294" s="15">
        <v>2.5</v>
      </c>
      <c r="G1294" s="7" t="s">
        <v>7383</v>
      </c>
      <c r="H1294" s="11">
        <f t="shared" si="822"/>
        <v>2.8</v>
      </c>
      <c r="I1294" s="8">
        <f>INDEX('Нормо-час по специальностям'!$D$6:$D$26,MATCH(D1294,'Нормо-час по специальностям'!$A$6:$A$26,0))</f>
        <v>1200</v>
      </c>
      <c r="J1294" s="8">
        <f>INDEX('Нормо-час по специальностям'!$E$6:$E$26,MATCH(D1294,'Нормо-час по специальностям'!$A$6:$A$26,0))</f>
        <v>1440</v>
      </c>
      <c r="K1294" s="8">
        <f t="shared" si="823"/>
        <v>3000</v>
      </c>
      <c r="L1294" s="8">
        <f t="shared" si="824"/>
        <v>3600</v>
      </c>
      <c r="M1294" s="8">
        <f>Расценки!L1293</f>
        <v>2700</v>
      </c>
      <c r="N1294" s="8">
        <f>Расценки!M1293</f>
        <v>3120</v>
      </c>
      <c r="O1294" s="10">
        <f t="shared" si="825"/>
        <v>0.11111111111111116</v>
      </c>
      <c r="P1294" s="10">
        <f t="shared" si="826"/>
        <v>0.15384615384615374</v>
      </c>
      <c r="Q1294" s="7" t="str">
        <f t="shared" si="827"/>
        <v>расценка</v>
      </c>
      <c r="R1294" s="7" t="str">
        <f t="shared" si="828"/>
        <v>расценка</v>
      </c>
      <c r="S1294" s="8">
        <f t="shared" si="829"/>
        <v>1080</v>
      </c>
      <c r="T1294" s="8">
        <f t="shared" si="830"/>
        <v>1248</v>
      </c>
      <c r="U1294" s="8">
        <f>Расценки!F1293</f>
        <v>4500</v>
      </c>
      <c r="V1294" s="8">
        <f>Расценки!G1293</f>
        <v>5200</v>
      </c>
      <c r="W1294" s="10">
        <f t="shared" si="831"/>
        <v>0.33333333333333331</v>
      </c>
      <c r="X1294" s="10">
        <f t="shared" si="832"/>
        <v>0.30769230769230771</v>
      </c>
      <c r="Y1294" s="9">
        <f>Расценки!H1293</f>
        <v>4500</v>
      </c>
      <c r="Z1294" s="9">
        <f>Расценки!I1293</f>
        <v>5200</v>
      </c>
      <c r="AA1294" s="10">
        <f>Расценки!J1293</f>
        <v>0</v>
      </c>
      <c r="AB1294" s="10">
        <f>Расценки!K1293</f>
        <v>0</v>
      </c>
      <c r="AC1294" s="16">
        <f t="shared" si="833"/>
        <v>0.33333333333333331</v>
      </c>
      <c r="AD1294" s="16">
        <f t="shared" si="834"/>
        <v>0.30769230769230771</v>
      </c>
      <c r="AE1294" s="10">
        <f t="shared" si="835"/>
        <v>0.4</v>
      </c>
      <c r="AF1294" s="10">
        <f t="shared" si="836"/>
        <v>0.4</v>
      </c>
      <c r="AG1294" s="8">
        <f t="shared" si="837"/>
        <v>1500</v>
      </c>
      <c r="AH1294" s="8">
        <f t="shared" si="838"/>
        <v>1600</v>
      </c>
    </row>
    <row r="1295" spans="1:34" x14ac:dyDescent="0.25">
      <c r="A1295" s="12" t="s">
        <v>3838</v>
      </c>
      <c r="B1295" s="12" t="s">
        <v>3839</v>
      </c>
      <c r="C1295" s="12" t="s">
        <v>177</v>
      </c>
      <c r="D1295" s="7" t="s">
        <v>426</v>
      </c>
      <c r="E1295" s="7" t="str">
        <f>INDEX('Нормо-час по специальностям'!$B$6:$B$26,MATCH(D1295,'Нормо-час по специальностям'!$A$6:$A$26,0))</f>
        <v>Холодильщик / монтажник кондиционеров</v>
      </c>
      <c r="F1295" s="15">
        <v>3.5</v>
      </c>
      <c r="G1295" s="7" t="s">
        <v>7362</v>
      </c>
      <c r="H1295" s="11">
        <f t="shared" si="822"/>
        <v>2</v>
      </c>
      <c r="I1295" s="8">
        <f>INDEX('Нормо-час по специальностям'!$D$6:$D$26,MATCH(D1295,'Нормо-час по специальностям'!$A$6:$A$26,0))</f>
        <v>1200</v>
      </c>
      <c r="J1295" s="8">
        <f>INDEX('Нормо-час по специальностям'!$E$6:$E$26,MATCH(D1295,'Нормо-час по специальностям'!$A$6:$A$26,0))</f>
        <v>1440</v>
      </c>
      <c r="K1295" s="8">
        <f t="shared" si="823"/>
        <v>4200</v>
      </c>
      <c r="L1295" s="8">
        <f t="shared" si="824"/>
        <v>5040</v>
      </c>
      <c r="M1295" s="8">
        <f>Расценки!L1294</f>
        <v>3600</v>
      </c>
      <c r="N1295" s="8">
        <f>Расценки!M1294</f>
        <v>4200</v>
      </c>
      <c r="O1295" s="10">
        <f t="shared" si="825"/>
        <v>0.16666666666666674</v>
      </c>
      <c r="P1295" s="10">
        <f t="shared" si="826"/>
        <v>0.19999999999999996</v>
      </c>
      <c r="Q1295" s="7" t="str">
        <f t="shared" si="827"/>
        <v>расценка</v>
      </c>
      <c r="R1295" s="7" t="str">
        <f t="shared" si="828"/>
        <v>расценка</v>
      </c>
      <c r="S1295" s="8">
        <f t="shared" si="829"/>
        <v>1029</v>
      </c>
      <c r="T1295" s="8">
        <f t="shared" si="830"/>
        <v>1200</v>
      </c>
      <c r="U1295" s="8">
        <f>Расценки!F1294</f>
        <v>6000</v>
      </c>
      <c r="V1295" s="8">
        <f>Расценки!G1294</f>
        <v>7000</v>
      </c>
      <c r="W1295" s="10">
        <f t="shared" si="831"/>
        <v>0.3</v>
      </c>
      <c r="X1295" s="10">
        <f t="shared" si="832"/>
        <v>0.28000000000000003</v>
      </c>
      <c r="Y1295" s="9">
        <f>Расценки!H1294</f>
        <v>6000</v>
      </c>
      <c r="Z1295" s="9">
        <f>Расценки!I1294</f>
        <v>7000</v>
      </c>
      <c r="AA1295" s="10">
        <f>Расценки!J1294</f>
        <v>0</v>
      </c>
      <c r="AB1295" s="10">
        <f>Расценки!K1294</f>
        <v>0</v>
      </c>
      <c r="AC1295" s="16">
        <f t="shared" si="833"/>
        <v>0.3</v>
      </c>
      <c r="AD1295" s="16">
        <f t="shared" si="834"/>
        <v>0.28000000000000003</v>
      </c>
      <c r="AE1295" s="10">
        <f t="shared" si="835"/>
        <v>0.4</v>
      </c>
      <c r="AF1295" s="10">
        <f t="shared" si="836"/>
        <v>0.4</v>
      </c>
      <c r="AG1295" s="8">
        <f t="shared" si="837"/>
        <v>1800</v>
      </c>
      <c r="AH1295" s="8">
        <f t="shared" si="838"/>
        <v>1960</v>
      </c>
    </row>
    <row r="1296" spans="1:34" x14ac:dyDescent="0.25">
      <c r="A1296" s="12" t="s">
        <v>3841</v>
      </c>
      <c r="B1296" s="12" t="s">
        <v>3842</v>
      </c>
      <c r="C1296" s="12" t="s">
        <v>177</v>
      </c>
      <c r="D1296" s="7" t="s">
        <v>426</v>
      </c>
      <c r="E1296" s="7" t="str">
        <f>INDEX('Нормо-час по специальностям'!$B$6:$B$26,MATCH(D1296,'Нормо-час по специальностям'!$A$6:$A$26,0))</f>
        <v>Холодильщик / монтажник кондиционеров</v>
      </c>
      <c r="F1296" s="15">
        <v>6</v>
      </c>
      <c r="G1296" s="7" t="s">
        <v>7362</v>
      </c>
      <c r="H1296" s="11">
        <f t="shared" si="822"/>
        <v>1.17</v>
      </c>
      <c r="I1296" s="8">
        <f>INDEX('Нормо-час по специальностям'!$D$6:$D$26,MATCH(D1296,'Нормо-час по специальностям'!$A$6:$A$26,0))</f>
        <v>1200</v>
      </c>
      <c r="J1296" s="8">
        <f>INDEX('Нормо-час по специальностям'!$E$6:$E$26,MATCH(D1296,'Нормо-час по специальностям'!$A$6:$A$26,0))</f>
        <v>1440</v>
      </c>
      <c r="K1296" s="8">
        <f t="shared" si="823"/>
        <v>7200</v>
      </c>
      <c r="L1296" s="8">
        <f t="shared" si="824"/>
        <v>8640</v>
      </c>
      <c r="M1296" s="8">
        <f>Расценки!L1295</f>
        <v>5400</v>
      </c>
      <c r="N1296" s="8">
        <f>Расценки!M1295</f>
        <v>6300</v>
      </c>
      <c r="O1296" s="10">
        <f t="shared" si="825"/>
        <v>0.33333333333333326</v>
      </c>
      <c r="P1296" s="10">
        <f t="shared" si="826"/>
        <v>0.37142857142857144</v>
      </c>
      <c r="Q1296" s="7" t="str">
        <f t="shared" si="827"/>
        <v>расценка</v>
      </c>
      <c r="R1296" s="7" t="str">
        <f t="shared" si="828"/>
        <v>расценка</v>
      </c>
      <c r="S1296" s="8">
        <f t="shared" si="829"/>
        <v>900</v>
      </c>
      <c r="T1296" s="8">
        <f t="shared" si="830"/>
        <v>1050</v>
      </c>
      <c r="U1296" s="8">
        <f>Расценки!F1295</f>
        <v>9000</v>
      </c>
      <c r="V1296" s="8">
        <f>Расценки!G1295</f>
        <v>10500</v>
      </c>
      <c r="W1296" s="10">
        <f t="shared" si="831"/>
        <v>0.2</v>
      </c>
      <c r="X1296" s="10">
        <f t="shared" si="832"/>
        <v>0.17714285714285713</v>
      </c>
      <c r="Y1296" s="9">
        <f>Расценки!H1295</f>
        <v>9600</v>
      </c>
      <c r="Z1296" s="9">
        <f>Расценки!I1295</f>
        <v>11520</v>
      </c>
      <c r="AA1296" s="10">
        <f>Расценки!J1295</f>
        <v>6.6666666666666652E-2</v>
      </c>
      <c r="AB1296" s="10">
        <f>Расценки!K1295</f>
        <v>9.7142857142857197E-2</v>
      </c>
      <c r="AC1296" s="16">
        <f t="shared" si="833"/>
        <v>0.25</v>
      </c>
      <c r="AD1296" s="16">
        <f t="shared" si="834"/>
        <v>0.25</v>
      </c>
      <c r="AE1296" s="10">
        <f t="shared" si="835"/>
        <v>0.4375</v>
      </c>
      <c r="AF1296" s="10">
        <f t="shared" si="836"/>
        <v>0.453125</v>
      </c>
      <c r="AG1296" s="8">
        <f t="shared" si="837"/>
        <v>2400</v>
      </c>
      <c r="AH1296" s="8">
        <f t="shared" si="838"/>
        <v>2880</v>
      </c>
    </row>
    <row r="1297" spans="1:34" x14ac:dyDescent="0.25">
      <c r="A1297" s="12" t="s">
        <v>3844</v>
      </c>
      <c r="B1297" s="12" t="s">
        <v>3845</v>
      </c>
      <c r="C1297" s="12" t="s">
        <v>177</v>
      </c>
      <c r="D1297" s="7" t="s">
        <v>410</v>
      </c>
      <c r="E1297" s="7" t="str">
        <f>INDEX('Нормо-час по специальностям'!$B$6:$B$26,MATCH(D1297,'Нормо-час по специальностям'!$A$6:$A$26,0))</f>
        <v>Монтажник вентиляции</v>
      </c>
      <c r="F1297" s="15">
        <v>3</v>
      </c>
      <c r="G1297" s="7" t="s">
        <v>7334</v>
      </c>
      <c r="H1297" s="11">
        <f t="shared" si="822"/>
        <v>2.33</v>
      </c>
      <c r="I1297" s="8">
        <f>INDEX('Нормо-час по специальностям'!$D$6:$D$26,MATCH(D1297,'Нормо-час по специальностям'!$A$6:$A$26,0))</f>
        <v>850</v>
      </c>
      <c r="J1297" s="8">
        <f>INDEX('Нормо-час по специальностям'!$E$6:$E$26,MATCH(D1297,'Нормо-час по специальностям'!$A$6:$A$26,0))</f>
        <v>1020</v>
      </c>
      <c r="K1297" s="8">
        <f t="shared" si="823"/>
        <v>2550</v>
      </c>
      <c r="L1297" s="8">
        <f t="shared" si="824"/>
        <v>3060</v>
      </c>
      <c r="M1297" s="8">
        <f>Расценки!L1296</f>
        <v>3000</v>
      </c>
      <c r="N1297" s="8">
        <f>Расценки!M1296</f>
        <v>3600</v>
      </c>
      <c r="O1297" s="10">
        <f t="shared" si="825"/>
        <v>-0.15000000000000002</v>
      </c>
      <c r="P1297" s="10">
        <f t="shared" si="826"/>
        <v>-0.15000000000000002</v>
      </c>
      <c r="Q1297" s="7" t="str">
        <f t="shared" si="827"/>
        <v>нормо-часы</v>
      </c>
      <c r="R1297" s="7" t="str">
        <f t="shared" si="828"/>
        <v>нормо-часы</v>
      </c>
      <c r="S1297" s="8">
        <f t="shared" si="829"/>
        <v>1000</v>
      </c>
      <c r="T1297" s="8">
        <f t="shared" si="830"/>
        <v>1200</v>
      </c>
      <c r="U1297" s="8">
        <f>Расценки!F1296</f>
        <v>5000</v>
      </c>
      <c r="V1297" s="8">
        <f>Расценки!G1296</f>
        <v>6000</v>
      </c>
      <c r="W1297" s="10">
        <f t="shared" si="831"/>
        <v>0.49</v>
      </c>
      <c r="X1297" s="10">
        <f t="shared" si="832"/>
        <v>0.49</v>
      </c>
      <c r="Y1297" s="9">
        <f>Расценки!H1296</f>
        <v>5000</v>
      </c>
      <c r="Z1297" s="9">
        <f>Расценки!I1296</f>
        <v>6000</v>
      </c>
      <c r="AA1297" s="10">
        <f>Расценки!J1296</f>
        <v>0</v>
      </c>
      <c r="AB1297" s="10">
        <f>Расценки!K1296</f>
        <v>0</v>
      </c>
      <c r="AC1297" s="16">
        <f t="shared" si="833"/>
        <v>0.49</v>
      </c>
      <c r="AD1297" s="16">
        <f t="shared" si="834"/>
        <v>0.49</v>
      </c>
      <c r="AE1297" s="10">
        <f t="shared" si="835"/>
        <v>0.4</v>
      </c>
      <c r="AF1297" s="10">
        <f t="shared" si="836"/>
        <v>0.4</v>
      </c>
      <c r="AG1297" s="8">
        <f t="shared" si="837"/>
        <v>2450</v>
      </c>
      <c r="AH1297" s="8">
        <f t="shared" si="838"/>
        <v>2940</v>
      </c>
    </row>
    <row r="1298" spans="1:34" x14ac:dyDescent="0.25">
      <c r="A1298" s="12" t="s">
        <v>3847</v>
      </c>
      <c r="B1298" s="12" t="s">
        <v>3848</v>
      </c>
      <c r="C1298" s="12" t="s">
        <v>177</v>
      </c>
      <c r="D1298" s="7" t="s">
        <v>410</v>
      </c>
      <c r="E1298" s="7" t="str">
        <f>INDEX('Нормо-час по специальностям'!$B$6:$B$26,MATCH(D1298,'Нормо-час по специальностям'!$A$6:$A$26,0))</f>
        <v>Монтажник вентиляции</v>
      </c>
      <c r="F1298" s="15">
        <v>7</v>
      </c>
      <c r="G1298" s="7" t="s">
        <v>7384</v>
      </c>
      <c r="H1298" s="11">
        <f t="shared" si="822"/>
        <v>1</v>
      </c>
      <c r="I1298" s="8">
        <f>INDEX('Нормо-час по специальностям'!$D$6:$D$26,MATCH(D1298,'Нормо-час по специальностям'!$A$6:$A$26,0))</f>
        <v>850</v>
      </c>
      <c r="J1298" s="8">
        <f>INDEX('Нормо-час по специальностям'!$E$6:$E$26,MATCH(D1298,'Нормо-час по специальностям'!$A$6:$A$26,0))</f>
        <v>1020</v>
      </c>
      <c r="K1298" s="8">
        <f t="shared" si="823"/>
        <v>5950</v>
      </c>
      <c r="L1298" s="8">
        <f t="shared" si="824"/>
        <v>7140</v>
      </c>
      <c r="M1298" s="8">
        <f>Расценки!L1297</f>
        <v>7200</v>
      </c>
      <c r="N1298" s="8">
        <f>Расценки!M1297</f>
        <v>8100</v>
      </c>
      <c r="O1298" s="10">
        <f t="shared" si="825"/>
        <v>-0.17361111111111116</v>
      </c>
      <c r="P1298" s="10">
        <f t="shared" si="826"/>
        <v>-0.11851851851851847</v>
      </c>
      <c r="Q1298" s="7" t="str">
        <f t="shared" si="827"/>
        <v>нормо-часы</v>
      </c>
      <c r="R1298" s="7" t="str">
        <f t="shared" si="828"/>
        <v>нормо-часы</v>
      </c>
      <c r="S1298" s="8">
        <f t="shared" si="829"/>
        <v>1029</v>
      </c>
      <c r="T1298" s="8">
        <f t="shared" si="830"/>
        <v>1157</v>
      </c>
      <c r="U1298" s="8">
        <f>Расценки!F1297</f>
        <v>12000</v>
      </c>
      <c r="V1298" s="8">
        <f>Расценки!G1297</f>
        <v>13500</v>
      </c>
      <c r="W1298" s="10">
        <f t="shared" si="831"/>
        <v>0.50416666666666665</v>
      </c>
      <c r="X1298" s="10">
        <f t="shared" si="832"/>
        <v>0.47111111111111109</v>
      </c>
      <c r="Y1298" s="9">
        <f>Расценки!H1297</f>
        <v>12000</v>
      </c>
      <c r="Z1298" s="9">
        <f>Расценки!I1297</f>
        <v>13500</v>
      </c>
      <c r="AA1298" s="10">
        <f>Расценки!J1297</f>
        <v>0</v>
      </c>
      <c r="AB1298" s="10">
        <f>Расценки!K1297</f>
        <v>0</v>
      </c>
      <c r="AC1298" s="16">
        <f t="shared" si="833"/>
        <v>0.50416666666666665</v>
      </c>
      <c r="AD1298" s="16">
        <f t="shared" si="834"/>
        <v>0.47111111111111109</v>
      </c>
      <c r="AE1298" s="10">
        <f t="shared" si="835"/>
        <v>0.4</v>
      </c>
      <c r="AF1298" s="10">
        <f t="shared" si="836"/>
        <v>0.4</v>
      </c>
      <c r="AG1298" s="8">
        <f t="shared" si="837"/>
        <v>6050</v>
      </c>
      <c r="AH1298" s="8">
        <f t="shared" si="838"/>
        <v>6360</v>
      </c>
    </row>
    <row r="1299" spans="1:34" x14ac:dyDescent="0.25">
      <c r="A1299" s="12" t="s">
        <v>3850</v>
      </c>
      <c r="B1299" s="12" t="s">
        <v>3851</v>
      </c>
      <c r="C1299" s="12" t="s">
        <v>50</v>
      </c>
      <c r="D1299" s="7" t="s">
        <v>410</v>
      </c>
      <c r="E1299" s="7" t="str">
        <f>INDEX('Нормо-час по специальностям'!$B$6:$B$26,MATCH(D1299,'Нормо-час по специальностям'!$A$6:$A$26,0))</f>
        <v>Монтажник вентиляции</v>
      </c>
      <c r="F1299" s="15">
        <v>0.25</v>
      </c>
      <c r="G1299" s="7" t="s">
        <v>6938</v>
      </c>
      <c r="H1299" s="11">
        <f t="shared" si="822"/>
        <v>28</v>
      </c>
      <c r="I1299" s="8">
        <f>INDEX('Нормо-час по специальностям'!$D$6:$D$26,MATCH(D1299,'Нормо-час по специальностям'!$A$6:$A$26,0))</f>
        <v>850</v>
      </c>
      <c r="J1299" s="8">
        <f>INDEX('Нормо-час по специальностям'!$E$6:$E$26,MATCH(D1299,'Нормо-час по специальностям'!$A$6:$A$26,0))</f>
        <v>1020</v>
      </c>
      <c r="K1299" s="8">
        <f t="shared" si="823"/>
        <v>213</v>
      </c>
      <c r="L1299" s="8">
        <f t="shared" si="824"/>
        <v>255</v>
      </c>
      <c r="M1299" s="8">
        <f>Расценки!L1298</f>
        <v>150</v>
      </c>
      <c r="N1299" s="8">
        <f>Расценки!M1298</f>
        <v>180</v>
      </c>
      <c r="O1299" s="10">
        <f t="shared" si="825"/>
        <v>0.41999999999999993</v>
      </c>
      <c r="P1299" s="10">
        <f t="shared" si="826"/>
        <v>0.41666666666666674</v>
      </c>
      <c r="Q1299" s="7" t="str">
        <f t="shared" si="827"/>
        <v>расценка</v>
      </c>
      <c r="R1299" s="7" t="str">
        <f t="shared" si="828"/>
        <v>расценка</v>
      </c>
      <c r="S1299" s="8">
        <f t="shared" si="829"/>
        <v>600</v>
      </c>
      <c r="T1299" s="8">
        <f t="shared" si="830"/>
        <v>720</v>
      </c>
      <c r="U1299" s="8">
        <f>Расценки!F1298</f>
        <v>250</v>
      </c>
      <c r="V1299" s="8">
        <f>Расценки!G1298</f>
        <v>300</v>
      </c>
      <c r="W1299" s="10">
        <f t="shared" si="831"/>
        <v>0.14799999999999999</v>
      </c>
      <c r="X1299" s="10">
        <f t="shared" si="832"/>
        <v>0.15</v>
      </c>
      <c r="Y1299" s="9">
        <f>Расценки!H1298</f>
        <v>284</v>
      </c>
      <c r="Z1299" s="9">
        <f>Расценки!I1298</f>
        <v>340</v>
      </c>
      <c r="AA1299" s="10">
        <f>Расценки!J1298</f>
        <v>0.1359999999999999</v>
      </c>
      <c r="AB1299" s="10">
        <f>Расценки!K1298</f>
        <v>0.1333333333333333</v>
      </c>
      <c r="AC1299" s="16">
        <f t="shared" si="833"/>
        <v>0.25</v>
      </c>
      <c r="AD1299" s="16">
        <f t="shared" si="834"/>
        <v>0.25</v>
      </c>
      <c r="AE1299" s="10">
        <f t="shared" si="835"/>
        <v>0.47183098591549294</v>
      </c>
      <c r="AF1299" s="10">
        <f t="shared" si="836"/>
        <v>0.47058823529411764</v>
      </c>
      <c r="AG1299" s="8">
        <f t="shared" si="837"/>
        <v>71</v>
      </c>
      <c r="AH1299" s="8">
        <f t="shared" si="838"/>
        <v>85</v>
      </c>
    </row>
    <row r="1300" spans="1:34" x14ac:dyDescent="0.25">
      <c r="A1300" s="12" t="s">
        <v>3853</v>
      </c>
      <c r="B1300" s="12" t="s">
        <v>3854</v>
      </c>
      <c r="C1300" s="12" t="s">
        <v>177</v>
      </c>
      <c r="D1300" s="7" t="s">
        <v>410</v>
      </c>
      <c r="E1300" s="7" t="str">
        <f>INDEX('Нормо-час по специальностям'!$B$6:$B$26,MATCH(D1300,'Нормо-час по специальностям'!$A$6:$A$26,0))</f>
        <v>Монтажник вентиляции</v>
      </c>
      <c r="F1300" s="15">
        <v>0.4</v>
      </c>
      <c r="G1300" s="7" t="s">
        <v>6938</v>
      </c>
      <c r="H1300" s="11">
        <f t="shared" si="822"/>
        <v>17.5</v>
      </c>
      <c r="I1300" s="8">
        <f>INDEX('Нормо-час по специальностям'!$D$6:$D$26,MATCH(D1300,'Нормо-час по специальностям'!$A$6:$A$26,0))</f>
        <v>850</v>
      </c>
      <c r="J1300" s="8">
        <f>INDEX('Нормо-час по специальностям'!$E$6:$E$26,MATCH(D1300,'Нормо-час по специальностям'!$A$6:$A$26,0))</f>
        <v>1020</v>
      </c>
      <c r="K1300" s="8">
        <f t="shared" si="823"/>
        <v>340</v>
      </c>
      <c r="L1300" s="8">
        <f t="shared" si="824"/>
        <v>408</v>
      </c>
      <c r="M1300" s="8">
        <f>Расценки!L1299</f>
        <v>420</v>
      </c>
      <c r="N1300" s="8">
        <f>Расценки!M1299</f>
        <v>480</v>
      </c>
      <c r="O1300" s="10">
        <f t="shared" si="825"/>
        <v>-0.19047619047619047</v>
      </c>
      <c r="P1300" s="10">
        <f t="shared" si="826"/>
        <v>-0.15000000000000002</v>
      </c>
      <c r="Q1300" s="7" t="str">
        <f t="shared" si="827"/>
        <v>нормо-часы</v>
      </c>
      <c r="R1300" s="7" t="str">
        <f t="shared" si="828"/>
        <v>нормо-часы</v>
      </c>
      <c r="S1300" s="8">
        <f t="shared" si="829"/>
        <v>1050</v>
      </c>
      <c r="T1300" s="8">
        <f t="shared" si="830"/>
        <v>1200</v>
      </c>
      <c r="U1300" s="8">
        <f>Расценки!F1299</f>
        <v>700</v>
      </c>
      <c r="V1300" s="8">
        <f>Расценки!G1299</f>
        <v>800</v>
      </c>
      <c r="W1300" s="10">
        <f t="shared" si="831"/>
        <v>0.51428571428571423</v>
      </c>
      <c r="X1300" s="10">
        <f t="shared" si="832"/>
        <v>0.49</v>
      </c>
      <c r="Y1300" s="9">
        <f>Расценки!H1299</f>
        <v>700</v>
      </c>
      <c r="Z1300" s="9">
        <f>Расценки!I1299</f>
        <v>800</v>
      </c>
      <c r="AA1300" s="10">
        <f>Расценки!J1299</f>
        <v>0</v>
      </c>
      <c r="AB1300" s="10">
        <f>Расценки!K1299</f>
        <v>0</v>
      </c>
      <c r="AC1300" s="16">
        <f t="shared" si="833"/>
        <v>0.51428571428571423</v>
      </c>
      <c r="AD1300" s="16">
        <f t="shared" si="834"/>
        <v>0.49</v>
      </c>
      <c r="AE1300" s="10">
        <f t="shared" si="835"/>
        <v>0.4</v>
      </c>
      <c r="AF1300" s="10">
        <f t="shared" si="836"/>
        <v>0.4</v>
      </c>
      <c r="AG1300" s="8">
        <f t="shared" si="837"/>
        <v>360</v>
      </c>
      <c r="AH1300" s="8">
        <f t="shared" si="838"/>
        <v>392</v>
      </c>
    </row>
    <row r="1301" spans="1:34" x14ac:dyDescent="0.25">
      <c r="A1301" s="12" t="s">
        <v>3856</v>
      </c>
      <c r="B1301" s="12" t="s">
        <v>3857</v>
      </c>
      <c r="C1301" s="12" t="s">
        <v>177</v>
      </c>
      <c r="D1301" s="7" t="s">
        <v>410</v>
      </c>
      <c r="E1301" s="7" t="str">
        <f>INDEX('Нормо-час по специальностям'!$B$6:$B$26,MATCH(D1301,'Нормо-час по специальностям'!$A$6:$A$26,0))</f>
        <v>Монтажник вентиляции</v>
      </c>
      <c r="F1301" s="15">
        <v>2</v>
      </c>
      <c r="G1301" s="7" t="s">
        <v>7349</v>
      </c>
      <c r="H1301" s="11">
        <f t="shared" si="822"/>
        <v>3.5</v>
      </c>
      <c r="I1301" s="8">
        <f>INDEX('Нормо-час по специальностям'!$D$6:$D$26,MATCH(D1301,'Нормо-час по специальностям'!$A$6:$A$26,0))</f>
        <v>850</v>
      </c>
      <c r="J1301" s="8">
        <f>INDEX('Нормо-час по специальностям'!$E$6:$E$26,MATCH(D1301,'Нормо-час по специальностям'!$A$6:$A$26,0))</f>
        <v>1020</v>
      </c>
      <c r="K1301" s="8">
        <f t="shared" si="823"/>
        <v>1700</v>
      </c>
      <c r="L1301" s="8">
        <f t="shared" si="824"/>
        <v>2040</v>
      </c>
      <c r="M1301" s="8">
        <f>Расценки!L1300</f>
        <v>2100</v>
      </c>
      <c r="N1301" s="8">
        <f>Расценки!M1300</f>
        <v>2700</v>
      </c>
      <c r="O1301" s="10">
        <f t="shared" si="825"/>
        <v>-0.19047619047619047</v>
      </c>
      <c r="P1301" s="10">
        <f t="shared" si="826"/>
        <v>-0.24444444444444446</v>
      </c>
      <c r="Q1301" s="7" t="str">
        <f t="shared" si="827"/>
        <v>нормо-часы</v>
      </c>
      <c r="R1301" s="7" t="str">
        <f t="shared" si="828"/>
        <v>нормо-часы</v>
      </c>
      <c r="S1301" s="8">
        <f t="shared" si="829"/>
        <v>1050</v>
      </c>
      <c r="T1301" s="8">
        <f t="shared" si="830"/>
        <v>1350</v>
      </c>
      <c r="U1301" s="8">
        <f>Расценки!F1300</f>
        <v>3500</v>
      </c>
      <c r="V1301" s="8">
        <f>Расценки!G1300</f>
        <v>4500</v>
      </c>
      <c r="W1301" s="10">
        <f t="shared" si="831"/>
        <v>0.51428571428571423</v>
      </c>
      <c r="X1301" s="10">
        <f t="shared" si="832"/>
        <v>0.54666666666666663</v>
      </c>
      <c r="Y1301" s="9">
        <f>Расценки!H1300</f>
        <v>3500</v>
      </c>
      <c r="Z1301" s="9">
        <f>Расценки!I1300</f>
        <v>4500</v>
      </c>
      <c r="AA1301" s="10">
        <f>Расценки!J1300</f>
        <v>0</v>
      </c>
      <c r="AB1301" s="10">
        <f>Расценки!K1300</f>
        <v>0</v>
      </c>
      <c r="AC1301" s="16">
        <f t="shared" si="833"/>
        <v>0.51428571428571423</v>
      </c>
      <c r="AD1301" s="16">
        <f t="shared" si="834"/>
        <v>0.54666666666666663</v>
      </c>
      <c r="AE1301" s="10">
        <f t="shared" si="835"/>
        <v>0.4</v>
      </c>
      <c r="AF1301" s="10">
        <f t="shared" si="836"/>
        <v>0.4</v>
      </c>
      <c r="AG1301" s="8">
        <f t="shared" si="837"/>
        <v>1800</v>
      </c>
      <c r="AH1301" s="8">
        <f t="shared" si="838"/>
        <v>2460</v>
      </c>
    </row>
    <row r="1302" spans="1:34" x14ac:dyDescent="0.25">
      <c r="A1302" s="12" t="s">
        <v>3859</v>
      </c>
      <c r="B1302" s="12" t="s">
        <v>3860</v>
      </c>
      <c r="C1302" s="12" t="s">
        <v>54</v>
      </c>
      <c r="D1302" s="7" t="s">
        <v>410</v>
      </c>
      <c r="E1302" s="7" t="str">
        <f>INDEX('Нормо-час по специальностям'!$B$6:$B$26,MATCH(D1302,'Нормо-час по специальностям'!$A$6:$A$26,0))</f>
        <v>Монтажник вентиляции</v>
      </c>
      <c r="F1302" s="15">
        <v>0.45</v>
      </c>
      <c r="G1302" s="7" t="s">
        <v>7385</v>
      </c>
      <c r="H1302" s="11">
        <f t="shared" si="822"/>
        <v>15.56</v>
      </c>
      <c r="I1302" s="8">
        <f>INDEX('Нормо-час по специальностям'!$D$6:$D$26,MATCH(D1302,'Нормо-час по специальностям'!$A$6:$A$26,0))</f>
        <v>850</v>
      </c>
      <c r="J1302" s="8">
        <f>INDEX('Нормо-час по специальностям'!$E$6:$E$26,MATCH(D1302,'Нормо-час по специальностям'!$A$6:$A$26,0))</f>
        <v>1020</v>
      </c>
      <c r="K1302" s="8">
        <f t="shared" si="823"/>
        <v>383</v>
      </c>
      <c r="L1302" s="8">
        <f t="shared" si="824"/>
        <v>459</v>
      </c>
      <c r="M1302" s="8">
        <f>Расценки!L1301</f>
        <v>360</v>
      </c>
      <c r="N1302" s="8">
        <f>Расценки!M1301</f>
        <v>420</v>
      </c>
      <c r="O1302" s="10">
        <f t="shared" si="825"/>
        <v>6.3888888888888884E-2</v>
      </c>
      <c r="P1302" s="10">
        <f t="shared" si="826"/>
        <v>9.2857142857142749E-2</v>
      </c>
      <c r="Q1302" s="7" t="str">
        <f t="shared" si="827"/>
        <v>равно</v>
      </c>
      <c r="R1302" s="7" t="str">
        <f t="shared" si="828"/>
        <v>равно</v>
      </c>
      <c r="S1302" s="8">
        <f t="shared" si="829"/>
        <v>800</v>
      </c>
      <c r="T1302" s="8">
        <f t="shared" si="830"/>
        <v>933</v>
      </c>
      <c r="U1302" s="8">
        <f>Расценки!F1301</f>
        <v>600</v>
      </c>
      <c r="V1302" s="8">
        <f>Расценки!G1301</f>
        <v>700</v>
      </c>
      <c r="W1302" s="10">
        <f t="shared" si="831"/>
        <v>0.36166666666666669</v>
      </c>
      <c r="X1302" s="10">
        <f t="shared" si="832"/>
        <v>0.34428571428571431</v>
      </c>
      <c r="Y1302" s="9">
        <f>Расценки!H1301</f>
        <v>600</v>
      </c>
      <c r="Z1302" s="9">
        <f>Расценки!I1301</f>
        <v>700</v>
      </c>
      <c r="AA1302" s="10">
        <f>Расценки!J1301</f>
        <v>0</v>
      </c>
      <c r="AB1302" s="10">
        <f>Расценки!K1301</f>
        <v>0</v>
      </c>
      <c r="AC1302" s="16">
        <f t="shared" si="833"/>
        <v>0.36166666666666669</v>
      </c>
      <c r="AD1302" s="16">
        <f t="shared" si="834"/>
        <v>0.34428571428571431</v>
      </c>
      <c r="AE1302" s="10">
        <f t="shared" si="835"/>
        <v>0.4</v>
      </c>
      <c r="AF1302" s="10">
        <f t="shared" si="836"/>
        <v>0.4</v>
      </c>
      <c r="AG1302" s="8">
        <f t="shared" si="837"/>
        <v>217</v>
      </c>
      <c r="AH1302" s="8">
        <f t="shared" si="838"/>
        <v>241</v>
      </c>
    </row>
    <row r="1303" spans="1:34" x14ac:dyDescent="0.25">
      <c r="A1303" s="12" t="s">
        <v>3862</v>
      </c>
      <c r="B1303" s="12" t="s">
        <v>3863</v>
      </c>
      <c r="C1303" s="12" t="s">
        <v>177</v>
      </c>
      <c r="D1303" s="7" t="s">
        <v>410</v>
      </c>
      <c r="E1303" s="7" t="str">
        <f>INDEX('Нормо-час по специальностям'!$B$6:$B$26,MATCH(D1303,'Нормо-час по специальностям'!$A$6:$A$26,0))</f>
        <v>Монтажник вентиляции</v>
      </c>
      <c r="F1303" s="15">
        <v>3</v>
      </c>
      <c r="G1303" s="7" t="s">
        <v>7386</v>
      </c>
      <c r="H1303" s="11">
        <f t="shared" si="822"/>
        <v>2.33</v>
      </c>
      <c r="I1303" s="8">
        <f>INDEX('Нормо-час по специальностям'!$D$6:$D$26,MATCH(D1303,'Нормо-час по специальностям'!$A$6:$A$26,0))</f>
        <v>850</v>
      </c>
      <c r="J1303" s="8">
        <f>INDEX('Нормо-час по специальностям'!$E$6:$E$26,MATCH(D1303,'Нормо-час по специальностям'!$A$6:$A$26,0))</f>
        <v>1020</v>
      </c>
      <c r="K1303" s="8">
        <f t="shared" si="823"/>
        <v>2550</v>
      </c>
      <c r="L1303" s="8">
        <f t="shared" si="824"/>
        <v>3060</v>
      </c>
      <c r="M1303" s="8">
        <f>Расценки!L1302</f>
        <v>3300</v>
      </c>
      <c r="N1303" s="8">
        <f>Расценки!M1302</f>
        <v>3600</v>
      </c>
      <c r="O1303" s="10">
        <f t="shared" si="825"/>
        <v>-0.22727272727272729</v>
      </c>
      <c r="P1303" s="10">
        <f t="shared" si="826"/>
        <v>-0.15000000000000002</v>
      </c>
      <c r="Q1303" s="7" t="str">
        <f t="shared" si="827"/>
        <v>нормо-часы</v>
      </c>
      <c r="R1303" s="7" t="str">
        <f t="shared" si="828"/>
        <v>нормо-часы</v>
      </c>
      <c r="S1303" s="8">
        <f t="shared" si="829"/>
        <v>1100</v>
      </c>
      <c r="T1303" s="8">
        <f t="shared" si="830"/>
        <v>1200</v>
      </c>
      <c r="U1303" s="8">
        <f>Расценки!F1302</f>
        <v>5500</v>
      </c>
      <c r="V1303" s="8">
        <f>Расценки!G1302</f>
        <v>6000</v>
      </c>
      <c r="W1303" s="10">
        <f t="shared" si="831"/>
        <v>0.53636363636363638</v>
      </c>
      <c r="X1303" s="10">
        <f t="shared" si="832"/>
        <v>0.49</v>
      </c>
      <c r="Y1303" s="9">
        <f>Расценки!H1302</f>
        <v>5500</v>
      </c>
      <c r="Z1303" s="9">
        <f>Расценки!I1302</f>
        <v>6000</v>
      </c>
      <c r="AA1303" s="10">
        <f>Расценки!J1302</f>
        <v>0</v>
      </c>
      <c r="AB1303" s="10">
        <f>Расценки!K1302</f>
        <v>0</v>
      </c>
      <c r="AC1303" s="16">
        <f t="shared" si="833"/>
        <v>0.53636363636363638</v>
      </c>
      <c r="AD1303" s="16">
        <f t="shared" si="834"/>
        <v>0.49</v>
      </c>
      <c r="AE1303" s="10">
        <f t="shared" si="835"/>
        <v>0.4</v>
      </c>
      <c r="AF1303" s="10">
        <f t="shared" si="836"/>
        <v>0.4</v>
      </c>
      <c r="AG1303" s="8">
        <f t="shared" si="837"/>
        <v>2950</v>
      </c>
      <c r="AH1303" s="8">
        <f t="shared" si="838"/>
        <v>2940</v>
      </c>
    </row>
    <row r="1304" spans="1:34" x14ac:dyDescent="0.25">
      <c r="A1304" s="12" t="s">
        <v>3865</v>
      </c>
      <c r="B1304" s="12" t="s">
        <v>3866</v>
      </c>
      <c r="C1304" s="12" t="s">
        <v>177</v>
      </c>
      <c r="D1304" s="7" t="s">
        <v>410</v>
      </c>
      <c r="E1304" s="7" t="str">
        <f>INDEX('Нормо-час по специальностям'!$B$6:$B$26,MATCH(D1304,'Нормо-час по специальностям'!$A$6:$A$26,0))</f>
        <v>Монтажник вентиляции</v>
      </c>
      <c r="F1304" s="15">
        <v>4.5</v>
      </c>
      <c r="G1304" s="7" t="s">
        <v>7362</v>
      </c>
      <c r="H1304" s="11">
        <f t="shared" si="822"/>
        <v>1.56</v>
      </c>
      <c r="I1304" s="8">
        <f>INDEX('Нормо-час по специальностям'!$D$6:$D$26,MATCH(D1304,'Нормо-час по специальностям'!$A$6:$A$26,0))</f>
        <v>850</v>
      </c>
      <c r="J1304" s="8">
        <f>INDEX('Нормо-час по специальностям'!$E$6:$E$26,MATCH(D1304,'Нормо-час по специальностям'!$A$6:$A$26,0))</f>
        <v>1020</v>
      </c>
      <c r="K1304" s="8">
        <f t="shared" si="823"/>
        <v>3825</v>
      </c>
      <c r="L1304" s="8">
        <f t="shared" si="824"/>
        <v>4590</v>
      </c>
      <c r="M1304" s="8">
        <f>Расценки!L1303</f>
        <v>4200</v>
      </c>
      <c r="N1304" s="8">
        <f>Расценки!M1303</f>
        <v>4500</v>
      </c>
      <c r="O1304" s="10">
        <f t="shared" si="825"/>
        <v>-8.9285714285714302E-2</v>
      </c>
      <c r="P1304" s="10">
        <f t="shared" si="826"/>
        <v>2.0000000000000018E-2</v>
      </c>
      <c r="Q1304" s="7" t="str">
        <f t="shared" si="827"/>
        <v>равно</v>
      </c>
      <c r="R1304" s="7" t="str">
        <f t="shared" si="828"/>
        <v>равно</v>
      </c>
      <c r="S1304" s="8">
        <f t="shared" si="829"/>
        <v>933</v>
      </c>
      <c r="T1304" s="8">
        <f t="shared" si="830"/>
        <v>1000</v>
      </c>
      <c r="U1304" s="8">
        <f>Расценки!F1303</f>
        <v>7000</v>
      </c>
      <c r="V1304" s="8">
        <f>Расценки!G1303</f>
        <v>7500</v>
      </c>
      <c r="W1304" s="10">
        <f t="shared" si="831"/>
        <v>0.45357142857142857</v>
      </c>
      <c r="X1304" s="10">
        <f t="shared" si="832"/>
        <v>0.38800000000000001</v>
      </c>
      <c r="Y1304" s="9">
        <f>Расценки!H1303</f>
        <v>7000</v>
      </c>
      <c r="Z1304" s="9">
        <f>Расценки!I1303</f>
        <v>7500</v>
      </c>
      <c r="AA1304" s="10">
        <f>Расценки!J1303</f>
        <v>0</v>
      </c>
      <c r="AB1304" s="10">
        <f>Расценки!K1303</f>
        <v>0</v>
      </c>
      <c r="AC1304" s="16">
        <f t="shared" si="833"/>
        <v>0.45357142857142857</v>
      </c>
      <c r="AD1304" s="16">
        <f t="shared" si="834"/>
        <v>0.38800000000000001</v>
      </c>
      <c r="AE1304" s="10">
        <f t="shared" si="835"/>
        <v>0.4</v>
      </c>
      <c r="AF1304" s="10">
        <f t="shared" si="836"/>
        <v>0.4</v>
      </c>
      <c r="AG1304" s="8">
        <f t="shared" si="837"/>
        <v>3175</v>
      </c>
      <c r="AH1304" s="8">
        <f t="shared" si="838"/>
        <v>2910</v>
      </c>
    </row>
    <row r="1305" spans="1:34" x14ac:dyDescent="0.25">
      <c r="A1305" s="12" t="s">
        <v>3868</v>
      </c>
      <c r="B1305" s="12" t="s">
        <v>3869</v>
      </c>
      <c r="C1305" s="12" t="s">
        <v>177</v>
      </c>
      <c r="D1305" s="7" t="s">
        <v>410</v>
      </c>
      <c r="E1305" s="7" t="str">
        <f>INDEX('Нормо-час по специальностям'!$B$6:$B$26,MATCH(D1305,'Нормо-час по специальностям'!$A$6:$A$26,0))</f>
        <v>Монтажник вентиляции</v>
      </c>
      <c r="F1305" s="15">
        <v>1.5</v>
      </c>
      <c r="G1305" s="7" t="s">
        <v>7362</v>
      </c>
      <c r="H1305" s="11">
        <f t="shared" si="822"/>
        <v>4.67</v>
      </c>
      <c r="I1305" s="8">
        <f>INDEX('Нормо-час по специальностям'!$D$6:$D$26,MATCH(D1305,'Нормо-час по специальностям'!$A$6:$A$26,0))</f>
        <v>850</v>
      </c>
      <c r="J1305" s="8">
        <f>INDEX('Нормо-час по специальностям'!$E$6:$E$26,MATCH(D1305,'Нормо-час по специальностям'!$A$6:$A$26,0))</f>
        <v>1020</v>
      </c>
      <c r="K1305" s="8">
        <f t="shared" si="823"/>
        <v>1275</v>
      </c>
      <c r="L1305" s="8">
        <f t="shared" si="824"/>
        <v>1530</v>
      </c>
      <c r="M1305" s="8">
        <f>Расценки!L1304</f>
        <v>1500</v>
      </c>
      <c r="N1305" s="8">
        <f>Расценки!M1304</f>
        <v>1680</v>
      </c>
      <c r="O1305" s="10">
        <f t="shared" si="825"/>
        <v>-0.15000000000000002</v>
      </c>
      <c r="P1305" s="10">
        <f t="shared" si="826"/>
        <v>-8.9285714285714302E-2</v>
      </c>
      <c r="Q1305" s="7" t="str">
        <f t="shared" si="827"/>
        <v>нормо-часы</v>
      </c>
      <c r="R1305" s="7" t="str">
        <f t="shared" si="828"/>
        <v>равно</v>
      </c>
      <c r="S1305" s="8">
        <f t="shared" si="829"/>
        <v>1000</v>
      </c>
      <c r="T1305" s="8">
        <f t="shared" si="830"/>
        <v>1120</v>
      </c>
      <c r="U1305" s="8">
        <f>Расценки!F1304</f>
        <v>2500</v>
      </c>
      <c r="V1305" s="8">
        <f>Расценки!G1304</f>
        <v>2800</v>
      </c>
      <c r="W1305" s="10">
        <f t="shared" si="831"/>
        <v>0.49</v>
      </c>
      <c r="X1305" s="10">
        <f t="shared" si="832"/>
        <v>0.45357142857142857</v>
      </c>
      <c r="Y1305" s="9">
        <f>Расценки!H1304</f>
        <v>2500</v>
      </c>
      <c r="Z1305" s="9">
        <f>Расценки!I1304</f>
        <v>2800</v>
      </c>
      <c r="AA1305" s="10">
        <f>Расценки!J1304</f>
        <v>0</v>
      </c>
      <c r="AB1305" s="10">
        <f>Расценки!K1304</f>
        <v>0</v>
      </c>
      <c r="AC1305" s="16">
        <f t="shared" si="833"/>
        <v>0.49</v>
      </c>
      <c r="AD1305" s="16">
        <f t="shared" si="834"/>
        <v>0.45357142857142857</v>
      </c>
      <c r="AE1305" s="10">
        <f t="shared" si="835"/>
        <v>0.4</v>
      </c>
      <c r="AF1305" s="10">
        <f t="shared" si="836"/>
        <v>0.4</v>
      </c>
      <c r="AG1305" s="8">
        <f t="shared" si="837"/>
        <v>1225</v>
      </c>
      <c r="AH1305" s="8">
        <f t="shared" si="838"/>
        <v>1270</v>
      </c>
    </row>
    <row r="1306" spans="1:34" x14ac:dyDescent="0.25">
      <c r="A1306" s="12" t="s">
        <v>3871</v>
      </c>
      <c r="B1306" s="12" t="s">
        <v>3872</v>
      </c>
      <c r="C1306" s="12" t="s">
        <v>177</v>
      </c>
      <c r="D1306" s="7" t="s">
        <v>410</v>
      </c>
      <c r="E1306" s="7" t="str">
        <f>INDEX('Нормо-час по специальностям'!$B$6:$B$26,MATCH(D1306,'Нормо-час по специальностям'!$A$6:$A$26,0))</f>
        <v>Монтажник вентиляции</v>
      </c>
      <c r="F1306" s="15">
        <v>1.5</v>
      </c>
      <c r="G1306" s="7" t="s">
        <v>7362</v>
      </c>
      <c r="H1306" s="11">
        <f t="shared" si="822"/>
        <v>4.67</v>
      </c>
      <c r="I1306" s="8">
        <f>INDEX('Нормо-час по специальностям'!$D$6:$D$26,MATCH(D1306,'Нормо-час по специальностям'!$A$6:$A$26,0))</f>
        <v>850</v>
      </c>
      <c r="J1306" s="8">
        <f>INDEX('Нормо-час по специальностям'!$E$6:$E$26,MATCH(D1306,'Нормо-час по специальностям'!$A$6:$A$26,0))</f>
        <v>1020</v>
      </c>
      <c r="K1306" s="8">
        <f t="shared" si="823"/>
        <v>1275</v>
      </c>
      <c r="L1306" s="8">
        <f t="shared" si="824"/>
        <v>1530</v>
      </c>
      <c r="M1306" s="8">
        <f>Расценки!L1305</f>
        <v>1680</v>
      </c>
      <c r="N1306" s="8">
        <f>Расценки!M1305</f>
        <v>1920</v>
      </c>
      <c r="O1306" s="10">
        <f t="shared" si="825"/>
        <v>-0.2410714285714286</v>
      </c>
      <c r="P1306" s="10">
        <f t="shared" si="826"/>
        <v>-0.203125</v>
      </c>
      <c r="Q1306" s="7" t="str">
        <f t="shared" si="827"/>
        <v>нормо-часы</v>
      </c>
      <c r="R1306" s="7" t="str">
        <f t="shared" si="828"/>
        <v>нормо-часы</v>
      </c>
      <c r="S1306" s="8">
        <f t="shared" si="829"/>
        <v>1120</v>
      </c>
      <c r="T1306" s="8">
        <f t="shared" si="830"/>
        <v>1280</v>
      </c>
      <c r="U1306" s="8">
        <f>Расценки!F1305</f>
        <v>2800</v>
      </c>
      <c r="V1306" s="8">
        <f>Расценки!G1305</f>
        <v>3200</v>
      </c>
      <c r="W1306" s="10">
        <f t="shared" si="831"/>
        <v>0.5446428571428571</v>
      </c>
      <c r="X1306" s="10">
        <f t="shared" si="832"/>
        <v>0.52187499999999998</v>
      </c>
      <c r="Y1306" s="9">
        <f>Расценки!H1305</f>
        <v>2800</v>
      </c>
      <c r="Z1306" s="9">
        <f>Расценки!I1305</f>
        <v>3200</v>
      </c>
      <c r="AA1306" s="10">
        <f>Расценки!J1305</f>
        <v>0</v>
      </c>
      <c r="AB1306" s="10">
        <f>Расценки!K1305</f>
        <v>0</v>
      </c>
      <c r="AC1306" s="16">
        <f t="shared" si="833"/>
        <v>0.5446428571428571</v>
      </c>
      <c r="AD1306" s="16">
        <f t="shared" si="834"/>
        <v>0.52187499999999998</v>
      </c>
      <c r="AE1306" s="10">
        <f t="shared" si="835"/>
        <v>0.4</v>
      </c>
      <c r="AF1306" s="10">
        <f t="shared" si="836"/>
        <v>0.4</v>
      </c>
      <c r="AG1306" s="8">
        <f t="shared" si="837"/>
        <v>1525</v>
      </c>
      <c r="AH1306" s="8">
        <f t="shared" si="838"/>
        <v>1670</v>
      </c>
    </row>
    <row r="1307" spans="1:34" x14ac:dyDescent="0.25">
      <c r="A1307" s="12" t="s">
        <v>3874</v>
      </c>
      <c r="B1307" s="12" t="s">
        <v>3875</v>
      </c>
      <c r="C1307" s="12" t="s">
        <v>1050</v>
      </c>
      <c r="D1307" s="7" t="s">
        <v>410</v>
      </c>
      <c r="E1307" s="7" t="str">
        <f>INDEX('Нормо-час по специальностям'!$B$6:$B$26,MATCH(D1307,'Нормо-час по специальностям'!$A$6:$A$26,0))</f>
        <v>Монтажник вентиляции</v>
      </c>
      <c r="F1307" s="15">
        <v>0.5</v>
      </c>
      <c r="G1307" s="7" t="s">
        <v>7362</v>
      </c>
      <c r="H1307" s="11">
        <f t="shared" si="822"/>
        <v>14</v>
      </c>
      <c r="I1307" s="8">
        <f>INDEX('Нормо-час по специальностям'!$D$6:$D$26,MATCH(D1307,'Нормо-час по специальностям'!$A$6:$A$26,0))</f>
        <v>850</v>
      </c>
      <c r="J1307" s="8">
        <f>INDEX('Нормо-час по специальностям'!$E$6:$E$26,MATCH(D1307,'Нормо-час по специальностям'!$A$6:$A$26,0))</f>
        <v>1020</v>
      </c>
      <c r="K1307" s="8">
        <f t="shared" si="823"/>
        <v>425</v>
      </c>
      <c r="L1307" s="8">
        <f t="shared" si="824"/>
        <v>510</v>
      </c>
      <c r="M1307" s="8">
        <f>Расценки!L1306</f>
        <v>480</v>
      </c>
      <c r="N1307" s="8">
        <f>Расценки!M1306</f>
        <v>570</v>
      </c>
      <c r="O1307" s="10">
        <f t="shared" si="825"/>
        <v>-0.11458333333333337</v>
      </c>
      <c r="P1307" s="10">
        <f t="shared" si="826"/>
        <v>-0.10526315789473684</v>
      </c>
      <c r="Q1307" s="7" t="str">
        <f t="shared" si="827"/>
        <v>нормо-часы</v>
      </c>
      <c r="R1307" s="7" t="str">
        <f t="shared" si="828"/>
        <v>нормо-часы</v>
      </c>
      <c r="S1307" s="8">
        <f t="shared" si="829"/>
        <v>960</v>
      </c>
      <c r="T1307" s="8">
        <f t="shared" si="830"/>
        <v>1140</v>
      </c>
      <c r="U1307" s="8">
        <f>Расценки!F1306</f>
        <v>800</v>
      </c>
      <c r="V1307" s="8">
        <f>Расценки!G1306</f>
        <v>950</v>
      </c>
      <c r="W1307" s="10">
        <f t="shared" si="831"/>
        <v>0.46875</v>
      </c>
      <c r="X1307" s="10">
        <f t="shared" si="832"/>
        <v>0.4631578947368421</v>
      </c>
      <c r="Y1307" s="9">
        <f>Расценки!H1306</f>
        <v>800</v>
      </c>
      <c r="Z1307" s="9">
        <f>Расценки!I1306</f>
        <v>950</v>
      </c>
      <c r="AA1307" s="10">
        <f>Расценки!J1306</f>
        <v>0</v>
      </c>
      <c r="AB1307" s="10">
        <f>Расценки!K1306</f>
        <v>0</v>
      </c>
      <c r="AC1307" s="16">
        <f t="shared" si="833"/>
        <v>0.46875</v>
      </c>
      <c r="AD1307" s="16">
        <f t="shared" si="834"/>
        <v>0.4631578947368421</v>
      </c>
      <c r="AE1307" s="10">
        <f t="shared" si="835"/>
        <v>0.4</v>
      </c>
      <c r="AF1307" s="10">
        <f t="shared" si="836"/>
        <v>0.4</v>
      </c>
      <c r="AG1307" s="8">
        <f t="shared" si="837"/>
        <v>375</v>
      </c>
      <c r="AH1307" s="8">
        <f t="shared" si="838"/>
        <v>440</v>
      </c>
    </row>
    <row r="1308" spans="1:34" x14ac:dyDescent="0.25">
      <c r="A1308" s="12" t="s">
        <v>3877</v>
      </c>
      <c r="B1308" s="12" t="s">
        <v>3878</v>
      </c>
      <c r="C1308" s="12" t="s">
        <v>177</v>
      </c>
      <c r="D1308" s="7" t="s">
        <v>426</v>
      </c>
      <c r="E1308" s="7" t="str">
        <f>INDEX('Нормо-час по специальностям'!$B$6:$B$26,MATCH(D1308,'Нормо-час по специальностям'!$A$6:$A$26,0))</f>
        <v>Холодильщик / монтажник кондиционеров</v>
      </c>
      <c r="F1308" s="15">
        <v>3.5</v>
      </c>
      <c r="G1308" s="7" t="s">
        <v>7362</v>
      </c>
      <c r="H1308" s="11">
        <f t="shared" si="822"/>
        <v>2</v>
      </c>
      <c r="I1308" s="8">
        <f>INDEX('Нормо-час по специальностям'!$D$6:$D$26,MATCH(D1308,'Нормо-час по специальностям'!$A$6:$A$26,0))</f>
        <v>1200</v>
      </c>
      <c r="J1308" s="8">
        <f>INDEX('Нормо-час по специальностям'!$E$6:$E$26,MATCH(D1308,'Нормо-час по специальностям'!$A$6:$A$26,0))</f>
        <v>1440</v>
      </c>
      <c r="K1308" s="8">
        <f t="shared" si="823"/>
        <v>4200</v>
      </c>
      <c r="L1308" s="8">
        <f t="shared" si="824"/>
        <v>5040</v>
      </c>
      <c r="M1308" s="8">
        <f>Расценки!L1307</f>
        <v>4800</v>
      </c>
      <c r="N1308" s="8">
        <f>Расценки!M1307</f>
        <v>5520</v>
      </c>
      <c r="O1308" s="10">
        <f t="shared" si="825"/>
        <v>-0.125</v>
      </c>
      <c r="P1308" s="10">
        <f t="shared" si="826"/>
        <v>-8.6956521739130488E-2</v>
      </c>
      <c r="Q1308" s="7" t="str">
        <f t="shared" si="827"/>
        <v>нормо-часы</v>
      </c>
      <c r="R1308" s="7" t="str">
        <f t="shared" si="828"/>
        <v>равно</v>
      </c>
      <c r="S1308" s="8">
        <f t="shared" si="829"/>
        <v>1371</v>
      </c>
      <c r="T1308" s="8">
        <f t="shared" si="830"/>
        <v>1577</v>
      </c>
      <c r="U1308" s="8">
        <f>Расценки!F1307</f>
        <v>8000</v>
      </c>
      <c r="V1308" s="8">
        <f>Расценки!G1307</f>
        <v>9200</v>
      </c>
      <c r="W1308" s="10">
        <f t="shared" si="831"/>
        <v>0.47499999999999998</v>
      </c>
      <c r="X1308" s="10">
        <f t="shared" si="832"/>
        <v>0.45217391304347826</v>
      </c>
      <c r="Y1308" s="9">
        <f>Расценки!H1307</f>
        <v>8000</v>
      </c>
      <c r="Z1308" s="9">
        <f>Расценки!I1307</f>
        <v>9200</v>
      </c>
      <c r="AA1308" s="10">
        <f>Расценки!J1307</f>
        <v>0</v>
      </c>
      <c r="AB1308" s="10">
        <f>Расценки!K1307</f>
        <v>0</v>
      </c>
      <c r="AC1308" s="16">
        <f t="shared" si="833"/>
        <v>0.47499999999999998</v>
      </c>
      <c r="AD1308" s="16">
        <f t="shared" si="834"/>
        <v>0.45217391304347826</v>
      </c>
      <c r="AE1308" s="10">
        <f t="shared" si="835"/>
        <v>0.4</v>
      </c>
      <c r="AF1308" s="10">
        <f t="shared" si="836"/>
        <v>0.4</v>
      </c>
      <c r="AG1308" s="8">
        <f t="shared" si="837"/>
        <v>3800</v>
      </c>
      <c r="AH1308" s="8">
        <f t="shared" si="838"/>
        <v>4160</v>
      </c>
    </row>
    <row r="1309" spans="1:34" x14ac:dyDescent="0.25">
      <c r="A1309" s="12" t="s">
        <v>3880</v>
      </c>
      <c r="B1309" s="12" t="s">
        <v>3881</v>
      </c>
      <c r="C1309" s="12" t="s">
        <v>177</v>
      </c>
      <c r="D1309" s="7" t="s">
        <v>426</v>
      </c>
      <c r="E1309" s="7" t="str">
        <f>INDEX('Нормо-час по специальностям'!$B$6:$B$26,MATCH(D1309,'Нормо-час по специальностям'!$A$6:$A$26,0))</f>
        <v>Холодильщик / монтажник кондиционеров</v>
      </c>
      <c r="F1309" s="15">
        <v>6</v>
      </c>
      <c r="G1309" s="7" t="s">
        <v>7362</v>
      </c>
      <c r="H1309" s="11">
        <f t="shared" si="822"/>
        <v>1.17</v>
      </c>
      <c r="I1309" s="8">
        <f>INDEX('Нормо-час по специальностям'!$D$6:$D$26,MATCH(D1309,'Нормо-час по специальностям'!$A$6:$A$26,0))</f>
        <v>1200</v>
      </c>
      <c r="J1309" s="8">
        <f>INDEX('Нормо-час по специальностям'!$E$6:$E$26,MATCH(D1309,'Нормо-час по специальностям'!$A$6:$A$26,0))</f>
        <v>1440</v>
      </c>
      <c r="K1309" s="8">
        <f t="shared" si="823"/>
        <v>7200</v>
      </c>
      <c r="L1309" s="8">
        <f t="shared" si="824"/>
        <v>8640</v>
      </c>
      <c r="M1309" s="8">
        <f>Расценки!L1308</f>
        <v>7800</v>
      </c>
      <c r="N1309" s="8">
        <f>Расценки!M1308</f>
        <v>9000</v>
      </c>
      <c r="O1309" s="10">
        <f t="shared" si="825"/>
        <v>-7.6923076923076872E-2</v>
      </c>
      <c r="P1309" s="10">
        <f t="shared" si="826"/>
        <v>-4.0000000000000036E-2</v>
      </c>
      <c r="Q1309" s="7" t="str">
        <f t="shared" si="827"/>
        <v>равно</v>
      </c>
      <c r="R1309" s="7" t="str">
        <f t="shared" si="828"/>
        <v>равно</v>
      </c>
      <c r="S1309" s="8">
        <f t="shared" si="829"/>
        <v>1300</v>
      </c>
      <c r="T1309" s="8">
        <f t="shared" si="830"/>
        <v>1500</v>
      </c>
      <c r="U1309" s="8">
        <f>Расценки!F1308</f>
        <v>13000</v>
      </c>
      <c r="V1309" s="8">
        <f>Расценки!G1308</f>
        <v>15000</v>
      </c>
      <c r="W1309" s="10">
        <f t="shared" si="831"/>
        <v>0.44615384615384618</v>
      </c>
      <c r="X1309" s="10">
        <f t="shared" si="832"/>
        <v>0.42399999999999999</v>
      </c>
      <c r="Y1309" s="9">
        <f>Расценки!H1308</f>
        <v>13000</v>
      </c>
      <c r="Z1309" s="9">
        <f>Расценки!I1308</f>
        <v>15000</v>
      </c>
      <c r="AA1309" s="10">
        <f>Расценки!J1308</f>
        <v>0</v>
      </c>
      <c r="AB1309" s="10">
        <f>Расценки!K1308</f>
        <v>0</v>
      </c>
      <c r="AC1309" s="16">
        <f t="shared" si="833"/>
        <v>0.44615384615384618</v>
      </c>
      <c r="AD1309" s="16">
        <f t="shared" si="834"/>
        <v>0.42399999999999999</v>
      </c>
      <c r="AE1309" s="10">
        <f t="shared" si="835"/>
        <v>0.4</v>
      </c>
      <c r="AF1309" s="10">
        <f t="shared" si="836"/>
        <v>0.4</v>
      </c>
      <c r="AG1309" s="8">
        <f t="shared" si="837"/>
        <v>5800</v>
      </c>
      <c r="AH1309" s="8">
        <f t="shared" si="838"/>
        <v>6360</v>
      </c>
    </row>
    <row r="1310" spans="1:34" x14ac:dyDescent="0.25">
      <c r="A1310" s="12" t="s">
        <v>3883</v>
      </c>
      <c r="B1310" s="12" t="s">
        <v>3884</v>
      </c>
      <c r="C1310" s="12" t="s">
        <v>3885</v>
      </c>
      <c r="D1310" s="7" t="s">
        <v>3886</v>
      </c>
      <c r="E1310" s="7" t="str">
        <f>INDEX('Нормо-час по специальностям'!$B$6:$B$26,MATCH(D1310,'Нормо-час по специальностям'!$A$6:$A$26,0))</f>
        <v>Инженер электролаборатории / ПНР</v>
      </c>
      <c r="F1310" s="15">
        <v>8</v>
      </c>
      <c r="G1310" s="7" t="s">
        <v>6938</v>
      </c>
      <c r="H1310" s="11">
        <f t="shared" si="822"/>
        <v>0.88</v>
      </c>
      <c r="I1310" s="8">
        <f>INDEX('Нормо-час по специальностям'!$D$6:$D$26,MATCH(D1310,'Нормо-час по специальностям'!$A$6:$A$26,0))</f>
        <v>1400</v>
      </c>
      <c r="J1310" s="8">
        <f>INDEX('Нормо-час по специальностям'!$E$6:$E$26,MATCH(D1310,'Нормо-час по специальностям'!$A$6:$A$26,0))</f>
        <v>1680</v>
      </c>
      <c r="K1310" s="8">
        <f t="shared" si="823"/>
        <v>11200</v>
      </c>
      <c r="L1310" s="8">
        <f t="shared" si="824"/>
        <v>13440</v>
      </c>
      <c r="M1310" s="8">
        <f>Расценки!L1309</f>
        <v>7200</v>
      </c>
      <c r="N1310" s="8">
        <f>Расценки!M1309</f>
        <v>8400</v>
      </c>
      <c r="O1310" s="10">
        <f t="shared" si="825"/>
        <v>0.55555555555555558</v>
      </c>
      <c r="P1310" s="10">
        <f t="shared" si="826"/>
        <v>0.60000000000000009</v>
      </c>
      <c r="Q1310" s="7" t="str">
        <f t="shared" si="827"/>
        <v>расценка</v>
      </c>
      <c r="R1310" s="7" t="str">
        <f t="shared" si="828"/>
        <v>расценка</v>
      </c>
      <c r="S1310" s="8">
        <f t="shared" si="829"/>
        <v>900</v>
      </c>
      <c r="T1310" s="8">
        <f t="shared" si="830"/>
        <v>1050</v>
      </c>
      <c r="U1310" s="8">
        <f>Расценки!F1309</f>
        <v>12000</v>
      </c>
      <c r="V1310" s="8">
        <f>Расценки!G1309</f>
        <v>14000</v>
      </c>
      <c r="W1310" s="10">
        <f t="shared" si="831"/>
        <v>6.6666666666666666E-2</v>
      </c>
      <c r="X1310" s="10">
        <f t="shared" si="832"/>
        <v>0.04</v>
      </c>
      <c r="Y1310" s="9">
        <f>Расценки!H1309</f>
        <v>14934</v>
      </c>
      <c r="Z1310" s="9">
        <f>Расценки!I1309</f>
        <v>17920</v>
      </c>
      <c r="AA1310" s="10">
        <f>Расценки!J1309</f>
        <v>0.24449999999999994</v>
      </c>
      <c r="AB1310" s="10">
        <f>Расценки!K1309</f>
        <v>0.28000000000000003</v>
      </c>
      <c r="AC1310" s="16">
        <f t="shared" si="833"/>
        <v>0.25003348064818537</v>
      </c>
      <c r="AD1310" s="16">
        <f t="shared" si="834"/>
        <v>0.25</v>
      </c>
      <c r="AE1310" s="10">
        <f t="shared" si="835"/>
        <v>0.51787866613097633</v>
      </c>
      <c r="AF1310" s="10">
        <f t="shared" si="836"/>
        <v>0.53125</v>
      </c>
      <c r="AG1310" s="8">
        <f t="shared" si="837"/>
        <v>3734</v>
      </c>
      <c r="AH1310" s="8">
        <f t="shared" si="838"/>
        <v>4480</v>
      </c>
    </row>
    <row r="1311" spans="1:34" x14ac:dyDescent="0.25">
      <c r="A1311" s="12" t="s">
        <v>3888</v>
      </c>
      <c r="B1311" s="12" t="s">
        <v>3889</v>
      </c>
      <c r="C1311" s="12" t="s">
        <v>3885</v>
      </c>
      <c r="D1311" s="7" t="s">
        <v>3886</v>
      </c>
      <c r="E1311" s="7" t="str">
        <f>INDEX('Нормо-час по специальностям'!$B$6:$B$26,MATCH(D1311,'Нормо-час по специальностям'!$A$6:$A$26,0))</f>
        <v>Инженер электролаборатории / ПНР</v>
      </c>
      <c r="F1311" s="15">
        <v>6</v>
      </c>
      <c r="G1311" s="7" t="s">
        <v>6938</v>
      </c>
      <c r="H1311" s="11">
        <f t="shared" si="822"/>
        <v>1.17</v>
      </c>
      <c r="I1311" s="8">
        <f>INDEX('Нормо-час по специальностям'!$D$6:$D$26,MATCH(D1311,'Нормо-час по специальностям'!$A$6:$A$26,0))</f>
        <v>1400</v>
      </c>
      <c r="J1311" s="8">
        <f>INDEX('Нормо-час по специальностям'!$E$6:$E$26,MATCH(D1311,'Нормо-час по специальностям'!$A$6:$A$26,0))</f>
        <v>1680</v>
      </c>
      <c r="K1311" s="8">
        <f t="shared" si="823"/>
        <v>8400</v>
      </c>
      <c r="L1311" s="8">
        <f t="shared" si="824"/>
        <v>10080</v>
      </c>
      <c r="M1311" s="8">
        <f>Расценки!L1310</f>
        <v>4800</v>
      </c>
      <c r="N1311" s="8">
        <f>Расценки!M1310</f>
        <v>5700</v>
      </c>
      <c r="O1311" s="10">
        <f t="shared" si="825"/>
        <v>0.75</v>
      </c>
      <c r="P1311" s="10">
        <f t="shared" si="826"/>
        <v>0.76842105263157889</v>
      </c>
      <c r="Q1311" s="7" t="str">
        <f t="shared" si="827"/>
        <v>расценка</v>
      </c>
      <c r="R1311" s="7" t="str">
        <f t="shared" si="828"/>
        <v>расценка</v>
      </c>
      <c r="S1311" s="8">
        <f t="shared" si="829"/>
        <v>800</v>
      </c>
      <c r="T1311" s="8">
        <f t="shared" si="830"/>
        <v>950</v>
      </c>
      <c r="U1311" s="8">
        <f>Расценки!F1310</f>
        <v>8000</v>
      </c>
      <c r="V1311" s="8">
        <f>Расценки!G1310</f>
        <v>9500</v>
      </c>
      <c r="W1311" s="10">
        <f t="shared" si="831"/>
        <v>-0.05</v>
      </c>
      <c r="X1311" s="10">
        <f t="shared" si="832"/>
        <v>-6.1052631578947365E-2</v>
      </c>
      <c r="Y1311" s="9">
        <f>Расценки!H1310</f>
        <v>11200</v>
      </c>
      <c r="Z1311" s="9">
        <f>Расценки!I1310</f>
        <v>13440</v>
      </c>
      <c r="AA1311" s="10">
        <f>Расценки!J1310</f>
        <v>0.39999999999999991</v>
      </c>
      <c r="AB1311" s="10">
        <f>Расценки!K1310</f>
        <v>0.41473684210526307</v>
      </c>
      <c r="AC1311" s="16">
        <f t="shared" si="833"/>
        <v>0.25</v>
      </c>
      <c r="AD1311" s="16">
        <f t="shared" si="834"/>
        <v>0.25</v>
      </c>
      <c r="AE1311" s="10">
        <f t="shared" si="835"/>
        <v>0.5714285714285714</v>
      </c>
      <c r="AF1311" s="10">
        <f t="shared" si="836"/>
        <v>0.5758928571428571</v>
      </c>
      <c r="AG1311" s="8">
        <f t="shared" si="837"/>
        <v>2800</v>
      </c>
      <c r="AH1311" s="8">
        <f t="shared" si="838"/>
        <v>3360</v>
      </c>
    </row>
    <row r="1312" spans="1:34" x14ac:dyDescent="0.25">
      <c r="A1312" s="12" t="s">
        <v>3891</v>
      </c>
      <c r="B1312" s="12" t="s">
        <v>3892</v>
      </c>
      <c r="C1312" s="12" t="s">
        <v>177</v>
      </c>
      <c r="D1312" s="7" t="s">
        <v>410</v>
      </c>
      <c r="E1312" s="7" t="str">
        <f>INDEX('Нормо-час по специальностям'!$B$6:$B$26,MATCH(D1312,'Нормо-час по специальностям'!$A$6:$A$26,0))</f>
        <v>Монтажник вентиляции</v>
      </c>
      <c r="F1312" s="15">
        <v>1.5</v>
      </c>
      <c r="G1312" s="7" t="s">
        <v>7362</v>
      </c>
      <c r="H1312" s="11">
        <f t="shared" si="822"/>
        <v>4.67</v>
      </c>
      <c r="I1312" s="8">
        <f>INDEX('Нормо-час по специальностям'!$D$6:$D$26,MATCH(D1312,'Нормо-час по специальностям'!$A$6:$A$26,0))</f>
        <v>850</v>
      </c>
      <c r="J1312" s="8">
        <f>INDEX('Нормо-час по специальностям'!$E$6:$E$26,MATCH(D1312,'Нормо-час по специальностям'!$A$6:$A$26,0))</f>
        <v>1020</v>
      </c>
      <c r="K1312" s="8">
        <f t="shared" si="823"/>
        <v>1275</v>
      </c>
      <c r="L1312" s="8">
        <f t="shared" si="824"/>
        <v>1530</v>
      </c>
      <c r="M1312" s="8">
        <f>Расценки!L1311</f>
        <v>1200</v>
      </c>
      <c r="N1312" s="8">
        <f>Расценки!M1311</f>
        <v>1380</v>
      </c>
      <c r="O1312" s="10">
        <f t="shared" si="825"/>
        <v>6.25E-2</v>
      </c>
      <c r="P1312" s="10">
        <f t="shared" si="826"/>
        <v>0.10869565217391308</v>
      </c>
      <c r="Q1312" s="7" t="str">
        <f t="shared" si="827"/>
        <v>равно</v>
      </c>
      <c r="R1312" s="7" t="str">
        <f t="shared" si="828"/>
        <v>расценка</v>
      </c>
      <c r="S1312" s="8">
        <f t="shared" si="829"/>
        <v>800</v>
      </c>
      <c r="T1312" s="8">
        <f t="shared" si="830"/>
        <v>920</v>
      </c>
      <c r="U1312" s="8">
        <f>Расценки!F1311</f>
        <v>2000</v>
      </c>
      <c r="V1312" s="8">
        <f>Расценки!G1311</f>
        <v>2300</v>
      </c>
      <c r="W1312" s="10">
        <f t="shared" si="831"/>
        <v>0.36249999999999999</v>
      </c>
      <c r="X1312" s="10">
        <f t="shared" si="832"/>
        <v>0.33478260869565218</v>
      </c>
      <c r="Y1312" s="9">
        <f>Расценки!H1311</f>
        <v>2000</v>
      </c>
      <c r="Z1312" s="9">
        <f>Расценки!I1311</f>
        <v>2300</v>
      </c>
      <c r="AA1312" s="10">
        <f>Расценки!J1311</f>
        <v>0</v>
      </c>
      <c r="AB1312" s="10">
        <f>Расценки!K1311</f>
        <v>0</v>
      </c>
      <c r="AC1312" s="16">
        <f t="shared" si="833"/>
        <v>0.36249999999999999</v>
      </c>
      <c r="AD1312" s="16">
        <f t="shared" si="834"/>
        <v>0.33478260869565218</v>
      </c>
      <c r="AE1312" s="10">
        <f t="shared" si="835"/>
        <v>0.4</v>
      </c>
      <c r="AF1312" s="10">
        <f t="shared" si="836"/>
        <v>0.4</v>
      </c>
      <c r="AG1312" s="8">
        <f t="shared" si="837"/>
        <v>725</v>
      </c>
      <c r="AH1312" s="8">
        <f t="shared" si="838"/>
        <v>770</v>
      </c>
    </row>
    <row r="1313" spans="1:34" x14ac:dyDescent="0.25">
      <c r="A1313" s="12" t="s">
        <v>3894</v>
      </c>
      <c r="B1313" s="12" t="s">
        <v>3895</v>
      </c>
      <c r="C1313" s="12" t="s">
        <v>177</v>
      </c>
      <c r="D1313" s="7" t="s">
        <v>85</v>
      </c>
      <c r="E1313" s="7" t="str">
        <f>INDEX('Нормо-час по специальностям'!$B$6:$B$26,MATCH(D1313,'Нормо-час по специальностям'!$A$6:$A$26,0))</f>
        <v>Фасадчик / промальпинист</v>
      </c>
      <c r="F1313" s="15">
        <v>4</v>
      </c>
      <c r="G1313" s="7" t="s">
        <v>6938</v>
      </c>
      <c r="H1313" s="11">
        <f t="shared" si="822"/>
        <v>1.75</v>
      </c>
      <c r="I1313" s="8">
        <f>INDEX('Нормо-час по специальностям'!$D$6:$D$26,MATCH(D1313,'Нормо-час по специальностям'!$A$6:$A$26,0))</f>
        <v>1100</v>
      </c>
      <c r="J1313" s="8">
        <f>INDEX('Нормо-час по специальностям'!$E$6:$E$26,MATCH(D1313,'Нормо-час по специальностям'!$A$6:$A$26,0))</f>
        <v>1300</v>
      </c>
      <c r="K1313" s="8">
        <f t="shared" si="823"/>
        <v>4400</v>
      </c>
      <c r="L1313" s="8">
        <f t="shared" si="824"/>
        <v>5200</v>
      </c>
      <c r="M1313" s="8">
        <f>Расценки!L1312</f>
        <v>5400</v>
      </c>
      <c r="N1313" s="8">
        <f>Расценки!M1312</f>
        <v>6300</v>
      </c>
      <c r="O1313" s="10">
        <f t="shared" si="825"/>
        <v>-0.18518518518518523</v>
      </c>
      <c r="P1313" s="10">
        <f t="shared" si="826"/>
        <v>-0.17460317460317465</v>
      </c>
      <c r="Q1313" s="7" t="str">
        <f t="shared" si="827"/>
        <v>нормо-часы</v>
      </c>
      <c r="R1313" s="7" t="str">
        <f t="shared" si="828"/>
        <v>нормо-часы</v>
      </c>
      <c r="S1313" s="8">
        <f t="shared" si="829"/>
        <v>1350</v>
      </c>
      <c r="T1313" s="8">
        <f t="shared" si="830"/>
        <v>1575</v>
      </c>
      <c r="U1313" s="8">
        <f>Расценки!F1312</f>
        <v>9000</v>
      </c>
      <c r="V1313" s="8">
        <f>Расценки!G1312</f>
        <v>10500</v>
      </c>
      <c r="W1313" s="10">
        <f t="shared" si="831"/>
        <v>0.51111111111111107</v>
      </c>
      <c r="X1313" s="10">
        <f t="shared" si="832"/>
        <v>0.50476190476190474</v>
      </c>
      <c r="Y1313" s="9">
        <f>Расценки!H1312</f>
        <v>9000</v>
      </c>
      <c r="Z1313" s="9">
        <f>Расценки!I1312</f>
        <v>10500</v>
      </c>
      <c r="AA1313" s="10">
        <f>Расценки!J1312</f>
        <v>0</v>
      </c>
      <c r="AB1313" s="10">
        <f>Расценки!K1312</f>
        <v>0</v>
      </c>
      <c r="AC1313" s="16">
        <f t="shared" si="833"/>
        <v>0.51111111111111107</v>
      </c>
      <c r="AD1313" s="16">
        <f t="shared" si="834"/>
        <v>0.50476190476190474</v>
      </c>
      <c r="AE1313" s="10">
        <f t="shared" si="835"/>
        <v>0.4</v>
      </c>
      <c r="AF1313" s="10">
        <f t="shared" si="836"/>
        <v>0.4</v>
      </c>
      <c r="AG1313" s="8">
        <f t="shared" si="837"/>
        <v>4600</v>
      </c>
      <c r="AH1313" s="8">
        <f t="shared" si="838"/>
        <v>5300</v>
      </c>
    </row>
    <row r="1314" spans="1:34" x14ac:dyDescent="0.25">
      <c r="A1314" s="12" t="s">
        <v>3897</v>
      </c>
      <c r="B1314" s="12" t="s">
        <v>3898</v>
      </c>
      <c r="C1314" s="12" t="s">
        <v>177</v>
      </c>
      <c r="D1314" s="7" t="s">
        <v>426</v>
      </c>
      <c r="E1314" s="7" t="str">
        <f>INDEX('Нормо-час по специальностям'!$B$6:$B$26,MATCH(D1314,'Нормо-час по специальностям'!$A$6:$A$26,0))</f>
        <v>Холодильщик / монтажник кондиционеров</v>
      </c>
      <c r="F1314" s="15">
        <v>0.5</v>
      </c>
      <c r="G1314" s="7" t="s">
        <v>7387</v>
      </c>
      <c r="H1314" s="11">
        <f t="shared" si="822"/>
        <v>14</v>
      </c>
      <c r="I1314" s="8">
        <f>INDEX('Нормо-час по специальностям'!$D$6:$D$26,MATCH(D1314,'Нормо-час по специальностям'!$A$6:$A$26,0))</f>
        <v>1200</v>
      </c>
      <c r="J1314" s="8">
        <f>INDEX('Нормо-час по специальностям'!$E$6:$E$26,MATCH(D1314,'Нормо-час по специальностям'!$A$6:$A$26,0))</f>
        <v>1440</v>
      </c>
      <c r="K1314" s="8">
        <f t="shared" si="823"/>
        <v>600</v>
      </c>
      <c r="L1314" s="8">
        <f t="shared" si="824"/>
        <v>720</v>
      </c>
      <c r="M1314" s="8">
        <f>Расценки!L1313</f>
        <v>900</v>
      </c>
      <c r="N1314" s="8">
        <f>Расценки!M1313</f>
        <v>1020</v>
      </c>
      <c r="O1314" s="10">
        <f t="shared" si="825"/>
        <v>-0.33333333333333337</v>
      </c>
      <c r="P1314" s="10">
        <f t="shared" si="826"/>
        <v>-0.29411764705882348</v>
      </c>
      <c r="Q1314" s="7" t="str">
        <f t="shared" si="827"/>
        <v>нормо-часы</v>
      </c>
      <c r="R1314" s="7" t="str">
        <f t="shared" si="828"/>
        <v>нормо-часы</v>
      </c>
      <c r="S1314" s="8">
        <f t="shared" si="829"/>
        <v>1800</v>
      </c>
      <c r="T1314" s="8">
        <f t="shared" si="830"/>
        <v>2040</v>
      </c>
      <c r="U1314" s="8">
        <f>Расценки!F1313</f>
        <v>1500</v>
      </c>
      <c r="V1314" s="8">
        <f>Расценки!G1313</f>
        <v>1700</v>
      </c>
      <c r="W1314" s="10">
        <f t="shared" si="831"/>
        <v>0.6</v>
      </c>
      <c r="X1314" s="10">
        <f t="shared" si="832"/>
        <v>0.57647058823529407</v>
      </c>
      <c r="Y1314" s="9">
        <f>Расценки!H1313</f>
        <v>1500</v>
      </c>
      <c r="Z1314" s="9">
        <f>Расценки!I1313</f>
        <v>1700</v>
      </c>
      <c r="AA1314" s="10">
        <f>Расценки!J1313</f>
        <v>0</v>
      </c>
      <c r="AB1314" s="10">
        <f>Расценки!K1313</f>
        <v>0</v>
      </c>
      <c r="AC1314" s="16">
        <f t="shared" si="833"/>
        <v>0.6</v>
      </c>
      <c r="AD1314" s="16">
        <f t="shared" si="834"/>
        <v>0.57647058823529407</v>
      </c>
      <c r="AE1314" s="10">
        <f t="shared" si="835"/>
        <v>0.4</v>
      </c>
      <c r="AF1314" s="10">
        <f t="shared" si="836"/>
        <v>0.4</v>
      </c>
      <c r="AG1314" s="8">
        <f t="shared" si="837"/>
        <v>900</v>
      </c>
      <c r="AH1314" s="8">
        <f t="shared" si="838"/>
        <v>980</v>
      </c>
    </row>
    <row r="1315" spans="1:34" x14ac:dyDescent="0.25">
      <c r="A1315" s="12" t="s">
        <v>3900</v>
      </c>
      <c r="B1315" s="12" t="s">
        <v>3901</v>
      </c>
      <c r="C1315" s="12" t="s">
        <v>50</v>
      </c>
      <c r="D1315" s="7" t="s">
        <v>426</v>
      </c>
      <c r="E1315" s="7" t="str">
        <f>INDEX('Нормо-час по специальностям'!$B$6:$B$26,MATCH(D1315,'Нормо-час по специальностям'!$A$6:$A$26,0))</f>
        <v>Холодильщик / монтажник кондиционеров</v>
      </c>
      <c r="F1315" s="15">
        <v>0.3</v>
      </c>
      <c r="G1315" s="7" t="s">
        <v>6938</v>
      </c>
      <c r="H1315" s="11">
        <f t="shared" ref="H1315:H1323" si="839">IF(OR(F1315="",F1315=0),"",ROUND($G$3/F1315,2))</f>
        <v>23.33</v>
      </c>
      <c r="I1315" s="8">
        <f>INDEX('Нормо-час по специальностям'!$D$6:$D$26,MATCH(D1315,'Нормо-час по специальностям'!$A$6:$A$26,0))</f>
        <v>1200</v>
      </c>
      <c r="J1315" s="8">
        <f>INDEX('Нормо-час по специальностям'!$E$6:$E$26,MATCH(D1315,'Нормо-час по специальностям'!$A$6:$A$26,0))</f>
        <v>1440</v>
      </c>
      <c r="K1315" s="8">
        <f t="shared" ref="K1315:K1323" si="840">IF(OR(F1315="",F1315=0,I1315=0),"",ROUND(F1315*I1315,0))</f>
        <v>360</v>
      </c>
      <c r="L1315" s="8">
        <f t="shared" ref="L1315:L1323" si="841">IF(OR(F1315="",F1315=0,J1315=0),"",ROUND(F1315*J1315,0))</f>
        <v>432</v>
      </c>
      <c r="M1315" s="8">
        <f>Расценки!L1314</f>
        <v>270</v>
      </c>
      <c r="N1315" s="8">
        <f>Расценки!M1314</f>
        <v>300</v>
      </c>
      <c r="O1315" s="10">
        <f t="shared" ref="O1315:O1323" si="842">IF(OR(K1315="",M1315="",M1315=0),"",K1315/M1315-1)</f>
        <v>0.33333333333333326</v>
      </c>
      <c r="P1315" s="10">
        <f t="shared" ref="P1315:P1323" si="843">IF(OR(L1315="",N1315="",N1315=0),"",L1315/N1315-1)</f>
        <v>0.43999999999999995</v>
      </c>
      <c r="Q1315" s="7" t="str">
        <f t="shared" ref="Q1315:Q1323" si="844">IF(O1315="","—",IF(O1315&lt;-$C$3,"нормо-часы",IF(O1315&gt;$C$3,"расценка","равно")))</f>
        <v>расценка</v>
      </c>
      <c r="R1315" s="7" t="str">
        <f t="shared" ref="R1315:R1323" si="845">IF(P1315="","—",IF(P1315&lt;-$C$3,"нормо-часы",IF(P1315&gt;$C$3,"расценка","равно")))</f>
        <v>расценка</v>
      </c>
      <c r="S1315" s="8">
        <f t="shared" ref="S1315:S1323" si="846">IF(OR(F1315="",F1315=0,M1315=""),"",ROUND(M1315/F1315,0))</f>
        <v>900</v>
      </c>
      <c r="T1315" s="8">
        <f t="shared" ref="T1315:T1323" si="847">IF(OR(F1315="",F1315=0,N1315=""),"",ROUND(N1315/F1315,0))</f>
        <v>1000</v>
      </c>
      <c r="U1315" s="8">
        <f>Расценки!F1314</f>
        <v>450</v>
      </c>
      <c r="V1315" s="8">
        <f>Расценки!G1314</f>
        <v>500</v>
      </c>
      <c r="W1315" s="10">
        <f t="shared" ref="W1315:W1323" si="848">IF(OR(K1315="",U1315="",U1315=0),"",(U1315-K1315)/U1315)</f>
        <v>0.2</v>
      </c>
      <c r="X1315" s="10">
        <f t="shared" ref="X1315:X1323" si="849">IF(OR(L1315="",V1315="",V1315=0),"",(V1315-L1315)/V1315)</f>
        <v>0.13600000000000001</v>
      </c>
      <c r="Y1315" s="9">
        <f>Расценки!H1314</f>
        <v>480</v>
      </c>
      <c r="Z1315" s="9">
        <f>Расценки!I1314</f>
        <v>576</v>
      </c>
      <c r="AA1315" s="10">
        <f>Расценки!J1314</f>
        <v>6.6666666666666652E-2</v>
      </c>
      <c r="AB1315" s="10">
        <f>Расценки!K1314</f>
        <v>0.15199999999999991</v>
      </c>
      <c r="AC1315" s="16">
        <f t="shared" ref="AC1315:AC1323" si="850">IF(OR(K1315="",Y1315="",Y1315=0),"",(Y1315-K1315)/Y1315)</f>
        <v>0.25</v>
      </c>
      <c r="AD1315" s="16">
        <f t="shared" ref="AD1315:AD1323" si="851">IF(OR(L1315="",Z1315="",Z1315=0),"",(Z1315-L1315)/Z1315)</f>
        <v>0.25</v>
      </c>
      <c r="AE1315" s="10">
        <f t="shared" ref="AE1315:AE1323" si="852">IF(OR(Y1315="",Y1315=0),"",(Y1315-M1315)/Y1315)</f>
        <v>0.4375</v>
      </c>
      <c r="AF1315" s="10">
        <f t="shared" ref="AF1315:AF1323" si="853">IF(OR(Z1315="",Z1315=0),"",(Z1315-N1315)/Z1315)</f>
        <v>0.47916666666666669</v>
      </c>
      <c r="AG1315" s="8">
        <f t="shared" ref="AG1315:AG1323" si="854">IF(OR(K1315="",Y1315=""),"",Y1315-K1315)</f>
        <v>120</v>
      </c>
      <c r="AH1315" s="8">
        <f t="shared" ref="AH1315:AH1323" si="855">IF(OR(L1315="",Z1315=""),"",Z1315-L1315)</f>
        <v>144</v>
      </c>
    </row>
    <row r="1316" spans="1:34" x14ac:dyDescent="0.25">
      <c r="A1316" s="12" t="s">
        <v>3903</v>
      </c>
      <c r="B1316" s="12" t="s">
        <v>3904</v>
      </c>
      <c r="C1316" s="12" t="s">
        <v>177</v>
      </c>
      <c r="D1316" s="7" t="s">
        <v>426</v>
      </c>
      <c r="E1316" s="7" t="str">
        <f>INDEX('Нормо-час по специальностям'!$B$6:$B$26,MATCH(D1316,'Нормо-час по специальностям'!$A$6:$A$26,0))</f>
        <v>Холодильщик / монтажник кондиционеров</v>
      </c>
      <c r="F1316" s="15">
        <v>1.5</v>
      </c>
      <c r="G1316" s="7" t="s">
        <v>6938</v>
      </c>
      <c r="H1316" s="11">
        <f t="shared" si="839"/>
        <v>4.67</v>
      </c>
      <c r="I1316" s="8">
        <f>INDEX('Нормо-час по специальностям'!$D$6:$D$26,MATCH(D1316,'Нормо-час по специальностям'!$A$6:$A$26,0))</f>
        <v>1200</v>
      </c>
      <c r="J1316" s="8">
        <f>INDEX('Нормо-час по специальностям'!$E$6:$E$26,MATCH(D1316,'Нормо-час по специальностям'!$A$6:$A$26,0))</f>
        <v>1440</v>
      </c>
      <c r="K1316" s="8">
        <f t="shared" si="840"/>
        <v>1800</v>
      </c>
      <c r="L1316" s="8">
        <f t="shared" si="841"/>
        <v>2160</v>
      </c>
      <c r="M1316" s="8">
        <f>Расценки!L1315</f>
        <v>1500</v>
      </c>
      <c r="N1316" s="8">
        <f>Расценки!M1315</f>
        <v>1740</v>
      </c>
      <c r="O1316" s="10">
        <f t="shared" si="842"/>
        <v>0.19999999999999996</v>
      </c>
      <c r="P1316" s="10">
        <f t="shared" si="843"/>
        <v>0.24137931034482762</v>
      </c>
      <c r="Q1316" s="7" t="str">
        <f t="shared" si="844"/>
        <v>расценка</v>
      </c>
      <c r="R1316" s="7" t="str">
        <f t="shared" si="845"/>
        <v>расценка</v>
      </c>
      <c r="S1316" s="8">
        <f t="shared" si="846"/>
        <v>1000</v>
      </c>
      <c r="T1316" s="8">
        <f t="shared" si="847"/>
        <v>1160</v>
      </c>
      <c r="U1316" s="8">
        <f>Расценки!F1315</f>
        <v>2500</v>
      </c>
      <c r="V1316" s="8">
        <f>Расценки!G1315</f>
        <v>2900</v>
      </c>
      <c r="W1316" s="10">
        <f t="shared" si="848"/>
        <v>0.28000000000000003</v>
      </c>
      <c r="X1316" s="10">
        <f t="shared" si="849"/>
        <v>0.25517241379310346</v>
      </c>
      <c r="Y1316" s="9">
        <f>Расценки!H1315</f>
        <v>2500</v>
      </c>
      <c r="Z1316" s="9">
        <f>Расценки!I1315</f>
        <v>2900</v>
      </c>
      <c r="AA1316" s="10">
        <f>Расценки!J1315</f>
        <v>0</v>
      </c>
      <c r="AB1316" s="10">
        <f>Расценки!K1315</f>
        <v>0</v>
      </c>
      <c r="AC1316" s="16">
        <f t="shared" si="850"/>
        <v>0.28000000000000003</v>
      </c>
      <c r="AD1316" s="16">
        <f t="shared" si="851"/>
        <v>0.25517241379310346</v>
      </c>
      <c r="AE1316" s="10">
        <f t="shared" si="852"/>
        <v>0.4</v>
      </c>
      <c r="AF1316" s="10">
        <f t="shared" si="853"/>
        <v>0.4</v>
      </c>
      <c r="AG1316" s="8">
        <f t="shared" si="854"/>
        <v>700</v>
      </c>
      <c r="AH1316" s="8">
        <f t="shared" si="855"/>
        <v>740</v>
      </c>
    </row>
    <row r="1317" spans="1:34" x14ac:dyDescent="0.25">
      <c r="A1317" s="12" t="s">
        <v>3906</v>
      </c>
      <c r="B1317" s="12" t="s">
        <v>3907</v>
      </c>
      <c r="C1317" s="12" t="s">
        <v>177</v>
      </c>
      <c r="D1317" s="7" t="s">
        <v>426</v>
      </c>
      <c r="E1317" s="7" t="str">
        <f>INDEX('Нормо-час по специальностям'!$B$6:$B$26,MATCH(D1317,'Нормо-час по специальностям'!$A$6:$A$26,0))</f>
        <v>Холодильщик / монтажник кондиционеров</v>
      </c>
      <c r="F1317" s="15">
        <v>6</v>
      </c>
      <c r="G1317" s="7" t="s">
        <v>7388</v>
      </c>
      <c r="H1317" s="11">
        <f t="shared" si="839"/>
        <v>1.17</v>
      </c>
      <c r="I1317" s="8">
        <f>INDEX('Нормо-час по специальностям'!$D$6:$D$26,MATCH(D1317,'Нормо-час по специальностям'!$A$6:$A$26,0))</f>
        <v>1200</v>
      </c>
      <c r="J1317" s="8">
        <f>INDEX('Нормо-час по специальностям'!$E$6:$E$26,MATCH(D1317,'Нормо-час по специальностям'!$A$6:$A$26,0))</f>
        <v>1440</v>
      </c>
      <c r="K1317" s="8">
        <f t="shared" si="840"/>
        <v>7200</v>
      </c>
      <c r="L1317" s="8">
        <f t="shared" si="841"/>
        <v>8640</v>
      </c>
      <c r="M1317" s="8">
        <f>Расценки!L1316</f>
        <v>7200</v>
      </c>
      <c r="N1317" s="8">
        <f>Расценки!M1316</f>
        <v>8400</v>
      </c>
      <c r="O1317" s="10">
        <f t="shared" si="842"/>
        <v>0</v>
      </c>
      <c r="P1317" s="10">
        <f t="shared" si="843"/>
        <v>2.857142857142847E-2</v>
      </c>
      <c r="Q1317" s="7" t="str">
        <f t="shared" si="844"/>
        <v>равно</v>
      </c>
      <c r="R1317" s="7" t="str">
        <f t="shared" si="845"/>
        <v>равно</v>
      </c>
      <c r="S1317" s="8">
        <f t="shared" si="846"/>
        <v>1200</v>
      </c>
      <c r="T1317" s="8">
        <f t="shared" si="847"/>
        <v>1400</v>
      </c>
      <c r="U1317" s="8">
        <f>Расценки!F1316</f>
        <v>12000</v>
      </c>
      <c r="V1317" s="8">
        <f>Расценки!G1316</f>
        <v>14000</v>
      </c>
      <c r="W1317" s="10">
        <f t="shared" si="848"/>
        <v>0.4</v>
      </c>
      <c r="X1317" s="10">
        <f t="shared" si="849"/>
        <v>0.38285714285714284</v>
      </c>
      <c r="Y1317" s="9">
        <f>Расценки!H1316</f>
        <v>12000</v>
      </c>
      <c r="Z1317" s="9">
        <f>Расценки!I1316</f>
        <v>14000</v>
      </c>
      <c r="AA1317" s="10">
        <f>Расценки!J1316</f>
        <v>0</v>
      </c>
      <c r="AB1317" s="10">
        <f>Расценки!K1316</f>
        <v>0</v>
      </c>
      <c r="AC1317" s="16">
        <f t="shared" si="850"/>
        <v>0.4</v>
      </c>
      <c r="AD1317" s="16">
        <f t="shared" si="851"/>
        <v>0.38285714285714284</v>
      </c>
      <c r="AE1317" s="10">
        <f t="shared" si="852"/>
        <v>0.4</v>
      </c>
      <c r="AF1317" s="10">
        <f t="shared" si="853"/>
        <v>0.4</v>
      </c>
      <c r="AG1317" s="8">
        <f t="shared" si="854"/>
        <v>4800</v>
      </c>
      <c r="AH1317" s="8">
        <f t="shared" si="855"/>
        <v>5360</v>
      </c>
    </row>
    <row r="1318" spans="1:34" x14ac:dyDescent="0.25">
      <c r="A1318" s="12" t="s">
        <v>3910</v>
      </c>
      <c r="B1318" s="12" t="s">
        <v>3911</v>
      </c>
      <c r="C1318" s="12" t="s">
        <v>177</v>
      </c>
      <c r="D1318" s="7" t="s">
        <v>426</v>
      </c>
      <c r="E1318" s="7" t="str">
        <f>INDEX('Нормо-час по специальностям'!$B$6:$B$26,MATCH(D1318,'Нормо-час по специальностям'!$A$6:$A$26,0))</f>
        <v>Холодильщик / монтажник кондиционеров</v>
      </c>
      <c r="F1318" s="15">
        <v>1</v>
      </c>
      <c r="G1318" s="7" t="s">
        <v>7362</v>
      </c>
      <c r="H1318" s="11">
        <f t="shared" si="839"/>
        <v>7</v>
      </c>
      <c r="I1318" s="8">
        <f>INDEX('Нормо-час по специальностям'!$D$6:$D$26,MATCH(D1318,'Нормо-час по специальностям'!$A$6:$A$26,0))</f>
        <v>1200</v>
      </c>
      <c r="J1318" s="8">
        <f>INDEX('Нормо-час по специальностям'!$E$6:$E$26,MATCH(D1318,'Нормо-час по специальностям'!$A$6:$A$26,0))</f>
        <v>1440</v>
      </c>
      <c r="K1318" s="8">
        <f t="shared" si="840"/>
        <v>1200</v>
      </c>
      <c r="L1318" s="8">
        <f t="shared" si="841"/>
        <v>1440</v>
      </c>
      <c r="M1318" s="8">
        <f>Расценки!L1317</f>
        <v>2400</v>
      </c>
      <c r="N1318" s="8">
        <f>Расценки!M1317</f>
        <v>2760</v>
      </c>
      <c r="O1318" s="10">
        <f t="shared" si="842"/>
        <v>-0.5</v>
      </c>
      <c r="P1318" s="10">
        <f t="shared" si="843"/>
        <v>-0.47826086956521741</v>
      </c>
      <c r="Q1318" s="7" t="str">
        <f t="shared" si="844"/>
        <v>нормо-часы</v>
      </c>
      <c r="R1318" s="7" t="str">
        <f t="shared" si="845"/>
        <v>нормо-часы</v>
      </c>
      <c r="S1318" s="8">
        <f t="shared" si="846"/>
        <v>2400</v>
      </c>
      <c r="T1318" s="8">
        <f t="shared" si="847"/>
        <v>2760</v>
      </c>
      <c r="U1318" s="8">
        <f>Расценки!F1317</f>
        <v>4000</v>
      </c>
      <c r="V1318" s="8">
        <f>Расценки!G1317</f>
        <v>4600</v>
      </c>
      <c r="W1318" s="10">
        <f t="shared" si="848"/>
        <v>0.7</v>
      </c>
      <c r="X1318" s="10">
        <f t="shared" si="849"/>
        <v>0.68695652173913047</v>
      </c>
      <c r="Y1318" s="9">
        <f>Расценки!H1317</f>
        <v>4000</v>
      </c>
      <c r="Z1318" s="9">
        <f>Расценки!I1317</f>
        <v>4600</v>
      </c>
      <c r="AA1318" s="10">
        <f>Расценки!J1317</f>
        <v>0</v>
      </c>
      <c r="AB1318" s="10">
        <f>Расценки!K1317</f>
        <v>0</v>
      </c>
      <c r="AC1318" s="16">
        <f t="shared" si="850"/>
        <v>0.7</v>
      </c>
      <c r="AD1318" s="16">
        <f t="shared" si="851"/>
        <v>0.68695652173913047</v>
      </c>
      <c r="AE1318" s="10">
        <f t="shared" si="852"/>
        <v>0.4</v>
      </c>
      <c r="AF1318" s="10">
        <f t="shared" si="853"/>
        <v>0.4</v>
      </c>
      <c r="AG1318" s="8">
        <f t="shared" si="854"/>
        <v>2800</v>
      </c>
      <c r="AH1318" s="8">
        <f t="shared" si="855"/>
        <v>3160</v>
      </c>
    </row>
    <row r="1319" spans="1:34" x14ac:dyDescent="0.25">
      <c r="A1319" s="12" t="s">
        <v>3913</v>
      </c>
      <c r="B1319" s="12" t="s">
        <v>3914</v>
      </c>
      <c r="C1319" s="12" t="s">
        <v>177</v>
      </c>
      <c r="D1319" s="7" t="s">
        <v>426</v>
      </c>
      <c r="E1319" s="7" t="str">
        <f>INDEX('Нормо-час по специальностям'!$B$6:$B$26,MATCH(D1319,'Нормо-час по специальностям'!$A$6:$A$26,0))</f>
        <v>Холодильщик / монтажник кондиционеров</v>
      </c>
      <c r="F1319" s="15">
        <v>3</v>
      </c>
      <c r="G1319" s="7" t="s">
        <v>7362</v>
      </c>
      <c r="H1319" s="11">
        <f t="shared" si="839"/>
        <v>2.33</v>
      </c>
      <c r="I1319" s="8">
        <f>INDEX('Нормо-час по специальностям'!$D$6:$D$26,MATCH(D1319,'Нормо-час по специальностям'!$A$6:$A$26,0))</f>
        <v>1200</v>
      </c>
      <c r="J1319" s="8">
        <f>INDEX('Нормо-час по специальностям'!$E$6:$E$26,MATCH(D1319,'Нормо-час по специальностям'!$A$6:$A$26,0))</f>
        <v>1440</v>
      </c>
      <c r="K1319" s="8">
        <f t="shared" si="840"/>
        <v>3600</v>
      </c>
      <c r="L1319" s="8">
        <f t="shared" si="841"/>
        <v>4320</v>
      </c>
      <c r="M1319" s="8">
        <f>Расценки!L1318</f>
        <v>3600</v>
      </c>
      <c r="N1319" s="8">
        <f>Расценки!M1318</f>
        <v>4200</v>
      </c>
      <c r="O1319" s="10">
        <f t="shared" si="842"/>
        <v>0</v>
      </c>
      <c r="P1319" s="10">
        <f t="shared" si="843"/>
        <v>2.857142857142847E-2</v>
      </c>
      <c r="Q1319" s="7" t="str">
        <f t="shared" si="844"/>
        <v>равно</v>
      </c>
      <c r="R1319" s="7" t="str">
        <f t="shared" si="845"/>
        <v>равно</v>
      </c>
      <c r="S1319" s="8">
        <f t="shared" si="846"/>
        <v>1200</v>
      </c>
      <c r="T1319" s="8">
        <f t="shared" si="847"/>
        <v>1400</v>
      </c>
      <c r="U1319" s="8">
        <f>Расценки!F1318</f>
        <v>6000</v>
      </c>
      <c r="V1319" s="8">
        <f>Расценки!G1318</f>
        <v>7000</v>
      </c>
      <c r="W1319" s="10">
        <f t="shared" si="848"/>
        <v>0.4</v>
      </c>
      <c r="X1319" s="10">
        <f t="shared" si="849"/>
        <v>0.38285714285714284</v>
      </c>
      <c r="Y1319" s="9">
        <f>Расценки!H1318</f>
        <v>6000</v>
      </c>
      <c r="Z1319" s="9">
        <f>Расценки!I1318</f>
        <v>7000</v>
      </c>
      <c r="AA1319" s="10">
        <f>Расценки!J1318</f>
        <v>0</v>
      </c>
      <c r="AB1319" s="10">
        <f>Расценки!K1318</f>
        <v>0</v>
      </c>
      <c r="AC1319" s="16">
        <f t="shared" si="850"/>
        <v>0.4</v>
      </c>
      <c r="AD1319" s="16">
        <f t="shared" si="851"/>
        <v>0.38285714285714284</v>
      </c>
      <c r="AE1319" s="10">
        <f t="shared" si="852"/>
        <v>0.4</v>
      </c>
      <c r="AF1319" s="10">
        <f t="shared" si="853"/>
        <v>0.4</v>
      </c>
      <c r="AG1319" s="8">
        <f t="shared" si="854"/>
        <v>2400</v>
      </c>
      <c r="AH1319" s="8">
        <f t="shared" si="855"/>
        <v>2680</v>
      </c>
    </row>
    <row r="1320" spans="1:34" x14ac:dyDescent="0.25">
      <c r="A1320" s="12" t="s">
        <v>3916</v>
      </c>
      <c r="B1320" s="12" t="s">
        <v>3917</v>
      </c>
      <c r="C1320" s="12" t="s">
        <v>177</v>
      </c>
      <c r="D1320" s="7" t="s">
        <v>426</v>
      </c>
      <c r="E1320" s="7" t="str">
        <f>INDEX('Нормо-час по специальностям'!$B$6:$B$26,MATCH(D1320,'Нормо-час по специальностям'!$A$6:$A$26,0))</f>
        <v>Холодильщик / монтажник кондиционеров</v>
      </c>
      <c r="F1320" s="15">
        <v>1</v>
      </c>
      <c r="G1320" s="7" t="s">
        <v>7362</v>
      </c>
      <c r="H1320" s="11">
        <f t="shared" si="839"/>
        <v>7</v>
      </c>
      <c r="I1320" s="8">
        <f>INDEX('Нормо-час по специальностям'!$D$6:$D$26,MATCH(D1320,'Нормо-час по специальностям'!$A$6:$A$26,0))</f>
        <v>1200</v>
      </c>
      <c r="J1320" s="8">
        <f>INDEX('Нормо-час по специальностям'!$E$6:$E$26,MATCH(D1320,'Нормо-час по специальностям'!$A$6:$A$26,0))</f>
        <v>1440</v>
      </c>
      <c r="K1320" s="8">
        <f t="shared" si="840"/>
        <v>1200</v>
      </c>
      <c r="L1320" s="8">
        <f t="shared" si="841"/>
        <v>1440</v>
      </c>
      <c r="M1320" s="8">
        <f>Расценки!L1319</f>
        <v>1200</v>
      </c>
      <c r="N1320" s="8">
        <f>Расценки!M1319</f>
        <v>1380</v>
      </c>
      <c r="O1320" s="10">
        <f t="shared" si="842"/>
        <v>0</v>
      </c>
      <c r="P1320" s="10">
        <f t="shared" si="843"/>
        <v>4.3478260869565188E-2</v>
      </c>
      <c r="Q1320" s="7" t="str">
        <f t="shared" si="844"/>
        <v>равно</v>
      </c>
      <c r="R1320" s="7" t="str">
        <f t="shared" si="845"/>
        <v>равно</v>
      </c>
      <c r="S1320" s="8">
        <f t="shared" si="846"/>
        <v>1200</v>
      </c>
      <c r="T1320" s="8">
        <f t="shared" si="847"/>
        <v>1380</v>
      </c>
      <c r="U1320" s="8">
        <f>Расценки!F1319</f>
        <v>2000</v>
      </c>
      <c r="V1320" s="8">
        <f>Расценки!G1319</f>
        <v>2300</v>
      </c>
      <c r="W1320" s="10">
        <f t="shared" si="848"/>
        <v>0.4</v>
      </c>
      <c r="X1320" s="10">
        <f t="shared" si="849"/>
        <v>0.37391304347826088</v>
      </c>
      <c r="Y1320" s="9">
        <f>Расценки!H1319</f>
        <v>2000</v>
      </c>
      <c r="Z1320" s="9">
        <f>Расценки!I1319</f>
        <v>2300</v>
      </c>
      <c r="AA1320" s="10">
        <f>Расценки!J1319</f>
        <v>0</v>
      </c>
      <c r="AB1320" s="10">
        <f>Расценки!K1319</f>
        <v>0</v>
      </c>
      <c r="AC1320" s="16">
        <f t="shared" si="850"/>
        <v>0.4</v>
      </c>
      <c r="AD1320" s="16">
        <f t="shared" si="851"/>
        <v>0.37391304347826088</v>
      </c>
      <c r="AE1320" s="10">
        <f t="shared" si="852"/>
        <v>0.4</v>
      </c>
      <c r="AF1320" s="10">
        <f t="shared" si="853"/>
        <v>0.4</v>
      </c>
      <c r="AG1320" s="8">
        <f t="shared" si="854"/>
        <v>800</v>
      </c>
      <c r="AH1320" s="8">
        <f t="shared" si="855"/>
        <v>860</v>
      </c>
    </row>
    <row r="1321" spans="1:34" x14ac:dyDescent="0.25">
      <c r="A1321" s="12" t="s">
        <v>3919</v>
      </c>
      <c r="B1321" s="12" t="s">
        <v>3920</v>
      </c>
      <c r="C1321" s="12" t="s">
        <v>50</v>
      </c>
      <c r="D1321" s="7" t="s">
        <v>3921</v>
      </c>
      <c r="E1321" s="7" t="str">
        <f>INDEX('Нормо-час по специальностям'!$B$6:$B$26,MATCH(D1321,'Нормо-час по специальностям'!$A$6:$A$26,0))</f>
        <v>Дезинфектор (ОЗДС)</v>
      </c>
      <c r="F1321" s="15">
        <v>0.03</v>
      </c>
      <c r="G1321" s="7" t="s">
        <v>6938</v>
      </c>
      <c r="H1321" s="11">
        <f t="shared" si="839"/>
        <v>233.33</v>
      </c>
      <c r="I1321" s="8">
        <f>INDEX('Нормо-час по специальностям'!$D$6:$D$26,MATCH(D1321,'Нормо-час по специальностям'!$A$6:$A$26,0))</f>
        <v>850</v>
      </c>
      <c r="J1321" s="8">
        <f>INDEX('Нормо-час по специальностям'!$E$6:$E$26,MATCH(D1321,'Нормо-час по специальностям'!$A$6:$A$26,0))</f>
        <v>1020</v>
      </c>
      <c r="K1321" s="8">
        <f t="shared" si="840"/>
        <v>26</v>
      </c>
      <c r="L1321" s="8">
        <f t="shared" si="841"/>
        <v>31</v>
      </c>
      <c r="M1321" s="8">
        <f>Расценки!L1320</f>
        <v>30</v>
      </c>
      <c r="N1321" s="8">
        <f>Расценки!M1320</f>
        <v>36</v>
      </c>
      <c r="O1321" s="10">
        <f t="shared" si="842"/>
        <v>-0.1333333333333333</v>
      </c>
      <c r="P1321" s="10">
        <f t="shared" si="843"/>
        <v>-0.13888888888888884</v>
      </c>
      <c r="Q1321" s="7" t="str">
        <f t="shared" si="844"/>
        <v>нормо-часы</v>
      </c>
      <c r="R1321" s="7" t="str">
        <f t="shared" si="845"/>
        <v>нормо-часы</v>
      </c>
      <c r="S1321" s="8">
        <f t="shared" si="846"/>
        <v>1000</v>
      </c>
      <c r="T1321" s="8">
        <f t="shared" si="847"/>
        <v>1200</v>
      </c>
      <c r="U1321" s="8">
        <f>Расценки!F1320</f>
        <v>50</v>
      </c>
      <c r="V1321" s="8">
        <f>Расценки!G1320</f>
        <v>60</v>
      </c>
      <c r="W1321" s="10">
        <f t="shared" si="848"/>
        <v>0.48</v>
      </c>
      <c r="X1321" s="10">
        <f t="shared" si="849"/>
        <v>0.48333333333333334</v>
      </c>
      <c r="Y1321" s="9">
        <f>Расценки!H1320</f>
        <v>50</v>
      </c>
      <c r="Z1321" s="9">
        <f>Расценки!I1320</f>
        <v>60</v>
      </c>
      <c r="AA1321" s="10">
        <f>Расценки!J1320</f>
        <v>0</v>
      </c>
      <c r="AB1321" s="10">
        <f>Расценки!K1320</f>
        <v>0</v>
      </c>
      <c r="AC1321" s="16">
        <f t="shared" si="850"/>
        <v>0.48</v>
      </c>
      <c r="AD1321" s="16">
        <f t="shared" si="851"/>
        <v>0.48333333333333334</v>
      </c>
      <c r="AE1321" s="10">
        <f t="shared" si="852"/>
        <v>0.4</v>
      </c>
      <c r="AF1321" s="10">
        <f t="shared" si="853"/>
        <v>0.4</v>
      </c>
      <c r="AG1321" s="8">
        <f t="shared" si="854"/>
        <v>24</v>
      </c>
      <c r="AH1321" s="8">
        <f t="shared" si="855"/>
        <v>29</v>
      </c>
    </row>
    <row r="1322" spans="1:34" x14ac:dyDescent="0.25">
      <c r="A1322" s="12" t="s">
        <v>3923</v>
      </c>
      <c r="B1322" s="12" t="s">
        <v>3924</v>
      </c>
      <c r="C1322" s="12" t="s">
        <v>177</v>
      </c>
      <c r="D1322" s="7" t="s">
        <v>3921</v>
      </c>
      <c r="E1322" s="7" t="str">
        <f>INDEX('Нормо-час по специальностям'!$B$6:$B$26,MATCH(D1322,'Нормо-час по специальностям'!$A$6:$A$26,0))</f>
        <v>Дезинфектор (ОЗДС)</v>
      </c>
      <c r="F1322" s="15">
        <v>0.3</v>
      </c>
      <c r="G1322" s="7" t="s">
        <v>6938</v>
      </c>
      <c r="H1322" s="11">
        <f t="shared" si="839"/>
        <v>23.33</v>
      </c>
      <c r="I1322" s="8">
        <f>INDEX('Нормо-час по специальностям'!$D$6:$D$26,MATCH(D1322,'Нормо-час по специальностям'!$A$6:$A$26,0))</f>
        <v>850</v>
      </c>
      <c r="J1322" s="8">
        <f>INDEX('Нормо-час по специальностям'!$E$6:$E$26,MATCH(D1322,'Нормо-час по специальностям'!$A$6:$A$26,0))</f>
        <v>1020</v>
      </c>
      <c r="K1322" s="8">
        <f t="shared" si="840"/>
        <v>255</v>
      </c>
      <c r="L1322" s="8">
        <f t="shared" si="841"/>
        <v>306</v>
      </c>
      <c r="M1322" s="8">
        <f>Расценки!L1321</f>
        <v>720</v>
      </c>
      <c r="N1322" s="8">
        <f>Расценки!M1321</f>
        <v>840</v>
      </c>
      <c r="O1322" s="10">
        <f t="shared" si="842"/>
        <v>-0.64583333333333326</v>
      </c>
      <c r="P1322" s="10">
        <f t="shared" si="843"/>
        <v>-0.63571428571428568</v>
      </c>
      <c r="Q1322" s="7" t="str">
        <f t="shared" si="844"/>
        <v>нормо-часы</v>
      </c>
      <c r="R1322" s="7" t="str">
        <f t="shared" si="845"/>
        <v>нормо-часы</v>
      </c>
      <c r="S1322" s="8">
        <f t="shared" si="846"/>
        <v>2400</v>
      </c>
      <c r="T1322" s="8">
        <f t="shared" si="847"/>
        <v>2800</v>
      </c>
      <c r="U1322" s="8">
        <f>Расценки!F1321</f>
        <v>1200</v>
      </c>
      <c r="V1322" s="8">
        <f>Расценки!G1321</f>
        <v>1400</v>
      </c>
      <c r="W1322" s="10">
        <f t="shared" si="848"/>
        <v>0.78749999999999998</v>
      </c>
      <c r="X1322" s="10">
        <f t="shared" si="849"/>
        <v>0.78142857142857147</v>
      </c>
      <c r="Y1322" s="9">
        <f>Расценки!H1321</f>
        <v>1200</v>
      </c>
      <c r="Z1322" s="9">
        <f>Расценки!I1321</f>
        <v>1400</v>
      </c>
      <c r="AA1322" s="10">
        <f>Расценки!J1321</f>
        <v>0</v>
      </c>
      <c r="AB1322" s="10">
        <f>Расценки!K1321</f>
        <v>0</v>
      </c>
      <c r="AC1322" s="16">
        <f t="shared" si="850"/>
        <v>0.78749999999999998</v>
      </c>
      <c r="AD1322" s="16">
        <f t="shared" si="851"/>
        <v>0.78142857142857147</v>
      </c>
      <c r="AE1322" s="10">
        <f t="shared" si="852"/>
        <v>0.4</v>
      </c>
      <c r="AF1322" s="10">
        <f t="shared" si="853"/>
        <v>0.4</v>
      </c>
      <c r="AG1322" s="8">
        <f t="shared" si="854"/>
        <v>945</v>
      </c>
      <c r="AH1322" s="8">
        <f t="shared" si="855"/>
        <v>1094</v>
      </c>
    </row>
    <row r="1323" spans="1:34" x14ac:dyDescent="0.25">
      <c r="A1323" s="12" t="s">
        <v>3927</v>
      </c>
      <c r="B1323" s="12" t="s">
        <v>3928</v>
      </c>
      <c r="C1323" s="12" t="s">
        <v>177</v>
      </c>
      <c r="D1323" s="7" t="s">
        <v>392</v>
      </c>
      <c r="E1323" s="7" t="str">
        <f>INDEX('Нормо-час по специальностям'!$B$6:$B$26,MATCH(D1323,'Нормо-час по специальностям'!$A$6:$A$26,0))</f>
        <v>Электромонтажник</v>
      </c>
      <c r="F1323" s="15">
        <v>0.8</v>
      </c>
      <c r="G1323" s="7" t="s">
        <v>6938</v>
      </c>
      <c r="H1323" s="11">
        <f t="shared" si="839"/>
        <v>8.75</v>
      </c>
      <c r="I1323" s="8">
        <f>INDEX('Нормо-час по специальностям'!$D$6:$D$26,MATCH(D1323,'Нормо-час по специальностям'!$A$6:$A$26,0))</f>
        <v>850</v>
      </c>
      <c r="J1323" s="8">
        <f>INDEX('Нормо-час по специальностям'!$E$6:$E$26,MATCH(D1323,'Нормо-час по специальностям'!$A$6:$A$26,0))</f>
        <v>1020</v>
      </c>
      <c r="K1323" s="8">
        <f t="shared" si="840"/>
        <v>680</v>
      </c>
      <c r="L1323" s="8">
        <f t="shared" si="841"/>
        <v>816</v>
      </c>
      <c r="M1323" s="8">
        <f>Расценки!L1322</f>
        <v>600</v>
      </c>
      <c r="N1323" s="8">
        <f>Расценки!M1322</f>
        <v>690</v>
      </c>
      <c r="O1323" s="10">
        <f t="shared" si="842"/>
        <v>0.1333333333333333</v>
      </c>
      <c r="P1323" s="10">
        <f t="shared" si="843"/>
        <v>0.18260869565217397</v>
      </c>
      <c r="Q1323" s="7" t="str">
        <f t="shared" si="844"/>
        <v>расценка</v>
      </c>
      <c r="R1323" s="7" t="str">
        <f t="shared" si="845"/>
        <v>расценка</v>
      </c>
      <c r="S1323" s="8">
        <f t="shared" si="846"/>
        <v>750</v>
      </c>
      <c r="T1323" s="8">
        <f t="shared" si="847"/>
        <v>863</v>
      </c>
      <c r="U1323" s="8">
        <f>Расценки!F1322</f>
        <v>1000</v>
      </c>
      <c r="V1323" s="8">
        <f>Расценки!G1322</f>
        <v>1150</v>
      </c>
      <c r="W1323" s="10">
        <f t="shared" si="848"/>
        <v>0.32</v>
      </c>
      <c r="X1323" s="10">
        <f t="shared" si="849"/>
        <v>0.29043478260869565</v>
      </c>
      <c r="Y1323" s="9">
        <f>Расценки!H1322</f>
        <v>1000</v>
      </c>
      <c r="Z1323" s="9">
        <f>Расценки!I1322</f>
        <v>1150</v>
      </c>
      <c r="AA1323" s="10">
        <f>Расценки!J1322</f>
        <v>0</v>
      </c>
      <c r="AB1323" s="10">
        <f>Расценки!K1322</f>
        <v>0</v>
      </c>
      <c r="AC1323" s="16">
        <f t="shared" si="850"/>
        <v>0.32</v>
      </c>
      <c r="AD1323" s="16">
        <f t="shared" si="851"/>
        <v>0.29043478260869565</v>
      </c>
      <c r="AE1323" s="10">
        <f t="shared" si="852"/>
        <v>0.4</v>
      </c>
      <c r="AF1323" s="10">
        <f t="shared" si="853"/>
        <v>0.4</v>
      </c>
      <c r="AG1323" s="8">
        <f t="shared" si="854"/>
        <v>320</v>
      </c>
      <c r="AH1323" s="8">
        <f t="shared" si="855"/>
        <v>334</v>
      </c>
    </row>
    <row r="1324" spans="1:34" x14ac:dyDescent="0.25">
      <c r="A1324" s="5" t="s">
        <v>3930</v>
      </c>
      <c r="B1324" s="6"/>
      <c r="C1324" s="6"/>
      <c r="D1324" s="6"/>
      <c r="E1324" s="6"/>
      <c r="F1324" s="6"/>
      <c r="G1324" s="6"/>
      <c r="H1324" s="6"/>
      <c r="I1324" s="6"/>
      <c r="J1324" s="6"/>
      <c r="K1324" s="6"/>
      <c r="L1324" s="6"/>
      <c r="M1324" s="6"/>
      <c r="N1324" s="6"/>
      <c r="O1324" s="6"/>
      <c r="P1324" s="6"/>
      <c r="Q1324" s="6"/>
      <c r="R1324" s="6"/>
      <c r="S1324" s="6"/>
      <c r="T1324" s="6"/>
      <c r="U1324" s="6"/>
      <c r="V1324" s="6"/>
      <c r="W1324" s="6"/>
      <c r="X1324" s="6"/>
      <c r="Y1324" s="6"/>
      <c r="Z1324" s="6"/>
      <c r="AA1324" s="6"/>
      <c r="AB1324" s="6"/>
      <c r="AC1324" s="6"/>
      <c r="AD1324" s="6"/>
      <c r="AE1324" s="6"/>
      <c r="AF1324" s="6"/>
      <c r="AG1324" s="6"/>
      <c r="AH1324" s="6"/>
    </row>
    <row r="1325" spans="1:34" x14ac:dyDescent="0.25">
      <c r="A1325" s="7" t="s">
        <v>3931</v>
      </c>
      <c r="B1325" s="7" t="s">
        <v>3932</v>
      </c>
      <c r="C1325" s="7" t="s">
        <v>177</v>
      </c>
      <c r="D1325" s="7" t="s">
        <v>392</v>
      </c>
      <c r="E1325" s="7" t="str">
        <f>INDEX('Нормо-час по специальностям'!$B$6:$B$26,MATCH(D1325,'Нормо-час по специальностям'!$A$6:$A$26,0))</f>
        <v>Электромонтажник</v>
      </c>
      <c r="F1325" s="15">
        <v>1.4</v>
      </c>
      <c r="G1325" s="7" t="s">
        <v>7389</v>
      </c>
      <c r="H1325" s="11">
        <f t="shared" ref="H1325:H1359" si="856">IF(OR(F1325="",F1325=0),"",ROUND($G$3/F1325,2))</f>
        <v>5</v>
      </c>
      <c r="I1325" s="8">
        <f>INDEX('Нормо-час по специальностям'!$D$6:$D$26,MATCH(D1325,'Нормо-час по специальностям'!$A$6:$A$26,0))</f>
        <v>850</v>
      </c>
      <c r="J1325" s="8">
        <f>INDEX('Нормо-час по специальностям'!$E$6:$E$26,MATCH(D1325,'Нормо-час по специальностям'!$A$6:$A$26,0))</f>
        <v>1020</v>
      </c>
      <c r="K1325" s="8">
        <f t="shared" ref="K1325:K1359" si="857">IF(OR(F1325="",F1325=0,I1325=0),"",ROUND(F1325*I1325,0))</f>
        <v>1190</v>
      </c>
      <c r="L1325" s="8">
        <f t="shared" ref="L1325:L1359" si="858">IF(OR(F1325="",F1325=0,J1325=0),"",ROUND(F1325*J1325,0))</f>
        <v>1428</v>
      </c>
      <c r="M1325" s="8">
        <f>Расценки!L1324</f>
        <v>1250</v>
      </c>
      <c r="N1325" s="8">
        <f>Расценки!M1324</f>
        <v>1500</v>
      </c>
      <c r="O1325" s="10">
        <f t="shared" ref="O1325:O1359" si="859">IF(OR(K1325="",M1325="",M1325=0),"",K1325/M1325-1)</f>
        <v>-4.8000000000000043E-2</v>
      </c>
      <c r="P1325" s="10">
        <f t="shared" ref="P1325:P1359" si="860">IF(OR(L1325="",N1325="",N1325=0),"",L1325/N1325-1)</f>
        <v>-4.8000000000000043E-2</v>
      </c>
      <c r="Q1325" s="7" t="str">
        <f t="shared" ref="Q1325:Q1359" si="861">IF(O1325="","—",IF(O1325&lt;-$C$3,"нормо-часы",IF(O1325&gt;$C$3,"расценка","равно")))</f>
        <v>равно</v>
      </c>
      <c r="R1325" s="7" t="str">
        <f t="shared" ref="R1325:R1359" si="862">IF(P1325="","—",IF(P1325&lt;-$C$3,"нормо-часы",IF(P1325&gt;$C$3,"расценка","равно")))</f>
        <v>равно</v>
      </c>
      <c r="S1325" s="8">
        <f t="shared" ref="S1325:S1359" si="863">IF(OR(F1325="",F1325=0,M1325=""),"",ROUND(M1325/F1325,0))</f>
        <v>893</v>
      </c>
      <c r="T1325" s="8">
        <f t="shared" ref="T1325:T1359" si="864">IF(OR(F1325="",F1325=0,N1325=""),"",ROUND(N1325/F1325,0))</f>
        <v>1071</v>
      </c>
      <c r="U1325" s="8">
        <f>Расценки!F1324</f>
        <v>2000</v>
      </c>
      <c r="V1325" s="8">
        <f>Расценки!G1324</f>
        <v>2400</v>
      </c>
      <c r="W1325" s="10">
        <f t="shared" ref="W1325:W1359" si="865">IF(OR(K1325="",U1325="",U1325=0),"",(U1325-K1325)/U1325)</f>
        <v>0.40500000000000003</v>
      </c>
      <c r="X1325" s="10">
        <f t="shared" ref="X1325:X1359" si="866">IF(OR(L1325="",V1325="",V1325=0),"",(V1325-L1325)/V1325)</f>
        <v>0.40500000000000003</v>
      </c>
      <c r="Y1325" s="9">
        <f>Расценки!H1324</f>
        <v>2000</v>
      </c>
      <c r="Z1325" s="9">
        <f>Расценки!I1324</f>
        <v>2400</v>
      </c>
      <c r="AA1325" s="10">
        <f>Расценки!J1324</f>
        <v>0</v>
      </c>
      <c r="AB1325" s="10">
        <f>Расценки!K1324</f>
        <v>0</v>
      </c>
      <c r="AC1325" s="16">
        <f t="shared" ref="AC1325:AC1359" si="867">IF(OR(K1325="",Y1325="",Y1325=0),"",(Y1325-K1325)/Y1325)</f>
        <v>0.40500000000000003</v>
      </c>
      <c r="AD1325" s="16">
        <f t="shared" ref="AD1325:AD1359" si="868">IF(OR(L1325="",Z1325="",Z1325=0),"",(Z1325-L1325)/Z1325)</f>
        <v>0.40500000000000003</v>
      </c>
      <c r="AE1325" s="10">
        <f t="shared" ref="AE1325:AE1359" si="869">IF(OR(Y1325="",Y1325=0),"",(Y1325-M1325)/Y1325)</f>
        <v>0.375</v>
      </c>
      <c r="AF1325" s="10">
        <f t="shared" ref="AF1325:AF1359" si="870">IF(OR(Z1325="",Z1325=0),"",(Z1325-N1325)/Z1325)</f>
        <v>0.375</v>
      </c>
      <c r="AG1325" s="8">
        <f t="shared" ref="AG1325:AG1359" si="871">IF(OR(K1325="",Y1325=""),"",Y1325-K1325)</f>
        <v>810</v>
      </c>
      <c r="AH1325" s="8">
        <f t="shared" ref="AH1325:AH1359" si="872">IF(OR(L1325="",Z1325=""),"",Z1325-L1325)</f>
        <v>972</v>
      </c>
    </row>
    <row r="1326" spans="1:34" x14ac:dyDescent="0.25">
      <c r="A1326" s="7" t="s">
        <v>3934</v>
      </c>
      <c r="B1326" s="7" t="s">
        <v>3935</v>
      </c>
      <c r="C1326" s="7" t="s">
        <v>177</v>
      </c>
      <c r="D1326" s="7" t="s">
        <v>392</v>
      </c>
      <c r="E1326" s="7" t="str">
        <f>INDEX('Нормо-час по специальностям'!$B$6:$B$26,MATCH(D1326,'Нормо-час по специальностям'!$A$6:$A$26,0))</f>
        <v>Электромонтажник</v>
      </c>
      <c r="F1326" s="15">
        <v>0.8</v>
      </c>
      <c r="G1326" s="7" t="s">
        <v>7389</v>
      </c>
      <c r="H1326" s="11">
        <f t="shared" si="856"/>
        <v>8.75</v>
      </c>
      <c r="I1326" s="8">
        <f>INDEX('Нормо-час по специальностям'!$D$6:$D$26,MATCH(D1326,'Нормо-час по специальностям'!$A$6:$A$26,0))</f>
        <v>850</v>
      </c>
      <c r="J1326" s="8">
        <f>INDEX('Нормо-час по специальностям'!$E$6:$E$26,MATCH(D1326,'Нормо-час по специальностям'!$A$6:$A$26,0))</f>
        <v>1020</v>
      </c>
      <c r="K1326" s="8">
        <f t="shared" si="857"/>
        <v>680</v>
      </c>
      <c r="L1326" s="8">
        <f t="shared" si="858"/>
        <v>816</v>
      </c>
      <c r="M1326" s="8">
        <f>Расценки!L1325</f>
        <v>700</v>
      </c>
      <c r="N1326" s="8">
        <f>Расценки!M1325</f>
        <v>820</v>
      </c>
      <c r="O1326" s="10">
        <f t="shared" si="859"/>
        <v>-2.8571428571428581E-2</v>
      </c>
      <c r="P1326" s="10">
        <f t="shared" si="860"/>
        <v>-4.8780487804878092E-3</v>
      </c>
      <c r="Q1326" s="7" t="str">
        <f t="shared" si="861"/>
        <v>равно</v>
      </c>
      <c r="R1326" s="7" t="str">
        <f t="shared" si="862"/>
        <v>равно</v>
      </c>
      <c r="S1326" s="8">
        <f t="shared" si="863"/>
        <v>875</v>
      </c>
      <c r="T1326" s="8">
        <f t="shared" si="864"/>
        <v>1025</v>
      </c>
      <c r="U1326" s="8">
        <f>Расценки!F1325</f>
        <v>1100</v>
      </c>
      <c r="V1326" s="8">
        <f>Расценки!G1325</f>
        <v>1300</v>
      </c>
      <c r="W1326" s="10">
        <f t="shared" si="865"/>
        <v>0.38181818181818183</v>
      </c>
      <c r="X1326" s="10">
        <f t="shared" si="866"/>
        <v>0.37230769230769228</v>
      </c>
      <c r="Y1326" s="9">
        <f>Расценки!H1325</f>
        <v>1100</v>
      </c>
      <c r="Z1326" s="9">
        <f>Расценки!I1325</f>
        <v>1300</v>
      </c>
      <c r="AA1326" s="10">
        <f>Расценки!J1325</f>
        <v>0</v>
      </c>
      <c r="AB1326" s="10">
        <f>Расценки!K1325</f>
        <v>0</v>
      </c>
      <c r="AC1326" s="16">
        <f t="shared" si="867"/>
        <v>0.38181818181818183</v>
      </c>
      <c r="AD1326" s="16">
        <f t="shared" si="868"/>
        <v>0.37230769230769228</v>
      </c>
      <c r="AE1326" s="10">
        <f t="shared" si="869"/>
        <v>0.36363636363636365</v>
      </c>
      <c r="AF1326" s="10">
        <f t="shared" si="870"/>
        <v>0.36923076923076925</v>
      </c>
      <c r="AG1326" s="8">
        <f t="shared" si="871"/>
        <v>420</v>
      </c>
      <c r="AH1326" s="8">
        <f t="shared" si="872"/>
        <v>484</v>
      </c>
    </row>
    <row r="1327" spans="1:34" x14ac:dyDescent="0.25">
      <c r="A1327" s="7" t="s">
        <v>3938</v>
      </c>
      <c r="B1327" s="7" t="s">
        <v>3939</v>
      </c>
      <c r="C1327" s="7" t="s">
        <v>177</v>
      </c>
      <c r="D1327" s="7" t="s">
        <v>392</v>
      </c>
      <c r="E1327" s="7" t="str">
        <f>INDEX('Нормо-час по специальностям'!$B$6:$B$26,MATCH(D1327,'Нормо-час по специальностям'!$A$6:$A$26,0))</f>
        <v>Электромонтажник</v>
      </c>
      <c r="F1327" s="15">
        <v>2.6</v>
      </c>
      <c r="G1327" s="7" t="s">
        <v>7389</v>
      </c>
      <c r="H1327" s="11">
        <f t="shared" si="856"/>
        <v>2.69</v>
      </c>
      <c r="I1327" s="8">
        <f>INDEX('Нормо-час по специальностям'!$D$6:$D$26,MATCH(D1327,'Нормо-час по специальностям'!$A$6:$A$26,0))</f>
        <v>850</v>
      </c>
      <c r="J1327" s="8">
        <f>INDEX('Нормо-час по специальностям'!$E$6:$E$26,MATCH(D1327,'Нормо-час по специальностям'!$A$6:$A$26,0))</f>
        <v>1020</v>
      </c>
      <c r="K1327" s="8">
        <f t="shared" si="857"/>
        <v>2210</v>
      </c>
      <c r="L1327" s="8">
        <f t="shared" si="858"/>
        <v>2652</v>
      </c>
      <c r="M1327" s="8">
        <f>Расценки!L1326</f>
        <v>2400</v>
      </c>
      <c r="N1327" s="8">
        <f>Расценки!M1326</f>
        <v>2850</v>
      </c>
      <c r="O1327" s="10">
        <f t="shared" si="859"/>
        <v>-7.9166666666666718E-2</v>
      </c>
      <c r="P1327" s="10">
        <f t="shared" si="860"/>
        <v>-6.9473684210526354E-2</v>
      </c>
      <c r="Q1327" s="7" t="str">
        <f t="shared" si="861"/>
        <v>равно</v>
      </c>
      <c r="R1327" s="7" t="str">
        <f t="shared" si="862"/>
        <v>равно</v>
      </c>
      <c r="S1327" s="8">
        <f t="shared" si="863"/>
        <v>923</v>
      </c>
      <c r="T1327" s="8">
        <f t="shared" si="864"/>
        <v>1096</v>
      </c>
      <c r="U1327" s="8">
        <f>Расценки!F1326</f>
        <v>3800</v>
      </c>
      <c r="V1327" s="8">
        <f>Расценки!G1326</f>
        <v>4500</v>
      </c>
      <c r="W1327" s="10">
        <f t="shared" si="865"/>
        <v>0.41842105263157897</v>
      </c>
      <c r="X1327" s="10">
        <f t="shared" si="866"/>
        <v>0.41066666666666668</v>
      </c>
      <c r="Y1327" s="9">
        <f>Расценки!H1326</f>
        <v>3800</v>
      </c>
      <c r="Z1327" s="9">
        <f>Расценки!I1326</f>
        <v>4500</v>
      </c>
      <c r="AA1327" s="10">
        <f>Расценки!J1326</f>
        <v>0</v>
      </c>
      <c r="AB1327" s="10">
        <f>Расценки!K1326</f>
        <v>0</v>
      </c>
      <c r="AC1327" s="16">
        <f t="shared" si="867"/>
        <v>0.41842105263157897</v>
      </c>
      <c r="AD1327" s="16">
        <f t="shared" si="868"/>
        <v>0.41066666666666668</v>
      </c>
      <c r="AE1327" s="10">
        <f t="shared" si="869"/>
        <v>0.36842105263157893</v>
      </c>
      <c r="AF1327" s="10">
        <f t="shared" si="870"/>
        <v>0.36666666666666664</v>
      </c>
      <c r="AG1327" s="8">
        <f t="shared" si="871"/>
        <v>1590</v>
      </c>
      <c r="AH1327" s="8">
        <f t="shared" si="872"/>
        <v>1848</v>
      </c>
    </row>
    <row r="1328" spans="1:34" x14ac:dyDescent="0.25">
      <c r="A1328" s="7" t="s">
        <v>3941</v>
      </c>
      <c r="B1328" s="7" t="s">
        <v>3942</v>
      </c>
      <c r="C1328" s="7" t="s">
        <v>177</v>
      </c>
      <c r="D1328" s="7" t="s">
        <v>392</v>
      </c>
      <c r="E1328" s="7" t="str">
        <f>INDEX('Нормо-час по специальностям'!$B$6:$B$26,MATCH(D1328,'Нормо-час по специальностям'!$A$6:$A$26,0))</f>
        <v>Электромонтажник</v>
      </c>
      <c r="F1328" s="15">
        <v>3.6</v>
      </c>
      <c r="G1328" s="7" t="s">
        <v>7389</v>
      </c>
      <c r="H1328" s="11">
        <f t="shared" si="856"/>
        <v>1.94</v>
      </c>
      <c r="I1328" s="8">
        <f>INDEX('Нормо-час по специальностям'!$D$6:$D$26,MATCH(D1328,'Нормо-час по специальностям'!$A$6:$A$26,0))</f>
        <v>850</v>
      </c>
      <c r="J1328" s="8">
        <f>INDEX('Нормо-час по специальностям'!$E$6:$E$26,MATCH(D1328,'Нормо-час по специальностям'!$A$6:$A$26,0))</f>
        <v>1020</v>
      </c>
      <c r="K1328" s="8">
        <f t="shared" si="857"/>
        <v>3060</v>
      </c>
      <c r="L1328" s="8">
        <f t="shared" si="858"/>
        <v>3672</v>
      </c>
      <c r="M1328" s="8">
        <f>Расценки!L1327</f>
        <v>3500</v>
      </c>
      <c r="N1328" s="8">
        <f>Расценки!M1327</f>
        <v>4100</v>
      </c>
      <c r="O1328" s="10">
        <f t="shared" si="859"/>
        <v>-0.12571428571428567</v>
      </c>
      <c r="P1328" s="10">
        <f t="shared" si="860"/>
        <v>-0.10439024390243901</v>
      </c>
      <c r="Q1328" s="7" t="str">
        <f t="shared" si="861"/>
        <v>нормо-часы</v>
      </c>
      <c r="R1328" s="7" t="str">
        <f t="shared" si="862"/>
        <v>нормо-часы</v>
      </c>
      <c r="S1328" s="8">
        <f t="shared" si="863"/>
        <v>972</v>
      </c>
      <c r="T1328" s="8">
        <f t="shared" si="864"/>
        <v>1139</v>
      </c>
      <c r="U1328" s="8">
        <f>Расценки!F1327</f>
        <v>5500</v>
      </c>
      <c r="V1328" s="8">
        <f>Расценки!G1327</f>
        <v>6500</v>
      </c>
      <c r="W1328" s="10">
        <f t="shared" si="865"/>
        <v>0.44363636363636366</v>
      </c>
      <c r="X1328" s="10">
        <f t="shared" si="866"/>
        <v>0.43507692307692308</v>
      </c>
      <c r="Y1328" s="9">
        <f>Расценки!H1327</f>
        <v>5500</v>
      </c>
      <c r="Z1328" s="9">
        <f>Расценки!I1327</f>
        <v>6500</v>
      </c>
      <c r="AA1328" s="10">
        <f>Расценки!J1327</f>
        <v>0</v>
      </c>
      <c r="AB1328" s="10">
        <f>Расценки!K1327</f>
        <v>0</v>
      </c>
      <c r="AC1328" s="16">
        <f t="shared" si="867"/>
        <v>0.44363636363636366</v>
      </c>
      <c r="AD1328" s="16">
        <f t="shared" si="868"/>
        <v>0.43507692307692308</v>
      </c>
      <c r="AE1328" s="10">
        <f t="shared" si="869"/>
        <v>0.36363636363636365</v>
      </c>
      <c r="AF1328" s="10">
        <f t="shared" si="870"/>
        <v>0.36923076923076925</v>
      </c>
      <c r="AG1328" s="8">
        <f t="shared" si="871"/>
        <v>2440</v>
      </c>
      <c r="AH1328" s="8">
        <f t="shared" si="872"/>
        <v>2828</v>
      </c>
    </row>
    <row r="1329" spans="1:34" x14ac:dyDescent="0.25">
      <c r="A1329" s="7" t="s">
        <v>3944</v>
      </c>
      <c r="B1329" s="7" t="s">
        <v>3945</v>
      </c>
      <c r="C1329" s="7" t="s">
        <v>177</v>
      </c>
      <c r="D1329" s="7" t="s">
        <v>392</v>
      </c>
      <c r="E1329" s="7" t="str">
        <f>INDEX('Нормо-час по специальностям'!$B$6:$B$26,MATCH(D1329,'Нормо-час по специальностям'!$A$6:$A$26,0))</f>
        <v>Электромонтажник</v>
      </c>
      <c r="F1329" s="15">
        <v>5</v>
      </c>
      <c r="G1329" s="7" t="s">
        <v>7389</v>
      </c>
      <c r="H1329" s="11">
        <f t="shared" si="856"/>
        <v>1.4</v>
      </c>
      <c r="I1329" s="8">
        <f>INDEX('Нормо-час по специальностям'!$D$6:$D$26,MATCH(D1329,'Нормо-час по специальностям'!$A$6:$A$26,0))</f>
        <v>850</v>
      </c>
      <c r="J1329" s="8">
        <f>INDEX('Нормо-час по специальностям'!$E$6:$E$26,MATCH(D1329,'Нормо-час по специальностям'!$A$6:$A$26,0))</f>
        <v>1020</v>
      </c>
      <c r="K1329" s="8">
        <f t="shared" si="857"/>
        <v>4250</v>
      </c>
      <c r="L1329" s="8">
        <f t="shared" si="858"/>
        <v>5100</v>
      </c>
      <c r="M1329" s="8">
        <f>Расценки!L1328</f>
        <v>4800</v>
      </c>
      <c r="N1329" s="8">
        <f>Расценки!M1328</f>
        <v>5600</v>
      </c>
      <c r="O1329" s="10">
        <f t="shared" si="859"/>
        <v>-0.11458333333333337</v>
      </c>
      <c r="P1329" s="10">
        <f t="shared" si="860"/>
        <v>-8.9285714285714302E-2</v>
      </c>
      <c r="Q1329" s="7" t="str">
        <f t="shared" si="861"/>
        <v>нормо-часы</v>
      </c>
      <c r="R1329" s="7" t="str">
        <f t="shared" si="862"/>
        <v>равно</v>
      </c>
      <c r="S1329" s="8">
        <f t="shared" si="863"/>
        <v>960</v>
      </c>
      <c r="T1329" s="8">
        <f t="shared" si="864"/>
        <v>1120</v>
      </c>
      <c r="U1329" s="8">
        <f>Расценки!F1328</f>
        <v>7500</v>
      </c>
      <c r="V1329" s="8">
        <f>Расценки!G1328</f>
        <v>8800</v>
      </c>
      <c r="W1329" s="10">
        <f t="shared" si="865"/>
        <v>0.43333333333333335</v>
      </c>
      <c r="X1329" s="10">
        <f t="shared" si="866"/>
        <v>0.42045454545454547</v>
      </c>
      <c r="Y1329" s="9">
        <f>Расценки!H1328</f>
        <v>7500</v>
      </c>
      <c r="Z1329" s="9">
        <f>Расценки!I1328</f>
        <v>8800</v>
      </c>
      <c r="AA1329" s="10">
        <f>Расценки!J1328</f>
        <v>0</v>
      </c>
      <c r="AB1329" s="10">
        <f>Расценки!K1328</f>
        <v>0</v>
      </c>
      <c r="AC1329" s="16">
        <f t="shared" si="867"/>
        <v>0.43333333333333335</v>
      </c>
      <c r="AD1329" s="16">
        <f t="shared" si="868"/>
        <v>0.42045454545454547</v>
      </c>
      <c r="AE1329" s="10">
        <f t="shared" si="869"/>
        <v>0.36</v>
      </c>
      <c r="AF1329" s="10">
        <f t="shared" si="870"/>
        <v>0.36363636363636365</v>
      </c>
      <c r="AG1329" s="8">
        <f t="shared" si="871"/>
        <v>3250</v>
      </c>
      <c r="AH1329" s="8">
        <f t="shared" si="872"/>
        <v>3700</v>
      </c>
    </row>
    <row r="1330" spans="1:34" x14ac:dyDescent="0.25">
      <c r="A1330" s="7" t="s">
        <v>3946</v>
      </c>
      <c r="B1330" s="7" t="s">
        <v>3947</v>
      </c>
      <c r="C1330" s="7" t="s">
        <v>177</v>
      </c>
      <c r="D1330" s="7" t="s">
        <v>392</v>
      </c>
      <c r="E1330" s="7" t="str">
        <f>INDEX('Нормо-час по специальностям'!$B$6:$B$26,MATCH(D1330,'Нормо-час по специальностям'!$A$6:$A$26,0))</f>
        <v>Электромонтажник</v>
      </c>
      <c r="F1330" s="15">
        <v>2.5</v>
      </c>
      <c r="G1330" s="7" t="s">
        <v>7390</v>
      </c>
      <c r="H1330" s="11">
        <f t="shared" si="856"/>
        <v>2.8</v>
      </c>
      <c r="I1330" s="8">
        <f>INDEX('Нормо-час по специальностям'!$D$6:$D$26,MATCH(D1330,'Нормо-час по специальностям'!$A$6:$A$26,0))</f>
        <v>850</v>
      </c>
      <c r="J1330" s="8">
        <f>INDEX('Нормо-час по специальностям'!$E$6:$E$26,MATCH(D1330,'Нормо-час по специальностям'!$A$6:$A$26,0))</f>
        <v>1020</v>
      </c>
      <c r="K1330" s="8">
        <f t="shared" si="857"/>
        <v>2125</v>
      </c>
      <c r="L1330" s="8">
        <f t="shared" si="858"/>
        <v>2550</v>
      </c>
      <c r="M1330" s="8">
        <f>Расценки!L1329</f>
        <v>2200</v>
      </c>
      <c r="N1330" s="8">
        <f>Расценки!M1329</f>
        <v>2600</v>
      </c>
      <c r="O1330" s="10">
        <f t="shared" si="859"/>
        <v>-3.4090909090909061E-2</v>
      </c>
      <c r="P1330" s="10">
        <f t="shared" si="860"/>
        <v>-1.9230769230769273E-2</v>
      </c>
      <c r="Q1330" s="7" t="str">
        <f t="shared" si="861"/>
        <v>равно</v>
      </c>
      <c r="R1330" s="7" t="str">
        <f t="shared" si="862"/>
        <v>равно</v>
      </c>
      <c r="S1330" s="8">
        <f t="shared" si="863"/>
        <v>880</v>
      </c>
      <c r="T1330" s="8">
        <f t="shared" si="864"/>
        <v>1040</v>
      </c>
      <c r="U1330" s="8">
        <f>Расценки!F1329</f>
        <v>3500</v>
      </c>
      <c r="V1330" s="8">
        <f>Расценки!G1329</f>
        <v>4100</v>
      </c>
      <c r="W1330" s="10">
        <f t="shared" si="865"/>
        <v>0.39285714285714285</v>
      </c>
      <c r="X1330" s="10">
        <f t="shared" si="866"/>
        <v>0.37804878048780488</v>
      </c>
      <c r="Y1330" s="9">
        <f>Расценки!H1329</f>
        <v>3500</v>
      </c>
      <c r="Z1330" s="9">
        <f>Расценки!I1329</f>
        <v>4100</v>
      </c>
      <c r="AA1330" s="10">
        <f>Расценки!J1329</f>
        <v>0</v>
      </c>
      <c r="AB1330" s="10">
        <f>Расценки!K1329</f>
        <v>0</v>
      </c>
      <c r="AC1330" s="16">
        <f t="shared" si="867"/>
        <v>0.39285714285714285</v>
      </c>
      <c r="AD1330" s="16">
        <f t="shared" si="868"/>
        <v>0.37804878048780488</v>
      </c>
      <c r="AE1330" s="10">
        <f t="shared" si="869"/>
        <v>0.37142857142857144</v>
      </c>
      <c r="AF1330" s="10">
        <f t="shared" si="870"/>
        <v>0.36585365853658536</v>
      </c>
      <c r="AG1330" s="8">
        <f t="shared" si="871"/>
        <v>1375</v>
      </c>
      <c r="AH1330" s="8">
        <f t="shared" si="872"/>
        <v>1550</v>
      </c>
    </row>
    <row r="1331" spans="1:34" x14ac:dyDescent="0.25">
      <c r="A1331" s="7" t="s">
        <v>3950</v>
      </c>
      <c r="B1331" s="7" t="s">
        <v>3951</v>
      </c>
      <c r="C1331" s="7" t="s">
        <v>177</v>
      </c>
      <c r="D1331" s="7" t="s">
        <v>392</v>
      </c>
      <c r="E1331" s="7" t="str">
        <f>INDEX('Нормо-час по специальностям'!$B$6:$B$26,MATCH(D1331,'Нормо-час по специальностям'!$A$6:$A$26,0))</f>
        <v>Электромонтажник</v>
      </c>
      <c r="F1331" s="15">
        <v>0.15</v>
      </c>
      <c r="G1331" s="7" t="s">
        <v>7391</v>
      </c>
      <c r="H1331" s="11">
        <f t="shared" si="856"/>
        <v>46.67</v>
      </c>
      <c r="I1331" s="8">
        <f>INDEX('Нормо-час по специальностям'!$D$6:$D$26,MATCH(D1331,'Нормо-час по специальностям'!$A$6:$A$26,0))</f>
        <v>850</v>
      </c>
      <c r="J1331" s="8">
        <f>INDEX('Нормо-час по специальностям'!$E$6:$E$26,MATCH(D1331,'Нормо-час по специальностям'!$A$6:$A$26,0))</f>
        <v>1020</v>
      </c>
      <c r="K1331" s="8">
        <f t="shared" si="857"/>
        <v>128</v>
      </c>
      <c r="L1331" s="8">
        <f t="shared" si="858"/>
        <v>153</v>
      </c>
      <c r="M1331" s="8">
        <f>Расценки!L1330</f>
        <v>180</v>
      </c>
      <c r="N1331" s="8">
        <f>Расценки!M1330</f>
        <v>210</v>
      </c>
      <c r="O1331" s="10">
        <f t="shared" si="859"/>
        <v>-0.28888888888888886</v>
      </c>
      <c r="P1331" s="10">
        <f t="shared" si="860"/>
        <v>-0.27142857142857146</v>
      </c>
      <c r="Q1331" s="7" t="str">
        <f t="shared" si="861"/>
        <v>нормо-часы</v>
      </c>
      <c r="R1331" s="7" t="str">
        <f t="shared" si="862"/>
        <v>нормо-часы</v>
      </c>
      <c r="S1331" s="8">
        <f t="shared" si="863"/>
        <v>1200</v>
      </c>
      <c r="T1331" s="8">
        <f t="shared" si="864"/>
        <v>1400</v>
      </c>
      <c r="U1331" s="8">
        <f>Расценки!F1330</f>
        <v>300</v>
      </c>
      <c r="V1331" s="8">
        <f>Расценки!G1330</f>
        <v>350</v>
      </c>
      <c r="W1331" s="10">
        <f t="shared" si="865"/>
        <v>0.57333333333333336</v>
      </c>
      <c r="X1331" s="10">
        <f t="shared" si="866"/>
        <v>0.56285714285714283</v>
      </c>
      <c r="Y1331" s="9">
        <f>Расценки!H1330</f>
        <v>300</v>
      </c>
      <c r="Z1331" s="9">
        <f>Расценки!I1330</f>
        <v>350</v>
      </c>
      <c r="AA1331" s="10">
        <f>Расценки!J1330</f>
        <v>0</v>
      </c>
      <c r="AB1331" s="10">
        <f>Расценки!K1330</f>
        <v>0</v>
      </c>
      <c r="AC1331" s="16">
        <f t="shared" si="867"/>
        <v>0.57333333333333336</v>
      </c>
      <c r="AD1331" s="16">
        <f t="shared" si="868"/>
        <v>0.56285714285714283</v>
      </c>
      <c r="AE1331" s="10">
        <f t="shared" si="869"/>
        <v>0.4</v>
      </c>
      <c r="AF1331" s="10">
        <f t="shared" si="870"/>
        <v>0.4</v>
      </c>
      <c r="AG1331" s="8">
        <f t="shared" si="871"/>
        <v>172</v>
      </c>
      <c r="AH1331" s="8">
        <f t="shared" si="872"/>
        <v>197</v>
      </c>
    </row>
    <row r="1332" spans="1:34" x14ac:dyDescent="0.25">
      <c r="A1332" s="7" t="s">
        <v>3953</v>
      </c>
      <c r="B1332" s="7" t="s">
        <v>3954</v>
      </c>
      <c r="C1332" s="7" t="s">
        <v>177</v>
      </c>
      <c r="D1332" s="7" t="s">
        <v>392</v>
      </c>
      <c r="E1332" s="7" t="str">
        <f>INDEX('Нормо-час по специальностям'!$B$6:$B$26,MATCH(D1332,'Нормо-час по специальностям'!$A$6:$A$26,0))</f>
        <v>Электромонтажник</v>
      </c>
      <c r="F1332" s="15">
        <v>0.4</v>
      </c>
      <c r="G1332" s="7" t="s">
        <v>7392</v>
      </c>
      <c r="H1332" s="11">
        <f t="shared" si="856"/>
        <v>17.5</v>
      </c>
      <c r="I1332" s="8">
        <f>INDEX('Нормо-час по специальностям'!$D$6:$D$26,MATCH(D1332,'Нормо-час по специальностям'!$A$6:$A$26,0))</f>
        <v>850</v>
      </c>
      <c r="J1332" s="8">
        <f>INDEX('Нормо-час по специальностям'!$E$6:$E$26,MATCH(D1332,'Нормо-час по специальностям'!$A$6:$A$26,0))</f>
        <v>1020</v>
      </c>
      <c r="K1332" s="8">
        <f t="shared" si="857"/>
        <v>340</v>
      </c>
      <c r="L1332" s="8">
        <f t="shared" si="858"/>
        <v>408</v>
      </c>
      <c r="M1332" s="8">
        <f>Расценки!L1331</f>
        <v>380</v>
      </c>
      <c r="N1332" s="8">
        <f>Расценки!M1331</f>
        <v>440</v>
      </c>
      <c r="O1332" s="10">
        <f t="shared" si="859"/>
        <v>-0.10526315789473684</v>
      </c>
      <c r="P1332" s="10">
        <f t="shared" si="860"/>
        <v>-7.2727272727272751E-2</v>
      </c>
      <c r="Q1332" s="7" t="str">
        <f t="shared" si="861"/>
        <v>нормо-часы</v>
      </c>
      <c r="R1332" s="7" t="str">
        <f t="shared" si="862"/>
        <v>равно</v>
      </c>
      <c r="S1332" s="8">
        <f t="shared" si="863"/>
        <v>950</v>
      </c>
      <c r="T1332" s="8">
        <f t="shared" si="864"/>
        <v>1100</v>
      </c>
      <c r="U1332" s="8">
        <f>Расценки!F1331</f>
        <v>600</v>
      </c>
      <c r="V1332" s="8">
        <f>Расценки!G1331</f>
        <v>700</v>
      </c>
      <c r="W1332" s="10">
        <f t="shared" si="865"/>
        <v>0.43333333333333335</v>
      </c>
      <c r="X1332" s="10">
        <f t="shared" si="866"/>
        <v>0.41714285714285715</v>
      </c>
      <c r="Y1332" s="9">
        <f>Расценки!H1331</f>
        <v>600</v>
      </c>
      <c r="Z1332" s="9">
        <f>Расценки!I1331</f>
        <v>700</v>
      </c>
      <c r="AA1332" s="10">
        <f>Расценки!J1331</f>
        <v>0</v>
      </c>
      <c r="AB1332" s="10">
        <f>Расценки!K1331</f>
        <v>0</v>
      </c>
      <c r="AC1332" s="16">
        <f t="shared" si="867"/>
        <v>0.43333333333333335</v>
      </c>
      <c r="AD1332" s="16">
        <f t="shared" si="868"/>
        <v>0.41714285714285715</v>
      </c>
      <c r="AE1332" s="10">
        <f t="shared" si="869"/>
        <v>0.36666666666666664</v>
      </c>
      <c r="AF1332" s="10">
        <f t="shared" si="870"/>
        <v>0.37142857142857144</v>
      </c>
      <c r="AG1332" s="8">
        <f t="shared" si="871"/>
        <v>260</v>
      </c>
      <c r="AH1332" s="8">
        <f t="shared" si="872"/>
        <v>292</v>
      </c>
    </row>
    <row r="1333" spans="1:34" x14ac:dyDescent="0.25">
      <c r="A1333" s="7" t="s">
        <v>3957</v>
      </c>
      <c r="B1333" s="7" t="s">
        <v>3958</v>
      </c>
      <c r="C1333" s="7" t="s">
        <v>177</v>
      </c>
      <c r="D1333" s="7" t="s">
        <v>392</v>
      </c>
      <c r="E1333" s="7" t="str">
        <f>INDEX('Нормо-час по специальностям'!$B$6:$B$26,MATCH(D1333,'Нормо-час по специальностям'!$A$6:$A$26,0))</f>
        <v>Электромонтажник</v>
      </c>
      <c r="F1333" s="15">
        <v>0.5</v>
      </c>
      <c r="G1333" s="7" t="s">
        <v>7393</v>
      </c>
      <c r="H1333" s="11">
        <f t="shared" si="856"/>
        <v>14</v>
      </c>
      <c r="I1333" s="8">
        <f>INDEX('Нормо-час по специальностям'!$D$6:$D$26,MATCH(D1333,'Нормо-час по специальностям'!$A$6:$A$26,0))</f>
        <v>850</v>
      </c>
      <c r="J1333" s="8">
        <f>INDEX('Нормо-час по специальностям'!$E$6:$E$26,MATCH(D1333,'Нормо-час по специальностям'!$A$6:$A$26,0))</f>
        <v>1020</v>
      </c>
      <c r="K1333" s="8">
        <f t="shared" si="857"/>
        <v>425</v>
      </c>
      <c r="L1333" s="8">
        <f t="shared" si="858"/>
        <v>510</v>
      </c>
      <c r="M1333" s="8">
        <f>Расценки!L1332</f>
        <v>470</v>
      </c>
      <c r="N1333" s="8">
        <f>Расценки!M1332</f>
        <v>540</v>
      </c>
      <c r="O1333" s="10">
        <f t="shared" si="859"/>
        <v>-9.5744680851063801E-2</v>
      </c>
      <c r="P1333" s="10">
        <f t="shared" si="860"/>
        <v>-5.555555555555558E-2</v>
      </c>
      <c r="Q1333" s="7" t="str">
        <f t="shared" si="861"/>
        <v>равно</v>
      </c>
      <c r="R1333" s="7" t="str">
        <f t="shared" si="862"/>
        <v>равно</v>
      </c>
      <c r="S1333" s="8">
        <f t="shared" si="863"/>
        <v>940</v>
      </c>
      <c r="T1333" s="8">
        <f t="shared" si="864"/>
        <v>1080</v>
      </c>
      <c r="U1333" s="8">
        <f>Расценки!F1332</f>
        <v>750</v>
      </c>
      <c r="V1333" s="8">
        <f>Расценки!G1332</f>
        <v>850</v>
      </c>
      <c r="W1333" s="10">
        <f t="shared" si="865"/>
        <v>0.43333333333333335</v>
      </c>
      <c r="X1333" s="10">
        <f t="shared" si="866"/>
        <v>0.4</v>
      </c>
      <c r="Y1333" s="9">
        <f>Расценки!H1332</f>
        <v>750</v>
      </c>
      <c r="Z1333" s="9">
        <f>Расценки!I1332</f>
        <v>850</v>
      </c>
      <c r="AA1333" s="10">
        <f>Расценки!J1332</f>
        <v>0</v>
      </c>
      <c r="AB1333" s="10">
        <f>Расценки!K1332</f>
        <v>0</v>
      </c>
      <c r="AC1333" s="16">
        <f t="shared" si="867"/>
        <v>0.43333333333333335</v>
      </c>
      <c r="AD1333" s="16">
        <f t="shared" si="868"/>
        <v>0.4</v>
      </c>
      <c r="AE1333" s="10">
        <f t="shared" si="869"/>
        <v>0.37333333333333335</v>
      </c>
      <c r="AF1333" s="10">
        <f t="shared" si="870"/>
        <v>0.36470588235294116</v>
      </c>
      <c r="AG1333" s="8">
        <f t="shared" si="871"/>
        <v>325</v>
      </c>
      <c r="AH1333" s="8">
        <f t="shared" si="872"/>
        <v>340</v>
      </c>
    </row>
    <row r="1334" spans="1:34" x14ac:dyDescent="0.25">
      <c r="A1334" s="7" t="s">
        <v>3961</v>
      </c>
      <c r="B1334" s="7" t="s">
        <v>3962</v>
      </c>
      <c r="C1334" s="7" t="s">
        <v>177</v>
      </c>
      <c r="D1334" s="7" t="s">
        <v>392</v>
      </c>
      <c r="E1334" s="7" t="str">
        <f>INDEX('Нормо-час по специальностям'!$B$6:$B$26,MATCH(D1334,'Нормо-час по специальностям'!$A$6:$A$26,0))</f>
        <v>Электромонтажник</v>
      </c>
      <c r="F1334" s="15">
        <v>0.6</v>
      </c>
      <c r="G1334" s="7" t="s">
        <v>7393</v>
      </c>
      <c r="H1334" s="11">
        <f t="shared" si="856"/>
        <v>11.67</v>
      </c>
      <c r="I1334" s="8">
        <f>INDEX('Нормо-час по специальностям'!$D$6:$D$26,MATCH(D1334,'Нормо-час по специальностям'!$A$6:$A$26,0))</f>
        <v>850</v>
      </c>
      <c r="J1334" s="8">
        <f>INDEX('Нормо-час по специальностям'!$E$6:$E$26,MATCH(D1334,'Нормо-час по специальностям'!$A$6:$A$26,0))</f>
        <v>1020</v>
      </c>
      <c r="K1334" s="8">
        <f t="shared" si="857"/>
        <v>510</v>
      </c>
      <c r="L1334" s="8">
        <f t="shared" si="858"/>
        <v>612</v>
      </c>
      <c r="M1334" s="8">
        <f>Расценки!L1333</f>
        <v>560</v>
      </c>
      <c r="N1334" s="8">
        <f>Расценки!M1333</f>
        <v>650</v>
      </c>
      <c r="O1334" s="10">
        <f t="shared" si="859"/>
        <v>-8.9285714285714302E-2</v>
      </c>
      <c r="P1334" s="10">
        <f t="shared" si="860"/>
        <v>-5.8461538461538454E-2</v>
      </c>
      <c r="Q1334" s="7" t="str">
        <f t="shared" si="861"/>
        <v>равно</v>
      </c>
      <c r="R1334" s="7" t="str">
        <f t="shared" si="862"/>
        <v>равно</v>
      </c>
      <c r="S1334" s="8">
        <f t="shared" si="863"/>
        <v>933</v>
      </c>
      <c r="T1334" s="8">
        <f t="shared" si="864"/>
        <v>1083</v>
      </c>
      <c r="U1334" s="8">
        <f>Расценки!F1333</f>
        <v>900</v>
      </c>
      <c r="V1334" s="8">
        <f>Расценки!G1333</f>
        <v>1050</v>
      </c>
      <c r="W1334" s="10">
        <f t="shared" si="865"/>
        <v>0.43333333333333335</v>
      </c>
      <c r="X1334" s="10">
        <f t="shared" si="866"/>
        <v>0.41714285714285715</v>
      </c>
      <c r="Y1334" s="9">
        <f>Расценки!H1333</f>
        <v>900</v>
      </c>
      <c r="Z1334" s="9">
        <f>Расценки!I1333</f>
        <v>1050</v>
      </c>
      <c r="AA1334" s="10">
        <f>Расценки!J1333</f>
        <v>0</v>
      </c>
      <c r="AB1334" s="10">
        <f>Расценки!K1333</f>
        <v>0</v>
      </c>
      <c r="AC1334" s="16">
        <f t="shared" si="867"/>
        <v>0.43333333333333335</v>
      </c>
      <c r="AD1334" s="16">
        <f t="shared" si="868"/>
        <v>0.41714285714285715</v>
      </c>
      <c r="AE1334" s="10">
        <f t="shared" si="869"/>
        <v>0.37777777777777777</v>
      </c>
      <c r="AF1334" s="10">
        <f t="shared" si="870"/>
        <v>0.38095238095238093</v>
      </c>
      <c r="AG1334" s="8">
        <f t="shared" si="871"/>
        <v>390</v>
      </c>
      <c r="AH1334" s="8">
        <f t="shared" si="872"/>
        <v>438</v>
      </c>
    </row>
    <row r="1335" spans="1:34" x14ac:dyDescent="0.25">
      <c r="A1335" s="7" t="s">
        <v>3964</v>
      </c>
      <c r="B1335" s="7" t="s">
        <v>3965</v>
      </c>
      <c r="C1335" s="7" t="s">
        <v>177</v>
      </c>
      <c r="D1335" s="7" t="s">
        <v>392</v>
      </c>
      <c r="E1335" s="7" t="str">
        <f>INDEX('Нормо-час по специальностям'!$B$6:$B$26,MATCH(D1335,'Нормо-час по специальностям'!$A$6:$A$26,0))</f>
        <v>Электромонтажник</v>
      </c>
      <c r="F1335" s="15">
        <v>0.3</v>
      </c>
      <c r="G1335" s="7" t="s">
        <v>7393</v>
      </c>
      <c r="H1335" s="11">
        <f t="shared" si="856"/>
        <v>23.33</v>
      </c>
      <c r="I1335" s="8">
        <f>INDEX('Нормо-час по специальностям'!$D$6:$D$26,MATCH(D1335,'Нормо-час по специальностям'!$A$6:$A$26,0))</f>
        <v>850</v>
      </c>
      <c r="J1335" s="8">
        <f>INDEX('Нормо-час по специальностям'!$E$6:$E$26,MATCH(D1335,'Нормо-час по специальностям'!$A$6:$A$26,0))</f>
        <v>1020</v>
      </c>
      <c r="K1335" s="8">
        <f t="shared" si="857"/>
        <v>255</v>
      </c>
      <c r="L1335" s="8">
        <f t="shared" si="858"/>
        <v>306</v>
      </c>
      <c r="M1335" s="8">
        <f>Расценки!L1334</f>
        <v>280</v>
      </c>
      <c r="N1335" s="8">
        <f>Расценки!M1334</f>
        <v>330</v>
      </c>
      <c r="O1335" s="10">
        <f t="shared" si="859"/>
        <v>-8.9285714285714302E-2</v>
      </c>
      <c r="P1335" s="10">
        <f t="shared" si="860"/>
        <v>-7.2727272727272751E-2</v>
      </c>
      <c r="Q1335" s="7" t="str">
        <f t="shared" si="861"/>
        <v>равно</v>
      </c>
      <c r="R1335" s="7" t="str">
        <f t="shared" si="862"/>
        <v>равно</v>
      </c>
      <c r="S1335" s="8">
        <f t="shared" si="863"/>
        <v>933</v>
      </c>
      <c r="T1335" s="8">
        <f t="shared" si="864"/>
        <v>1100</v>
      </c>
      <c r="U1335" s="8">
        <f>Расценки!F1334</f>
        <v>450</v>
      </c>
      <c r="V1335" s="8">
        <f>Расценки!G1334</f>
        <v>520</v>
      </c>
      <c r="W1335" s="10">
        <f t="shared" si="865"/>
        <v>0.43333333333333335</v>
      </c>
      <c r="X1335" s="10">
        <f t="shared" si="866"/>
        <v>0.41153846153846152</v>
      </c>
      <c r="Y1335" s="9">
        <f>Расценки!H1334</f>
        <v>450</v>
      </c>
      <c r="Z1335" s="9">
        <f>Расценки!I1334</f>
        <v>520</v>
      </c>
      <c r="AA1335" s="10">
        <f>Расценки!J1334</f>
        <v>0</v>
      </c>
      <c r="AB1335" s="10">
        <f>Расценки!K1334</f>
        <v>0</v>
      </c>
      <c r="AC1335" s="16">
        <f t="shared" si="867"/>
        <v>0.43333333333333335</v>
      </c>
      <c r="AD1335" s="16">
        <f t="shared" si="868"/>
        <v>0.41153846153846152</v>
      </c>
      <c r="AE1335" s="10">
        <f t="shared" si="869"/>
        <v>0.37777777777777777</v>
      </c>
      <c r="AF1335" s="10">
        <f t="shared" si="870"/>
        <v>0.36538461538461536</v>
      </c>
      <c r="AG1335" s="8">
        <f t="shared" si="871"/>
        <v>195</v>
      </c>
      <c r="AH1335" s="8">
        <f t="shared" si="872"/>
        <v>214</v>
      </c>
    </row>
    <row r="1336" spans="1:34" x14ac:dyDescent="0.25">
      <c r="A1336" s="7" t="s">
        <v>3968</v>
      </c>
      <c r="B1336" s="7" t="s">
        <v>3969</v>
      </c>
      <c r="C1336" s="7" t="s">
        <v>177</v>
      </c>
      <c r="D1336" s="7" t="s">
        <v>392</v>
      </c>
      <c r="E1336" s="7" t="str">
        <f>INDEX('Нормо-час по специальностям'!$B$6:$B$26,MATCH(D1336,'Нормо-час по специальностям'!$A$6:$A$26,0))</f>
        <v>Электромонтажник</v>
      </c>
      <c r="F1336" s="15">
        <v>0.4</v>
      </c>
      <c r="G1336" s="7" t="s">
        <v>7394</v>
      </c>
      <c r="H1336" s="11">
        <f t="shared" si="856"/>
        <v>17.5</v>
      </c>
      <c r="I1336" s="8">
        <f>INDEX('Нормо-час по специальностям'!$D$6:$D$26,MATCH(D1336,'Нормо-час по специальностям'!$A$6:$A$26,0))</f>
        <v>850</v>
      </c>
      <c r="J1336" s="8">
        <f>INDEX('Нормо-час по специальностям'!$E$6:$E$26,MATCH(D1336,'Нормо-час по специальностям'!$A$6:$A$26,0))</f>
        <v>1020</v>
      </c>
      <c r="K1336" s="8">
        <f t="shared" si="857"/>
        <v>340</v>
      </c>
      <c r="L1336" s="8">
        <f t="shared" si="858"/>
        <v>408</v>
      </c>
      <c r="M1336" s="8">
        <f>Расценки!L1335</f>
        <v>350</v>
      </c>
      <c r="N1336" s="8">
        <f>Расценки!M1335</f>
        <v>410</v>
      </c>
      <c r="O1336" s="10">
        <f t="shared" si="859"/>
        <v>-2.8571428571428581E-2</v>
      </c>
      <c r="P1336" s="10">
        <f t="shared" si="860"/>
        <v>-4.8780487804878092E-3</v>
      </c>
      <c r="Q1336" s="7" t="str">
        <f t="shared" si="861"/>
        <v>равно</v>
      </c>
      <c r="R1336" s="7" t="str">
        <f t="shared" si="862"/>
        <v>равно</v>
      </c>
      <c r="S1336" s="8">
        <f t="shared" si="863"/>
        <v>875</v>
      </c>
      <c r="T1336" s="8">
        <f t="shared" si="864"/>
        <v>1025</v>
      </c>
      <c r="U1336" s="8">
        <f>Расценки!F1335</f>
        <v>550</v>
      </c>
      <c r="V1336" s="8">
        <f>Расценки!G1335</f>
        <v>650</v>
      </c>
      <c r="W1336" s="10">
        <f t="shared" si="865"/>
        <v>0.38181818181818183</v>
      </c>
      <c r="X1336" s="10">
        <f t="shared" si="866"/>
        <v>0.37230769230769228</v>
      </c>
      <c r="Y1336" s="9">
        <f>Расценки!H1335</f>
        <v>550</v>
      </c>
      <c r="Z1336" s="9">
        <f>Расценки!I1335</f>
        <v>650</v>
      </c>
      <c r="AA1336" s="10">
        <f>Расценки!J1335</f>
        <v>0</v>
      </c>
      <c r="AB1336" s="10">
        <f>Расценки!K1335</f>
        <v>0</v>
      </c>
      <c r="AC1336" s="16">
        <f t="shared" si="867"/>
        <v>0.38181818181818183</v>
      </c>
      <c r="AD1336" s="16">
        <f t="shared" si="868"/>
        <v>0.37230769230769228</v>
      </c>
      <c r="AE1336" s="10">
        <f t="shared" si="869"/>
        <v>0.36363636363636365</v>
      </c>
      <c r="AF1336" s="10">
        <f t="shared" si="870"/>
        <v>0.36923076923076925</v>
      </c>
      <c r="AG1336" s="8">
        <f t="shared" si="871"/>
        <v>210</v>
      </c>
      <c r="AH1336" s="8">
        <f t="shared" si="872"/>
        <v>242</v>
      </c>
    </row>
    <row r="1337" spans="1:34" x14ac:dyDescent="0.25">
      <c r="A1337" s="7" t="s">
        <v>3972</v>
      </c>
      <c r="B1337" s="7" t="s">
        <v>3973</v>
      </c>
      <c r="C1337" s="7" t="s">
        <v>177</v>
      </c>
      <c r="D1337" s="7" t="s">
        <v>392</v>
      </c>
      <c r="E1337" s="7" t="str">
        <f>INDEX('Нормо-час по специальностям'!$B$6:$B$26,MATCH(D1337,'Нормо-час по специальностям'!$A$6:$A$26,0))</f>
        <v>Электромонтажник</v>
      </c>
      <c r="F1337" s="15">
        <v>0.5</v>
      </c>
      <c r="G1337" s="7" t="s">
        <v>7395</v>
      </c>
      <c r="H1337" s="11">
        <f t="shared" si="856"/>
        <v>14</v>
      </c>
      <c r="I1337" s="8">
        <f>INDEX('Нормо-час по специальностям'!$D$6:$D$26,MATCH(D1337,'Нормо-час по специальностям'!$A$6:$A$26,0))</f>
        <v>850</v>
      </c>
      <c r="J1337" s="8">
        <f>INDEX('Нормо-час по специальностям'!$E$6:$E$26,MATCH(D1337,'Нормо-час по специальностям'!$A$6:$A$26,0))</f>
        <v>1020</v>
      </c>
      <c r="K1337" s="8">
        <f t="shared" si="857"/>
        <v>425</v>
      </c>
      <c r="L1337" s="8">
        <f t="shared" si="858"/>
        <v>510</v>
      </c>
      <c r="M1337" s="8">
        <f>Расценки!L1336</f>
        <v>440</v>
      </c>
      <c r="N1337" s="8">
        <f>Расценки!M1336</f>
        <v>520</v>
      </c>
      <c r="O1337" s="10">
        <f t="shared" si="859"/>
        <v>-3.4090909090909061E-2</v>
      </c>
      <c r="P1337" s="10">
        <f t="shared" si="860"/>
        <v>-1.9230769230769273E-2</v>
      </c>
      <c r="Q1337" s="7" t="str">
        <f t="shared" si="861"/>
        <v>равно</v>
      </c>
      <c r="R1337" s="7" t="str">
        <f t="shared" si="862"/>
        <v>равно</v>
      </c>
      <c r="S1337" s="8">
        <f t="shared" si="863"/>
        <v>880</v>
      </c>
      <c r="T1337" s="8">
        <f t="shared" si="864"/>
        <v>1040</v>
      </c>
      <c r="U1337" s="8">
        <f>Расценки!F1336</f>
        <v>700</v>
      </c>
      <c r="V1337" s="8">
        <f>Расценки!G1336</f>
        <v>820</v>
      </c>
      <c r="W1337" s="10">
        <f t="shared" si="865"/>
        <v>0.39285714285714285</v>
      </c>
      <c r="X1337" s="10">
        <f t="shared" si="866"/>
        <v>0.37804878048780488</v>
      </c>
      <c r="Y1337" s="9">
        <f>Расценки!H1336</f>
        <v>700</v>
      </c>
      <c r="Z1337" s="9">
        <f>Расценки!I1336</f>
        <v>820</v>
      </c>
      <c r="AA1337" s="10">
        <f>Расценки!J1336</f>
        <v>0</v>
      </c>
      <c r="AB1337" s="10">
        <f>Расценки!K1336</f>
        <v>0</v>
      </c>
      <c r="AC1337" s="16">
        <f t="shared" si="867"/>
        <v>0.39285714285714285</v>
      </c>
      <c r="AD1337" s="16">
        <f t="shared" si="868"/>
        <v>0.37804878048780488</v>
      </c>
      <c r="AE1337" s="10">
        <f t="shared" si="869"/>
        <v>0.37142857142857144</v>
      </c>
      <c r="AF1337" s="10">
        <f t="shared" si="870"/>
        <v>0.36585365853658536</v>
      </c>
      <c r="AG1337" s="8">
        <f t="shared" si="871"/>
        <v>275</v>
      </c>
      <c r="AH1337" s="8">
        <f t="shared" si="872"/>
        <v>310</v>
      </c>
    </row>
    <row r="1338" spans="1:34" x14ac:dyDescent="0.25">
      <c r="A1338" s="7" t="s">
        <v>3976</v>
      </c>
      <c r="B1338" s="7" t="s">
        <v>3977</v>
      </c>
      <c r="C1338" s="7" t="s">
        <v>177</v>
      </c>
      <c r="D1338" s="7" t="s">
        <v>392</v>
      </c>
      <c r="E1338" s="7" t="str">
        <f>INDEX('Нормо-час по специальностям'!$B$6:$B$26,MATCH(D1338,'Нормо-час по специальностям'!$A$6:$A$26,0))</f>
        <v>Электромонтажник</v>
      </c>
      <c r="F1338" s="15">
        <v>0.6</v>
      </c>
      <c r="G1338" s="7" t="s">
        <v>7396</v>
      </c>
      <c r="H1338" s="11">
        <f t="shared" si="856"/>
        <v>11.67</v>
      </c>
      <c r="I1338" s="8">
        <f>INDEX('Нормо-час по специальностям'!$D$6:$D$26,MATCH(D1338,'Нормо-час по специальностям'!$A$6:$A$26,0))</f>
        <v>850</v>
      </c>
      <c r="J1338" s="8">
        <f>INDEX('Нормо-час по специальностям'!$E$6:$E$26,MATCH(D1338,'Нормо-час по специальностям'!$A$6:$A$26,0))</f>
        <v>1020</v>
      </c>
      <c r="K1338" s="8">
        <f t="shared" si="857"/>
        <v>510</v>
      </c>
      <c r="L1338" s="8">
        <f t="shared" si="858"/>
        <v>612</v>
      </c>
      <c r="M1338" s="8">
        <f>Расценки!L1337</f>
        <v>530</v>
      </c>
      <c r="N1338" s="8">
        <f>Расценки!M1337</f>
        <v>630</v>
      </c>
      <c r="O1338" s="10">
        <f t="shared" si="859"/>
        <v>-3.7735849056603765E-2</v>
      </c>
      <c r="P1338" s="10">
        <f t="shared" si="860"/>
        <v>-2.8571428571428581E-2</v>
      </c>
      <c r="Q1338" s="7" t="str">
        <f t="shared" si="861"/>
        <v>равно</v>
      </c>
      <c r="R1338" s="7" t="str">
        <f t="shared" si="862"/>
        <v>равно</v>
      </c>
      <c r="S1338" s="8">
        <f t="shared" si="863"/>
        <v>883</v>
      </c>
      <c r="T1338" s="8">
        <f t="shared" si="864"/>
        <v>1050</v>
      </c>
      <c r="U1338" s="8">
        <f>Расценки!F1337</f>
        <v>850</v>
      </c>
      <c r="V1338" s="8">
        <f>Расценки!G1337</f>
        <v>1000</v>
      </c>
      <c r="W1338" s="10">
        <f t="shared" si="865"/>
        <v>0.4</v>
      </c>
      <c r="X1338" s="10">
        <f t="shared" si="866"/>
        <v>0.38800000000000001</v>
      </c>
      <c r="Y1338" s="9">
        <f>Расценки!H1337</f>
        <v>850</v>
      </c>
      <c r="Z1338" s="9">
        <f>Расценки!I1337</f>
        <v>1000</v>
      </c>
      <c r="AA1338" s="10">
        <f>Расценки!J1337</f>
        <v>0</v>
      </c>
      <c r="AB1338" s="10">
        <f>Расценки!K1337</f>
        <v>0</v>
      </c>
      <c r="AC1338" s="16">
        <f t="shared" si="867"/>
        <v>0.4</v>
      </c>
      <c r="AD1338" s="16">
        <f t="shared" si="868"/>
        <v>0.38800000000000001</v>
      </c>
      <c r="AE1338" s="10">
        <f t="shared" si="869"/>
        <v>0.37647058823529411</v>
      </c>
      <c r="AF1338" s="10">
        <f t="shared" si="870"/>
        <v>0.37</v>
      </c>
      <c r="AG1338" s="8">
        <f t="shared" si="871"/>
        <v>340</v>
      </c>
      <c r="AH1338" s="8">
        <f t="shared" si="872"/>
        <v>388</v>
      </c>
    </row>
    <row r="1339" spans="1:34" x14ac:dyDescent="0.25">
      <c r="A1339" s="7" t="s">
        <v>3979</v>
      </c>
      <c r="B1339" s="7" t="s">
        <v>3980</v>
      </c>
      <c r="C1339" s="7" t="s">
        <v>177</v>
      </c>
      <c r="D1339" s="7" t="s">
        <v>392</v>
      </c>
      <c r="E1339" s="7" t="str">
        <f>INDEX('Нормо-час по специальностям'!$B$6:$B$26,MATCH(D1339,'Нормо-час по специальностям'!$A$6:$A$26,0))</f>
        <v>Электромонтажник</v>
      </c>
      <c r="F1339" s="15">
        <v>0.7</v>
      </c>
      <c r="G1339" s="7" t="s">
        <v>7397</v>
      </c>
      <c r="H1339" s="11">
        <f t="shared" si="856"/>
        <v>10</v>
      </c>
      <c r="I1339" s="8">
        <f>INDEX('Нормо-час по специальностям'!$D$6:$D$26,MATCH(D1339,'Нормо-час по специальностям'!$A$6:$A$26,0))</f>
        <v>850</v>
      </c>
      <c r="J1339" s="8">
        <f>INDEX('Нормо-час по специальностям'!$E$6:$E$26,MATCH(D1339,'Нормо-час по специальностям'!$A$6:$A$26,0))</f>
        <v>1020</v>
      </c>
      <c r="K1339" s="8">
        <f t="shared" si="857"/>
        <v>595</v>
      </c>
      <c r="L1339" s="8">
        <f t="shared" si="858"/>
        <v>714</v>
      </c>
      <c r="M1339" s="8">
        <f>Расценки!L1338</f>
        <v>630</v>
      </c>
      <c r="N1339" s="8">
        <f>Расценки!M1338</f>
        <v>750</v>
      </c>
      <c r="O1339" s="10">
        <f t="shared" si="859"/>
        <v>-5.555555555555558E-2</v>
      </c>
      <c r="P1339" s="10">
        <f t="shared" si="860"/>
        <v>-4.8000000000000043E-2</v>
      </c>
      <c r="Q1339" s="7" t="str">
        <f t="shared" si="861"/>
        <v>равно</v>
      </c>
      <c r="R1339" s="7" t="str">
        <f t="shared" si="862"/>
        <v>равно</v>
      </c>
      <c r="S1339" s="8">
        <f t="shared" si="863"/>
        <v>900</v>
      </c>
      <c r="T1339" s="8">
        <f t="shared" si="864"/>
        <v>1071</v>
      </c>
      <c r="U1339" s="8">
        <f>Расценки!F1338</f>
        <v>1000</v>
      </c>
      <c r="V1339" s="8">
        <f>Расценки!G1338</f>
        <v>1200</v>
      </c>
      <c r="W1339" s="10">
        <f t="shared" si="865"/>
        <v>0.40500000000000003</v>
      </c>
      <c r="X1339" s="10">
        <f t="shared" si="866"/>
        <v>0.40500000000000003</v>
      </c>
      <c r="Y1339" s="9">
        <f>Расценки!H1338</f>
        <v>1000</v>
      </c>
      <c r="Z1339" s="9">
        <f>Расценки!I1338</f>
        <v>1200</v>
      </c>
      <c r="AA1339" s="10">
        <f>Расценки!J1338</f>
        <v>0</v>
      </c>
      <c r="AB1339" s="10">
        <f>Расценки!K1338</f>
        <v>0</v>
      </c>
      <c r="AC1339" s="16">
        <f t="shared" si="867"/>
        <v>0.40500000000000003</v>
      </c>
      <c r="AD1339" s="16">
        <f t="shared" si="868"/>
        <v>0.40500000000000003</v>
      </c>
      <c r="AE1339" s="10">
        <f t="shared" si="869"/>
        <v>0.37</v>
      </c>
      <c r="AF1339" s="10">
        <f t="shared" si="870"/>
        <v>0.375</v>
      </c>
      <c r="AG1339" s="8">
        <f t="shared" si="871"/>
        <v>405</v>
      </c>
      <c r="AH1339" s="8">
        <f t="shared" si="872"/>
        <v>486</v>
      </c>
    </row>
    <row r="1340" spans="1:34" x14ac:dyDescent="0.25">
      <c r="A1340" s="7" t="s">
        <v>3982</v>
      </c>
      <c r="B1340" s="7" t="s">
        <v>3983</v>
      </c>
      <c r="C1340" s="7" t="s">
        <v>177</v>
      </c>
      <c r="D1340" s="7" t="s">
        <v>392</v>
      </c>
      <c r="E1340" s="7" t="str">
        <f>INDEX('Нормо-час по специальностям'!$B$6:$B$26,MATCH(D1340,'Нормо-час по специальностям'!$A$6:$A$26,0))</f>
        <v>Электромонтажник</v>
      </c>
      <c r="F1340" s="15">
        <v>0.6</v>
      </c>
      <c r="G1340" s="7" t="s">
        <v>7398</v>
      </c>
      <c r="H1340" s="11">
        <f t="shared" si="856"/>
        <v>11.67</v>
      </c>
      <c r="I1340" s="8">
        <f>INDEX('Нормо-час по специальностям'!$D$6:$D$26,MATCH(D1340,'Нормо-час по специальностям'!$A$6:$A$26,0))</f>
        <v>850</v>
      </c>
      <c r="J1340" s="8">
        <f>INDEX('Нормо-час по специальностям'!$E$6:$E$26,MATCH(D1340,'Нормо-час по специальностям'!$A$6:$A$26,0))</f>
        <v>1020</v>
      </c>
      <c r="K1340" s="8">
        <f t="shared" si="857"/>
        <v>510</v>
      </c>
      <c r="L1340" s="8">
        <f t="shared" si="858"/>
        <v>612</v>
      </c>
      <c r="M1340" s="8">
        <f>Расценки!L1339</f>
        <v>560</v>
      </c>
      <c r="N1340" s="8">
        <f>Расценки!M1339</f>
        <v>650</v>
      </c>
      <c r="O1340" s="10">
        <f t="shared" si="859"/>
        <v>-8.9285714285714302E-2</v>
      </c>
      <c r="P1340" s="10">
        <f t="shared" si="860"/>
        <v>-5.8461538461538454E-2</v>
      </c>
      <c r="Q1340" s="7" t="str">
        <f t="shared" si="861"/>
        <v>равно</v>
      </c>
      <c r="R1340" s="7" t="str">
        <f t="shared" si="862"/>
        <v>равно</v>
      </c>
      <c r="S1340" s="8">
        <f t="shared" si="863"/>
        <v>933</v>
      </c>
      <c r="T1340" s="8">
        <f t="shared" si="864"/>
        <v>1083</v>
      </c>
      <c r="U1340" s="8">
        <f>Расценки!F1339</f>
        <v>900</v>
      </c>
      <c r="V1340" s="8">
        <f>Расценки!G1339</f>
        <v>1050</v>
      </c>
      <c r="W1340" s="10">
        <f t="shared" si="865"/>
        <v>0.43333333333333335</v>
      </c>
      <c r="X1340" s="10">
        <f t="shared" si="866"/>
        <v>0.41714285714285715</v>
      </c>
      <c r="Y1340" s="9">
        <f>Расценки!H1339</f>
        <v>900</v>
      </c>
      <c r="Z1340" s="9">
        <f>Расценки!I1339</f>
        <v>1050</v>
      </c>
      <c r="AA1340" s="10">
        <f>Расценки!J1339</f>
        <v>0</v>
      </c>
      <c r="AB1340" s="10">
        <f>Расценки!K1339</f>
        <v>0</v>
      </c>
      <c r="AC1340" s="16">
        <f t="shared" si="867"/>
        <v>0.43333333333333335</v>
      </c>
      <c r="AD1340" s="16">
        <f t="shared" si="868"/>
        <v>0.41714285714285715</v>
      </c>
      <c r="AE1340" s="10">
        <f t="shared" si="869"/>
        <v>0.37777777777777777</v>
      </c>
      <c r="AF1340" s="10">
        <f t="shared" si="870"/>
        <v>0.38095238095238093</v>
      </c>
      <c r="AG1340" s="8">
        <f t="shared" si="871"/>
        <v>390</v>
      </c>
      <c r="AH1340" s="8">
        <f t="shared" si="872"/>
        <v>438</v>
      </c>
    </row>
    <row r="1341" spans="1:34" x14ac:dyDescent="0.25">
      <c r="A1341" s="7" t="s">
        <v>3985</v>
      </c>
      <c r="B1341" s="7" t="s">
        <v>3986</v>
      </c>
      <c r="C1341" s="7" t="s">
        <v>177</v>
      </c>
      <c r="D1341" s="7" t="s">
        <v>392</v>
      </c>
      <c r="E1341" s="7" t="str">
        <f>INDEX('Нормо-час по специальностям'!$B$6:$B$26,MATCH(D1341,'Нормо-час по специальностям'!$A$6:$A$26,0))</f>
        <v>Электромонтажник</v>
      </c>
      <c r="F1341" s="15">
        <v>0.6</v>
      </c>
      <c r="G1341" s="7" t="s">
        <v>7399</v>
      </c>
      <c r="H1341" s="11">
        <f t="shared" si="856"/>
        <v>11.67</v>
      </c>
      <c r="I1341" s="8">
        <f>INDEX('Нормо-час по специальностям'!$D$6:$D$26,MATCH(D1341,'Нормо-час по специальностям'!$A$6:$A$26,0))</f>
        <v>850</v>
      </c>
      <c r="J1341" s="8">
        <f>INDEX('Нормо-час по специальностям'!$E$6:$E$26,MATCH(D1341,'Нормо-час по специальностям'!$A$6:$A$26,0))</f>
        <v>1020</v>
      </c>
      <c r="K1341" s="8">
        <f t="shared" si="857"/>
        <v>510</v>
      </c>
      <c r="L1341" s="8">
        <f t="shared" si="858"/>
        <v>612</v>
      </c>
      <c r="M1341" s="8">
        <f>Расценки!L1340</f>
        <v>560</v>
      </c>
      <c r="N1341" s="8">
        <f>Расценки!M1340</f>
        <v>650</v>
      </c>
      <c r="O1341" s="10">
        <f t="shared" si="859"/>
        <v>-8.9285714285714302E-2</v>
      </c>
      <c r="P1341" s="10">
        <f t="shared" si="860"/>
        <v>-5.8461538461538454E-2</v>
      </c>
      <c r="Q1341" s="7" t="str">
        <f t="shared" si="861"/>
        <v>равно</v>
      </c>
      <c r="R1341" s="7" t="str">
        <f t="shared" si="862"/>
        <v>равно</v>
      </c>
      <c r="S1341" s="8">
        <f t="shared" si="863"/>
        <v>933</v>
      </c>
      <c r="T1341" s="8">
        <f t="shared" si="864"/>
        <v>1083</v>
      </c>
      <c r="U1341" s="8">
        <f>Расценки!F1340</f>
        <v>900</v>
      </c>
      <c r="V1341" s="8">
        <f>Расценки!G1340</f>
        <v>1050</v>
      </c>
      <c r="W1341" s="10">
        <f t="shared" si="865"/>
        <v>0.43333333333333335</v>
      </c>
      <c r="X1341" s="10">
        <f t="shared" si="866"/>
        <v>0.41714285714285715</v>
      </c>
      <c r="Y1341" s="9">
        <f>Расценки!H1340</f>
        <v>900</v>
      </c>
      <c r="Z1341" s="9">
        <f>Расценки!I1340</f>
        <v>1050</v>
      </c>
      <c r="AA1341" s="10">
        <f>Расценки!J1340</f>
        <v>0</v>
      </c>
      <c r="AB1341" s="10">
        <f>Расценки!K1340</f>
        <v>0</v>
      </c>
      <c r="AC1341" s="16">
        <f t="shared" si="867"/>
        <v>0.43333333333333335</v>
      </c>
      <c r="AD1341" s="16">
        <f t="shared" si="868"/>
        <v>0.41714285714285715</v>
      </c>
      <c r="AE1341" s="10">
        <f t="shared" si="869"/>
        <v>0.37777777777777777</v>
      </c>
      <c r="AF1341" s="10">
        <f t="shared" si="870"/>
        <v>0.38095238095238093</v>
      </c>
      <c r="AG1341" s="8">
        <f t="shared" si="871"/>
        <v>390</v>
      </c>
      <c r="AH1341" s="8">
        <f t="shared" si="872"/>
        <v>438</v>
      </c>
    </row>
    <row r="1342" spans="1:34" x14ac:dyDescent="0.25">
      <c r="A1342" s="7" t="s">
        <v>3988</v>
      </c>
      <c r="B1342" s="7" t="s">
        <v>3989</v>
      </c>
      <c r="C1342" s="7" t="s">
        <v>177</v>
      </c>
      <c r="D1342" s="7" t="s">
        <v>392</v>
      </c>
      <c r="E1342" s="7" t="str">
        <f>INDEX('Нормо-час по специальностям'!$B$6:$B$26,MATCH(D1342,'Нормо-час по специальностям'!$A$6:$A$26,0))</f>
        <v>Электромонтажник</v>
      </c>
      <c r="F1342" s="15">
        <v>0.8</v>
      </c>
      <c r="G1342" s="7" t="s">
        <v>7400</v>
      </c>
      <c r="H1342" s="11">
        <f t="shared" si="856"/>
        <v>8.75</v>
      </c>
      <c r="I1342" s="8">
        <f>INDEX('Нормо-час по специальностям'!$D$6:$D$26,MATCH(D1342,'Нормо-час по специальностям'!$A$6:$A$26,0))</f>
        <v>850</v>
      </c>
      <c r="J1342" s="8">
        <f>INDEX('Нормо-час по специальностям'!$E$6:$E$26,MATCH(D1342,'Нормо-час по специальностям'!$A$6:$A$26,0))</f>
        <v>1020</v>
      </c>
      <c r="K1342" s="8">
        <f t="shared" si="857"/>
        <v>680</v>
      </c>
      <c r="L1342" s="8">
        <f t="shared" si="858"/>
        <v>816</v>
      </c>
      <c r="M1342" s="8">
        <f>Расценки!L1341</f>
        <v>700</v>
      </c>
      <c r="N1342" s="8">
        <f>Расценки!M1341</f>
        <v>820</v>
      </c>
      <c r="O1342" s="10">
        <f t="shared" si="859"/>
        <v>-2.8571428571428581E-2</v>
      </c>
      <c r="P1342" s="10">
        <f t="shared" si="860"/>
        <v>-4.8780487804878092E-3</v>
      </c>
      <c r="Q1342" s="7" t="str">
        <f t="shared" si="861"/>
        <v>равно</v>
      </c>
      <c r="R1342" s="7" t="str">
        <f t="shared" si="862"/>
        <v>равно</v>
      </c>
      <c r="S1342" s="8">
        <f t="shared" si="863"/>
        <v>875</v>
      </c>
      <c r="T1342" s="8">
        <f t="shared" si="864"/>
        <v>1025</v>
      </c>
      <c r="U1342" s="8">
        <f>Расценки!F1341</f>
        <v>1100</v>
      </c>
      <c r="V1342" s="8">
        <f>Расценки!G1341</f>
        <v>1300</v>
      </c>
      <c r="W1342" s="10">
        <f t="shared" si="865"/>
        <v>0.38181818181818183</v>
      </c>
      <c r="X1342" s="10">
        <f t="shared" si="866"/>
        <v>0.37230769230769228</v>
      </c>
      <c r="Y1342" s="9">
        <f>Расценки!H1341</f>
        <v>1100</v>
      </c>
      <c r="Z1342" s="9">
        <f>Расценки!I1341</f>
        <v>1300</v>
      </c>
      <c r="AA1342" s="10">
        <f>Расценки!J1341</f>
        <v>0</v>
      </c>
      <c r="AB1342" s="10">
        <f>Расценки!K1341</f>
        <v>0</v>
      </c>
      <c r="AC1342" s="16">
        <f t="shared" si="867"/>
        <v>0.38181818181818183</v>
      </c>
      <c r="AD1342" s="16">
        <f t="shared" si="868"/>
        <v>0.37230769230769228</v>
      </c>
      <c r="AE1342" s="10">
        <f t="shared" si="869"/>
        <v>0.36363636363636365</v>
      </c>
      <c r="AF1342" s="10">
        <f t="shared" si="870"/>
        <v>0.36923076923076925</v>
      </c>
      <c r="AG1342" s="8">
        <f t="shared" si="871"/>
        <v>420</v>
      </c>
      <c r="AH1342" s="8">
        <f t="shared" si="872"/>
        <v>484</v>
      </c>
    </row>
    <row r="1343" spans="1:34" x14ac:dyDescent="0.25">
      <c r="A1343" s="7" t="s">
        <v>3991</v>
      </c>
      <c r="B1343" s="7" t="s">
        <v>3992</v>
      </c>
      <c r="C1343" s="7" t="s">
        <v>177</v>
      </c>
      <c r="D1343" s="7" t="s">
        <v>392</v>
      </c>
      <c r="E1343" s="7" t="str">
        <f>INDEX('Нормо-час по специальностям'!$B$6:$B$26,MATCH(D1343,'Нормо-час по специальностям'!$A$6:$A$26,0))</f>
        <v>Электромонтажник</v>
      </c>
      <c r="F1343" s="15">
        <v>1.5</v>
      </c>
      <c r="G1343" s="7" t="s">
        <v>7401</v>
      </c>
      <c r="H1343" s="11">
        <f t="shared" si="856"/>
        <v>4.67</v>
      </c>
      <c r="I1343" s="8">
        <f>INDEX('Нормо-час по специальностям'!$D$6:$D$26,MATCH(D1343,'Нормо-час по специальностям'!$A$6:$A$26,0))</f>
        <v>850</v>
      </c>
      <c r="J1343" s="8">
        <f>INDEX('Нормо-час по специальностям'!$E$6:$E$26,MATCH(D1343,'Нормо-час по специальностям'!$A$6:$A$26,0))</f>
        <v>1020</v>
      </c>
      <c r="K1343" s="8">
        <f t="shared" si="857"/>
        <v>1275</v>
      </c>
      <c r="L1343" s="8">
        <f t="shared" si="858"/>
        <v>1530</v>
      </c>
      <c r="M1343" s="8">
        <f>Расценки!L1342</f>
        <v>1250</v>
      </c>
      <c r="N1343" s="8">
        <f>Расценки!M1342</f>
        <v>1500</v>
      </c>
      <c r="O1343" s="10">
        <f t="shared" si="859"/>
        <v>2.0000000000000018E-2</v>
      </c>
      <c r="P1343" s="10">
        <f t="shared" si="860"/>
        <v>2.0000000000000018E-2</v>
      </c>
      <c r="Q1343" s="7" t="str">
        <f t="shared" si="861"/>
        <v>равно</v>
      </c>
      <c r="R1343" s="7" t="str">
        <f t="shared" si="862"/>
        <v>равно</v>
      </c>
      <c r="S1343" s="8">
        <f t="shared" si="863"/>
        <v>833</v>
      </c>
      <c r="T1343" s="8">
        <f t="shared" si="864"/>
        <v>1000</v>
      </c>
      <c r="U1343" s="8">
        <f>Расценки!F1342</f>
        <v>2000</v>
      </c>
      <c r="V1343" s="8">
        <f>Расценки!G1342</f>
        <v>2400</v>
      </c>
      <c r="W1343" s="10">
        <f t="shared" si="865"/>
        <v>0.36249999999999999</v>
      </c>
      <c r="X1343" s="10">
        <f t="shared" si="866"/>
        <v>0.36249999999999999</v>
      </c>
      <c r="Y1343" s="9">
        <f>Расценки!H1342</f>
        <v>2000</v>
      </c>
      <c r="Z1343" s="9">
        <f>Расценки!I1342</f>
        <v>2400</v>
      </c>
      <c r="AA1343" s="10">
        <f>Расценки!J1342</f>
        <v>0</v>
      </c>
      <c r="AB1343" s="10">
        <f>Расценки!K1342</f>
        <v>0</v>
      </c>
      <c r="AC1343" s="16">
        <f t="shared" si="867"/>
        <v>0.36249999999999999</v>
      </c>
      <c r="AD1343" s="16">
        <f t="shared" si="868"/>
        <v>0.36249999999999999</v>
      </c>
      <c r="AE1343" s="10">
        <f t="shared" si="869"/>
        <v>0.375</v>
      </c>
      <c r="AF1343" s="10">
        <f t="shared" si="870"/>
        <v>0.375</v>
      </c>
      <c r="AG1343" s="8">
        <f t="shared" si="871"/>
        <v>725</v>
      </c>
      <c r="AH1343" s="8">
        <f t="shared" si="872"/>
        <v>870</v>
      </c>
    </row>
    <row r="1344" spans="1:34" x14ac:dyDescent="0.25">
      <c r="A1344" s="7" t="s">
        <v>3995</v>
      </c>
      <c r="B1344" s="7" t="s">
        <v>3996</v>
      </c>
      <c r="C1344" s="7" t="s">
        <v>177</v>
      </c>
      <c r="D1344" s="7" t="s">
        <v>392</v>
      </c>
      <c r="E1344" s="7" t="str">
        <f>INDEX('Нормо-час по специальностям'!$B$6:$B$26,MATCH(D1344,'Нормо-час по специальностям'!$A$6:$A$26,0))</f>
        <v>Электромонтажник</v>
      </c>
      <c r="F1344" s="15">
        <v>3.5</v>
      </c>
      <c r="G1344" s="7" t="s">
        <v>7402</v>
      </c>
      <c r="H1344" s="11">
        <f t="shared" si="856"/>
        <v>2</v>
      </c>
      <c r="I1344" s="8">
        <f>INDEX('Нормо-час по специальностям'!$D$6:$D$26,MATCH(D1344,'Нормо-час по специальностям'!$A$6:$A$26,0))</f>
        <v>850</v>
      </c>
      <c r="J1344" s="8">
        <f>INDEX('Нормо-час по специальностям'!$E$6:$E$26,MATCH(D1344,'Нормо-час по специальностям'!$A$6:$A$26,0))</f>
        <v>1020</v>
      </c>
      <c r="K1344" s="8">
        <f t="shared" si="857"/>
        <v>2975</v>
      </c>
      <c r="L1344" s="8">
        <f t="shared" si="858"/>
        <v>3570</v>
      </c>
      <c r="M1344" s="8">
        <f>Расценки!L1343</f>
        <v>2800</v>
      </c>
      <c r="N1344" s="8">
        <f>Расценки!M1343</f>
        <v>3300</v>
      </c>
      <c r="O1344" s="10">
        <f t="shared" si="859"/>
        <v>6.25E-2</v>
      </c>
      <c r="P1344" s="10">
        <f t="shared" si="860"/>
        <v>8.181818181818179E-2</v>
      </c>
      <c r="Q1344" s="7" t="str">
        <f t="shared" si="861"/>
        <v>равно</v>
      </c>
      <c r="R1344" s="7" t="str">
        <f t="shared" si="862"/>
        <v>равно</v>
      </c>
      <c r="S1344" s="8">
        <f t="shared" si="863"/>
        <v>800</v>
      </c>
      <c r="T1344" s="8">
        <f t="shared" si="864"/>
        <v>943</v>
      </c>
      <c r="U1344" s="8">
        <f>Расценки!F1343</f>
        <v>4500</v>
      </c>
      <c r="V1344" s="8">
        <f>Расценки!G1343</f>
        <v>5300</v>
      </c>
      <c r="W1344" s="10">
        <f t="shared" si="865"/>
        <v>0.33888888888888891</v>
      </c>
      <c r="X1344" s="10">
        <f t="shared" si="866"/>
        <v>0.32641509433962262</v>
      </c>
      <c r="Y1344" s="9">
        <f>Расценки!H1343</f>
        <v>4500</v>
      </c>
      <c r="Z1344" s="9">
        <f>Расценки!I1343</f>
        <v>5300</v>
      </c>
      <c r="AA1344" s="10">
        <f>Расценки!J1343</f>
        <v>0</v>
      </c>
      <c r="AB1344" s="10">
        <f>Расценки!K1343</f>
        <v>0</v>
      </c>
      <c r="AC1344" s="16">
        <f t="shared" si="867"/>
        <v>0.33888888888888891</v>
      </c>
      <c r="AD1344" s="16">
        <f t="shared" si="868"/>
        <v>0.32641509433962262</v>
      </c>
      <c r="AE1344" s="10">
        <f t="shared" si="869"/>
        <v>0.37777777777777777</v>
      </c>
      <c r="AF1344" s="10">
        <f t="shared" si="870"/>
        <v>0.37735849056603776</v>
      </c>
      <c r="AG1344" s="8">
        <f t="shared" si="871"/>
        <v>1525</v>
      </c>
      <c r="AH1344" s="8">
        <f t="shared" si="872"/>
        <v>1730</v>
      </c>
    </row>
    <row r="1345" spans="1:34" x14ac:dyDescent="0.25">
      <c r="A1345" s="7" t="s">
        <v>3999</v>
      </c>
      <c r="B1345" s="7" t="s">
        <v>4000</v>
      </c>
      <c r="C1345" s="7" t="s">
        <v>177</v>
      </c>
      <c r="D1345" s="7" t="s">
        <v>392</v>
      </c>
      <c r="E1345" s="7" t="str">
        <f>INDEX('Нормо-час по специальностям'!$B$6:$B$26,MATCH(D1345,'Нормо-час по специальностям'!$A$6:$A$26,0))</f>
        <v>Электромонтажник</v>
      </c>
      <c r="F1345" s="15">
        <v>2</v>
      </c>
      <c r="G1345" s="7" t="s">
        <v>7403</v>
      </c>
      <c r="H1345" s="11">
        <f t="shared" si="856"/>
        <v>3.5</v>
      </c>
      <c r="I1345" s="8">
        <f>INDEX('Нормо-час по специальностям'!$D$6:$D$26,MATCH(D1345,'Нормо-час по специальностям'!$A$6:$A$26,0))</f>
        <v>850</v>
      </c>
      <c r="J1345" s="8">
        <f>INDEX('Нормо-час по специальностям'!$E$6:$E$26,MATCH(D1345,'Нормо-час по специальностям'!$A$6:$A$26,0))</f>
        <v>1020</v>
      </c>
      <c r="K1345" s="8">
        <f t="shared" si="857"/>
        <v>1700</v>
      </c>
      <c r="L1345" s="8">
        <f t="shared" si="858"/>
        <v>2040</v>
      </c>
      <c r="M1345" s="8">
        <f>Расценки!L1344</f>
        <v>1550</v>
      </c>
      <c r="N1345" s="8">
        <f>Расценки!M1344</f>
        <v>1850</v>
      </c>
      <c r="O1345" s="10">
        <f t="shared" si="859"/>
        <v>9.6774193548387011E-2</v>
      </c>
      <c r="P1345" s="10">
        <f t="shared" si="860"/>
        <v>0.10270270270270276</v>
      </c>
      <c r="Q1345" s="7" t="str">
        <f t="shared" si="861"/>
        <v>равно</v>
      </c>
      <c r="R1345" s="7" t="str">
        <f t="shared" si="862"/>
        <v>расценка</v>
      </c>
      <c r="S1345" s="8">
        <f t="shared" si="863"/>
        <v>775</v>
      </c>
      <c r="T1345" s="8">
        <f t="shared" si="864"/>
        <v>925</v>
      </c>
      <c r="U1345" s="8">
        <f>Расценки!F1344</f>
        <v>2500</v>
      </c>
      <c r="V1345" s="8">
        <f>Расценки!G1344</f>
        <v>3000</v>
      </c>
      <c r="W1345" s="10">
        <f t="shared" si="865"/>
        <v>0.32</v>
      </c>
      <c r="X1345" s="10">
        <f t="shared" si="866"/>
        <v>0.32</v>
      </c>
      <c r="Y1345" s="9">
        <f>Расценки!H1344</f>
        <v>2500</v>
      </c>
      <c r="Z1345" s="9">
        <f>Расценки!I1344</f>
        <v>3000</v>
      </c>
      <c r="AA1345" s="10">
        <f>Расценки!J1344</f>
        <v>0</v>
      </c>
      <c r="AB1345" s="10">
        <f>Расценки!K1344</f>
        <v>0</v>
      </c>
      <c r="AC1345" s="16">
        <f t="shared" si="867"/>
        <v>0.32</v>
      </c>
      <c r="AD1345" s="16">
        <f t="shared" si="868"/>
        <v>0.32</v>
      </c>
      <c r="AE1345" s="10">
        <f t="shared" si="869"/>
        <v>0.38</v>
      </c>
      <c r="AF1345" s="10">
        <f t="shared" si="870"/>
        <v>0.38333333333333336</v>
      </c>
      <c r="AG1345" s="8">
        <f t="shared" si="871"/>
        <v>800</v>
      </c>
      <c r="AH1345" s="8">
        <f t="shared" si="872"/>
        <v>960</v>
      </c>
    </row>
    <row r="1346" spans="1:34" x14ac:dyDescent="0.25">
      <c r="A1346" s="7" t="s">
        <v>4003</v>
      </c>
      <c r="B1346" s="7" t="s">
        <v>4004</v>
      </c>
      <c r="C1346" s="7" t="s">
        <v>177</v>
      </c>
      <c r="D1346" s="7" t="s">
        <v>392</v>
      </c>
      <c r="E1346" s="7" t="str">
        <f>INDEX('Нормо-час по специальностям'!$B$6:$B$26,MATCH(D1346,'Нормо-час по специальностям'!$A$6:$A$26,0))</f>
        <v>Электромонтажник</v>
      </c>
      <c r="F1346" s="15">
        <v>0.5</v>
      </c>
      <c r="G1346" s="7" t="s">
        <v>7404</v>
      </c>
      <c r="H1346" s="11">
        <f t="shared" si="856"/>
        <v>14</v>
      </c>
      <c r="I1346" s="8">
        <f>INDEX('Нормо-час по специальностям'!$D$6:$D$26,MATCH(D1346,'Нормо-час по специальностям'!$A$6:$A$26,0))</f>
        <v>850</v>
      </c>
      <c r="J1346" s="8">
        <f>INDEX('Нормо-час по специальностям'!$E$6:$E$26,MATCH(D1346,'Нормо-час по специальностям'!$A$6:$A$26,0))</f>
        <v>1020</v>
      </c>
      <c r="K1346" s="8">
        <f t="shared" si="857"/>
        <v>425</v>
      </c>
      <c r="L1346" s="8">
        <f t="shared" si="858"/>
        <v>510</v>
      </c>
      <c r="M1346" s="8">
        <f>Расценки!L1345</f>
        <v>500</v>
      </c>
      <c r="N1346" s="8">
        <f>Расценки!M1345</f>
        <v>590</v>
      </c>
      <c r="O1346" s="10">
        <f t="shared" si="859"/>
        <v>-0.15000000000000002</v>
      </c>
      <c r="P1346" s="10">
        <f t="shared" si="860"/>
        <v>-0.13559322033898302</v>
      </c>
      <c r="Q1346" s="7" t="str">
        <f t="shared" si="861"/>
        <v>нормо-часы</v>
      </c>
      <c r="R1346" s="7" t="str">
        <f t="shared" si="862"/>
        <v>нормо-часы</v>
      </c>
      <c r="S1346" s="8">
        <f t="shared" si="863"/>
        <v>1000</v>
      </c>
      <c r="T1346" s="8">
        <f t="shared" si="864"/>
        <v>1180</v>
      </c>
      <c r="U1346" s="8">
        <f>Расценки!F1345</f>
        <v>800</v>
      </c>
      <c r="V1346" s="8">
        <f>Расценки!G1345</f>
        <v>950</v>
      </c>
      <c r="W1346" s="10">
        <f t="shared" si="865"/>
        <v>0.46875</v>
      </c>
      <c r="X1346" s="10">
        <f t="shared" si="866"/>
        <v>0.4631578947368421</v>
      </c>
      <c r="Y1346" s="9">
        <f>Расценки!H1345</f>
        <v>800</v>
      </c>
      <c r="Z1346" s="9">
        <f>Расценки!I1345</f>
        <v>950</v>
      </c>
      <c r="AA1346" s="10">
        <f>Расценки!J1345</f>
        <v>0</v>
      </c>
      <c r="AB1346" s="10">
        <f>Расценки!K1345</f>
        <v>0</v>
      </c>
      <c r="AC1346" s="16">
        <f t="shared" si="867"/>
        <v>0.46875</v>
      </c>
      <c r="AD1346" s="16">
        <f t="shared" si="868"/>
        <v>0.4631578947368421</v>
      </c>
      <c r="AE1346" s="10">
        <f t="shared" si="869"/>
        <v>0.375</v>
      </c>
      <c r="AF1346" s="10">
        <f t="shared" si="870"/>
        <v>0.37894736842105264</v>
      </c>
      <c r="AG1346" s="8">
        <f t="shared" si="871"/>
        <v>375</v>
      </c>
      <c r="AH1346" s="8">
        <f t="shared" si="872"/>
        <v>440</v>
      </c>
    </row>
    <row r="1347" spans="1:34" x14ac:dyDescent="0.25">
      <c r="A1347" s="7" t="s">
        <v>4006</v>
      </c>
      <c r="B1347" s="7" t="s">
        <v>4007</v>
      </c>
      <c r="C1347" s="7" t="s">
        <v>177</v>
      </c>
      <c r="D1347" s="7" t="s">
        <v>392</v>
      </c>
      <c r="E1347" s="7" t="str">
        <f>INDEX('Нормо-час по специальностям'!$B$6:$B$26,MATCH(D1347,'Нормо-час по специальностям'!$A$6:$A$26,0))</f>
        <v>Электромонтажник</v>
      </c>
      <c r="F1347" s="15">
        <v>1.2</v>
      </c>
      <c r="G1347" s="7" t="s">
        <v>7405</v>
      </c>
      <c r="H1347" s="11">
        <f t="shared" si="856"/>
        <v>5.83</v>
      </c>
      <c r="I1347" s="8">
        <f>INDEX('Нормо-час по специальностям'!$D$6:$D$26,MATCH(D1347,'Нормо-час по специальностям'!$A$6:$A$26,0))</f>
        <v>850</v>
      </c>
      <c r="J1347" s="8">
        <f>INDEX('Нормо-час по специальностям'!$E$6:$E$26,MATCH(D1347,'Нормо-час по специальностям'!$A$6:$A$26,0))</f>
        <v>1020</v>
      </c>
      <c r="K1347" s="8">
        <f t="shared" si="857"/>
        <v>1020</v>
      </c>
      <c r="L1347" s="8">
        <f t="shared" si="858"/>
        <v>1224</v>
      </c>
      <c r="M1347" s="8">
        <f>Расценки!L1346</f>
        <v>1050</v>
      </c>
      <c r="N1347" s="8">
        <f>Расценки!M1346</f>
        <v>1250</v>
      </c>
      <c r="O1347" s="10">
        <f t="shared" si="859"/>
        <v>-2.8571428571428581E-2</v>
      </c>
      <c r="P1347" s="10">
        <f t="shared" si="860"/>
        <v>-2.0800000000000041E-2</v>
      </c>
      <c r="Q1347" s="7" t="str">
        <f t="shared" si="861"/>
        <v>равно</v>
      </c>
      <c r="R1347" s="7" t="str">
        <f t="shared" si="862"/>
        <v>равно</v>
      </c>
      <c r="S1347" s="8">
        <f t="shared" si="863"/>
        <v>875</v>
      </c>
      <c r="T1347" s="8">
        <f t="shared" si="864"/>
        <v>1042</v>
      </c>
      <c r="U1347" s="8">
        <f>Расценки!F1346</f>
        <v>1700</v>
      </c>
      <c r="V1347" s="8">
        <f>Расценки!G1346</f>
        <v>2000</v>
      </c>
      <c r="W1347" s="10">
        <f t="shared" si="865"/>
        <v>0.4</v>
      </c>
      <c r="X1347" s="10">
        <f t="shared" si="866"/>
        <v>0.38800000000000001</v>
      </c>
      <c r="Y1347" s="9">
        <f>Расценки!H1346</f>
        <v>1700</v>
      </c>
      <c r="Z1347" s="9">
        <f>Расценки!I1346</f>
        <v>2000</v>
      </c>
      <c r="AA1347" s="10">
        <f>Расценки!J1346</f>
        <v>0</v>
      </c>
      <c r="AB1347" s="10">
        <f>Расценки!K1346</f>
        <v>0</v>
      </c>
      <c r="AC1347" s="16">
        <f t="shared" si="867"/>
        <v>0.4</v>
      </c>
      <c r="AD1347" s="16">
        <f t="shared" si="868"/>
        <v>0.38800000000000001</v>
      </c>
      <c r="AE1347" s="10">
        <f t="shared" si="869"/>
        <v>0.38235294117647056</v>
      </c>
      <c r="AF1347" s="10">
        <f t="shared" si="870"/>
        <v>0.375</v>
      </c>
      <c r="AG1347" s="8">
        <f t="shared" si="871"/>
        <v>680</v>
      </c>
      <c r="AH1347" s="8">
        <f t="shared" si="872"/>
        <v>776</v>
      </c>
    </row>
    <row r="1348" spans="1:34" x14ac:dyDescent="0.25">
      <c r="A1348" s="7" t="s">
        <v>4010</v>
      </c>
      <c r="B1348" s="7" t="s">
        <v>4011</v>
      </c>
      <c r="C1348" s="7" t="s">
        <v>177</v>
      </c>
      <c r="D1348" s="7" t="s">
        <v>392</v>
      </c>
      <c r="E1348" s="7" t="str">
        <f>INDEX('Нормо-час по специальностям'!$B$6:$B$26,MATCH(D1348,'Нормо-час по специальностям'!$A$6:$A$26,0))</f>
        <v>Электромонтажник</v>
      </c>
      <c r="F1348" s="15">
        <v>3</v>
      </c>
      <c r="G1348" s="7" t="s">
        <v>7406</v>
      </c>
      <c r="H1348" s="11">
        <f t="shared" si="856"/>
        <v>2.33</v>
      </c>
      <c r="I1348" s="8">
        <f>INDEX('Нормо-час по специальностям'!$D$6:$D$26,MATCH(D1348,'Нормо-час по специальностям'!$A$6:$A$26,0))</f>
        <v>850</v>
      </c>
      <c r="J1348" s="8">
        <f>INDEX('Нормо-час по специальностям'!$E$6:$E$26,MATCH(D1348,'Нормо-час по специальностям'!$A$6:$A$26,0))</f>
        <v>1020</v>
      </c>
      <c r="K1348" s="8">
        <f t="shared" si="857"/>
        <v>2550</v>
      </c>
      <c r="L1348" s="8">
        <f t="shared" si="858"/>
        <v>3060</v>
      </c>
      <c r="M1348" s="8">
        <f>Расценки!L1347</f>
        <v>2800</v>
      </c>
      <c r="N1348" s="8">
        <f>Расценки!M1347</f>
        <v>3300</v>
      </c>
      <c r="O1348" s="10">
        <f t="shared" si="859"/>
        <v>-8.9285714285714302E-2</v>
      </c>
      <c r="P1348" s="10">
        <f t="shared" si="860"/>
        <v>-7.2727272727272751E-2</v>
      </c>
      <c r="Q1348" s="7" t="str">
        <f t="shared" si="861"/>
        <v>равно</v>
      </c>
      <c r="R1348" s="7" t="str">
        <f t="shared" si="862"/>
        <v>равно</v>
      </c>
      <c r="S1348" s="8">
        <f t="shared" si="863"/>
        <v>933</v>
      </c>
      <c r="T1348" s="8">
        <f t="shared" si="864"/>
        <v>1100</v>
      </c>
      <c r="U1348" s="8">
        <f>Расценки!F1347</f>
        <v>4500</v>
      </c>
      <c r="V1348" s="8">
        <f>Расценки!G1347</f>
        <v>5300</v>
      </c>
      <c r="W1348" s="10">
        <f t="shared" si="865"/>
        <v>0.43333333333333335</v>
      </c>
      <c r="X1348" s="10">
        <f t="shared" si="866"/>
        <v>0.42264150943396228</v>
      </c>
      <c r="Y1348" s="9">
        <f>Расценки!H1347</f>
        <v>4500</v>
      </c>
      <c r="Z1348" s="9">
        <f>Расценки!I1347</f>
        <v>5300</v>
      </c>
      <c r="AA1348" s="10">
        <f>Расценки!J1347</f>
        <v>0</v>
      </c>
      <c r="AB1348" s="10">
        <f>Расценки!K1347</f>
        <v>0</v>
      </c>
      <c r="AC1348" s="16">
        <f t="shared" si="867"/>
        <v>0.43333333333333335</v>
      </c>
      <c r="AD1348" s="16">
        <f t="shared" si="868"/>
        <v>0.42264150943396228</v>
      </c>
      <c r="AE1348" s="10">
        <f t="shared" si="869"/>
        <v>0.37777777777777777</v>
      </c>
      <c r="AF1348" s="10">
        <f t="shared" si="870"/>
        <v>0.37735849056603776</v>
      </c>
      <c r="AG1348" s="8">
        <f t="shared" si="871"/>
        <v>1950</v>
      </c>
      <c r="AH1348" s="8">
        <f t="shared" si="872"/>
        <v>2240</v>
      </c>
    </row>
    <row r="1349" spans="1:34" x14ac:dyDescent="0.25">
      <c r="A1349" s="7" t="s">
        <v>4014</v>
      </c>
      <c r="B1349" s="7" t="s">
        <v>4015</v>
      </c>
      <c r="C1349" s="7" t="s">
        <v>177</v>
      </c>
      <c r="D1349" s="7" t="s">
        <v>3886</v>
      </c>
      <c r="E1349" s="7" t="str">
        <f>INDEX('Нормо-час по специальностям'!$B$6:$B$26,MATCH(D1349,'Нормо-час по специальностям'!$A$6:$A$26,0))</f>
        <v>Инженер электролаборатории / ПНР</v>
      </c>
      <c r="F1349" s="15">
        <v>10</v>
      </c>
      <c r="G1349" s="7" t="s">
        <v>7407</v>
      </c>
      <c r="H1349" s="11">
        <f t="shared" si="856"/>
        <v>0.7</v>
      </c>
      <c r="I1349" s="8">
        <f>INDEX('Нормо-час по специальностям'!$D$6:$D$26,MATCH(D1349,'Нормо-час по специальностям'!$A$6:$A$26,0))</f>
        <v>1400</v>
      </c>
      <c r="J1349" s="8">
        <f>INDEX('Нормо-час по специальностям'!$E$6:$E$26,MATCH(D1349,'Нормо-час по специальностям'!$A$6:$A$26,0))</f>
        <v>1680</v>
      </c>
      <c r="K1349" s="8">
        <f t="shared" si="857"/>
        <v>14000</v>
      </c>
      <c r="L1349" s="8">
        <f t="shared" si="858"/>
        <v>16800</v>
      </c>
      <c r="M1349" s="8">
        <f>Расценки!L1348</f>
        <v>9500</v>
      </c>
      <c r="N1349" s="8">
        <f>Расценки!M1348</f>
        <v>11000</v>
      </c>
      <c r="O1349" s="10">
        <f t="shared" si="859"/>
        <v>0.47368421052631571</v>
      </c>
      <c r="P1349" s="10">
        <f t="shared" si="860"/>
        <v>0.52727272727272734</v>
      </c>
      <c r="Q1349" s="7" t="str">
        <f t="shared" si="861"/>
        <v>расценка</v>
      </c>
      <c r="R1349" s="7" t="str">
        <f t="shared" si="862"/>
        <v>расценка</v>
      </c>
      <c r="S1349" s="8">
        <f t="shared" si="863"/>
        <v>950</v>
      </c>
      <c r="T1349" s="8">
        <f t="shared" si="864"/>
        <v>1100</v>
      </c>
      <c r="U1349" s="8">
        <f>Расценки!F1348</f>
        <v>15000</v>
      </c>
      <c r="V1349" s="8">
        <f>Расценки!G1348</f>
        <v>17500</v>
      </c>
      <c r="W1349" s="10">
        <f t="shared" si="865"/>
        <v>6.6666666666666666E-2</v>
      </c>
      <c r="X1349" s="10">
        <f t="shared" si="866"/>
        <v>0.04</v>
      </c>
      <c r="Y1349" s="9">
        <f>Расценки!H1348</f>
        <v>18667</v>
      </c>
      <c r="Z1349" s="9">
        <f>Расценки!I1348</f>
        <v>22400</v>
      </c>
      <c r="AA1349" s="10">
        <f>Расценки!J1348</f>
        <v>0.24446666666666661</v>
      </c>
      <c r="AB1349" s="10">
        <f>Расценки!K1348</f>
        <v>0.28000000000000003</v>
      </c>
      <c r="AC1349" s="16">
        <f t="shared" si="867"/>
        <v>0.25001339261798894</v>
      </c>
      <c r="AD1349" s="16">
        <f t="shared" si="868"/>
        <v>0.25</v>
      </c>
      <c r="AE1349" s="10">
        <f t="shared" si="869"/>
        <v>0.49108051641934963</v>
      </c>
      <c r="AF1349" s="10">
        <f t="shared" si="870"/>
        <v>0.5089285714285714</v>
      </c>
      <c r="AG1349" s="8">
        <f t="shared" si="871"/>
        <v>4667</v>
      </c>
      <c r="AH1349" s="8">
        <f t="shared" si="872"/>
        <v>5600</v>
      </c>
    </row>
    <row r="1350" spans="1:34" x14ac:dyDescent="0.25">
      <c r="A1350" s="7" t="s">
        <v>4017</v>
      </c>
      <c r="B1350" s="7" t="s">
        <v>4018</v>
      </c>
      <c r="C1350" s="7" t="s">
        <v>177</v>
      </c>
      <c r="D1350" s="7" t="s">
        <v>392</v>
      </c>
      <c r="E1350" s="7" t="str">
        <f>INDEX('Нормо-час по специальностям'!$B$6:$B$26,MATCH(D1350,'Нормо-час по специальностям'!$A$6:$A$26,0))</f>
        <v>Электромонтажник</v>
      </c>
      <c r="F1350" s="15">
        <v>2.5</v>
      </c>
      <c r="G1350" s="7" t="s">
        <v>7403</v>
      </c>
      <c r="H1350" s="11">
        <f t="shared" si="856"/>
        <v>2.8</v>
      </c>
      <c r="I1350" s="8">
        <f>INDEX('Нормо-час по специальностям'!$D$6:$D$26,MATCH(D1350,'Нормо-час по специальностям'!$A$6:$A$26,0))</f>
        <v>850</v>
      </c>
      <c r="J1350" s="8">
        <f>INDEX('Нормо-час по специальностям'!$E$6:$E$26,MATCH(D1350,'Нормо-час по специальностям'!$A$6:$A$26,0))</f>
        <v>1020</v>
      </c>
      <c r="K1350" s="8">
        <f t="shared" si="857"/>
        <v>2125</v>
      </c>
      <c r="L1350" s="8">
        <f t="shared" si="858"/>
        <v>2550</v>
      </c>
      <c r="M1350" s="8">
        <f>Расценки!L1349</f>
        <v>2200</v>
      </c>
      <c r="N1350" s="8">
        <f>Расценки!M1349</f>
        <v>2600</v>
      </c>
      <c r="O1350" s="10">
        <f t="shared" si="859"/>
        <v>-3.4090909090909061E-2</v>
      </c>
      <c r="P1350" s="10">
        <f t="shared" si="860"/>
        <v>-1.9230769230769273E-2</v>
      </c>
      <c r="Q1350" s="7" t="str">
        <f t="shared" si="861"/>
        <v>равно</v>
      </c>
      <c r="R1350" s="7" t="str">
        <f t="shared" si="862"/>
        <v>равно</v>
      </c>
      <c r="S1350" s="8">
        <f t="shared" si="863"/>
        <v>880</v>
      </c>
      <c r="T1350" s="8">
        <f t="shared" si="864"/>
        <v>1040</v>
      </c>
      <c r="U1350" s="8">
        <f>Расценки!F1349</f>
        <v>3500</v>
      </c>
      <c r="V1350" s="8">
        <f>Расценки!G1349</f>
        <v>4100</v>
      </c>
      <c r="W1350" s="10">
        <f t="shared" si="865"/>
        <v>0.39285714285714285</v>
      </c>
      <c r="X1350" s="10">
        <f t="shared" si="866"/>
        <v>0.37804878048780488</v>
      </c>
      <c r="Y1350" s="9">
        <f>Расценки!H1349</f>
        <v>3500</v>
      </c>
      <c r="Z1350" s="9">
        <f>Расценки!I1349</f>
        <v>4100</v>
      </c>
      <c r="AA1350" s="10">
        <f>Расценки!J1349</f>
        <v>0</v>
      </c>
      <c r="AB1350" s="10">
        <f>Расценки!K1349</f>
        <v>0</v>
      </c>
      <c r="AC1350" s="16">
        <f t="shared" si="867"/>
        <v>0.39285714285714285</v>
      </c>
      <c r="AD1350" s="16">
        <f t="shared" si="868"/>
        <v>0.37804878048780488</v>
      </c>
      <c r="AE1350" s="10">
        <f t="shared" si="869"/>
        <v>0.37142857142857144</v>
      </c>
      <c r="AF1350" s="10">
        <f t="shared" si="870"/>
        <v>0.36585365853658536</v>
      </c>
      <c r="AG1350" s="8">
        <f t="shared" si="871"/>
        <v>1375</v>
      </c>
      <c r="AH1350" s="8">
        <f t="shared" si="872"/>
        <v>1550</v>
      </c>
    </row>
    <row r="1351" spans="1:34" x14ac:dyDescent="0.25">
      <c r="A1351" s="7" t="s">
        <v>4021</v>
      </c>
      <c r="B1351" s="7" t="s">
        <v>4022</v>
      </c>
      <c r="C1351" s="7" t="s">
        <v>177</v>
      </c>
      <c r="D1351" s="7" t="s">
        <v>392</v>
      </c>
      <c r="E1351" s="7" t="str">
        <f>INDEX('Нормо-час по специальностям'!$B$6:$B$26,MATCH(D1351,'Нормо-час по специальностям'!$A$6:$A$26,0))</f>
        <v>Электромонтажник</v>
      </c>
      <c r="F1351" s="15">
        <v>1.5</v>
      </c>
      <c r="G1351" s="7" t="s">
        <v>7408</v>
      </c>
      <c r="H1351" s="11">
        <f t="shared" si="856"/>
        <v>4.67</v>
      </c>
      <c r="I1351" s="8">
        <f>INDEX('Нормо-час по специальностям'!$D$6:$D$26,MATCH(D1351,'Нормо-час по специальностям'!$A$6:$A$26,0))</f>
        <v>850</v>
      </c>
      <c r="J1351" s="8">
        <f>INDEX('Нормо-час по специальностям'!$E$6:$E$26,MATCH(D1351,'Нормо-час по специальностям'!$A$6:$A$26,0))</f>
        <v>1020</v>
      </c>
      <c r="K1351" s="8">
        <f t="shared" si="857"/>
        <v>1275</v>
      </c>
      <c r="L1351" s="8">
        <f t="shared" si="858"/>
        <v>1530</v>
      </c>
      <c r="M1351" s="8">
        <f>Расценки!L1350</f>
        <v>1250</v>
      </c>
      <c r="N1351" s="8">
        <f>Расценки!M1350</f>
        <v>1500</v>
      </c>
      <c r="O1351" s="10">
        <f t="shared" si="859"/>
        <v>2.0000000000000018E-2</v>
      </c>
      <c r="P1351" s="10">
        <f t="shared" si="860"/>
        <v>2.0000000000000018E-2</v>
      </c>
      <c r="Q1351" s="7" t="str">
        <f t="shared" si="861"/>
        <v>равно</v>
      </c>
      <c r="R1351" s="7" t="str">
        <f t="shared" si="862"/>
        <v>равно</v>
      </c>
      <c r="S1351" s="8">
        <f t="shared" si="863"/>
        <v>833</v>
      </c>
      <c r="T1351" s="8">
        <f t="shared" si="864"/>
        <v>1000</v>
      </c>
      <c r="U1351" s="8">
        <f>Расценки!F1350</f>
        <v>2000</v>
      </c>
      <c r="V1351" s="8">
        <f>Расценки!G1350</f>
        <v>2400</v>
      </c>
      <c r="W1351" s="10">
        <f t="shared" si="865"/>
        <v>0.36249999999999999</v>
      </c>
      <c r="X1351" s="10">
        <f t="shared" si="866"/>
        <v>0.36249999999999999</v>
      </c>
      <c r="Y1351" s="9">
        <f>Расценки!H1350</f>
        <v>2000</v>
      </c>
      <c r="Z1351" s="9">
        <f>Расценки!I1350</f>
        <v>2400</v>
      </c>
      <c r="AA1351" s="10">
        <f>Расценки!J1350</f>
        <v>0</v>
      </c>
      <c r="AB1351" s="10">
        <f>Расценки!K1350</f>
        <v>0</v>
      </c>
      <c r="AC1351" s="16">
        <f t="shared" si="867"/>
        <v>0.36249999999999999</v>
      </c>
      <c r="AD1351" s="16">
        <f t="shared" si="868"/>
        <v>0.36249999999999999</v>
      </c>
      <c r="AE1351" s="10">
        <f t="shared" si="869"/>
        <v>0.375</v>
      </c>
      <c r="AF1351" s="10">
        <f t="shared" si="870"/>
        <v>0.375</v>
      </c>
      <c r="AG1351" s="8">
        <f t="shared" si="871"/>
        <v>725</v>
      </c>
      <c r="AH1351" s="8">
        <f t="shared" si="872"/>
        <v>870</v>
      </c>
    </row>
    <row r="1352" spans="1:34" x14ac:dyDescent="0.25">
      <c r="A1352" s="12" t="s">
        <v>4024</v>
      </c>
      <c r="B1352" s="12" t="s">
        <v>4025</v>
      </c>
      <c r="C1352" s="12" t="s">
        <v>177</v>
      </c>
      <c r="D1352" s="7" t="s">
        <v>392</v>
      </c>
      <c r="E1352" s="7" t="str">
        <f>INDEX('Нормо-час по специальностям'!$B$6:$B$26,MATCH(D1352,'Нормо-час по специальностям'!$A$6:$A$26,0))</f>
        <v>Электромонтажник</v>
      </c>
      <c r="F1352" s="15">
        <v>0.15</v>
      </c>
      <c r="G1352" s="7" t="s">
        <v>7409</v>
      </c>
      <c r="H1352" s="11">
        <f t="shared" si="856"/>
        <v>46.67</v>
      </c>
      <c r="I1352" s="8">
        <f>INDEX('Нормо-час по специальностям'!$D$6:$D$26,MATCH(D1352,'Нормо-час по специальностям'!$A$6:$A$26,0))</f>
        <v>850</v>
      </c>
      <c r="J1352" s="8">
        <f>INDEX('Нормо-час по специальностям'!$E$6:$E$26,MATCH(D1352,'Нормо-час по специальностям'!$A$6:$A$26,0))</f>
        <v>1020</v>
      </c>
      <c r="K1352" s="8">
        <f t="shared" si="857"/>
        <v>128</v>
      </c>
      <c r="L1352" s="8">
        <f t="shared" si="858"/>
        <v>153</v>
      </c>
      <c r="M1352" s="8">
        <f>Расценки!L1351</f>
        <v>155</v>
      </c>
      <c r="N1352" s="8">
        <f>Расценки!M1351</f>
        <v>185</v>
      </c>
      <c r="O1352" s="10">
        <f t="shared" si="859"/>
        <v>-0.17419354838709677</v>
      </c>
      <c r="P1352" s="10">
        <f t="shared" si="860"/>
        <v>-0.17297297297297298</v>
      </c>
      <c r="Q1352" s="7" t="str">
        <f t="shared" si="861"/>
        <v>нормо-часы</v>
      </c>
      <c r="R1352" s="7" t="str">
        <f t="shared" si="862"/>
        <v>нормо-часы</v>
      </c>
      <c r="S1352" s="8">
        <f t="shared" si="863"/>
        <v>1033</v>
      </c>
      <c r="T1352" s="8">
        <f t="shared" si="864"/>
        <v>1233</v>
      </c>
      <c r="U1352" s="8">
        <f>Расценки!F1351</f>
        <v>250</v>
      </c>
      <c r="V1352" s="8">
        <f>Расценки!G1351</f>
        <v>300</v>
      </c>
      <c r="W1352" s="10">
        <f t="shared" si="865"/>
        <v>0.48799999999999999</v>
      </c>
      <c r="X1352" s="10">
        <f t="shared" si="866"/>
        <v>0.49</v>
      </c>
      <c r="Y1352" s="9">
        <f>Расценки!H1351</f>
        <v>250</v>
      </c>
      <c r="Z1352" s="9">
        <f>Расценки!I1351</f>
        <v>300</v>
      </c>
      <c r="AA1352" s="10">
        <f>Расценки!J1351</f>
        <v>0</v>
      </c>
      <c r="AB1352" s="10">
        <f>Расценки!K1351</f>
        <v>0</v>
      </c>
      <c r="AC1352" s="16">
        <f t="shared" si="867"/>
        <v>0.48799999999999999</v>
      </c>
      <c r="AD1352" s="16">
        <f t="shared" si="868"/>
        <v>0.49</v>
      </c>
      <c r="AE1352" s="10">
        <f t="shared" si="869"/>
        <v>0.38</v>
      </c>
      <c r="AF1352" s="10">
        <f t="shared" si="870"/>
        <v>0.38333333333333336</v>
      </c>
      <c r="AG1352" s="8">
        <f t="shared" si="871"/>
        <v>122</v>
      </c>
      <c r="AH1352" s="8">
        <f t="shared" si="872"/>
        <v>147</v>
      </c>
    </row>
    <row r="1353" spans="1:34" x14ac:dyDescent="0.25">
      <c r="A1353" s="12" t="s">
        <v>4027</v>
      </c>
      <c r="B1353" s="12" t="s">
        <v>4028</v>
      </c>
      <c r="C1353" s="12" t="s">
        <v>4029</v>
      </c>
      <c r="D1353" s="7" t="s">
        <v>392</v>
      </c>
      <c r="E1353" s="7" t="str">
        <f>INDEX('Нормо-час по специальностям'!$B$6:$B$26,MATCH(D1353,'Нормо-час по специальностям'!$A$6:$A$26,0))</f>
        <v>Электромонтажник</v>
      </c>
      <c r="F1353" s="15">
        <v>0.35</v>
      </c>
      <c r="G1353" s="7" t="s">
        <v>7410</v>
      </c>
      <c r="H1353" s="11">
        <f t="shared" si="856"/>
        <v>20</v>
      </c>
      <c r="I1353" s="8">
        <f>INDEX('Нормо-час по специальностям'!$D$6:$D$26,MATCH(D1353,'Нормо-час по специальностям'!$A$6:$A$26,0))</f>
        <v>850</v>
      </c>
      <c r="J1353" s="8">
        <f>INDEX('Нормо-час по специальностям'!$E$6:$E$26,MATCH(D1353,'Нормо-час по специальностям'!$A$6:$A$26,0))</f>
        <v>1020</v>
      </c>
      <c r="K1353" s="8">
        <f t="shared" si="857"/>
        <v>298</v>
      </c>
      <c r="L1353" s="8">
        <f t="shared" si="858"/>
        <v>357</v>
      </c>
      <c r="M1353" s="8">
        <f>Расценки!L1352</f>
        <v>280</v>
      </c>
      <c r="N1353" s="8">
        <f>Расценки!M1352</f>
        <v>320</v>
      </c>
      <c r="O1353" s="10">
        <f t="shared" si="859"/>
        <v>6.4285714285714279E-2</v>
      </c>
      <c r="P1353" s="10">
        <f t="shared" si="860"/>
        <v>0.11562500000000009</v>
      </c>
      <c r="Q1353" s="7" t="str">
        <f t="shared" si="861"/>
        <v>равно</v>
      </c>
      <c r="R1353" s="7" t="str">
        <f t="shared" si="862"/>
        <v>расценка</v>
      </c>
      <c r="S1353" s="8">
        <f t="shared" si="863"/>
        <v>800</v>
      </c>
      <c r="T1353" s="8">
        <f t="shared" si="864"/>
        <v>914</v>
      </c>
      <c r="U1353" s="8">
        <f>Расценки!F1352</f>
        <v>450</v>
      </c>
      <c r="V1353" s="8">
        <f>Расценки!G1352</f>
        <v>520</v>
      </c>
      <c r="W1353" s="10">
        <f t="shared" si="865"/>
        <v>0.33777777777777779</v>
      </c>
      <c r="X1353" s="10">
        <f t="shared" si="866"/>
        <v>0.31346153846153846</v>
      </c>
      <c r="Y1353" s="9">
        <f>Расценки!H1352</f>
        <v>450</v>
      </c>
      <c r="Z1353" s="9">
        <f>Расценки!I1352</f>
        <v>520</v>
      </c>
      <c r="AA1353" s="10">
        <f>Расценки!J1352</f>
        <v>0</v>
      </c>
      <c r="AB1353" s="10">
        <f>Расценки!K1352</f>
        <v>0</v>
      </c>
      <c r="AC1353" s="16">
        <f t="shared" si="867"/>
        <v>0.33777777777777779</v>
      </c>
      <c r="AD1353" s="16">
        <f t="shared" si="868"/>
        <v>0.31346153846153846</v>
      </c>
      <c r="AE1353" s="10">
        <f t="shared" si="869"/>
        <v>0.37777777777777777</v>
      </c>
      <c r="AF1353" s="10">
        <f t="shared" si="870"/>
        <v>0.38461538461538464</v>
      </c>
      <c r="AG1353" s="8">
        <f t="shared" si="871"/>
        <v>152</v>
      </c>
      <c r="AH1353" s="8">
        <f t="shared" si="872"/>
        <v>163</v>
      </c>
    </row>
    <row r="1354" spans="1:34" x14ac:dyDescent="0.25">
      <c r="A1354" s="12" t="s">
        <v>4031</v>
      </c>
      <c r="B1354" s="12" t="s">
        <v>4032</v>
      </c>
      <c r="C1354" s="12" t="s">
        <v>177</v>
      </c>
      <c r="D1354" s="7" t="s">
        <v>392</v>
      </c>
      <c r="E1354" s="7" t="str">
        <f>INDEX('Нормо-час по специальностям'!$B$6:$B$26,MATCH(D1354,'Нормо-час по специальностям'!$A$6:$A$26,0))</f>
        <v>Электромонтажник</v>
      </c>
      <c r="F1354" s="15">
        <v>0.5</v>
      </c>
      <c r="G1354" s="7" t="s">
        <v>6938</v>
      </c>
      <c r="H1354" s="11">
        <f t="shared" si="856"/>
        <v>14</v>
      </c>
      <c r="I1354" s="8">
        <f>INDEX('Нормо-час по специальностям'!$D$6:$D$26,MATCH(D1354,'Нормо-час по специальностям'!$A$6:$A$26,0))</f>
        <v>850</v>
      </c>
      <c r="J1354" s="8">
        <f>INDEX('Нормо-час по специальностям'!$E$6:$E$26,MATCH(D1354,'Нормо-час по специальностям'!$A$6:$A$26,0))</f>
        <v>1020</v>
      </c>
      <c r="K1354" s="8">
        <f t="shared" si="857"/>
        <v>425</v>
      </c>
      <c r="L1354" s="8">
        <f t="shared" si="858"/>
        <v>510</v>
      </c>
      <c r="M1354" s="8">
        <f>Расценки!L1353</f>
        <v>500</v>
      </c>
      <c r="N1354" s="8">
        <f>Расценки!M1353</f>
        <v>590</v>
      </c>
      <c r="O1354" s="10">
        <f t="shared" si="859"/>
        <v>-0.15000000000000002</v>
      </c>
      <c r="P1354" s="10">
        <f t="shared" si="860"/>
        <v>-0.13559322033898302</v>
      </c>
      <c r="Q1354" s="7" t="str">
        <f t="shared" si="861"/>
        <v>нормо-часы</v>
      </c>
      <c r="R1354" s="7" t="str">
        <f t="shared" si="862"/>
        <v>нормо-часы</v>
      </c>
      <c r="S1354" s="8">
        <f t="shared" si="863"/>
        <v>1000</v>
      </c>
      <c r="T1354" s="8">
        <f t="shared" si="864"/>
        <v>1180</v>
      </c>
      <c r="U1354" s="8">
        <f>Расценки!F1353</f>
        <v>800</v>
      </c>
      <c r="V1354" s="8">
        <f>Расценки!G1353</f>
        <v>950</v>
      </c>
      <c r="W1354" s="10">
        <f t="shared" si="865"/>
        <v>0.46875</v>
      </c>
      <c r="X1354" s="10">
        <f t="shared" si="866"/>
        <v>0.4631578947368421</v>
      </c>
      <c r="Y1354" s="9">
        <f>Расценки!H1353</f>
        <v>800</v>
      </c>
      <c r="Z1354" s="9">
        <f>Расценки!I1353</f>
        <v>950</v>
      </c>
      <c r="AA1354" s="10">
        <f>Расценки!J1353</f>
        <v>0</v>
      </c>
      <c r="AB1354" s="10">
        <f>Расценки!K1353</f>
        <v>0</v>
      </c>
      <c r="AC1354" s="16">
        <f t="shared" si="867"/>
        <v>0.46875</v>
      </c>
      <c r="AD1354" s="16">
        <f t="shared" si="868"/>
        <v>0.4631578947368421</v>
      </c>
      <c r="AE1354" s="10">
        <f t="shared" si="869"/>
        <v>0.375</v>
      </c>
      <c r="AF1354" s="10">
        <f t="shared" si="870"/>
        <v>0.37894736842105264</v>
      </c>
      <c r="AG1354" s="8">
        <f t="shared" si="871"/>
        <v>375</v>
      </c>
      <c r="AH1354" s="8">
        <f t="shared" si="872"/>
        <v>440</v>
      </c>
    </row>
    <row r="1355" spans="1:34" x14ac:dyDescent="0.25">
      <c r="A1355" s="12" t="s">
        <v>4034</v>
      </c>
      <c r="B1355" s="12" t="s">
        <v>4035</v>
      </c>
      <c r="C1355" s="12" t="s">
        <v>177</v>
      </c>
      <c r="D1355" s="7" t="s">
        <v>392</v>
      </c>
      <c r="E1355" s="7" t="str">
        <f>INDEX('Нормо-час по специальностям'!$B$6:$B$26,MATCH(D1355,'Нормо-час по специальностям'!$A$6:$A$26,0))</f>
        <v>Электромонтажник</v>
      </c>
      <c r="F1355" s="15">
        <v>1</v>
      </c>
      <c r="G1355" s="7" t="s">
        <v>6938</v>
      </c>
      <c r="H1355" s="11">
        <f t="shared" si="856"/>
        <v>7</v>
      </c>
      <c r="I1355" s="8">
        <f>INDEX('Нормо-час по специальностям'!$D$6:$D$26,MATCH(D1355,'Нормо-час по специальностям'!$A$6:$A$26,0))</f>
        <v>850</v>
      </c>
      <c r="J1355" s="8">
        <f>INDEX('Нормо-час по специальностям'!$E$6:$E$26,MATCH(D1355,'Нормо-час по специальностям'!$A$6:$A$26,0))</f>
        <v>1020</v>
      </c>
      <c r="K1355" s="8">
        <f t="shared" si="857"/>
        <v>850</v>
      </c>
      <c r="L1355" s="8">
        <f t="shared" si="858"/>
        <v>1020</v>
      </c>
      <c r="M1355" s="8">
        <f>Расценки!L1354</f>
        <v>750</v>
      </c>
      <c r="N1355" s="8">
        <f>Расценки!M1354</f>
        <v>880</v>
      </c>
      <c r="O1355" s="10">
        <f t="shared" si="859"/>
        <v>0.1333333333333333</v>
      </c>
      <c r="P1355" s="10">
        <f t="shared" si="860"/>
        <v>0.15909090909090917</v>
      </c>
      <c r="Q1355" s="7" t="str">
        <f t="shared" si="861"/>
        <v>расценка</v>
      </c>
      <c r="R1355" s="7" t="str">
        <f t="shared" si="862"/>
        <v>расценка</v>
      </c>
      <c r="S1355" s="8">
        <f t="shared" si="863"/>
        <v>750</v>
      </c>
      <c r="T1355" s="8">
        <f t="shared" si="864"/>
        <v>880</v>
      </c>
      <c r="U1355" s="8">
        <f>Расценки!F1354</f>
        <v>1200</v>
      </c>
      <c r="V1355" s="8">
        <f>Расценки!G1354</f>
        <v>1400</v>
      </c>
      <c r="W1355" s="10">
        <f t="shared" si="865"/>
        <v>0.29166666666666669</v>
      </c>
      <c r="X1355" s="10">
        <f t="shared" si="866"/>
        <v>0.27142857142857141</v>
      </c>
      <c r="Y1355" s="9">
        <f>Расценки!H1354</f>
        <v>1200</v>
      </c>
      <c r="Z1355" s="9">
        <f>Расценки!I1354</f>
        <v>1400</v>
      </c>
      <c r="AA1355" s="10">
        <f>Расценки!J1354</f>
        <v>0</v>
      </c>
      <c r="AB1355" s="10">
        <f>Расценки!K1354</f>
        <v>0</v>
      </c>
      <c r="AC1355" s="16">
        <f t="shared" si="867"/>
        <v>0.29166666666666669</v>
      </c>
      <c r="AD1355" s="16">
        <f t="shared" si="868"/>
        <v>0.27142857142857141</v>
      </c>
      <c r="AE1355" s="10">
        <f t="shared" si="869"/>
        <v>0.375</v>
      </c>
      <c r="AF1355" s="10">
        <f t="shared" si="870"/>
        <v>0.37142857142857144</v>
      </c>
      <c r="AG1355" s="8">
        <f t="shared" si="871"/>
        <v>350</v>
      </c>
      <c r="AH1355" s="8">
        <f t="shared" si="872"/>
        <v>380</v>
      </c>
    </row>
    <row r="1356" spans="1:34" x14ac:dyDescent="0.25">
      <c r="A1356" s="12" t="s">
        <v>4037</v>
      </c>
      <c r="B1356" s="12" t="s">
        <v>4038</v>
      </c>
      <c r="C1356" s="12" t="s">
        <v>177</v>
      </c>
      <c r="D1356" s="7" t="s">
        <v>392</v>
      </c>
      <c r="E1356" s="7" t="str">
        <f>INDEX('Нормо-час по специальностям'!$B$6:$B$26,MATCH(D1356,'Нормо-час по специальностям'!$A$6:$A$26,0))</f>
        <v>Электромонтажник</v>
      </c>
      <c r="F1356" s="15">
        <v>0.15</v>
      </c>
      <c r="G1356" s="7" t="s">
        <v>6938</v>
      </c>
      <c r="H1356" s="11">
        <f t="shared" si="856"/>
        <v>46.67</v>
      </c>
      <c r="I1356" s="8">
        <f>INDEX('Нормо-час по специальностям'!$D$6:$D$26,MATCH(D1356,'Нормо-час по специальностям'!$A$6:$A$26,0))</f>
        <v>850</v>
      </c>
      <c r="J1356" s="8">
        <f>INDEX('Нормо-час по специальностям'!$E$6:$E$26,MATCH(D1356,'Нормо-час по специальностям'!$A$6:$A$26,0))</f>
        <v>1020</v>
      </c>
      <c r="K1356" s="8">
        <f t="shared" si="857"/>
        <v>128</v>
      </c>
      <c r="L1356" s="8">
        <f t="shared" si="858"/>
        <v>153</v>
      </c>
      <c r="M1356" s="8">
        <f>Расценки!L1355</f>
        <v>125</v>
      </c>
      <c r="N1356" s="8">
        <f>Расценки!M1355</f>
        <v>150</v>
      </c>
      <c r="O1356" s="10">
        <f t="shared" si="859"/>
        <v>2.4000000000000021E-2</v>
      </c>
      <c r="P1356" s="10">
        <f t="shared" si="860"/>
        <v>2.0000000000000018E-2</v>
      </c>
      <c r="Q1356" s="7" t="str">
        <f t="shared" si="861"/>
        <v>равно</v>
      </c>
      <c r="R1356" s="7" t="str">
        <f t="shared" si="862"/>
        <v>равно</v>
      </c>
      <c r="S1356" s="8">
        <f t="shared" si="863"/>
        <v>833</v>
      </c>
      <c r="T1356" s="8">
        <f t="shared" si="864"/>
        <v>1000</v>
      </c>
      <c r="U1356" s="8">
        <f>Расценки!F1355</f>
        <v>200</v>
      </c>
      <c r="V1356" s="8">
        <f>Расценки!G1355</f>
        <v>240</v>
      </c>
      <c r="W1356" s="10">
        <f t="shared" si="865"/>
        <v>0.36</v>
      </c>
      <c r="X1356" s="10">
        <f t="shared" si="866"/>
        <v>0.36249999999999999</v>
      </c>
      <c r="Y1356" s="9">
        <f>Расценки!H1355</f>
        <v>200</v>
      </c>
      <c r="Z1356" s="9">
        <f>Расценки!I1355</f>
        <v>240</v>
      </c>
      <c r="AA1356" s="10">
        <f>Расценки!J1355</f>
        <v>0</v>
      </c>
      <c r="AB1356" s="10">
        <f>Расценки!K1355</f>
        <v>0</v>
      </c>
      <c r="AC1356" s="16">
        <f t="shared" si="867"/>
        <v>0.36</v>
      </c>
      <c r="AD1356" s="16">
        <f t="shared" si="868"/>
        <v>0.36249999999999999</v>
      </c>
      <c r="AE1356" s="10">
        <f t="shared" si="869"/>
        <v>0.375</v>
      </c>
      <c r="AF1356" s="10">
        <f t="shared" si="870"/>
        <v>0.375</v>
      </c>
      <c r="AG1356" s="8">
        <f t="shared" si="871"/>
        <v>72</v>
      </c>
      <c r="AH1356" s="8">
        <f t="shared" si="872"/>
        <v>87</v>
      </c>
    </row>
    <row r="1357" spans="1:34" x14ac:dyDescent="0.25">
      <c r="A1357" s="12" t="s">
        <v>4040</v>
      </c>
      <c r="B1357" s="12" t="s">
        <v>4041</v>
      </c>
      <c r="C1357" s="12" t="s">
        <v>177</v>
      </c>
      <c r="D1357" s="7" t="s">
        <v>392</v>
      </c>
      <c r="E1357" s="7" t="str">
        <f>INDEX('Нормо-час по специальностям'!$B$6:$B$26,MATCH(D1357,'Нормо-час по специальностям'!$A$6:$A$26,0))</f>
        <v>Электромонтажник</v>
      </c>
      <c r="F1357" s="15">
        <v>0.6</v>
      </c>
      <c r="G1357" s="7" t="s">
        <v>6938</v>
      </c>
      <c r="H1357" s="11">
        <f t="shared" si="856"/>
        <v>11.67</v>
      </c>
      <c r="I1357" s="8">
        <f>INDEX('Нормо-час по специальностям'!$D$6:$D$26,MATCH(D1357,'Нормо-час по специальностям'!$A$6:$A$26,0))</f>
        <v>850</v>
      </c>
      <c r="J1357" s="8">
        <f>INDEX('Нормо-час по специальностям'!$E$6:$E$26,MATCH(D1357,'Нормо-час по специальностям'!$A$6:$A$26,0))</f>
        <v>1020</v>
      </c>
      <c r="K1357" s="8">
        <f t="shared" si="857"/>
        <v>510</v>
      </c>
      <c r="L1357" s="8">
        <f t="shared" si="858"/>
        <v>612</v>
      </c>
      <c r="M1357" s="8">
        <f>Расценки!L1356</f>
        <v>560</v>
      </c>
      <c r="N1357" s="8">
        <f>Расценки!M1356</f>
        <v>650</v>
      </c>
      <c r="O1357" s="10">
        <f t="shared" si="859"/>
        <v>-8.9285714285714302E-2</v>
      </c>
      <c r="P1357" s="10">
        <f t="shared" si="860"/>
        <v>-5.8461538461538454E-2</v>
      </c>
      <c r="Q1357" s="7" t="str">
        <f t="shared" si="861"/>
        <v>равно</v>
      </c>
      <c r="R1357" s="7" t="str">
        <f t="shared" si="862"/>
        <v>равно</v>
      </c>
      <c r="S1357" s="8">
        <f t="shared" si="863"/>
        <v>933</v>
      </c>
      <c r="T1357" s="8">
        <f t="shared" si="864"/>
        <v>1083</v>
      </c>
      <c r="U1357" s="8">
        <f>Расценки!F1356</f>
        <v>900</v>
      </c>
      <c r="V1357" s="8">
        <f>Расценки!G1356</f>
        <v>1050</v>
      </c>
      <c r="W1357" s="10">
        <f t="shared" si="865"/>
        <v>0.43333333333333335</v>
      </c>
      <c r="X1357" s="10">
        <f t="shared" si="866"/>
        <v>0.41714285714285715</v>
      </c>
      <c r="Y1357" s="9">
        <f>Расценки!H1356</f>
        <v>900</v>
      </c>
      <c r="Z1357" s="9">
        <f>Расценки!I1356</f>
        <v>1050</v>
      </c>
      <c r="AA1357" s="10">
        <f>Расценки!J1356</f>
        <v>0</v>
      </c>
      <c r="AB1357" s="10">
        <f>Расценки!K1356</f>
        <v>0</v>
      </c>
      <c r="AC1357" s="16">
        <f t="shared" si="867"/>
        <v>0.43333333333333335</v>
      </c>
      <c r="AD1357" s="16">
        <f t="shared" si="868"/>
        <v>0.41714285714285715</v>
      </c>
      <c r="AE1357" s="10">
        <f t="shared" si="869"/>
        <v>0.37777777777777777</v>
      </c>
      <c r="AF1357" s="10">
        <f t="shared" si="870"/>
        <v>0.38095238095238093</v>
      </c>
      <c r="AG1357" s="8">
        <f t="shared" si="871"/>
        <v>390</v>
      </c>
      <c r="AH1357" s="8">
        <f t="shared" si="872"/>
        <v>438</v>
      </c>
    </row>
    <row r="1358" spans="1:34" x14ac:dyDescent="0.25">
      <c r="A1358" s="12" t="s">
        <v>4043</v>
      </c>
      <c r="B1358" s="12" t="s">
        <v>4044</v>
      </c>
      <c r="C1358" s="12" t="s">
        <v>4045</v>
      </c>
      <c r="D1358" s="7" t="s">
        <v>392</v>
      </c>
      <c r="E1358" s="7" t="str">
        <f>INDEX('Нормо-час по специальностям'!$B$6:$B$26,MATCH(D1358,'Нормо-час по специальностям'!$A$6:$A$26,0))</f>
        <v>Электромонтажник</v>
      </c>
      <c r="F1358" s="15">
        <v>1.5</v>
      </c>
      <c r="G1358" s="7" t="s">
        <v>6938</v>
      </c>
      <c r="H1358" s="11">
        <f t="shared" si="856"/>
        <v>4.67</v>
      </c>
      <c r="I1358" s="8">
        <f>INDEX('Нормо-час по специальностям'!$D$6:$D$26,MATCH(D1358,'Нормо-час по специальностям'!$A$6:$A$26,0))</f>
        <v>850</v>
      </c>
      <c r="J1358" s="8">
        <f>INDEX('Нормо-час по специальностям'!$E$6:$E$26,MATCH(D1358,'Нормо-час по специальностям'!$A$6:$A$26,0))</f>
        <v>1020</v>
      </c>
      <c r="K1358" s="8">
        <f t="shared" si="857"/>
        <v>1275</v>
      </c>
      <c r="L1358" s="8">
        <f t="shared" si="858"/>
        <v>1530</v>
      </c>
      <c r="M1358" s="8">
        <f>Расценки!L1357</f>
        <v>1200</v>
      </c>
      <c r="N1358" s="8">
        <f>Расценки!M1357</f>
        <v>1450</v>
      </c>
      <c r="O1358" s="10">
        <f t="shared" si="859"/>
        <v>6.25E-2</v>
      </c>
      <c r="P1358" s="10">
        <f t="shared" si="860"/>
        <v>5.5172413793103559E-2</v>
      </c>
      <c r="Q1358" s="7" t="str">
        <f t="shared" si="861"/>
        <v>равно</v>
      </c>
      <c r="R1358" s="7" t="str">
        <f t="shared" si="862"/>
        <v>равно</v>
      </c>
      <c r="S1358" s="8">
        <f t="shared" si="863"/>
        <v>800</v>
      </c>
      <c r="T1358" s="8">
        <f t="shared" si="864"/>
        <v>967</v>
      </c>
      <c r="U1358" s="8">
        <f>Расценки!F1357</f>
        <v>2000</v>
      </c>
      <c r="V1358" s="8">
        <f>Расценки!G1357</f>
        <v>2400</v>
      </c>
      <c r="W1358" s="10">
        <f t="shared" si="865"/>
        <v>0.36249999999999999</v>
      </c>
      <c r="X1358" s="10">
        <f t="shared" si="866"/>
        <v>0.36249999999999999</v>
      </c>
      <c r="Y1358" s="9">
        <f>Расценки!H1357</f>
        <v>2000</v>
      </c>
      <c r="Z1358" s="9">
        <f>Расценки!I1357</f>
        <v>2400</v>
      </c>
      <c r="AA1358" s="10">
        <f>Расценки!J1357</f>
        <v>0</v>
      </c>
      <c r="AB1358" s="10">
        <f>Расценки!K1357</f>
        <v>0</v>
      </c>
      <c r="AC1358" s="16">
        <f t="shared" si="867"/>
        <v>0.36249999999999999</v>
      </c>
      <c r="AD1358" s="16">
        <f t="shared" si="868"/>
        <v>0.36249999999999999</v>
      </c>
      <c r="AE1358" s="10">
        <f t="shared" si="869"/>
        <v>0.4</v>
      </c>
      <c r="AF1358" s="10">
        <f t="shared" si="870"/>
        <v>0.39583333333333331</v>
      </c>
      <c r="AG1358" s="8">
        <f t="shared" si="871"/>
        <v>725</v>
      </c>
      <c r="AH1358" s="8">
        <f t="shared" si="872"/>
        <v>870</v>
      </c>
    </row>
    <row r="1359" spans="1:34" x14ac:dyDescent="0.25">
      <c r="A1359" s="12" t="s">
        <v>4046</v>
      </c>
      <c r="B1359" s="12" t="s">
        <v>4047</v>
      </c>
      <c r="C1359" s="12" t="s">
        <v>177</v>
      </c>
      <c r="D1359" s="7" t="s">
        <v>392</v>
      </c>
      <c r="E1359" s="7" t="str">
        <f>INDEX('Нормо-час по специальностям'!$B$6:$B$26,MATCH(D1359,'Нормо-час по специальностям'!$A$6:$A$26,0))</f>
        <v>Электромонтажник</v>
      </c>
      <c r="F1359" s="15">
        <v>0.6</v>
      </c>
      <c r="G1359" s="7" t="s">
        <v>6938</v>
      </c>
      <c r="H1359" s="11">
        <f t="shared" si="856"/>
        <v>11.67</v>
      </c>
      <c r="I1359" s="8">
        <f>INDEX('Нормо-час по специальностям'!$D$6:$D$26,MATCH(D1359,'Нормо-час по специальностям'!$A$6:$A$26,0))</f>
        <v>850</v>
      </c>
      <c r="J1359" s="8">
        <f>INDEX('Нормо-час по специальностям'!$E$6:$E$26,MATCH(D1359,'Нормо-час по специальностям'!$A$6:$A$26,0))</f>
        <v>1020</v>
      </c>
      <c r="K1359" s="8">
        <f t="shared" si="857"/>
        <v>510</v>
      </c>
      <c r="L1359" s="8">
        <f t="shared" si="858"/>
        <v>612</v>
      </c>
      <c r="M1359" s="8">
        <f>Расценки!L1358</f>
        <v>540</v>
      </c>
      <c r="N1359" s="8">
        <f>Расценки!M1358</f>
        <v>630</v>
      </c>
      <c r="O1359" s="10">
        <f t="shared" si="859"/>
        <v>-5.555555555555558E-2</v>
      </c>
      <c r="P1359" s="10">
        <f t="shared" si="860"/>
        <v>-2.8571428571428581E-2</v>
      </c>
      <c r="Q1359" s="7" t="str">
        <f t="shared" si="861"/>
        <v>равно</v>
      </c>
      <c r="R1359" s="7" t="str">
        <f t="shared" si="862"/>
        <v>равно</v>
      </c>
      <c r="S1359" s="8">
        <f t="shared" si="863"/>
        <v>900</v>
      </c>
      <c r="T1359" s="8">
        <f t="shared" si="864"/>
        <v>1050</v>
      </c>
      <c r="U1359" s="8">
        <f>Расценки!F1358</f>
        <v>900</v>
      </c>
      <c r="V1359" s="8">
        <f>Расценки!G1358</f>
        <v>1050</v>
      </c>
      <c r="W1359" s="10">
        <f t="shared" si="865"/>
        <v>0.43333333333333335</v>
      </c>
      <c r="X1359" s="10">
        <f t="shared" si="866"/>
        <v>0.41714285714285715</v>
      </c>
      <c r="Y1359" s="9">
        <f>Расценки!H1358</f>
        <v>900</v>
      </c>
      <c r="Z1359" s="9">
        <f>Расценки!I1358</f>
        <v>1050</v>
      </c>
      <c r="AA1359" s="10">
        <f>Расценки!J1358</f>
        <v>0</v>
      </c>
      <c r="AB1359" s="10">
        <f>Расценки!K1358</f>
        <v>0</v>
      </c>
      <c r="AC1359" s="16">
        <f t="shared" si="867"/>
        <v>0.43333333333333335</v>
      </c>
      <c r="AD1359" s="16">
        <f t="shared" si="868"/>
        <v>0.41714285714285715</v>
      </c>
      <c r="AE1359" s="10">
        <f t="shared" si="869"/>
        <v>0.4</v>
      </c>
      <c r="AF1359" s="10">
        <f t="shared" si="870"/>
        <v>0.4</v>
      </c>
      <c r="AG1359" s="8">
        <f t="shared" si="871"/>
        <v>390</v>
      </c>
      <c r="AH1359" s="8">
        <f t="shared" si="872"/>
        <v>438</v>
      </c>
    </row>
    <row r="1360" spans="1:34" x14ac:dyDescent="0.25">
      <c r="A1360" s="5" t="s">
        <v>4049</v>
      </c>
      <c r="B1360" s="6"/>
      <c r="C1360" s="6"/>
      <c r="D1360" s="6"/>
      <c r="E1360" s="6"/>
      <c r="F1360" s="6"/>
      <c r="G1360" s="6"/>
      <c r="H1360" s="6"/>
      <c r="I1360" s="6"/>
      <c r="J1360" s="6"/>
      <c r="K1360" s="6"/>
      <c r="L1360" s="6"/>
      <c r="M1360" s="6"/>
      <c r="N1360" s="6"/>
      <c r="O1360" s="6"/>
      <c r="P1360" s="6"/>
      <c r="Q1360" s="6"/>
      <c r="R1360" s="6"/>
      <c r="S1360" s="6"/>
      <c r="T1360" s="6"/>
      <c r="U1360" s="6"/>
      <c r="V1360" s="6"/>
      <c r="W1360" s="6"/>
      <c r="X1360" s="6"/>
      <c r="Y1360" s="6"/>
      <c r="Z1360" s="6"/>
      <c r="AA1360" s="6"/>
      <c r="AB1360" s="6"/>
      <c r="AC1360" s="6"/>
      <c r="AD1360" s="6"/>
      <c r="AE1360" s="6"/>
      <c r="AF1360" s="6"/>
      <c r="AG1360" s="6"/>
      <c r="AH1360" s="6"/>
    </row>
    <row r="1361" spans="1:34" x14ac:dyDescent="0.25">
      <c r="A1361" s="7" t="s">
        <v>4050</v>
      </c>
      <c r="B1361" s="7" t="s">
        <v>4051</v>
      </c>
      <c r="C1361" s="7" t="s">
        <v>50</v>
      </c>
      <c r="D1361" s="7" t="s">
        <v>392</v>
      </c>
      <c r="E1361" s="7" t="str">
        <f>INDEX('Нормо-час по специальностям'!$B$6:$B$26,MATCH(D1361,'Нормо-час по специальностям'!$A$6:$A$26,0))</f>
        <v>Электромонтажник</v>
      </c>
      <c r="F1361" s="15">
        <v>7.0000000000000007E-2</v>
      </c>
      <c r="G1361" s="7" t="s">
        <v>7411</v>
      </c>
      <c r="H1361" s="11">
        <f t="shared" ref="H1361:H1408" si="873">IF(OR(F1361="",F1361=0),"",ROUND($G$3/F1361,2))</f>
        <v>100</v>
      </c>
      <c r="I1361" s="8">
        <f>INDEX('Нормо-час по специальностям'!$D$6:$D$26,MATCH(D1361,'Нормо-час по специальностям'!$A$6:$A$26,0))</f>
        <v>850</v>
      </c>
      <c r="J1361" s="8">
        <f>INDEX('Нормо-час по специальностям'!$E$6:$E$26,MATCH(D1361,'Нормо-час по специальностям'!$A$6:$A$26,0))</f>
        <v>1020</v>
      </c>
      <c r="K1361" s="8">
        <f t="shared" ref="K1361:K1408" si="874">IF(OR(F1361="",F1361=0,I1361=0),"",ROUND(F1361*I1361,0))</f>
        <v>60</v>
      </c>
      <c r="L1361" s="8">
        <f t="shared" ref="L1361:L1408" si="875">IF(OR(F1361="",F1361=0,J1361=0),"",ROUND(F1361*J1361,0))</f>
        <v>71</v>
      </c>
      <c r="M1361" s="8">
        <f>Расценки!L1360</f>
        <v>65</v>
      </c>
      <c r="N1361" s="8">
        <f>Расценки!M1360</f>
        <v>80</v>
      </c>
      <c r="O1361" s="10">
        <f t="shared" ref="O1361:O1408" si="876">IF(OR(K1361="",M1361="",M1361=0),"",K1361/M1361-1)</f>
        <v>-7.6923076923076872E-2</v>
      </c>
      <c r="P1361" s="10">
        <f t="shared" ref="P1361:P1408" si="877">IF(OR(L1361="",N1361="",N1361=0),"",L1361/N1361-1)</f>
        <v>-0.11250000000000004</v>
      </c>
      <c r="Q1361" s="7" t="str">
        <f t="shared" ref="Q1361:Q1408" si="878">IF(O1361="","—",IF(O1361&lt;-$C$3,"нормо-часы",IF(O1361&gt;$C$3,"расценка","равно")))</f>
        <v>равно</v>
      </c>
      <c r="R1361" s="7" t="str">
        <f t="shared" ref="R1361:R1408" si="879">IF(P1361="","—",IF(P1361&lt;-$C$3,"нормо-часы",IF(P1361&gt;$C$3,"расценка","равно")))</f>
        <v>нормо-часы</v>
      </c>
      <c r="S1361" s="8">
        <f t="shared" ref="S1361:S1408" si="880">IF(OR(F1361="",F1361=0,M1361=""),"",ROUND(M1361/F1361,0))</f>
        <v>929</v>
      </c>
      <c r="T1361" s="8">
        <f t="shared" ref="T1361:T1408" si="881">IF(OR(F1361="",F1361=0,N1361=""),"",ROUND(N1361/F1361,0))</f>
        <v>1143</v>
      </c>
      <c r="U1361" s="8">
        <f>Расценки!F1360</f>
        <v>110</v>
      </c>
      <c r="V1361" s="8">
        <f>Расценки!G1360</f>
        <v>130</v>
      </c>
      <c r="W1361" s="10">
        <f t="shared" ref="W1361:W1408" si="882">IF(OR(K1361="",U1361="",U1361=0),"",(U1361-K1361)/U1361)</f>
        <v>0.45454545454545453</v>
      </c>
      <c r="X1361" s="10">
        <f t="shared" ref="X1361:X1408" si="883">IF(OR(L1361="",V1361="",V1361=0),"",(V1361-L1361)/V1361)</f>
        <v>0.45384615384615384</v>
      </c>
      <c r="Y1361" s="9">
        <f>Расценки!H1360</f>
        <v>110</v>
      </c>
      <c r="Z1361" s="9">
        <f>Расценки!I1360</f>
        <v>130</v>
      </c>
      <c r="AA1361" s="10">
        <f>Расценки!J1360</f>
        <v>0</v>
      </c>
      <c r="AB1361" s="10">
        <f>Расценки!K1360</f>
        <v>0</v>
      </c>
      <c r="AC1361" s="16">
        <f t="shared" ref="AC1361:AC1408" si="884">IF(OR(K1361="",Y1361="",Y1361=0),"",(Y1361-K1361)/Y1361)</f>
        <v>0.45454545454545453</v>
      </c>
      <c r="AD1361" s="16">
        <f t="shared" ref="AD1361:AD1408" si="885">IF(OR(L1361="",Z1361="",Z1361=0),"",(Z1361-L1361)/Z1361)</f>
        <v>0.45384615384615384</v>
      </c>
      <c r="AE1361" s="10">
        <f t="shared" ref="AE1361:AE1408" si="886">IF(OR(Y1361="",Y1361=0),"",(Y1361-M1361)/Y1361)</f>
        <v>0.40909090909090912</v>
      </c>
      <c r="AF1361" s="10">
        <f t="shared" ref="AF1361:AF1408" si="887">IF(OR(Z1361="",Z1361=0),"",(Z1361-N1361)/Z1361)</f>
        <v>0.38461538461538464</v>
      </c>
      <c r="AG1361" s="8">
        <f t="shared" ref="AG1361:AG1408" si="888">IF(OR(K1361="",Y1361=""),"",Y1361-K1361)</f>
        <v>50</v>
      </c>
      <c r="AH1361" s="8">
        <f t="shared" ref="AH1361:AH1408" si="889">IF(OR(L1361="",Z1361=""),"",Z1361-L1361)</f>
        <v>59</v>
      </c>
    </row>
    <row r="1362" spans="1:34" x14ac:dyDescent="0.25">
      <c r="A1362" s="7" t="s">
        <v>4054</v>
      </c>
      <c r="B1362" s="7" t="s">
        <v>4055</v>
      </c>
      <c r="C1362" s="7" t="s">
        <v>50</v>
      </c>
      <c r="D1362" s="7" t="s">
        <v>392</v>
      </c>
      <c r="E1362" s="7" t="str">
        <f>INDEX('Нормо-час по специальностям'!$B$6:$B$26,MATCH(D1362,'Нормо-час по специальностям'!$A$6:$A$26,0))</f>
        <v>Электромонтажник</v>
      </c>
      <c r="F1362" s="15">
        <v>0.04</v>
      </c>
      <c r="G1362" s="7" t="s">
        <v>7411</v>
      </c>
      <c r="H1362" s="11">
        <f t="shared" si="873"/>
        <v>175</v>
      </c>
      <c r="I1362" s="8">
        <f>INDEX('Нормо-час по специальностям'!$D$6:$D$26,MATCH(D1362,'Нормо-час по специальностям'!$A$6:$A$26,0))</f>
        <v>850</v>
      </c>
      <c r="J1362" s="8">
        <f>INDEX('Нормо-час по специальностям'!$E$6:$E$26,MATCH(D1362,'Нормо-час по специальностям'!$A$6:$A$26,0))</f>
        <v>1020</v>
      </c>
      <c r="K1362" s="8">
        <f t="shared" si="874"/>
        <v>34</v>
      </c>
      <c r="L1362" s="8">
        <f t="shared" si="875"/>
        <v>41</v>
      </c>
      <c r="M1362" s="8">
        <f>Расценки!L1361</f>
        <v>35</v>
      </c>
      <c r="N1362" s="8">
        <f>Расценки!M1361</f>
        <v>42</v>
      </c>
      <c r="O1362" s="10">
        <f t="shared" si="876"/>
        <v>-2.8571428571428581E-2</v>
      </c>
      <c r="P1362" s="10">
        <f t="shared" si="877"/>
        <v>-2.3809523809523836E-2</v>
      </c>
      <c r="Q1362" s="7" t="str">
        <f t="shared" si="878"/>
        <v>равно</v>
      </c>
      <c r="R1362" s="7" t="str">
        <f t="shared" si="879"/>
        <v>равно</v>
      </c>
      <c r="S1362" s="8">
        <f t="shared" si="880"/>
        <v>875</v>
      </c>
      <c r="T1362" s="8">
        <f t="shared" si="881"/>
        <v>1050</v>
      </c>
      <c r="U1362" s="8">
        <f>Расценки!F1361</f>
        <v>60</v>
      </c>
      <c r="V1362" s="8">
        <f>Расценки!G1361</f>
        <v>70</v>
      </c>
      <c r="W1362" s="10">
        <f t="shared" si="882"/>
        <v>0.43333333333333335</v>
      </c>
      <c r="X1362" s="10">
        <f t="shared" si="883"/>
        <v>0.41428571428571431</v>
      </c>
      <c r="Y1362" s="9">
        <f>Расценки!H1361</f>
        <v>60</v>
      </c>
      <c r="Z1362" s="9">
        <f>Расценки!I1361</f>
        <v>70</v>
      </c>
      <c r="AA1362" s="10">
        <f>Расценки!J1361</f>
        <v>0</v>
      </c>
      <c r="AB1362" s="10">
        <f>Расценки!K1361</f>
        <v>0</v>
      </c>
      <c r="AC1362" s="16">
        <f t="shared" si="884"/>
        <v>0.43333333333333335</v>
      </c>
      <c r="AD1362" s="16">
        <f t="shared" si="885"/>
        <v>0.41428571428571431</v>
      </c>
      <c r="AE1362" s="10">
        <f t="shared" si="886"/>
        <v>0.41666666666666669</v>
      </c>
      <c r="AF1362" s="10">
        <f t="shared" si="887"/>
        <v>0.4</v>
      </c>
      <c r="AG1362" s="8">
        <f t="shared" si="888"/>
        <v>26</v>
      </c>
      <c r="AH1362" s="8">
        <f t="shared" si="889"/>
        <v>29</v>
      </c>
    </row>
    <row r="1363" spans="1:34" x14ac:dyDescent="0.25">
      <c r="A1363" s="7" t="s">
        <v>4057</v>
      </c>
      <c r="B1363" s="7" t="s">
        <v>4058</v>
      </c>
      <c r="C1363" s="7" t="s">
        <v>50</v>
      </c>
      <c r="D1363" s="7" t="s">
        <v>392</v>
      </c>
      <c r="E1363" s="7" t="str">
        <f>INDEX('Нормо-час по специальностям'!$B$6:$B$26,MATCH(D1363,'Нормо-час по специальностям'!$A$6:$A$26,0))</f>
        <v>Электромонтажник</v>
      </c>
      <c r="F1363" s="15">
        <v>0.1</v>
      </c>
      <c r="G1363" s="7" t="s">
        <v>7411</v>
      </c>
      <c r="H1363" s="11">
        <f t="shared" si="873"/>
        <v>70</v>
      </c>
      <c r="I1363" s="8">
        <f>INDEX('Нормо-час по специальностям'!$D$6:$D$26,MATCH(D1363,'Нормо-час по специальностям'!$A$6:$A$26,0))</f>
        <v>850</v>
      </c>
      <c r="J1363" s="8">
        <f>INDEX('Нормо-час по специальностям'!$E$6:$E$26,MATCH(D1363,'Нормо-час по специальностям'!$A$6:$A$26,0))</f>
        <v>1020</v>
      </c>
      <c r="K1363" s="8">
        <f t="shared" si="874"/>
        <v>85</v>
      </c>
      <c r="L1363" s="8">
        <f t="shared" si="875"/>
        <v>102</v>
      </c>
      <c r="M1363" s="8">
        <f>Расценки!L1362</f>
        <v>100</v>
      </c>
      <c r="N1363" s="8">
        <f>Расценки!M1362</f>
        <v>120</v>
      </c>
      <c r="O1363" s="10">
        <f t="shared" si="876"/>
        <v>-0.15000000000000002</v>
      </c>
      <c r="P1363" s="10">
        <f t="shared" si="877"/>
        <v>-0.15000000000000002</v>
      </c>
      <c r="Q1363" s="7" t="str">
        <f t="shared" si="878"/>
        <v>нормо-часы</v>
      </c>
      <c r="R1363" s="7" t="str">
        <f t="shared" si="879"/>
        <v>нормо-часы</v>
      </c>
      <c r="S1363" s="8">
        <f t="shared" si="880"/>
        <v>1000</v>
      </c>
      <c r="T1363" s="8">
        <f t="shared" si="881"/>
        <v>1200</v>
      </c>
      <c r="U1363" s="8">
        <f>Расценки!F1362</f>
        <v>170</v>
      </c>
      <c r="V1363" s="8">
        <f>Расценки!G1362</f>
        <v>200</v>
      </c>
      <c r="W1363" s="10">
        <f t="shared" si="882"/>
        <v>0.5</v>
      </c>
      <c r="X1363" s="10">
        <f t="shared" si="883"/>
        <v>0.49</v>
      </c>
      <c r="Y1363" s="9">
        <f>Расценки!H1362</f>
        <v>170</v>
      </c>
      <c r="Z1363" s="9">
        <f>Расценки!I1362</f>
        <v>200</v>
      </c>
      <c r="AA1363" s="10">
        <f>Расценки!J1362</f>
        <v>0</v>
      </c>
      <c r="AB1363" s="10">
        <f>Расценки!K1362</f>
        <v>0</v>
      </c>
      <c r="AC1363" s="16">
        <f t="shared" si="884"/>
        <v>0.5</v>
      </c>
      <c r="AD1363" s="16">
        <f t="shared" si="885"/>
        <v>0.49</v>
      </c>
      <c r="AE1363" s="10">
        <f t="shared" si="886"/>
        <v>0.41176470588235292</v>
      </c>
      <c r="AF1363" s="10">
        <f t="shared" si="887"/>
        <v>0.4</v>
      </c>
      <c r="AG1363" s="8">
        <f t="shared" si="888"/>
        <v>85</v>
      </c>
      <c r="AH1363" s="8">
        <f t="shared" si="889"/>
        <v>98</v>
      </c>
    </row>
    <row r="1364" spans="1:34" x14ac:dyDescent="0.25">
      <c r="A1364" s="7" t="s">
        <v>4060</v>
      </c>
      <c r="B1364" s="7" t="s">
        <v>4061</v>
      </c>
      <c r="C1364" s="7" t="s">
        <v>50</v>
      </c>
      <c r="D1364" s="7" t="s">
        <v>392</v>
      </c>
      <c r="E1364" s="7" t="str">
        <f>INDEX('Нормо-час по специальностям'!$B$6:$B$26,MATCH(D1364,'Нормо-час по специальностям'!$A$6:$A$26,0))</f>
        <v>Электромонтажник</v>
      </c>
      <c r="F1364" s="15">
        <v>0.05</v>
      </c>
      <c r="G1364" s="7" t="s">
        <v>7411</v>
      </c>
      <c r="H1364" s="11">
        <f t="shared" si="873"/>
        <v>140</v>
      </c>
      <c r="I1364" s="8">
        <f>INDEX('Нормо-час по специальностям'!$D$6:$D$26,MATCH(D1364,'Нормо-час по специальностям'!$A$6:$A$26,0))</f>
        <v>850</v>
      </c>
      <c r="J1364" s="8">
        <f>INDEX('Нормо-час по специальностям'!$E$6:$E$26,MATCH(D1364,'Нормо-час по специальностям'!$A$6:$A$26,0))</f>
        <v>1020</v>
      </c>
      <c r="K1364" s="8">
        <f t="shared" si="874"/>
        <v>43</v>
      </c>
      <c r="L1364" s="8">
        <f t="shared" si="875"/>
        <v>51</v>
      </c>
      <c r="M1364" s="8">
        <f>Расценки!L1363</f>
        <v>45</v>
      </c>
      <c r="N1364" s="8">
        <f>Расценки!M1363</f>
        <v>55</v>
      </c>
      <c r="O1364" s="10">
        <f t="shared" si="876"/>
        <v>-4.4444444444444398E-2</v>
      </c>
      <c r="P1364" s="10">
        <f t="shared" si="877"/>
        <v>-7.2727272727272751E-2</v>
      </c>
      <c r="Q1364" s="7" t="str">
        <f t="shared" si="878"/>
        <v>равно</v>
      </c>
      <c r="R1364" s="7" t="str">
        <f t="shared" si="879"/>
        <v>равно</v>
      </c>
      <c r="S1364" s="8">
        <f t="shared" si="880"/>
        <v>900</v>
      </c>
      <c r="T1364" s="8">
        <f t="shared" si="881"/>
        <v>1100</v>
      </c>
      <c r="U1364" s="8">
        <f>Расценки!F1363</f>
        <v>75</v>
      </c>
      <c r="V1364" s="8">
        <f>Расценки!G1363</f>
        <v>90</v>
      </c>
      <c r="W1364" s="10">
        <f t="shared" si="882"/>
        <v>0.42666666666666669</v>
      </c>
      <c r="X1364" s="10">
        <f t="shared" si="883"/>
        <v>0.43333333333333335</v>
      </c>
      <c r="Y1364" s="9">
        <f>Расценки!H1363</f>
        <v>75</v>
      </c>
      <c r="Z1364" s="9">
        <f>Расценки!I1363</f>
        <v>90</v>
      </c>
      <c r="AA1364" s="10">
        <f>Расценки!J1363</f>
        <v>0</v>
      </c>
      <c r="AB1364" s="10">
        <f>Расценки!K1363</f>
        <v>0</v>
      </c>
      <c r="AC1364" s="16">
        <f t="shared" si="884"/>
        <v>0.42666666666666669</v>
      </c>
      <c r="AD1364" s="16">
        <f t="shared" si="885"/>
        <v>0.43333333333333335</v>
      </c>
      <c r="AE1364" s="10">
        <f t="shared" si="886"/>
        <v>0.4</v>
      </c>
      <c r="AF1364" s="10">
        <f t="shared" si="887"/>
        <v>0.3888888888888889</v>
      </c>
      <c r="AG1364" s="8">
        <f t="shared" si="888"/>
        <v>32</v>
      </c>
      <c r="AH1364" s="8">
        <f t="shared" si="889"/>
        <v>39</v>
      </c>
    </row>
    <row r="1365" spans="1:34" x14ac:dyDescent="0.25">
      <c r="A1365" s="7" t="s">
        <v>4063</v>
      </c>
      <c r="B1365" s="7" t="s">
        <v>4064</v>
      </c>
      <c r="C1365" s="7" t="s">
        <v>50</v>
      </c>
      <c r="D1365" s="7" t="s">
        <v>392</v>
      </c>
      <c r="E1365" s="7" t="str">
        <f>INDEX('Нормо-час по специальностям'!$B$6:$B$26,MATCH(D1365,'Нормо-час по специальностям'!$A$6:$A$26,0))</f>
        <v>Электромонтажник</v>
      </c>
      <c r="F1365" s="15">
        <v>0.15</v>
      </c>
      <c r="G1365" s="7" t="s">
        <v>7411</v>
      </c>
      <c r="H1365" s="11">
        <f t="shared" si="873"/>
        <v>46.67</v>
      </c>
      <c r="I1365" s="8">
        <f>INDEX('Нормо-час по специальностям'!$D$6:$D$26,MATCH(D1365,'Нормо-час по специальностям'!$A$6:$A$26,0))</f>
        <v>850</v>
      </c>
      <c r="J1365" s="8">
        <f>INDEX('Нормо-час по специальностям'!$E$6:$E$26,MATCH(D1365,'Нормо-час по специальностям'!$A$6:$A$26,0))</f>
        <v>1020</v>
      </c>
      <c r="K1365" s="8">
        <f t="shared" si="874"/>
        <v>128</v>
      </c>
      <c r="L1365" s="8">
        <f t="shared" si="875"/>
        <v>153</v>
      </c>
      <c r="M1365" s="8">
        <f>Расценки!L1364</f>
        <v>160</v>
      </c>
      <c r="N1365" s="8">
        <f>Расценки!M1364</f>
        <v>190</v>
      </c>
      <c r="O1365" s="10">
        <f t="shared" si="876"/>
        <v>-0.19999999999999996</v>
      </c>
      <c r="P1365" s="10">
        <f t="shared" si="877"/>
        <v>-0.19473684210526321</v>
      </c>
      <c r="Q1365" s="7" t="str">
        <f t="shared" si="878"/>
        <v>нормо-часы</v>
      </c>
      <c r="R1365" s="7" t="str">
        <f t="shared" si="879"/>
        <v>нормо-часы</v>
      </c>
      <c r="S1365" s="8">
        <f t="shared" si="880"/>
        <v>1067</v>
      </c>
      <c r="T1365" s="8">
        <f t="shared" si="881"/>
        <v>1267</v>
      </c>
      <c r="U1365" s="8">
        <f>Расценки!F1364</f>
        <v>260</v>
      </c>
      <c r="V1365" s="8">
        <f>Расценки!G1364</f>
        <v>310</v>
      </c>
      <c r="W1365" s="10">
        <f t="shared" si="882"/>
        <v>0.50769230769230766</v>
      </c>
      <c r="X1365" s="10">
        <f t="shared" si="883"/>
        <v>0.50645161290322582</v>
      </c>
      <c r="Y1365" s="9">
        <f>Расценки!H1364</f>
        <v>260</v>
      </c>
      <c r="Z1365" s="9">
        <f>Расценки!I1364</f>
        <v>310</v>
      </c>
      <c r="AA1365" s="10">
        <f>Расценки!J1364</f>
        <v>0</v>
      </c>
      <c r="AB1365" s="10">
        <f>Расценки!K1364</f>
        <v>0</v>
      </c>
      <c r="AC1365" s="16">
        <f t="shared" si="884"/>
        <v>0.50769230769230766</v>
      </c>
      <c r="AD1365" s="16">
        <f t="shared" si="885"/>
        <v>0.50645161290322582</v>
      </c>
      <c r="AE1365" s="10">
        <f t="shared" si="886"/>
        <v>0.38461538461538464</v>
      </c>
      <c r="AF1365" s="10">
        <f t="shared" si="887"/>
        <v>0.38709677419354838</v>
      </c>
      <c r="AG1365" s="8">
        <f t="shared" si="888"/>
        <v>132</v>
      </c>
      <c r="AH1365" s="8">
        <f t="shared" si="889"/>
        <v>157</v>
      </c>
    </row>
    <row r="1366" spans="1:34" x14ac:dyDescent="0.25">
      <c r="A1366" s="7" t="s">
        <v>4066</v>
      </c>
      <c r="B1366" s="7" t="s">
        <v>4067</v>
      </c>
      <c r="C1366" s="7" t="s">
        <v>50</v>
      </c>
      <c r="D1366" s="7" t="s">
        <v>392</v>
      </c>
      <c r="E1366" s="7" t="str">
        <f>INDEX('Нормо-час по специальностям'!$B$6:$B$26,MATCH(D1366,'Нормо-час по специальностям'!$A$6:$A$26,0))</f>
        <v>Электромонтажник</v>
      </c>
      <c r="F1366" s="15">
        <v>0.25</v>
      </c>
      <c r="G1366" s="7" t="s">
        <v>7412</v>
      </c>
      <c r="H1366" s="11">
        <f t="shared" si="873"/>
        <v>28</v>
      </c>
      <c r="I1366" s="8">
        <f>INDEX('Нормо-час по специальностям'!$D$6:$D$26,MATCH(D1366,'Нормо-час по специальностям'!$A$6:$A$26,0))</f>
        <v>850</v>
      </c>
      <c r="J1366" s="8">
        <f>INDEX('Нормо-час по специальностям'!$E$6:$E$26,MATCH(D1366,'Нормо-час по специальностям'!$A$6:$A$26,0))</f>
        <v>1020</v>
      </c>
      <c r="K1366" s="8">
        <f t="shared" si="874"/>
        <v>213</v>
      </c>
      <c r="L1366" s="8">
        <f t="shared" si="875"/>
        <v>255</v>
      </c>
      <c r="M1366" s="8">
        <f>Расценки!L1365</f>
        <v>320</v>
      </c>
      <c r="N1366" s="8">
        <f>Расценки!M1365</f>
        <v>380</v>
      </c>
      <c r="O1366" s="10">
        <f t="shared" si="876"/>
        <v>-0.33437499999999998</v>
      </c>
      <c r="P1366" s="10">
        <f t="shared" si="877"/>
        <v>-0.32894736842105265</v>
      </c>
      <c r="Q1366" s="7" t="str">
        <f t="shared" si="878"/>
        <v>нормо-часы</v>
      </c>
      <c r="R1366" s="7" t="str">
        <f t="shared" si="879"/>
        <v>нормо-часы</v>
      </c>
      <c r="S1366" s="8">
        <f t="shared" si="880"/>
        <v>1280</v>
      </c>
      <c r="T1366" s="8">
        <f t="shared" si="881"/>
        <v>1520</v>
      </c>
      <c r="U1366" s="8">
        <f>Расценки!F1365</f>
        <v>520</v>
      </c>
      <c r="V1366" s="8">
        <f>Расценки!G1365</f>
        <v>620</v>
      </c>
      <c r="W1366" s="10">
        <f t="shared" si="882"/>
        <v>0.5903846153846154</v>
      </c>
      <c r="X1366" s="10">
        <f t="shared" si="883"/>
        <v>0.58870967741935487</v>
      </c>
      <c r="Y1366" s="9">
        <f>Расценки!H1365</f>
        <v>520</v>
      </c>
      <c r="Z1366" s="9">
        <f>Расценки!I1365</f>
        <v>620</v>
      </c>
      <c r="AA1366" s="10">
        <f>Расценки!J1365</f>
        <v>0</v>
      </c>
      <c r="AB1366" s="10">
        <f>Расценки!K1365</f>
        <v>0</v>
      </c>
      <c r="AC1366" s="16">
        <f t="shared" si="884"/>
        <v>0.5903846153846154</v>
      </c>
      <c r="AD1366" s="16">
        <f t="shared" si="885"/>
        <v>0.58870967741935487</v>
      </c>
      <c r="AE1366" s="10">
        <f t="shared" si="886"/>
        <v>0.38461538461538464</v>
      </c>
      <c r="AF1366" s="10">
        <f t="shared" si="887"/>
        <v>0.38709677419354838</v>
      </c>
      <c r="AG1366" s="8">
        <f t="shared" si="888"/>
        <v>307</v>
      </c>
      <c r="AH1366" s="8">
        <f t="shared" si="889"/>
        <v>365</v>
      </c>
    </row>
    <row r="1367" spans="1:34" x14ac:dyDescent="0.25">
      <c r="A1367" s="7" t="s">
        <v>4070</v>
      </c>
      <c r="B1367" s="7" t="s">
        <v>4071</v>
      </c>
      <c r="C1367" s="7" t="s">
        <v>50</v>
      </c>
      <c r="D1367" s="7" t="s">
        <v>392</v>
      </c>
      <c r="E1367" s="7" t="str">
        <f>INDEX('Нормо-час по специальностям'!$B$6:$B$26,MATCH(D1367,'Нормо-час по специальностям'!$A$6:$A$26,0))</f>
        <v>Электромонтажник</v>
      </c>
      <c r="F1367" s="15">
        <v>0.09</v>
      </c>
      <c r="G1367" s="7" t="s">
        <v>7412</v>
      </c>
      <c r="H1367" s="11">
        <f t="shared" si="873"/>
        <v>77.78</v>
      </c>
      <c r="I1367" s="8">
        <f>INDEX('Нормо-час по специальностям'!$D$6:$D$26,MATCH(D1367,'Нормо-час по специальностям'!$A$6:$A$26,0))</f>
        <v>850</v>
      </c>
      <c r="J1367" s="8">
        <f>INDEX('Нормо-час по специальностям'!$E$6:$E$26,MATCH(D1367,'Нормо-час по специальностям'!$A$6:$A$26,0))</f>
        <v>1020</v>
      </c>
      <c r="K1367" s="8">
        <f t="shared" si="874"/>
        <v>77</v>
      </c>
      <c r="L1367" s="8">
        <f t="shared" si="875"/>
        <v>92</v>
      </c>
      <c r="M1367" s="8">
        <f>Расценки!L1366</f>
        <v>110</v>
      </c>
      <c r="N1367" s="8">
        <f>Расценки!M1366</f>
        <v>130</v>
      </c>
      <c r="O1367" s="10">
        <f t="shared" si="876"/>
        <v>-0.30000000000000004</v>
      </c>
      <c r="P1367" s="10">
        <f t="shared" si="877"/>
        <v>-0.29230769230769227</v>
      </c>
      <c r="Q1367" s="7" t="str">
        <f t="shared" si="878"/>
        <v>нормо-часы</v>
      </c>
      <c r="R1367" s="7" t="str">
        <f t="shared" si="879"/>
        <v>нормо-часы</v>
      </c>
      <c r="S1367" s="8">
        <f t="shared" si="880"/>
        <v>1222</v>
      </c>
      <c r="T1367" s="8">
        <f t="shared" si="881"/>
        <v>1444</v>
      </c>
      <c r="U1367" s="8">
        <f>Расценки!F1366</f>
        <v>180</v>
      </c>
      <c r="V1367" s="8">
        <f>Расценки!G1366</f>
        <v>210</v>
      </c>
      <c r="W1367" s="10">
        <f t="shared" si="882"/>
        <v>0.57222222222222219</v>
      </c>
      <c r="X1367" s="10">
        <f t="shared" si="883"/>
        <v>0.56190476190476191</v>
      </c>
      <c r="Y1367" s="9">
        <f>Расценки!H1366</f>
        <v>180</v>
      </c>
      <c r="Z1367" s="9">
        <f>Расценки!I1366</f>
        <v>210</v>
      </c>
      <c r="AA1367" s="10">
        <f>Расценки!J1366</f>
        <v>0</v>
      </c>
      <c r="AB1367" s="10">
        <f>Расценки!K1366</f>
        <v>0</v>
      </c>
      <c r="AC1367" s="16">
        <f t="shared" si="884"/>
        <v>0.57222222222222219</v>
      </c>
      <c r="AD1367" s="16">
        <f t="shared" si="885"/>
        <v>0.56190476190476191</v>
      </c>
      <c r="AE1367" s="10">
        <f t="shared" si="886"/>
        <v>0.3888888888888889</v>
      </c>
      <c r="AF1367" s="10">
        <f t="shared" si="887"/>
        <v>0.38095238095238093</v>
      </c>
      <c r="AG1367" s="8">
        <f t="shared" si="888"/>
        <v>103</v>
      </c>
      <c r="AH1367" s="8">
        <f t="shared" si="889"/>
        <v>118</v>
      </c>
    </row>
    <row r="1368" spans="1:34" x14ac:dyDescent="0.25">
      <c r="A1368" s="7" t="s">
        <v>4073</v>
      </c>
      <c r="B1368" s="7" t="s">
        <v>4074</v>
      </c>
      <c r="C1368" s="7" t="s">
        <v>50</v>
      </c>
      <c r="D1368" s="7" t="s">
        <v>392</v>
      </c>
      <c r="E1368" s="7" t="str">
        <f>INDEX('Нормо-час по специальностям'!$B$6:$B$26,MATCH(D1368,'Нормо-час по специальностям'!$A$6:$A$26,0))</f>
        <v>Электромонтажник</v>
      </c>
      <c r="F1368" s="15">
        <v>0.06</v>
      </c>
      <c r="G1368" s="7" t="s">
        <v>7412</v>
      </c>
      <c r="H1368" s="11">
        <f t="shared" si="873"/>
        <v>116.67</v>
      </c>
      <c r="I1368" s="8">
        <f>INDEX('Нормо-час по специальностям'!$D$6:$D$26,MATCH(D1368,'Нормо-час по специальностям'!$A$6:$A$26,0))</f>
        <v>850</v>
      </c>
      <c r="J1368" s="8">
        <f>INDEX('Нормо-час по специальностям'!$E$6:$E$26,MATCH(D1368,'Нормо-час по специальностям'!$A$6:$A$26,0))</f>
        <v>1020</v>
      </c>
      <c r="K1368" s="8">
        <f t="shared" si="874"/>
        <v>51</v>
      </c>
      <c r="L1368" s="8">
        <f t="shared" si="875"/>
        <v>61</v>
      </c>
      <c r="M1368" s="8">
        <f>Расценки!L1367</f>
        <v>65</v>
      </c>
      <c r="N1368" s="8">
        <f>Расценки!M1367</f>
        <v>75</v>
      </c>
      <c r="O1368" s="10">
        <f t="shared" si="876"/>
        <v>-0.2153846153846154</v>
      </c>
      <c r="P1368" s="10">
        <f t="shared" si="877"/>
        <v>-0.18666666666666665</v>
      </c>
      <c r="Q1368" s="7" t="str">
        <f t="shared" si="878"/>
        <v>нормо-часы</v>
      </c>
      <c r="R1368" s="7" t="str">
        <f t="shared" si="879"/>
        <v>нормо-часы</v>
      </c>
      <c r="S1368" s="8">
        <f t="shared" si="880"/>
        <v>1083</v>
      </c>
      <c r="T1368" s="8">
        <f t="shared" si="881"/>
        <v>1250</v>
      </c>
      <c r="U1368" s="8">
        <f>Расценки!F1367</f>
        <v>110</v>
      </c>
      <c r="V1368" s="8">
        <f>Расценки!G1367</f>
        <v>125</v>
      </c>
      <c r="W1368" s="10">
        <f t="shared" si="882"/>
        <v>0.53636363636363638</v>
      </c>
      <c r="X1368" s="10">
        <f t="shared" si="883"/>
        <v>0.51200000000000001</v>
      </c>
      <c r="Y1368" s="9">
        <f>Расценки!H1367</f>
        <v>110</v>
      </c>
      <c r="Z1368" s="9">
        <f>Расценки!I1367</f>
        <v>125</v>
      </c>
      <c r="AA1368" s="10">
        <f>Расценки!J1367</f>
        <v>0</v>
      </c>
      <c r="AB1368" s="10">
        <f>Расценки!K1367</f>
        <v>0</v>
      </c>
      <c r="AC1368" s="16">
        <f t="shared" si="884"/>
        <v>0.53636363636363638</v>
      </c>
      <c r="AD1368" s="16">
        <f t="shared" si="885"/>
        <v>0.51200000000000001</v>
      </c>
      <c r="AE1368" s="10">
        <f t="shared" si="886"/>
        <v>0.40909090909090912</v>
      </c>
      <c r="AF1368" s="10">
        <f t="shared" si="887"/>
        <v>0.4</v>
      </c>
      <c r="AG1368" s="8">
        <f t="shared" si="888"/>
        <v>59</v>
      </c>
      <c r="AH1368" s="8">
        <f t="shared" si="889"/>
        <v>64</v>
      </c>
    </row>
    <row r="1369" spans="1:34" x14ac:dyDescent="0.25">
      <c r="A1369" s="7" t="s">
        <v>4077</v>
      </c>
      <c r="B1369" s="7" t="s">
        <v>4078</v>
      </c>
      <c r="C1369" s="7" t="s">
        <v>50</v>
      </c>
      <c r="D1369" s="7" t="s">
        <v>392</v>
      </c>
      <c r="E1369" s="7" t="str">
        <f>INDEX('Нормо-час по специальностям'!$B$6:$B$26,MATCH(D1369,'Нормо-час по специальностям'!$A$6:$A$26,0))</f>
        <v>Электромонтажник</v>
      </c>
      <c r="F1369" s="15">
        <v>0.4</v>
      </c>
      <c r="G1369" s="7" t="s">
        <v>7412</v>
      </c>
      <c r="H1369" s="11">
        <f t="shared" si="873"/>
        <v>17.5</v>
      </c>
      <c r="I1369" s="8">
        <f>INDEX('Нормо-час по специальностям'!$D$6:$D$26,MATCH(D1369,'Нормо-час по специальностям'!$A$6:$A$26,0))</f>
        <v>850</v>
      </c>
      <c r="J1369" s="8">
        <f>INDEX('Нормо-час по специальностям'!$E$6:$E$26,MATCH(D1369,'Нормо-час по специальностям'!$A$6:$A$26,0))</f>
        <v>1020</v>
      </c>
      <c r="K1369" s="8">
        <f t="shared" si="874"/>
        <v>340</v>
      </c>
      <c r="L1369" s="8">
        <f t="shared" si="875"/>
        <v>408</v>
      </c>
      <c r="M1369" s="8">
        <f>Расценки!L1368</f>
        <v>560</v>
      </c>
      <c r="N1369" s="8">
        <f>Расценки!M1368</f>
        <v>680</v>
      </c>
      <c r="O1369" s="10">
        <f t="shared" si="876"/>
        <v>-0.3928571428571429</v>
      </c>
      <c r="P1369" s="10">
        <f t="shared" si="877"/>
        <v>-0.4</v>
      </c>
      <c r="Q1369" s="7" t="str">
        <f t="shared" si="878"/>
        <v>нормо-часы</v>
      </c>
      <c r="R1369" s="7" t="str">
        <f t="shared" si="879"/>
        <v>нормо-часы</v>
      </c>
      <c r="S1369" s="8">
        <f t="shared" si="880"/>
        <v>1400</v>
      </c>
      <c r="T1369" s="8">
        <f t="shared" si="881"/>
        <v>1700</v>
      </c>
      <c r="U1369" s="8">
        <f>Расценки!F1368</f>
        <v>900</v>
      </c>
      <c r="V1369" s="8">
        <f>Расценки!G1368</f>
        <v>1100</v>
      </c>
      <c r="W1369" s="10">
        <f t="shared" si="882"/>
        <v>0.62222222222222223</v>
      </c>
      <c r="X1369" s="10">
        <f t="shared" si="883"/>
        <v>0.62909090909090915</v>
      </c>
      <c r="Y1369" s="9">
        <f>Расценки!H1368</f>
        <v>900</v>
      </c>
      <c r="Z1369" s="9">
        <f>Расценки!I1368</f>
        <v>1100</v>
      </c>
      <c r="AA1369" s="10">
        <f>Расценки!J1368</f>
        <v>0</v>
      </c>
      <c r="AB1369" s="10">
        <f>Расценки!K1368</f>
        <v>0</v>
      </c>
      <c r="AC1369" s="16">
        <f t="shared" si="884"/>
        <v>0.62222222222222223</v>
      </c>
      <c r="AD1369" s="16">
        <f t="shared" si="885"/>
        <v>0.62909090909090915</v>
      </c>
      <c r="AE1369" s="10">
        <f t="shared" si="886"/>
        <v>0.37777777777777777</v>
      </c>
      <c r="AF1369" s="10">
        <f t="shared" si="887"/>
        <v>0.38181818181818183</v>
      </c>
      <c r="AG1369" s="8">
        <f t="shared" si="888"/>
        <v>560</v>
      </c>
      <c r="AH1369" s="8">
        <f t="shared" si="889"/>
        <v>692</v>
      </c>
    </row>
    <row r="1370" spans="1:34" x14ac:dyDescent="0.25">
      <c r="A1370" s="7" t="s">
        <v>4081</v>
      </c>
      <c r="B1370" s="7" t="s">
        <v>4082</v>
      </c>
      <c r="C1370" s="7" t="s">
        <v>50</v>
      </c>
      <c r="D1370" s="7" t="s">
        <v>392</v>
      </c>
      <c r="E1370" s="7" t="str">
        <f>INDEX('Нормо-час по специальностям'!$B$6:$B$26,MATCH(D1370,'Нормо-час по специальностям'!$A$6:$A$26,0))</f>
        <v>Электромонтажник</v>
      </c>
      <c r="F1370" s="15">
        <v>0.13</v>
      </c>
      <c r="G1370" s="7" t="s">
        <v>7412</v>
      </c>
      <c r="H1370" s="11">
        <f t="shared" si="873"/>
        <v>53.85</v>
      </c>
      <c r="I1370" s="8">
        <f>INDEX('Нормо-час по специальностям'!$D$6:$D$26,MATCH(D1370,'Нормо-час по специальностям'!$A$6:$A$26,0))</f>
        <v>850</v>
      </c>
      <c r="J1370" s="8">
        <f>INDEX('Нормо-час по специальностям'!$E$6:$E$26,MATCH(D1370,'Нормо-час по специальностям'!$A$6:$A$26,0))</f>
        <v>1020</v>
      </c>
      <c r="K1370" s="8">
        <f t="shared" si="874"/>
        <v>111</v>
      </c>
      <c r="L1370" s="8">
        <f t="shared" si="875"/>
        <v>133</v>
      </c>
      <c r="M1370" s="8">
        <f>Расценки!L1369</f>
        <v>160</v>
      </c>
      <c r="N1370" s="8">
        <f>Расценки!M1369</f>
        <v>190</v>
      </c>
      <c r="O1370" s="10">
        <f t="shared" si="876"/>
        <v>-0.30625000000000002</v>
      </c>
      <c r="P1370" s="10">
        <f t="shared" si="877"/>
        <v>-0.30000000000000004</v>
      </c>
      <c r="Q1370" s="7" t="str">
        <f t="shared" si="878"/>
        <v>нормо-часы</v>
      </c>
      <c r="R1370" s="7" t="str">
        <f t="shared" si="879"/>
        <v>нормо-часы</v>
      </c>
      <c r="S1370" s="8">
        <f t="shared" si="880"/>
        <v>1231</v>
      </c>
      <c r="T1370" s="8">
        <f t="shared" si="881"/>
        <v>1462</v>
      </c>
      <c r="U1370" s="8">
        <f>Расценки!F1369</f>
        <v>260</v>
      </c>
      <c r="V1370" s="8">
        <f>Расценки!G1369</f>
        <v>310</v>
      </c>
      <c r="W1370" s="10">
        <f t="shared" si="882"/>
        <v>0.57307692307692304</v>
      </c>
      <c r="X1370" s="10">
        <f t="shared" si="883"/>
        <v>0.57096774193548383</v>
      </c>
      <c r="Y1370" s="9">
        <f>Расценки!H1369</f>
        <v>260</v>
      </c>
      <c r="Z1370" s="9">
        <f>Расценки!I1369</f>
        <v>310</v>
      </c>
      <c r="AA1370" s="10">
        <f>Расценки!J1369</f>
        <v>0</v>
      </c>
      <c r="AB1370" s="10">
        <f>Расценки!K1369</f>
        <v>0</v>
      </c>
      <c r="AC1370" s="16">
        <f t="shared" si="884"/>
        <v>0.57307692307692304</v>
      </c>
      <c r="AD1370" s="16">
        <f t="shared" si="885"/>
        <v>0.57096774193548383</v>
      </c>
      <c r="AE1370" s="10">
        <f t="shared" si="886"/>
        <v>0.38461538461538464</v>
      </c>
      <c r="AF1370" s="10">
        <f t="shared" si="887"/>
        <v>0.38709677419354838</v>
      </c>
      <c r="AG1370" s="8">
        <f t="shared" si="888"/>
        <v>149</v>
      </c>
      <c r="AH1370" s="8">
        <f t="shared" si="889"/>
        <v>177</v>
      </c>
    </row>
    <row r="1371" spans="1:34" x14ac:dyDescent="0.25">
      <c r="A1371" s="7" t="s">
        <v>4085</v>
      </c>
      <c r="B1371" s="7" t="s">
        <v>4086</v>
      </c>
      <c r="C1371" s="7" t="s">
        <v>50</v>
      </c>
      <c r="D1371" s="7" t="s">
        <v>392</v>
      </c>
      <c r="E1371" s="7" t="str">
        <f>INDEX('Нормо-час по специальностям'!$B$6:$B$26,MATCH(D1371,'Нормо-час по специальностям'!$A$6:$A$26,0))</f>
        <v>Электромонтажник</v>
      </c>
      <c r="F1371" s="15">
        <v>0.55000000000000004</v>
      </c>
      <c r="G1371" s="7" t="s">
        <v>7412</v>
      </c>
      <c r="H1371" s="11">
        <f t="shared" si="873"/>
        <v>12.73</v>
      </c>
      <c r="I1371" s="8">
        <f>INDEX('Нормо-час по специальностям'!$D$6:$D$26,MATCH(D1371,'Нормо-час по специальностям'!$A$6:$A$26,0))</f>
        <v>850</v>
      </c>
      <c r="J1371" s="8">
        <f>INDEX('Нормо-час по специальностям'!$E$6:$E$26,MATCH(D1371,'Нормо-час по специальностям'!$A$6:$A$26,0))</f>
        <v>1020</v>
      </c>
      <c r="K1371" s="8">
        <f t="shared" si="874"/>
        <v>468</v>
      </c>
      <c r="L1371" s="8">
        <f t="shared" si="875"/>
        <v>561</v>
      </c>
      <c r="M1371" s="8">
        <f>Расценки!L1370</f>
        <v>800</v>
      </c>
      <c r="N1371" s="8">
        <f>Расценки!M1370</f>
        <v>950</v>
      </c>
      <c r="O1371" s="10">
        <f t="shared" si="876"/>
        <v>-0.41500000000000004</v>
      </c>
      <c r="P1371" s="10">
        <f t="shared" si="877"/>
        <v>-0.40947368421052632</v>
      </c>
      <c r="Q1371" s="7" t="str">
        <f t="shared" si="878"/>
        <v>нормо-часы</v>
      </c>
      <c r="R1371" s="7" t="str">
        <f t="shared" si="879"/>
        <v>нормо-часы</v>
      </c>
      <c r="S1371" s="8">
        <f t="shared" si="880"/>
        <v>1455</v>
      </c>
      <c r="T1371" s="8">
        <f t="shared" si="881"/>
        <v>1727</v>
      </c>
      <c r="U1371" s="8">
        <f>Расценки!F1370</f>
        <v>1300</v>
      </c>
      <c r="V1371" s="8">
        <f>Расценки!G1370</f>
        <v>1550</v>
      </c>
      <c r="W1371" s="10">
        <f t="shared" si="882"/>
        <v>0.64</v>
      </c>
      <c r="X1371" s="10">
        <f t="shared" si="883"/>
        <v>0.63806451612903226</v>
      </c>
      <c r="Y1371" s="9">
        <f>Расценки!H1370</f>
        <v>1300</v>
      </c>
      <c r="Z1371" s="9">
        <f>Расценки!I1370</f>
        <v>1550</v>
      </c>
      <c r="AA1371" s="10">
        <f>Расценки!J1370</f>
        <v>0</v>
      </c>
      <c r="AB1371" s="10">
        <f>Расценки!K1370</f>
        <v>0</v>
      </c>
      <c r="AC1371" s="16">
        <f t="shared" si="884"/>
        <v>0.64</v>
      </c>
      <c r="AD1371" s="16">
        <f t="shared" si="885"/>
        <v>0.63806451612903226</v>
      </c>
      <c r="AE1371" s="10">
        <f t="shared" si="886"/>
        <v>0.38461538461538464</v>
      </c>
      <c r="AF1371" s="10">
        <f t="shared" si="887"/>
        <v>0.38709677419354838</v>
      </c>
      <c r="AG1371" s="8">
        <f t="shared" si="888"/>
        <v>832</v>
      </c>
      <c r="AH1371" s="8">
        <f t="shared" si="889"/>
        <v>989</v>
      </c>
    </row>
    <row r="1372" spans="1:34" x14ac:dyDescent="0.25">
      <c r="A1372" s="7" t="s">
        <v>4089</v>
      </c>
      <c r="B1372" s="7" t="s">
        <v>4090</v>
      </c>
      <c r="C1372" s="7" t="s">
        <v>50</v>
      </c>
      <c r="D1372" s="7" t="s">
        <v>392</v>
      </c>
      <c r="E1372" s="7" t="str">
        <f>INDEX('Нормо-час по специальностям'!$B$6:$B$26,MATCH(D1372,'Нормо-час по специальностям'!$A$6:$A$26,0))</f>
        <v>Электромонтажник</v>
      </c>
      <c r="F1372" s="15">
        <v>7.0000000000000007E-2</v>
      </c>
      <c r="G1372" s="7" t="s">
        <v>7412</v>
      </c>
      <c r="H1372" s="11">
        <f t="shared" si="873"/>
        <v>100</v>
      </c>
      <c r="I1372" s="8">
        <f>INDEX('Нормо-час по специальностям'!$D$6:$D$26,MATCH(D1372,'Нормо-час по специальностям'!$A$6:$A$26,0))</f>
        <v>850</v>
      </c>
      <c r="J1372" s="8">
        <f>INDEX('Нормо-час по специальностям'!$E$6:$E$26,MATCH(D1372,'Нормо-час по специальностям'!$A$6:$A$26,0))</f>
        <v>1020</v>
      </c>
      <c r="K1372" s="8">
        <f t="shared" si="874"/>
        <v>60</v>
      </c>
      <c r="L1372" s="8">
        <f t="shared" si="875"/>
        <v>71</v>
      </c>
      <c r="M1372" s="8">
        <f>Расценки!L1371</f>
        <v>80</v>
      </c>
      <c r="N1372" s="8">
        <f>Расценки!M1371</f>
        <v>95</v>
      </c>
      <c r="O1372" s="10">
        <f t="shared" si="876"/>
        <v>-0.25</v>
      </c>
      <c r="P1372" s="10">
        <f t="shared" si="877"/>
        <v>-0.25263157894736843</v>
      </c>
      <c r="Q1372" s="7" t="str">
        <f t="shared" si="878"/>
        <v>нормо-часы</v>
      </c>
      <c r="R1372" s="7" t="str">
        <f t="shared" si="879"/>
        <v>нормо-часы</v>
      </c>
      <c r="S1372" s="8">
        <f t="shared" si="880"/>
        <v>1143</v>
      </c>
      <c r="T1372" s="8">
        <f t="shared" si="881"/>
        <v>1357</v>
      </c>
      <c r="U1372" s="8">
        <f>Расценки!F1371</f>
        <v>130</v>
      </c>
      <c r="V1372" s="8">
        <f>Расценки!G1371</f>
        <v>150</v>
      </c>
      <c r="W1372" s="10">
        <f t="shared" si="882"/>
        <v>0.53846153846153844</v>
      </c>
      <c r="X1372" s="10">
        <f t="shared" si="883"/>
        <v>0.52666666666666662</v>
      </c>
      <c r="Y1372" s="9">
        <f>Расценки!H1371</f>
        <v>130</v>
      </c>
      <c r="Z1372" s="9">
        <f>Расценки!I1371</f>
        <v>150</v>
      </c>
      <c r="AA1372" s="10">
        <f>Расценки!J1371</f>
        <v>0</v>
      </c>
      <c r="AB1372" s="10">
        <f>Расценки!K1371</f>
        <v>0</v>
      </c>
      <c r="AC1372" s="16">
        <f t="shared" si="884"/>
        <v>0.53846153846153844</v>
      </c>
      <c r="AD1372" s="16">
        <f t="shared" si="885"/>
        <v>0.52666666666666662</v>
      </c>
      <c r="AE1372" s="10">
        <f t="shared" si="886"/>
        <v>0.38461538461538464</v>
      </c>
      <c r="AF1372" s="10">
        <f t="shared" si="887"/>
        <v>0.36666666666666664</v>
      </c>
      <c r="AG1372" s="8">
        <f t="shared" si="888"/>
        <v>70</v>
      </c>
      <c r="AH1372" s="8">
        <f t="shared" si="889"/>
        <v>79</v>
      </c>
    </row>
    <row r="1373" spans="1:34" x14ac:dyDescent="0.25">
      <c r="A1373" s="7" t="s">
        <v>4092</v>
      </c>
      <c r="B1373" s="7" t="s">
        <v>4093</v>
      </c>
      <c r="C1373" s="7" t="s">
        <v>50</v>
      </c>
      <c r="D1373" s="7" t="s">
        <v>392</v>
      </c>
      <c r="E1373" s="7" t="str">
        <f>INDEX('Нормо-час по специальностям'!$B$6:$B$26,MATCH(D1373,'Нормо-час по специальностям'!$A$6:$A$26,0))</f>
        <v>Электромонтажник</v>
      </c>
      <c r="F1373" s="15">
        <v>0.18</v>
      </c>
      <c r="G1373" s="7" t="s">
        <v>7412</v>
      </c>
      <c r="H1373" s="11">
        <f t="shared" si="873"/>
        <v>38.89</v>
      </c>
      <c r="I1373" s="8">
        <f>INDEX('Нормо-час по специальностям'!$D$6:$D$26,MATCH(D1373,'Нормо-час по специальностям'!$A$6:$A$26,0))</f>
        <v>850</v>
      </c>
      <c r="J1373" s="8">
        <f>INDEX('Нормо-час по специальностям'!$E$6:$E$26,MATCH(D1373,'Нормо-час по специальностям'!$A$6:$A$26,0))</f>
        <v>1020</v>
      </c>
      <c r="K1373" s="8">
        <f t="shared" si="874"/>
        <v>153</v>
      </c>
      <c r="L1373" s="8">
        <f t="shared" si="875"/>
        <v>184</v>
      </c>
      <c r="M1373" s="8">
        <f>Расценки!L1372</f>
        <v>230</v>
      </c>
      <c r="N1373" s="8">
        <f>Расценки!M1372</f>
        <v>280</v>
      </c>
      <c r="O1373" s="10">
        <f t="shared" si="876"/>
        <v>-0.33478260869565213</v>
      </c>
      <c r="P1373" s="10">
        <f t="shared" si="877"/>
        <v>-0.34285714285714286</v>
      </c>
      <c r="Q1373" s="7" t="str">
        <f t="shared" si="878"/>
        <v>нормо-часы</v>
      </c>
      <c r="R1373" s="7" t="str">
        <f t="shared" si="879"/>
        <v>нормо-часы</v>
      </c>
      <c r="S1373" s="8">
        <f t="shared" si="880"/>
        <v>1278</v>
      </c>
      <c r="T1373" s="8">
        <f t="shared" si="881"/>
        <v>1556</v>
      </c>
      <c r="U1373" s="8">
        <f>Расценки!F1372</f>
        <v>380</v>
      </c>
      <c r="V1373" s="8">
        <f>Расценки!G1372</f>
        <v>450</v>
      </c>
      <c r="W1373" s="10">
        <f t="shared" si="882"/>
        <v>0.59736842105263155</v>
      </c>
      <c r="X1373" s="10">
        <f t="shared" si="883"/>
        <v>0.59111111111111114</v>
      </c>
      <c r="Y1373" s="9">
        <f>Расценки!H1372</f>
        <v>380</v>
      </c>
      <c r="Z1373" s="9">
        <f>Расценки!I1372</f>
        <v>450</v>
      </c>
      <c r="AA1373" s="10">
        <f>Расценки!J1372</f>
        <v>0</v>
      </c>
      <c r="AB1373" s="10">
        <f>Расценки!K1372</f>
        <v>0</v>
      </c>
      <c r="AC1373" s="16">
        <f t="shared" si="884"/>
        <v>0.59736842105263155</v>
      </c>
      <c r="AD1373" s="16">
        <f t="shared" si="885"/>
        <v>0.59111111111111114</v>
      </c>
      <c r="AE1373" s="10">
        <f t="shared" si="886"/>
        <v>0.39473684210526316</v>
      </c>
      <c r="AF1373" s="10">
        <f t="shared" si="887"/>
        <v>0.37777777777777777</v>
      </c>
      <c r="AG1373" s="8">
        <f t="shared" si="888"/>
        <v>227</v>
      </c>
      <c r="AH1373" s="8">
        <f t="shared" si="889"/>
        <v>266</v>
      </c>
    </row>
    <row r="1374" spans="1:34" x14ac:dyDescent="0.25">
      <c r="A1374" s="7" t="s">
        <v>4096</v>
      </c>
      <c r="B1374" s="7" t="s">
        <v>4097</v>
      </c>
      <c r="C1374" s="7" t="s">
        <v>50</v>
      </c>
      <c r="D1374" s="7" t="s">
        <v>392</v>
      </c>
      <c r="E1374" s="7" t="str">
        <f>INDEX('Нормо-час по специальностям'!$B$6:$B$26,MATCH(D1374,'Нормо-час по специальностям'!$A$6:$A$26,0))</f>
        <v>Электромонтажник</v>
      </c>
      <c r="F1374" s="15">
        <v>0.25</v>
      </c>
      <c r="G1374" s="7" t="s">
        <v>7413</v>
      </c>
      <c r="H1374" s="11">
        <f t="shared" si="873"/>
        <v>28</v>
      </c>
      <c r="I1374" s="8">
        <f>INDEX('Нормо-час по специальностям'!$D$6:$D$26,MATCH(D1374,'Нормо-час по специальностям'!$A$6:$A$26,0))</f>
        <v>850</v>
      </c>
      <c r="J1374" s="8">
        <f>INDEX('Нормо-час по специальностям'!$E$6:$E$26,MATCH(D1374,'Нормо-час по специальностям'!$A$6:$A$26,0))</f>
        <v>1020</v>
      </c>
      <c r="K1374" s="8">
        <f t="shared" si="874"/>
        <v>213</v>
      </c>
      <c r="L1374" s="8">
        <f t="shared" si="875"/>
        <v>255</v>
      </c>
      <c r="M1374" s="8">
        <f>Расценки!L1373</f>
        <v>260</v>
      </c>
      <c r="N1374" s="8">
        <f>Расценки!M1373</f>
        <v>310</v>
      </c>
      <c r="O1374" s="10">
        <f t="shared" si="876"/>
        <v>-0.18076923076923079</v>
      </c>
      <c r="P1374" s="10">
        <f t="shared" si="877"/>
        <v>-0.17741935483870963</v>
      </c>
      <c r="Q1374" s="7" t="str">
        <f t="shared" si="878"/>
        <v>нормо-часы</v>
      </c>
      <c r="R1374" s="7" t="str">
        <f t="shared" si="879"/>
        <v>нормо-часы</v>
      </c>
      <c r="S1374" s="8">
        <f t="shared" si="880"/>
        <v>1040</v>
      </c>
      <c r="T1374" s="8">
        <f t="shared" si="881"/>
        <v>1240</v>
      </c>
      <c r="U1374" s="8">
        <f>Расценки!F1373</f>
        <v>420</v>
      </c>
      <c r="V1374" s="8">
        <f>Расценки!G1373</f>
        <v>500</v>
      </c>
      <c r="W1374" s="10">
        <f t="shared" si="882"/>
        <v>0.49285714285714288</v>
      </c>
      <c r="X1374" s="10">
        <f t="shared" si="883"/>
        <v>0.49</v>
      </c>
      <c r="Y1374" s="9">
        <f>Расценки!H1373</f>
        <v>420</v>
      </c>
      <c r="Z1374" s="9">
        <f>Расценки!I1373</f>
        <v>500</v>
      </c>
      <c r="AA1374" s="10">
        <f>Расценки!J1373</f>
        <v>0</v>
      </c>
      <c r="AB1374" s="10">
        <f>Расценки!K1373</f>
        <v>0</v>
      </c>
      <c r="AC1374" s="16">
        <f t="shared" si="884"/>
        <v>0.49285714285714288</v>
      </c>
      <c r="AD1374" s="16">
        <f t="shared" si="885"/>
        <v>0.49</v>
      </c>
      <c r="AE1374" s="10">
        <f t="shared" si="886"/>
        <v>0.38095238095238093</v>
      </c>
      <c r="AF1374" s="10">
        <f t="shared" si="887"/>
        <v>0.38</v>
      </c>
      <c r="AG1374" s="8">
        <f t="shared" si="888"/>
        <v>207</v>
      </c>
      <c r="AH1374" s="8">
        <f t="shared" si="889"/>
        <v>245</v>
      </c>
    </row>
    <row r="1375" spans="1:34" x14ac:dyDescent="0.25">
      <c r="A1375" s="7" t="s">
        <v>4099</v>
      </c>
      <c r="B1375" s="7" t="s">
        <v>4100</v>
      </c>
      <c r="C1375" s="7" t="s">
        <v>50</v>
      </c>
      <c r="D1375" s="7" t="s">
        <v>392</v>
      </c>
      <c r="E1375" s="7" t="str">
        <f>INDEX('Нормо-час по специальностям'!$B$6:$B$26,MATCH(D1375,'Нормо-час по специальностям'!$A$6:$A$26,0))</f>
        <v>Электромонтажник</v>
      </c>
      <c r="F1375" s="15">
        <v>0.15</v>
      </c>
      <c r="G1375" s="7" t="s">
        <v>7414</v>
      </c>
      <c r="H1375" s="11">
        <f t="shared" si="873"/>
        <v>46.67</v>
      </c>
      <c r="I1375" s="8">
        <f>INDEX('Нормо-час по специальностям'!$D$6:$D$26,MATCH(D1375,'Нормо-час по специальностям'!$A$6:$A$26,0))</f>
        <v>850</v>
      </c>
      <c r="J1375" s="8">
        <f>INDEX('Нормо-час по специальностям'!$E$6:$E$26,MATCH(D1375,'Нормо-час по специальностям'!$A$6:$A$26,0))</f>
        <v>1020</v>
      </c>
      <c r="K1375" s="8">
        <f t="shared" si="874"/>
        <v>128</v>
      </c>
      <c r="L1375" s="8">
        <f t="shared" si="875"/>
        <v>153</v>
      </c>
      <c r="M1375" s="8">
        <f>Расценки!L1374</f>
        <v>135</v>
      </c>
      <c r="N1375" s="8">
        <f>Расценки!M1374</f>
        <v>160</v>
      </c>
      <c r="O1375" s="10">
        <f t="shared" si="876"/>
        <v>-5.1851851851851816E-2</v>
      </c>
      <c r="P1375" s="10">
        <f t="shared" si="877"/>
        <v>-4.3749999999999956E-2</v>
      </c>
      <c r="Q1375" s="7" t="str">
        <f t="shared" si="878"/>
        <v>равно</v>
      </c>
      <c r="R1375" s="7" t="str">
        <f t="shared" si="879"/>
        <v>равно</v>
      </c>
      <c r="S1375" s="8">
        <f t="shared" si="880"/>
        <v>900</v>
      </c>
      <c r="T1375" s="8">
        <f t="shared" si="881"/>
        <v>1067</v>
      </c>
      <c r="U1375" s="8">
        <f>Расценки!F1374</f>
        <v>220</v>
      </c>
      <c r="V1375" s="8">
        <f>Расценки!G1374</f>
        <v>260</v>
      </c>
      <c r="W1375" s="10">
        <f t="shared" si="882"/>
        <v>0.41818181818181815</v>
      </c>
      <c r="X1375" s="10">
        <f t="shared" si="883"/>
        <v>0.41153846153846152</v>
      </c>
      <c r="Y1375" s="9">
        <f>Расценки!H1374</f>
        <v>220</v>
      </c>
      <c r="Z1375" s="9">
        <f>Расценки!I1374</f>
        <v>260</v>
      </c>
      <c r="AA1375" s="10">
        <f>Расценки!J1374</f>
        <v>0</v>
      </c>
      <c r="AB1375" s="10">
        <f>Расценки!K1374</f>
        <v>0</v>
      </c>
      <c r="AC1375" s="16">
        <f t="shared" si="884"/>
        <v>0.41818181818181815</v>
      </c>
      <c r="AD1375" s="16">
        <f t="shared" si="885"/>
        <v>0.41153846153846152</v>
      </c>
      <c r="AE1375" s="10">
        <f t="shared" si="886"/>
        <v>0.38636363636363635</v>
      </c>
      <c r="AF1375" s="10">
        <f t="shared" si="887"/>
        <v>0.38461538461538464</v>
      </c>
      <c r="AG1375" s="8">
        <f t="shared" si="888"/>
        <v>92</v>
      </c>
      <c r="AH1375" s="8">
        <f t="shared" si="889"/>
        <v>107</v>
      </c>
    </row>
    <row r="1376" spans="1:34" x14ac:dyDescent="0.25">
      <c r="A1376" s="7" t="s">
        <v>4102</v>
      </c>
      <c r="B1376" s="7" t="s">
        <v>4103</v>
      </c>
      <c r="C1376" s="7" t="s">
        <v>50</v>
      </c>
      <c r="D1376" s="7" t="s">
        <v>392</v>
      </c>
      <c r="E1376" s="7" t="str">
        <f>INDEX('Нормо-час по специальностям'!$B$6:$B$26,MATCH(D1376,'Нормо-час по специальностям'!$A$6:$A$26,0))</f>
        <v>Электромонтажник</v>
      </c>
      <c r="F1376" s="15">
        <v>0.18</v>
      </c>
      <c r="G1376" s="7" t="s">
        <v>7414</v>
      </c>
      <c r="H1376" s="11">
        <f t="shared" si="873"/>
        <v>38.89</v>
      </c>
      <c r="I1376" s="8">
        <f>INDEX('Нормо-час по специальностям'!$D$6:$D$26,MATCH(D1376,'Нормо-час по специальностям'!$A$6:$A$26,0))</f>
        <v>850</v>
      </c>
      <c r="J1376" s="8">
        <f>INDEX('Нормо-час по специальностям'!$E$6:$E$26,MATCH(D1376,'Нормо-час по специальностям'!$A$6:$A$26,0))</f>
        <v>1020</v>
      </c>
      <c r="K1376" s="8">
        <f t="shared" si="874"/>
        <v>153</v>
      </c>
      <c r="L1376" s="8">
        <f t="shared" si="875"/>
        <v>184</v>
      </c>
      <c r="M1376" s="8">
        <f>Расценки!L1375</f>
        <v>170</v>
      </c>
      <c r="N1376" s="8">
        <f>Расценки!M1375</f>
        <v>200</v>
      </c>
      <c r="O1376" s="10">
        <f t="shared" si="876"/>
        <v>-9.9999999999999978E-2</v>
      </c>
      <c r="P1376" s="10">
        <f t="shared" si="877"/>
        <v>-7.999999999999996E-2</v>
      </c>
      <c r="Q1376" s="7" t="str">
        <f t="shared" si="878"/>
        <v>равно</v>
      </c>
      <c r="R1376" s="7" t="str">
        <f t="shared" si="879"/>
        <v>равно</v>
      </c>
      <c r="S1376" s="8">
        <f t="shared" si="880"/>
        <v>944</v>
      </c>
      <c r="T1376" s="8">
        <f t="shared" si="881"/>
        <v>1111</v>
      </c>
      <c r="U1376" s="8">
        <f>Расценки!F1375</f>
        <v>280</v>
      </c>
      <c r="V1376" s="8">
        <f>Расценки!G1375</f>
        <v>330</v>
      </c>
      <c r="W1376" s="10">
        <f t="shared" si="882"/>
        <v>0.45357142857142857</v>
      </c>
      <c r="X1376" s="10">
        <f t="shared" si="883"/>
        <v>0.44242424242424244</v>
      </c>
      <c r="Y1376" s="9">
        <f>Расценки!H1375</f>
        <v>280</v>
      </c>
      <c r="Z1376" s="9">
        <f>Расценки!I1375</f>
        <v>330</v>
      </c>
      <c r="AA1376" s="10">
        <f>Расценки!J1375</f>
        <v>0</v>
      </c>
      <c r="AB1376" s="10">
        <f>Расценки!K1375</f>
        <v>0</v>
      </c>
      <c r="AC1376" s="16">
        <f t="shared" si="884"/>
        <v>0.45357142857142857</v>
      </c>
      <c r="AD1376" s="16">
        <f t="shared" si="885"/>
        <v>0.44242424242424244</v>
      </c>
      <c r="AE1376" s="10">
        <f t="shared" si="886"/>
        <v>0.39285714285714285</v>
      </c>
      <c r="AF1376" s="10">
        <f t="shared" si="887"/>
        <v>0.39393939393939392</v>
      </c>
      <c r="AG1376" s="8">
        <f t="shared" si="888"/>
        <v>127</v>
      </c>
      <c r="AH1376" s="8">
        <f t="shared" si="889"/>
        <v>146</v>
      </c>
    </row>
    <row r="1377" spans="1:34" x14ac:dyDescent="0.25">
      <c r="A1377" s="7" t="s">
        <v>4105</v>
      </c>
      <c r="B1377" s="7" t="s">
        <v>4106</v>
      </c>
      <c r="C1377" s="7" t="s">
        <v>177</v>
      </c>
      <c r="D1377" s="7" t="s">
        <v>392</v>
      </c>
      <c r="E1377" s="7" t="str">
        <f>INDEX('Нормо-час по специальностям'!$B$6:$B$26,MATCH(D1377,'Нормо-час по специальностям'!$A$6:$A$26,0))</f>
        <v>Электромонтажник</v>
      </c>
      <c r="F1377" s="15">
        <v>0.5</v>
      </c>
      <c r="G1377" s="7" t="s">
        <v>7415</v>
      </c>
      <c r="H1377" s="11">
        <f t="shared" si="873"/>
        <v>14</v>
      </c>
      <c r="I1377" s="8">
        <f>INDEX('Нормо-час по специальностям'!$D$6:$D$26,MATCH(D1377,'Нормо-час по специальностям'!$A$6:$A$26,0))</f>
        <v>850</v>
      </c>
      <c r="J1377" s="8">
        <f>INDEX('Нормо-час по специальностям'!$E$6:$E$26,MATCH(D1377,'Нормо-час по специальностям'!$A$6:$A$26,0))</f>
        <v>1020</v>
      </c>
      <c r="K1377" s="8">
        <f t="shared" si="874"/>
        <v>425</v>
      </c>
      <c r="L1377" s="8">
        <f t="shared" si="875"/>
        <v>510</v>
      </c>
      <c r="M1377" s="8">
        <f>Расценки!L1376</f>
        <v>340</v>
      </c>
      <c r="N1377" s="8">
        <f>Расценки!M1376</f>
        <v>400</v>
      </c>
      <c r="O1377" s="10">
        <f t="shared" si="876"/>
        <v>0.25</v>
      </c>
      <c r="P1377" s="10">
        <f t="shared" si="877"/>
        <v>0.27499999999999991</v>
      </c>
      <c r="Q1377" s="7" t="str">
        <f t="shared" si="878"/>
        <v>расценка</v>
      </c>
      <c r="R1377" s="7" t="str">
        <f t="shared" si="879"/>
        <v>расценка</v>
      </c>
      <c r="S1377" s="8">
        <f t="shared" si="880"/>
        <v>680</v>
      </c>
      <c r="T1377" s="8">
        <f t="shared" si="881"/>
        <v>800</v>
      </c>
      <c r="U1377" s="8">
        <f>Расценки!F1376</f>
        <v>550</v>
      </c>
      <c r="V1377" s="8">
        <f>Расценки!G1376</f>
        <v>650</v>
      </c>
      <c r="W1377" s="10">
        <f t="shared" si="882"/>
        <v>0.22727272727272727</v>
      </c>
      <c r="X1377" s="10">
        <f t="shared" si="883"/>
        <v>0.2153846153846154</v>
      </c>
      <c r="Y1377" s="9">
        <f>Расценки!H1376</f>
        <v>567</v>
      </c>
      <c r="Z1377" s="9">
        <f>Расценки!I1376</f>
        <v>680</v>
      </c>
      <c r="AA1377" s="10">
        <f>Расценки!J1376</f>
        <v>3.0909090909090997E-2</v>
      </c>
      <c r="AB1377" s="10">
        <f>Расценки!K1376</f>
        <v>4.6153846153846212E-2</v>
      </c>
      <c r="AC1377" s="16">
        <f t="shared" si="884"/>
        <v>0.25044091710758376</v>
      </c>
      <c r="AD1377" s="16">
        <f t="shared" si="885"/>
        <v>0.25</v>
      </c>
      <c r="AE1377" s="10">
        <f t="shared" si="886"/>
        <v>0.400352733686067</v>
      </c>
      <c r="AF1377" s="10">
        <f t="shared" si="887"/>
        <v>0.41176470588235292</v>
      </c>
      <c r="AG1377" s="8">
        <f t="shared" si="888"/>
        <v>142</v>
      </c>
      <c r="AH1377" s="8">
        <f t="shared" si="889"/>
        <v>170</v>
      </c>
    </row>
    <row r="1378" spans="1:34" x14ac:dyDescent="0.25">
      <c r="A1378" s="7" t="s">
        <v>4109</v>
      </c>
      <c r="B1378" s="7" t="s">
        <v>4110</v>
      </c>
      <c r="C1378" s="7" t="s">
        <v>177</v>
      </c>
      <c r="D1378" s="7" t="s">
        <v>392</v>
      </c>
      <c r="E1378" s="7" t="str">
        <f>INDEX('Нормо-час по специальностям'!$B$6:$B$26,MATCH(D1378,'Нормо-час по специальностям'!$A$6:$A$26,0))</f>
        <v>Электромонтажник</v>
      </c>
      <c r="F1378" s="15">
        <v>0.12</v>
      </c>
      <c r="G1378" s="7" t="s">
        <v>7415</v>
      </c>
      <c r="H1378" s="11">
        <f t="shared" si="873"/>
        <v>58.33</v>
      </c>
      <c r="I1378" s="8">
        <f>INDEX('Нормо-час по специальностям'!$D$6:$D$26,MATCH(D1378,'Нормо-час по специальностям'!$A$6:$A$26,0))</f>
        <v>850</v>
      </c>
      <c r="J1378" s="8">
        <f>INDEX('Нормо-час по специальностям'!$E$6:$E$26,MATCH(D1378,'Нормо-час по специальностям'!$A$6:$A$26,0))</f>
        <v>1020</v>
      </c>
      <c r="K1378" s="8">
        <f t="shared" si="874"/>
        <v>102</v>
      </c>
      <c r="L1378" s="8">
        <f t="shared" si="875"/>
        <v>122</v>
      </c>
      <c r="M1378" s="8">
        <f>Расценки!L1377</f>
        <v>80</v>
      </c>
      <c r="N1378" s="8">
        <f>Расценки!M1377</f>
        <v>95</v>
      </c>
      <c r="O1378" s="10">
        <f t="shared" si="876"/>
        <v>0.27499999999999991</v>
      </c>
      <c r="P1378" s="10">
        <f t="shared" si="877"/>
        <v>0.28421052631578947</v>
      </c>
      <c r="Q1378" s="7" t="str">
        <f t="shared" si="878"/>
        <v>расценка</v>
      </c>
      <c r="R1378" s="7" t="str">
        <f t="shared" si="879"/>
        <v>расценка</v>
      </c>
      <c r="S1378" s="8">
        <f t="shared" si="880"/>
        <v>667</v>
      </c>
      <c r="T1378" s="8">
        <f t="shared" si="881"/>
        <v>792</v>
      </c>
      <c r="U1378" s="8">
        <f>Расценки!F1377</f>
        <v>130</v>
      </c>
      <c r="V1378" s="8">
        <f>Расценки!G1377</f>
        <v>150</v>
      </c>
      <c r="W1378" s="10">
        <f t="shared" si="882"/>
        <v>0.2153846153846154</v>
      </c>
      <c r="X1378" s="10">
        <f t="shared" si="883"/>
        <v>0.18666666666666668</v>
      </c>
      <c r="Y1378" s="9">
        <f>Расценки!H1377</f>
        <v>136</v>
      </c>
      <c r="Z1378" s="9">
        <f>Расценки!I1377</f>
        <v>163</v>
      </c>
      <c r="AA1378" s="10">
        <f>Расценки!J1377</f>
        <v>4.6153846153846212E-2</v>
      </c>
      <c r="AB1378" s="10">
        <f>Расценки!K1377</f>
        <v>8.666666666666667E-2</v>
      </c>
      <c r="AC1378" s="16">
        <f t="shared" si="884"/>
        <v>0.25</v>
      </c>
      <c r="AD1378" s="16">
        <f t="shared" si="885"/>
        <v>0.25153374233128833</v>
      </c>
      <c r="AE1378" s="10">
        <f t="shared" si="886"/>
        <v>0.41176470588235292</v>
      </c>
      <c r="AF1378" s="10">
        <f t="shared" si="887"/>
        <v>0.41717791411042943</v>
      </c>
      <c r="AG1378" s="8">
        <f t="shared" si="888"/>
        <v>34</v>
      </c>
      <c r="AH1378" s="8">
        <f t="shared" si="889"/>
        <v>41</v>
      </c>
    </row>
    <row r="1379" spans="1:34" x14ac:dyDescent="0.25">
      <c r="A1379" s="7" t="s">
        <v>4112</v>
      </c>
      <c r="B1379" s="7" t="s">
        <v>4113</v>
      </c>
      <c r="C1379" s="7" t="s">
        <v>177</v>
      </c>
      <c r="D1379" s="7" t="s">
        <v>392</v>
      </c>
      <c r="E1379" s="7" t="str">
        <f>INDEX('Нормо-час по специальностям'!$B$6:$B$26,MATCH(D1379,'Нормо-час по специальностям'!$A$6:$A$26,0))</f>
        <v>Электромонтажник</v>
      </c>
      <c r="F1379" s="15">
        <v>0.05</v>
      </c>
      <c r="G1379" s="7" t="s">
        <v>7415</v>
      </c>
      <c r="H1379" s="11">
        <f t="shared" si="873"/>
        <v>140</v>
      </c>
      <c r="I1379" s="8">
        <f>INDEX('Нормо-час по специальностям'!$D$6:$D$26,MATCH(D1379,'Нормо-час по специальностям'!$A$6:$A$26,0))</f>
        <v>850</v>
      </c>
      <c r="J1379" s="8">
        <f>INDEX('Нормо-час по специальностям'!$E$6:$E$26,MATCH(D1379,'Нормо-час по специальностям'!$A$6:$A$26,0))</f>
        <v>1020</v>
      </c>
      <c r="K1379" s="8">
        <f t="shared" si="874"/>
        <v>43</v>
      </c>
      <c r="L1379" s="8">
        <f t="shared" si="875"/>
        <v>51</v>
      </c>
      <c r="M1379" s="8">
        <f>Расценки!L1378</f>
        <v>35</v>
      </c>
      <c r="N1379" s="8">
        <f>Расценки!M1378</f>
        <v>42</v>
      </c>
      <c r="O1379" s="10">
        <f t="shared" si="876"/>
        <v>0.22857142857142865</v>
      </c>
      <c r="P1379" s="10">
        <f t="shared" si="877"/>
        <v>0.21428571428571419</v>
      </c>
      <c r="Q1379" s="7" t="str">
        <f t="shared" si="878"/>
        <v>расценка</v>
      </c>
      <c r="R1379" s="7" t="str">
        <f t="shared" si="879"/>
        <v>расценка</v>
      </c>
      <c r="S1379" s="8">
        <f t="shared" si="880"/>
        <v>700</v>
      </c>
      <c r="T1379" s="8">
        <f t="shared" si="881"/>
        <v>840</v>
      </c>
      <c r="U1379" s="8">
        <f>Расценки!F1378</f>
        <v>60</v>
      </c>
      <c r="V1379" s="8">
        <f>Расценки!G1378</f>
        <v>70</v>
      </c>
      <c r="W1379" s="10">
        <f t="shared" si="882"/>
        <v>0.28333333333333333</v>
      </c>
      <c r="X1379" s="10">
        <f t="shared" si="883"/>
        <v>0.27142857142857141</v>
      </c>
      <c r="Y1379" s="9">
        <f>Расценки!H1378</f>
        <v>60</v>
      </c>
      <c r="Z1379" s="9">
        <f>Расценки!I1378</f>
        <v>70</v>
      </c>
      <c r="AA1379" s="10">
        <f>Расценки!J1378</f>
        <v>0</v>
      </c>
      <c r="AB1379" s="10">
        <f>Расценки!K1378</f>
        <v>0</v>
      </c>
      <c r="AC1379" s="16">
        <f t="shared" si="884"/>
        <v>0.28333333333333333</v>
      </c>
      <c r="AD1379" s="16">
        <f t="shared" si="885"/>
        <v>0.27142857142857141</v>
      </c>
      <c r="AE1379" s="10">
        <f t="shared" si="886"/>
        <v>0.41666666666666669</v>
      </c>
      <c r="AF1379" s="10">
        <f t="shared" si="887"/>
        <v>0.4</v>
      </c>
      <c r="AG1379" s="8">
        <f t="shared" si="888"/>
        <v>17</v>
      </c>
      <c r="AH1379" s="8">
        <f t="shared" si="889"/>
        <v>19</v>
      </c>
    </row>
    <row r="1380" spans="1:34" x14ac:dyDescent="0.25">
      <c r="A1380" s="7" t="s">
        <v>4116</v>
      </c>
      <c r="B1380" s="7" t="s">
        <v>4117</v>
      </c>
      <c r="C1380" s="7" t="s">
        <v>177</v>
      </c>
      <c r="D1380" s="7" t="s">
        <v>392</v>
      </c>
      <c r="E1380" s="7" t="str">
        <f>INDEX('Нормо-час по специальностям'!$B$6:$B$26,MATCH(D1380,'Нормо-час по специальностям'!$A$6:$A$26,0))</f>
        <v>Электромонтажник</v>
      </c>
      <c r="F1380" s="15">
        <v>0.2</v>
      </c>
      <c r="G1380" s="7" t="s">
        <v>7415</v>
      </c>
      <c r="H1380" s="11">
        <f t="shared" si="873"/>
        <v>35</v>
      </c>
      <c r="I1380" s="8">
        <f>INDEX('Нормо-час по специальностям'!$D$6:$D$26,MATCH(D1380,'Нормо-час по специальностям'!$A$6:$A$26,0))</f>
        <v>850</v>
      </c>
      <c r="J1380" s="8">
        <f>INDEX('Нормо-час по специальностям'!$E$6:$E$26,MATCH(D1380,'Нормо-час по специальностям'!$A$6:$A$26,0))</f>
        <v>1020</v>
      </c>
      <c r="K1380" s="8">
        <f t="shared" si="874"/>
        <v>170</v>
      </c>
      <c r="L1380" s="8">
        <f t="shared" si="875"/>
        <v>204</v>
      </c>
      <c r="M1380" s="8">
        <f>Расценки!L1379</f>
        <v>135</v>
      </c>
      <c r="N1380" s="8">
        <f>Расценки!M1379</f>
        <v>160</v>
      </c>
      <c r="O1380" s="10">
        <f t="shared" si="876"/>
        <v>0.2592592592592593</v>
      </c>
      <c r="P1380" s="10">
        <f t="shared" si="877"/>
        <v>0.27499999999999991</v>
      </c>
      <c r="Q1380" s="7" t="str">
        <f t="shared" si="878"/>
        <v>расценка</v>
      </c>
      <c r="R1380" s="7" t="str">
        <f t="shared" si="879"/>
        <v>расценка</v>
      </c>
      <c r="S1380" s="8">
        <f t="shared" si="880"/>
        <v>675</v>
      </c>
      <c r="T1380" s="8">
        <f t="shared" si="881"/>
        <v>800</v>
      </c>
      <c r="U1380" s="8">
        <f>Расценки!F1379</f>
        <v>220</v>
      </c>
      <c r="V1380" s="8">
        <f>Расценки!G1379</f>
        <v>260</v>
      </c>
      <c r="W1380" s="10">
        <f t="shared" si="882"/>
        <v>0.22727272727272727</v>
      </c>
      <c r="X1380" s="10">
        <f t="shared" si="883"/>
        <v>0.2153846153846154</v>
      </c>
      <c r="Y1380" s="9">
        <f>Расценки!H1379</f>
        <v>227</v>
      </c>
      <c r="Z1380" s="9">
        <f>Расценки!I1379</f>
        <v>272</v>
      </c>
      <c r="AA1380" s="10">
        <f>Расценки!J1379</f>
        <v>3.1818181818181746E-2</v>
      </c>
      <c r="AB1380" s="10">
        <f>Расценки!K1379</f>
        <v>4.6153846153846212E-2</v>
      </c>
      <c r="AC1380" s="16">
        <f t="shared" si="884"/>
        <v>0.25110132158590309</v>
      </c>
      <c r="AD1380" s="16">
        <f t="shared" si="885"/>
        <v>0.25</v>
      </c>
      <c r="AE1380" s="10">
        <f t="shared" si="886"/>
        <v>0.40528634361233479</v>
      </c>
      <c r="AF1380" s="10">
        <f t="shared" si="887"/>
        <v>0.41176470588235292</v>
      </c>
      <c r="AG1380" s="8">
        <f t="shared" si="888"/>
        <v>57</v>
      </c>
      <c r="AH1380" s="8">
        <f t="shared" si="889"/>
        <v>68</v>
      </c>
    </row>
    <row r="1381" spans="1:34" x14ac:dyDescent="0.25">
      <c r="A1381" s="7" t="s">
        <v>4119</v>
      </c>
      <c r="B1381" s="7" t="s">
        <v>4120</v>
      </c>
      <c r="C1381" s="7" t="s">
        <v>177</v>
      </c>
      <c r="D1381" s="7" t="s">
        <v>392</v>
      </c>
      <c r="E1381" s="7" t="str">
        <f>INDEX('Нормо-час по специальностям'!$B$6:$B$26,MATCH(D1381,'Нормо-час по специальностям'!$A$6:$A$26,0))</f>
        <v>Электромонтажник</v>
      </c>
      <c r="F1381" s="15">
        <v>7.0000000000000007E-2</v>
      </c>
      <c r="G1381" s="7" t="s">
        <v>7415</v>
      </c>
      <c r="H1381" s="11">
        <f t="shared" si="873"/>
        <v>100</v>
      </c>
      <c r="I1381" s="8">
        <f>INDEX('Нормо-час по специальностям'!$D$6:$D$26,MATCH(D1381,'Нормо-час по специальностям'!$A$6:$A$26,0))</f>
        <v>850</v>
      </c>
      <c r="J1381" s="8">
        <f>INDEX('Нормо-час по специальностям'!$E$6:$E$26,MATCH(D1381,'Нормо-час по специальностям'!$A$6:$A$26,0))</f>
        <v>1020</v>
      </c>
      <c r="K1381" s="8">
        <f t="shared" si="874"/>
        <v>60</v>
      </c>
      <c r="L1381" s="8">
        <f t="shared" si="875"/>
        <v>71</v>
      </c>
      <c r="M1381" s="8">
        <f>Расценки!L1380</f>
        <v>50</v>
      </c>
      <c r="N1381" s="8">
        <f>Расценки!M1380</f>
        <v>58</v>
      </c>
      <c r="O1381" s="10">
        <f t="shared" si="876"/>
        <v>0.19999999999999996</v>
      </c>
      <c r="P1381" s="10">
        <f t="shared" si="877"/>
        <v>0.22413793103448265</v>
      </c>
      <c r="Q1381" s="7" t="str">
        <f t="shared" si="878"/>
        <v>расценка</v>
      </c>
      <c r="R1381" s="7" t="str">
        <f t="shared" si="879"/>
        <v>расценка</v>
      </c>
      <c r="S1381" s="8">
        <f t="shared" si="880"/>
        <v>714</v>
      </c>
      <c r="T1381" s="8">
        <f t="shared" si="881"/>
        <v>829</v>
      </c>
      <c r="U1381" s="8">
        <f>Расценки!F1380</f>
        <v>80</v>
      </c>
      <c r="V1381" s="8">
        <f>Расценки!G1380</f>
        <v>95</v>
      </c>
      <c r="W1381" s="10">
        <f t="shared" si="882"/>
        <v>0.25</v>
      </c>
      <c r="X1381" s="10">
        <f t="shared" si="883"/>
        <v>0.25263157894736843</v>
      </c>
      <c r="Y1381" s="9">
        <f>Расценки!H1380</f>
        <v>80</v>
      </c>
      <c r="Z1381" s="9">
        <f>Расценки!I1380</f>
        <v>95</v>
      </c>
      <c r="AA1381" s="10">
        <f>Расценки!J1380</f>
        <v>0</v>
      </c>
      <c r="AB1381" s="10">
        <f>Расценки!K1380</f>
        <v>0</v>
      </c>
      <c r="AC1381" s="16">
        <f t="shared" si="884"/>
        <v>0.25</v>
      </c>
      <c r="AD1381" s="16">
        <f t="shared" si="885"/>
        <v>0.25263157894736843</v>
      </c>
      <c r="AE1381" s="10">
        <f t="shared" si="886"/>
        <v>0.375</v>
      </c>
      <c r="AF1381" s="10">
        <f t="shared" si="887"/>
        <v>0.38947368421052631</v>
      </c>
      <c r="AG1381" s="8">
        <f t="shared" si="888"/>
        <v>20</v>
      </c>
      <c r="AH1381" s="8">
        <f t="shared" si="889"/>
        <v>24</v>
      </c>
    </row>
    <row r="1382" spans="1:34" x14ac:dyDescent="0.25">
      <c r="A1382" s="7" t="s">
        <v>4122</v>
      </c>
      <c r="B1382" s="7" t="s">
        <v>4123</v>
      </c>
      <c r="C1382" s="7" t="s">
        <v>177</v>
      </c>
      <c r="D1382" s="7" t="s">
        <v>392</v>
      </c>
      <c r="E1382" s="7" t="str">
        <f>INDEX('Нормо-час по специальностям'!$B$6:$B$26,MATCH(D1382,'Нормо-час по специальностям'!$A$6:$A$26,0))</f>
        <v>Электромонтажник</v>
      </c>
      <c r="F1382" s="15">
        <v>0.3</v>
      </c>
      <c r="G1382" s="7" t="s">
        <v>7415</v>
      </c>
      <c r="H1382" s="11">
        <f t="shared" si="873"/>
        <v>23.33</v>
      </c>
      <c r="I1382" s="8">
        <f>INDEX('Нормо-час по специальностям'!$D$6:$D$26,MATCH(D1382,'Нормо-час по специальностям'!$A$6:$A$26,0))</f>
        <v>850</v>
      </c>
      <c r="J1382" s="8">
        <f>INDEX('Нормо-час по специальностям'!$E$6:$E$26,MATCH(D1382,'Нормо-час по специальностям'!$A$6:$A$26,0))</f>
        <v>1020</v>
      </c>
      <c r="K1382" s="8">
        <f t="shared" si="874"/>
        <v>255</v>
      </c>
      <c r="L1382" s="8">
        <f t="shared" si="875"/>
        <v>306</v>
      </c>
      <c r="M1382" s="8">
        <f>Расценки!L1381</f>
        <v>200</v>
      </c>
      <c r="N1382" s="8">
        <f>Расценки!M1381</f>
        <v>240</v>
      </c>
      <c r="O1382" s="10">
        <f t="shared" si="876"/>
        <v>0.27499999999999991</v>
      </c>
      <c r="P1382" s="10">
        <f t="shared" si="877"/>
        <v>0.27499999999999991</v>
      </c>
      <c r="Q1382" s="7" t="str">
        <f t="shared" si="878"/>
        <v>расценка</v>
      </c>
      <c r="R1382" s="7" t="str">
        <f t="shared" si="879"/>
        <v>расценка</v>
      </c>
      <c r="S1382" s="8">
        <f t="shared" si="880"/>
        <v>667</v>
      </c>
      <c r="T1382" s="8">
        <f t="shared" si="881"/>
        <v>800</v>
      </c>
      <c r="U1382" s="8">
        <f>Расценки!F1381</f>
        <v>330</v>
      </c>
      <c r="V1382" s="8">
        <f>Расценки!G1381</f>
        <v>390</v>
      </c>
      <c r="W1382" s="10">
        <f t="shared" si="882"/>
        <v>0.22727272727272727</v>
      </c>
      <c r="X1382" s="10">
        <f t="shared" si="883"/>
        <v>0.2153846153846154</v>
      </c>
      <c r="Y1382" s="9">
        <f>Расценки!H1381</f>
        <v>340</v>
      </c>
      <c r="Z1382" s="9">
        <f>Расценки!I1381</f>
        <v>408</v>
      </c>
      <c r="AA1382" s="10">
        <f>Расценки!J1381</f>
        <v>3.0303030303030276E-2</v>
      </c>
      <c r="AB1382" s="10">
        <f>Расценки!K1381</f>
        <v>4.6153846153846212E-2</v>
      </c>
      <c r="AC1382" s="16">
        <f t="shared" si="884"/>
        <v>0.25</v>
      </c>
      <c r="AD1382" s="16">
        <f t="shared" si="885"/>
        <v>0.25</v>
      </c>
      <c r="AE1382" s="10">
        <f t="shared" si="886"/>
        <v>0.41176470588235292</v>
      </c>
      <c r="AF1382" s="10">
        <f t="shared" si="887"/>
        <v>0.41176470588235292</v>
      </c>
      <c r="AG1382" s="8">
        <f t="shared" si="888"/>
        <v>85</v>
      </c>
      <c r="AH1382" s="8">
        <f t="shared" si="889"/>
        <v>102</v>
      </c>
    </row>
    <row r="1383" spans="1:34" x14ac:dyDescent="0.25">
      <c r="A1383" s="7" t="s">
        <v>4124</v>
      </c>
      <c r="B1383" s="7" t="s">
        <v>4125</v>
      </c>
      <c r="C1383" s="7" t="s">
        <v>177</v>
      </c>
      <c r="D1383" s="7" t="s">
        <v>392</v>
      </c>
      <c r="E1383" s="7" t="str">
        <f>INDEX('Нормо-час по специальностям'!$B$6:$B$26,MATCH(D1383,'Нормо-час по специальностям'!$A$6:$A$26,0))</f>
        <v>Электромонтажник</v>
      </c>
      <c r="F1383" s="15">
        <v>0.25</v>
      </c>
      <c r="G1383" s="7" t="s">
        <v>7416</v>
      </c>
      <c r="H1383" s="11">
        <f t="shared" si="873"/>
        <v>28</v>
      </c>
      <c r="I1383" s="8">
        <f>INDEX('Нормо-час по специальностям'!$D$6:$D$26,MATCH(D1383,'Нормо-час по специальностям'!$A$6:$A$26,0))</f>
        <v>850</v>
      </c>
      <c r="J1383" s="8">
        <f>INDEX('Нормо-час по специальностям'!$E$6:$E$26,MATCH(D1383,'Нормо-час по специальностям'!$A$6:$A$26,0))</f>
        <v>1020</v>
      </c>
      <c r="K1383" s="8">
        <f t="shared" si="874"/>
        <v>213</v>
      </c>
      <c r="L1383" s="8">
        <f t="shared" si="875"/>
        <v>255</v>
      </c>
      <c r="M1383" s="8">
        <f>Расценки!L1382</f>
        <v>155</v>
      </c>
      <c r="N1383" s="8">
        <f>Расценки!M1382</f>
        <v>185</v>
      </c>
      <c r="O1383" s="10">
        <f t="shared" si="876"/>
        <v>0.37419354838709684</v>
      </c>
      <c r="P1383" s="10">
        <f t="shared" si="877"/>
        <v>0.37837837837837829</v>
      </c>
      <c r="Q1383" s="7" t="str">
        <f t="shared" si="878"/>
        <v>расценка</v>
      </c>
      <c r="R1383" s="7" t="str">
        <f t="shared" si="879"/>
        <v>расценка</v>
      </c>
      <c r="S1383" s="8">
        <f t="shared" si="880"/>
        <v>620</v>
      </c>
      <c r="T1383" s="8">
        <f t="shared" si="881"/>
        <v>740</v>
      </c>
      <c r="U1383" s="8">
        <f>Расценки!F1382</f>
        <v>250</v>
      </c>
      <c r="V1383" s="8">
        <f>Расценки!G1382</f>
        <v>300</v>
      </c>
      <c r="W1383" s="10">
        <f t="shared" si="882"/>
        <v>0.14799999999999999</v>
      </c>
      <c r="X1383" s="10">
        <f t="shared" si="883"/>
        <v>0.15</v>
      </c>
      <c r="Y1383" s="9">
        <f>Расценки!H1382</f>
        <v>284</v>
      </c>
      <c r="Z1383" s="9">
        <f>Расценки!I1382</f>
        <v>340</v>
      </c>
      <c r="AA1383" s="10">
        <f>Расценки!J1382</f>
        <v>0.1359999999999999</v>
      </c>
      <c r="AB1383" s="10">
        <f>Расценки!K1382</f>
        <v>0.1333333333333333</v>
      </c>
      <c r="AC1383" s="16">
        <f t="shared" si="884"/>
        <v>0.25</v>
      </c>
      <c r="AD1383" s="16">
        <f t="shared" si="885"/>
        <v>0.25</v>
      </c>
      <c r="AE1383" s="10">
        <f t="shared" si="886"/>
        <v>0.45422535211267606</v>
      </c>
      <c r="AF1383" s="10">
        <f t="shared" si="887"/>
        <v>0.45588235294117646</v>
      </c>
      <c r="AG1383" s="8">
        <f t="shared" si="888"/>
        <v>71</v>
      </c>
      <c r="AH1383" s="8">
        <f t="shared" si="889"/>
        <v>85</v>
      </c>
    </row>
    <row r="1384" spans="1:34" x14ac:dyDescent="0.25">
      <c r="A1384" s="7" t="s">
        <v>4127</v>
      </c>
      <c r="B1384" s="7" t="s">
        <v>4128</v>
      </c>
      <c r="C1384" s="7" t="s">
        <v>177</v>
      </c>
      <c r="D1384" s="7" t="s">
        <v>392</v>
      </c>
      <c r="E1384" s="7" t="str">
        <f>INDEX('Нормо-час по специальностям'!$B$6:$B$26,MATCH(D1384,'Нормо-час по специальностям'!$A$6:$A$26,0))</f>
        <v>Электромонтажник</v>
      </c>
      <c r="F1384" s="15">
        <v>0.4</v>
      </c>
      <c r="G1384" s="7" t="s">
        <v>7417</v>
      </c>
      <c r="H1384" s="11">
        <f t="shared" si="873"/>
        <v>17.5</v>
      </c>
      <c r="I1384" s="8">
        <f>INDEX('Нормо-час по специальностям'!$D$6:$D$26,MATCH(D1384,'Нормо-час по специальностям'!$A$6:$A$26,0))</f>
        <v>850</v>
      </c>
      <c r="J1384" s="8">
        <f>INDEX('Нормо-час по специальностям'!$E$6:$E$26,MATCH(D1384,'Нормо-час по специальностям'!$A$6:$A$26,0))</f>
        <v>1020</v>
      </c>
      <c r="K1384" s="8">
        <f t="shared" si="874"/>
        <v>340</v>
      </c>
      <c r="L1384" s="8">
        <f t="shared" si="875"/>
        <v>408</v>
      </c>
      <c r="M1384" s="8">
        <f>Расценки!L1383</f>
        <v>280</v>
      </c>
      <c r="N1384" s="8">
        <f>Расценки!M1383</f>
        <v>330</v>
      </c>
      <c r="O1384" s="10">
        <f t="shared" si="876"/>
        <v>0.21428571428571419</v>
      </c>
      <c r="P1384" s="10">
        <f t="shared" si="877"/>
        <v>0.23636363636363633</v>
      </c>
      <c r="Q1384" s="7" t="str">
        <f t="shared" si="878"/>
        <v>расценка</v>
      </c>
      <c r="R1384" s="7" t="str">
        <f t="shared" si="879"/>
        <v>расценка</v>
      </c>
      <c r="S1384" s="8">
        <f t="shared" si="880"/>
        <v>700</v>
      </c>
      <c r="T1384" s="8">
        <f t="shared" si="881"/>
        <v>825</v>
      </c>
      <c r="U1384" s="8">
        <f>Расценки!F1383</f>
        <v>450</v>
      </c>
      <c r="V1384" s="8">
        <f>Расценки!G1383</f>
        <v>530</v>
      </c>
      <c r="W1384" s="10">
        <f t="shared" si="882"/>
        <v>0.24444444444444444</v>
      </c>
      <c r="X1384" s="10">
        <f t="shared" si="883"/>
        <v>0.23018867924528302</v>
      </c>
      <c r="Y1384" s="9">
        <f>Расценки!H1383</f>
        <v>454</v>
      </c>
      <c r="Z1384" s="9">
        <f>Расценки!I1383</f>
        <v>544</v>
      </c>
      <c r="AA1384" s="10">
        <f>Расценки!J1383</f>
        <v>8.8888888888889461E-3</v>
      </c>
      <c r="AB1384" s="10">
        <f>Расценки!K1383</f>
        <v>2.6415094339622636E-2</v>
      </c>
      <c r="AC1384" s="16">
        <f t="shared" si="884"/>
        <v>0.25110132158590309</v>
      </c>
      <c r="AD1384" s="16">
        <f t="shared" si="885"/>
        <v>0.25</v>
      </c>
      <c r="AE1384" s="10">
        <f t="shared" si="886"/>
        <v>0.38325991189427311</v>
      </c>
      <c r="AF1384" s="10">
        <f t="shared" si="887"/>
        <v>0.39338235294117646</v>
      </c>
      <c r="AG1384" s="8">
        <f t="shared" si="888"/>
        <v>114</v>
      </c>
      <c r="AH1384" s="8">
        <f t="shared" si="889"/>
        <v>136</v>
      </c>
    </row>
    <row r="1385" spans="1:34" x14ac:dyDescent="0.25">
      <c r="A1385" s="7" t="s">
        <v>4131</v>
      </c>
      <c r="B1385" s="7" t="s">
        <v>4132</v>
      </c>
      <c r="C1385" s="7" t="s">
        <v>177</v>
      </c>
      <c r="D1385" s="7" t="s">
        <v>392</v>
      </c>
      <c r="E1385" s="7" t="str">
        <f>INDEX('Нормо-час по специальностям'!$B$6:$B$26,MATCH(D1385,'Нормо-час по специальностям'!$A$6:$A$26,0))</f>
        <v>Электромонтажник</v>
      </c>
      <c r="F1385" s="15">
        <v>0.25</v>
      </c>
      <c r="G1385" s="7" t="s">
        <v>7418</v>
      </c>
      <c r="H1385" s="11">
        <f t="shared" si="873"/>
        <v>28</v>
      </c>
      <c r="I1385" s="8">
        <f>INDEX('Нормо-час по специальностям'!$D$6:$D$26,MATCH(D1385,'Нормо-час по специальностям'!$A$6:$A$26,0))</f>
        <v>850</v>
      </c>
      <c r="J1385" s="8">
        <f>INDEX('Нормо-час по специальностям'!$E$6:$E$26,MATCH(D1385,'Нормо-час по специальностям'!$A$6:$A$26,0))</f>
        <v>1020</v>
      </c>
      <c r="K1385" s="8">
        <f t="shared" si="874"/>
        <v>213</v>
      </c>
      <c r="L1385" s="8">
        <f t="shared" si="875"/>
        <v>255</v>
      </c>
      <c r="M1385" s="8">
        <f>Расценки!L1384</f>
        <v>185</v>
      </c>
      <c r="N1385" s="8">
        <f>Расценки!M1384</f>
        <v>220</v>
      </c>
      <c r="O1385" s="10">
        <f t="shared" si="876"/>
        <v>0.15135135135135136</v>
      </c>
      <c r="P1385" s="10">
        <f t="shared" si="877"/>
        <v>0.15909090909090917</v>
      </c>
      <c r="Q1385" s="7" t="str">
        <f t="shared" si="878"/>
        <v>расценка</v>
      </c>
      <c r="R1385" s="7" t="str">
        <f t="shared" si="879"/>
        <v>расценка</v>
      </c>
      <c r="S1385" s="8">
        <f t="shared" si="880"/>
        <v>740</v>
      </c>
      <c r="T1385" s="8">
        <f t="shared" si="881"/>
        <v>880</v>
      </c>
      <c r="U1385" s="8">
        <f>Расценки!F1384</f>
        <v>300</v>
      </c>
      <c r="V1385" s="8">
        <f>Расценки!G1384</f>
        <v>350</v>
      </c>
      <c r="W1385" s="10">
        <f t="shared" si="882"/>
        <v>0.28999999999999998</v>
      </c>
      <c r="X1385" s="10">
        <f t="shared" si="883"/>
        <v>0.27142857142857141</v>
      </c>
      <c r="Y1385" s="9">
        <f>Расценки!H1384</f>
        <v>300</v>
      </c>
      <c r="Z1385" s="9">
        <f>Расценки!I1384</f>
        <v>350</v>
      </c>
      <c r="AA1385" s="10">
        <f>Расценки!J1384</f>
        <v>0</v>
      </c>
      <c r="AB1385" s="10">
        <f>Расценки!K1384</f>
        <v>0</v>
      </c>
      <c r="AC1385" s="16">
        <f t="shared" si="884"/>
        <v>0.28999999999999998</v>
      </c>
      <c r="AD1385" s="16">
        <f t="shared" si="885"/>
        <v>0.27142857142857141</v>
      </c>
      <c r="AE1385" s="10">
        <f t="shared" si="886"/>
        <v>0.38333333333333336</v>
      </c>
      <c r="AF1385" s="10">
        <f t="shared" si="887"/>
        <v>0.37142857142857144</v>
      </c>
      <c r="AG1385" s="8">
        <f t="shared" si="888"/>
        <v>87</v>
      </c>
      <c r="AH1385" s="8">
        <f t="shared" si="889"/>
        <v>95</v>
      </c>
    </row>
    <row r="1386" spans="1:34" x14ac:dyDescent="0.25">
      <c r="A1386" s="7" t="s">
        <v>4134</v>
      </c>
      <c r="B1386" s="7" t="s">
        <v>4135</v>
      </c>
      <c r="C1386" s="7" t="s">
        <v>50</v>
      </c>
      <c r="D1386" s="7" t="s">
        <v>392</v>
      </c>
      <c r="E1386" s="7" t="str">
        <f>INDEX('Нормо-час по специальностям'!$B$6:$B$26,MATCH(D1386,'Нормо-час по специальностям'!$A$6:$A$26,0))</f>
        <v>Электромонтажник</v>
      </c>
      <c r="F1386" s="15">
        <v>0.25</v>
      </c>
      <c r="G1386" s="7" t="s">
        <v>7419</v>
      </c>
      <c r="H1386" s="11">
        <f t="shared" si="873"/>
        <v>28</v>
      </c>
      <c r="I1386" s="8">
        <f>INDEX('Нормо-час по специальностям'!$D$6:$D$26,MATCH(D1386,'Нормо-час по специальностям'!$A$6:$A$26,0))</f>
        <v>850</v>
      </c>
      <c r="J1386" s="8">
        <f>INDEX('Нормо-час по специальностям'!$E$6:$E$26,MATCH(D1386,'Нормо-час по специальностям'!$A$6:$A$26,0))</f>
        <v>1020</v>
      </c>
      <c r="K1386" s="8">
        <f t="shared" si="874"/>
        <v>213</v>
      </c>
      <c r="L1386" s="8">
        <f t="shared" si="875"/>
        <v>255</v>
      </c>
      <c r="M1386" s="8">
        <f>Расценки!L1385</f>
        <v>280</v>
      </c>
      <c r="N1386" s="8">
        <f>Расценки!M1385</f>
        <v>320</v>
      </c>
      <c r="O1386" s="10">
        <f t="shared" si="876"/>
        <v>-0.23928571428571432</v>
      </c>
      <c r="P1386" s="10">
        <f t="shared" si="877"/>
        <v>-0.203125</v>
      </c>
      <c r="Q1386" s="7" t="str">
        <f t="shared" si="878"/>
        <v>нормо-часы</v>
      </c>
      <c r="R1386" s="7" t="str">
        <f t="shared" si="879"/>
        <v>нормо-часы</v>
      </c>
      <c r="S1386" s="8">
        <f t="shared" si="880"/>
        <v>1120</v>
      </c>
      <c r="T1386" s="8">
        <f t="shared" si="881"/>
        <v>1280</v>
      </c>
      <c r="U1386" s="8">
        <f>Расценки!F1385</f>
        <v>450</v>
      </c>
      <c r="V1386" s="8">
        <f>Расценки!G1385</f>
        <v>520</v>
      </c>
      <c r="W1386" s="10">
        <f t="shared" si="882"/>
        <v>0.52666666666666662</v>
      </c>
      <c r="X1386" s="10">
        <f t="shared" si="883"/>
        <v>0.50961538461538458</v>
      </c>
      <c r="Y1386" s="9">
        <f>Расценки!H1385</f>
        <v>450</v>
      </c>
      <c r="Z1386" s="9">
        <f>Расценки!I1385</f>
        <v>520</v>
      </c>
      <c r="AA1386" s="10">
        <f>Расценки!J1385</f>
        <v>0</v>
      </c>
      <c r="AB1386" s="10">
        <f>Расценки!K1385</f>
        <v>0</v>
      </c>
      <c r="AC1386" s="16">
        <f t="shared" si="884"/>
        <v>0.52666666666666662</v>
      </c>
      <c r="AD1386" s="16">
        <f t="shared" si="885"/>
        <v>0.50961538461538458</v>
      </c>
      <c r="AE1386" s="10">
        <f t="shared" si="886"/>
        <v>0.37777777777777777</v>
      </c>
      <c r="AF1386" s="10">
        <f t="shared" si="887"/>
        <v>0.38461538461538464</v>
      </c>
      <c r="AG1386" s="8">
        <f t="shared" si="888"/>
        <v>237</v>
      </c>
      <c r="AH1386" s="8">
        <f t="shared" si="889"/>
        <v>265</v>
      </c>
    </row>
    <row r="1387" spans="1:34" x14ac:dyDescent="0.25">
      <c r="A1387" s="7" t="s">
        <v>4138</v>
      </c>
      <c r="B1387" s="7" t="s">
        <v>4139</v>
      </c>
      <c r="C1387" s="7" t="s">
        <v>50</v>
      </c>
      <c r="D1387" s="7" t="s">
        <v>392</v>
      </c>
      <c r="E1387" s="7" t="str">
        <f>INDEX('Нормо-час по специальностям'!$B$6:$B$26,MATCH(D1387,'Нормо-час по специальностям'!$A$6:$A$26,0))</f>
        <v>Электромонтажник</v>
      </c>
      <c r="F1387" s="15">
        <v>0.3</v>
      </c>
      <c r="G1387" s="7" t="s">
        <v>7419</v>
      </c>
      <c r="H1387" s="11">
        <f t="shared" si="873"/>
        <v>23.33</v>
      </c>
      <c r="I1387" s="8">
        <f>INDEX('Нормо-час по специальностям'!$D$6:$D$26,MATCH(D1387,'Нормо-час по специальностям'!$A$6:$A$26,0))</f>
        <v>850</v>
      </c>
      <c r="J1387" s="8">
        <f>INDEX('Нормо-час по специальностям'!$E$6:$E$26,MATCH(D1387,'Нормо-час по специальностям'!$A$6:$A$26,0))</f>
        <v>1020</v>
      </c>
      <c r="K1387" s="8">
        <f t="shared" si="874"/>
        <v>255</v>
      </c>
      <c r="L1387" s="8">
        <f t="shared" si="875"/>
        <v>306</v>
      </c>
      <c r="M1387" s="8">
        <f>Расценки!L1386</f>
        <v>310</v>
      </c>
      <c r="N1387" s="8">
        <f>Расценки!M1386</f>
        <v>370</v>
      </c>
      <c r="O1387" s="10">
        <f t="shared" si="876"/>
        <v>-0.17741935483870963</v>
      </c>
      <c r="P1387" s="10">
        <f t="shared" si="877"/>
        <v>-0.17297297297297298</v>
      </c>
      <c r="Q1387" s="7" t="str">
        <f t="shared" si="878"/>
        <v>нормо-часы</v>
      </c>
      <c r="R1387" s="7" t="str">
        <f t="shared" si="879"/>
        <v>нормо-часы</v>
      </c>
      <c r="S1387" s="8">
        <f t="shared" si="880"/>
        <v>1033</v>
      </c>
      <c r="T1387" s="8">
        <f t="shared" si="881"/>
        <v>1233</v>
      </c>
      <c r="U1387" s="8">
        <f>Расценки!F1386</f>
        <v>500</v>
      </c>
      <c r="V1387" s="8">
        <f>Расценки!G1386</f>
        <v>600</v>
      </c>
      <c r="W1387" s="10">
        <f t="shared" si="882"/>
        <v>0.49</v>
      </c>
      <c r="X1387" s="10">
        <f t="shared" si="883"/>
        <v>0.49</v>
      </c>
      <c r="Y1387" s="9">
        <f>Расценки!H1386</f>
        <v>500</v>
      </c>
      <c r="Z1387" s="9">
        <f>Расценки!I1386</f>
        <v>600</v>
      </c>
      <c r="AA1387" s="10">
        <f>Расценки!J1386</f>
        <v>0</v>
      </c>
      <c r="AB1387" s="10">
        <f>Расценки!K1386</f>
        <v>0</v>
      </c>
      <c r="AC1387" s="16">
        <f t="shared" si="884"/>
        <v>0.49</v>
      </c>
      <c r="AD1387" s="16">
        <f t="shared" si="885"/>
        <v>0.49</v>
      </c>
      <c r="AE1387" s="10">
        <f t="shared" si="886"/>
        <v>0.38</v>
      </c>
      <c r="AF1387" s="10">
        <f t="shared" si="887"/>
        <v>0.38333333333333336</v>
      </c>
      <c r="AG1387" s="8">
        <f t="shared" si="888"/>
        <v>245</v>
      </c>
      <c r="AH1387" s="8">
        <f t="shared" si="889"/>
        <v>294</v>
      </c>
    </row>
    <row r="1388" spans="1:34" x14ac:dyDescent="0.25">
      <c r="A1388" s="7" t="s">
        <v>4142</v>
      </c>
      <c r="B1388" s="7" t="s">
        <v>4143</v>
      </c>
      <c r="C1388" s="7" t="s">
        <v>50</v>
      </c>
      <c r="D1388" s="7" t="s">
        <v>392</v>
      </c>
      <c r="E1388" s="7" t="str">
        <f>INDEX('Нормо-час по специальностям'!$B$6:$B$26,MATCH(D1388,'Нормо-час по специальностям'!$A$6:$A$26,0))</f>
        <v>Электромонтажник</v>
      </c>
      <c r="F1388" s="15">
        <v>0.45</v>
      </c>
      <c r="G1388" s="7" t="s">
        <v>7419</v>
      </c>
      <c r="H1388" s="11">
        <f t="shared" si="873"/>
        <v>15.56</v>
      </c>
      <c r="I1388" s="8">
        <f>INDEX('Нормо-час по специальностям'!$D$6:$D$26,MATCH(D1388,'Нормо-час по специальностям'!$A$6:$A$26,0))</f>
        <v>850</v>
      </c>
      <c r="J1388" s="8">
        <f>INDEX('Нормо-час по специальностям'!$E$6:$E$26,MATCH(D1388,'Нормо-час по специальностям'!$A$6:$A$26,0))</f>
        <v>1020</v>
      </c>
      <c r="K1388" s="8">
        <f t="shared" si="874"/>
        <v>383</v>
      </c>
      <c r="L1388" s="8">
        <f t="shared" si="875"/>
        <v>459</v>
      </c>
      <c r="M1388" s="8">
        <f>Расценки!L1387</f>
        <v>430</v>
      </c>
      <c r="N1388" s="8">
        <f>Расценки!M1387</f>
        <v>520</v>
      </c>
      <c r="O1388" s="10">
        <f t="shared" si="876"/>
        <v>-0.1093023255813953</v>
      </c>
      <c r="P1388" s="10">
        <f t="shared" si="877"/>
        <v>-0.11730769230769234</v>
      </c>
      <c r="Q1388" s="7" t="str">
        <f t="shared" si="878"/>
        <v>нормо-часы</v>
      </c>
      <c r="R1388" s="7" t="str">
        <f t="shared" si="879"/>
        <v>нормо-часы</v>
      </c>
      <c r="S1388" s="8">
        <f t="shared" si="880"/>
        <v>956</v>
      </c>
      <c r="T1388" s="8">
        <f t="shared" si="881"/>
        <v>1156</v>
      </c>
      <c r="U1388" s="8">
        <f>Расценки!F1387</f>
        <v>700</v>
      </c>
      <c r="V1388" s="8">
        <f>Расценки!G1387</f>
        <v>850</v>
      </c>
      <c r="W1388" s="10">
        <f t="shared" si="882"/>
        <v>0.45285714285714285</v>
      </c>
      <c r="X1388" s="10">
        <f t="shared" si="883"/>
        <v>0.46</v>
      </c>
      <c r="Y1388" s="9">
        <f>Расценки!H1387</f>
        <v>700</v>
      </c>
      <c r="Z1388" s="9">
        <f>Расценки!I1387</f>
        <v>850</v>
      </c>
      <c r="AA1388" s="10">
        <f>Расценки!J1387</f>
        <v>0</v>
      </c>
      <c r="AB1388" s="10">
        <f>Расценки!K1387</f>
        <v>0</v>
      </c>
      <c r="AC1388" s="16">
        <f t="shared" si="884"/>
        <v>0.45285714285714285</v>
      </c>
      <c r="AD1388" s="16">
        <f t="shared" si="885"/>
        <v>0.46</v>
      </c>
      <c r="AE1388" s="10">
        <f t="shared" si="886"/>
        <v>0.38571428571428573</v>
      </c>
      <c r="AF1388" s="10">
        <f t="shared" si="887"/>
        <v>0.38823529411764707</v>
      </c>
      <c r="AG1388" s="8">
        <f t="shared" si="888"/>
        <v>317</v>
      </c>
      <c r="AH1388" s="8">
        <f t="shared" si="889"/>
        <v>391</v>
      </c>
    </row>
    <row r="1389" spans="1:34" x14ac:dyDescent="0.25">
      <c r="A1389" s="7" t="s">
        <v>4145</v>
      </c>
      <c r="B1389" s="7" t="s">
        <v>4146</v>
      </c>
      <c r="C1389" s="7" t="s">
        <v>177</v>
      </c>
      <c r="D1389" s="7" t="s">
        <v>392</v>
      </c>
      <c r="E1389" s="7" t="str">
        <f>INDEX('Нормо-час по специальностям'!$B$6:$B$26,MATCH(D1389,'Нормо-час по специальностям'!$A$6:$A$26,0))</f>
        <v>Электромонтажник</v>
      </c>
      <c r="F1389" s="15">
        <v>0.12</v>
      </c>
      <c r="G1389" s="7" t="s">
        <v>7420</v>
      </c>
      <c r="H1389" s="11">
        <f t="shared" si="873"/>
        <v>58.33</v>
      </c>
      <c r="I1389" s="8">
        <f>INDEX('Нормо-час по специальностям'!$D$6:$D$26,MATCH(D1389,'Нормо-час по специальностям'!$A$6:$A$26,0))</f>
        <v>850</v>
      </c>
      <c r="J1389" s="8">
        <f>INDEX('Нормо-час по специальностям'!$E$6:$E$26,MATCH(D1389,'Нормо-час по специальностям'!$A$6:$A$26,0))</f>
        <v>1020</v>
      </c>
      <c r="K1389" s="8">
        <f t="shared" si="874"/>
        <v>102</v>
      </c>
      <c r="L1389" s="8">
        <f t="shared" si="875"/>
        <v>122</v>
      </c>
      <c r="M1389" s="8">
        <f>Расценки!L1388</f>
        <v>90</v>
      </c>
      <c r="N1389" s="8">
        <f>Расценки!M1388</f>
        <v>110</v>
      </c>
      <c r="O1389" s="10">
        <f t="shared" si="876"/>
        <v>0.1333333333333333</v>
      </c>
      <c r="P1389" s="10">
        <f t="shared" si="877"/>
        <v>0.10909090909090913</v>
      </c>
      <c r="Q1389" s="7" t="str">
        <f t="shared" si="878"/>
        <v>расценка</v>
      </c>
      <c r="R1389" s="7" t="str">
        <f t="shared" si="879"/>
        <v>расценка</v>
      </c>
      <c r="S1389" s="8">
        <f t="shared" si="880"/>
        <v>750</v>
      </c>
      <c r="T1389" s="8">
        <f t="shared" si="881"/>
        <v>917</v>
      </c>
      <c r="U1389" s="8">
        <f>Расценки!F1388</f>
        <v>150</v>
      </c>
      <c r="V1389" s="8">
        <f>Расценки!G1388</f>
        <v>180</v>
      </c>
      <c r="W1389" s="10">
        <f t="shared" si="882"/>
        <v>0.32</v>
      </c>
      <c r="X1389" s="10">
        <f t="shared" si="883"/>
        <v>0.32222222222222224</v>
      </c>
      <c r="Y1389" s="9">
        <f>Расценки!H1388</f>
        <v>150</v>
      </c>
      <c r="Z1389" s="9">
        <f>Расценки!I1388</f>
        <v>180</v>
      </c>
      <c r="AA1389" s="10">
        <f>Расценки!J1388</f>
        <v>0</v>
      </c>
      <c r="AB1389" s="10">
        <f>Расценки!K1388</f>
        <v>0</v>
      </c>
      <c r="AC1389" s="16">
        <f t="shared" si="884"/>
        <v>0.32</v>
      </c>
      <c r="AD1389" s="16">
        <f t="shared" si="885"/>
        <v>0.32222222222222224</v>
      </c>
      <c r="AE1389" s="10">
        <f t="shared" si="886"/>
        <v>0.4</v>
      </c>
      <c r="AF1389" s="10">
        <f t="shared" si="887"/>
        <v>0.3888888888888889</v>
      </c>
      <c r="AG1389" s="8">
        <f t="shared" si="888"/>
        <v>48</v>
      </c>
      <c r="AH1389" s="8">
        <f t="shared" si="889"/>
        <v>58</v>
      </c>
    </row>
    <row r="1390" spans="1:34" x14ac:dyDescent="0.25">
      <c r="A1390" s="7" t="s">
        <v>4149</v>
      </c>
      <c r="B1390" s="7" t="s">
        <v>4150</v>
      </c>
      <c r="C1390" s="7" t="s">
        <v>50</v>
      </c>
      <c r="D1390" s="7" t="s">
        <v>392</v>
      </c>
      <c r="E1390" s="7" t="str">
        <f>INDEX('Нормо-час по специальностям'!$B$6:$B$26,MATCH(D1390,'Нормо-час по специальностям'!$A$6:$A$26,0))</f>
        <v>Электромонтажник</v>
      </c>
      <c r="F1390" s="15">
        <v>0.6</v>
      </c>
      <c r="G1390" s="7" t="s">
        <v>7421</v>
      </c>
      <c r="H1390" s="11">
        <f t="shared" si="873"/>
        <v>11.67</v>
      </c>
      <c r="I1390" s="8">
        <f>INDEX('Нормо-час по специальностям'!$D$6:$D$26,MATCH(D1390,'Нормо-час по специальностям'!$A$6:$A$26,0))</f>
        <v>850</v>
      </c>
      <c r="J1390" s="8">
        <f>INDEX('Нормо-час по специальностям'!$E$6:$E$26,MATCH(D1390,'Нормо-час по специальностям'!$A$6:$A$26,0))</f>
        <v>1020</v>
      </c>
      <c r="K1390" s="8">
        <f t="shared" si="874"/>
        <v>510</v>
      </c>
      <c r="L1390" s="8">
        <f t="shared" si="875"/>
        <v>612</v>
      </c>
      <c r="M1390" s="8">
        <f>Расценки!L1389</f>
        <v>430</v>
      </c>
      <c r="N1390" s="8">
        <f>Расценки!M1389</f>
        <v>510</v>
      </c>
      <c r="O1390" s="10">
        <f t="shared" si="876"/>
        <v>0.18604651162790709</v>
      </c>
      <c r="P1390" s="10">
        <f t="shared" si="877"/>
        <v>0.19999999999999996</v>
      </c>
      <c r="Q1390" s="7" t="str">
        <f t="shared" si="878"/>
        <v>расценка</v>
      </c>
      <c r="R1390" s="7" t="str">
        <f t="shared" si="879"/>
        <v>расценка</v>
      </c>
      <c r="S1390" s="8">
        <f t="shared" si="880"/>
        <v>717</v>
      </c>
      <c r="T1390" s="8">
        <f t="shared" si="881"/>
        <v>850</v>
      </c>
      <c r="U1390" s="8">
        <f>Расценки!F1389</f>
        <v>700</v>
      </c>
      <c r="V1390" s="8">
        <f>Расценки!G1389</f>
        <v>820</v>
      </c>
      <c r="W1390" s="10">
        <f t="shared" si="882"/>
        <v>0.27142857142857141</v>
      </c>
      <c r="X1390" s="10">
        <f t="shared" si="883"/>
        <v>0.25365853658536586</v>
      </c>
      <c r="Y1390" s="9">
        <f>Расценки!H1389</f>
        <v>700</v>
      </c>
      <c r="Z1390" s="9">
        <f>Расценки!I1389</f>
        <v>820</v>
      </c>
      <c r="AA1390" s="10">
        <f>Расценки!J1389</f>
        <v>0</v>
      </c>
      <c r="AB1390" s="10">
        <f>Расценки!K1389</f>
        <v>0</v>
      </c>
      <c r="AC1390" s="16">
        <f t="shared" si="884"/>
        <v>0.27142857142857141</v>
      </c>
      <c r="AD1390" s="16">
        <f t="shared" si="885"/>
        <v>0.25365853658536586</v>
      </c>
      <c r="AE1390" s="10">
        <f t="shared" si="886"/>
        <v>0.38571428571428573</v>
      </c>
      <c r="AF1390" s="10">
        <f t="shared" si="887"/>
        <v>0.37804878048780488</v>
      </c>
      <c r="AG1390" s="8">
        <f t="shared" si="888"/>
        <v>190</v>
      </c>
      <c r="AH1390" s="8">
        <f t="shared" si="889"/>
        <v>208</v>
      </c>
    </row>
    <row r="1391" spans="1:34" x14ac:dyDescent="0.25">
      <c r="A1391" s="7" t="s">
        <v>4152</v>
      </c>
      <c r="B1391" s="7" t="s">
        <v>4153</v>
      </c>
      <c r="C1391" s="7" t="s">
        <v>50</v>
      </c>
      <c r="D1391" s="7" t="s">
        <v>392</v>
      </c>
      <c r="E1391" s="7" t="str">
        <f>INDEX('Нормо-час по специальностям'!$B$6:$B$26,MATCH(D1391,'Нормо-час по специальностям'!$A$6:$A$26,0))</f>
        <v>Электромонтажник</v>
      </c>
      <c r="F1391" s="15">
        <v>0.3</v>
      </c>
      <c r="G1391" s="7" t="s">
        <v>7422</v>
      </c>
      <c r="H1391" s="11">
        <f t="shared" si="873"/>
        <v>23.33</v>
      </c>
      <c r="I1391" s="8">
        <f>INDEX('Нормо-час по специальностям'!$D$6:$D$26,MATCH(D1391,'Нормо-час по специальностям'!$A$6:$A$26,0))</f>
        <v>850</v>
      </c>
      <c r="J1391" s="8">
        <f>INDEX('Нормо-час по специальностям'!$E$6:$E$26,MATCH(D1391,'Нормо-час по специальностям'!$A$6:$A$26,0))</f>
        <v>1020</v>
      </c>
      <c r="K1391" s="8">
        <f t="shared" si="874"/>
        <v>255</v>
      </c>
      <c r="L1391" s="8">
        <f t="shared" si="875"/>
        <v>306</v>
      </c>
      <c r="M1391" s="8">
        <f>Расценки!L1390</f>
        <v>250</v>
      </c>
      <c r="N1391" s="8">
        <f>Расценки!M1390</f>
        <v>290</v>
      </c>
      <c r="O1391" s="10">
        <f t="shared" si="876"/>
        <v>2.0000000000000018E-2</v>
      </c>
      <c r="P1391" s="10">
        <f t="shared" si="877"/>
        <v>5.5172413793103559E-2</v>
      </c>
      <c r="Q1391" s="7" t="str">
        <f t="shared" si="878"/>
        <v>равно</v>
      </c>
      <c r="R1391" s="7" t="str">
        <f t="shared" si="879"/>
        <v>равно</v>
      </c>
      <c r="S1391" s="8">
        <f t="shared" si="880"/>
        <v>833</v>
      </c>
      <c r="T1391" s="8">
        <f t="shared" si="881"/>
        <v>967</v>
      </c>
      <c r="U1391" s="8">
        <f>Расценки!F1390</f>
        <v>400</v>
      </c>
      <c r="V1391" s="8">
        <f>Расценки!G1390</f>
        <v>470</v>
      </c>
      <c r="W1391" s="10">
        <f t="shared" si="882"/>
        <v>0.36249999999999999</v>
      </c>
      <c r="X1391" s="10">
        <f t="shared" si="883"/>
        <v>0.34893617021276596</v>
      </c>
      <c r="Y1391" s="9">
        <f>Расценки!H1390</f>
        <v>400</v>
      </c>
      <c r="Z1391" s="9">
        <f>Расценки!I1390</f>
        <v>470</v>
      </c>
      <c r="AA1391" s="10">
        <f>Расценки!J1390</f>
        <v>0</v>
      </c>
      <c r="AB1391" s="10">
        <f>Расценки!K1390</f>
        <v>0</v>
      </c>
      <c r="AC1391" s="16">
        <f t="shared" si="884"/>
        <v>0.36249999999999999</v>
      </c>
      <c r="AD1391" s="16">
        <f t="shared" si="885"/>
        <v>0.34893617021276596</v>
      </c>
      <c r="AE1391" s="10">
        <f t="shared" si="886"/>
        <v>0.375</v>
      </c>
      <c r="AF1391" s="10">
        <f t="shared" si="887"/>
        <v>0.38297872340425532</v>
      </c>
      <c r="AG1391" s="8">
        <f t="shared" si="888"/>
        <v>145</v>
      </c>
      <c r="AH1391" s="8">
        <f t="shared" si="889"/>
        <v>164</v>
      </c>
    </row>
    <row r="1392" spans="1:34" x14ac:dyDescent="0.25">
      <c r="A1392" s="7" t="s">
        <v>4155</v>
      </c>
      <c r="B1392" s="7" t="s">
        <v>4156</v>
      </c>
      <c r="C1392" s="7" t="s">
        <v>50</v>
      </c>
      <c r="D1392" s="7" t="s">
        <v>392</v>
      </c>
      <c r="E1392" s="7" t="str">
        <f>INDEX('Нормо-час по специальностям'!$B$6:$B$26,MATCH(D1392,'Нормо-час по специальностям'!$A$6:$A$26,0))</f>
        <v>Электромонтажник</v>
      </c>
      <c r="F1392" s="15">
        <v>0.2</v>
      </c>
      <c r="G1392" s="7" t="s">
        <v>7423</v>
      </c>
      <c r="H1392" s="11">
        <f t="shared" si="873"/>
        <v>35</v>
      </c>
      <c r="I1392" s="8">
        <f>INDEX('Нормо-час по специальностям'!$D$6:$D$26,MATCH(D1392,'Нормо-час по специальностям'!$A$6:$A$26,0))</f>
        <v>850</v>
      </c>
      <c r="J1392" s="8">
        <f>INDEX('Нормо-час по специальностям'!$E$6:$E$26,MATCH(D1392,'Нормо-час по специальностям'!$A$6:$A$26,0))</f>
        <v>1020</v>
      </c>
      <c r="K1392" s="8">
        <f t="shared" si="874"/>
        <v>170</v>
      </c>
      <c r="L1392" s="8">
        <f t="shared" si="875"/>
        <v>204</v>
      </c>
      <c r="M1392" s="8">
        <f>Расценки!L1391</f>
        <v>175</v>
      </c>
      <c r="N1392" s="8">
        <f>Расценки!M1391</f>
        <v>205</v>
      </c>
      <c r="O1392" s="10">
        <f t="shared" si="876"/>
        <v>-2.8571428571428581E-2</v>
      </c>
      <c r="P1392" s="10">
        <f t="shared" si="877"/>
        <v>-4.8780487804878092E-3</v>
      </c>
      <c r="Q1392" s="7" t="str">
        <f t="shared" si="878"/>
        <v>равно</v>
      </c>
      <c r="R1392" s="7" t="str">
        <f t="shared" si="879"/>
        <v>равно</v>
      </c>
      <c r="S1392" s="8">
        <f t="shared" si="880"/>
        <v>875</v>
      </c>
      <c r="T1392" s="8">
        <f t="shared" si="881"/>
        <v>1025</v>
      </c>
      <c r="U1392" s="8">
        <f>Расценки!F1391</f>
        <v>280</v>
      </c>
      <c r="V1392" s="8">
        <f>Расценки!G1391</f>
        <v>330</v>
      </c>
      <c r="W1392" s="10">
        <f t="shared" si="882"/>
        <v>0.39285714285714285</v>
      </c>
      <c r="X1392" s="10">
        <f t="shared" si="883"/>
        <v>0.38181818181818183</v>
      </c>
      <c r="Y1392" s="9">
        <f>Расценки!H1391</f>
        <v>280</v>
      </c>
      <c r="Z1392" s="9">
        <f>Расценки!I1391</f>
        <v>330</v>
      </c>
      <c r="AA1392" s="10">
        <f>Расценки!J1391</f>
        <v>0</v>
      </c>
      <c r="AB1392" s="10">
        <f>Расценки!K1391</f>
        <v>0</v>
      </c>
      <c r="AC1392" s="16">
        <f t="shared" si="884"/>
        <v>0.39285714285714285</v>
      </c>
      <c r="AD1392" s="16">
        <f t="shared" si="885"/>
        <v>0.38181818181818183</v>
      </c>
      <c r="AE1392" s="10">
        <f t="shared" si="886"/>
        <v>0.375</v>
      </c>
      <c r="AF1392" s="10">
        <f t="shared" si="887"/>
        <v>0.37878787878787878</v>
      </c>
      <c r="AG1392" s="8">
        <f t="shared" si="888"/>
        <v>110</v>
      </c>
      <c r="AH1392" s="8">
        <f t="shared" si="889"/>
        <v>126</v>
      </c>
    </row>
    <row r="1393" spans="1:34" x14ac:dyDescent="0.25">
      <c r="A1393" s="7" t="s">
        <v>4159</v>
      </c>
      <c r="B1393" s="7" t="s">
        <v>4160</v>
      </c>
      <c r="C1393" s="7" t="s">
        <v>50</v>
      </c>
      <c r="D1393" s="7" t="s">
        <v>392</v>
      </c>
      <c r="E1393" s="7" t="str">
        <f>INDEX('Нормо-час по специальностям'!$B$6:$B$26,MATCH(D1393,'Нормо-час по специальностям'!$A$6:$A$26,0))</f>
        <v>Электромонтажник</v>
      </c>
      <c r="F1393" s="15">
        <v>0.25</v>
      </c>
      <c r="G1393" s="7" t="s">
        <v>7423</v>
      </c>
      <c r="H1393" s="11">
        <f t="shared" si="873"/>
        <v>28</v>
      </c>
      <c r="I1393" s="8">
        <f>INDEX('Нормо-час по специальностям'!$D$6:$D$26,MATCH(D1393,'Нормо-час по специальностям'!$A$6:$A$26,0))</f>
        <v>850</v>
      </c>
      <c r="J1393" s="8">
        <f>INDEX('Нормо-час по специальностям'!$E$6:$E$26,MATCH(D1393,'Нормо-час по специальностям'!$A$6:$A$26,0))</f>
        <v>1020</v>
      </c>
      <c r="K1393" s="8">
        <f t="shared" si="874"/>
        <v>213</v>
      </c>
      <c r="L1393" s="8">
        <f t="shared" si="875"/>
        <v>255</v>
      </c>
      <c r="M1393" s="8">
        <f>Расценки!L1392</f>
        <v>205</v>
      </c>
      <c r="N1393" s="8">
        <f>Расценки!M1392</f>
        <v>240</v>
      </c>
      <c r="O1393" s="10">
        <f t="shared" si="876"/>
        <v>3.9024390243902474E-2</v>
      </c>
      <c r="P1393" s="10">
        <f t="shared" si="877"/>
        <v>6.25E-2</v>
      </c>
      <c r="Q1393" s="7" t="str">
        <f t="shared" si="878"/>
        <v>равно</v>
      </c>
      <c r="R1393" s="7" t="str">
        <f t="shared" si="879"/>
        <v>равно</v>
      </c>
      <c r="S1393" s="8">
        <f t="shared" si="880"/>
        <v>820</v>
      </c>
      <c r="T1393" s="8">
        <f t="shared" si="881"/>
        <v>960</v>
      </c>
      <c r="U1393" s="8">
        <f>Расценки!F1392</f>
        <v>330</v>
      </c>
      <c r="V1393" s="8">
        <f>Расценки!G1392</f>
        <v>390</v>
      </c>
      <c r="W1393" s="10">
        <f t="shared" si="882"/>
        <v>0.35454545454545455</v>
      </c>
      <c r="X1393" s="10">
        <f t="shared" si="883"/>
        <v>0.34615384615384615</v>
      </c>
      <c r="Y1393" s="9">
        <f>Расценки!H1392</f>
        <v>330</v>
      </c>
      <c r="Z1393" s="9">
        <f>Расценки!I1392</f>
        <v>390</v>
      </c>
      <c r="AA1393" s="10">
        <f>Расценки!J1392</f>
        <v>0</v>
      </c>
      <c r="AB1393" s="10">
        <f>Расценки!K1392</f>
        <v>0</v>
      </c>
      <c r="AC1393" s="16">
        <f t="shared" si="884"/>
        <v>0.35454545454545455</v>
      </c>
      <c r="AD1393" s="16">
        <f t="shared" si="885"/>
        <v>0.34615384615384615</v>
      </c>
      <c r="AE1393" s="10">
        <f t="shared" si="886"/>
        <v>0.37878787878787878</v>
      </c>
      <c r="AF1393" s="10">
        <f t="shared" si="887"/>
        <v>0.38461538461538464</v>
      </c>
      <c r="AG1393" s="8">
        <f t="shared" si="888"/>
        <v>117</v>
      </c>
      <c r="AH1393" s="8">
        <f t="shared" si="889"/>
        <v>135</v>
      </c>
    </row>
    <row r="1394" spans="1:34" x14ac:dyDescent="0.25">
      <c r="A1394" s="7" t="s">
        <v>4163</v>
      </c>
      <c r="B1394" s="7" t="s">
        <v>4164</v>
      </c>
      <c r="C1394" s="7" t="s">
        <v>50</v>
      </c>
      <c r="D1394" s="7" t="s">
        <v>392</v>
      </c>
      <c r="E1394" s="7" t="str">
        <f>INDEX('Нормо-час по специальностям'!$B$6:$B$26,MATCH(D1394,'Нормо-час по специальностям'!$A$6:$A$26,0))</f>
        <v>Электромонтажник</v>
      </c>
      <c r="F1394" s="15">
        <v>0.3</v>
      </c>
      <c r="G1394" s="7" t="s">
        <v>7423</v>
      </c>
      <c r="H1394" s="11">
        <f t="shared" si="873"/>
        <v>23.33</v>
      </c>
      <c r="I1394" s="8">
        <f>INDEX('Нормо-час по специальностям'!$D$6:$D$26,MATCH(D1394,'Нормо-час по специальностям'!$A$6:$A$26,0))</f>
        <v>850</v>
      </c>
      <c r="J1394" s="8">
        <f>INDEX('Нормо-час по специальностям'!$E$6:$E$26,MATCH(D1394,'Нормо-час по специальностям'!$A$6:$A$26,0))</f>
        <v>1020</v>
      </c>
      <c r="K1394" s="8">
        <f t="shared" si="874"/>
        <v>255</v>
      </c>
      <c r="L1394" s="8">
        <f t="shared" si="875"/>
        <v>306</v>
      </c>
      <c r="M1394" s="8">
        <f>Расценки!L1393</f>
        <v>250</v>
      </c>
      <c r="N1394" s="8">
        <f>Расценки!M1393</f>
        <v>290</v>
      </c>
      <c r="O1394" s="10">
        <f t="shared" si="876"/>
        <v>2.0000000000000018E-2</v>
      </c>
      <c r="P1394" s="10">
        <f t="shared" si="877"/>
        <v>5.5172413793103559E-2</v>
      </c>
      <c r="Q1394" s="7" t="str">
        <f t="shared" si="878"/>
        <v>равно</v>
      </c>
      <c r="R1394" s="7" t="str">
        <f t="shared" si="879"/>
        <v>равно</v>
      </c>
      <c r="S1394" s="8">
        <f t="shared" si="880"/>
        <v>833</v>
      </c>
      <c r="T1394" s="8">
        <f t="shared" si="881"/>
        <v>967</v>
      </c>
      <c r="U1394" s="8">
        <f>Расценки!F1393</f>
        <v>400</v>
      </c>
      <c r="V1394" s="8">
        <f>Расценки!G1393</f>
        <v>470</v>
      </c>
      <c r="W1394" s="10">
        <f t="shared" si="882"/>
        <v>0.36249999999999999</v>
      </c>
      <c r="X1394" s="10">
        <f t="shared" si="883"/>
        <v>0.34893617021276596</v>
      </c>
      <c r="Y1394" s="9">
        <f>Расценки!H1393</f>
        <v>400</v>
      </c>
      <c r="Z1394" s="9">
        <f>Расценки!I1393</f>
        <v>470</v>
      </c>
      <c r="AA1394" s="10">
        <f>Расценки!J1393</f>
        <v>0</v>
      </c>
      <c r="AB1394" s="10">
        <f>Расценки!K1393</f>
        <v>0</v>
      </c>
      <c r="AC1394" s="16">
        <f t="shared" si="884"/>
        <v>0.36249999999999999</v>
      </c>
      <c r="AD1394" s="16">
        <f t="shared" si="885"/>
        <v>0.34893617021276596</v>
      </c>
      <c r="AE1394" s="10">
        <f t="shared" si="886"/>
        <v>0.375</v>
      </c>
      <c r="AF1394" s="10">
        <f t="shared" si="887"/>
        <v>0.38297872340425532</v>
      </c>
      <c r="AG1394" s="8">
        <f t="shared" si="888"/>
        <v>145</v>
      </c>
      <c r="AH1394" s="8">
        <f t="shared" si="889"/>
        <v>164</v>
      </c>
    </row>
    <row r="1395" spans="1:34" x14ac:dyDescent="0.25">
      <c r="A1395" s="7" t="s">
        <v>4166</v>
      </c>
      <c r="B1395" s="7" t="s">
        <v>4167</v>
      </c>
      <c r="C1395" s="7" t="s">
        <v>50</v>
      </c>
      <c r="D1395" s="7" t="s">
        <v>392</v>
      </c>
      <c r="E1395" s="7" t="str">
        <f>INDEX('Нормо-час по специальностям'!$B$6:$B$26,MATCH(D1395,'Нормо-час по специальностям'!$A$6:$A$26,0))</f>
        <v>Электромонтажник</v>
      </c>
      <c r="F1395" s="15">
        <v>0.18</v>
      </c>
      <c r="G1395" s="7" t="s">
        <v>7424</v>
      </c>
      <c r="H1395" s="11">
        <f t="shared" si="873"/>
        <v>38.89</v>
      </c>
      <c r="I1395" s="8">
        <f>INDEX('Нормо-час по специальностям'!$D$6:$D$26,MATCH(D1395,'Нормо-час по специальностям'!$A$6:$A$26,0))</f>
        <v>850</v>
      </c>
      <c r="J1395" s="8">
        <f>INDEX('Нормо-час по специальностям'!$E$6:$E$26,MATCH(D1395,'Нормо-час по специальностям'!$A$6:$A$26,0))</f>
        <v>1020</v>
      </c>
      <c r="K1395" s="8">
        <f t="shared" si="874"/>
        <v>153</v>
      </c>
      <c r="L1395" s="8">
        <f t="shared" si="875"/>
        <v>184</v>
      </c>
      <c r="M1395" s="8">
        <f>Расценки!L1394</f>
        <v>125</v>
      </c>
      <c r="N1395" s="8">
        <f>Расценки!M1394</f>
        <v>150</v>
      </c>
      <c r="O1395" s="10">
        <f t="shared" si="876"/>
        <v>0.22399999999999998</v>
      </c>
      <c r="P1395" s="10">
        <f t="shared" si="877"/>
        <v>0.22666666666666657</v>
      </c>
      <c r="Q1395" s="7" t="str">
        <f t="shared" si="878"/>
        <v>расценка</v>
      </c>
      <c r="R1395" s="7" t="str">
        <f t="shared" si="879"/>
        <v>расценка</v>
      </c>
      <c r="S1395" s="8">
        <f t="shared" si="880"/>
        <v>694</v>
      </c>
      <c r="T1395" s="8">
        <f t="shared" si="881"/>
        <v>833</v>
      </c>
      <c r="U1395" s="8">
        <f>Расценки!F1394</f>
        <v>200</v>
      </c>
      <c r="V1395" s="8">
        <f>Расценки!G1394</f>
        <v>240</v>
      </c>
      <c r="W1395" s="10">
        <f t="shared" si="882"/>
        <v>0.23499999999999999</v>
      </c>
      <c r="X1395" s="10">
        <f t="shared" si="883"/>
        <v>0.23333333333333334</v>
      </c>
      <c r="Y1395" s="9">
        <f>Расценки!H1394</f>
        <v>204</v>
      </c>
      <c r="Z1395" s="9">
        <f>Расценки!I1394</f>
        <v>246</v>
      </c>
      <c r="AA1395" s="10">
        <f>Расценки!J1394</f>
        <v>2.0000000000000018E-2</v>
      </c>
      <c r="AB1395" s="10">
        <f>Расценки!K1394</f>
        <v>2.4999999999999911E-2</v>
      </c>
      <c r="AC1395" s="16">
        <f t="shared" si="884"/>
        <v>0.25</v>
      </c>
      <c r="AD1395" s="16">
        <f t="shared" si="885"/>
        <v>0.25203252032520324</v>
      </c>
      <c r="AE1395" s="10">
        <f t="shared" si="886"/>
        <v>0.38725490196078433</v>
      </c>
      <c r="AF1395" s="10">
        <f t="shared" si="887"/>
        <v>0.3902439024390244</v>
      </c>
      <c r="AG1395" s="8">
        <f t="shared" si="888"/>
        <v>51</v>
      </c>
      <c r="AH1395" s="8">
        <f t="shared" si="889"/>
        <v>62</v>
      </c>
    </row>
    <row r="1396" spans="1:34" x14ac:dyDescent="0.25">
      <c r="A1396" s="7" t="s">
        <v>4169</v>
      </c>
      <c r="B1396" s="7" t="s">
        <v>4170</v>
      </c>
      <c r="C1396" s="7" t="s">
        <v>50</v>
      </c>
      <c r="D1396" s="7" t="s">
        <v>392</v>
      </c>
      <c r="E1396" s="7" t="str">
        <f>INDEX('Нормо-час по специальностям'!$B$6:$B$26,MATCH(D1396,'Нормо-час по специальностям'!$A$6:$A$26,0))</f>
        <v>Электромонтажник</v>
      </c>
      <c r="F1396" s="15">
        <v>0.25</v>
      </c>
      <c r="G1396" s="7" t="s">
        <v>7424</v>
      </c>
      <c r="H1396" s="11">
        <f t="shared" si="873"/>
        <v>28</v>
      </c>
      <c r="I1396" s="8">
        <f>INDEX('Нормо-час по специальностям'!$D$6:$D$26,MATCH(D1396,'Нормо-час по специальностям'!$A$6:$A$26,0))</f>
        <v>850</v>
      </c>
      <c r="J1396" s="8">
        <f>INDEX('Нормо-час по специальностям'!$E$6:$E$26,MATCH(D1396,'Нормо-час по специальностям'!$A$6:$A$26,0))</f>
        <v>1020</v>
      </c>
      <c r="K1396" s="8">
        <f t="shared" si="874"/>
        <v>213</v>
      </c>
      <c r="L1396" s="8">
        <f t="shared" si="875"/>
        <v>255</v>
      </c>
      <c r="M1396" s="8">
        <f>Расценки!L1395</f>
        <v>180</v>
      </c>
      <c r="N1396" s="8">
        <f>Расценки!M1395</f>
        <v>210</v>
      </c>
      <c r="O1396" s="10">
        <f t="shared" si="876"/>
        <v>0.18333333333333335</v>
      </c>
      <c r="P1396" s="10">
        <f t="shared" si="877"/>
        <v>0.21428571428571419</v>
      </c>
      <c r="Q1396" s="7" t="str">
        <f t="shared" si="878"/>
        <v>расценка</v>
      </c>
      <c r="R1396" s="7" t="str">
        <f t="shared" si="879"/>
        <v>расценка</v>
      </c>
      <c r="S1396" s="8">
        <f t="shared" si="880"/>
        <v>720</v>
      </c>
      <c r="T1396" s="8">
        <f t="shared" si="881"/>
        <v>840</v>
      </c>
      <c r="U1396" s="8">
        <f>Расценки!F1395</f>
        <v>290</v>
      </c>
      <c r="V1396" s="8">
        <f>Расценки!G1395</f>
        <v>340</v>
      </c>
      <c r="W1396" s="10">
        <f t="shared" si="882"/>
        <v>0.26551724137931032</v>
      </c>
      <c r="X1396" s="10">
        <f t="shared" si="883"/>
        <v>0.25</v>
      </c>
      <c r="Y1396" s="9">
        <f>Расценки!H1395</f>
        <v>290</v>
      </c>
      <c r="Z1396" s="9">
        <f>Расценки!I1395</f>
        <v>340</v>
      </c>
      <c r="AA1396" s="10">
        <f>Расценки!J1395</f>
        <v>0</v>
      </c>
      <c r="AB1396" s="10">
        <f>Расценки!K1395</f>
        <v>0</v>
      </c>
      <c r="AC1396" s="16">
        <f t="shared" si="884"/>
        <v>0.26551724137931032</v>
      </c>
      <c r="AD1396" s="16">
        <f t="shared" si="885"/>
        <v>0.25</v>
      </c>
      <c r="AE1396" s="10">
        <f t="shared" si="886"/>
        <v>0.37931034482758619</v>
      </c>
      <c r="AF1396" s="10">
        <f t="shared" si="887"/>
        <v>0.38235294117647056</v>
      </c>
      <c r="AG1396" s="8">
        <f t="shared" si="888"/>
        <v>77</v>
      </c>
      <c r="AH1396" s="8">
        <f t="shared" si="889"/>
        <v>85</v>
      </c>
    </row>
    <row r="1397" spans="1:34" x14ac:dyDescent="0.25">
      <c r="A1397" s="7" t="s">
        <v>4172</v>
      </c>
      <c r="B1397" s="7" t="s">
        <v>4173</v>
      </c>
      <c r="C1397" s="7" t="s">
        <v>50</v>
      </c>
      <c r="D1397" s="7" t="s">
        <v>392</v>
      </c>
      <c r="E1397" s="7" t="str">
        <f>INDEX('Нормо-час по специальностям'!$B$6:$B$26,MATCH(D1397,'Нормо-час по специальностям'!$A$6:$A$26,0))</f>
        <v>Электромонтажник</v>
      </c>
      <c r="F1397" s="15">
        <v>0.3</v>
      </c>
      <c r="G1397" s="7" t="s">
        <v>7424</v>
      </c>
      <c r="H1397" s="11">
        <f t="shared" si="873"/>
        <v>23.33</v>
      </c>
      <c r="I1397" s="8">
        <f>INDEX('Нормо-час по специальностям'!$D$6:$D$26,MATCH(D1397,'Нормо-час по специальностям'!$A$6:$A$26,0))</f>
        <v>850</v>
      </c>
      <c r="J1397" s="8">
        <f>INDEX('Нормо-час по специальностям'!$E$6:$E$26,MATCH(D1397,'Нормо-час по специальностям'!$A$6:$A$26,0))</f>
        <v>1020</v>
      </c>
      <c r="K1397" s="8">
        <f t="shared" si="874"/>
        <v>255</v>
      </c>
      <c r="L1397" s="8">
        <f t="shared" si="875"/>
        <v>306</v>
      </c>
      <c r="M1397" s="8">
        <f>Расценки!L1396</f>
        <v>215</v>
      </c>
      <c r="N1397" s="8">
        <f>Расценки!M1396</f>
        <v>255</v>
      </c>
      <c r="O1397" s="10">
        <f t="shared" si="876"/>
        <v>0.18604651162790709</v>
      </c>
      <c r="P1397" s="10">
        <f t="shared" si="877"/>
        <v>0.19999999999999996</v>
      </c>
      <c r="Q1397" s="7" t="str">
        <f t="shared" si="878"/>
        <v>расценка</v>
      </c>
      <c r="R1397" s="7" t="str">
        <f t="shared" si="879"/>
        <v>расценка</v>
      </c>
      <c r="S1397" s="8">
        <f t="shared" si="880"/>
        <v>717</v>
      </c>
      <c r="T1397" s="8">
        <f t="shared" si="881"/>
        <v>850</v>
      </c>
      <c r="U1397" s="8">
        <f>Расценки!F1396</f>
        <v>350</v>
      </c>
      <c r="V1397" s="8">
        <f>Расценки!G1396</f>
        <v>410</v>
      </c>
      <c r="W1397" s="10">
        <f t="shared" si="882"/>
        <v>0.27142857142857141</v>
      </c>
      <c r="X1397" s="10">
        <f t="shared" si="883"/>
        <v>0.25365853658536586</v>
      </c>
      <c r="Y1397" s="9">
        <f>Расценки!H1396</f>
        <v>350</v>
      </c>
      <c r="Z1397" s="9">
        <f>Расценки!I1396</f>
        <v>410</v>
      </c>
      <c r="AA1397" s="10">
        <f>Расценки!J1396</f>
        <v>0</v>
      </c>
      <c r="AB1397" s="10">
        <f>Расценки!K1396</f>
        <v>0</v>
      </c>
      <c r="AC1397" s="16">
        <f t="shared" si="884"/>
        <v>0.27142857142857141</v>
      </c>
      <c r="AD1397" s="16">
        <f t="shared" si="885"/>
        <v>0.25365853658536586</v>
      </c>
      <c r="AE1397" s="10">
        <f t="shared" si="886"/>
        <v>0.38571428571428573</v>
      </c>
      <c r="AF1397" s="10">
        <f t="shared" si="887"/>
        <v>0.37804878048780488</v>
      </c>
      <c r="AG1397" s="8">
        <f t="shared" si="888"/>
        <v>95</v>
      </c>
      <c r="AH1397" s="8">
        <f t="shared" si="889"/>
        <v>104</v>
      </c>
    </row>
    <row r="1398" spans="1:34" x14ac:dyDescent="0.25">
      <c r="A1398" s="7" t="s">
        <v>4175</v>
      </c>
      <c r="B1398" s="7" t="s">
        <v>4176</v>
      </c>
      <c r="C1398" s="7" t="s">
        <v>50</v>
      </c>
      <c r="D1398" s="7" t="s">
        <v>392</v>
      </c>
      <c r="E1398" s="7" t="str">
        <f>INDEX('Нормо-час по специальностям'!$B$6:$B$26,MATCH(D1398,'Нормо-час по специальностям'!$A$6:$A$26,0))</f>
        <v>Электромонтажник</v>
      </c>
      <c r="F1398" s="15">
        <v>0.1</v>
      </c>
      <c r="G1398" s="7" t="s">
        <v>7425</v>
      </c>
      <c r="H1398" s="11">
        <f t="shared" si="873"/>
        <v>70</v>
      </c>
      <c r="I1398" s="8">
        <f>INDEX('Нормо-час по специальностям'!$D$6:$D$26,MATCH(D1398,'Нормо-час по специальностям'!$A$6:$A$26,0))</f>
        <v>850</v>
      </c>
      <c r="J1398" s="8">
        <f>INDEX('Нормо-час по специальностям'!$E$6:$E$26,MATCH(D1398,'Нормо-час по специальностям'!$A$6:$A$26,0))</f>
        <v>1020</v>
      </c>
      <c r="K1398" s="8">
        <f t="shared" si="874"/>
        <v>85</v>
      </c>
      <c r="L1398" s="8">
        <f t="shared" si="875"/>
        <v>102</v>
      </c>
      <c r="M1398" s="8">
        <f>Расценки!L1397</f>
        <v>75</v>
      </c>
      <c r="N1398" s="8">
        <f>Расценки!M1397</f>
        <v>88</v>
      </c>
      <c r="O1398" s="10">
        <f t="shared" si="876"/>
        <v>0.1333333333333333</v>
      </c>
      <c r="P1398" s="10">
        <f t="shared" si="877"/>
        <v>0.15909090909090917</v>
      </c>
      <c r="Q1398" s="7" t="str">
        <f t="shared" si="878"/>
        <v>расценка</v>
      </c>
      <c r="R1398" s="7" t="str">
        <f t="shared" si="879"/>
        <v>расценка</v>
      </c>
      <c r="S1398" s="8">
        <f t="shared" si="880"/>
        <v>750</v>
      </c>
      <c r="T1398" s="8">
        <f t="shared" si="881"/>
        <v>880</v>
      </c>
      <c r="U1398" s="8">
        <f>Расценки!F1397</f>
        <v>120</v>
      </c>
      <c r="V1398" s="8">
        <f>Расценки!G1397</f>
        <v>140</v>
      </c>
      <c r="W1398" s="10">
        <f t="shared" si="882"/>
        <v>0.29166666666666669</v>
      </c>
      <c r="X1398" s="10">
        <f t="shared" si="883"/>
        <v>0.27142857142857141</v>
      </c>
      <c r="Y1398" s="9">
        <f>Расценки!H1397</f>
        <v>120</v>
      </c>
      <c r="Z1398" s="9">
        <f>Расценки!I1397</f>
        <v>140</v>
      </c>
      <c r="AA1398" s="10">
        <f>Расценки!J1397</f>
        <v>0</v>
      </c>
      <c r="AB1398" s="10">
        <f>Расценки!K1397</f>
        <v>0</v>
      </c>
      <c r="AC1398" s="16">
        <f t="shared" si="884"/>
        <v>0.29166666666666669</v>
      </c>
      <c r="AD1398" s="16">
        <f t="shared" si="885"/>
        <v>0.27142857142857141</v>
      </c>
      <c r="AE1398" s="10">
        <f t="shared" si="886"/>
        <v>0.375</v>
      </c>
      <c r="AF1398" s="10">
        <f t="shared" si="887"/>
        <v>0.37142857142857144</v>
      </c>
      <c r="AG1398" s="8">
        <f t="shared" si="888"/>
        <v>35</v>
      </c>
      <c r="AH1398" s="8">
        <f t="shared" si="889"/>
        <v>38</v>
      </c>
    </row>
    <row r="1399" spans="1:34" x14ac:dyDescent="0.25">
      <c r="A1399" s="12" t="s">
        <v>4178</v>
      </c>
      <c r="B1399" s="12" t="s">
        <v>4179</v>
      </c>
      <c r="C1399" s="12" t="s">
        <v>50</v>
      </c>
      <c r="D1399" s="7" t="s">
        <v>392</v>
      </c>
      <c r="E1399" s="7" t="str">
        <f>INDEX('Нормо-час по специальностям'!$B$6:$B$26,MATCH(D1399,'Нормо-час по специальностям'!$A$6:$A$26,0))</f>
        <v>Электромонтажник</v>
      </c>
      <c r="F1399" s="15">
        <v>0.04</v>
      </c>
      <c r="G1399" s="7" t="s">
        <v>7426</v>
      </c>
      <c r="H1399" s="11">
        <f t="shared" si="873"/>
        <v>175</v>
      </c>
      <c r="I1399" s="8">
        <f>INDEX('Нормо-час по специальностям'!$D$6:$D$26,MATCH(D1399,'Нормо-час по специальностям'!$A$6:$A$26,0))</f>
        <v>850</v>
      </c>
      <c r="J1399" s="8">
        <f>INDEX('Нормо-час по специальностям'!$E$6:$E$26,MATCH(D1399,'Нормо-час по специальностям'!$A$6:$A$26,0))</f>
        <v>1020</v>
      </c>
      <c r="K1399" s="8">
        <f t="shared" si="874"/>
        <v>34</v>
      </c>
      <c r="L1399" s="8">
        <f t="shared" si="875"/>
        <v>41</v>
      </c>
      <c r="M1399" s="8">
        <f>Расценки!L1398</f>
        <v>42</v>
      </c>
      <c r="N1399" s="8">
        <f>Расценки!M1398</f>
        <v>50</v>
      </c>
      <c r="O1399" s="10">
        <f t="shared" si="876"/>
        <v>-0.19047619047619047</v>
      </c>
      <c r="P1399" s="10">
        <f t="shared" si="877"/>
        <v>-0.18000000000000005</v>
      </c>
      <c r="Q1399" s="7" t="str">
        <f t="shared" si="878"/>
        <v>нормо-часы</v>
      </c>
      <c r="R1399" s="7" t="str">
        <f t="shared" si="879"/>
        <v>нормо-часы</v>
      </c>
      <c r="S1399" s="8">
        <f t="shared" si="880"/>
        <v>1050</v>
      </c>
      <c r="T1399" s="8">
        <f t="shared" si="881"/>
        <v>1250</v>
      </c>
      <c r="U1399" s="8">
        <f>Расценки!F1398</f>
        <v>70</v>
      </c>
      <c r="V1399" s="8">
        <f>Расценки!G1398</f>
        <v>80</v>
      </c>
      <c r="W1399" s="10">
        <f t="shared" si="882"/>
        <v>0.51428571428571423</v>
      </c>
      <c r="X1399" s="10">
        <f t="shared" si="883"/>
        <v>0.48749999999999999</v>
      </c>
      <c r="Y1399" s="9">
        <f>Расценки!H1398</f>
        <v>70</v>
      </c>
      <c r="Z1399" s="9">
        <f>Расценки!I1398</f>
        <v>80</v>
      </c>
      <c r="AA1399" s="10">
        <f>Расценки!J1398</f>
        <v>0</v>
      </c>
      <c r="AB1399" s="10">
        <f>Расценки!K1398</f>
        <v>0</v>
      </c>
      <c r="AC1399" s="16">
        <f t="shared" si="884"/>
        <v>0.51428571428571423</v>
      </c>
      <c r="AD1399" s="16">
        <f t="shared" si="885"/>
        <v>0.48749999999999999</v>
      </c>
      <c r="AE1399" s="10">
        <f t="shared" si="886"/>
        <v>0.4</v>
      </c>
      <c r="AF1399" s="10">
        <f t="shared" si="887"/>
        <v>0.375</v>
      </c>
      <c r="AG1399" s="8">
        <f t="shared" si="888"/>
        <v>36</v>
      </c>
      <c r="AH1399" s="8">
        <f t="shared" si="889"/>
        <v>39</v>
      </c>
    </row>
    <row r="1400" spans="1:34" x14ac:dyDescent="0.25">
      <c r="A1400" s="12" t="s">
        <v>4181</v>
      </c>
      <c r="B1400" s="12" t="s">
        <v>4182</v>
      </c>
      <c r="C1400" s="12" t="s">
        <v>50</v>
      </c>
      <c r="D1400" s="7" t="s">
        <v>392</v>
      </c>
      <c r="E1400" s="7" t="str">
        <f>INDEX('Нормо-час по специальностям'!$B$6:$B$26,MATCH(D1400,'Нормо-час по специальностям'!$A$6:$A$26,0))</f>
        <v>Электромонтажник</v>
      </c>
      <c r="F1400" s="15">
        <v>0.08</v>
      </c>
      <c r="G1400" s="7" t="s">
        <v>7426</v>
      </c>
      <c r="H1400" s="11">
        <f t="shared" si="873"/>
        <v>87.5</v>
      </c>
      <c r="I1400" s="8">
        <f>INDEX('Нормо-час по специальностям'!$D$6:$D$26,MATCH(D1400,'Нормо-час по специальностям'!$A$6:$A$26,0))</f>
        <v>850</v>
      </c>
      <c r="J1400" s="8">
        <f>INDEX('Нормо-час по специальностям'!$E$6:$E$26,MATCH(D1400,'Нормо-час по специальностям'!$A$6:$A$26,0))</f>
        <v>1020</v>
      </c>
      <c r="K1400" s="8">
        <f t="shared" si="874"/>
        <v>68</v>
      </c>
      <c r="L1400" s="8">
        <f t="shared" si="875"/>
        <v>82</v>
      </c>
      <c r="M1400" s="8">
        <f>Расценки!L1399</f>
        <v>85</v>
      </c>
      <c r="N1400" s="8">
        <f>Расценки!M1399</f>
        <v>100</v>
      </c>
      <c r="O1400" s="10">
        <f t="shared" si="876"/>
        <v>-0.19999999999999996</v>
      </c>
      <c r="P1400" s="10">
        <f t="shared" si="877"/>
        <v>-0.18000000000000005</v>
      </c>
      <c r="Q1400" s="7" t="str">
        <f t="shared" si="878"/>
        <v>нормо-часы</v>
      </c>
      <c r="R1400" s="7" t="str">
        <f t="shared" si="879"/>
        <v>нормо-часы</v>
      </c>
      <c r="S1400" s="8">
        <f t="shared" si="880"/>
        <v>1063</v>
      </c>
      <c r="T1400" s="8">
        <f t="shared" si="881"/>
        <v>1250</v>
      </c>
      <c r="U1400" s="8">
        <f>Расценки!F1399</f>
        <v>140</v>
      </c>
      <c r="V1400" s="8">
        <f>Расценки!G1399</f>
        <v>165</v>
      </c>
      <c r="W1400" s="10">
        <f t="shared" si="882"/>
        <v>0.51428571428571423</v>
      </c>
      <c r="X1400" s="10">
        <f t="shared" si="883"/>
        <v>0.50303030303030305</v>
      </c>
      <c r="Y1400" s="9">
        <f>Расценки!H1399</f>
        <v>140</v>
      </c>
      <c r="Z1400" s="9">
        <f>Расценки!I1399</f>
        <v>165</v>
      </c>
      <c r="AA1400" s="10">
        <f>Расценки!J1399</f>
        <v>0</v>
      </c>
      <c r="AB1400" s="10">
        <f>Расценки!K1399</f>
        <v>0</v>
      </c>
      <c r="AC1400" s="16">
        <f t="shared" si="884"/>
        <v>0.51428571428571423</v>
      </c>
      <c r="AD1400" s="16">
        <f t="shared" si="885"/>
        <v>0.50303030303030305</v>
      </c>
      <c r="AE1400" s="10">
        <f t="shared" si="886"/>
        <v>0.39285714285714285</v>
      </c>
      <c r="AF1400" s="10">
        <f t="shared" si="887"/>
        <v>0.39393939393939392</v>
      </c>
      <c r="AG1400" s="8">
        <f t="shared" si="888"/>
        <v>72</v>
      </c>
      <c r="AH1400" s="8">
        <f t="shared" si="889"/>
        <v>83</v>
      </c>
    </row>
    <row r="1401" spans="1:34" x14ac:dyDescent="0.25">
      <c r="A1401" s="12" t="s">
        <v>4184</v>
      </c>
      <c r="B1401" s="12" t="s">
        <v>4185</v>
      </c>
      <c r="C1401" s="12" t="s">
        <v>50</v>
      </c>
      <c r="D1401" s="7" t="s">
        <v>392</v>
      </c>
      <c r="E1401" s="7" t="str">
        <f>INDEX('Нормо-час по специальностям'!$B$6:$B$26,MATCH(D1401,'Нормо-час по специальностям'!$A$6:$A$26,0))</f>
        <v>Электромонтажник</v>
      </c>
      <c r="F1401" s="15">
        <v>0.12</v>
      </c>
      <c r="G1401" s="7" t="s">
        <v>7427</v>
      </c>
      <c r="H1401" s="11">
        <f t="shared" si="873"/>
        <v>58.33</v>
      </c>
      <c r="I1401" s="8">
        <f>INDEX('Нормо-час по специальностям'!$D$6:$D$26,MATCH(D1401,'Нормо-час по специальностям'!$A$6:$A$26,0))</f>
        <v>850</v>
      </c>
      <c r="J1401" s="8">
        <f>INDEX('Нормо-час по специальностям'!$E$6:$E$26,MATCH(D1401,'Нормо-час по специальностям'!$A$6:$A$26,0))</f>
        <v>1020</v>
      </c>
      <c r="K1401" s="8">
        <f t="shared" si="874"/>
        <v>102</v>
      </c>
      <c r="L1401" s="8">
        <f t="shared" si="875"/>
        <v>122</v>
      </c>
      <c r="M1401" s="8">
        <f>Расценки!L1400</f>
        <v>135</v>
      </c>
      <c r="N1401" s="8">
        <f>Расценки!M1400</f>
        <v>160</v>
      </c>
      <c r="O1401" s="10">
        <f t="shared" si="876"/>
        <v>-0.24444444444444446</v>
      </c>
      <c r="P1401" s="10">
        <f t="shared" si="877"/>
        <v>-0.23750000000000004</v>
      </c>
      <c r="Q1401" s="7" t="str">
        <f t="shared" si="878"/>
        <v>нормо-часы</v>
      </c>
      <c r="R1401" s="7" t="str">
        <f t="shared" si="879"/>
        <v>нормо-часы</v>
      </c>
      <c r="S1401" s="8">
        <f t="shared" si="880"/>
        <v>1125</v>
      </c>
      <c r="T1401" s="8">
        <f t="shared" si="881"/>
        <v>1333</v>
      </c>
      <c r="U1401" s="8">
        <f>Расценки!F1400</f>
        <v>220</v>
      </c>
      <c r="V1401" s="8">
        <f>Расценки!G1400</f>
        <v>260</v>
      </c>
      <c r="W1401" s="10">
        <f t="shared" si="882"/>
        <v>0.53636363636363638</v>
      </c>
      <c r="X1401" s="10">
        <f t="shared" si="883"/>
        <v>0.53076923076923077</v>
      </c>
      <c r="Y1401" s="9">
        <f>Расценки!H1400</f>
        <v>220</v>
      </c>
      <c r="Z1401" s="9">
        <f>Расценки!I1400</f>
        <v>260</v>
      </c>
      <c r="AA1401" s="10">
        <f>Расценки!J1400</f>
        <v>0</v>
      </c>
      <c r="AB1401" s="10">
        <f>Расценки!K1400</f>
        <v>0</v>
      </c>
      <c r="AC1401" s="16">
        <f t="shared" si="884"/>
        <v>0.53636363636363638</v>
      </c>
      <c r="AD1401" s="16">
        <f t="shared" si="885"/>
        <v>0.53076923076923077</v>
      </c>
      <c r="AE1401" s="10">
        <f t="shared" si="886"/>
        <v>0.38636363636363635</v>
      </c>
      <c r="AF1401" s="10">
        <f t="shared" si="887"/>
        <v>0.38461538461538464</v>
      </c>
      <c r="AG1401" s="8">
        <f t="shared" si="888"/>
        <v>118</v>
      </c>
      <c r="AH1401" s="8">
        <f t="shared" si="889"/>
        <v>138</v>
      </c>
    </row>
    <row r="1402" spans="1:34" x14ac:dyDescent="0.25">
      <c r="A1402" s="12" t="s">
        <v>4187</v>
      </c>
      <c r="B1402" s="12" t="s">
        <v>4188</v>
      </c>
      <c r="C1402" s="12" t="s">
        <v>177</v>
      </c>
      <c r="D1402" s="7" t="s">
        <v>392</v>
      </c>
      <c r="E1402" s="7" t="str">
        <f>INDEX('Нормо-час по специальностям'!$B$6:$B$26,MATCH(D1402,'Нормо-час по специальностям'!$A$6:$A$26,0))</f>
        <v>Электромонтажник</v>
      </c>
      <c r="F1402" s="15">
        <v>0.3</v>
      </c>
      <c r="G1402" s="7" t="s">
        <v>7428</v>
      </c>
      <c r="H1402" s="11">
        <f t="shared" si="873"/>
        <v>23.33</v>
      </c>
      <c r="I1402" s="8">
        <f>INDEX('Нормо-час по специальностям'!$D$6:$D$26,MATCH(D1402,'Нормо-час по специальностям'!$A$6:$A$26,0))</f>
        <v>850</v>
      </c>
      <c r="J1402" s="8">
        <f>INDEX('Нормо-час по специальностям'!$E$6:$E$26,MATCH(D1402,'Нормо-час по специальностям'!$A$6:$A$26,0))</f>
        <v>1020</v>
      </c>
      <c r="K1402" s="8">
        <f t="shared" si="874"/>
        <v>255</v>
      </c>
      <c r="L1402" s="8">
        <f t="shared" si="875"/>
        <v>306</v>
      </c>
      <c r="M1402" s="8">
        <f>Расценки!L1401</f>
        <v>250</v>
      </c>
      <c r="N1402" s="8">
        <f>Расценки!M1401</f>
        <v>290</v>
      </c>
      <c r="O1402" s="10">
        <f t="shared" si="876"/>
        <v>2.0000000000000018E-2</v>
      </c>
      <c r="P1402" s="10">
        <f t="shared" si="877"/>
        <v>5.5172413793103559E-2</v>
      </c>
      <c r="Q1402" s="7" t="str">
        <f t="shared" si="878"/>
        <v>равно</v>
      </c>
      <c r="R1402" s="7" t="str">
        <f t="shared" si="879"/>
        <v>равно</v>
      </c>
      <c r="S1402" s="8">
        <f t="shared" si="880"/>
        <v>833</v>
      </c>
      <c r="T1402" s="8">
        <f t="shared" si="881"/>
        <v>967</v>
      </c>
      <c r="U1402" s="8">
        <f>Расценки!F1401</f>
        <v>400</v>
      </c>
      <c r="V1402" s="8">
        <f>Расценки!G1401</f>
        <v>470</v>
      </c>
      <c r="W1402" s="10">
        <f t="shared" si="882"/>
        <v>0.36249999999999999</v>
      </c>
      <c r="X1402" s="10">
        <f t="shared" si="883"/>
        <v>0.34893617021276596</v>
      </c>
      <c r="Y1402" s="9">
        <f>Расценки!H1401</f>
        <v>400</v>
      </c>
      <c r="Z1402" s="9">
        <f>Расценки!I1401</f>
        <v>470</v>
      </c>
      <c r="AA1402" s="10">
        <f>Расценки!J1401</f>
        <v>0</v>
      </c>
      <c r="AB1402" s="10">
        <f>Расценки!K1401</f>
        <v>0</v>
      </c>
      <c r="AC1402" s="16">
        <f t="shared" si="884"/>
        <v>0.36249999999999999</v>
      </c>
      <c r="AD1402" s="16">
        <f t="shared" si="885"/>
        <v>0.34893617021276596</v>
      </c>
      <c r="AE1402" s="10">
        <f t="shared" si="886"/>
        <v>0.375</v>
      </c>
      <c r="AF1402" s="10">
        <f t="shared" si="887"/>
        <v>0.38297872340425532</v>
      </c>
      <c r="AG1402" s="8">
        <f t="shared" si="888"/>
        <v>145</v>
      </c>
      <c r="AH1402" s="8">
        <f t="shared" si="889"/>
        <v>164</v>
      </c>
    </row>
    <row r="1403" spans="1:34" x14ac:dyDescent="0.25">
      <c r="A1403" s="12" t="s">
        <v>4190</v>
      </c>
      <c r="B1403" s="12" t="s">
        <v>4191</v>
      </c>
      <c r="C1403" s="12" t="s">
        <v>50</v>
      </c>
      <c r="D1403" s="7" t="s">
        <v>392</v>
      </c>
      <c r="E1403" s="7" t="str">
        <f>INDEX('Нормо-час по специальностям'!$B$6:$B$26,MATCH(D1403,'Нормо-час по специальностям'!$A$6:$A$26,0))</f>
        <v>Электромонтажник</v>
      </c>
      <c r="F1403" s="15">
        <v>0.12</v>
      </c>
      <c r="G1403" s="7" t="s">
        <v>7429</v>
      </c>
      <c r="H1403" s="11">
        <f t="shared" si="873"/>
        <v>58.33</v>
      </c>
      <c r="I1403" s="8">
        <f>INDEX('Нормо-час по специальностям'!$D$6:$D$26,MATCH(D1403,'Нормо-час по специальностям'!$A$6:$A$26,0))</f>
        <v>850</v>
      </c>
      <c r="J1403" s="8">
        <f>INDEX('Нормо-час по специальностям'!$E$6:$E$26,MATCH(D1403,'Нормо-час по специальностям'!$A$6:$A$26,0))</f>
        <v>1020</v>
      </c>
      <c r="K1403" s="8">
        <f t="shared" si="874"/>
        <v>102</v>
      </c>
      <c r="L1403" s="8">
        <f t="shared" si="875"/>
        <v>122</v>
      </c>
      <c r="M1403" s="8">
        <f>Расценки!L1402</f>
        <v>110</v>
      </c>
      <c r="N1403" s="8">
        <f>Расценки!M1402</f>
        <v>130</v>
      </c>
      <c r="O1403" s="10">
        <f t="shared" si="876"/>
        <v>-7.2727272727272751E-2</v>
      </c>
      <c r="P1403" s="10">
        <f t="shared" si="877"/>
        <v>-6.1538461538461542E-2</v>
      </c>
      <c r="Q1403" s="7" t="str">
        <f t="shared" si="878"/>
        <v>равно</v>
      </c>
      <c r="R1403" s="7" t="str">
        <f t="shared" si="879"/>
        <v>равно</v>
      </c>
      <c r="S1403" s="8">
        <f t="shared" si="880"/>
        <v>917</v>
      </c>
      <c r="T1403" s="8">
        <f t="shared" si="881"/>
        <v>1083</v>
      </c>
      <c r="U1403" s="8">
        <f>Расценки!F1402</f>
        <v>180</v>
      </c>
      <c r="V1403" s="8">
        <f>Расценки!G1402</f>
        <v>210</v>
      </c>
      <c r="W1403" s="10">
        <f t="shared" si="882"/>
        <v>0.43333333333333335</v>
      </c>
      <c r="X1403" s="10">
        <f t="shared" si="883"/>
        <v>0.41904761904761906</v>
      </c>
      <c r="Y1403" s="9">
        <f>Расценки!H1402</f>
        <v>180</v>
      </c>
      <c r="Z1403" s="9">
        <f>Расценки!I1402</f>
        <v>210</v>
      </c>
      <c r="AA1403" s="10">
        <f>Расценки!J1402</f>
        <v>0</v>
      </c>
      <c r="AB1403" s="10">
        <f>Расценки!K1402</f>
        <v>0</v>
      </c>
      <c r="AC1403" s="16">
        <f t="shared" si="884"/>
        <v>0.43333333333333335</v>
      </c>
      <c r="AD1403" s="16">
        <f t="shared" si="885"/>
        <v>0.41904761904761906</v>
      </c>
      <c r="AE1403" s="10">
        <f t="shared" si="886"/>
        <v>0.3888888888888889</v>
      </c>
      <c r="AF1403" s="10">
        <f t="shared" si="887"/>
        <v>0.38095238095238093</v>
      </c>
      <c r="AG1403" s="8">
        <f t="shared" si="888"/>
        <v>78</v>
      </c>
      <c r="AH1403" s="8">
        <f t="shared" si="889"/>
        <v>88</v>
      </c>
    </row>
    <row r="1404" spans="1:34" x14ac:dyDescent="0.25">
      <c r="A1404" s="12" t="s">
        <v>4193</v>
      </c>
      <c r="B1404" s="12" t="s">
        <v>4194</v>
      </c>
      <c r="C1404" s="12" t="s">
        <v>177</v>
      </c>
      <c r="D1404" s="7" t="s">
        <v>392</v>
      </c>
      <c r="E1404" s="7" t="str">
        <f>INDEX('Нормо-час по специальностям'!$B$6:$B$26,MATCH(D1404,'Нормо-час по специальностям'!$A$6:$A$26,0))</f>
        <v>Электромонтажник</v>
      </c>
      <c r="F1404" s="15">
        <v>0.5</v>
      </c>
      <c r="G1404" s="7" t="s">
        <v>7430</v>
      </c>
      <c r="H1404" s="11">
        <f t="shared" si="873"/>
        <v>14</v>
      </c>
      <c r="I1404" s="8">
        <f>INDEX('Нормо-час по специальностям'!$D$6:$D$26,MATCH(D1404,'Нормо-час по специальностям'!$A$6:$A$26,0))</f>
        <v>850</v>
      </c>
      <c r="J1404" s="8">
        <f>INDEX('Нормо-час по специальностям'!$E$6:$E$26,MATCH(D1404,'Нормо-час по специальностям'!$A$6:$A$26,0))</f>
        <v>1020</v>
      </c>
      <c r="K1404" s="8">
        <f t="shared" si="874"/>
        <v>425</v>
      </c>
      <c r="L1404" s="8">
        <f t="shared" si="875"/>
        <v>510</v>
      </c>
      <c r="M1404" s="8">
        <f>Расценки!L1403</f>
        <v>430</v>
      </c>
      <c r="N1404" s="8">
        <f>Расценки!M1403</f>
        <v>500</v>
      </c>
      <c r="O1404" s="10">
        <f t="shared" si="876"/>
        <v>-1.1627906976744207E-2</v>
      </c>
      <c r="P1404" s="10">
        <f t="shared" si="877"/>
        <v>2.0000000000000018E-2</v>
      </c>
      <c r="Q1404" s="7" t="str">
        <f t="shared" si="878"/>
        <v>равно</v>
      </c>
      <c r="R1404" s="7" t="str">
        <f t="shared" si="879"/>
        <v>равно</v>
      </c>
      <c r="S1404" s="8">
        <f t="shared" si="880"/>
        <v>860</v>
      </c>
      <c r="T1404" s="8">
        <f t="shared" si="881"/>
        <v>1000</v>
      </c>
      <c r="U1404" s="8">
        <f>Расценки!F1403</f>
        <v>700</v>
      </c>
      <c r="V1404" s="8">
        <f>Расценки!G1403</f>
        <v>820</v>
      </c>
      <c r="W1404" s="10">
        <f t="shared" si="882"/>
        <v>0.39285714285714285</v>
      </c>
      <c r="X1404" s="10">
        <f t="shared" si="883"/>
        <v>0.37804878048780488</v>
      </c>
      <c r="Y1404" s="9">
        <f>Расценки!H1403</f>
        <v>700</v>
      </c>
      <c r="Z1404" s="9">
        <f>Расценки!I1403</f>
        <v>820</v>
      </c>
      <c r="AA1404" s="10">
        <f>Расценки!J1403</f>
        <v>0</v>
      </c>
      <c r="AB1404" s="10">
        <f>Расценки!K1403</f>
        <v>0</v>
      </c>
      <c r="AC1404" s="16">
        <f t="shared" si="884"/>
        <v>0.39285714285714285</v>
      </c>
      <c r="AD1404" s="16">
        <f t="shared" si="885"/>
        <v>0.37804878048780488</v>
      </c>
      <c r="AE1404" s="10">
        <f t="shared" si="886"/>
        <v>0.38571428571428573</v>
      </c>
      <c r="AF1404" s="10">
        <f t="shared" si="887"/>
        <v>0.3902439024390244</v>
      </c>
      <c r="AG1404" s="8">
        <f t="shared" si="888"/>
        <v>275</v>
      </c>
      <c r="AH1404" s="8">
        <f t="shared" si="889"/>
        <v>310</v>
      </c>
    </row>
    <row r="1405" spans="1:34" x14ac:dyDescent="0.25">
      <c r="A1405" s="12" t="s">
        <v>4196</v>
      </c>
      <c r="B1405" s="12" t="s">
        <v>4197</v>
      </c>
      <c r="C1405" s="12" t="s">
        <v>177</v>
      </c>
      <c r="D1405" s="7" t="s">
        <v>392</v>
      </c>
      <c r="E1405" s="7" t="str">
        <f>INDEX('Нормо-час по специальностям'!$B$6:$B$26,MATCH(D1405,'Нормо-час по специальностям'!$A$6:$A$26,0))</f>
        <v>Электромонтажник</v>
      </c>
      <c r="F1405" s="15">
        <v>0.5</v>
      </c>
      <c r="G1405" s="7" t="s">
        <v>6938</v>
      </c>
      <c r="H1405" s="11">
        <f t="shared" si="873"/>
        <v>14</v>
      </c>
      <c r="I1405" s="8">
        <f>INDEX('Нормо-час по специальностям'!$D$6:$D$26,MATCH(D1405,'Нормо-час по специальностям'!$A$6:$A$26,0))</f>
        <v>850</v>
      </c>
      <c r="J1405" s="8">
        <f>INDEX('Нормо-час по специальностям'!$E$6:$E$26,MATCH(D1405,'Нормо-час по специальностям'!$A$6:$A$26,0))</f>
        <v>1020</v>
      </c>
      <c r="K1405" s="8">
        <f t="shared" si="874"/>
        <v>425</v>
      </c>
      <c r="L1405" s="8">
        <f t="shared" si="875"/>
        <v>510</v>
      </c>
      <c r="M1405" s="8">
        <f>Расценки!L1404</f>
        <v>540</v>
      </c>
      <c r="N1405" s="8">
        <f>Расценки!M1404</f>
        <v>630</v>
      </c>
      <c r="O1405" s="10">
        <f t="shared" si="876"/>
        <v>-0.21296296296296291</v>
      </c>
      <c r="P1405" s="10">
        <f t="shared" si="877"/>
        <v>-0.19047619047619047</v>
      </c>
      <c r="Q1405" s="7" t="str">
        <f t="shared" si="878"/>
        <v>нормо-часы</v>
      </c>
      <c r="R1405" s="7" t="str">
        <f t="shared" si="879"/>
        <v>нормо-часы</v>
      </c>
      <c r="S1405" s="8">
        <f t="shared" si="880"/>
        <v>1080</v>
      </c>
      <c r="T1405" s="8">
        <f t="shared" si="881"/>
        <v>1260</v>
      </c>
      <c r="U1405" s="8">
        <f>Расценки!F1404</f>
        <v>900</v>
      </c>
      <c r="V1405" s="8">
        <f>Расценки!G1404</f>
        <v>1050</v>
      </c>
      <c r="W1405" s="10">
        <f t="shared" si="882"/>
        <v>0.52777777777777779</v>
      </c>
      <c r="X1405" s="10">
        <f t="shared" si="883"/>
        <v>0.51428571428571423</v>
      </c>
      <c r="Y1405" s="9">
        <f>Расценки!H1404</f>
        <v>900</v>
      </c>
      <c r="Z1405" s="9">
        <f>Расценки!I1404</f>
        <v>1050</v>
      </c>
      <c r="AA1405" s="10">
        <f>Расценки!J1404</f>
        <v>0</v>
      </c>
      <c r="AB1405" s="10">
        <f>Расценки!K1404</f>
        <v>0</v>
      </c>
      <c r="AC1405" s="16">
        <f t="shared" si="884"/>
        <v>0.52777777777777779</v>
      </c>
      <c r="AD1405" s="16">
        <f t="shared" si="885"/>
        <v>0.51428571428571423</v>
      </c>
      <c r="AE1405" s="10">
        <f t="shared" si="886"/>
        <v>0.4</v>
      </c>
      <c r="AF1405" s="10">
        <f t="shared" si="887"/>
        <v>0.4</v>
      </c>
      <c r="AG1405" s="8">
        <f t="shared" si="888"/>
        <v>475</v>
      </c>
      <c r="AH1405" s="8">
        <f t="shared" si="889"/>
        <v>540</v>
      </c>
    </row>
    <row r="1406" spans="1:34" x14ac:dyDescent="0.25">
      <c r="A1406" s="12" t="s">
        <v>4199</v>
      </c>
      <c r="B1406" s="12" t="s">
        <v>4200</v>
      </c>
      <c r="C1406" s="12" t="s">
        <v>50</v>
      </c>
      <c r="D1406" s="7" t="s">
        <v>392</v>
      </c>
      <c r="E1406" s="7" t="str">
        <f>INDEX('Нормо-час по специальностям'!$B$6:$B$26,MATCH(D1406,'Нормо-час по специальностям'!$A$6:$A$26,0))</f>
        <v>Электромонтажник</v>
      </c>
      <c r="F1406" s="15">
        <v>0.03</v>
      </c>
      <c r="G1406" s="7" t="s">
        <v>7431</v>
      </c>
      <c r="H1406" s="11">
        <f t="shared" si="873"/>
        <v>233.33</v>
      </c>
      <c r="I1406" s="8">
        <f>INDEX('Нормо-час по специальностям'!$D$6:$D$26,MATCH(D1406,'Нормо-час по специальностям'!$A$6:$A$26,0))</f>
        <v>850</v>
      </c>
      <c r="J1406" s="8">
        <f>INDEX('Нормо-час по специальностям'!$E$6:$E$26,MATCH(D1406,'Нормо-час по специальностям'!$A$6:$A$26,0))</f>
        <v>1020</v>
      </c>
      <c r="K1406" s="8">
        <f t="shared" si="874"/>
        <v>26</v>
      </c>
      <c r="L1406" s="8">
        <f t="shared" si="875"/>
        <v>31</v>
      </c>
      <c r="M1406" s="8">
        <f>Расценки!L1405</f>
        <v>30</v>
      </c>
      <c r="N1406" s="8">
        <f>Расценки!M1405</f>
        <v>36</v>
      </c>
      <c r="O1406" s="10">
        <f t="shared" si="876"/>
        <v>-0.1333333333333333</v>
      </c>
      <c r="P1406" s="10">
        <f t="shared" si="877"/>
        <v>-0.13888888888888884</v>
      </c>
      <c r="Q1406" s="7" t="str">
        <f t="shared" si="878"/>
        <v>нормо-часы</v>
      </c>
      <c r="R1406" s="7" t="str">
        <f t="shared" si="879"/>
        <v>нормо-часы</v>
      </c>
      <c r="S1406" s="8">
        <f t="shared" si="880"/>
        <v>1000</v>
      </c>
      <c r="T1406" s="8">
        <f t="shared" si="881"/>
        <v>1200</v>
      </c>
      <c r="U1406" s="8">
        <f>Расценки!F1405</f>
        <v>50</v>
      </c>
      <c r="V1406" s="8">
        <f>Расценки!G1405</f>
        <v>60</v>
      </c>
      <c r="W1406" s="10">
        <f t="shared" si="882"/>
        <v>0.48</v>
      </c>
      <c r="X1406" s="10">
        <f t="shared" si="883"/>
        <v>0.48333333333333334</v>
      </c>
      <c r="Y1406" s="9">
        <f>Расценки!H1405</f>
        <v>50</v>
      </c>
      <c r="Z1406" s="9">
        <f>Расценки!I1405</f>
        <v>60</v>
      </c>
      <c r="AA1406" s="10">
        <f>Расценки!J1405</f>
        <v>0</v>
      </c>
      <c r="AB1406" s="10">
        <f>Расценки!K1405</f>
        <v>0</v>
      </c>
      <c r="AC1406" s="16">
        <f t="shared" si="884"/>
        <v>0.48</v>
      </c>
      <c r="AD1406" s="16">
        <f t="shared" si="885"/>
        <v>0.48333333333333334</v>
      </c>
      <c r="AE1406" s="10">
        <f t="shared" si="886"/>
        <v>0.4</v>
      </c>
      <c r="AF1406" s="10">
        <f t="shared" si="887"/>
        <v>0.4</v>
      </c>
      <c r="AG1406" s="8">
        <f t="shared" si="888"/>
        <v>24</v>
      </c>
      <c r="AH1406" s="8">
        <f t="shared" si="889"/>
        <v>29</v>
      </c>
    </row>
    <row r="1407" spans="1:34" x14ac:dyDescent="0.25">
      <c r="A1407" s="12" t="s">
        <v>4202</v>
      </c>
      <c r="B1407" s="12" t="s">
        <v>4203</v>
      </c>
      <c r="C1407" s="12" t="s">
        <v>177</v>
      </c>
      <c r="D1407" s="7" t="s">
        <v>392</v>
      </c>
      <c r="E1407" s="7" t="str">
        <f>INDEX('Нормо-час по специальностям'!$B$6:$B$26,MATCH(D1407,'Нормо-час по специальностям'!$A$6:$A$26,0))</f>
        <v>Электромонтажник</v>
      </c>
      <c r="F1407" s="15">
        <v>0.4</v>
      </c>
      <c r="G1407" s="7" t="s">
        <v>6938</v>
      </c>
      <c r="H1407" s="11">
        <f t="shared" si="873"/>
        <v>17.5</v>
      </c>
      <c r="I1407" s="8">
        <f>INDEX('Нормо-час по специальностям'!$D$6:$D$26,MATCH(D1407,'Нормо-час по специальностям'!$A$6:$A$26,0))</f>
        <v>850</v>
      </c>
      <c r="J1407" s="8">
        <f>INDEX('Нормо-час по специальностям'!$E$6:$E$26,MATCH(D1407,'Нормо-час по специальностям'!$A$6:$A$26,0))</f>
        <v>1020</v>
      </c>
      <c r="K1407" s="8">
        <f t="shared" si="874"/>
        <v>340</v>
      </c>
      <c r="L1407" s="8">
        <f t="shared" si="875"/>
        <v>408</v>
      </c>
      <c r="M1407" s="8">
        <f>Расценки!L1406</f>
        <v>280</v>
      </c>
      <c r="N1407" s="8">
        <f>Расценки!M1406</f>
        <v>330</v>
      </c>
      <c r="O1407" s="10">
        <f t="shared" si="876"/>
        <v>0.21428571428571419</v>
      </c>
      <c r="P1407" s="10">
        <f t="shared" si="877"/>
        <v>0.23636363636363633</v>
      </c>
      <c r="Q1407" s="7" t="str">
        <f t="shared" si="878"/>
        <v>расценка</v>
      </c>
      <c r="R1407" s="7" t="str">
        <f t="shared" si="879"/>
        <v>расценка</v>
      </c>
      <c r="S1407" s="8">
        <f t="shared" si="880"/>
        <v>700</v>
      </c>
      <c r="T1407" s="8">
        <f t="shared" si="881"/>
        <v>825</v>
      </c>
      <c r="U1407" s="8">
        <f>Расценки!F1406</f>
        <v>450</v>
      </c>
      <c r="V1407" s="8">
        <f>Расценки!G1406</f>
        <v>530</v>
      </c>
      <c r="W1407" s="10">
        <f t="shared" si="882"/>
        <v>0.24444444444444444</v>
      </c>
      <c r="X1407" s="10">
        <f t="shared" si="883"/>
        <v>0.23018867924528302</v>
      </c>
      <c r="Y1407" s="9">
        <f>Расценки!H1406</f>
        <v>454</v>
      </c>
      <c r="Z1407" s="9">
        <f>Расценки!I1406</f>
        <v>544</v>
      </c>
      <c r="AA1407" s="10">
        <f>Расценки!J1406</f>
        <v>8.8888888888889461E-3</v>
      </c>
      <c r="AB1407" s="10">
        <f>Расценки!K1406</f>
        <v>2.6415094339622636E-2</v>
      </c>
      <c r="AC1407" s="16">
        <f t="shared" si="884"/>
        <v>0.25110132158590309</v>
      </c>
      <c r="AD1407" s="16">
        <f t="shared" si="885"/>
        <v>0.25</v>
      </c>
      <c r="AE1407" s="10">
        <f t="shared" si="886"/>
        <v>0.38325991189427311</v>
      </c>
      <c r="AF1407" s="10">
        <f t="shared" si="887"/>
        <v>0.39338235294117646</v>
      </c>
      <c r="AG1407" s="8">
        <f t="shared" si="888"/>
        <v>114</v>
      </c>
      <c r="AH1407" s="8">
        <f t="shared" si="889"/>
        <v>136</v>
      </c>
    </row>
    <row r="1408" spans="1:34" x14ac:dyDescent="0.25">
      <c r="A1408" s="12" t="s">
        <v>4205</v>
      </c>
      <c r="B1408" s="12" t="s">
        <v>4206</v>
      </c>
      <c r="C1408" s="12" t="s">
        <v>177</v>
      </c>
      <c r="D1408" s="7" t="s">
        <v>392</v>
      </c>
      <c r="E1408" s="7" t="str">
        <f>INDEX('Нормо-час по специальностям'!$B$6:$B$26,MATCH(D1408,'Нормо-час по специальностям'!$A$6:$A$26,0))</f>
        <v>Электромонтажник</v>
      </c>
      <c r="F1408" s="15">
        <v>0.05</v>
      </c>
      <c r="G1408" s="7" t="s">
        <v>7432</v>
      </c>
      <c r="H1408" s="11">
        <f t="shared" si="873"/>
        <v>140</v>
      </c>
      <c r="I1408" s="8">
        <f>INDEX('Нормо-час по специальностям'!$D$6:$D$26,MATCH(D1408,'Нормо-час по специальностям'!$A$6:$A$26,0))</f>
        <v>850</v>
      </c>
      <c r="J1408" s="8">
        <f>INDEX('Нормо-час по специальностям'!$E$6:$E$26,MATCH(D1408,'Нормо-час по специальностям'!$A$6:$A$26,0))</f>
        <v>1020</v>
      </c>
      <c r="K1408" s="8">
        <f t="shared" si="874"/>
        <v>43</v>
      </c>
      <c r="L1408" s="8">
        <f t="shared" si="875"/>
        <v>51</v>
      </c>
      <c r="M1408" s="8">
        <f>Расценки!L1407</f>
        <v>30</v>
      </c>
      <c r="N1408" s="8">
        <f>Расценки!M1407</f>
        <v>35</v>
      </c>
      <c r="O1408" s="10">
        <f t="shared" si="876"/>
        <v>0.43333333333333335</v>
      </c>
      <c r="P1408" s="10">
        <f t="shared" si="877"/>
        <v>0.45714285714285707</v>
      </c>
      <c r="Q1408" s="7" t="str">
        <f t="shared" si="878"/>
        <v>расценка</v>
      </c>
      <c r="R1408" s="7" t="str">
        <f t="shared" si="879"/>
        <v>расценка</v>
      </c>
      <c r="S1408" s="8">
        <f t="shared" si="880"/>
        <v>600</v>
      </c>
      <c r="T1408" s="8">
        <f t="shared" si="881"/>
        <v>700</v>
      </c>
      <c r="U1408" s="8">
        <f>Расценки!F1407</f>
        <v>50</v>
      </c>
      <c r="V1408" s="8">
        <f>Расценки!G1407</f>
        <v>60</v>
      </c>
      <c r="W1408" s="10">
        <f t="shared" si="882"/>
        <v>0.14000000000000001</v>
      </c>
      <c r="X1408" s="10">
        <f t="shared" si="883"/>
        <v>0.15</v>
      </c>
      <c r="Y1408" s="9">
        <f>Расценки!H1407</f>
        <v>58</v>
      </c>
      <c r="Z1408" s="9">
        <f>Расценки!I1407</f>
        <v>68</v>
      </c>
      <c r="AA1408" s="10">
        <f>Расценки!J1407</f>
        <v>0.15999999999999992</v>
      </c>
      <c r="AB1408" s="10">
        <f>Расценки!K1407</f>
        <v>0.1333333333333333</v>
      </c>
      <c r="AC1408" s="16">
        <f t="shared" si="884"/>
        <v>0.25862068965517243</v>
      </c>
      <c r="AD1408" s="16">
        <f t="shared" si="885"/>
        <v>0.25</v>
      </c>
      <c r="AE1408" s="10">
        <f t="shared" si="886"/>
        <v>0.48275862068965519</v>
      </c>
      <c r="AF1408" s="10">
        <f t="shared" si="887"/>
        <v>0.48529411764705882</v>
      </c>
      <c r="AG1408" s="8">
        <f t="shared" si="888"/>
        <v>15</v>
      </c>
      <c r="AH1408" s="8">
        <f t="shared" si="889"/>
        <v>17</v>
      </c>
    </row>
    <row r="1409" spans="1:34" x14ac:dyDescent="0.25">
      <c r="A1409" s="5" t="s">
        <v>4207</v>
      </c>
      <c r="B1409" s="6"/>
      <c r="C1409" s="6"/>
      <c r="D1409" s="6"/>
      <c r="E1409" s="6"/>
      <c r="F1409" s="6"/>
      <c r="G1409" s="6"/>
      <c r="H1409" s="6"/>
      <c r="I1409" s="6"/>
      <c r="J1409" s="6"/>
      <c r="K1409" s="6"/>
      <c r="L1409" s="6"/>
      <c r="M1409" s="6"/>
      <c r="N1409" s="6"/>
      <c r="O1409" s="6"/>
      <c r="P1409" s="6"/>
      <c r="Q1409" s="6"/>
      <c r="R1409" s="6"/>
      <c r="S1409" s="6"/>
      <c r="T1409" s="6"/>
      <c r="U1409" s="6"/>
      <c r="V1409" s="6"/>
      <c r="W1409" s="6"/>
      <c r="X1409" s="6"/>
      <c r="Y1409" s="6"/>
      <c r="Z1409" s="6"/>
      <c r="AA1409" s="6"/>
      <c r="AB1409" s="6"/>
      <c r="AC1409" s="6"/>
      <c r="AD1409" s="6"/>
      <c r="AE1409" s="6"/>
      <c r="AF1409" s="6"/>
      <c r="AG1409" s="6"/>
      <c r="AH1409" s="6"/>
    </row>
    <row r="1410" spans="1:34" x14ac:dyDescent="0.25">
      <c r="A1410" s="7" t="s">
        <v>4208</v>
      </c>
      <c r="B1410" s="7" t="s">
        <v>4209</v>
      </c>
      <c r="C1410" s="7" t="s">
        <v>177</v>
      </c>
      <c r="D1410" s="7" t="s">
        <v>3886</v>
      </c>
      <c r="E1410" s="7" t="str">
        <f>INDEX('Нормо-час по специальностям'!$B$6:$B$26,MATCH(D1410,'Нормо-час по специальностям'!$A$6:$A$26,0))</f>
        <v>Инженер электролаборатории / ПНР</v>
      </c>
      <c r="F1410" s="15">
        <v>1</v>
      </c>
      <c r="G1410" s="7" t="s">
        <v>7433</v>
      </c>
      <c r="H1410" s="11">
        <f t="shared" ref="H1410:H1441" si="890">IF(OR(F1410="",F1410=0),"",ROUND($G$3/F1410,2))</f>
        <v>7</v>
      </c>
      <c r="I1410" s="8">
        <f>INDEX('Нормо-час по специальностям'!$D$6:$D$26,MATCH(D1410,'Нормо-час по специальностям'!$A$6:$A$26,0))</f>
        <v>1400</v>
      </c>
      <c r="J1410" s="8">
        <f>INDEX('Нормо-час по специальностям'!$E$6:$E$26,MATCH(D1410,'Нормо-час по специальностям'!$A$6:$A$26,0))</f>
        <v>1680</v>
      </c>
      <c r="K1410" s="8">
        <f t="shared" ref="K1410:K1441" si="891">IF(OR(F1410="",F1410=0,I1410=0),"",ROUND(F1410*I1410,0))</f>
        <v>1400</v>
      </c>
      <c r="L1410" s="8">
        <f t="shared" ref="L1410:L1441" si="892">IF(OR(F1410="",F1410=0,J1410=0),"",ROUND(F1410*J1410,0))</f>
        <v>1680</v>
      </c>
      <c r="M1410" s="8">
        <f>Расценки!L1409</f>
        <v>1500</v>
      </c>
      <c r="N1410" s="8">
        <f>Расценки!M1409</f>
        <v>1750</v>
      </c>
      <c r="O1410" s="10">
        <f t="shared" ref="O1410:O1441" si="893">IF(OR(K1410="",M1410="",M1410=0),"",K1410/M1410-1)</f>
        <v>-6.6666666666666652E-2</v>
      </c>
      <c r="P1410" s="10">
        <f t="shared" ref="P1410:P1441" si="894">IF(OR(L1410="",N1410="",N1410=0),"",L1410/N1410-1)</f>
        <v>-4.0000000000000036E-2</v>
      </c>
      <c r="Q1410" s="7" t="str">
        <f t="shared" ref="Q1410:Q1441" si="895">IF(O1410="","—",IF(O1410&lt;-$C$3,"нормо-часы",IF(O1410&gt;$C$3,"расценка","равно")))</f>
        <v>равно</v>
      </c>
      <c r="R1410" s="7" t="str">
        <f t="shared" ref="R1410:R1441" si="896">IF(P1410="","—",IF(P1410&lt;-$C$3,"нормо-часы",IF(P1410&gt;$C$3,"расценка","равно")))</f>
        <v>равно</v>
      </c>
      <c r="S1410" s="8">
        <f t="shared" ref="S1410:S1441" si="897">IF(OR(F1410="",F1410=0,M1410=""),"",ROUND(M1410/F1410,0))</f>
        <v>1500</v>
      </c>
      <c r="T1410" s="8">
        <f t="shared" ref="T1410:T1441" si="898">IF(OR(F1410="",F1410=0,N1410=""),"",ROUND(N1410/F1410,0))</f>
        <v>1750</v>
      </c>
      <c r="U1410" s="8">
        <f>Расценки!F1409</f>
        <v>2500</v>
      </c>
      <c r="V1410" s="8">
        <f>Расценки!G1409</f>
        <v>2900</v>
      </c>
      <c r="W1410" s="10">
        <f t="shared" ref="W1410:W1441" si="899">IF(OR(K1410="",U1410="",U1410=0),"",(U1410-K1410)/U1410)</f>
        <v>0.44</v>
      </c>
      <c r="X1410" s="10">
        <f t="shared" ref="X1410:X1441" si="900">IF(OR(L1410="",V1410="",V1410=0),"",(V1410-L1410)/V1410)</f>
        <v>0.4206896551724138</v>
      </c>
      <c r="Y1410" s="9">
        <f>Расценки!H1409</f>
        <v>2500</v>
      </c>
      <c r="Z1410" s="9">
        <f>Расценки!I1409</f>
        <v>2900</v>
      </c>
      <c r="AA1410" s="10">
        <f>Расценки!J1409</f>
        <v>0</v>
      </c>
      <c r="AB1410" s="10">
        <f>Расценки!K1409</f>
        <v>0</v>
      </c>
      <c r="AC1410" s="16">
        <f t="shared" ref="AC1410:AC1441" si="901">IF(OR(K1410="",Y1410="",Y1410=0),"",(Y1410-K1410)/Y1410)</f>
        <v>0.44</v>
      </c>
      <c r="AD1410" s="16">
        <f t="shared" ref="AD1410:AD1441" si="902">IF(OR(L1410="",Z1410="",Z1410=0),"",(Z1410-L1410)/Z1410)</f>
        <v>0.4206896551724138</v>
      </c>
      <c r="AE1410" s="10">
        <f t="shared" ref="AE1410:AE1441" si="903">IF(OR(Y1410="",Y1410=0),"",(Y1410-M1410)/Y1410)</f>
        <v>0.4</v>
      </c>
      <c r="AF1410" s="10">
        <f t="shared" ref="AF1410:AF1441" si="904">IF(OR(Z1410="",Z1410=0),"",(Z1410-N1410)/Z1410)</f>
        <v>0.39655172413793105</v>
      </c>
      <c r="AG1410" s="8">
        <f t="shared" ref="AG1410:AG1441" si="905">IF(OR(K1410="",Y1410=""),"",Y1410-K1410)</f>
        <v>1100</v>
      </c>
      <c r="AH1410" s="8">
        <f t="shared" ref="AH1410:AH1441" si="906">IF(OR(L1410="",Z1410=""),"",Z1410-L1410)</f>
        <v>1220</v>
      </c>
    </row>
    <row r="1411" spans="1:34" x14ac:dyDescent="0.25">
      <c r="A1411" s="7" t="s">
        <v>4210</v>
      </c>
      <c r="B1411" s="7" t="s">
        <v>4211</v>
      </c>
      <c r="C1411" s="7" t="s">
        <v>177</v>
      </c>
      <c r="D1411" s="7" t="s">
        <v>3886</v>
      </c>
      <c r="E1411" s="7" t="str">
        <f>INDEX('Нормо-час по специальностям'!$B$6:$B$26,MATCH(D1411,'Нормо-час по специальностям'!$A$6:$A$26,0))</f>
        <v>Инженер электролаборатории / ПНР</v>
      </c>
      <c r="F1411" s="15">
        <v>1</v>
      </c>
      <c r="G1411" s="7" t="s">
        <v>7434</v>
      </c>
      <c r="H1411" s="11">
        <f t="shared" si="890"/>
        <v>7</v>
      </c>
      <c r="I1411" s="8">
        <f>INDEX('Нормо-час по специальностям'!$D$6:$D$26,MATCH(D1411,'Нормо-час по специальностям'!$A$6:$A$26,0))</f>
        <v>1400</v>
      </c>
      <c r="J1411" s="8">
        <f>INDEX('Нормо-час по специальностям'!$E$6:$E$26,MATCH(D1411,'Нормо-час по специальностям'!$A$6:$A$26,0))</f>
        <v>1680</v>
      </c>
      <c r="K1411" s="8">
        <f t="shared" si="891"/>
        <v>1400</v>
      </c>
      <c r="L1411" s="8">
        <f t="shared" si="892"/>
        <v>1680</v>
      </c>
      <c r="M1411" s="8">
        <f>Расценки!L1410</f>
        <v>1500</v>
      </c>
      <c r="N1411" s="8">
        <f>Расценки!M1410</f>
        <v>1750</v>
      </c>
      <c r="O1411" s="10">
        <f t="shared" si="893"/>
        <v>-6.6666666666666652E-2</v>
      </c>
      <c r="P1411" s="10">
        <f t="shared" si="894"/>
        <v>-4.0000000000000036E-2</v>
      </c>
      <c r="Q1411" s="7" t="str">
        <f t="shared" si="895"/>
        <v>равно</v>
      </c>
      <c r="R1411" s="7" t="str">
        <f t="shared" si="896"/>
        <v>равно</v>
      </c>
      <c r="S1411" s="8">
        <f t="shared" si="897"/>
        <v>1500</v>
      </c>
      <c r="T1411" s="8">
        <f t="shared" si="898"/>
        <v>1750</v>
      </c>
      <c r="U1411" s="8">
        <f>Расценки!F1410</f>
        <v>2500</v>
      </c>
      <c r="V1411" s="8">
        <f>Расценки!G1410</f>
        <v>2900</v>
      </c>
      <c r="W1411" s="10">
        <f t="shared" si="899"/>
        <v>0.44</v>
      </c>
      <c r="X1411" s="10">
        <f t="shared" si="900"/>
        <v>0.4206896551724138</v>
      </c>
      <c r="Y1411" s="9">
        <f>Расценки!H1410</f>
        <v>2500</v>
      </c>
      <c r="Z1411" s="9">
        <f>Расценки!I1410</f>
        <v>2900</v>
      </c>
      <c r="AA1411" s="10">
        <f>Расценки!J1410</f>
        <v>0</v>
      </c>
      <c r="AB1411" s="10">
        <f>Расценки!K1410</f>
        <v>0</v>
      </c>
      <c r="AC1411" s="16">
        <f t="shared" si="901"/>
        <v>0.44</v>
      </c>
      <c r="AD1411" s="16">
        <f t="shared" si="902"/>
        <v>0.4206896551724138</v>
      </c>
      <c r="AE1411" s="10">
        <f t="shared" si="903"/>
        <v>0.4</v>
      </c>
      <c r="AF1411" s="10">
        <f t="shared" si="904"/>
        <v>0.39655172413793105</v>
      </c>
      <c r="AG1411" s="8">
        <f t="shared" si="905"/>
        <v>1100</v>
      </c>
      <c r="AH1411" s="8">
        <f t="shared" si="906"/>
        <v>1220</v>
      </c>
    </row>
    <row r="1412" spans="1:34" x14ac:dyDescent="0.25">
      <c r="A1412" s="7" t="s">
        <v>4212</v>
      </c>
      <c r="B1412" s="7" t="s">
        <v>4213</v>
      </c>
      <c r="C1412" s="7" t="s">
        <v>177</v>
      </c>
      <c r="D1412" s="7" t="s">
        <v>3886</v>
      </c>
      <c r="E1412" s="7" t="str">
        <f>INDEX('Нормо-час по специальностям'!$B$6:$B$26,MATCH(D1412,'Нормо-час по специальностям'!$A$6:$A$26,0))</f>
        <v>Инженер электролаборатории / ПНР</v>
      </c>
      <c r="F1412" s="15">
        <v>2.5</v>
      </c>
      <c r="G1412" s="7" t="s">
        <v>7435</v>
      </c>
      <c r="H1412" s="11">
        <f t="shared" si="890"/>
        <v>2.8</v>
      </c>
      <c r="I1412" s="8">
        <f>INDEX('Нормо-час по специальностям'!$D$6:$D$26,MATCH(D1412,'Нормо-час по специальностям'!$A$6:$A$26,0))</f>
        <v>1400</v>
      </c>
      <c r="J1412" s="8">
        <f>INDEX('Нормо-час по специальностям'!$E$6:$E$26,MATCH(D1412,'Нормо-час по специальностям'!$A$6:$A$26,0))</f>
        <v>1680</v>
      </c>
      <c r="K1412" s="8">
        <f t="shared" si="891"/>
        <v>3500</v>
      </c>
      <c r="L1412" s="8">
        <f t="shared" si="892"/>
        <v>4200</v>
      </c>
      <c r="M1412" s="8">
        <f>Расценки!L1411</f>
        <v>3000</v>
      </c>
      <c r="N1412" s="8">
        <f>Расценки!M1411</f>
        <v>3500</v>
      </c>
      <c r="O1412" s="10">
        <f t="shared" si="893"/>
        <v>0.16666666666666674</v>
      </c>
      <c r="P1412" s="10">
        <f t="shared" si="894"/>
        <v>0.19999999999999996</v>
      </c>
      <c r="Q1412" s="7" t="str">
        <f t="shared" si="895"/>
        <v>расценка</v>
      </c>
      <c r="R1412" s="7" t="str">
        <f t="shared" si="896"/>
        <v>расценка</v>
      </c>
      <c r="S1412" s="8">
        <f t="shared" si="897"/>
        <v>1200</v>
      </c>
      <c r="T1412" s="8">
        <f t="shared" si="898"/>
        <v>1400</v>
      </c>
      <c r="U1412" s="8">
        <f>Расценки!F1411</f>
        <v>5000</v>
      </c>
      <c r="V1412" s="8">
        <f>Расценки!G1411</f>
        <v>5800</v>
      </c>
      <c r="W1412" s="10">
        <f t="shared" si="899"/>
        <v>0.3</v>
      </c>
      <c r="X1412" s="10">
        <f t="shared" si="900"/>
        <v>0.27586206896551724</v>
      </c>
      <c r="Y1412" s="9">
        <f>Расценки!H1411</f>
        <v>5000</v>
      </c>
      <c r="Z1412" s="9">
        <f>Расценки!I1411</f>
        <v>5800</v>
      </c>
      <c r="AA1412" s="10">
        <f>Расценки!J1411</f>
        <v>0</v>
      </c>
      <c r="AB1412" s="10">
        <f>Расценки!K1411</f>
        <v>0</v>
      </c>
      <c r="AC1412" s="16">
        <f t="shared" si="901"/>
        <v>0.3</v>
      </c>
      <c r="AD1412" s="16">
        <f t="shared" si="902"/>
        <v>0.27586206896551724</v>
      </c>
      <c r="AE1412" s="10">
        <f t="shared" si="903"/>
        <v>0.4</v>
      </c>
      <c r="AF1412" s="10">
        <f t="shared" si="904"/>
        <v>0.39655172413793105</v>
      </c>
      <c r="AG1412" s="8">
        <f t="shared" si="905"/>
        <v>1500</v>
      </c>
      <c r="AH1412" s="8">
        <f t="shared" si="906"/>
        <v>1600</v>
      </c>
    </row>
    <row r="1413" spans="1:34" x14ac:dyDescent="0.25">
      <c r="A1413" s="7" t="s">
        <v>4214</v>
      </c>
      <c r="B1413" s="7" t="s">
        <v>4215</v>
      </c>
      <c r="C1413" s="7" t="s">
        <v>177</v>
      </c>
      <c r="D1413" s="7" t="s">
        <v>392</v>
      </c>
      <c r="E1413" s="7" t="str">
        <f>INDEX('Нормо-час по специальностям'!$B$6:$B$26,MATCH(D1413,'Нормо-час по специальностям'!$A$6:$A$26,0))</f>
        <v>Электромонтажник</v>
      </c>
      <c r="F1413" s="15">
        <v>0.8</v>
      </c>
      <c r="G1413" s="7" t="s">
        <v>7436</v>
      </c>
      <c r="H1413" s="11">
        <f t="shared" si="890"/>
        <v>8.75</v>
      </c>
      <c r="I1413" s="8">
        <f>INDEX('Нормо-час по специальностям'!$D$6:$D$26,MATCH(D1413,'Нормо-час по специальностям'!$A$6:$A$26,0))</f>
        <v>850</v>
      </c>
      <c r="J1413" s="8">
        <f>INDEX('Нормо-час по специальностям'!$E$6:$E$26,MATCH(D1413,'Нормо-час по специальностям'!$A$6:$A$26,0))</f>
        <v>1020</v>
      </c>
      <c r="K1413" s="8">
        <f t="shared" si="891"/>
        <v>680</v>
      </c>
      <c r="L1413" s="8">
        <f t="shared" si="892"/>
        <v>816</v>
      </c>
      <c r="M1413" s="8">
        <f>Расценки!L1412</f>
        <v>900</v>
      </c>
      <c r="N1413" s="8">
        <f>Расценки!M1412</f>
        <v>1050</v>
      </c>
      <c r="O1413" s="10">
        <f t="shared" si="893"/>
        <v>-0.24444444444444446</v>
      </c>
      <c r="P1413" s="10">
        <f t="shared" si="894"/>
        <v>-0.22285714285714286</v>
      </c>
      <c r="Q1413" s="7" t="str">
        <f t="shared" si="895"/>
        <v>нормо-часы</v>
      </c>
      <c r="R1413" s="7" t="str">
        <f t="shared" si="896"/>
        <v>нормо-часы</v>
      </c>
      <c r="S1413" s="8">
        <f t="shared" si="897"/>
        <v>1125</v>
      </c>
      <c r="T1413" s="8">
        <f t="shared" si="898"/>
        <v>1313</v>
      </c>
      <c r="U1413" s="8">
        <f>Расценки!F1412</f>
        <v>1500</v>
      </c>
      <c r="V1413" s="8">
        <f>Расценки!G1412</f>
        <v>1750</v>
      </c>
      <c r="W1413" s="10">
        <f t="shared" si="899"/>
        <v>0.54666666666666663</v>
      </c>
      <c r="X1413" s="10">
        <f t="shared" si="900"/>
        <v>0.5337142857142857</v>
      </c>
      <c r="Y1413" s="9">
        <f>Расценки!H1412</f>
        <v>1500</v>
      </c>
      <c r="Z1413" s="9">
        <f>Расценки!I1412</f>
        <v>1750</v>
      </c>
      <c r="AA1413" s="10">
        <f>Расценки!J1412</f>
        <v>0</v>
      </c>
      <c r="AB1413" s="10">
        <f>Расценки!K1412</f>
        <v>0</v>
      </c>
      <c r="AC1413" s="16">
        <f t="shared" si="901"/>
        <v>0.54666666666666663</v>
      </c>
      <c r="AD1413" s="16">
        <f t="shared" si="902"/>
        <v>0.5337142857142857</v>
      </c>
      <c r="AE1413" s="10">
        <f t="shared" si="903"/>
        <v>0.4</v>
      </c>
      <c r="AF1413" s="10">
        <f t="shared" si="904"/>
        <v>0.4</v>
      </c>
      <c r="AG1413" s="8">
        <f t="shared" si="905"/>
        <v>820</v>
      </c>
      <c r="AH1413" s="8">
        <f t="shared" si="906"/>
        <v>934</v>
      </c>
    </row>
    <row r="1414" spans="1:34" x14ac:dyDescent="0.25">
      <c r="A1414" s="7" t="s">
        <v>4217</v>
      </c>
      <c r="B1414" s="7" t="s">
        <v>4218</v>
      </c>
      <c r="C1414" s="7" t="s">
        <v>177</v>
      </c>
      <c r="D1414" s="7" t="s">
        <v>392</v>
      </c>
      <c r="E1414" s="7" t="str">
        <f>INDEX('Нормо-час по специальностям'!$B$6:$B$26,MATCH(D1414,'Нормо-час по специальностям'!$A$6:$A$26,0))</f>
        <v>Электромонтажник</v>
      </c>
      <c r="F1414" s="15">
        <v>0.4</v>
      </c>
      <c r="G1414" s="7" t="s">
        <v>6938</v>
      </c>
      <c r="H1414" s="11">
        <f t="shared" si="890"/>
        <v>17.5</v>
      </c>
      <c r="I1414" s="8">
        <f>INDEX('Нормо-час по специальностям'!$D$6:$D$26,MATCH(D1414,'Нормо-час по специальностям'!$A$6:$A$26,0))</f>
        <v>850</v>
      </c>
      <c r="J1414" s="8">
        <f>INDEX('Нормо-час по специальностям'!$E$6:$E$26,MATCH(D1414,'Нормо-час по специальностям'!$A$6:$A$26,0))</f>
        <v>1020</v>
      </c>
      <c r="K1414" s="8">
        <f t="shared" si="891"/>
        <v>340</v>
      </c>
      <c r="L1414" s="8">
        <f t="shared" si="892"/>
        <v>408</v>
      </c>
      <c r="M1414" s="8">
        <f>Расценки!L1413</f>
        <v>420</v>
      </c>
      <c r="N1414" s="8">
        <f>Расценки!M1413</f>
        <v>500</v>
      </c>
      <c r="O1414" s="10">
        <f t="shared" si="893"/>
        <v>-0.19047619047619047</v>
      </c>
      <c r="P1414" s="10">
        <f t="shared" si="894"/>
        <v>-0.18400000000000005</v>
      </c>
      <c r="Q1414" s="7" t="str">
        <f t="shared" si="895"/>
        <v>нормо-часы</v>
      </c>
      <c r="R1414" s="7" t="str">
        <f t="shared" si="896"/>
        <v>нормо-часы</v>
      </c>
      <c r="S1414" s="8">
        <f t="shared" si="897"/>
        <v>1050</v>
      </c>
      <c r="T1414" s="8">
        <f t="shared" si="898"/>
        <v>1250</v>
      </c>
      <c r="U1414" s="8">
        <f>Расценки!F1413</f>
        <v>700</v>
      </c>
      <c r="V1414" s="8">
        <f>Расценки!G1413</f>
        <v>820</v>
      </c>
      <c r="W1414" s="10">
        <f t="shared" si="899"/>
        <v>0.51428571428571423</v>
      </c>
      <c r="X1414" s="10">
        <f t="shared" si="900"/>
        <v>0.5024390243902439</v>
      </c>
      <c r="Y1414" s="9">
        <f>Расценки!H1413</f>
        <v>700</v>
      </c>
      <c r="Z1414" s="9">
        <f>Расценки!I1413</f>
        <v>820</v>
      </c>
      <c r="AA1414" s="10">
        <f>Расценки!J1413</f>
        <v>0</v>
      </c>
      <c r="AB1414" s="10">
        <f>Расценки!K1413</f>
        <v>0</v>
      </c>
      <c r="AC1414" s="16">
        <f t="shared" si="901"/>
        <v>0.51428571428571423</v>
      </c>
      <c r="AD1414" s="16">
        <f t="shared" si="902"/>
        <v>0.5024390243902439</v>
      </c>
      <c r="AE1414" s="10">
        <f t="shared" si="903"/>
        <v>0.4</v>
      </c>
      <c r="AF1414" s="10">
        <f t="shared" si="904"/>
        <v>0.3902439024390244</v>
      </c>
      <c r="AG1414" s="8">
        <f t="shared" si="905"/>
        <v>360</v>
      </c>
      <c r="AH1414" s="8">
        <f t="shared" si="906"/>
        <v>412</v>
      </c>
    </row>
    <row r="1415" spans="1:34" x14ac:dyDescent="0.25">
      <c r="A1415" s="7" t="s">
        <v>4220</v>
      </c>
      <c r="B1415" s="7" t="s">
        <v>4221</v>
      </c>
      <c r="C1415" s="7" t="s">
        <v>177</v>
      </c>
      <c r="D1415" s="7" t="s">
        <v>392</v>
      </c>
      <c r="E1415" s="7" t="str">
        <f>INDEX('Нормо-час по специальностям'!$B$6:$B$26,MATCH(D1415,'Нормо-час по специальностям'!$A$6:$A$26,0))</f>
        <v>Электромонтажник</v>
      </c>
      <c r="F1415" s="15">
        <v>0.5</v>
      </c>
      <c r="G1415" s="7" t="s">
        <v>7437</v>
      </c>
      <c r="H1415" s="11">
        <f t="shared" si="890"/>
        <v>14</v>
      </c>
      <c r="I1415" s="8">
        <f>INDEX('Нормо-час по специальностям'!$D$6:$D$26,MATCH(D1415,'Нормо-час по специальностям'!$A$6:$A$26,0))</f>
        <v>850</v>
      </c>
      <c r="J1415" s="8">
        <f>INDEX('Нормо-час по специальностям'!$E$6:$E$26,MATCH(D1415,'Нормо-час по специальностям'!$A$6:$A$26,0))</f>
        <v>1020</v>
      </c>
      <c r="K1415" s="8">
        <f t="shared" si="891"/>
        <v>425</v>
      </c>
      <c r="L1415" s="8">
        <f t="shared" si="892"/>
        <v>510</v>
      </c>
      <c r="M1415" s="8">
        <f>Расценки!L1414</f>
        <v>500</v>
      </c>
      <c r="N1415" s="8">
        <f>Расценки!M1414</f>
        <v>580</v>
      </c>
      <c r="O1415" s="10">
        <f t="shared" si="893"/>
        <v>-0.15000000000000002</v>
      </c>
      <c r="P1415" s="10">
        <f t="shared" si="894"/>
        <v>-0.12068965517241381</v>
      </c>
      <c r="Q1415" s="7" t="str">
        <f t="shared" si="895"/>
        <v>нормо-часы</v>
      </c>
      <c r="R1415" s="7" t="str">
        <f t="shared" si="896"/>
        <v>нормо-часы</v>
      </c>
      <c r="S1415" s="8">
        <f t="shared" si="897"/>
        <v>1000</v>
      </c>
      <c r="T1415" s="8">
        <f t="shared" si="898"/>
        <v>1160</v>
      </c>
      <c r="U1415" s="8">
        <f>Расценки!F1414</f>
        <v>800</v>
      </c>
      <c r="V1415" s="8">
        <f>Расценки!G1414</f>
        <v>950</v>
      </c>
      <c r="W1415" s="10">
        <f t="shared" si="899"/>
        <v>0.46875</v>
      </c>
      <c r="X1415" s="10">
        <f t="shared" si="900"/>
        <v>0.4631578947368421</v>
      </c>
      <c r="Y1415" s="9">
        <f>Расценки!H1414</f>
        <v>800</v>
      </c>
      <c r="Z1415" s="9">
        <f>Расценки!I1414</f>
        <v>950</v>
      </c>
      <c r="AA1415" s="10">
        <f>Расценки!J1414</f>
        <v>0</v>
      </c>
      <c r="AB1415" s="10">
        <f>Расценки!K1414</f>
        <v>0</v>
      </c>
      <c r="AC1415" s="16">
        <f t="shared" si="901"/>
        <v>0.46875</v>
      </c>
      <c r="AD1415" s="16">
        <f t="shared" si="902"/>
        <v>0.4631578947368421</v>
      </c>
      <c r="AE1415" s="10">
        <f t="shared" si="903"/>
        <v>0.375</v>
      </c>
      <c r="AF1415" s="10">
        <f t="shared" si="904"/>
        <v>0.38947368421052631</v>
      </c>
      <c r="AG1415" s="8">
        <f t="shared" si="905"/>
        <v>375</v>
      </c>
      <c r="AH1415" s="8">
        <f t="shared" si="906"/>
        <v>440</v>
      </c>
    </row>
    <row r="1416" spans="1:34" x14ac:dyDescent="0.25">
      <c r="A1416" s="7" t="s">
        <v>4223</v>
      </c>
      <c r="B1416" s="7" t="s">
        <v>4224</v>
      </c>
      <c r="C1416" s="7" t="s">
        <v>177</v>
      </c>
      <c r="D1416" s="7" t="s">
        <v>392</v>
      </c>
      <c r="E1416" s="7" t="str">
        <f>INDEX('Нормо-час по специальностям'!$B$6:$B$26,MATCH(D1416,'Нормо-час по специальностям'!$A$6:$A$26,0))</f>
        <v>Электромонтажник</v>
      </c>
      <c r="F1416" s="15">
        <v>0.5</v>
      </c>
      <c r="G1416" s="7" t="s">
        <v>7438</v>
      </c>
      <c r="H1416" s="11">
        <f t="shared" si="890"/>
        <v>14</v>
      </c>
      <c r="I1416" s="8">
        <f>INDEX('Нормо-час по специальностям'!$D$6:$D$26,MATCH(D1416,'Нормо-час по специальностям'!$A$6:$A$26,0))</f>
        <v>850</v>
      </c>
      <c r="J1416" s="8">
        <f>INDEX('Нормо-час по специальностям'!$E$6:$E$26,MATCH(D1416,'Нормо-час по специальностям'!$A$6:$A$26,0))</f>
        <v>1020</v>
      </c>
      <c r="K1416" s="8">
        <f t="shared" si="891"/>
        <v>425</v>
      </c>
      <c r="L1416" s="8">
        <f t="shared" si="892"/>
        <v>510</v>
      </c>
      <c r="M1416" s="8">
        <f>Расценки!L1415</f>
        <v>430</v>
      </c>
      <c r="N1416" s="8">
        <f>Расценки!M1415</f>
        <v>500</v>
      </c>
      <c r="O1416" s="10">
        <f t="shared" si="893"/>
        <v>-1.1627906976744207E-2</v>
      </c>
      <c r="P1416" s="10">
        <f t="shared" si="894"/>
        <v>2.0000000000000018E-2</v>
      </c>
      <c r="Q1416" s="7" t="str">
        <f t="shared" si="895"/>
        <v>равно</v>
      </c>
      <c r="R1416" s="7" t="str">
        <f t="shared" si="896"/>
        <v>равно</v>
      </c>
      <c r="S1416" s="8">
        <f t="shared" si="897"/>
        <v>860</v>
      </c>
      <c r="T1416" s="8">
        <f t="shared" si="898"/>
        <v>1000</v>
      </c>
      <c r="U1416" s="8">
        <f>Расценки!F1415</f>
        <v>700</v>
      </c>
      <c r="V1416" s="8">
        <f>Расценки!G1415</f>
        <v>820</v>
      </c>
      <c r="W1416" s="10">
        <f t="shared" si="899"/>
        <v>0.39285714285714285</v>
      </c>
      <c r="X1416" s="10">
        <f t="shared" si="900"/>
        <v>0.37804878048780488</v>
      </c>
      <c r="Y1416" s="9">
        <f>Расценки!H1415</f>
        <v>700</v>
      </c>
      <c r="Z1416" s="9">
        <f>Расценки!I1415</f>
        <v>820</v>
      </c>
      <c r="AA1416" s="10">
        <f>Расценки!J1415</f>
        <v>0</v>
      </c>
      <c r="AB1416" s="10">
        <f>Расценки!K1415</f>
        <v>0</v>
      </c>
      <c r="AC1416" s="16">
        <f t="shared" si="901"/>
        <v>0.39285714285714285</v>
      </c>
      <c r="AD1416" s="16">
        <f t="shared" si="902"/>
        <v>0.37804878048780488</v>
      </c>
      <c r="AE1416" s="10">
        <f t="shared" si="903"/>
        <v>0.38571428571428573</v>
      </c>
      <c r="AF1416" s="10">
        <f t="shared" si="904"/>
        <v>0.3902439024390244</v>
      </c>
      <c r="AG1416" s="8">
        <f t="shared" si="905"/>
        <v>275</v>
      </c>
      <c r="AH1416" s="8">
        <f t="shared" si="906"/>
        <v>310</v>
      </c>
    </row>
    <row r="1417" spans="1:34" x14ac:dyDescent="0.25">
      <c r="A1417" s="7" t="s">
        <v>4226</v>
      </c>
      <c r="B1417" s="7" t="s">
        <v>4227</v>
      </c>
      <c r="C1417" s="7" t="s">
        <v>177</v>
      </c>
      <c r="D1417" s="7" t="s">
        <v>392</v>
      </c>
      <c r="E1417" s="7" t="str">
        <f>INDEX('Нормо-час по специальностям'!$B$6:$B$26,MATCH(D1417,'Нормо-час по специальностям'!$A$6:$A$26,0))</f>
        <v>Электромонтажник</v>
      </c>
      <c r="F1417" s="15">
        <v>0.35</v>
      </c>
      <c r="G1417" s="7" t="s">
        <v>7439</v>
      </c>
      <c r="H1417" s="11">
        <f t="shared" si="890"/>
        <v>20</v>
      </c>
      <c r="I1417" s="8">
        <f>INDEX('Нормо-час по специальностям'!$D$6:$D$26,MATCH(D1417,'Нормо-час по специальностям'!$A$6:$A$26,0))</f>
        <v>850</v>
      </c>
      <c r="J1417" s="8">
        <f>INDEX('Нормо-час по специальностям'!$E$6:$E$26,MATCH(D1417,'Нормо-час по специальностям'!$A$6:$A$26,0))</f>
        <v>1020</v>
      </c>
      <c r="K1417" s="8">
        <f t="shared" si="891"/>
        <v>298</v>
      </c>
      <c r="L1417" s="8">
        <f t="shared" si="892"/>
        <v>357</v>
      </c>
      <c r="M1417" s="8">
        <f>Расценки!L1416</f>
        <v>260</v>
      </c>
      <c r="N1417" s="8">
        <f>Расценки!M1416</f>
        <v>310</v>
      </c>
      <c r="O1417" s="10">
        <f t="shared" si="893"/>
        <v>0.14615384615384608</v>
      </c>
      <c r="P1417" s="10">
        <f t="shared" si="894"/>
        <v>0.15161290322580645</v>
      </c>
      <c r="Q1417" s="7" t="str">
        <f t="shared" si="895"/>
        <v>расценка</v>
      </c>
      <c r="R1417" s="7" t="str">
        <f t="shared" si="896"/>
        <v>расценка</v>
      </c>
      <c r="S1417" s="8">
        <f t="shared" si="897"/>
        <v>743</v>
      </c>
      <c r="T1417" s="8">
        <f t="shared" si="898"/>
        <v>886</v>
      </c>
      <c r="U1417" s="8">
        <f>Расценки!F1416</f>
        <v>420</v>
      </c>
      <c r="V1417" s="8">
        <f>Расценки!G1416</f>
        <v>500</v>
      </c>
      <c r="W1417" s="10">
        <f t="shared" si="899"/>
        <v>0.2904761904761905</v>
      </c>
      <c r="X1417" s="10">
        <f t="shared" si="900"/>
        <v>0.28599999999999998</v>
      </c>
      <c r="Y1417" s="9">
        <f>Расценки!H1416</f>
        <v>420</v>
      </c>
      <c r="Z1417" s="9">
        <f>Расценки!I1416</f>
        <v>500</v>
      </c>
      <c r="AA1417" s="10">
        <f>Расценки!J1416</f>
        <v>0</v>
      </c>
      <c r="AB1417" s="10">
        <f>Расценки!K1416</f>
        <v>0</v>
      </c>
      <c r="AC1417" s="16">
        <f t="shared" si="901"/>
        <v>0.2904761904761905</v>
      </c>
      <c r="AD1417" s="16">
        <f t="shared" si="902"/>
        <v>0.28599999999999998</v>
      </c>
      <c r="AE1417" s="10">
        <f t="shared" si="903"/>
        <v>0.38095238095238093</v>
      </c>
      <c r="AF1417" s="10">
        <f t="shared" si="904"/>
        <v>0.38</v>
      </c>
      <c r="AG1417" s="8">
        <f t="shared" si="905"/>
        <v>122</v>
      </c>
      <c r="AH1417" s="8">
        <f t="shared" si="906"/>
        <v>143</v>
      </c>
    </row>
    <row r="1418" spans="1:34" x14ac:dyDescent="0.25">
      <c r="A1418" s="7" t="s">
        <v>4229</v>
      </c>
      <c r="B1418" s="7" t="s">
        <v>4230</v>
      </c>
      <c r="C1418" s="7" t="s">
        <v>177</v>
      </c>
      <c r="D1418" s="7" t="s">
        <v>392</v>
      </c>
      <c r="E1418" s="7" t="str">
        <f>INDEX('Нормо-час по специальностям'!$B$6:$B$26,MATCH(D1418,'Нормо-час по специальностям'!$A$6:$A$26,0))</f>
        <v>Электромонтажник</v>
      </c>
      <c r="F1418" s="15">
        <v>0.4</v>
      </c>
      <c r="G1418" s="7" t="s">
        <v>7403</v>
      </c>
      <c r="H1418" s="11">
        <f t="shared" si="890"/>
        <v>17.5</v>
      </c>
      <c r="I1418" s="8">
        <f>INDEX('Нормо-час по специальностям'!$D$6:$D$26,MATCH(D1418,'Нормо-час по специальностям'!$A$6:$A$26,0))</f>
        <v>850</v>
      </c>
      <c r="J1418" s="8">
        <f>INDEX('Нормо-час по специальностям'!$E$6:$E$26,MATCH(D1418,'Нормо-час по специальностям'!$A$6:$A$26,0))</f>
        <v>1020</v>
      </c>
      <c r="K1418" s="8">
        <f t="shared" si="891"/>
        <v>340</v>
      </c>
      <c r="L1418" s="8">
        <f t="shared" si="892"/>
        <v>408</v>
      </c>
      <c r="M1418" s="8">
        <f>Расценки!L1417</f>
        <v>280</v>
      </c>
      <c r="N1418" s="8">
        <f>Расценки!M1417</f>
        <v>330</v>
      </c>
      <c r="O1418" s="10">
        <f t="shared" si="893"/>
        <v>0.21428571428571419</v>
      </c>
      <c r="P1418" s="10">
        <f t="shared" si="894"/>
        <v>0.23636363636363633</v>
      </c>
      <c r="Q1418" s="7" t="str">
        <f t="shared" si="895"/>
        <v>расценка</v>
      </c>
      <c r="R1418" s="7" t="str">
        <f t="shared" si="896"/>
        <v>расценка</v>
      </c>
      <c r="S1418" s="8">
        <f t="shared" si="897"/>
        <v>700</v>
      </c>
      <c r="T1418" s="8">
        <f t="shared" si="898"/>
        <v>825</v>
      </c>
      <c r="U1418" s="8">
        <f>Расценки!F1417</f>
        <v>450</v>
      </c>
      <c r="V1418" s="8">
        <f>Расценки!G1417</f>
        <v>530</v>
      </c>
      <c r="W1418" s="10">
        <f t="shared" si="899"/>
        <v>0.24444444444444444</v>
      </c>
      <c r="X1418" s="10">
        <f t="shared" si="900"/>
        <v>0.23018867924528302</v>
      </c>
      <c r="Y1418" s="9">
        <f>Расценки!H1417</f>
        <v>454</v>
      </c>
      <c r="Z1418" s="9">
        <f>Расценки!I1417</f>
        <v>544</v>
      </c>
      <c r="AA1418" s="10">
        <f>Расценки!J1417</f>
        <v>8.8888888888889461E-3</v>
      </c>
      <c r="AB1418" s="10">
        <f>Расценки!K1417</f>
        <v>2.6415094339622636E-2</v>
      </c>
      <c r="AC1418" s="16">
        <f t="shared" si="901"/>
        <v>0.25110132158590309</v>
      </c>
      <c r="AD1418" s="16">
        <f t="shared" si="902"/>
        <v>0.25</v>
      </c>
      <c r="AE1418" s="10">
        <f t="shared" si="903"/>
        <v>0.38325991189427311</v>
      </c>
      <c r="AF1418" s="10">
        <f t="shared" si="904"/>
        <v>0.39338235294117646</v>
      </c>
      <c r="AG1418" s="8">
        <f t="shared" si="905"/>
        <v>114</v>
      </c>
      <c r="AH1418" s="8">
        <f t="shared" si="906"/>
        <v>136</v>
      </c>
    </row>
    <row r="1419" spans="1:34" x14ac:dyDescent="0.25">
      <c r="A1419" s="7" t="s">
        <v>4232</v>
      </c>
      <c r="B1419" s="7" t="s">
        <v>4233</v>
      </c>
      <c r="C1419" s="7" t="s">
        <v>177</v>
      </c>
      <c r="D1419" s="7" t="s">
        <v>392</v>
      </c>
      <c r="E1419" s="7" t="str">
        <f>INDEX('Нормо-час по специальностям'!$B$6:$B$26,MATCH(D1419,'Нормо-час по специальностям'!$A$6:$A$26,0))</f>
        <v>Электромонтажник</v>
      </c>
      <c r="F1419" s="15">
        <v>0.35</v>
      </c>
      <c r="G1419" s="7" t="s">
        <v>7403</v>
      </c>
      <c r="H1419" s="11">
        <f t="shared" si="890"/>
        <v>20</v>
      </c>
      <c r="I1419" s="8">
        <f>INDEX('Нормо-час по специальностям'!$D$6:$D$26,MATCH(D1419,'Нормо-час по специальностям'!$A$6:$A$26,0))</f>
        <v>850</v>
      </c>
      <c r="J1419" s="8">
        <f>INDEX('Нормо-час по специальностям'!$E$6:$E$26,MATCH(D1419,'Нормо-час по специальностям'!$A$6:$A$26,0))</f>
        <v>1020</v>
      </c>
      <c r="K1419" s="8">
        <f t="shared" si="891"/>
        <v>298</v>
      </c>
      <c r="L1419" s="8">
        <f t="shared" si="892"/>
        <v>357</v>
      </c>
      <c r="M1419" s="8">
        <f>Расценки!L1418</f>
        <v>260</v>
      </c>
      <c r="N1419" s="8">
        <f>Расценки!M1418</f>
        <v>310</v>
      </c>
      <c r="O1419" s="10">
        <f t="shared" si="893"/>
        <v>0.14615384615384608</v>
      </c>
      <c r="P1419" s="10">
        <f t="shared" si="894"/>
        <v>0.15161290322580645</v>
      </c>
      <c r="Q1419" s="7" t="str">
        <f t="shared" si="895"/>
        <v>расценка</v>
      </c>
      <c r="R1419" s="7" t="str">
        <f t="shared" si="896"/>
        <v>расценка</v>
      </c>
      <c r="S1419" s="8">
        <f t="shared" si="897"/>
        <v>743</v>
      </c>
      <c r="T1419" s="8">
        <f t="shared" si="898"/>
        <v>886</v>
      </c>
      <c r="U1419" s="8">
        <f>Расценки!F1418</f>
        <v>420</v>
      </c>
      <c r="V1419" s="8">
        <f>Расценки!G1418</f>
        <v>500</v>
      </c>
      <c r="W1419" s="10">
        <f t="shared" si="899"/>
        <v>0.2904761904761905</v>
      </c>
      <c r="X1419" s="10">
        <f t="shared" si="900"/>
        <v>0.28599999999999998</v>
      </c>
      <c r="Y1419" s="9">
        <f>Расценки!H1418</f>
        <v>420</v>
      </c>
      <c r="Z1419" s="9">
        <f>Расценки!I1418</f>
        <v>500</v>
      </c>
      <c r="AA1419" s="10">
        <f>Расценки!J1418</f>
        <v>0</v>
      </c>
      <c r="AB1419" s="10">
        <f>Расценки!K1418</f>
        <v>0</v>
      </c>
      <c r="AC1419" s="16">
        <f t="shared" si="901"/>
        <v>0.2904761904761905</v>
      </c>
      <c r="AD1419" s="16">
        <f t="shared" si="902"/>
        <v>0.28599999999999998</v>
      </c>
      <c r="AE1419" s="10">
        <f t="shared" si="903"/>
        <v>0.38095238095238093</v>
      </c>
      <c r="AF1419" s="10">
        <f t="shared" si="904"/>
        <v>0.38</v>
      </c>
      <c r="AG1419" s="8">
        <f t="shared" si="905"/>
        <v>122</v>
      </c>
      <c r="AH1419" s="8">
        <f t="shared" si="906"/>
        <v>143</v>
      </c>
    </row>
    <row r="1420" spans="1:34" x14ac:dyDescent="0.25">
      <c r="A1420" s="7" t="s">
        <v>4236</v>
      </c>
      <c r="B1420" s="7" t="s">
        <v>4237</v>
      </c>
      <c r="C1420" s="7" t="s">
        <v>177</v>
      </c>
      <c r="D1420" s="7" t="s">
        <v>392</v>
      </c>
      <c r="E1420" s="7" t="str">
        <f>INDEX('Нормо-час по специальностям'!$B$6:$B$26,MATCH(D1420,'Нормо-час по специальностям'!$A$6:$A$26,0))</f>
        <v>Электромонтажник</v>
      </c>
      <c r="F1420" s="15">
        <v>0.3</v>
      </c>
      <c r="G1420" s="7" t="s">
        <v>7403</v>
      </c>
      <c r="H1420" s="11">
        <f t="shared" si="890"/>
        <v>23.33</v>
      </c>
      <c r="I1420" s="8">
        <f>INDEX('Нормо-час по специальностям'!$D$6:$D$26,MATCH(D1420,'Нормо-час по специальностям'!$A$6:$A$26,0))</f>
        <v>850</v>
      </c>
      <c r="J1420" s="8">
        <f>INDEX('Нормо-час по специальностям'!$E$6:$E$26,MATCH(D1420,'Нормо-час по специальностям'!$A$6:$A$26,0))</f>
        <v>1020</v>
      </c>
      <c r="K1420" s="8">
        <f t="shared" si="891"/>
        <v>255</v>
      </c>
      <c r="L1420" s="8">
        <f t="shared" si="892"/>
        <v>306</v>
      </c>
      <c r="M1420" s="8">
        <f>Расценки!L1419</f>
        <v>240</v>
      </c>
      <c r="N1420" s="8">
        <f>Расценки!M1419</f>
        <v>280</v>
      </c>
      <c r="O1420" s="10">
        <f t="shared" si="893"/>
        <v>6.25E-2</v>
      </c>
      <c r="P1420" s="10">
        <f t="shared" si="894"/>
        <v>9.2857142857142749E-2</v>
      </c>
      <c r="Q1420" s="7" t="str">
        <f t="shared" si="895"/>
        <v>равно</v>
      </c>
      <c r="R1420" s="7" t="str">
        <f t="shared" si="896"/>
        <v>равно</v>
      </c>
      <c r="S1420" s="8">
        <f t="shared" si="897"/>
        <v>800</v>
      </c>
      <c r="T1420" s="8">
        <f t="shared" si="898"/>
        <v>933</v>
      </c>
      <c r="U1420" s="8">
        <f>Расценки!F1419</f>
        <v>380</v>
      </c>
      <c r="V1420" s="8">
        <f>Расценки!G1419</f>
        <v>450</v>
      </c>
      <c r="W1420" s="10">
        <f t="shared" si="899"/>
        <v>0.32894736842105265</v>
      </c>
      <c r="X1420" s="10">
        <f t="shared" si="900"/>
        <v>0.32</v>
      </c>
      <c r="Y1420" s="9">
        <f>Расценки!H1419</f>
        <v>380</v>
      </c>
      <c r="Z1420" s="9">
        <f>Расценки!I1419</f>
        <v>450</v>
      </c>
      <c r="AA1420" s="10">
        <f>Расценки!J1419</f>
        <v>0</v>
      </c>
      <c r="AB1420" s="10">
        <f>Расценки!K1419</f>
        <v>0</v>
      </c>
      <c r="AC1420" s="16">
        <f t="shared" si="901"/>
        <v>0.32894736842105265</v>
      </c>
      <c r="AD1420" s="16">
        <f t="shared" si="902"/>
        <v>0.32</v>
      </c>
      <c r="AE1420" s="10">
        <f t="shared" si="903"/>
        <v>0.36842105263157893</v>
      </c>
      <c r="AF1420" s="10">
        <f t="shared" si="904"/>
        <v>0.37777777777777777</v>
      </c>
      <c r="AG1420" s="8">
        <f t="shared" si="905"/>
        <v>125</v>
      </c>
      <c r="AH1420" s="8">
        <f t="shared" si="906"/>
        <v>144</v>
      </c>
    </row>
    <row r="1421" spans="1:34" x14ac:dyDescent="0.25">
      <c r="A1421" s="7" t="s">
        <v>4239</v>
      </c>
      <c r="B1421" s="7" t="s">
        <v>4240</v>
      </c>
      <c r="C1421" s="7" t="s">
        <v>177</v>
      </c>
      <c r="D1421" s="7" t="s">
        <v>392</v>
      </c>
      <c r="E1421" s="7" t="str">
        <f>INDEX('Нормо-час по специальностям'!$B$6:$B$26,MATCH(D1421,'Нормо-час по специальностям'!$A$6:$A$26,0))</f>
        <v>Электромонтажник</v>
      </c>
      <c r="F1421" s="15">
        <v>0.35</v>
      </c>
      <c r="G1421" s="7" t="s">
        <v>7403</v>
      </c>
      <c r="H1421" s="11">
        <f t="shared" si="890"/>
        <v>20</v>
      </c>
      <c r="I1421" s="8">
        <f>INDEX('Нормо-час по специальностям'!$D$6:$D$26,MATCH(D1421,'Нормо-час по специальностям'!$A$6:$A$26,0))</f>
        <v>850</v>
      </c>
      <c r="J1421" s="8">
        <f>INDEX('Нормо-час по специальностям'!$E$6:$E$26,MATCH(D1421,'Нормо-час по специальностям'!$A$6:$A$26,0))</f>
        <v>1020</v>
      </c>
      <c r="K1421" s="8">
        <f t="shared" si="891"/>
        <v>298</v>
      </c>
      <c r="L1421" s="8">
        <f t="shared" si="892"/>
        <v>357</v>
      </c>
      <c r="M1421" s="8">
        <f>Расценки!L1420</f>
        <v>260</v>
      </c>
      <c r="N1421" s="8">
        <f>Расценки!M1420</f>
        <v>310</v>
      </c>
      <c r="O1421" s="10">
        <f t="shared" si="893"/>
        <v>0.14615384615384608</v>
      </c>
      <c r="P1421" s="10">
        <f t="shared" si="894"/>
        <v>0.15161290322580645</v>
      </c>
      <c r="Q1421" s="7" t="str">
        <f t="shared" si="895"/>
        <v>расценка</v>
      </c>
      <c r="R1421" s="7" t="str">
        <f t="shared" si="896"/>
        <v>расценка</v>
      </c>
      <c r="S1421" s="8">
        <f t="shared" si="897"/>
        <v>743</v>
      </c>
      <c r="T1421" s="8">
        <f t="shared" si="898"/>
        <v>886</v>
      </c>
      <c r="U1421" s="8">
        <f>Расценки!F1420</f>
        <v>420</v>
      </c>
      <c r="V1421" s="8">
        <f>Расценки!G1420</f>
        <v>500</v>
      </c>
      <c r="W1421" s="10">
        <f t="shared" si="899"/>
        <v>0.2904761904761905</v>
      </c>
      <c r="X1421" s="10">
        <f t="shared" si="900"/>
        <v>0.28599999999999998</v>
      </c>
      <c r="Y1421" s="9">
        <f>Расценки!H1420</f>
        <v>420</v>
      </c>
      <c r="Z1421" s="9">
        <f>Расценки!I1420</f>
        <v>500</v>
      </c>
      <c r="AA1421" s="10">
        <f>Расценки!J1420</f>
        <v>0</v>
      </c>
      <c r="AB1421" s="10">
        <f>Расценки!K1420</f>
        <v>0</v>
      </c>
      <c r="AC1421" s="16">
        <f t="shared" si="901"/>
        <v>0.2904761904761905</v>
      </c>
      <c r="AD1421" s="16">
        <f t="shared" si="902"/>
        <v>0.28599999999999998</v>
      </c>
      <c r="AE1421" s="10">
        <f t="shared" si="903"/>
        <v>0.38095238095238093</v>
      </c>
      <c r="AF1421" s="10">
        <f t="shared" si="904"/>
        <v>0.38</v>
      </c>
      <c r="AG1421" s="8">
        <f t="shared" si="905"/>
        <v>122</v>
      </c>
      <c r="AH1421" s="8">
        <f t="shared" si="906"/>
        <v>143</v>
      </c>
    </row>
    <row r="1422" spans="1:34" x14ac:dyDescent="0.25">
      <c r="A1422" s="7" t="s">
        <v>4242</v>
      </c>
      <c r="B1422" s="7" t="s">
        <v>4243</v>
      </c>
      <c r="C1422" s="7" t="s">
        <v>177</v>
      </c>
      <c r="D1422" s="7" t="s">
        <v>392</v>
      </c>
      <c r="E1422" s="7" t="str">
        <f>INDEX('Нормо-час по специальностям'!$B$6:$B$26,MATCH(D1422,'Нормо-час по специальностям'!$A$6:$A$26,0))</f>
        <v>Электромонтажник</v>
      </c>
      <c r="F1422" s="15">
        <v>0.3</v>
      </c>
      <c r="G1422" s="7" t="s">
        <v>7403</v>
      </c>
      <c r="H1422" s="11">
        <f t="shared" si="890"/>
        <v>23.33</v>
      </c>
      <c r="I1422" s="8">
        <f>INDEX('Нормо-час по специальностям'!$D$6:$D$26,MATCH(D1422,'Нормо-час по специальностям'!$A$6:$A$26,0))</f>
        <v>850</v>
      </c>
      <c r="J1422" s="8">
        <f>INDEX('Нормо-час по специальностям'!$E$6:$E$26,MATCH(D1422,'Нормо-час по специальностям'!$A$6:$A$26,0))</f>
        <v>1020</v>
      </c>
      <c r="K1422" s="8">
        <f t="shared" si="891"/>
        <v>255</v>
      </c>
      <c r="L1422" s="8">
        <f t="shared" si="892"/>
        <v>306</v>
      </c>
      <c r="M1422" s="8">
        <f>Расценки!L1421</f>
        <v>250</v>
      </c>
      <c r="N1422" s="8">
        <f>Расценки!M1421</f>
        <v>290</v>
      </c>
      <c r="O1422" s="10">
        <f t="shared" si="893"/>
        <v>2.0000000000000018E-2</v>
      </c>
      <c r="P1422" s="10">
        <f t="shared" si="894"/>
        <v>5.5172413793103559E-2</v>
      </c>
      <c r="Q1422" s="7" t="str">
        <f t="shared" si="895"/>
        <v>равно</v>
      </c>
      <c r="R1422" s="7" t="str">
        <f t="shared" si="896"/>
        <v>равно</v>
      </c>
      <c r="S1422" s="8">
        <f t="shared" si="897"/>
        <v>833</v>
      </c>
      <c r="T1422" s="8">
        <f t="shared" si="898"/>
        <v>967</v>
      </c>
      <c r="U1422" s="8">
        <f>Расценки!F1421</f>
        <v>400</v>
      </c>
      <c r="V1422" s="8">
        <f>Расценки!G1421</f>
        <v>470</v>
      </c>
      <c r="W1422" s="10">
        <f t="shared" si="899"/>
        <v>0.36249999999999999</v>
      </c>
      <c r="X1422" s="10">
        <f t="shared" si="900"/>
        <v>0.34893617021276596</v>
      </c>
      <c r="Y1422" s="9">
        <f>Расценки!H1421</f>
        <v>400</v>
      </c>
      <c r="Z1422" s="9">
        <f>Расценки!I1421</f>
        <v>470</v>
      </c>
      <c r="AA1422" s="10">
        <f>Расценки!J1421</f>
        <v>0</v>
      </c>
      <c r="AB1422" s="10">
        <f>Расценки!K1421</f>
        <v>0</v>
      </c>
      <c r="AC1422" s="16">
        <f t="shared" si="901"/>
        <v>0.36249999999999999</v>
      </c>
      <c r="AD1422" s="16">
        <f t="shared" si="902"/>
        <v>0.34893617021276596</v>
      </c>
      <c r="AE1422" s="10">
        <f t="shared" si="903"/>
        <v>0.375</v>
      </c>
      <c r="AF1422" s="10">
        <f t="shared" si="904"/>
        <v>0.38297872340425532</v>
      </c>
      <c r="AG1422" s="8">
        <f t="shared" si="905"/>
        <v>145</v>
      </c>
      <c r="AH1422" s="8">
        <f t="shared" si="906"/>
        <v>164</v>
      </c>
    </row>
    <row r="1423" spans="1:34" x14ac:dyDescent="0.25">
      <c r="A1423" s="7" t="s">
        <v>4245</v>
      </c>
      <c r="B1423" s="7" t="s">
        <v>4246</v>
      </c>
      <c r="C1423" s="7" t="s">
        <v>177</v>
      </c>
      <c r="D1423" s="7" t="s">
        <v>392</v>
      </c>
      <c r="E1423" s="7" t="str">
        <f>INDEX('Нормо-час по специальностям'!$B$6:$B$26,MATCH(D1423,'Нормо-час по специальностям'!$A$6:$A$26,0))</f>
        <v>Электромонтажник</v>
      </c>
      <c r="F1423" s="15">
        <v>0.3</v>
      </c>
      <c r="G1423" s="7" t="s">
        <v>6938</v>
      </c>
      <c r="H1423" s="11">
        <f t="shared" si="890"/>
        <v>23.33</v>
      </c>
      <c r="I1423" s="8">
        <f>INDEX('Нормо-час по специальностям'!$D$6:$D$26,MATCH(D1423,'Нормо-час по специальностям'!$A$6:$A$26,0))</f>
        <v>850</v>
      </c>
      <c r="J1423" s="8">
        <f>INDEX('Нормо-час по специальностям'!$E$6:$E$26,MATCH(D1423,'Нормо-час по специальностям'!$A$6:$A$26,0))</f>
        <v>1020</v>
      </c>
      <c r="K1423" s="8">
        <f t="shared" si="891"/>
        <v>255</v>
      </c>
      <c r="L1423" s="8">
        <f t="shared" si="892"/>
        <v>306</v>
      </c>
      <c r="M1423" s="8">
        <f>Расценки!L1422</f>
        <v>300</v>
      </c>
      <c r="N1423" s="8">
        <f>Расценки!M1422</f>
        <v>360</v>
      </c>
      <c r="O1423" s="10">
        <f t="shared" si="893"/>
        <v>-0.15000000000000002</v>
      </c>
      <c r="P1423" s="10">
        <f t="shared" si="894"/>
        <v>-0.15000000000000002</v>
      </c>
      <c r="Q1423" s="7" t="str">
        <f t="shared" si="895"/>
        <v>нормо-часы</v>
      </c>
      <c r="R1423" s="7" t="str">
        <f t="shared" si="896"/>
        <v>нормо-часы</v>
      </c>
      <c r="S1423" s="8">
        <f t="shared" si="897"/>
        <v>1000</v>
      </c>
      <c r="T1423" s="8">
        <f t="shared" si="898"/>
        <v>1200</v>
      </c>
      <c r="U1423" s="8">
        <f>Расценки!F1422</f>
        <v>500</v>
      </c>
      <c r="V1423" s="8">
        <f>Расценки!G1422</f>
        <v>600</v>
      </c>
      <c r="W1423" s="10">
        <f t="shared" si="899"/>
        <v>0.49</v>
      </c>
      <c r="X1423" s="10">
        <f t="shared" si="900"/>
        <v>0.49</v>
      </c>
      <c r="Y1423" s="9">
        <f>Расценки!H1422</f>
        <v>500</v>
      </c>
      <c r="Z1423" s="9">
        <f>Расценки!I1422</f>
        <v>600</v>
      </c>
      <c r="AA1423" s="10">
        <f>Расценки!J1422</f>
        <v>0</v>
      </c>
      <c r="AB1423" s="10">
        <f>Расценки!K1422</f>
        <v>0</v>
      </c>
      <c r="AC1423" s="16">
        <f t="shared" si="901"/>
        <v>0.49</v>
      </c>
      <c r="AD1423" s="16">
        <f t="shared" si="902"/>
        <v>0.49</v>
      </c>
      <c r="AE1423" s="10">
        <f t="shared" si="903"/>
        <v>0.4</v>
      </c>
      <c r="AF1423" s="10">
        <f t="shared" si="904"/>
        <v>0.4</v>
      </c>
      <c r="AG1423" s="8">
        <f t="shared" si="905"/>
        <v>245</v>
      </c>
      <c r="AH1423" s="8">
        <f t="shared" si="906"/>
        <v>294</v>
      </c>
    </row>
    <row r="1424" spans="1:34" x14ac:dyDescent="0.25">
      <c r="A1424" s="7" t="s">
        <v>4249</v>
      </c>
      <c r="B1424" s="7" t="s">
        <v>4250</v>
      </c>
      <c r="C1424" s="7" t="s">
        <v>177</v>
      </c>
      <c r="D1424" s="7" t="s">
        <v>392</v>
      </c>
      <c r="E1424" s="7" t="str">
        <f>INDEX('Нормо-час по специальностям'!$B$6:$B$26,MATCH(D1424,'Нормо-час по специальностям'!$A$6:$A$26,0))</f>
        <v>Электромонтажник</v>
      </c>
      <c r="F1424" s="15">
        <v>0.6</v>
      </c>
      <c r="G1424" s="7" t="s">
        <v>6938</v>
      </c>
      <c r="H1424" s="11">
        <f t="shared" si="890"/>
        <v>11.67</v>
      </c>
      <c r="I1424" s="8">
        <f>INDEX('Нормо-час по специальностям'!$D$6:$D$26,MATCH(D1424,'Нормо-час по специальностям'!$A$6:$A$26,0))</f>
        <v>850</v>
      </c>
      <c r="J1424" s="8">
        <f>INDEX('Нормо-час по специальностям'!$E$6:$E$26,MATCH(D1424,'Нормо-час по специальностям'!$A$6:$A$26,0))</f>
        <v>1020</v>
      </c>
      <c r="K1424" s="8">
        <f t="shared" si="891"/>
        <v>510</v>
      </c>
      <c r="L1424" s="8">
        <f t="shared" si="892"/>
        <v>612</v>
      </c>
      <c r="M1424" s="8">
        <f>Расценки!L1423</f>
        <v>560</v>
      </c>
      <c r="N1424" s="8">
        <f>Расценки!M1423</f>
        <v>650</v>
      </c>
      <c r="O1424" s="10">
        <f t="shared" si="893"/>
        <v>-8.9285714285714302E-2</v>
      </c>
      <c r="P1424" s="10">
        <f t="shared" si="894"/>
        <v>-5.8461538461538454E-2</v>
      </c>
      <c r="Q1424" s="7" t="str">
        <f t="shared" si="895"/>
        <v>равно</v>
      </c>
      <c r="R1424" s="7" t="str">
        <f t="shared" si="896"/>
        <v>равно</v>
      </c>
      <c r="S1424" s="8">
        <f t="shared" si="897"/>
        <v>933</v>
      </c>
      <c r="T1424" s="8">
        <f t="shared" si="898"/>
        <v>1083</v>
      </c>
      <c r="U1424" s="8">
        <f>Расценки!F1423</f>
        <v>900</v>
      </c>
      <c r="V1424" s="8">
        <f>Расценки!G1423</f>
        <v>1050</v>
      </c>
      <c r="W1424" s="10">
        <f t="shared" si="899"/>
        <v>0.43333333333333335</v>
      </c>
      <c r="X1424" s="10">
        <f t="shared" si="900"/>
        <v>0.41714285714285715</v>
      </c>
      <c r="Y1424" s="9">
        <f>Расценки!H1423</f>
        <v>900</v>
      </c>
      <c r="Z1424" s="9">
        <f>Расценки!I1423</f>
        <v>1050</v>
      </c>
      <c r="AA1424" s="10">
        <f>Расценки!J1423</f>
        <v>0</v>
      </c>
      <c r="AB1424" s="10">
        <f>Расценки!K1423</f>
        <v>0</v>
      </c>
      <c r="AC1424" s="16">
        <f t="shared" si="901"/>
        <v>0.43333333333333335</v>
      </c>
      <c r="AD1424" s="16">
        <f t="shared" si="902"/>
        <v>0.41714285714285715</v>
      </c>
      <c r="AE1424" s="10">
        <f t="shared" si="903"/>
        <v>0.37777777777777777</v>
      </c>
      <c r="AF1424" s="10">
        <f t="shared" si="904"/>
        <v>0.38095238095238093</v>
      </c>
      <c r="AG1424" s="8">
        <f t="shared" si="905"/>
        <v>390</v>
      </c>
      <c r="AH1424" s="8">
        <f t="shared" si="906"/>
        <v>438</v>
      </c>
    </row>
    <row r="1425" spans="1:34" x14ac:dyDescent="0.25">
      <c r="A1425" s="7" t="s">
        <v>4252</v>
      </c>
      <c r="B1425" s="7" t="s">
        <v>4253</v>
      </c>
      <c r="C1425" s="7" t="s">
        <v>177</v>
      </c>
      <c r="D1425" s="7" t="s">
        <v>392</v>
      </c>
      <c r="E1425" s="7" t="str">
        <f>INDEX('Нормо-час по специальностям'!$B$6:$B$26,MATCH(D1425,'Нормо-час по специальностям'!$A$6:$A$26,0))</f>
        <v>Электромонтажник</v>
      </c>
      <c r="F1425" s="15">
        <v>0.3</v>
      </c>
      <c r="G1425" s="7" t="s">
        <v>6938</v>
      </c>
      <c r="H1425" s="11">
        <f t="shared" si="890"/>
        <v>23.33</v>
      </c>
      <c r="I1425" s="8">
        <f>INDEX('Нормо-час по специальностям'!$D$6:$D$26,MATCH(D1425,'Нормо-час по специальностям'!$A$6:$A$26,0))</f>
        <v>850</v>
      </c>
      <c r="J1425" s="8">
        <f>INDEX('Нормо-час по специальностям'!$E$6:$E$26,MATCH(D1425,'Нормо-час по специальностям'!$A$6:$A$26,0))</f>
        <v>1020</v>
      </c>
      <c r="K1425" s="8">
        <f t="shared" si="891"/>
        <v>255</v>
      </c>
      <c r="L1425" s="8">
        <f t="shared" si="892"/>
        <v>306</v>
      </c>
      <c r="M1425" s="8">
        <f>Расценки!L1424</f>
        <v>250</v>
      </c>
      <c r="N1425" s="8">
        <f>Расценки!M1424</f>
        <v>290</v>
      </c>
      <c r="O1425" s="10">
        <f t="shared" si="893"/>
        <v>2.0000000000000018E-2</v>
      </c>
      <c r="P1425" s="10">
        <f t="shared" si="894"/>
        <v>5.5172413793103559E-2</v>
      </c>
      <c r="Q1425" s="7" t="str">
        <f t="shared" si="895"/>
        <v>равно</v>
      </c>
      <c r="R1425" s="7" t="str">
        <f t="shared" si="896"/>
        <v>равно</v>
      </c>
      <c r="S1425" s="8">
        <f t="shared" si="897"/>
        <v>833</v>
      </c>
      <c r="T1425" s="8">
        <f t="shared" si="898"/>
        <v>967</v>
      </c>
      <c r="U1425" s="8">
        <f>Расценки!F1424</f>
        <v>400</v>
      </c>
      <c r="V1425" s="8">
        <f>Расценки!G1424</f>
        <v>470</v>
      </c>
      <c r="W1425" s="10">
        <f t="shared" si="899"/>
        <v>0.36249999999999999</v>
      </c>
      <c r="X1425" s="10">
        <f t="shared" si="900"/>
        <v>0.34893617021276596</v>
      </c>
      <c r="Y1425" s="9">
        <f>Расценки!H1424</f>
        <v>400</v>
      </c>
      <c r="Z1425" s="9">
        <f>Расценки!I1424</f>
        <v>470</v>
      </c>
      <c r="AA1425" s="10">
        <f>Расценки!J1424</f>
        <v>0</v>
      </c>
      <c r="AB1425" s="10">
        <f>Расценки!K1424</f>
        <v>0</v>
      </c>
      <c r="AC1425" s="16">
        <f t="shared" si="901"/>
        <v>0.36249999999999999</v>
      </c>
      <c r="AD1425" s="16">
        <f t="shared" si="902"/>
        <v>0.34893617021276596</v>
      </c>
      <c r="AE1425" s="10">
        <f t="shared" si="903"/>
        <v>0.375</v>
      </c>
      <c r="AF1425" s="10">
        <f t="shared" si="904"/>
        <v>0.38297872340425532</v>
      </c>
      <c r="AG1425" s="8">
        <f t="shared" si="905"/>
        <v>145</v>
      </c>
      <c r="AH1425" s="8">
        <f t="shared" si="906"/>
        <v>164</v>
      </c>
    </row>
    <row r="1426" spans="1:34" x14ac:dyDescent="0.25">
      <c r="A1426" s="7" t="s">
        <v>4255</v>
      </c>
      <c r="B1426" s="7" t="s">
        <v>4256</v>
      </c>
      <c r="C1426" s="7" t="s">
        <v>177</v>
      </c>
      <c r="D1426" s="7" t="s">
        <v>392</v>
      </c>
      <c r="E1426" s="7" t="str">
        <f>INDEX('Нормо-час по специальностям'!$B$6:$B$26,MATCH(D1426,'Нормо-час по специальностям'!$A$6:$A$26,0))</f>
        <v>Электромонтажник</v>
      </c>
      <c r="F1426" s="15">
        <v>0.7</v>
      </c>
      <c r="G1426" s="7" t="s">
        <v>7440</v>
      </c>
      <c r="H1426" s="11">
        <f t="shared" si="890"/>
        <v>10</v>
      </c>
      <c r="I1426" s="8">
        <f>INDEX('Нормо-час по специальностям'!$D$6:$D$26,MATCH(D1426,'Нормо-час по специальностям'!$A$6:$A$26,0))</f>
        <v>850</v>
      </c>
      <c r="J1426" s="8">
        <f>INDEX('Нормо-час по специальностям'!$E$6:$E$26,MATCH(D1426,'Нормо-час по специальностям'!$A$6:$A$26,0))</f>
        <v>1020</v>
      </c>
      <c r="K1426" s="8">
        <f t="shared" si="891"/>
        <v>595</v>
      </c>
      <c r="L1426" s="8">
        <f t="shared" si="892"/>
        <v>714</v>
      </c>
      <c r="M1426" s="8">
        <f>Расценки!L1425</f>
        <v>560</v>
      </c>
      <c r="N1426" s="8">
        <f>Расценки!M1425</f>
        <v>650</v>
      </c>
      <c r="O1426" s="10">
        <f t="shared" si="893"/>
        <v>6.25E-2</v>
      </c>
      <c r="P1426" s="10">
        <f t="shared" si="894"/>
        <v>9.8461538461538378E-2</v>
      </c>
      <c r="Q1426" s="7" t="str">
        <f t="shared" si="895"/>
        <v>равно</v>
      </c>
      <c r="R1426" s="7" t="str">
        <f t="shared" si="896"/>
        <v>равно</v>
      </c>
      <c r="S1426" s="8">
        <f t="shared" si="897"/>
        <v>800</v>
      </c>
      <c r="T1426" s="8">
        <f t="shared" si="898"/>
        <v>929</v>
      </c>
      <c r="U1426" s="8">
        <f>Расценки!F1425</f>
        <v>900</v>
      </c>
      <c r="V1426" s="8">
        <f>Расценки!G1425</f>
        <v>1050</v>
      </c>
      <c r="W1426" s="10">
        <f t="shared" si="899"/>
        <v>0.33888888888888891</v>
      </c>
      <c r="X1426" s="10">
        <f t="shared" si="900"/>
        <v>0.32</v>
      </c>
      <c r="Y1426" s="9">
        <f>Расценки!H1425</f>
        <v>900</v>
      </c>
      <c r="Z1426" s="9">
        <f>Расценки!I1425</f>
        <v>1050</v>
      </c>
      <c r="AA1426" s="10">
        <f>Расценки!J1425</f>
        <v>0</v>
      </c>
      <c r="AB1426" s="10">
        <f>Расценки!K1425</f>
        <v>0</v>
      </c>
      <c r="AC1426" s="16">
        <f t="shared" si="901"/>
        <v>0.33888888888888891</v>
      </c>
      <c r="AD1426" s="16">
        <f t="shared" si="902"/>
        <v>0.32</v>
      </c>
      <c r="AE1426" s="10">
        <f t="shared" si="903"/>
        <v>0.37777777777777777</v>
      </c>
      <c r="AF1426" s="10">
        <f t="shared" si="904"/>
        <v>0.38095238095238093</v>
      </c>
      <c r="AG1426" s="8">
        <f t="shared" si="905"/>
        <v>305</v>
      </c>
      <c r="AH1426" s="8">
        <f t="shared" si="906"/>
        <v>336</v>
      </c>
    </row>
    <row r="1427" spans="1:34" x14ac:dyDescent="0.25">
      <c r="A1427" s="7" t="s">
        <v>4258</v>
      </c>
      <c r="B1427" s="7" t="s">
        <v>4259</v>
      </c>
      <c r="C1427" s="7" t="s">
        <v>177</v>
      </c>
      <c r="D1427" s="7" t="s">
        <v>392</v>
      </c>
      <c r="E1427" s="7" t="str">
        <f>INDEX('Нормо-час по специальностям'!$B$6:$B$26,MATCH(D1427,'Нормо-час по специальностям'!$A$6:$A$26,0))</f>
        <v>Электромонтажник</v>
      </c>
      <c r="F1427" s="15">
        <v>0.45</v>
      </c>
      <c r="G1427" s="7" t="s">
        <v>7403</v>
      </c>
      <c r="H1427" s="11">
        <f t="shared" si="890"/>
        <v>15.56</v>
      </c>
      <c r="I1427" s="8">
        <f>INDEX('Нормо-час по специальностям'!$D$6:$D$26,MATCH(D1427,'Нормо-час по специальностям'!$A$6:$A$26,0))</f>
        <v>850</v>
      </c>
      <c r="J1427" s="8">
        <f>INDEX('Нормо-час по специальностям'!$E$6:$E$26,MATCH(D1427,'Нормо-час по специальностям'!$A$6:$A$26,0))</f>
        <v>1020</v>
      </c>
      <c r="K1427" s="8">
        <f t="shared" si="891"/>
        <v>383</v>
      </c>
      <c r="L1427" s="8">
        <f t="shared" si="892"/>
        <v>459</v>
      </c>
      <c r="M1427" s="8">
        <f>Расценки!L1426</f>
        <v>340</v>
      </c>
      <c r="N1427" s="8">
        <f>Расценки!M1426</f>
        <v>400</v>
      </c>
      <c r="O1427" s="10">
        <f t="shared" si="893"/>
        <v>0.12647058823529411</v>
      </c>
      <c r="P1427" s="10">
        <f t="shared" si="894"/>
        <v>0.14749999999999996</v>
      </c>
      <c r="Q1427" s="7" t="str">
        <f t="shared" si="895"/>
        <v>расценка</v>
      </c>
      <c r="R1427" s="7" t="str">
        <f t="shared" si="896"/>
        <v>расценка</v>
      </c>
      <c r="S1427" s="8">
        <f t="shared" si="897"/>
        <v>756</v>
      </c>
      <c r="T1427" s="8">
        <f t="shared" si="898"/>
        <v>889</v>
      </c>
      <c r="U1427" s="8">
        <f>Расценки!F1426</f>
        <v>550</v>
      </c>
      <c r="V1427" s="8">
        <f>Расценки!G1426</f>
        <v>650</v>
      </c>
      <c r="W1427" s="10">
        <f t="shared" si="899"/>
        <v>0.30363636363636365</v>
      </c>
      <c r="X1427" s="10">
        <f t="shared" si="900"/>
        <v>0.29384615384615387</v>
      </c>
      <c r="Y1427" s="9">
        <f>Расценки!H1426</f>
        <v>550</v>
      </c>
      <c r="Z1427" s="9">
        <f>Расценки!I1426</f>
        <v>650</v>
      </c>
      <c r="AA1427" s="10">
        <f>Расценки!J1426</f>
        <v>0</v>
      </c>
      <c r="AB1427" s="10">
        <f>Расценки!K1426</f>
        <v>0</v>
      </c>
      <c r="AC1427" s="16">
        <f t="shared" si="901"/>
        <v>0.30363636363636365</v>
      </c>
      <c r="AD1427" s="16">
        <f t="shared" si="902"/>
        <v>0.29384615384615387</v>
      </c>
      <c r="AE1427" s="10">
        <f t="shared" si="903"/>
        <v>0.38181818181818183</v>
      </c>
      <c r="AF1427" s="10">
        <f t="shared" si="904"/>
        <v>0.38461538461538464</v>
      </c>
      <c r="AG1427" s="8">
        <f t="shared" si="905"/>
        <v>167</v>
      </c>
      <c r="AH1427" s="8">
        <f t="shared" si="906"/>
        <v>191</v>
      </c>
    </row>
    <row r="1428" spans="1:34" x14ac:dyDescent="0.25">
      <c r="A1428" s="7" t="s">
        <v>4261</v>
      </c>
      <c r="B1428" s="7" t="s">
        <v>4262</v>
      </c>
      <c r="C1428" s="7" t="s">
        <v>177</v>
      </c>
      <c r="D1428" s="7" t="s">
        <v>392</v>
      </c>
      <c r="E1428" s="7" t="str">
        <f>INDEX('Нормо-час по специальностям'!$B$6:$B$26,MATCH(D1428,'Нормо-час по специальностям'!$A$6:$A$26,0))</f>
        <v>Электромонтажник</v>
      </c>
      <c r="F1428" s="15">
        <v>0.4</v>
      </c>
      <c r="G1428" s="7" t="s">
        <v>7441</v>
      </c>
      <c r="H1428" s="11">
        <f t="shared" si="890"/>
        <v>17.5</v>
      </c>
      <c r="I1428" s="8">
        <f>INDEX('Нормо-час по специальностям'!$D$6:$D$26,MATCH(D1428,'Нормо-час по специальностям'!$A$6:$A$26,0))</f>
        <v>850</v>
      </c>
      <c r="J1428" s="8">
        <f>INDEX('Нормо-час по специальностям'!$E$6:$E$26,MATCH(D1428,'Нормо-час по специальностям'!$A$6:$A$26,0))</f>
        <v>1020</v>
      </c>
      <c r="K1428" s="8">
        <f t="shared" si="891"/>
        <v>340</v>
      </c>
      <c r="L1428" s="8">
        <f t="shared" si="892"/>
        <v>408</v>
      </c>
      <c r="M1428" s="8">
        <f>Расценки!L1427</f>
        <v>280</v>
      </c>
      <c r="N1428" s="8">
        <f>Расценки!M1427</f>
        <v>330</v>
      </c>
      <c r="O1428" s="10">
        <f t="shared" si="893"/>
        <v>0.21428571428571419</v>
      </c>
      <c r="P1428" s="10">
        <f t="shared" si="894"/>
        <v>0.23636363636363633</v>
      </c>
      <c r="Q1428" s="7" t="str">
        <f t="shared" si="895"/>
        <v>расценка</v>
      </c>
      <c r="R1428" s="7" t="str">
        <f t="shared" si="896"/>
        <v>расценка</v>
      </c>
      <c r="S1428" s="8">
        <f t="shared" si="897"/>
        <v>700</v>
      </c>
      <c r="T1428" s="8">
        <f t="shared" si="898"/>
        <v>825</v>
      </c>
      <c r="U1428" s="8">
        <f>Расценки!F1427</f>
        <v>450</v>
      </c>
      <c r="V1428" s="8">
        <f>Расценки!G1427</f>
        <v>530</v>
      </c>
      <c r="W1428" s="10">
        <f t="shared" si="899"/>
        <v>0.24444444444444444</v>
      </c>
      <c r="X1428" s="10">
        <f t="shared" si="900"/>
        <v>0.23018867924528302</v>
      </c>
      <c r="Y1428" s="9">
        <f>Расценки!H1427</f>
        <v>454</v>
      </c>
      <c r="Z1428" s="9">
        <f>Расценки!I1427</f>
        <v>544</v>
      </c>
      <c r="AA1428" s="10">
        <f>Расценки!J1427</f>
        <v>8.8888888888889461E-3</v>
      </c>
      <c r="AB1428" s="10">
        <f>Расценки!K1427</f>
        <v>2.6415094339622636E-2</v>
      </c>
      <c r="AC1428" s="16">
        <f t="shared" si="901"/>
        <v>0.25110132158590309</v>
      </c>
      <c r="AD1428" s="16">
        <f t="shared" si="902"/>
        <v>0.25</v>
      </c>
      <c r="AE1428" s="10">
        <f t="shared" si="903"/>
        <v>0.38325991189427311</v>
      </c>
      <c r="AF1428" s="10">
        <f t="shared" si="904"/>
        <v>0.39338235294117646</v>
      </c>
      <c r="AG1428" s="8">
        <f t="shared" si="905"/>
        <v>114</v>
      </c>
      <c r="AH1428" s="8">
        <f t="shared" si="906"/>
        <v>136</v>
      </c>
    </row>
    <row r="1429" spans="1:34" x14ac:dyDescent="0.25">
      <c r="A1429" s="7" t="s">
        <v>4264</v>
      </c>
      <c r="B1429" s="7" t="s">
        <v>4265</v>
      </c>
      <c r="C1429" s="7" t="s">
        <v>177</v>
      </c>
      <c r="D1429" s="7" t="s">
        <v>392</v>
      </c>
      <c r="E1429" s="7" t="str">
        <f>INDEX('Нормо-час по специальностям'!$B$6:$B$26,MATCH(D1429,'Нормо-час по специальностям'!$A$6:$A$26,0))</f>
        <v>Электромонтажник</v>
      </c>
      <c r="F1429" s="15">
        <v>0.35</v>
      </c>
      <c r="G1429" s="7" t="s">
        <v>7442</v>
      </c>
      <c r="H1429" s="11">
        <f t="shared" si="890"/>
        <v>20</v>
      </c>
      <c r="I1429" s="8">
        <f>INDEX('Нормо-час по специальностям'!$D$6:$D$26,MATCH(D1429,'Нормо-час по специальностям'!$A$6:$A$26,0))</f>
        <v>850</v>
      </c>
      <c r="J1429" s="8">
        <f>INDEX('Нормо-час по специальностям'!$E$6:$E$26,MATCH(D1429,'Нормо-час по специальностям'!$A$6:$A$26,0))</f>
        <v>1020</v>
      </c>
      <c r="K1429" s="8">
        <f t="shared" si="891"/>
        <v>298</v>
      </c>
      <c r="L1429" s="8">
        <f t="shared" si="892"/>
        <v>357</v>
      </c>
      <c r="M1429" s="8">
        <f>Расценки!L1428</f>
        <v>250</v>
      </c>
      <c r="N1429" s="8">
        <f>Расценки!M1428</f>
        <v>290</v>
      </c>
      <c r="O1429" s="10">
        <f t="shared" si="893"/>
        <v>0.19199999999999995</v>
      </c>
      <c r="P1429" s="10">
        <f t="shared" si="894"/>
        <v>0.2310344827586206</v>
      </c>
      <c r="Q1429" s="7" t="str">
        <f t="shared" si="895"/>
        <v>расценка</v>
      </c>
      <c r="R1429" s="7" t="str">
        <f t="shared" si="896"/>
        <v>расценка</v>
      </c>
      <c r="S1429" s="8">
        <f t="shared" si="897"/>
        <v>714</v>
      </c>
      <c r="T1429" s="8">
        <f t="shared" si="898"/>
        <v>829</v>
      </c>
      <c r="U1429" s="8">
        <f>Расценки!F1428</f>
        <v>400</v>
      </c>
      <c r="V1429" s="8">
        <f>Расценки!G1428</f>
        <v>470</v>
      </c>
      <c r="W1429" s="10">
        <f t="shared" si="899"/>
        <v>0.255</v>
      </c>
      <c r="X1429" s="10">
        <f t="shared" si="900"/>
        <v>0.2404255319148936</v>
      </c>
      <c r="Y1429" s="9">
        <f>Расценки!H1428</f>
        <v>400</v>
      </c>
      <c r="Z1429" s="9">
        <f>Расценки!I1428</f>
        <v>476</v>
      </c>
      <c r="AA1429" s="10">
        <f>Расценки!J1428</f>
        <v>0</v>
      </c>
      <c r="AB1429" s="10">
        <f>Расценки!K1428</f>
        <v>1.2765957446808418E-2</v>
      </c>
      <c r="AC1429" s="16">
        <f t="shared" si="901"/>
        <v>0.255</v>
      </c>
      <c r="AD1429" s="16">
        <f t="shared" si="902"/>
        <v>0.25</v>
      </c>
      <c r="AE1429" s="10">
        <f t="shared" si="903"/>
        <v>0.375</v>
      </c>
      <c r="AF1429" s="10">
        <f t="shared" si="904"/>
        <v>0.3907563025210084</v>
      </c>
      <c r="AG1429" s="8">
        <f t="shared" si="905"/>
        <v>102</v>
      </c>
      <c r="AH1429" s="8">
        <f t="shared" si="906"/>
        <v>119</v>
      </c>
    </row>
    <row r="1430" spans="1:34" x14ac:dyDescent="0.25">
      <c r="A1430" s="7" t="s">
        <v>4267</v>
      </c>
      <c r="B1430" s="7" t="s">
        <v>4268</v>
      </c>
      <c r="C1430" s="7" t="s">
        <v>177</v>
      </c>
      <c r="D1430" s="7" t="s">
        <v>392</v>
      </c>
      <c r="E1430" s="7" t="str">
        <f>INDEX('Нормо-час по специальностям'!$B$6:$B$26,MATCH(D1430,'Нормо-час по специальностям'!$A$6:$A$26,0))</f>
        <v>Электромонтажник</v>
      </c>
      <c r="F1430" s="15">
        <v>1.5</v>
      </c>
      <c r="G1430" s="7" t="s">
        <v>7443</v>
      </c>
      <c r="H1430" s="11">
        <f t="shared" si="890"/>
        <v>4.67</v>
      </c>
      <c r="I1430" s="8">
        <f>INDEX('Нормо-час по специальностям'!$D$6:$D$26,MATCH(D1430,'Нормо-час по специальностям'!$A$6:$A$26,0))</f>
        <v>850</v>
      </c>
      <c r="J1430" s="8">
        <f>INDEX('Нормо-час по специальностям'!$E$6:$E$26,MATCH(D1430,'Нормо-час по специальностям'!$A$6:$A$26,0))</f>
        <v>1020</v>
      </c>
      <c r="K1430" s="8">
        <f t="shared" si="891"/>
        <v>1275</v>
      </c>
      <c r="L1430" s="8">
        <f t="shared" si="892"/>
        <v>1530</v>
      </c>
      <c r="M1430" s="8">
        <f>Расценки!L1429</f>
        <v>1350</v>
      </c>
      <c r="N1430" s="8">
        <f>Расценки!M1429</f>
        <v>1600</v>
      </c>
      <c r="O1430" s="10">
        <f t="shared" si="893"/>
        <v>-5.555555555555558E-2</v>
      </c>
      <c r="P1430" s="10">
        <f t="shared" si="894"/>
        <v>-4.3749999999999956E-2</v>
      </c>
      <c r="Q1430" s="7" t="str">
        <f t="shared" si="895"/>
        <v>равно</v>
      </c>
      <c r="R1430" s="7" t="str">
        <f t="shared" si="896"/>
        <v>равно</v>
      </c>
      <c r="S1430" s="8">
        <f t="shared" si="897"/>
        <v>900</v>
      </c>
      <c r="T1430" s="8">
        <f t="shared" si="898"/>
        <v>1067</v>
      </c>
      <c r="U1430" s="8">
        <f>Расценки!F1429</f>
        <v>2200</v>
      </c>
      <c r="V1430" s="8">
        <f>Расценки!G1429</f>
        <v>2600</v>
      </c>
      <c r="W1430" s="10">
        <f t="shared" si="899"/>
        <v>0.42045454545454547</v>
      </c>
      <c r="X1430" s="10">
        <f t="shared" si="900"/>
        <v>0.41153846153846152</v>
      </c>
      <c r="Y1430" s="9">
        <f>Расценки!H1429</f>
        <v>2200</v>
      </c>
      <c r="Z1430" s="9">
        <f>Расценки!I1429</f>
        <v>2600</v>
      </c>
      <c r="AA1430" s="10">
        <f>Расценки!J1429</f>
        <v>0</v>
      </c>
      <c r="AB1430" s="10">
        <f>Расценки!K1429</f>
        <v>0</v>
      </c>
      <c r="AC1430" s="16">
        <f t="shared" si="901"/>
        <v>0.42045454545454547</v>
      </c>
      <c r="AD1430" s="16">
        <f t="shared" si="902"/>
        <v>0.41153846153846152</v>
      </c>
      <c r="AE1430" s="10">
        <f t="shared" si="903"/>
        <v>0.38636363636363635</v>
      </c>
      <c r="AF1430" s="10">
        <f t="shared" si="904"/>
        <v>0.38461538461538464</v>
      </c>
      <c r="AG1430" s="8">
        <f t="shared" si="905"/>
        <v>925</v>
      </c>
      <c r="AH1430" s="8">
        <f t="shared" si="906"/>
        <v>1070</v>
      </c>
    </row>
    <row r="1431" spans="1:34" x14ac:dyDescent="0.25">
      <c r="A1431" s="7" t="s">
        <v>4271</v>
      </c>
      <c r="B1431" s="7" t="s">
        <v>4272</v>
      </c>
      <c r="C1431" s="7" t="s">
        <v>177</v>
      </c>
      <c r="D1431" s="7" t="s">
        <v>392</v>
      </c>
      <c r="E1431" s="7" t="str">
        <f>INDEX('Нормо-час по специальностям'!$B$6:$B$26,MATCH(D1431,'Нормо-час по специальностям'!$A$6:$A$26,0))</f>
        <v>Электромонтажник</v>
      </c>
      <c r="F1431" s="15">
        <v>0.6</v>
      </c>
      <c r="G1431" s="7" t="s">
        <v>7444</v>
      </c>
      <c r="H1431" s="11">
        <f t="shared" si="890"/>
        <v>11.67</v>
      </c>
      <c r="I1431" s="8">
        <f>INDEX('Нормо-час по специальностям'!$D$6:$D$26,MATCH(D1431,'Нормо-час по специальностям'!$A$6:$A$26,0))</f>
        <v>850</v>
      </c>
      <c r="J1431" s="8">
        <f>INDEX('Нормо-час по специальностям'!$E$6:$E$26,MATCH(D1431,'Нормо-час по специальностям'!$A$6:$A$26,0))</f>
        <v>1020</v>
      </c>
      <c r="K1431" s="8">
        <f t="shared" si="891"/>
        <v>510</v>
      </c>
      <c r="L1431" s="8">
        <f t="shared" si="892"/>
        <v>612</v>
      </c>
      <c r="M1431" s="8">
        <f>Расценки!L1430</f>
        <v>550</v>
      </c>
      <c r="N1431" s="8">
        <f>Расценки!M1430</f>
        <v>680</v>
      </c>
      <c r="O1431" s="10">
        <f t="shared" si="893"/>
        <v>-7.2727272727272751E-2</v>
      </c>
      <c r="P1431" s="10">
        <f t="shared" si="894"/>
        <v>-9.9999999999999978E-2</v>
      </c>
      <c r="Q1431" s="7" t="str">
        <f t="shared" si="895"/>
        <v>равно</v>
      </c>
      <c r="R1431" s="7" t="str">
        <f t="shared" si="896"/>
        <v>равно</v>
      </c>
      <c r="S1431" s="8">
        <f t="shared" si="897"/>
        <v>917</v>
      </c>
      <c r="T1431" s="8">
        <f t="shared" si="898"/>
        <v>1133</v>
      </c>
      <c r="U1431" s="8">
        <f>Расценки!F1430</f>
        <v>900</v>
      </c>
      <c r="V1431" s="8">
        <f>Расценки!G1430</f>
        <v>1100</v>
      </c>
      <c r="W1431" s="10">
        <f t="shared" si="899"/>
        <v>0.43333333333333335</v>
      </c>
      <c r="X1431" s="10">
        <f t="shared" si="900"/>
        <v>0.44363636363636366</v>
      </c>
      <c r="Y1431" s="9">
        <f>Расценки!H1430</f>
        <v>900</v>
      </c>
      <c r="Z1431" s="9">
        <f>Расценки!I1430</f>
        <v>1100</v>
      </c>
      <c r="AA1431" s="10">
        <f>Расценки!J1430</f>
        <v>0</v>
      </c>
      <c r="AB1431" s="10">
        <f>Расценки!K1430</f>
        <v>0</v>
      </c>
      <c r="AC1431" s="16">
        <f t="shared" si="901"/>
        <v>0.43333333333333335</v>
      </c>
      <c r="AD1431" s="16">
        <f t="shared" si="902"/>
        <v>0.44363636363636366</v>
      </c>
      <c r="AE1431" s="10">
        <f t="shared" si="903"/>
        <v>0.3888888888888889</v>
      </c>
      <c r="AF1431" s="10">
        <f t="shared" si="904"/>
        <v>0.38181818181818183</v>
      </c>
      <c r="AG1431" s="8">
        <f t="shared" si="905"/>
        <v>390</v>
      </c>
      <c r="AH1431" s="8">
        <f t="shared" si="906"/>
        <v>488</v>
      </c>
    </row>
    <row r="1432" spans="1:34" x14ac:dyDescent="0.25">
      <c r="A1432" s="7" t="s">
        <v>4274</v>
      </c>
      <c r="B1432" s="7" t="s">
        <v>4275</v>
      </c>
      <c r="C1432" s="7" t="s">
        <v>1214</v>
      </c>
      <c r="D1432" s="7" t="s">
        <v>392</v>
      </c>
      <c r="E1432" s="7" t="str">
        <f>INDEX('Нормо-час по специальностям'!$B$6:$B$26,MATCH(D1432,'Нормо-час по специальностям'!$A$6:$A$26,0))</f>
        <v>Электромонтажник</v>
      </c>
      <c r="F1432" s="15">
        <v>3</v>
      </c>
      <c r="G1432" s="7" t="s">
        <v>7445</v>
      </c>
      <c r="H1432" s="11">
        <f t="shared" si="890"/>
        <v>2.33</v>
      </c>
      <c r="I1432" s="8">
        <f>INDEX('Нормо-час по специальностям'!$D$6:$D$26,MATCH(D1432,'Нормо-час по специальностям'!$A$6:$A$26,0))</f>
        <v>850</v>
      </c>
      <c r="J1432" s="8">
        <f>INDEX('Нормо-час по специальностям'!$E$6:$E$26,MATCH(D1432,'Нормо-час по специальностям'!$A$6:$A$26,0))</f>
        <v>1020</v>
      </c>
      <c r="K1432" s="8">
        <f t="shared" si="891"/>
        <v>2550</v>
      </c>
      <c r="L1432" s="8">
        <f t="shared" si="892"/>
        <v>3060</v>
      </c>
      <c r="M1432" s="8">
        <f>Расценки!L1431</f>
        <v>2500</v>
      </c>
      <c r="N1432" s="8">
        <f>Расценки!M1431</f>
        <v>2900</v>
      </c>
      <c r="O1432" s="10">
        <f t="shared" si="893"/>
        <v>2.0000000000000018E-2</v>
      </c>
      <c r="P1432" s="10">
        <f t="shared" si="894"/>
        <v>5.5172413793103559E-2</v>
      </c>
      <c r="Q1432" s="7" t="str">
        <f t="shared" si="895"/>
        <v>равно</v>
      </c>
      <c r="R1432" s="7" t="str">
        <f t="shared" si="896"/>
        <v>равно</v>
      </c>
      <c r="S1432" s="8">
        <f t="shared" si="897"/>
        <v>833</v>
      </c>
      <c r="T1432" s="8">
        <f t="shared" si="898"/>
        <v>967</v>
      </c>
      <c r="U1432" s="8">
        <f>Расценки!F1431</f>
        <v>4000</v>
      </c>
      <c r="V1432" s="8">
        <f>Расценки!G1431</f>
        <v>4700</v>
      </c>
      <c r="W1432" s="10">
        <f t="shared" si="899"/>
        <v>0.36249999999999999</v>
      </c>
      <c r="X1432" s="10">
        <f t="shared" si="900"/>
        <v>0.34893617021276596</v>
      </c>
      <c r="Y1432" s="9">
        <f>Расценки!H1431</f>
        <v>4000</v>
      </c>
      <c r="Z1432" s="9">
        <f>Расценки!I1431</f>
        <v>4700</v>
      </c>
      <c r="AA1432" s="10">
        <f>Расценки!J1431</f>
        <v>0</v>
      </c>
      <c r="AB1432" s="10">
        <f>Расценки!K1431</f>
        <v>0</v>
      </c>
      <c r="AC1432" s="16">
        <f t="shared" si="901"/>
        <v>0.36249999999999999</v>
      </c>
      <c r="AD1432" s="16">
        <f t="shared" si="902"/>
        <v>0.34893617021276596</v>
      </c>
      <c r="AE1432" s="10">
        <f t="shared" si="903"/>
        <v>0.375</v>
      </c>
      <c r="AF1432" s="10">
        <f t="shared" si="904"/>
        <v>0.38297872340425532</v>
      </c>
      <c r="AG1432" s="8">
        <f t="shared" si="905"/>
        <v>1450</v>
      </c>
      <c r="AH1432" s="8">
        <f t="shared" si="906"/>
        <v>1640</v>
      </c>
    </row>
    <row r="1433" spans="1:34" x14ac:dyDescent="0.25">
      <c r="A1433" s="7" t="s">
        <v>4277</v>
      </c>
      <c r="B1433" s="7" t="s">
        <v>4278</v>
      </c>
      <c r="C1433" s="7" t="s">
        <v>177</v>
      </c>
      <c r="D1433" s="7" t="s">
        <v>392</v>
      </c>
      <c r="E1433" s="7" t="str">
        <f>INDEX('Нормо-час по специальностям'!$B$6:$B$26,MATCH(D1433,'Нормо-час по специальностям'!$A$6:$A$26,0))</f>
        <v>Электромонтажник</v>
      </c>
      <c r="F1433" s="15">
        <v>5</v>
      </c>
      <c r="G1433" s="7" t="s">
        <v>7446</v>
      </c>
      <c r="H1433" s="11">
        <f t="shared" si="890"/>
        <v>1.4</v>
      </c>
      <c r="I1433" s="8">
        <f>INDEX('Нормо-час по специальностям'!$D$6:$D$26,MATCH(D1433,'Нормо-час по специальностям'!$A$6:$A$26,0))</f>
        <v>850</v>
      </c>
      <c r="J1433" s="8">
        <f>INDEX('Нормо-час по специальностям'!$E$6:$E$26,MATCH(D1433,'Нормо-час по специальностям'!$A$6:$A$26,0))</f>
        <v>1020</v>
      </c>
      <c r="K1433" s="8">
        <f t="shared" si="891"/>
        <v>4250</v>
      </c>
      <c r="L1433" s="8">
        <f t="shared" si="892"/>
        <v>5100</v>
      </c>
      <c r="M1433" s="8">
        <f>Расценки!L1432</f>
        <v>4800</v>
      </c>
      <c r="N1433" s="8">
        <f>Расценки!M1432</f>
        <v>5600</v>
      </c>
      <c r="O1433" s="10">
        <f t="shared" si="893"/>
        <v>-0.11458333333333337</v>
      </c>
      <c r="P1433" s="10">
        <f t="shared" si="894"/>
        <v>-8.9285714285714302E-2</v>
      </c>
      <c r="Q1433" s="7" t="str">
        <f t="shared" si="895"/>
        <v>нормо-часы</v>
      </c>
      <c r="R1433" s="7" t="str">
        <f t="shared" si="896"/>
        <v>равно</v>
      </c>
      <c r="S1433" s="8">
        <f t="shared" si="897"/>
        <v>960</v>
      </c>
      <c r="T1433" s="8">
        <f t="shared" si="898"/>
        <v>1120</v>
      </c>
      <c r="U1433" s="8">
        <f>Расценки!F1432</f>
        <v>8000</v>
      </c>
      <c r="V1433" s="8">
        <f>Расценки!G1432</f>
        <v>9300</v>
      </c>
      <c r="W1433" s="10">
        <f t="shared" si="899"/>
        <v>0.46875</v>
      </c>
      <c r="X1433" s="10">
        <f t="shared" si="900"/>
        <v>0.45161290322580644</v>
      </c>
      <c r="Y1433" s="9">
        <f>Расценки!H1432</f>
        <v>8000</v>
      </c>
      <c r="Z1433" s="9">
        <f>Расценки!I1432</f>
        <v>9300</v>
      </c>
      <c r="AA1433" s="10">
        <f>Расценки!J1432</f>
        <v>0</v>
      </c>
      <c r="AB1433" s="10">
        <f>Расценки!K1432</f>
        <v>0</v>
      </c>
      <c r="AC1433" s="16">
        <f t="shared" si="901"/>
        <v>0.46875</v>
      </c>
      <c r="AD1433" s="16">
        <f t="shared" si="902"/>
        <v>0.45161290322580644</v>
      </c>
      <c r="AE1433" s="10">
        <f t="shared" si="903"/>
        <v>0.4</v>
      </c>
      <c r="AF1433" s="10">
        <f t="shared" si="904"/>
        <v>0.39784946236559138</v>
      </c>
      <c r="AG1433" s="8">
        <f t="shared" si="905"/>
        <v>3750</v>
      </c>
      <c r="AH1433" s="8">
        <f t="shared" si="906"/>
        <v>4200</v>
      </c>
    </row>
    <row r="1434" spans="1:34" x14ac:dyDescent="0.25">
      <c r="A1434" s="7" t="s">
        <v>4280</v>
      </c>
      <c r="B1434" s="7" t="s">
        <v>4281</v>
      </c>
      <c r="C1434" s="7" t="s">
        <v>177</v>
      </c>
      <c r="D1434" s="7" t="s">
        <v>392</v>
      </c>
      <c r="E1434" s="7" t="str">
        <f>INDEX('Нормо-час по специальностям'!$B$6:$B$26,MATCH(D1434,'Нормо-час по специальностям'!$A$6:$A$26,0))</f>
        <v>Электромонтажник</v>
      </c>
      <c r="F1434" s="15">
        <v>6</v>
      </c>
      <c r="G1434" s="7" t="s">
        <v>7447</v>
      </c>
      <c r="H1434" s="11">
        <f t="shared" si="890"/>
        <v>1.17</v>
      </c>
      <c r="I1434" s="8">
        <f>INDEX('Нормо-час по специальностям'!$D$6:$D$26,MATCH(D1434,'Нормо-час по специальностям'!$A$6:$A$26,0))</f>
        <v>850</v>
      </c>
      <c r="J1434" s="8">
        <f>INDEX('Нормо-час по специальностям'!$E$6:$E$26,MATCH(D1434,'Нормо-час по специальностям'!$A$6:$A$26,0))</f>
        <v>1020</v>
      </c>
      <c r="K1434" s="8">
        <f t="shared" si="891"/>
        <v>5100</v>
      </c>
      <c r="L1434" s="8">
        <f t="shared" si="892"/>
        <v>6120</v>
      </c>
      <c r="M1434" s="8">
        <f>Расценки!L1433</f>
        <v>5700</v>
      </c>
      <c r="N1434" s="8">
        <f>Расценки!M1433</f>
        <v>6600</v>
      </c>
      <c r="O1434" s="10">
        <f t="shared" si="893"/>
        <v>-0.10526315789473684</v>
      </c>
      <c r="P1434" s="10">
        <f t="shared" si="894"/>
        <v>-7.2727272727272751E-2</v>
      </c>
      <c r="Q1434" s="7" t="str">
        <f t="shared" si="895"/>
        <v>нормо-часы</v>
      </c>
      <c r="R1434" s="7" t="str">
        <f t="shared" si="896"/>
        <v>равно</v>
      </c>
      <c r="S1434" s="8">
        <f t="shared" si="897"/>
        <v>950</v>
      </c>
      <c r="T1434" s="8">
        <f t="shared" si="898"/>
        <v>1100</v>
      </c>
      <c r="U1434" s="8">
        <f>Расценки!F1433</f>
        <v>9500</v>
      </c>
      <c r="V1434" s="8">
        <f>Расценки!G1433</f>
        <v>11000</v>
      </c>
      <c r="W1434" s="10">
        <f t="shared" si="899"/>
        <v>0.4631578947368421</v>
      </c>
      <c r="X1434" s="10">
        <f t="shared" si="900"/>
        <v>0.44363636363636366</v>
      </c>
      <c r="Y1434" s="9">
        <f>Расценки!H1433</f>
        <v>9500</v>
      </c>
      <c r="Z1434" s="9">
        <f>Расценки!I1433</f>
        <v>11000</v>
      </c>
      <c r="AA1434" s="10">
        <f>Расценки!J1433</f>
        <v>0</v>
      </c>
      <c r="AB1434" s="10">
        <f>Расценки!K1433</f>
        <v>0</v>
      </c>
      <c r="AC1434" s="16">
        <f t="shared" si="901"/>
        <v>0.4631578947368421</v>
      </c>
      <c r="AD1434" s="16">
        <f t="shared" si="902"/>
        <v>0.44363636363636366</v>
      </c>
      <c r="AE1434" s="10">
        <f t="shared" si="903"/>
        <v>0.4</v>
      </c>
      <c r="AF1434" s="10">
        <f t="shared" si="904"/>
        <v>0.4</v>
      </c>
      <c r="AG1434" s="8">
        <f t="shared" si="905"/>
        <v>4400</v>
      </c>
      <c r="AH1434" s="8">
        <f t="shared" si="906"/>
        <v>4880</v>
      </c>
    </row>
    <row r="1435" spans="1:34" x14ac:dyDescent="0.25">
      <c r="A1435" s="7" t="s">
        <v>4282</v>
      </c>
      <c r="B1435" s="7" t="s">
        <v>4283</v>
      </c>
      <c r="C1435" s="7" t="s">
        <v>177</v>
      </c>
      <c r="D1435" s="7" t="s">
        <v>392</v>
      </c>
      <c r="E1435" s="7" t="str">
        <f>INDEX('Нормо-час по специальностям'!$B$6:$B$26,MATCH(D1435,'Нормо-час по специальностям'!$A$6:$A$26,0))</f>
        <v>Электромонтажник</v>
      </c>
      <c r="F1435" s="15">
        <v>5</v>
      </c>
      <c r="G1435" s="7" t="s">
        <v>7448</v>
      </c>
      <c r="H1435" s="11">
        <f t="shared" si="890"/>
        <v>1.4</v>
      </c>
      <c r="I1435" s="8">
        <f>INDEX('Нормо-час по специальностям'!$D$6:$D$26,MATCH(D1435,'Нормо-час по специальностям'!$A$6:$A$26,0))</f>
        <v>850</v>
      </c>
      <c r="J1435" s="8">
        <f>INDEX('Нормо-час по специальностям'!$E$6:$E$26,MATCH(D1435,'Нормо-час по специальностям'!$A$6:$A$26,0))</f>
        <v>1020</v>
      </c>
      <c r="K1435" s="8">
        <f t="shared" si="891"/>
        <v>4250</v>
      </c>
      <c r="L1435" s="8">
        <f t="shared" si="892"/>
        <v>5100</v>
      </c>
      <c r="M1435" s="8">
        <f>Расценки!L1434</f>
        <v>4800</v>
      </c>
      <c r="N1435" s="8">
        <f>Расценки!M1434</f>
        <v>5600</v>
      </c>
      <c r="O1435" s="10">
        <f t="shared" si="893"/>
        <v>-0.11458333333333337</v>
      </c>
      <c r="P1435" s="10">
        <f t="shared" si="894"/>
        <v>-8.9285714285714302E-2</v>
      </c>
      <c r="Q1435" s="7" t="str">
        <f t="shared" si="895"/>
        <v>нормо-часы</v>
      </c>
      <c r="R1435" s="7" t="str">
        <f t="shared" si="896"/>
        <v>равно</v>
      </c>
      <c r="S1435" s="8">
        <f t="shared" si="897"/>
        <v>960</v>
      </c>
      <c r="T1435" s="8">
        <f t="shared" si="898"/>
        <v>1120</v>
      </c>
      <c r="U1435" s="8">
        <f>Расценки!F1434</f>
        <v>8000</v>
      </c>
      <c r="V1435" s="8">
        <f>Расценки!G1434</f>
        <v>9300</v>
      </c>
      <c r="W1435" s="10">
        <f t="shared" si="899"/>
        <v>0.46875</v>
      </c>
      <c r="X1435" s="10">
        <f t="shared" si="900"/>
        <v>0.45161290322580644</v>
      </c>
      <c r="Y1435" s="9">
        <f>Расценки!H1434</f>
        <v>8000</v>
      </c>
      <c r="Z1435" s="9">
        <f>Расценки!I1434</f>
        <v>9300</v>
      </c>
      <c r="AA1435" s="10">
        <f>Расценки!J1434</f>
        <v>0</v>
      </c>
      <c r="AB1435" s="10">
        <f>Расценки!K1434</f>
        <v>0</v>
      </c>
      <c r="AC1435" s="16">
        <f t="shared" si="901"/>
        <v>0.46875</v>
      </c>
      <c r="AD1435" s="16">
        <f t="shared" si="902"/>
        <v>0.45161290322580644</v>
      </c>
      <c r="AE1435" s="10">
        <f t="shared" si="903"/>
        <v>0.4</v>
      </c>
      <c r="AF1435" s="10">
        <f t="shared" si="904"/>
        <v>0.39784946236559138</v>
      </c>
      <c r="AG1435" s="8">
        <f t="shared" si="905"/>
        <v>3750</v>
      </c>
      <c r="AH1435" s="8">
        <f t="shared" si="906"/>
        <v>4200</v>
      </c>
    </row>
    <row r="1436" spans="1:34" x14ac:dyDescent="0.25">
      <c r="A1436" s="7" t="s">
        <v>4284</v>
      </c>
      <c r="B1436" s="7" t="s">
        <v>4285</v>
      </c>
      <c r="C1436" s="7" t="s">
        <v>177</v>
      </c>
      <c r="D1436" s="7" t="s">
        <v>392</v>
      </c>
      <c r="E1436" s="7" t="str">
        <f>INDEX('Нормо-час по специальностям'!$B$6:$B$26,MATCH(D1436,'Нормо-час по специальностям'!$A$6:$A$26,0))</f>
        <v>Электромонтажник</v>
      </c>
      <c r="F1436" s="15">
        <v>2</v>
      </c>
      <c r="G1436" s="7" t="s">
        <v>7449</v>
      </c>
      <c r="H1436" s="11">
        <f t="shared" si="890"/>
        <v>3.5</v>
      </c>
      <c r="I1436" s="8">
        <f>INDEX('Нормо-час по специальностям'!$D$6:$D$26,MATCH(D1436,'Нормо-час по специальностям'!$A$6:$A$26,0))</f>
        <v>850</v>
      </c>
      <c r="J1436" s="8">
        <f>INDEX('Нормо-час по специальностям'!$E$6:$E$26,MATCH(D1436,'Нормо-час по специальностям'!$A$6:$A$26,0))</f>
        <v>1020</v>
      </c>
      <c r="K1436" s="8">
        <f t="shared" si="891"/>
        <v>1700</v>
      </c>
      <c r="L1436" s="8">
        <f t="shared" si="892"/>
        <v>2040</v>
      </c>
      <c r="M1436" s="8">
        <f>Расценки!L1435</f>
        <v>2100</v>
      </c>
      <c r="N1436" s="8">
        <f>Расценки!M1435</f>
        <v>2450</v>
      </c>
      <c r="O1436" s="10">
        <f t="shared" si="893"/>
        <v>-0.19047619047619047</v>
      </c>
      <c r="P1436" s="10">
        <f t="shared" si="894"/>
        <v>-0.16734693877551021</v>
      </c>
      <c r="Q1436" s="7" t="str">
        <f t="shared" si="895"/>
        <v>нормо-часы</v>
      </c>
      <c r="R1436" s="7" t="str">
        <f t="shared" si="896"/>
        <v>нормо-часы</v>
      </c>
      <c r="S1436" s="8">
        <f t="shared" si="897"/>
        <v>1050</v>
      </c>
      <c r="T1436" s="8">
        <f t="shared" si="898"/>
        <v>1225</v>
      </c>
      <c r="U1436" s="8">
        <f>Расценки!F1435</f>
        <v>3500</v>
      </c>
      <c r="V1436" s="8">
        <f>Расценки!G1435</f>
        <v>4100</v>
      </c>
      <c r="W1436" s="10">
        <f t="shared" si="899"/>
        <v>0.51428571428571423</v>
      </c>
      <c r="X1436" s="10">
        <f t="shared" si="900"/>
        <v>0.5024390243902439</v>
      </c>
      <c r="Y1436" s="9">
        <f>Расценки!H1435</f>
        <v>3500</v>
      </c>
      <c r="Z1436" s="9">
        <f>Расценки!I1435</f>
        <v>4100</v>
      </c>
      <c r="AA1436" s="10">
        <f>Расценки!J1435</f>
        <v>0</v>
      </c>
      <c r="AB1436" s="10">
        <f>Расценки!K1435</f>
        <v>0</v>
      </c>
      <c r="AC1436" s="16">
        <f t="shared" si="901"/>
        <v>0.51428571428571423</v>
      </c>
      <c r="AD1436" s="16">
        <f t="shared" si="902"/>
        <v>0.5024390243902439</v>
      </c>
      <c r="AE1436" s="10">
        <f t="shared" si="903"/>
        <v>0.4</v>
      </c>
      <c r="AF1436" s="10">
        <f t="shared" si="904"/>
        <v>0.40243902439024393</v>
      </c>
      <c r="AG1436" s="8">
        <f t="shared" si="905"/>
        <v>1800</v>
      </c>
      <c r="AH1436" s="8">
        <f t="shared" si="906"/>
        <v>2060</v>
      </c>
    </row>
    <row r="1437" spans="1:34" x14ac:dyDescent="0.25">
      <c r="A1437" s="7" t="s">
        <v>4286</v>
      </c>
      <c r="B1437" s="7" t="s">
        <v>4287</v>
      </c>
      <c r="C1437" s="7" t="s">
        <v>177</v>
      </c>
      <c r="D1437" s="7" t="s">
        <v>392</v>
      </c>
      <c r="E1437" s="7" t="str">
        <f>INDEX('Нормо-час по специальностям'!$B$6:$B$26,MATCH(D1437,'Нормо-час по специальностям'!$A$6:$A$26,0))</f>
        <v>Электромонтажник</v>
      </c>
      <c r="F1437" s="15">
        <v>2.5</v>
      </c>
      <c r="G1437" s="7" t="s">
        <v>6938</v>
      </c>
      <c r="H1437" s="11">
        <f t="shared" si="890"/>
        <v>2.8</v>
      </c>
      <c r="I1437" s="8">
        <f>INDEX('Нормо-час по специальностям'!$D$6:$D$26,MATCH(D1437,'Нормо-час по специальностям'!$A$6:$A$26,0))</f>
        <v>850</v>
      </c>
      <c r="J1437" s="8">
        <f>INDEX('Нормо-час по специальностям'!$E$6:$E$26,MATCH(D1437,'Нормо-час по специальностям'!$A$6:$A$26,0))</f>
        <v>1020</v>
      </c>
      <c r="K1437" s="8">
        <f t="shared" si="891"/>
        <v>2125</v>
      </c>
      <c r="L1437" s="8">
        <f t="shared" si="892"/>
        <v>2550</v>
      </c>
      <c r="M1437" s="8">
        <f>Расценки!L1436</f>
        <v>2400</v>
      </c>
      <c r="N1437" s="8">
        <f>Расценки!M1436</f>
        <v>2800</v>
      </c>
      <c r="O1437" s="10">
        <f t="shared" si="893"/>
        <v>-0.11458333333333337</v>
      </c>
      <c r="P1437" s="10">
        <f t="shared" si="894"/>
        <v>-8.9285714285714302E-2</v>
      </c>
      <c r="Q1437" s="7" t="str">
        <f t="shared" si="895"/>
        <v>нормо-часы</v>
      </c>
      <c r="R1437" s="7" t="str">
        <f t="shared" si="896"/>
        <v>равно</v>
      </c>
      <c r="S1437" s="8">
        <f t="shared" si="897"/>
        <v>960</v>
      </c>
      <c r="T1437" s="8">
        <f t="shared" si="898"/>
        <v>1120</v>
      </c>
      <c r="U1437" s="8">
        <f>Расценки!F1436</f>
        <v>4000</v>
      </c>
      <c r="V1437" s="8">
        <f>Расценки!G1436</f>
        <v>4700</v>
      </c>
      <c r="W1437" s="10">
        <f t="shared" si="899"/>
        <v>0.46875</v>
      </c>
      <c r="X1437" s="10">
        <f t="shared" si="900"/>
        <v>0.45744680851063829</v>
      </c>
      <c r="Y1437" s="9">
        <f>Расценки!H1436</f>
        <v>4000</v>
      </c>
      <c r="Z1437" s="9">
        <f>Расценки!I1436</f>
        <v>4700</v>
      </c>
      <c r="AA1437" s="10">
        <f>Расценки!J1436</f>
        <v>0</v>
      </c>
      <c r="AB1437" s="10">
        <f>Расценки!K1436</f>
        <v>0</v>
      </c>
      <c r="AC1437" s="16">
        <f t="shared" si="901"/>
        <v>0.46875</v>
      </c>
      <c r="AD1437" s="16">
        <f t="shared" si="902"/>
        <v>0.45744680851063829</v>
      </c>
      <c r="AE1437" s="10">
        <f t="shared" si="903"/>
        <v>0.4</v>
      </c>
      <c r="AF1437" s="10">
        <f t="shared" si="904"/>
        <v>0.40425531914893614</v>
      </c>
      <c r="AG1437" s="8">
        <f t="shared" si="905"/>
        <v>1875</v>
      </c>
      <c r="AH1437" s="8">
        <f t="shared" si="906"/>
        <v>2150</v>
      </c>
    </row>
    <row r="1438" spans="1:34" x14ac:dyDescent="0.25">
      <c r="A1438" s="7" t="s">
        <v>4289</v>
      </c>
      <c r="B1438" s="7" t="s">
        <v>4290</v>
      </c>
      <c r="C1438" s="7" t="s">
        <v>177</v>
      </c>
      <c r="D1438" s="7" t="s">
        <v>3886</v>
      </c>
      <c r="E1438" s="7" t="str">
        <f>INDEX('Нормо-час по специальностям'!$B$6:$B$26,MATCH(D1438,'Нормо-час по специальностям'!$A$6:$A$26,0))</f>
        <v>Инженер электролаборатории / ПНР</v>
      </c>
      <c r="F1438" s="15">
        <v>10</v>
      </c>
      <c r="G1438" s="7" t="s">
        <v>7450</v>
      </c>
      <c r="H1438" s="11">
        <f t="shared" si="890"/>
        <v>0.7</v>
      </c>
      <c r="I1438" s="8">
        <f>INDEX('Нормо-час по специальностям'!$D$6:$D$26,MATCH(D1438,'Нормо-час по специальностям'!$A$6:$A$26,0))</f>
        <v>1400</v>
      </c>
      <c r="J1438" s="8">
        <f>INDEX('Нормо-час по специальностям'!$E$6:$E$26,MATCH(D1438,'Нормо-час по специальностям'!$A$6:$A$26,0))</f>
        <v>1680</v>
      </c>
      <c r="K1438" s="8">
        <f t="shared" si="891"/>
        <v>14000</v>
      </c>
      <c r="L1438" s="8">
        <f t="shared" si="892"/>
        <v>16800</v>
      </c>
      <c r="M1438" s="8">
        <f>Расценки!L1437</f>
        <v>11000</v>
      </c>
      <c r="N1438" s="8">
        <f>Расценки!M1437</f>
        <v>12800</v>
      </c>
      <c r="O1438" s="10">
        <f t="shared" si="893"/>
        <v>0.27272727272727271</v>
      </c>
      <c r="P1438" s="10">
        <f t="shared" si="894"/>
        <v>0.3125</v>
      </c>
      <c r="Q1438" s="7" t="str">
        <f t="shared" si="895"/>
        <v>расценка</v>
      </c>
      <c r="R1438" s="7" t="str">
        <f t="shared" si="896"/>
        <v>расценка</v>
      </c>
      <c r="S1438" s="8">
        <f t="shared" si="897"/>
        <v>1100</v>
      </c>
      <c r="T1438" s="8">
        <f t="shared" si="898"/>
        <v>1280</v>
      </c>
      <c r="U1438" s="8">
        <f>Расценки!F1437</f>
        <v>18000</v>
      </c>
      <c r="V1438" s="8">
        <f>Расценки!G1437</f>
        <v>21000</v>
      </c>
      <c r="W1438" s="10">
        <f t="shared" si="899"/>
        <v>0.22222222222222221</v>
      </c>
      <c r="X1438" s="10">
        <f t="shared" si="900"/>
        <v>0.2</v>
      </c>
      <c r="Y1438" s="9">
        <f>Расценки!H1437</f>
        <v>18667</v>
      </c>
      <c r="Z1438" s="9">
        <f>Расценки!I1437</f>
        <v>22400</v>
      </c>
      <c r="AA1438" s="10">
        <f>Расценки!J1437</f>
        <v>3.7055555555555619E-2</v>
      </c>
      <c r="AB1438" s="10">
        <f>Расценки!K1437</f>
        <v>6.6666666666666652E-2</v>
      </c>
      <c r="AC1438" s="16">
        <f t="shared" si="901"/>
        <v>0.25001339261798894</v>
      </c>
      <c r="AD1438" s="16">
        <f t="shared" si="902"/>
        <v>0.25</v>
      </c>
      <c r="AE1438" s="10">
        <f t="shared" si="903"/>
        <v>0.41072480848556275</v>
      </c>
      <c r="AF1438" s="10">
        <f t="shared" si="904"/>
        <v>0.42857142857142855</v>
      </c>
      <c r="AG1438" s="8">
        <f t="shared" si="905"/>
        <v>4667</v>
      </c>
      <c r="AH1438" s="8">
        <f t="shared" si="906"/>
        <v>5600</v>
      </c>
    </row>
    <row r="1439" spans="1:34" x14ac:dyDescent="0.25">
      <c r="A1439" s="7" t="s">
        <v>4292</v>
      </c>
      <c r="B1439" s="7" t="s">
        <v>4293</v>
      </c>
      <c r="C1439" s="7" t="s">
        <v>177</v>
      </c>
      <c r="D1439" s="7" t="s">
        <v>3886</v>
      </c>
      <c r="E1439" s="7" t="str">
        <f>INDEX('Нормо-час по специальностям'!$B$6:$B$26,MATCH(D1439,'Нормо-час по специальностям'!$A$6:$A$26,0))</f>
        <v>Инженер электролаборатории / ПНР</v>
      </c>
      <c r="F1439" s="15">
        <v>8</v>
      </c>
      <c r="G1439" s="7" t="s">
        <v>7451</v>
      </c>
      <c r="H1439" s="11">
        <f t="shared" si="890"/>
        <v>0.88</v>
      </c>
      <c r="I1439" s="8">
        <f>INDEX('Нормо-час по специальностям'!$D$6:$D$26,MATCH(D1439,'Нормо-час по специальностям'!$A$6:$A$26,0))</f>
        <v>1400</v>
      </c>
      <c r="J1439" s="8">
        <f>INDEX('Нормо-час по специальностям'!$E$6:$E$26,MATCH(D1439,'Нормо-час по специальностям'!$A$6:$A$26,0))</f>
        <v>1680</v>
      </c>
      <c r="K1439" s="8">
        <f t="shared" si="891"/>
        <v>11200</v>
      </c>
      <c r="L1439" s="8">
        <f t="shared" si="892"/>
        <v>13440</v>
      </c>
      <c r="M1439" s="8">
        <f>Расценки!L1438</f>
        <v>7200</v>
      </c>
      <c r="N1439" s="8">
        <f>Расценки!M1438</f>
        <v>8400</v>
      </c>
      <c r="O1439" s="10">
        <f t="shared" si="893"/>
        <v>0.55555555555555558</v>
      </c>
      <c r="P1439" s="10">
        <f t="shared" si="894"/>
        <v>0.60000000000000009</v>
      </c>
      <c r="Q1439" s="7" t="str">
        <f t="shared" si="895"/>
        <v>расценка</v>
      </c>
      <c r="R1439" s="7" t="str">
        <f t="shared" si="896"/>
        <v>расценка</v>
      </c>
      <c r="S1439" s="8">
        <f t="shared" si="897"/>
        <v>900</v>
      </c>
      <c r="T1439" s="8">
        <f t="shared" si="898"/>
        <v>1050</v>
      </c>
      <c r="U1439" s="8">
        <f>Расценки!F1438</f>
        <v>12000</v>
      </c>
      <c r="V1439" s="8">
        <f>Расценки!G1438</f>
        <v>14000</v>
      </c>
      <c r="W1439" s="10">
        <f t="shared" si="899"/>
        <v>6.6666666666666666E-2</v>
      </c>
      <c r="X1439" s="10">
        <f t="shared" si="900"/>
        <v>0.04</v>
      </c>
      <c r="Y1439" s="9">
        <f>Расценки!H1438</f>
        <v>14934</v>
      </c>
      <c r="Z1439" s="9">
        <f>Расценки!I1438</f>
        <v>17920</v>
      </c>
      <c r="AA1439" s="10">
        <f>Расценки!J1438</f>
        <v>0.24449999999999994</v>
      </c>
      <c r="AB1439" s="10">
        <f>Расценки!K1438</f>
        <v>0.28000000000000003</v>
      </c>
      <c r="AC1439" s="16">
        <f t="shared" si="901"/>
        <v>0.25003348064818537</v>
      </c>
      <c r="AD1439" s="16">
        <f t="shared" si="902"/>
        <v>0.25</v>
      </c>
      <c r="AE1439" s="10">
        <f t="shared" si="903"/>
        <v>0.51787866613097633</v>
      </c>
      <c r="AF1439" s="10">
        <f t="shared" si="904"/>
        <v>0.53125</v>
      </c>
      <c r="AG1439" s="8">
        <f t="shared" si="905"/>
        <v>3734</v>
      </c>
      <c r="AH1439" s="8">
        <f t="shared" si="906"/>
        <v>4480</v>
      </c>
    </row>
    <row r="1440" spans="1:34" x14ac:dyDescent="0.25">
      <c r="A1440" s="7" t="s">
        <v>4295</v>
      </c>
      <c r="B1440" s="7" t="s">
        <v>4296</v>
      </c>
      <c r="C1440" s="7" t="s">
        <v>177</v>
      </c>
      <c r="D1440" s="7" t="s">
        <v>426</v>
      </c>
      <c r="E1440" s="7" t="str">
        <f>INDEX('Нормо-час по специальностям'!$B$6:$B$26,MATCH(D1440,'Нормо-час по специальностям'!$A$6:$A$26,0))</f>
        <v>Холодильщик / монтажник кондиционеров</v>
      </c>
      <c r="F1440" s="15">
        <v>3</v>
      </c>
      <c r="G1440" s="7" t="s">
        <v>7452</v>
      </c>
      <c r="H1440" s="11">
        <f t="shared" si="890"/>
        <v>2.33</v>
      </c>
      <c r="I1440" s="8">
        <f>INDEX('Нормо-час по специальностям'!$D$6:$D$26,MATCH(D1440,'Нормо-час по специальностям'!$A$6:$A$26,0))</f>
        <v>1200</v>
      </c>
      <c r="J1440" s="8">
        <f>INDEX('Нормо-час по специальностям'!$E$6:$E$26,MATCH(D1440,'Нормо-час по специальностям'!$A$6:$A$26,0))</f>
        <v>1440</v>
      </c>
      <c r="K1440" s="8">
        <f t="shared" si="891"/>
        <v>3600</v>
      </c>
      <c r="L1440" s="8">
        <f t="shared" si="892"/>
        <v>4320</v>
      </c>
      <c r="M1440" s="8">
        <f>Расценки!L1439</f>
        <v>3600</v>
      </c>
      <c r="N1440" s="8">
        <f>Расценки!M1439</f>
        <v>4200</v>
      </c>
      <c r="O1440" s="10">
        <f t="shared" si="893"/>
        <v>0</v>
      </c>
      <c r="P1440" s="10">
        <f t="shared" si="894"/>
        <v>2.857142857142847E-2</v>
      </c>
      <c r="Q1440" s="7" t="str">
        <f t="shared" si="895"/>
        <v>равно</v>
      </c>
      <c r="R1440" s="7" t="str">
        <f t="shared" si="896"/>
        <v>равно</v>
      </c>
      <c r="S1440" s="8">
        <f t="shared" si="897"/>
        <v>1200</v>
      </c>
      <c r="T1440" s="8">
        <f t="shared" si="898"/>
        <v>1400</v>
      </c>
      <c r="U1440" s="8">
        <f>Расценки!F1439</f>
        <v>6000</v>
      </c>
      <c r="V1440" s="8">
        <f>Расценки!G1439</f>
        <v>7000</v>
      </c>
      <c r="W1440" s="10">
        <f t="shared" si="899"/>
        <v>0.4</v>
      </c>
      <c r="X1440" s="10">
        <f t="shared" si="900"/>
        <v>0.38285714285714284</v>
      </c>
      <c r="Y1440" s="9">
        <f>Расценки!H1439</f>
        <v>6000</v>
      </c>
      <c r="Z1440" s="9">
        <f>Расценки!I1439</f>
        <v>7000</v>
      </c>
      <c r="AA1440" s="10">
        <f>Расценки!J1439</f>
        <v>0</v>
      </c>
      <c r="AB1440" s="10">
        <f>Расценки!K1439</f>
        <v>0</v>
      </c>
      <c r="AC1440" s="16">
        <f t="shared" si="901"/>
        <v>0.4</v>
      </c>
      <c r="AD1440" s="16">
        <f t="shared" si="902"/>
        <v>0.38285714285714284</v>
      </c>
      <c r="AE1440" s="10">
        <f t="shared" si="903"/>
        <v>0.4</v>
      </c>
      <c r="AF1440" s="10">
        <f t="shared" si="904"/>
        <v>0.4</v>
      </c>
      <c r="AG1440" s="8">
        <f t="shared" si="905"/>
        <v>2400</v>
      </c>
      <c r="AH1440" s="8">
        <f t="shared" si="906"/>
        <v>2680</v>
      </c>
    </row>
    <row r="1441" spans="1:34" x14ac:dyDescent="0.25">
      <c r="A1441" s="7" t="s">
        <v>4297</v>
      </c>
      <c r="B1441" s="7" t="s">
        <v>4298</v>
      </c>
      <c r="C1441" s="7" t="s">
        <v>177</v>
      </c>
      <c r="D1441" s="7" t="s">
        <v>392</v>
      </c>
      <c r="E1441" s="7" t="str">
        <f>INDEX('Нормо-час по специальностям'!$B$6:$B$26,MATCH(D1441,'Нормо-час по специальностям'!$A$6:$A$26,0))</f>
        <v>Электромонтажник</v>
      </c>
      <c r="F1441" s="15">
        <v>1</v>
      </c>
      <c r="G1441" s="7" t="s">
        <v>6938</v>
      </c>
      <c r="H1441" s="11">
        <f t="shared" si="890"/>
        <v>7</v>
      </c>
      <c r="I1441" s="8">
        <f>INDEX('Нормо-час по специальностям'!$D$6:$D$26,MATCH(D1441,'Нормо-час по специальностям'!$A$6:$A$26,0))</f>
        <v>850</v>
      </c>
      <c r="J1441" s="8">
        <f>INDEX('Нормо-час по специальностям'!$E$6:$E$26,MATCH(D1441,'Нормо-час по специальностям'!$A$6:$A$26,0))</f>
        <v>1020</v>
      </c>
      <c r="K1441" s="8">
        <f t="shared" si="891"/>
        <v>850</v>
      </c>
      <c r="L1441" s="8">
        <f t="shared" si="892"/>
        <v>1020</v>
      </c>
      <c r="M1441" s="8">
        <f>Расценки!L1440</f>
        <v>1200</v>
      </c>
      <c r="N1441" s="8">
        <f>Расценки!M1440</f>
        <v>1400</v>
      </c>
      <c r="O1441" s="10">
        <f t="shared" si="893"/>
        <v>-0.29166666666666663</v>
      </c>
      <c r="P1441" s="10">
        <f t="shared" si="894"/>
        <v>-0.27142857142857146</v>
      </c>
      <c r="Q1441" s="7" t="str">
        <f t="shared" si="895"/>
        <v>нормо-часы</v>
      </c>
      <c r="R1441" s="7" t="str">
        <f t="shared" si="896"/>
        <v>нормо-часы</v>
      </c>
      <c r="S1441" s="8">
        <f t="shared" si="897"/>
        <v>1200</v>
      </c>
      <c r="T1441" s="8">
        <f t="shared" si="898"/>
        <v>1400</v>
      </c>
      <c r="U1441" s="8">
        <f>Расценки!F1440</f>
        <v>2000</v>
      </c>
      <c r="V1441" s="8">
        <f>Расценки!G1440</f>
        <v>2300</v>
      </c>
      <c r="W1441" s="10">
        <f t="shared" si="899"/>
        <v>0.57499999999999996</v>
      </c>
      <c r="X1441" s="10">
        <f t="shared" si="900"/>
        <v>0.55652173913043479</v>
      </c>
      <c r="Y1441" s="9">
        <f>Расценки!H1440</f>
        <v>2000</v>
      </c>
      <c r="Z1441" s="9">
        <f>Расценки!I1440</f>
        <v>2300</v>
      </c>
      <c r="AA1441" s="10">
        <f>Расценки!J1440</f>
        <v>0</v>
      </c>
      <c r="AB1441" s="10">
        <f>Расценки!K1440</f>
        <v>0</v>
      </c>
      <c r="AC1441" s="16">
        <f t="shared" si="901"/>
        <v>0.57499999999999996</v>
      </c>
      <c r="AD1441" s="16">
        <f t="shared" si="902"/>
        <v>0.55652173913043479</v>
      </c>
      <c r="AE1441" s="10">
        <f t="shared" si="903"/>
        <v>0.4</v>
      </c>
      <c r="AF1441" s="10">
        <f t="shared" si="904"/>
        <v>0.39130434782608697</v>
      </c>
      <c r="AG1441" s="8">
        <f t="shared" si="905"/>
        <v>1150</v>
      </c>
      <c r="AH1441" s="8">
        <f t="shared" si="906"/>
        <v>1280</v>
      </c>
    </row>
    <row r="1442" spans="1:34" x14ac:dyDescent="0.25">
      <c r="A1442" s="7" t="s">
        <v>4300</v>
      </c>
      <c r="B1442" s="7" t="s">
        <v>4301</v>
      </c>
      <c r="C1442" s="7" t="s">
        <v>177</v>
      </c>
      <c r="D1442" s="7" t="s">
        <v>3886</v>
      </c>
      <c r="E1442" s="7" t="str">
        <f>INDEX('Нормо-час по специальностям'!$B$6:$B$26,MATCH(D1442,'Нормо-час по специальностям'!$A$6:$A$26,0))</f>
        <v>Инженер электролаборатории / ПНР</v>
      </c>
      <c r="F1442" s="15">
        <v>1.5</v>
      </c>
      <c r="G1442" s="7" t="s">
        <v>6938</v>
      </c>
      <c r="H1442" s="11">
        <f t="shared" ref="H1442:H1458" si="907">IF(OR(F1442="",F1442=0),"",ROUND($G$3/F1442,2))</f>
        <v>4.67</v>
      </c>
      <c r="I1442" s="8">
        <f>INDEX('Нормо-час по специальностям'!$D$6:$D$26,MATCH(D1442,'Нормо-час по специальностям'!$A$6:$A$26,0))</f>
        <v>1400</v>
      </c>
      <c r="J1442" s="8">
        <f>INDEX('Нормо-час по специальностям'!$E$6:$E$26,MATCH(D1442,'Нормо-час по специальностям'!$A$6:$A$26,0))</f>
        <v>1680</v>
      </c>
      <c r="K1442" s="8">
        <f t="shared" ref="K1442:K1458" si="908">IF(OR(F1442="",F1442=0,I1442=0),"",ROUND(F1442*I1442,0))</f>
        <v>2100</v>
      </c>
      <c r="L1442" s="8">
        <f t="shared" ref="L1442:L1458" si="909">IF(OR(F1442="",F1442=0,J1442=0),"",ROUND(F1442*J1442,0))</f>
        <v>2520</v>
      </c>
      <c r="M1442" s="8">
        <f>Расценки!L1441</f>
        <v>1800</v>
      </c>
      <c r="N1442" s="8">
        <f>Расценки!M1441</f>
        <v>2100</v>
      </c>
      <c r="O1442" s="10">
        <f t="shared" ref="O1442:O1458" si="910">IF(OR(K1442="",M1442="",M1442=0),"",K1442/M1442-1)</f>
        <v>0.16666666666666674</v>
      </c>
      <c r="P1442" s="10">
        <f t="shared" ref="P1442:P1458" si="911">IF(OR(L1442="",N1442="",N1442=0),"",L1442/N1442-1)</f>
        <v>0.19999999999999996</v>
      </c>
      <c r="Q1442" s="7" t="str">
        <f t="shared" ref="Q1442:Q1458" si="912">IF(O1442="","—",IF(O1442&lt;-$C$3,"нормо-часы",IF(O1442&gt;$C$3,"расценка","равно")))</f>
        <v>расценка</v>
      </c>
      <c r="R1442" s="7" t="str">
        <f t="shared" ref="R1442:R1458" si="913">IF(P1442="","—",IF(P1442&lt;-$C$3,"нормо-часы",IF(P1442&gt;$C$3,"расценка","равно")))</f>
        <v>расценка</v>
      </c>
      <c r="S1442" s="8">
        <f t="shared" ref="S1442:S1458" si="914">IF(OR(F1442="",F1442=0,M1442=""),"",ROUND(M1442/F1442,0))</f>
        <v>1200</v>
      </c>
      <c r="T1442" s="8">
        <f t="shared" ref="T1442:T1458" si="915">IF(OR(F1442="",F1442=0,N1442=""),"",ROUND(N1442/F1442,0))</f>
        <v>1400</v>
      </c>
      <c r="U1442" s="8">
        <f>Расценки!F1441</f>
        <v>3000</v>
      </c>
      <c r="V1442" s="8">
        <f>Расценки!G1441</f>
        <v>3500</v>
      </c>
      <c r="W1442" s="10">
        <f t="shared" ref="W1442:W1458" si="916">IF(OR(K1442="",U1442="",U1442=0),"",(U1442-K1442)/U1442)</f>
        <v>0.3</v>
      </c>
      <c r="X1442" s="10">
        <f t="shared" ref="X1442:X1458" si="917">IF(OR(L1442="",V1442="",V1442=0),"",(V1442-L1442)/V1442)</f>
        <v>0.28000000000000003</v>
      </c>
      <c r="Y1442" s="9">
        <f>Расценки!H1441</f>
        <v>3000</v>
      </c>
      <c r="Z1442" s="9">
        <f>Расценки!I1441</f>
        <v>3500</v>
      </c>
      <c r="AA1442" s="10">
        <f>Расценки!J1441</f>
        <v>0</v>
      </c>
      <c r="AB1442" s="10">
        <f>Расценки!K1441</f>
        <v>0</v>
      </c>
      <c r="AC1442" s="16">
        <f t="shared" ref="AC1442:AC1458" si="918">IF(OR(K1442="",Y1442="",Y1442=0),"",(Y1442-K1442)/Y1442)</f>
        <v>0.3</v>
      </c>
      <c r="AD1442" s="16">
        <f t="shared" ref="AD1442:AD1458" si="919">IF(OR(L1442="",Z1442="",Z1442=0),"",(Z1442-L1442)/Z1442)</f>
        <v>0.28000000000000003</v>
      </c>
      <c r="AE1442" s="10">
        <f t="shared" ref="AE1442:AE1458" si="920">IF(OR(Y1442="",Y1442=0),"",(Y1442-M1442)/Y1442)</f>
        <v>0.4</v>
      </c>
      <c r="AF1442" s="10">
        <f t="shared" ref="AF1442:AF1458" si="921">IF(OR(Z1442="",Z1442=0),"",(Z1442-N1442)/Z1442)</f>
        <v>0.4</v>
      </c>
      <c r="AG1442" s="8">
        <f t="shared" ref="AG1442:AG1458" si="922">IF(OR(K1442="",Y1442=""),"",Y1442-K1442)</f>
        <v>900</v>
      </c>
      <c r="AH1442" s="8">
        <f t="shared" ref="AH1442:AH1458" si="923">IF(OR(L1442="",Z1442=""),"",Z1442-L1442)</f>
        <v>980</v>
      </c>
    </row>
    <row r="1443" spans="1:34" x14ac:dyDescent="0.25">
      <c r="A1443" s="7" t="s">
        <v>4302</v>
      </c>
      <c r="B1443" s="7" t="s">
        <v>4303</v>
      </c>
      <c r="C1443" s="7" t="s">
        <v>177</v>
      </c>
      <c r="D1443" s="7" t="s">
        <v>392</v>
      </c>
      <c r="E1443" s="7" t="str">
        <f>INDEX('Нормо-час по специальностям'!$B$6:$B$26,MATCH(D1443,'Нормо-час по специальностям'!$A$6:$A$26,0))</f>
        <v>Электромонтажник</v>
      </c>
      <c r="F1443" s="15">
        <v>4</v>
      </c>
      <c r="G1443" s="7" t="s">
        <v>7453</v>
      </c>
      <c r="H1443" s="11">
        <f t="shared" si="907"/>
        <v>1.75</v>
      </c>
      <c r="I1443" s="8">
        <f>INDEX('Нормо-час по специальностям'!$D$6:$D$26,MATCH(D1443,'Нормо-час по специальностям'!$A$6:$A$26,0))</f>
        <v>850</v>
      </c>
      <c r="J1443" s="8">
        <f>INDEX('Нормо-час по специальностям'!$E$6:$E$26,MATCH(D1443,'Нормо-час по специальностям'!$A$6:$A$26,0))</f>
        <v>1020</v>
      </c>
      <c r="K1443" s="8">
        <f t="shared" si="908"/>
        <v>3400</v>
      </c>
      <c r="L1443" s="8">
        <f t="shared" si="909"/>
        <v>4080</v>
      </c>
      <c r="M1443" s="8">
        <f>Расценки!L1442</f>
        <v>4200</v>
      </c>
      <c r="N1443" s="8">
        <f>Расценки!M1442</f>
        <v>4900</v>
      </c>
      <c r="O1443" s="10">
        <f t="shared" si="910"/>
        <v>-0.19047619047619047</v>
      </c>
      <c r="P1443" s="10">
        <f t="shared" si="911"/>
        <v>-0.16734693877551021</v>
      </c>
      <c r="Q1443" s="7" t="str">
        <f t="shared" si="912"/>
        <v>нормо-часы</v>
      </c>
      <c r="R1443" s="7" t="str">
        <f t="shared" si="913"/>
        <v>нормо-часы</v>
      </c>
      <c r="S1443" s="8">
        <f t="shared" si="914"/>
        <v>1050</v>
      </c>
      <c r="T1443" s="8">
        <f t="shared" si="915"/>
        <v>1225</v>
      </c>
      <c r="U1443" s="8">
        <f>Расценки!F1442</f>
        <v>7000</v>
      </c>
      <c r="V1443" s="8">
        <f>Расценки!G1442</f>
        <v>8200</v>
      </c>
      <c r="W1443" s="10">
        <f t="shared" si="916"/>
        <v>0.51428571428571423</v>
      </c>
      <c r="X1443" s="10">
        <f t="shared" si="917"/>
        <v>0.5024390243902439</v>
      </c>
      <c r="Y1443" s="9">
        <f>Расценки!H1442</f>
        <v>7000</v>
      </c>
      <c r="Z1443" s="9">
        <f>Расценки!I1442</f>
        <v>8200</v>
      </c>
      <c r="AA1443" s="10">
        <f>Расценки!J1442</f>
        <v>0</v>
      </c>
      <c r="AB1443" s="10">
        <f>Расценки!K1442</f>
        <v>0</v>
      </c>
      <c r="AC1443" s="16">
        <f t="shared" si="918"/>
        <v>0.51428571428571423</v>
      </c>
      <c r="AD1443" s="16">
        <f t="shared" si="919"/>
        <v>0.5024390243902439</v>
      </c>
      <c r="AE1443" s="10">
        <f t="shared" si="920"/>
        <v>0.4</v>
      </c>
      <c r="AF1443" s="10">
        <f t="shared" si="921"/>
        <v>0.40243902439024393</v>
      </c>
      <c r="AG1443" s="8">
        <f t="shared" si="922"/>
        <v>3600</v>
      </c>
      <c r="AH1443" s="8">
        <f t="shared" si="923"/>
        <v>4120</v>
      </c>
    </row>
    <row r="1444" spans="1:34" x14ac:dyDescent="0.25">
      <c r="A1444" s="7" t="s">
        <v>4305</v>
      </c>
      <c r="B1444" s="7" t="s">
        <v>4306</v>
      </c>
      <c r="C1444" s="7" t="s">
        <v>177</v>
      </c>
      <c r="D1444" s="7" t="s">
        <v>3886</v>
      </c>
      <c r="E1444" s="7" t="str">
        <f>INDEX('Нормо-час по специальностям'!$B$6:$B$26,MATCH(D1444,'Нормо-час по специальностям'!$A$6:$A$26,0))</f>
        <v>Инженер электролаборатории / ПНР</v>
      </c>
      <c r="F1444" s="15">
        <v>1.5</v>
      </c>
      <c r="G1444" s="7" t="s">
        <v>6938</v>
      </c>
      <c r="H1444" s="11">
        <f t="shared" si="907"/>
        <v>4.67</v>
      </c>
      <c r="I1444" s="8">
        <f>INDEX('Нормо-час по специальностям'!$D$6:$D$26,MATCH(D1444,'Нормо-час по специальностям'!$A$6:$A$26,0))</f>
        <v>1400</v>
      </c>
      <c r="J1444" s="8">
        <f>INDEX('Нормо-час по специальностям'!$E$6:$E$26,MATCH(D1444,'Нормо-час по специальностям'!$A$6:$A$26,0))</f>
        <v>1680</v>
      </c>
      <c r="K1444" s="8">
        <f t="shared" si="908"/>
        <v>2100</v>
      </c>
      <c r="L1444" s="8">
        <f t="shared" si="909"/>
        <v>2520</v>
      </c>
      <c r="M1444" s="8">
        <f>Расценки!L1443</f>
        <v>1800</v>
      </c>
      <c r="N1444" s="8">
        <f>Расценки!M1443</f>
        <v>2100</v>
      </c>
      <c r="O1444" s="10">
        <f t="shared" si="910"/>
        <v>0.16666666666666674</v>
      </c>
      <c r="P1444" s="10">
        <f t="shared" si="911"/>
        <v>0.19999999999999996</v>
      </c>
      <c r="Q1444" s="7" t="str">
        <f t="shared" si="912"/>
        <v>расценка</v>
      </c>
      <c r="R1444" s="7" t="str">
        <f t="shared" si="913"/>
        <v>расценка</v>
      </c>
      <c r="S1444" s="8">
        <f t="shared" si="914"/>
        <v>1200</v>
      </c>
      <c r="T1444" s="8">
        <f t="shared" si="915"/>
        <v>1400</v>
      </c>
      <c r="U1444" s="8">
        <f>Расценки!F1443</f>
        <v>3000</v>
      </c>
      <c r="V1444" s="8">
        <f>Расценки!G1443</f>
        <v>3500</v>
      </c>
      <c r="W1444" s="10">
        <f t="shared" si="916"/>
        <v>0.3</v>
      </c>
      <c r="X1444" s="10">
        <f t="shared" si="917"/>
        <v>0.28000000000000003</v>
      </c>
      <c r="Y1444" s="9">
        <f>Расценки!H1443</f>
        <v>3000</v>
      </c>
      <c r="Z1444" s="9">
        <f>Расценки!I1443</f>
        <v>3500</v>
      </c>
      <c r="AA1444" s="10">
        <f>Расценки!J1443</f>
        <v>0</v>
      </c>
      <c r="AB1444" s="10">
        <f>Расценки!K1443</f>
        <v>0</v>
      </c>
      <c r="AC1444" s="16">
        <f t="shared" si="918"/>
        <v>0.3</v>
      </c>
      <c r="AD1444" s="16">
        <f t="shared" si="919"/>
        <v>0.28000000000000003</v>
      </c>
      <c r="AE1444" s="10">
        <f t="shared" si="920"/>
        <v>0.4</v>
      </c>
      <c r="AF1444" s="10">
        <f t="shared" si="921"/>
        <v>0.4</v>
      </c>
      <c r="AG1444" s="8">
        <f t="shared" si="922"/>
        <v>900</v>
      </c>
      <c r="AH1444" s="8">
        <f t="shared" si="923"/>
        <v>980</v>
      </c>
    </row>
    <row r="1445" spans="1:34" x14ac:dyDescent="0.25">
      <c r="A1445" s="7" t="s">
        <v>4307</v>
      </c>
      <c r="B1445" s="7" t="s">
        <v>4308</v>
      </c>
      <c r="C1445" s="7" t="s">
        <v>177</v>
      </c>
      <c r="D1445" s="7" t="s">
        <v>392</v>
      </c>
      <c r="E1445" s="7" t="str">
        <f>INDEX('Нормо-час по специальностям'!$B$6:$B$26,MATCH(D1445,'Нормо-час по специальностям'!$A$6:$A$26,0))</f>
        <v>Электромонтажник</v>
      </c>
      <c r="F1445" s="15">
        <v>3</v>
      </c>
      <c r="G1445" s="7" t="s">
        <v>7454</v>
      </c>
      <c r="H1445" s="11">
        <f t="shared" si="907"/>
        <v>2.33</v>
      </c>
      <c r="I1445" s="8">
        <f>INDEX('Нормо-час по специальностям'!$D$6:$D$26,MATCH(D1445,'Нормо-час по специальностям'!$A$6:$A$26,0))</f>
        <v>850</v>
      </c>
      <c r="J1445" s="8">
        <f>INDEX('Нормо-час по специальностям'!$E$6:$E$26,MATCH(D1445,'Нормо-час по специальностям'!$A$6:$A$26,0))</f>
        <v>1020</v>
      </c>
      <c r="K1445" s="8">
        <f t="shared" si="908"/>
        <v>2550</v>
      </c>
      <c r="L1445" s="8">
        <f t="shared" si="909"/>
        <v>3060</v>
      </c>
      <c r="M1445" s="8">
        <f>Расценки!L1444</f>
        <v>3300</v>
      </c>
      <c r="N1445" s="8">
        <f>Расценки!M1444</f>
        <v>3850</v>
      </c>
      <c r="O1445" s="10">
        <f t="shared" si="910"/>
        <v>-0.22727272727272729</v>
      </c>
      <c r="P1445" s="10">
        <f t="shared" si="911"/>
        <v>-0.20519480519480515</v>
      </c>
      <c r="Q1445" s="7" t="str">
        <f t="shared" si="912"/>
        <v>нормо-часы</v>
      </c>
      <c r="R1445" s="7" t="str">
        <f t="shared" si="913"/>
        <v>нормо-часы</v>
      </c>
      <c r="S1445" s="8">
        <f t="shared" si="914"/>
        <v>1100</v>
      </c>
      <c r="T1445" s="8">
        <f t="shared" si="915"/>
        <v>1283</v>
      </c>
      <c r="U1445" s="8">
        <f>Расценки!F1444</f>
        <v>5500</v>
      </c>
      <c r="V1445" s="8">
        <f>Расценки!G1444</f>
        <v>6400</v>
      </c>
      <c r="W1445" s="10">
        <f t="shared" si="916"/>
        <v>0.53636363636363638</v>
      </c>
      <c r="X1445" s="10">
        <f t="shared" si="917"/>
        <v>0.52187499999999998</v>
      </c>
      <c r="Y1445" s="9">
        <f>Расценки!H1444</f>
        <v>5500</v>
      </c>
      <c r="Z1445" s="9">
        <f>Расценки!I1444</f>
        <v>6400</v>
      </c>
      <c r="AA1445" s="10">
        <f>Расценки!J1444</f>
        <v>0</v>
      </c>
      <c r="AB1445" s="10">
        <f>Расценки!K1444</f>
        <v>0</v>
      </c>
      <c r="AC1445" s="16">
        <f t="shared" si="918"/>
        <v>0.53636363636363638</v>
      </c>
      <c r="AD1445" s="16">
        <f t="shared" si="919"/>
        <v>0.52187499999999998</v>
      </c>
      <c r="AE1445" s="10">
        <f t="shared" si="920"/>
        <v>0.4</v>
      </c>
      <c r="AF1445" s="10">
        <f t="shared" si="921"/>
        <v>0.3984375</v>
      </c>
      <c r="AG1445" s="8">
        <f t="shared" si="922"/>
        <v>2950</v>
      </c>
      <c r="AH1445" s="8">
        <f t="shared" si="923"/>
        <v>3340</v>
      </c>
    </row>
    <row r="1446" spans="1:34" x14ac:dyDescent="0.25">
      <c r="A1446" s="7" t="s">
        <v>4311</v>
      </c>
      <c r="B1446" s="7" t="s">
        <v>4312</v>
      </c>
      <c r="C1446" s="7" t="s">
        <v>177</v>
      </c>
      <c r="D1446" s="7" t="s">
        <v>3886</v>
      </c>
      <c r="E1446" s="7" t="str">
        <f>INDEX('Нормо-час по специальностям'!$B$6:$B$26,MATCH(D1446,'Нормо-час по специальностям'!$A$6:$A$26,0))</f>
        <v>Инженер электролаборатории / ПНР</v>
      </c>
      <c r="F1446" s="15">
        <v>1.5</v>
      </c>
      <c r="G1446" s="7" t="s">
        <v>6938</v>
      </c>
      <c r="H1446" s="11">
        <f t="shared" si="907"/>
        <v>4.67</v>
      </c>
      <c r="I1446" s="8">
        <f>INDEX('Нормо-час по специальностям'!$D$6:$D$26,MATCH(D1446,'Нормо-час по специальностям'!$A$6:$A$26,0))</f>
        <v>1400</v>
      </c>
      <c r="J1446" s="8">
        <f>INDEX('Нормо-час по специальностям'!$E$6:$E$26,MATCH(D1446,'Нормо-час по специальностям'!$A$6:$A$26,0))</f>
        <v>1680</v>
      </c>
      <c r="K1446" s="8">
        <f t="shared" si="908"/>
        <v>2100</v>
      </c>
      <c r="L1446" s="8">
        <f t="shared" si="909"/>
        <v>2520</v>
      </c>
      <c r="M1446" s="8">
        <f>Расценки!L1445</f>
        <v>1800</v>
      </c>
      <c r="N1446" s="8">
        <f>Расценки!M1445</f>
        <v>2100</v>
      </c>
      <c r="O1446" s="10">
        <f t="shared" si="910"/>
        <v>0.16666666666666674</v>
      </c>
      <c r="P1446" s="10">
        <f t="shared" si="911"/>
        <v>0.19999999999999996</v>
      </c>
      <c r="Q1446" s="7" t="str">
        <f t="shared" si="912"/>
        <v>расценка</v>
      </c>
      <c r="R1446" s="7" t="str">
        <f t="shared" si="913"/>
        <v>расценка</v>
      </c>
      <c r="S1446" s="8">
        <f t="shared" si="914"/>
        <v>1200</v>
      </c>
      <c r="T1446" s="8">
        <f t="shared" si="915"/>
        <v>1400</v>
      </c>
      <c r="U1446" s="8">
        <f>Расценки!F1445</f>
        <v>3000</v>
      </c>
      <c r="V1446" s="8">
        <f>Расценки!G1445</f>
        <v>3500</v>
      </c>
      <c r="W1446" s="10">
        <f t="shared" si="916"/>
        <v>0.3</v>
      </c>
      <c r="X1446" s="10">
        <f t="shared" si="917"/>
        <v>0.28000000000000003</v>
      </c>
      <c r="Y1446" s="9">
        <f>Расценки!H1445</f>
        <v>3000</v>
      </c>
      <c r="Z1446" s="9">
        <f>Расценки!I1445</f>
        <v>3500</v>
      </c>
      <c r="AA1446" s="10">
        <f>Расценки!J1445</f>
        <v>0</v>
      </c>
      <c r="AB1446" s="10">
        <f>Расценки!K1445</f>
        <v>0</v>
      </c>
      <c r="AC1446" s="16">
        <f t="shared" si="918"/>
        <v>0.3</v>
      </c>
      <c r="AD1446" s="16">
        <f t="shared" si="919"/>
        <v>0.28000000000000003</v>
      </c>
      <c r="AE1446" s="10">
        <f t="shared" si="920"/>
        <v>0.4</v>
      </c>
      <c r="AF1446" s="10">
        <f t="shared" si="921"/>
        <v>0.4</v>
      </c>
      <c r="AG1446" s="8">
        <f t="shared" si="922"/>
        <v>900</v>
      </c>
      <c r="AH1446" s="8">
        <f t="shared" si="923"/>
        <v>980</v>
      </c>
    </row>
    <row r="1447" spans="1:34" x14ac:dyDescent="0.25">
      <c r="A1447" s="7" t="s">
        <v>4313</v>
      </c>
      <c r="B1447" s="7" t="s">
        <v>4314</v>
      </c>
      <c r="C1447" s="7" t="s">
        <v>1214</v>
      </c>
      <c r="D1447" s="7" t="s">
        <v>3886</v>
      </c>
      <c r="E1447" s="7" t="str">
        <f>INDEX('Нормо-час по специальностям'!$B$6:$B$26,MATCH(D1447,'Нормо-час по специальностям'!$A$6:$A$26,0))</f>
        <v>Инженер электролаборатории / ПНР</v>
      </c>
      <c r="F1447" s="15">
        <v>8</v>
      </c>
      <c r="G1447" s="7" t="s">
        <v>7455</v>
      </c>
      <c r="H1447" s="11">
        <f t="shared" si="907"/>
        <v>0.88</v>
      </c>
      <c r="I1447" s="8">
        <f>INDEX('Нормо-час по специальностям'!$D$6:$D$26,MATCH(D1447,'Нормо-час по специальностям'!$A$6:$A$26,0))</f>
        <v>1400</v>
      </c>
      <c r="J1447" s="8">
        <f>INDEX('Нормо-час по специальностям'!$E$6:$E$26,MATCH(D1447,'Нормо-час по специальностям'!$A$6:$A$26,0))</f>
        <v>1680</v>
      </c>
      <c r="K1447" s="8">
        <f t="shared" si="908"/>
        <v>11200</v>
      </c>
      <c r="L1447" s="8">
        <f t="shared" si="909"/>
        <v>13440</v>
      </c>
      <c r="M1447" s="8">
        <f>Расценки!L1446</f>
        <v>30000</v>
      </c>
      <c r="N1447" s="8">
        <f>Расценки!M1446</f>
        <v>25000</v>
      </c>
      <c r="O1447" s="10">
        <f t="shared" si="910"/>
        <v>-0.62666666666666671</v>
      </c>
      <c r="P1447" s="10">
        <f t="shared" si="911"/>
        <v>-0.46240000000000003</v>
      </c>
      <c r="Q1447" s="7" t="str">
        <f t="shared" si="912"/>
        <v>нормо-часы</v>
      </c>
      <c r="R1447" s="7" t="str">
        <f t="shared" si="913"/>
        <v>нормо-часы</v>
      </c>
      <c r="S1447" s="8">
        <f t="shared" si="914"/>
        <v>3750</v>
      </c>
      <c r="T1447" s="8">
        <f t="shared" si="915"/>
        <v>3125</v>
      </c>
      <c r="U1447" s="8">
        <f>Расценки!F1446</f>
        <v>38000</v>
      </c>
      <c r="V1447" s="8">
        <f>Расценки!G1446</f>
        <v>32000</v>
      </c>
      <c r="W1447" s="10">
        <f t="shared" si="916"/>
        <v>0.70526315789473681</v>
      </c>
      <c r="X1447" s="10">
        <f t="shared" si="917"/>
        <v>0.57999999999999996</v>
      </c>
      <c r="Y1447" s="9">
        <f>Расценки!H1446</f>
        <v>38000</v>
      </c>
      <c r="Z1447" s="9">
        <f>Расценки!I1446</f>
        <v>32000</v>
      </c>
      <c r="AA1447" s="10">
        <f>Расценки!J1446</f>
        <v>0</v>
      </c>
      <c r="AB1447" s="10">
        <f>Расценки!K1446</f>
        <v>0</v>
      </c>
      <c r="AC1447" s="16">
        <f t="shared" si="918"/>
        <v>0.70526315789473681</v>
      </c>
      <c r="AD1447" s="16">
        <f t="shared" si="919"/>
        <v>0.57999999999999996</v>
      </c>
      <c r="AE1447" s="10">
        <f t="shared" si="920"/>
        <v>0.21052631578947367</v>
      </c>
      <c r="AF1447" s="10">
        <f t="shared" si="921"/>
        <v>0.21875</v>
      </c>
      <c r="AG1447" s="8">
        <f t="shared" si="922"/>
        <v>26800</v>
      </c>
      <c r="AH1447" s="8">
        <f t="shared" si="923"/>
        <v>18560</v>
      </c>
    </row>
    <row r="1448" spans="1:34" x14ac:dyDescent="0.25">
      <c r="A1448" s="7" t="s">
        <v>4316</v>
      </c>
      <c r="B1448" s="7" t="s">
        <v>4317</v>
      </c>
      <c r="C1448" s="7" t="s">
        <v>1214</v>
      </c>
      <c r="D1448" s="7" t="s">
        <v>3886</v>
      </c>
      <c r="E1448" s="7" t="str">
        <f>INDEX('Нормо-час по специальностям'!$B$6:$B$26,MATCH(D1448,'Нормо-час по специальностям'!$A$6:$A$26,0))</f>
        <v>Инженер электролаборатории / ПНР</v>
      </c>
      <c r="F1448" s="15">
        <v>8</v>
      </c>
      <c r="G1448" s="7" t="s">
        <v>7455</v>
      </c>
      <c r="H1448" s="11">
        <f t="shared" si="907"/>
        <v>0.88</v>
      </c>
      <c r="I1448" s="8">
        <f>INDEX('Нормо-час по специальностям'!$D$6:$D$26,MATCH(D1448,'Нормо-час по специальностям'!$A$6:$A$26,0))</f>
        <v>1400</v>
      </c>
      <c r="J1448" s="8">
        <f>INDEX('Нормо-час по специальностям'!$E$6:$E$26,MATCH(D1448,'Нормо-час по специальностям'!$A$6:$A$26,0))</f>
        <v>1680</v>
      </c>
      <c r="K1448" s="8">
        <f t="shared" si="908"/>
        <v>11200</v>
      </c>
      <c r="L1448" s="8">
        <f t="shared" si="909"/>
        <v>13440</v>
      </c>
      <c r="M1448" s="8">
        <f>Расценки!L1447</f>
        <v>25000</v>
      </c>
      <c r="N1448" s="8">
        <f>Расценки!M1447</f>
        <v>20000</v>
      </c>
      <c r="O1448" s="10">
        <f t="shared" si="910"/>
        <v>-0.55200000000000005</v>
      </c>
      <c r="P1448" s="10">
        <f t="shared" si="911"/>
        <v>-0.32799999999999996</v>
      </c>
      <c r="Q1448" s="7" t="str">
        <f t="shared" si="912"/>
        <v>нормо-часы</v>
      </c>
      <c r="R1448" s="7" t="str">
        <f t="shared" si="913"/>
        <v>нормо-часы</v>
      </c>
      <c r="S1448" s="8">
        <f t="shared" si="914"/>
        <v>3125</v>
      </c>
      <c r="T1448" s="8">
        <f t="shared" si="915"/>
        <v>2500</v>
      </c>
      <c r="U1448" s="8">
        <f>Расценки!F1447</f>
        <v>32000</v>
      </c>
      <c r="V1448" s="8">
        <f>Расценки!G1447</f>
        <v>25000</v>
      </c>
      <c r="W1448" s="10">
        <f t="shared" si="916"/>
        <v>0.65</v>
      </c>
      <c r="X1448" s="10">
        <f t="shared" si="917"/>
        <v>0.46239999999999998</v>
      </c>
      <c r="Y1448" s="9">
        <f>Расценки!H1447</f>
        <v>32000</v>
      </c>
      <c r="Z1448" s="9">
        <f>Расценки!I1447</f>
        <v>25000</v>
      </c>
      <c r="AA1448" s="10">
        <f>Расценки!J1447</f>
        <v>0</v>
      </c>
      <c r="AB1448" s="10">
        <f>Расценки!K1447</f>
        <v>0</v>
      </c>
      <c r="AC1448" s="16">
        <f t="shared" si="918"/>
        <v>0.65</v>
      </c>
      <c r="AD1448" s="16">
        <f t="shared" si="919"/>
        <v>0.46239999999999998</v>
      </c>
      <c r="AE1448" s="10">
        <f t="shared" si="920"/>
        <v>0.21875</v>
      </c>
      <c r="AF1448" s="10">
        <f t="shared" si="921"/>
        <v>0.2</v>
      </c>
      <c r="AG1448" s="8">
        <f t="shared" si="922"/>
        <v>20800</v>
      </c>
      <c r="AH1448" s="8">
        <f t="shared" si="923"/>
        <v>11560</v>
      </c>
    </row>
    <row r="1449" spans="1:34" x14ac:dyDescent="0.25">
      <c r="A1449" s="7" t="s">
        <v>4319</v>
      </c>
      <c r="B1449" s="7" t="s">
        <v>4320</v>
      </c>
      <c r="C1449" s="7" t="s">
        <v>1214</v>
      </c>
      <c r="D1449" s="7" t="s">
        <v>3886</v>
      </c>
      <c r="E1449" s="7" t="str">
        <f>INDEX('Нормо-час по специальностям'!$B$6:$B$26,MATCH(D1449,'Нормо-час по специальностям'!$A$6:$A$26,0))</f>
        <v>Инженер электролаборатории / ПНР</v>
      </c>
      <c r="F1449" s="15">
        <v>6</v>
      </c>
      <c r="G1449" s="7" t="s">
        <v>7455</v>
      </c>
      <c r="H1449" s="11">
        <f t="shared" si="907"/>
        <v>1.17</v>
      </c>
      <c r="I1449" s="8">
        <f>INDEX('Нормо-час по специальностям'!$D$6:$D$26,MATCH(D1449,'Нормо-час по специальностям'!$A$6:$A$26,0))</f>
        <v>1400</v>
      </c>
      <c r="J1449" s="8">
        <f>INDEX('Нормо-час по специальностям'!$E$6:$E$26,MATCH(D1449,'Нормо-час по специальностям'!$A$6:$A$26,0))</f>
        <v>1680</v>
      </c>
      <c r="K1449" s="8">
        <f t="shared" si="908"/>
        <v>8400</v>
      </c>
      <c r="L1449" s="8">
        <f t="shared" si="909"/>
        <v>10080</v>
      </c>
      <c r="M1449" s="8">
        <f>Расценки!L1448</f>
        <v>17000</v>
      </c>
      <c r="N1449" s="8">
        <f>Расценки!M1448</f>
        <v>14000</v>
      </c>
      <c r="O1449" s="10">
        <f t="shared" si="910"/>
        <v>-0.50588235294117645</v>
      </c>
      <c r="P1449" s="10">
        <f t="shared" si="911"/>
        <v>-0.28000000000000003</v>
      </c>
      <c r="Q1449" s="7" t="str">
        <f t="shared" si="912"/>
        <v>нормо-часы</v>
      </c>
      <c r="R1449" s="7" t="str">
        <f t="shared" si="913"/>
        <v>нормо-часы</v>
      </c>
      <c r="S1449" s="8">
        <f t="shared" si="914"/>
        <v>2833</v>
      </c>
      <c r="T1449" s="8">
        <f t="shared" si="915"/>
        <v>2333</v>
      </c>
      <c r="U1449" s="8">
        <f>Расценки!F1448</f>
        <v>22000</v>
      </c>
      <c r="V1449" s="8">
        <f>Расценки!G1448</f>
        <v>18000</v>
      </c>
      <c r="W1449" s="10">
        <f t="shared" si="916"/>
        <v>0.61818181818181817</v>
      </c>
      <c r="X1449" s="10">
        <f t="shared" si="917"/>
        <v>0.44</v>
      </c>
      <c r="Y1449" s="9">
        <f>Расценки!H1448</f>
        <v>22000</v>
      </c>
      <c r="Z1449" s="9">
        <f>Расценки!I1448</f>
        <v>18000</v>
      </c>
      <c r="AA1449" s="10">
        <f>Расценки!J1448</f>
        <v>0</v>
      </c>
      <c r="AB1449" s="10">
        <f>Расценки!K1448</f>
        <v>0</v>
      </c>
      <c r="AC1449" s="16">
        <f t="shared" si="918"/>
        <v>0.61818181818181817</v>
      </c>
      <c r="AD1449" s="16">
        <f t="shared" si="919"/>
        <v>0.44</v>
      </c>
      <c r="AE1449" s="10">
        <f t="shared" si="920"/>
        <v>0.22727272727272727</v>
      </c>
      <c r="AF1449" s="10">
        <f t="shared" si="921"/>
        <v>0.22222222222222221</v>
      </c>
      <c r="AG1449" s="8">
        <f t="shared" si="922"/>
        <v>13600</v>
      </c>
      <c r="AH1449" s="8">
        <f t="shared" si="923"/>
        <v>7920</v>
      </c>
    </row>
    <row r="1450" spans="1:34" x14ac:dyDescent="0.25">
      <c r="A1450" s="7" t="s">
        <v>4322</v>
      </c>
      <c r="B1450" s="7" t="s">
        <v>4323</v>
      </c>
      <c r="C1450" s="7" t="s">
        <v>1214</v>
      </c>
      <c r="D1450" s="7" t="s">
        <v>3886</v>
      </c>
      <c r="E1450" s="7" t="str">
        <f>INDEX('Нормо-час по специальностям'!$B$6:$B$26,MATCH(D1450,'Нормо-час по специальностям'!$A$6:$A$26,0))</f>
        <v>Инженер электролаборатории / ПНР</v>
      </c>
      <c r="F1450" s="15">
        <v>6</v>
      </c>
      <c r="G1450" s="7" t="s">
        <v>7455</v>
      </c>
      <c r="H1450" s="11">
        <f t="shared" si="907"/>
        <v>1.17</v>
      </c>
      <c r="I1450" s="8">
        <f>INDEX('Нормо-час по специальностям'!$D$6:$D$26,MATCH(D1450,'Нормо-час по специальностям'!$A$6:$A$26,0))</f>
        <v>1400</v>
      </c>
      <c r="J1450" s="8">
        <f>INDEX('Нормо-час по специальностям'!$E$6:$E$26,MATCH(D1450,'Нормо-час по специальностям'!$A$6:$A$26,0))</f>
        <v>1680</v>
      </c>
      <c r="K1450" s="8">
        <f t="shared" si="908"/>
        <v>8400</v>
      </c>
      <c r="L1450" s="8">
        <f t="shared" si="909"/>
        <v>10080</v>
      </c>
      <c r="M1450" s="8">
        <f>Расценки!L1449</f>
        <v>17000</v>
      </c>
      <c r="N1450" s="8">
        <f>Расценки!M1449</f>
        <v>11000</v>
      </c>
      <c r="O1450" s="10">
        <f t="shared" si="910"/>
        <v>-0.50588235294117645</v>
      </c>
      <c r="P1450" s="10">
        <f t="shared" si="911"/>
        <v>-8.363636363636362E-2</v>
      </c>
      <c r="Q1450" s="7" t="str">
        <f t="shared" si="912"/>
        <v>нормо-часы</v>
      </c>
      <c r="R1450" s="7" t="str">
        <f t="shared" si="913"/>
        <v>равно</v>
      </c>
      <c r="S1450" s="8">
        <f t="shared" si="914"/>
        <v>2833</v>
      </c>
      <c r="T1450" s="8">
        <f t="shared" si="915"/>
        <v>1833</v>
      </c>
      <c r="U1450" s="8">
        <f>Расценки!F1449</f>
        <v>22000</v>
      </c>
      <c r="V1450" s="8">
        <f>Расценки!G1449</f>
        <v>14000</v>
      </c>
      <c r="W1450" s="10">
        <f t="shared" si="916"/>
        <v>0.61818181818181817</v>
      </c>
      <c r="X1450" s="10">
        <f t="shared" si="917"/>
        <v>0.28000000000000003</v>
      </c>
      <c r="Y1450" s="9">
        <f>Расценки!H1449</f>
        <v>22000</v>
      </c>
      <c r="Z1450" s="9">
        <f>Расценки!I1449</f>
        <v>14000</v>
      </c>
      <c r="AA1450" s="10">
        <f>Расценки!J1449</f>
        <v>0</v>
      </c>
      <c r="AB1450" s="10">
        <f>Расценки!K1449</f>
        <v>0</v>
      </c>
      <c r="AC1450" s="16">
        <f t="shared" si="918"/>
        <v>0.61818181818181817</v>
      </c>
      <c r="AD1450" s="16">
        <f t="shared" si="919"/>
        <v>0.28000000000000003</v>
      </c>
      <c r="AE1450" s="10">
        <f t="shared" si="920"/>
        <v>0.22727272727272727</v>
      </c>
      <c r="AF1450" s="10">
        <f t="shared" si="921"/>
        <v>0.21428571428571427</v>
      </c>
      <c r="AG1450" s="8">
        <f t="shared" si="922"/>
        <v>13600</v>
      </c>
      <c r="AH1450" s="8">
        <f t="shared" si="923"/>
        <v>3920</v>
      </c>
    </row>
    <row r="1451" spans="1:34" x14ac:dyDescent="0.25">
      <c r="A1451" s="7" t="s">
        <v>4325</v>
      </c>
      <c r="B1451" s="7" t="s">
        <v>4326</v>
      </c>
      <c r="C1451" s="7" t="s">
        <v>1214</v>
      </c>
      <c r="D1451" s="7" t="s">
        <v>3886</v>
      </c>
      <c r="E1451" s="7" t="str">
        <f>INDEX('Нормо-час по специальностям'!$B$6:$B$26,MATCH(D1451,'Нормо-час по специальностям'!$A$6:$A$26,0))</f>
        <v>Инженер электролаборатории / ПНР</v>
      </c>
      <c r="F1451" s="15">
        <v>8</v>
      </c>
      <c r="G1451" s="7" t="s">
        <v>7455</v>
      </c>
      <c r="H1451" s="11">
        <f t="shared" si="907"/>
        <v>0.88</v>
      </c>
      <c r="I1451" s="8">
        <f>INDEX('Нормо-час по специальностям'!$D$6:$D$26,MATCH(D1451,'Нормо-час по специальностям'!$A$6:$A$26,0))</f>
        <v>1400</v>
      </c>
      <c r="J1451" s="8">
        <f>INDEX('Нормо-час по специальностям'!$E$6:$E$26,MATCH(D1451,'Нормо-час по специальностям'!$A$6:$A$26,0))</f>
        <v>1680</v>
      </c>
      <c r="K1451" s="8">
        <f t="shared" si="908"/>
        <v>11200</v>
      </c>
      <c r="L1451" s="8">
        <f t="shared" si="909"/>
        <v>13440</v>
      </c>
      <c r="M1451" s="8">
        <f>Расценки!L1450</f>
        <v>22000</v>
      </c>
      <c r="N1451" s="8">
        <f>Расценки!M1450</f>
        <v>16000</v>
      </c>
      <c r="O1451" s="10">
        <f t="shared" si="910"/>
        <v>-0.49090909090909096</v>
      </c>
      <c r="P1451" s="10">
        <f t="shared" si="911"/>
        <v>-0.16000000000000003</v>
      </c>
      <c r="Q1451" s="7" t="str">
        <f t="shared" si="912"/>
        <v>нормо-часы</v>
      </c>
      <c r="R1451" s="7" t="str">
        <f t="shared" si="913"/>
        <v>нормо-часы</v>
      </c>
      <c r="S1451" s="8">
        <f t="shared" si="914"/>
        <v>2750</v>
      </c>
      <c r="T1451" s="8">
        <f t="shared" si="915"/>
        <v>2000</v>
      </c>
      <c r="U1451" s="8">
        <f>Расценки!F1450</f>
        <v>28000</v>
      </c>
      <c r="V1451" s="8">
        <f>Расценки!G1450</f>
        <v>20000</v>
      </c>
      <c r="W1451" s="10">
        <f t="shared" si="916"/>
        <v>0.6</v>
      </c>
      <c r="X1451" s="10">
        <f t="shared" si="917"/>
        <v>0.32800000000000001</v>
      </c>
      <c r="Y1451" s="9">
        <f>Расценки!H1450</f>
        <v>28000</v>
      </c>
      <c r="Z1451" s="9">
        <f>Расценки!I1450</f>
        <v>20000</v>
      </c>
      <c r="AA1451" s="10">
        <f>Расценки!J1450</f>
        <v>0</v>
      </c>
      <c r="AB1451" s="10">
        <f>Расценки!K1450</f>
        <v>0</v>
      </c>
      <c r="AC1451" s="16">
        <f t="shared" si="918"/>
        <v>0.6</v>
      </c>
      <c r="AD1451" s="16">
        <f t="shared" si="919"/>
        <v>0.32800000000000001</v>
      </c>
      <c r="AE1451" s="10">
        <f t="shared" si="920"/>
        <v>0.21428571428571427</v>
      </c>
      <c r="AF1451" s="10">
        <f t="shared" si="921"/>
        <v>0.2</v>
      </c>
      <c r="AG1451" s="8">
        <f t="shared" si="922"/>
        <v>16800</v>
      </c>
      <c r="AH1451" s="8">
        <f t="shared" si="923"/>
        <v>6560</v>
      </c>
    </row>
    <row r="1452" spans="1:34" x14ac:dyDescent="0.25">
      <c r="A1452" s="7" t="s">
        <v>4327</v>
      </c>
      <c r="B1452" s="7" t="s">
        <v>4328</v>
      </c>
      <c r="C1452" s="7" t="s">
        <v>1214</v>
      </c>
      <c r="D1452" s="7" t="s">
        <v>3886</v>
      </c>
      <c r="E1452" s="7" t="str">
        <f>INDEX('Нормо-час по специальностям'!$B$6:$B$26,MATCH(D1452,'Нормо-час по специальностям'!$A$6:$A$26,0))</f>
        <v>Инженер электролаборатории / ПНР</v>
      </c>
      <c r="F1452" s="15">
        <v>8</v>
      </c>
      <c r="G1452" s="7" t="s">
        <v>7455</v>
      </c>
      <c r="H1452" s="11">
        <f t="shared" si="907"/>
        <v>0.88</v>
      </c>
      <c r="I1452" s="8">
        <f>INDEX('Нормо-час по специальностям'!$D$6:$D$26,MATCH(D1452,'Нормо-час по специальностям'!$A$6:$A$26,0))</f>
        <v>1400</v>
      </c>
      <c r="J1452" s="8">
        <f>INDEX('Нормо-час по специальностям'!$E$6:$E$26,MATCH(D1452,'Нормо-час по специальностям'!$A$6:$A$26,0))</f>
        <v>1680</v>
      </c>
      <c r="K1452" s="8">
        <f t="shared" si="908"/>
        <v>11200</v>
      </c>
      <c r="L1452" s="8">
        <f t="shared" si="909"/>
        <v>13440</v>
      </c>
      <c r="M1452" s="8">
        <f>Расценки!L1451</f>
        <v>30000</v>
      </c>
      <c r="N1452" s="8">
        <f>Расценки!M1451</f>
        <v>24000</v>
      </c>
      <c r="O1452" s="10">
        <f t="shared" si="910"/>
        <v>-0.62666666666666671</v>
      </c>
      <c r="P1452" s="10">
        <f t="shared" si="911"/>
        <v>-0.43999999999999995</v>
      </c>
      <c r="Q1452" s="7" t="str">
        <f t="shared" si="912"/>
        <v>нормо-часы</v>
      </c>
      <c r="R1452" s="7" t="str">
        <f t="shared" si="913"/>
        <v>нормо-часы</v>
      </c>
      <c r="S1452" s="8">
        <f t="shared" si="914"/>
        <v>3750</v>
      </c>
      <c r="T1452" s="8">
        <f t="shared" si="915"/>
        <v>3000</v>
      </c>
      <c r="U1452" s="8">
        <f>Расценки!F1451</f>
        <v>38000</v>
      </c>
      <c r="V1452" s="8">
        <f>Расценки!G1451</f>
        <v>30000</v>
      </c>
      <c r="W1452" s="10">
        <f t="shared" si="916"/>
        <v>0.70526315789473681</v>
      </c>
      <c r="X1452" s="10">
        <f t="shared" si="917"/>
        <v>0.55200000000000005</v>
      </c>
      <c r="Y1452" s="9">
        <f>Расценки!H1451</f>
        <v>38000</v>
      </c>
      <c r="Z1452" s="9">
        <f>Расценки!I1451</f>
        <v>30000</v>
      </c>
      <c r="AA1452" s="10">
        <f>Расценки!J1451</f>
        <v>0</v>
      </c>
      <c r="AB1452" s="10">
        <f>Расценки!K1451</f>
        <v>0</v>
      </c>
      <c r="AC1452" s="16">
        <f t="shared" si="918"/>
        <v>0.70526315789473681</v>
      </c>
      <c r="AD1452" s="16">
        <f t="shared" si="919"/>
        <v>0.55200000000000005</v>
      </c>
      <c r="AE1452" s="10">
        <f t="shared" si="920"/>
        <v>0.21052631578947367</v>
      </c>
      <c r="AF1452" s="10">
        <f t="shared" si="921"/>
        <v>0.2</v>
      </c>
      <c r="AG1452" s="8">
        <f t="shared" si="922"/>
        <v>26800</v>
      </c>
      <c r="AH1452" s="8">
        <f t="shared" si="923"/>
        <v>16560</v>
      </c>
    </row>
    <row r="1453" spans="1:34" x14ac:dyDescent="0.25">
      <c r="A1453" s="7" t="s">
        <v>4329</v>
      </c>
      <c r="B1453" s="7" t="s">
        <v>4330</v>
      </c>
      <c r="C1453" s="7" t="s">
        <v>1050</v>
      </c>
      <c r="D1453" s="7" t="s">
        <v>426</v>
      </c>
      <c r="E1453" s="7" t="str">
        <f>INDEX('Нормо-час по специальностям'!$B$6:$B$26,MATCH(D1453,'Нормо-час по специальностям'!$A$6:$A$26,0))</f>
        <v>Холодильщик / монтажник кондиционеров</v>
      </c>
      <c r="F1453" s="15">
        <v>4</v>
      </c>
      <c r="G1453" s="7" t="s">
        <v>7456</v>
      </c>
      <c r="H1453" s="11">
        <f t="shared" si="907"/>
        <v>1.75</v>
      </c>
      <c r="I1453" s="8">
        <f>INDEX('Нормо-час по специальностям'!$D$6:$D$26,MATCH(D1453,'Нормо-час по специальностям'!$A$6:$A$26,0))</f>
        <v>1200</v>
      </c>
      <c r="J1453" s="8">
        <f>INDEX('Нормо-час по специальностям'!$E$6:$E$26,MATCH(D1453,'Нормо-час по специальностям'!$A$6:$A$26,0))</f>
        <v>1440</v>
      </c>
      <c r="K1453" s="8">
        <f t="shared" si="908"/>
        <v>4800</v>
      </c>
      <c r="L1453" s="8">
        <f t="shared" si="909"/>
        <v>5760</v>
      </c>
      <c r="M1453" s="8">
        <f>Расценки!L1452</f>
        <v>5400</v>
      </c>
      <c r="N1453" s="8">
        <f>Расценки!M1452</f>
        <v>6300</v>
      </c>
      <c r="O1453" s="10">
        <f t="shared" si="910"/>
        <v>-0.11111111111111116</v>
      </c>
      <c r="P1453" s="10">
        <f t="shared" si="911"/>
        <v>-8.5714285714285743E-2</v>
      </c>
      <c r="Q1453" s="7" t="str">
        <f t="shared" si="912"/>
        <v>нормо-часы</v>
      </c>
      <c r="R1453" s="7" t="str">
        <f t="shared" si="913"/>
        <v>равно</v>
      </c>
      <c r="S1453" s="8">
        <f t="shared" si="914"/>
        <v>1350</v>
      </c>
      <c r="T1453" s="8">
        <f t="shared" si="915"/>
        <v>1575</v>
      </c>
      <c r="U1453" s="8">
        <f>Расценки!F1452</f>
        <v>9000</v>
      </c>
      <c r="V1453" s="8">
        <f>Расценки!G1452</f>
        <v>10500</v>
      </c>
      <c r="W1453" s="10">
        <f t="shared" si="916"/>
        <v>0.46666666666666667</v>
      </c>
      <c r="X1453" s="10">
        <f t="shared" si="917"/>
        <v>0.4514285714285714</v>
      </c>
      <c r="Y1453" s="9">
        <f>Расценки!H1452</f>
        <v>9000</v>
      </c>
      <c r="Z1453" s="9">
        <f>Расценки!I1452</f>
        <v>10500</v>
      </c>
      <c r="AA1453" s="10">
        <f>Расценки!J1452</f>
        <v>0</v>
      </c>
      <c r="AB1453" s="10">
        <f>Расценки!K1452</f>
        <v>0</v>
      </c>
      <c r="AC1453" s="16">
        <f t="shared" si="918"/>
        <v>0.46666666666666667</v>
      </c>
      <c r="AD1453" s="16">
        <f t="shared" si="919"/>
        <v>0.4514285714285714</v>
      </c>
      <c r="AE1453" s="10">
        <f t="shared" si="920"/>
        <v>0.4</v>
      </c>
      <c r="AF1453" s="10">
        <f t="shared" si="921"/>
        <v>0.4</v>
      </c>
      <c r="AG1453" s="8">
        <f t="shared" si="922"/>
        <v>4200</v>
      </c>
      <c r="AH1453" s="8">
        <f t="shared" si="923"/>
        <v>4740</v>
      </c>
    </row>
    <row r="1454" spans="1:34" x14ac:dyDescent="0.25">
      <c r="A1454" s="12" t="s">
        <v>4332</v>
      </c>
      <c r="B1454" s="12" t="s">
        <v>4333</v>
      </c>
      <c r="C1454" s="12" t="s">
        <v>177</v>
      </c>
      <c r="D1454" s="7" t="s">
        <v>392</v>
      </c>
      <c r="E1454" s="7" t="str">
        <f>INDEX('Нормо-час по специальностям'!$B$6:$B$26,MATCH(D1454,'Нормо-час по специальностям'!$A$6:$A$26,0))</f>
        <v>Электромонтажник</v>
      </c>
      <c r="F1454" s="15">
        <v>0.1</v>
      </c>
      <c r="G1454" s="7" t="s">
        <v>6938</v>
      </c>
      <c r="H1454" s="11">
        <f t="shared" si="907"/>
        <v>70</v>
      </c>
      <c r="I1454" s="8">
        <f>INDEX('Нормо-час по специальностям'!$D$6:$D$26,MATCH(D1454,'Нормо-час по специальностям'!$A$6:$A$26,0))</f>
        <v>850</v>
      </c>
      <c r="J1454" s="8">
        <f>INDEX('Нормо-час по специальностям'!$E$6:$E$26,MATCH(D1454,'Нормо-час по специальностям'!$A$6:$A$26,0))</f>
        <v>1020</v>
      </c>
      <c r="K1454" s="8">
        <f t="shared" si="908"/>
        <v>85</v>
      </c>
      <c r="L1454" s="8">
        <f t="shared" si="909"/>
        <v>102</v>
      </c>
      <c r="M1454" s="8">
        <f>Расценки!L1453</f>
        <v>90</v>
      </c>
      <c r="N1454" s="8">
        <f>Расценки!M1453</f>
        <v>110</v>
      </c>
      <c r="O1454" s="10">
        <f t="shared" si="910"/>
        <v>-5.555555555555558E-2</v>
      </c>
      <c r="P1454" s="10">
        <f t="shared" si="911"/>
        <v>-7.2727272727272751E-2</v>
      </c>
      <c r="Q1454" s="7" t="str">
        <f t="shared" si="912"/>
        <v>равно</v>
      </c>
      <c r="R1454" s="7" t="str">
        <f t="shared" si="913"/>
        <v>равно</v>
      </c>
      <c r="S1454" s="8">
        <f t="shared" si="914"/>
        <v>900</v>
      </c>
      <c r="T1454" s="8">
        <f t="shared" si="915"/>
        <v>1100</v>
      </c>
      <c r="U1454" s="8">
        <f>Расценки!F1453</f>
        <v>150</v>
      </c>
      <c r="V1454" s="8">
        <f>Расценки!G1453</f>
        <v>180</v>
      </c>
      <c r="W1454" s="10">
        <f t="shared" si="916"/>
        <v>0.43333333333333335</v>
      </c>
      <c r="X1454" s="10">
        <f t="shared" si="917"/>
        <v>0.43333333333333335</v>
      </c>
      <c r="Y1454" s="9">
        <f>Расценки!H1453</f>
        <v>150</v>
      </c>
      <c r="Z1454" s="9">
        <f>Расценки!I1453</f>
        <v>180</v>
      </c>
      <c r="AA1454" s="10">
        <f>Расценки!J1453</f>
        <v>0</v>
      </c>
      <c r="AB1454" s="10">
        <f>Расценки!K1453</f>
        <v>0</v>
      </c>
      <c r="AC1454" s="16">
        <f t="shared" si="918"/>
        <v>0.43333333333333335</v>
      </c>
      <c r="AD1454" s="16">
        <f t="shared" si="919"/>
        <v>0.43333333333333335</v>
      </c>
      <c r="AE1454" s="10">
        <f t="shared" si="920"/>
        <v>0.4</v>
      </c>
      <c r="AF1454" s="10">
        <f t="shared" si="921"/>
        <v>0.3888888888888889</v>
      </c>
      <c r="AG1454" s="8">
        <f t="shared" si="922"/>
        <v>65</v>
      </c>
      <c r="AH1454" s="8">
        <f t="shared" si="923"/>
        <v>78</v>
      </c>
    </row>
    <row r="1455" spans="1:34" x14ac:dyDescent="0.25">
      <c r="A1455" s="12" t="s">
        <v>4335</v>
      </c>
      <c r="B1455" s="12" t="s">
        <v>4336</v>
      </c>
      <c r="C1455" s="12" t="s">
        <v>177</v>
      </c>
      <c r="D1455" s="7" t="s">
        <v>392</v>
      </c>
      <c r="E1455" s="7" t="str">
        <f>INDEX('Нормо-час по специальностям'!$B$6:$B$26,MATCH(D1455,'Нормо-час по специальностям'!$A$6:$A$26,0))</f>
        <v>Электромонтажник</v>
      </c>
      <c r="F1455" s="15">
        <v>1.8</v>
      </c>
      <c r="G1455" s="7" t="s">
        <v>7457</v>
      </c>
      <c r="H1455" s="11">
        <f t="shared" si="907"/>
        <v>3.89</v>
      </c>
      <c r="I1455" s="8">
        <f>INDEX('Нормо-час по специальностям'!$D$6:$D$26,MATCH(D1455,'Нормо-час по специальностям'!$A$6:$A$26,0))</f>
        <v>850</v>
      </c>
      <c r="J1455" s="8">
        <f>INDEX('Нормо-час по специальностям'!$E$6:$E$26,MATCH(D1455,'Нормо-час по специальностям'!$A$6:$A$26,0))</f>
        <v>1020</v>
      </c>
      <c r="K1455" s="8">
        <f t="shared" si="908"/>
        <v>1530</v>
      </c>
      <c r="L1455" s="8">
        <f t="shared" si="909"/>
        <v>1836</v>
      </c>
      <c r="M1455" s="8">
        <f>Расценки!L1454</f>
        <v>1700</v>
      </c>
      <c r="N1455" s="8">
        <f>Расценки!M1454</f>
        <v>2000</v>
      </c>
      <c r="O1455" s="10">
        <f t="shared" si="910"/>
        <v>-9.9999999999999978E-2</v>
      </c>
      <c r="P1455" s="10">
        <f t="shared" si="911"/>
        <v>-8.1999999999999962E-2</v>
      </c>
      <c r="Q1455" s="7" t="str">
        <f t="shared" si="912"/>
        <v>равно</v>
      </c>
      <c r="R1455" s="7" t="str">
        <f t="shared" si="913"/>
        <v>равно</v>
      </c>
      <c r="S1455" s="8">
        <f t="shared" si="914"/>
        <v>944</v>
      </c>
      <c r="T1455" s="8">
        <f t="shared" si="915"/>
        <v>1111</v>
      </c>
      <c r="U1455" s="8">
        <f>Расценки!F1454</f>
        <v>2800</v>
      </c>
      <c r="V1455" s="8">
        <f>Расценки!G1454</f>
        <v>3300</v>
      </c>
      <c r="W1455" s="10">
        <f t="shared" si="916"/>
        <v>0.45357142857142857</v>
      </c>
      <c r="X1455" s="10">
        <f t="shared" si="917"/>
        <v>0.44363636363636366</v>
      </c>
      <c r="Y1455" s="9">
        <f>Расценки!H1454</f>
        <v>2800</v>
      </c>
      <c r="Z1455" s="9">
        <f>Расценки!I1454</f>
        <v>3300</v>
      </c>
      <c r="AA1455" s="10">
        <f>Расценки!J1454</f>
        <v>0</v>
      </c>
      <c r="AB1455" s="10">
        <f>Расценки!K1454</f>
        <v>0</v>
      </c>
      <c r="AC1455" s="16">
        <f t="shared" si="918"/>
        <v>0.45357142857142857</v>
      </c>
      <c r="AD1455" s="16">
        <f t="shared" si="919"/>
        <v>0.44363636363636366</v>
      </c>
      <c r="AE1455" s="10">
        <f t="shared" si="920"/>
        <v>0.39285714285714285</v>
      </c>
      <c r="AF1455" s="10">
        <f t="shared" si="921"/>
        <v>0.39393939393939392</v>
      </c>
      <c r="AG1455" s="8">
        <f t="shared" si="922"/>
        <v>1270</v>
      </c>
      <c r="AH1455" s="8">
        <f t="shared" si="923"/>
        <v>1464</v>
      </c>
    </row>
    <row r="1456" spans="1:34" x14ac:dyDescent="0.25">
      <c r="A1456" s="12" t="s">
        <v>4338</v>
      </c>
      <c r="B1456" s="12" t="s">
        <v>4339</v>
      </c>
      <c r="C1456" s="12" t="s">
        <v>177</v>
      </c>
      <c r="D1456" s="7" t="s">
        <v>392</v>
      </c>
      <c r="E1456" s="7" t="str">
        <f>INDEX('Нормо-час по специальностям'!$B$6:$B$26,MATCH(D1456,'Нормо-час по специальностям'!$A$6:$A$26,0))</f>
        <v>Электромонтажник</v>
      </c>
      <c r="F1456" s="15">
        <v>0.5</v>
      </c>
      <c r="G1456" s="7" t="s">
        <v>6938</v>
      </c>
      <c r="H1456" s="11">
        <f t="shared" si="907"/>
        <v>14</v>
      </c>
      <c r="I1456" s="8">
        <f>INDEX('Нормо-час по специальностям'!$D$6:$D$26,MATCH(D1456,'Нормо-час по специальностям'!$A$6:$A$26,0))</f>
        <v>850</v>
      </c>
      <c r="J1456" s="8">
        <f>INDEX('Нормо-час по специальностям'!$E$6:$E$26,MATCH(D1456,'Нормо-час по специальностям'!$A$6:$A$26,0))</f>
        <v>1020</v>
      </c>
      <c r="K1456" s="8">
        <f t="shared" si="908"/>
        <v>425</v>
      </c>
      <c r="L1456" s="8">
        <f t="shared" si="909"/>
        <v>510</v>
      </c>
      <c r="M1456" s="8">
        <f>Расценки!L1455</f>
        <v>420</v>
      </c>
      <c r="N1456" s="8">
        <f>Расценки!M1455</f>
        <v>500</v>
      </c>
      <c r="O1456" s="10">
        <f t="shared" si="910"/>
        <v>1.1904761904761862E-2</v>
      </c>
      <c r="P1456" s="10">
        <f t="shared" si="911"/>
        <v>2.0000000000000018E-2</v>
      </c>
      <c r="Q1456" s="7" t="str">
        <f t="shared" si="912"/>
        <v>равно</v>
      </c>
      <c r="R1456" s="7" t="str">
        <f t="shared" si="913"/>
        <v>равно</v>
      </c>
      <c r="S1456" s="8">
        <f t="shared" si="914"/>
        <v>840</v>
      </c>
      <c r="T1456" s="8">
        <f t="shared" si="915"/>
        <v>1000</v>
      </c>
      <c r="U1456" s="8">
        <f>Расценки!F1455</f>
        <v>700</v>
      </c>
      <c r="V1456" s="8">
        <f>Расценки!G1455</f>
        <v>820</v>
      </c>
      <c r="W1456" s="10">
        <f t="shared" si="916"/>
        <v>0.39285714285714285</v>
      </c>
      <c r="X1456" s="10">
        <f t="shared" si="917"/>
        <v>0.37804878048780488</v>
      </c>
      <c r="Y1456" s="9">
        <f>Расценки!H1455</f>
        <v>700</v>
      </c>
      <c r="Z1456" s="9">
        <f>Расценки!I1455</f>
        <v>820</v>
      </c>
      <c r="AA1456" s="10">
        <f>Расценки!J1455</f>
        <v>0</v>
      </c>
      <c r="AB1456" s="10">
        <f>Расценки!K1455</f>
        <v>0</v>
      </c>
      <c r="AC1456" s="16">
        <f t="shared" si="918"/>
        <v>0.39285714285714285</v>
      </c>
      <c r="AD1456" s="16">
        <f t="shared" si="919"/>
        <v>0.37804878048780488</v>
      </c>
      <c r="AE1456" s="10">
        <f t="shared" si="920"/>
        <v>0.4</v>
      </c>
      <c r="AF1456" s="10">
        <f t="shared" si="921"/>
        <v>0.3902439024390244</v>
      </c>
      <c r="AG1456" s="8">
        <f t="shared" si="922"/>
        <v>275</v>
      </c>
      <c r="AH1456" s="8">
        <f t="shared" si="923"/>
        <v>310</v>
      </c>
    </row>
    <row r="1457" spans="1:34" x14ac:dyDescent="0.25">
      <c r="A1457" s="12" t="s">
        <v>4341</v>
      </c>
      <c r="B1457" s="12" t="s">
        <v>4342</v>
      </c>
      <c r="C1457" s="12" t="s">
        <v>177</v>
      </c>
      <c r="D1457" s="7" t="s">
        <v>392</v>
      </c>
      <c r="E1457" s="7" t="str">
        <f>INDEX('Нормо-час по специальностям'!$B$6:$B$26,MATCH(D1457,'Нормо-час по специальностям'!$A$6:$A$26,0))</f>
        <v>Электромонтажник</v>
      </c>
      <c r="F1457" s="15">
        <v>0.4</v>
      </c>
      <c r="G1457" s="7" t="s">
        <v>6938</v>
      </c>
      <c r="H1457" s="11">
        <f t="shared" si="907"/>
        <v>17.5</v>
      </c>
      <c r="I1457" s="8">
        <f>INDEX('Нормо-час по специальностям'!$D$6:$D$26,MATCH(D1457,'Нормо-час по специальностям'!$A$6:$A$26,0))</f>
        <v>850</v>
      </c>
      <c r="J1457" s="8">
        <f>INDEX('Нормо-час по специальностям'!$E$6:$E$26,MATCH(D1457,'Нормо-час по специальностям'!$A$6:$A$26,0))</f>
        <v>1020</v>
      </c>
      <c r="K1457" s="8">
        <f t="shared" si="908"/>
        <v>340</v>
      </c>
      <c r="L1457" s="8">
        <f t="shared" si="909"/>
        <v>408</v>
      </c>
      <c r="M1457" s="8">
        <f>Расценки!L1456</f>
        <v>300</v>
      </c>
      <c r="N1457" s="8">
        <f>Расценки!M1456</f>
        <v>360</v>
      </c>
      <c r="O1457" s="10">
        <f t="shared" si="910"/>
        <v>0.1333333333333333</v>
      </c>
      <c r="P1457" s="10">
        <f t="shared" si="911"/>
        <v>0.1333333333333333</v>
      </c>
      <c r="Q1457" s="7" t="str">
        <f t="shared" si="912"/>
        <v>расценка</v>
      </c>
      <c r="R1457" s="7" t="str">
        <f t="shared" si="913"/>
        <v>расценка</v>
      </c>
      <c r="S1457" s="8">
        <f t="shared" si="914"/>
        <v>750</v>
      </c>
      <c r="T1457" s="8">
        <f t="shared" si="915"/>
        <v>900</v>
      </c>
      <c r="U1457" s="8">
        <f>Расценки!F1456</f>
        <v>500</v>
      </c>
      <c r="V1457" s="8">
        <f>Расценки!G1456</f>
        <v>600</v>
      </c>
      <c r="W1457" s="10">
        <f t="shared" si="916"/>
        <v>0.32</v>
      </c>
      <c r="X1457" s="10">
        <f t="shared" si="917"/>
        <v>0.32</v>
      </c>
      <c r="Y1457" s="9">
        <f>Расценки!H1456</f>
        <v>500</v>
      </c>
      <c r="Z1457" s="9">
        <f>Расценки!I1456</f>
        <v>600</v>
      </c>
      <c r="AA1457" s="10">
        <f>Расценки!J1456</f>
        <v>0</v>
      </c>
      <c r="AB1457" s="10">
        <f>Расценки!K1456</f>
        <v>0</v>
      </c>
      <c r="AC1457" s="16">
        <f t="shared" si="918"/>
        <v>0.32</v>
      </c>
      <c r="AD1457" s="16">
        <f t="shared" si="919"/>
        <v>0.32</v>
      </c>
      <c r="AE1457" s="10">
        <f t="shared" si="920"/>
        <v>0.4</v>
      </c>
      <c r="AF1457" s="10">
        <f t="shared" si="921"/>
        <v>0.4</v>
      </c>
      <c r="AG1457" s="8">
        <f t="shared" si="922"/>
        <v>160</v>
      </c>
      <c r="AH1457" s="8">
        <f t="shared" si="923"/>
        <v>192</v>
      </c>
    </row>
    <row r="1458" spans="1:34" x14ac:dyDescent="0.25">
      <c r="A1458" s="12" t="s">
        <v>4344</v>
      </c>
      <c r="B1458" s="12" t="s">
        <v>4345</v>
      </c>
      <c r="C1458" s="12" t="s">
        <v>177</v>
      </c>
      <c r="D1458" s="7" t="s">
        <v>392</v>
      </c>
      <c r="E1458" s="7" t="str">
        <f>INDEX('Нормо-час по специальностям'!$B$6:$B$26,MATCH(D1458,'Нормо-час по специальностям'!$A$6:$A$26,0))</f>
        <v>Электромонтажник</v>
      </c>
      <c r="F1458" s="15">
        <v>0.8</v>
      </c>
      <c r="G1458" s="7" t="s">
        <v>6938</v>
      </c>
      <c r="H1458" s="11">
        <f t="shared" si="907"/>
        <v>8.75</v>
      </c>
      <c r="I1458" s="8">
        <f>INDEX('Нормо-час по специальностям'!$D$6:$D$26,MATCH(D1458,'Нормо-час по специальностям'!$A$6:$A$26,0))</f>
        <v>850</v>
      </c>
      <c r="J1458" s="8">
        <f>INDEX('Нормо-час по специальностям'!$E$6:$E$26,MATCH(D1458,'Нормо-час по специальностям'!$A$6:$A$26,0))</f>
        <v>1020</v>
      </c>
      <c r="K1458" s="8">
        <f t="shared" si="908"/>
        <v>680</v>
      </c>
      <c r="L1458" s="8">
        <f t="shared" si="909"/>
        <v>816</v>
      </c>
      <c r="M1458" s="8">
        <f>Расценки!L1457</f>
        <v>600</v>
      </c>
      <c r="N1458" s="8">
        <f>Расценки!M1457</f>
        <v>720</v>
      </c>
      <c r="O1458" s="10">
        <f t="shared" si="910"/>
        <v>0.1333333333333333</v>
      </c>
      <c r="P1458" s="10">
        <f t="shared" si="911"/>
        <v>0.1333333333333333</v>
      </c>
      <c r="Q1458" s="7" t="str">
        <f t="shared" si="912"/>
        <v>расценка</v>
      </c>
      <c r="R1458" s="7" t="str">
        <f t="shared" si="913"/>
        <v>расценка</v>
      </c>
      <c r="S1458" s="8">
        <f t="shared" si="914"/>
        <v>750</v>
      </c>
      <c r="T1458" s="8">
        <f t="shared" si="915"/>
        <v>900</v>
      </c>
      <c r="U1458" s="8">
        <f>Расценки!F1457</f>
        <v>1000</v>
      </c>
      <c r="V1458" s="8">
        <f>Расценки!G1457</f>
        <v>1200</v>
      </c>
      <c r="W1458" s="10">
        <f t="shared" si="916"/>
        <v>0.32</v>
      </c>
      <c r="X1458" s="10">
        <f t="shared" si="917"/>
        <v>0.32</v>
      </c>
      <c r="Y1458" s="9">
        <f>Расценки!H1457</f>
        <v>1000</v>
      </c>
      <c r="Z1458" s="9">
        <f>Расценки!I1457</f>
        <v>1200</v>
      </c>
      <c r="AA1458" s="10">
        <f>Расценки!J1457</f>
        <v>0</v>
      </c>
      <c r="AB1458" s="10">
        <f>Расценки!K1457</f>
        <v>0</v>
      </c>
      <c r="AC1458" s="16">
        <f t="shared" si="918"/>
        <v>0.32</v>
      </c>
      <c r="AD1458" s="16">
        <f t="shared" si="919"/>
        <v>0.32</v>
      </c>
      <c r="AE1458" s="10">
        <f t="shared" si="920"/>
        <v>0.4</v>
      </c>
      <c r="AF1458" s="10">
        <f t="shared" si="921"/>
        <v>0.4</v>
      </c>
      <c r="AG1458" s="8">
        <f t="shared" si="922"/>
        <v>320</v>
      </c>
      <c r="AH1458" s="8">
        <f t="shared" si="923"/>
        <v>384</v>
      </c>
    </row>
    <row r="1459" spans="1:34" x14ac:dyDescent="0.25">
      <c r="A1459" s="5" t="s">
        <v>4347</v>
      </c>
      <c r="B1459" s="6"/>
      <c r="C1459" s="6"/>
      <c r="D1459" s="6"/>
      <c r="E1459" s="6"/>
      <c r="F1459" s="6"/>
      <c r="G1459" s="6"/>
      <c r="H1459" s="6"/>
      <c r="I1459" s="6"/>
      <c r="J1459" s="6"/>
      <c r="K1459" s="6"/>
      <c r="L1459" s="6"/>
      <c r="M1459" s="6"/>
      <c r="N1459" s="6"/>
      <c r="O1459" s="6"/>
      <c r="P1459" s="6"/>
      <c r="Q1459" s="6"/>
      <c r="R1459" s="6"/>
      <c r="S1459" s="6"/>
      <c r="T1459" s="6"/>
      <c r="U1459" s="6"/>
      <c r="V1459" s="6"/>
      <c r="W1459" s="6"/>
      <c r="X1459" s="6"/>
      <c r="Y1459" s="6"/>
      <c r="Z1459" s="6"/>
      <c r="AA1459" s="6"/>
      <c r="AB1459" s="6"/>
      <c r="AC1459" s="6"/>
      <c r="AD1459" s="6"/>
      <c r="AE1459" s="6"/>
      <c r="AF1459" s="6"/>
      <c r="AG1459" s="6"/>
      <c r="AH1459" s="6"/>
    </row>
    <row r="1460" spans="1:34" x14ac:dyDescent="0.25">
      <c r="A1460" s="7" t="s">
        <v>4348</v>
      </c>
      <c r="B1460" s="7" t="s">
        <v>4349</v>
      </c>
      <c r="C1460" s="7" t="s">
        <v>668</v>
      </c>
      <c r="D1460" s="7" t="s">
        <v>392</v>
      </c>
      <c r="E1460" s="7" t="str">
        <f>INDEX('Нормо-час по специальностям'!$B$6:$B$26,MATCH(D1460,'Нормо-час по специальностям'!$A$6:$A$26,0))</f>
        <v>Электромонтажник</v>
      </c>
      <c r="F1460" s="15">
        <v>0.5</v>
      </c>
      <c r="G1460" s="7" t="s">
        <v>7458</v>
      </c>
      <c r="H1460" s="11">
        <f t="shared" ref="H1460:H1489" si="924">IF(OR(F1460="",F1460=0),"",ROUND($G$3/F1460,2))</f>
        <v>14</v>
      </c>
      <c r="I1460" s="8">
        <f>INDEX('Нормо-час по специальностям'!$D$6:$D$26,MATCH(D1460,'Нормо-час по специальностям'!$A$6:$A$26,0))</f>
        <v>850</v>
      </c>
      <c r="J1460" s="8">
        <f>INDEX('Нормо-час по специальностям'!$E$6:$E$26,MATCH(D1460,'Нормо-час по специальностям'!$A$6:$A$26,0))</f>
        <v>1020</v>
      </c>
      <c r="K1460" s="8">
        <f t="shared" ref="K1460:K1489" si="925">IF(OR(F1460="",F1460=0,I1460=0),"",ROUND(F1460*I1460,0))</f>
        <v>425</v>
      </c>
      <c r="L1460" s="8">
        <f t="shared" ref="L1460:L1489" si="926">IF(OR(F1460="",F1460=0,J1460=0),"",ROUND(F1460*J1460,0))</f>
        <v>510</v>
      </c>
      <c r="M1460" s="8">
        <f>Расценки!L1459</f>
        <v>450</v>
      </c>
      <c r="N1460" s="8">
        <f>Расценки!M1459</f>
        <v>530</v>
      </c>
      <c r="O1460" s="10">
        <f t="shared" ref="O1460:O1489" si="927">IF(OR(K1460="",M1460="",M1460=0),"",K1460/M1460-1)</f>
        <v>-5.555555555555558E-2</v>
      </c>
      <c r="P1460" s="10">
        <f t="shared" ref="P1460:P1489" si="928">IF(OR(L1460="",N1460="",N1460=0),"",L1460/N1460-1)</f>
        <v>-3.7735849056603765E-2</v>
      </c>
      <c r="Q1460" s="7" t="str">
        <f t="shared" ref="Q1460:Q1489" si="929">IF(O1460="","—",IF(O1460&lt;-$C$3,"нормо-часы",IF(O1460&gt;$C$3,"расценка","равно")))</f>
        <v>равно</v>
      </c>
      <c r="R1460" s="7" t="str">
        <f t="shared" ref="R1460:R1489" si="930">IF(P1460="","—",IF(P1460&lt;-$C$3,"нормо-часы",IF(P1460&gt;$C$3,"расценка","равно")))</f>
        <v>равно</v>
      </c>
      <c r="S1460" s="8">
        <f t="shared" ref="S1460:S1489" si="931">IF(OR(F1460="",F1460=0,M1460=""),"",ROUND(M1460/F1460,0))</f>
        <v>900</v>
      </c>
      <c r="T1460" s="8">
        <f t="shared" ref="T1460:T1489" si="932">IF(OR(F1460="",F1460=0,N1460=""),"",ROUND(N1460/F1460,0))</f>
        <v>1060</v>
      </c>
      <c r="U1460" s="8">
        <f>Расценки!F1459</f>
        <v>750</v>
      </c>
      <c r="V1460" s="8">
        <f>Расценки!G1459</f>
        <v>880</v>
      </c>
      <c r="W1460" s="10">
        <f t="shared" ref="W1460:W1489" si="933">IF(OR(K1460="",U1460="",U1460=0),"",(U1460-K1460)/U1460)</f>
        <v>0.43333333333333335</v>
      </c>
      <c r="X1460" s="10">
        <f t="shared" ref="X1460:X1489" si="934">IF(OR(L1460="",V1460="",V1460=0),"",(V1460-L1460)/V1460)</f>
        <v>0.42045454545454547</v>
      </c>
      <c r="Y1460" s="9">
        <f>Расценки!H1459</f>
        <v>750</v>
      </c>
      <c r="Z1460" s="9">
        <f>Расценки!I1459</f>
        <v>880</v>
      </c>
      <c r="AA1460" s="10">
        <f>Расценки!J1459</f>
        <v>0</v>
      </c>
      <c r="AB1460" s="10">
        <f>Расценки!K1459</f>
        <v>0</v>
      </c>
      <c r="AC1460" s="16">
        <f t="shared" ref="AC1460:AC1489" si="935">IF(OR(K1460="",Y1460="",Y1460=0),"",(Y1460-K1460)/Y1460)</f>
        <v>0.43333333333333335</v>
      </c>
      <c r="AD1460" s="16">
        <f t="shared" ref="AD1460:AD1489" si="936">IF(OR(L1460="",Z1460="",Z1460=0),"",(Z1460-L1460)/Z1460)</f>
        <v>0.42045454545454547</v>
      </c>
      <c r="AE1460" s="10">
        <f t="shared" ref="AE1460:AE1489" si="937">IF(OR(Y1460="",Y1460=0),"",(Y1460-M1460)/Y1460)</f>
        <v>0.4</v>
      </c>
      <c r="AF1460" s="10">
        <f t="shared" ref="AF1460:AF1489" si="938">IF(OR(Z1460="",Z1460=0),"",(Z1460-N1460)/Z1460)</f>
        <v>0.39772727272727271</v>
      </c>
      <c r="AG1460" s="8">
        <f t="shared" ref="AG1460:AG1489" si="939">IF(OR(K1460="",Y1460=""),"",Y1460-K1460)</f>
        <v>325</v>
      </c>
      <c r="AH1460" s="8">
        <f t="shared" ref="AH1460:AH1489" si="940">IF(OR(L1460="",Z1460=""),"",Z1460-L1460)</f>
        <v>370</v>
      </c>
    </row>
    <row r="1461" spans="1:34" x14ac:dyDescent="0.25">
      <c r="A1461" s="7" t="s">
        <v>4350</v>
      </c>
      <c r="B1461" s="7" t="s">
        <v>4351</v>
      </c>
      <c r="C1461" s="7" t="s">
        <v>668</v>
      </c>
      <c r="D1461" s="7" t="s">
        <v>392</v>
      </c>
      <c r="E1461" s="7" t="str">
        <f>INDEX('Нормо-час по специальностям'!$B$6:$B$26,MATCH(D1461,'Нормо-час по специальностям'!$A$6:$A$26,0))</f>
        <v>Электромонтажник</v>
      </c>
      <c r="F1461" s="15">
        <v>0.8</v>
      </c>
      <c r="G1461" s="7" t="s">
        <v>7459</v>
      </c>
      <c r="H1461" s="11">
        <f t="shared" si="924"/>
        <v>8.75</v>
      </c>
      <c r="I1461" s="8">
        <f>INDEX('Нормо-час по специальностям'!$D$6:$D$26,MATCH(D1461,'Нормо-час по специальностям'!$A$6:$A$26,0))</f>
        <v>850</v>
      </c>
      <c r="J1461" s="8">
        <f>INDEX('Нормо-час по специальностям'!$E$6:$E$26,MATCH(D1461,'Нормо-час по специальностям'!$A$6:$A$26,0))</f>
        <v>1020</v>
      </c>
      <c r="K1461" s="8">
        <f t="shared" si="925"/>
        <v>680</v>
      </c>
      <c r="L1461" s="8">
        <f t="shared" si="926"/>
        <v>816</v>
      </c>
      <c r="M1461" s="8">
        <f>Расценки!L1460</f>
        <v>650</v>
      </c>
      <c r="N1461" s="8">
        <f>Расценки!M1460</f>
        <v>780</v>
      </c>
      <c r="O1461" s="10">
        <f t="shared" si="927"/>
        <v>4.6153846153846212E-2</v>
      </c>
      <c r="P1461" s="10">
        <f t="shared" si="928"/>
        <v>4.6153846153846212E-2</v>
      </c>
      <c r="Q1461" s="7" t="str">
        <f t="shared" si="929"/>
        <v>равно</v>
      </c>
      <c r="R1461" s="7" t="str">
        <f t="shared" si="930"/>
        <v>равно</v>
      </c>
      <c r="S1461" s="8">
        <f t="shared" si="931"/>
        <v>813</v>
      </c>
      <c r="T1461" s="8">
        <f t="shared" si="932"/>
        <v>975</v>
      </c>
      <c r="U1461" s="8">
        <f>Расценки!F1460</f>
        <v>1100</v>
      </c>
      <c r="V1461" s="8">
        <f>Расценки!G1460</f>
        <v>1300</v>
      </c>
      <c r="W1461" s="10">
        <f t="shared" si="933"/>
        <v>0.38181818181818183</v>
      </c>
      <c r="X1461" s="10">
        <f t="shared" si="934"/>
        <v>0.37230769230769228</v>
      </c>
      <c r="Y1461" s="9">
        <f>Расценки!H1460</f>
        <v>1100</v>
      </c>
      <c r="Z1461" s="9">
        <f>Расценки!I1460</f>
        <v>1300</v>
      </c>
      <c r="AA1461" s="10">
        <f>Расценки!J1460</f>
        <v>0</v>
      </c>
      <c r="AB1461" s="10">
        <f>Расценки!K1460</f>
        <v>0</v>
      </c>
      <c r="AC1461" s="16">
        <f t="shared" si="935"/>
        <v>0.38181818181818183</v>
      </c>
      <c r="AD1461" s="16">
        <f t="shared" si="936"/>
        <v>0.37230769230769228</v>
      </c>
      <c r="AE1461" s="10">
        <f t="shared" si="937"/>
        <v>0.40909090909090912</v>
      </c>
      <c r="AF1461" s="10">
        <f t="shared" si="938"/>
        <v>0.4</v>
      </c>
      <c r="AG1461" s="8">
        <f t="shared" si="939"/>
        <v>420</v>
      </c>
      <c r="AH1461" s="8">
        <f t="shared" si="940"/>
        <v>484</v>
      </c>
    </row>
    <row r="1462" spans="1:34" x14ac:dyDescent="0.25">
      <c r="A1462" s="7" t="s">
        <v>4353</v>
      </c>
      <c r="B1462" s="7" t="s">
        <v>4354</v>
      </c>
      <c r="C1462" s="7" t="s">
        <v>668</v>
      </c>
      <c r="D1462" s="7" t="s">
        <v>392</v>
      </c>
      <c r="E1462" s="7" t="str">
        <f>INDEX('Нормо-час по специальностям'!$B$6:$B$26,MATCH(D1462,'Нормо-час по специальностям'!$A$6:$A$26,0))</f>
        <v>Электромонтажник</v>
      </c>
      <c r="F1462" s="15">
        <v>0.08</v>
      </c>
      <c r="G1462" s="7" t="s">
        <v>7460</v>
      </c>
      <c r="H1462" s="11">
        <f t="shared" si="924"/>
        <v>87.5</v>
      </c>
      <c r="I1462" s="8">
        <f>INDEX('Нормо-час по специальностям'!$D$6:$D$26,MATCH(D1462,'Нормо-час по специальностям'!$A$6:$A$26,0))</f>
        <v>850</v>
      </c>
      <c r="J1462" s="8">
        <f>INDEX('Нормо-час по специальностям'!$E$6:$E$26,MATCH(D1462,'Нормо-час по специальностям'!$A$6:$A$26,0))</f>
        <v>1020</v>
      </c>
      <c r="K1462" s="8">
        <f t="shared" si="925"/>
        <v>68</v>
      </c>
      <c r="L1462" s="8">
        <f t="shared" si="926"/>
        <v>82</v>
      </c>
      <c r="M1462" s="8">
        <f>Расценки!L1461</f>
        <v>70</v>
      </c>
      <c r="N1462" s="8">
        <f>Расценки!M1461</f>
        <v>85</v>
      </c>
      <c r="O1462" s="10">
        <f t="shared" si="927"/>
        <v>-2.8571428571428581E-2</v>
      </c>
      <c r="P1462" s="10">
        <f t="shared" si="928"/>
        <v>-3.5294117647058809E-2</v>
      </c>
      <c r="Q1462" s="7" t="str">
        <f t="shared" si="929"/>
        <v>равно</v>
      </c>
      <c r="R1462" s="7" t="str">
        <f t="shared" si="930"/>
        <v>равно</v>
      </c>
      <c r="S1462" s="8">
        <f t="shared" si="931"/>
        <v>875</v>
      </c>
      <c r="T1462" s="8">
        <f t="shared" si="932"/>
        <v>1063</v>
      </c>
      <c r="U1462" s="8">
        <f>Расценки!F1461</f>
        <v>120</v>
      </c>
      <c r="V1462" s="8">
        <f>Расценки!G1461</f>
        <v>140</v>
      </c>
      <c r="W1462" s="10">
        <f t="shared" si="933"/>
        <v>0.43333333333333335</v>
      </c>
      <c r="X1462" s="10">
        <f t="shared" si="934"/>
        <v>0.41428571428571431</v>
      </c>
      <c r="Y1462" s="9">
        <f>Расценки!H1461</f>
        <v>120</v>
      </c>
      <c r="Z1462" s="9">
        <f>Расценки!I1461</f>
        <v>140</v>
      </c>
      <c r="AA1462" s="10">
        <f>Расценки!J1461</f>
        <v>0</v>
      </c>
      <c r="AB1462" s="10">
        <f>Расценки!K1461</f>
        <v>0</v>
      </c>
      <c r="AC1462" s="16">
        <f t="shared" si="935"/>
        <v>0.43333333333333335</v>
      </c>
      <c r="AD1462" s="16">
        <f t="shared" si="936"/>
        <v>0.41428571428571431</v>
      </c>
      <c r="AE1462" s="10">
        <f t="shared" si="937"/>
        <v>0.41666666666666669</v>
      </c>
      <c r="AF1462" s="10">
        <f t="shared" si="938"/>
        <v>0.39285714285714285</v>
      </c>
      <c r="AG1462" s="8">
        <f t="shared" si="939"/>
        <v>52</v>
      </c>
      <c r="AH1462" s="8">
        <f t="shared" si="940"/>
        <v>58</v>
      </c>
    </row>
    <row r="1463" spans="1:34" x14ac:dyDescent="0.25">
      <c r="A1463" s="7" t="s">
        <v>4357</v>
      </c>
      <c r="B1463" s="7" t="s">
        <v>4358</v>
      </c>
      <c r="C1463" s="7" t="s">
        <v>50</v>
      </c>
      <c r="D1463" s="7" t="s">
        <v>392</v>
      </c>
      <c r="E1463" s="7" t="str">
        <f>INDEX('Нормо-час по специальностям'!$B$6:$B$26,MATCH(D1463,'Нормо-час по специальностям'!$A$6:$A$26,0))</f>
        <v>Электромонтажник</v>
      </c>
      <c r="F1463" s="15">
        <v>0.5</v>
      </c>
      <c r="G1463" s="7" t="s">
        <v>7461</v>
      </c>
      <c r="H1463" s="11">
        <f t="shared" si="924"/>
        <v>14</v>
      </c>
      <c r="I1463" s="8">
        <f>INDEX('Нормо-час по специальностям'!$D$6:$D$26,MATCH(D1463,'Нормо-час по специальностям'!$A$6:$A$26,0))</f>
        <v>850</v>
      </c>
      <c r="J1463" s="8">
        <f>INDEX('Нормо-час по специальностям'!$E$6:$E$26,MATCH(D1463,'Нормо-час по специальностям'!$A$6:$A$26,0))</f>
        <v>1020</v>
      </c>
      <c r="K1463" s="8">
        <f t="shared" si="925"/>
        <v>425</v>
      </c>
      <c r="L1463" s="8">
        <f t="shared" si="926"/>
        <v>510</v>
      </c>
      <c r="M1463" s="8">
        <f>Расценки!L1462</f>
        <v>400</v>
      </c>
      <c r="N1463" s="8">
        <f>Расценки!M1462</f>
        <v>460</v>
      </c>
      <c r="O1463" s="10">
        <f t="shared" si="927"/>
        <v>6.25E-2</v>
      </c>
      <c r="P1463" s="10">
        <f t="shared" si="928"/>
        <v>0.10869565217391308</v>
      </c>
      <c r="Q1463" s="7" t="str">
        <f t="shared" si="929"/>
        <v>равно</v>
      </c>
      <c r="R1463" s="7" t="str">
        <f t="shared" si="930"/>
        <v>расценка</v>
      </c>
      <c r="S1463" s="8">
        <f t="shared" si="931"/>
        <v>800</v>
      </c>
      <c r="T1463" s="8">
        <f t="shared" si="932"/>
        <v>920</v>
      </c>
      <c r="U1463" s="8">
        <f>Расценки!F1462</f>
        <v>650</v>
      </c>
      <c r="V1463" s="8">
        <f>Расценки!G1462</f>
        <v>750</v>
      </c>
      <c r="W1463" s="10">
        <f t="shared" si="933"/>
        <v>0.34615384615384615</v>
      </c>
      <c r="X1463" s="10">
        <f t="shared" si="934"/>
        <v>0.32</v>
      </c>
      <c r="Y1463" s="9">
        <f>Расценки!H1462</f>
        <v>650</v>
      </c>
      <c r="Z1463" s="9">
        <f>Расценки!I1462</f>
        <v>750</v>
      </c>
      <c r="AA1463" s="10">
        <f>Расценки!J1462</f>
        <v>0</v>
      </c>
      <c r="AB1463" s="10">
        <f>Расценки!K1462</f>
        <v>0</v>
      </c>
      <c r="AC1463" s="16">
        <f t="shared" si="935"/>
        <v>0.34615384615384615</v>
      </c>
      <c r="AD1463" s="16">
        <f t="shared" si="936"/>
        <v>0.32</v>
      </c>
      <c r="AE1463" s="10">
        <f t="shared" si="937"/>
        <v>0.38461538461538464</v>
      </c>
      <c r="AF1463" s="10">
        <f t="shared" si="938"/>
        <v>0.38666666666666666</v>
      </c>
      <c r="AG1463" s="8">
        <f t="shared" si="939"/>
        <v>225</v>
      </c>
      <c r="AH1463" s="8">
        <f t="shared" si="940"/>
        <v>240</v>
      </c>
    </row>
    <row r="1464" spans="1:34" x14ac:dyDescent="0.25">
      <c r="A1464" s="7" t="s">
        <v>4360</v>
      </c>
      <c r="B1464" s="7" t="s">
        <v>4361</v>
      </c>
      <c r="C1464" s="7" t="s">
        <v>668</v>
      </c>
      <c r="D1464" s="7" t="s">
        <v>392</v>
      </c>
      <c r="E1464" s="7" t="str">
        <f>INDEX('Нормо-час по специальностям'!$B$6:$B$26,MATCH(D1464,'Нормо-час по специальностям'!$A$6:$A$26,0))</f>
        <v>Электромонтажник</v>
      </c>
      <c r="F1464" s="15">
        <v>1.2</v>
      </c>
      <c r="G1464" s="7" t="s">
        <v>7462</v>
      </c>
      <c r="H1464" s="11">
        <f t="shared" si="924"/>
        <v>5.83</v>
      </c>
      <c r="I1464" s="8">
        <f>INDEX('Нормо-час по специальностям'!$D$6:$D$26,MATCH(D1464,'Нормо-час по специальностям'!$A$6:$A$26,0))</f>
        <v>850</v>
      </c>
      <c r="J1464" s="8">
        <f>INDEX('Нормо-час по специальностям'!$E$6:$E$26,MATCH(D1464,'Нормо-час по специальностям'!$A$6:$A$26,0))</f>
        <v>1020</v>
      </c>
      <c r="K1464" s="8">
        <f t="shared" si="925"/>
        <v>1020</v>
      </c>
      <c r="L1464" s="8">
        <f t="shared" si="926"/>
        <v>1224</v>
      </c>
      <c r="M1464" s="8">
        <f>Расценки!L1463</f>
        <v>950</v>
      </c>
      <c r="N1464" s="8">
        <f>Расценки!M1463</f>
        <v>1150</v>
      </c>
      <c r="O1464" s="10">
        <f t="shared" si="927"/>
        <v>7.3684210526315796E-2</v>
      </c>
      <c r="P1464" s="10">
        <f t="shared" si="928"/>
        <v>6.434782608695655E-2</v>
      </c>
      <c r="Q1464" s="7" t="str">
        <f t="shared" si="929"/>
        <v>равно</v>
      </c>
      <c r="R1464" s="7" t="str">
        <f t="shared" si="930"/>
        <v>равно</v>
      </c>
      <c r="S1464" s="8">
        <f t="shared" si="931"/>
        <v>792</v>
      </c>
      <c r="T1464" s="8">
        <f t="shared" si="932"/>
        <v>958</v>
      </c>
      <c r="U1464" s="8">
        <f>Расценки!F1463</f>
        <v>1600</v>
      </c>
      <c r="V1464" s="8">
        <f>Расценки!G1463</f>
        <v>1900</v>
      </c>
      <c r="W1464" s="10">
        <f t="shared" si="933"/>
        <v>0.36249999999999999</v>
      </c>
      <c r="X1464" s="10">
        <f t="shared" si="934"/>
        <v>0.35578947368421054</v>
      </c>
      <c r="Y1464" s="9">
        <f>Расценки!H1463</f>
        <v>1600</v>
      </c>
      <c r="Z1464" s="9">
        <f>Расценки!I1463</f>
        <v>1900</v>
      </c>
      <c r="AA1464" s="10">
        <f>Расценки!J1463</f>
        <v>0</v>
      </c>
      <c r="AB1464" s="10">
        <f>Расценки!K1463</f>
        <v>0</v>
      </c>
      <c r="AC1464" s="16">
        <f t="shared" si="935"/>
        <v>0.36249999999999999</v>
      </c>
      <c r="AD1464" s="16">
        <f t="shared" si="936"/>
        <v>0.35578947368421054</v>
      </c>
      <c r="AE1464" s="10">
        <f t="shared" si="937"/>
        <v>0.40625</v>
      </c>
      <c r="AF1464" s="10">
        <f t="shared" si="938"/>
        <v>0.39473684210526316</v>
      </c>
      <c r="AG1464" s="8">
        <f t="shared" si="939"/>
        <v>580</v>
      </c>
      <c r="AH1464" s="8">
        <f t="shared" si="940"/>
        <v>676</v>
      </c>
    </row>
    <row r="1465" spans="1:34" x14ac:dyDescent="0.25">
      <c r="A1465" s="7" t="s">
        <v>4363</v>
      </c>
      <c r="B1465" s="7" t="s">
        <v>4364</v>
      </c>
      <c r="C1465" s="7" t="s">
        <v>668</v>
      </c>
      <c r="D1465" s="7" t="s">
        <v>392</v>
      </c>
      <c r="E1465" s="7" t="str">
        <f>INDEX('Нормо-час по специальностям'!$B$6:$B$26,MATCH(D1465,'Нормо-час по специальностям'!$A$6:$A$26,0))</f>
        <v>Электромонтажник</v>
      </c>
      <c r="F1465" s="15">
        <v>0.6</v>
      </c>
      <c r="G1465" s="7" t="s">
        <v>7463</v>
      </c>
      <c r="H1465" s="11">
        <f t="shared" si="924"/>
        <v>11.67</v>
      </c>
      <c r="I1465" s="8">
        <f>INDEX('Нормо-час по специальностям'!$D$6:$D$26,MATCH(D1465,'Нормо-час по специальностям'!$A$6:$A$26,0))</f>
        <v>850</v>
      </c>
      <c r="J1465" s="8">
        <f>INDEX('Нормо-час по специальностям'!$E$6:$E$26,MATCH(D1465,'Нормо-час по специальностям'!$A$6:$A$26,0))</f>
        <v>1020</v>
      </c>
      <c r="K1465" s="8">
        <f t="shared" si="925"/>
        <v>510</v>
      </c>
      <c r="L1465" s="8">
        <f t="shared" si="926"/>
        <v>612</v>
      </c>
      <c r="M1465" s="8">
        <f>Расценки!L1464</f>
        <v>420</v>
      </c>
      <c r="N1465" s="8">
        <f>Расценки!M1464</f>
        <v>500</v>
      </c>
      <c r="O1465" s="10">
        <f t="shared" si="927"/>
        <v>0.21428571428571419</v>
      </c>
      <c r="P1465" s="10">
        <f t="shared" si="928"/>
        <v>0.22399999999999998</v>
      </c>
      <c r="Q1465" s="7" t="str">
        <f t="shared" si="929"/>
        <v>расценка</v>
      </c>
      <c r="R1465" s="7" t="str">
        <f t="shared" si="930"/>
        <v>расценка</v>
      </c>
      <c r="S1465" s="8">
        <f t="shared" si="931"/>
        <v>700</v>
      </c>
      <c r="T1465" s="8">
        <f t="shared" si="932"/>
        <v>833</v>
      </c>
      <c r="U1465" s="8">
        <f>Расценки!F1464</f>
        <v>700</v>
      </c>
      <c r="V1465" s="8">
        <f>Расценки!G1464</f>
        <v>820</v>
      </c>
      <c r="W1465" s="10">
        <f t="shared" si="933"/>
        <v>0.27142857142857141</v>
      </c>
      <c r="X1465" s="10">
        <f t="shared" si="934"/>
        <v>0.25365853658536586</v>
      </c>
      <c r="Y1465" s="9">
        <f>Расценки!H1464</f>
        <v>700</v>
      </c>
      <c r="Z1465" s="9">
        <f>Расценки!I1464</f>
        <v>820</v>
      </c>
      <c r="AA1465" s="10">
        <f>Расценки!J1464</f>
        <v>0</v>
      </c>
      <c r="AB1465" s="10">
        <f>Расценки!K1464</f>
        <v>0</v>
      </c>
      <c r="AC1465" s="16">
        <f t="shared" si="935"/>
        <v>0.27142857142857141</v>
      </c>
      <c r="AD1465" s="16">
        <f t="shared" si="936"/>
        <v>0.25365853658536586</v>
      </c>
      <c r="AE1465" s="10">
        <f t="shared" si="937"/>
        <v>0.4</v>
      </c>
      <c r="AF1465" s="10">
        <f t="shared" si="938"/>
        <v>0.3902439024390244</v>
      </c>
      <c r="AG1465" s="8">
        <f t="shared" si="939"/>
        <v>190</v>
      </c>
      <c r="AH1465" s="8">
        <f t="shared" si="940"/>
        <v>208</v>
      </c>
    </row>
    <row r="1466" spans="1:34" x14ac:dyDescent="0.25">
      <c r="A1466" s="7" t="s">
        <v>4367</v>
      </c>
      <c r="B1466" s="7" t="s">
        <v>4368</v>
      </c>
      <c r="C1466" s="7" t="s">
        <v>668</v>
      </c>
      <c r="D1466" s="7" t="s">
        <v>392</v>
      </c>
      <c r="E1466" s="7" t="str">
        <f>INDEX('Нормо-час по специальностям'!$B$6:$B$26,MATCH(D1466,'Нормо-час по специальностям'!$A$6:$A$26,0))</f>
        <v>Электромонтажник</v>
      </c>
      <c r="F1466" s="15">
        <v>4</v>
      </c>
      <c r="G1466" s="7" t="s">
        <v>7464</v>
      </c>
      <c r="H1466" s="11">
        <f t="shared" si="924"/>
        <v>1.75</v>
      </c>
      <c r="I1466" s="8">
        <f>INDEX('Нормо-час по специальностям'!$D$6:$D$26,MATCH(D1466,'Нормо-час по специальностям'!$A$6:$A$26,0))</f>
        <v>850</v>
      </c>
      <c r="J1466" s="8">
        <f>INDEX('Нормо-час по специальностям'!$E$6:$E$26,MATCH(D1466,'Нормо-час по специальностям'!$A$6:$A$26,0))</f>
        <v>1020</v>
      </c>
      <c r="K1466" s="8">
        <f t="shared" si="925"/>
        <v>3400</v>
      </c>
      <c r="L1466" s="8">
        <f t="shared" si="926"/>
        <v>4080</v>
      </c>
      <c r="M1466" s="8">
        <f>Расценки!L1465</f>
        <v>3600</v>
      </c>
      <c r="N1466" s="8">
        <f>Расценки!M1465</f>
        <v>4200</v>
      </c>
      <c r="O1466" s="10">
        <f t="shared" si="927"/>
        <v>-5.555555555555558E-2</v>
      </c>
      <c r="P1466" s="10">
        <f t="shared" si="928"/>
        <v>-2.8571428571428581E-2</v>
      </c>
      <c r="Q1466" s="7" t="str">
        <f t="shared" si="929"/>
        <v>равно</v>
      </c>
      <c r="R1466" s="7" t="str">
        <f t="shared" si="930"/>
        <v>равно</v>
      </c>
      <c r="S1466" s="8">
        <f t="shared" si="931"/>
        <v>900</v>
      </c>
      <c r="T1466" s="8">
        <f t="shared" si="932"/>
        <v>1050</v>
      </c>
      <c r="U1466" s="8">
        <f>Расценки!F1465</f>
        <v>6000</v>
      </c>
      <c r="V1466" s="8">
        <f>Расценки!G1465</f>
        <v>7000</v>
      </c>
      <c r="W1466" s="10">
        <f t="shared" si="933"/>
        <v>0.43333333333333335</v>
      </c>
      <c r="X1466" s="10">
        <f t="shared" si="934"/>
        <v>0.41714285714285715</v>
      </c>
      <c r="Y1466" s="9">
        <f>Расценки!H1465</f>
        <v>6000</v>
      </c>
      <c r="Z1466" s="9">
        <f>Расценки!I1465</f>
        <v>7000</v>
      </c>
      <c r="AA1466" s="10">
        <f>Расценки!J1465</f>
        <v>0</v>
      </c>
      <c r="AB1466" s="10">
        <f>Расценки!K1465</f>
        <v>0</v>
      </c>
      <c r="AC1466" s="16">
        <f t="shared" si="935"/>
        <v>0.43333333333333335</v>
      </c>
      <c r="AD1466" s="16">
        <f t="shared" si="936"/>
        <v>0.41714285714285715</v>
      </c>
      <c r="AE1466" s="10">
        <f t="shared" si="937"/>
        <v>0.4</v>
      </c>
      <c r="AF1466" s="10">
        <f t="shared" si="938"/>
        <v>0.4</v>
      </c>
      <c r="AG1466" s="8">
        <f t="shared" si="939"/>
        <v>2600</v>
      </c>
      <c r="AH1466" s="8">
        <f t="shared" si="940"/>
        <v>2920</v>
      </c>
    </row>
    <row r="1467" spans="1:34" x14ac:dyDescent="0.25">
      <c r="A1467" s="7" t="s">
        <v>4371</v>
      </c>
      <c r="B1467" s="7" t="s">
        <v>4372</v>
      </c>
      <c r="C1467" s="7" t="s">
        <v>668</v>
      </c>
      <c r="D1467" s="7" t="s">
        <v>392</v>
      </c>
      <c r="E1467" s="7" t="str">
        <f>INDEX('Нормо-час по специальностям'!$B$6:$B$26,MATCH(D1467,'Нормо-час по специальностям'!$A$6:$A$26,0))</f>
        <v>Электромонтажник</v>
      </c>
      <c r="F1467" s="15">
        <v>0.5</v>
      </c>
      <c r="G1467" s="7" t="s">
        <v>7463</v>
      </c>
      <c r="H1467" s="11">
        <f t="shared" si="924"/>
        <v>14</v>
      </c>
      <c r="I1467" s="8">
        <f>INDEX('Нормо-час по специальностям'!$D$6:$D$26,MATCH(D1467,'Нормо-час по специальностям'!$A$6:$A$26,0))</f>
        <v>850</v>
      </c>
      <c r="J1467" s="8">
        <f>INDEX('Нормо-час по специальностям'!$E$6:$E$26,MATCH(D1467,'Нормо-час по специальностям'!$A$6:$A$26,0))</f>
        <v>1020</v>
      </c>
      <c r="K1467" s="8">
        <f t="shared" si="925"/>
        <v>425</v>
      </c>
      <c r="L1467" s="8">
        <f t="shared" si="926"/>
        <v>510</v>
      </c>
      <c r="M1467" s="8">
        <f>Расценки!L1466</f>
        <v>390</v>
      </c>
      <c r="N1467" s="8">
        <f>Расценки!M1466</f>
        <v>460</v>
      </c>
      <c r="O1467" s="10">
        <f t="shared" si="927"/>
        <v>8.9743589743589647E-2</v>
      </c>
      <c r="P1467" s="10">
        <f t="shared" si="928"/>
        <v>0.10869565217391308</v>
      </c>
      <c r="Q1467" s="7" t="str">
        <f t="shared" si="929"/>
        <v>равно</v>
      </c>
      <c r="R1467" s="7" t="str">
        <f t="shared" si="930"/>
        <v>расценка</v>
      </c>
      <c r="S1467" s="8">
        <f t="shared" si="931"/>
        <v>780</v>
      </c>
      <c r="T1467" s="8">
        <f t="shared" si="932"/>
        <v>920</v>
      </c>
      <c r="U1467" s="8">
        <f>Расценки!F1466</f>
        <v>650</v>
      </c>
      <c r="V1467" s="8">
        <f>Расценки!G1466</f>
        <v>760</v>
      </c>
      <c r="W1467" s="10">
        <f t="shared" si="933"/>
        <v>0.34615384615384615</v>
      </c>
      <c r="X1467" s="10">
        <f t="shared" si="934"/>
        <v>0.32894736842105265</v>
      </c>
      <c r="Y1467" s="9">
        <f>Расценки!H1466</f>
        <v>650</v>
      </c>
      <c r="Z1467" s="9">
        <f>Расценки!I1466</f>
        <v>760</v>
      </c>
      <c r="AA1467" s="10">
        <f>Расценки!J1466</f>
        <v>0</v>
      </c>
      <c r="AB1467" s="10">
        <f>Расценки!K1466</f>
        <v>0</v>
      </c>
      <c r="AC1467" s="16">
        <f t="shared" si="935"/>
        <v>0.34615384615384615</v>
      </c>
      <c r="AD1467" s="16">
        <f t="shared" si="936"/>
        <v>0.32894736842105265</v>
      </c>
      <c r="AE1467" s="10">
        <f t="shared" si="937"/>
        <v>0.4</v>
      </c>
      <c r="AF1467" s="10">
        <f t="shared" si="938"/>
        <v>0.39473684210526316</v>
      </c>
      <c r="AG1467" s="8">
        <f t="shared" si="939"/>
        <v>225</v>
      </c>
      <c r="AH1467" s="8">
        <f t="shared" si="940"/>
        <v>250</v>
      </c>
    </row>
    <row r="1468" spans="1:34" x14ac:dyDescent="0.25">
      <c r="A1468" s="7" t="s">
        <v>4375</v>
      </c>
      <c r="B1468" s="7" t="s">
        <v>4376</v>
      </c>
      <c r="C1468" s="7" t="s">
        <v>668</v>
      </c>
      <c r="D1468" s="7" t="s">
        <v>392</v>
      </c>
      <c r="E1468" s="7" t="str">
        <f>INDEX('Нормо-час по специальностям'!$B$6:$B$26,MATCH(D1468,'Нормо-час по специальностям'!$A$6:$A$26,0))</f>
        <v>Электромонтажник</v>
      </c>
      <c r="F1468" s="15">
        <v>0.6</v>
      </c>
      <c r="G1468" s="7" t="s">
        <v>7463</v>
      </c>
      <c r="H1468" s="11">
        <f t="shared" si="924"/>
        <v>11.67</v>
      </c>
      <c r="I1468" s="8">
        <f>INDEX('Нормо-час по специальностям'!$D$6:$D$26,MATCH(D1468,'Нормо-час по специальностям'!$A$6:$A$26,0))</f>
        <v>850</v>
      </c>
      <c r="J1468" s="8">
        <f>INDEX('Нормо-час по специальностям'!$E$6:$E$26,MATCH(D1468,'Нормо-час по специальностям'!$A$6:$A$26,0))</f>
        <v>1020</v>
      </c>
      <c r="K1468" s="8">
        <f t="shared" si="925"/>
        <v>510</v>
      </c>
      <c r="L1468" s="8">
        <f t="shared" si="926"/>
        <v>612</v>
      </c>
      <c r="M1468" s="8">
        <f>Расценки!L1467</f>
        <v>420</v>
      </c>
      <c r="N1468" s="8">
        <f>Расценки!M1467</f>
        <v>500</v>
      </c>
      <c r="O1468" s="10">
        <f t="shared" si="927"/>
        <v>0.21428571428571419</v>
      </c>
      <c r="P1468" s="10">
        <f t="shared" si="928"/>
        <v>0.22399999999999998</v>
      </c>
      <c r="Q1468" s="7" t="str">
        <f t="shared" si="929"/>
        <v>расценка</v>
      </c>
      <c r="R1468" s="7" t="str">
        <f t="shared" si="930"/>
        <v>расценка</v>
      </c>
      <c r="S1468" s="8">
        <f t="shared" si="931"/>
        <v>700</v>
      </c>
      <c r="T1468" s="8">
        <f t="shared" si="932"/>
        <v>833</v>
      </c>
      <c r="U1468" s="8">
        <f>Расценки!F1467</f>
        <v>700</v>
      </c>
      <c r="V1468" s="8">
        <f>Расценки!G1467</f>
        <v>820</v>
      </c>
      <c r="W1468" s="10">
        <f t="shared" si="933"/>
        <v>0.27142857142857141</v>
      </c>
      <c r="X1468" s="10">
        <f t="shared" si="934"/>
        <v>0.25365853658536586</v>
      </c>
      <c r="Y1468" s="9">
        <f>Расценки!H1467</f>
        <v>700</v>
      </c>
      <c r="Z1468" s="9">
        <f>Расценки!I1467</f>
        <v>820</v>
      </c>
      <c r="AA1468" s="10">
        <f>Расценки!J1467</f>
        <v>0</v>
      </c>
      <c r="AB1468" s="10">
        <f>Расценки!K1467</f>
        <v>0</v>
      </c>
      <c r="AC1468" s="16">
        <f t="shared" si="935"/>
        <v>0.27142857142857141</v>
      </c>
      <c r="AD1468" s="16">
        <f t="shared" si="936"/>
        <v>0.25365853658536586</v>
      </c>
      <c r="AE1468" s="10">
        <f t="shared" si="937"/>
        <v>0.4</v>
      </c>
      <c r="AF1468" s="10">
        <f t="shared" si="938"/>
        <v>0.3902439024390244</v>
      </c>
      <c r="AG1468" s="8">
        <f t="shared" si="939"/>
        <v>190</v>
      </c>
      <c r="AH1468" s="8">
        <f t="shared" si="940"/>
        <v>208</v>
      </c>
    </row>
    <row r="1469" spans="1:34" x14ac:dyDescent="0.25">
      <c r="A1469" s="7" t="s">
        <v>4378</v>
      </c>
      <c r="B1469" s="7" t="s">
        <v>4379</v>
      </c>
      <c r="C1469" s="7" t="s">
        <v>668</v>
      </c>
      <c r="D1469" s="7" t="s">
        <v>392</v>
      </c>
      <c r="E1469" s="7" t="str">
        <f>INDEX('Нормо-час по специальностям'!$B$6:$B$26,MATCH(D1469,'Нормо-час по специальностям'!$A$6:$A$26,0))</f>
        <v>Электромонтажник</v>
      </c>
      <c r="F1469" s="15">
        <v>1.6</v>
      </c>
      <c r="G1469" s="7" t="s">
        <v>7465</v>
      </c>
      <c r="H1469" s="11">
        <f t="shared" si="924"/>
        <v>4.38</v>
      </c>
      <c r="I1469" s="8">
        <f>INDEX('Нормо-час по специальностям'!$D$6:$D$26,MATCH(D1469,'Нормо-час по специальностям'!$A$6:$A$26,0))</f>
        <v>850</v>
      </c>
      <c r="J1469" s="8">
        <f>INDEX('Нормо-час по специальностям'!$E$6:$E$26,MATCH(D1469,'Нормо-час по специальностям'!$A$6:$A$26,0))</f>
        <v>1020</v>
      </c>
      <c r="K1469" s="8">
        <f t="shared" si="925"/>
        <v>1360</v>
      </c>
      <c r="L1469" s="8">
        <f t="shared" si="926"/>
        <v>1632</v>
      </c>
      <c r="M1469" s="8">
        <f>Расценки!L1468</f>
        <v>1500</v>
      </c>
      <c r="N1469" s="8">
        <f>Расценки!M1468</f>
        <v>1750</v>
      </c>
      <c r="O1469" s="10">
        <f t="shared" si="927"/>
        <v>-9.3333333333333379E-2</v>
      </c>
      <c r="P1469" s="10">
        <f t="shared" si="928"/>
        <v>-6.7428571428571393E-2</v>
      </c>
      <c r="Q1469" s="7" t="str">
        <f t="shared" si="929"/>
        <v>равно</v>
      </c>
      <c r="R1469" s="7" t="str">
        <f t="shared" si="930"/>
        <v>равно</v>
      </c>
      <c r="S1469" s="8">
        <f t="shared" si="931"/>
        <v>938</v>
      </c>
      <c r="T1469" s="8">
        <f t="shared" si="932"/>
        <v>1094</v>
      </c>
      <c r="U1469" s="8">
        <f>Расценки!F1468</f>
        <v>2500</v>
      </c>
      <c r="V1469" s="8">
        <f>Расценки!G1468</f>
        <v>2950</v>
      </c>
      <c r="W1469" s="10">
        <f t="shared" si="933"/>
        <v>0.45600000000000002</v>
      </c>
      <c r="X1469" s="10">
        <f t="shared" si="934"/>
        <v>0.44677966101694916</v>
      </c>
      <c r="Y1469" s="9">
        <f>Расценки!H1468</f>
        <v>2500</v>
      </c>
      <c r="Z1469" s="9">
        <f>Расценки!I1468</f>
        <v>2950</v>
      </c>
      <c r="AA1469" s="10">
        <f>Расценки!J1468</f>
        <v>0</v>
      </c>
      <c r="AB1469" s="10">
        <f>Расценки!K1468</f>
        <v>0</v>
      </c>
      <c r="AC1469" s="16">
        <f t="shared" si="935"/>
        <v>0.45600000000000002</v>
      </c>
      <c r="AD1469" s="16">
        <f t="shared" si="936"/>
        <v>0.44677966101694916</v>
      </c>
      <c r="AE1469" s="10">
        <f t="shared" si="937"/>
        <v>0.4</v>
      </c>
      <c r="AF1469" s="10">
        <f t="shared" si="938"/>
        <v>0.40677966101694918</v>
      </c>
      <c r="AG1469" s="8">
        <f t="shared" si="939"/>
        <v>1140</v>
      </c>
      <c r="AH1469" s="8">
        <f t="shared" si="940"/>
        <v>1318</v>
      </c>
    </row>
    <row r="1470" spans="1:34" x14ac:dyDescent="0.25">
      <c r="A1470" s="7" t="s">
        <v>4382</v>
      </c>
      <c r="B1470" s="7" t="s">
        <v>4383</v>
      </c>
      <c r="C1470" s="7" t="s">
        <v>177</v>
      </c>
      <c r="D1470" s="7" t="s">
        <v>392</v>
      </c>
      <c r="E1470" s="7" t="str">
        <f>INDEX('Нормо-час по специальностям'!$B$6:$B$26,MATCH(D1470,'Нормо-час по специальностям'!$A$6:$A$26,0))</f>
        <v>Электромонтажник</v>
      </c>
      <c r="F1470" s="15">
        <v>0.5</v>
      </c>
      <c r="G1470" s="7" t="s">
        <v>6938</v>
      </c>
      <c r="H1470" s="11">
        <f t="shared" si="924"/>
        <v>14</v>
      </c>
      <c r="I1470" s="8">
        <f>INDEX('Нормо-час по специальностям'!$D$6:$D$26,MATCH(D1470,'Нормо-час по специальностям'!$A$6:$A$26,0))</f>
        <v>850</v>
      </c>
      <c r="J1470" s="8">
        <f>INDEX('Нормо-час по специальностям'!$E$6:$E$26,MATCH(D1470,'Нормо-час по специальностям'!$A$6:$A$26,0))</f>
        <v>1020</v>
      </c>
      <c r="K1470" s="8">
        <f t="shared" si="925"/>
        <v>425</v>
      </c>
      <c r="L1470" s="8">
        <f t="shared" si="926"/>
        <v>510</v>
      </c>
      <c r="M1470" s="8">
        <f>Расценки!L1469</f>
        <v>420</v>
      </c>
      <c r="N1470" s="8">
        <f>Расценки!M1469</f>
        <v>500</v>
      </c>
      <c r="O1470" s="10">
        <f t="shared" si="927"/>
        <v>1.1904761904761862E-2</v>
      </c>
      <c r="P1470" s="10">
        <f t="shared" si="928"/>
        <v>2.0000000000000018E-2</v>
      </c>
      <c r="Q1470" s="7" t="str">
        <f t="shared" si="929"/>
        <v>равно</v>
      </c>
      <c r="R1470" s="7" t="str">
        <f t="shared" si="930"/>
        <v>равно</v>
      </c>
      <c r="S1470" s="8">
        <f t="shared" si="931"/>
        <v>840</v>
      </c>
      <c r="T1470" s="8">
        <f t="shared" si="932"/>
        <v>1000</v>
      </c>
      <c r="U1470" s="8">
        <f>Расценки!F1469</f>
        <v>700</v>
      </c>
      <c r="V1470" s="8">
        <f>Расценки!G1469</f>
        <v>820</v>
      </c>
      <c r="W1470" s="10">
        <f t="shared" si="933"/>
        <v>0.39285714285714285</v>
      </c>
      <c r="X1470" s="10">
        <f t="shared" si="934"/>
        <v>0.37804878048780488</v>
      </c>
      <c r="Y1470" s="9">
        <f>Расценки!H1469</f>
        <v>700</v>
      </c>
      <c r="Z1470" s="9">
        <f>Расценки!I1469</f>
        <v>820</v>
      </c>
      <c r="AA1470" s="10">
        <f>Расценки!J1469</f>
        <v>0</v>
      </c>
      <c r="AB1470" s="10">
        <f>Расценки!K1469</f>
        <v>0</v>
      </c>
      <c r="AC1470" s="16">
        <f t="shared" si="935"/>
        <v>0.39285714285714285</v>
      </c>
      <c r="AD1470" s="16">
        <f t="shared" si="936"/>
        <v>0.37804878048780488</v>
      </c>
      <c r="AE1470" s="10">
        <f t="shared" si="937"/>
        <v>0.4</v>
      </c>
      <c r="AF1470" s="10">
        <f t="shared" si="938"/>
        <v>0.3902439024390244</v>
      </c>
      <c r="AG1470" s="8">
        <f t="shared" si="939"/>
        <v>275</v>
      </c>
      <c r="AH1470" s="8">
        <f t="shared" si="940"/>
        <v>310</v>
      </c>
    </row>
    <row r="1471" spans="1:34" x14ac:dyDescent="0.25">
      <c r="A1471" s="7" t="s">
        <v>4386</v>
      </c>
      <c r="B1471" s="7" t="s">
        <v>4387</v>
      </c>
      <c r="C1471" s="7" t="s">
        <v>668</v>
      </c>
      <c r="D1471" s="7" t="s">
        <v>392</v>
      </c>
      <c r="E1471" s="7" t="str">
        <f>INDEX('Нормо-час по специальностям'!$B$6:$B$26,MATCH(D1471,'Нормо-час по специальностям'!$A$6:$A$26,0))</f>
        <v>Электромонтажник</v>
      </c>
      <c r="F1471" s="15">
        <v>0.6</v>
      </c>
      <c r="G1471" s="7" t="s">
        <v>7466</v>
      </c>
      <c r="H1471" s="11">
        <f t="shared" si="924"/>
        <v>11.67</v>
      </c>
      <c r="I1471" s="8">
        <f>INDEX('Нормо-час по специальностям'!$D$6:$D$26,MATCH(D1471,'Нормо-час по специальностям'!$A$6:$A$26,0))</f>
        <v>850</v>
      </c>
      <c r="J1471" s="8">
        <f>INDEX('Нормо-час по специальностям'!$E$6:$E$26,MATCH(D1471,'Нормо-час по специальностям'!$A$6:$A$26,0))</f>
        <v>1020</v>
      </c>
      <c r="K1471" s="8">
        <f t="shared" si="925"/>
        <v>510</v>
      </c>
      <c r="L1471" s="8">
        <f t="shared" si="926"/>
        <v>612</v>
      </c>
      <c r="M1471" s="8">
        <f>Расценки!L1470</f>
        <v>540</v>
      </c>
      <c r="N1471" s="8">
        <f>Расценки!M1470</f>
        <v>630</v>
      </c>
      <c r="O1471" s="10">
        <f t="shared" si="927"/>
        <v>-5.555555555555558E-2</v>
      </c>
      <c r="P1471" s="10">
        <f t="shared" si="928"/>
        <v>-2.8571428571428581E-2</v>
      </c>
      <c r="Q1471" s="7" t="str">
        <f t="shared" si="929"/>
        <v>равно</v>
      </c>
      <c r="R1471" s="7" t="str">
        <f t="shared" si="930"/>
        <v>равно</v>
      </c>
      <c r="S1471" s="8">
        <f t="shared" si="931"/>
        <v>900</v>
      </c>
      <c r="T1471" s="8">
        <f t="shared" si="932"/>
        <v>1050</v>
      </c>
      <c r="U1471" s="8">
        <f>Расценки!F1470</f>
        <v>900</v>
      </c>
      <c r="V1471" s="8">
        <f>Расценки!G1470</f>
        <v>1050</v>
      </c>
      <c r="W1471" s="10">
        <f t="shared" si="933"/>
        <v>0.43333333333333335</v>
      </c>
      <c r="X1471" s="10">
        <f t="shared" si="934"/>
        <v>0.41714285714285715</v>
      </c>
      <c r="Y1471" s="9">
        <f>Расценки!H1470</f>
        <v>900</v>
      </c>
      <c r="Z1471" s="9">
        <f>Расценки!I1470</f>
        <v>1050</v>
      </c>
      <c r="AA1471" s="10">
        <f>Расценки!J1470</f>
        <v>0</v>
      </c>
      <c r="AB1471" s="10">
        <f>Расценки!K1470</f>
        <v>0</v>
      </c>
      <c r="AC1471" s="16">
        <f t="shared" si="935"/>
        <v>0.43333333333333335</v>
      </c>
      <c r="AD1471" s="16">
        <f t="shared" si="936"/>
        <v>0.41714285714285715</v>
      </c>
      <c r="AE1471" s="10">
        <f t="shared" si="937"/>
        <v>0.4</v>
      </c>
      <c r="AF1471" s="10">
        <f t="shared" si="938"/>
        <v>0.4</v>
      </c>
      <c r="AG1471" s="8">
        <f t="shared" si="939"/>
        <v>390</v>
      </c>
      <c r="AH1471" s="8">
        <f t="shared" si="940"/>
        <v>438</v>
      </c>
    </row>
    <row r="1472" spans="1:34" x14ac:dyDescent="0.25">
      <c r="A1472" s="7" t="s">
        <v>4388</v>
      </c>
      <c r="B1472" s="7" t="s">
        <v>4389</v>
      </c>
      <c r="C1472" s="7" t="s">
        <v>668</v>
      </c>
      <c r="D1472" s="7" t="s">
        <v>392</v>
      </c>
      <c r="E1472" s="7" t="str">
        <f>INDEX('Нормо-час по специальностям'!$B$6:$B$26,MATCH(D1472,'Нормо-час по специальностям'!$A$6:$A$26,0))</f>
        <v>Электромонтажник</v>
      </c>
      <c r="F1472" s="15">
        <v>0.35</v>
      </c>
      <c r="G1472" s="7" t="s">
        <v>7463</v>
      </c>
      <c r="H1472" s="11">
        <f t="shared" si="924"/>
        <v>20</v>
      </c>
      <c r="I1472" s="8">
        <f>INDEX('Нормо-час по специальностям'!$D$6:$D$26,MATCH(D1472,'Нормо-час по специальностям'!$A$6:$A$26,0))</f>
        <v>850</v>
      </c>
      <c r="J1472" s="8">
        <f>INDEX('Нормо-час по специальностям'!$E$6:$E$26,MATCH(D1472,'Нормо-час по специальностям'!$A$6:$A$26,0))</f>
        <v>1020</v>
      </c>
      <c r="K1472" s="8">
        <f t="shared" si="925"/>
        <v>298</v>
      </c>
      <c r="L1472" s="8">
        <f t="shared" si="926"/>
        <v>357</v>
      </c>
      <c r="M1472" s="8">
        <f>Расценки!L1471</f>
        <v>240</v>
      </c>
      <c r="N1472" s="8">
        <f>Расценки!M1471</f>
        <v>280</v>
      </c>
      <c r="O1472" s="10">
        <f t="shared" si="927"/>
        <v>0.2416666666666667</v>
      </c>
      <c r="P1472" s="10">
        <f t="shared" si="928"/>
        <v>0.27499999999999991</v>
      </c>
      <c r="Q1472" s="7" t="str">
        <f t="shared" si="929"/>
        <v>расценка</v>
      </c>
      <c r="R1472" s="7" t="str">
        <f t="shared" si="930"/>
        <v>расценка</v>
      </c>
      <c r="S1472" s="8">
        <f t="shared" si="931"/>
        <v>686</v>
      </c>
      <c r="T1472" s="8">
        <f t="shared" si="932"/>
        <v>800</v>
      </c>
      <c r="U1472" s="8">
        <f>Расценки!F1471</f>
        <v>400</v>
      </c>
      <c r="V1472" s="8">
        <f>Расценки!G1471</f>
        <v>470</v>
      </c>
      <c r="W1472" s="10">
        <f t="shared" si="933"/>
        <v>0.255</v>
      </c>
      <c r="X1472" s="10">
        <f t="shared" si="934"/>
        <v>0.2404255319148936</v>
      </c>
      <c r="Y1472" s="9">
        <f>Расценки!H1471</f>
        <v>400</v>
      </c>
      <c r="Z1472" s="9">
        <f>Расценки!I1471</f>
        <v>476</v>
      </c>
      <c r="AA1472" s="10">
        <f>Расценки!J1471</f>
        <v>0</v>
      </c>
      <c r="AB1472" s="10">
        <f>Расценки!K1471</f>
        <v>1.2765957446808418E-2</v>
      </c>
      <c r="AC1472" s="16">
        <f t="shared" si="935"/>
        <v>0.255</v>
      </c>
      <c r="AD1472" s="16">
        <f t="shared" si="936"/>
        <v>0.25</v>
      </c>
      <c r="AE1472" s="10">
        <f t="shared" si="937"/>
        <v>0.4</v>
      </c>
      <c r="AF1472" s="10">
        <f t="shared" si="938"/>
        <v>0.41176470588235292</v>
      </c>
      <c r="AG1472" s="8">
        <f t="shared" si="939"/>
        <v>102</v>
      </c>
      <c r="AH1472" s="8">
        <f t="shared" si="940"/>
        <v>119</v>
      </c>
    </row>
    <row r="1473" spans="1:34" x14ac:dyDescent="0.25">
      <c r="A1473" s="7" t="s">
        <v>4392</v>
      </c>
      <c r="B1473" s="7" t="s">
        <v>4393</v>
      </c>
      <c r="C1473" s="7" t="s">
        <v>668</v>
      </c>
      <c r="D1473" s="7" t="s">
        <v>392</v>
      </c>
      <c r="E1473" s="7" t="str">
        <f>INDEX('Нормо-час по специальностям'!$B$6:$B$26,MATCH(D1473,'Нормо-час по специальностям'!$A$6:$A$26,0))</f>
        <v>Электромонтажник</v>
      </c>
      <c r="F1473" s="15">
        <v>0.6</v>
      </c>
      <c r="G1473" s="7" t="s">
        <v>6938</v>
      </c>
      <c r="H1473" s="11">
        <f t="shared" si="924"/>
        <v>11.67</v>
      </c>
      <c r="I1473" s="8">
        <f>INDEX('Нормо-час по специальностям'!$D$6:$D$26,MATCH(D1473,'Нормо-час по специальностям'!$A$6:$A$26,0))</f>
        <v>850</v>
      </c>
      <c r="J1473" s="8">
        <f>INDEX('Нормо-час по специальностям'!$E$6:$E$26,MATCH(D1473,'Нормо-час по специальностям'!$A$6:$A$26,0))</f>
        <v>1020</v>
      </c>
      <c r="K1473" s="8">
        <f t="shared" si="925"/>
        <v>510</v>
      </c>
      <c r="L1473" s="8">
        <f t="shared" si="926"/>
        <v>612</v>
      </c>
      <c r="M1473" s="8">
        <f>Расценки!L1472</f>
        <v>540</v>
      </c>
      <c r="N1473" s="8">
        <f>Расценки!M1472</f>
        <v>630</v>
      </c>
      <c r="O1473" s="10">
        <f t="shared" si="927"/>
        <v>-5.555555555555558E-2</v>
      </c>
      <c r="P1473" s="10">
        <f t="shared" si="928"/>
        <v>-2.8571428571428581E-2</v>
      </c>
      <c r="Q1473" s="7" t="str">
        <f t="shared" si="929"/>
        <v>равно</v>
      </c>
      <c r="R1473" s="7" t="str">
        <f t="shared" si="930"/>
        <v>равно</v>
      </c>
      <c r="S1473" s="8">
        <f t="shared" si="931"/>
        <v>900</v>
      </c>
      <c r="T1473" s="8">
        <f t="shared" si="932"/>
        <v>1050</v>
      </c>
      <c r="U1473" s="8">
        <f>Расценки!F1472</f>
        <v>900</v>
      </c>
      <c r="V1473" s="8">
        <f>Расценки!G1472</f>
        <v>1050</v>
      </c>
      <c r="W1473" s="10">
        <f t="shared" si="933"/>
        <v>0.43333333333333335</v>
      </c>
      <c r="X1473" s="10">
        <f t="shared" si="934"/>
        <v>0.41714285714285715</v>
      </c>
      <c r="Y1473" s="9">
        <f>Расценки!H1472</f>
        <v>900</v>
      </c>
      <c r="Z1473" s="9">
        <f>Расценки!I1472</f>
        <v>1050</v>
      </c>
      <c r="AA1473" s="10">
        <f>Расценки!J1472</f>
        <v>0</v>
      </c>
      <c r="AB1473" s="10">
        <f>Расценки!K1472</f>
        <v>0</v>
      </c>
      <c r="AC1473" s="16">
        <f t="shared" si="935"/>
        <v>0.43333333333333335</v>
      </c>
      <c r="AD1473" s="16">
        <f t="shared" si="936"/>
        <v>0.41714285714285715</v>
      </c>
      <c r="AE1473" s="10">
        <f t="shared" si="937"/>
        <v>0.4</v>
      </c>
      <c r="AF1473" s="10">
        <f t="shared" si="938"/>
        <v>0.4</v>
      </c>
      <c r="AG1473" s="8">
        <f t="shared" si="939"/>
        <v>390</v>
      </c>
      <c r="AH1473" s="8">
        <f t="shared" si="940"/>
        <v>438</v>
      </c>
    </row>
    <row r="1474" spans="1:34" x14ac:dyDescent="0.25">
      <c r="A1474" s="7" t="s">
        <v>4395</v>
      </c>
      <c r="B1474" s="7" t="s">
        <v>4396</v>
      </c>
      <c r="C1474" s="7" t="s">
        <v>668</v>
      </c>
      <c r="D1474" s="7" t="s">
        <v>392</v>
      </c>
      <c r="E1474" s="7" t="str">
        <f>INDEX('Нормо-час по специальностям'!$B$6:$B$26,MATCH(D1474,'Нормо-час по специальностям'!$A$6:$A$26,0))</f>
        <v>Электромонтажник</v>
      </c>
      <c r="F1474" s="15">
        <v>0.6</v>
      </c>
      <c r="G1474" s="7" t="s">
        <v>7467</v>
      </c>
      <c r="H1474" s="11">
        <f t="shared" si="924"/>
        <v>11.67</v>
      </c>
      <c r="I1474" s="8">
        <f>INDEX('Нормо-час по специальностям'!$D$6:$D$26,MATCH(D1474,'Нормо-час по специальностям'!$A$6:$A$26,0))</f>
        <v>850</v>
      </c>
      <c r="J1474" s="8">
        <f>INDEX('Нормо-час по специальностям'!$E$6:$E$26,MATCH(D1474,'Нормо-час по специальностям'!$A$6:$A$26,0))</f>
        <v>1020</v>
      </c>
      <c r="K1474" s="8">
        <f t="shared" si="925"/>
        <v>510</v>
      </c>
      <c r="L1474" s="8">
        <f t="shared" si="926"/>
        <v>612</v>
      </c>
      <c r="M1474" s="8">
        <f>Расценки!L1473</f>
        <v>450</v>
      </c>
      <c r="N1474" s="8">
        <f>Расценки!M1473</f>
        <v>530</v>
      </c>
      <c r="O1474" s="10">
        <f t="shared" si="927"/>
        <v>0.1333333333333333</v>
      </c>
      <c r="P1474" s="10">
        <f t="shared" si="928"/>
        <v>0.15471698113207544</v>
      </c>
      <c r="Q1474" s="7" t="str">
        <f t="shared" si="929"/>
        <v>расценка</v>
      </c>
      <c r="R1474" s="7" t="str">
        <f t="shared" si="930"/>
        <v>расценка</v>
      </c>
      <c r="S1474" s="8">
        <f t="shared" si="931"/>
        <v>750</v>
      </c>
      <c r="T1474" s="8">
        <f t="shared" si="932"/>
        <v>883</v>
      </c>
      <c r="U1474" s="8">
        <f>Расценки!F1473</f>
        <v>750</v>
      </c>
      <c r="V1474" s="8">
        <f>Расценки!G1473</f>
        <v>880</v>
      </c>
      <c r="W1474" s="10">
        <f t="shared" si="933"/>
        <v>0.32</v>
      </c>
      <c r="X1474" s="10">
        <f t="shared" si="934"/>
        <v>0.30454545454545456</v>
      </c>
      <c r="Y1474" s="9">
        <f>Расценки!H1473</f>
        <v>750</v>
      </c>
      <c r="Z1474" s="9">
        <f>Расценки!I1473</f>
        <v>880</v>
      </c>
      <c r="AA1474" s="10">
        <f>Расценки!J1473</f>
        <v>0</v>
      </c>
      <c r="AB1474" s="10">
        <f>Расценки!K1473</f>
        <v>0</v>
      </c>
      <c r="AC1474" s="16">
        <f t="shared" si="935"/>
        <v>0.32</v>
      </c>
      <c r="AD1474" s="16">
        <f t="shared" si="936"/>
        <v>0.30454545454545456</v>
      </c>
      <c r="AE1474" s="10">
        <f t="shared" si="937"/>
        <v>0.4</v>
      </c>
      <c r="AF1474" s="10">
        <f t="shared" si="938"/>
        <v>0.39772727272727271</v>
      </c>
      <c r="AG1474" s="8">
        <f t="shared" si="939"/>
        <v>240</v>
      </c>
      <c r="AH1474" s="8">
        <f t="shared" si="940"/>
        <v>268</v>
      </c>
    </row>
    <row r="1475" spans="1:34" x14ac:dyDescent="0.25">
      <c r="A1475" s="7" t="s">
        <v>4398</v>
      </c>
      <c r="B1475" s="7" t="s">
        <v>4399</v>
      </c>
      <c r="C1475" s="7" t="s">
        <v>668</v>
      </c>
      <c r="D1475" s="7" t="s">
        <v>392</v>
      </c>
      <c r="E1475" s="7" t="str">
        <f>INDEX('Нормо-час по специальностям'!$B$6:$B$26,MATCH(D1475,'Нормо-час по специальностям'!$A$6:$A$26,0))</f>
        <v>Электромонтажник</v>
      </c>
      <c r="F1475" s="15">
        <v>0.7</v>
      </c>
      <c r="G1475" s="7" t="s">
        <v>7463</v>
      </c>
      <c r="H1475" s="11">
        <f t="shared" si="924"/>
        <v>10</v>
      </c>
      <c r="I1475" s="8">
        <f>INDEX('Нормо-час по специальностям'!$D$6:$D$26,MATCH(D1475,'Нормо-час по специальностям'!$A$6:$A$26,0))</f>
        <v>850</v>
      </c>
      <c r="J1475" s="8">
        <f>INDEX('Нормо-час по специальностям'!$E$6:$E$26,MATCH(D1475,'Нормо-час по специальностям'!$A$6:$A$26,0))</f>
        <v>1020</v>
      </c>
      <c r="K1475" s="8">
        <f t="shared" si="925"/>
        <v>595</v>
      </c>
      <c r="L1475" s="8">
        <f t="shared" si="926"/>
        <v>714</v>
      </c>
      <c r="M1475" s="8">
        <f>Расценки!L1474</f>
        <v>480</v>
      </c>
      <c r="N1475" s="8">
        <f>Расценки!M1474</f>
        <v>560</v>
      </c>
      <c r="O1475" s="10">
        <f t="shared" si="927"/>
        <v>0.23958333333333326</v>
      </c>
      <c r="P1475" s="10">
        <f t="shared" si="928"/>
        <v>0.27499999999999991</v>
      </c>
      <c r="Q1475" s="7" t="str">
        <f t="shared" si="929"/>
        <v>расценка</v>
      </c>
      <c r="R1475" s="7" t="str">
        <f t="shared" si="930"/>
        <v>расценка</v>
      </c>
      <c r="S1475" s="8">
        <f t="shared" si="931"/>
        <v>686</v>
      </c>
      <c r="T1475" s="8">
        <f t="shared" si="932"/>
        <v>800</v>
      </c>
      <c r="U1475" s="8">
        <f>Расценки!F1474</f>
        <v>800</v>
      </c>
      <c r="V1475" s="8">
        <f>Расценки!G1474</f>
        <v>940</v>
      </c>
      <c r="W1475" s="10">
        <f t="shared" si="933"/>
        <v>0.25624999999999998</v>
      </c>
      <c r="X1475" s="10">
        <f t="shared" si="934"/>
        <v>0.2404255319148936</v>
      </c>
      <c r="Y1475" s="9">
        <f>Расценки!H1474</f>
        <v>800</v>
      </c>
      <c r="Z1475" s="9">
        <f>Расценки!I1474</f>
        <v>952</v>
      </c>
      <c r="AA1475" s="10">
        <f>Расценки!J1474</f>
        <v>0</v>
      </c>
      <c r="AB1475" s="10">
        <f>Расценки!K1474</f>
        <v>1.2765957446808418E-2</v>
      </c>
      <c r="AC1475" s="16">
        <f t="shared" si="935"/>
        <v>0.25624999999999998</v>
      </c>
      <c r="AD1475" s="16">
        <f t="shared" si="936"/>
        <v>0.25</v>
      </c>
      <c r="AE1475" s="10">
        <f t="shared" si="937"/>
        <v>0.4</v>
      </c>
      <c r="AF1475" s="10">
        <f t="shared" si="938"/>
        <v>0.41176470588235292</v>
      </c>
      <c r="AG1475" s="8">
        <f t="shared" si="939"/>
        <v>205</v>
      </c>
      <c r="AH1475" s="8">
        <f t="shared" si="940"/>
        <v>238</v>
      </c>
    </row>
    <row r="1476" spans="1:34" x14ac:dyDescent="0.25">
      <c r="A1476" s="7" t="s">
        <v>4400</v>
      </c>
      <c r="B1476" s="7" t="s">
        <v>4401</v>
      </c>
      <c r="C1476" s="7" t="s">
        <v>668</v>
      </c>
      <c r="D1476" s="7" t="s">
        <v>392</v>
      </c>
      <c r="E1476" s="7" t="str">
        <f>INDEX('Нормо-час по специальностям'!$B$6:$B$26,MATCH(D1476,'Нормо-час по специальностям'!$A$6:$A$26,0))</f>
        <v>Электромонтажник</v>
      </c>
      <c r="F1476" s="15">
        <v>0.9</v>
      </c>
      <c r="G1476" s="7" t="s">
        <v>7468</v>
      </c>
      <c r="H1476" s="11">
        <f t="shared" si="924"/>
        <v>7.78</v>
      </c>
      <c r="I1476" s="8">
        <f>INDEX('Нормо-час по специальностям'!$D$6:$D$26,MATCH(D1476,'Нормо-час по специальностям'!$A$6:$A$26,0))</f>
        <v>850</v>
      </c>
      <c r="J1476" s="8">
        <f>INDEX('Нормо-час по специальностям'!$E$6:$E$26,MATCH(D1476,'Нормо-час по специальностям'!$A$6:$A$26,0))</f>
        <v>1020</v>
      </c>
      <c r="K1476" s="8">
        <f t="shared" si="925"/>
        <v>765</v>
      </c>
      <c r="L1476" s="8">
        <f t="shared" si="926"/>
        <v>918</v>
      </c>
      <c r="M1476" s="8">
        <f>Расценки!L1475</f>
        <v>660</v>
      </c>
      <c r="N1476" s="8">
        <f>Расценки!M1475</f>
        <v>780</v>
      </c>
      <c r="O1476" s="10">
        <f t="shared" si="927"/>
        <v>0.15909090909090917</v>
      </c>
      <c r="P1476" s="10">
        <f t="shared" si="928"/>
        <v>0.17692307692307696</v>
      </c>
      <c r="Q1476" s="7" t="str">
        <f t="shared" si="929"/>
        <v>расценка</v>
      </c>
      <c r="R1476" s="7" t="str">
        <f t="shared" si="930"/>
        <v>расценка</v>
      </c>
      <c r="S1476" s="8">
        <f t="shared" si="931"/>
        <v>733</v>
      </c>
      <c r="T1476" s="8">
        <f t="shared" si="932"/>
        <v>867</v>
      </c>
      <c r="U1476" s="8">
        <f>Расценки!F1475</f>
        <v>1100</v>
      </c>
      <c r="V1476" s="8">
        <f>Расценки!G1475</f>
        <v>1300</v>
      </c>
      <c r="W1476" s="10">
        <f t="shared" si="933"/>
        <v>0.30454545454545456</v>
      </c>
      <c r="X1476" s="10">
        <f t="shared" si="934"/>
        <v>0.29384615384615387</v>
      </c>
      <c r="Y1476" s="9">
        <f>Расценки!H1475</f>
        <v>1100</v>
      </c>
      <c r="Z1476" s="9">
        <f>Расценки!I1475</f>
        <v>1300</v>
      </c>
      <c r="AA1476" s="10">
        <f>Расценки!J1475</f>
        <v>0</v>
      </c>
      <c r="AB1476" s="10">
        <f>Расценки!K1475</f>
        <v>0</v>
      </c>
      <c r="AC1476" s="16">
        <f t="shared" si="935"/>
        <v>0.30454545454545456</v>
      </c>
      <c r="AD1476" s="16">
        <f t="shared" si="936"/>
        <v>0.29384615384615387</v>
      </c>
      <c r="AE1476" s="10">
        <f t="shared" si="937"/>
        <v>0.4</v>
      </c>
      <c r="AF1476" s="10">
        <f t="shared" si="938"/>
        <v>0.4</v>
      </c>
      <c r="AG1476" s="8">
        <f t="shared" si="939"/>
        <v>335</v>
      </c>
      <c r="AH1476" s="8">
        <f t="shared" si="940"/>
        <v>382</v>
      </c>
    </row>
    <row r="1477" spans="1:34" x14ac:dyDescent="0.25">
      <c r="A1477" s="7" t="s">
        <v>4403</v>
      </c>
      <c r="B1477" s="7" t="s">
        <v>4404</v>
      </c>
      <c r="C1477" s="7" t="s">
        <v>668</v>
      </c>
      <c r="D1477" s="7" t="s">
        <v>392</v>
      </c>
      <c r="E1477" s="7" t="str">
        <f>INDEX('Нормо-час по специальностям'!$B$6:$B$26,MATCH(D1477,'Нормо-час по специальностям'!$A$6:$A$26,0))</f>
        <v>Электромонтажник</v>
      </c>
      <c r="F1477" s="15">
        <v>0.9</v>
      </c>
      <c r="G1477" s="7" t="s">
        <v>7463</v>
      </c>
      <c r="H1477" s="11">
        <f t="shared" si="924"/>
        <v>7.78</v>
      </c>
      <c r="I1477" s="8">
        <f>INDEX('Нормо-час по специальностям'!$D$6:$D$26,MATCH(D1477,'Нормо-час по специальностям'!$A$6:$A$26,0))</f>
        <v>850</v>
      </c>
      <c r="J1477" s="8">
        <f>INDEX('Нормо-час по специальностям'!$E$6:$E$26,MATCH(D1477,'Нормо-час по специальностям'!$A$6:$A$26,0))</f>
        <v>1020</v>
      </c>
      <c r="K1477" s="8">
        <f t="shared" si="925"/>
        <v>765</v>
      </c>
      <c r="L1477" s="8">
        <f t="shared" si="926"/>
        <v>918</v>
      </c>
      <c r="M1477" s="8">
        <f>Расценки!L1476</f>
        <v>660</v>
      </c>
      <c r="N1477" s="8">
        <f>Расценки!M1476</f>
        <v>780</v>
      </c>
      <c r="O1477" s="10">
        <f t="shared" si="927"/>
        <v>0.15909090909090917</v>
      </c>
      <c r="P1477" s="10">
        <f t="shared" si="928"/>
        <v>0.17692307692307696</v>
      </c>
      <c r="Q1477" s="7" t="str">
        <f t="shared" si="929"/>
        <v>расценка</v>
      </c>
      <c r="R1477" s="7" t="str">
        <f t="shared" si="930"/>
        <v>расценка</v>
      </c>
      <c r="S1477" s="8">
        <f t="shared" si="931"/>
        <v>733</v>
      </c>
      <c r="T1477" s="8">
        <f t="shared" si="932"/>
        <v>867</v>
      </c>
      <c r="U1477" s="8">
        <f>Расценки!F1476</f>
        <v>1100</v>
      </c>
      <c r="V1477" s="8">
        <f>Расценки!G1476</f>
        <v>1300</v>
      </c>
      <c r="W1477" s="10">
        <f t="shared" si="933"/>
        <v>0.30454545454545456</v>
      </c>
      <c r="X1477" s="10">
        <f t="shared" si="934"/>
        <v>0.29384615384615387</v>
      </c>
      <c r="Y1477" s="9">
        <f>Расценки!H1476</f>
        <v>1100</v>
      </c>
      <c r="Z1477" s="9">
        <f>Расценки!I1476</f>
        <v>1300</v>
      </c>
      <c r="AA1477" s="10">
        <f>Расценки!J1476</f>
        <v>0</v>
      </c>
      <c r="AB1477" s="10">
        <f>Расценки!K1476</f>
        <v>0</v>
      </c>
      <c r="AC1477" s="16">
        <f t="shared" si="935"/>
        <v>0.30454545454545456</v>
      </c>
      <c r="AD1477" s="16">
        <f t="shared" si="936"/>
        <v>0.29384615384615387</v>
      </c>
      <c r="AE1477" s="10">
        <f t="shared" si="937"/>
        <v>0.4</v>
      </c>
      <c r="AF1477" s="10">
        <f t="shared" si="938"/>
        <v>0.4</v>
      </c>
      <c r="AG1477" s="8">
        <f t="shared" si="939"/>
        <v>335</v>
      </c>
      <c r="AH1477" s="8">
        <f t="shared" si="940"/>
        <v>382</v>
      </c>
    </row>
    <row r="1478" spans="1:34" x14ac:dyDescent="0.25">
      <c r="A1478" s="7" t="s">
        <v>4405</v>
      </c>
      <c r="B1478" s="7" t="s">
        <v>4406</v>
      </c>
      <c r="C1478" s="7" t="s">
        <v>668</v>
      </c>
      <c r="D1478" s="7" t="s">
        <v>392</v>
      </c>
      <c r="E1478" s="7" t="str">
        <f>INDEX('Нормо-час по специальностям'!$B$6:$B$26,MATCH(D1478,'Нормо-час по специальностям'!$A$6:$A$26,0))</f>
        <v>Электромонтажник</v>
      </c>
      <c r="F1478" s="15">
        <v>1</v>
      </c>
      <c r="G1478" s="7" t="s">
        <v>7463</v>
      </c>
      <c r="H1478" s="11">
        <f t="shared" si="924"/>
        <v>7</v>
      </c>
      <c r="I1478" s="8">
        <f>INDEX('Нормо-час по специальностям'!$D$6:$D$26,MATCH(D1478,'Нормо-час по специальностям'!$A$6:$A$26,0))</f>
        <v>850</v>
      </c>
      <c r="J1478" s="8">
        <f>INDEX('Нормо-час по специальностям'!$E$6:$E$26,MATCH(D1478,'Нормо-час по специальностям'!$A$6:$A$26,0))</f>
        <v>1020</v>
      </c>
      <c r="K1478" s="8">
        <f t="shared" si="925"/>
        <v>850</v>
      </c>
      <c r="L1478" s="8">
        <f t="shared" si="926"/>
        <v>1020</v>
      </c>
      <c r="M1478" s="8">
        <f>Расценки!L1477</f>
        <v>720</v>
      </c>
      <c r="N1478" s="8">
        <f>Расценки!M1477</f>
        <v>840</v>
      </c>
      <c r="O1478" s="10">
        <f t="shared" si="927"/>
        <v>0.18055555555555558</v>
      </c>
      <c r="P1478" s="10">
        <f t="shared" si="928"/>
        <v>0.21428571428571419</v>
      </c>
      <c r="Q1478" s="7" t="str">
        <f t="shared" si="929"/>
        <v>расценка</v>
      </c>
      <c r="R1478" s="7" t="str">
        <f t="shared" si="930"/>
        <v>расценка</v>
      </c>
      <c r="S1478" s="8">
        <f t="shared" si="931"/>
        <v>720</v>
      </c>
      <c r="T1478" s="8">
        <f t="shared" si="932"/>
        <v>840</v>
      </c>
      <c r="U1478" s="8">
        <f>Расценки!F1477</f>
        <v>1200</v>
      </c>
      <c r="V1478" s="8">
        <f>Расценки!G1477</f>
        <v>1400</v>
      </c>
      <c r="W1478" s="10">
        <f t="shared" si="933"/>
        <v>0.29166666666666669</v>
      </c>
      <c r="X1478" s="10">
        <f t="shared" si="934"/>
        <v>0.27142857142857141</v>
      </c>
      <c r="Y1478" s="9">
        <f>Расценки!H1477</f>
        <v>1200</v>
      </c>
      <c r="Z1478" s="9">
        <f>Расценки!I1477</f>
        <v>1400</v>
      </c>
      <c r="AA1478" s="10">
        <f>Расценки!J1477</f>
        <v>0</v>
      </c>
      <c r="AB1478" s="10">
        <f>Расценки!K1477</f>
        <v>0</v>
      </c>
      <c r="AC1478" s="16">
        <f t="shared" si="935"/>
        <v>0.29166666666666669</v>
      </c>
      <c r="AD1478" s="16">
        <f t="shared" si="936"/>
        <v>0.27142857142857141</v>
      </c>
      <c r="AE1478" s="10">
        <f t="shared" si="937"/>
        <v>0.4</v>
      </c>
      <c r="AF1478" s="10">
        <f t="shared" si="938"/>
        <v>0.4</v>
      </c>
      <c r="AG1478" s="8">
        <f t="shared" si="939"/>
        <v>350</v>
      </c>
      <c r="AH1478" s="8">
        <f t="shared" si="940"/>
        <v>380</v>
      </c>
    </row>
    <row r="1479" spans="1:34" x14ac:dyDescent="0.25">
      <c r="A1479" s="7" t="s">
        <v>4407</v>
      </c>
      <c r="B1479" s="7" t="s">
        <v>4408</v>
      </c>
      <c r="C1479" s="7" t="s">
        <v>668</v>
      </c>
      <c r="D1479" s="7" t="s">
        <v>392</v>
      </c>
      <c r="E1479" s="7" t="str">
        <f>INDEX('Нормо-час по специальностям'!$B$6:$B$26,MATCH(D1479,'Нормо-час по специальностям'!$A$6:$A$26,0))</f>
        <v>Электромонтажник</v>
      </c>
      <c r="F1479" s="15">
        <v>0.4</v>
      </c>
      <c r="G1479" s="7" t="s">
        <v>7463</v>
      </c>
      <c r="H1479" s="11">
        <f t="shared" si="924"/>
        <v>17.5</v>
      </c>
      <c r="I1479" s="8">
        <f>INDEX('Нормо-час по специальностям'!$D$6:$D$26,MATCH(D1479,'Нормо-час по специальностям'!$A$6:$A$26,0))</f>
        <v>850</v>
      </c>
      <c r="J1479" s="8">
        <f>INDEX('Нормо-час по специальностям'!$E$6:$E$26,MATCH(D1479,'Нормо-час по специальностям'!$A$6:$A$26,0))</f>
        <v>1020</v>
      </c>
      <c r="K1479" s="8">
        <f t="shared" si="925"/>
        <v>340</v>
      </c>
      <c r="L1479" s="8">
        <f t="shared" si="926"/>
        <v>408</v>
      </c>
      <c r="M1479" s="8">
        <f>Расценки!L1478</f>
        <v>330</v>
      </c>
      <c r="N1479" s="8">
        <f>Расценки!M1478</f>
        <v>390</v>
      </c>
      <c r="O1479" s="10">
        <f t="shared" si="927"/>
        <v>3.0303030303030276E-2</v>
      </c>
      <c r="P1479" s="10">
        <f t="shared" si="928"/>
        <v>4.6153846153846212E-2</v>
      </c>
      <c r="Q1479" s="7" t="str">
        <f t="shared" si="929"/>
        <v>равно</v>
      </c>
      <c r="R1479" s="7" t="str">
        <f t="shared" si="930"/>
        <v>равно</v>
      </c>
      <c r="S1479" s="8">
        <f t="shared" si="931"/>
        <v>825</v>
      </c>
      <c r="T1479" s="8">
        <f t="shared" si="932"/>
        <v>975</v>
      </c>
      <c r="U1479" s="8">
        <f>Расценки!F1478</f>
        <v>550</v>
      </c>
      <c r="V1479" s="8">
        <f>Расценки!G1478</f>
        <v>650</v>
      </c>
      <c r="W1479" s="10">
        <f t="shared" si="933"/>
        <v>0.38181818181818183</v>
      </c>
      <c r="X1479" s="10">
        <f t="shared" si="934"/>
        <v>0.37230769230769228</v>
      </c>
      <c r="Y1479" s="9">
        <f>Расценки!H1478</f>
        <v>550</v>
      </c>
      <c r="Z1479" s="9">
        <f>Расценки!I1478</f>
        <v>650</v>
      </c>
      <c r="AA1479" s="10">
        <f>Расценки!J1478</f>
        <v>0</v>
      </c>
      <c r="AB1479" s="10">
        <f>Расценки!K1478</f>
        <v>0</v>
      </c>
      <c r="AC1479" s="16">
        <f t="shared" si="935"/>
        <v>0.38181818181818183</v>
      </c>
      <c r="AD1479" s="16">
        <f t="shared" si="936"/>
        <v>0.37230769230769228</v>
      </c>
      <c r="AE1479" s="10">
        <f t="shared" si="937"/>
        <v>0.4</v>
      </c>
      <c r="AF1479" s="10">
        <f t="shared" si="938"/>
        <v>0.4</v>
      </c>
      <c r="AG1479" s="8">
        <f t="shared" si="939"/>
        <v>210</v>
      </c>
      <c r="AH1479" s="8">
        <f t="shared" si="940"/>
        <v>242</v>
      </c>
    </row>
    <row r="1480" spans="1:34" x14ac:dyDescent="0.25">
      <c r="A1480" s="7" t="s">
        <v>4410</v>
      </c>
      <c r="B1480" s="7" t="s">
        <v>4411</v>
      </c>
      <c r="C1480" s="7" t="s">
        <v>50</v>
      </c>
      <c r="D1480" s="7" t="s">
        <v>392</v>
      </c>
      <c r="E1480" s="7" t="str">
        <f>INDEX('Нормо-час по специальностям'!$B$6:$B$26,MATCH(D1480,'Нормо-час по специальностям'!$A$6:$A$26,0))</f>
        <v>Электромонтажник</v>
      </c>
      <c r="F1480" s="15">
        <v>0.25</v>
      </c>
      <c r="G1480" s="7" t="s">
        <v>7469</v>
      </c>
      <c r="H1480" s="11">
        <f t="shared" si="924"/>
        <v>28</v>
      </c>
      <c r="I1480" s="8">
        <f>INDEX('Нормо-час по специальностям'!$D$6:$D$26,MATCH(D1480,'Нормо-час по специальностям'!$A$6:$A$26,0))</f>
        <v>850</v>
      </c>
      <c r="J1480" s="8">
        <f>INDEX('Нормо-час по специальностям'!$E$6:$E$26,MATCH(D1480,'Нормо-час по специальностям'!$A$6:$A$26,0))</f>
        <v>1020</v>
      </c>
      <c r="K1480" s="8">
        <f t="shared" si="925"/>
        <v>213</v>
      </c>
      <c r="L1480" s="8">
        <f t="shared" si="926"/>
        <v>255</v>
      </c>
      <c r="M1480" s="8">
        <f>Расценки!L1479</f>
        <v>240</v>
      </c>
      <c r="N1480" s="8">
        <f>Расценки!M1479</f>
        <v>280</v>
      </c>
      <c r="O1480" s="10">
        <f t="shared" si="927"/>
        <v>-0.11250000000000004</v>
      </c>
      <c r="P1480" s="10">
        <f t="shared" si="928"/>
        <v>-8.9285714285714302E-2</v>
      </c>
      <c r="Q1480" s="7" t="str">
        <f t="shared" si="929"/>
        <v>нормо-часы</v>
      </c>
      <c r="R1480" s="7" t="str">
        <f t="shared" si="930"/>
        <v>равно</v>
      </c>
      <c r="S1480" s="8">
        <f t="shared" si="931"/>
        <v>960</v>
      </c>
      <c r="T1480" s="8">
        <f t="shared" si="932"/>
        <v>1120</v>
      </c>
      <c r="U1480" s="8">
        <f>Расценки!F1479</f>
        <v>400</v>
      </c>
      <c r="V1480" s="8">
        <f>Расценки!G1479</f>
        <v>470</v>
      </c>
      <c r="W1480" s="10">
        <f t="shared" si="933"/>
        <v>0.46750000000000003</v>
      </c>
      <c r="X1480" s="10">
        <f t="shared" si="934"/>
        <v>0.45744680851063829</v>
      </c>
      <c r="Y1480" s="9">
        <f>Расценки!H1479</f>
        <v>400</v>
      </c>
      <c r="Z1480" s="9">
        <f>Расценки!I1479</f>
        <v>470</v>
      </c>
      <c r="AA1480" s="10">
        <f>Расценки!J1479</f>
        <v>0</v>
      </c>
      <c r="AB1480" s="10">
        <f>Расценки!K1479</f>
        <v>0</v>
      </c>
      <c r="AC1480" s="16">
        <f t="shared" si="935"/>
        <v>0.46750000000000003</v>
      </c>
      <c r="AD1480" s="16">
        <f t="shared" si="936"/>
        <v>0.45744680851063829</v>
      </c>
      <c r="AE1480" s="10">
        <f t="shared" si="937"/>
        <v>0.4</v>
      </c>
      <c r="AF1480" s="10">
        <f t="shared" si="938"/>
        <v>0.40425531914893614</v>
      </c>
      <c r="AG1480" s="8">
        <f t="shared" si="939"/>
        <v>187</v>
      </c>
      <c r="AH1480" s="8">
        <f t="shared" si="940"/>
        <v>215</v>
      </c>
    </row>
    <row r="1481" spans="1:34" x14ac:dyDescent="0.25">
      <c r="A1481" s="7" t="s">
        <v>4413</v>
      </c>
      <c r="B1481" s="7" t="s">
        <v>4414</v>
      </c>
      <c r="C1481" s="7" t="s">
        <v>668</v>
      </c>
      <c r="D1481" s="7" t="s">
        <v>392</v>
      </c>
      <c r="E1481" s="7" t="str">
        <f>INDEX('Нормо-час по специальностям'!$B$6:$B$26,MATCH(D1481,'Нормо-час по специальностям'!$A$6:$A$26,0))</f>
        <v>Электромонтажник</v>
      </c>
      <c r="F1481" s="15">
        <v>0.25</v>
      </c>
      <c r="G1481" s="7" t="s">
        <v>6938</v>
      </c>
      <c r="H1481" s="11">
        <f t="shared" si="924"/>
        <v>28</v>
      </c>
      <c r="I1481" s="8">
        <f>INDEX('Нормо-час по специальностям'!$D$6:$D$26,MATCH(D1481,'Нормо-час по специальностям'!$A$6:$A$26,0))</f>
        <v>850</v>
      </c>
      <c r="J1481" s="8">
        <f>INDEX('Нормо-час по специальностям'!$E$6:$E$26,MATCH(D1481,'Нормо-час по специальностям'!$A$6:$A$26,0))</f>
        <v>1020</v>
      </c>
      <c r="K1481" s="8">
        <f t="shared" si="925"/>
        <v>213</v>
      </c>
      <c r="L1481" s="8">
        <f t="shared" si="926"/>
        <v>255</v>
      </c>
      <c r="M1481" s="8">
        <f>Расценки!L1480</f>
        <v>270</v>
      </c>
      <c r="N1481" s="8">
        <f>Расценки!M1480</f>
        <v>320</v>
      </c>
      <c r="O1481" s="10">
        <f t="shared" si="927"/>
        <v>-0.21111111111111114</v>
      </c>
      <c r="P1481" s="10">
        <f t="shared" si="928"/>
        <v>-0.203125</v>
      </c>
      <c r="Q1481" s="7" t="str">
        <f t="shared" si="929"/>
        <v>нормо-часы</v>
      </c>
      <c r="R1481" s="7" t="str">
        <f t="shared" si="930"/>
        <v>нормо-часы</v>
      </c>
      <c r="S1481" s="8">
        <f t="shared" si="931"/>
        <v>1080</v>
      </c>
      <c r="T1481" s="8">
        <f t="shared" si="932"/>
        <v>1280</v>
      </c>
      <c r="U1481" s="8">
        <f>Расценки!F1480</f>
        <v>450</v>
      </c>
      <c r="V1481" s="8">
        <f>Расценки!G1480</f>
        <v>530</v>
      </c>
      <c r="W1481" s="10">
        <f t="shared" si="933"/>
        <v>0.52666666666666662</v>
      </c>
      <c r="X1481" s="10">
        <f t="shared" si="934"/>
        <v>0.51886792452830188</v>
      </c>
      <c r="Y1481" s="9">
        <f>Расценки!H1480</f>
        <v>450</v>
      </c>
      <c r="Z1481" s="9">
        <f>Расценки!I1480</f>
        <v>530</v>
      </c>
      <c r="AA1481" s="10">
        <f>Расценки!J1480</f>
        <v>0</v>
      </c>
      <c r="AB1481" s="10">
        <f>Расценки!K1480</f>
        <v>0</v>
      </c>
      <c r="AC1481" s="16">
        <f t="shared" si="935"/>
        <v>0.52666666666666662</v>
      </c>
      <c r="AD1481" s="16">
        <f t="shared" si="936"/>
        <v>0.51886792452830188</v>
      </c>
      <c r="AE1481" s="10">
        <f t="shared" si="937"/>
        <v>0.4</v>
      </c>
      <c r="AF1481" s="10">
        <f t="shared" si="938"/>
        <v>0.39622641509433965</v>
      </c>
      <c r="AG1481" s="8">
        <f t="shared" si="939"/>
        <v>237</v>
      </c>
      <c r="AH1481" s="8">
        <f t="shared" si="940"/>
        <v>275</v>
      </c>
    </row>
    <row r="1482" spans="1:34" x14ac:dyDescent="0.25">
      <c r="A1482" s="12" t="s">
        <v>4417</v>
      </c>
      <c r="B1482" s="12" t="s">
        <v>4418</v>
      </c>
      <c r="C1482" s="12" t="s">
        <v>177</v>
      </c>
      <c r="D1482" s="7" t="s">
        <v>392</v>
      </c>
      <c r="E1482" s="7" t="str">
        <f>INDEX('Нормо-час по специальностям'!$B$6:$B$26,MATCH(D1482,'Нормо-час по специальностям'!$A$6:$A$26,0))</f>
        <v>Электромонтажник</v>
      </c>
      <c r="F1482" s="15">
        <v>0.25</v>
      </c>
      <c r="G1482" s="7" t="s">
        <v>7429</v>
      </c>
      <c r="H1482" s="11">
        <f t="shared" si="924"/>
        <v>28</v>
      </c>
      <c r="I1482" s="8">
        <f>INDEX('Нормо-час по специальностям'!$D$6:$D$26,MATCH(D1482,'Нормо-час по специальностям'!$A$6:$A$26,0))</f>
        <v>850</v>
      </c>
      <c r="J1482" s="8">
        <f>INDEX('Нормо-час по специальностям'!$E$6:$E$26,MATCH(D1482,'Нормо-час по специальностям'!$A$6:$A$26,0))</f>
        <v>1020</v>
      </c>
      <c r="K1482" s="8">
        <f t="shared" si="925"/>
        <v>213</v>
      </c>
      <c r="L1482" s="8">
        <f t="shared" si="926"/>
        <v>255</v>
      </c>
      <c r="M1482" s="8">
        <f>Расценки!L1481</f>
        <v>155</v>
      </c>
      <c r="N1482" s="8">
        <f>Расценки!M1481</f>
        <v>185</v>
      </c>
      <c r="O1482" s="10">
        <f t="shared" si="927"/>
        <v>0.37419354838709684</v>
      </c>
      <c r="P1482" s="10">
        <f t="shared" si="928"/>
        <v>0.37837837837837829</v>
      </c>
      <c r="Q1482" s="7" t="str">
        <f t="shared" si="929"/>
        <v>расценка</v>
      </c>
      <c r="R1482" s="7" t="str">
        <f t="shared" si="930"/>
        <v>расценка</v>
      </c>
      <c r="S1482" s="8">
        <f t="shared" si="931"/>
        <v>620</v>
      </c>
      <c r="T1482" s="8">
        <f t="shared" si="932"/>
        <v>740</v>
      </c>
      <c r="U1482" s="8">
        <f>Расценки!F1481</f>
        <v>250</v>
      </c>
      <c r="V1482" s="8">
        <f>Расценки!G1481</f>
        <v>300</v>
      </c>
      <c r="W1482" s="10">
        <f t="shared" si="933"/>
        <v>0.14799999999999999</v>
      </c>
      <c r="X1482" s="10">
        <f t="shared" si="934"/>
        <v>0.15</v>
      </c>
      <c r="Y1482" s="9">
        <f>Расценки!H1481</f>
        <v>284</v>
      </c>
      <c r="Z1482" s="9">
        <f>Расценки!I1481</f>
        <v>340</v>
      </c>
      <c r="AA1482" s="10">
        <f>Расценки!J1481</f>
        <v>0.1359999999999999</v>
      </c>
      <c r="AB1482" s="10">
        <f>Расценки!K1481</f>
        <v>0.1333333333333333</v>
      </c>
      <c r="AC1482" s="16">
        <f t="shared" si="935"/>
        <v>0.25</v>
      </c>
      <c r="AD1482" s="16">
        <f t="shared" si="936"/>
        <v>0.25</v>
      </c>
      <c r="AE1482" s="10">
        <f t="shared" si="937"/>
        <v>0.45422535211267606</v>
      </c>
      <c r="AF1482" s="10">
        <f t="shared" si="938"/>
        <v>0.45588235294117646</v>
      </c>
      <c r="AG1482" s="8">
        <f t="shared" si="939"/>
        <v>71</v>
      </c>
      <c r="AH1482" s="8">
        <f t="shared" si="940"/>
        <v>85</v>
      </c>
    </row>
    <row r="1483" spans="1:34" x14ac:dyDescent="0.25">
      <c r="A1483" s="12" t="s">
        <v>4420</v>
      </c>
      <c r="B1483" s="12" t="s">
        <v>4421</v>
      </c>
      <c r="C1483" s="12" t="s">
        <v>177</v>
      </c>
      <c r="D1483" s="7" t="s">
        <v>392</v>
      </c>
      <c r="E1483" s="7" t="str">
        <f>INDEX('Нормо-час по специальностям'!$B$6:$B$26,MATCH(D1483,'Нормо-час по специальностям'!$A$6:$A$26,0))</f>
        <v>Электромонтажник</v>
      </c>
      <c r="F1483" s="15">
        <v>0.8</v>
      </c>
      <c r="G1483" s="7" t="s">
        <v>7470</v>
      </c>
      <c r="H1483" s="11">
        <f t="shared" si="924"/>
        <v>8.75</v>
      </c>
      <c r="I1483" s="8">
        <f>INDEX('Нормо-час по специальностям'!$D$6:$D$26,MATCH(D1483,'Нормо-час по специальностям'!$A$6:$A$26,0))</f>
        <v>850</v>
      </c>
      <c r="J1483" s="8">
        <f>INDEX('Нормо-час по специальностям'!$E$6:$E$26,MATCH(D1483,'Нормо-час по специальностям'!$A$6:$A$26,0))</f>
        <v>1020</v>
      </c>
      <c r="K1483" s="8">
        <f t="shared" si="925"/>
        <v>680</v>
      </c>
      <c r="L1483" s="8">
        <f t="shared" si="926"/>
        <v>816</v>
      </c>
      <c r="M1483" s="8">
        <f>Расценки!L1482</f>
        <v>540</v>
      </c>
      <c r="N1483" s="8">
        <f>Расценки!M1482</f>
        <v>630</v>
      </c>
      <c r="O1483" s="10">
        <f t="shared" si="927"/>
        <v>0.2592592592592593</v>
      </c>
      <c r="P1483" s="10">
        <f t="shared" si="928"/>
        <v>0.2952380952380953</v>
      </c>
      <c r="Q1483" s="7" t="str">
        <f t="shared" si="929"/>
        <v>расценка</v>
      </c>
      <c r="R1483" s="7" t="str">
        <f t="shared" si="930"/>
        <v>расценка</v>
      </c>
      <c r="S1483" s="8">
        <f t="shared" si="931"/>
        <v>675</v>
      </c>
      <c r="T1483" s="8">
        <f t="shared" si="932"/>
        <v>788</v>
      </c>
      <c r="U1483" s="8">
        <f>Расценки!F1482</f>
        <v>900</v>
      </c>
      <c r="V1483" s="8">
        <f>Расценки!G1482</f>
        <v>1050</v>
      </c>
      <c r="W1483" s="10">
        <f t="shared" si="933"/>
        <v>0.24444444444444444</v>
      </c>
      <c r="X1483" s="10">
        <f t="shared" si="934"/>
        <v>0.22285714285714286</v>
      </c>
      <c r="Y1483" s="9">
        <f>Расценки!H1482</f>
        <v>907</v>
      </c>
      <c r="Z1483" s="9">
        <f>Расценки!I1482</f>
        <v>1088</v>
      </c>
      <c r="AA1483" s="10">
        <f>Расценки!J1482</f>
        <v>7.7777777777778834E-3</v>
      </c>
      <c r="AB1483" s="10">
        <f>Расценки!K1482</f>
        <v>3.6190476190476106E-2</v>
      </c>
      <c r="AC1483" s="16">
        <f t="shared" si="935"/>
        <v>0.25027563395810365</v>
      </c>
      <c r="AD1483" s="16">
        <f t="shared" si="936"/>
        <v>0.25</v>
      </c>
      <c r="AE1483" s="10">
        <f t="shared" si="937"/>
        <v>0.40463065049614111</v>
      </c>
      <c r="AF1483" s="10">
        <f t="shared" si="938"/>
        <v>0.42095588235294118</v>
      </c>
      <c r="AG1483" s="8">
        <f t="shared" si="939"/>
        <v>227</v>
      </c>
      <c r="AH1483" s="8">
        <f t="shared" si="940"/>
        <v>272</v>
      </c>
    </row>
    <row r="1484" spans="1:34" x14ac:dyDescent="0.25">
      <c r="A1484" s="12" t="s">
        <v>4423</v>
      </c>
      <c r="B1484" s="12" t="s">
        <v>4424</v>
      </c>
      <c r="C1484" s="12" t="s">
        <v>177</v>
      </c>
      <c r="D1484" s="7" t="s">
        <v>392</v>
      </c>
      <c r="E1484" s="7" t="str">
        <f>INDEX('Нормо-час по специальностям'!$B$6:$B$26,MATCH(D1484,'Нормо-час по специальностям'!$A$6:$A$26,0))</f>
        <v>Электромонтажник</v>
      </c>
      <c r="F1484" s="15">
        <v>0.8</v>
      </c>
      <c r="G1484" s="7" t="s">
        <v>6938</v>
      </c>
      <c r="H1484" s="11">
        <f t="shared" si="924"/>
        <v>8.75</v>
      </c>
      <c r="I1484" s="8">
        <f>INDEX('Нормо-час по специальностям'!$D$6:$D$26,MATCH(D1484,'Нормо-час по специальностям'!$A$6:$A$26,0))</f>
        <v>850</v>
      </c>
      <c r="J1484" s="8">
        <f>INDEX('Нормо-час по специальностям'!$E$6:$E$26,MATCH(D1484,'Нормо-час по специальностям'!$A$6:$A$26,0))</f>
        <v>1020</v>
      </c>
      <c r="K1484" s="8">
        <f t="shared" si="925"/>
        <v>680</v>
      </c>
      <c r="L1484" s="8">
        <f t="shared" si="926"/>
        <v>816</v>
      </c>
      <c r="M1484" s="8">
        <f>Расценки!L1483</f>
        <v>600</v>
      </c>
      <c r="N1484" s="8">
        <f>Расценки!M1483</f>
        <v>720</v>
      </c>
      <c r="O1484" s="10">
        <f t="shared" si="927"/>
        <v>0.1333333333333333</v>
      </c>
      <c r="P1484" s="10">
        <f t="shared" si="928"/>
        <v>0.1333333333333333</v>
      </c>
      <c r="Q1484" s="7" t="str">
        <f t="shared" si="929"/>
        <v>расценка</v>
      </c>
      <c r="R1484" s="7" t="str">
        <f t="shared" si="930"/>
        <v>расценка</v>
      </c>
      <c r="S1484" s="8">
        <f t="shared" si="931"/>
        <v>750</v>
      </c>
      <c r="T1484" s="8">
        <f t="shared" si="932"/>
        <v>900</v>
      </c>
      <c r="U1484" s="8">
        <f>Расценки!F1483</f>
        <v>1000</v>
      </c>
      <c r="V1484" s="8">
        <f>Расценки!G1483</f>
        <v>1200</v>
      </c>
      <c r="W1484" s="10">
        <f t="shared" si="933"/>
        <v>0.32</v>
      </c>
      <c r="X1484" s="10">
        <f t="shared" si="934"/>
        <v>0.32</v>
      </c>
      <c r="Y1484" s="9">
        <f>Расценки!H1483</f>
        <v>1000</v>
      </c>
      <c r="Z1484" s="9">
        <f>Расценки!I1483</f>
        <v>1200</v>
      </c>
      <c r="AA1484" s="10">
        <f>Расценки!J1483</f>
        <v>0</v>
      </c>
      <c r="AB1484" s="10">
        <f>Расценки!K1483</f>
        <v>0</v>
      </c>
      <c r="AC1484" s="16">
        <f t="shared" si="935"/>
        <v>0.32</v>
      </c>
      <c r="AD1484" s="16">
        <f t="shared" si="936"/>
        <v>0.32</v>
      </c>
      <c r="AE1484" s="10">
        <f t="shared" si="937"/>
        <v>0.4</v>
      </c>
      <c r="AF1484" s="10">
        <f t="shared" si="938"/>
        <v>0.4</v>
      </c>
      <c r="AG1484" s="8">
        <f t="shared" si="939"/>
        <v>320</v>
      </c>
      <c r="AH1484" s="8">
        <f t="shared" si="940"/>
        <v>384</v>
      </c>
    </row>
    <row r="1485" spans="1:34" x14ac:dyDescent="0.25">
      <c r="A1485" s="12" t="s">
        <v>4426</v>
      </c>
      <c r="B1485" s="12" t="s">
        <v>4427</v>
      </c>
      <c r="C1485" s="12" t="s">
        <v>177</v>
      </c>
      <c r="D1485" s="7" t="s">
        <v>392</v>
      </c>
      <c r="E1485" s="7" t="str">
        <f>INDEX('Нормо-час по специальностям'!$B$6:$B$26,MATCH(D1485,'Нормо-час по специальностям'!$A$6:$A$26,0))</f>
        <v>Электромонтажник</v>
      </c>
      <c r="F1485" s="15">
        <v>0.6</v>
      </c>
      <c r="G1485" s="7" t="s">
        <v>6938</v>
      </c>
      <c r="H1485" s="11">
        <f t="shared" si="924"/>
        <v>11.67</v>
      </c>
      <c r="I1485" s="8">
        <f>INDEX('Нормо-час по специальностям'!$D$6:$D$26,MATCH(D1485,'Нормо-час по специальностям'!$A$6:$A$26,0))</f>
        <v>850</v>
      </c>
      <c r="J1485" s="8">
        <f>INDEX('Нормо-час по специальностям'!$E$6:$E$26,MATCH(D1485,'Нормо-час по специальностям'!$A$6:$A$26,0))</f>
        <v>1020</v>
      </c>
      <c r="K1485" s="8">
        <f t="shared" si="925"/>
        <v>510</v>
      </c>
      <c r="L1485" s="8">
        <f t="shared" si="926"/>
        <v>612</v>
      </c>
      <c r="M1485" s="8">
        <f>Расценки!L1484</f>
        <v>540</v>
      </c>
      <c r="N1485" s="8">
        <f>Расценки!M1484</f>
        <v>630</v>
      </c>
      <c r="O1485" s="10">
        <f t="shared" si="927"/>
        <v>-5.555555555555558E-2</v>
      </c>
      <c r="P1485" s="10">
        <f t="shared" si="928"/>
        <v>-2.8571428571428581E-2</v>
      </c>
      <c r="Q1485" s="7" t="str">
        <f t="shared" si="929"/>
        <v>равно</v>
      </c>
      <c r="R1485" s="7" t="str">
        <f t="shared" si="930"/>
        <v>равно</v>
      </c>
      <c r="S1485" s="8">
        <f t="shared" si="931"/>
        <v>900</v>
      </c>
      <c r="T1485" s="8">
        <f t="shared" si="932"/>
        <v>1050</v>
      </c>
      <c r="U1485" s="8">
        <f>Расценки!F1484</f>
        <v>900</v>
      </c>
      <c r="V1485" s="8">
        <f>Расценки!G1484</f>
        <v>1050</v>
      </c>
      <c r="W1485" s="10">
        <f t="shared" si="933"/>
        <v>0.43333333333333335</v>
      </c>
      <c r="X1485" s="10">
        <f t="shared" si="934"/>
        <v>0.41714285714285715</v>
      </c>
      <c r="Y1485" s="9">
        <f>Расценки!H1484</f>
        <v>900</v>
      </c>
      <c r="Z1485" s="9">
        <f>Расценки!I1484</f>
        <v>1050</v>
      </c>
      <c r="AA1485" s="10">
        <f>Расценки!J1484</f>
        <v>0</v>
      </c>
      <c r="AB1485" s="10">
        <f>Расценки!K1484</f>
        <v>0</v>
      </c>
      <c r="AC1485" s="16">
        <f t="shared" si="935"/>
        <v>0.43333333333333335</v>
      </c>
      <c r="AD1485" s="16">
        <f t="shared" si="936"/>
        <v>0.41714285714285715</v>
      </c>
      <c r="AE1485" s="10">
        <f t="shared" si="937"/>
        <v>0.4</v>
      </c>
      <c r="AF1485" s="10">
        <f t="shared" si="938"/>
        <v>0.4</v>
      </c>
      <c r="AG1485" s="8">
        <f t="shared" si="939"/>
        <v>390</v>
      </c>
      <c r="AH1485" s="8">
        <f t="shared" si="940"/>
        <v>438</v>
      </c>
    </row>
    <row r="1486" spans="1:34" x14ac:dyDescent="0.25">
      <c r="A1486" s="12" t="s">
        <v>4429</v>
      </c>
      <c r="B1486" s="12" t="s">
        <v>4430</v>
      </c>
      <c r="C1486" s="12" t="s">
        <v>177</v>
      </c>
      <c r="D1486" s="7" t="s">
        <v>392</v>
      </c>
      <c r="E1486" s="7" t="str">
        <f>INDEX('Нормо-час по специальностям'!$B$6:$B$26,MATCH(D1486,'Нормо-час по специальностям'!$A$6:$A$26,0))</f>
        <v>Электромонтажник</v>
      </c>
      <c r="F1486" s="15">
        <v>1.5</v>
      </c>
      <c r="G1486" s="7" t="s">
        <v>7471</v>
      </c>
      <c r="H1486" s="11">
        <f t="shared" si="924"/>
        <v>4.67</v>
      </c>
      <c r="I1486" s="8">
        <f>INDEX('Нормо-час по специальностям'!$D$6:$D$26,MATCH(D1486,'Нормо-час по специальностям'!$A$6:$A$26,0))</f>
        <v>850</v>
      </c>
      <c r="J1486" s="8">
        <f>INDEX('Нормо-час по специальностям'!$E$6:$E$26,MATCH(D1486,'Нормо-час по специальностям'!$A$6:$A$26,0))</f>
        <v>1020</v>
      </c>
      <c r="K1486" s="8">
        <f t="shared" si="925"/>
        <v>1275</v>
      </c>
      <c r="L1486" s="8">
        <f t="shared" si="926"/>
        <v>1530</v>
      </c>
      <c r="M1486" s="8">
        <f>Расценки!L1485</f>
        <v>1500</v>
      </c>
      <c r="N1486" s="8">
        <f>Расценки!M1485</f>
        <v>1750</v>
      </c>
      <c r="O1486" s="10">
        <f t="shared" si="927"/>
        <v>-0.15000000000000002</v>
      </c>
      <c r="P1486" s="10">
        <f t="shared" si="928"/>
        <v>-0.12571428571428567</v>
      </c>
      <c r="Q1486" s="7" t="str">
        <f t="shared" si="929"/>
        <v>нормо-часы</v>
      </c>
      <c r="R1486" s="7" t="str">
        <f t="shared" si="930"/>
        <v>нормо-часы</v>
      </c>
      <c r="S1486" s="8">
        <f t="shared" si="931"/>
        <v>1000</v>
      </c>
      <c r="T1486" s="8">
        <f t="shared" si="932"/>
        <v>1167</v>
      </c>
      <c r="U1486" s="8">
        <f>Расценки!F1485</f>
        <v>2500</v>
      </c>
      <c r="V1486" s="8">
        <f>Расценки!G1485</f>
        <v>2950</v>
      </c>
      <c r="W1486" s="10">
        <f t="shared" si="933"/>
        <v>0.49</v>
      </c>
      <c r="X1486" s="10">
        <f t="shared" si="934"/>
        <v>0.48135593220338985</v>
      </c>
      <c r="Y1486" s="9">
        <f>Расценки!H1485</f>
        <v>2500</v>
      </c>
      <c r="Z1486" s="9">
        <f>Расценки!I1485</f>
        <v>2950</v>
      </c>
      <c r="AA1486" s="10">
        <f>Расценки!J1485</f>
        <v>0</v>
      </c>
      <c r="AB1486" s="10">
        <f>Расценки!K1485</f>
        <v>0</v>
      </c>
      <c r="AC1486" s="16">
        <f t="shared" si="935"/>
        <v>0.49</v>
      </c>
      <c r="AD1486" s="16">
        <f t="shared" si="936"/>
        <v>0.48135593220338985</v>
      </c>
      <c r="AE1486" s="10">
        <f t="shared" si="937"/>
        <v>0.4</v>
      </c>
      <c r="AF1486" s="10">
        <f t="shared" si="938"/>
        <v>0.40677966101694918</v>
      </c>
      <c r="AG1486" s="8">
        <f t="shared" si="939"/>
        <v>1225</v>
      </c>
      <c r="AH1486" s="8">
        <f t="shared" si="940"/>
        <v>1420</v>
      </c>
    </row>
    <row r="1487" spans="1:34" x14ac:dyDescent="0.25">
      <c r="A1487" s="12" t="s">
        <v>4433</v>
      </c>
      <c r="B1487" s="12" t="s">
        <v>4434</v>
      </c>
      <c r="C1487" s="12" t="s">
        <v>177</v>
      </c>
      <c r="D1487" s="7" t="s">
        <v>392</v>
      </c>
      <c r="E1487" s="7" t="str">
        <f>INDEX('Нормо-час по специальностям'!$B$6:$B$26,MATCH(D1487,'Нормо-час по специальностям'!$A$6:$A$26,0))</f>
        <v>Электромонтажник</v>
      </c>
      <c r="F1487" s="15">
        <v>1.5</v>
      </c>
      <c r="G1487" s="7" t="s">
        <v>7472</v>
      </c>
      <c r="H1487" s="11">
        <f t="shared" si="924"/>
        <v>4.67</v>
      </c>
      <c r="I1487" s="8">
        <f>INDEX('Нормо-час по специальностям'!$D$6:$D$26,MATCH(D1487,'Нормо-час по специальностям'!$A$6:$A$26,0))</f>
        <v>850</v>
      </c>
      <c r="J1487" s="8">
        <f>INDEX('Нормо-час по специальностям'!$E$6:$E$26,MATCH(D1487,'Нормо-час по специальностям'!$A$6:$A$26,0))</f>
        <v>1020</v>
      </c>
      <c r="K1487" s="8">
        <f t="shared" si="925"/>
        <v>1275</v>
      </c>
      <c r="L1487" s="8">
        <f t="shared" si="926"/>
        <v>1530</v>
      </c>
      <c r="M1487" s="8">
        <f>Расценки!L1486</f>
        <v>1500</v>
      </c>
      <c r="N1487" s="8">
        <f>Расценки!M1486</f>
        <v>1750</v>
      </c>
      <c r="O1487" s="10">
        <f t="shared" si="927"/>
        <v>-0.15000000000000002</v>
      </c>
      <c r="P1487" s="10">
        <f t="shared" si="928"/>
        <v>-0.12571428571428567</v>
      </c>
      <c r="Q1487" s="7" t="str">
        <f t="shared" si="929"/>
        <v>нормо-часы</v>
      </c>
      <c r="R1487" s="7" t="str">
        <f t="shared" si="930"/>
        <v>нормо-часы</v>
      </c>
      <c r="S1487" s="8">
        <f t="shared" si="931"/>
        <v>1000</v>
      </c>
      <c r="T1487" s="8">
        <f t="shared" si="932"/>
        <v>1167</v>
      </c>
      <c r="U1487" s="8">
        <f>Расценки!F1486</f>
        <v>2500</v>
      </c>
      <c r="V1487" s="8">
        <f>Расценки!G1486</f>
        <v>2950</v>
      </c>
      <c r="W1487" s="10">
        <f t="shared" si="933"/>
        <v>0.49</v>
      </c>
      <c r="X1487" s="10">
        <f t="shared" si="934"/>
        <v>0.48135593220338985</v>
      </c>
      <c r="Y1487" s="9">
        <f>Расценки!H1486</f>
        <v>2500</v>
      </c>
      <c r="Z1487" s="9">
        <f>Расценки!I1486</f>
        <v>2950</v>
      </c>
      <c r="AA1487" s="10">
        <f>Расценки!J1486</f>
        <v>0</v>
      </c>
      <c r="AB1487" s="10">
        <f>Расценки!K1486</f>
        <v>0</v>
      </c>
      <c r="AC1487" s="16">
        <f t="shared" si="935"/>
        <v>0.49</v>
      </c>
      <c r="AD1487" s="16">
        <f t="shared" si="936"/>
        <v>0.48135593220338985</v>
      </c>
      <c r="AE1487" s="10">
        <f t="shared" si="937"/>
        <v>0.4</v>
      </c>
      <c r="AF1487" s="10">
        <f t="shared" si="938"/>
        <v>0.40677966101694918</v>
      </c>
      <c r="AG1487" s="8">
        <f t="shared" si="939"/>
        <v>1225</v>
      </c>
      <c r="AH1487" s="8">
        <f t="shared" si="940"/>
        <v>1420</v>
      </c>
    </row>
    <row r="1488" spans="1:34" x14ac:dyDescent="0.25">
      <c r="A1488" s="12" t="s">
        <v>4436</v>
      </c>
      <c r="B1488" s="12" t="s">
        <v>4437</v>
      </c>
      <c r="C1488" s="12" t="s">
        <v>50</v>
      </c>
      <c r="D1488" s="7" t="s">
        <v>392</v>
      </c>
      <c r="E1488" s="7" t="str">
        <f>INDEX('Нормо-час по специальностям'!$B$6:$B$26,MATCH(D1488,'Нормо-час по специальностям'!$A$6:$A$26,0))</f>
        <v>Электромонтажник</v>
      </c>
      <c r="F1488" s="15">
        <v>0.3</v>
      </c>
      <c r="G1488" s="7" t="s">
        <v>6938</v>
      </c>
      <c r="H1488" s="11">
        <f t="shared" si="924"/>
        <v>23.33</v>
      </c>
      <c r="I1488" s="8">
        <f>INDEX('Нормо-час по специальностям'!$D$6:$D$26,MATCH(D1488,'Нормо-час по специальностям'!$A$6:$A$26,0))</f>
        <v>850</v>
      </c>
      <c r="J1488" s="8">
        <f>INDEX('Нормо-час по специальностям'!$E$6:$E$26,MATCH(D1488,'Нормо-час по специальностям'!$A$6:$A$26,0))</f>
        <v>1020</v>
      </c>
      <c r="K1488" s="8">
        <f t="shared" si="925"/>
        <v>255</v>
      </c>
      <c r="L1488" s="8">
        <f t="shared" si="926"/>
        <v>306</v>
      </c>
      <c r="M1488" s="8">
        <f>Расценки!L1487</f>
        <v>270</v>
      </c>
      <c r="N1488" s="8">
        <f>Расценки!M1487</f>
        <v>320</v>
      </c>
      <c r="O1488" s="10">
        <f t="shared" si="927"/>
        <v>-5.555555555555558E-2</v>
      </c>
      <c r="P1488" s="10">
        <f t="shared" si="928"/>
        <v>-4.3749999999999956E-2</v>
      </c>
      <c r="Q1488" s="7" t="str">
        <f t="shared" si="929"/>
        <v>равно</v>
      </c>
      <c r="R1488" s="7" t="str">
        <f t="shared" si="930"/>
        <v>равно</v>
      </c>
      <c r="S1488" s="8">
        <f t="shared" si="931"/>
        <v>900</v>
      </c>
      <c r="T1488" s="8">
        <f t="shared" si="932"/>
        <v>1067</v>
      </c>
      <c r="U1488" s="8">
        <f>Расценки!F1487</f>
        <v>450</v>
      </c>
      <c r="V1488" s="8">
        <f>Расценки!G1487</f>
        <v>530</v>
      </c>
      <c r="W1488" s="10">
        <f t="shared" si="933"/>
        <v>0.43333333333333335</v>
      </c>
      <c r="X1488" s="10">
        <f t="shared" si="934"/>
        <v>0.42264150943396228</v>
      </c>
      <c r="Y1488" s="9">
        <f>Расценки!H1487</f>
        <v>450</v>
      </c>
      <c r="Z1488" s="9">
        <f>Расценки!I1487</f>
        <v>530</v>
      </c>
      <c r="AA1488" s="10">
        <f>Расценки!J1487</f>
        <v>0</v>
      </c>
      <c r="AB1488" s="10">
        <f>Расценки!K1487</f>
        <v>0</v>
      </c>
      <c r="AC1488" s="16">
        <f t="shared" si="935"/>
        <v>0.43333333333333335</v>
      </c>
      <c r="AD1488" s="16">
        <f t="shared" si="936"/>
        <v>0.42264150943396228</v>
      </c>
      <c r="AE1488" s="10">
        <f t="shared" si="937"/>
        <v>0.4</v>
      </c>
      <c r="AF1488" s="10">
        <f t="shared" si="938"/>
        <v>0.39622641509433965</v>
      </c>
      <c r="AG1488" s="8">
        <f t="shared" si="939"/>
        <v>195</v>
      </c>
      <c r="AH1488" s="8">
        <f t="shared" si="940"/>
        <v>224</v>
      </c>
    </row>
    <row r="1489" spans="1:34" x14ac:dyDescent="0.25">
      <c r="A1489" s="12" t="s">
        <v>4439</v>
      </c>
      <c r="B1489" s="12" t="s">
        <v>4440</v>
      </c>
      <c r="C1489" s="12" t="s">
        <v>177</v>
      </c>
      <c r="D1489" s="7" t="s">
        <v>392</v>
      </c>
      <c r="E1489" s="7" t="str">
        <f>INDEX('Нормо-час по специальностям'!$B$6:$B$26,MATCH(D1489,'Нормо-час по специальностям'!$A$6:$A$26,0))</f>
        <v>Электромонтажник</v>
      </c>
      <c r="F1489" s="15">
        <v>0.5</v>
      </c>
      <c r="G1489" s="7" t="s">
        <v>6938</v>
      </c>
      <c r="H1489" s="11">
        <f t="shared" si="924"/>
        <v>14</v>
      </c>
      <c r="I1489" s="8">
        <f>INDEX('Нормо-час по специальностям'!$D$6:$D$26,MATCH(D1489,'Нормо-час по специальностям'!$A$6:$A$26,0))</f>
        <v>850</v>
      </c>
      <c r="J1489" s="8">
        <f>INDEX('Нормо-час по специальностям'!$E$6:$E$26,MATCH(D1489,'Нормо-час по специальностям'!$A$6:$A$26,0))</f>
        <v>1020</v>
      </c>
      <c r="K1489" s="8">
        <f t="shared" si="925"/>
        <v>425</v>
      </c>
      <c r="L1489" s="8">
        <f t="shared" si="926"/>
        <v>510</v>
      </c>
      <c r="M1489" s="8">
        <f>Расценки!L1488</f>
        <v>480</v>
      </c>
      <c r="N1489" s="8">
        <f>Расценки!M1488</f>
        <v>560</v>
      </c>
      <c r="O1489" s="10">
        <f t="shared" si="927"/>
        <v>-0.11458333333333337</v>
      </c>
      <c r="P1489" s="10">
        <f t="shared" si="928"/>
        <v>-8.9285714285714302E-2</v>
      </c>
      <c r="Q1489" s="7" t="str">
        <f t="shared" si="929"/>
        <v>нормо-часы</v>
      </c>
      <c r="R1489" s="7" t="str">
        <f t="shared" si="930"/>
        <v>равно</v>
      </c>
      <c r="S1489" s="8">
        <f t="shared" si="931"/>
        <v>960</v>
      </c>
      <c r="T1489" s="8">
        <f t="shared" si="932"/>
        <v>1120</v>
      </c>
      <c r="U1489" s="8">
        <f>Расценки!F1488</f>
        <v>800</v>
      </c>
      <c r="V1489" s="8">
        <f>Расценки!G1488</f>
        <v>950</v>
      </c>
      <c r="W1489" s="10">
        <f t="shared" si="933"/>
        <v>0.46875</v>
      </c>
      <c r="X1489" s="10">
        <f t="shared" si="934"/>
        <v>0.4631578947368421</v>
      </c>
      <c r="Y1489" s="9">
        <f>Расценки!H1488</f>
        <v>800</v>
      </c>
      <c r="Z1489" s="9">
        <f>Расценки!I1488</f>
        <v>950</v>
      </c>
      <c r="AA1489" s="10">
        <f>Расценки!J1488</f>
        <v>0</v>
      </c>
      <c r="AB1489" s="10">
        <f>Расценки!K1488</f>
        <v>0</v>
      </c>
      <c r="AC1489" s="16">
        <f t="shared" si="935"/>
        <v>0.46875</v>
      </c>
      <c r="AD1489" s="16">
        <f t="shared" si="936"/>
        <v>0.4631578947368421</v>
      </c>
      <c r="AE1489" s="10">
        <f t="shared" si="937"/>
        <v>0.4</v>
      </c>
      <c r="AF1489" s="10">
        <f t="shared" si="938"/>
        <v>0.41052631578947368</v>
      </c>
      <c r="AG1489" s="8">
        <f t="shared" si="939"/>
        <v>375</v>
      </c>
      <c r="AH1489" s="8">
        <f t="shared" si="940"/>
        <v>440</v>
      </c>
    </row>
    <row r="1490" spans="1:34" x14ac:dyDescent="0.25">
      <c r="A1490" s="5" t="s">
        <v>4442</v>
      </c>
      <c r="B1490" s="6"/>
      <c r="C1490" s="6"/>
      <c r="D1490" s="6"/>
      <c r="E1490" s="6"/>
      <c r="F1490" s="6"/>
      <c r="G1490" s="6"/>
      <c r="H1490" s="6"/>
      <c r="I1490" s="6"/>
      <c r="J1490" s="6"/>
      <c r="K1490" s="6"/>
      <c r="L1490" s="6"/>
      <c r="M1490" s="6"/>
      <c r="N1490" s="6"/>
      <c r="O1490" s="6"/>
      <c r="P1490" s="6"/>
      <c r="Q1490" s="6"/>
      <c r="R1490" s="6"/>
      <c r="S1490" s="6"/>
      <c r="T1490" s="6"/>
      <c r="U1490" s="6"/>
      <c r="V1490" s="6"/>
      <c r="W1490" s="6"/>
      <c r="X1490" s="6"/>
      <c r="Y1490" s="6"/>
      <c r="Z1490" s="6"/>
      <c r="AA1490" s="6"/>
      <c r="AB1490" s="6"/>
      <c r="AC1490" s="6"/>
      <c r="AD1490" s="6"/>
      <c r="AE1490" s="6"/>
      <c r="AF1490" s="6"/>
      <c r="AG1490" s="6"/>
      <c r="AH1490" s="6"/>
    </row>
    <row r="1491" spans="1:34" x14ac:dyDescent="0.25">
      <c r="A1491" s="7" t="s">
        <v>4443</v>
      </c>
      <c r="B1491" s="7" t="s">
        <v>4444</v>
      </c>
      <c r="C1491" s="7" t="s">
        <v>177</v>
      </c>
      <c r="D1491" s="7" t="s">
        <v>392</v>
      </c>
      <c r="E1491" s="7" t="str">
        <f>INDEX('Нормо-час по специальностям'!$B$6:$B$26,MATCH(D1491,'Нормо-час по специальностям'!$A$6:$A$26,0))</f>
        <v>Электромонтажник</v>
      </c>
      <c r="F1491" s="15">
        <v>0.05</v>
      </c>
      <c r="G1491" s="7" t="s">
        <v>7473</v>
      </c>
      <c r="H1491" s="11">
        <f t="shared" ref="H1491:H1503" si="941">IF(OR(F1491="",F1491=0),"",ROUND($G$3/F1491,2))</f>
        <v>140</v>
      </c>
      <c r="I1491" s="8">
        <f>INDEX('Нормо-час по специальностям'!$D$6:$D$26,MATCH(D1491,'Нормо-час по специальностям'!$A$6:$A$26,0))</f>
        <v>850</v>
      </c>
      <c r="J1491" s="8">
        <f>INDEX('Нормо-час по специальностям'!$E$6:$E$26,MATCH(D1491,'Нормо-час по специальностям'!$A$6:$A$26,0))</f>
        <v>1020</v>
      </c>
      <c r="K1491" s="8">
        <f t="shared" ref="K1491:K1503" si="942">IF(OR(F1491="",F1491=0,I1491=0),"",ROUND(F1491*I1491,0))</f>
        <v>43</v>
      </c>
      <c r="L1491" s="8">
        <f t="shared" ref="L1491:L1503" si="943">IF(OR(F1491="",F1491=0,J1491=0),"",ROUND(F1491*J1491,0))</f>
        <v>51</v>
      </c>
      <c r="M1491" s="8">
        <f>Расценки!L1490</f>
        <v>42</v>
      </c>
      <c r="N1491" s="8">
        <f>Расценки!M1490</f>
        <v>48</v>
      </c>
      <c r="O1491" s="10">
        <f t="shared" ref="O1491:O1503" si="944">IF(OR(K1491="",M1491="",M1491=0),"",K1491/M1491-1)</f>
        <v>2.3809523809523725E-2</v>
      </c>
      <c r="P1491" s="10">
        <f t="shared" ref="P1491:P1503" si="945">IF(OR(L1491="",N1491="",N1491=0),"",L1491/N1491-1)</f>
        <v>6.25E-2</v>
      </c>
      <c r="Q1491" s="7" t="str">
        <f t="shared" ref="Q1491:Q1503" si="946">IF(O1491="","—",IF(O1491&lt;-$C$3,"нормо-часы",IF(O1491&gt;$C$3,"расценка","равно")))</f>
        <v>равно</v>
      </c>
      <c r="R1491" s="7" t="str">
        <f t="shared" ref="R1491:R1503" si="947">IF(P1491="","—",IF(P1491&lt;-$C$3,"нормо-часы",IF(P1491&gt;$C$3,"расценка","равно")))</f>
        <v>равно</v>
      </c>
      <c r="S1491" s="8">
        <f t="shared" ref="S1491:S1503" si="948">IF(OR(F1491="",F1491=0,M1491=""),"",ROUND(M1491/F1491,0))</f>
        <v>840</v>
      </c>
      <c r="T1491" s="8">
        <f t="shared" ref="T1491:T1503" si="949">IF(OR(F1491="",F1491=0,N1491=""),"",ROUND(N1491/F1491,0))</f>
        <v>960</v>
      </c>
      <c r="U1491" s="8">
        <f>Расценки!F1490</f>
        <v>70</v>
      </c>
      <c r="V1491" s="8">
        <f>Расценки!G1490</f>
        <v>80</v>
      </c>
      <c r="W1491" s="10">
        <f t="shared" ref="W1491:W1503" si="950">IF(OR(K1491="",U1491="",U1491=0),"",(U1491-K1491)/U1491)</f>
        <v>0.38571428571428573</v>
      </c>
      <c r="X1491" s="10">
        <f t="shared" ref="X1491:X1503" si="951">IF(OR(L1491="",V1491="",V1491=0),"",(V1491-L1491)/V1491)</f>
        <v>0.36249999999999999</v>
      </c>
      <c r="Y1491" s="9">
        <f>Расценки!H1490</f>
        <v>70</v>
      </c>
      <c r="Z1491" s="9">
        <f>Расценки!I1490</f>
        <v>80</v>
      </c>
      <c r="AA1491" s="10">
        <f>Расценки!J1490</f>
        <v>0</v>
      </c>
      <c r="AB1491" s="10">
        <f>Расценки!K1490</f>
        <v>0</v>
      </c>
      <c r="AC1491" s="16">
        <f t="shared" ref="AC1491:AC1503" si="952">IF(OR(K1491="",Y1491="",Y1491=0),"",(Y1491-K1491)/Y1491)</f>
        <v>0.38571428571428573</v>
      </c>
      <c r="AD1491" s="16">
        <f t="shared" ref="AD1491:AD1503" si="953">IF(OR(L1491="",Z1491="",Z1491=0),"",(Z1491-L1491)/Z1491)</f>
        <v>0.36249999999999999</v>
      </c>
      <c r="AE1491" s="10">
        <f t="shared" ref="AE1491:AE1503" si="954">IF(OR(Y1491="",Y1491=0),"",(Y1491-M1491)/Y1491)</f>
        <v>0.4</v>
      </c>
      <c r="AF1491" s="10">
        <f t="shared" ref="AF1491:AF1503" si="955">IF(OR(Z1491="",Z1491=0),"",(Z1491-N1491)/Z1491)</f>
        <v>0.4</v>
      </c>
      <c r="AG1491" s="8">
        <f t="shared" ref="AG1491:AG1503" si="956">IF(OR(K1491="",Y1491=""),"",Y1491-K1491)</f>
        <v>27</v>
      </c>
      <c r="AH1491" s="8">
        <f t="shared" ref="AH1491:AH1503" si="957">IF(OR(L1491="",Z1491=""),"",Z1491-L1491)</f>
        <v>29</v>
      </c>
    </row>
    <row r="1492" spans="1:34" x14ac:dyDescent="0.25">
      <c r="A1492" s="7" t="s">
        <v>4446</v>
      </c>
      <c r="B1492" s="7" t="s">
        <v>4447</v>
      </c>
      <c r="C1492" s="7" t="s">
        <v>177</v>
      </c>
      <c r="D1492" s="7" t="s">
        <v>392</v>
      </c>
      <c r="E1492" s="7" t="str">
        <f>INDEX('Нормо-час по специальностям'!$B$6:$B$26,MATCH(D1492,'Нормо-час по специальностям'!$A$6:$A$26,0))</f>
        <v>Электромонтажник</v>
      </c>
      <c r="F1492" s="15">
        <v>0.08</v>
      </c>
      <c r="G1492" s="7" t="s">
        <v>7473</v>
      </c>
      <c r="H1492" s="11">
        <f t="shared" si="941"/>
        <v>87.5</v>
      </c>
      <c r="I1492" s="8">
        <f>INDEX('Нормо-час по специальностям'!$D$6:$D$26,MATCH(D1492,'Нормо-час по специальностям'!$A$6:$A$26,0))</f>
        <v>850</v>
      </c>
      <c r="J1492" s="8">
        <f>INDEX('Нормо-час по специальностям'!$E$6:$E$26,MATCH(D1492,'Нормо-час по специальностям'!$A$6:$A$26,0))</f>
        <v>1020</v>
      </c>
      <c r="K1492" s="8">
        <f t="shared" si="942"/>
        <v>68</v>
      </c>
      <c r="L1492" s="8">
        <f t="shared" si="943"/>
        <v>82</v>
      </c>
      <c r="M1492" s="8">
        <f>Расценки!L1491</f>
        <v>60</v>
      </c>
      <c r="N1492" s="8">
        <f>Расценки!M1491</f>
        <v>69</v>
      </c>
      <c r="O1492" s="10">
        <f t="shared" si="944"/>
        <v>0.1333333333333333</v>
      </c>
      <c r="P1492" s="10">
        <f t="shared" si="945"/>
        <v>0.18840579710144922</v>
      </c>
      <c r="Q1492" s="7" t="str">
        <f t="shared" si="946"/>
        <v>расценка</v>
      </c>
      <c r="R1492" s="7" t="str">
        <f t="shared" si="947"/>
        <v>расценка</v>
      </c>
      <c r="S1492" s="8">
        <f t="shared" si="948"/>
        <v>750</v>
      </c>
      <c r="T1492" s="8">
        <f t="shared" si="949"/>
        <v>863</v>
      </c>
      <c r="U1492" s="8">
        <f>Расценки!F1491</f>
        <v>100</v>
      </c>
      <c r="V1492" s="8">
        <f>Расценки!G1491</f>
        <v>115</v>
      </c>
      <c r="W1492" s="10">
        <f t="shared" si="950"/>
        <v>0.32</v>
      </c>
      <c r="X1492" s="10">
        <f t="shared" si="951"/>
        <v>0.28695652173913044</v>
      </c>
      <c r="Y1492" s="9">
        <f>Расценки!H1491</f>
        <v>100</v>
      </c>
      <c r="Z1492" s="9">
        <f>Расценки!I1491</f>
        <v>115</v>
      </c>
      <c r="AA1492" s="10">
        <f>Расценки!J1491</f>
        <v>0</v>
      </c>
      <c r="AB1492" s="10">
        <f>Расценки!K1491</f>
        <v>0</v>
      </c>
      <c r="AC1492" s="16">
        <f t="shared" si="952"/>
        <v>0.32</v>
      </c>
      <c r="AD1492" s="16">
        <f t="shared" si="953"/>
        <v>0.28695652173913044</v>
      </c>
      <c r="AE1492" s="10">
        <f t="shared" si="954"/>
        <v>0.4</v>
      </c>
      <c r="AF1492" s="10">
        <f t="shared" si="955"/>
        <v>0.4</v>
      </c>
      <c r="AG1492" s="8">
        <f t="shared" si="956"/>
        <v>32</v>
      </c>
      <c r="AH1492" s="8">
        <f t="shared" si="957"/>
        <v>33</v>
      </c>
    </row>
    <row r="1493" spans="1:34" x14ac:dyDescent="0.25">
      <c r="A1493" s="7" t="s">
        <v>4448</v>
      </c>
      <c r="B1493" s="7" t="s">
        <v>4449</v>
      </c>
      <c r="C1493" s="7" t="s">
        <v>177</v>
      </c>
      <c r="D1493" s="7" t="s">
        <v>392</v>
      </c>
      <c r="E1493" s="7" t="str">
        <f>INDEX('Нормо-час по специальностям'!$B$6:$B$26,MATCH(D1493,'Нормо-час по специальностям'!$A$6:$A$26,0))</f>
        <v>Электромонтажник</v>
      </c>
      <c r="F1493" s="15">
        <v>0.03</v>
      </c>
      <c r="G1493" s="7" t="s">
        <v>7473</v>
      </c>
      <c r="H1493" s="11">
        <f t="shared" si="941"/>
        <v>233.33</v>
      </c>
      <c r="I1493" s="8">
        <f>INDEX('Нормо-час по специальностям'!$D$6:$D$26,MATCH(D1493,'Нормо-час по специальностям'!$A$6:$A$26,0))</f>
        <v>850</v>
      </c>
      <c r="J1493" s="8">
        <f>INDEX('Нормо-час по специальностям'!$E$6:$E$26,MATCH(D1493,'Нормо-час по специальностям'!$A$6:$A$26,0))</f>
        <v>1020</v>
      </c>
      <c r="K1493" s="8">
        <f t="shared" si="942"/>
        <v>26</v>
      </c>
      <c r="L1493" s="8">
        <f t="shared" si="943"/>
        <v>31</v>
      </c>
      <c r="M1493" s="8">
        <f>Расценки!L1492</f>
        <v>25</v>
      </c>
      <c r="N1493" s="8">
        <f>Расценки!M1492</f>
        <v>28.5</v>
      </c>
      <c r="O1493" s="10">
        <f t="shared" si="944"/>
        <v>4.0000000000000036E-2</v>
      </c>
      <c r="P1493" s="10">
        <f t="shared" si="945"/>
        <v>8.7719298245614086E-2</v>
      </c>
      <c r="Q1493" s="7" t="str">
        <f t="shared" si="946"/>
        <v>равно</v>
      </c>
      <c r="R1493" s="7" t="str">
        <f t="shared" si="947"/>
        <v>равно</v>
      </c>
      <c r="S1493" s="8">
        <f t="shared" si="948"/>
        <v>833</v>
      </c>
      <c r="T1493" s="8">
        <f t="shared" si="949"/>
        <v>950</v>
      </c>
      <c r="U1493" s="8">
        <f>Расценки!F1492</f>
        <v>40</v>
      </c>
      <c r="V1493" s="8">
        <f>Расценки!G1492</f>
        <v>45</v>
      </c>
      <c r="W1493" s="10">
        <f t="shared" si="950"/>
        <v>0.35</v>
      </c>
      <c r="X1493" s="10">
        <f t="shared" si="951"/>
        <v>0.31111111111111112</v>
      </c>
      <c r="Y1493" s="9">
        <f>Расценки!H1492</f>
        <v>40</v>
      </c>
      <c r="Z1493" s="9">
        <f>Расценки!I1492</f>
        <v>45</v>
      </c>
      <c r="AA1493" s="10">
        <f>Расценки!J1492</f>
        <v>0</v>
      </c>
      <c r="AB1493" s="10">
        <f>Расценки!K1492</f>
        <v>0</v>
      </c>
      <c r="AC1493" s="16">
        <f t="shared" si="952"/>
        <v>0.35</v>
      </c>
      <c r="AD1493" s="16">
        <f t="shared" si="953"/>
        <v>0.31111111111111112</v>
      </c>
      <c r="AE1493" s="10">
        <f t="shared" si="954"/>
        <v>0.375</v>
      </c>
      <c r="AF1493" s="10">
        <f t="shared" si="955"/>
        <v>0.36666666666666664</v>
      </c>
      <c r="AG1493" s="8">
        <f t="shared" si="956"/>
        <v>14</v>
      </c>
      <c r="AH1493" s="8">
        <f t="shared" si="957"/>
        <v>14</v>
      </c>
    </row>
    <row r="1494" spans="1:34" x14ac:dyDescent="0.25">
      <c r="A1494" s="7" t="s">
        <v>4450</v>
      </c>
      <c r="B1494" s="7" t="s">
        <v>4451</v>
      </c>
      <c r="C1494" s="7" t="s">
        <v>177</v>
      </c>
      <c r="D1494" s="7" t="s">
        <v>392</v>
      </c>
      <c r="E1494" s="7" t="str">
        <f>INDEX('Нормо-час по специальностям'!$B$6:$B$26,MATCH(D1494,'Нормо-час по специальностям'!$A$6:$A$26,0))</f>
        <v>Электромонтажник</v>
      </c>
      <c r="F1494" s="15">
        <v>0.03</v>
      </c>
      <c r="G1494" s="7" t="s">
        <v>7473</v>
      </c>
      <c r="H1494" s="11">
        <f t="shared" si="941"/>
        <v>233.33</v>
      </c>
      <c r="I1494" s="8">
        <f>INDEX('Нормо-час по специальностям'!$D$6:$D$26,MATCH(D1494,'Нормо-час по специальностям'!$A$6:$A$26,0))</f>
        <v>850</v>
      </c>
      <c r="J1494" s="8">
        <f>INDEX('Нормо-час по специальностям'!$E$6:$E$26,MATCH(D1494,'Нормо-час по специальностям'!$A$6:$A$26,0))</f>
        <v>1020</v>
      </c>
      <c r="K1494" s="8">
        <f t="shared" si="942"/>
        <v>26</v>
      </c>
      <c r="L1494" s="8">
        <f t="shared" si="943"/>
        <v>31</v>
      </c>
      <c r="M1494" s="8">
        <f>Расценки!L1493</f>
        <v>25</v>
      </c>
      <c r="N1494" s="8">
        <f>Расценки!M1493</f>
        <v>28.5</v>
      </c>
      <c r="O1494" s="10">
        <f t="shared" si="944"/>
        <v>4.0000000000000036E-2</v>
      </c>
      <c r="P1494" s="10">
        <f t="shared" si="945"/>
        <v>8.7719298245614086E-2</v>
      </c>
      <c r="Q1494" s="7" t="str">
        <f t="shared" si="946"/>
        <v>равно</v>
      </c>
      <c r="R1494" s="7" t="str">
        <f t="shared" si="947"/>
        <v>равно</v>
      </c>
      <c r="S1494" s="8">
        <f t="shared" si="948"/>
        <v>833</v>
      </c>
      <c r="T1494" s="8">
        <f t="shared" si="949"/>
        <v>950</v>
      </c>
      <c r="U1494" s="8">
        <f>Расценки!F1493</f>
        <v>40</v>
      </c>
      <c r="V1494" s="8">
        <f>Расценки!G1493</f>
        <v>45</v>
      </c>
      <c r="W1494" s="10">
        <f t="shared" si="950"/>
        <v>0.35</v>
      </c>
      <c r="X1494" s="10">
        <f t="shared" si="951"/>
        <v>0.31111111111111112</v>
      </c>
      <c r="Y1494" s="9">
        <f>Расценки!H1493</f>
        <v>40</v>
      </c>
      <c r="Z1494" s="9">
        <f>Расценки!I1493</f>
        <v>45</v>
      </c>
      <c r="AA1494" s="10">
        <f>Расценки!J1493</f>
        <v>0</v>
      </c>
      <c r="AB1494" s="10">
        <f>Расценки!K1493</f>
        <v>0</v>
      </c>
      <c r="AC1494" s="16">
        <f t="shared" si="952"/>
        <v>0.35</v>
      </c>
      <c r="AD1494" s="16">
        <f t="shared" si="953"/>
        <v>0.31111111111111112</v>
      </c>
      <c r="AE1494" s="10">
        <f t="shared" si="954"/>
        <v>0.375</v>
      </c>
      <c r="AF1494" s="10">
        <f t="shared" si="955"/>
        <v>0.36666666666666664</v>
      </c>
      <c r="AG1494" s="8">
        <f t="shared" si="956"/>
        <v>14</v>
      </c>
      <c r="AH1494" s="8">
        <f t="shared" si="957"/>
        <v>14</v>
      </c>
    </row>
    <row r="1495" spans="1:34" x14ac:dyDescent="0.25">
      <c r="A1495" s="7" t="s">
        <v>4452</v>
      </c>
      <c r="B1495" s="7" t="s">
        <v>4453</v>
      </c>
      <c r="C1495" s="7" t="s">
        <v>177</v>
      </c>
      <c r="D1495" s="7" t="s">
        <v>392</v>
      </c>
      <c r="E1495" s="7" t="str">
        <f>INDEX('Нормо-час по специальностям'!$B$6:$B$26,MATCH(D1495,'Нормо-час по специальностям'!$A$6:$A$26,0))</f>
        <v>Электромонтажник</v>
      </c>
      <c r="F1495" s="15">
        <v>0.05</v>
      </c>
      <c r="G1495" s="7" t="s">
        <v>7473</v>
      </c>
      <c r="H1495" s="11">
        <f t="shared" si="941"/>
        <v>140</v>
      </c>
      <c r="I1495" s="8">
        <f>INDEX('Нормо-час по специальностям'!$D$6:$D$26,MATCH(D1495,'Нормо-час по специальностям'!$A$6:$A$26,0))</f>
        <v>850</v>
      </c>
      <c r="J1495" s="8">
        <f>INDEX('Нормо-час по специальностям'!$E$6:$E$26,MATCH(D1495,'Нормо-час по специальностям'!$A$6:$A$26,0))</f>
        <v>1020</v>
      </c>
      <c r="K1495" s="8">
        <f t="shared" si="942"/>
        <v>43</v>
      </c>
      <c r="L1495" s="8">
        <f t="shared" si="943"/>
        <v>51</v>
      </c>
      <c r="M1495" s="8">
        <f>Расценки!L1494</f>
        <v>42</v>
      </c>
      <c r="N1495" s="8">
        <f>Расценки!M1494</f>
        <v>48</v>
      </c>
      <c r="O1495" s="10">
        <f t="shared" si="944"/>
        <v>2.3809523809523725E-2</v>
      </c>
      <c r="P1495" s="10">
        <f t="shared" si="945"/>
        <v>6.25E-2</v>
      </c>
      <c r="Q1495" s="7" t="str">
        <f t="shared" si="946"/>
        <v>равно</v>
      </c>
      <c r="R1495" s="7" t="str">
        <f t="shared" si="947"/>
        <v>равно</v>
      </c>
      <c r="S1495" s="8">
        <f t="shared" si="948"/>
        <v>840</v>
      </c>
      <c r="T1495" s="8">
        <f t="shared" si="949"/>
        <v>960</v>
      </c>
      <c r="U1495" s="8">
        <f>Расценки!F1494</f>
        <v>70</v>
      </c>
      <c r="V1495" s="8">
        <f>Расценки!G1494</f>
        <v>80</v>
      </c>
      <c r="W1495" s="10">
        <f t="shared" si="950"/>
        <v>0.38571428571428573</v>
      </c>
      <c r="X1495" s="10">
        <f t="shared" si="951"/>
        <v>0.36249999999999999</v>
      </c>
      <c r="Y1495" s="9">
        <f>Расценки!H1494</f>
        <v>70</v>
      </c>
      <c r="Z1495" s="9">
        <f>Расценки!I1494</f>
        <v>80</v>
      </c>
      <c r="AA1495" s="10">
        <f>Расценки!J1494</f>
        <v>0</v>
      </c>
      <c r="AB1495" s="10">
        <f>Расценки!K1494</f>
        <v>0</v>
      </c>
      <c r="AC1495" s="16">
        <f t="shared" si="952"/>
        <v>0.38571428571428573</v>
      </c>
      <c r="AD1495" s="16">
        <f t="shared" si="953"/>
        <v>0.36249999999999999</v>
      </c>
      <c r="AE1495" s="10">
        <f t="shared" si="954"/>
        <v>0.4</v>
      </c>
      <c r="AF1495" s="10">
        <f t="shared" si="955"/>
        <v>0.4</v>
      </c>
      <c r="AG1495" s="8">
        <f t="shared" si="956"/>
        <v>27</v>
      </c>
      <c r="AH1495" s="8">
        <f t="shared" si="957"/>
        <v>29</v>
      </c>
    </row>
    <row r="1496" spans="1:34" x14ac:dyDescent="0.25">
      <c r="A1496" s="7" t="s">
        <v>4454</v>
      </c>
      <c r="B1496" s="7" t="s">
        <v>4455</v>
      </c>
      <c r="C1496" s="7" t="s">
        <v>177</v>
      </c>
      <c r="D1496" s="7" t="s">
        <v>392</v>
      </c>
      <c r="E1496" s="7" t="str">
        <f>INDEX('Нормо-час по специальностям'!$B$6:$B$26,MATCH(D1496,'Нормо-час по специальностям'!$A$6:$A$26,0))</f>
        <v>Электромонтажник</v>
      </c>
      <c r="F1496" s="15">
        <v>0.08</v>
      </c>
      <c r="G1496" s="7" t="s">
        <v>7473</v>
      </c>
      <c r="H1496" s="11">
        <f t="shared" si="941"/>
        <v>87.5</v>
      </c>
      <c r="I1496" s="8">
        <f>INDEX('Нормо-час по специальностям'!$D$6:$D$26,MATCH(D1496,'Нормо-час по специальностям'!$A$6:$A$26,0))</f>
        <v>850</v>
      </c>
      <c r="J1496" s="8">
        <f>INDEX('Нормо-час по специальностям'!$E$6:$E$26,MATCH(D1496,'Нормо-час по специальностям'!$A$6:$A$26,0))</f>
        <v>1020</v>
      </c>
      <c r="K1496" s="8">
        <f t="shared" si="942"/>
        <v>68</v>
      </c>
      <c r="L1496" s="8">
        <f t="shared" si="943"/>
        <v>82</v>
      </c>
      <c r="M1496" s="8">
        <f>Расценки!L1495</f>
        <v>60</v>
      </c>
      <c r="N1496" s="8">
        <f>Расценки!M1495</f>
        <v>69</v>
      </c>
      <c r="O1496" s="10">
        <f t="shared" si="944"/>
        <v>0.1333333333333333</v>
      </c>
      <c r="P1496" s="10">
        <f t="shared" si="945"/>
        <v>0.18840579710144922</v>
      </c>
      <c r="Q1496" s="7" t="str">
        <f t="shared" si="946"/>
        <v>расценка</v>
      </c>
      <c r="R1496" s="7" t="str">
        <f t="shared" si="947"/>
        <v>расценка</v>
      </c>
      <c r="S1496" s="8">
        <f t="shared" si="948"/>
        <v>750</v>
      </c>
      <c r="T1496" s="8">
        <f t="shared" si="949"/>
        <v>863</v>
      </c>
      <c r="U1496" s="8">
        <f>Расценки!F1495</f>
        <v>100</v>
      </c>
      <c r="V1496" s="8">
        <f>Расценки!G1495</f>
        <v>115</v>
      </c>
      <c r="W1496" s="10">
        <f t="shared" si="950"/>
        <v>0.32</v>
      </c>
      <c r="X1496" s="10">
        <f t="shared" si="951"/>
        <v>0.28695652173913044</v>
      </c>
      <c r="Y1496" s="9">
        <f>Расценки!H1495</f>
        <v>100</v>
      </c>
      <c r="Z1496" s="9">
        <f>Расценки!I1495</f>
        <v>115</v>
      </c>
      <c r="AA1496" s="10">
        <f>Расценки!J1495</f>
        <v>0</v>
      </c>
      <c r="AB1496" s="10">
        <f>Расценки!K1495</f>
        <v>0</v>
      </c>
      <c r="AC1496" s="16">
        <f t="shared" si="952"/>
        <v>0.32</v>
      </c>
      <c r="AD1496" s="16">
        <f t="shared" si="953"/>
        <v>0.28695652173913044</v>
      </c>
      <c r="AE1496" s="10">
        <f t="shared" si="954"/>
        <v>0.4</v>
      </c>
      <c r="AF1496" s="10">
        <f t="shared" si="955"/>
        <v>0.4</v>
      </c>
      <c r="AG1496" s="8">
        <f t="shared" si="956"/>
        <v>32</v>
      </c>
      <c r="AH1496" s="8">
        <f t="shared" si="957"/>
        <v>33</v>
      </c>
    </row>
    <row r="1497" spans="1:34" x14ac:dyDescent="0.25">
      <c r="A1497" s="7" t="s">
        <v>4456</v>
      </c>
      <c r="B1497" s="7" t="s">
        <v>4457</v>
      </c>
      <c r="C1497" s="7" t="s">
        <v>177</v>
      </c>
      <c r="D1497" s="7" t="s">
        <v>392</v>
      </c>
      <c r="E1497" s="7" t="str">
        <f>INDEX('Нормо-час по специальностям'!$B$6:$B$26,MATCH(D1497,'Нормо-час по специальностям'!$A$6:$A$26,0))</f>
        <v>Электромонтажник</v>
      </c>
      <c r="F1497" s="15">
        <v>0.08</v>
      </c>
      <c r="G1497" s="7" t="s">
        <v>7473</v>
      </c>
      <c r="H1497" s="11">
        <f t="shared" si="941"/>
        <v>87.5</v>
      </c>
      <c r="I1497" s="8">
        <f>INDEX('Нормо-час по специальностям'!$D$6:$D$26,MATCH(D1497,'Нормо-час по специальностям'!$A$6:$A$26,0))</f>
        <v>850</v>
      </c>
      <c r="J1497" s="8">
        <f>INDEX('Нормо-час по специальностям'!$E$6:$E$26,MATCH(D1497,'Нормо-час по специальностям'!$A$6:$A$26,0))</f>
        <v>1020</v>
      </c>
      <c r="K1497" s="8">
        <f t="shared" si="942"/>
        <v>68</v>
      </c>
      <c r="L1497" s="8">
        <f t="shared" si="943"/>
        <v>82</v>
      </c>
      <c r="M1497" s="8">
        <f>Расценки!L1496</f>
        <v>60</v>
      </c>
      <c r="N1497" s="8">
        <f>Расценки!M1496</f>
        <v>69</v>
      </c>
      <c r="O1497" s="10">
        <f t="shared" si="944"/>
        <v>0.1333333333333333</v>
      </c>
      <c r="P1497" s="10">
        <f t="shared" si="945"/>
        <v>0.18840579710144922</v>
      </c>
      <c r="Q1497" s="7" t="str">
        <f t="shared" si="946"/>
        <v>расценка</v>
      </c>
      <c r="R1497" s="7" t="str">
        <f t="shared" si="947"/>
        <v>расценка</v>
      </c>
      <c r="S1497" s="8">
        <f t="shared" si="948"/>
        <v>750</v>
      </c>
      <c r="T1497" s="8">
        <f t="shared" si="949"/>
        <v>863</v>
      </c>
      <c r="U1497" s="8">
        <f>Расценки!F1496</f>
        <v>100</v>
      </c>
      <c r="V1497" s="8">
        <f>Расценки!G1496</f>
        <v>115</v>
      </c>
      <c r="W1497" s="10">
        <f t="shared" si="950"/>
        <v>0.32</v>
      </c>
      <c r="X1497" s="10">
        <f t="shared" si="951"/>
        <v>0.28695652173913044</v>
      </c>
      <c r="Y1497" s="9">
        <f>Расценки!H1496</f>
        <v>100</v>
      </c>
      <c r="Z1497" s="9">
        <f>Расценки!I1496</f>
        <v>115</v>
      </c>
      <c r="AA1497" s="10">
        <f>Расценки!J1496</f>
        <v>0</v>
      </c>
      <c r="AB1497" s="10">
        <f>Расценки!K1496</f>
        <v>0</v>
      </c>
      <c r="AC1497" s="16">
        <f t="shared" si="952"/>
        <v>0.32</v>
      </c>
      <c r="AD1497" s="16">
        <f t="shared" si="953"/>
        <v>0.28695652173913044</v>
      </c>
      <c r="AE1497" s="10">
        <f t="shared" si="954"/>
        <v>0.4</v>
      </c>
      <c r="AF1497" s="10">
        <f t="shared" si="955"/>
        <v>0.4</v>
      </c>
      <c r="AG1497" s="8">
        <f t="shared" si="956"/>
        <v>32</v>
      </c>
      <c r="AH1497" s="8">
        <f t="shared" si="957"/>
        <v>33</v>
      </c>
    </row>
    <row r="1498" spans="1:34" x14ac:dyDescent="0.25">
      <c r="A1498" s="7" t="s">
        <v>4458</v>
      </c>
      <c r="B1498" s="7" t="s">
        <v>4459</v>
      </c>
      <c r="C1498" s="7" t="s">
        <v>177</v>
      </c>
      <c r="D1498" s="7" t="s">
        <v>392</v>
      </c>
      <c r="E1498" s="7" t="str">
        <f>INDEX('Нормо-час по специальностям'!$B$6:$B$26,MATCH(D1498,'Нормо-час по специальностям'!$A$6:$A$26,0))</f>
        <v>Электромонтажник</v>
      </c>
      <c r="F1498" s="15">
        <v>0.08</v>
      </c>
      <c r="G1498" s="7" t="s">
        <v>7473</v>
      </c>
      <c r="H1498" s="11">
        <f t="shared" si="941"/>
        <v>87.5</v>
      </c>
      <c r="I1498" s="8">
        <f>INDEX('Нормо-час по специальностям'!$D$6:$D$26,MATCH(D1498,'Нормо-час по специальностям'!$A$6:$A$26,0))</f>
        <v>850</v>
      </c>
      <c r="J1498" s="8">
        <f>INDEX('Нормо-час по специальностям'!$E$6:$E$26,MATCH(D1498,'Нормо-час по специальностям'!$A$6:$A$26,0))</f>
        <v>1020</v>
      </c>
      <c r="K1498" s="8">
        <f t="shared" si="942"/>
        <v>68</v>
      </c>
      <c r="L1498" s="8">
        <f t="shared" si="943"/>
        <v>82</v>
      </c>
      <c r="M1498" s="8">
        <f>Расценки!L1497</f>
        <v>60</v>
      </c>
      <c r="N1498" s="8">
        <f>Расценки!M1497</f>
        <v>69</v>
      </c>
      <c r="O1498" s="10">
        <f t="shared" si="944"/>
        <v>0.1333333333333333</v>
      </c>
      <c r="P1498" s="10">
        <f t="shared" si="945"/>
        <v>0.18840579710144922</v>
      </c>
      <c r="Q1498" s="7" t="str">
        <f t="shared" si="946"/>
        <v>расценка</v>
      </c>
      <c r="R1498" s="7" t="str">
        <f t="shared" si="947"/>
        <v>расценка</v>
      </c>
      <c r="S1498" s="8">
        <f t="shared" si="948"/>
        <v>750</v>
      </c>
      <c r="T1498" s="8">
        <f t="shared" si="949"/>
        <v>863</v>
      </c>
      <c r="U1498" s="8">
        <f>Расценки!F1497</f>
        <v>100</v>
      </c>
      <c r="V1498" s="8">
        <f>Расценки!G1497</f>
        <v>115</v>
      </c>
      <c r="W1498" s="10">
        <f t="shared" si="950"/>
        <v>0.32</v>
      </c>
      <c r="X1498" s="10">
        <f t="shared" si="951"/>
        <v>0.28695652173913044</v>
      </c>
      <c r="Y1498" s="9">
        <f>Расценки!H1497</f>
        <v>100</v>
      </c>
      <c r="Z1498" s="9">
        <f>Расценки!I1497</f>
        <v>115</v>
      </c>
      <c r="AA1498" s="10">
        <f>Расценки!J1497</f>
        <v>0</v>
      </c>
      <c r="AB1498" s="10">
        <f>Расценки!K1497</f>
        <v>0</v>
      </c>
      <c r="AC1498" s="16">
        <f t="shared" si="952"/>
        <v>0.32</v>
      </c>
      <c r="AD1498" s="16">
        <f t="shared" si="953"/>
        <v>0.28695652173913044</v>
      </c>
      <c r="AE1498" s="10">
        <f t="shared" si="954"/>
        <v>0.4</v>
      </c>
      <c r="AF1498" s="10">
        <f t="shared" si="955"/>
        <v>0.4</v>
      </c>
      <c r="AG1498" s="8">
        <f t="shared" si="956"/>
        <v>32</v>
      </c>
      <c r="AH1498" s="8">
        <f t="shared" si="957"/>
        <v>33</v>
      </c>
    </row>
    <row r="1499" spans="1:34" x14ac:dyDescent="0.25">
      <c r="A1499" s="7" t="s">
        <v>4460</v>
      </c>
      <c r="B1499" s="7" t="s">
        <v>4461</v>
      </c>
      <c r="C1499" s="7" t="s">
        <v>177</v>
      </c>
      <c r="D1499" s="7" t="s">
        <v>392</v>
      </c>
      <c r="E1499" s="7" t="str">
        <f>INDEX('Нормо-час по специальностям'!$B$6:$B$26,MATCH(D1499,'Нормо-час по специальностям'!$A$6:$A$26,0))</f>
        <v>Электромонтажник</v>
      </c>
      <c r="F1499" s="15">
        <v>0.05</v>
      </c>
      <c r="G1499" s="7" t="s">
        <v>7473</v>
      </c>
      <c r="H1499" s="11">
        <f t="shared" si="941"/>
        <v>140</v>
      </c>
      <c r="I1499" s="8">
        <f>INDEX('Нормо-час по специальностям'!$D$6:$D$26,MATCH(D1499,'Нормо-час по специальностям'!$A$6:$A$26,0))</f>
        <v>850</v>
      </c>
      <c r="J1499" s="8">
        <f>INDEX('Нормо-час по специальностям'!$E$6:$E$26,MATCH(D1499,'Нормо-час по специальностям'!$A$6:$A$26,0))</f>
        <v>1020</v>
      </c>
      <c r="K1499" s="8">
        <f t="shared" si="942"/>
        <v>43</v>
      </c>
      <c r="L1499" s="8">
        <f t="shared" si="943"/>
        <v>51</v>
      </c>
      <c r="M1499" s="8">
        <f>Расценки!L1498</f>
        <v>42</v>
      </c>
      <c r="N1499" s="8">
        <f>Расценки!M1498</f>
        <v>48</v>
      </c>
      <c r="O1499" s="10">
        <f t="shared" si="944"/>
        <v>2.3809523809523725E-2</v>
      </c>
      <c r="P1499" s="10">
        <f t="shared" si="945"/>
        <v>6.25E-2</v>
      </c>
      <c r="Q1499" s="7" t="str">
        <f t="shared" si="946"/>
        <v>равно</v>
      </c>
      <c r="R1499" s="7" t="str">
        <f t="shared" si="947"/>
        <v>равно</v>
      </c>
      <c r="S1499" s="8">
        <f t="shared" si="948"/>
        <v>840</v>
      </c>
      <c r="T1499" s="8">
        <f t="shared" si="949"/>
        <v>960</v>
      </c>
      <c r="U1499" s="8">
        <f>Расценки!F1498</f>
        <v>70</v>
      </c>
      <c r="V1499" s="8">
        <f>Расценки!G1498</f>
        <v>80</v>
      </c>
      <c r="W1499" s="10">
        <f t="shared" si="950"/>
        <v>0.38571428571428573</v>
      </c>
      <c r="X1499" s="10">
        <f t="shared" si="951"/>
        <v>0.36249999999999999</v>
      </c>
      <c r="Y1499" s="9">
        <f>Расценки!H1498</f>
        <v>70</v>
      </c>
      <c r="Z1499" s="9">
        <f>Расценки!I1498</f>
        <v>80</v>
      </c>
      <c r="AA1499" s="10">
        <f>Расценки!J1498</f>
        <v>0</v>
      </c>
      <c r="AB1499" s="10">
        <f>Расценки!K1498</f>
        <v>0</v>
      </c>
      <c r="AC1499" s="16">
        <f t="shared" si="952"/>
        <v>0.38571428571428573</v>
      </c>
      <c r="AD1499" s="16">
        <f t="shared" si="953"/>
        <v>0.36249999999999999</v>
      </c>
      <c r="AE1499" s="10">
        <f t="shared" si="954"/>
        <v>0.4</v>
      </c>
      <c r="AF1499" s="10">
        <f t="shared" si="955"/>
        <v>0.4</v>
      </c>
      <c r="AG1499" s="8">
        <f t="shared" si="956"/>
        <v>27</v>
      </c>
      <c r="AH1499" s="8">
        <f t="shared" si="957"/>
        <v>29</v>
      </c>
    </row>
    <row r="1500" spans="1:34" x14ac:dyDescent="0.25">
      <c r="A1500" s="7" t="s">
        <v>4462</v>
      </c>
      <c r="B1500" s="7" t="s">
        <v>4463</v>
      </c>
      <c r="C1500" s="7" t="s">
        <v>177</v>
      </c>
      <c r="D1500" s="7" t="s">
        <v>392</v>
      </c>
      <c r="E1500" s="7" t="str">
        <f>INDEX('Нормо-час по специальностям'!$B$6:$B$26,MATCH(D1500,'Нормо-час по специальностям'!$A$6:$A$26,0))</f>
        <v>Электромонтажник</v>
      </c>
      <c r="F1500" s="15">
        <v>0.05</v>
      </c>
      <c r="G1500" s="7" t="s">
        <v>7473</v>
      </c>
      <c r="H1500" s="11">
        <f t="shared" si="941"/>
        <v>140</v>
      </c>
      <c r="I1500" s="8">
        <f>INDEX('Нормо-час по специальностям'!$D$6:$D$26,MATCH(D1500,'Нормо-час по специальностям'!$A$6:$A$26,0))</f>
        <v>850</v>
      </c>
      <c r="J1500" s="8">
        <f>INDEX('Нормо-час по специальностям'!$E$6:$E$26,MATCH(D1500,'Нормо-час по специальностям'!$A$6:$A$26,0))</f>
        <v>1020</v>
      </c>
      <c r="K1500" s="8">
        <f t="shared" si="942"/>
        <v>43</v>
      </c>
      <c r="L1500" s="8">
        <f t="shared" si="943"/>
        <v>51</v>
      </c>
      <c r="M1500" s="8">
        <f>Расценки!L1499</f>
        <v>42</v>
      </c>
      <c r="N1500" s="8">
        <f>Расценки!M1499</f>
        <v>48</v>
      </c>
      <c r="O1500" s="10">
        <f t="shared" si="944"/>
        <v>2.3809523809523725E-2</v>
      </c>
      <c r="P1500" s="10">
        <f t="shared" si="945"/>
        <v>6.25E-2</v>
      </c>
      <c r="Q1500" s="7" t="str">
        <f t="shared" si="946"/>
        <v>равно</v>
      </c>
      <c r="R1500" s="7" t="str">
        <f t="shared" si="947"/>
        <v>равно</v>
      </c>
      <c r="S1500" s="8">
        <f t="shared" si="948"/>
        <v>840</v>
      </c>
      <c r="T1500" s="8">
        <f t="shared" si="949"/>
        <v>960</v>
      </c>
      <c r="U1500" s="8">
        <f>Расценки!F1499</f>
        <v>70</v>
      </c>
      <c r="V1500" s="8">
        <f>Расценки!G1499</f>
        <v>80</v>
      </c>
      <c r="W1500" s="10">
        <f t="shared" si="950"/>
        <v>0.38571428571428573</v>
      </c>
      <c r="X1500" s="10">
        <f t="shared" si="951"/>
        <v>0.36249999999999999</v>
      </c>
      <c r="Y1500" s="9">
        <f>Расценки!H1499</f>
        <v>70</v>
      </c>
      <c r="Z1500" s="9">
        <f>Расценки!I1499</f>
        <v>80</v>
      </c>
      <c r="AA1500" s="10">
        <f>Расценки!J1499</f>
        <v>0</v>
      </c>
      <c r="AB1500" s="10">
        <f>Расценки!K1499</f>
        <v>0</v>
      </c>
      <c r="AC1500" s="16">
        <f t="shared" si="952"/>
        <v>0.38571428571428573</v>
      </c>
      <c r="AD1500" s="16">
        <f t="shared" si="953"/>
        <v>0.36249999999999999</v>
      </c>
      <c r="AE1500" s="10">
        <f t="shared" si="954"/>
        <v>0.4</v>
      </c>
      <c r="AF1500" s="10">
        <f t="shared" si="955"/>
        <v>0.4</v>
      </c>
      <c r="AG1500" s="8">
        <f t="shared" si="956"/>
        <v>27</v>
      </c>
      <c r="AH1500" s="8">
        <f t="shared" si="957"/>
        <v>29</v>
      </c>
    </row>
    <row r="1501" spans="1:34" x14ac:dyDescent="0.25">
      <c r="A1501" s="7" t="s">
        <v>4464</v>
      </c>
      <c r="B1501" s="7" t="s">
        <v>4465</v>
      </c>
      <c r="C1501" s="7" t="s">
        <v>177</v>
      </c>
      <c r="D1501" s="7" t="s">
        <v>392</v>
      </c>
      <c r="E1501" s="7" t="str">
        <f>INDEX('Нормо-час по специальностям'!$B$6:$B$26,MATCH(D1501,'Нормо-час по специальностям'!$A$6:$A$26,0))</f>
        <v>Электромонтажник</v>
      </c>
      <c r="F1501" s="15">
        <v>0.05</v>
      </c>
      <c r="G1501" s="7" t="s">
        <v>7473</v>
      </c>
      <c r="H1501" s="11">
        <f t="shared" si="941"/>
        <v>140</v>
      </c>
      <c r="I1501" s="8">
        <f>INDEX('Нормо-час по специальностям'!$D$6:$D$26,MATCH(D1501,'Нормо-час по специальностям'!$A$6:$A$26,0))</f>
        <v>850</v>
      </c>
      <c r="J1501" s="8">
        <f>INDEX('Нормо-час по специальностям'!$E$6:$E$26,MATCH(D1501,'Нормо-час по специальностям'!$A$6:$A$26,0))</f>
        <v>1020</v>
      </c>
      <c r="K1501" s="8">
        <f t="shared" si="942"/>
        <v>43</v>
      </c>
      <c r="L1501" s="8">
        <f t="shared" si="943"/>
        <v>51</v>
      </c>
      <c r="M1501" s="8">
        <f>Расценки!L1500</f>
        <v>42</v>
      </c>
      <c r="N1501" s="8">
        <f>Расценки!M1500</f>
        <v>48</v>
      </c>
      <c r="O1501" s="10">
        <f t="shared" si="944"/>
        <v>2.3809523809523725E-2</v>
      </c>
      <c r="P1501" s="10">
        <f t="shared" si="945"/>
        <v>6.25E-2</v>
      </c>
      <c r="Q1501" s="7" t="str">
        <f t="shared" si="946"/>
        <v>равно</v>
      </c>
      <c r="R1501" s="7" t="str">
        <f t="shared" si="947"/>
        <v>равно</v>
      </c>
      <c r="S1501" s="8">
        <f t="shared" si="948"/>
        <v>840</v>
      </c>
      <c r="T1501" s="8">
        <f t="shared" si="949"/>
        <v>960</v>
      </c>
      <c r="U1501" s="8">
        <f>Расценки!F1500</f>
        <v>70</v>
      </c>
      <c r="V1501" s="8">
        <f>Расценки!G1500</f>
        <v>80</v>
      </c>
      <c r="W1501" s="10">
        <f t="shared" si="950"/>
        <v>0.38571428571428573</v>
      </c>
      <c r="X1501" s="10">
        <f t="shared" si="951"/>
        <v>0.36249999999999999</v>
      </c>
      <c r="Y1501" s="9">
        <f>Расценки!H1500</f>
        <v>70</v>
      </c>
      <c r="Z1501" s="9">
        <f>Расценки!I1500</f>
        <v>80</v>
      </c>
      <c r="AA1501" s="10">
        <f>Расценки!J1500</f>
        <v>0</v>
      </c>
      <c r="AB1501" s="10">
        <f>Расценки!K1500</f>
        <v>0</v>
      </c>
      <c r="AC1501" s="16">
        <f t="shared" si="952"/>
        <v>0.38571428571428573</v>
      </c>
      <c r="AD1501" s="16">
        <f t="shared" si="953"/>
        <v>0.36249999999999999</v>
      </c>
      <c r="AE1501" s="10">
        <f t="shared" si="954"/>
        <v>0.4</v>
      </c>
      <c r="AF1501" s="10">
        <f t="shared" si="955"/>
        <v>0.4</v>
      </c>
      <c r="AG1501" s="8">
        <f t="shared" si="956"/>
        <v>27</v>
      </c>
      <c r="AH1501" s="8">
        <f t="shared" si="957"/>
        <v>29</v>
      </c>
    </row>
    <row r="1502" spans="1:34" x14ac:dyDescent="0.25">
      <c r="A1502" s="7" t="s">
        <v>4466</v>
      </c>
      <c r="B1502" s="7" t="s">
        <v>4467</v>
      </c>
      <c r="C1502" s="7" t="s">
        <v>177</v>
      </c>
      <c r="D1502" s="7" t="s">
        <v>392</v>
      </c>
      <c r="E1502" s="7" t="str">
        <f>INDEX('Нормо-час по специальностям'!$B$6:$B$26,MATCH(D1502,'Нормо-час по специальностям'!$A$6:$A$26,0))</f>
        <v>Электромонтажник</v>
      </c>
      <c r="F1502" s="15">
        <v>0.05</v>
      </c>
      <c r="G1502" s="7" t="s">
        <v>7473</v>
      </c>
      <c r="H1502" s="11">
        <f t="shared" si="941"/>
        <v>140</v>
      </c>
      <c r="I1502" s="8">
        <f>INDEX('Нормо-час по специальностям'!$D$6:$D$26,MATCH(D1502,'Нормо-час по специальностям'!$A$6:$A$26,0))</f>
        <v>850</v>
      </c>
      <c r="J1502" s="8">
        <f>INDEX('Нормо-час по специальностям'!$E$6:$E$26,MATCH(D1502,'Нормо-час по специальностям'!$A$6:$A$26,0))</f>
        <v>1020</v>
      </c>
      <c r="K1502" s="8">
        <f t="shared" si="942"/>
        <v>43</v>
      </c>
      <c r="L1502" s="8">
        <f t="shared" si="943"/>
        <v>51</v>
      </c>
      <c r="M1502" s="8">
        <f>Расценки!L1501</f>
        <v>42</v>
      </c>
      <c r="N1502" s="8">
        <f>Расценки!M1501</f>
        <v>48</v>
      </c>
      <c r="O1502" s="10">
        <f t="shared" si="944"/>
        <v>2.3809523809523725E-2</v>
      </c>
      <c r="P1502" s="10">
        <f t="shared" si="945"/>
        <v>6.25E-2</v>
      </c>
      <c r="Q1502" s="7" t="str">
        <f t="shared" si="946"/>
        <v>равно</v>
      </c>
      <c r="R1502" s="7" t="str">
        <f t="shared" si="947"/>
        <v>равно</v>
      </c>
      <c r="S1502" s="8">
        <f t="shared" si="948"/>
        <v>840</v>
      </c>
      <c r="T1502" s="8">
        <f t="shared" si="949"/>
        <v>960</v>
      </c>
      <c r="U1502" s="8">
        <f>Расценки!F1501</f>
        <v>70</v>
      </c>
      <c r="V1502" s="8">
        <f>Расценки!G1501</f>
        <v>80</v>
      </c>
      <c r="W1502" s="10">
        <f t="shared" si="950"/>
        <v>0.38571428571428573</v>
      </c>
      <c r="X1502" s="10">
        <f t="shared" si="951"/>
        <v>0.36249999999999999</v>
      </c>
      <c r="Y1502" s="9">
        <f>Расценки!H1501</f>
        <v>70</v>
      </c>
      <c r="Z1502" s="9">
        <f>Расценки!I1501</f>
        <v>80</v>
      </c>
      <c r="AA1502" s="10">
        <f>Расценки!J1501</f>
        <v>0</v>
      </c>
      <c r="AB1502" s="10">
        <f>Расценки!K1501</f>
        <v>0</v>
      </c>
      <c r="AC1502" s="16">
        <f t="shared" si="952"/>
        <v>0.38571428571428573</v>
      </c>
      <c r="AD1502" s="16">
        <f t="shared" si="953"/>
        <v>0.36249999999999999</v>
      </c>
      <c r="AE1502" s="10">
        <f t="shared" si="954"/>
        <v>0.4</v>
      </c>
      <c r="AF1502" s="10">
        <f t="shared" si="955"/>
        <v>0.4</v>
      </c>
      <c r="AG1502" s="8">
        <f t="shared" si="956"/>
        <v>27</v>
      </c>
      <c r="AH1502" s="8">
        <f t="shared" si="957"/>
        <v>29</v>
      </c>
    </row>
    <row r="1503" spans="1:34" x14ac:dyDescent="0.25">
      <c r="A1503" s="12" t="s">
        <v>4468</v>
      </c>
      <c r="B1503" s="12" t="s">
        <v>4469</v>
      </c>
      <c r="C1503" s="12" t="s">
        <v>1050</v>
      </c>
      <c r="D1503" s="7" t="s">
        <v>392</v>
      </c>
      <c r="E1503" s="7" t="str">
        <f>INDEX('Нормо-час по специальностям'!$B$6:$B$26,MATCH(D1503,'Нормо-час по специальностям'!$A$6:$A$26,0))</f>
        <v>Электромонтажник</v>
      </c>
      <c r="F1503" s="15">
        <v>1</v>
      </c>
      <c r="G1503" s="7" t="s">
        <v>6938</v>
      </c>
      <c r="H1503" s="11">
        <f t="shared" si="941"/>
        <v>7</v>
      </c>
      <c r="I1503" s="8">
        <f>INDEX('Нормо-час по специальностям'!$D$6:$D$26,MATCH(D1503,'Нормо-час по специальностям'!$A$6:$A$26,0))</f>
        <v>850</v>
      </c>
      <c r="J1503" s="8">
        <f>INDEX('Нормо-час по специальностям'!$E$6:$E$26,MATCH(D1503,'Нормо-час по специальностям'!$A$6:$A$26,0))</f>
        <v>1020</v>
      </c>
      <c r="K1503" s="8">
        <f t="shared" si="942"/>
        <v>850</v>
      </c>
      <c r="L1503" s="8">
        <f t="shared" si="943"/>
        <v>1020</v>
      </c>
      <c r="M1503" s="8">
        <f>Расценки!L1502</f>
        <v>900</v>
      </c>
      <c r="N1503" s="8">
        <f>Расценки!M1502</f>
        <v>1050</v>
      </c>
      <c r="O1503" s="10">
        <f t="shared" si="944"/>
        <v>-5.555555555555558E-2</v>
      </c>
      <c r="P1503" s="10">
        <f t="shared" si="945"/>
        <v>-2.8571428571428581E-2</v>
      </c>
      <c r="Q1503" s="7" t="str">
        <f t="shared" si="946"/>
        <v>равно</v>
      </c>
      <c r="R1503" s="7" t="str">
        <f t="shared" si="947"/>
        <v>равно</v>
      </c>
      <c r="S1503" s="8">
        <f t="shared" si="948"/>
        <v>900</v>
      </c>
      <c r="T1503" s="8">
        <f t="shared" si="949"/>
        <v>1050</v>
      </c>
      <c r="U1503" s="8">
        <f>Расценки!F1502</f>
        <v>1500</v>
      </c>
      <c r="V1503" s="8">
        <f>Расценки!G1502</f>
        <v>1750</v>
      </c>
      <c r="W1503" s="10">
        <f t="shared" si="950"/>
        <v>0.43333333333333335</v>
      </c>
      <c r="X1503" s="10">
        <f t="shared" si="951"/>
        <v>0.41714285714285715</v>
      </c>
      <c r="Y1503" s="9">
        <f>Расценки!H1502</f>
        <v>1500</v>
      </c>
      <c r="Z1503" s="9">
        <f>Расценки!I1502</f>
        <v>1750</v>
      </c>
      <c r="AA1503" s="10">
        <f>Расценки!J1502</f>
        <v>0</v>
      </c>
      <c r="AB1503" s="10">
        <f>Расценки!K1502</f>
        <v>0</v>
      </c>
      <c r="AC1503" s="16">
        <f t="shared" si="952"/>
        <v>0.43333333333333335</v>
      </c>
      <c r="AD1503" s="16">
        <f t="shared" si="953"/>
        <v>0.41714285714285715</v>
      </c>
      <c r="AE1503" s="10">
        <f t="shared" si="954"/>
        <v>0.4</v>
      </c>
      <c r="AF1503" s="10">
        <f t="shared" si="955"/>
        <v>0.4</v>
      </c>
      <c r="AG1503" s="8">
        <f t="shared" si="956"/>
        <v>650</v>
      </c>
      <c r="AH1503" s="8">
        <f t="shared" si="957"/>
        <v>730</v>
      </c>
    </row>
    <row r="1504" spans="1:34" x14ac:dyDescent="0.25">
      <c r="A1504" s="5" t="s">
        <v>4470</v>
      </c>
      <c r="B1504" s="6"/>
      <c r="C1504" s="6"/>
      <c r="D1504" s="6"/>
      <c r="E1504" s="6"/>
      <c r="F1504" s="6"/>
      <c r="G1504" s="6"/>
      <c r="H1504" s="6"/>
      <c r="I1504" s="6"/>
      <c r="J1504" s="6"/>
      <c r="K1504" s="6"/>
      <c r="L1504" s="6"/>
      <c r="M1504" s="6"/>
      <c r="N1504" s="6"/>
      <c r="O1504" s="6"/>
      <c r="P1504" s="6"/>
      <c r="Q1504" s="6"/>
      <c r="R1504" s="6"/>
      <c r="S1504" s="6"/>
      <c r="T1504" s="6"/>
      <c r="U1504" s="6"/>
      <c r="V1504" s="6"/>
      <c r="W1504" s="6"/>
      <c r="X1504" s="6"/>
      <c r="Y1504" s="6"/>
      <c r="Z1504" s="6"/>
      <c r="AA1504" s="6"/>
      <c r="AB1504" s="6"/>
      <c r="AC1504" s="6"/>
      <c r="AD1504" s="6"/>
      <c r="AE1504" s="6"/>
      <c r="AF1504" s="6"/>
      <c r="AG1504" s="6"/>
      <c r="AH1504" s="6"/>
    </row>
    <row r="1505" spans="1:34" x14ac:dyDescent="0.25">
      <c r="A1505" s="7" t="s">
        <v>4471</v>
      </c>
      <c r="B1505" s="7" t="s">
        <v>4472</v>
      </c>
      <c r="C1505" s="7" t="s">
        <v>1214</v>
      </c>
      <c r="D1505" s="7" t="s">
        <v>1166</v>
      </c>
      <c r="E1505" s="7" t="str">
        <f>INDEX('Нормо-час по специальностям'!$B$6:$B$26,MATCH(D1505,'Нормо-час по специальностям'!$A$6:$A$26,0))</f>
        <v>Аренда техники / механизмы</v>
      </c>
      <c r="F1505" s="15">
        <v>0</v>
      </c>
      <c r="G1505" s="7" t="s">
        <v>6982</v>
      </c>
      <c r="H1505" s="11" t="str">
        <f t="shared" ref="H1505:H1532" si="958">IF(OR(F1505="",F1505=0),"",ROUND($G$3/F1505,2))</f>
        <v/>
      </c>
      <c r="I1505" s="8">
        <f>INDEX('Нормо-час по специальностям'!$D$6:$D$26,MATCH(D1505,'Нормо-час по специальностям'!$A$6:$A$26,0))</f>
        <v>0</v>
      </c>
      <c r="J1505" s="8">
        <f>INDEX('Нормо-час по специальностям'!$E$6:$E$26,MATCH(D1505,'Нормо-час по специальностям'!$A$6:$A$26,0))</f>
        <v>0</v>
      </c>
      <c r="K1505" s="8" t="str">
        <f t="shared" ref="K1505:K1532" si="959">IF(OR(F1505="",F1505=0,I1505=0),"",ROUND(F1505*I1505,0))</f>
        <v/>
      </c>
      <c r="L1505" s="8" t="str">
        <f t="shared" ref="L1505:L1532" si="960">IF(OR(F1505="",F1505=0,J1505=0),"",ROUND(F1505*J1505,0))</f>
        <v/>
      </c>
      <c r="M1505" s="8">
        <f>Расценки!L1504</f>
        <v>23000</v>
      </c>
      <c r="N1505" s="8">
        <f>Расценки!M1504</f>
        <v>27000</v>
      </c>
      <c r="O1505" s="10" t="str">
        <f t="shared" ref="O1505:O1532" si="961">IF(OR(K1505="",M1505="",M1505=0),"",K1505/M1505-1)</f>
        <v/>
      </c>
      <c r="P1505" s="10" t="str">
        <f t="shared" ref="P1505:P1532" si="962">IF(OR(L1505="",N1505="",N1505=0),"",L1505/N1505-1)</f>
        <v/>
      </c>
      <c r="Q1505" s="7" t="str">
        <f t="shared" ref="Q1505:Q1532" si="963">IF(O1505="","—",IF(O1505&lt;-$C$3,"нормо-часы",IF(O1505&gt;$C$3,"расценка","равно")))</f>
        <v>—</v>
      </c>
      <c r="R1505" s="7" t="str">
        <f t="shared" ref="R1505:R1532" si="964">IF(P1505="","—",IF(P1505&lt;-$C$3,"нормо-часы",IF(P1505&gt;$C$3,"расценка","равно")))</f>
        <v>—</v>
      </c>
      <c r="S1505" s="8" t="str">
        <f t="shared" ref="S1505:S1532" si="965">IF(OR(F1505="",F1505=0,M1505=""),"",ROUND(M1505/F1505,0))</f>
        <v/>
      </c>
      <c r="T1505" s="8" t="str">
        <f t="shared" ref="T1505:T1532" si="966">IF(OR(F1505="",F1505=0,N1505=""),"",ROUND(N1505/F1505,0))</f>
        <v/>
      </c>
      <c r="U1505" s="8">
        <f>Расценки!F1504</f>
        <v>30000</v>
      </c>
      <c r="V1505" s="8">
        <f>Расценки!G1504</f>
        <v>35000</v>
      </c>
      <c r="W1505" s="10" t="str">
        <f t="shared" ref="W1505:W1532" si="967">IF(OR(K1505="",U1505="",U1505=0),"",(U1505-K1505)/U1505)</f>
        <v/>
      </c>
      <c r="X1505" s="10" t="str">
        <f t="shared" ref="X1505:X1532" si="968">IF(OR(L1505="",V1505="",V1505=0),"",(V1505-L1505)/V1505)</f>
        <v/>
      </c>
      <c r="Y1505" s="9">
        <f>Расценки!H1504</f>
        <v>30000</v>
      </c>
      <c r="Z1505" s="9">
        <f>Расценки!I1504</f>
        <v>35000</v>
      </c>
      <c r="AA1505" s="10">
        <f>Расценки!J1504</f>
        <v>0</v>
      </c>
      <c r="AB1505" s="10">
        <f>Расценки!K1504</f>
        <v>0</v>
      </c>
      <c r="AC1505" s="16" t="str">
        <f t="shared" ref="AC1505:AC1532" si="969">IF(OR(K1505="",Y1505="",Y1505=0),"",(Y1505-K1505)/Y1505)</f>
        <v/>
      </c>
      <c r="AD1505" s="16" t="str">
        <f t="shared" ref="AD1505:AD1532" si="970">IF(OR(L1505="",Z1505="",Z1505=0),"",(Z1505-L1505)/Z1505)</f>
        <v/>
      </c>
      <c r="AE1505" s="10">
        <f t="shared" ref="AE1505:AE1532" si="971">IF(OR(Y1505="",Y1505=0),"",(Y1505-M1505)/Y1505)</f>
        <v>0.23333333333333334</v>
      </c>
      <c r="AF1505" s="10">
        <f t="shared" ref="AF1505:AF1532" si="972">IF(OR(Z1505="",Z1505=0),"",(Z1505-N1505)/Z1505)</f>
        <v>0.22857142857142856</v>
      </c>
      <c r="AG1505" s="8" t="str">
        <f t="shared" ref="AG1505:AG1532" si="973">IF(OR(K1505="",Y1505=""),"",Y1505-K1505)</f>
        <v/>
      </c>
      <c r="AH1505" s="8" t="str">
        <f t="shared" ref="AH1505:AH1532" si="974">IF(OR(L1505="",Z1505=""),"",Z1505-L1505)</f>
        <v/>
      </c>
    </row>
    <row r="1506" spans="1:34" x14ac:dyDescent="0.25">
      <c r="A1506" s="7" t="s">
        <v>4475</v>
      </c>
      <c r="B1506" s="7" t="s">
        <v>4476</v>
      </c>
      <c r="C1506" s="7" t="s">
        <v>1214</v>
      </c>
      <c r="D1506" s="7" t="s">
        <v>1166</v>
      </c>
      <c r="E1506" s="7" t="str">
        <f>INDEX('Нормо-час по специальностям'!$B$6:$B$26,MATCH(D1506,'Нормо-час по специальностям'!$A$6:$A$26,0))</f>
        <v>Аренда техники / механизмы</v>
      </c>
      <c r="F1506" s="15">
        <v>0</v>
      </c>
      <c r="G1506" s="7" t="s">
        <v>6982</v>
      </c>
      <c r="H1506" s="11" t="str">
        <f t="shared" si="958"/>
        <v/>
      </c>
      <c r="I1506" s="8">
        <f>INDEX('Нормо-час по специальностям'!$D$6:$D$26,MATCH(D1506,'Нормо-час по специальностям'!$A$6:$A$26,0))</f>
        <v>0</v>
      </c>
      <c r="J1506" s="8">
        <f>INDEX('Нормо-час по специальностям'!$E$6:$E$26,MATCH(D1506,'Нормо-час по специальностям'!$A$6:$A$26,0))</f>
        <v>0</v>
      </c>
      <c r="K1506" s="8" t="str">
        <f t="shared" si="959"/>
        <v/>
      </c>
      <c r="L1506" s="8" t="str">
        <f t="shared" si="960"/>
        <v/>
      </c>
      <c r="M1506" s="8">
        <f>Расценки!L1505</f>
        <v>30000</v>
      </c>
      <c r="N1506" s="8">
        <f>Расценки!M1505</f>
        <v>35000</v>
      </c>
      <c r="O1506" s="10" t="str">
        <f t="shared" si="961"/>
        <v/>
      </c>
      <c r="P1506" s="10" t="str">
        <f t="shared" si="962"/>
        <v/>
      </c>
      <c r="Q1506" s="7" t="str">
        <f t="shared" si="963"/>
        <v>—</v>
      </c>
      <c r="R1506" s="7" t="str">
        <f t="shared" si="964"/>
        <v>—</v>
      </c>
      <c r="S1506" s="8" t="str">
        <f t="shared" si="965"/>
        <v/>
      </c>
      <c r="T1506" s="8" t="str">
        <f t="shared" si="966"/>
        <v/>
      </c>
      <c r="U1506" s="8">
        <f>Расценки!F1505</f>
        <v>40000</v>
      </c>
      <c r="V1506" s="8">
        <f>Расценки!G1505</f>
        <v>46000</v>
      </c>
      <c r="W1506" s="10" t="str">
        <f t="shared" si="967"/>
        <v/>
      </c>
      <c r="X1506" s="10" t="str">
        <f t="shared" si="968"/>
        <v/>
      </c>
      <c r="Y1506" s="9">
        <f>Расценки!H1505</f>
        <v>40000</v>
      </c>
      <c r="Z1506" s="9">
        <f>Расценки!I1505</f>
        <v>46000</v>
      </c>
      <c r="AA1506" s="10">
        <f>Расценки!J1505</f>
        <v>0</v>
      </c>
      <c r="AB1506" s="10">
        <f>Расценки!K1505</f>
        <v>0</v>
      </c>
      <c r="AC1506" s="16" t="str">
        <f t="shared" si="969"/>
        <v/>
      </c>
      <c r="AD1506" s="16" t="str">
        <f t="shared" si="970"/>
        <v/>
      </c>
      <c r="AE1506" s="10">
        <f t="shared" si="971"/>
        <v>0.25</v>
      </c>
      <c r="AF1506" s="10">
        <f t="shared" si="972"/>
        <v>0.2391304347826087</v>
      </c>
      <c r="AG1506" s="8" t="str">
        <f t="shared" si="973"/>
        <v/>
      </c>
      <c r="AH1506" s="8" t="str">
        <f t="shared" si="974"/>
        <v/>
      </c>
    </row>
    <row r="1507" spans="1:34" x14ac:dyDescent="0.25">
      <c r="A1507" s="7" t="s">
        <v>4478</v>
      </c>
      <c r="B1507" s="7" t="s">
        <v>4479</v>
      </c>
      <c r="C1507" s="7" t="s">
        <v>1214</v>
      </c>
      <c r="D1507" s="7" t="s">
        <v>1166</v>
      </c>
      <c r="E1507" s="7" t="str">
        <f>INDEX('Нормо-час по специальностям'!$B$6:$B$26,MATCH(D1507,'Нормо-час по специальностям'!$A$6:$A$26,0))</f>
        <v>Аренда техники / механизмы</v>
      </c>
      <c r="F1507" s="15">
        <v>0</v>
      </c>
      <c r="G1507" s="7" t="s">
        <v>6982</v>
      </c>
      <c r="H1507" s="11" t="str">
        <f t="shared" si="958"/>
        <v/>
      </c>
      <c r="I1507" s="8">
        <f>INDEX('Нормо-час по специальностям'!$D$6:$D$26,MATCH(D1507,'Нормо-час по специальностям'!$A$6:$A$26,0))</f>
        <v>0</v>
      </c>
      <c r="J1507" s="8">
        <f>INDEX('Нормо-час по специальностям'!$E$6:$E$26,MATCH(D1507,'Нормо-час по специальностям'!$A$6:$A$26,0))</f>
        <v>0</v>
      </c>
      <c r="K1507" s="8" t="str">
        <f t="shared" si="959"/>
        <v/>
      </c>
      <c r="L1507" s="8" t="str">
        <f t="shared" si="960"/>
        <v/>
      </c>
      <c r="M1507" s="8">
        <f>Расценки!L1506</f>
        <v>35000</v>
      </c>
      <c r="N1507" s="8">
        <f>Расценки!M1506</f>
        <v>40000</v>
      </c>
      <c r="O1507" s="10" t="str">
        <f t="shared" si="961"/>
        <v/>
      </c>
      <c r="P1507" s="10" t="str">
        <f t="shared" si="962"/>
        <v/>
      </c>
      <c r="Q1507" s="7" t="str">
        <f t="shared" si="963"/>
        <v>—</v>
      </c>
      <c r="R1507" s="7" t="str">
        <f t="shared" si="964"/>
        <v>—</v>
      </c>
      <c r="S1507" s="8" t="str">
        <f t="shared" si="965"/>
        <v/>
      </c>
      <c r="T1507" s="8" t="str">
        <f t="shared" si="966"/>
        <v/>
      </c>
      <c r="U1507" s="8">
        <f>Расценки!F1506</f>
        <v>46000</v>
      </c>
      <c r="V1507" s="8">
        <f>Расценки!G1506</f>
        <v>53000</v>
      </c>
      <c r="W1507" s="10" t="str">
        <f t="shared" si="967"/>
        <v/>
      </c>
      <c r="X1507" s="10" t="str">
        <f t="shared" si="968"/>
        <v/>
      </c>
      <c r="Y1507" s="9">
        <f>Расценки!H1506</f>
        <v>46000</v>
      </c>
      <c r="Z1507" s="9">
        <f>Расценки!I1506</f>
        <v>53000</v>
      </c>
      <c r="AA1507" s="10">
        <f>Расценки!J1506</f>
        <v>0</v>
      </c>
      <c r="AB1507" s="10">
        <f>Расценки!K1506</f>
        <v>0</v>
      </c>
      <c r="AC1507" s="16" t="str">
        <f t="shared" si="969"/>
        <v/>
      </c>
      <c r="AD1507" s="16" t="str">
        <f t="shared" si="970"/>
        <v/>
      </c>
      <c r="AE1507" s="10">
        <f t="shared" si="971"/>
        <v>0.2391304347826087</v>
      </c>
      <c r="AF1507" s="10">
        <f t="shared" si="972"/>
        <v>0.24528301886792453</v>
      </c>
      <c r="AG1507" s="8" t="str">
        <f t="shared" si="973"/>
        <v/>
      </c>
      <c r="AH1507" s="8" t="str">
        <f t="shared" si="974"/>
        <v/>
      </c>
    </row>
    <row r="1508" spans="1:34" x14ac:dyDescent="0.25">
      <c r="A1508" s="7" t="s">
        <v>4481</v>
      </c>
      <c r="B1508" s="7" t="s">
        <v>4482</v>
      </c>
      <c r="C1508" s="7" t="s">
        <v>1214</v>
      </c>
      <c r="D1508" s="7" t="s">
        <v>3886</v>
      </c>
      <c r="E1508" s="7" t="str">
        <f>INDEX('Нормо-час по специальностям'!$B$6:$B$26,MATCH(D1508,'Нормо-час по специальностям'!$A$6:$A$26,0))</f>
        <v>Инженер электролаборатории / ПНР</v>
      </c>
      <c r="F1508" s="15">
        <v>3</v>
      </c>
      <c r="G1508" s="7" t="s">
        <v>7474</v>
      </c>
      <c r="H1508" s="11">
        <f t="shared" si="958"/>
        <v>2.33</v>
      </c>
      <c r="I1508" s="8">
        <f>INDEX('Нормо-час по специальностям'!$D$6:$D$26,MATCH(D1508,'Нормо-час по специальностям'!$A$6:$A$26,0))</f>
        <v>1400</v>
      </c>
      <c r="J1508" s="8">
        <f>INDEX('Нормо-час по специальностям'!$E$6:$E$26,MATCH(D1508,'Нормо-час по специальностям'!$A$6:$A$26,0))</f>
        <v>1680</v>
      </c>
      <c r="K1508" s="8">
        <f t="shared" si="959"/>
        <v>4200</v>
      </c>
      <c r="L1508" s="8">
        <f t="shared" si="960"/>
        <v>5040</v>
      </c>
      <c r="M1508" s="8">
        <f>Расценки!L1507</f>
        <v>3000</v>
      </c>
      <c r="N1508" s="8">
        <f>Расценки!M1507</f>
        <v>3600</v>
      </c>
      <c r="O1508" s="10">
        <f t="shared" si="961"/>
        <v>0.39999999999999991</v>
      </c>
      <c r="P1508" s="10">
        <f t="shared" si="962"/>
        <v>0.39999999999999991</v>
      </c>
      <c r="Q1508" s="7" t="str">
        <f t="shared" si="963"/>
        <v>расценка</v>
      </c>
      <c r="R1508" s="7" t="str">
        <f t="shared" si="964"/>
        <v>расценка</v>
      </c>
      <c r="S1508" s="8">
        <f t="shared" si="965"/>
        <v>1000</v>
      </c>
      <c r="T1508" s="8">
        <f t="shared" si="966"/>
        <v>1200</v>
      </c>
      <c r="U1508" s="8">
        <f>Расценки!F1507</f>
        <v>5000</v>
      </c>
      <c r="V1508" s="8">
        <f>Расценки!G1507</f>
        <v>6000</v>
      </c>
      <c r="W1508" s="10">
        <f t="shared" si="967"/>
        <v>0.16</v>
      </c>
      <c r="X1508" s="10">
        <f t="shared" si="968"/>
        <v>0.16</v>
      </c>
      <c r="Y1508" s="9">
        <f>Расценки!H1507</f>
        <v>5600</v>
      </c>
      <c r="Z1508" s="9">
        <f>Расценки!I1507</f>
        <v>6720</v>
      </c>
      <c r="AA1508" s="10">
        <f>Расценки!J1507</f>
        <v>0.12000000000000011</v>
      </c>
      <c r="AB1508" s="10">
        <f>Расценки!K1507</f>
        <v>0.12000000000000011</v>
      </c>
      <c r="AC1508" s="16">
        <f t="shared" si="969"/>
        <v>0.25</v>
      </c>
      <c r="AD1508" s="16">
        <f t="shared" si="970"/>
        <v>0.25</v>
      </c>
      <c r="AE1508" s="10">
        <f t="shared" si="971"/>
        <v>0.4642857142857143</v>
      </c>
      <c r="AF1508" s="10">
        <f t="shared" si="972"/>
        <v>0.4642857142857143</v>
      </c>
      <c r="AG1508" s="8">
        <f t="shared" si="973"/>
        <v>1400</v>
      </c>
      <c r="AH1508" s="8">
        <f t="shared" si="974"/>
        <v>1680</v>
      </c>
    </row>
    <row r="1509" spans="1:34" x14ac:dyDescent="0.25">
      <c r="A1509" s="7" t="s">
        <v>4484</v>
      </c>
      <c r="B1509" s="7" t="s">
        <v>4485</v>
      </c>
      <c r="C1509" s="7" t="s">
        <v>1214</v>
      </c>
      <c r="D1509" s="7" t="s">
        <v>3886</v>
      </c>
      <c r="E1509" s="7" t="str">
        <f>INDEX('Нормо-час по специальностям'!$B$6:$B$26,MATCH(D1509,'Нормо-час по специальностям'!$A$6:$A$26,0))</f>
        <v>Инженер электролаборатории / ПНР</v>
      </c>
      <c r="F1509" s="15">
        <v>24</v>
      </c>
      <c r="G1509" s="7" t="s">
        <v>7475</v>
      </c>
      <c r="H1509" s="11">
        <f t="shared" si="958"/>
        <v>0.28999999999999998</v>
      </c>
      <c r="I1509" s="8">
        <f>INDEX('Нормо-час по специальностям'!$D$6:$D$26,MATCH(D1509,'Нормо-час по специальностям'!$A$6:$A$26,0))</f>
        <v>1400</v>
      </c>
      <c r="J1509" s="8">
        <f>INDEX('Нормо-час по специальностям'!$E$6:$E$26,MATCH(D1509,'Нормо-час по специальностям'!$A$6:$A$26,0))</f>
        <v>1680</v>
      </c>
      <c r="K1509" s="8">
        <f t="shared" si="959"/>
        <v>33600</v>
      </c>
      <c r="L1509" s="8">
        <f t="shared" si="960"/>
        <v>40320</v>
      </c>
      <c r="M1509" s="8">
        <f>Расценки!L1508</f>
        <v>18000</v>
      </c>
      <c r="N1509" s="8">
        <f>Расценки!M1508</f>
        <v>21500</v>
      </c>
      <c r="O1509" s="10">
        <f t="shared" si="961"/>
        <v>0.8666666666666667</v>
      </c>
      <c r="P1509" s="10">
        <f t="shared" si="962"/>
        <v>0.87534883720930234</v>
      </c>
      <c r="Q1509" s="7" t="str">
        <f t="shared" si="963"/>
        <v>расценка</v>
      </c>
      <c r="R1509" s="7" t="str">
        <f t="shared" si="964"/>
        <v>расценка</v>
      </c>
      <c r="S1509" s="8">
        <f t="shared" si="965"/>
        <v>750</v>
      </c>
      <c r="T1509" s="8">
        <f t="shared" si="966"/>
        <v>896</v>
      </c>
      <c r="U1509" s="8">
        <f>Расценки!F1508</f>
        <v>30000</v>
      </c>
      <c r="V1509" s="8">
        <f>Расценки!G1508</f>
        <v>36000</v>
      </c>
      <c r="W1509" s="10">
        <f t="shared" si="967"/>
        <v>-0.12</v>
      </c>
      <c r="X1509" s="10">
        <f t="shared" si="968"/>
        <v>-0.12</v>
      </c>
      <c r="Y1509" s="9">
        <f>Расценки!H1508</f>
        <v>44800</v>
      </c>
      <c r="Z1509" s="9">
        <f>Расценки!I1508</f>
        <v>53760</v>
      </c>
      <c r="AA1509" s="10">
        <f>Расценки!J1508</f>
        <v>0.4933333333333334</v>
      </c>
      <c r="AB1509" s="10">
        <f>Расценки!K1508</f>
        <v>0.4933333333333334</v>
      </c>
      <c r="AC1509" s="16">
        <f t="shared" si="969"/>
        <v>0.25</v>
      </c>
      <c r="AD1509" s="16">
        <f t="shared" si="970"/>
        <v>0.25</v>
      </c>
      <c r="AE1509" s="10">
        <f t="shared" si="971"/>
        <v>0.5982142857142857</v>
      </c>
      <c r="AF1509" s="10">
        <f t="shared" si="972"/>
        <v>0.60007440476190477</v>
      </c>
      <c r="AG1509" s="8">
        <f t="shared" si="973"/>
        <v>11200</v>
      </c>
      <c r="AH1509" s="8">
        <f t="shared" si="974"/>
        <v>13440</v>
      </c>
    </row>
    <row r="1510" spans="1:34" x14ac:dyDescent="0.25">
      <c r="A1510" s="7" t="s">
        <v>4488</v>
      </c>
      <c r="B1510" s="7" t="s">
        <v>4489</v>
      </c>
      <c r="C1510" s="7" t="s">
        <v>177</v>
      </c>
      <c r="D1510" s="7" t="s">
        <v>3886</v>
      </c>
      <c r="E1510" s="7" t="str">
        <f>INDEX('Нормо-час по специальностям'!$B$6:$B$26,MATCH(D1510,'Нормо-час по специальностям'!$A$6:$A$26,0))</f>
        <v>Инженер электролаборатории / ПНР</v>
      </c>
      <c r="F1510" s="15">
        <v>32</v>
      </c>
      <c r="G1510" s="7" t="s">
        <v>7476</v>
      </c>
      <c r="H1510" s="11">
        <f t="shared" si="958"/>
        <v>0.22</v>
      </c>
      <c r="I1510" s="8">
        <f>INDEX('Нормо-час по специальностям'!$D$6:$D$26,MATCH(D1510,'Нормо-час по специальностям'!$A$6:$A$26,0))</f>
        <v>1400</v>
      </c>
      <c r="J1510" s="8">
        <f>INDEX('Нормо-час по специальностям'!$E$6:$E$26,MATCH(D1510,'Нормо-час по специальностям'!$A$6:$A$26,0))</f>
        <v>1680</v>
      </c>
      <c r="K1510" s="8">
        <f t="shared" si="959"/>
        <v>44800</v>
      </c>
      <c r="L1510" s="8">
        <f t="shared" si="960"/>
        <v>53760</v>
      </c>
      <c r="M1510" s="8">
        <f>Расценки!L1509</f>
        <v>25000</v>
      </c>
      <c r="N1510" s="8">
        <f>Расценки!M1509</f>
        <v>30000</v>
      </c>
      <c r="O1510" s="10">
        <f t="shared" si="961"/>
        <v>0.79200000000000004</v>
      </c>
      <c r="P1510" s="10">
        <f t="shared" si="962"/>
        <v>0.79200000000000004</v>
      </c>
      <c r="Q1510" s="7" t="str">
        <f t="shared" si="963"/>
        <v>расценка</v>
      </c>
      <c r="R1510" s="7" t="str">
        <f t="shared" si="964"/>
        <v>расценка</v>
      </c>
      <c r="S1510" s="8">
        <f t="shared" si="965"/>
        <v>781</v>
      </c>
      <c r="T1510" s="8">
        <f t="shared" si="966"/>
        <v>938</v>
      </c>
      <c r="U1510" s="8">
        <f>Расценки!F1509</f>
        <v>42000</v>
      </c>
      <c r="V1510" s="8">
        <f>Расценки!G1509</f>
        <v>50000</v>
      </c>
      <c r="W1510" s="10">
        <f t="shared" si="967"/>
        <v>-6.6666666666666666E-2</v>
      </c>
      <c r="X1510" s="10">
        <f t="shared" si="968"/>
        <v>-7.5200000000000003E-2</v>
      </c>
      <c r="Y1510" s="9">
        <f>Расценки!H1509</f>
        <v>59734</v>
      </c>
      <c r="Z1510" s="9">
        <f>Расценки!I1509</f>
        <v>71680</v>
      </c>
      <c r="AA1510" s="10">
        <f>Расценки!J1509</f>
        <v>0.4222380952380953</v>
      </c>
      <c r="AB1510" s="10">
        <f>Расценки!K1509</f>
        <v>0.43359999999999999</v>
      </c>
      <c r="AC1510" s="16">
        <f t="shared" si="969"/>
        <v>0.25000837044229418</v>
      </c>
      <c r="AD1510" s="16">
        <f t="shared" si="970"/>
        <v>0.25</v>
      </c>
      <c r="AE1510" s="10">
        <f t="shared" si="971"/>
        <v>0.58147788529145883</v>
      </c>
      <c r="AF1510" s="10">
        <f t="shared" si="972"/>
        <v>0.5814732142857143</v>
      </c>
      <c r="AG1510" s="8">
        <f t="shared" si="973"/>
        <v>14934</v>
      </c>
      <c r="AH1510" s="8">
        <f t="shared" si="974"/>
        <v>17920</v>
      </c>
    </row>
    <row r="1511" spans="1:34" x14ac:dyDescent="0.25">
      <c r="A1511" s="7" t="s">
        <v>4492</v>
      </c>
      <c r="B1511" s="7" t="s">
        <v>4493</v>
      </c>
      <c r="C1511" s="7" t="s">
        <v>177</v>
      </c>
      <c r="D1511" s="7" t="s">
        <v>3886</v>
      </c>
      <c r="E1511" s="7" t="str">
        <f>INDEX('Нормо-час по специальностям'!$B$6:$B$26,MATCH(D1511,'Нормо-час по специальностям'!$A$6:$A$26,0))</f>
        <v>Инженер электролаборатории / ПНР</v>
      </c>
      <c r="F1511" s="15">
        <v>0.5</v>
      </c>
      <c r="G1511" s="7" t="s">
        <v>7477</v>
      </c>
      <c r="H1511" s="11">
        <f t="shared" si="958"/>
        <v>14</v>
      </c>
      <c r="I1511" s="8">
        <f>INDEX('Нормо-час по специальностям'!$D$6:$D$26,MATCH(D1511,'Нормо-час по специальностям'!$A$6:$A$26,0))</f>
        <v>1400</v>
      </c>
      <c r="J1511" s="8">
        <f>INDEX('Нормо-час по специальностям'!$E$6:$E$26,MATCH(D1511,'Нормо-час по специальностям'!$A$6:$A$26,0))</f>
        <v>1680</v>
      </c>
      <c r="K1511" s="8">
        <f t="shared" si="959"/>
        <v>700</v>
      </c>
      <c r="L1511" s="8">
        <f t="shared" si="960"/>
        <v>840</v>
      </c>
      <c r="M1511" s="8">
        <f>Расценки!L1510</f>
        <v>270</v>
      </c>
      <c r="N1511" s="8">
        <f>Расценки!M1510</f>
        <v>330</v>
      </c>
      <c r="O1511" s="10">
        <f t="shared" si="961"/>
        <v>1.5925925925925926</v>
      </c>
      <c r="P1511" s="10">
        <f t="shared" si="962"/>
        <v>1.5454545454545454</v>
      </c>
      <c r="Q1511" s="7" t="str">
        <f t="shared" si="963"/>
        <v>расценка</v>
      </c>
      <c r="R1511" s="7" t="str">
        <f t="shared" si="964"/>
        <v>расценка</v>
      </c>
      <c r="S1511" s="8">
        <f t="shared" si="965"/>
        <v>540</v>
      </c>
      <c r="T1511" s="8">
        <f t="shared" si="966"/>
        <v>660</v>
      </c>
      <c r="U1511" s="8">
        <f>Расценки!F1510</f>
        <v>450</v>
      </c>
      <c r="V1511" s="8">
        <f>Расценки!G1510</f>
        <v>550</v>
      </c>
      <c r="W1511" s="10">
        <f t="shared" si="967"/>
        <v>-0.55555555555555558</v>
      </c>
      <c r="X1511" s="10">
        <f t="shared" si="968"/>
        <v>-0.52727272727272723</v>
      </c>
      <c r="Y1511" s="9">
        <f>Расценки!H1510</f>
        <v>934</v>
      </c>
      <c r="Z1511" s="9">
        <f>Расценки!I1510</f>
        <v>1120</v>
      </c>
      <c r="AA1511" s="10">
        <f>Расценки!J1510</f>
        <v>1.0755555555555554</v>
      </c>
      <c r="AB1511" s="10">
        <f>Расценки!K1510</f>
        <v>1.0363636363636362</v>
      </c>
      <c r="AC1511" s="16">
        <f t="shared" si="969"/>
        <v>0.25053533190578159</v>
      </c>
      <c r="AD1511" s="16">
        <f t="shared" si="970"/>
        <v>0.25</v>
      </c>
      <c r="AE1511" s="10">
        <f t="shared" si="971"/>
        <v>0.71092077087794436</v>
      </c>
      <c r="AF1511" s="10">
        <f t="shared" si="972"/>
        <v>0.7053571428571429</v>
      </c>
      <c r="AG1511" s="8">
        <f t="shared" si="973"/>
        <v>234</v>
      </c>
      <c r="AH1511" s="8">
        <f t="shared" si="974"/>
        <v>280</v>
      </c>
    </row>
    <row r="1512" spans="1:34" x14ac:dyDescent="0.25">
      <c r="A1512" s="7" t="s">
        <v>4496</v>
      </c>
      <c r="B1512" s="7" t="s">
        <v>4497</v>
      </c>
      <c r="C1512" s="7" t="s">
        <v>50</v>
      </c>
      <c r="D1512" s="7" t="s">
        <v>3886</v>
      </c>
      <c r="E1512" s="7" t="str">
        <f>INDEX('Нормо-час по специальностям'!$B$6:$B$26,MATCH(D1512,'Нормо-час по специальностям'!$A$6:$A$26,0))</f>
        <v>Инженер электролаборатории / ПНР</v>
      </c>
      <c r="F1512" s="15">
        <v>0.01</v>
      </c>
      <c r="G1512" s="7" t="s">
        <v>7478</v>
      </c>
      <c r="H1512" s="11">
        <f t="shared" si="958"/>
        <v>700</v>
      </c>
      <c r="I1512" s="8">
        <f>INDEX('Нормо-час по специальностям'!$D$6:$D$26,MATCH(D1512,'Нормо-час по специальностям'!$A$6:$A$26,0))</f>
        <v>1400</v>
      </c>
      <c r="J1512" s="8">
        <f>INDEX('Нормо-час по специальностям'!$E$6:$E$26,MATCH(D1512,'Нормо-час по специальностям'!$A$6:$A$26,0))</f>
        <v>1680</v>
      </c>
      <c r="K1512" s="8">
        <f t="shared" si="959"/>
        <v>14</v>
      </c>
      <c r="L1512" s="8">
        <f t="shared" si="960"/>
        <v>17</v>
      </c>
      <c r="M1512" s="8">
        <f>Расценки!L1511</f>
        <v>12</v>
      </c>
      <c r="N1512" s="8">
        <f>Расценки!M1511</f>
        <v>14.5</v>
      </c>
      <c r="O1512" s="10">
        <f t="shared" si="961"/>
        <v>0.16666666666666674</v>
      </c>
      <c r="P1512" s="10">
        <f t="shared" si="962"/>
        <v>0.17241379310344818</v>
      </c>
      <c r="Q1512" s="7" t="str">
        <f t="shared" si="963"/>
        <v>расценка</v>
      </c>
      <c r="R1512" s="7" t="str">
        <f t="shared" si="964"/>
        <v>расценка</v>
      </c>
      <c r="S1512" s="8">
        <f t="shared" si="965"/>
        <v>1200</v>
      </c>
      <c r="T1512" s="8">
        <f t="shared" si="966"/>
        <v>1450</v>
      </c>
      <c r="U1512" s="8">
        <f>Расценки!F1511</f>
        <v>20</v>
      </c>
      <c r="V1512" s="8">
        <f>Расценки!G1511</f>
        <v>24</v>
      </c>
      <c r="W1512" s="10">
        <f t="shared" si="967"/>
        <v>0.3</v>
      </c>
      <c r="X1512" s="10">
        <f t="shared" si="968"/>
        <v>0.29166666666666669</v>
      </c>
      <c r="Y1512" s="9">
        <f>Расценки!H1511</f>
        <v>20</v>
      </c>
      <c r="Z1512" s="9">
        <f>Расценки!I1511</f>
        <v>24</v>
      </c>
      <c r="AA1512" s="10">
        <f>Расценки!J1511</f>
        <v>0</v>
      </c>
      <c r="AB1512" s="10">
        <f>Расценки!K1511</f>
        <v>0</v>
      </c>
      <c r="AC1512" s="16">
        <f t="shared" si="969"/>
        <v>0.3</v>
      </c>
      <c r="AD1512" s="16">
        <f t="shared" si="970"/>
        <v>0.29166666666666669</v>
      </c>
      <c r="AE1512" s="10">
        <f t="shared" si="971"/>
        <v>0.4</v>
      </c>
      <c r="AF1512" s="10">
        <f t="shared" si="972"/>
        <v>0.39583333333333331</v>
      </c>
      <c r="AG1512" s="8">
        <f t="shared" si="973"/>
        <v>6</v>
      </c>
      <c r="AH1512" s="8">
        <f t="shared" si="974"/>
        <v>7</v>
      </c>
    </row>
    <row r="1513" spans="1:34" x14ac:dyDescent="0.25">
      <c r="A1513" s="7" t="s">
        <v>4500</v>
      </c>
      <c r="B1513" s="7" t="s">
        <v>4501</v>
      </c>
      <c r="C1513" s="7" t="s">
        <v>1214</v>
      </c>
      <c r="D1513" s="7" t="s">
        <v>3886</v>
      </c>
      <c r="E1513" s="7" t="str">
        <f>INDEX('Нормо-час по специальностям'!$B$6:$B$26,MATCH(D1513,'Нормо-час по специальностям'!$A$6:$A$26,0))</f>
        <v>Инженер электролаборатории / ПНР</v>
      </c>
      <c r="F1513" s="15">
        <v>4</v>
      </c>
      <c r="G1513" s="7" t="s">
        <v>7479</v>
      </c>
      <c r="H1513" s="11">
        <f t="shared" si="958"/>
        <v>1.75</v>
      </c>
      <c r="I1513" s="8">
        <f>INDEX('Нормо-час по специальностям'!$D$6:$D$26,MATCH(D1513,'Нормо-час по специальностям'!$A$6:$A$26,0))</f>
        <v>1400</v>
      </c>
      <c r="J1513" s="8">
        <f>INDEX('Нормо-час по специальностям'!$E$6:$E$26,MATCH(D1513,'Нормо-час по специальностям'!$A$6:$A$26,0))</f>
        <v>1680</v>
      </c>
      <c r="K1513" s="8">
        <f t="shared" si="959"/>
        <v>5600</v>
      </c>
      <c r="L1513" s="8">
        <f t="shared" si="960"/>
        <v>6720</v>
      </c>
      <c r="M1513" s="8">
        <f>Расценки!L1512</f>
        <v>3600</v>
      </c>
      <c r="N1513" s="8">
        <f>Расценки!M1512</f>
        <v>4200</v>
      </c>
      <c r="O1513" s="10">
        <f t="shared" si="961"/>
        <v>0.55555555555555558</v>
      </c>
      <c r="P1513" s="10">
        <f t="shared" si="962"/>
        <v>0.60000000000000009</v>
      </c>
      <c r="Q1513" s="7" t="str">
        <f t="shared" si="963"/>
        <v>расценка</v>
      </c>
      <c r="R1513" s="7" t="str">
        <f t="shared" si="964"/>
        <v>расценка</v>
      </c>
      <c r="S1513" s="8">
        <f t="shared" si="965"/>
        <v>900</v>
      </c>
      <c r="T1513" s="8">
        <f t="shared" si="966"/>
        <v>1050</v>
      </c>
      <c r="U1513" s="8">
        <f>Расценки!F1512</f>
        <v>6000</v>
      </c>
      <c r="V1513" s="8">
        <f>Расценки!G1512</f>
        <v>7000</v>
      </c>
      <c r="W1513" s="10">
        <f t="shared" si="967"/>
        <v>6.6666666666666666E-2</v>
      </c>
      <c r="X1513" s="10">
        <f t="shared" si="968"/>
        <v>0.04</v>
      </c>
      <c r="Y1513" s="9">
        <f>Расценки!H1512</f>
        <v>7467</v>
      </c>
      <c r="Z1513" s="9">
        <f>Расценки!I1512</f>
        <v>8960</v>
      </c>
      <c r="AA1513" s="10">
        <f>Расценки!J1512</f>
        <v>0.24449999999999994</v>
      </c>
      <c r="AB1513" s="10">
        <f>Расценки!K1512</f>
        <v>0.28000000000000003</v>
      </c>
      <c r="AC1513" s="16">
        <f t="shared" si="969"/>
        <v>0.25003348064818537</v>
      </c>
      <c r="AD1513" s="16">
        <f t="shared" si="970"/>
        <v>0.25</v>
      </c>
      <c r="AE1513" s="10">
        <f t="shared" si="971"/>
        <v>0.51787866613097633</v>
      </c>
      <c r="AF1513" s="10">
        <f t="shared" si="972"/>
        <v>0.53125</v>
      </c>
      <c r="AG1513" s="8">
        <f t="shared" si="973"/>
        <v>1867</v>
      </c>
      <c r="AH1513" s="8">
        <f t="shared" si="974"/>
        <v>2240</v>
      </c>
    </row>
    <row r="1514" spans="1:34" x14ac:dyDescent="0.25">
      <c r="A1514" s="7" t="s">
        <v>4503</v>
      </c>
      <c r="B1514" s="7" t="s">
        <v>4504</v>
      </c>
      <c r="C1514" s="7" t="s">
        <v>1214</v>
      </c>
      <c r="D1514" s="7" t="s">
        <v>3886</v>
      </c>
      <c r="E1514" s="7" t="str">
        <f>INDEX('Нормо-час по специальностям'!$B$6:$B$26,MATCH(D1514,'Нормо-час по специальностям'!$A$6:$A$26,0))</f>
        <v>Инженер электролаборатории / ПНР</v>
      </c>
      <c r="F1514" s="15">
        <v>3</v>
      </c>
      <c r="G1514" s="7" t="s">
        <v>7480</v>
      </c>
      <c r="H1514" s="11">
        <f t="shared" si="958"/>
        <v>2.33</v>
      </c>
      <c r="I1514" s="8">
        <f>INDEX('Нормо-час по специальностям'!$D$6:$D$26,MATCH(D1514,'Нормо-час по специальностям'!$A$6:$A$26,0))</f>
        <v>1400</v>
      </c>
      <c r="J1514" s="8">
        <f>INDEX('Нормо-час по специальностям'!$E$6:$E$26,MATCH(D1514,'Нормо-час по специальностям'!$A$6:$A$26,0))</f>
        <v>1680</v>
      </c>
      <c r="K1514" s="8">
        <f t="shared" si="959"/>
        <v>4200</v>
      </c>
      <c r="L1514" s="8">
        <f t="shared" si="960"/>
        <v>5040</v>
      </c>
      <c r="M1514" s="8">
        <f>Расценки!L1513</f>
        <v>4800</v>
      </c>
      <c r="N1514" s="8">
        <f>Расценки!M1513</f>
        <v>5700</v>
      </c>
      <c r="O1514" s="10">
        <f t="shared" si="961"/>
        <v>-0.125</v>
      </c>
      <c r="P1514" s="10">
        <f t="shared" si="962"/>
        <v>-0.11578947368421055</v>
      </c>
      <c r="Q1514" s="7" t="str">
        <f t="shared" si="963"/>
        <v>нормо-часы</v>
      </c>
      <c r="R1514" s="7" t="str">
        <f t="shared" si="964"/>
        <v>нормо-часы</v>
      </c>
      <c r="S1514" s="8">
        <f t="shared" si="965"/>
        <v>1600</v>
      </c>
      <c r="T1514" s="8">
        <f t="shared" si="966"/>
        <v>1900</v>
      </c>
      <c r="U1514" s="8">
        <f>Расценки!F1513</f>
        <v>8000</v>
      </c>
      <c r="V1514" s="8">
        <f>Расценки!G1513</f>
        <v>9500</v>
      </c>
      <c r="W1514" s="10">
        <f t="shared" si="967"/>
        <v>0.47499999999999998</v>
      </c>
      <c r="X1514" s="10">
        <f t="shared" si="968"/>
        <v>0.46947368421052632</v>
      </c>
      <c r="Y1514" s="9">
        <f>Расценки!H1513</f>
        <v>8000</v>
      </c>
      <c r="Z1514" s="9">
        <f>Расценки!I1513</f>
        <v>9500</v>
      </c>
      <c r="AA1514" s="10">
        <f>Расценки!J1513</f>
        <v>0</v>
      </c>
      <c r="AB1514" s="10">
        <f>Расценки!K1513</f>
        <v>0</v>
      </c>
      <c r="AC1514" s="16">
        <f t="shared" si="969"/>
        <v>0.47499999999999998</v>
      </c>
      <c r="AD1514" s="16">
        <f t="shared" si="970"/>
        <v>0.46947368421052632</v>
      </c>
      <c r="AE1514" s="10">
        <f t="shared" si="971"/>
        <v>0.4</v>
      </c>
      <c r="AF1514" s="10">
        <f t="shared" si="972"/>
        <v>0.4</v>
      </c>
      <c r="AG1514" s="8">
        <f t="shared" si="973"/>
        <v>3800</v>
      </c>
      <c r="AH1514" s="8">
        <f t="shared" si="974"/>
        <v>4460</v>
      </c>
    </row>
    <row r="1515" spans="1:34" x14ac:dyDescent="0.25">
      <c r="A1515" s="7" t="s">
        <v>4506</v>
      </c>
      <c r="B1515" s="7" t="s">
        <v>4507</v>
      </c>
      <c r="C1515" s="7" t="s">
        <v>177</v>
      </c>
      <c r="D1515" s="7" t="s">
        <v>3886</v>
      </c>
      <c r="E1515" s="7" t="str">
        <f>INDEX('Нормо-час по специальностям'!$B$6:$B$26,MATCH(D1515,'Нормо-час по специальностям'!$A$6:$A$26,0))</f>
        <v>Инженер электролаборатории / ПНР</v>
      </c>
      <c r="F1515" s="15">
        <v>6</v>
      </c>
      <c r="G1515" s="7" t="s">
        <v>7481</v>
      </c>
      <c r="H1515" s="11">
        <f t="shared" si="958"/>
        <v>1.17</v>
      </c>
      <c r="I1515" s="8">
        <f>INDEX('Нормо-час по специальностям'!$D$6:$D$26,MATCH(D1515,'Нормо-час по специальностям'!$A$6:$A$26,0))</f>
        <v>1400</v>
      </c>
      <c r="J1515" s="8">
        <f>INDEX('Нормо-час по специальностям'!$E$6:$E$26,MATCH(D1515,'Нормо-час по специальностям'!$A$6:$A$26,0))</f>
        <v>1680</v>
      </c>
      <c r="K1515" s="8">
        <f t="shared" si="959"/>
        <v>8400</v>
      </c>
      <c r="L1515" s="8">
        <f t="shared" si="960"/>
        <v>10080</v>
      </c>
      <c r="M1515" s="8">
        <f>Расценки!L1514</f>
        <v>4800</v>
      </c>
      <c r="N1515" s="8">
        <f>Расценки!M1514</f>
        <v>5700</v>
      </c>
      <c r="O1515" s="10">
        <f t="shared" si="961"/>
        <v>0.75</v>
      </c>
      <c r="P1515" s="10">
        <f t="shared" si="962"/>
        <v>0.76842105263157889</v>
      </c>
      <c r="Q1515" s="7" t="str">
        <f t="shared" si="963"/>
        <v>расценка</v>
      </c>
      <c r="R1515" s="7" t="str">
        <f t="shared" si="964"/>
        <v>расценка</v>
      </c>
      <c r="S1515" s="8">
        <f t="shared" si="965"/>
        <v>800</v>
      </c>
      <c r="T1515" s="8">
        <f t="shared" si="966"/>
        <v>950</v>
      </c>
      <c r="U1515" s="8">
        <f>Расценки!F1514</f>
        <v>8000</v>
      </c>
      <c r="V1515" s="8">
        <f>Расценки!G1514</f>
        <v>9500</v>
      </c>
      <c r="W1515" s="10">
        <f t="shared" si="967"/>
        <v>-0.05</v>
      </c>
      <c r="X1515" s="10">
        <f t="shared" si="968"/>
        <v>-6.1052631578947365E-2</v>
      </c>
      <c r="Y1515" s="9">
        <f>Расценки!H1514</f>
        <v>11200</v>
      </c>
      <c r="Z1515" s="9">
        <f>Расценки!I1514</f>
        <v>13440</v>
      </c>
      <c r="AA1515" s="10">
        <f>Расценки!J1514</f>
        <v>0.39999999999999991</v>
      </c>
      <c r="AB1515" s="10">
        <f>Расценки!K1514</f>
        <v>0.41473684210526307</v>
      </c>
      <c r="AC1515" s="16">
        <f t="shared" si="969"/>
        <v>0.25</v>
      </c>
      <c r="AD1515" s="16">
        <f t="shared" si="970"/>
        <v>0.25</v>
      </c>
      <c r="AE1515" s="10">
        <f t="shared" si="971"/>
        <v>0.5714285714285714</v>
      </c>
      <c r="AF1515" s="10">
        <f t="shared" si="972"/>
        <v>0.5758928571428571</v>
      </c>
      <c r="AG1515" s="8">
        <f t="shared" si="973"/>
        <v>2800</v>
      </c>
      <c r="AH1515" s="8">
        <f t="shared" si="974"/>
        <v>3360</v>
      </c>
    </row>
    <row r="1516" spans="1:34" x14ac:dyDescent="0.25">
      <c r="A1516" s="7" t="s">
        <v>4510</v>
      </c>
      <c r="B1516" s="7" t="s">
        <v>4511</v>
      </c>
      <c r="C1516" s="7" t="s">
        <v>1214</v>
      </c>
      <c r="D1516" s="7" t="s">
        <v>392</v>
      </c>
      <c r="E1516" s="7" t="str">
        <f>INDEX('Нормо-час по специальностям'!$B$6:$B$26,MATCH(D1516,'Нормо-час по специальностям'!$A$6:$A$26,0))</f>
        <v>Электромонтажник</v>
      </c>
      <c r="F1516" s="15">
        <v>4</v>
      </c>
      <c r="G1516" s="7" t="s">
        <v>7482</v>
      </c>
      <c r="H1516" s="11">
        <f t="shared" si="958"/>
        <v>1.75</v>
      </c>
      <c r="I1516" s="8">
        <f>INDEX('Нормо-час по специальностям'!$D$6:$D$26,MATCH(D1516,'Нормо-час по специальностям'!$A$6:$A$26,0))</f>
        <v>850</v>
      </c>
      <c r="J1516" s="8">
        <f>INDEX('Нормо-час по специальностям'!$E$6:$E$26,MATCH(D1516,'Нормо-час по специальностям'!$A$6:$A$26,0))</f>
        <v>1020</v>
      </c>
      <c r="K1516" s="8">
        <f t="shared" si="959"/>
        <v>3400</v>
      </c>
      <c r="L1516" s="8">
        <f t="shared" si="960"/>
        <v>4080</v>
      </c>
      <c r="M1516" s="8">
        <f>Расценки!L1515</f>
        <v>4800</v>
      </c>
      <c r="N1516" s="8">
        <f>Расценки!M1515</f>
        <v>5700</v>
      </c>
      <c r="O1516" s="10">
        <f t="shared" si="961"/>
        <v>-0.29166666666666663</v>
      </c>
      <c r="P1516" s="10">
        <f t="shared" si="962"/>
        <v>-0.28421052631578947</v>
      </c>
      <c r="Q1516" s="7" t="str">
        <f t="shared" si="963"/>
        <v>нормо-часы</v>
      </c>
      <c r="R1516" s="7" t="str">
        <f t="shared" si="964"/>
        <v>нормо-часы</v>
      </c>
      <c r="S1516" s="8">
        <f t="shared" si="965"/>
        <v>1200</v>
      </c>
      <c r="T1516" s="8">
        <f t="shared" si="966"/>
        <v>1425</v>
      </c>
      <c r="U1516" s="8">
        <f>Расценки!F1515</f>
        <v>8000</v>
      </c>
      <c r="V1516" s="8">
        <f>Расценки!G1515</f>
        <v>9500</v>
      </c>
      <c r="W1516" s="10">
        <f t="shared" si="967"/>
        <v>0.57499999999999996</v>
      </c>
      <c r="X1516" s="10">
        <f t="shared" si="968"/>
        <v>0.57052631578947366</v>
      </c>
      <c r="Y1516" s="9">
        <f>Расценки!H1515</f>
        <v>8000</v>
      </c>
      <c r="Z1516" s="9">
        <f>Расценки!I1515</f>
        <v>9500</v>
      </c>
      <c r="AA1516" s="10">
        <f>Расценки!J1515</f>
        <v>0</v>
      </c>
      <c r="AB1516" s="10">
        <f>Расценки!K1515</f>
        <v>0</v>
      </c>
      <c r="AC1516" s="16">
        <f t="shared" si="969"/>
        <v>0.57499999999999996</v>
      </c>
      <c r="AD1516" s="16">
        <f t="shared" si="970"/>
        <v>0.57052631578947366</v>
      </c>
      <c r="AE1516" s="10">
        <f t="shared" si="971"/>
        <v>0.4</v>
      </c>
      <c r="AF1516" s="10">
        <f t="shared" si="972"/>
        <v>0.4</v>
      </c>
      <c r="AG1516" s="8">
        <f t="shared" si="973"/>
        <v>4600</v>
      </c>
      <c r="AH1516" s="8">
        <f t="shared" si="974"/>
        <v>5420</v>
      </c>
    </row>
    <row r="1517" spans="1:34" x14ac:dyDescent="0.25">
      <c r="A1517" s="7" t="s">
        <v>4512</v>
      </c>
      <c r="B1517" s="7" t="s">
        <v>4513</v>
      </c>
      <c r="C1517" s="7" t="s">
        <v>177</v>
      </c>
      <c r="D1517" s="7" t="s">
        <v>3886</v>
      </c>
      <c r="E1517" s="7" t="str">
        <f>INDEX('Нормо-час по специальностям'!$B$6:$B$26,MATCH(D1517,'Нормо-час по специальностям'!$A$6:$A$26,0))</f>
        <v>Инженер электролаборатории / ПНР</v>
      </c>
      <c r="F1517" s="15">
        <v>1</v>
      </c>
      <c r="G1517" s="7" t="s">
        <v>7483</v>
      </c>
      <c r="H1517" s="11">
        <f t="shared" si="958"/>
        <v>7</v>
      </c>
      <c r="I1517" s="8">
        <f>INDEX('Нормо-час по специальностям'!$D$6:$D$26,MATCH(D1517,'Нормо-час по специальностям'!$A$6:$A$26,0))</f>
        <v>1400</v>
      </c>
      <c r="J1517" s="8">
        <f>INDEX('Нормо-час по специальностям'!$E$6:$E$26,MATCH(D1517,'Нормо-час по специальностям'!$A$6:$A$26,0))</f>
        <v>1680</v>
      </c>
      <c r="K1517" s="8">
        <f t="shared" si="959"/>
        <v>1400</v>
      </c>
      <c r="L1517" s="8">
        <f t="shared" si="960"/>
        <v>1680</v>
      </c>
      <c r="M1517" s="8">
        <f>Расценки!L1516</f>
        <v>700</v>
      </c>
      <c r="N1517" s="8">
        <f>Расценки!M1516</f>
        <v>850</v>
      </c>
      <c r="O1517" s="10">
        <f t="shared" si="961"/>
        <v>1</v>
      </c>
      <c r="P1517" s="10">
        <f t="shared" si="962"/>
        <v>0.9764705882352942</v>
      </c>
      <c r="Q1517" s="7" t="str">
        <f t="shared" si="963"/>
        <v>расценка</v>
      </c>
      <c r="R1517" s="7" t="str">
        <f t="shared" si="964"/>
        <v>расценка</v>
      </c>
      <c r="S1517" s="8">
        <f t="shared" si="965"/>
        <v>700</v>
      </c>
      <c r="T1517" s="8">
        <f t="shared" si="966"/>
        <v>850</v>
      </c>
      <c r="U1517" s="8">
        <f>Расценки!F1516</f>
        <v>1200</v>
      </c>
      <c r="V1517" s="8">
        <f>Расценки!G1516</f>
        <v>1400</v>
      </c>
      <c r="W1517" s="10">
        <f t="shared" si="967"/>
        <v>-0.16666666666666666</v>
      </c>
      <c r="X1517" s="10">
        <f t="shared" si="968"/>
        <v>-0.2</v>
      </c>
      <c r="Y1517" s="9">
        <f>Расценки!H1516</f>
        <v>1867</v>
      </c>
      <c r="Z1517" s="9">
        <f>Расценки!I1516</f>
        <v>2240</v>
      </c>
      <c r="AA1517" s="10">
        <f>Расценки!J1516</f>
        <v>0.5558333333333334</v>
      </c>
      <c r="AB1517" s="10">
        <f>Расценки!K1516</f>
        <v>0.60000000000000009</v>
      </c>
      <c r="AC1517" s="16">
        <f t="shared" si="969"/>
        <v>0.25013390465988217</v>
      </c>
      <c r="AD1517" s="16">
        <f t="shared" si="970"/>
        <v>0.25</v>
      </c>
      <c r="AE1517" s="10">
        <f t="shared" si="971"/>
        <v>0.62506695232994103</v>
      </c>
      <c r="AF1517" s="10">
        <f t="shared" si="972"/>
        <v>0.6205357142857143</v>
      </c>
      <c r="AG1517" s="8">
        <f t="shared" si="973"/>
        <v>467</v>
      </c>
      <c r="AH1517" s="8">
        <f t="shared" si="974"/>
        <v>560</v>
      </c>
    </row>
    <row r="1518" spans="1:34" x14ac:dyDescent="0.25">
      <c r="A1518" s="7" t="s">
        <v>4515</v>
      </c>
      <c r="B1518" s="7" t="s">
        <v>4516</v>
      </c>
      <c r="C1518" s="7" t="s">
        <v>177</v>
      </c>
      <c r="D1518" s="7" t="s">
        <v>3886</v>
      </c>
      <c r="E1518" s="7" t="str">
        <f>INDEX('Нормо-час по специальностям'!$B$6:$B$26,MATCH(D1518,'Нормо-час по специальностям'!$A$6:$A$26,0))</f>
        <v>Инженер электролаборатории / ПНР</v>
      </c>
      <c r="F1518" s="15">
        <v>0.05</v>
      </c>
      <c r="G1518" s="7" t="s">
        <v>7484</v>
      </c>
      <c r="H1518" s="11">
        <f t="shared" si="958"/>
        <v>140</v>
      </c>
      <c r="I1518" s="8">
        <f>INDEX('Нормо-час по специальностям'!$D$6:$D$26,MATCH(D1518,'Нормо-час по специальностям'!$A$6:$A$26,0))</f>
        <v>1400</v>
      </c>
      <c r="J1518" s="8">
        <f>INDEX('Нормо-час по специальностям'!$E$6:$E$26,MATCH(D1518,'Нормо-час по специальностям'!$A$6:$A$26,0))</f>
        <v>1680</v>
      </c>
      <c r="K1518" s="8">
        <f t="shared" si="959"/>
        <v>70</v>
      </c>
      <c r="L1518" s="8">
        <f t="shared" si="960"/>
        <v>84</v>
      </c>
      <c r="M1518" s="8">
        <f>Расценки!L1517</f>
        <v>24</v>
      </c>
      <c r="N1518" s="8">
        <f>Расценки!M1517</f>
        <v>30</v>
      </c>
      <c r="O1518" s="10">
        <f t="shared" si="961"/>
        <v>1.9166666666666665</v>
      </c>
      <c r="P1518" s="10">
        <f t="shared" si="962"/>
        <v>1.7999999999999998</v>
      </c>
      <c r="Q1518" s="7" t="str">
        <f t="shared" si="963"/>
        <v>расценка</v>
      </c>
      <c r="R1518" s="7" t="str">
        <f t="shared" si="964"/>
        <v>расценка</v>
      </c>
      <c r="S1518" s="8">
        <f t="shared" si="965"/>
        <v>480</v>
      </c>
      <c r="T1518" s="8">
        <f t="shared" si="966"/>
        <v>600</v>
      </c>
      <c r="U1518" s="8">
        <f>Расценки!F1517</f>
        <v>40</v>
      </c>
      <c r="V1518" s="8">
        <f>Расценки!G1517</f>
        <v>50</v>
      </c>
      <c r="W1518" s="10">
        <f t="shared" si="967"/>
        <v>-0.75</v>
      </c>
      <c r="X1518" s="10">
        <f t="shared" si="968"/>
        <v>-0.68</v>
      </c>
      <c r="Y1518" s="9">
        <f>Расценки!H1517</f>
        <v>94</v>
      </c>
      <c r="Z1518" s="9">
        <f>Расценки!I1517</f>
        <v>112</v>
      </c>
      <c r="AA1518" s="10">
        <f>Расценки!J1517</f>
        <v>1.35</v>
      </c>
      <c r="AB1518" s="10">
        <f>Расценки!K1517</f>
        <v>1.2400000000000002</v>
      </c>
      <c r="AC1518" s="16">
        <f t="shared" si="969"/>
        <v>0.25531914893617019</v>
      </c>
      <c r="AD1518" s="16">
        <f t="shared" si="970"/>
        <v>0.25</v>
      </c>
      <c r="AE1518" s="10">
        <f t="shared" si="971"/>
        <v>0.74468085106382975</v>
      </c>
      <c r="AF1518" s="10">
        <f t="shared" si="972"/>
        <v>0.7321428571428571</v>
      </c>
      <c r="AG1518" s="8">
        <f t="shared" si="973"/>
        <v>24</v>
      </c>
      <c r="AH1518" s="8">
        <f t="shared" si="974"/>
        <v>28</v>
      </c>
    </row>
    <row r="1519" spans="1:34" x14ac:dyDescent="0.25">
      <c r="A1519" s="7" t="s">
        <v>4519</v>
      </c>
      <c r="B1519" s="7" t="s">
        <v>4520</v>
      </c>
      <c r="C1519" s="7" t="s">
        <v>50</v>
      </c>
      <c r="D1519" s="7" t="s">
        <v>3886</v>
      </c>
      <c r="E1519" s="7" t="str">
        <f>INDEX('Нормо-час по специальностям'!$B$6:$B$26,MATCH(D1519,'Нормо-час по специальностям'!$A$6:$A$26,0))</f>
        <v>Инженер электролаборатории / ПНР</v>
      </c>
      <c r="F1519" s="15">
        <v>0.15</v>
      </c>
      <c r="G1519" s="7" t="s">
        <v>7485</v>
      </c>
      <c r="H1519" s="11">
        <f t="shared" si="958"/>
        <v>46.67</v>
      </c>
      <c r="I1519" s="8">
        <f>INDEX('Нормо-час по специальностям'!$D$6:$D$26,MATCH(D1519,'Нормо-час по специальностям'!$A$6:$A$26,0))</f>
        <v>1400</v>
      </c>
      <c r="J1519" s="8">
        <f>INDEX('Нормо-час по специальностям'!$E$6:$E$26,MATCH(D1519,'Нормо-час по специальностям'!$A$6:$A$26,0))</f>
        <v>1680</v>
      </c>
      <c r="K1519" s="8">
        <f t="shared" si="959"/>
        <v>210</v>
      </c>
      <c r="L1519" s="8">
        <f t="shared" si="960"/>
        <v>252</v>
      </c>
      <c r="M1519" s="8">
        <f>Расценки!L1518</f>
        <v>90</v>
      </c>
      <c r="N1519" s="8">
        <f>Расценки!M1518</f>
        <v>110</v>
      </c>
      <c r="O1519" s="10">
        <f t="shared" si="961"/>
        <v>1.3333333333333335</v>
      </c>
      <c r="P1519" s="10">
        <f t="shared" si="962"/>
        <v>1.290909090909091</v>
      </c>
      <c r="Q1519" s="7" t="str">
        <f t="shared" si="963"/>
        <v>расценка</v>
      </c>
      <c r="R1519" s="7" t="str">
        <f t="shared" si="964"/>
        <v>расценка</v>
      </c>
      <c r="S1519" s="8">
        <f t="shared" si="965"/>
        <v>600</v>
      </c>
      <c r="T1519" s="8">
        <f t="shared" si="966"/>
        <v>733</v>
      </c>
      <c r="U1519" s="8">
        <f>Расценки!F1518</f>
        <v>150</v>
      </c>
      <c r="V1519" s="8">
        <f>Расценки!G1518</f>
        <v>180</v>
      </c>
      <c r="W1519" s="10">
        <f t="shared" si="967"/>
        <v>-0.4</v>
      </c>
      <c r="X1519" s="10">
        <f t="shared" si="968"/>
        <v>-0.4</v>
      </c>
      <c r="Y1519" s="9">
        <f>Расценки!H1518</f>
        <v>280</v>
      </c>
      <c r="Z1519" s="9">
        <f>Расценки!I1518</f>
        <v>336</v>
      </c>
      <c r="AA1519" s="10">
        <f>Расценки!J1518</f>
        <v>0.8666666666666667</v>
      </c>
      <c r="AB1519" s="10">
        <f>Расценки!K1518</f>
        <v>0.8666666666666667</v>
      </c>
      <c r="AC1519" s="16">
        <f t="shared" si="969"/>
        <v>0.25</v>
      </c>
      <c r="AD1519" s="16">
        <f t="shared" si="970"/>
        <v>0.25</v>
      </c>
      <c r="AE1519" s="10">
        <f t="shared" si="971"/>
        <v>0.6785714285714286</v>
      </c>
      <c r="AF1519" s="10">
        <f t="shared" si="972"/>
        <v>0.67261904761904767</v>
      </c>
      <c r="AG1519" s="8">
        <f t="shared" si="973"/>
        <v>70</v>
      </c>
      <c r="AH1519" s="8">
        <f t="shared" si="974"/>
        <v>84</v>
      </c>
    </row>
    <row r="1520" spans="1:34" x14ac:dyDescent="0.25">
      <c r="A1520" s="7" t="s">
        <v>4523</v>
      </c>
      <c r="B1520" s="7" t="s">
        <v>4524</v>
      </c>
      <c r="C1520" s="7" t="s">
        <v>50</v>
      </c>
      <c r="D1520" s="7" t="s">
        <v>3886</v>
      </c>
      <c r="E1520" s="7" t="str">
        <f>INDEX('Нормо-час по специальностям'!$B$6:$B$26,MATCH(D1520,'Нормо-час по специальностям'!$A$6:$A$26,0))</f>
        <v>Инженер электролаборатории / ПНР</v>
      </c>
      <c r="F1520" s="15">
        <v>0.15</v>
      </c>
      <c r="G1520" s="7" t="s">
        <v>7486</v>
      </c>
      <c r="H1520" s="11">
        <f t="shared" si="958"/>
        <v>46.67</v>
      </c>
      <c r="I1520" s="8">
        <f>INDEX('Нормо-час по специальностям'!$D$6:$D$26,MATCH(D1520,'Нормо-час по специальностям'!$A$6:$A$26,0))</f>
        <v>1400</v>
      </c>
      <c r="J1520" s="8">
        <f>INDEX('Нормо-час по специальностям'!$E$6:$E$26,MATCH(D1520,'Нормо-час по специальностям'!$A$6:$A$26,0))</f>
        <v>1680</v>
      </c>
      <c r="K1520" s="8">
        <f t="shared" si="959"/>
        <v>210</v>
      </c>
      <c r="L1520" s="8">
        <f t="shared" si="960"/>
        <v>252</v>
      </c>
      <c r="M1520" s="8">
        <f>Расценки!L1519</f>
        <v>90</v>
      </c>
      <c r="N1520" s="8">
        <f>Расценки!M1519</f>
        <v>110</v>
      </c>
      <c r="O1520" s="10">
        <f t="shared" si="961"/>
        <v>1.3333333333333335</v>
      </c>
      <c r="P1520" s="10">
        <f t="shared" si="962"/>
        <v>1.290909090909091</v>
      </c>
      <c r="Q1520" s="7" t="str">
        <f t="shared" si="963"/>
        <v>расценка</v>
      </c>
      <c r="R1520" s="7" t="str">
        <f t="shared" si="964"/>
        <v>расценка</v>
      </c>
      <c r="S1520" s="8">
        <f t="shared" si="965"/>
        <v>600</v>
      </c>
      <c r="T1520" s="8">
        <f t="shared" si="966"/>
        <v>733</v>
      </c>
      <c r="U1520" s="8">
        <f>Расценки!F1519</f>
        <v>150</v>
      </c>
      <c r="V1520" s="8">
        <f>Расценки!G1519</f>
        <v>180</v>
      </c>
      <c r="W1520" s="10">
        <f t="shared" si="967"/>
        <v>-0.4</v>
      </c>
      <c r="X1520" s="10">
        <f t="shared" si="968"/>
        <v>-0.4</v>
      </c>
      <c r="Y1520" s="9">
        <f>Расценки!H1519</f>
        <v>280</v>
      </c>
      <c r="Z1520" s="9">
        <f>Расценки!I1519</f>
        <v>336</v>
      </c>
      <c r="AA1520" s="10">
        <f>Расценки!J1519</f>
        <v>0.8666666666666667</v>
      </c>
      <c r="AB1520" s="10">
        <f>Расценки!K1519</f>
        <v>0.8666666666666667</v>
      </c>
      <c r="AC1520" s="16">
        <f t="shared" si="969"/>
        <v>0.25</v>
      </c>
      <c r="AD1520" s="16">
        <f t="shared" si="970"/>
        <v>0.25</v>
      </c>
      <c r="AE1520" s="10">
        <f t="shared" si="971"/>
        <v>0.6785714285714286</v>
      </c>
      <c r="AF1520" s="10">
        <f t="shared" si="972"/>
        <v>0.67261904761904767</v>
      </c>
      <c r="AG1520" s="8">
        <f t="shared" si="973"/>
        <v>70</v>
      </c>
      <c r="AH1520" s="8">
        <f t="shared" si="974"/>
        <v>84</v>
      </c>
    </row>
    <row r="1521" spans="1:34" x14ac:dyDescent="0.25">
      <c r="A1521" s="7" t="s">
        <v>4527</v>
      </c>
      <c r="B1521" s="7" t="s">
        <v>4528</v>
      </c>
      <c r="C1521" s="7" t="s">
        <v>1214</v>
      </c>
      <c r="D1521" s="7" t="s">
        <v>392</v>
      </c>
      <c r="E1521" s="7" t="str">
        <f>INDEX('Нормо-час по специальностям'!$B$6:$B$26,MATCH(D1521,'Нормо-час по специальностям'!$A$6:$A$26,0))</f>
        <v>Электромонтажник</v>
      </c>
      <c r="F1521" s="15">
        <v>0.4</v>
      </c>
      <c r="G1521" s="7" t="s">
        <v>7487</v>
      </c>
      <c r="H1521" s="11">
        <f t="shared" si="958"/>
        <v>17.5</v>
      </c>
      <c r="I1521" s="8">
        <f>INDEX('Нормо-час по специальностям'!$D$6:$D$26,MATCH(D1521,'Нормо-час по специальностям'!$A$6:$A$26,0))</f>
        <v>850</v>
      </c>
      <c r="J1521" s="8">
        <f>INDEX('Нормо-час по специальностям'!$E$6:$E$26,MATCH(D1521,'Нормо-час по специальностям'!$A$6:$A$26,0))</f>
        <v>1020</v>
      </c>
      <c r="K1521" s="8">
        <f t="shared" si="959"/>
        <v>340</v>
      </c>
      <c r="L1521" s="8">
        <f t="shared" si="960"/>
        <v>408</v>
      </c>
      <c r="M1521" s="8">
        <f>Расценки!L1520</f>
        <v>360</v>
      </c>
      <c r="N1521" s="8">
        <f>Расценки!M1520</f>
        <v>420</v>
      </c>
      <c r="O1521" s="10">
        <f t="shared" si="961"/>
        <v>-5.555555555555558E-2</v>
      </c>
      <c r="P1521" s="10">
        <f t="shared" si="962"/>
        <v>-2.8571428571428581E-2</v>
      </c>
      <c r="Q1521" s="7" t="str">
        <f t="shared" si="963"/>
        <v>равно</v>
      </c>
      <c r="R1521" s="7" t="str">
        <f t="shared" si="964"/>
        <v>равно</v>
      </c>
      <c r="S1521" s="8">
        <f t="shared" si="965"/>
        <v>900</v>
      </c>
      <c r="T1521" s="8">
        <f t="shared" si="966"/>
        <v>1050</v>
      </c>
      <c r="U1521" s="8">
        <f>Расценки!F1520</f>
        <v>600</v>
      </c>
      <c r="V1521" s="8">
        <f>Расценки!G1520</f>
        <v>700</v>
      </c>
      <c r="W1521" s="10">
        <f t="shared" si="967"/>
        <v>0.43333333333333335</v>
      </c>
      <c r="X1521" s="10">
        <f t="shared" si="968"/>
        <v>0.41714285714285715</v>
      </c>
      <c r="Y1521" s="9">
        <f>Расценки!H1520</f>
        <v>600</v>
      </c>
      <c r="Z1521" s="9">
        <f>Расценки!I1520</f>
        <v>700</v>
      </c>
      <c r="AA1521" s="10">
        <f>Расценки!J1520</f>
        <v>0</v>
      </c>
      <c r="AB1521" s="10">
        <f>Расценки!K1520</f>
        <v>0</v>
      </c>
      <c r="AC1521" s="16">
        <f t="shared" si="969"/>
        <v>0.43333333333333335</v>
      </c>
      <c r="AD1521" s="16">
        <f t="shared" si="970"/>
        <v>0.41714285714285715</v>
      </c>
      <c r="AE1521" s="10">
        <f t="shared" si="971"/>
        <v>0.4</v>
      </c>
      <c r="AF1521" s="10">
        <f t="shared" si="972"/>
        <v>0.4</v>
      </c>
      <c r="AG1521" s="8">
        <f t="shared" si="973"/>
        <v>260</v>
      </c>
      <c r="AH1521" s="8">
        <f t="shared" si="974"/>
        <v>292</v>
      </c>
    </row>
    <row r="1522" spans="1:34" x14ac:dyDescent="0.25">
      <c r="A1522" s="7" t="s">
        <v>4529</v>
      </c>
      <c r="B1522" s="7" t="s">
        <v>4530</v>
      </c>
      <c r="C1522" s="7" t="s">
        <v>1214</v>
      </c>
      <c r="D1522" s="7" t="s">
        <v>392</v>
      </c>
      <c r="E1522" s="7" t="str">
        <f>INDEX('Нормо-час по специальностям'!$B$6:$B$26,MATCH(D1522,'Нормо-час по специальностям'!$A$6:$A$26,0))</f>
        <v>Электромонтажник</v>
      </c>
      <c r="F1522" s="15">
        <v>0.25</v>
      </c>
      <c r="G1522" s="7" t="s">
        <v>7487</v>
      </c>
      <c r="H1522" s="11">
        <f t="shared" si="958"/>
        <v>28</v>
      </c>
      <c r="I1522" s="8">
        <f>INDEX('Нормо-час по специальностям'!$D$6:$D$26,MATCH(D1522,'Нормо-час по специальностям'!$A$6:$A$26,0))</f>
        <v>850</v>
      </c>
      <c r="J1522" s="8">
        <f>INDEX('Нормо-час по специальностям'!$E$6:$E$26,MATCH(D1522,'Нормо-час по специальностям'!$A$6:$A$26,0))</f>
        <v>1020</v>
      </c>
      <c r="K1522" s="8">
        <f t="shared" si="959"/>
        <v>213</v>
      </c>
      <c r="L1522" s="8">
        <f t="shared" si="960"/>
        <v>255</v>
      </c>
      <c r="M1522" s="8">
        <f>Расценки!L1521</f>
        <v>240</v>
      </c>
      <c r="N1522" s="8">
        <f>Расценки!M1521</f>
        <v>280</v>
      </c>
      <c r="O1522" s="10">
        <f t="shared" si="961"/>
        <v>-0.11250000000000004</v>
      </c>
      <c r="P1522" s="10">
        <f t="shared" si="962"/>
        <v>-8.9285714285714302E-2</v>
      </c>
      <c r="Q1522" s="7" t="str">
        <f t="shared" si="963"/>
        <v>нормо-часы</v>
      </c>
      <c r="R1522" s="7" t="str">
        <f t="shared" si="964"/>
        <v>равно</v>
      </c>
      <c r="S1522" s="8">
        <f t="shared" si="965"/>
        <v>960</v>
      </c>
      <c r="T1522" s="8">
        <f t="shared" si="966"/>
        <v>1120</v>
      </c>
      <c r="U1522" s="8">
        <f>Расценки!F1521</f>
        <v>400</v>
      </c>
      <c r="V1522" s="8">
        <f>Расценки!G1521</f>
        <v>470</v>
      </c>
      <c r="W1522" s="10">
        <f t="shared" si="967"/>
        <v>0.46750000000000003</v>
      </c>
      <c r="X1522" s="10">
        <f t="shared" si="968"/>
        <v>0.45744680851063829</v>
      </c>
      <c r="Y1522" s="9">
        <f>Расценки!H1521</f>
        <v>400</v>
      </c>
      <c r="Z1522" s="9">
        <f>Расценки!I1521</f>
        <v>470</v>
      </c>
      <c r="AA1522" s="10">
        <f>Расценки!J1521</f>
        <v>0</v>
      </c>
      <c r="AB1522" s="10">
        <f>Расценки!K1521</f>
        <v>0</v>
      </c>
      <c r="AC1522" s="16">
        <f t="shared" si="969"/>
        <v>0.46750000000000003</v>
      </c>
      <c r="AD1522" s="16">
        <f t="shared" si="970"/>
        <v>0.45744680851063829</v>
      </c>
      <c r="AE1522" s="10">
        <f t="shared" si="971"/>
        <v>0.4</v>
      </c>
      <c r="AF1522" s="10">
        <f t="shared" si="972"/>
        <v>0.40425531914893614</v>
      </c>
      <c r="AG1522" s="8">
        <f t="shared" si="973"/>
        <v>187</v>
      </c>
      <c r="AH1522" s="8">
        <f t="shared" si="974"/>
        <v>215</v>
      </c>
    </row>
    <row r="1523" spans="1:34" x14ac:dyDescent="0.25">
      <c r="A1523" s="7" t="s">
        <v>4532</v>
      </c>
      <c r="B1523" s="7" t="s">
        <v>4533</v>
      </c>
      <c r="C1523" s="7" t="s">
        <v>50</v>
      </c>
      <c r="D1523" s="7" t="s">
        <v>3886</v>
      </c>
      <c r="E1523" s="7" t="str">
        <f>INDEX('Нормо-час по специальностям'!$B$6:$B$26,MATCH(D1523,'Нормо-час по специальностям'!$A$6:$A$26,0))</f>
        <v>Инженер электролаборатории / ПНР</v>
      </c>
      <c r="F1523" s="15">
        <v>0.03</v>
      </c>
      <c r="G1523" s="7" t="s">
        <v>7488</v>
      </c>
      <c r="H1523" s="11">
        <f t="shared" si="958"/>
        <v>233.33</v>
      </c>
      <c r="I1523" s="8">
        <f>INDEX('Нормо-час по специальностям'!$D$6:$D$26,MATCH(D1523,'Нормо-час по специальностям'!$A$6:$A$26,0))</f>
        <v>1400</v>
      </c>
      <c r="J1523" s="8">
        <f>INDEX('Нормо-час по специальностям'!$E$6:$E$26,MATCH(D1523,'Нормо-час по специальностям'!$A$6:$A$26,0))</f>
        <v>1680</v>
      </c>
      <c r="K1523" s="8">
        <f t="shared" si="959"/>
        <v>42</v>
      </c>
      <c r="L1523" s="8">
        <f t="shared" si="960"/>
        <v>50</v>
      </c>
      <c r="M1523" s="8">
        <f>Расценки!L1522</f>
        <v>48</v>
      </c>
      <c r="N1523" s="8">
        <f>Расценки!M1522</f>
        <v>57</v>
      </c>
      <c r="O1523" s="10">
        <f t="shared" si="961"/>
        <v>-0.125</v>
      </c>
      <c r="P1523" s="10">
        <f t="shared" si="962"/>
        <v>-0.1228070175438597</v>
      </c>
      <c r="Q1523" s="7" t="str">
        <f t="shared" si="963"/>
        <v>нормо-часы</v>
      </c>
      <c r="R1523" s="7" t="str">
        <f t="shared" si="964"/>
        <v>нормо-часы</v>
      </c>
      <c r="S1523" s="8">
        <f t="shared" si="965"/>
        <v>1600</v>
      </c>
      <c r="T1523" s="8">
        <f t="shared" si="966"/>
        <v>1900</v>
      </c>
      <c r="U1523" s="8">
        <f>Расценки!F1522</f>
        <v>80</v>
      </c>
      <c r="V1523" s="8">
        <f>Расценки!G1522</f>
        <v>95</v>
      </c>
      <c r="W1523" s="10">
        <f t="shared" si="967"/>
        <v>0.47499999999999998</v>
      </c>
      <c r="X1523" s="10">
        <f t="shared" si="968"/>
        <v>0.47368421052631576</v>
      </c>
      <c r="Y1523" s="9">
        <f>Расценки!H1522</f>
        <v>80</v>
      </c>
      <c r="Z1523" s="9">
        <f>Расценки!I1522</f>
        <v>95</v>
      </c>
      <c r="AA1523" s="10">
        <f>Расценки!J1522</f>
        <v>0</v>
      </c>
      <c r="AB1523" s="10">
        <f>Расценки!K1522</f>
        <v>0</v>
      </c>
      <c r="AC1523" s="16">
        <f t="shared" si="969"/>
        <v>0.47499999999999998</v>
      </c>
      <c r="AD1523" s="16">
        <f t="shared" si="970"/>
        <v>0.47368421052631576</v>
      </c>
      <c r="AE1523" s="10">
        <f t="shared" si="971"/>
        <v>0.4</v>
      </c>
      <c r="AF1523" s="10">
        <f t="shared" si="972"/>
        <v>0.4</v>
      </c>
      <c r="AG1523" s="8">
        <f t="shared" si="973"/>
        <v>38</v>
      </c>
      <c r="AH1523" s="8">
        <f t="shared" si="974"/>
        <v>45</v>
      </c>
    </row>
    <row r="1524" spans="1:34" x14ac:dyDescent="0.25">
      <c r="A1524" s="7" t="s">
        <v>4536</v>
      </c>
      <c r="B1524" s="7" t="s">
        <v>4537</v>
      </c>
      <c r="C1524" s="7" t="s">
        <v>1214</v>
      </c>
      <c r="D1524" s="7" t="s">
        <v>3886</v>
      </c>
      <c r="E1524" s="7" t="str">
        <f>INDEX('Нормо-час по специальностям'!$B$6:$B$26,MATCH(D1524,'Нормо-час по специальностям'!$A$6:$A$26,0))</f>
        <v>Инженер электролаборатории / ПНР</v>
      </c>
      <c r="F1524" s="15">
        <v>2</v>
      </c>
      <c r="G1524" s="7" t="s">
        <v>7479</v>
      </c>
      <c r="H1524" s="11">
        <f t="shared" si="958"/>
        <v>3.5</v>
      </c>
      <c r="I1524" s="8">
        <f>INDEX('Нормо-час по специальностям'!$D$6:$D$26,MATCH(D1524,'Нормо-час по специальностям'!$A$6:$A$26,0))</f>
        <v>1400</v>
      </c>
      <c r="J1524" s="8">
        <f>INDEX('Нормо-час по специальностям'!$E$6:$E$26,MATCH(D1524,'Нормо-час по специальностям'!$A$6:$A$26,0))</f>
        <v>1680</v>
      </c>
      <c r="K1524" s="8">
        <f t="shared" si="959"/>
        <v>2800</v>
      </c>
      <c r="L1524" s="8">
        <f t="shared" si="960"/>
        <v>3360</v>
      </c>
      <c r="M1524" s="8">
        <f>Расценки!L1523</f>
        <v>3000</v>
      </c>
      <c r="N1524" s="8">
        <f>Расценки!M1523</f>
        <v>3600</v>
      </c>
      <c r="O1524" s="10">
        <f t="shared" si="961"/>
        <v>-6.6666666666666652E-2</v>
      </c>
      <c r="P1524" s="10">
        <f t="shared" si="962"/>
        <v>-6.6666666666666652E-2</v>
      </c>
      <c r="Q1524" s="7" t="str">
        <f t="shared" si="963"/>
        <v>равно</v>
      </c>
      <c r="R1524" s="7" t="str">
        <f t="shared" si="964"/>
        <v>равно</v>
      </c>
      <c r="S1524" s="8">
        <f t="shared" si="965"/>
        <v>1500</v>
      </c>
      <c r="T1524" s="8">
        <f t="shared" si="966"/>
        <v>1800</v>
      </c>
      <c r="U1524" s="8">
        <f>Расценки!F1523</f>
        <v>5000</v>
      </c>
      <c r="V1524" s="8">
        <f>Расценки!G1523</f>
        <v>6000</v>
      </c>
      <c r="W1524" s="10">
        <f t="shared" si="967"/>
        <v>0.44</v>
      </c>
      <c r="X1524" s="10">
        <f t="shared" si="968"/>
        <v>0.44</v>
      </c>
      <c r="Y1524" s="9">
        <f>Расценки!H1523</f>
        <v>5000</v>
      </c>
      <c r="Z1524" s="9">
        <f>Расценки!I1523</f>
        <v>6000</v>
      </c>
      <c r="AA1524" s="10">
        <f>Расценки!J1523</f>
        <v>0</v>
      </c>
      <c r="AB1524" s="10">
        <f>Расценки!K1523</f>
        <v>0</v>
      </c>
      <c r="AC1524" s="16">
        <f t="shared" si="969"/>
        <v>0.44</v>
      </c>
      <c r="AD1524" s="16">
        <f t="shared" si="970"/>
        <v>0.44</v>
      </c>
      <c r="AE1524" s="10">
        <f t="shared" si="971"/>
        <v>0.4</v>
      </c>
      <c r="AF1524" s="10">
        <f t="shared" si="972"/>
        <v>0.4</v>
      </c>
      <c r="AG1524" s="8">
        <f t="shared" si="973"/>
        <v>2200</v>
      </c>
      <c r="AH1524" s="8">
        <f t="shared" si="974"/>
        <v>2640</v>
      </c>
    </row>
    <row r="1525" spans="1:34" x14ac:dyDescent="0.25">
      <c r="A1525" s="7" t="s">
        <v>4538</v>
      </c>
      <c r="B1525" s="7" t="s">
        <v>4539</v>
      </c>
      <c r="C1525" s="7" t="s">
        <v>1214</v>
      </c>
      <c r="D1525" s="7" t="s">
        <v>392</v>
      </c>
      <c r="E1525" s="7" t="str">
        <f>INDEX('Нормо-час по специальностям'!$B$6:$B$26,MATCH(D1525,'Нормо-час по специальностям'!$A$6:$A$26,0))</f>
        <v>Электромонтажник</v>
      </c>
      <c r="F1525" s="15">
        <v>1.5</v>
      </c>
      <c r="G1525" s="7" t="s">
        <v>7489</v>
      </c>
      <c r="H1525" s="11">
        <f t="shared" si="958"/>
        <v>4.67</v>
      </c>
      <c r="I1525" s="8">
        <f>INDEX('Нормо-час по специальностям'!$D$6:$D$26,MATCH(D1525,'Нормо-час по специальностям'!$A$6:$A$26,0))</f>
        <v>850</v>
      </c>
      <c r="J1525" s="8">
        <f>INDEX('Нормо-час по специальностям'!$E$6:$E$26,MATCH(D1525,'Нормо-час по специальностям'!$A$6:$A$26,0))</f>
        <v>1020</v>
      </c>
      <c r="K1525" s="8">
        <f t="shared" si="959"/>
        <v>1275</v>
      </c>
      <c r="L1525" s="8">
        <f t="shared" si="960"/>
        <v>1530</v>
      </c>
      <c r="M1525" s="8">
        <f>Расценки!L1524</f>
        <v>1100</v>
      </c>
      <c r="N1525" s="8">
        <f>Расценки!M1524</f>
        <v>1300</v>
      </c>
      <c r="O1525" s="10">
        <f t="shared" si="961"/>
        <v>0.15909090909090917</v>
      </c>
      <c r="P1525" s="10">
        <f t="shared" si="962"/>
        <v>0.17692307692307696</v>
      </c>
      <c r="Q1525" s="7" t="str">
        <f t="shared" si="963"/>
        <v>расценка</v>
      </c>
      <c r="R1525" s="7" t="str">
        <f t="shared" si="964"/>
        <v>расценка</v>
      </c>
      <c r="S1525" s="8">
        <f t="shared" si="965"/>
        <v>733</v>
      </c>
      <c r="T1525" s="8">
        <f t="shared" si="966"/>
        <v>867</v>
      </c>
      <c r="U1525" s="8">
        <f>Расценки!F1524</f>
        <v>1800</v>
      </c>
      <c r="V1525" s="8">
        <f>Расценки!G1524</f>
        <v>2100</v>
      </c>
      <c r="W1525" s="10">
        <f t="shared" si="967"/>
        <v>0.29166666666666669</v>
      </c>
      <c r="X1525" s="10">
        <f t="shared" si="968"/>
        <v>0.27142857142857141</v>
      </c>
      <c r="Y1525" s="9">
        <f>Расценки!H1524</f>
        <v>1800</v>
      </c>
      <c r="Z1525" s="9">
        <f>Расценки!I1524</f>
        <v>2100</v>
      </c>
      <c r="AA1525" s="10">
        <f>Расценки!J1524</f>
        <v>0</v>
      </c>
      <c r="AB1525" s="10">
        <f>Расценки!K1524</f>
        <v>0</v>
      </c>
      <c r="AC1525" s="16">
        <f t="shared" si="969"/>
        <v>0.29166666666666669</v>
      </c>
      <c r="AD1525" s="16">
        <f t="shared" si="970"/>
        <v>0.27142857142857141</v>
      </c>
      <c r="AE1525" s="10">
        <f t="shared" si="971"/>
        <v>0.3888888888888889</v>
      </c>
      <c r="AF1525" s="10">
        <f t="shared" si="972"/>
        <v>0.38095238095238093</v>
      </c>
      <c r="AG1525" s="8">
        <f t="shared" si="973"/>
        <v>525</v>
      </c>
      <c r="AH1525" s="8">
        <f t="shared" si="974"/>
        <v>570</v>
      </c>
    </row>
    <row r="1526" spans="1:34" x14ac:dyDescent="0.25">
      <c r="A1526" s="7" t="s">
        <v>4541</v>
      </c>
      <c r="B1526" s="7" t="s">
        <v>4542</v>
      </c>
      <c r="C1526" s="7" t="s">
        <v>177</v>
      </c>
      <c r="D1526" s="7" t="s">
        <v>3886</v>
      </c>
      <c r="E1526" s="7" t="str">
        <f>INDEX('Нормо-час по специальностям'!$B$6:$B$26,MATCH(D1526,'Нормо-час по специальностям'!$A$6:$A$26,0))</f>
        <v>Инженер электролаборатории / ПНР</v>
      </c>
      <c r="F1526" s="15">
        <v>0.5</v>
      </c>
      <c r="G1526" s="7" t="s">
        <v>7490</v>
      </c>
      <c r="H1526" s="11">
        <f t="shared" si="958"/>
        <v>14</v>
      </c>
      <c r="I1526" s="8">
        <f>INDEX('Нормо-час по специальностям'!$D$6:$D$26,MATCH(D1526,'Нормо-час по специальностям'!$A$6:$A$26,0))</f>
        <v>1400</v>
      </c>
      <c r="J1526" s="8">
        <f>INDEX('Нормо-час по специальностям'!$E$6:$E$26,MATCH(D1526,'Нормо-час по специальностям'!$A$6:$A$26,0))</f>
        <v>1680</v>
      </c>
      <c r="K1526" s="8">
        <f t="shared" si="959"/>
        <v>700</v>
      </c>
      <c r="L1526" s="8">
        <f t="shared" si="960"/>
        <v>840</v>
      </c>
      <c r="M1526" s="8">
        <f>Расценки!L1525</f>
        <v>720</v>
      </c>
      <c r="N1526" s="8">
        <f>Расценки!M1525</f>
        <v>850</v>
      </c>
      <c r="O1526" s="10">
        <f t="shared" si="961"/>
        <v>-2.777777777777779E-2</v>
      </c>
      <c r="P1526" s="10">
        <f t="shared" si="962"/>
        <v>-1.1764705882352899E-2</v>
      </c>
      <c r="Q1526" s="7" t="str">
        <f t="shared" si="963"/>
        <v>равно</v>
      </c>
      <c r="R1526" s="7" t="str">
        <f t="shared" si="964"/>
        <v>равно</v>
      </c>
      <c r="S1526" s="8">
        <f t="shared" si="965"/>
        <v>1440</v>
      </c>
      <c r="T1526" s="8">
        <f t="shared" si="966"/>
        <v>1700</v>
      </c>
      <c r="U1526" s="8">
        <f>Расценки!F1525</f>
        <v>1200</v>
      </c>
      <c r="V1526" s="8">
        <f>Расценки!G1525</f>
        <v>1400</v>
      </c>
      <c r="W1526" s="10">
        <f t="shared" si="967"/>
        <v>0.41666666666666669</v>
      </c>
      <c r="X1526" s="10">
        <f t="shared" si="968"/>
        <v>0.4</v>
      </c>
      <c r="Y1526" s="9">
        <f>Расценки!H1525</f>
        <v>1200</v>
      </c>
      <c r="Z1526" s="9">
        <f>Расценки!I1525</f>
        <v>1400</v>
      </c>
      <c r="AA1526" s="10">
        <f>Расценки!J1525</f>
        <v>0</v>
      </c>
      <c r="AB1526" s="10">
        <f>Расценки!K1525</f>
        <v>0</v>
      </c>
      <c r="AC1526" s="16">
        <f t="shared" si="969"/>
        <v>0.41666666666666669</v>
      </c>
      <c r="AD1526" s="16">
        <f t="shared" si="970"/>
        <v>0.4</v>
      </c>
      <c r="AE1526" s="10">
        <f t="shared" si="971"/>
        <v>0.4</v>
      </c>
      <c r="AF1526" s="10">
        <f t="shared" si="972"/>
        <v>0.39285714285714285</v>
      </c>
      <c r="AG1526" s="8">
        <f t="shared" si="973"/>
        <v>500</v>
      </c>
      <c r="AH1526" s="8">
        <f t="shared" si="974"/>
        <v>560</v>
      </c>
    </row>
    <row r="1527" spans="1:34" x14ac:dyDescent="0.25">
      <c r="A1527" s="12" t="s">
        <v>4545</v>
      </c>
      <c r="B1527" s="12" t="s">
        <v>4546</v>
      </c>
      <c r="C1527" s="12" t="s">
        <v>177</v>
      </c>
      <c r="D1527" s="7" t="s">
        <v>3886</v>
      </c>
      <c r="E1527" s="7" t="str">
        <f>INDEX('Нормо-час по специальностям'!$B$6:$B$26,MATCH(D1527,'Нормо-час по специальностям'!$A$6:$A$26,0))</f>
        <v>Инженер электролаборатории / ПНР</v>
      </c>
      <c r="F1527" s="15">
        <v>0.15</v>
      </c>
      <c r="G1527" s="7" t="s">
        <v>7484</v>
      </c>
      <c r="H1527" s="11">
        <f t="shared" si="958"/>
        <v>46.67</v>
      </c>
      <c r="I1527" s="8">
        <f>INDEX('Нормо-час по специальностям'!$D$6:$D$26,MATCH(D1527,'Нормо-час по специальностям'!$A$6:$A$26,0))</f>
        <v>1400</v>
      </c>
      <c r="J1527" s="8">
        <f>INDEX('Нормо-час по специальностям'!$E$6:$E$26,MATCH(D1527,'Нормо-час по специальностям'!$A$6:$A$26,0))</f>
        <v>1680</v>
      </c>
      <c r="K1527" s="8">
        <f t="shared" si="959"/>
        <v>210</v>
      </c>
      <c r="L1527" s="8">
        <f t="shared" si="960"/>
        <v>252</v>
      </c>
      <c r="M1527" s="8">
        <f>Расценки!L1526</f>
        <v>90</v>
      </c>
      <c r="N1527" s="8">
        <f>Расценки!M1526</f>
        <v>110</v>
      </c>
      <c r="O1527" s="10">
        <f t="shared" si="961"/>
        <v>1.3333333333333335</v>
      </c>
      <c r="P1527" s="10">
        <f t="shared" si="962"/>
        <v>1.290909090909091</v>
      </c>
      <c r="Q1527" s="7" t="str">
        <f t="shared" si="963"/>
        <v>расценка</v>
      </c>
      <c r="R1527" s="7" t="str">
        <f t="shared" si="964"/>
        <v>расценка</v>
      </c>
      <c r="S1527" s="8">
        <f t="shared" si="965"/>
        <v>600</v>
      </c>
      <c r="T1527" s="8">
        <f t="shared" si="966"/>
        <v>733</v>
      </c>
      <c r="U1527" s="8">
        <f>Расценки!F1526</f>
        <v>150</v>
      </c>
      <c r="V1527" s="8">
        <f>Расценки!G1526</f>
        <v>180</v>
      </c>
      <c r="W1527" s="10">
        <f t="shared" si="967"/>
        <v>-0.4</v>
      </c>
      <c r="X1527" s="10">
        <f t="shared" si="968"/>
        <v>-0.4</v>
      </c>
      <c r="Y1527" s="9">
        <f>Расценки!H1526</f>
        <v>280</v>
      </c>
      <c r="Z1527" s="9">
        <f>Расценки!I1526</f>
        <v>336</v>
      </c>
      <c r="AA1527" s="10">
        <f>Расценки!J1526</f>
        <v>0.8666666666666667</v>
      </c>
      <c r="AB1527" s="10">
        <f>Расценки!K1526</f>
        <v>0.8666666666666667</v>
      </c>
      <c r="AC1527" s="16">
        <f t="shared" si="969"/>
        <v>0.25</v>
      </c>
      <c r="AD1527" s="16">
        <f t="shared" si="970"/>
        <v>0.25</v>
      </c>
      <c r="AE1527" s="10">
        <f t="shared" si="971"/>
        <v>0.6785714285714286</v>
      </c>
      <c r="AF1527" s="10">
        <f t="shared" si="972"/>
        <v>0.67261904761904767</v>
      </c>
      <c r="AG1527" s="8">
        <f t="shared" si="973"/>
        <v>70</v>
      </c>
      <c r="AH1527" s="8">
        <f t="shared" si="974"/>
        <v>84</v>
      </c>
    </row>
    <row r="1528" spans="1:34" x14ac:dyDescent="0.25">
      <c r="A1528" s="12" t="s">
        <v>4548</v>
      </c>
      <c r="B1528" s="12" t="s">
        <v>4549</v>
      </c>
      <c r="C1528" s="12" t="s">
        <v>177</v>
      </c>
      <c r="D1528" s="7" t="s">
        <v>3886</v>
      </c>
      <c r="E1528" s="7" t="str">
        <f>INDEX('Нормо-час по специальностям'!$B$6:$B$26,MATCH(D1528,'Нормо-час по специальностям'!$A$6:$A$26,0))</f>
        <v>Инженер электролаборатории / ПНР</v>
      </c>
      <c r="F1528" s="15">
        <v>0.5</v>
      </c>
      <c r="G1528" s="7" t="s">
        <v>7484</v>
      </c>
      <c r="H1528" s="11">
        <f t="shared" si="958"/>
        <v>14</v>
      </c>
      <c r="I1528" s="8">
        <f>INDEX('Нормо-час по специальностям'!$D$6:$D$26,MATCH(D1528,'Нормо-час по специальностям'!$A$6:$A$26,0))</f>
        <v>1400</v>
      </c>
      <c r="J1528" s="8">
        <f>INDEX('Нормо-час по специальностям'!$E$6:$E$26,MATCH(D1528,'Нормо-час по специальностям'!$A$6:$A$26,0))</f>
        <v>1680</v>
      </c>
      <c r="K1528" s="8">
        <f t="shared" si="959"/>
        <v>700</v>
      </c>
      <c r="L1528" s="8">
        <f t="shared" si="960"/>
        <v>840</v>
      </c>
      <c r="M1528" s="8">
        <f>Расценки!L1527</f>
        <v>540</v>
      </c>
      <c r="N1528" s="8">
        <f>Расценки!M1527</f>
        <v>650</v>
      </c>
      <c r="O1528" s="10">
        <f t="shared" si="961"/>
        <v>0.29629629629629628</v>
      </c>
      <c r="P1528" s="10">
        <f t="shared" si="962"/>
        <v>0.29230769230769238</v>
      </c>
      <c r="Q1528" s="7" t="str">
        <f t="shared" si="963"/>
        <v>расценка</v>
      </c>
      <c r="R1528" s="7" t="str">
        <f t="shared" si="964"/>
        <v>расценка</v>
      </c>
      <c r="S1528" s="8">
        <f t="shared" si="965"/>
        <v>1080</v>
      </c>
      <c r="T1528" s="8">
        <f t="shared" si="966"/>
        <v>1300</v>
      </c>
      <c r="U1528" s="8">
        <f>Расценки!F1527</f>
        <v>900</v>
      </c>
      <c r="V1528" s="8">
        <f>Расценки!G1527</f>
        <v>1100</v>
      </c>
      <c r="W1528" s="10">
        <f t="shared" si="967"/>
        <v>0.22222222222222221</v>
      </c>
      <c r="X1528" s="10">
        <f t="shared" si="968"/>
        <v>0.23636363636363636</v>
      </c>
      <c r="Y1528" s="9">
        <f>Расценки!H1527</f>
        <v>934</v>
      </c>
      <c r="Z1528" s="9">
        <f>Расценки!I1527</f>
        <v>1120</v>
      </c>
      <c r="AA1528" s="10">
        <f>Расценки!J1527</f>
        <v>3.7777777777777688E-2</v>
      </c>
      <c r="AB1528" s="10">
        <f>Расценки!K1527</f>
        <v>1.8181818181818077E-2</v>
      </c>
      <c r="AC1528" s="16">
        <f t="shared" si="969"/>
        <v>0.25053533190578159</v>
      </c>
      <c r="AD1528" s="16">
        <f t="shared" si="970"/>
        <v>0.25</v>
      </c>
      <c r="AE1528" s="10">
        <f t="shared" si="971"/>
        <v>0.42184154175588867</v>
      </c>
      <c r="AF1528" s="10">
        <f t="shared" si="972"/>
        <v>0.41964285714285715</v>
      </c>
      <c r="AG1528" s="8">
        <f t="shared" si="973"/>
        <v>234</v>
      </c>
      <c r="AH1528" s="8">
        <f t="shared" si="974"/>
        <v>280</v>
      </c>
    </row>
    <row r="1529" spans="1:34" x14ac:dyDescent="0.25">
      <c r="A1529" s="12" t="s">
        <v>4551</v>
      </c>
      <c r="B1529" s="12" t="s">
        <v>4552</v>
      </c>
      <c r="C1529" s="12" t="s">
        <v>177</v>
      </c>
      <c r="D1529" s="7" t="s">
        <v>3886</v>
      </c>
      <c r="E1529" s="7" t="str">
        <f>INDEX('Нормо-час по специальностям'!$B$6:$B$26,MATCH(D1529,'Нормо-час по специальностям'!$A$6:$A$26,0))</f>
        <v>Инженер электролаборатории / ПНР</v>
      </c>
      <c r="F1529" s="15">
        <v>1.5</v>
      </c>
      <c r="G1529" s="7" t="s">
        <v>7484</v>
      </c>
      <c r="H1529" s="11">
        <f t="shared" si="958"/>
        <v>4.67</v>
      </c>
      <c r="I1529" s="8">
        <f>INDEX('Нормо-час по специальностям'!$D$6:$D$26,MATCH(D1529,'Нормо-час по специальностям'!$A$6:$A$26,0))</f>
        <v>1400</v>
      </c>
      <c r="J1529" s="8">
        <f>INDEX('Нормо-час по специальностям'!$E$6:$E$26,MATCH(D1529,'Нормо-час по специальностям'!$A$6:$A$26,0))</f>
        <v>1680</v>
      </c>
      <c r="K1529" s="8">
        <f t="shared" si="959"/>
        <v>2100</v>
      </c>
      <c r="L1529" s="8">
        <f t="shared" si="960"/>
        <v>2520</v>
      </c>
      <c r="M1529" s="8">
        <f>Расценки!L1528</f>
        <v>2100</v>
      </c>
      <c r="N1529" s="8">
        <f>Расценки!M1528</f>
        <v>2450</v>
      </c>
      <c r="O1529" s="10">
        <f t="shared" si="961"/>
        <v>0</v>
      </c>
      <c r="P1529" s="10">
        <f t="shared" si="962"/>
        <v>2.857142857142847E-2</v>
      </c>
      <c r="Q1529" s="7" t="str">
        <f t="shared" si="963"/>
        <v>равно</v>
      </c>
      <c r="R1529" s="7" t="str">
        <f t="shared" si="964"/>
        <v>равно</v>
      </c>
      <c r="S1529" s="8">
        <f t="shared" si="965"/>
        <v>1400</v>
      </c>
      <c r="T1529" s="8">
        <f t="shared" si="966"/>
        <v>1633</v>
      </c>
      <c r="U1529" s="8">
        <f>Расценки!F1528</f>
        <v>3500</v>
      </c>
      <c r="V1529" s="8">
        <f>Расценки!G1528</f>
        <v>4100</v>
      </c>
      <c r="W1529" s="10">
        <f t="shared" si="967"/>
        <v>0.4</v>
      </c>
      <c r="X1529" s="10">
        <f t="shared" si="968"/>
        <v>0.38536585365853659</v>
      </c>
      <c r="Y1529" s="9">
        <f>Расценки!H1528</f>
        <v>3500</v>
      </c>
      <c r="Z1529" s="9">
        <f>Расценки!I1528</f>
        <v>4100</v>
      </c>
      <c r="AA1529" s="10">
        <f>Расценки!J1528</f>
        <v>0</v>
      </c>
      <c r="AB1529" s="10">
        <f>Расценки!K1528</f>
        <v>0</v>
      </c>
      <c r="AC1529" s="16">
        <f t="shared" si="969"/>
        <v>0.4</v>
      </c>
      <c r="AD1529" s="16">
        <f t="shared" si="970"/>
        <v>0.38536585365853659</v>
      </c>
      <c r="AE1529" s="10">
        <f t="shared" si="971"/>
        <v>0.4</v>
      </c>
      <c r="AF1529" s="10">
        <f t="shared" si="972"/>
        <v>0.40243902439024393</v>
      </c>
      <c r="AG1529" s="8">
        <f t="shared" si="973"/>
        <v>1400</v>
      </c>
      <c r="AH1529" s="8">
        <f t="shared" si="974"/>
        <v>1580</v>
      </c>
    </row>
    <row r="1530" spans="1:34" x14ac:dyDescent="0.25">
      <c r="A1530" s="12" t="s">
        <v>4554</v>
      </c>
      <c r="B1530" s="12" t="s">
        <v>4555</v>
      </c>
      <c r="C1530" s="12" t="s">
        <v>4045</v>
      </c>
      <c r="D1530" s="7" t="s">
        <v>3886</v>
      </c>
      <c r="E1530" s="7" t="str">
        <f>INDEX('Нормо-час по специальностям'!$B$6:$B$26,MATCH(D1530,'Нормо-час по специальностям'!$A$6:$A$26,0))</f>
        <v>Инженер электролаборатории / ПНР</v>
      </c>
      <c r="F1530" s="15">
        <v>3</v>
      </c>
      <c r="G1530" s="7" t="s">
        <v>6938</v>
      </c>
      <c r="H1530" s="11">
        <f t="shared" si="958"/>
        <v>2.33</v>
      </c>
      <c r="I1530" s="8">
        <f>INDEX('Нормо-час по специальностям'!$D$6:$D$26,MATCH(D1530,'Нормо-час по специальностям'!$A$6:$A$26,0))</f>
        <v>1400</v>
      </c>
      <c r="J1530" s="8">
        <f>INDEX('Нормо-час по специальностям'!$E$6:$E$26,MATCH(D1530,'Нормо-час по специальностям'!$A$6:$A$26,0))</f>
        <v>1680</v>
      </c>
      <c r="K1530" s="8">
        <f t="shared" si="959"/>
        <v>4200</v>
      </c>
      <c r="L1530" s="8">
        <f t="shared" si="960"/>
        <v>5040</v>
      </c>
      <c r="M1530" s="8">
        <f>Расценки!L1529</f>
        <v>2400</v>
      </c>
      <c r="N1530" s="8">
        <f>Расценки!M1529</f>
        <v>2800</v>
      </c>
      <c r="O1530" s="10">
        <f t="shared" si="961"/>
        <v>0.75</v>
      </c>
      <c r="P1530" s="10">
        <f t="shared" si="962"/>
        <v>0.8</v>
      </c>
      <c r="Q1530" s="7" t="str">
        <f t="shared" si="963"/>
        <v>расценка</v>
      </c>
      <c r="R1530" s="7" t="str">
        <f t="shared" si="964"/>
        <v>расценка</v>
      </c>
      <c r="S1530" s="8">
        <f t="shared" si="965"/>
        <v>800</v>
      </c>
      <c r="T1530" s="8">
        <f t="shared" si="966"/>
        <v>933</v>
      </c>
      <c r="U1530" s="8">
        <f>Расценки!F1529</f>
        <v>4000</v>
      </c>
      <c r="V1530" s="8">
        <f>Расценки!G1529</f>
        <v>4700</v>
      </c>
      <c r="W1530" s="10">
        <f t="shared" si="967"/>
        <v>-0.05</v>
      </c>
      <c r="X1530" s="10">
        <f t="shared" si="968"/>
        <v>-7.2340425531914887E-2</v>
      </c>
      <c r="Y1530" s="9">
        <f>Расценки!H1529</f>
        <v>5600</v>
      </c>
      <c r="Z1530" s="9">
        <f>Расценки!I1529</f>
        <v>6720</v>
      </c>
      <c r="AA1530" s="10">
        <f>Расценки!J1529</f>
        <v>0.39999999999999991</v>
      </c>
      <c r="AB1530" s="10">
        <f>Расценки!K1529</f>
        <v>0.42978723404255326</v>
      </c>
      <c r="AC1530" s="16">
        <f t="shared" si="969"/>
        <v>0.25</v>
      </c>
      <c r="AD1530" s="16">
        <f t="shared" si="970"/>
        <v>0.25</v>
      </c>
      <c r="AE1530" s="10">
        <f t="shared" si="971"/>
        <v>0.5714285714285714</v>
      </c>
      <c r="AF1530" s="10">
        <f t="shared" si="972"/>
        <v>0.58333333333333337</v>
      </c>
      <c r="AG1530" s="8">
        <f t="shared" si="973"/>
        <v>1400</v>
      </c>
      <c r="AH1530" s="8">
        <f t="shared" si="974"/>
        <v>1680</v>
      </c>
    </row>
    <row r="1531" spans="1:34" x14ac:dyDescent="0.25">
      <c r="A1531" s="12" t="s">
        <v>4556</v>
      </c>
      <c r="B1531" s="12" t="s">
        <v>4557</v>
      </c>
      <c r="C1531" s="12" t="s">
        <v>4558</v>
      </c>
      <c r="D1531" s="7" t="s">
        <v>3886</v>
      </c>
      <c r="E1531" s="7" t="str">
        <f>INDEX('Нормо-час по специальностям'!$B$6:$B$26,MATCH(D1531,'Нормо-час по специальностям'!$A$6:$A$26,0))</f>
        <v>Инженер электролаборатории / ПНР</v>
      </c>
      <c r="F1531" s="15">
        <v>0.25</v>
      </c>
      <c r="G1531" s="7" t="s">
        <v>7484</v>
      </c>
      <c r="H1531" s="11">
        <f t="shared" si="958"/>
        <v>28</v>
      </c>
      <c r="I1531" s="8">
        <f>INDEX('Нормо-час по специальностям'!$D$6:$D$26,MATCH(D1531,'Нормо-час по специальностям'!$A$6:$A$26,0))</f>
        <v>1400</v>
      </c>
      <c r="J1531" s="8">
        <f>INDEX('Нормо-час по специальностям'!$E$6:$E$26,MATCH(D1531,'Нормо-час по специальностям'!$A$6:$A$26,0))</f>
        <v>1680</v>
      </c>
      <c r="K1531" s="8">
        <f t="shared" si="959"/>
        <v>350</v>
      </c>
      <c r="L1531" s="8">
        <f t="shared" si="960"/>
        <v>420</v>
      </c>
      <c r="M1531" s="8">
        <f>Расценки!L1530</f>
        <v>180</v>
      </c>
      <c r="N1531" s="8">
        <f>Расценки!M1530</f>
        <v>210</v>
      </c>
      <c r="O1531" s="10">
        <f t="shared" si="961"/>
        <v>0.94444444444444442</v>
      </c>
      <c r="P1531" s="10">
        <f t="shared" si="962"/>
        <v>1</v>
      </c>
      <c r="Q1531" s="7" t="str">
        <f t="shared" si="963"/>
        <v>расценка</v>
      </c>
      <c r="R1531" s="7" t="str">
        <f t="shared" si="964"/>
        <v>расценка</v>
      </c>
      <c r="S1531" s="8">
        <f t="shared" si="965"/>
        <v>720</v>
      </c>
      <c r="T1531" s="8">
        <f t="shared" si="966"/>
        <v>840</v>
      </c>
      <c r="U1531" s="8">
        <f>Расценки!F1530</f>
        <v>300</v>
      </c>
      <c r="V1531" s="8">
        <f>Расценки!G1530</f>
        <v>350</v>
      </c>
      <c r="W1531" s="10">
        <f t="shared" si="967"/>
        <v>-0.16666666666666666</v>
      </c>
      <c r="X1531" s="10">
        <f t="shared" si="968"/>
        <v>-0.2</v>
      </c>
      <c r="Y1531" s="9">
        <f>Расценки!H1530</f>
        <v>467</v>
      </c>
      <c r="Z1531" s="9">
        <f>Расценки!I1530</f>
        <v>560</v>
      </c>
      <c r="AA1531" s="10">
        <f>Расценки!J1530</f>
        <v>0.55666666666666664</v>
      </c>
      <c r="AB1531" s="10">
        <f>Расценки!K1530</f>
        <v>0.60000000000000009</v>
      </c>
      <c r="AC1531" s="16">
        <f t="shared" si="969"/>
        <v>0.25053533190578159</v>
      </c>
      <c r="AD1531" s="16">
        <f t="shared" si="970"/>
        <v>0.25</v>
      </c>
      <c r="AE1531" s="10">
        <f t="shared" si="971"/>
        <v>0.61456102783725908</v>
      </c>
      <c r="AF1531" s="10">
        <f t="shared" si="972"/>
        <v>0.625</v>
      </c>
      <c r="AG1531" s="8">
        <f t="shared" si="973"/>
        <v>117</v>
      </c>
      <c r="AH1531" s="8">
        <f t="shared" si="974"/>
        <v>140</v>
      </c>
    </row>
    <row r="1532" spans="1:34" x14ac:dyDescent="0.25">
      <c r="A1532" s="12" t="s">
        <v>4559</v>
      </c>
      <c r="B1532" s="12" t="s">
        <v>4560</v>
      </c>
      <c r="C1532" s="12" t="s">
        <v>177</v>
      </c>
      <c r="D1532" s="7" t="s">
        <v>3886</v>
      </c>
      <c r="E1532" s="7" t="str">
        <f>INDEX('Нормо-час по специальностям'!$B$6:$B$26,MATCH(D1532,'Нормо-час по специальностям'!$A$6:$A$26,0))</f>
        <v>Инженер электролаборатории / ПНР</v>
      </c>
      <c r="F1532" s="15">
        <v>2</v>
      </c>
      <c r="G1532" s="7" t="s">
        <v>6938</v>
      </c>
      <c r="H1532" s="11">
        <f t="shared" si="958"/>
        <v>3.5</v>
      </c>
      <c r="I1532" s="8">
        <f>INDEX('Нормо-час по специальностям'!$D$6:$D$26,MATCH(D1532,'Нормо-час по специальностям'!$A$6:$A$26,0))</f>
        <v>1400</v>
      </c>
      <c r="J1532" s="8">
        <f>INDEX('Нормо-час по специальностям'!$E$6:$E$26,MATCH(D1532,'Нормо-час по специальностям'!$A$6:$A$26,0))</f>
        <v>1680</v>
      </c>
      <c r="K1532" s="8">
        <f t="shared" si="959"/>
        <v>2800</v>
      </c>
      <c r="L1532" s="8">
        <f t="shared" si="960"/>
        <v>3360</v>
      </c>
      <c r="M1532" s="8">
        <f>Расценки!L1531</f>
        <v>1800</v>
      </c>
      <c r="N1532" s="8">
        <f>Расценки!M1531</f>
        <v>2100</v>
      </c>
      <c r="O1532" s="10">
        <f t="shared" si="961"/>
        <v>0.55555555555555558</v>
      </c>
      <c r="P1532" s="10">
        <f t="shared" si="962"/>
        <v>0.60000000000000009</v>
      </c>
      <c r="Q1532" s="7" t="str">
        <f t="shared" si="963"/>
        <v>расценка</v>
      </c>
      <c r="R1532" s="7" t="str">
        <f t="shared" si="964"/>
        <v>расценка</v>
      </c>
      <c r="S1532" s="8">
        <f t="shared" si="965"/>
        <v>900</v>
      </c>
      <c r="T1532" s="8">
        <f t="shared" si="966"/>
        <v>1050</v>
      </c>
      <c r="U1532" s="8">
        <f>Расценки!F1531</f>
        <v>3000</v>
      </c>
      <c r="V1532" s="8">
        <f>Расценки!G1531</f>
        <v>3500</v>
      </c>
      <c r="W1532" s="10">
        <f t="shared" si="967"/>
        <v>6.6666666666666666E-2</v>
      </c>
      <c r="X1532" s="10">
        <f t="shared" si="968"/>
        <v>0.04</v>
      </c>
      <c r="Y1532" s="9">
        <f>Расценки!H1531</f>
        <v>3734</v>
      </c>
      <c r="Z1532" s="9">
        <f>Расценки!I1531</f>
        <v>4480</v>
      </c>
      <c r="AA1532" s="10">
        <f>Расценки!J1531</f>
        <v>0.24466666666666659</v>
      </c>
      <c r="AB1532" s="10">
        <f>Расценки!K1531</f>
        <v>0.28000000000000003</v>
      </c>
      <c r="AC1532" s="16">
        <f t="shared" si="969"/>
        <v>0.25013390465988217</v>
      </c>
      <c r="AD1532" s="16">
        <f t="shared" si="970"/>
        <v>0.25</v>
      </c>
      <c r="AE1532" s="10">
        <f t="shared" si="971"/>
        <v>0.51794322442420992</v>
      </c>
      <c r="AF1532" s="10">
        <f t="shared" si="972"/>
        <v>0.53125</v>
      </c>
      <c r="AG1532" s="8">
        <f t="shared" si="973"/>
        <v>934</v>
      </c>
      <c r="AH1532" s="8">
        <f t="shared" si="974"/>
        <v>1120</v>
      </c>
    </row>
    <row r="1533" spans="1:34" x14ac:dyDescent="0.25">
      <c r="A1533" s="5" t="s">
        <v>4561</v>
      </c>
      <c r="B1533" s="6"/>
      <c r="C1533" s="6"/>
      <c r="D1533" s="6"/>
      <c r="E1533" s="6"/>
      <c r="F1533" s="6"/>
      <c r="G1533" s="6"/>
      <c r="H1533" s="6"/>
      <c r="I1533" s="6"/>
      <c r="J1533" s="6"/>
      <c r="K1533" s="6"/>
      <c r="L1533" s="6"/>
      <c r="M1533" s="6"/>
      <c r="N1533" s="6"/>
      <c r="O1533" s="6"/>
      <c r="P1533" s="6"/>
      <c r="Q1533" s="6"/>
      <c r="R1533" s="6"/>
      <c r="S1533" s="6"/>
      <c r="T1533" s="6"/>
      <c r="U1533" s="6"/>
      <c r="V1533" s="6"/>
      <c r="W1533" s="6"/>
      <c r="X1533" s="6"/>
      <c r="Y1533" s="6"/>
      <c r="Z1533" s="6"/>
      <c r="AA1533" s="6"/>
      <c r="AB1533" s="6"/>
      <c r="AC1533" s="6"/>
      <c r="AD1533" s="6"/>
      <c r="AE1533" s="6"/>
      <c r="AF1533" s="6"/>
      <c r="AG1533" s="6"/>
      <c r="AH1533" s="6"/>
    </row>
    <row r="1534" spans="1:34" x14ac:dyDescent="0.25">
      <c r="A1534" s="7" t="s">
        <v>4562</v>
      </c>
      <c r="B1534" s="7" t="s">
        <v>4563</v>
      </c>
      <c r="C1534" s="7" t="s">
        <v>28</v>
      </c>
      <c r="D1534" s="7" t="s">
        <v>4564</v>
      </c>
      <c r="E1534" s="7" t="str">
        <f>INDEX('Нормо-час по специальностям'!$B$6:$B$26,MATCH(D1534,'Нормо-час по специальностям'!$A$6:$A$26,0))</f>
        <v>Монтажник наружных сетей</v>
      </c>
      <c r="F1534" s="15">
        <v>1.2</v>
      </c>
      <c r="G1534" s="7" t="s">
        <v>7491</v>
      </c>
      <c r="H1534" s="11">
        <f t="shared" ref="H1534:H1568" si="975">IF(OR(F1534="",F1534=0),"",ROUND($G$3/F1534,2))</f>
        <v>5.83</v>
      </c>
      <c r="I1534" s="8">
        <f>INDEX('Нормо-час по специальностям'!$D$6:$D$26,MATCH(D1534,'Нормо-час по специальностям'!$A$6:$A$26,0))</f>
        <v>850</v>
      </c>
      <c r="J1534" s="8">
        <f>INDEX('Нормо-час по специальностям'!$E$6:$E$26,MATCH(D1534,'Нормо-час по специальностям'!$A$6:$A$26,0))</f>
        <v>1020</v>
      </c>
      <c r="K1534" s="8">
        <f t="shared" ref="K1534:K1568" si="976">IF(OR(F1534="",F1534=0,I1534=0),"",ROUND(F1534*I1534,0))</f>
        <v>1020</v>
      </c>
      <c r="L1534" s="8">
        <f t="shared" ref="L1534:L1568" si="977">IF(OR(F1534="",F1534=0,J1534=0),"",ROUND(F1534*J1534,0))</f>
        <v>1224</v>
      </c>
      <c r="M1534" s="8">
        <f>Расценки!L1533</f>
        <v>500</v>
      </c>
      <c r="N1534" s="8">
        <f>Расценки!M1533</f>
        <v>575</v>
      </c>
      <c r="O1534" s="10">
        <f t="shared" ref="O1534:O1568" si="978">IF(OR(K1534="",M1534="",M1534=0),"",K1534/M1534-1)</f>
        <v>1.04</v>
      </c>
      <c r="P1534" s="10">
        <f t="shared" ref="P1534:P1568" si="979">IF(OR(L1534="",N1534="",N1534=0),"",L1534/N1534-1)</f>
        <v>1.1286956521739131</v>
      </c>
      <c r="Q1534" s="7" t="str">
        <f t="shared" ref="Q1534:Q1568" si="980">IF(O1534="","—",IF(O1534&lt;-$C$3,"нормо-часы",IF(O1534&gt;$C$3,"расценка","равно")))</f>
        <v>расценка</v>
      </c>
      <c r="R1534" s="7" t="str">
        <f t="shared" ref="R1534:R1568" si="981">IF(P1534="","—",IF(P1534&lt;-$C$3,"нормо-часы",IF(P1534&gt;$C$3,"расценка","равно")))</f>
        <v>расценка</v>
      </c>
      <c r="S1534" s="8">
        <f t="shared" ref="S1534:S1568" si="982">IF(OR(F1534="",F1534=0,M1534=""),"",ROUND(M1534/F1534,0))</f>
        <v>417</v>
      </c>
      <c r="T1534" s="8">
        <f t="shared" ref="T1534:T1568" si="983">IF(OR(F1534="",F1534=0,N1534=""),"",ROUND(N1534/F1534,0))</f>
        <v>479</v>
      </c>
      <c r="U1534" s="8">
        <f>Расценки!F1533</f>
        <v>800</v>
      </c>
      <c r="V1534" s="8">
        <f>Расценки!G1533</f>
        <v>920</v>
      </c>
      <c r="W1534" s="10">
        <f t="shared" ref="W1534:W1568" si="984">IF(OR(K1534="",U1534="",U1534=0),"",(U1534-K1534)/U1534)</f>
        <v>-0.27500000000000002</v>
      </c>
      <c r="X1534" s="10">
        <f t="shared" ref="X1534:X1568" si="985">IF(OR(L1534="",V1534="",V1534=0),"",(V1534-L1534)/V1534)</f>
        <v>-0.33043478260869563</v>
      </c>
      <c r="Y1534" s="9">
        <f>Расценки!H1533</f>
        <v>1360</v>
      </c>
      <c r="Z1534" s="9">
        <f>Расценки!I1533</f>
        <v>1632</v>
      </c>
      <c r="AA1534" s="10">
        <f>Расценки!J1533</f>
        <v>0.7</v>
      </c>
      <c r="AB1534" s="10">
        <f>Расценки!K1533</f>
        <v>0.77391304347826084</v>
      </c>
      <c r="AC1534" s="16">
        <f t="shared" ref="AC1534:AC1568" si="986">IF(OR(K1534="",Y1534="",Y1534=0),"",(Y1534-K1534)/Y1534)</f>
        <v>0.25</v>
      </c>
      <c r="AD1534" s="16">
        <f t="shared" ref="AD1534:AD1568" si="987">IF(OR(L1534="",Z1534="",Z1534=0),"",(Z1534-L1534)/Z1534)</f>
        <v>0.25</v>
      </c>
      <c r="AE1534" s="10">
        <f t="shared" ref="AE1534:AE1568" si="988">IF(OR(Y1534="",Y1534=0),"",(Y1534-M1534)/Y1534)</f>
        <v>0.63235294117647056</v>
      </c>
      <c r="AF1534" s="10">
        <f t="shared" ref="AF1534:AF1568" si="989">IF(OR(Z1534="",Z1534=0),"",(Z1534-N1534)/Z1534)</f>
        <v>0.64767156862745101</v>
      </c>
      <c r="AG1534" s="8">
        <f t="shared" ref="AG1534:AG1568" si="990">IF(OR(K1534="",Y1534=""),"",Y1534-K1534)</f>
        <v>340</v>
      </c>
      <c r="AH1534" s="8">
        <f t="shared" ref="AH1534:AH1568" si="991">IF(OR(L1534="",Z1534=""),"",Z1534-L1534)</f>
        <v>408</v>
      </c>
    </row>
    <row r="1535" spans="1:34" x14ac:dyDescent="0.25">
      <c r="A1535" s="7" t="s">
        <v>4566</v>
      </c>
      <c r="B1535" s="7" t="s">
        <v>4567</v>
      </c>
      <c r="C1535" s="7" t="s">
        <v>28</v>
      </c>
      <c r="D1535" s="7" t="s">
        <v>4564</v>
      </c>
      <c r="E1535" s="7" t="str">
        <f>INDEX('Нормо-час по специальностям'!$B$6:$B$26,MATCH(D1535,'Нормо-час по специальностям'!$A$6:$A$26,0))</f>
        <v>Монтажник наружных сетей</v>
      </c>
      <c r="F1535" s="15">
        <v>1.5</v>
      </c>
      <c r="G1535" s="7" t="s">
        <v>7492</v>
      </c>
      <c r="H1535" s="11">
        <f t="shared" si="975"/>
        <v>4.67</v>
      </c>
      <c r="I1535" s="8">
        <f>INDEX('Нормо-час по специальностям'!$D$6:$D$26,MATCH(D1535,'Нормо-час по специальностям'!$A$6:$A$26,0))</f>
        <v>850</v>
      </c>
      <c r="J1535" s="8">
        <f>INDEX('Нормо-час по специальностям'!$E$6:$E$26,MATCH(D1535,'Нормо-час по специальностям'!$A$6:$A$26,0))</f>
        <v>1020</v>
      </c>
      <c r="K1535" s="8">
        <f t="shared" si="976"/>
        <v>1275</v>
      </c>
      <c r="L1535" s="8">
        <f t="shared" si="977"/>
        <v>1530</v>
      </c>
      <c r="M1535" s="8">
        <f>Расценки!L1534</f>
        <v>600</v>
      </c>
      <c r="N1535" s="8">
        <f>Расценки!M1534</f>
        <v>690</v>
      </c>
      <c r="O1535" s="10">
        <f t="shared" si="978"/>
        <v>1.125</v>
      </c>
      <c r="P1535" s="10">
        <f t="shared" si="979"/>
        <v>1.2173913043478262</v>
      </c>
      <c r="Q1535" s="7" t="str">
        <f t="shared" si="980"/>
        <v>расценка</v>
      </c>
      <c r="R1535" s="7" t="str">
        <f t="shared" si="981"/>
        <v>расценка</v>
      </c>
      <c r="S1535" s="8">
        <f t="shared" si="982"/>
        <v>400</v>
      </c>
      <c r="T1535" s="8">
        <f t="shared" si="983"/>
        <v>460</v>
      </c>
      <c r="U1535" s="8">
        <f>Расценки!F1534</f>
        <v>950</v>
      </c>
      <c r="V1535" s="8">
        <f>Расценки!G1534</f>
        <v>1092</v>
      </c>
      <c r="W1535" s="10">
        <f t="shared" si="984"/>
        <v>-0.34210526315789475</v>
      </c>
      <c r="X1535" s="10">
        <f t="shared" si="985"/>
        <v>-0.40109890109890112</v>
      </c>
      <c r="Y1535" s="9">
        <f>Расценки!H1534</f>
        <v>1700</v>
      </c>
      <c r="Z1535" s="9">
        <f>Расценки!I1534</f>
        <v>2040</v>
      </c>
      <c r="AA1535" s="10">
        <f>Расценки!J1534</f>
        <v>0.78947368421052633</v>
      </c>
      <c r="AB1535" s="10">
        <f>Расценки!K1534</f>
        <v>0.86813186813186816</v>
      </c>
      <c r="AC1535" s="16">
        <f t="shared" si="986"/>
        <v>0.25</v>
      </c>
      <c r="AD1535" s="16">
        <f t="shared" si="987"/>
        <v>0.25</v>
      </c>
      <c r="AE1535" s="10">
        <f t="shared" si="988"/>
        <v>0.6470588235294118</v>
      </c>
      <c r="AF1535" s="10">
        <f t="shared" si="989"/>
        <v>0.66176470588235292</v>
      </c>
      <c r="AG1535" s="8">
        <f t="shared" si="990"/>
        <v>425</v>
      </c>
      <c r="AH1535" s="8">
        <f t="shared" si="991"/>
        <v>510</v>
      </c>
    </row>
    <row r="1536" spans="1:34" x14ac:dyDescent="0.25">
      <c r="A1536" s="7" t="s">
        <v>4569</v>
      </c>
      <c r="B1536" s="7" t="s">
        <v>4570</v>
      </c>
      <c r="C1536" s="7" t="s">
        <v>28</v>
      </c>
      <c r="D1536" s="7" t="s">
        <v>203</v>
      </c>
      <c r="E1536" s="7" t="str">
        <f>INDEX('Нормо-час по специальностям'!$B$6:$B$26,MATCH(D1536,'Нормо-час по специальностям'!$A$6:$A$26,0))</f>
        <v>Бетонщик / арматурщик</v>
      </c>
      <c r="F1536" s="15">
        <v>4</v>
      </c>
      <c r="G1536" s="7" t="s">
        <v>7493</v>
      </c>
      <c r="H1536" s="11">
        <f t="shared" si="975"/>
        <v>1.75</v>
      </c>
      <c r="I1536" s="8">
        <f>INDEX('Нормо-час по специальностям'!$D$6:$D$26,MATCH(D1536,'Нормо-час по специальностям'!$A$6:$A$26,0))</f>
        <v>800</v>
      </c>
      <c r="J1536" s="8">
        <f>INDEX('Нормо-час по специальностям'!$E$6:$E$26,MATCH(D1536,'Нормо-час по специальностям'!$A$6:$A$26,0))</f>
        <v>950</v>
      </c>
      <c r="K1536" s="8">
        <f t="shared" si="976"/>
        <v>3200</v>
      </c>
      <c r="L1536" s="8">
        <f t="shared" si="977"/>
        <v>3800</v>
      </c>
      <c r="M1536" s="8">
        <f>Расценки!L1535</f>
        <v>2000</v>
      </c>
      <c r="N1536" s="8">
        <f>Расценки!M1535</f>
        <v>2300</v>
      </c>
      <c r="O1536" s="10">
        <f t="shared" si="978"/>
        <v>0.60000000000000009</v>
      </c>
      <c r="P1536" s="10">
        <f t="shared" si="979"/>
        <v>0.65217391304347827</v>
      </c>
      <c r="Q1536" s="7" t="str">
        <f t="shared" si="980"/>
        <v>расценка</v>
      </c>
      <c r="R1536" s="7" t="str">
        <f t="shared" si="981"/>
        <v>расценка</v>
      </c>
      <c r="S1536" s="8">
        <f t="shared" si="982"/>
        <v>500</v>
      </c>
      <c r="T1536" s="8">
        <f t="shared" si="983"/>
        <v>575</v>
      </c>
      <c r="U1536" s="8">
        <f>Расценки!F1535</f>
        <v>3200</v>
      </c>
      <c r="V1536" s="8">
        <f>Расценки!G1535</f>
        <v>3680</v>
      </c>
      <c r="W1536" s="10">
        <f t="shared" si="984"/>
        <v>0</v>
      </c>
      <c r="X1536" s="10">
        <f t="shared" si="985"/>
        <v>-3.2608695652173912E-2</v>
      </c>
      <c r="Y1536" s="9">
        <f>Расценки!H1535</f>
        <v>4267</v>
      </c>
      <c r="Z1536" s="9">
        <f>Расценки!I1535</f>
        <v>5067</v>
      </c>
      <c r="AA1536" s="10">
        <f>Расценки!J1535</f>
        <v>0.33343750000000005</v>
      </c>
      <c r="AB1536" s="10">
        <f>Расценки!K1535</f>
        <v>0.37690217391304337</v>
      </c>
      <c r="AC1536" s="16">
        <f t="shared" si="986"/>
        <v>0.25005858917272089</v>
      </c>
      <c r="AD1536" s="16">
        <f t="shared" si="987"/>
        <v>0.2500493388592856</v>
      </c>
      <c r="AE1536" s="10">
        <f t="shared" si="988"/>
        <v>0.53128661823295054</v>
      </c>
      <c r="AF1536" s="10">
        <f t="shared" si="989"/>
        <v>0.54608249457272551</v>
      </c>
      <c r="AG1536" s="8">
        <f t="shared" si="990"/>
        <v>1067</v>
      </c>
      <c r="AH1536" s="8">
        <f t="shared" si="991"/>
        <v>1267</v>
      </c>
    </row>
    <row r="1537" spans="1:34" x14ac:dyDescent="0.25">
      <c r="A1537" s="7" t="s">
        <v>4571</v>
      </c>
      <c r="B1537" s="7" t="s">
        <v>4572</v>
      </c>
      <c r="C1537" s="7" t="s">
        <v>4573</v>
      </c>
      <c r="D1537" s="7" t="s">
        <v>35</v>
      </c>
      <c r="E1537" s="7" t="str">
        <f>INDEX('Нормо-час по специальностям'!$B$6:$B$26,MATCH(D1537,'Нормо-час по специальностям'!$A$6:$A$26,0))</f>
        <v>Разнорабочий / демонтажник</v>
      </c>
      <c r="F1537" s="15">
        <v>0.4</v>
      </c>
      <c r="G1537" s="7" t="s">
        <v>7494</v>
      </c>
      <c r="H1537" s="11">
        <f t="shared" si="975"/>
        <v>17.5</v>
      </c>
      <c r="I1537" s="8">
        <f>INDEX('Нормо-час по специальностям'!$D$6:$D$26,MATCH(D1537,'Нормо-час по специальностям'!$A$6:$A$26,0))</f>
        <v>550</v>
      </c>
      <c r="J1537" s="8">
        <f>INDEX('Нормо-час по специальностям'!$E$6:$E$26,MATCH(D1537,'Нормо-час по специальностям'!$A$6:$A$26,0))</f>
        <v>660</v>
      </c>
      <c r="K1537" s="8">
        <f t="shared" si="976"/>
        <v>220</v>
      </c>
      <c r="L1537" s="8">
        <f t="shared" si="977"/>
        <v>264</v>
      </c>
      <c r="M1537" s="8">
        <f>Расценки!L1536</f>
        <v>280</v>
      </c>
      <c r="N1537" s="8">
        <f>Расценки!M1536</f>
        <v>322</v>
      </c>
      <c r="O1537" s="10">
        <f t="shared" si="978"/>
        <v>-0.2142857142857143</v>
      </c>
      <c r="P1537" s="10">
        <f t="shared" si="979"/>
        <v>-0.18012422360248448</v>
      </c>
      <c r="Q1537" s="7" t="str">
        <f t="shared" si="980"/>
        <v>нормо-часы</v>
      </c>
      <c r="R1537" s="7" t="str">
        <f t="shared" si="981"/>
        <v>нормо-часы</v>
      </c>
      <c r="S1537" s="8">
        <f t="shared" si="982"/>
        <v>700</v>
      </c>
      <c r="T1537" s="8">
        <f t="shared" si="983"/>
        <v>805</v>
      </c>
      <c r="U1537" s="8">
        <f>Расценки!F1536</f>
        <v>450</v>
      </c>
      <c r="V1537" s="8">
        <f>Расценки!G1536</f>
        <v>518</v>
      </c>
      <c r="W1537" s="10">
        <f t="shared" si="984"/>
        <v>0.51111111111111107</v>
      </c>
      <c r="X1537" s="10">
        <f t="shared" si="985"/>
        <v>0.49034749034749037</v>
      </c>
      <c r="Y1537" s="9">
        <f>Расценки!H1536</f>
        <v>450</v>
      </c>
      <c r="Z1537" s="9">
        <f>Расценки!I1536</f>
        <v>518</v>
      </c>
      <c r="AA1537" s="10">
        <f>Расценки!J1536</f>
        <v>0</v>
      </c>
      <c r="AB1537" s="10">
        <f>Расценки!K1536</f>
        <v>0</v>
      </c>
      <c r="AC1537" s="16">
        <f t="shared" si="986"/>
        <v>0.51111111111111107</v>
      </c>
      <c r="AD1537" s="16">
        <f t="shared" si="987"/>
        <v>0.49034749034749037</v>
      </c>
      <c r="AE1537" s="10">
        <f t="shared" si="988"/>
        <v>0.37777777777777777</v>
      </c>
      <c r="AF1537" s="10">
        <f t="shared" si="989"/>
        <v>0.3783783783783784</v>
      </c>
      <c r="AG1537" s="8">
        <f t="shared" si="990"/>
        <v>230</v>
      </c>
      <c r="AH1537" s="8">
        <f t="shared" si="991"/>
        <v>254</v>
      </c>
    </row>
    <row r="1538" spans="1:34" x14ac:dyDescent="0.25">
      <c r="A1538" s="7" t="s">
        <v>4575</v>
      </c>
      <c r="B1538" s="7" t="s">
        <v>4576</v>
      </c>
      <c r="C1538" s="7" t="s">
        <v>50</v>
      </c>
      <c r="D1538" s="7" t="s">
        <v>35</v>
      </c>
      <c r="E1538" s="7" t="str">
        <f>INDEX('Нормо-час по специальностям'!$B$6:$B$26,MATCH(D1538,'Нормо-час по специальностям'!$A$6:$A$26,0))</f>
        <v>Разнорабочий / демонтажник</v>
      </c>
      <c r="F1538" s="15">
        <v>0.25</v>
      </c>
      <c r="G1538" s="7" t="s">
        <v>7495</v>
      </c>
      <c r="H1538" s="11">
        <f t="shared" si="975"/>
        <v>28</v>
      </c>
      <c r="I1538" s="8">
        <f>INDEX('Нормо-час по специальностям'!$D$6:$D$26,MATCH(D1538,'Нормо-час по специальностям'!$A$6:$A$26,0))</f>
        <v>550</v>
      </c>
      <c r="J1538" s="8">
        <f>INDEX('Нормо-час по специальностям'!$E$6:$E$26,MATCH(D1538,'Нормо-час по специальностям'!$A$6:$A$26,0))</f>
        <v>660</v>
      </c>
      <c r="K1538" s="8">
        <f t="shared" si="976"/>
        <v>138</v>
      </c>
      <c r="L1538" s="8">
        <f t="shared" si="977"/>
        <v>165</v>
      </c>
      <c r="M1538" s="8">
        <f>Расценки!L1537</f>
        <v>190</v>
      </c>
      <c r="N1538" s="8">
        <f>Расценки!M1537</f>
        <v>218</v>
      </c>
      <c r="O1538" s="10">
        <f t="shared" si="978"/>
        <v>-0.27368421052631575</v>
      </c>
      <c r="P1538" s="10">
        <f t="shared" si="979"/>
        <v>-0.24311926605504586</v>
      </c>
      <c r="Q1538" s="7" t="str">
        <f t="shared" si="980"/>
        <v>нормо-часы</v>
      </c>
      <c r="R1538" s="7" t="str">
        <f t="shared" si="981"/>
        <v>нормо-часы</v>
      </c>
      <c r="S1538" s="8">
        <f t="shared" si="982"/>
        <v>760</v>
      </c>
      <c r="T1538" s="8">
        <f t="shared" si="983"/>
        <v>872</v>
      </c>
      <c r="U1538" s="8">
        <f>Расценки!F1537</f>
        <v>300</v>
      </c>
      <c r="V1538" s="8">
        <f>Расценки!G1537</f>
        <v>345</v>
      </c>
      <c r="W1538" s="10">
        <f t="shared" si="984"/>
        <v>0.54</v>
      </c>
      <c r="X1538" s="10">
        <f t="shared" si="985"/>
        <v>0.52173913043478259</v>
      </c>
      <c r="Y1538" s="9">
        <f>Расценки!H1537</f>
        <v>300</v>
      </c>
      <c r="Z1538" s="9">
        <f>Расценки!I1537</f>
        <v>345</v>
      </c>
      <c r="AA1538" s="10">
        <f>Расценки!J1537</f>
        <v>0</v>
      </c>
      <c r="AB1538" s="10">
        <f>Расценки!K1537</f>
        <v>0</v>
      </c>
      <c r="AC1538" s="16">
        <f t="shared" si="986"/>
        <v>0.54</v>
      </c>
      <c r="AD1538" s="16">
        <f t="shared" si="987"/>
        <v>0.52173913043478259</v>
      </c>
      <c r="AE1538" s="10">
        <f t="shared" si="988"/>
        <v>0.36666666666666664</v>
      </c>
      <c r="AF1538" s="10">
        <f t="shared" si="989"/>
        <v>0.36811594202898551</v>
      </c>
      <c r="AG1538" s="8">
        <f t="shared" si="990"/>
        <v>162</v>
      </c>
      <c r="AH1538" s="8">
        <f t="shared" si="991"/>
        <v>180</v>
      </c>
    </row>
    <row r="1539" spans="1:34" x14ac:dyDescent="0.25">
      <c r="A1539" s="7" t="s">
        <v>4577</v>
      </c>
      <c r="B1539" s="7" t="s">
        <v>4578</v>
      </c>
      <c r="C1539" s="7" t="s">
        <v>28</v>
      </c>
      <c r="D1539" s="7" t="s">
        <v>203</v>
      </c>
      <c r="E1539" s="7" t="str">
        <f>INDEX('Нормо-час по специальностям'!$B$6:$B$26,MATCH(D1539,'Нормо-час по специальностям'!$A$6:$A$26,0))</f>
        <v>Бетонщик / арматурщик</v>
      </c>
      <c r="F1539" s="15">
        <v>14</v>
      </c>
      <c r="G1539" s="7" t="s">
        <v>7496</v>
      </c>
      <c r="H1539" s="11">
        <f t="shared" si="975"/>
        <v>0.5</v>
      </c>
      <c r="I1539" s="8">
        <f>INDEX('Нормо-час по специальностям'!$D$6:$D$26,MATCH(D1539,'Нормо-час по специальностям'!$A$6:$A$26,0))</f>
        <v>800</v>
      </c>
      <c r="J1539" s="8">
        <f>INDEX('Нормо-час по специальностям'!$E$6:$E$26,MATCH(D1539,'Нормо-час по специальностям'!$A$6:$A$26,0))</f>
        <v>950</v>
      </c>
      <c r="K1539" s="8">
        <f t="shared" si="976"/>
        <v>11200</v>
      </c>
      <c r="L1539" s="8">
        <f t="shared" si="977"/>
        <v>13300</v>
      </c>
      <c r="M1539" s="8">
        <f>Расценки!L1538</f>
        <v>9000</v>
      </c>
      <c r="N1539" s="8">
        <f>Расценки!M1538</f>
        <v>10350</v>
      </c>
      <c r="O1539" s="10">
        <f t="shared" si="978"/>
        <v>0.24444444444444446</v>
      </c>
      <c r="P1539" s="10">
        <f t="shared" si="979"/>
        <v>0.28502415458937191</v>
      </c>
      <c r="Q1539" s="7" t="str">
        <f t="shared" si="980"/>
        <v>расценка</v>
      </c>
      <c r="R1539" s="7" t="str">
        <f t="shared" si="981"/>
        <v>расценка</v>
      </c>
      <c r="S1539" s="8">
        <f t="shared" si="982"/>
        <v>643</v>
      </c>
      <c r="T1539" s="8">
        <f t="shared" si="983"/>
        <v>739</v>
      </c>
      <c r="U1539" s="8">
        <f>Расценки!F1538</f>
        <v>14000</v>
      </c>
      <c r="V1539" s="8">
        <f>Расценки!G1538</f>
        <v>16100</v>
      </c>
      <c r="W1539" s="10">
        <f t="shared" si="984"/>
        <v>0.2</v>
      </c>
      <c r="X1539" s="10">
        <f t="shared" si="985"/>
        <v>0.17391304347826086</v>
      </c>
      <c r="Y1539" s="9">
        <f>Расценки!H1538</f>
        <v>14934</v>
      </c>
      <c r="Z1539" s="9">
        <f>Расценки!I1538</f>
        <v>17734</v>
      </c>
      <c r="AA1539" s="10">
        <f>Расценки!J1538</f>
        <v>6.6714285714285726E-2</v>
      </c>
      <c r="AB1539" s="10">
        <f>Расценки!K1538</f>
        <v>0.10149068322981369</v>
      </c>
      <c r="AC1539" s="16">
        <f t="shared" si="986"/>
        <v>0.25003348064818537</v>
      </c>
      <c r="AD1539" s="16">
        <f t="shared" si="987"/>
        <v>0.25002819442878088</v>
      </c>
      <c r="AE1539" s="10">
        <f t="shared" si="988"/>
        <v>0.39734833266372038</v>
      </c>
      <c r="AF1539" s="10">
        <f t="shared" si="989"/>
        <v>0.41637532423593099</v>
      </c>
      <c r="AG1539" s="8">
        <f t="shared" si="990"/>
        <v>3734</v>
      </c>
      <c r="AH1539" s="8">
        <f t="shared" si="991"/>
        <v>4434</v>
      </c>
    </row>
    <row r="1540" spans="1:34" x14ac:dyDescent="0.25">
      <c r="A1540" s="7" t="s">
        <v>4579</v>
      </c>
      <c r="B1540" s="7" t="s">
        <v>4580</v>
      </c>
      <c r="C1540" s="7" t="s">
        <v>28</v>
      </c>
      <c r="D1540" s="7" t="s">
        <v>203</v>
      </c>
      <c r="E1540" s="7" t="str">
        <f>INDEX('Нормо-час по специальностям'!$B$6:$B$26,MATCH(D1540,'Нормо-час по специальностям'!$A$6:$A$26,0))</f>
        <v>Бетонщик / арматурщик</v>
      </c>
      <c r="F1540" s="15">
        <v>40</v>
      </c>
      <c r="G1540" s="7" t="s">
        <v>7497</v>
      </c>
      <c r="H1540" s="11">
        <f t="shared" si="975"/>
        <v>0.18</v>
      </c>
      <c r="I1540" s="8">
        <f>INDEX('Нормо-час по специальностям'!$D$6:$D$26,MATCH(D1540,'Нормо-час по специальностям'!$A$6:$A$26,0))</f>
        <v>800</v>
      </c>
      <c r="J1540" s="8">
        <f>INDEX('Нормо-час по специальностям'!$E$6:$E$26,MATCH(D1540,'Нормо-час по специальностям'!$A$6:$A$26,0))</f>
        <v>950</v>
      </c>
      <c r="K1540" s="8">
        <f t="shared" si="976"/>
        <v>32000</v>
      </c>
      <c r="L1540" s="8">
        <f t="shared" si="977"/>
        <v>38000</v>
      </c>
      <c r="M1540" s="8">
        <f>Расценки!L1539</f>
        <v>24000</v>
      </c>
      <c r="N1540" s="8">
        <f>Расценки!M1539</f>
        <v>27600</v>
      </c>
      <c r="O1540" s="10">
        <f t="shared" si="978"/>
        <v>0.33333333333333326</v>
      </c>
      <c r="P1540" s="10">
        <f t="shared" si="979"/>
        <v>0.37681159420289845</v>
      </c>
      <c r="Q1540" s="7" t="str">
        <f t="shared" si="980"/>
        <v>расценка</v>
      </c>
      <c r="R1540" s="7" t="str">
        <f t="shared" si="981"/>
        <v>расценка</v>
      </c>
      <c r="S1540" s="8">
        <f t="shared" si="982"/>
        <v>600</v>
      </c>
      <c r="T1540" s="8">
        <f t="shared" si="983"/>
        <v>690</v>
      </c>
      <c r="U1540" s="8">
        <f>Расценки!F1539</f>
        <v>38000</v>
      </c>
      <c r="V1540" s="8">
        <f>Расценки!G1539</f>
        <v>43700</v>
      </c>
      <c r="W1540" s="10">
        <f t="shared" si="984"/>
        <v>0.15789473684210525</v>
      </c>
      <c r="X1540" s="10">
        <f t="shared" si="985"/>
        <v>0.13043478260869565</v>
      </c>
      <c r="Y1540" s="9">
        <f>Расценки!H1539</f>
        <v>42667</v>
      </c>
      <c r="Z1540" s="9">
        <f>Расценки!I1539</f>
        <v>50667</v>
      </c>
      <c r="AA1540" s="10">
        <f>Расценки!J1539</f>
        <v>0.1228157894736841</v>
      </c>
      <c r="AB1540" s="10">
        <f>Расценки!K1539</f>
        <v>0.15942791762013719</v>
      </c>
      <c r="AC1540" s="16">
        <f t="shared" si="986"/>
        <v>0.25000585932922398</v>
      </c>
      <c r="AD1540" s="16">
        <f t="shared" si="987"/>
        <v>0.25000493417806463</v>
      </c>
      <c r="AE1540" s="10">
        <f t="shared" si="988"/>
        <v>0.43750439449691797</v>
      </c>
      <c r="AF1540" s="10">
        <f t="shared" si="989"/>
        <v>0.45526674166617326</v>
      </c>
      <c r="AG1540" s="8">
        <f t="shared" si="990"/>
        <v>10667</v>
      </c>
      <c r="AH1540" s="8">
        <f t="shared" si="991"/>
        <v>12667</v>
      </c>
    </row>
    <row r="1541" spans="1:34" x14ac:dyDescent="0.25">
      <c r="A1541" s="7" t="s">
        <v>4582</v>
      </c>
      <c r="B1541" s="7" t="s">
        <v>4583</v>
      </c>
      <c r="C1541" s="7" t="s">
        <v>186</v>
      </c>
      <c r="D1541" s="7" t="s">
        <v>41</v>
      </c>
      <c r="E1541" s="7" t="str">
        <f>INDEX('Нормо-час по специальностям'!$B$6:$B$26,MATCH(D1541,'Нормо-час по специальностям'!$A$6:$A$26,0))</f>
        <v>Сварщик / монтажник МК</v>
      </c>
      <c r="F1541" s="15">
        <v>70</v>
      </c>
      <c r="G1541" s="7" t="s">
        <v>7498</v>
      </c>
      <c r="H1541" s="11">
        <f t="shared" si="975"/>
        <v>0.1</v>
      </c>
      <c r="I1541" s="8">
        <f>INDEX('Нормо-час по специальностям'!$D$6:$D$26,MATCH(D1541,'Нормо-час по специальностям'!$A$6:$A$26,0))</f>
        <v>900</v>
      </c>
      <c r="J1541" s="8">
        <f>INDEX('Нормо-час по специальностям'!$E$6:$E$26,MATCH(D1541,'Нормо-час по специальностям'!$A$6:$A$26,0))</f>
        <v>1080</v>
      </c>
      <c r="K1541" s="8">
        <f t="shared" si="976"/>
        <v>63000</v>
      </c>
      <c r="L1541" s="8">
        <f t="shared" si="977"/>
        <v>75600</v>
      </c>
      <c r="M1541" s="8">
        <f>Расценки!L1540</f>
        <v>70000</v>
      </c>
      <c r="N1541" s="8">
        <f>Расценки!M1540</f>
        <v>79800</v>
      </c>
      <c r="O1541" s="10">
        <f t="shared" si="978"/>
        <v>-9.9999999999999978E-2</v>
      </c>
      <c r="P1541" s="10">
        <f t="shared" si="979"/>
        <v>-5.2631578947368474E-2</v>
      </c>
      <c r="Q1541" s="7" t="str">
        <f t="shared" si="980"/>
        <v>равно</v>
      </c>
      <c r="R1541" s="7" t="str">
        <f t="shared" si="981"/>
        <v>равно</v>
      </c>
      <c r="S1541" s="8">
        <f t="shared" si="982"/>
        <v>1000</v>
      </c>
      <c r="T1541" s="8">
        <f t="shared" si="983"/>
        <v>1140</v>
      </c>
      <c r="U1541" s="8">
        <f>Расценки!F1540</f>
        <v>110000</v>
      </c>
      <c r="V1541" s="8">
        <f>Расценки!G1540</f>
        <v>125400</v>
      </c>
      <c r="W1541" s="10">
        <f t="shared" si="984"/>
        <v>0.42727272727272725</v>
      </c>
      <c r="X1541" s="10">
        <f t="shared" si="985"/>
        <v>0.39712918660287083</v>
      </c>
      <c r="Y1541" s="9">
        <f>Расценки!H1540</f>
        <v>110000</v>
      </c>
      <c r="Z1541" s="9">
        <f>Расценки!I1540</f>
        <v>125400</v>
      </c>
      <c r="AA1541" s="10">
        <f>Расценки!J1540</f>
        <v>0</v>
      </c>
      <c r="AB1541" s="10">
        <f>Расценки!K1540</f>
        <v>0</v>
      </c>
      <c r="AC1541" s="16">
        <f t="shared" si="986"/>
        <v>0.42727272727272725</v>
      </c>
      <c r="AD1541" s="16">
        <f t="shared" si="987"/>
        <v>0.39712918660287083</v>
      </c>
      <c r="AE1541" s="10">
        <f t="shared" si="988"/>
        <v>0.36363636363636365</v>
      </c>
      <c r="AF1541" s="10">
        <f t="shared" si="989"/>
        <v>0.36363636363636365</v>
      </c>
      <c r="AG1541" s="8">
        <f t="shared" si="990"/>
        <v>47000</v>
      </c>
      <c r="AH1541" s="8">
        <f t="shared" si="991"/>
        <v>49800</v>
      </c>
    </row>
    <row r="1542" spans="1:34" x14ac:dyDescent="0.25">
      <c r="A1542" s="7" t="s">
        <v>4585</v>
      </c>
      <c r="B1542" s="7" t="s">
        <v>4586</v>
      </c>
      <c r="C1542" s="7" t="s">
        <v>177</v>
      </c>
      <c r="D1542" s="7" t="s">
        <v>4564</v>
      </c>
      <c r="E1542" s="7" t="str">
        <f>INDEX('Нормо-час по специальностям'!$B$6:$B$26,MATCH(D1542,'Нормо-час по специальностям'!$A$6:$A$26,0))</f>
        <v>Монтажник наружных сетей</v>
      </c>
      <c r="F1542" s="15">
        <v>2.5</v>
      </c>
      <c r="G1542" s="7" t="s">
        <v>7499</v>
      </c>
      <c r="H1542" s="11">
        <f t="shared" si="975"/>
        <v>2.8</v>
      </c>
      <c r="I1542" s="8">
        <f>INDEX('Нормо-час по специальностям'!$D$6:$D$26,MATCH(D1542,'Нормо-час по специальностям'!$A$6:$A$26,0))</f>
        <v>850</v>
      </c>
      <c r="J1542" s="8">
        <f>INDEX('Нормо-час по специальностям'!$E$6:$E$26,MATCH(D1542,'Нормо-час по специальностям'!$A$6:$A$26,0))</f>
        <v>1020</v>
      </c>
      <c r="K1542" s="8">
        <f t="shared" si="976"/>
        <v>2125</v>
      </c>
      <c r="L1542" s="8">
        <f t="shared" si="977"/>
        <v>2550</v>
      </c>
      <c r="M1542" s="8">
        <f>Расценки!L1541</f>
        <v>2800</v>
      </c>
      <c r="N1542" s="8">
        <f>Расценки!M1541</f>
        <v>3220</v>
      </c>
      <c r="O1542" s="10">
        <f t="shared" si="978"/>
        <v>-0.2410714285714286</v>
      </c>
      <c r="P1542" s="10">
        <f t="shared" si="979"/>
        <v>-0.20807453416149069</v>
      </c>
      <c r="Q1542" s="7" t="str">
        <f t="shared" si="980"/>
        <v>нормо-часы</v>
      </c>
      <c r="R1542" s="7" t="str">
        <f t="shared" si="981"/>
        <v>нормо-часы</v>
      </c>
      <c r="S1542" s="8">
        <f t="shared" si="982"/>
        <v>1120</v>
      </c>
      <c r="T1542" s="8">
        <f t="shared" si="983"/>
        <v>1288</v>
      </c>
      <c r="U1542" s="8">
        <f>Расценки!F1541</f>
        <v>4500</v>
      </c>
      <c r="V1542" s="8">
        <f>Расценки!G1541</f>
        <v>5175</v>
      </c>
      <c r="W1542" s="10">
        <f t="shared" si="984"/>
        <v>0.52777777777777779</v>
      </c>
      <c r="X1542" s="10">
        <f t="shared" si="985"/>
        <v>0.50724637681159424</v>
      </c>
      <c r="Y1542" s="9">
        <f>Расценки!H1541</f>
        <v>4500</v>
      </c>
      <c r="Z1542" s="9">
        <f>Расценки!I1541</f>
        <v>5175</v>
      </c>
      <c r="AA1542" s="10">
        <f>Расценки!J1541</f>
        <v>0</v>
      </c>
      <c r="AB1542" s="10">
        <f>Расценки!K1541</f>
        <v>0</v>
      </c>
      <c r="AC1542" s="16">
        <f t="shared" si="986"/>
        <v>0.52777777777777779</v>
      </c>
      <c r="AD1542" s="16">
        <f t="shared" si="987"/>
        <v>0.50724637681159424</v>
      </c>
      <c r="AE1542" s="10">
        <f t="shared" si="988"/>
        <v>0.37777777777777777</v>
      </c>
      <c r="AF1542" s="10">
        <f t="shared" si="989"/>
        <v>0.37777777777777777</v>
      </c>
      <c r="AG1542" s="8">
        <f t="shared" si="990"/>
        <v>2375</v>
      </c>
      <c r="AH1542" s="8">
        <f t="shared" si="991"/>
        <v>2625</v>
      </c>
    </row>
    <row r="1543" spans="1:34" x14ac:dyDescent="0.25">
      <c r="A1543" s="7" t="s">
        <v>4588</v>
      </c>
      <c r="B1543" s="7" t="s">
        <v>4589</v>
      </c>
      <c r="C1543" s="7" t="s">
        <v>177</v>
      </c>
      <c r="D1543" s="7" t="s">
        <v>41</v>
      </c>
      <c r="E1543" s="7" t="str">
        <f>INDEX('Нормо-час по специальностям'!$B$6:$B$26,MATCH(D1543,'Нормо-час по специальностям'!$A$6:$A$26,0))</f>
        <v>Сварщик / монтажник МК</v>
      </c>
      <c r="F1543" s="15">
        <v>8</v>
      </c>
      <c r="G1543" s="7" t="s">
        <v>7500</v>
      </c>
      <c r="H1543" s="11">
        <f t="shared" si="975"/>
        <v>0.88</v>
      </c>
      <c r="I1543" s="8">
        <f>INDEX('Нормо-час по специальностям'!$D$6:$D$26,MATCH(D1543,'Нормо-час по специальностям'!$A$6:$A$26,0))</f>
        <v>900</v>
      </c>
      <c r="J1543" s="8">
        <f>INDEX('Нормо-час по специальностям'!$E$6:$E$26,MATCH(D1543,'Нормо-час по специальностям'!$A$6:$A$26,0))</f>
        <v>1080</v>
      </c>
      <c r="K1543" s="8">
        <f t="shared" si="976"/>
        <v>7200</v>
      </c>
      <c r="L1543" s="8">
        <f t="shared" si="977"/>
        <v>8640</v>
      </c>
      <c r="M1543" s="8">
        <f>Расценки!L1542</f>
        <v>7500</v>
      </c>
      <c r="N1543" s="8">
        <f>Расценки!M1542</f>
        <v>8625</v>
      </c>
      <c r="O1543" s="10">
        <f t="shared" si="978"/>
        <v>-4.0000000000000036E-2</v>
      </c>
      <c r="P1543" s="10">
        <f t="shared" si="979"/>
        <v>1.7391304347826875E-3</v>
      </c>
      <c r="Q1543" s="7" t="str">
        <f t="shared" si="980"/>
        <v>равно</v>
      </c>
      <c r="R1543" s="7" t="str">
        <f t="shared" si="981"/>
        <v>равно</v>
      </c>
      <c r="S1543" s="8">
        <f t="shared" si="982"/>
        <v>938</v>
      </c>
      <c r="T1543" s="8">
        <f t="shared" si="983"/>
        <v>1078</v>
      </c>
      <c r="U1543" s="8">
        <f>Расценки!F1542</f>
        <v>12000</v>
      </c>
      <c r="V1543" s="8">
        <f>Расценки!G1542</f>
        <v>13800</v>
      </c>
      <c r="W1543" s="10">
        <f t="shared" si="984"/>
        <v>0.4</v>
      </c>
      <c r="X1543" s="10">
        <f t="shared" si="985"/>
        <v>0.37391304347826088</v>
      </c>
      <c r="Y1543" s="9">
        <f>Расценки!H1542</f>
        <v>12000</v>
      </c>
      <c r="Z1543" s="9">
        <f>Расценки!I1542</f>
        <v>13800</v>
      </c>
      <c r="AA1543" s="10">
        <f>Расценки!J1542</f>
        <v>0</v>
      </c>
      <c r="AB1543" s="10">
        <f>Расценки!K1542</f>
        <v>0</v>
      </c>
      <c r="AC1543" s="16">
        <f t="shared" si="986"/>
        <v>0.4</v>
      </c>
      <c r="AD1543" s="16">
        <f t="shared" si="987"/>
        <v>0.37391304347826088</v>
      </c>
      <c r="AE1543" s="10">
        <f t="shared" si="988"/>
        <v>0.375</v>
      </c>
      <c r="AF1543" s="10">
        <f t="shared" si="989"/>
        <v>0.375</v>
      </c>
      <c r="AG1543" s="8">
        <f t="shared" si="990"/>
        <v>4800</v>
      </c>
      <c r="AH1543" s="8">
        <f t="shared" si="991"/>
        <v>5160</v>
      </c>
    </row>
    <row r="1544" spans="1:34" x14ac:dyDescent="0.25">
      <c r="A1544" s="7" t="s">
        <v>4590</v>
      </c>
      <c r="B1544" s="7" t="s">
        <v>4591</v>
      </c>
      <c r="C1544" s="7" t="s">
        <v>177</v>
      </c>
      <c r="D1544" s="7" t="s">
        <v>41</v>
      </c>
      <c r="E1544" s="7" t="str">
        <f>INDEX('Нормо-час по специальностям'!$B$6:$B$26,MATCH(D1544,'Нормо-час по специальностям'!$A$6:$A$26,0))</f>
        <v>Сварщик / монтажник МК</v>
      </c>
      <c r="F1544" s="15">
        <v>5</v>
      </c>
      <c r="G1544" s="7" t="s">
        <v>7501</v>
      </c>
      <c r="H1544" s="11">
        <f t="shared" si="975"/>
        <v>1.4</v>
      </c>
      <c r="I1544" s="8">
        <f>INDEX('Нормо-час по специальностям'!$D$6:$D$26,MATCH(D1544,'Нормо-час по специальностям'!$A$6:$A$26,0))</f>
        <v>900</v>
      </c>
      <c r="J1544" s="8">
        <f>INDEX('Нормо-час по специальностям'!$E$6:$E$26,MATCH(D1544,'Нормо-час по специальностям'!$A$6:$A$26,0))</f>
        <v>1080</v>
      </c>
      <c r="K1544" s="8">
        <f t="shared" si="976"/>
        <v>4500</v>
      </c>
      <c r="L1544" s="8">
        <f t="shared" si="977"/>
        <v>5400</v>
      </c>
      <c r="M1544" s="8">
        <f>Расценки!L1543</f>
        <v>5000</v>
      </c>
      <c r="N1544" s="8">
        <f>Расценки!M1543</f>
        <v>5750</v>
      </c>
      <c r="O1544" s="10">
        <f t="shared" si="978"/>
        <v>-9.9999999999999978E-2</v>
      </c>
      <c r="P1544" s="10">
        <f t="shared" si="979"/>
        <v>-6.0869565217391286E-2</v>
      </c>
      <c r="Q1544" s="7" t="str">
        <f t="shared" si="980"/>
        <v>равно</v>
      </c>
      <c r="R1544" s="7" t="str">
        <f t="shared" si="981"/>
        <v>равно</v>
      </c>
      <c r="S1544" s="8">
        <f t="shared" si="982"/>
        <v>1000</v>
      </c>
      <c r="T1544" s="8">
        <f t="shared" si="983"/>
        <v>1150</v>
      </c>
      <c r="U1544" s="8">
        <f>Расценки!F1543</f>
        <v>8000</v>
      </c>
      <c r="V1544" s="8">
        <f>Расценки!G1543</f>
        <v>9200</v>
      </c>
      <c r="W1544" s="10">
        <f t="shared" si="984"/>
        <v>0.4375</v>
      </c>
      <c r="X1544" s="10">
        <f t="shared" si="985"/>
        <v>0.41304347826086957</v>
      </c>
      <c r="Y1544" s="9">
        <f>Расценки!H1543</f>
        <v>8000</v>
      </c>
      <c r="Z1544" s="9">
        <f>Расценки!I1543</f>
        <v>9200</v>
      </c>
      <c r="AA1544" s="10">
        <f>Расценки!J1543</f>
        <v>0</v>
      </c>
      <c r="AB1544" s="10">
        <f>Расценки!K1543</f>
        <v>0</v>
      </c>
      <c r="AC1544" s="16">
        <f t="shared" si="986"/>
        <v>0.4375</v>
      </c>
      <c r="AD1544" s="16">
        <f t="shared" si="987"/>
        <v>0.41304347826086957</v>
      </c>
      <c r="AE1544" s="10">
        <f t="shared" si="988"/>
        <v>0.375</v>
      </c>
      <c r="AF1544" s="10">
        <f t="shared" si="989"/>
        <v>0.375</v>
      </c>
      <c r="AG1544" s="8">
        <f t="shared" si="990"/>
        <v>3500</v>
      </c>
      <c r="AH1544" s="8">
        <f t="shared" si="991"/>
        <v>3800</v>
      </c>
    </row>
    <row r="1545" spans="1:34" x14ac:dyDescent="0.25">
      <c r="A1545" s="7" t="s">
        <v>4593</v>
      </c>
      <c r="B1545" s="7" t="s">
        <v>4594</v>
      </c>
      <c r="C1545" s="7" t="s">
        <v>54</v>
      </c>
      <c r="D1545" s="7" t="s">
        <v>4564</v>
      </c>
      <c r="E1545" s="7" t="str">
        <f>INDEX('Нормо-час по специальностям'!$B$6:$B$26,MATCH(D1545,'Нормо-час по специальностям'!$A$6:$A$26,0))</f>
        <v>Монтажник наружных сетей</v>
      </c>
      <c r="F1545" s="15">
        <v>0.35</v>
      </c>
      <c r="G1545" s="7" t="s">
        <v>7502</v>
      </c>
      <c r="H1545" s="11">
        <f t="shared" si="975"/>
        <v>20</v>
      </c>
      <c r="I1545" s="8">
        <f>INDEX('Нормо-час по специальностям'!$D$6:$D$26,MATCH(D1545,'Нормо-час по специальностям'!$A$6:$A$26,0))</f>
        <v>850</v>
      </c>
      <c r="J1545" s="8">
        <f>INDEX('Нормо-час по специальностям'!$E$6:$E$26,MATCH(D1545,'Нормо-час по специальностям'!$A$6:$A$26,0))</f>
        <v>1020</v>
      </c>
      <c r="K1545" s="8">
        <f t="shared" si="976"/>
        <v>298</v>
      </c>
      <c r="L1545" s="8">
        <f t="shared" si="977"/>
        <v>357</v>
      </c>
      <c r="M1545" s="8">
        <f>Расценки!L1544</f>
        <v>280</v>
      </c>
      <c r="N1545" s="8">
        <f>Расценки!M1544</f>
        <v>322</v>
      </c>
      <c r="O1545" s="10">
        <f t="shared" si="978"/>
        <v>6.4285714285714279E-2</v>
      </c>
      <c r="P1545" s="10">
        <f t="shared" si="979"/>
        <v>0.10869565217391308</v>
      </c>
      <c r="Q1545" s="7" t="str">
        <f t="shared" si="980"/>
        <v>равно</v>
      </c>
      <c r="R1545" s="7" t="str">
        <f t="shared" si="981"/>
        <v>расценка</v>
      </c>
      <c r="S1545" s="8">
        <f t="shared" si="982"/>
        <v>800</v>
      </c>
      <c r="T1545" s="8">
        <f t="shared" si="983"/>
        <v>920</v>
      </c>
      <c r="U1545" s="8">
        <f>Расценки!F1544</f>
        <v>450</v>
      </c>
      <c r="V1545" s="8">
        <f>Расценки!G1544</f>
        <v>518</v>
      </c>
      <c r="W1545" s="10">
        <f t="shared" si="984"/>
        <v>0.33777777777777779</v>
      </c>
      <c r="X1545" s="10">
        <f t="shared" si="985"/>
        <v>0.3108108108108108</v>
      </c>
      <c r="Y1545" s="9">
        <f>Расценки!H1544</f>
        <v>450</v>
      </c>
      <c r="Z1545" s="9">
        <f>Расценки!I1544</f>
        <v>518</v>
      </c>
      <c r="AA1545" s="10">
        <f>Расценки!J1544</f>
        <v>0</v>
      </c>
      <c r="AB1545" s="10">
        <f>Расценки!K1544</f>
        <v>0</v>
      </c>
      <c r="AC1545" s="16">
        <f t="shared" si="986"/>
        <v>0.33777777777777779</v>
      </c>
      <c r="AD1545" s="16">
        <f t="shared" si="987"/>
        <v>0.3108108108108108</v>
      </c>
      <c r="AE1545" s="10">
        <f t="shared" si="988"/>
        <v>0.37777777777777777</v>
      </c>
      <c r="AF1545" s="10">
        <f t="shared" si="989"/>
        <v>0.3783783783783784</v>
      </c>
      <c r="AG1545" s="8">
        <f t="shared" si="990"/>
        <v>152</v>
      </c>
      <c r="AH1545" s="8">
        <f t="shared" si="991"/>
        <v>161</v>
      </c>
    </row>
    <row r="1546" spans="1:34" x14ac:dyDescent="0.25">
      <c r="A1546" s="7" t="s">
        <v>4595</v>
      </c>
      <c r="B1546" s="7" t="s">
        <v>4596</v>
      </c>
      <c r="C1546" s="7" t="s">
        <v>177</v>
      </c>
      <c r="D1546" s="7" t="s">
        <v>468</v>
      </c>
      <c r="E1546" s="7" t="str">
        <f>INDEX('Нормо-час по специальностям'!$B$6:$B$26,MATCH(D1546,'Нормо-час по специальностям'!$A$6:$A$26,0))</f>
        <v>Сантехник</v>
      </c>
      <c r="F1546" s="15">
        <v>8</v>
      </c>
      <c r="G1546" s="7" t="s">
        <v>7503</v>
      </c>
      <c r="H1546" s="11">
        <f t="shared" si="975"/>
        <v>0.88</v>
      </c>
      <c r="I1546" s="8">
        <f>INDEX('Нормо-час по специальностям'!$D$6:$D$26,MATCH(D1546,'Нормо-час по специальностям'!$A$6:$A$26,0))</f>
        <v>850</v>
      </c>
      <c r="J1546" s="8">
        <f>INDEX('Нормо-час по специальностям'!$E$6:$E$26,MATCH(D1546,'Нормо-час по специальностям'!$A$6:$A$26,0))</f>
        <v>1020</v>
      </c>
      <c r="K1546" s="8">
        <f t="shared" si="976"/>
        <v>6800</v>
      </c>
      <c r="L1546" s="8">
        <f t="shared" si="977"/>
        <v>8160</v>
      </c>
      <c r="M1546" s="8">
        <f>Расценки!L1545</f>
        <v>7500</v>
      </c>
      <c r="N1546" s="8">
        <f>Расценки!M1545</f>
        <v>8625</v>
      </c>
      <c r="O1546" s="10">
        <f t="shared" si="978"/>
        <v>-9.3333333333333379E-2</v>
      </c>
      <c r="P1546" s="10">
        <f t="shared" si="979"/>
        <v>-5.3913043478260869E-2</v>
      </c>
      <c r="Q1546" s="7" t="str">
        <f t="shared" si="980"/>
        <v>равно</v>
      </c>
      <c r="R1546" s="7" t="str">
        <f t="shared" si="981"/>
        <v>равно</v>
      </c>
      <c r="S1546" s="8">
        <f t="shared" si="982"/>
        <v>938</v>
      </c>
      <c r="T1546" s="8">
        <f t="shared" si="983"/>
        <v>1078</v>
      </c>
      <c r="U1546" s="8">
        <f>Расценки!F1545</f>
        <v>12000</v>
      </c>
      <c r="V1546" s="8">
        <f>Расценки!G1545</f>
        <v>13800</v>
      </c>
      <c r="W1546" s="10">
        <f t="shared" si="984"/>
        <v>0.43333333333333335</v>
      </c>
      <c r="X1546" s="10">
        <f t="shared" si="985"/>
        <v>0.40869565217391307</v>
      </c>
      <c r="Y1546" s="9">
        <f>Расценки!H1545</f>
        <v>12000</v>
      </c>
      <c r="Z1546" s="9">
        <f>Расценки!I1545</f>
        <v>13800</v>
      </c>
      <c r="AA1546" s="10">
        <f>Расценки!J1545</f>
        <v>0</v>
      </c>
      <c r="AB1546" s="10">
        <f>Расценки!K1545</f>
        <v>0</v>
      </c>
      <c r="AC1546" s="16">
        <f t="shared" si="986"/>
        <v>0.43333333333333335</v>
      </c>
      <c r="AD1546" s="16">
        <f t="shared" si="987"/>
        <v>0.40869565217391307</v>
      </c>
      <c r="AE1546" s="10">
        <f t="shared" si="988"/>
        <v>0.375</v>
      </c>
      <c r="AF1546" s="10">
        <f t="shared" si="989"/>
        <v>0.375</v>
      </c>
      <c r="AG1546" s="8">
        <f t="shared" si="990"/>
        <v>5200</v>
      </c>
      <c r="AH1546" s="8">
        <f t="shared" si="991"/>
        <v>5640</v>
      </c>
    </row>
    <row r="1547" spans="1:34" x14ac:dyDescent="0.25">
      <c r="A1547" s="7" t="s">
        <v>4598</v>
      </c>
      <c r="B1547" s="7" t="s">
        <v>4599</v>
      </c>
      <c r="C1547" s="7" t="s">
        <v>177</v>
      </c>
      <c r="D1547" s="7" t="s">
        <v>468</v>
      </c>
      <c r="E1547" s="7" t="str">
        <f>INDEX('Нормо-час по специальностям'!$B$6:$B$26,MATCH(D1547,'Нормо-час по специальностям'!$A$6:$A$26,0))</f>
        <v>Сантехник</v>
      </c>
      <c r="F1547" s="15">
        <v>9</v>
      </c>
      <c r="G1547" s="7" t="s">
        <v>7504</v>
      </c>
      <c r="H1547" s="11">
        <f t="shared" si="975"/>
        <v>0.78</v>
      </c>
      <c r="I1547" s="8">
        <f>INDEX('Нормо-час по специальностям'!$D$6:$D$26,MATCH(D1547,'Нормо-час по специальностям'!$A$6:$A$26,0))</f>
        <v>850</v>
      </c>
      <c r="J1547" s="8">
        <f>INDEX('Нормо-час по специальностям'!$E$6:$E$26,MATCH(D1547,'Нормо-час по специальностям'!$A$6:$A$26,0))</f>
        <v>1020</v>
      </c>
      <c r="K1547" s="8">
        <f t="shared" si="976"/>
        <v>7650</v>
      </c>
      <c r="L1547" s="8">
        <f t="shared" si="977"/>
        <v>9180</v>
      </c>
      <c r="M1547" s="8">
        <f>Расценки!L1546</f>
        <v>8500</v>
      </c>
      <c r="N1547" s="8">
        <f>Расценки!M1546</f>
        <v>9775</v>
      </c>
      <c r="O1547" s="10">
        <f t="shared" si="978"/>
        <v>-9.9999999999999978E-2</v>
      </c>
      <c r="P1547" s="10">
        <f t="shared" si="979"/>
        <v>-6.0869565217391286E-2</v>
      </c>
      <c r="Q1547" s="7" t="str">
        <f t="shared" si="980"/>
        <v>равно</v>
      </c>
      <c r="R1547" s="7" t="str">
        <f t="shared" si="981"/>
        <v>равно</v>
      </c>
      <c r="S1547" s="8">
        <f t="shared" si="982"/>
        <v>944</v>
      </c>
      <c r="T1547" s="8">
        <f t="shared" si="983"/>
        <v>1086</v>
      </c>
      <c r="U1547" s="8">
        <f>Расценки!F1546</f>
        <v>13500</v>
      </c>
      <c r="V1547" s="8">
        <f>Расценки!G1546</f>
        <v>15525</v>
      </c>
      <c r="W1547" s="10">
        <f t="shared" si="984"/>
        <v>0.43333333333333335</v>
      </c>
      <c r="X1547" s="10">
        <f t="shared" si="985"/>
        <v>0.40869565217391307</v>
      </c>
      <c r="Y1547" s="9">
        <f>Расценки!H1546</f>
        <v>13500</v>
      </c>
      <c r="Z1547" s="9">
        <f>Расценки!I1546</f>
        <v>15525</v>
      </c>
      <c r="AA1547" s="10">
        <f>Расценки!J1546</f>
        <v>0</v>
      </c>
      <c r="AB1547" s="10">
        <f>Расценки!K1546</f>
        <v>0</v>
      </c>
      <c r="AC1547" s="16">
        <f t="shared" si="986"/>
        <v>0.43333333333333335</v>
      </c>
      <c r="AD1547" s="16">
        <f t="shared" si="987"/>
        <v>0.40869565217391307</v>
      </c>
      <c r="AE1547" s="10">
        <f t="shared" si="988"/>
        <v>0.37037037037037035</v>
      </c>
      <c r="AF1547" s="10">
        <f t="shared" si="989"/>
        <v>0.37037037037037035</v>
      </c>
      <c r="AG1547" s="8">
        <f t="shared" si="990"/>
        <v>5850</v>
      </c>
      <c r="AH1547" s="8">
        <f t="shared" si="991"/>
        <v>6345</v>
      </c>
    </row>
    <row r="1548" spans="1:34" x14ac:dyDescent="0.25">
      <c r="A1548" s="7" t="s">
        <v>4601</v>
      </c>
      <c r="B1548" s="7" t="s">
        <v>4602</v>
      </c>
      <c r="C1548" s="7" t="s">
        <v>177</v>
      </c>
      <c r="D1548" s="7" t="s">
        <v>468</v>
      </c>
      <c r="E1548" s="7" t="str">
        <f>INDEX('Нормо-час по специальностям'!$B$6:$B$26,MATCH(D1548,'Нормо-час по специальностям'!$A$6:$A$26,0))</f>
        <v>Сантехник</v>
      </c>
      <c r="F1548" s="15">
        <v>11</v>
      </c>
      <c r="G1548" s="7" t="s">
        <v>7504</v>
      </c>
      <c r="H1548" s="11">
        <f t="shared" si="975"/>
        <v>0.64</v>
      </c>
      <c r="I1548" s="8">
        <f>INDEX('Нормо-час по специальностям'!$D$6:$D$26,MATCH(D1548,'Нормо-час по специальностям'!$A$6:$A$26,0))</f>
        <v>850</v>
      </c>
      <c r="J1548" s="8">
        <f>INDEX('Нормо-час по специальностям'!$E$6:$E$26,MATCH(D1548,'Нормо-час по специальностям'!$A$6:$A$26,0))</f>
        <v>1020</v>
      </c>
      <c r="K1548" s="8">
        <f t="shared" si="976"/>
        <v>9350</v>
      </c>
      <c r="L1548" s="8">
        <f t="shared" si="977"/>
        <v>11220</v>
      </c>
      <c r="M1548" s="8">
        <f>Расценки!L1547</f>
        <v>10000</v>
      </c>
      <c r="N1548" s="8">
        <f>Расценки!M1547</f>
        <v>11500</v>
      </c>
      <c r="O1548" s="10">
        <f t="shared" si="978"/>
        <v>-6.4999999999999947E-2</v>
      </c>
      <c r="P1548" s="10">
        <f t="shared" si="979"/>
        <v>-2.4347826086956514E-2</v>
      </c>
      <c r="Q1548" s="7" t="str">
        <f t="shared" si="980"/>
        <v>равно</v>
      </c>
      <c r="R1548" s="7" t="str">
        <f t="shared" si="981"/>
        <v>равно</v>
      </c>
      <c r="S1548" s="8">
        <f t="shared" si="982"/>
        <v>909</v>
      </c>
      <c r="T1548" s="8">
        <f t="shared" si="983"/>
        <v>1045</v>
      </c>
      <c r="U1548" s="8">
        <f>Расценки!F1547</f>
        <v>16000</v>
      </c>
      <c r="V1548" s="8">
        <f>Расценки!G1547</f>
        <v>18400</v>
      </c>
      <c r="W1548" s="10">
        <f t="shared" si="984"/>
        <v>0.41562500000000002</v>
      </c>
      <c r="X1548" s="10">
        <f t="shared" si="985"/>
        <v>0.39021739130434785</v>
      </c>
      <c r="Y1548" s="9">
        <f>Расценки!H1547</f>
        <v>16000</v>
      </c>
      <c r="Z1548" s="9">
        <f>Расценки!I1547</f>
        <v>18400</v>
      </c>
      <c r="AA1548" s="10">
        <f>Расценки!J1547</f>
        <v>0</v>
      </c>
      <c r="AB1548" s="10">
        <f>Расценки!K1547</f>
        <v>0</v>
      </c>
      <c r="AC1548" s="16">
        <f t="shared" si="986"/>
        <v>0.41562500000000002</v>
      </c>
      <c r="AD1548" s="16">
        <f t="shared" si="987"/>
        <v>0.39021739130434785</v>
      </c>
      <c r="AE1548" s="10">
        <f t="shared" si="988"/>
        <v>0.375</v>
      </c>
      <c r="AF1548" s="10">
        <f t="shared" si="989"/>
        <v>0.375</v>
      </c>
      <c r="AG1548" s="8">
        <f t="shared" si="990"/>
        <v>6650</v>
      </c>
      <c r="AH1548" s="8">
        <f t="shared" si="991"/>
        <v>7180</v>
      </c>
    </row>
    <row r="1549" spans="1:34" x14ac:dyDescent="0.25">
      <c r="A1549" s="7" t="s">
        <v>4603</v>
      </c>
      <c r="B1549" s="7" t="s">
        <v>4604</v>
      </c>
      <c r="C1549" s="7" t="s">
        <v>177</v>
      </c>
      <c r="D1549" s="7" t="s">
        <v>468</v>
      </c>
      <c r="E1549" s="7" t="str">
        <f>INDEX('Нормо-час по специальностям'!$B$6:$B$26,MATCH(D1549,'Нормо-час по специальностям'!$A$6:$A$26,0))</f>
        <v>Сантехник</v>
      </c>
      <c r="F1549" s="15">
        <v>12</v>
      </c>
      <c r="G1549" s="7" t="s">
        <v>7504</v>
      </c>
      <c r="H1549" s="11">
        <f t="shared" si="975"/>
        <v>0.57999999999999996</v>
      </c>
      <c r="I1549" s="8">
        <f>INDEX('Нормо-час по специальностям'!$D$6:$D$26,MATCH(D1549,'Нормо-час по специальностям'!$A$6:$A$26,0))</f>
        <v>850</v>
      </c>
      <c r="J1549" s="8">
        <f>INDEX('Нормо-час по специальностям'!$E$6:$E$26,MATCH(D1549,'Нормо-час по специальностям'!$A$6:$A$26,0))</f>
        <v>1020</v>
      </c>
      <c r="K1549" s="8">
        <f t="shared" si="976"/>
        <v>10200</v>
      </c>
      <c r="L1549" s="8">
        <f t="shared" si="977"/>
        <v>12240</v>
      </c>
      <c r="M1549" s="8">
        <f>Расценки!L1548</f>
        <v>11500</v>
      </c>
      <c r="N1549" s="8">
        <f>Расценки!M1548</f>
        <v>13225</v>
      </c>
      <c r="O1549" s="10">
        <f t="shared" si="978"/>
        <v>-0.11304347826086958</v>
      </c>
      <c r="P1549" s="10">
        <f t="shared" si="979"/>
        <v>-7.4480151228733416E-2</v>
      </c>
      <c r="Q1549" s="7" t="str">
        <f t="shared" si="980"/>
        <v>нормо-часы</v>
      </c>
      <c r="R1549" s="7" t="str">
        <f t="shared" si="981"/>
        <v>равно</v>
      </c>
      <c r="S1549" s="8">
        <f t="shared" si="982"/>
        <v>958</v>
      </c>
      <c r="T1549" s="8">
        <f t="shared" si="983"/>
        <v>1102</v>
      </c>
      <c r="U1549" s="8">
        <f>Расценки!F1548</f>
        <v>18000</v>
      </c>
      <c r="V1549" s="8">
        <f>Расценки!G1548</f>
        <v>20700</v>
      </c>
      <c r="W1549" s="10">
        <f t="shared" si="984"/>
        <v>0.43333333333333335</v>
      </c>
      <c r="X1549" s="10">
        <f t="shared" si="985"/>
        <v>0.40869565217391307</v>
      </c>
      <c r="Y1549" s="9">
        <f>Расценки!H1548</f>
        <v>18000</v>
      </c>
      <c r="Z1549" s="9">
        <f>Расценки!I1548</f>
        <v>20700</v>
      </c>
      <c r="AA1549" s="10">
        <f>Расценки!J1548</f>
        <v>0</v>
      </c>
      <c r="AB1549" s="10">
        <f>Расценки!K1548</f>
        <v>0</v>
      </c>
      <c r="AC1549" s="16">
        <f t="shared" si="986"/>
        <v>0.43333333333333335</v>
      </c>
      <c r="AD1549" s="16">
        <f t="shared" si="987"/>
        <v>0.40869565217391307</v>
      </c>
      <c r="AE1549" s="10">
        <f t="shared" si="988"/>
        <v>0.3611111111111111</v>
      </c>
      <c r="AF1549" s="10">
        <f t="shared" si="989"/>
        <v>0.3611111111111111</v>
      </c>
      <c r="AG1549" s="8">
        <f t="shared" si="990"/>
        <v>7800</v>
      </c>
      <c r="AH1549" s="8">
        <f t="shared" si="991"/>
        <v>8460</v>
      </c>
    </row>
    <row r="1550" spans="1:34" x14ac:dyDescent="0.25">
      <c r="A1550" s="7" t="s">
        <v>4605</v>
      </c>
      <c r="B1550" s="7" t="s">
        <v>4606</v>
      </c>
      <c r="C1550" s="7" t="s">
        <v>28</v>
      </c>
      <c r="D1550" s="7" t="s">
        <v>4564</v>
      </c>
      <c r="E1550" s="7" t="str">
        <f>INDEX('Нормо-час по специальностям'!$B$6:$B$26,MATCH(D1550,'Нормо-час по специальностям'!$A$6:$A$26,0))</f>
        <v>Монтажник наружных сетей</v>
      </c>
      <c r="F1550" s="15">
        <v>7</v>
      </c>
      <c r="G1550" s="7" t="s">
        <v>7505</v>
      </c>
      <c r="H1550" s="11">
        <f t="shared" si="975"/>
        <v>1</v>
      </c>
      <c r="I1550" s="8">
        <f>INDEX('Нормо-час по специальностям'!$D$6:$D$26,MATCH(D1550,'Нормо-час по специальностям'!$A$6:$A$26,0))</f>
        <v>850</v>
      </c>
      <c r="J1550" s="8">
        <f>INDEX('Нормо-час по специальностям'!$E$6:$E$26,MATCH(D1550,'Нормо-час по специальностям'!$A$6:$A$26,0))</f>
        <v>1020</v>
      </c>
      <c r="K1550" s="8">
        <f t="shared" si="976"/>
        <v>5950</v>
      </c>
      <c r="L1550" s="8">
        <f t="shared" si="977"/>
        <v>7140</v>
      </c>
      <c r="M1550" s="8">
        <f>Расценки!L1549</f>
        <v>4300</v>
      </c>
      <c r="N1550" s="8">
        <f>Расценки!M1549</f>
        <v>4945</v>
      </c>
      <c r="O1550" s="10">
        <f t="shared" si="978"/>
        <v>0.38372093023255816</v>
      </c>
      <c r="P1550" s="10">
        <f t="shared" si="979"/>
        <v>0.4438827098078868</v>
      </c>
      <c r="Q1550" s="7" t="str">
        <f t="shared" si="980"/>
        <v>расценка</v>
      </c>
      <c r="R1550" s="7" t="str">
        <f t="shared" si="981"/>
        <v>расценка</v>
      </c>
      <c r="S1550" s="8">
        <f t="shared" si="982"/>
        <v>614</v>
      </c>
      <c r="T1550" s="8">
        <f t="shared" si="983"/>
        <v>706</v>
      </c>
      <c r="U1550" s="8">
        <f>Расценки!F1549</f>
        <v>7000</v>
      </c>
      <c r="V1550" s="8">
        <f>Расценки!G1549</f>
        <v>8050</v>
      </c>
      <c r="W1550" s="10">
        <f t="shared" si="984"/>
        <v>0.15</v>
      </c>
      <c r="X1550" s="10">
        <f t="shared" si="985"/>
        <v>0.11304347826086956</v>
      </c>
      <c r="Y1550" s="9">
        <f>Расценки!H1549</f>
        <v>7934</v>
      </c>
      <c r="Z1550" s="9">
        <f>Расценки!I1549</f>
        <v>9520</v>
      </c>
      <c r="AA1550" s="10">
        <f>Расценки!J1549</f>
        <v>0.13342857142857145</v>
      </c>
      <c r="AB1550" s="10">
        <f>Расценки!K1549</f>
        <v>0.18260869565217397</v>
      </c>
      <c r="AC1550" s="16">
        <f t="shared" si="986"/>
        <v>0.25006301991429292</v>
      </c>
      <c r="AD1550" s="16">
        <f t="shared" si="987"/>
        <v>0.25</v>
      </c>
      <c r="AE1550" s="10">
        <f t="shared" si="988"/>
        <v>0.45802873708091757</v>
      </c>
      <c r="AF1550" s="10">
        <f t="shared" si="989"/>
        <v>0.48056722689075632</v>
      </c>
      <c r="AG1550" s="8">
        <f t="shared" si="990"/>
        <v>1984</v>
      </c>
      <c r="AH1550" s="8">
        <f t="shared" si="991"/>
        <v>2380</v>
      </c>
    </row>
    <row r="1551" spans="1:34" x14ac:dyDescent="0.25">
      <c r="A1551" s="7" t="s">
        <v>4608</v>
      </c>
      <c r="B1551" s="7" t="s">
        <v>4609</v>
      </c>
      <c r="C1551" s="7" t="s">
        <v>28</v>
      </c>
      <c r="D1551" s="7" t="s">
        <v>4564</v>
      </c>
      <c r="E1551" s="7" t="str">
        <f>INDEX('Нормо-час по специальностям'!$B$6:$B$26,MATCH(D1551,'Нормо-час по специальностям'!$A$6:$A$26,0))</f>
        <v>Монтажник наружных сетей</v>
      </c>
      <c r="F1551" s="15">
        <v>5.5</v>
      </c>
      <c r="G1551" s="7" t="s">
        <v>7506</v>
      </c>
      <c r="H1551" s="11">
        <f t="shared" si="975"/>
        <v>1.27</v>
      </c>
      <c r="I1551" s="8">
        <f>INDEX('Нормо-час по специальностям'!$D$6:$D$26,MATCH(D1551,'Нормо-час по специальностям'!$A$6:$A$26,0))</f>
        <v>850</v>
      </c>
      <c r="J1551" s="8">
        <f>INDEX('Нормо-час по специальностям'!$E$6:$E$26,MATCH(D1551,'Нормо-час по специальностям'!$A$6:$A$26,0))</f>
        <v>1020</v>
      </c>
      <c r="K1551" s="8">
        <f t="shared" si="976"/>
        <v>4675</v>
      </c>
      <c r="L1551" s="8">
        <f t="shared" si="977"/>
        <v>5610</v>
      </c>
      <c r="M1551" s="8">
        <f>Расценки!L1550</f>
        <v>3400</v>
      </c>
      <c r="N1551" s="8">
        <f>Расценки!M1550</f>
        <v>3910</v>
      </c>
      <c r="O1551" s="10">
        <f t="shared" si="978"/>
        <v>0.375</v>
      </c>
      <c r="P1551" s="10">
        <f t="shared" si="979"/>
        <v>0.43478260869565211</v>
      </c>
      <c r="Q1551" s="7" t="str">
        <f t="shared" si="980"/>
        <v>расценка</v>
      </c>
      <c r="R1551" s="7" t="str">
        <f t="shared" si="981"/>
        <v>расценка</v>
      </c>
      <c r="S1551" s="8">
        <f t="shared" si="982"/>
        <v>618</v>
      </c>
      <c r="T1551" s="8">
        <f t="shared" si="983"/>
        <v>711</v>
      </c>
      <c r="U1551" s="8">
        <f>Расценки!F1550</f>
        <v>5500</v>
      </c>
      <c r="V1551" s="8">
        <f>Расценки!G1550</f>
        <v>6325</v>
      </c>
      <c r="W1551" s="10">
        <f t="shared" si="984"/>
        <v>0.15</v>
      </c>
      <c r="X1551" s="10">
        <f t="shared" si="985"/>
        <v>0.11304347826086956</v>
      </c>
      <c r="Y1551" s="9">
        <f>Расценки!H1550</f>
        <v>6234</v>
      </c>
      <c r="Z1551" s="9">
        <f>Расценки!I1550</f>
        <v>7480</v>
      </c>
      <c r="AA1551" s="10">
        <f>Расценки!J1550</f>
        <v>0.13345454545454549</v>
      </c>
      <c r="AB1551" s="10">
        <f>Расценки!K1550</f>
        <v>0.18260869565217397</v>
      </c>
      <c r="AC1551" s="16">
        <f t="shared" si="986"/>
        <v>0.25008020532563363</v>
      </c>
      <c r="AD1551" s="16">
        <f t="shared" si="987"/>
        <v>0.25</v>
      </c>
      <c r="AE1551" s="10">
        <f t="shared" si="988"/>
        <v>0.45460378569136989</v>
      </c>
      <c r="AF1551" s="10">
        <f t="shared" si="989"/>
        <v>0.47727272727272729</v>
      </c>
      <c r="AG1551" s="8">
        <f t="shared" si="990"/>
        <v>1559</v>
      </c>
      <c r="AH1551" s="8">
        <f t="shared" si="991"/>
        <v>1870</v>
      </c>
    </row>
    <row r="1552" spans="1:34" x14ac:dyDescent="0.25">
      <c r="A1552" s="7" t="s">
        <v>4610</v>
      </c>
      <c r="B1552" s="7" t="s">
        <v>4611</v>
      </c>
      <c r="C1552" s="7" t="s">
        <v>28</v>
      </c>
      <c r="D1552" s="7" t="s">
        <v>4564</v>
      </c>
      <c r="E1552" s="7" t="str">
        <f>INDEX('Нормо-час по специальностям'!$B$6:$B$26,MATCH(D1552,'Нормо-час по специальностям'!$A$6:$A$26,0))</f>
        <v>Монтажник наружных сетей</v>
      </c>
      <c r="F1552" s="15">
        <v>9.5</v>
      </c>
      <c r="G1552" s="7" t="s">
        <v>7507</v>
      </c>
      <c r="H1552" s="11">
        <f t="shared" si="975"/>
        <v>0.74</v>
      </c>
      <c r="I1552" s="8">
        <f>INDEX('Нормо-час по специальностям'!$D$6:$D$26,MATCH(D1552,'Нормо-час по специальностям'!$A$6:$A$26,0))</f>
        <v>850</v>
      </c>
      <c r="J1552" s="8">
        <f>INDEX('Нормо-час по специальностям'!$E$6:$E$26,MATCH(D1552,'Нормо-час по специальностям'!$A$6:$A$26,0))</f>
        <v>1020</v>
      </c>
      <c r="K1552" s="8">
        <f t="shared" si="976"/>
        <v>8075</v>
      </c>
      <c r="L1552" s="8">
        <f t="shared" si="977"/>
        <v>9690</v>
      </c>
      <c r="M1552" s="8">
        <f>Расценки!L1551</f>
        <v>5900</v>
      </c>
      <c r="N1552" s="8">
        <f>Расценки!M1551</f>
        <v>6785</v>
      </c>
      <c r="O1552" s="10">
        <f t="shared" si="978"/>
        <v>0.36864406779661008</v>
      </c>
      <c r="P1552" s="10">
        <f t="shared" si="979"/>
        <v>0.42815033161385418</v>
      </c>
      <c r="Q1552" s="7" t="str">
        <f t="shared" si="980"/>
        <v>расценка</v>
      </c>
      <c r="R1552" s="7" t="str">
        <f t="shared" si="981"/>
        <v>расценка</v>
      </c>
      <c r="S1552" s="8">
        <f t="shared" si="982"/>
        <v>621</v>
      </c>
      <c r="T1552" s="8">
        <f t="shared" si="983"/>
        <v>714</v>
      </c>
      <c r="U1552" s="8">
        <f>Расценки!F1551</f>
        <v>9500</v>
      </c>
      <c r="V1552" s="8">
        <f>Расценки!G1551</f>
        <v>10925</v>
      </c>
      <c r="W1552" s="10">
        <f t="shared" si="984"/>
        <v>0.15</v>
      </c>
      <c r="X1552" s="10">
        <f t="shared" si="985"/>
        <v>0.11304347826086956</v>
      </c>
      <c r="Y1552" s="9">
        <f>Расценки!H1551</f>
        <v>10767</v>
      </c>
      <c r="Z1552" s="9">
        <f>Расценки!I1551</f>
        <v>12920</v>
      </c>
      <c r="AA1552" s="10">
        <f>Расценки!J1551</f>
        <v>0.13336842105263158</v>
      </c>
      <c r="AB1552" s="10">
        <f>Расценки!K1551</f>
        <v>0.18260869565217397</v>
      </c>
      <c r="AC1552" s="16">
        <f t="shared" si="986"/>
        <v>0.25002321909538405</v>
      </c>
      <c r="AD1552" s="16">
        <f t="shared" si="987"/>
        <v>0.25</v>
      </c>
      <c r="AE1552" s="10">
        <f t="shared" si="988"/>
        <v>0.45202934893656543</v>
      </c>
      <c r="AF1552" s="10">
        <f t="shared" si="989"/>
        <v>0.47484520123839008</v>
      </c>
      <c r="AG1552" s="8">
        <f t="shared" si="990"/>
        <v>2692</v>
      </c>
      <c r="AH1552" s="8">
        <f t="shared" si="991"/>
        <v>3230</v>
      </c>
    </row>
    <row r="1553" spans="1:34" x14ac:dyDescent="0.25">
      <c r="A1553" s="7" t="s">
        <v>4612</v>
      </c>
      <c r="B1553" s="7" t="s">
        <v>4613</v>
      </c>
      <c r="C1553" s="7" t="s">
        <v>28</v>
      </c>
      <c r="D1553" s="7" t="s">
        <v>4564</v>
      </c>
      <c r="E1553" s="7" t="str">
        <f>INDEX('Нормо-час по специальностям'!$B$6:$B$26,MATCH(D1553,'Нормо-час по специальностям'!$A$6:$A$26,0))</f>
        <v>Монтажник наружных сетей</v>
      </c>
      <c r="F1553" s="15">
        <v>9</v>
      </c>
      <c r="G1553" s="7" t="s">
        <v>7506</v>
      </c>
      <c r="H1553" s="11">
        <f t="shared" si="975"/>
        <v>0.78</v>
      </c>
      <c r="I1553" s="8">
        <f>INDEX('Нормо-час по специальностям'!$D$6:$D$26,MATCH(D1553,'Нормо-час по специальностям'!$A$6:$A$26,0))</f>
        <v>850</v>
      </c>
      <c r="J1553" s="8">
        <f>INDEX('Нормо-час по специальностям'!$E$6:$E$26,MATCH(D1553,'Нормо-час по специальностям'!$A$6:$A$26,0))</f>
        <v>1020</v>
      </c>
      <c r="K1553" s="8">
        <f t="shared" si="976"/>
        <v>7650</v>
      </c>
      <c r="L1553" s="8">
        <f t="shared" si="977"/>
        <v>9180</v>
      </c>
      <c r="M1553" s="8">
        <f>Расценки!L1552</f>
        <v>5600</v>
      </c>
      <c r="N1553" s="8">
        <f>Расценки!M1552</f>
        <v>6440</v>
      </c>
      <c r="O1553" s="10">
        <f t="shared" si="978"/>
        <v>0.3660714285714286</v>
      </c>
      <c r="P1553" s="10">
        <f t="shared" si="979"/>
        <v>0.42546583850931685</v>
      </c>
      <c r="Q1553" s="7" t="str">
        <f t="shared" si="980"/>
        <v>расценка</v>
      </c>
      <c r="R1553" s="7" t="str">
        <f t="shared" si="981"/>
        <v>расценка</v>
      </c>
      <c r="S1553" s="8">
        <f t="shared" si="982"/>
        <v>622</v>
      </c>
      <c r="T1553" s="8">
        <f t="shared" si="983"/>
        <v>716</v>
      </c>
      <c r="U1553" s="8">
        <f>Расценки!F1552</f>
        <v>9000</v>
      </c>
      <c r="V1553" s="8">
        <f>Расценки!G1552</f>
        <v>10350</v>
      </c>
      <c r="W1553" s="10">
        <f t="shared" si="984"/>
        <v>0.15</v>
      </c>
      <c r="X1553" s="10">
        <f t="shared" si="985"/>
        <v>0.11304347826086956</v>
      </c>
      <c r="Y1553" s="9">
        <f>Расценки!H1552</f>
        <v>10200</v>
      </c>
      <c r="Z1553" s="9">
        <f>Расценки!I1552</f>
        <v>12240</v>
      </c>
      <c r="AA1553" s="10">
        <f>Расценки!J1552</f>
        <v>0.1333333333333333</v>
      </c>
      <c r="AB1553" s="10">
        <f>Расценки!K1552</f>
        <v>0.18260869565217397</v>
      </c>
      <c r="AC1553" s="16">
        <f t="shared" si="986"/>
        <v>0.25</v>
      </c>
      <c r="AD1553" s="16">
        <f t="shared" si="987"/>
        <v>0.25</v>
      </c>
      <c r="AE1553" s="10">
        <f t="shared" si="988"/>
        <v>0.45098039215686275</v>
      </c>
      <c r="AF1553" s="10">
        <f t="shared" si="989"/>
        <v>0.47385620915032678</v>
      </c>
      <c r="AG1553" s="8">
        <f t="shared" si="990"/>
        <v>2550</v>
      </c>
      <c r="AH1553" s="8">
        <f t="shared" si="991"/>
        <v>3060</v>
      </c>
    </row>
    <row r="1554" spans="1:34" x14ac:dyDescent="0.25">
      <c r="A1554" s="7" t="s">
        <v>4614</v>
      </c>
      <c r="B1554" s="7" t="s">
        <v>4615</v>
      </c>
      <c r="C1554" s="7" t="s">
        <v>28</v>
      </c>
      <c r="D1554" s="7" t="s">
        <v>4564</v>
      </c>
      <c r="E1554" s="7" t="str">
        <f>INDEX('Нормо-час по специальностям'!$B$6:$B$26,MATCH(D1554,'Нормо-час по специальностям'!$A$6:$A$26,0))</f>
        <v>Монтажник наружных сетей</v>
      </c>
      <c r="F1554" s="15">
        <v>12</v>
      </c>
      <c r="G1554" s="7" t="s">
        <v>7507</v>
      </c>
      <c r="H1554" s="11">
        <f t="shared" si="975"/>
        <v>0.57999999999999996</v>
      </c>
      <c r="I1554" s="8">
        <f>INDEX('Нормо-час по специальностям'!$D$6:$D$26,MATCH(D1554,'Нормо-час по специальностям'!$A$6:$A$26,0))</f>
        <v>850</v>
      </c>
      <c r="J1554" s="8">
        <f>INDEX('Нормо-час по специальностям'!$E$6:$E$26,MATCH(D1554,'Нормо-час по специальностям'!$A$6:$A$26,0))</f>
        <v>1020</v>
      </c>
      <c r="K1554" s="8">
        <f t="shared" si="976"/>
        <v>10200</v>
      </c>
      <c r="L1554" s="8">
        <f t="shared" si="977"/>
        <v>12240</v>
      </c>
      <c r="M1554" s="8">
        <f>Расценки!L1553</f>
        <v>7400</v>
      </c>
      <c r="N1554" s="8">
        <f>Расценки!M1553</f>
        <v>8510</v>
      </c>
      <c r="O1554" s="10">
        <f t="shared" si="978"/>
        <v>0.37837837837837829</v>
      </c>
      <c r="P1554" s="10">
        <f t="shared" si="979"/>
        <v>0.43830787309048169</v>
      </c>
      <c r="Q1554" s="7" t="str">
        <f t="shared" si="980"/>
        <v>расценка</v>
      </c>
      <c r="R1554" s="7" t="str">
        <f t="shared" si="981"/>
        <v>расценка</v>
      </c>
      <c r="S1554" s="8">
        <f t="shared" si="982"/>
        <v>617</v>
      </c>
      <c r="T1554" s="8">
        <f t="shared" si="983"/>
        <v>709</v>
      </c>
      <c r="U1554" s="8">
        <f>Расценки!F1553</f>
        <v>12000</v>
      </c>
      <c r="V1554" s="8">
        <f>Расценки!G1553</f>
        <v>13800</v>
      </c>
      <c r="W1554" s="10">
        <f t="shared" si="984"/>
        <v>0.15</v>
      </c>
      <c r="X1554" s="10">
        <f t="shared" si="985"/>
        <v>0.11304347826086956</v>
      </c>
      <c r="Y1554" s="9">
        <f>Расценки!H1553</f>
        <v>13600</v>
      </c>
      <c r="Z1554" s="9">
        <f>Расценки!I1553</f>
        <v>16320</v>
      </c>
      <c r="AA1554" s="10">
        <f>Расценки!J1553</f>
        <v>0.1333333333333333</v>
      </c>
      <c r="AB1554" s="10">
        <f>Расценки!K1553</f>
        <v>0.18260869565217397</v>
      </c>
      <c r="AC1554" s="16">
        <f t="shared" si="986"/>
        <v>0.25</v>
      </c>
      <c r="AD1554" s="16">
        <f t="shared" si="987"/>
        <v>0.25</v>
      </c>
      <c r="AE1554" s="10">
        <f t="shared" si="988"/>
        <v>0.45588235294117646</v>
      </c>
      <c r="AF1554" s="10">
        <f t="shared" si="989"/>
        <v>0.47855392156862747</v>
      </c>
      <c r="AG1554" s="8">
        <f t="shared" si="990"/>
        <v>3400</v>
      </c>
      <c r="AH1554" s="8">
        <f t="shared" si="991"/>
        <v>4080</v>
      </c>
    </row>
    <row r="1555" spans="1:34" x14ac:dyDescent="0.25">
      <c r="A1555" s="7" t="s">
        <v>4616</v>
      </c>
      <c r="B1555" s="7" t="s">
        <v>4617</v>
      </c>
      <c r="C1555" s="7" t="s">
        <v>28</v>
      </c>
      <c r="D1555" s="7" t="s">
        <v>4564</v>
      </c>
      <c r="E1555" s="7" t="str">
        <f>INDEX('Нормо-час по специальностям'!$B$6:$B$26,MATCH(D1555,'Нормо-час по специальностям'!$A$6:$A$26,0))</f>
        <v>Монтажник наружных сетей</v>
      </c>
      <c r="F1555" s="15">
        <v>7</v>
      </c>
      <c r="G1555" s="7" t="s">
        <v>7506</v>
      </c>
      <c r="H1555" s="11">
        <f t="shared" si="975"/>
        <v>1</v>
      </c>
      <c r="I1555" s="8">
        <f>INDEX('Нормо-час по специальностям'!$D$6:$D$26,MATCH(D1555,'Нормо-час по специальностям'!$A$6:$A$26,0))</f>
        <v>850</v>
      </c>
      <c r="J1555" s="8">
        <f>INDEX('Нормо-час по специальностям'!$E$6:$E$26,MATCH(D1555,'Нормо-час по специальностям'!$A$6:$A$26,0))</f>
        <v>1020</v>
      </c>
      <c r="K1555" s="8">
        <f t="shared" si="976"/>
        <v>5950</v>
      </c>
      <c r="L1555" s="8">
        <f t="shared" si="977"/>
        <v>7140</v>
      </c>
      <c r="M1555" s="8">
        <f>Расценки!L1554</f>
        <v>4300</v>
      </c>
      <c r="N1555" s="8">
        <f>Расценки!M1554</f>
        <v>4945</v>
      </c>
      <c r="O1555" s="10">
        <f t="shared" si="978"/>
        <v>0.38372093023255816</v>
      </c>
      <c r="P1555" s="10">
        <f t="shared" si="979"/>
        <v>0.4438827098078868</v>
      </c>
      <c r="Q1555" s="7" t="str">
        <f t="shared" si="980"/>
        <v>расценка</v>
      </c>
      <c r="R1555" s="7" t="str">
        <f t="shared" si="981"/>
        <v>расценка</v>
      </c>
      <c r="S1555" s="8">
        <f t="shared" si="982"/>
        <v>614</v>
      </c>
      <c r="T1555" s="8">
        <f t="shared" si="983"/>
        <v>706</v>
      </c>
      <c r="U1555" s="8">
        <f>Расценки!F1554</f>
        <v>7000</v>
      </c>
      <c r="V1555" s="8">
        <f>Расценки!G1554</f>
        <v>8050</v>
      </c>
      <c r="W1555" s="10">
        <f t="shared" si="984"/>
        <v>0.15</v>
      </c>
      <c r="X1555" s="10">
        <f t="shared" si="985"/>
        <v>0.11304347826086956</v>
      </c>
      <c r="Y1555" s="9">
        <f>Расценки!H1554</f>
        <v>7934</v>
      </c>
      <c r="Z1555" s="9">
        <f>Расценки!I1554</f>
        <v>9520</v>
      </c>
      <c r="AA1555" s="10">
        <f>Расценки!J1554</f>
        <v>0.13342857142857145</v>
      </c>
      <c r="AB1555" s="10">
        <f>Расценки!K1554</f>
        <v>0.18260869565217397</v>
      </c>
      <c r="AC1555" s="16">
        <f t="shared" si="986"/>
        <v>0.25006301991429292</v>
      </c>
      <c r="AD1555" s="16">
        <f t="shared" si="987"/>
        <v>0.25</v>
      </c>
      <c r="AE1555" s="10">
        <f t="shared" si="988"/>
        <v>0.45802873708091757</v>
      </c>
      <c r="AF1555" s="10">
        <f t="shared" si="989"/>
        <v>0.48056722689075632</v>
      </c>
      <c r="AG1555" s="8">
        <f t="shared" si="990"/>
        <v>1984</v>
      </c>
      <c r="AH1555" s="8">
        <f t="shared" si="991"/>
        <v>2380</v>
      </c>
    </row>
    <row r="1556" spans="1:34" x14ac:dyDescent="0.25">
      <c r="A1556" s="7" t="s">
        <v>4618</v>
      </c>
      <c r="B1556" s="7" t="s">
        <v>4619</v>
      </c>
      <c r="C1556" s="7" t="s">
        <v>28</v>
      </c>
      <c r="D1556" s="7" t="s">
        <v>4564</v>
      </c>
      <c r="E1556" s="7" t="str">
        <f>INDEX('Нормо-час по специальностям'!$B$6:$B$26,MATCH(D1556,'Нормо-час по специальностям'!$A$6:$A$26,0))</f>
        <v>Монтажник наружных сетей</v>
      </c>
      <c r="F1556" s="15">
        <v>8</v>
      </c>
      <c r="G1556" s="7" t="s">
        <v>7506</v>
      </c>
      <c r="H1556" s="11">
        <f t="shared" si="975"/>
        <v>0.88</v>
      </c>
      <c r="I1556" s="8">
        <f>INDEX('Нормо-час по специальностям'!$D$6:$D$26,MATCH(D1556,'Нормо-час по специальностям'!$A$6:$A$26,0))</f>
        <v>850</v>
      </c>
      <c r="J1556" s="8">
        <f>INDEX('Нормо-час по специальностям'!$E$6:$E$26,MATCH(D1556,'Нормо-час по специальностям'!$A$6:$A$26,0))</f>
        <v>1020</v>
      </c>
      <c r="K1556" s="8">
        <f t="shared" si="976"/>
        <v>6800</v>
      </c>
      <c r="L1556" s="8">
        <f t="shared" si="977"/>
        <v>8160</v>
      </c>
      <c r="M1556" s="8">
        <f>Расценки!L1555</f>
        <v>5000</v>
      </c>
      <c r="N1556" s="8">
        <f>Расценки!M1555</f>
        <v>5750</v>
      </c>
      <c r="O1556" s="10">
        <f t="shared" si="978"/>
        <v>0.3600000000000001</v>
      </c>
      <c r="P1556" s="10">
        <f t="shared" si="979"/>
        <v>0.41913043478260859</v>
      </c>
      <c r="Q1556" s="7" t="str">
        <f t="shared" si="980"/>
        <v>расценка</v>
      </c>
      <c r="R1556" s="7" t="str">
        <f t="shared" si="981"/>
        <v>расценка</v>
      </c>
      <c r="S1556" s="8">
        <f t="shared" si="982"/>
        <v>625</v>
      </c>
      <c r="T1556" s="8">
        <f t="shared" si="983"/>
        <v>719</v>
      </c>
      <c r="U1556" s="8">
        <f>Расценки!F1555</f>
        <v>8000</v>
      </c>
      <c r="V1556" s="8">
        <f>Расценки!G1555</f>
        <v>9200</v>
      </c>
      <c r="W1556" s="10">
        <f t="shared" si="984"/>
        <v>0.15</v>
      </c>
      <c r="X1556" s="10">
        <f t="shared" si="985"/>
        <v>0.11304347826086956</v>
      </c>
      <c r="Y1556" s="9">
        <f>Расценки!H1555</f>
        <v>9067</v>
      </c>
      <c r="Z1556" s="9">
        <f>Расценки!I1555</f>
        <v>10880</v>
      </c>
      <c r="AA1556" s="10">
        <f>Расценки!J1555</f>
        <v>0.13337500000000002</v>
      </c>
      <c r="AB1556" s="10">
        <f>Расценки!K1555</f>
        <v>0.18260869565217397</v>
      </c>
      <c r="AC1556" s="16">
        <f t="shared" si="986"/>
        <v>0.25002757251571633</v>
      </c>
      <c r="AD1556" s="16">
        <f t="shared" si="987"/>
        <v>0.25</v>
      </c>
      <c r="AE1556" s="10">
        <f t="shared" si="988"/>
        <v>0.44854968567332082</v>
      </c>
      <c r="AF1556" s="10">
        <f t="shared" si="989"/>
        <v>0.47150735294117646</v>
      </c>
      <c r="AG1556" s="8">
        <f t="shared" si="990"/>
        <v>2267</v>
      </c>
      <c r="AH1556" s="8">
        <f t="shared" si="991"/>
        <v>2720</v>
      </c>
    </row>
    <row r="1557" spans="1:34" x14ac:dyDescent="0.25">
      <c r="A1557" s="7" t="s">
        <v>4620</v>
      </c>
      <c r="B1557" s="7" t="s">
        <v>4621</v>
      </c>
      <c r="C1557" s="7" t="s">
        <v>28</v>
      </c>
      <c r="D1557" s="7" t="s">
        <v>4564</v>
      </c>
      <c r="E1557" s="7" t="str">
        <f>INDEX('Нормо-час по специальностям'!$B$6:$B$26,MATCH(D1557,'Нормо-час по специальностям'!$A$6:$A$26,0))</f>
        <v>Монтажник наружных сетей</v>
      </c>
      <c r="F1557" s="15">
        <v>11</v>
      </c>
      <c r="G1557" s="7" t="s">
        <v>7506</v>
      </c>
      <c r="H1557" s="11">
        <f t="shared" si="975"/>
        <v>0.64</v>
      </c>
      <c r="I1557" s="8">
        <f>INDEX('Нормо-час по специальностям'!$D$6:$D$26,MATCH(D1557,'Нормо-час по специальностям'!$A$6:$A$26,0))</f>
        <v>850</v>
      </c>
      <c r="J1557" s="8">
        <f>INDEX('Нормо-час по специальностям'!$E$6:$E$26,MATCH(D1557,'Нормо-час по специальностям'!$A$6:$A$26,0))</f>
        <v>1020</v>
      </c>
      <c r="K1557" s="8">
        <f t="shared" si="976"/>
        <v>9350</v>
      </c>
      <c r="L1557" s="8">
        <f t="shared" si="977"/>
        <v>11220</v>
      </c>
      <c r="M1557" s="8">
        <f>Расценки!L1556</f>
        <v>6800</v>
      </c>
      <c r="N1557" s="8">
        <f>Расценки!M1556</f>
        <v>7820</v>
      </c>
      <c r="O1557" s="10">
        <f t="shared" si="978"/>
        <v>0.375</v>
      </c>
      <c r="P1557" s="10">
        <f t="shared" si="979"/>
        <v>0.43478260869565211</v>
      </c>
      <c r="Q1557" s="7" t="str">
        <f t="shared" si="980"/>
        <v>расценка</v>
      </c>
      <c r="R1557" s="7" t="str">
        <f t="shared" si="981"/>
        <v>расценка</v>
      </c>
      <c r="S1557" s="8">
        <f t="shared" si="982"/>
        <v>618</v>
      </c>
      <c r="T1557" s="8">
        <f t="shared" si="983"/>
        <v>711</v>
      </c>
      <c r="U1557" s="8">
        <f>Расценки!F1556</f>
        <v>11000</v>
      </c>
      <c r="V1557" s="8">
        <f>Расценки!G1556</f>
        <v>12650</v>
      </c>
      <c r="W1557" s="10">
        <f t="shared" si="984"/>
        <v>0.15</v>
      </c>
      <c r="X1557" s="10">
        <f t="shared" si="985"/>
        <v>0.11304347826086956</v>
      </c>
      <c r="Y1557" s="9">
        <f>Расценки!H1556</f>
        <v>12467</v>
      </c>
      <c r="Z1557" s="9">
        <f>Расценки!I1556</f>
        <v>14960</v>
      </c>
      <c r="AA1557" s="10">
        <f>Расценки!J1556</f>
        <v>0.13336363636363635</v>
      </c>
      <c r="AB1557" s="10">
        <f>Расценки!K1556</f>
        <v>0.18260869565217397</v>
      </c>
      <c r="AC1557" s="16">
        <f t="shared" si="986"/>
        <v>0.25002005293976098</v>
      </c>
      <c r="AD1557" s="16">
        <f t="shared" si="987"/>
        <v>0.25</v>
      </c>
      <c r="AE1557" s="10">
        <f t="shared" si="988"/>
        <v>0.45456003850164434</v>
      </c>
      <c r="AF1557" s="10">
        <f t="shared" si="989"/>
        <v>0.47727272727272729</v>
      </c>
      <c r="AG1557" s="8">
        <f t="shared" si="990"/>
        <v>3117</v>
      </c>
      <c r="AH1557" s="8">
        <f t="shared" si="991"/>
        <v>3740</v>
      </c>
    </row>
    <row r="1558" spans="1:34" x14ac:dyDescent="0.25">
      <c r="A1558" s="7" t="s">
        <v>4622</v>
      </c>
      <c r="B1558" s="7" t="s">
        <v>4623</v>
      </c>
      <c r="C1558" s="7" t="s">
        <v>28</v>
      </c>
      <c r="D1558" s="7" t="s">
        <v>468</v>
      </c>
      <c r="E1558" s="7" t="str">
        <f>INDEX('Нормо-час по специальностям'!$B$6:$B$26,MATCH(D1558,'Нормо-час по специальностям'!$A$6:$A$26,0))</f>
        <v>Сантехник</v>
      </c>
      <c r="F1558" s="15">
        <v>28</v>
      </c>
      <c r="G1558" s="7" t="s">
        <v>7508</v>
      </c>
      <c r="H1558" s="11">
        <f t="shared" si="975"/>
        <v>0.25</v>
      </c>
      <c r="I1558" s="8">
        <f>INDEX('Нормо-час по специальностям'!$D$6:$D$26,MATCH(D1558,'Нормо-час по специальностям'!$A$6:$A$26,0))</f>
        <v>850</v>
      </c>
      <c r="J1558" s="8">
        <f>INDEX('Нормо-час по специальностям'!$E$6:$E$26,MATCH(D1558,'Нормо-час по специальностям'!$A$6:$A$26,0))</f>
        <v>1020</v>
      </c>
      <c r="K1558" s="8">
        <f t="shared" si="976"/>
        <v>23800</v>
      </c>
      <c r="L1558" s="8">
        <f t="shared" si="977"/>
        <v>28560</v>
      </c>
      <c r="M1558" s="8">
        <f>Расценки!L1557</f>
        <v>14000</v>
      </c>
      <c r="N1558" s="8">
        <f>Расценки!M1557</f>
        <v>16100</v>
      </c>
      <c r="O1558" s="10">
        <f t="shared" si="978"/>
        <v>0.7</v>
      </c>
      <c r="P1558" s="10">
        <f t="shared" si="979"/>
        <v>0.77391304347826084</v>
      </c>
      <c r="Q1558" s="7" t="str">
        <f t="shared" si="980"/>
        <v>расценка</v>
      </c>
      <c r="R1558" s="7" t="str">
        <f t="shared" si="981"/>
        <v>расценка</v>
      </c>
      <c r="S1558" s="8">
        <f t="shared" si="982"/>
        <v>500</v>
      </c>
      <c r="T1558" s="8">
        <f t="shared" si="983"/>
        <v>575</v>
      </c>
      <c r="U1558" s="8">
        <f>Расценки!F1557</f>
        <v>22000</v>
      </c>
      <c r="V1558" s="8">
        <f>Расценки!G1557</f>
        <v>25300</v>
      </c>
      <c r="W1558" s="10">
        <f t="shared" si="984"/>
        <v>-8.1818181818181818E-2</v>
      </c>
      <c r="X1558" s="10">
        <f t="shared" si="985"/>
        <v>-0.12885375494071147</v>
      </c>
      <c r="Y1558" s="9">
        <f>Расценки!H1557</f>
        <v>31734</v>
      </c>
      <c r="Z1558" s="9">
        <f>Расценки!I1557</f>
        <v>38080</v>
      </c>
      <c r="AA1558" s="10">
        <f>Расценки!J1557</f>
        <v>0.44245454545454543</v>
      </c>
      <c r="AB1558" s="10">
        <f>Расценки!K1557</f>
        <v>0.50513833992094859</v>
      </c>
      <c r="AC1558" s="16">
        <f t="shared" si="986"/>
        <v>0.25001575597151321</v>
      </c>
      <c r="AD1558" s="16">
        <f t="shared" si="987"/>
        <v>0.25</v>
      </c>
      <c r="AE1558" s="10">
        <f t="shared" si="988"/>
        <v>0.55883279763030191</v>
      </c>
      <c r="AF1558" s="10">
        <f t="shared" si="989"/>
        <v>0.57720588235294112</v>
      </c>
      <c r="AG1558" s="8">
        <f t="shared" si="990"/>
        <v>7934</v>
      </c>
      <c r="AH1558" s="8">
        <f t="shared" si="991"/>
        <v>9520</v>
      </c>
    </row>
    <row r="1559" spans="1:34" x14ac:dyDescent="0.25">
      <c r="A1559" s="7" t="s">
        <v>4625</v>
      </c>
      <c r="B1559" s="7" t="s">
        <v>4626</v>
      </c>
      <c r="C1559" s="7" t="s">
        <v>28</v>
      </c>
      <c r="D1559" s="7" t="s">
        <v>468</v>
      </c>
      <c r="E1559" s="7" t="str">
        <f>INDEX('Нормо-час по специальностям'!$B$6:$B$26,MATCH(D1559,'Нормо-час по специальностям'!$A$6:$A$26,0))</f>
        <v>Сантехник</v>
      </c>
      <c r="F1559" s="15">
        <v>14</v>
      </c>
      <c r="G1559" s="7" t="s">
        <v>7509</v>
      </c>
      <c r="H1559" s="11">
        <f t="shared" si="975"/>
        <v>0.5</v>
      </c>
      <c r="I1559" s="8">
        <f>INDEX('Нормо-час по специальностям'!$D$6:$D$26,MATCH(D1559,'Нормо-час по специальностям'!$A$6:$A$26,0))</f>
        <v>850</v>
      </c>
      <c r="J1559" s="8">
        <f>INDEX('Нормо-час по специальностям'!$E$6:$E$26,MATCH(D1559,'Нормо-час по специальностям'!$A$6:$A$26,0))</f>
        <v>1020</v>
      </c>
      <c r="K1559" s="8">
        <f t="shared" si="976"/>
        <v>11900</v>
      </c>
      <c r="L1559" s="8">
        <f t="shared" si="977"/>
        <v>14280</v>
      </c>
      <c r="M1559" s="8">
        <f>Расценки!L1558</f>
        <v>7500</v>
      </c>
      <c r="N1559" s="8">
        <f>Расценки!M1558</f>
        <v>8625</v>
      </c>
      <c r="O1559" s="10">
        <f t="shared" si="978"/>
        <v>0.58666666666666667</v>
      </c>
      <c r="P1559" s="10">
        <f t="shared" si="979"/>
        <v>0.65565217391304342</v>
      </c>
      <c r="Q1559" s="7" t="str">
        <f t="shared" si="980"/>
        <v>расценка</v>
      </c>
      <c r="R1559" s="7" t="str">
        <f t="shared" si="981"/>
        <v>расценка</v>
      </c>
      <c r="S1559" s="8">
        <f t="shared" si="982"/>
        <v>536</v>
      </c>
      <c r="T1559" s="8">
        <f t="shared" si="983"/>
        <v>616</v>
      </c>
      <c r="U1559" s="8">
        <f>Расценки!F1558</f>
        <v>12000</v>
      </c>
      <c r="V1559" s="8">
        <f>Расценки!G1558</f>
        <v>13800</v>
      </c>
      <c r="W1559" s="10">
        <f t="shared" si="984"/>
        <v>8.3333333333333332E-3</v>
      </c>
      <c r="X1559" s="10">
        <f t="shared" si="985"/>
        <v>-3.4782608695652174E-2</v>
      </c>
      <c r="Y1559" s="9">
        <f>Расценки!H1558</f>
        <v>15867</v>
      </c>
      <c r="Z1559" s="9">
        <f>Расценки!I1558</f>
        <v>19040</v>
      </c>
      <c r="AA1559" s="10">
        <f>Расценки!J1558</f>
        <v>0.32224999999999993</v>
      </c>
      <c r="AB1559" s="10">
        <f>Расценки!K1558</f>
        <v>0.37971014492753619</v>
      </c>
      <c r="AC1559" s="16">
        <f t="shared" si="986"/>
        <v>0.25001575597151321</v>
      </c>
      <c r="AD1559" s="16">
        <f t="shared" si="987"/>
        <v>0.25</v>
      </c>
      <c r="AE1559" s="10">
        <f t="shared" si="988"/>
        <v>0.52732085460389488</v>
      </c>
      <c r="AF1559" s="10">
        <f t="shared" si="989"/>
        <v>0.54700630252100846</v>
      </c>
      <c r="AG1559" s="8">
        <f t="shared" si="990"/>
        <v>3967</v>
      </c>
      <c r="AH1559" s="8">
        <f t="shared" si="991"/>
        <v>4760</v>
      </c>
    </row>
    <row r="1560" spans="1:34" x14ac:dyDescent="0.25">
      <c r="A1560" s="7" t="s">
        <v>4628</v>
      </c>
      <c r="B1560" s="7" t="s">
        <v>4629</v>
      </c>
      <c r="C1560" s="7" t="s">
        <v>177</v>
      </c>
      <c r="D1560" s="7" t="s">
        <v>4564</v>
      </c>
      <c r="E1560" s="7" t="str">
        <f>INDEX('Нормо-час по специальностям'!$B$6:$B$26,MATCH(D1560,'Нормо-час по специальностям'!$A$6:$A$26,0))</f>
        <v>Монтажник наружных сетей</v>
      </c>
      <c r="F1560" s="15">
        <v>1.5</v>
      </c>
      <c r="G1560" s="7" t="s">
        <v>7510</v>
      </c>
      <c r="H1560" s="11">
        <f t="shared" si="975"/>
        <v>4.67</v>
      </c>
      <c r="I1560" s="8">
        <f>INDEX('Нормо-час по специальностям'!$D$6:$D$26,MATCH(D1560,'Нормо-час по специальностям'!$A$6:$A$26,0))</f>
        <v>850</v>
      </c>
      <c r="J1560" s="8">
        <f>INDEX('Нормо-час по специальностям'!$E$6:$E$26,MATCH(D1560,'Нормо-час по специальностям'!$A$6:$A$26,0))</f>
        <v>1020</v>
      </c>
      <c r="K1560" s="8">
        <f t="shared" si="976"/>
        <v>1275</v>
      </c>
      <c r="L1560" s="8">
        <f t="shared" si="977"/>
        <v>1530</v>
      </c>
      <c r="M1560" s="8">
        <f>Расценки!L1559</f>
        <v>1600</v>
      </c>
      <c r="N1560" s="8">
        <f>Расценки!M1559</f>
        <v>1840</v>
      </c>
      <c r="O1560" s="10">
        <f t="shared" si="978"/>
        <v>-0.203125</v>
      </c>
      <c r="P1560" s="10">
        <f t="shared" si="979"/>
        <v>-0.16847826086956519</v>
      </c>
      <c r="Q1560" s="7" t="str">
        <f t="shared" si="980"/>
        <v>нормо-часы</v>
      </c>
      <c r="R1560" s="7" t="str">
        <f t="shared" si="981"/>
        <v>нормо-часы</v>
      </c>
      <c r="S1560" s="8">
        <f t="shared" si="982"/>
        <v>1067</v>
      </c>
      <c r="T1560" s="8">
        <f t="shared" si="983"/>
        <v>1227</v>
      </c>
      <c r="U1560" s="8">
        <f>Расценки!F1559</f>
        <v>2500</v>
      </c>
      <c r="V1560" s="8">
        <f>Расценки!G1559</f>
        <v>2875</v>
      </c>
      <c r="W1560" s="10">
        <f t="shared" si="984"/>
        <v>0.49</v>
      </c>
      <c r="X1560" s="10">
        <f t="shared" si="985"/>
        <v>0.46782608695652173</v>
      </c>
      <c r="Y1560" s="9">
        <f>Расценки!H1559</f>
        <v>2500</v>
      </c>
      <c r="Z1560" s="9">
        <f>Расценки!I1559</f>
        <v>2875</v>
      </c>
      <c r="AA1560" s="10">
        <f>Расценки!J1559</f>
        <v>0</v>
      </c>
      <c r="AB1560" s="10">
        <f>Расценки!K1559</f>
        <v>0</v>
      </c>
      <c r="AC1560" s="16">
        <f t="shared" si="986"/>
        <v>0.49</v>
      </c>
      <c r="AD1560" s="16">
        <f t="shared" si="987"/>
        <v>0.46782608695652173</v>
      </c>
      <c r="AE1560" s="10">
        <f t="shared" si="988"/>
        <v>0.36</v>
      </c>
      <c r="AF1560" s="10">
        <f t="shared" si="989"/>
        <v>0.36</v>
      </c>
      <c r="AG1560" s="8">
        <f t="shared" si="990"/>
        <v>1225</v>
      </c>
      <c r="AH1560" s="8">
        <f t="shared" si="991"/>
        <v>1345</v>
      </c>
    </row>
    <row r="1561" spans="1:34" x14ac:dyDescent="0.25">
      <c r="A1561" s="7" t="s">
        <v>4632</v>
      </c>
      <c r="B1561" s="7" t="s">
        <v>4633</v>
      </c>
      <c r="C1561" s="7" t="s">
        <v>177</v>
      </c>
      <c r="D1561" s="7" t="s">
        <v>4564</v>
      </c>
      <c r="E1561" s="7" t="str">
        <f>INDEX('Нормо-час по специальностям'!$B$6:$B$26,MATCH(D1561,'Нормо-час по специальностям'!$A$6:$A$26,0))</f>
        <v>Монтажник наружных сетей</v>
      </c>
      <c r="F1561" s="15">
        <v>3</v>
      </c>
      <c r="G1561" s="7" t="s">
        <v>7511</v>
      </c>
      <c r="H1561" s="11">
        <f t="shared" si="975"/>
        <v>2.33</v>
      </c>
      <c r="I1561" s="8">
        <f>INDEX('Нормо-час по специальностям'!$D$6:$D$26,MATCH(D1561,'Нормо-час по специальностям'!$A$6:$A$26,0))</f>
        <v>850</v>
      </c>
      <c r="J1561" s="8">
        <f>INDEX('Нормо-час по специальностям'!$E$6:$E$26,MATCH(D1561,'Нормо-час по специальностям'!$A$6:$A$26,0))</f>
        <v>1020</v>
      </c>
      <c r="K1561" s="8">
        <f t="shared" si="976"/>
        <v>2550</v>
      </c>
      <c r="L1561" s="8">
        <f t="shared" si="977"/>
        <v>3060</v>
      </c>
      <c r="M1561" s="8">
        <f>Расценки!L1560</f>
        <v>2500</v>
      </c>
      <c r="N1561" s="8">
        <f>Расценки!M1560</f>
        <v>2875</v>
      </c>
      <c r="O1561" s="10">
        <f t="shared" si="978"/>
        <v>2.0000000000000018E-2</v>
      </c>
      <c r="P1561" s="10">
        <f t="shared" si="979"/>
        <v>6.434782608695655E-2</v>
      </c>
      <c r="Q1561" s="7" t="str">
        <f t="shared" si="980"/>
        <v>равно</v>
      </c>
      <c r="R1561" s="7" t="str">
        <f t="shared" si="981"/>
        <v>равно</v>
      </c>
      <c r="S1561" s="8">
        <f t="shared" si="982"/>
        <v>833</v>
      </c>
      <c r="T1561" s="8">
        <f t="shared" si="983"/>
        <v>958</v>
      </c>
      <c r="U1561" s="8">
        <f>Расценки!F1560</f>
        <v>4000</v>
      </c>
      <c r="V1561" s="8">
        <f>Расценки!G1560</f>
        <v>4600</v>
      </c>
      <c r="W1561" s="10">
        <f t="shared" si="984"/>
        <v>0.36249999999999999</v>
      </c>
      <c r="X1561" s="10">
        <f t="shared" si="985"/>
        <v>0.33478260869565218</v>
      </c>
      <c r="Y1561" s="9">
        <f>Расценки!H1560</f>
        <v>4000</v>
      </c>
      <c r="Z1561" s="9">
        <f>Расценки!I1560</f>
        <v>4600</v>
      </c>
      <c r="AA1561" s="10">
        <f>Расценки!J1560</f>
        <v>0</v>
      </c>
      <c r="AB1561" s="10">
        <f>Расценки!K1560</f>
        <v>0</v>
      </c>
      <c r="AC1561" s="16">
        <f t="shared" si="986"/>
        <v>0.36249999999999999</v>
      </c>
      <c r="AD1561" s="16">
        <f t="shared" si="987"/>
        <v>0.33478260869565218</v>
      </c>
      <c r="AE1561" s="10">
        <f t="shared" si="988"/>
        <v>0.375</v>
      </c>
      <c r="AF1561" s="10">
        <f t="shared" si="989"/>
        <v>0.375</v>
      </c>
      <c r="AG1561" s="8">
        <f t="shared" si="990"/>
        <v>1450</v>
      </c>
      <c r="AH1561" s="8">
        <f t="shared" si="991"/>
        <v>1540</v>
      </c>
    </row>
    <row r="1562" spans="1:34" x14ac:dyDescent="0.25">
      <c r="A1562" s="7" t="s">
        <v>4634</v>
      </c>
      <c r="B1562" s="7" t="s">
        <v>4635</v>
      </c>
      <c r="C1562" s="7" t="s">
        <v>177</v>
      </c>
      <c r="D1562" s="7" t="s">
        <v>355</v>
      </c>
      <c r="E1562" s="7" t="str">
        <f>INDEX('Нормо-час по специальностям'!$B$6:$B$26,MATCH(D1562,'Нормо-час по специальностям'!$A$6:$A$26,0))</f>
        <v>Каменщик</v>
      </c>
      <c r="F1562" s="15">
        <v>8</v>
      </c>
      <c r="G1562" s="7" t="s">
        <v>7512</v>
      </c>
      <c r="H1562" s="11">
        <f t="shared" si="975"/>
        <v>0.88</v>
      </c>
      <c r="I1562" s="8">
        <f>INDEX('Нормо-час по специальностям'!$D$6:$D$26,MATCH(D1562,'Нормо-час по специальностям'!$A$6:$A$26,0))</f>
        <v>800</v>
      </c>
      <c r="J1562" s="8">
        <f>INDEX('Нормо-час по специальностям'!$E$6:$E$26,MATCH(D1562,'Нормо-час по специальностям'!$A$6:$A$26,0))</f>
        <v>950</v>
      </c>
      <c r="K1562" s="8">
        <f t="shared" si="976"/>
        <v>6400</v>
      </c>
      <c r="L1562" s="8">
        <f t="shared" si="977"/>
        <v>7600</v>
      </c>
      <c r="M1562" s="8">
        <f>Расценки!L1561</f>
        <v>6000</v>
      </c>
      <c r="N1562" s="8">
        <f>Расценки!M1561</f>
        <v>6900</v>
      </c>
      <c r="O1562" s="10">
        <f t="shared" si="978"/>
        <v>6.6666666666666652E-2</v>
      </c>
      <c r="P1562" s="10">
        <f t="shared" si="979"/>
        <v>0.10144927536231885</v>
      </c>
      <c r="Q1562" s="7" t="str">
        <f t="shared" si="980"/>
        <v>равно</v>
      </c>
      <c r="R1562" s="7" t="str">
        <f t="shared" si="981"/>
        <v>расценка</v>
      </c>
      <c r="S1562" s="8">
        <f t="shared" si="982"/>
        <v>750</v>
      </c>
      <c r="T1562" s="8">
        <f t="shared" si="983"/>
        <v>863</v>
      </c>
      <c r="U1562" s="8">
        <f>Расценки!F1561</f>
        <v>9500</v>
      </c>
      <c r="V1562" s="8">
        <f>Расценки!G1561</f>
        <v>10925</v>
      </c>
      <c r="W1562" s="10">
        <f t="shared" si="984"/>
        <v>0.32631578947368423</v>
      </c>
      <c r="X1562" s="10">
        <f t="shared" si="985"/>
        <v>0.30434782608695654</v>
      </c>
      <c r="Y1562" s="9">
        <f>Расценки!H1561</f>
        <v>9500</v>
      </c>
      <c r="Z1562" s="9">
        <f>Расценки!I1561</f>
        <v>10925</v>
      </c>
      <c r="AA1562" s="10">
        <f>Расценки!J1561</f>
        <v>0</v>
      </c>
      <c r="AB1562" s="10">
        <f>Расценки!K1561</f>
        <v>0</v>
      </c>
      <c r="AC1562" s="16">
        <f t="shared" si="986"/>
        <v>0.32631578947368423</v>
      </c>
      <c r="AD1562" s="16">
        <f t="shared" si="987"/>
        <v>0.30434782608695654</v>
      </c>
      <c r="AE1562" s="10">
        <f t="shared" si="988"/>
        <v>0.36842105263157893</v>
      </c>
      <c r="AF1562" s="10">
        <f t="shared" si="989"/>
        <v>0.36842105263157893</v>
      </c>
      <c r="AG1562" s="8">
        <f t="shared" si="990"/>
        <v>3100</v>
      </c>
      <c r="AH1562" s="8">
        <f t="shared" si="991"/>
        <v>3325</v>
      </c>
    </row>
    <row r="1563" spans="1:34" x14ac:dyDescent="0.25">
      <c r="A1563" s="12" t="s">
        <v>4636</v>
      </c>
      <c r="B1563" s="12" t="s">
        <v>4637</v>
      </c>
      <c r="C1563" s="12" t="s">
        <v>177</v>
      </c>
      <c r="D1563" s="7" t="s">
        <v>1318</v>
      </c>
      <c r="E1563" s="7" t="str">
        <f>INDEX('Нормо-час по специальностям'!$B$6:$B$26,MATCH(D1563,'Нормо-час по специальностям'!$A$6:$A$26,0))</f>
        <v>Землекоп / рабочий земляных работ</v>
      </c>
      <c r="F1563" s="15">
        <v>4</v>
      </c>
      <c r="G1563" s="7" t="s">
        <v>7513</v>
      </c>
      <c r="H1563" s="11">
        <f t="shared" si="975"/>
        <v>1.75</v>
      </c>
      <c r="I1563" s="8">
        <f>INDEX('Нормо-час по специальностям'!$D$6:$D$26,MATCH(D1563,'Нормо-час по специальностям'!$A$6:$A$26,0))</f>
        <v>550</v>
      </c>
      <c r="J1563" s="8">
        <f>INDEX('Нормо-час по специальностям'!$E$6:$E$26,MATCH(D1563,'Нормо-час по специальностям'!$A$6:$A$26,0))</f>
        <v>660</v>
      </c>
      <c r="K1563" s="8">
        <f t="shared" si="976"/>
        <v>2200</v>
      </c>
      <c r="L1563" s="8">
        <f t="shared" si="977"/>
        <v>2640</v>
      </c>
      <c r="M1563" s="8">
        <f>Расценки!L1562</f>
        <v>2800</v>
      </c>
      <c r="N1563" s="8">
        <f>Расценки!M1562</f>
        <v>3220</v>
      </c>
      <c r="O1563" s="10">
        <f t="shared" si="978"/>
        <v>-0.2142857142857143</v>
      </c>
      <c r="P1563" s="10">
        <f t="shared" si="979"/>
        <v>-0.18012422360248448</v>
      </c>
      <c r="Q1563" s="7" t="str">
        <f t="shared" si="980"/>
        <v>нормо-часы</v>
      </c>
      <c r="R1563" s="7" t="str">
        <f t="shared" si="981"/>
        <v>нормо-часы</v>
      </c>
      <c r="S1563" s="8">
        <f t="shared" si="982"/>
        <v>700</v>
      </c>
      <c r="T1563" s="8">
        <f t="shared" si="983"/>
        <v>805</v>
      </c>
      <c r="U1563" s="8">
        <f>Расценки!F1562</f>
        <v>4500</v>
      </c>
      <c r="V1563" s="8">
        <f>Расценки!G1562</f>
        <v>5175</v>
      </c>
      <c r="W1563" s="10">
        <f t="shared" si="984"/>
        <v>0.51111111111111107</v>
      </c>
      <c r="X1563" s="10">
        <f t="shared" si="985"/>
        <v>0.48985507246376814</v>
      </c>
      <c r="Y1563" s="9">
        <f>Расценки!H1562</f>
        <v>4500</v>
      </c>
      <c r="Z1563" s="9">
        <f>Расценки!I1562</f>
        <v>5175</v>
      </c>
      <c r="AA1563" s="10">
        <f>Расценки!J1562</f>
        <v>0</v>
      </c>
      <c r="AB1563" s="10">
        <f>Расценки!K1562</f>
        <v>0</v>
      </c>
      <c r="AC1563" s="16">
        <f t="shared" si="986"/>
        <v>0.51111111111111107</v>
      </c>
      <c r="AD1563" s="16">
        <f t="shared" si="987"/>
        <v>0.48985507246376814</v>
      </c>
      <c r="AE1563" s="10">
        <f t="shared" si="988"/>
        <v>0.37777777777777777</v>
      </c>
      <c r="AF1563" s="10">
        <f t="shared" si="989"/>
        <v>0.37777777777777777</v>
      </c>
      <c r="AG1563" s="8">
        <f t="shared" si="990"/>
        <v>2300</v>
      </c>
      <c r="AH1563" s="8">
        <f t="shared" si="991"/>
        <v>2535</v>
      </c>
    </row>
    <row r="1564" spans="1:34" x14ac:dyDescent="0.25">
      <c r="A1564" s="12" t="s">
        <v>4638</v>
      </c>
      <c r="B1564" s="12" t="s">
        <v>4639</v>
      </c>
      <c r="C1564" s="12" t="s">
        <v>28</v>
      </c>
      <c r="D1564" s="7" t="s">
        <v>35</v>
      </c>
      <c r="E1564" s="7" t="str">
        <f>INDEX('Нормо-час по специальностям'!$B$6:$B$26,MATCH(D1564,'Нормо-час по специальностям'!$A$6:$A$26,0))</f>
        <v>Разнорабочий / демонтажник</v>
      </c>
      <c r="F1564" s="15">
        <v>0.05</v>
      </c>
      <c r="G1564" s="7" t="s">
        <v>6938</v>
      </c>
      <c r="H1564" s="11">
        <f t="shared" si="975"/>
        <v>140</v>
      </c>
      <c r="I1564" s="8">
        <f>INDEX('Нормо-час по специальностям'!$D$6:$D$26,MATCH(D1564,'Нормо-час по специальностям'!$A$6:$A$26,0))</f>
        <v>550</v>
      </c>
      <c r="J1564" s="8">
        <f>INDEX('Нормо-час по специальностям'!$E$6:$E$26,MATCH(D1564,'Нормо-час по специальностям'!$A$6:$A$26,0))</f>
        <v>660</v>
      </c>
      <c r="K1564" s="8">
        <f t="shared" si="976"/>
        <v>28</v>
      </c>
      <c r="L1564" s="8">
        <f t="shared" si="977"/>
        <v>33</v>
      </c>
      <c r="M1564" s="8">
        <f>Расценки!L1563</f>
        <v>90</v>
      </c>
      <c r="N1564" s="8">
        <f>Расценки!M1563</f>
        <v>103</v>
      </c>
      <c r="O1564" s="10">
        <f t="shared" si="978"/>
        <v>-0.68888888888888888</v>
      </c>
      <c r="P1564" s="10">
        <f t="shared" si="979"/>
        <v>-0.67961165048543681</v>
      </c>
      <c r="Q1564" s="7" t="str">
        <f t="shared" si="980"/>
        <v>нормо-часы</v>
      </c>
      <c r="R1564" s="7" t="str">
        <f t="shared" si="981"/>
        <v>нормо-часы</v>
      </c>
      <c r="S1564" s="8">
        <f t="shared" si="982"/>
        <v>1800</v>
      </c>
      <c r="T1564" s="8">
        <f t="shared" si="983"/>
        <v>2060</v>
      </c>
      <c r="U1564" s="8">
        <f>Расценки!F1563</f>
        <v>150</v>
      </c>
      <c r="V1564" s="8">
        <f>Расценки!G1563</f>
        <v>172</v>
      </c>
      <c r="W1564" s="10">
        <f t="shared" si="984"/>
        <v>0.81333333333333335</v>
      </c>
      <c r="X1564" s="10">
        <f t="shared" si="985"/>
        <v>0.80813953488372092</v>
      </c>
      <c r="Y1564" s="9">
        <f>Расценки!H1563</f>
        <v>150</v>
      </c>
      <c r="Z1564" s="9">
        <f>Расценки!I1563</f>
        <v>172</v>
      </c>
      <c r="AA1564" s="10">
        <f>Расценки!J1563</f>
        <v>0</v>
      </c>
      <c r="AB1564" s="10">
        <f>Расценки!K1563</f>
        <v>0</v>
      </c>
      <c r="AC1564" s="16">
        <f t="shared" si="986"/>
        <v>0.81333333333333335</v>
      </c>
      <c r="AD1564" s="16">
        <f t="shared" si="987"/>
        <v>0.80813953488372092</v>
      </c>
      <c r="AE1564" s="10">
        <f t="shared" si="988"/>
        <v>0.4</v>
      </c>
      <c r="AF1564" s="10">
        <f t="shared" si="989"/>
        <v>0.40116279069767441</v>
      </c>
      <c r="AG1564" s="8">
        <f t="shared" si="990"/>
        <v>122</v>
      </c>
      <c r="AH1564" s="8">
        <f t="shared" si="991"/>
        <v>139</v>
      </c>
    </row>
    <row r="1565" spans="1:34" x14ac:dyDescent="0.25">
      <c r="A1565" s="12" t="s">
        <v>4641</v>
      </c>
      <c r="B1565" s="12" t="s">
        <v>4642</v>
      </c>
      <c r="C1565" s="12" t="s">
        <v>1214</v>
      </c>
      <c r="D1565" s="7" t="s">
        <v>468</v>
      </c>
      <c r="E1565" s="7" t="str">
        <f>INDEX('Нормо-час по специальностям'!$B$6:$B$26,MATCH(D1565,'Нормо-час по специальностям'!$A$6:$A$26,0))</f>
        <v>Сантехник</v>
      </c>
      <c r="F1565" s="15">
        <v>6</v>
      </c>
      <c r="G1565" s="7" t="s">
        <v>7514</v>
      </c>
      <c r="H1565" s="11">
        <f t="shared" si="975"/>
        <v>1.17</v>
      </c>
      <c r="I1565" s="8">
        <f>INDEX('Нормо-час по специальностям'!$D$6:$D$26,MATCH(D1565,'Нормо-час по специальностям'!$A$6:$A$26,0))</f>
        <v>850</v>
      </c>
      <c r="J1565" s="8">
        <f>INDEX('Нормо-час по специальностям'!$E$6:$E$26,MATCH(D1565,'Нормо-час по специальностям'!$A$6:$A$26,0))</f>
        <v>1020</v>
      </c>
      <c r="K1565" s="8">
        <f t="shared" si="976"/>
        <v>5100</v>
      </c>
      <c r="L1565" s="8">
        <f t="shared" si="977"/>
        <v>6120</v>
      </c>
      <c r="M1565" s="8">
        <f>Расценки!L1564</f>
        <v>5000</v>
      </c>
      <c r="N1565" s="8">
        <f>Расценки!M1564</f>
        <v>5750</v>
      </c>
      <c r="O1565" s="10">
        <f t="shared" si="978"/>
        <v>2.0000000000000018E-2</v>
      </c>
      <c r="P1565" s="10">
        <f t="shared" si="979"/>
        <v>6.434782608695655E-2</v>
      </c>
      <c r="Q1565" s="7" t="str">
        <f t="shared" si="980"/>
        <v>равно</v>
      </c>
      <c r="R1565" s="7" t="str">
        <f t="shared" si="981"/>
        <v>равно</v>
      </c>
      <c r="S1565" s="8">
        <f t="shared" si="982"/>
        <v>833</v>
      </c>
      <c r="T1565" s="8">
        <f t="shared" si="983"/>
        <v>958</v>
      </c>
      <c r="U1565" s="8">
        <f>Расценки!F1564</f>
        <v>8000</v>
      </c>
      <c r="V1565" s="8">
        <f>Расценки!G1564</f>
        <v>9200</v>
      </c>
      <c r="W1565" s="10">
        <f t="shared" si="984"/>
        <v>0.36249999999999999</v>
      </c>
      <c r="X1565" s="10">
        <f t="shared" si="985"/>
        <v>0.33478260869565218</v>
      </c>
      <c r="Y1565" s="9">
        <f>Расценки!H1564</f>
        <v>8000</v>
      </c>
      <c r="Z1565" s="9">
        <f>Расценки!I1564</f>
        <v>9200</v>
      </c>
      <c r="AA1565" s="10">
        <f>Расценки!J1564</f>
        <v>0</v>
      </c>
      <c r="AB1565" s="10">
        <f>Расценки!K1564</f>
        <v>0</v>
      </c>
      <c r="AC1565" s="16">
        <f t="shared" si="986"/>
        <v>0.36249999999999999</v>
      </c>
      <c r="AD1565" s="16">
        <f t="shared" si="987"/>
        <v>0.33478260869565218</v>
      </c>
      <c r="AE1565" s="10">
        <f t="shared" si="988"/>
        <v>0.375</v>
      </c>
      <c r="AF1565" s="10">
        <f t="shared" si="989"/>
        <v>0.375</v>
      </c>
      <c r="AG1565" s="8">
        <f t="shared" si="990"/>
        <v>2900</v>
      </c>
      <c r="AH1565" s="8">
        <f t="shared" si="991"/>
        <v>3080</v>
      </c>
    </row>
    <row r="1566" spans="1:34" x14ac:dyDescent="0.25">
      <c r="A1566" s="12" t="s">
        <v>4643</v>
      </c>
      <c r="B1566" s="12" t="s">
        <v>4644</v>
      </c>
      <c r="C1566" s="12" t="s">
        <v>1214</v>
      </c>
      <c r="D1566" s="7" t="s">
        <v>468</v>
      </c>
      <c r="E1566" s="7" t="str">
        <f>INDEX('Нормо-час по специальностям'!$B$6:$B$26,MATCH(D1566,'Нормо-час по специальностям'!$A$6:$A$26,0))</f>
        <v>Сантехник</v>
      </c>
      <c r="F1566" s="15">
        <v>6</v>
      </c>
      <c r="G1566" s="7" t="s">
        <v>7515</v>
      </c>
      <c r="H1566" s="11">
        <f t="shared" si="975"/>
        <v>1.17</v>
      </c>
      <c r="I1566" s="8">
        <f>INDEX('Нормо-час по специальностям'!$D$6:$D$26,MATCH(D1566,'Нормо-час по специальностям'!$A$6:$A$26,0))</f>
        <v>850</v>
      </c>
      <c r="J1566" s="8">
        <f>INDEX('Нормо-час по специальностям'!$E$6:$E$26,MATCH(D1566,'Нормо-час по специальностям'!$A$6:$A$26,0))</f>
        <v>1020</v>
      </c>
      <c r="K1566" s="8">
        <f t="shared" si="976"/>
        <v>5100</v>
      </c>
      <c r="L1566" s="8">
        <f t="shared" si="977"/>
        <v>6120</v>
      </c>
      <c r="M1566" s="8">
        <f>Расценки!L1565</f>
        <v>5500</v>
      </c>
      <c r="N1566" s="8">
        <f>Расценки!M1565</f>
        <v>6325</v>
      </c>
      <c r="O1566" s="10">
        <f t="shared" si="978"/>
        <v>-7.2727272727272751E-2</v>
      </c>
      <c r="P1566" s="10">
        <f t="shared" si="979"/>
        <v>-3.2411067193675924E-2</v>
      </c>
      <c r="Q1566" s="7" t="str">
        <f t="shared" si="980"/>
        <v>равно</v>
      </c>
      <c r="R1566" s="7" t="str">
        <f t="shared" si="981"/>
        <v>равно</v>
      </c>
      <c r="S1566" s="8">
        <f t="shared" si="982"/>
        <v>917</v>
      </c>
      <c r="T1566" s="8">
        <f t="shared" si="983"/>
        <v>1054</v>
      </c>
      <c r="U1566" s="8">
        <f>Расценки!F1565</f>
        <v>9000</v>
      </c>
      <c r="V1566" s="8">
        <f>Расценки!G1565</f>
        <v>10350</v>
      </c>
      <c r="W1566" s="10">
        <f t="shared" si="984"/>
        <v>0.43333333333333335</v>
      </c>
      <c r="X1566" s="10">
        <f t="shared" si="985"/>
        <v>0.40869565217391307</v>
      </c>
      <c r="Y1566" s="9">
        <f>Расценки!H1565</f>
        <v>9000</v>
      </c>
      <c r="Z1566" s="9">
        <f>Расценки!I1565</f>
        <v>10350</v>
      </c>
      <c r="AA1566" s="10">
        <f>Расценки!J1565</f>
        <v>0</v>
      </c>
      <c r="AB1566" s="10">
        <f>Расценки!K1565</f>
        <v>0</v>
      </c>
      <c r="AC1566" s="16">
        <f t="shared" si="986"/>
        <v>0.43333333333333335</v>
      </c>
      <c r="AD1566" s="16">
        <f t="shared" si="987"/>
        <v>0.40869565217391307</v>
      </c>
      <c r="AE1566" s="10">
        <f t="shared" si="988"/>
        <v>0.3888888888888889</v>
      </c>
      <c r="AF1566" s="10">
        <f t="shared" si="989"/>
        <v>0.3888888888888889</v>
      </c>
      <c r="AG1566" s="8">
        <f t="shared" si="990"/>
        <v>3900</v>
      </c>
      <c r="AH1566" s="8">
        <f t="shared" si="991"/>
        <v>4230</v>
      </c>
    </row>
    <row r="1567" spans="1:34" x14ac:dyDescent="0.25">
      <c r="A1567" s="12" t="s">
        <v>4645</v>
      </c>
      <c r="B1567" s="12" t="s">
        <v>4646</v>
      </c>
      <c r="C1567" s="12" t="s">
        <v>54</v>
      </c>
      <c r="D1567" s="7" t="s">
        <v>1318</v>
      </c>
      <c r="E1567" s="7" t="str">
        <f>INDEX('Нормо-час по специальностям'!$B$6:$B$26,MATCH(D1567,'Нормо-час по специальностям'!$A$6:$A$26,0))</f>
        <v>Землекоп / рабочий земляных работ</v>
      </c>
      <c r="F1567" s="15">
        <v>0.35</v>
      </c>
      <c r="G1567" s="7" t="s">
        <v>7516</v>
      </c>
      <c r="H1567" s="11">
        <f t="shared" si="975"/>
        <v>20</v>
      </c>
      <c r="I1567" s="8">
        <f>INDEX('Нормо-час по специальностям'!$D$6:$D$26,MATCH(D1567,'Нормо-час по специальностям'!$A$6:$A$26,0))</f>
        <v>550</v>
      </c>
      <c r="J1567" s="8">
        <f>INDEX('Нормо-час по специальностям'!$E$6:$E$26,MATCH(D1567,'Нормо-час по специальностям'!$A$6:$A$26,0))</f>
        <v>660</v>
      </c>
      <c r="K1567" s="8">
        <f t="shared" si="976"/>
        <v>193</v>
      </c>
      <c r="L1567" s="8">
        <f t="shared" si="977"/>
        <v>231</v>
      </c>
      <c r="M1567" s="8">
        <f>Расценки!L1566</f>
        <v>220</v>
      </c>
      <c r="N1567" s="8">
        <f>Расценки!M1566</f>
        <v>253</v>
      </c>
      <c r="O1567" s="10">
        <f t="shared" si="978"/>
        <v>-0.12272727272727268</v>
      </c>
      <c r="P1567" s="10">
        <f t="shared" si="979"/>
        <v>-8.6956521739130488E-2</v>
      </c>
      <c r="Q1567" s="7" t="str">
        <f t="shared" si="980"/>
        <v>нормо-часы</v>
      </c>
      <c r="R1567" s="7" t="str">
        <f t="shared" si="981"/>
        <v>равно</v>
      </c>
      <c r="S1567" s="8">
        <f t="shared" si="982"/>
        <v>629</v>
      </c>
      <c r="T1567" s="8">
        <f t="shared" si="983"/>
        <v>723</v>
      </c>
      <c r="U1567" s="8">
        <f>Расценки!F1566</f>
        <v>350</v>
      </c>
      <c r="V1567" s="8">
        <f>Расценки!G1566</f>
        <v>402</v>
      </c>
      <c r="W1567" s="10">
        <f t="shared" si="984"/>
        <v>0.44857142857142857</v>
      </c>
      <c r="X1567" s="10">
        <f t="shared" si="985"/>
        <v>0.42537313432835822</v>
      </c>
      <c r="Y1567" s="9">
        <f>Расценки!H1566</f>
        <v>350</v>
      </c>
      <c r="Z1567" s="9">
        <f>Расценки!I1566</f>
        <v>402</v>
      </c>
      <c r="AA1567" s="10">
        <f>Расценки!J1566</f>
        <v>0</v>
      </c>
      <c r="AB1567" s="10">
        <f>Расценки!K1566</f>
        <v>0</v>
      </c>
      <c r="AC1567" s="16">
        <f t="shared" si="986"/>
        <v>0.44857142857142857</v>
      </c>
      <c r="AD1567" s="16">
        <f t="shared" si="987"/>
        <v>0.42537313432835822</v>
      </c>
      <c r="AE1567" s="10">
        <f t="shared" si="988"/>
        <v>0.37142857142857144</v>
      </c>
      <c r="AF1567" s="10">
        <f t="shared" si="989"/>
        <v>0.37064676616915421</v>
      </c>
      <c r="AG1567" s="8">
        <f t="shared" si="990"/>
        <v>157</v>
      </c>
      <c r="AH1567" s="8">
        <f t="shared" si="991"/>
        <v>171</v>
      </c>
    </row>
    <row r="1568" spans="1:34" x14ac:dyDescent="0.25">
      <c r="A1568" s="12" t="s">
        <v>4647</v>
      </c>
      <c r="B1568" s="12" t="s">
        <v>4648</v>
      </c>
      <c r="C1568" s="12" t="s">
        <v>4649</v>
      </c>
      <c r="D1568" s="7" t="s">
        <v>355</v>
      </c>
      <c r="E1568" s="7" t="str">
        <f>INDEX('Нормо-час по специальностям'!$B$6:$B$26,MATCH(D1568,'Нормо-час по специальностям'!$A$6:$A$26,0))</f>
        <v>Каменщик</v>
      </c>
      <c r="F1568" s="15">
        <v>0.8</v>
      </c>
      <c r="G1568" s="7" t="s">
        <v>6938</v>
      </c>
      <c r="H1568" s="11">
        <f t="shared" si="975"/>
        <v>8.75</v>
      </c>
      <c r="I1568" s="8">
        <f>INDEX('Нормо-час по специальностям'!$D$6:$D$26,MATCH(D1568,'Нормо-час по специальностям'!$A$6:$A$26,0))</f>
        <v>800</v>
      </c>
      <c r="J1568" s="8">
        <f>INDEX('Нормо-час по специальностям'!$E$6:$E$26,MATCH(D1568,'Нормо-час по специальностям'!$A$6:$A$26,0))</f>
        <v>950</v>
      </c>
      <c r="K1568" s="8">
        <f t="shared" si="976"/>
        <v>640</v>
      </c>
      <c r="L1568" s="8">
        <f t="shared" si="977"/>
        <v>760</v>
      </c>
      <c r="M1568" s="8">
        <f>Расценки!L1567</f>
        <v>550</v>
      </c>
      <c r="N1568" s="8">
        <f>Расценки!M1567</f>
        <v>632</v>
      </c>
      <c r="O1568" s="10">
        <f t="shared" si="978"/>
        <v>0.16363636363636358</v>
      </c>
      <c r="P1568" s="10">
        <f t="shared" si="979"/>
        <v>0.20253164556962022</v>
      </c>
      <c r="Q1568" s="7" t="str">
        <f t="shared" si="980"/>
        <v>расценка</v>
      </c>
      <c r="R1568" s="7" t="str">
        <f t="shared" si="981"/>
        <v>расценка</v>
      </c>
      <c r="S1568" s="8">
        <f t="shared" si="982"/>
        <v>688</v>
      </c>
      <c r="T1568" s="8">
        <f t="shared" si="983"/>
        <v>790</v>
      </c>
      <c r="U1568" s="8">
        <f>Расценки!F1567</f>
        <v>900</v>
      </c>
      <c r="V1568" s="8">
        <f>Расценки!G1567</f>
        <v>1035</v>
      </c>
      <c r="W1568" s="10">
        <f t="shared" si="984"/>
        <v>0.28888888888888886</v>
      </c>
      <c r="X1568" s="10">
        <f t="shared" si="985"/>
        <v>0.26570048309178745</v>
      </c>
      <c r="Y1568" s="9">
        <f>Расценки!H1567</f>
        <v>900</v>
      </c>
      <c r="Z1568" s="9">
        <f>Расценки!I1567</f>
        <v>1035</v>
      </c>
      <c r="AA1568" s="10">
        <f>Расценки!J1567</f>
        <v>0</v>
      </c>
      <c r="AB1568" s="10">
        <f>Расценки!K1567</f>
        <v>0</v>
      </c>
      <c r="AC1568" s="16">
        <f t="shared" si="986"/>
        <v>0.28888888888888886</v>
      </c>
      <c r="AD1568" s="16">
        <f t="shared" si="987"/>
        <v>0.26570048309178745</v>
      </c>
      <c r="AE1568" s="10">
        <f t="shared" si="988"/>
        <v>0.3888888888888889</v>
      </c>
      <c r="AF1568" s="10">
        <f t="shared" si="989"/>
        <v>0.3893719806763285</v>
      </c>
      <c r="AG1568" s="8">
        <f t="shared" si="990"/>
        <v>260</v>
      </c>
      <c r="AH1568" s="8">
        <f t="shared" si="991"/>
        <v>275</v>
      </c>
    </row>
    <row r="1569" spans="1:34" x14ac:dyDescent="0.25">
      <c r="A1569" s="5" t="s">
        <v>4650</v>
      </c>
      <c r="B1569" s="6"/>
      <c r="C1569" s="6"/>
      <c r="D1569" s="6"/>
      <c r="E1569" s="6"/>
      <c r="F1569" s="6"/>
      <c r="G1569" s="6"/>
      <c r="H1569" s="6"/>
      <c r="I1569" s="6"/>
      <c r="J1569" s="6"/>
      <c r="K1569" s="6"/>
      <c r="L1569" s="6"/>
      <c r="M1569" s="6"/>
      <c r="N1569" s="6"/>
      <c r="O1569" s="6"/>
      <c r="P1569" s="6"/>
      <c r="Q1569" s="6"/>
      <c r="R1569" s="6"/>
      <c r="S1569" s="6"/>
      <c r="T1569" s="6"/>
      <c r="U1569" s="6"/>
      <c r="V1569" s="6"/>
      <c r="W1569" s="6"/>
      <c r="X1569" s="6"/>
      <c r="Y1569" s="6"/>
      <c r="Z1569" s="6"/>
      <c r="AA1569" s="6"/>
      <c r="AB1569" s="6"/>
      <c r="AC1569" s="6"/>
      <c r="AD1569" s="6"/>
      <c r="AE1569" s="6"/>
      <c r="AF1569" s="6"/>
      <c r="AG1569" s="6"/>
      <c r="AH1569" s="6"/>
    </row>
    <row r="1570" spans="1:34" x14ac:dyDescent="0.25">
      <c r="A1570" s="7" t="s">
        <v>4651</v>
      </c>
      <c r="B1570" s="7" t="s">
        <v>4652</v>
      </c>
      <c r="C1570" s="7" t="s">
        <v>177</v>
      </c>
      <c r="D1570" s="7" t="s">
        <v>4564</v>
      </c>
      <c r="E1570" s="7" t="str">
        <f>INDEX('Нормо-час по специальностям'!$B$6:$B$26,MATCH(D1570,'Нормо-час по специальностям'!$A$6:$A$26,0))</f>
        <v>Монтажник наружных сетей</v>
      </c>
      <c r="F1570" s="15">
        <v>2.5</v>
      </c>
      <c r="G1570" s="7" t="s">
        <v>7517</v>
      </c>
      <c r="H1570" s="11">
        <f t="shared" ref="H1570:H1613" si="992">IF(OR(F1570="",F1570=0),"",ROUND($G$3/F1570,2))</f>
        <v>2.8</v>
      </c>
      <c r="I1570" s="8">
        <f>INDEX('Нормо-час по специальностям'!$D$6:$D$26,MATCH(D1570,'Нормо-час по специальностям'!$A$6:$A$26,0))</f>
        <v>850</v>
      </c>
      <c r="J1570" s="8">
        <f>INDEX('Нормо-час по специальностям'!$E$6:$E$26,MATCH(D1570,'Нормо-час по специальностям'!$A$6:$A$26,0))</f>
        <v>1020</v>
      </c>
      <c r="K1570" s="8">
        <f t="shared" ref="K1570:K1613" si="993">IF(OR(F1570="",F1570=0,I1570=0),"",ROUND(F1570*I1570,0))</f>
        <v>2125</v>
      </c>
      <c r="L1570" s="8">
        <f t="shared" ref="L1570:L1613" si="994">IF(OR(F1570="",F1570=0,J1570=0),"",ROUND(F1570*J1570,0))</f>
        <v>2550</v>
      </c>
      <c r="M1570" s="8">
        <f>Расценки!L1569</f>
        <v>2500</v>
      </c>
      <c r="N1570" s="8">
        <f>Расценки!M1569</f>
        <v>2875</v>
      </c>
      <c r="O1570" s="10">
        <f t="shared" ref="O1570:O1613" si="995">IF(OR(K1570="",M1570="",M1570=0),"",K1570/M1570-1)</f>
        <v>-0.15000000000000002</v>
      </c>
      <c r="P1570" s="10">
        <f t="shared" ref="P1570:P1613" si="996">IF(OR(L1570="",N1570="",N1570=0),"",L1570/N1570-1)</f>
        <v>-0.11304347826086958</v>
      </c>
      <c r="Q1570" s="7" t="str">
        <f t="shared" ref="Q1570:Q1613" si="997">IF(O1570="","—",IF(O1570&lt;-$C$3,"нормо-часы",IF(O1570&gt;$C$3,"расценка","равно")))</f>
        <v>нормо-часы</v>
      </c>
      <c r="R1570" s="7" t="str">
        <f t="shared" ref="R1570:R1613" si="998">IF(P1570="","—",IF(P1570&lt;-$C$3,"нормо-часы",IF(P1570&gt;$C$3,"расценка","равно")))</f>
        <v>нормо-часы</v>
      </c>
      <c r="S1570" s="8">
        <f t="shared" ref="S1570:S1613" si="999">IF(OR(F1570="",F1570=0,M1570=""),"",ROUND(M1570/F1570,0))</f>
        <v>1000</v>
      </c>
      <c r="T1570" s="8">
        <f t="shared" ref="T1570:T1613" si="1000">IF(OR(F1570="",F1570=0,N1570=""),"",ROUND(N1570/F1570,0))</f>
        <v>1150</v>
      </c>
      <c r="U1570" s="8">
        <f>Расценки!F1569</f>
        <v>4000</v>
      </c>
      <c r="V1570" s="8">
        <f>Расценки!G1569</f>
        <v>4600</v>
      </c>
      <c r="W1570" s="10">
        <f t="shared" ref="W1570:W1613" si="1001">IF(OR(K1570="",U1570="",U1570=0),"",(U1570-K1570)/U1570)</f>
        <v>0.46875</v>
      </c>
      <c r="X1570" s="10">
        <f t="shared" ref="X1570:X1613" si="1002">IF(OR(L1570="",V1570="",V1570=0),"",(V1570-L1570)/V1570)</f>
        <v>0.44565217391304346</v>
      </c>
      <c r="Y1570" s="9">
        <f>Расценки!H1569</f>
        <v>4000</v>
      </c>
      <c r="Z1570" s="9">
        <f>Расценки!I1569</f>
        <v>4600</v>
      </c>
      <c r="AA1570" s="10">
        <f>Расценки!J1569</f>
        <v>0</v>
      </c>
      <c r="AB1570" s="10">
        <f>Расценки!K1569</f>
        <v>0</v>
      </c>
      <c r="AC1570" s="16">
        <f t="shared" ref="AC1570:AC1613" si="1003">IF(OR(K1570="",Y1570="",Y1570=0),"",(Y1570-K1570)/Y1570)</f>
        <v>0.46875</v>
      </c>
      <c r="AD1570" s="16">
        <f t="shared" ref="AD1570:AD1613" si="1004">IF(OR(L1570="",Z1570="",Z1570=0),"",(Z1570-L1570)/Z1570)</f>
        <v>0.44565217391304346</v>
      </c>
      <c r="AE1570" s="10">
        <f t="shared" ref="AE1570:AE1613" si="1005">IF(OR(Y1570="",Y1570=0),"",(Y1570-M1570)/Y1570)</f>
        <v>0.375</v>
      </c>
      <c r="AF1570" s="10">
        <f t="shared" ref="AF1570:AF1613" si="1006">IF(OR(Z1570="",Z1570=0),"",(Z1570-N1570)/Z1570)</f>
        <v>0.375</v>
      </c>
      <c r="AG1570" s="8">
        <f t="shared" ref="AG1570:AG1613" si="1007">IF(OR(K1570="",Y1570=""),"",Y1570-K1570)</f>
        <v>1875</v>
      </c>
      <c r="AH1570" s="8">
        <f t="shared" ref="AH1570:AH1613" si="1008">IF(OR(L1570="",Z1570=""),"",Z1570-L1570)</f>
        <v>2050</v>
      </c>
    </row>
    <row r="1571" spans="1:34" x14ac:dyDescent="0.25">
      <c r="A1571" s="7" t="s">
        <v>4654</v>
      </c>
      <c r="B1571" s="7" t="s">
        <v>4655</v>
      </c>
      <c r="C1571" s="7" t="s">
        <v>177</v>
      </c>
      <c r="D1571" s="7" t="s">
        <v>4564</v>
      </c>
      <c r="E1571" s="7" t="str">
        <f>INDEX('Нормо-час по специальностям'!$B$6:$B$26,MATCH(D1571,'Нормо-час по специальностям'!$A$6:$A$26,0))</f>
        <v>Монтажник наружных сетей</v>
      </c>
      <c r="F1571" s="15">
        <v>4</v>
      </c>
      <c r="G1571" s="7" t="s">
        <v>7506</v>
      </c>
      <c r="H1571" s="11">
        <f t="shared" si="992"/>
        <v>1.75</v>
      </c>
      <c r="I1571" s="8">
        <f>INDEX('Нормо-час по специальностям'!$D$6:$D$26,MATCH(D1571,'Нормо-час по специальностям'!$A$6:$A$26,0))</f>
        <v>850</v>
      </c>
      <c r="J1571" s="8">
        <f>INDEX('Нормо-час по специальностям'!$E$6:$E$26,MATCH(D1571,'Нормо-час по специальностям'!$A$6:$A$26,0))</f>
        <v>1020</v>
      </c>
      <c r="K1571" s="8">
        <f t="shared" si="993"/>
        <v>3400</v>
      </c>
      <c r="L1571" s="8">
        <f t="shared" si="994"/>
        <v>4080</v>
      </c>
      <c r="M1571" s="8">
        <f>Расценки!L1570</f>
        <v>3800</v>
      </c>
      <c r="N1571" s="8">
        <f>Расценки!M1570</f>
        <v>4370</v>
      </c>
      <c r="O1571" s="10">
        <f t="shared" si="995"/>
        <v>-0.10526315789473684</v>
      </c>
      <c r="P1571" s="10">
        <f t="shared" si="996"/>
        <v>-6.6361556064073235E-2</v>
      </c>
      <c r="Q1571" s="7" t="str">
        <f t="shared" si="997"/>
        <v>нормо-часы</v>
      </c>
      <c r="R1571" s="7" t="str">
        <f t="shared" si="998"/>
        <v>равно</v>
      </c>
      <c r="S1571" s="8">
        <f t="shared" si="999"/>
        <v>950</v>
      </c>
      <c r="T1571" s="8">
        <f t="shared" si="1000"/>
        <v>1093</v>
      </c>
      <c r="U1571" s="8">
        <f>Расценки!F1570</f>
        <v>6000</v>
      </c>
      <c r="V1571" s="8">
        <f>Расценки!G1570</f>
        <v>6900</v>
      </c>
      <c r="W1571" s="10">
        <f t="shared" si="1001"/>
        <v>0.43333333333333335</v>
      </c>
      <c r="X1571" s="10">
        <f t="shared" si="1002"/>
        <v>0.40869565217391307</v>
      </c>
      <c r="Y1571" s="9">
        <f>Расценки!H1570</f>
        <v>6000</v>
      </c>
      <c r="Z1571" s="9">
        <f>Расценки!I1570</f>
        <v>6900</v>
      </c>
      <c r="AA1571" s="10">
        <f>Расценки!J1570</f>
        <v>0</v>
      </c>
      <c r="AB1571" s="10">
        <f>Расценки!K1570</f>
        <v>0</v>
      </c>
      <c r="AC1571" s="16">
        <f t="shared" si="1003"/>
        <v>0.43333333333333335</v>
      </c>
      <c r="AD1571" s="16">
        <f t="shared" si="1004"/>
        <v>0.40869565217391307</v>
      </c>
      <c r="AE1571" s="10">
        <f t="shared" si="1005"/>
        <v>0.36666666666666664</v>
      </c>
      <c r="AF1571" s="10">
        <f t="shared" si="1006"/>
        <v>0.36666666666666664</v>
      </c>
      <c r="AG1571" s="8">
        <f t="shared" si="1007"/>
        <v>2600</v>
      </c>
      <c r="AH1571" s="8">
        <f t="shared" si="1008"/>
        <v>2820</v>
      </c>
    </row>
    <row r="1572" spans="1:34" x14ac:dyDescent="0.25">
      <c r="A1572" s="7" t="s">
        <v>4657</v>
      </c>
      <c r="B1572" s="7" t="s">
        <v>4658</v>
      </c>
      <c r="C1572" s="7" t="s">
        <v>177</v>
      </c>
      <c r="D1572" s="7" t="s">
        <v>4564</v>
      </c>
      <c r="E1572" s="7" t="str">
        <f>INDEX('Нормо-час по специальностям'!$B$6:$B$26,MATCH(D1572,'Нормо-час по специальностям'!$A$6:$A$26,0))</f>
        <v>Монтажник наружных сетей</v>
      </c>
      <c r="F1572" s="15">
        <v>6</v>
      </c>
      <c r="G1572" s="7" t="s">
        <v>7506</v>
      </c>
      <c r="H1572" s="11">
        <f t="shared" si="992"/>
        <v>1.17</v>
      </c>
      <c r="I1572" s="8">
        <f>INDEX('Нормо-час по специальностям'!$D$6:$D$26,MATCH(D1572,'Нормо-час по специальностям'!$A$6:$A$26,0))</f>
        <v>850</v>
      </c>
      <c r="J1572" s="8">
        <f>INDEX('Нормо-час по специальностям'!$E$6:$E$26,MATCH(D1572,'Нормо-час по специальностям'!$A$6:$A$26,0))</f>
        <v>1020</v>
      </c>
      <c r="K1572" s="8">
        <f t="shared" si="993"/>
        <v>5100</v>
      </c>
      <c r="L1572" s="8">
        <f t="shared" si="994"/>
        <v>6120</v>
      </c>
      <c r="M1572" s="8">
        <f>Расценки!L1571</f>
        <v>5300</v>
      </c>
      <c r="N1572" s="8">
        <f>Расценки!M1571</f>
        <v>6095</v>
      </c>
      <c r="O1572" s="10">
        <f t="shared" si="995"/>
        <v>-3.7735849056603765E-2</v>
      </c>
      <c r="P1572" s="10">
        <f t="shared" si="996"/>
        <v>4.1017227235438103E-3</v>
      </c>
      <c r="Q1572" s="7" t="str">
        <f t="shared" si="997"/>
        <v>равно</v>
      </c>
      <c r="R1572" s="7" t="str">
        <f t="shared" si="998"/>
        <v>равно</v>
      </c>
      <c r="S1572" s="8">
        <f t="shared" si="999"/>
        <v>883</v>
      </c>
      <c r="T1572" s="8">
        <f t="shared" si="1000"/>
        <v>1016</v>
      </c>
      <c r="U1572" s="8">
        <f>Расценки!F1571</f>
        <v>8500</v>
      </c>
      <c r="V1572" s="8">
        <f>Расценки!G1571</f>
        <v>9775</v>
      </c>
      <c r="W1572" s="10">
        <f t="shared" si="1001"/>
        <v>0.4</v>
      </c>
      <c r="X1572" s="10">
        <f t="shared" si="1002"/>
        <v>0.37391304347826088</v>
      </c>
      <c r="Y1572" s="9">
        <f>Расценки!H1571</f>
        <v>8500</v>
      </c>
      <c r="Z1572" s="9">
        <f>Расценки!I1571</f>
        <v>9775</v>
      </c>
      <c r="AA1572" s="10">
        <f>Расценки!J1571</f>
        <v>0</v>
      </c>
      <c r="AB1572" s="10">
        <f>Расценки!K1571</f>
        <v>0</v>
      </c>
      <c r="AC1572" s="16">
        <f t="shared" si="1003"/>
        <v>0.4</v>
      </c>
      <c r="AD1572" s="16">
        <f t="shared" si="1004"/>
        <v>0.37391304347826088</v>
      </c>
      <c r="AE1572" s="10">
        <f t="shared" si="1005"/>
        <v>0.37647058823529411</v>
      </c>
      <c r="AF1572" s="10">
        <f t="shared" si="1006"/>
        <v>0.37647058823529411</v>
      </c>
      <c r="AG1572" s="8">
        <f t="shared" si="1007"/>
        <v>3400</v>
      </c>
      <c r="AH1572" s="8">
        <f t="shared" si="1008"/>
        <v>3655</v>
      </c>
    </row>
    <row r="1573" spans="1:34" x14ac:dyDescent="0.25">
      <c r="A1573" s="7" t="s">
        <v>4659</v>
      </c>
      <c r="B1573" s="7" t="s">
        <v>4660</v>
      </c>
      <c r="C1573" s="7" t="s">
        <v>177</v>
      </c>
      <c r="D1573" s="7" t="s">
        <v>4564</v>
      </c>
      <c r="E1573" s="7" t="str">
        <f>INDEX('Нормо-час по специальностям'!$B$6:$B$26,MATCH(D1573,'Нормо-час по специальностям'!$A$6:$A$26,0))</f>
        <v>Монтажник наружных сетей</v>
      </c>
      <c r="F1573" s="15">
        <v>8</v>
      </c>
      <c r="G1573" s="7" t="s">
        <v>7506</v>
      </c>
      <c r="H1573" s="11">
        <f t="shared" si="992"/>
        <v>0.88</v>
      </c>
      <c r="I1573" s="8">
        <f>INDEX('Нормо-час по специальностям'!$D$6:$D$26,MATCH(D1573,'Нормо-час по специальностям'!$A$6:$A$26,0))</f>
        <v>850</v>
      </c>
      <c r="J1573" s="8">
        <f>INDEX('Нормо-час по специальностям'!$E$6:$E$26,MATCH(D1573,'Нормо-час по специальностям'!$A$6:$A$26,0))</f>
        <v>1020</v>
      </c>
      <c r="K1573" s="8">
        <f t="shared" si="993"/>
        <v>6800</v>
      </c>
      <c r="L1573" s="8">
        <f t="shared" si="994"/>
        <v>8160</v>
      </c>
      <c r="M1573" s="8">
        <f>Расценки!L1572</f>
        <v>6800</v>
      </c>
      <c r="N1573" s="8">
        <f>Расценки!M1572</f>
        <v>7820</v>
      </c>
      <c r="O1573" s="10">
        <f t="shared" si="995"/>
        <v>0</v>
      </c>
      <c r="P1573" s="10">
        <f t="shared" si="996"/>
        <v>4.3478260869565188E-2</v>
      </c>
      <c r="Q1573" s="7" t="str">
        <f t="shared" si="997"/>
        <v>равно</v>
      </c>
      <c r="R1573" s="7" t="str">
        <f t="shared" si="998"/>
        <v>равно</v>
      </c>
      <c r="S1573" s="8">
        <f t="shared" si="999"/>
        <v>850</v>
      </c>
      <c r="T1573" s="8">
        <f t="shared" si="1000"/>
        <v>978</v>
      </c>
      <c r="U1573" s="8">
        <f>Расценки!F1572</f>
        <v>11000</v>
      </c>
      <c r="V1573" s="8">
        <f>Расценки!G1572</f>
        <v>12650</v>
      </c>
      <c r="W1573" s="10">
        <f t="shared" si="1001"/>
        <v>0.38181818181818183</v>
      </c>
      <c r="X1573" s="10">
        <f t="shared" si="1002"/>
        <v>0.3549407114624506</v>
      </c>
      <c r="Y1573" s="9">
        <f>Расценки!H1572</f>
        <v>11000</v>
      </c>
      <c r="Z1573" s="9">
        <f>Расценки!I1572</f>
        <v>12650</v>
      </c>
      <c r="AA1573" s="10">
        <f>Расценки!J1572</f>
        <v>0</v>
      </c>
      <c r="AB1573" s="10">
        <f>Расценки!K1572</f>
        <v>0</v>
      </c>
      <c r="AC1573" s="16">
        <f t="shared" si="1003"/>
        <v>0.38181818181818183</v>
      </c>
      <c r="AD1573" s="16">
        <f t="shared" si="1004"/>
        <v>0.3549407114624506</v>
      </c>
      <c r="AE1573" s="10">
        <f t="shared" si="1005"/>
        <v>0.38181818181818183</v>
      </c>
      <c r="AF1573" s="10">
        <f t="shared" si="1006"/>
        <v>0.38181818181818183</v>
      </c>
      <c r="AG1573" s="8">
        <f t="shared" si="1007"/>
        <v>4200</v>
      </c>
      <c r="AH1573" s="8">
        <f t="shared" si="1008"/>
        <v>4490</v>
      </c>
    </row>
    <row r="1574" spans="1:34" x14ac:dyDescent="0.25">
      <c r="A1574" s="7" t="s">
        <v>4661</v>
      </c>
      <c r="B1574" s="7" t="s">
        <v>4662</v>
      </c>
      <c r="C1574" s="7" t="s">
        <v>177</v>
      </c>
      <c r="D1574" s="7" t="s">
        <v>4564</v>
      </c>
      <c r="E1574" s="7" t="str">
        <f>INDEX('Нормо-час по специальностям'!$B$6:$B$26,MATCH(D1574,'Нормо-час по специальностям'!$A$6:$A$26,0))</f>
        <v>Монтажник наружных сетей</v>
      </c>
      <c r="F1574" s="15">
        <v>10</v>
      </c>
      <c r="G1574" s="7" t="s">
        <v>7506</v>
      </c>
      <c r="H1574" s="11">
        <f t="shared" si="992"/>
        <v>0.7</v>
      </c>
      <c r="I1574" s="8">
        <f>INDEX('Нормо-час по специальностям'!$D$6:$D$26,MATCH(D1574,'Нормо-час по специальностям'!$A$6:$A$26,0))</f>
        <v>850</v>
      </c>
      <c r="J1574" s="8">
        <f>INDEX('Нормо-час по специальностям'!$E$6:$E$26,MATCH(D1574,'Нормо-час по специальностям'!$A$6:$A$26,0))</f>
        <v>1020</v>
      </c>
      <c r="K1574" s="8">
        <f t="shared" si="993"/>
        <v>8500</v>
      </c>
      <c r="L1574" s="8">
        <f t="shared" si="994"/>
        <v>10200</v>
      </c>
      <c r="M1574" s="8">
        <f>Расценки!L1573</f>
        <v>8400</v>
      </c>
      <c r="N1574" s="8">
        <f>Расценки!M1573</f>
        <v>9660</v>
      </c>
      <c r="O1574" s="10">
        <f t="shared" si="995"/>
        <v>1.1904761904761862E-2</v>
      </c>
      <c r="P1574" s="10">
        <f t="shared" si="996"/>
        <v>5.5900621118012417E-2</v>
      </c>
      <c r="Q1574" s="7" t="str">
        <f t="shared" si="997"/>
        <v>равно</v>
      </c>
      <c r="R1574" s="7" t="str">
        <f t="shared" si="998"/>
        <v>равно</v>
      </c>
      <c r="S1574" s="8">
        <f t="shared" si="999"/>
        <v>840</v>
      </c>
      <c r="T1574" s="8">
        <f t="shared" si="1000"/>
        <v>966</v>
      </c>
      <c r="U1574" s="8">
        <f>Расценки!F1573</f>
        <v>13500</v>
      </c>
      <c r="V1574" s="8">
        <f>Расценки!G1573</f>
        <v>15525</v>
      </c>
      <c r="W1574" s="10">
        <f t="shared" si="1001"/>
        <v>0.37037037037037035</v>
      </c>
      <c r="X1574" s="10">
        <f t="shared" si="1002"/>
        <v>0.34299516908212563</v>
      </c>
      <c r="Y1574" s="9">
        <f>Расценки!H1573</f>
        <v>13500</v>
      </c>
      <c r="Z1574" s="9">
        <f>Расценки!I1573</f>
        <v>15525</v>
      </c>
      <c r="AA1574" s="10">
        <f>Расценки!J1573</f>
        <v>0</v>
      </c>
      <c r="AB1574" s="10">
        <f>Расценки!K1573</f>
        <v>0</v>
      </c>
      <c r="AC1574" s="16">
        <f t="shared" si="1003"/>
        <v>0.37037037037037035</v>
      </c>
      <c r="AD1574" s="16">
        <f t="shared" si="1004"/>
        <v>0.34299516908212563</v>
      </c>
      <c r="AE1574" s="10">
        <f t="shared" si="1005"/>
        <v>0.37777777777777777</v>
      </c>
      <c r="AF1574" s="10">
        <f t="shared" si="1006"/>
        <v>0.37777777777777777</v>
      </c>
      <c r="AG1574" s="8">
        <f t="shared" si="1007"/>
        <v>5000</v>
      </c>
      <c r="AH1574" s="8">
        <f t="shared" si="1008"/>
        <v>5325</v>
      </c>
    </row>
    <row r="1575" spans="1:34" x14ac:dyDescent="0.25">
      <c r="A1575" s="7" t="s">
        <v>4663</v>
      </c>
      <c r="B1575" s="7" t="s">
        <v>4664</v>
      </c>
      <c r="C1575" s="7" t="s">
        <v>177</v>
      </c>
      <c r="D1575" s="7" t="s">
        <v>4564</v>
      </c>
      <c r="E1575" s="7" t="str">
        <f>INDEX('Нормо-час по специальностям'!$B$6:$B$26,MATCH(D1575,'Нормо-час по специальностям'!$A$6:$A$26,0))</f>
        <v>Монтажник наружных сетей</v>
      </c>
      <c r="F1575" s="15">
        <v>22</v>
      </c>
      <c r="G1575" s="7" t="s">
        <v>7506</v>
      </c>
      <c r="H1575" s="11">
        <f t="shared" si="992"/>
        <v>0.32</v>
      </c>
      <c r="I1575" s="8">
        <f>INDEX('Нормо-час по специальностям'!$D$6:$D$26,MATCH(D1575,'Нормо-час по специальностям'!$A$6:$A$26,0))</f>
        <v>850</v>
      </c>
      <c r="J1575" s="8">
        <f>INDEX('Нормо-час по специальностям'!$E$6:$E$26,MATCH(D1575,'Нормо-час по специальностям'!$A$6:$A$26,0))</f>
        <v>1020</v>
      </c>
      <c r="K1575" s="8">
        <f t="shared" si="993"/>
        <v>18700</v>
      </c>
      <c r="L1575" s="8">
        <f t="shared" si="994"/>
        <v>22440</v>
      </c>
      <c r="M1575" s="8">
        <f>Расценки!L1574</f>
        <v>17500</v>
      </c>
      <c r="N1575" s="8">
        <f>Расценки!M1574</f>
        <v>20125</v>
      </c>
      <c r="O1575" s="10">
        <f t="shared" si="995"/>
        <v>6.8571428571428505E-2</v>
      </c>
      <c r="P1575" s="10">
        <f t="shared" si="996"/>
        <v>0.11503105590062113</v>
      </c>
      <c r="Q1575" s="7" t="str">
        <f t="shared" si="997"/>
        <v>равно</v>
      </c>
      <c r="R1575" s="7" t="str">
        <f t="shared" si="998"/>
        <v>расценка</v>
      </c>
      <c r="S1575" s="8">
        <f t="shared" si="999"/>
        <v>795</v>
      </c>
      <c r="T1575" s="8">
        <f t="shared" si="1000"/>
        <v>915</v>
      </c>
      <c r="U1575" s="8">
        <f>Расценки!F1574</f>
        <v>28000</v>
      </c>
      <c r="V1575" s="8">
        <f>Расценки!G1574</f>
        <v>32200</v>
      </c>
      <c r="W1575" s="10">
        <f t="shared" si="1001"/>
        <v>0.33214285714285713</v>
      </c>
      <c r="X1575" s="10">
        <f t="shared" si="1002"/>
        <v>0.3031055900621118</v>
      </c>
      <c r="Y1575" s="9">
        <f>Расценки!H1574</f>
        <v>28000</v>
      </c>
      <c r="Z1575" s="9">
        <f>Расценки!I1574</f>
        <v>32200</v>
      </c>
      <c r="AA1575" s="10">
        <f>Расценки!J1574</f>
        <v>0</v>
      </c>
      <c r="AB1575" s="10">
        <f>Расценки!K1574</f>
        <v>0</v>
      </c>
      <c r="AC1575" s="16">
        <f t="shared" si="1003"/>
        <v>0.33214285714285713</v>
      </c>
      <c r="AD1575" s="16">
        <f t="shared" si="1004"/>
        <v>0.3031055900621118</v>
      </c>
      <c r="AE1575" s="10">
        <f t="shared" si="1005"/>
        <v>0.375</v>
      </c>
      <c r="AF1575" s="10">
        <f t="shared" si="1006"/>
        <v>0.375</v>
      </c>
      <c r="AG1575" s="8">
        <f t="shared" si="1007"/>
        <v>9300</v>
      </c>
      <c r="AH1575" s="8">
        <f t="shared" si="1008"/>
        <v>9760</v>
      </c>
    </row>
    <row r="1576" spans="1:34" x14ac:dyDescent="0.25">
      <c r="A1576" s="7" t="s">
        <v>4666</v>
      </c>
      <c r="B1576" s="7" t="s">
        <v>4667</v>
      </c>
      <c r="C1576" s="7" t="s">
        <v>28</v>
      </c>
      <c r="D1576" s="7" t="s">
        <v>4564</v>
      </c>
      <c r="E1576" s="7" t="str">
        <f>INDEX('Нормо-час по специальностям'!$B$6:$B$26,MATCH(D1576,'Нормо-час по специальностям'!$A$6:$A$26,0))</f>
        <v>Монтажник наружных сетей</v>
      </c>
      <c r="F1576" s="15">
        <v>8</v>
      </c>
      <c r="G1576" s="7" t="s">
        <v>7506</v>
      </c>
      <c r="H1576" s="11">
        <f t="shared" si="992"/>
        <v>0.88</v>
      </c>
      <c r="I1576" s="8">
        <f>INDEX('Нормо-час по специальностям'!$D$6:$D$26,MATCH(D1576,'Нормо-час по специальностям'!$A$6:$A$26,0))</f>
        <v>850</v>
      </c>
      <c r="J1576" s="8">
        <f>INDEX('Нормо-час по специальностям'!$E$6:$E$26,MATCH(D1576,'Нормо-час по специальностям'!$A$6:$A$26,0))</f>
        <v>1020</v>
      </c>
      <c r="K1576" s="8">
        <f t="shared" si="993"/>
        <v>6800</v>
      </c>
      <c r="L1576" s="8">
        <f t="shared" si="994"/>
        <v>8160</v>
      </c>
      <c r="M1576" s="8">
        <f>Расценки!L1575</f>
        <v>4700</v>
      </c>
      <c r="N1576" s="8">
        <f>Расценки!M1575</f>
        <v>5405</v>
      </c>
      <c r="O1576" s="10">
        <f t="shared" si="995"/>
        <v>0.44680851063829796</v>
      </c>
      <c r="P1576" s="10">
        <f t="shared" si="996"/>
        <v>0.50971322849213685</v>
      </c>
      <c r="Q1576" s="7" t="str">
        <f t="shared" si="997"/>
        <v>расценка</v>
      </c>
      <c r="R1576" s="7" t="str">
        <f t="shared" si="998"/>
        <v>расценка</v>
      </c>
      <c r="S1576" s="8">
        <f t="shared" si="999"/>
        <v>588</v>
      </c>
      <c r="T1576" s="8">
        <f t="shared" si="1000"/>
        <v>676</v>
      </c>
      <c r="U1576" s="8">
        <f>Расценки!F1575</f>
        <v>7500</v>
      </c>
      <c r="V1576" s="8">
        <f>Расценки!G1575</f>
        <v>8625</v>
      </c>
      <c r="W1576" s="10">
        <f t="shared" si="1001"/>
        <v>9.3333333333333338E-2</v>
      </c>
      <c r="X1576" s="10">
        <f t="shared" si="1002"/>
        <v>5.3913043478260869E-2</v>
      </c>
      <c r="Y1576" s="9">
        <f>Расценки!H1575</f>
        <v>9067</v>
      </c>
      <c r="Z1576" s="9">
        <f>Расценки!I1575</f>
        <v>10880</v>
      </c>
      <c r="AA1576" s="10">
        <f>Расценки!J1575</f>
        <v>0.20893333333333342</v>
      </c>
      <c r="AB1576" s="10">
        <f>Расценки!K1575</f>
        <v>0.26144927536231877</v>
      </c>
      <c r="AC1576" s="16">
        <f t="shared" si="1003"/>
        <v>0.25002757251571633</v>
      </c>
      <c r="AD1576" s="16">
        <f t="shared" si="1004"/>
        <v>0.25</v>
      </c>
      <c r="AE1576" s="10">
        <f t="shared" si="1005"/>
        <v>0.48163670453292157</v>
      </c>
      <c r="AF1576" s="10">
        <f t="shared" si="1006"/>
        <v>0.50321691176470584</v>
      </c>
      <c r="AG1576" s="8">
        <f t="shared" si="1007"/>
        <v>2267</v>
      </c>
      <c r="AH1576" s="8">
        <f t="shared" si="1008"/>
        <v>2720</v>
      </c>
    </row>
    <row r="1577" spans="1:34" x14ac:dyDescent="0.25">
      <c r="A1577" s="7" t="s">
        <v>4668</v>
      </c>
      <c r="B1577" s="7" t="s">
        <v>4669</v>
      </c>
      <c r="C1577" s="7" t="s">
        <v>28</v>
      </c>
      <c r="D1577" s="7" t="s">
        <v>4564</v>
      </c>
      <c r="E1577" s="7" t="str">
        <f>INDEX('Нормо-час по специальностям'!$B$6:$B$26,MATCH(D1577,'Нормо-час по специальностям'!$A$6:$A$26,0))</f>
        <v>Монтажник наружных сетей</v>
      </c>
      <c r="F1577" s="15">
        <v>0.1</v>
      </c>
      <c r="G1577" s="7" t="s">
        <v>7518</v>
      </c>
      <c r="H1577" s="11">
        <f t="shared" si="992"/>
        <v>70</v>
      </c>
      <c r="I1577" s="8">
        <f>INDEX('Нормо-час по специальностям'!$D$6:$D$26,MATCH(D1577,'Нормо-час по специальностям'!$A$6:$A$26,0))</f>
        <v>850</v>
      </c>
      <c r="J1577" s="8">
        <f>INDEX('Нормо-час по специальностям'!$E$6:$E$26,MATCH(D1577,'Нормо-час по специальностям'!$A$6:$A$26,0))</f>
        <v>1020</v>
      </c>
      <c r="K1577" s="8">
        <f t="shared" si="993"/>
        <v>85</v>
      </c>
      <c r="L1577" s="8">
        <f t="shared" si="994"/>
        <v>102</v>
      </c>
      <c r="M1577" s="8">
        <f>Расценки!L1576</f>
        <v>150</v>
      </c>
      <c r="N1577" s="8">
        <f>Расценки!M1576</f>
        <v>172</v>
      </c>
      <c r="O1577" s="10">
        <f t="shared" si="995"/>
        <v>-0.43333333333333335</v>
      </c>
      <c r="P1577" s="10">
        <f t="shared" si="996"/>
        <v>-0.40697674418604646</v>
      </c>
      <c r="Q1577" s="7" t="str">
        <f t="shared" si="997"/>
        <v>нормо-часы</v>
      </c>
      <c r="R1577" s="7" t="str">
        <f t="shared" si="998"/>
        <v>нормо-часы</v>
      </c>
      <c r="S1577" s="8">
        <f t="shared" si="999"/>
        <v>1500</v>
      </c>
      <c r="T1577" s="8">
        <f t="shared" si="1000"/>
        <v>1720</v>
      </c>
      <c r="U1577" s="8">
        <f>Расценки!F1576</f>
        <v>250</v>
      </c>
      <c r="V1577" s="8">
        <f>Расценки!G1576</f>
        <v>288</v>
      </c>
      <c r="W1577" s="10">
        <f t="shared" si="1001"/>
        <v>0.66</v>
      </c>
      <c r="X1577" s="10">
        <f t="shared" si="1002"/>
        <v>0.64583333333333337</v>
      </c>
      <c r="Y1577" s="9">
        <f>Расценки!H1576</f>
        <v>250</v>
      </c>
      <c r="Z1577" s="9">
        <f>Расценки!I1576</f>
        <v>288</v>
      </c>
      <c r="AA1577" s="10">
        <f>Расценки!J1576</f>
        <v>0</v>
      </c>
      <c r="AB1577" s="10">
        <f>Расценки!K1576</f>
        <v>0</v>
      </c>
      <c r="AC1577" s="16">
        <f t="shared" si="1003"/>
        <v>0.66</v>
      </c>
      <c r="AD1577" s="16">
        <f t="shared" si="1004"/>
        <v>0.64583333333333337</v>
      </c>
      <c r="AE1577" s="10">
        <f t="shared" si="1005"/>
        <v>0.4</v>
      </c>
      <c r="AF1577" s="10">
        <f t="shared" si="1006"/>
        <v>0.40277777777777779</v>
      </c>
      <c r="AG1577" s="8">
        <f t="shared" si="1007"/>
        <v>165</v>
      </c>
      <c r="AH1577" s="8">
        <f t="shared" si="1008"/>
        <v>186</v>
      </c>
    </row>
    <row r="1578" spans="1:34" x14ac:dyDescent="0.25">
      <c r="A1578" s="7" t="s">
        <v>4671</v>
      </c>
      <c r="B1578" s="7" t="s">
        <v>4672</v>
      </c>
      <c r="C1578" s="7" t="s">
        <v>28</v>
      </c>
      <c r="D1578" s="7" t="s">
        <v>4564</v>
      </c>
      <c r="E1578" s="7" t="str">
        <f>INDEX('Нормо-час по специальностям'!$B$6:$B$26,MATCH(D1578,'Нормо-час по специальностям'!$A$6:$A$26,0))</f>
        <v>Монтажник наружных сетей</v>
      </c>
      <c r="F1578" s="15">
        <v>0.6</v>
      </c>
      <c r="G1578" s="7" t="s">
        <v>7519</v>
      </c>
      <c r="H1578" s="11">
        <f t="shared" si="992"/>
        <v>11.67</v>
      </c>
      <c r="I1578" s="8">
        <f>INDEX('Нормо-час по специальностям'!$D$6:$D$26,MATCH(D1578,'Нормо-час по специальностям'!$A$6:$A$26,0))</f>
        <v>850</v>
      </c>
      <c r="J1578" s="8">
        <f>INDEX('Нормо-час по специальностям'!$E$6:$E$26,MATCH(D1578,'Нормо-час по специальностям'!$A$6:$A$26,0))</f>
        <v>1020</v>
      </c>
      <c r="K1578" s="8">
        <f t="shared" si="993"/>
        <v>510</v>
      </c>
      <c r="L1578" s="8">
        <f t="shared" si="994"/>
        <v>612</v>
      </c>
      <c r="M1578" s="8">
        <f>Расценки!L1577</f>
        <v>2200</v>
      </c>
      <c r="N1578" s="8">
        <f>Расценки!M1577</f>
        <v>2640</v>
      </c>
      <c r="O1578" s="10">
        <f t="shared" si="995"/>
        <v>-0.76818181818181819</v>
      </c>
      <c r="P1578" s="10">
        <f t="shared" si="996"/>
        <v>-0.76818181818181819</v>
      </c>
      <c r="Q1578" s="7" t="str">
        <f t="shared" si="997"/>
        <v>нормо-часы</v>
      </c>
      <c r="R1578" s="7" t="str">
        <f t="shared" si="998"/>
        <v>нормо-часы</v>
      </c>
      <c r="S1578" s="8">
        <f t="shared" si="999"/>
        <v>3667</v>
      </c>
      <c r="T1578" s="8">
        <f t="shared" si="1000"/>
        <v>4400</v>
      </c>
      <c r="U1578" s="8">
        <f>Расценки!F1577</f>
        <v>3200</v>
      </c>
      <c r="V1578" s="8">
        <f>Расценки!G1577</f>
        <v>3840</v>
      </c>
      <c r="W1578" s="10">
        <f t="shared" si="1001"/>
        <v>0.84062499999999996</v>
      </c>
      <c r="X1578" s="10">
        <f t="shared" si="1002"/>
        <v>0.84062499999999996</v>
      </c>
      <c r="Y1578" s="9">
        <f>Расценки!H1577</f>
        <v>3200</v>
      </c>
      <c r="Z1578" s="9">
        <f>Расценки!I1577</f>
        <v>3840</v>
      </c>
      <c r="AA1578" s="10">
        <f>Расценки!J1577</f>
        <v>0</v>
      </c>
      <c r="AB1578" s="10">
        <f>Расценки!K1577</f>
        <v>0</v>
      </c>
      <c r="AC1578" s="16">
        <f t="shared" si="1003"/>
        <v>0.84062499999999996</v>
      </c>
      <c r="AD1578" s="16">
        <f t="shared" si="1004"/>
        <v>0.84062499999999996</v>
      </c>
      <c r="AE1578" s="10">
        <f t="shared" si="1005"/>
        <v>0.3125</v>
      </c>
      <c r="AF1578" s="10">
        <f t="shared" si="1006"/>
        <v>0.3125</v>
      </c>
      <c r="AG1578" s="8">
        <f t="shared" si="1007"/>
        <v>2690</v>
      </c>
      <c r="AH1578" s="8">
        <f t="shared" si="1008"/>
        <v>3228</v>
      </c>
    </row>
    <row r="1579" spans="1:34" x14ac:dyDescent="0.25">
      <c r="A1579" s="7" t="s">
        <v>4675</v>
      </c>
      <c r="B1579" s="7" t="s">
        <v>4676</v>
      </c>
      <c r="C1579" s="7" t="s">
        <v>50</v>
      </c>
      <c r="D1579" s="7" t="s">
        <v>4564</v>
      </c>
      <c r="E1579" s="7" t="str">
        <f>INDEX('Нормо-час по специальностям'!$B$6:$B$26,MATCH(D1579,'Нормо-час по специальностям'!$A$6:$A$26,0))</f>
        <v>Монтажник наружных сетей</v>
      </c>
      <c r="F1579" s="15">
        <v>0.05</v>
      </c>
      <c r="G1579" s="7" t="s">
        <v>7520</v>
      </c>
      <c r="H1579" s="11">
        <f t="shared" si="992"/>
        <v>140</v>
      </c>
      <c r="I1579" s="8">
        <f>INDEX('Нормо-час по специальностям'!$D$6:$D$26,MATCH(D1579,'Нормо-час по специальностям'!$A$6:$A$26,0))</f>
        <v>850</v>
      </c>
      <c r="J1579" s="8">
        <f>INDEX('Нормо-час по специальностям'!$E$6:$E$26,MATCH(D1579,'Нормо-час по специальностям'!$A$6:$A$26,0))</f>
        <v>1020</v>
      </c>
      <c r="K1579" s="8">
        <f t="shared" si="993"/>
        <v>43</v>
      </c>
      <c r="L1579" s="8">
        <f t="shared" si="994"/>
        <v>51</v>
      </c>
      <c r="M1579" s="8">
        <f>Расценки!L1578</f>
        <v>130</v>
      </c>
      <c r="N1579" s="8">
        <f>Расценки!M1578</f>
        <v>156</v>
      </c>
      <c r="O1579" s="10">
        <f t="shared" si="995"/>
        <v>-0.6692307692307693</v>
      </c>
      <c r="P1579" s="10">
        <f t="shared" si="996"/>
        <v>-0.67307692307692313</v>
      </c>
      <c r="Q1579" s="7" t="str">
        <f t="shared" si="997"/>
        <v>нормо-часы</v>
      </c>
      <c r="R1579" s="7" t="str">
        <f t="shared" si="998"/>
        <v>нормо-часы</v>
      </c>
      <c r="S1579" s="8">
        <f t="shared" si="999"/>
        <v>2600</v>
      </c>
      <c r="T1579" s="8">
        <f t="shared" si="1000"/>
        <v>3120</v>
      </c>
      <c r="U1579" s="8">
        <f>Расценки!F1578</f>
        <v>200</v>
      </c>
      <c r="V1579" s="8">
        <f>Расценки!G1578</f>
        <v>240</v>
      </c>
      <c r="W1579" s="10">
        <f t="shared" si="1001"/>
        <v>0.78500000000000003</v>
      </c>
      <c r="X1579" s="10">
        <f t="shared" si="1002"/>
        <v>0.78749999999999998</v>
      </c>
      <c r="Y1579" s="9">
        <f>Расценки!H1578</f>
        <v>200</v>
      </c>
      <c r="Z1579" s="9">
        <f>Расценки!I1578</f>
        <v>240</v>
      </c>
      <c r="AA1579" s="10">
        <f>Расценки!J1578</f>
        <v>0</v>
      </c>
      <c r="AB1579" s="10">
        <f>Расценки!K1578</f>
        <v>0</v>
      </c>
      <c r="AC1579" s="16">
        <f t="shared" si="1003"/>
        <v>0.78500000000000003</v>
      </c>
      <c r="AD1579" s="16">
        <f t="shared" si="1004"/>
        <v>0.78749999999999998</v>
      </c>
      <c r="AE1579" s="10">
        <f t="shared" si="1005"/>
        <v>0.35</v>
      </c>
      <c r="AF1579" s="10">
        <f t="shared" si="1006"/>
        <v>0.35</v>
      </c>
      <c r="AG1579" s="8">
        <f t="shared" si="1007"/>
        <v>157</v>
      </c>
      <c r="AH1579" s="8">
        <f t="shared" si="1008"/>
        <v>189</v>
      </c>
    </row>
    <row r="1580" spans="1:34" x14ac:dyDescent="0.25">
      <c r="A1580" s="7" t="s">
        <v>4679</v>
      </c>
      <c r="B1580" s="7" t="s">
        <v>4680</v>
      </c>
      <c r="C1580" s="7" t="s">
        <v>50</v>
      </c>
      <c r="D1580" s="7" t="s">
        <v>4564</v>
      </c>
      <c r="E1580" s="7" t="str">
        <f>INDEX('Нормо-час по специальностям'!$B$6:$B$26,MATCH(D1580,'Нормо-час по специальностям'!$A$6:$A$26,0))</f>
        <v>Монтажник наружных сетей</v>
      </c>
      <c r="F1580" s="15">
        <v>7.0000000000000007E-2</v>
      </c>
      <c r="G1580" s="7" t="s">
        <v>7521</v>
      </c>
      <c r="H1580" s="11">
        <f t="shared" si="992"/>
        <v>100</v>
      </c>
      <c r="I1580" s="8">
        <f>INDEX('Нормо-час по специальностям'!$D$6:$D$26,MATCH(D1580,'Нормо-час по специальностям'!$A$6:$A$26,0))</f>
        <v>850</v>
      </c>
      <c r="J1580" s="8">
        <f>INDEX('Нормо-час по специальностям'!$E$6:$E$26,MATCH(D1580,'Нормо-час по специальностям'!$A$6:$A$26,0))</f>
        <v>1020</v>
      </c>
      <c r="K1580" s="8">
        <f t="shared" si="993"/>
        <v>60</v>
      </c>
      <c r="L1580" s="8">
        <f t="shared" si="994"/>
        <v>71</v>
      </c>
      <c r="M1580" s="8">
        <f>Расценки!L1579</f>
        <v>170</v>
      </c>
      <c r="N1580" s="8">
        <f>Расценки!M1579</f>
        <v>204</v>
      </c>
      <c r="O1580" s="10">
        <f t="shared" si="995"/>
        <v>-0.64705882352941169</v>
      </c>
      <c r="P1580" s="10">
        <f t="shared" si="996"/>
        <v>-0.65196078431372551</v>
      </c>
      <c r="Q1580" s="7" t="str">
        <f t="shared" si="997"/>
        <v>нормо-часы</v>
      </c>
      <c r="R1580" s="7" t="str">
        <f t="shared" si="998"/>
        <v>нормо-часы</v>
      </c>
      <c r="S1580" s="8">
        <f t="shared" si="999"/>
        <v>2429</v>
      </c>
      <c r="T1580" s="8">
        <f t="shared" si="1000"/>
        <v>2914</v>
      </c>
      <c r="U1580" s="8">
        <f>Расценки!F1579</f>
        <v>260</v>
      </c>
      <c r="V1580" s="8">
        <f>Расценки!G1579</f>
        <v>312</v>
      </c>
      <c r="W1580" s="10">
        <f t="shared" si="1001"/>
        <v>0.76923076923076927</v>
      </c>
      <c r="X1580" s="10">
        <f t="shared" si="1002"/>
        <v>0.77243589743589747</v>
      </c>
      <c r="Y1580" s="9">
        <f>Расценки!H1579</f>
        <v>260</v>
      </c>
      <c r="Z1580" s="9">
        <f>Расценки!I1579</f>
        <v>312</v>
      </c>
      <c r="AA1580" s="10">
        <f>Расценки!J1579</f>
        <v>0</v>
      </c>
      <c r="AB1580" s="10">
        <f>Расценки!K1579</f>
        <v>0</v>
      </c>
      <c r="AC1580" s="16">
        <f t="shared" si="1003"/>
        <v>0.76923076923076927</v>
      </c>
      <c r="AD1580" s="16">
        <f t="shared" si="1004"/>
        <v>0.77243589743589747</v>
      </c>
      <c r="AE1580" s="10">
        <f t="shared" si="1005"/>
        <v>0.34615384615384615</v>
      </c>
      <c r="AF1580" s="10">
        <f t="shared" si="1006"/>
        <v>0.34615384615384615</v>
      </c>
      <c r="AG1580" s="8">
        <f t="shared" si="1007"/>
        <v>200</v>
      </c>
      <c r="AH1580" s="8">
        <f t="shared" si="1008"/>
        <v>241</v>
      </c>
    </row>
    <row r="1581" spans="1:34" x14ac:dyDescent="0.25">
      <c r="A1581" s="7" t="s">
        <v>4683</v>
      </c>
      <c r="B1581" s="7" t="s">
        <v>4684</v>
      </c>
      <c r="C1581" s="7" t="s">
        <v>50</v>
      </c>
      <c r="D1581" s="7" t="s">
        <v>4564</v>
      </c>
      <c r="E1581" s="7" t="str">
        <f>INDEX('Нормо-час по специальностям'!$B$6:$B$26,MATCH(D1581,'Нормо-час по специальностям'!$A$6:$A$26,0))</f>
        <v>Монтажник наружных сетей</v>
      </c>
      <c r="F1581" s="15">
        <v>0.08</v>
      </c>
      <c r="G1581" s="7" t="s">
        <v>7521</v>
      </c>
      <c r="H1581" s="11">
        <f t="shared" si="992"/>
        <v>87.5</v>
      </c>
      <c r="I1581" s="8">
        <f>INDEX('Нормо-час по специальностям'!$D$6:$D$26,MATCH(D1581,'Нормо-час по специальностям'!$A$6:$A$26,0))</f>
        <v>850</v>
      </c>
      <c r="J1581" s="8">
        <f>INDEX('Нормо-час по специальностям'!$E$6:$E$26,MATCH(D1581,'Нормо-час по специальностям'!$A$6:$A$26,0))</f>
        <v>1020</v>
      </c>
      <c r="K1581" s="8">
        <f t="shared" si="993"/>
        <v>68</v>
      </c>
      <c r="L1581" s="8">
        <f t="shared" si="994"/>
        <v>82</v>
      </c>
      <c r="M1581" s="8">
        <f>Расценки!L1580</f>
        <v>200</v>
      </c>
      <c r="N1581" s="8">
        <f>Расценки!M1580</f>
        <v>240</v>
      </c>
      <c r="O1581" s="10">
        <f t="shared" si="995"/>
        <v>-0.65999999999999992</v>
      </c>
      <c r="P1581" s="10">
        <f t="shared" si="996"/>
        <v>-0.65833333333333333</v>
      </c>
      <c r="Q1581" s="7" t="str">
        <f t="shared" si="997"/>
        <v>нормо-часы</v>
      </c>
      <c r="R1581" s="7" t="str">
        <f t="shared" si="998"/>
        <v>нормо-часы</v>
      </c>
      <c r="S1581" s="8">
        <f t="shared" si="999"/>
        <v>2500</v>
      </c>
      <c r="T1581" s="8">
        <f t="shared" si="1000"/>
        <v>3000</v>
      </c>
      <c r="U1581" s="8">
        <f>Расценки!F1580</f>
        <v>300</v>
      </c>
      <c r="V1581" s="8">
        <f>Расценки!G1580</f>
        <v>360</v>
      </c>
      <c r="W1581" s="10">
        <f t="shared" si="1001"/>
        <v>0.77333333333333332</v>
      </c>
      <c r="X1581" s="10">
        <f t="shared" si="1002"/>
        <v>0.77222222222222225</v>
      </c>
      <c r="Y1581" s="9">
        <f>Расценки!H1580</f>
        <v>300</v>
      </c>
      <c r="Z1581" s="9">
        <f>Расценки!I1580</f>
        <v>360</v>
      </c>
      <c r="AA1581" s="10">
        <f>Расценки!J1580</f>
        <v>0</v>
      </c>
      <c r="AB1581" s="10">
        <f>Расценки!K1580</f>
        <v>0</v>
      </c>
      <c r="AC1581" s="16">
        <f t="shared" si="1003"/>
        <v>0.77333333333333332</v>
      </c>
      <c r="AD1581" s="16">
        <f t="shared" si="1004"/>
        <v>0.77222222222222225</v>
      </c>
      <c r="AE1581" s="10">
        <f t="shared" si="1005"/>
        <v>0.33333333333333331</v>
      </c>
      <c r="AF1581" s="10">
        <f t="shared" si="1006"/>
        <v>0.33333333333333331</v>
      </c>
      <c r="AG1581" s="8">
        <f t="shared" si="1007"/>
        <v>232</v>
      </c>
      <c r="AH1581" s="8">
        <f t="shared" si="1008"/>
        <v>278</v>
      </c>
    </row>
    <row r="1582" spans="1:34" x14ac:dyDescent="0.25">
      <c r="A1582" s="7" t="s">
        <v>4686</v>
      </c>
      <c r="B1582" s="7" t="s">
        <v>4687</v>
      </c>
      <c r="C1582" s="7" t="s">
        <v>1214</v>
      </c>
      <c r="D1582" s="7" t="s">
        <v>4564</v>
      </c>
      <c r="E1582" s="7" t="str">
        <f>INDEX('Нормо-час по специальностям'!$B$6:$B$26,MATCH(D1582,'Нормо-час по специальностям'!$A$6:$A$26,0))</f>
        <v>Монтажник наружных сетей</v>
      </c>
      <c r="F1582" s="15">
        <v>4</v>
      </c>
      <c r="G1582" s="7" t="s">
        <v>7522</v>
      </c>
      <c r="H1582" s="11">
        <f t="shared" si="992"/>
        <v>1.75</v>
      </c>
      <c r="I1582" s="8">
        <f>INDEX('Нормо-час по специальностям'!$D$6:$D$26,MATCH(D1582,'Нормо-час по специальностям'!$A$6:$A$26,0))</f>
        <v>850</v>
      </c>
      <c r="J1582" s="8">
        <f>INDEX('Нормо-час по специальностям'!$E$6:$E$26,MATCH(D1582,'Нормо-час по специальностям'!$A$6:$A$26,0))</f>
        <v>1020</v>
      </c>
      <c r="K1582" s="8">
        <f t="shared" si="993"/>
        <v>3400</v>
      </c>
      <c r="L1582" s="8">
        <f t="shared" si="994"/>
        <v>4080</v>
      </c>
      <c r="M1582" s="8">
        <f>Расценки!L1581</f>
        <v>10000</v>
      </c>
      <c r="N1582" s="8">
        <f>Расценки!M1581</f>
        <v>11500</v>
      </c>
      <c r="O1582" s="10">
        <f t="shared" si="995"/>
        <v>-0.65999999999999992</v>
      </c>
      <c r="P1582" s="10">
        <f t="shared" si="996"/>
        <v>-0.64521739130434785</v>
      </c>
      <c r="Q1582" s="7" t="str">
        <f t="shared" si="997"/>
        <v>нормо-часы</v>
      </c>
      <c r="R1582" s="7" t="str">
        <f t="shared" si="998"/>
        <v>нормо-часы</v>
      </c>
      <c r="S1582" s="8">
        <f t="shared" si="999"/>
        <v>2500</v>
      </c>
      <c r="T1582" s="8">
        <f t="shared" si="1000"/>
        <v>2875</v>
      </c>
      <c r="U1582" s="8">
        <f>Расценки!F1581</f>
        <v>15000</v>
      </c>
      <c r="V1582" s="8">
        <f>Расценки!G1581</f>
        <v>17250</v>
      </c>
      <c r="W1582" s="10">
        <f t="shared" si="1001"/>
        <v>0.77333333333333332</v>
      </c>
      <c r="X1582" s="10">
        <f t="shared" si="1002"/>
        <v>0.76347826086956527</v>
      </c>
      <c r="Y1582" s="9">
        <f>Расценки!H1581</f>
        <v>15000</v>
      </c>
      <c r="Z1582" s="9">
        <f>Расценки!I1581</f>
        <v>17250</v>
      </c>
      <c r="AA1582" s="10">
        <f>Расценки!J1581</f>
        <v>0</v>
      </c>
      <c r="AB1582" s="10">
        <f>Расценки!K1581</f>
        <v>0</v>
      </c>
      <c r="AC1582" s="16">
        <f t="shared" si="1003"/>
        <v>0.77333333333333332</v>
      </c>
      <c r="AD1582" s="16">
        <f t="shared" si="1004"/>
        <v>0.76347826086956527</v>
      </c>
      <c r="AE1582" s="10">
        <f t="shared" si="1005"/>
        <v>0.33333333333333331</v>
      </c>
      <c r="AF1582" s="10">
        <f t="shared" si="1006"/>
        <v>0.33333333333333331</v>
      </c>
      <c r="AG1582" s="8">
        <f t="shared" si="1007"/>
        <v>11600</v>
      </c>
      <c r="AH1582" s="8">
        <f t="shared" si="1008"/>
        <v>13170</v>
      </c>
    </row>
    <row r="1583" spans="1:34" x14ac:dyDescent="0.25">
      <c r="A1583" s="7" t="s">
        <v>4688</v>
      </c>
      <c r="B1583" s="7" t="s">
        <v>4689</v>
      </c>
      <c r="C1583" s="7" t="s">
        <v>1214</v>
      </c>
      <c r="D1583" s="7" t="s">
        <v>4564</v>
      </c>
      <c r="E1583" s="7" t="str">
        <f>INDEX('Нормо-час по специальностям'!$B$6:$B$26,MATCH(D1583,'Нормо-час по специальностям'!$A$6:$A$26,0))</f>
        <v>Монтажник наружных сетей</v>
      </c>
      <c r="F1583" s="15">
        <v>6</v>
      </c>
      <c r="G1583" s="7" t="s">
        <v>6938</v>
      </c>
      <c r="H1583" s="11">
        <f t="shared" si="992"/>
        <v>1.17</v>
      </c>
      <c r="I1583" s="8">
        <f>INDEX('Нормо-час по специальностям'!$D$6:$D$26,MATCH(D1583,'Нормо-час по специальностям'!$A$6:$A$26,0))</f>
        <v>850</v>
      </c>
      <c r="J1583" s="8">
        <f>INDEX('Нормо-час по специальностям'!$E$6:$E$26,MATCH(D1583,'Нормо-час по специальностям'!$A$6:$A$26,0))</f>
        <v>1020</v>
      </c>
      <c r="K1583" s="8">
        <f t="shared" si="993"/>
        <v>5100</v>
      </c>
      <c r="L1583" s="8">
        <f t="shared" si="994"/>
        <v>6120</v>
      </c>
      <c r="M1583" s="8">
        <f>Расценки!L1582</f>
        <v>14000</v>
      </c>
      <c r="N1583" s="8">
        <f>Расценки!M1582</f>
        <v>16100</v>
      </c>
      <c r="O1583" s="10">
        <f t="shared" si="995"/>
        <v>-0.63571428571428568</v>
      </c>
      <c r="P1583" s="10">
        <f t="shared" si="996"/>
        <v>-0.61987577639751557</v>
      </c>
      <c r="Q1583" s="7" t="str">
        <f t="shared" si="997"/>
        <v>нормо-часы</v>
      </c>
      <c r="R1583" s="7" t="str">
        <f t="shared" si="998"/>
        <v>нормо-часы</v>
      </c>
      <c r="S1583" s="8">
        <f t="shared" si="999"/>
        <v>2333</v>
      </c>
      <c r="T1583" s="8">
        <f t="shared" si="1000"/>
        <v>2683</v>
      </c>
      <c r="U1583" s="8">
        <f>Расценки!F1582</f>
        <v>22000</v>
      </c>
      <c r="V1583" s="8">
        <f>Расценки!G1582</f>
        <v>25300</v>
      </c>
      <c r="W1583" s="10">
        <f t="shared" si="1001"/>
        <v>0.76818181818181819</v>
      </c>
      <c r="X1583" s="10">
        <f t="shared" si="1002"/>
        <v>0.75810276679841893</v>
      </c>
      <c r="Y1583" s="9">
        <f>Расценки!H1582</f>
        <v>22000</v>
      </c>
      <c r="Z1583" s="9">
        <f>Расценки!I1582</f>
        <v>25300</v>
      </c>
      <c r="AA1583" s="10">
        <f>Расценки!J1582</f>
        <v>0</v>
      </c>
      <c r="AB1583" s="10">
        <f>Расценки!K1582</f>
        <v>0</v>
      </c>
      <c r="AC1583" s="16">
        <f t="shared" si="1003"/>
        <v>0.76818181818181819</v>
      </c>
      <c r="AD1583" s="16">
        <f t="shared" si="1004"/>
        <v>0.75810276679841893</v>
      </c>
      <c r="AE1583" s="10">
        <f t="shared" si="1005"/>
        <v>0.36363636363636365</v>
      </c>
      <c r="AF1583" s="10">
        <f t="shared" si="1006"/>
        <v>0.36363636363636365</v>
      </c>
      <c r="AG1583" s="8">
        <f t="shared" si="1007"/>
        <v>16900</v>
      </c>
      <c r="AH1583" s="8">
        <f t="shared" si="1008"/>
        <v>19180</v>
      </c>
    </row>
    <row r="1584" spans="1:34" x14ac:dyDescent="0.25">
      <c r="A1584" s="7" t="s">
        <v>4692</v>
      </c>
      <c r="B1584" s="7" t="s">
        <v>4693</v>
      </c>
      <c r="C1584" s="7" t="s">
        <v>177</v>
      </c>
      <c r="D1584" s="7" t="s">
        <v>4564</v>
      </c>
      <c r="E1584" s="7" t="str">
        <f>INDEX('Нормо-час по специальностям'!$B$6:$B$26,MATCH(D1584,'Нормо-час по специальностям'!$A$6:$A$26,0))</f>
        <v>Монтажник наружных сетей</v>
      </c>
      <c r="F1584" s="15">
        <v>3</v>
      </c>
      <c r="G1584" s="7" t="s">
        <v>6938</v>
      </c>
      <c r="H1584" s="11">
        <f t="shared" si="992"/>
        <v>2.33</v>
      </c>
      <c r="I1584" s="8">
        <f>INDEX('Нормо-час по специальностям'!$D$6:$D$26,MATCH(D1584,'Нормо-час по специальностям'!$A$6:$A$26,0))</f>
        <v>850</v>
      </c>
      <c r="J1584" s="8">
        <f>INDEX('Нормо-час по специальностям'!$E$6:$E$26,MATCH(D1584,'Нормо-час по специальностям'!$A$6:$A$26,0))</f>
        <v>1020</v>
      </c>
      <c r="K1584" s="8">
        <f t="shared" si="993"/>
        <v>2550</v>
      </c>
      <c r="L1584" s="8">
        <f t="shared" si="994"/>
        <v>3060</v>
      </c>
      <c r="M1584" s="8">
        <f>Расценки!L1583</f>
        <v>2300</v>
      </c>
      <c r="N1584" s="8">
        <f>Расценки!M1583</f>
        <v>2645</v>
      </c>
      <c r="O1584" s="10">
        <f t="shared" si="995"/>
        <v>0.10869565217391308</v>
      </c>
      <c r="P1584" s="10">
        <f t="shared" si="996"/>
        <v>0.15689981096408312</v>
      </c>
      <c r="Q1584" s="7" t="str">
        <f t="shared" si="997"/>
        <v>расценка</v>
      </c>
      <c r="R1584" s="7" t="str">
        <f t="shared" si="998"/>
        <v>расценка</v>
      </c>
      <c r="S1584" s="8">
        <f t="shared" si="999"/>
        <v>767</v>
      </c>
      <c r="T1584" s="8">
        <f t="shared" si="1000"/>
        <v>882</v>
      </c>
      <c r="U1584" s="8">
        <f>Расценки!F1583</f>
        <v>3700</v>
      </c>
      <c r="V1584" s="8">
        <f>Расценки!G1583</f>
        <v>4255</v>
      </c>
      <c r="W1584" s="10">
        <f t="shared" si="1001"/>
        <v>0.3108108108108108</v>
      </c>
      <c r="X1584" s="10">
        <f t="shared" si="1002"/>
        <v>0.2808460634547591</v>
      </c>
      <c r="Y1584" s="9">
        <f>Расценки!H1583</f>
        <v>3700</v>
      </c>
      <c r="Z1584" s="9">
        <f>Расценки!I1583</f>
        <v>4255</v>
      </c>
      <c r="AA1584" s="10">
        <f>Расценки!J1583</f>
        <v>0</v>
      </c>
      <c r="AB1584" s="10">
        <f>Расценки!K1583</f>
        <v>0</v>
      </c>
      <c r="AC1584" s="16">
        <f t="shared" si="1003"/>
        <v>0.3108108108108108</v>
      </c>
      <c r="AD1584" s="16">
        <f t="shared" si="1004"/>
        <v>0.2808460634547591</v>
      </c>
      <c r="AE1584" s="10">
        <f t="shared" si="1005"/>
        <v>0.3783783783783784</v>
      </c>
      <c r="AF1584" s="10">
        <f t="shared" si="1006"/>
        <v>0.3783783783783784</v>
      </c>
      <c r="AG1584" s="8">
        <f t="shared" si="1007"/>
        <v>1150</v>
      </c>
      <c r="AH1584" s="8">
        <f t="shared" si="1008"/>
        <v>1195</v>
      </c>
    </row>
    <row r="1585" spans="1:34" x14ac:dyDescent="0.25">
      <c r="A1585" s="7" t="s">
        <v>4694</v>
      </c>
      <c r="B1585" s="7" t="s">
        <v>4695</v>
      </c>
      <c r="C1585" s="7" t="s">
        <v>177</v>
      </c>
      <c r="D1585" s="7" t="s">
        <v>4564</v>
      </c>
      <c r="E1585" s="7" t="str">
        <f>INDEX('Нормо-час по специальностям'!$B$6:$B$26,MATCH(D1585,'Нормо-час по специальностям'!$A$6:$A$26,0))</f>
        <v>Монтажник наружных сетей</v>
      </c>
      <c r="F1585" s="15">
        <v>12</v>
      </c>
      <c r="G1585" s="7" t="s">
        <v>7523</v>
      </c>
      <c r="H1585" s="11">
        <f t="shared" si="992"/>
        <v>0.57999999999999996</v>
      </c>
      <c r="I1585" s="8">
        <f>INDEX('Нормо-час по специальностям'!$D$6:$D$26,MATCH(D1585,'Нормо-час по специальностям'!$A$6:$A$26,0))</f>
        <v>850</v>
      </c>
      <c r="J1585" s="8">
        <f>INDEX('Нормо-час по специальностям'!$E$6:$E$26,MATCH(D1585,'Нормо-час по специальностям'!$A$6:$A$26,0))</f>
        <v>1020</v>
      </c>
      <c r="K1585" s="8">
        <f t="shared" si="993"/>
        <v>10200</v>
      </c>
      <c r="L1585" s="8">
        <f t="shared" si="994"/>
        <v>12240</v>
      </c>
      <c r="M1585" s="8">
        <f>Расценки!L1584</f>
        <v>9000</v>
      </c>
      <c r="N1585" s="8">
        <f>Расценки!M1584</f>
        <v>10350</v>
      </c>
      <c r="O1585" s="10">
        <f t="shared" si="995"/>
        <v>0.1333333333333333</v>
      </c>
      <c r="P1585" s="10">
        <f t="shared" si="996"/>
        <v>0.18260869565217397</v>
      </c>
      <c r="Q1585" s="7" t="str">
        <f t="shared" si="997"/>
        <v>расценка</v>
      </c>
      <c r="R1585" s="7" t="str">
        <f t="shared" si="998"/>
        <v>расценка</v>
      </c>
      <c r="S1585" s="8">
        <f t="shared" si="999"/>
        <v>750</v>
      </c>
      <c r="T1585" s="8">
        <f t="shared" si="1000"/>
        <v>863</v>
      </c>
      <c r="U1585" s="8">
        <f>Расценки!F1584</f>
        <v>14000</v>
      </c>
      <c r="V1585" s="8">
        <f>Расценки!G1584</f>
        <v>16100</v>
      </c>
      <c r="W1585" s="10">
        <f t="shared" si="1001"/>
        <v>0.27142857142857141</v>
      </c>
      <c r="X1585" s="10">
        <f t="shared" si="1002"/>
        <v>0.23975155279503105</v>
      </c>
      <c r="Y1585" s="9">
        <f>Расценки!H1584</f>
        <v>14000</v>
      </c>
      <c r="Z1585" s="9">
        <f>Расценки!I1584</f>
        <v>16320</v>
      </c>
      <c r="AA1585" s="10">
        <f>Расценки!J1584</f>
        <v>0</v>
      </c>
      <c r="AB1585" s="10">
        <f>Расценки!K1584</f>
        <v>1.3664596273291973E-2</v>
      </c>
      <c r="AC1585" s="16">
        <f t="shared" si="1003"/>
        <v>0.27142857142857141</v>
      </c>
      <c r="AD1585" s="16">
        <f t="shared" si="1004"/>
        <v>0.25</v>
      </c>
      <c r="AE1585" s="10">
        <f t="shared" si="1005"/>
        <v>0.35714285714285715</v>
      </c>
      <c r="AF1585" s="10">
        <f t="shared" si="1006"/>
        <v>0.36580882352941174</v>
      </c>
      <c r="AG1585" s="8">
        <f t="shared" si="1007"/>
        <v>3800</v>
      </c>
      <c r="AH1585" s="8">
        <f t="shared" si="1008"/>
        <v>4080</v>
      </c>
    </row>
    <row r="1586" spans="1:34" x14ac:dyDescent="0.25">
      <c r="A1586" s="7" t="s">
        <v>4698</v>
      </c>
      <c r="B1586" s="7" t="s">
        <v>4699</v>
      </c>
      <c r="C1586" s="7" t="s">
        <v>177</v>
      </c>
      <c r="D1586" s="7" t="s">
        <v>4564</v>
      </c>
      <c r="E1586" s="7" t="str">
        <f>INDEX('Нормо-час по специальностям'!$B$6:$B$26,MATCH(D1586,'Нормо-час по специальностям'!$A$6:$A$26,0))</f>
        <v>Монтажник наружных сетей</v>
      </c>
      <c r="F1586" s="15">
        <v>15</v>
      </c>
      <c r="G1586" s="7" t="s">
        <v>7524</v>
      </c>
      <c r="H1586" s="11">
        <f t="shared" si="992"/>
        <v>0.47</v>
      </c>
      <c r="I1586" s="8">
        <f>INDEX('Нормо-час по специальностям'!$D$6:$D$26,MATCH(D1586,'Нормо-час по специальностям'!$A$6:$A$26,0))</f>
        <v>850</v>
      </c>
      <c r="J1586" s="8">
        <f>INDEX('Нормо-час по специальностям'!$E$6:$E$26,MATCH(D1586,'Нормо-час по специальностям'!$A$6:$A$26,0))</f>
        <v>1020</v>
      </c>
      <c r="K1586" s="8">
        <f t="shared" si="993"/>
        <v>12750</v>
      </c>
      <c r="L1586" s="8">
        <f t="shared" si="994"/>
        <v>15300</v>
      </c>
      <c r="M1586" s="8">
        <f>Расценки!L1585</f>
        <v>11500</v>
      </c>
      <c r="N1586" s="8">
        <f>Расценки!M1585</f>
        <v>13225</v>
      </c>
      <c r="O1586" s="10">
        <f t="shared" si="995"/>
        <v>0.10869565217391308</v>
      </c>
      <c r="P1586" s="10">
        <f t="shared" si="996"/>
        <v>0.15689981096408312</v>
      </c>
      <c r="Q1586" s="7" t="str">
        <f t="shared" si="997"/>
        <v>расценка</v>
      </c>
      <c r="R1586" s="7" t="str">
        <f t="shared" si="998"/>
        <v>расценка</v>
      </c>
      <c r="S1586" s="8">
        <f t="shared" si="999"/>
        <v>767</v>
      </c>
      <c r="T1586" s="8">
        <f t="shared" si="1000"/>
        <v>882</v>
      </c>
      <c r="U1586" s="8">
        <f>Расценки!F1585</f>
        <v>18000</v>
      </c>
      <c r="V1586" s="8">
        <f>Расценки!G1585</f>
        <v>20700</v>
      </c>
      <c r="W1586" s="10">
        <f t="shared" si="1001"/>
        <v>0.29166666666666669</v>
      </c>
      <c r="X1586" s="10">
        <f t="shared" si="1002"/>
        <v>0.2608695652173913</v>
      </c>
      <c r="Y1586" s="9">
        <f>Расценки!H1585</f>
        <v>18000</v>
      </c>
      <c r="Z1586" s="9">
        <f>Расценки!I1585</f>
        <v>20700</v>
      </c>
      <c r="AA1586" s="10">
        <f>Расценки!J1585</f>
        <v>0</v>
      </c>
      <c r="AB1586" s="10">
        <f>Расценки!K1585</f>
        <v>0</v>
      </c>
      <c r="AC1586" s="16">
        <f t="shared" si="1003"/>
        <v>0.29166666666666669</v>
      </c>
      <c r="AD1586" s="16">
        <f t="shared" si="1004"/>
        <v>0.2608695652173913</v>
      </c>
      <c r="AE1586" s="10">
        <f t="shared" si="1005"/>
        <v>0.3611111111111111</v>
      </c>
      <c r="AF1586" s="10">
        <f t="shared" si="1006"/>
        <v>0.3611111111111111</v>
      </c>
      <c r="AG1586" s="8">
        <f t="shared" si="1007"/>
        <v>5250</v>
      </c>
      <c r="AH1586" s="8">
        <f t="shared" si="1008"/>
        <v>5400</v>
      </c>
    </row>
    <row r="1587" spans="1:34" x14ac:dyDescent="0.25">
      <c r="A1587" s="7" t="s">
        <v>4702</v>
      </c>
      <c r="B1587" s="7" t="s">
        <v>4703</v>
      </c>
      <c r="C1587" s="7" t="s">
        <v>177</v>
      </c>
      <c r="D1587" s="7" t="s">
        <v>4564</v>
      </c>
      <c r="E1587" s="7" t="str">
        <f>INDEX('Нормо-час по специальностям'!$B$6:$B$26,MATCH(D1587,'Нормо-час по специальностям'!$A$6:$A$26,0))</f>
        <v>Монтажник наружных сетей</v>
      </c>
      <c r="F1587" s="15">
        <v>13</v>
      </c>
      <c r="G1587" s="7" t="s">
        <v>7524</v>
      </c>
      <c r="H1587" s="11">
        <f t="shared" si="992"/>
        <v>0.54</v>
      </c>
      <c r="I1587" s="8">
        <f>INDEX('Нормо-час по специальностям'!$D$6:$D$26,MATCH(D1587,'Нормо-час по специальностям'!$A$6:$A$26,0))</f>
        <v>850</v>
      </c>
      <c r="J1587" s="8">
        <f>INDEX('Нормо-час по специальностям'!$E$6:$E$26,MATCH(D1587,'Нормо-час по специальностям'!$A$6:$A$26,0))</f>
        <v>1020</v>
      </c>
      <c r="K1587" s="8">
        <f t="shared" si="993"/>
        <v>11050</v>
      </c>
      <c r="L1587" s="8">
        <f t="shared" si="994"/>
        <v>13260</v>
      </c>
      <c r="M1587" s="8">
        <f>Расценки!L1586</f>
        <v>9500</v>
      </c>
      <c r="N1587" s="8">
        <f>Расценки!M1586</f>
        <v>10925</v>
      </c>
      <c r="O1587" s="10">
        <f t="shared" si="995"/>
        <v>0.16315789473684217</v>
      </c>
      <c r="P1587" s="10">
        <f t="shared" si="996"/>
        <v>0.21372997711670472</v>
      </c>
      <c r="Q1587" s="7" t="str">
        <f t="shared" si="997"/>
        <v>расценка</v>
      </c>
      <c r="R1587" s="7" t="str">
        <f t="shared" si="998"/>
        <v>расценка</v>
      </c>
      <c r="S1587" s="8">
        <f t="shared" si="999"/>
        <v>731</v>
      </c>
      <c r="T1587" s="8">
        <f t="shared" si="1000"/>
        <v>840</v>
      </c>
      <c r="U1587" s="8">
        <f>Расценки!F1586</f>
        <v>15000</v>
      </c>
      <c r="V1587" s="8">
        <f>Расценки!G1586</f>
        <v>17250</v>
      </c>
      <c r="W1587" s="10">
        <f t="shared" si="1001"/>
        <v>0.26333333333333331</v>
      </c>
      <c r="X1587" s="10">
        <f t="shared" si="1002"/>
        <v>0.23130434782608697</v>
      </c>
      <c r="Y1587" s="9">
        <f>Расценки!H1586</f>
        <v>15000</v>
      </c>
      <c r="Z1587" s="9">
        <f>Расценки!I1586</f>
        <v>17680</v>
      </c>
      <c r="AA1587" s="10">
        <f>Расценки!J1586</f>
        <v>0</v>
      </c>
      <c r="AB1587" s="10">
        <f>Расценки!K1586</f>
        <v>2.4927536231884151E-2</v>
      </c>
      <c r="AC1587" s="16">
        <f t="shared" si="1003"/>
        <v>0.26333333333333331</v>
      </c>
      <c r="AD1587" s="16">
        <f t="shared" si="1004"/>
        <v>0.25</v>
      </c>
      <c r="AE1587" s="10">
        <f t="shared" si="1005"/>
        <v>0.36666666666666664</v>
      </c>
      <c r="AF1587" s="10">
        <f t="shared" si="1006"/>
        <v>0.38207013574660631</v>
      </c>
      <c r="AG1587" s="8">
        <f t="shared" si="1007"/>
        <v>3950</v>
      </c>
      <c r="AH1587" s="8">
        <f t="shared" si="1008"/>
        <v>4420</v>
      </c>
    </row>
    <row r="1588" spans="1:34" x14ac:dyDescent="0.25">
      <c r="A1588" s="7" t="s">
        <v>4704</v>
      </c>
      <c r="B1588" s="7" t="s">
        <v>4705</v>
      </c>
      <c r="C1588" s="7" t="s">
        <v>177</v>
      </c>
      <c r="D1588" s="7" t="s">
        <v>4564</v>
      </c>
      <c r="E1588" s="7" t="str">
        <f>INDEX('Нормо-час по специальностям'!$B$6:$B$26,MATCH(D1588,'Нормо-час по специальностям'!$A$6:$A$26,0))</f>
        <v>Монтажник наружных сетей</v>
      </c>
      <c r="F1588" s="15">
        <v>16</v>
      </c>
      <c r="G1588" s="7" t="s">
        <v>7524</v>
      </c>
      <c r="H1588" s="11">
        <f t="shared" si="992"/>
        <v>0.44</v>
      </c>
      <c r="I1588" s="8">
        <f>INDEX('Нормо-час по специальностям'!$D$6:$D$26,MATCH(D1588,'Нормо-час по специальностям'!$A$6:$A$26,0))</f>
        <v>850</v>
      </c>
      <c r="J1588" s="8">
        <f>INDEX('Нормо-час по специальностям'!$E$6:$E$26,MATCH(D1588,'Нормо-час по специальностям'!$A$6:$A$26,0))</f>
        <v>1020</v>
      </c>
      <c r="K1588" s="8">
        <f t="shared" si="993"/>
        <v>13600</v>
      </c>
      <c r="L1588" s="8">
        <f t="shared" si="994"/>
        <v>16320</v>
      </c>
      <c r="M1588" s="8">
        <f>Расценки!L1587</f>
        <v>12000</v>
      </c>
      <c r="N1588" s="8">
        <f>Расценки!M1587</f>
        <v>13800</v>
      </c>
      <c r="O1588" s="10">
        <f t="shared" si="995"/>
        <v>0.1333333333333333</v>
      </c>
      <c r="P1588" s="10">
        <f t="shared" si="996"/>
        <v>0.18260869565217397</v>
      </c>
      <c r="Q1588" s="7" t="str">
        <f t="shared" si="997"/>
        <v>расценка</v>
      </c>
      <c r="R1588" s="7" t="str">
        <f t="shared" si="998"/>
        <v>расценка</v>
      </c>
      <c r="S1588" s="8">
        <f t="shared" si="999"/>
        <v>750</v>
      </c>
      <c r="T1588" s="8">
        <f t="shared" si="1000"/>
        <v>863</v>
      </c>
      <c r="U1588" s="8">
        <f>Расценки!F1587</f>
        <v>19000</v>
      </c>
      <c r="V1588" s="8">
        <f>Расценки!G1587</f>
        <v>21850</v>
      </c>
      <c r="W1588" s="10">
        <f t="shared" si="1001"/>
        <v>0.28421052631578947</v>
      </c>
      <c r="X1588" s="10">
        <f t="shared" si="1002"/>
        <v>0.25308924485125855</v>
      </c>
      <c r="Y1588" s="9">
        <f>Расценки!H1587</f>
        <v>19000</v>
      </c>
      <c r="Z1588" s="9">
        <f>Расценки!I1587</f>
        <v>21850</v>
      </c>
      <c r="AA1588" s="10">
        <f>Расценки!J1587</f>
        <v>0</v>
      </c>
      <c r="AB1588" s="10">
        <f>Расценки!K1587</f>
        <v>0</v>
      </c>
      <c r="AC1588" s="16">
        <f t="shared" si="1003"/>
        <v>0.28421052631578947</v>
      </c>
      <c r="AD1588" s="16">
        <f t="shared" si="1004"/>
        <v>0.25308924485125855</v>
      </c>
      <c r="AE1588" s="10">
        <f t="shared" si="1005"/>
        <v>0.36842105263157893</v>
      </c>
      <c r="AF1588" s="10">
        <f t="shared" si="1006"/>
        <v>0.36842105263157893</v>
      </c>
      <c r="AG1588" s="8">
        <f t="shared" si="1007"/>
        <v>5400</v>
      </c>
      <c r="AH1588" s="8">
        <f t="shared" si="1008"/>
        <v>5530</v>
      </c>
    </row>
    <row r="1589" spans="1:34" x14ac:dyDescent="0.25">
      <c r="A1589" s="7" t="s">
        <v>4707</v>
      </c>
      <c r="B1589" s="7" t="s">
        <v>4708</v>
      </c>
      <c r="C1589" s="7" t="s">
        <v>177</v>
      </c>
      <c r="D1589" s="7" t="s">
        <v>4564</v>
      </c>
      <c r="E1589" s="7" t="str">
        <f>INDEX('Нормо-час по специальностям'!$B$6:$B$26,MATCH(D1589,'Нормо-час по специальностям'!$A$6:$A$26,0))</f>
        <v>Монтажник наружных сетей</v>
      </c>
      <c r="F1589" s="15">
        <v>6</v>
      </c>
      <c r="G1589" s="7" t="s">
        <v>7525</v>
      </c>
      <c r="H1589" s="11">
        <f t="shared" si="992"/>
        <v>1.17</v>
      </c>
      <c r="I1589" s="8">
        <f>INDEX('Нормо-час по специальностям'!$D$6:$D$26,MATCH(D1589,'Нормо-час по специальностям'!$A$6:$A$26,0))</f>
        <v>850</v>
      </c>
      <c r="J1589" s="8">
        <f>INDEX('Нормо-час по специальностям'!$E$6:$E$26,MATCH(D1589,'Нормо-час по специальностям'!$A$6:$A$26,0))</f>
        <v>1020</v>
      </c>
      <c r="K1589" s="8">
        <f t="shared" si="993"/>
        <v>5100</v>
      </c>
      <c r="L1589" s="8">
        <f t="shared" si="994"/>
        <v>6120</v>
      </c>
      <c r="M1589" s="8">
        <f>Расценки!L1588</f>
        <v>4500</v>
      </c>
      <c r="N1589" s="8">
        <f>Расценки!M1588</f>
        <v>5175</v>
      </c>
      <c r="O1589" s="10">
        <f t="shared" si="995"/>
        <v>0.1333333333333333</v>
      </c>
      <c r="P1589" s="10">
        <f t="shared" si="996"/>
        <v>0.18260869565217397</v>
      </c>
      <c r="Q1589" s="7" t="str">
        <f t="shared" si="997"/>
        <v>расценка</v>
      </c>
      <c r="R1589" s="7" t="str">
        <f t="shared" si="998"/>
        <v>расценка</v>
      </c>
      <c r="S1589" s="8">
        <f t="shared" si="999"/>
        <v>750</v>
      </c>
      <c r="T1589" s="8">
        <f t="shared" si="1000"/>
        <v>863</v>
      </c>
      <c r="U1589" s="8">
        <f>Расценки!F1588</f>
        <v>7000</v>
      </c>
      <c r="V1589" s="8">
        <f>Расценки!G1588</f>
        <v>8050</v>
      </c>
      <c r="W1589" s="10">
        <f t="shared" si="1001"/>
        <v>0.27142857142857141</v>
      </c>
      <c r="X1589" s="10">
        <f t="shared" si="1002"/>
        <v>0.23975155279503105</v>
      </c>
      <c r="Y1589" s="9">
        <f>Расценки!H1588</f>
        <v>7000</v>
      </c>
      <c r="Z1589" s="9">
        <f>Расценки!I1588</f>
        <v>8160</v>
      </c>
      <c r="AA1589" s="10">
        <f>Расценки!J1588</f>
        <v>0</v>
      </c>
      <c r="AB1589" s="10">
        <f>Расценки!K1588</f>
        <v>1.3664596273291973E-2</v>
      </c>
      <c r="AC1589" s="16">
        <f t="shared" si="1003"/>
        <v>0.27142857142857141</v>
      </c>
      <c r="AD1589" s="16">
        <f t="shared" si="1004"/>
        <v>0.25</v>
      </c>
      <c r="AE1589" s="10">
        <f t="shared" si="1005"/>
        <v>0.35714285714285715</v>
      </c>
      <c r="AF1589" s="10">
        <f t="shared" si="1006"/>
        <v>0.36580882352941174</v>
      </c>
      <c r="AG1589" s="8">
        <f t="shared" si="1007"/>
        <v>1900</v>
      </c>
      <c r="AH1589" s="8">
        <f t="shared" si="1008"/>
        <v>2040</v>
      </c>
    </row>
    <row r="1590" spans="1:34" x14ac:dyDescent="0.25">
      <c r="A1590" s="7" t="s">
        <v>4709</v>
      </c>
      <c r="B1590" s="7" t="s">
        <v>4710</v>
      </c>
      <c r="C1590" s="7" t="s">
        <v>50</v>
      </c>
      <c r="D1590" s="7" t="s">
        <v>4564</v>
      </c>
      <c r="E1590" s="7" t="str">
        <f>INDEX('Нормо-час по специальностям'!$B$6:$B$26,MATCH(D1590,'Нормо-час по специальностям'!$A$6:$A$26,0))</f>
        <v>Монтажник наружных сетей</v>
      </c>
      <c r="F1590" s="15">
        <v>0.25</v>
      </c>
      <c r="G1590" s="7" t="s">
        <v>7526</v>
      </c>
      <c r="H1590" s="11">
        <f t="shared" si="992"/>
        <v>28</v>
      </c>
      <c r="I1590" s="8">
        <f>INDEX('Нормо-час по специальностям'!$D$6:$D$26,MATCH(D1590,'Нормо-час по специальностям'!$A$6:$A$26,0))</f>
        <v>850</v>
      </c>
      <c r="J1590" s="8">
        <f>INDEX('Нормо-час по специальностям'!$E$6:$E$26,MATCH(D1590,'Нормо-час по специальностям'!$A$6:$A$26,0))</f>
        <v>1020</v>
      </c>
      <c r="K1590" s="8">
        <f t="shared" si="993"/>
        <v>213</v>
      </c>
      <c r="L1590" s="8">
        <f t="shared" si="994"/>
        <v>255</v>
      </c>
      <c r="M1590" s="8">
        <f>Расценки!L1589</f>
        <v>290</v>
      </c>
      <c r="N1590" s="8">
        <f>Расценки!M1589</f>
        <v>334</v>
      </c>
      <c r="O1590" s="10">
        <f t="shared" si="995"/>
        <v>-0.26551724137931032</v>
      </c>
      <c r="P1590" s="10">
        <f t="shared" si="996"/>
        <v>-0.23652694610778446</v>
      </c>
      <c r="Q1590" s="7" t="str">
        <f t="shared" si="997"/>
        <v>нормо-часы</v>
      </c>
      <c r="R1590" s="7" t="str">
        <f t="shared" si="998"/>
        <v>нормо-часы</v>
      </c>
      <c r="S1590" s="8">
        <f t="shared" si="999"/>
        <v>1160</v>
      </c>
      <c r="T1590" s="8">
        <f t="shared" si="1000"/>
        <v>1336</v>
      </c>
      <c r="U1590" s="8">
        <f>Расценки!F1589</f>
        <v>450</v>
      </c>
      <c r="V1590" s="8">
        <f>Расценки!G1589</f>
        <v>518</v>
      </c>
      <c r="W1590" s="10">
        <f t="shared" si="1001"/>
        <v>0.52666666666666662</v>
      </c>
      <c r="X1590" s="10">
        <f t="shared" si="1002"/>
        <v>0.50772200772200771</v>
      </c>
      <c r="Y1590" s="9">
        <f>Расценки!H1589</f>
        <v>450</v>
      </c>
      <c r="Z1590" s="9">
        <f>Расценки!I1589</f>
        <v>518</v>
      </c>
      <c r="AA1590" s="10">
        <f>Расценки!J1589</f>
        <v>0</v>
      </c>
      <c r="AB1590" s="10">
        <f>Расценки!K1589</f>
        <v>0</v>
      </c>
      <c r="AC1590" s="16">
        <f t="shared" si="1003"/>
        <v>0.52666666666666662</v>
      </c>
      <c r="AD1590" s="16">
        <f t="shared" si="1004"/>
        <v>0.50772200772200771</v>
      </c>
      <c r="AE1590" s="10">
        <f t="shared" si="1005"/>
        <v>0.35555555555555557</v>
      </c>
      <c r="AF1590" s="10">
        <f t="shared" si="1006"/>
        <v>0.35521235521235522</v>
      </c>
      <c r="AG1590" s="8">
        <f t="shared" si="1007"/>
        <v>237</v>
      </c>
      <c r="AH1590" s="8">
        <f t="shared" si="1008"/>
        <v>263</v>
      </c>
    </row>
    <row r="1591" spans="1:34" x14ac:dyDescent="0.25">
      <c r="A1591" s="7" t="s">
        <v>4713</v>
      </c>
      <c r="B1591" s="7" t="s">
        <v>4714</v>
      </c>
      <c r="C1591" s="7" t="s">
        <v>50</v>
      </c>
      <c r="D1591" s="7" t="s">
        <v>4564</v>
      </c>
      <c r="E1591" s="7" t="str">
        <f>INDEX('Нормо-час по специальностям'!$B$6:$B$26,MATCH(D1591,'Нормо-час по специальностям'!$A$6:$A$26,0))</f>
        <v>Монтажник наружных сетей</v>
      </c>
      <c r="F1591" s="15">
        <v>0.4</v>
      </c>
      <c r="G1591" s="7" t="s">
        <v>7527</v>
      </c>
      <c r="H1591" s="11">
        <f t="shared" si="992"/>
        <v>17.5</v>
      </c>
      <c r="I1591" s="8">
        <f>INDEX('Нормо-час по специальностям'!$D$6:$D$26,MATCH(D1591,'Нормо-час по специальностям'!$A$6:$A$26,0))</f>
        <v>850</v>
      </c>
      <c r="J1591" s="8">
        <f>INDEX('Нормо-час по специальностям'!$E$6:$E$26,MATCH(D1591,'Нормо-час по специальностям'!$A$6:$A$26,0))</f>
        <v>1020</v>
      </c>
      <c r="K1591" s="8">
        <f t="shared" si="993"/>
        <v>340</v>
      </c>
      <c r="L1591" s="8">
        <f t="shared" si="994"/>
        <v>408</v>
      </c>
      <c r="M1591" s="8">
        <f>Расценки!L1590</f>
        <v>440</v>
      </c>
      <c r="N1591" s="8">
        <f>Расценки!M1590</f>
        <v>506</v>
      </c>
      <c r="O1591" s="10">
        <f t="shared" si="995"/>
        <v>-0.22727272727272729</v>
      </c>
      <c r="P1591" s="10">
        <f t="shared" si="996"/>
        <v>-0.19367588932806323</v>
      </c>
      <c r="Q1591" s="7" t="str">
        <f t="shared" si="997"/>
        <v>нормо-часы</v>
      </c>
      <c r="R1591" s="7" t="str">
        <f t="shared" si="998"/>
        <v>нормо-часы</v>
      </c>
      <c r="S1591" s="8">
        <f t="shared" si="999"/>
        <v>1100</v>
      </c>
      <c r="T1591" s="8">
        <f t="shared" si="1000"/>
        <v>1265</v>
      </c>
      <c r="U1591" s="8">
        <f>Расценки!F1590</f>
        <v>700</v>
      </c>
      <c r="V1591" s="8">
        <f>Расценки!G1590</f>
        <v>805</v>
      </c>
      <c r="W1591" s="10">
        <f t="shared" si="1001"/>
        <v>0.51428571428571423</v>
      </c>
      <c r="X1591" s="10">
        <f t="shared" si="1002"/>
        <v>0.49316770186335401</v>
      </c>
      <c r="Y1591" s="9">
        <f>Расценки!H1590</f>
        <v>700</v>
      </c>
      <c r="Z1591" s="9">
        <f>Расценки!I1590</f>
        <v>805</v>
      </c>
      <c r="AA1591" s="10">
        <f>Расценки!J1590</f>
        <v>0</v>
      </c>
      <c r="AB1591" s="10">
        <f>Расценки!K1590</f>
        <v>0</v>
      </c>
      <c r="AC1591" s="16">
        <f t="shared" si="1003"/>
        <v>0.51428571428571423</v>
      </c>
      <c r="AD1591" s="16">
        <f t="shared" si="1004"/>
        <v>0.49316770186335401</v>
      </c>
      <c r="AE1591" s="10">
        <f t="shared" si="1005"/>
        <v>0.37142857142857144</v>
      </c>
      <c r="AF1591" s="10">
        <f t="shared" si="1006"/>
        <v>0.37142857142857144</v>
      </c>
      <c r="AG1591" s="8">
        <f t="shared" si="1007"/>
        <v>360</v>
      </c>
      <c r="AH1591" s="8">
        <f t="shared" si="1008"/>
        <v>397</v>
      </c>
    </row>
    <row r="1592" spans="1:34" x14ac:dyDescent="0.25">
      <c r="A1592" s="7" t="s">
        <v>4715</v>
      </c>
      <c r="B1592" s="7" t="s">
        <v>4716</v>
      </c>
      <c r="C1592" s="7" t="s">
        <v>50</v>
      </c>
      <c r="D1592" s="7" t="s">
        <v>4564</v>
      </c>
      <c r="E1592" s="7" t="str">
        <f>INDEX('Нормо-час по специальностям'!$B$6:$B$26,MATCH(D1592,'Нормо-час по специальностям'!$A$6:$A$26,0))</f>
        <v>Монтажник наружных сетей</v>
      </c>
      <c r="F1592" s="15">
        <v>0.55000000000000004</v>
      </c>
      <c r="G1592" s="7" t="s">
        <v>7528</v>
      </c>
      <c r="H1592" s="11">
        <f t="shared" si="992"/>
        <v>12.73</v>
      </c>
      <c r="I1592" s="8">
        <f>INDEX('Нормо-час по специальностям'!$D$6:$D$26,MATCH(D1592,'Нормо-час по специальностям'!$A$6:$A$26,0))</f>
        <v>850</v>
      </c>
      <c r="J1592" s="8">
        <f>INDEX('Нормо-час по специальностям'!$E$6:$E$26,MATCH(D1592,'Нормо-час по специальностям'!$A$6:$A$26,0))</f>
        <v>1020</v>
      </c>
      <c r="K1592" s="8">
        <f t="shared" si="993"/>
        <v>468</v>
      </c>
      <c r="L1592" s="8">
        <f t="shared" si="994"/>
        <v>561</v>
      </c>
      <c r="M1592" s="8">
        <f>Расценки!L1591</f>
        <v>600</v>
      </c>
      <c r="N1592" s="8">
        <f>Расценки!M1591</f>
        <v>690</v>
      </c>
      <c r="O1592" s="10">
        <f t="shared" si="995"/>
        <v>-0.21999999999999997</v>
      </c>
      <c r="P1592" s="10">
        <f t="shared" si="996"/>
        <v>-0.18695652173913047</v>
      </c>
      <c r="Q1592" s="7" t="str">
        <f t="shared" si="997"/>
        <v>нормо-часы</v>
      </c>
      <c r="R1592" s="7" t="str">
        <f t="shared" si="998"/>
        <v>нормо-часы</v>
      </c>
      <c r="S1592" s="8">
        <f t="shared" si="999"/>
        <v>1091</v>
      </c>
      <c r="T1592" s="8">
        <f t="shared" si="1000"/>
        <v>1255</v>
      </c>
      <c r="U1592" s="8">
        <f>Расценки!F1591</f>
        <v>950</v>
      </c>
      <c r="V1592" s="8">
        <f>Расценки!G1591</f>
        <v>1092</v>
      </c>
      <c r="W1592" s="10">
        <f t="shared" si="1001"/>
        <v>0.50736842105263158</v>
      </c>
      <c r="X1592" s="10">
        <f t="shared" si="1002"/>
        <v>0.48626373626373626</v>
      </c>
      <c r="Y1592" s="9">
        <f>Расценки!H1591</f>
        <v>950</v>
      </c>
      <c r="Z1592" s="9">
        <f>Расценки!I1591</f>
        <v>1092</v>
      </c>
      <c r="AA1592" s="10">
        <f>Расценки!J1591</f>
        <v>0</v>
      </c>
      <c r="AB1592" s="10">
        <f>Расценки!K1591</f>
        <v>0</v>
      </c>
      <c r="AC1592" s="16">
        <f t="shared" si="1003"/>
        <v>0.50736842105263158</v>
      </c>
      <c r="AD1592" s="16">
        <f t="shared" si="1004"/>
        <v>0.48626373626373626</v>
      </c>
      <c r="AE1592" s="10">
        <f t="shared" si="1005"/>
        <v>0.36842105263157893</v>
      </c>
      <c r="AF1592" s="10">
        <f t="shared" si="1006"/>
        <v>0.36813186813186816</v>
      </c>
      <c r="AG1592" s="8">
        <f t="shared" si="1007"/>
        <v>482</v>
      </c>
      <c r="AH1592" s="8">
        <f t="shared" si="1008"/>
        <v>531</v>
      </c>
    </row>
    <row r="1593" spans="1:34" x14ac:dyDescent="0.25">
      <c r="A1593" s="7" t="s">
        <v>4717</v>
      </c>
      <c r="B1593" s="7" t="s">
        <v>4718</v>
      </c>
      <c r="C1593" s="7" t="s">
        <v>28</v>
      </c>
      <c r="D1593" s="7" t="s">
        <v>4564</v>
      </c>
      <c r="E1593" s="7" t="str">
        <f>INDEX('Нормо-час по специальностям'!$B$6:$B$26,MATCH(D1593,'Нормо-час по специальностям'!$A$6:$A$26,0))</f>
        <v>Монтажник наружных сетей</v>
      </c>
      <c r="F1593" s="15">
        <v>6</v>
      </c>
      <c r="G1593" s="7" t="s">
        <v>7529</v>
      </c>
      <c r="H1593" s="11">
        <f t="shared" si="992"/>
        <v>1.17</v>
      </c>
      <c r="I1593" s="8">
        <f>INDEX('Нормо-час по специальностям'!$D$6:$D$26,MATCH(D1593,'Нормо-час по специальностям'!$A$6:$A$26,0))</f>
        <v>850</v>
      </c>
      <c r="J1593" s="8">
        <f>INDEX('Нормо-час по специальностям'!$E$6:$E$26,MATCH(D1593,'Нормо-час по специальностям'!$A$6:$A$26,0))</f>
        <v>1020</v>
      </c>
      <c r="K1593" s="8">
        <f t="shared" si="993"/>
        <v>5100</v>
      </c>
      <c r="L1593" s="8">
        <f t="shared" si="994"/>
        <v>6120</v>
      </c>
      <c r="M1593" s="8">
        <f>Расценки!L1592</f>
        <v>4000</v>
      </c>
      <c r="N1593" s="8">
        <f>Расценки!M1592</f>
        <v>4600</v>
      </c>
      <c r="O1593" s="10">
        <f t="shared" si="995"/>
        <v>0.27499999999999991</v>
      </c>
      <c r="P1593" s="10">
        <f t="shared" si="996"/>
        <v>0.33043478260869574</v>
      </c>
      <c r="Q1593" s="7" t="str">
        <f t="shared" si="997"/>
        <v>расценка</v>
      </c>
      <c r="R1593" s="7" t="str">
        <f t="shared" si="998"/>
        <v>расценка</v>
      </c>
      <c r="S1593" s="8">
        <f t="shared" si="999"/>
        <v>667</v>
      </c>
      <c r="T1593" s="8">
        <f t="shared" si="1000"/>
        <v>767</v>
      </c>
      <c r="U1593" s="8">
        <f>Расценки!F1592</f>
        <v>6500</v>
      </c>
      <c r="V1593" s="8">
        <f>Расценки!G1592</f>
        <v>7475</v>
      </c>
      <c r="W1593" s="10">
        <f t="shared" si="1001"/>
        <v>0.2153846153846154</v>
      </c>
      <c r="X1593" s="10">
        <f t="shared" si="1002"/>
        <v>0.18127090301003346</v>
      </c>
      <c r="Y1593" s="9">
        <f>Расценки!H1592</f>
        <v>6800</v>
      </c>
      <c r="Z1593" s="9">
        <f>Расценки!I1592</f>
        <v>8160</v>
      </c>
      <c r="AA1593" s="10">
        <f>Расценки!J1592</f>
        <v>4.6153846153846212E-2</v>
      </c>
      <c r="AB1593" s="10">
        <f>Расценки!K1592</f>
        <v>9.1638795986622057E-2</v>
      </c>
      <c r="AC1593" s="16">
        <f t="shared" si="1003"/>
        <v>0.25</v>
      </c>
      <c r="AD1593" s="16">
        <f t="shared" si="1004"/>
        <v>0.25</v>
      </c>
      <c r="AE1593" s="10">
        <f t="shared" si="1005"/>
        <v>0.41176470588235292</v>
      </c>
      <c r="AF1593" s="10">
        <f t="shared" si="1006"/>
        <v>0.43627450980392157</v>
      </c>
      <c r="AG1593" s="8">
        <f t="shared" si="1007"/>
        <v>1700</v>
      </c>
      <c r="AH1593" s="8">
        <f t="shared" si="1008"/>
        <v>2040</v>
      </c>
    </row>
    <row r="1594" spans="1:34" x14ac:dyDescent="0.25">
      <c r="A1594" s="7" t="s">
        <v>4720</v>
      </c>
      <c r="B1594" s="7" t="s">
        <v>4721</v>
      </c>
      <c r="C1594" s="7" t="s">
        <v>50</v>
      </c>
      <c r="D1594" s="7" t="s">
        <v>4564</v>
      </c>
      <c r="E1594" s="7" t="str">
        <f>INDEX('Нормо-час по специальностям'!$B$6:$B$26,MATCH(D1594,'Нормо-час по специальностям'!$A$6:$A$26,0))</f>
        <v>Монтажник наружных сетей</v>
      </c>
      <c r="F1594" s="15">
        <v>0.22</v>
      </c>
      <c r="G1594" s="7" t="s">
        <v>7530</v>
      </c>
      <c r="H1594" s="11">
        <f t="shared" si="992"/>
        <v>31.82</v>
      </c>
      <c r="I1594" s="8">
        <f>INDEX('Нормо-час по специальностям'!$D$6:$D$26,MATCH(D1594,'Нормо-час по специальностям'!$A$6:$A$26,0))</f>
        <v>850</v>
      </c>
      <c r="J1594" s="8">
        <f>INDEX('Нормо-час по специальностям'!$E$6:$E$26,MATCH(D1594,'Нормо-час по специальностям'!$A$6:$A$26,0))</f>
        <v>1020</v>
      </c>
      <c r="K1594" s="8">
        <f t="shared" si="993"/>
        <v>187</v>
      </c>
      <c r="L1594" s="8">
        <f t="shared" si="994"/>
        <v>224</v>
      </c>
      <c r="M1594" s="8">
        <f>Расценки!L1593</f>
        <v>320</v>
      </c>
      <c r="N1594" s="8">
        <f>Расценки!M1593</f>
        <v>368</v>
      </c>
      <c r="O1594" s="10">
        <f t="shared" si="995"/>
        <v>-0.41562500000000002</v>
      </c>
      <c r="P1594" s="10">
        <f t="shared" si="996"/>
        <v>-0.39130434782608692</v>
      </c>
      <c r="Q1594" s="7" t="str">
        <f t="shared" si="997"/>
        <v>нормо-часы</v>
      </c>
      <c r="R1594" s="7" t="str">
        <f t="shared" si="998"/>
        <v>нормо-часы</v>
      </c>
      <c r="S1594" s="8">
        <f t="shared" si="999"/>
        <v>1455</v>
      </c>
      <c r="T1594" s="8">
        <f t="shared" si="1000"/>
        <v>1673</v>
      </c>
      <c r="U1594" s="8">
        <f>Расценки!F1593</f>
        <v>500</v>
      </c>
      <c r="V1594" s="8">
        <f>Расценки!G1593</f>
        <v>575</v>
      </c>
      <c r="W1594" s="10">
        <f t="shared" si="1001"/>
        <v>0.626</v>
      </c>
      <c r="X1594" s="10">
        <f t="shared" si="1002"/>
        <v>0.61043478260869566</v>
      </c>
      <c r="Y1594" s="9">
        <f>Расценки!H1593</f>
        <v>500</v>
      </c>
      <c r="Z1594" s="9">
        <f>Расценки!I1593</f>
        <v>575</v>
      </c>
      <c r="AA1594" s="10">
        <f>Расценки!J1593</f>
        <v>0</v>
      </c>
      <c r="AB1594" s="10">
        <f>Расценки!K1593</f>
        <v>0</v>
      </c>
      <c r="AC1594" s="16">
        <f t="shared" si="1003"/>
        <v>0.626</v>
      </c>
      <c r="AD1594" s="16">
        <f t="shared" si="1004"/>
        <v>0.61043478260869566</v>
      </c>
      <c r="AE1594" s="10">
        <f t="shared" si="1005"/>
        <v>0.36</v>
      </c>
      <c r="AF1594" s="10">
        <f t="shared" si="1006"/>
        <v>0.36</v>
      </c>
      <c r="AG1594" s="8">
        <f t="shared" si="1007"/>
        <v>313</v>
      </c>
      <c r="AH1594" s="8">
        <f t="shared" si="1008"/>
        <v>351</v>
      </c>
    </row>
    <row r="1595" spans="1:34" x14ac:dyDescent="0.25">
      <c r="A1595" s="7" t="s">
        <v>4723</v>
      </c>
      <c r="B1595" s="7" t="s">
        <v>4724</v>
      </c>
      <c r="C1595" s="7" t="s">
        <v>50</v>
      </c>
      <c r="D1595" s="7" t="s">
        <v>4564</v>
      </c>
      <c r="E1595" s="7" t="str">
        <f>INDEX('Нормо-час по специальностям'!$B$6:$B$26,MATCH(D1595,'Нормо-час по специальностям'!$A$6:$A$26,0))</f>
        <v>Монтажник наружных сетей</v>
      </c>
      <c r="F1595" s="15">
        <v>0.28000000000000003</v>
      </c>
      <c r="G1595" s="7" t="s">
        <v>7531</v>
      </c>
      <c r="H1595" s="11">
        <f t="shared" si="992"/>
        <v>25</v>
      </c>
      <c r="I1595" s="8">
        <f>INDEX('Нормо-час по специальностям'!$D$6:$D$26,MATCH(D1595,'Нормо-час по специальностям'!$A$6:$A$26,0))</f>
        <v>850</v>
      </c>
      <c r="J1595" s="8">
        <f>INDEX('Нормо-час по специальностям'!$E$6:$E$26,MATCH(D1595,'Нормо-час по специальностям'!$A$6:$A$26,0))</f>
        <v>1020</v>
      </c>
      <c r="K1595" s="8">
        <f t="shared" si="993"/>
        <v>238</v>
      </c>
      <c r="L1595" s="8">
        <f t="shared" si="994"/>
        <v>286</v>
      </c>
      <c r="M1595" s="8">
        <f>Расценки!L1594</f>
        <v>370</v>
      </c>
      <c r="N1595" s="8">
        <f>Расценки!M1594</f>
        <v>425</v>
      </c>
      <c r="O1595" s="10">
        <f t="shared" si="995"/>
        <v>-0.35675675675675678</v>
      </c>
      <c r="P1595" s="10">
        <f t="shared" si="996"/>
        <v>-0.32705882352941174</v>
      </c>
      <c r="Q1595" s="7" t="str">
        <f t="shared" si="997"/>
        <v>нормо-часы</v>
      </c>
      <c r="R1595" s="7" t="str">
        <f t="shared" si="998"/>
        <v>нормо-часы</v>
      </c>
      <c r="S1595" s="8">
        <f t="shared" si="999"/>
        <v>1321</v>
      </c>
      <c r="T1595" s="8">
        <f t="shared" si="1000"/>
        <v>1518</v>
      </c>
      <c r="U1595" s="8">
        <f>Расценки!F1594</f>
        <v>580</v>
      </c>
      <c r="V1595" s="8">
        <f>Расценки!G1594</f>
        <v>667</v>
      </c>
      <c r="W1595" s="10">
        <f t="shared" si="1001"/>
        <v>0.58965517241379306</v>
      </c>
      <c r="X1595" s="10">
        <f t="shared" si="1002"/>
        <v>0.5712143928035982</v>
      </c>
      <c r="Y1595" s="9">
        <f>Расценки!H1594</f>
        <v>580</v>
      </c>
      <c r="Z1595" s="9">
        <f>Расценки!I1594</f>
        <v>667</v>
      </c>
      <c r="AA1595" s="10">
        <f>Расценки!J1594</f>
        <v>0</v>
      </c>
      <c r="AB1595" s="10">
        <f>Расценки!K1594</f>
        <v>0</v>
      </c>
      <c r="AC1595" s="16">
        <f t="shared" si="1003"/>
        <v>0.58965517241379306</v>
      </c>
      <c r="AD1595" s="16">
        <f t="shared" si="1004"/>
        <v>0.5712143928035982</v>
      </c>
      <c r="AE1595" s="10">
        <f t="shared" si="1005"/>
        <v>0.36206896551724138</v>
      </c>
      <c r="AF1595" s="10">
        <f t="shared" si="1006"/>
        <v>0.36281859070464767</v>
      </c>
      <c r="AG1595" s="8">
        <f t="shared" si="1007"/>
        <v>342</v>
      </c>
      <c r="AH1595" s="8">
        <f t="shared" si="1008"/>
        <v>381</v>
      </c>
    </row>
    <row r="1596" spans="1:34" x14ac:dyDescent="0.25">
      <c r="A1596" s="7" t="s">
        <v>4726</v>
      </c>
      <c r="B1596" s="7" t="s">
        <v>4727</v>
      </c>
      <c r="C1596" s="7" t="s">
        <v>50</v>
      </c>
      <c r="D1596" s="7" t="s">
        <v>4564</v>
      </c>
      <c r="E1596" s="7" t="str">
        <f>INDEX('Нормо-час по специальностям'!$B$6:$B$26,MATCH(D1596,'Нормо-час по специальностям'!$A$6:$A$26,0))</f>
        <v>Монтажник наружных сетей</v>
      </c>
      <c r="F1596" s="15">
        <v>0.35</v>
      </c>
      <c r="G1596" s="7" t="s">
        <v>7531</v>
      </c>
      <c r="H1596" s="11">
        <f t="shared" si="992"/>
        <v>20</v>
      </c>
      <c r="I1596" s="8">
        <f>INDEX('Нормо-час по специальностям'!$D$6:$D$26,MATCH(D1596,'Нормо-час по специальностям'!$A$6:$A$26,0))</f>
        <v>850</v>
      </c>
      <c r="J1596" s="8">
        <f>INDEX('Нормо-час по специальностям'!$E$6:$E$26,MATCH(D1596,'Нормо-час по специальностям'!$A$6:$A$26,0))</f>
        <v>1020</v>
      </c>
      <c r="K1596" s="8">
        <f t="shared" si="993"/>
        <v>298</v>
      </c>
      <c r="L1596" s="8">
        <f t="shared" si="994"/>
        <v>357</v>
      </c>
      <c r="M1596" s="8">
        <f>Расценки!L1595</f>
        <v>440</v>
      </c>
      <c r="N1596" s="8">
        <f>Расценки!M1595</f>
        <v>506</v>
      </c>
      <c r="O1596" s="10">
        <f t="shared" si="995"/>
        <v>-0.32272727272727275</v>
      </c>
      <c r="P1596" s="10">
        <f t="shared" si="996"/>
        <v>-0.2944664031620553</v>
      </c>
      <c r="Q1596" s="7" t="str">
        <f t="shared" si="997"/>
        <v>нормо-часы</v>
      </c>
      <c r="R1596" s="7" t="str">
        <f t="shared" si="998"/>
        <v>нормо-часы</v>
      </c>
      <c r="S1596" s="8">
        <f t="shared" si="999"/>
        <v>1257</v>
      </c>
      <c r="T1596" s="8">
        <f t="shared" si="1000"/>
        <v>1446</v>
      </c>
      <c r="U1596" s="8">
        <f>Расценки!F1595</f>
        <v>700</v>
      </c>
      <c r="V1596" s="8">
        <f>Расценки!G1595</f>
        <v>805</v>
      </c>
      <c r="W1596" s="10">
        <f t="shared" si="1001"/>
        <v>0.57428571428571429</v>
      </c>
      <c r="X1596" s="10">
        <f t="shared" si="1002"/>
        <v>0.55652173913043479</v>
      </c>
      <c r="Y1596" s="9">
        <f>Расценки!H1595</f>
        <v>700</v>
      </c>
      <c r="Z1596" s="9">
        <f>Расценки!I1595</f>
        <v>805</v>
      </c>
      <c r="AA1596" s="10">
        <f>Расценки!J1595</f>
        <v>0</v>
      </c>
      <c r="AB1596" s="10">
        <f>Расценки!K1595</f>
        <v>0</v>
      </c>
      <c r="AC1596" s="16">
        <f t="shared" si="1003"/>
        <v>0.57428571428571429</v>
      </c>
      <c r="AD1596" s="16">
        <f t="shared" si="1004"/>
        <v>0.55652173913043479</v>
      </c>
      <c r="AE1596" s="10">
        <f t="shared" si="1005"/>
        <v>0.37142857142857144</v>
      </c>
      <c r="AF1596" s="10">
        <f t="shared" si="1006"/>
        <v>0.37142857142857144</v>
      </c>
      <c r="AG1596" s="8">
        <f t="shared" si="1007"/>
        <v>402</v>
      </c>
      <c r="AH1596" s="8">
        <f t="shared" si="1008"/>
        <v>448</v>
      </c>
    </row>
    <row r="1597" spans="1:34" x14ac:dyDescent="0.25">
      <c r="A1597" s="7" t="s">
        <v>4728</v>
      </c>
      <c r="B1597" s="7" t="s">
        <v>4729</v>
      </c>
      <c r="C1597" s="7" t="s">
        <v>50</v>
      </c>
      <c r="D1597" s="7" t="s">
        <v>4564</v>
      </c>
      <c r="E1597" s="7" t="str">
        <f>INDEX('Нормо-час по специальностям'!$B$6:$B$26,MATCH(D1597,'Нормо-час по специальностям'!$A$6:$A$26,0))</f>
        <v>Монтажник наружных сетей</v>
      </c>
      <c r="F1597" s="15">
        <v>0.42</v>
      </c>
      <c r="G1597" s="7" t="s">
        <v>7531</v>
      </c>
      <c r="H1597" s="11">
        <f t="shared" si="992"/>
        <v>16.670000000000002</v>
      </c>
      <c r="I1597" s="8">
        <f>INDEX('Нормо-час по специальностям'!$D$6:$D$26,MATCH(D1597,'Нормо-час по специальностям'!$A$6:$A$26,0))</f>
        <v>850</v>
      </c>
      <c r="J1597" s="8">
        <f>INDEX('Нормо-час по специальностям'!$E$6:$E$26,MATCH(D1597,'Нормо-час по специальностям'!$A$6:$A$26,0))</f>
        <v>1020</v>
      </c>
      <c r="K1597" s="8">
        <f t="shared" si="993"/>
        <v>357</v>
      </c>
      <c r="L1597" s="8">
        <f t="shared" si="994"/>
        <v>428</v>
      </c>
      <c r="M1597" s="8">
        <f>Расценки!L1596</f>
        <v>500</v>
      </c>
      <c r="N1597" s="8">
        <f>Расценки!M1596</f>
        <v>575</v>
      </c>
      <c r="O1597" s="10">
        <f t="shared" si="995"/>
        <v>-0.28600000000000003</v>
      </c>
      <c r="P1597" s="10">
        <f t="shared" si="996"/>
        <v>-0.25565217391304351</v>
      </c>
      <c r="Q1597" s="7" t="str">
        <f t="shared" si="997"/>
        <v>нормо-часы</v>
      </c>
      <c r="R1597" s="7" t="str">
        <f t="shared" si="998"/>
        <v>нормо-часы</v>
      </c>
      <c r="S1597" s="8">
        <f t="shared" si="999"/>
        <v>1190</v>
      </c>
      <c r="T1597" s="8">
        <f t="shared" si="1000"/>
        <v>1369</v>
      </c>
      <c r="U1597" s="8">
        <f>Расценки!F1596</f>
        <v>800</v>
      </c>
      <c r="V1597" s="8">
        <f>Расценки!G1596</f>
        <v>920</v>
      </c>
      <c r="W1597" s="10">
        <f t="shared" si="1001"/>
        <v>0.55374999999999996</v>
      </c>
      <c r="X1597" s="10">
        <f t="shared" si="1002"/>
        <v>0.5347826086956522</v>
      </c>
      <c r="Y1597" s="9">
        <f>Расценки!H1596</f>
        <v>800</v>
      </c>
      <c r="Z1597" s="9">
        <f>Расценки!I1596</f>
        <v>920</v>
      </c>
      <c r="AA1597" s="10">
        <f>Расценки!J1596</f>
        <v>0</v>
      </c>
      <c r="AB1597" s="10">
        <f>Расценки!K1596</f>
        <v>0</v>
      </c>
      <c r="AC1597" s="16">
        <f t="shared" si="1003"/>
        <v>0.55374999999999996</v>
      </c>
      <c r="AD1597" s="16">
        <f t="shared" si="1004"/>
        <v>0.5347826086956522</v>
      </c>
      <c r="AE1597" s="10">
        <f t="shared" si="1005"/>
        <v>0.375</v>
      </c>
      <c r="AF1597" s="10">
        <f t="shared" si="1006"/>
        <v>0.375</v>
      </c>
      <c r="AG1597" s="8">
        <f t="shared" si="1007"/>
        <v>443</v>
      </c>
      <c r="AH1597" s="8">
        <f t="shared" si="1008"/>
        <v>492</v>
      </c>
    </row>
    <row r="1598" spans="1:34" x14ac:dyDescent="0.25">
      <c r="A1598" s="7" t="s">
        <v>4730</v>
      </c>
      <c r="B1598" s="7" t="s">
        <v>4731</v>
      </c>
      <c r="C1598" s="7" t="s">
        <v>28</v>
      </c>
      <c r="D1598" s="7" t="s">
        <v>4564</v>
      </c>
      <c r="E1598" s="7" t="str">
        <f>INDEX('Нормо-час по специальностям'!$B$6:$B$26,MATCH(D1598,'Нормо-час по специальностям'!$A$6:$A$26,0))</f>
        <v>Монтажник наружных сетей</v>
      </c>
      <c r="F1598" s="15">
        <v>10</v>
      </c>
      <c r="G1598" s="7" t="s">
        <v>7532</v>
      </c>
      <c r="H1598" s="11">
        <f t="shared" si="992"/>
        <v>0.7</v>
      </c>
      <c r="I1598" s="8">
        <f>INDEX('Нормо-час по специальностям'!$D$6:$D$26,MATCH(D1598,'Нормо-час по специальностям'!$A$6:$A$26,0))</f>
        <v>850</v>
      </c>
      <c r="J1598" s="8">
        <f>INDEX('Нормо-час по специальностям'!$E$6:$E$26,MATCH(D1598,'Нормо-час по специальностям'!$A$6:$A$26,0))</f>
        <v>1020</v>
      </c>
      <c r="K1598" s="8">
        <f t="shared" si="993"/>
        <v>8500</v>
      </c>
      <c r="L1598" s="8">
        <f t="shared" si="994"/>
        <v>10200</v>
      </c>
      <c r="M1598" s="8">
        <f>Расценки!L1597</f>
        <v>5700</v>
      </c>
      <c r="N1598" s="8">
        <f>Расценки!M1597</f>
        <v>6555</v>
      </c>
      <c r="O1598" s="10">
        <f t="shared" si="995"/>
        <v>0.49122807017543857</v>
      </c>
      <c r="P1598" s="10">
        <f t="shared" si="996"/>
        <v>0.55606407322654472</v>
      </c>
      <c r="Q1598" s="7" t="str">
        <f t="shared" si="997"/>
        <v>расценка</v>
      </c>
      <c r="R1598" s="7" t="str">
        <f t="shared" si="998"/>
        <v>расценка</v>
      </c>
      <c r="S1598" s="8">
        <f t="shared" si="999"/>
        <v>570</v>
      </c>
      <c r="T1598" s="8">
        <f t="shared" si="1000"/>
        <v>656</v>
      </c>
      <c r="U1598" s="8">
        <f>Расценки!F1597</f>
        <v>9000</v>
      </c>
      <c r="V1598" s="8">
        <f>Расценки!G1597</f>
        <v>10350</v>
      </c>
      <c r="W1598" s="10">
        <f t="shared" si="1001"/>
        <v>5.5555555555555552E-2</v>
      </c>
      <c r="X1598" s="10">
        <f t="shared" si="1002"/>
        <v>1.4492753623188406E-2</v>
      </c>
      <c r="Y1598" s="9">
        <f>Расценки!H1597</f>
        <v>11334</v>
      </c>
      <c r="Z1598" s="9">
        <f>Расценки!I1597</f>
        <v>13600</v>
      </c>
      <c r="AA1598" s="10">
        <f>Расценки!J1597</f>
        <v>0.25933333333333342</v>
      </c>
      <c r="AB1598" s="10">
        <f>Расценки!K1597</f>
        <v>0.31400966183574885</v>
      </c>
      <c r="AC1598" s="16">
        <f t="shared" si="1003"/>
        <v>0.25004411505205576</v>
      </c>
      <c r="AD1598" s="16">
        <f t="shared" si="1004"/>
        <v>0.25</v>
      </c>
      <c r="AE1598" s="10">
        <f t="shared" si="1005"/>
        <v>0.49708840656431974</v>
      </c>
      <c r="AF1598" s="10">
        <f t="shared" si="1006"/>
        <v>0.51801470588235299</v>
      </c>
      <c r="AG1598" s="8">
        <f t="shared" si="1007"/>
        <v>2834</v>
      </c>
      <c r="AH1598" s="8">
        <f t="shared" si="1008"/>
        <v>3400</v>
      </c>
    </row>
    <row r="1599" spans="1:34" x14ac:dyDescent="0.25">
      <c r="A1599" s="7" t="s">
        <v>4734</v>
      </c>
      <c r="B1599" s="7" t="s">
        <v>4735</v>
      </c>
      <c r="C1599" s="7" t="s">
        <v>28</v>
      </c>
      <c r="D1599" s="7" t="s">
        <v>4564</v>
      </c>
      <c r="E1599" s="7" t="str">
        <f>INDEX('Нормо-час по специальностям'!$B$6:$B$26,MATCH(D1599,'Нормо-час по специальностям'!$A$6:$A$26,0))</f>
        <v>Монтажник наружных сетей</v>
      </c>
      <c r="F1599" s="15">
        <v>12</v>
      </c>
      <c r="G1599" s="7" t="s">
        <v>7533</v>
      </c>
      <c r="H1599" s="11">
        <f t="shared" si="992"/>
        <v>0.57999999999999996</v>
      </c>
      <c r="I1599" s="8">
        <f>INDEX('Нормо-час по специальностям'!$D$6:$D$26,MATCH(D1599,'Нормо-час по специальностям'!$A$6:$A$26,0))</f>
        <v>850</v>
      </c>
      <c r="J1599" s="8">
        <f>INDEX('Нормо-час по специальностям'!$E$6:$E$26,MATCH(D1599,'Нормо-час по специальностям'!$A$6:$A$26,0))</f>
        <v>1020</v>
      </c>
      <c r="K1599" s="8">
        <f t="shared" si="993"/>
        <v>10200</v>
      </c>
      <c r="L1599" s="8">
        <f t="shared" si="994"/>
        <v>12240</v>
      </c>
      <c r="M1599" s="8">
        <f>Расценки!L1598</f>
        <v>7000</v>
      </c>
      <c r="N1599" s="8">
        <f>Расценки!M1598</f>
        <v>8050</v>
      </c>
      <c r="O1599" s="10">
        <f t="shared" si="995"/>
        <v>0.45714285714285707</v>
      </c>
      <c r="P1599" s="10">
        <f t="shared" si="996"/>
        <v>0.52049689440993796</v>
      </c>
      <c r="Q1599" s="7" t="str">
        <f t="shared" si="997"/>
        <v>расценка</v>
      </c>
      <c r="R1599" s="7" t="str">
        <f t="shared" si="998"/>
        <v>расценка</v>
      </c>
      <c r="S1599" s="8">
        <f t="shared" si="999"/>
        <v>583</v>
      </c>
      <c r="T1599" s="8">
        <f t="shared" si="1000"/>
        <v>671</v>
      </c>
      <c r="U1599" s="8">
        <f>Расценки!F1598</f>
        <v>11000</v>
      </c>
      <c r="V1599" s="8">
        <f>Расценки!G1598</f>
        <v>12650</v>
      </c>
      <c r="W1599" s="10">
        <f t="shared" si="1001"/>
        <v>7.2727272727272724E-2</v>
      </c>
      <c r="X1599" s="10">
        <f t="shared" si="1002"/>
        <v>3.241106719367589E-2</v>
      </c>
      <c r="Y1599" s="9">
        <f>Расценки!H1598</f>
        <v>13600</v>
      </c>
      <c r="Z1599" s="9">
        <f>Расценки!I1598</f>
        <v>16320</v>
      </c>
      <c r="AA1599" s="10">
        <f>Расценки!J1598</f>
        <v>0.23636363636363633</v>
      </c>
      <c r="AB1599" s="10">
        <f>Расценки!K1598</f>
        <v>0.29011857707509892</v>
      </c>
      <c r="AC1599" s="16">
        <f t="shared" si="1003"/>
        <v>0.25</v>
      </c>
      <c r="AD1599" s="16">
        <f t="shared" si="1004"/>
        <v>0.25</v>
      </c>
      <c r="AE1599" s="10">
        <f t="shared" si="1005"/>
        <v>0.48529411764705882</v>
      </c>
      <c r="AF1599" s="10">
        <f t="shared" si="1006"/>
        <v>0.50674019607843135</v>
      </c>
      <c r="AG1599" s="8">
        <f t="shared" si="1007"/>
        <v>3400</v>
      </c>
      <c r="AH1599" s="8">
        <f t="shared" si="1008"/>
        <v>4080</v>
      </c>
    </row>
    <row r="1600" spans="1:34" x14ac:dyDescent="0.25">
      <c r="A1600" s="7" t="s">
        <v>4738</v>
      </c>
      <c r="B1600" s="7" t="s">
        <v>4739</v>
      </c>
      <c r="C1600" s="7" t="s">
        <v>177</v>
      </c>
      <c r="D1600" s="7" t="s">
        <v>355</v>
      </c>
      <c r="E1600" s="7" t="str">
        <f>INDEX('Нормо-час по специальностям'!$B$6:$B$26,MATCH(D1600,'Нормо-час по специальностям'!$A$6:$A$26,0))</f>
        <v>Каменщик</v>
      </c>
      <c r="F1600" s="15">
        <v>3.5</v>
      </c>
      <c r="G1600" s="7" t="s">
        <v>7534</v>
      </c>
      <c r="H1600" s="11">
        <f t="shared" si="992"/>
        <v>2</v>
      </c>
      <c r="I1600" s="8">
        <f>INDEX('Нормо-час по специальностям'!$D$6:$D$26,MATCH(D1600,'Нормо-час по специальностям'!$A$6:$A$26,0))</f>
        <v>800</v>
      </c>
      <c r="J1600" s="8">
        <f>INDEX('Нормо-час по специальностям'!$E$6:$E$26,MATCH(D1600,'Нормо-час по специальностям'!$A$6:$A$26,0))</f>
        <v>950</v>
      </c>
      <c r="K1600" s="8">
        <f t="shared" si="993"/>
        <v>2800</v>
      </c>
      <c r="L1600" s="8">
        <f t="shared" si="994"/>
        <v>3325</v>
      </c>
      <c r="M1600" s="8">
        <f>Расценки!L1599</f>
        <v>2800</v>
      </c>
      <c r="N1600" s="8">
        <f>Расценки!M1599</f>
        <v>3220</v>
      </c>
      <c r="O1600" s="10">
        <f t="shared" si="995"/>
        <v>0</v>
      </c>
      <c r="P1600" s="10">
        <f t="shared" si="996"/>
        <v>3.2608695652173836E-2</v>
      </c>
      <c r="Q1600" s="7" t="str">
        <f t="shared" si="997"/>
        <v>равно</v>
      </c>
      <c r="R1600" s="7" t="str">
        <f t="shared" si="998"/>
        <v>равно</v>
      </c>
      <c r="S1600" s="8">
        <f t="shared" si="999"/>
        <v>800</v>
      </c>
      <c r="T1600" s="8">
        <f t="shared" si="1000"/>
        <v>920</v>
      </c>
      <c r="U1600" s="8">
        <f>Расценки!F1599</f>
        <v>4500</v>
      </c>
      <c r="V1600" s="8">
        <f>Расценки!G1599</f>
        <v>5175</v>
      </c>
      <c r="W1600" s="10">
        <f t="shared" si="1001"/>
        <v>0.37777777777777777</v>
      </c>
      <c r="X1600" s="10">
        <f t="shared" si="1002"/>
        <v>0.35748792270531399</v>
      </c>
      <c r="Y1600" s="9">
        <f>Расценки!H1599</f>
        <v>4500</v>
      </c>
      <c r="Z1600" s="9">
        <f>Расценки!I1599</f>
        <v>5175</v>
      </c>
      <c r="AA1600" s="10">
        <f>Расценки!J1599</f>
        <v>0</v>
      </c>
      <c r="AB1600" s="10">
        <f>Расценки!K1599</f>
        <v>0</v>
      </c>
      <c r="AC1600" s="16">
        <f t="shared" si="1003"/>
        <v>0.37777777777777777</v>
      </c>
      <c r="AD1600" s="16">
        <f t="shared" si="1004"/>
        <v>0.35748792270531399</v>
      </c>
      <c r="AE1600" s="10">
        <f t="shared" si="1005"/>
        <v>0.37777777777777777</v>
      </c>
      <c r="AF1600" s="10">
        <f t="shared" si="1006"/>
        <v>0.37777777777777777</v>
      </c>
      <c r="AG1600" s="8">
        <f t="shared" si="1007"/>
        <v>1700</v>
      </c>
      <c r="AH1600" s="8">
        <f t="shared" si="1008"/>
        <v>1850</v>
      </c>
    </row>
    <row r="1601" spans="1:34" x14ac:dyDescent="0.25">
      <c r="A1601" s="7" t="s">
        <v>4740</v>
      </c>
      <c r="B1601" s="7" t="s">
        <v>4741</v>
      </c>
      <c r="C1601" s="7" t="s">
        <v>50</v>
      </c>
      <c r="D1601" s="7" t="s">
        <v>4564</v>
      </c>
      <c r="E1601" s="7" t="str">
        <f>INDEX('Нормо-час по специальностям'!$B$6:$B$26,MATCH(D1601,'Нормо-час по специальностям'!$A$6:$A$26,0))</f>
        <v>Монтажник наружных сетей</v>
      </c>
      <c r="F1601" s="15">
        <v>0.23</v>
      </c>
      <c r="G1601" s="7" t="s">
        <v>7531</v>
      </c>
      <c r="H1601" s="11">
        <f t="shared" si="992"/>
        <v>30.43</v>
      </c>
      <c r="I1601" s="8">
        <f>INDEX('Нормо-час по специальностям'!$D$6:$D$26,MATCH(D1601,'Нормо-час по специальностям'!$A$6:$A$26,0))</f>
        <v>850</v>
      </c>
      <c r="J1601" s="8">
        <f>INDEX('Нормо-час по специальностям'!$E$6:$E$26,MATCH(D1601,'Нормо-час по специальностям'!$A$6:$A$26,0))</f>
        <v>1020</v>
      </c>
      <c r="K1601" s="8">
        <f t="shared" si="993"/>
        <v>196</v>
      </c>
      <c r="L1601" s="8">
        <f t="shared" si="994"/>
        <v>235</v>
      </c>
      <c r="M1601" s="8">
        <f>Расценки!L1600</f>
        <v>270</v>
      </c>
      <c r="N1601" s="8">
        <f>Расценки!M1600</f>
        <v>310</v>
      </c>
      <c r="O1601" s="10">
        <f t="shared" si="995"/>
        <v>-0.27407407407407403</v>
      </c>
      <c r="P1601" s="10">
        <f t="shared" si="996"/>
        <v>-0.24193548387096775</v>
      </c>
      <c r="Q1601" s="7" t="str">
        <f t="shared" si="997"/>
        <v>нормо-часы</v>
      </c>
      <c r="R1601" s="7" t="str">
        <f t="shared" si="998"/>
        <v>нормо-часы</v>
      </c>
      <c r="S1601" s="8">
        <f t="shared" si="999"/>
        <v>1174</v>
      </c>
      <c r="T1601" s="8">
        <f t="shared" si="1000"/>
        <v>1348</v>
      </c>
      <c r="U1601" s="8">
        <f>Расценки!F1600</f>
        <v>420</v>
      </c>
      <c r="V1601" s="8">
        <f>Расценки!G1600</f>
        <v>483</v>
      </c>
      <c r="W1601" s="10">
        <f t="shared" si="1001"/>
        <v>0.53333333333333333</v>
      </c>
      <c r="X1601" s="10">
        <f t="shared" si="1002"/>
        <v>0.51345755693581785</v>
      </c>
      <c r="Y1601" s="9">
        <f>Расценки!H1600</f>
        <v>420</v>
      </c>
      <c r="Z1601" s="9">
        <f>Расценки!I1600</f>
        <v>483</v>
      </c>
      <c r="AA1601" s="10">
        <f>Расценки!J1600</f>
        <v>0</v>
      </c>
      <c r="AB1601" s="10">
        <f>Расценки!K1600</f>
        <v>0</v>
      </c>
      <c r="AC1601" s="16">
        <f t="shared" si="1003"/>
        <v>0.53333333333333333</v>
      </c>
      <c r="AD1601" s="16">
        <f t="shared" si="1004"/>
        <v>0.51345755693581785</v>
      </c>
      <c r="AE1601" s="10">
        <f t="shared" si="1005"/>
        <v>0.35714285714285715</v>
      </c>
      <c r="AF1601" s="10">
        <f t="shared" si="1006"/>
        <v>0.35817805383022772</v>
      </c>
      <c r="AG1601" s="8">
        <f t="shared" si="1007"/>
        <v>224</v>
      </c>
      <c r="AH1601" s="8">
        <f t="shared" si="1008"/>
        <v>248</v>
      </c>
    </row>
    <row r="1602" spans="1:34" x14ac:dyDescent="0.25">
      <c r="A1602" s="7" t="s">
        <v>4743</v>
      </c>
      <c r="B1602" s="7" t="s">
        <v>4744</v>
      </c>
      <c r="C1602" s="7" t="s">
        <v>50</v>
      </c>
      <c r="D1602" s="7" t="s">
        <v>4564</v>
      </c>
      <c r="E1602" s="7" t="str">
        <f>INDEX('Нормо-час по специальностям'!$B$6:$B$26,MATCH(D1602,'Нормо-час по специальностям'!$A$6:$A$26,0))</f>
        <v>Монтажник наружных сетей</v>
      </c>
      <c r="F1602" s="15">
        <v>0.38</v>
      </c>
      <c r="G1602" s="7" t="s">
        <v>7528</v>
      </c>
      <c r="H1602" s="11">
        <f t="shared" si="992"/>
        <v>18.420000000000002</v>
      </c>
      <c r="I1602" s="8">
        <f>INDEX('Нормо-час по специальностям'!$D$6:$D$26,MATCH(D1602,'Нормо-час по специальностям'!$A$6:$A$26,0))</f>
        <v>850</v>
      </c>
      <c r="J1602" s="8">
        <f>INDEX('Нормо-час по специальностям'!$E$6:$E$26,MATCH(D1602,'Нормо-час по специальностям'!$A$6:$A$26,0))</f>
        <v>1020</v>
      </c>
      <c r="K1602" s="8">
        <f t="shared" si="993"/>
        <v>323</v>
      </c>
      <c r="L1602" s="8">
        <f t="shared" si="994"/>
        <v>388</v>
      </c>
      <c r="M1602" s="8">
        <f>Расценки!L1601</f>
        <v>410</v>
      </c>
      <c r="N1602" s="8">
        <f>Расценки!M1601</f>
        <v>471</v>
      </c>
      <c r="O1602" s="10">
        <f t="shared" si="995"/>
        <v>-0.21219512195121948</v>
      </c>
      <c r="P1602" s="10">
        <f t="shared" si="996"/>
        <v>-0.17622080679405516</v>
      </c>
      <c r="Q1602" s="7" t="str">
        <f t="shared" si="997"/>
        <v>нормо-часы</v>
      </c>
      <c r="R1602" s="7" t="str">
        <f t="shared" si="998"/>
        <v>нормо-часы</v>
      </c>
      <c r="S1602" s="8">
        <f t="shared" si="999"/>
        <v>1079</v>
      </c>
      <c r="T1602" s="8">
        <f t="shared" si="1000"/>
        <v>1239</v>
      </c>
      <c r="U1602" s="8">
        <f>Расценки!F1601</f>
        <v>650</v>
      </c>
      <c r="V1602" s="8">
        <f>Расценки!G1601</f>
        <v>747</v>
      </c>
      <c r="W1602" s="10">
        <f t="shared" si="1001"/>
        <v>0.50307692307692309</v>
      </c>
      <c r="X1602" s="10">
        <f t="shared" si="1002"/>
        <v>0.48058902275769744</v>
      </c>
      <c r="Y1602" s="9">
        <f>Расценки!H1601</f>
        <v>650</v>
      </c>
      <c r="Z1602" s="9">
        <f>Расценки!I1601</f>
        <v>747</v>
      </c>
      <c r="AA1602" s="10">
        <f>Расценки!J1601</f>
        <v>0</v>
      </c>
      <c r="AB1602" s="10">
        <f>Расценки!K1601</f>
        <v>0</v>
      </c>
      <c r="AC1602" s="16">
        <f t="shared" si="1003"/>
        <v>0.50307692307692309</v>
      </c>
      <c r="AD1602" s="16">
        <f t="shared" si="1004"/>
        <v>0.48058902275769744</v>
      </c>
      <c r="AE1602" s="10">
        <f t="shared" si="1005"/>
        <v>0.36923076923076925</v>
      </c>
      <c r="AF1602" s="10">
        <f t="shared" si="1006"/>
        <v>0.36947791164658633</v>
      </c>
      <c r="AG1602" s="8">
        <f t="shared" si="1007"/>
        <v>327</v>
      </c>
      <c r="AH1602" s="8">
        <f t="shared" si="1008"/>
        <v>359</v>
      </c>
    </row>
    <row r="1603" spans="1:34" x14ac:dyDescent="0.25">
      <c r="A1603" s="7" t="s">
        <v>4746</v>
      </c>
      <c r="B1603" s="7" t="s">
        <v>4747</v>
      </c>
      <c r="C1603" s="7" t="s">
        <v>50</v>
      </c>
      <c r="D1603" s="7" t="s">
        <v>4564</v>
      </c>
      <c r="E1603" s="7" t="str">
        <f>INDEX('Нормо-час по специальностям'!$B$6:$B$26,MATCH(D1603,'Нормо-час по специальностям'!$A$6:$A$26,0))</f>
        <v>Монтажник наружных сетей</v>
      </c>
      <c r="F1603" s="15">
        <v>0.52</v>
      </c>
      <c r="G1603" s="7" t="s">
        <v>7528</v>
      </c>
      <c r="H1603" s="11">
        <f t="shared" si="992"/>
        <v>13.46</v>
      </c>
      <c r="I1603" s="8">
        <f>INDEX('Нормо-час по специальностям'!$D$6:$D$26,MATCH(D1603,'Нормо-час по специальностям'!$A$6:$A$26,0))</f>
        <v>850</v>
      </c>
      <c r="J1603" s="8">
        <f>INDEX('Нормо-час по специальностям'!$E$6:$E$26,MATCH(D1603,'Нормо-час по специальностям'!$A$6:$A$26,0))</f>
        <v>1020</v>
      </c>
      <c r="K1603" s="8">
        <f t="shared" si="993"/>
        <v>442</v>
      </c>
      <c r="L1603" s="8">
        <f t="shared" si="994"/>
        <v>530</v>
      </c>
      <c r="M1603" s="8">
        <f>Расценки!L1602</f>
        <v>570</v>
      </c>
      <c r="N1603" s="8">
        <f>Расценки!M1602</f>
        <v>656</v>
      </c>
      <c r="O1603" s="10">
        <f t="shared" si="995"/>
        <v>-0.22456140350877196</v>
      </c>
      <c r="P1603" s="10">
        <f t="shared" si="996"/>
        <v>-0.19207317073170727</v>
      </c>
      <c r="Q1603" s="7" t="str">
        <f t="shared" si="997"/>
        <v>нормо-часы</v>
      </c>
      <c r="R1603" s="7" t="str">
        <f t="shared" si="998"/>
        <v>нормо-часы</v>
      </c>
      <c r="S1603" s="8">
        <f t="shared" si="999"/>
        <v>1096</v>
      </c>
      <c r="T1603" s="8">
        <f t="shared" si="1000"/>
        <v>1262</v>
      </c>
      <c r="U1603" s="8">
        <f>Расценки!F1602</f>
        <v>900</v>
      </c>
      <c r="V1603" s="8">
        <f>Расценки!G1602</f>
        <v>1035</v>
      </c>
      <c r="W1603" s="10">
        <f t="shared" si="1001"/>
        <v>0.50888888888888884</v>
      </c>
      <c r="X1603" s="10">
        <f t="shared" si="1002"/>
        <v>0.48792270531400966</v>
      </c>
      <c r="Y1603" s="9">
        <f>Расценки!H1602</f>
        <v>900</v>
      </c>
      <c r="Z1603" s="9">
        <f>Расценки!I1602</f>
        <v>1035</v>
      </c>
      <c r="AA1603" s="10">
        <f>Расценки!J1602</f>
        <v>0</v>
      </c>
      <c r="AB1603" s="10">
        <f>Расценки!K1602</f>
        <v>0</v>
      </c>
      <c r="AC1603" s="16">
        <f t="shared" si="1003"/>
        <v>0.50888888888888884</v>
      </c>
      <c r="AD1603" s="16">
        <f t="shared" si="1004"/>
        <v>0.48792270531400966</v>
      </c>
      <c r="AE1603" s="10">
        <f t="shared" si="1005"/>
        <v>0.36666666666666664</v>
      </c>
      <c r="AF1603" s="10">
        <f t="shared" si="1006"/>
        <v>0.36618357487922704</v>
      </c>
      <c r="AG1603" s="8">
        <f t="shared" si="1007"/>
        <v>458</v>
      </c>
      <c r="AH1603" s="8">
        <f t="shared" si="1008"/>
        <v>505</v>
      </c>
    </row>
    <row r="1604" spans="1:34" x14ac:dyDescent="0.25">
      <c r="A1604" s="7" t="s">
        <v>4749</v>
      </c>
      <c r="B1604" s="7" t="s">
        <v>4750</v>
      </c>
      <c r="C1604" s="7" t="s">
        <v>177</v>
      </c>
      <c r="D1604" s="7" t="s">
        <v>4564</v>
      </c>
      <c r="E1604" s="7" t="str">
        <f>INDEX('Нормо-час по специальностям'!$B$6:$B$26,MATCH(D1604,'Нормо-час по специальностям'!$A$6:$A$26,0))</f>
        <v>Монтажник наружных сетей</v>
      </c>
      <c r="F1604" s="15">
        <v>16</v>
      </c>
      <c r="G1604" s="7" t="s">
        <v>7535</v>
      </c>
      <c r="H1604" s="11">
        <f t="shared" si="992"/>
        <v>0.44</v>
      </c>
      <c r="I1604" s="8">
        <f>INDEX('Нормо-час по специальностям'!$D$6:$D$26,MATCH(D1604,'Нормо-час по специальностям'!$A$6:$A$26,0))</f>
        <v>850</v>
      </c>
      <c r="J1604" s="8">
        <f>INDEX('Нормо-час по специальностям'!$E$6:$E$26,MATCH(D1604,'Нормо-час по специальностям'!$A$6:$A$26,0))</f>
        <v>1020</v>
      </c>
      <c r="K1604" s="8">
        <f t="shared" si="993"/>
        <v>13600</v>
      </c>
      <c r="L1604" s="8">
        <f t="shared" si="994"/>
        <v>16320</v>
      </c>
      <c r="M1604" s="8">
        <f>Расценки!L1603</f>
        <v>12500</v>
      </c>
      <c r="N1604" s="8">
        <f>Расценки!M1603</f>
        <v>14375</v>
      </c>
      <c r="O1604" s="10">
        <f t="shared" si="995"/>
        <v>8.8000000000000078E-2</v>
      </c>
      <c r="P1604" s="10">
        <f t="shared" si="996"/>
        <v>0.13530434782608691</v>
      </c>
      <c r="Q1604" s="7" t="str">
        <f t="shared" si="997"/>
        <v>равно</v>
      </c>
      <c r="R1604" s="7" t="str">
        <f t="shared" si="998"/>
        <v>расценка</v>
      </c>
      <c r="S1604" s="8">
        <f t="shared" si="999"/>
        <v>781</v>
      </c>
      <c r="T1604" s="8">
        <f t="shared" si="1000"/>
        <v>898</v>
      </c>
      <c r="U1604" s="8">
        <f>Расценки!F1603</f>
        <v>20000</v>
      </c>
      <c r="V1604" s="8">
        <f>Расценки!G1603</f>
        <v>23000</v>
      </c>
      <c r="W1604" s="10">
        <f t="shared" si="1001"/>
        <v>0.32</v>
      </c>
      <c r="X1604" s="10">
        <f t="shared" si="1002"/>
        <v>0.29043478260869565</v>
      </c>
      <c r="Y1604" s="9">
        <f>Расценки!H1603</f>
        <v>20000</v>
      </c>
      <c r="Z1604" s="9">
        <f>Расценки!I1603</f>
        <v>23000</v>
      </c>
      <c r="AA1604" s="10">
        <f>Расценки!J1603</f>
        <v>0</v>
      </c>
      <c r="AB1604" s="10">
        <f>Расценки!K1603</f>
        <v>0</v>
      </c>
      <c r="AC1604" s="16">
        <f t="shared" si="1003"/>
        <v>0.32</v>
      </c>
      <c r="AD1604" s="16">
        <f t="shared" si="1004"/>
        <v>0.29043478260869565</v>
      </c>
      <c r="AE1604" s="10">
        <f t="shared" si="1005"/>
        <v>0.375</v>
      </c>
      <c r="AF1604" s="10">
        <f t="shared" si="1006"/>
        <v>0.375</v>
      </c>
      <c r="AG1604" s="8">
        <f t="shared" si="1007"/>
        <v>6400</v>
      </c>
      <c r="AH1604" s="8">
        <f t="shared" si="1008"/>
        <v>6680</v>
      </c>
    </row>
    <row r="1605" spans="1:34" x14ac:dyDescent="0.25">
      <c r="A1605" s="7" t="s">
        <v>4752</v>
      </c>
      <c r="B1605" s="7" t="s">
        <v>4753</v>
      </c>
      <c r="C1605" s="7" t="s">
        <v>177</v>
      </c>
      <c r="D1605" s="7" t="s">
        <v>4564</v>
      </c>
      <c r="E1605" s="7" t="str">
        <f>INDEX('Нормо-час по специальностям'!$B$6:$B$26,MATCH(D1605,'Нормо-час по специальностям'!$A$6:$A$26,0))</f>
        <v>Монтажник наружных сетей</v>
      </c>
      <c r="F1605" s="15">
        <v>20</v>
      </c>
      <c r="G1605" s="7" t="s">
        <v>7536</v>
      </c>
      <c r="H1605" s="11">
        <f t="shared" si="992"/>
        <v>0.35</v>
      </c>
      <c r="I1605" s="8">
        <f>INDEX('Нормо-час по специальностям'!$D$6:$D$26,MATCH(D1605,'Нормо-час по специальностям'!$A$6:$A$26,0))</f>
        <v>850</v>
      </c>
      <c r="J1605" s="8">
        <f>INDEX('Нормо-час по специальностям'!$E$6:$E$26,MATCH(D1605,'Нормо-час по специальностям'!$A$6:$A$26,0))</f>
        <v>1020</v>
      </c>
      <c r="K1605" s="8">
        <f t="shared" si="993"/>
        <v>17000</v>
      </c>
      <c r="L1605" s="8">
        <f t="shared" si="994"/>
        <v>20400</v>
      </c>
      <c r="M1605" s="8">
        <f>Расценки!L1604</f>
        <v>15000</v>
      </c>
      <c r="N1605" s="8">
        <f>Расценки!M1604</f>
        <v>17250</v>
      </c>
      <c r="O1605" s="10">
        <f t="shared" si="995"/>
        <v>0.1333333333333333</v>
      </c>
      <c r="P1605" s="10">
        <f t="shared" si="996"/>
        <v>0.18260869565217397</v>
      </c>
      <c r="Q1605" s="7" t="str">
        <f t="shared" si="997"/>
        <v>расценка</v>
      </c>
      <c r="R1605" s="7" t="str">
        <f t="shared" si="998"/>
        <v>расценка</v>
      </c>
      <c r="S1605" s="8">
        <f t="shared" si="999"/>
        <v>750</v>
      </c>
      <c r="T1605" s="8">
        <f t="shared" si="1000"/>
        <v>863</v>
      </c>
      <c r="U1605" s="8">
        <f>Расценки!F1604</f>
        <v>24000</v>
      </c>
      <c r="V1605" s="8">
        <f>Расценки!G1604</f>
        <v>27600</v>
      </c>
      <c r="W1605" s="10">
        <f t="shared" si="1001"/>
        <v>0.29166666666666669</v>
      </c>
      <c r="X1605" s="10">
        <f t="shared" si="1002"/>
        <v>0.2608695652173913</v>
      </c>
      <c r="Y1605" s="9">
        <f>Расценки!H1604</f>
        <v>24000</v>
      </c>
      <c r="Z1605" s="9">
        <f>Расценки!I1604</f>
        <v>27600</v>
      </c>
      <c r="AA1605" s="10">
        <f>Расценки!J1604</f>
        <v>0</v>
      </c>
      <c r="AB1605" s="10">
        <f>Расценки!K1604</f>
        <v>0</v>
      </c>
      <c r="AC1605" s="16">
        <f t="shared" si="1003"/>
        <v>0.29166666666666669</v>
      </c>
      <c r="AD1605" s="16">
        <f t="shared" si="1004"/>
        <v>0.2608695652173913</v>
      </c>
      <c r="AE1605" s="10">
        <f t="shared" si="1005"/>
        <v>0.375</v>
      </c>
      <c r="AF1605" s="10">
        <f t="shared" si="1006"/>
        <v>0.375</v>
      </c>
      <c r="AG1605" s="8">
        <f t="shared" si="1007"/>
        <v>7000</v>
      </c>
      <c r="AH1605" s="8">
        <f t="shared" si="1008"/>
        <v>7200</v>
      </c>
    </row>
    <row r="1606" spans="1:34" x14ac:dyDescent="0.25">
      <c r="A1606" s="12" t="s">
        <v>4754</v>
      </c>
      <c r="B1606" s="12" t="s">
        <v>4755</v>
      </c>
      <c r="C1606" s="12" t="s">
        <v>50</v>
      </c>
      <c r="D1606" s="7" t="s">
        <v>468</v>
      </c>
      <c r="E1606" s="7" t="str">
        <f>INDEX('Нормо-час по специальностям'!$B$6:$B$26,MATCH(D1606,'Нормо-час по специальностям'!$A$6:$A$26,0))</f>
        <v>Сантехник</v>
      </c>
      <c r="F1606" s="15">
        <v>0.05</v>
      </c>
      <c r="G1606" s="7" t="s">
        <v>6938</v>
      </c>
      <c r="H1606" s="11">
        <f t="shared" si="992"/>
        <v>140</v>
      </c>
      <c r="I1606" s="8">
        <f>INDEX('Нормо-час по специальностям'!$D$6:$D$26,MATCH(D1606,'Нормо-час по специальностям'!$A$6:$A$26,0))</f>
        <v>850</v>
      </c>
      <c r="J1606" s="8">
        <f>INDEX('Нормо-час по специальностям'!$E$6:$E$26,MATCH(D1606,'Нормо-час по специальностям'!$A$6:$A$26,0))</f>
        <v>1020</v>
      </c>
      <c r="K1606" s="8">
        <f t="shared" si="993"/>
        <v>43</v>
      </c>
      <c r="L1606" s="8">
        <f t="shared" si="994"/>
        <v>51</v>
      </c>
      <c r="M1606" s="8">
        <f>Расценки!L1605</f>
        <v>150</v>
      </c>
      <c r="N1606" s="8">
        <f>Расценки!M1605</f>
        <v>172</v>
      </c>
      <c r="O1606" s="10">
        <f t="shared" si="995"/>
        <v>-0.71333333333333337</v>
      </c>
      <c r="P1606" s="10">
        <f t="shared" si="996"/>
        <v>-0.70348837209302317</v>
      </c>
      <c r="Q1606" s="7" t="str">
        <f t="shared" si="997"/>
        <v>нормо-часы</v>
      </c>
      <c r="R1606" s="7" t="str">
        <f t="shared" si="998"/>
        <v>нормо-часы</v>
      </c>
      <c r="S1606" s="8">
        <f t="shared" si="999"/>
        <v>3000</v>
      </c>
      <c r="T1606" s="8">
        <f t="shared" si="1000"/>
        <v>3440</v>
      </c>
      <c r="U1606" s="8">
        <f>Расценки!F1605</f>
        <v>250</v>
      </c>
      <c r="V1606" s="8">
        <f>Расценки!G1605</f>
        <v>288</v>
      </c>
      <c r="W1606" s="10">
        <f t="shared" si="1001"/>
        <v>0.82799999999999996</v>
      </c>
      <c r="X1606" s="10">
        <f t="shared" si="1002"/>
        <v>0.82291666666666663</v>
      </c>
      <c r="Y1606" s="9">
        <f>Расценки!H1605</f>
        <v>250</v>
      </c>
      <c r="Z1606" s="9">
        <f>Расценки!I1605</f>
        <v>288</v>
      </c>
      <c r="AA1606" s="10">
        <f>Расценки!J1605</f>
        <v>0</v>
      </c>
      <c r="AB1606" s="10">
        <f>Расценки!K1605</f>
        <v>0</v>
      </c>
      <c r="AC1606" s="16">
        <f t="shared" si="1003"/>
        <v>0.82799999999999996</v>
      </c>
      <c r="AD1606" s="16">
        <f t="shared" si="1004"/>
        <v>0.82291666666666663</v>
      </c>
      <c r="AE1606" s="10">
        <f t="shared" si="1005"/>
        <v>0.4</v>
      </c>
      <c r="AF1606" s="10">
        <f t="shared" si="1006"/>
        <v>0.40277777777777779</v>
      </c>
      <c r="AG1606" s="8">
        <f t="shared" si="1007"/>
        <v>207</v>
      </c>
      <c r="AH1606" s="8">
        <f t="shared" si="1008"/>
        <v>237</v>
      </c>
    </row>
    <row r="1607" spans="1:34" x14ac:dyDescent="0.25">
      <c r="A1607" s="12" t="s">
        <v>4757</v>
      </c>
      <c r="B1607" s="12" t="s">
        <v>4758</v>
      </c>
      <c r="C1607" s="12" t="s">
        <v>28</v>
      </c>
      <c r="D1607" s="7" t="s">
        <v>1166</v>
      </c>
      <c r="E1607" s="7" t="str">
        <f>INDEX('Нормо-час по специальностям'!$B$6:$B$26,MATCH(D1607,'Нормо-час по специальностям'!$A$6:$A$26,0))</f>
        <v>Аренда техники / механизмы</v>
      </c>
      <c r="F1607" s="15">
        <v>0.2</v>
      </c>
      <c r="G1607" s="7" t="s">
        <v>6938</v>
      </c>
      <c r="H1607" s="11">
        <f t="shared" si="992"/>
        <v>35</v>
      </c>
      <c r="I1607" s="8">
        <f>INDEX('Нормо-час по специальностям'!$D$6:$D$26,MATCH(D1607,'Нормо-час по специальностям'!$A$6:$A$26,0))</f>
        <v>0</v>
      </c>
      <c r="J1607" s="8">
        <f>INDEX('Нормо-час по специальностям'!$E$6:$E$26,MATCH(D1607,'Нормо-час по специальностям'!$A$6:$A$26,0))</f>
        <v>0</v>
      </c>
      <c r="K1607" s="8" t="str">
        <f t="shared" si="993"/>
        <v/>
      </c>
      <c r="L1607" s="8" t="str">
        <f t="shared" si="994"/>
        <v/>
      </c>
      <c r="M1607" s="8">
        <f>Расценки!L1606</f>
        <v>1200</v>
      </c>
      <c r="N1607" s="8">
        <f>Расценки!M1606</f>
        <v>1380</v>
      </c>
      <c r="O1607" s="10" t="str">
        <f t="shared" si="995"/>
        <v/>
      </c>
      <c r="P1607" s="10" t="str">
        <f t="shared" si="996"/>
        <v/>
      </c>
      <c r="Q1607" s="7" t="str">
        <f t="shared" si="997"/>
        <v>—</v>
      </c>
      <c r="R1607" s="7" t="str">
        <f t="shared" si="998"/>
        <v>—</v>
      </c>
      <c r="S1607" s="8">
        <f t="shared" si="999"/>
        <v>6000</v>
      </c>
      <c r="T1607" s="8">
        <f t="shared" si="1000"/>
        <v>6900</v>
      </c>
      <c r="U1607" s="8">
        <f>Расценки!F1606</f>
        <v>1800</v>
      </c>
      <c r="V1607" s="8">
        <f>Расценки!G1606</f>
        <v>2070</v>
      </c>
      <c r="W1607" s="10" t="str">
        <f t="shared" si="1001"/>
        <v/>
      </c>
      <c r="X1607" s="10" t="str">
        <f t="shared" si="1002"/>
        <v/>
      </c>
      <c r="Y1607" s="9">
        <f>Расценки!H1606</f>
        <v>1800</v>
      </c>
      <c r="Z1607" s="9">
        <f>Расценки!I1606</f>
        <v>2070</v>
      </c>
      <c r="AA1607" s="10">
        <f>Расценки!J1606</f>
        <v>0</v>
      </c>
      <c r="AB1607" s="10">
        <f>Расценки!K1606</f>
        <v>0</v>
      </c>
      <c r="AC1607" s="16" t="str">
        <f t="shared" si="1003"/>
        <v/>
      </c>
      <c r="AD1607" s="16" t="str">
        <f t="shared" si="1004"/>
        <v/>
      </c>
      <c r="AE1607" s="10">
        <f t="shared" si="1005"/>
        <v>0.33333333333333331</v>
      </c>
      <c r="AF1607" s="10">
        <f t="shared" si="1006"/>
        <v>0.33333333333333331</v>
      </c>
      <c r="AG1607" s="8" t="str">
        <f t="shared" si="1007"/>
        <v/>
      </c>
      <c r="AH1607" s="8" t="str">
        <f t="shared" si="1008"/>
        <v/>
      </c>
    </row>
    <row r="1608" spans="1:34" x14ac:dyDescent="0.25">
      <c r="A1608" s="12" t="s">
        <v>4760</v>
      </c>
      <c r="B1608" s="12" t="s">
        <v>4761</v>
      </c>
      <c r="C1608" s="12" t="s">
        <v>177</v>
      </c>
      <c r="D1608" s="7" t="s">
        <v>355</v>
      </c>
      <c r="E1608" s="7" t="str">
        <f>INDEX('Нормо-час по специальностям'!$B$6:$B$26,MATCH(D1608,'Нормо-час по специальностям'!$A$6:$A$26,0))</f>
        <v>Каменщик</v>
      </c>
      <c r="F1608" s="15">
        <v>4</v>
      </c>
      <c r="G1608" s="7" t="s">
        <v>7506</v>
      </c>
      <c r="H1608" s="11">
        <f t="shared" si="992"/>
        <v>1.75</v>
      </c>
      <c r="I1608" s="8">
        <f>INDEX('Нормо-час по специальностям'!$D$6:$D$26,MATCH(D1608,'Нормо-час по специальностям'!$A$6:$A$26,0))</f>
        <v>800</v>
      </c>
      <c r="J1608" s="8">
        <f>INDEX('Нормо-час по специальностям'!$E$6:$E$26,MATCH(D1608,'Нормо-час по специальностям'!$A$6:$A$26,0))</f>
        <v>950</v>
      </c>
      <c r="K1608" s="8">
        <f t="shared" si="993"/>
        <v>3200</v>
      </c>
      <c r="L1608" s="8">
        <f t="shared" si="994"/>
        <v>3800</v>
      </c>
      <c r="M1608" s="8">
        <f>Расценки!L1607</f>
        <v>3100</v>
      </c>
      <c r="N1608" s="8">
        <f>Расценки!M1607</f>
        <v>3565</v>
      </c>
      <c r="O1608" s="10">
        <f t="shared" si="995"/>
        <v>3.2258064516129004E-2</v>
      </c>
      <c r="P1608" s="10">
        <f t="shared" si="996"/>
        <v>6.5918653576437558E-2</v>
      </c>
      <c r="Q1608" s="7" t="str">
        <f t="shared" si="997"/>
        <v>равно</v>
      </c>
      <c r="R1608" s="7" t="str">
        <f t="shared" si="998"/>
        <v>равно</v>
      </c>
      <c r="S1608" s="8">
        <f t="shared" si="999"/>
        <v>775</v>
      </c>
      <c r="T1608" s="8">
        <f t="shared" si="1000"/>
        <v>891</v>
      </c>
      <c r="U1608" s="8">
        <f>Расценки!F1607</f>
        <v>5000</v>
      </c>
      <c r="V1608" s="8">
        <f>Расценки!G1607</f>
        <v>5750</v>
      </c>
      <c r="W1608" s="10">
        <f t="shared" si="1001"/>
        <v>0.36</v>
      </c>
      <c r="X1608" s="10">
        <f t="shared" si="1002"/>
        <v>0.33913043478260868</v>
      </c>
      <c r="Y1608" s="9">
        <f>Расценки!H1607</f>
        <v>5000</v>
      </c>
      <c r="Z1608" s="9">
        <f>Расценки!I1607</f>
        <v>5750</v>
      </c>
      <c r="AA1608" s="10">
        <f>Расценки!J1607</f>
        <v>0</v>
      </c>
      <c r="AB1608" s="10">
        <f>Расценки!K1607</f>
        <v>0</v>
      </c>
      <c r="AC1608" s="16">
        <f t="shared" si="1003"/>
        <v>0.36</v>
      </c>
      <c r="AD1608" s="16">
        <f t="shared" si="1004"/>
        <v>0.33913043478260868</v>
      </c>
      <c r="AE1608" s="10">
        <f t="shared" si="1005"/>
        <v>0.38</v>
      </c>
      <c r="AF1608" s="10">
        <f t="shared" si="1006"/>
        <v>0.38</v>
      </c>
      <c r="AG1608" s="8">
        <f t="shared" si="1007"/>
        <v>1800</v>
      </c>
      <c r="AH1608" s="8">
        <f t="shared" si="1008"/>
        <v>1950</v>
      </c>
    </row>
    <row r="1609" spans="1:34" x14ac:dyDescent="0.25">
      <c r="A1609" s="12" t="s">
        <v>4762</v>
      </c>
      <c r="B1609" s="12" t="s">
        <v>4763</v>
      </c>
      <c r="C1609" s="12" t="s">
        <v>177</v>
      </c>
      <c r="D1609" s="7" t="s">
        <v>4564</v>
      </c>
      <c r="E1609" s="7" t="str">
        <f>INDEX('Нормо-час по специальностям'!$B$6:$B$26,MATCH(D1609,'Нормо-час по специальностям'!$A$6:$A$26,0))</f>
        <v>Монтажник наружных сетей</v>
      </c>
      <c r="F1609" s="15">
        <v>4</v>
      </c>
      <c r="G1609" s="7" t="s">
        <v>6938</v>
      </c>
      <c r="H1609" s="11">
        <f t="shared" si="992"/>
        <v>1.75</v>
      </c>
      <c r="I1609" s="8">
        <f>INDEX('Нормо-час по специальностям'!$D$6:$D$26,MATCH(D1609,'Нормо-час по специальностям'!$A$6:$A$26,0))</f>
        <v>850</v>
      </c>
      <c r="J1609" s="8">
        <f>INDEX('Нормо-час по специальностям'!$E$6:$E$26,MATCH(D1609,'Нормо-час по специальностям'!$A$6:$A$26,0))</f>
        <v>1020</v>
      </c>
      <c r="K1609" s="8">
        <f t="shared" si="993"/>
        <v>3400</v>
      </c>
      <c r="L1609" s="8">
        <f t="shared" si="994"/>
        <v>4080</v>
      </c>
      <c r="M1609" s="8">
        <f>Расценки!L1608</f>
        <v>3100</v>
      </c>
      <c r="N1609" s="8">
        <f>Расценки!M1608</f>
        <v>3565</v>
      </c>
      <c r="O1609" s="10">
        <f t="shared" si="995"/>
        <v>9.6774193548387011E-2</v>
      </c>
      <c r="P1609" s="10">
        <f t="shared" si="996"/>
        <v>0.14446002805049085</v>
      </c>
      <c r="Q1609" s="7" t="str">
        <f t="shared" si="997"/>
        <v>равно</v>
      </c>
      <c r="R1609" s="7" t="str">
        <f t="shared" si="998"/>
        <v>расценка</v>
      </c>
      <c r="S1609" s="8">
        <f t="shared" si="999"/>
        <v>775</v>
      </c>
      <c r="T1609" s="8">
        <f t="shared" si="1000"/>
        <v>891</v>
      </c>
      <c r="U1609" s="8">
        <f>Расценки!F1608</f>
        <v>5000</v>
      </c>
      <c r="V1609" s="8">
        <f>Расценки!G1608</f>
        <v>5750</v>
      </c>
      <c r="W1609" s="10">
        <f t="shared" si="1001"/>
        <v>0.32</v>
      </c>
      <c r="X1609" s="10">
        <f t="shared" si="1002"/>
        <v>0.29043478260869565</v>
      </c>
      <c r="Y1609" s="9">
        <f>Расценки!H1608</f>
        <v>5000</v>
      </c>
      <c r="Z1609" s="9">
        <f>Расценки!I1608</f>
        <v>5750</v>
      </c>
      <c r="AA1609" s="10">
        <f>Расценки!J1608</f>
        <v>0</v>
      </c>
      <c r="AB1609" s="10">
        <f>Расценки!K1608</f>
        <v>0</v>
      </c>
      <c r="AC1609" s="16">
        <f t="shared" si="1003"/>
        <v>0.32</v>
      </c>
      <c r="AD1609" s="16">
        <f t="shared" si="1004"/>
        <v>0.29043478260869565</v>
      </c>
      <c r="AE1609" s="10">
        <f t="shared" si="1005"/>
        <v>0.38</v>
      </c>
      <c r="AF1609" s="10">
        <f t="shared" si="1006"/>
        <v>0.38</v>
      </c>
      <c r="AG1609" s="8">
        <f t="shared" si="1007"/>
        <v>1600</v>
      </c>
      <c r="AH1609" s="8">
        <f t="shared" si="1008"/>
        <v>1670</v>
      </c>
    </row>
    <row r="1610" spans="1:34" x14ac:dyDescent="0.25">
      <c r="A1610" s="12" t="s">
        <v>4764</v>
      </c>
      <c r="B1610" s="12" t="s">
        <v>4765</v>
      </c>
      <c r="C1610" s="12" t="s">
        <v>50</v>
      </c>
      <c r="D1610" s="7" t="s">
        <v>29</v>
      </c>
      <c r="E1610" s="7" t="str">
        <f>INDEX('Нормо-час по специальностям'!$B$6:$B$26,MATCH(D1610,'Нормо-час по специальностям'!$A$6:$A$26,0))</f>
        <v>Дорожный рабочий / благоустройство</v>
      </c>
      <c r="F1610" s="15">
        <v>1</v>
      </c>
      <c r="G1610" s="7" t="s">
        <v>7537</v>
      </c>
      <c r="H1610" s="11">
        <f t="shared" si="992"/>
        <v>7</v>
      </c>
      <c r="I1610" s="8">
        <f>INDEX('Нормо-час по специальностям'!$D$6:$D$26,MATCH(D1610,'Нормо-час по специальностям'!$A$6:$A$26,0))</f>
        <v>650</v>
      </c>
      <c r="J1610" s="8">
        <f>INDEX('Нормо-час по специальностям'!$E$6:$E$26,MATCH(D1610,'Нормо-час по специальностям'!$A$6:$A$26,0))</f>
        <v>780</v>
      </c>
      <c r="K1610" s="8">
        <f t="shared" si="993"/>
        <v>650</v>
      </c>
      <c r="L1610" s="8">
        <f t="shared" si="994"/>
        <v>780</v>
      </c>
      <c r="M1610" s="8">
        <f>Расценки!L1609</f>
        <v>750</v>
      </c>
      <c r="N1610" s="8">
        <f>Расценки!M1609</f>
        <v>862</v>
      </c>
      <c r="O1610" s="10">
        <f t="shared" si="995"/>
        <v>-0.1333333333333333</v>
      </c>
      <c r="P1610" s="10">
        <f t="shared" si="996"/>
        <v>-9.512761020881666E-2</v>
      </c>
      <c r="Q1610" s="7" t="str">
        <f t="shared" si="997"/>
        <v>нормо-часы</v>
      </c>
      <c r="R1610" s="7" t="str">
        <f t="shared" si="998"/>
        <v>равно</v>
      </c>
      <c r="S1610" s="8">
        <f t="shared" si="999"/>
        <v>750</v>
      </c>
      <c r="T1610" s="8">
        <f t="shared" si="1000"/>
        <v>862</v>
      </c>
      <c r="U1610" s="8">
        <f>Расценки!F1609</f>
        <v>1200</v>
      </c>
      <c r="V1610" s="8">
        <f>Расценки!G1609</f>
        <v>1380</v>
      </c>
      <c r="W1610" s="10">
        <f t="shared" si="1001"/>
        <v>0.45833333333333331</v>
      </c>
      <c r="X1610" s="10">
        <f t="shared" si="1002"/>
        <v>0.43478260869565216</v>
      </c>
      <c r="Y1610" s="9">
        <f>Расценки!H1609</f>
        <v>1200</v>
      </c>
      <c r="Z1610" s="9">
        <f>Расценки!I1609</f>
        <v>1380</v>
      </c>
      <c r="AA1610" s="10">
        <f>Расценки!J1609</f>
        <v>0</v>
      </c>
      <c r="AB1610" s="10">
        <f>Расценки!K1609</f>
        <v>0</v>
      </c>
      <c r="AC1610" s="16">
        <f t="shared" si="1003"/>
        <v>0.45833333333333331</v>
      </c>
      <c r="AD1610" s="16">
        <f t="shared" si="1004"/>
        <v>0.43478260869565216</v>
      </c>
      <c r="AE1610" s="10">
        <f t="shared" si="1005"/>
        <v>0.375</v>
      </c>
      <c r="AF1610" s="10">
        <f t="shared" si="1006"/>
        <v>0.37536231884057969</v>
      </c>
      <c r="AG1610" s="8">
        <f t="shared" si="1007"/>
        <v>550</v>
      </c>
      <c r="AH1610" s="8">
        <f t="shared" si="1008"/>
        <v>600</v>
      </c>
    </row>
    <row r="1611" spans="1:34" x14ac:dyDescent="0.25">
      <c r="A1611" s="12" t="s">
        <v>4766</v>
      </c>
      <c r="B1611" s="12" t="s">
        <v>4767</v>
      </c>
      <c r="C1611" s="12" t="s">
        <v>1214</v>
      </c>
      <c r="D1611" s="7" t="s">
        <v>4564</v>
      </c>
      <c r="E1611" s="7" t="str">
        <f>INDEX('Нормо-час по специальностям'!$B$6:$B$26,MATCH(D1611,'Нормо-час по специальностям'!$A$6:$A$26,0))</f>
        <v>Монтажник наружных сетей</v>
      </c>
      <c r="F1611" s="15">
        <v>4</v>
      </c>
      <c r="G1611" s="7" t="s">
        <v>7538</v>
      </c>
      <c r="H1611" s="11">
        <f t="shared" si="992"/>
        <v>1.75</v>
      </c>
      <c r="I1611" s="8">
        <f>INDEX('Нормо-час по специальностям'!$D$6:$D$26,MATCH(D1611,'Нормо-час по специальностям'!$A$6:$A$26,0))</f>
        <v>850</v>
      </c>
      <c r="J1611" s="8">
        <f>INDEX('Нормо-час по специальностям'!$E$6:$E$26,MATCH(D1611,'Нормо-час по специальностям'!$A$6:$A$26,0))</f>
        <v>1020</v>
      </c>
      <c r="K1611" s="8">
        <f t="shared" si="993"/>
        <v>3400</v>
      </c>
      <c r="L1611" s="8">
        <f t="shared" si="994"/>
        <v>4080</v>
      </c>
      <c r="M1611" s="8">
        <f>Расценки!L1610</f>
        <v>4300</v>
      </c>
      <c r="N1611" s="8">
        <f>Расценки!M1610</f>
        <v>4945</v>
      </c>
      <c r="O1611" s="10">
        <f t="shared" si="995"/>
        <v>-0.20930232558139539</v>
      </c>
      <c r="P1611" s="10">
        <f t="shared" si="996"/>
        <v>-0.17492416582406467</v>
      </c>
      <c r="Q1611" s="7" t="str">
        <f t="shared" si="997"/>
        <v>нормо-часы</v>
      </c>
      <c r="R1611" s="7" t="str">
        <f t="shared" si="998"/>
        <v>нормо-часы</v>
      </c>
      <c r="S1611" s="8">
        <f t="shared" si="999"/>
        <v>1075</v>
      </c>
      <c r="T1611" s="8">
        <f t="shared" si="1000"/>
        <v>1236</v>
      </c>
      <c r="U1611" s="8">
        <f>Расценки!F1610</f>
        <v>7000</v>
      </c>
      <c r="V1611" s="8">
        <f>Расценки!G1610</f>
        <v>8050</v>
      </c>
      <c r="W1611" s="10">
        <f t="shared" si="1001"/>
        <v>0.51428571428571423</v>
      </c>
      <c r="X1611" s="10">
        <f t="shared" si="1002"/>
        <v>0.49316770186335401</v>
      </c>
      <c r="Y1611" s="9">
        <f>Расценки!H1610</f>
        <v>7000</v>
      </c>
      <c r="Z1611" s="9">
        <f>Расценки!I1610</f>
        <v>8050</v>
      </c>
      <c r="AA1611" s="10">
        <f>Расценки!J1610</f>
        <v>0</v>
      </c>
      <c r="AB1611" s="10">
        <f>Расценки!K1610</f>
        <v>0</v>
      </c>
      <c r="AC1611" s="16">
        <f t="shared" si="1003"/>
        <v>0.51428571428571423</v>
      </c>
      <c r="AD1611" s="16">
        <f t="shared" si="1004"/>
        <v>0.49316770186335401</v>
      </c>
      <c r="AE1611" s="10">
        <f t="shared" si="1005"/>
        <v>0.38571428571428573</v>
      </c>
      <c r="AF1611" s="10">
        <f t="shared" si="1006"/>
        <v>0.38571428571428573</v>
      </c>
      <c r="AG1611" s="8">
        <f t="shared" si="1007"/>
        <v>3600</v>
      </c>
      <c r="AH1611" s="8">
        <f t="shared" si="1008"/>
        <v>3970</v>
      </c>
    </row>
    <row r="1612" spans="1:34" x14ac:dyDescent="0.25">
      <c r="A1612" s="12" t="s">
        <v>4769</v>
      </c>
      <c r="B1612" s="12" t="s">
        <v>4770</v>
      </c>
      <c r="C1612" s="12" t="s">
        <v>177</v>
      </c>
      <c r="D1612" s="7" t="s">
        <v>468</v>
      </c>
      <c r="E1612" s="7" t="str">
        <f>INDEX('Нормо-час по специальностям'!$B$6:$B$26,MATCH(D1612,'Нормо-час по специальностям'!$A$6:$A$26,0))</f>
        <v>Сантехник</v>
      </c>
      <c r="F1612" s="15">
        <v>2.5</v>
      </c>
      <c r="G1612" s="7" t="s">
        <v>6938</v>
      </c>
      <c r="H1612" s="11">
        <f t="shared" si="992"/>
        <v>2.8</v>
      </c>
      <c r="I1612" s="8">
        <f>INDEX('Нормо-час по специальностям'!$D$6:$D$26,MATCH(D1612,'Нормо-час по специальностям'!$A$6:$A$26,0))</f>
        <v>850</v>
      </c>
      <c r="J1612" s="8">
        <f>INDEX('Нормо-час по специальностям'!$E$6:$E$26,MATCH(D1612,'Нормо-час по специальностям'!$A$6:$A$26,0))</f>
        <v>1020</v>
      </c>
      <c r="K1612" s="8">
        <f t="shared" si="993"/>
        <v>2125</v>
      </c>
      <c r="L1612" s="8">
        <f t="shared" si="994"/>
        <v>2550</v>
      </c>
      <c r="M1612" s="8">
        <f>Расценки!L1611</f>
        <v>2200</v>
      </c>
      <c r="N1612" s="8">
        <f>Расценки!M1611</f>
        <v>2530</v>
      </c>
      <c r="O1612" s="10">
        <f t="shared" si="995"/>
        <v>-3.4090909090909061E-2</v>
      </c>
      <c r="P1612" s="10">
        <f t="shared" si="996"/>
        <v>7.905138339920903E-3</v>
      </c>
      <c r="Q1612" s="7" t="str">
        <f t="shared" si="997"/>
        <v>равно</v>
      </c>
      <c r="R1612" s="7" t="str">
        <f t="shared" si="998"/>
        <v>равно</v>
      </c>
      <c r="S1612" s="8">
        <f t="shared" si="999"/>
        <v>880</v>
      </c>
      <c r="T1612" s="8">
        <f t="shared" si="1000"/>
        <v>1012</v>
      </c>
      <c r="U1612" s="8">
        <f>Расценки!F1611</f>
        <v>3500</v>
      </c>
      <c r="V1612" s="8">
        <f>Расценки!G1611</f>
        <v>4025</v>
      </c>
      <c r="W1612" s="10">
        <f t="shared" si="1001"/>
        <v>0.39285714285714285</v>
      </c>
      <c r="X1612" s="10">
        <f t="shared" si="1002"/>
        <v>0.36645962732919257</v>
      </c>
      <c r="Y1612" s="9">
        <f>Расценки!H1611</f>
        <v>3500</v>
      </c>
      <c r="Z1612" s="9">
        <f>Расценки!I1611</f>
        <v>4025</v>
      </c>
      <c r="AA1612" s="10">
        <f>Расценки!J1611</f>
        <v>0</v>
      </c>
      <c r="AB1612" s="10">
        <f>Расценки!K1611</f>
        <v>0</v>
      </c>
      <c r="AC1612" s="16">
        <f t="shared" si="1003"/>
        <v>0.39285714285714285</v>
      </c>
      <c r="AD1612" s="16">
        <f t="shared" si="1004"/>
        <v>0.36645962732919257</v>
      </c>
      <c r="AE1612" s="10">
        <f t="shared" si="1005"/>
        <v>0.37142857142857144</v>
      </c>
      <c r="AF1612" s="10">
        <f t="shared" si="1006"/>
        <v>0.37142857142857144</v>
      </c>
      <c r="AG1612" s="8">
        <f t="shared" si="1007"/>
        <v>1375</v>
      </c>
      <c r="AH1612" s="8">
        <f t="shared" si="1008"/>
        <v>1475</v>
      </c>
    </row>
    <row r="1613" spans="1:34" x14ac:dyDescent="0.25">
      <c r="A1613" s="12" t="s">
        <v>4771</v>
      </c>
      <c r="B1613" s="12" t="s">
        <v>4772</v>
      </c>
      <c r="C1613" s="12" t="s">
        <v>177</v>
      </c>
      <c r="D1613" s="7" t="s">
        <v>355</v>
      </c>
      <c r="E1613" s="7" t="str">
        <f>INDEX('Нормо-час по специальностям'!$B$6:$B$26,MATCH(D1613,'Нормо-час по специальностям'!$A$6:$A$26,0))</f>
        <v>Каменщик</v>
      </c>
      <c r="F1613" s="15">
        <v>1.5</v>
      </c>
      <c r="G1613" s="7" t="s">
        <v>6938</v>
      </c>
      <c r="H1613" s="11">
        <f t="shared" si="992"/>
        <v>4.67</v>
      </c>
      <c r="I1613" s="8">
        <f>INDEX('Нормо-час по специальностям'!$D$6:$D$26,MATCH(D1613,'Нормо-час по специальностям'!$A$6:$A$26,0))</f>
        <v>800</v>
      </c>
      <c r="J1613" s="8">
        <f>INDEX('Нормо-час по специальностям'!$E$6:$E$26,MATCH(D1613,'Нормо-час по специальностям'!$A$6:$A$26,0))</f>
        <v>950</v>
      </c>
      <c r="K1613" s="8">
        <f t="shared" si="993"/>
        <v>1200</v>
      </c>
      <c r="L1613" s="8">
        <f t="shared" si="994"/>
        <v>1425</v>
      </c>
      <c r="M1613" s="8">
        <f>Расценки!L1612</f>
        <v>1250</v>
      </c>
      <c r="N1613" s="8">
        <f>Расценки!M1612</f>
        <v>1438</v>
      </c>
      <c r="O1613" s="10">
        <f t="shared" si="995"/>
        <v>-4.0000000000000036E-2</v>
      </c>
      <c r="P1613" s="10">
        <f t="shared" si="996"/>
        <v>-9.0403337969402475E-3</v>
      </c>
      <c r="Q1613" s="7" t="str">
        <f t="shared" si="997"/>
        <v>равно</v>
      </c>
      <c r="R1613" s="7" t="str">
        <f t="shared" si="998"/>
        <v>равно</v>
      </c>
      <c r="S1613" s="8">
        <f t="shared" si="999"/>
        <v>833</v>
      </c>
      <c r="T1613" s="8">
        <f t="shared" si="1000"/>
        <v>959</v>
      </c>
      <c r="U1613" s="8">
        <f>Расценки!F1612</f>
        <v>2000</v>
      </c>
      <c r="V1613" s="8">
        <f>Расценки!G1612</f>
        <v>2300</v>
      </c>
      <c r="W1613" s="10">
        <f t="shared" si="1001"/>
        <v>0.4</v>
      </c>
      <c r="X1613" s="10">
        <f t="shared" si="1002"/>
        <v>0.38043478260869568</v>
      </c>
      <c r="Y1613" s="9">
        <f>Расценки!H1612</f>
        <v>2000</v>
      </c>
      <c r="Z1613" s="9">
        <f>Расценки!I1612</f>
        <v>2300</v>
      </c>
      <c r="AA1613" s="10">
        <f>Расценки!J1612</f>
        <v>0</v>
      </c>
      <c r="AB1613" s="10">
        <f>Расценки!K1612</f>
        <v>0</v>
      </c>
      <c r="AC1613" s="16">
        <f t="shared" si="1003"/>
        <v>0.4</v>
      </c>
      <c r="AD1613" s="16">
        <f t="shared" si="1004"/>
        <v>0.38043478260869568</v>
      </c>
      <c r="AE1613" s="10">
        <f t="shared" si="1005"/>
        <v>0.375</v>
      </c>
      <c r="AF1613" s="10">
        <f t="shared" si="1006"/>
        <v>0.37478260869565216</v>
      </c>
      <c r="AG1613" s="8">
        <f t="shared" si="1007"/>
        <v>800</v>
      </c>
      <c r="AH1613" s="8">
        <f t="shared" si="1008"/>
        <v>875</v>
      </c>
    </row>
    <row r="1614" spans="1:34" x14ac:dyDescent="0.25">
      <c r="A1614" s="5" t="s">
        <v>4773</v>
      </c>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c r="AG1614" s="6"/>
      <c r="AH1614" s="6"/>
    </row>
    <row r="1615" spans="1:34" x14ac:dyDescent="0.25">
      <c r="A1615" s="7" t="s">
        <v>4774</v>
      </c>
      <c r="B1615" s="7" t="s">
        <v>4775</v>
      </c>
      <c r="C1615" s="7" t="s">
        <v>50</v>
      </c>
      <c r="D1615" s="7" t="s">
        <v>468</v>
      </c>
      <c r="E1615" s="7" t="str">
        <f>INDEX('Нормо-час по специальностям'!$B$6:$B$26,MATCH(D1615,'Нормо-час по специальностям'!$A$6:$A$26,0))</f>
        <v>Сантехник</v>
      </c>
      <c r="F1615" s="15">
        <v>0.45</v>
      </c>
      <c r="G1615" s="7" t="s">
        <v>7539</v>
      </c>
      <c r="H1615" s="11">
        <f t="shared" ref="H1615:H1643" si="1009">IF(OR(F1615="",F1615=0),"",ROUND($G$3/F1615,2))</f>
        <v>15.56</v>
      </c>
      <c r="I1615" s="8">
        <f>INDEX('Нормо-час по специальностям'!$D$6:$D$26,MATCH(D1615,'Нормо-час по специальностям'!$A$6:$A$26,0))</f>
        <v>850</v>
      </c>
      <c r="J1615" s="8">
        <f>INDEX('Нормо-час по специальностям'!$E$6:$E$26,MATCH(D1615,'Нормо-час по специальностям'!$A$6:$A$26,0))</f>
        <v>1020</v>
      </c>
      <c r="K1615" s="8">
        <f t="shared" ref="K1615:K1643" si="1010">IF(OR(F1615="",F1615=0,I1615=0),"",ROUND(F1615*I1615,0))</f>
        <v>383</v>
      </c>
      <c r="L1615" s="8">
        <f t="shared" ref="L1615:L1643" si="1011">IF(OR(F1615="",F1615=0,J1615=0),"",ROUND(F1615*J1615,0))</f>
        <v>459</v>
      </c>
      <c r="M1615" s="8">
        <f>Расценки!L1614</f>
        <v>380</v>
      </c>
      <c r="N1615" s="8">
        <f>Расценки!M1614</f>
        <v>437</v>
      </c>
      <c r="O1615" s="10">
        <f t="shared" ref="O1615:O1643" si="1012">IF(OR(K1615="",M1615="",M1615=0),"",K1615/M1615-1)</f>
        <v>7.8947368421051767E-3</v>
      </c>
      <c r="P1615" s="10">
        <f t="shared" ref="P1615:P1643" si="1013">IF(OR(L1615="",N1615="",N1615=0),"",L1615/N1615-1)</f>
        <v>5.034324942791768E-2</v>
      </c>
      <c r="Q1615" s="7" t="str">
        <f t="shared" ref="Q1615:Q1643" si="1014">IF(O1615="","—",IF(O1615&lt;-$C$3,"нормо-часы",IF(O1615&gt;$C$3,"расценка","равно")))</f>
        <v>равно</v>
      </c>
      <c r="R1615" s="7" t="str">
        <f t="shared" ref="R1615:R1643" si="1015">IF(P1615="","—",IF(P1615&lt;-$C$3,"нормо-часы",IF(P1615&gt;$C$3,"расценка","равно")))</f>
        <v>равно</v>
      </c>
      <c r="S1615" s="8">
        <f t="shared" ref="S1615:S1643" si="1016">IF(OR(F1615="",F1615=0,M1615=""),"",ROUND(M1615/F1615,0))</f>
        <v>844</v>
      </c>
      <c r="T1615" s="8">
        <f t="shared" ref="T1615:T1643" si="1017">IF(OR(F1615="",F1615=0,N1615=""),"",ROUND(N1615/F1615,0))</f>
        <v>971</v>
      </c>
      <c r="U1615" s="8">
        <f>Расценки!F1614</f>
        <v>600</v>
      </c>
      <c r="V1615" s="8">
        <f>Расценки!G1614</f>
        <v>690</v>
      </c>
      <c r="W1615" s="10">
        <f t="shared" ref="W1615:W1643" si="1018">IF(OR(K1615="",U1615="",U1615=0),"",(U1615-K1615)/U1615)</f>
        <v>0.36166666666666669</v>
      </c>
      <c r="X1615" s="10">
        <f t="shared" ref="X1615:X1643" si="1019">IF(OR(L1615="",V1615="",V1615=0),"",(V1615-L1615)/V1615)</f>
        <v>0.33478260869565218</v>
      </c>
      <c r="Y1615" s="9">
        <f>Расценки!H1614</f>
        <v>600</v>
      </c>
      <c r="Z1615" s="9">
        <f>Расценки!I1614</f>
        <v>690</v>
      </c>
      <c r="AA1615" s="10">
        <f>Расценки!J1614</f>
        <v>0</v>
      </c>
      <c r="AB1615" s="10">
        <f>Расценки!K1614</f>
        <v>0</v>
      </c>
      <c r="AC1615" s="16">
        <f t="shared" ref="AC1615:AC1643" si="1020">IF(OR(K1615="",Y1615="",Y1615=0),"",(Y1615-K1615)/Y1615)</f>
        <v>0.36166666666666669</v>
      </c>
      <c r="AD1615" s="16">
        <f t="shared" ref="AD1615:AD1643" si="1021">IF(OR(L1615="",Z1615="",Z1615=0),"",(Z1615-L1615)/Z1615)</f>
        <v>0.33478260869565218</v>
      </c>
      <c r="AE1615" s="10">
        <f t="shared" ref="AE1615:AE1643" si="1022">IF(OR(Y1615="",Y1615=0),"",(Y1615-M1615)/Y1615)</f>
        <v>0.36666666666666664</v>
      </c>
      <c r="AF1615" s="10">
        <f t="shared" ref="AF1615:AF1643" si="1023">IF(OR(Z1615="",Z1615=0),"",(Z1615-N1615)/Z1615)</f>
        <v>0.36666666666666664</v>
      </c>
      <c r="AG1615" s="8">
        <f t="shared" ref="AG1615:AG1643" si="1024">IF(OR(K1615="",Y1615=""),"",Y1615-K1615)</f>
        <v>217</v>
      </c>
      <c r="AH1615" s="8">
        <f t="shared" ref="AH1615:AH1643" si="1025">IF(OR(L1615="",Z1615=""),"",Z1615-L1615)</f>
        <v>231</v>
      </c>
    </row>
    <row r="1616" spans="1:34" x14ac:dyDescent="0.25">
      <c r="A1616" s="7" t="s">
        <v>4777</v>
      </c>
      <c r="B1616" s="7" t="s">
        <v>4778</v>
      </c>
      <c r="C1616" s="7" t="s">
        <v>50</v>
      </c>
      <c r="D1616" s="7" t="s">
        <v>468</v>
      </c>
      <c r="E1616" s="7" t="str">
        <f>INDEX('Нормо-час по специальностям'!$B$6:$B$26,MATCH(D1616,'Нормо-час по специальностям'!$A$6:$A$26,0))</f>
        <v>Сантехник</v>
      </c>
      <c r="F1616" s="15">
        <v>0.55000000000000004</v>
      </c>
      <c r="G1616" s="7" t="s">
        <v>7540</v>
      </c>
      <c r="H1616" s="11">
        <f t="shared" si="1009"/>
        <v>12.73</v>
      </c>
      <c r="I1616" s="8">
        <f>INDEX('Нормо-час по специальностям'!$D$6:$D$26,MATCH(D1616,'Нормо-час по специальностям'!$A$6:$A$26,0))</f>
        <v>850</v>
      </c>
      <c r="J1616" s="8">
        <f>INDEX('Нормо-час по специальностям'!$E$6:$E$26,MATCH(D1616,'Нормо-час по специальностям'!$A$6:$A$26,0))</f>
        <v>1020</v>
      </c>
      <c r="K1616" s="8">
        <f t="shared" si="1010"/>
        <v>468</v>
      </c>
      <c r="L1616" s="8">
        <f t="shared" si="1011"/>
        <v>561</v>
      </c>
      <c r="M1616" s="8">
        <f>Расценки!L1615</f>
        <v>440</v>
      </c>
      <c r="N1616" s="8">
        <f>Расценки!M1615</f>
        <v>506</v>
      </c>
      <c r="O1616" s="10">
        <f t="shared" si="1012"/>
        <v>6.3636363636363713E-2</v>
      </c>
      <c r="P1616" s="10">
        <f t="shared" si="1013"/>
        <v>0.10869565217391308</v>
      </c>
      <c r="Q1616" s="7" t="str">
        <f t="shared" si="1014"/>
        <v>равно</v>
      </c>
      <c r="R1616" s="7" t="str">
        <f t="shared" si="1015"/>
        <v>расценка</v>
      </c>
      <c r="S1616" s="8">
        <f t="shared" si="1016"/>
        <v>800</v>
      </c>
      <c r="T1616" s="8">
        <f t="shared" si="1017"/>
        <v>920</v>
      </c>
      <c r="U1616" s="8">
        <f>Расценки!F1615</f>
        <v>700</v>
      </c>
      <c r="V1616" s="8">
        <f>Расценки!G1615</f>
        <v>805</v>
      </c>
      <c r="W1616" s="10">
        <f t="shared" si="1018"/>
        <v>0.33142857142857141</v>
      </c>
      <c r="X1616" s="10">
        <f t="shared" si="1019"/>
        <v>0.3031055900621118</v>
      </c>
      <c r="Y1616" s="9">
        <f>Расценки!H1615</f>
        <v>700</v>
      </c>
      <c r="Z1616" s="9">
        <f>Расценки!I1615</f>
        <v>805</v>
      </c>
      <c r="AA1616" s="10">
        <f>Расценки!J1615</f>
        <v>0</v>
      </c>
      <c r="AB1616" s="10">
        <f>Расценки!K1615</f>
        <v>0</v>
      </c>
      <c r="AC1616" s="16">
        <f t="shared" si="1020"/>
        <v>0.33142857142857141</v>
      </c>
      <c r="AD1616" s="16">
        <f t="shared" si="1021"/>
        <v>0.3031055900621118</v>
      </c>
      <c r="AE1616" s="10">
        <f t="shared" si="1022"/>
        <v>0.37142857142857144</v>
      </c>
      <c r="AF1616" s="10">
        <f t="shared" si="1023"/>
        <v>0.37142857142857144</v>
      </c>
      <c r="AG1616" s="8">
        <f t="shared" si="1024"/>
        <v>232</v>
      </c>
      <c r="AH1616" s="8">
        <f t="shared" si="1025"/>
        <v>244</v>
      </c>
    </row>
    <row r="1617" spans="1:34" x14ac:dyDescent="0.25">
      <c r="A1617" s="7" t="s">
        <v>4779</v>
      </c>
      <c r="B1617" s="7" t="s">
        <v>4780</v>
      </c>
      <c r="C1617" s="7" t="s">
        <v>50</v>
      </c>
      <c r="D1617" s="7" t="s">
        <v>468</v>
      </c>
      <c r="E1617" s="7" t="str">
        <f>INDEX('Нормо-час по специальностям'!$B$6:$B$26,MATCH(D1617,'Нормо-час по специальностям'!$A$6:$A$26,0))</f>
        <v>Сантехник</v>
      </c>
      <c r="F1617" s="15">
        <v>0.65</v>
      </c>
      <c r="G1617" s="7" t="s">
        <v>7540</v>
      </c>
      <c r="H1617" s="11">
        <f t="shared" si="1009"/>
        <v>10.77</v>
      </c>
      <c r="I1617" s="8">
        <f>INDEX('Нормо-час по специальностям'!$D$6:$D$26,MATCH(D1617,'Нормо-час по специальностям'!$A$6:$A$26,0))</f>
        <v>850</v>
      </c>
      <c r="J1617" s="8">
        <f>INDEX('Нормо-час по специальностям'!$E$6:$E$26,MATCH(D1617,'Нормо-час по специальностям'!$A$6:$A$26,0))</f>
        <v>1020</v>
      </c>
      <c r="K1617" s="8">
        <f t="shared" si="1010"/>
        <v>553</v>
      </c>
      <c r="L1617" s="8">
        <f t="shared" si="1011"/>
        <v>663</v>
      </c>
      <c r="M1617" s="8">
        <f>Расценки!L1616</f>
        <v>530</v>
      </c>
      <c r="N1617" s="8">
        <f>Расценки!M1616</f>
        <v>610</v>
      </c>
      <c r="O1617" s="10">
        <f t="shared" si="1012"/>
        <v>4.3396226415094441E-2</v>
      </c>
      <c r="P1617" s="10">
        <f t="shared" si="1013"/>
        <v>8.6885245901639374E-2</v>
      </c>
      <c r="Q1617" s="7" t="str">
        <f t="shared" si="1014"/>
        <v>равно</v>
      </c>
      <c r="R1617" s="7" t="str">
        <f t="shared" si="1015"/>
        <v>равно</v>
      </c>
      <c r="S1617" s="8">
        <f t="shared" si="1016"/>
        <v>815</v>
      </c>
      <c r="T1617" s="8">
        <f t="shared" si="1017"/>
        <v>938</v>
      </c>
      <c r="U1617" s="8">
        <f>Расценки!F1616</f>
        <v>850</v>
      </c>
      <c r="V1617" s="8">
        <f>Расценки!G1616</f>
        <v>977</v>
      </c>
      <c r="W1617" s="10">
        <f t="shared" si="1018"/>
        <v>0.34941176470588237</v>
      </c>
      <c r="X1617" s="10">
        <f t="shared" si="1019"/>
        <v>0.32139201637666326</v>
      </c>
      <c r="Y1617" s="9">
        <f>Расценки!H1616</f>
        <v>850</v>
      </c>
      <c r="Z1617" s="9">
        <f>Расценки!I1616</f>
        <v>977</v>
      </c>
      <c r="AA1617" s="10">
        <f>Расценки!J1616</f>
        <v>0</v>
      </c>
      <c r="AB1617" s="10">
        <f>Расценки!K1616</f>
        <v>0</v>
      </c>
      <c r="AC1617" s="16">
        <f t="shared" si="1020"/>
        <v>0.34941176470588237</v>
      </c>
      <c r="AD1617" s="16">
        <f t="shared" si="1021"/>
        <v>0.32139201637666326</v>
      </c>
      <c r="AE1617" s="10">
        <f t="shared" si="1022"/>
        <v>0.37647058823529411</v>
      </c>
      <c r="AF1617" s="10">
        <f t="shared" si="1023"/>
        <v>0.37563971340839303</v>
      </c>
      <c r="AG1617" s="8">
        <f t="shared" si="1024"/>
        <v>297</v>
      </c>
      <c r="AH1617" s="8">
        <f t="shared" si="1025"/>
        <v>314</v>
      </c>
    </row>
    <row r="1618" spans="1:34" x14ac:dyDescent="0.25">
      <c r="A1618" s="7" t="s">
        <v>4781</v>
      </c>
      <c r="B1618" s="7" t="s">
        <v>4782</v>
      </c>
      <c r="C1618" s="7" t="s">
        <v>50</v>
      </c>
      <c r="D1618" s="7" t="s">
        <v>468</v>
      </c>
      <c r="E1618" s="7" t="str">
        <f>INDEX('Нормо-час по специальностям'!$B$6:$B$26,MATCH(D1618,'Нормо-час по специальностям'!$A$6:$A$26,0))</f>
        <v>Сантехник</v>
      </c>
      <c r="F1618" s="15">
        <v>0.6</v>
      </c>
      <c r="G1618" s="7" t="s">
        <v>7541</v>
      </c>
      <c r="H1618" s="11">
        <f t="shared" si="1009"/>
        <v>11.67</v>
      </c>
      <c r="I1618" s="8">
        <f>INDEX('Нормо-час по специальностям'!$D$6:$D$26,MATCH(D1618,'Нормо-час по специальностям'!$A$6:$A$26,0))</f>
        <v>850</v>
      </c>
      <c r="J1618" s="8">
        <f>INDEX('Нормо-час по специальностям'!$E$6:$E$26,MATCH(D1618,'Нормо-час по специальностям'!$A$6:$A$26,0))</f>
        <v>1020</v>
      </c>
      <c r="K1618" s="8">
        <f t="shared" si="1010"/>
        <v>510</v>
      </c>
      <c r="L1618" s="8">
        <f t="shared" si="1011"/>
        <v>612</v>
      </c>
      <c r="M1618" s="8">
        <f>Расценки!L1617</f>
        <v>470</v>
      </c>
      <c r="N1618" s="8">
        <f>Расценки!M1617</f>
        <v>540</v>
      </c>
      <c r="O1618" s="10">
        <f t="shared" si="1012"/>
        <v>8.5106382978723305E-2</v>
      </c>
      <c r="P1618" s="10">
        <f t="shared" si="1013"/>
        <v>0.1333333333333333</v>
      </c>
      <c r="Q1618" s="7" t="str">
        <f t="shared" si="1014"/>
        <v>равно</v>
      </c>
      <c r="R1618" s="7" t="str">
        <f t="shared" si="1015"/>
        <v>расценка</v>
      </c>
      <c r="S1618" s="8">
        <f t="shared" si="1016"/>
        <v>783</v>
      </c>
      <c r="T1618" s="8">
        <f t="shared" si="1017"/>
        <v>900</v>
      </c>
      <c r="U1618" s="8">
        <f>Расценки!F1617</f>
        <v>750</v>
      </c>
      <c r="V1618" s="8">
        <f>Расценки!G1617</f>
        <v>862</v>
      </c>
      <c r="W1618" s="10">
        <f t="shared" si="1018"/>
        <v>0.32</v>
      </c>
      <c r="X1618" s="10">
        <f t="shared" si="1019"/>
        <v>0.29002320185614849</v>
      </c>
      <c r="Y1618" s="9">
        <f>Расценки!H1617</f>
        <v>750</v>
      </c>
      <c r="Z1618" s="9">
        <f>Расценки!I1617</f>
        <v>862</v>
      </c>
      <c r="AA1618" s="10">
        <f>Расценки!J1617</f>
        <v>0</v>
      </c>
      <c r="AB1618" s="10">
        <f>Расценки!K1617</f>
        <v>0</v>
      </c>
      <c r="AC1618" s="16">
        <f t="shared" si="1020"/>
        <v>0.32</v>
      </c>
      <c r="AD1618" s="16">
        <f t="shared" si="1021"/>
        <v>0.29002320185614849</v>
      </c>
      <c r="AE1618" s="10">
        <f t="shared" si="1022"/>
        <v>0.37333333333333335</v>
      </c>
      <c r="AF1618" s="10">
        <f t="shared" si="1023"/>
        <v>0.37354988399071926</v>
      </c>
      <c r="AG1618" s="8">
        <f t="shared" si="1024"/>
        <v>240</v>
      </c>
      <c r="AH1618" s="8">
        <f t="shared" si="1025"/>
        <v>250</v>
      </c>
    </row>
    <row r="1619" spans="1:34" x14ac:dyDescent="0.25">
      <c r="A1619" s="7" t="s">
        <v>4783</v>
      </c>
      <c r="B1619" s="7" t="s">
        <v>4784</v>
      </c>
      <c r="C1619" s="7" t="s">
        <v>50</v>
      </c>
      <c r="D1619" s="7" t="s">
        <v>468</v>
      </c>
      <c r="E1619" s="7" t="str">
        <f>INDEX('Нормо-час по специальностям'!$B$6:$B$26,MATCH(D1619,'Нормо-час по специальностям'!$A$6:$A$26,0))</f>
        <v>Сантехник</v>
      </c>
      <c r="F1619" s="15">
        <v>0.75</v>
      </c>
      <c r="G1619" s="7" t="s">
        <v>7504</v>
      </c>
      <c r="H1619" s="11">
        <f t="shared" si="1009"/>
        <v>9.33</v>
      </c>
      <c r="I1619" s="8">
        <f>INDEX('Нормо-час по специальностям'!$D$6:$D$26,MATCH(D1619,'Нормо-час по специальностям'!$A$6:$A$26,0))</f>
        <v>850</v>
      </c>
      <c r="J1619" s="8">
        <f>INDEX('Нормо-час по специальностям'!$E$6:$E$26,MATCH(D1619,'Нормо-час по специальностям'!$A$6:$A$26,0))</f>
        <v>1020</v>
      </c>
      <c r="K1619" s="8">
        <f t="shared" si="1010"/>
        <v>638</v>
      </c>
      <c r="L1619" s="8">
        <f t="shared" si="1011"/>
        <v>765</v>
      </c>
      <c r="M1619" s="8">
        <f>Расценки!L1618</f>
        <v>570</v>
      </c>
      <c r="N1619" s="8">
        <f>Расценки!M1618</f>
        <v>656</v>
      </c>
      <c r="O1619" s="10">
        <f t="shared" si="1012"/>
        <v>0.11929824561403501</v>
      </c>
      <c r="P1619" s="10">
        <f t="shared" si="1013"/>
        <v>0.16615853658536595</v>
      </c>
      <c r="Q1619" s="7" t="str">
        <f t="shared" si="1014"/>
        <v>расценка</v>
      </c>
      <c r="R1619" s="7" t="str">
        <f t="shared" si="1015"/>
        <v>расценка</v>
      </c>
      <c r="S1619" s="8">
        <f t="shared" si="1016"/>
        <v>760</v>
      </c>
      <c r="T1619" s="8">
        <f t="shared" si="1017"/>
        <v>875</v>
      </c>
      <c r="U1619" s="8">
        <f>Расценки!F1618</f>
        <v>900</v>
      </c>
      <c r="V1619" s="8">
        <f>Расценки!G1618</f>
        <v>1035</v>
      </c>
      <c r="W1619" s="10">
        <f t="shared" si="1018"/>
        <v>0.2911111111111111</v>
      </c>
      <c r="X1619" s="10">
        <f t="shared" si="1019"/>
        <v>0.2608695652173913</v>
      </c>
      <c r="Y1619" s="9">
        <f>Расценки!H1618</f>
        <v>900</v>
      </c>
      <c r="Z1619" s="9">
        <f>Расценки!I1618</f>
        <v>1035</v>
      </c>
      <c r="AA1619" s="10">
        <f>Расценки!J1618</f>
        <v>0</v>
      </c>
      <c r="AB1619" s="10">
        <f>Расценки!K1618</f>
        <v>0</v>
      </c>
      <c r="AC1619" s="16">
        <f t="shared" si="1020"/>
        <v>0.2911111111111111</v>
      </c>
      <c r="AD1619" s="16">
        <f t="shared" si="1021"/>
        <v>0.2608695652173913</v>
      </c>
      <c r="AE1619" s="10">
        <f t="shared" si="1022"/>
        <v>0.36666666666666664</v>
      </c>
      <c r="AF1619" s="10">
        <f t="shared" si="1023"/>
        <v>0.36618357487922704</v>
      </c>
      <c r="AG1619" s="8">
        <f t="shared" si="1024"/>
        <v>262</v>
      </c>
      <c r="AH1619" s="8">
        <f t="shared" si="1025"/>
        <v>270</v>
      </c>
    </row>
    <row r="1620" spans="1:34" x14ac:dyDescent="0.25">
      <c r="A1620" s="7" t="s">
        <v>4785</v>
      </c>
      <c r="B1620" s="7" t="s">
        <v>4786</v>
      </c>
      <c r="C1620" s="7" t="s">
        <v>50</v>
      </c>
      <c r="D1620" s="7" t="s">
        <v>468</v>
      </c>
      <c r="E1620" s="7" t="str">
        <f>INDEX('Нормо-час по специальностям'!$B$6:$B$26,MATCH(D1620,'Нормо-час по специальностям'!$A$6:$A$26,0))</f>
        <v>Сантехник</v>
      </c>
      <c r="F1620" s="15">
        <v>0.9</v>
      </c>
      <c r="G1620" s="7" t="s">
        <v>7504</v>
      </c>
      <c r="H1620" s="11">
        <f t="shared" si="1009"/>
        <v>7.78</v>
      </c>
      <c r="I1620" s="8">
        <f>INDEX('Нормо-час по специальностям'!$D$6:$D$26,MATCH(D1620,'Нормо-час по специальностям'!$A$6:$A$26,0))</f>
        <v>850</v>
      </c>
      <c r="J1620" s="8">
        <f>INDEX('Нормо-час по специальностям'!$E$6:$E$26,MATCH(D1620,'Нормо-час по специальностям'!$A$6:$A$26,0))</f>
        <v>1020</v>
      </c>
      <c r="K1620" s="8">
        <f t="shared" si="1010"/>
        <v>765</v>
      </c>
      <c r="L1620" s="8">
        <f t="shared" si="1011"/>
        <v>918</v>
      </c>
      <c r="M1620" s="8">
        <f>Расценки!L1619</f>
        <v>690</v>
      </c>
      <c r="N1620" s="8">
        <f>Расценки!M1619</f>
        <v>793</v>
      </c>
      <c r="O1620" s="10">
        <f t="shared" si="1012"/>
        <v>0.10869565217391308</v>
      </c>
      <c r="P1620" s="10">
        <f t="shared" si="1013"/>
        <v>0.15762925598991173</v>
      </c>
      <c r="Q1620" s="7" t="str">
        <f t="shared" si="1014"/>
        <v>расценка</v>
      </c>
      <c r="R1620" s="7" t="str">
        <f t="shared" si="1015"/>
        <v>расценка</v>
      </c>
      <c r="S1620" s="8">
        <f t="shared" si="1016"/>
        <v>767</v>
      </c>
      <c r="T1620" s="8">
        <f t="shared" si="1017"/>
        <v>881</v>
      </c>
      <c r="U1620" s="8">
        <f>Расценки!F1619</f>
        <v>1100</v>
      </c>
      <c r="V1620" s="8">
        <f>Расценки!G1619</f>
        <v>1265</v>
      </c>
      <c r="W1620" s="10">
        <f t="shared" si="1018"/>
        <v>0.30454545454545456</v>
      </c>
      <c r="X1620" s="10">
        <f t="shared" si="1019"/>
        <v>0.27430830039525694</v>
      </c>
      <c r="Y1620" s="9">
        <f>Расценки!H1619</f>
        <v>1100</v>
      </c>
      <c r="Z1620" s="9">
        <f>Расценки!I1619</f>
        <v>1265</v>
      </c>
      <c r="AA1620" s="10">
        <f>Расценки!J1619</f>
        <v>0</v>
      </c>
      <c r="AB1620" s="10">
        <f>Расценки!K1619</f>
        <v>0</v>
      </c>
      <c r="AC1620" s="16">
        <f t="shared" si="1020"/>
        <v>0.30454545454545456</v>
      </c>
      <c r="AD1620" s="16">
        <f t="shared" si="1021"/>
        <v>0.27430830039525694</v>
      </c>
      <c r="AE1620" s="10">
        <f t="shared" si="1022"/>
        <v>0.37272727272727274</v>
      </c>
      <c r="AF1620" s="10">
        <f t="shared" si="1023"/>
        <v>0.37312252964426879</v>
      </c>
      <c r="AG1620" s="8">
        <f t="shared" si="1024"/>
        <v>335</v>
      </c>
      <c r="AH1620" s="8">
        <f t="shared" si="1025"/>
        <v>347</v>
      </c>
    </row>
    <row r="1621" spans="1:34" x14ac:dyDescent="0.25">
      <c r="A1621" s="7" t="s">
        <v>4787</v>
      </c>
      <c r="B1621" s="7" t="s">
        <v>4788</v>
      </c>
      <c r="C1621" s="7" t="s">
        <v>50</v>
      </c>
      <c r="D1621" s="7" t="s">
        <v>468</v>
      </c>
      <c r="E1621" s="7" t="str">
        <f>INDEX('Нормо-час по специальностям'!$B$6:$B$26,MATCH(D1621,'Нормо-час по специальностям'!$A$6:$A$26,0))</f>
        <v>Сантехник</v>
      </c>
      <c r="F1621" s="15">
        <v>0.18</v>
      </c>
      <c r="G1621" s="7" t="s">
        <v>7542</v>
      </c>
      <c r="H1621" s="11">
        <f t="shared" si="1009"/>
        <v>38.89</v>
      </c>
      <c r="I1621" s="8">
        <f>INDEX('Нормо-час по специальностям'!$D$6:$D$26,MATCH(D1621,'Нормо-час по специальностям'!$A$6:$A$26,0))</f>
        <v>850</v>
      </c>
      <c r="J1621" s="8">
        <f>INDEX('Нормо-час по специальностям'!$E$6:$E$26,MATCH(D1621,'Нормо-час по специальностям'!$A$6:$A$26,0))</f>
        <v>1020</v>
      </c>
      <c r="K1621" s="8">
        <f t="shared" si="1010"/>
        <v>153</v>
      </c>
      <c r="L1621" s="8">
        <f t="shared" si="1011"/>
        <v>184</v>
      </c>
      <c r="M1621" s="8">
        <f>Расценки!L1620</f>
        <v>220</v>
      </c>
      <c r="N1621" s="8">
        <f>Расценки!M1620</f>
        <v>253</v>
      </c>
      <c r="O1621" s="10">
        <f t="shared" si="1012"/>
        <v>-0.30454545454545456</v>
      </c>
      <c r="P1621" s="10">
        <f t="shared" si="1013"/>
        <v>-0.27272727272727271</v>
      </c>
      <c r="Q1621" s="7" t="str">
        <f t="shared" si="1014"/>
        <v>нормо-часы</v>
      </c>
      <c r="R1621" s="7" t="str">
        <f t="shared" si="1015"/>
        <v>нормо-часы</v>
      </c>
      <c r="S1621" s="8">
        <f t="shared" si="1016"/>
        <v>1222</v>
      </c>
      <c r="T1621" s="8">
        <f t="shared" si="1017"/>
        <v>1406</v>
      </c>
      <c r="U1621" s="8">
        <f>Расценки!F1620</f>
        <v>350</v>
      </c>
      <c r="V1621" s="8">
        <f>Расценки!G1620</f>
        <v>402</v>
      </c>
      <c r="W1621" s="10">
        <f t="shared" si="1018"/>
        <v>0.56285714285714283</v>
      </c>
      <c r="X1621" s="10">
        <f t="shared" si="1019"/>
        <v>0.54228855721393032</v>
      </c>
      <c r="Y1621" s="9">
        <f>Расценки!H1620</f>
        <v>350</v>
      </c>
      <c r="Z1621" s="9">
        <f>Расценки!I1620</f>
        <v>402</v>
      </c>
      <c r="AA1621" s="10">
        <f>Расценки!J1620</f>
        <v>0</v>
      </c>
      <c r="AB1621" s="10">
        <f>Расценки!K1620</f>
        <v>0</v>
      </c>
      <c r="AC1621" s="16">
        <f t="shared" si="1020"/>
        <v>0.56285714285714283</v>
      </c>
      <c r="AD1621" s="16">
        <f t="shared" si="1021"/>
        <v>0.54228855721393032</v>
      </c>
      <c r="AE1621" s="10">
        <f t="shared" si="1022"/>
        <v>0.37142857142857144</v>
      </c>
      <c r="AF1621" s="10">
        <f t="shared" si="1023"/>
        <v>0.37064676616915421</v>
      </c>
      <c r="AG1621" s="8">
        <f t="shared" si="1024"/>
        <v>197</v>
      </c>
      <c r="AH1621" s="8">
        <f t="shared" si="1025"/>
        <v>218</v>
      </c>
    </row>
    <row r="1622" spans="1:34" x14ac:dyDescent="0.25">
      <c r="A1622" s="7" t="s">
        <v>4789</v>
      </c>
      <c r="B1622" s="7" t="s">
        <v>4790</v>
      </c>
      <c r="C1622" s="7" t="s">
        <v>50</v>
      </c>
      <c r="D1622" s="7" t="s">
        <v>468</v>
      </c>
      <c r="E1622" s="7" t="str">
        <f>INDEX('Нормо-час по специальностям'!$B$6:$B$26,MATCH(D1622,'Нормо-час по специальностям'!$A$6:$A$26,0))</f>
        <v>Сантехник</v>
      </c>
      <c r="F1622" s="15">
        <v>0.25</v>
      </c>
      <c r="G1622" s="7" t="s">
        <v>7528</v>
      </c>
      <c r="H1622" s="11">
        <f t="shared" si="1009"/>
        <v>28</v>
      </c>
      <c r="I1622" s="8">
        <f>INDEX('Нормо-час по специальностям'!$D$6:$D$26,MATCH(D1622,'Нормо-час по специальностям'!$A$6:$A$26,0))</f>
        <v>850</v>
      </c>
      <c r="J1622" s="8">
        <f>INDEX('Нормо-час по специальностям'!$E$6:$E$26,MATCH(D1622,'Нормо-час по специальностям'!$A$6:$A$26,0))</f>
        <v>1020</v>
      </c>
      <c r="K1622" s="8">
        <f t="shared" si="1010"/>
        <v>213</v>
      </c>
      <c r="L1622" s="8">
        <f t="shared" si="1011"/>
        <v>255</v>
      </c>
      <c r="M1622" s="8">
        <f>Расценки!L1621</f>
        <v>280</v>
      </c>
      <c r="N1622" s="8">
        <f>Расценки!M1621</f>
        <v>322</v>
      </c>
      <c r="O1622" s="10">
        <f t="shared" si="1012"/>
        <v>-0.23928571428571432</v>
      </c>
      <c r="P1622" s="10">
        <f t="shared" si="1013"/>
        <v>-0.20807453416149069</v>
      </c>
      <c r="Q1622" s="7" t="str">
        <f t="shared" si="1014"/>
        <v>нормо-часы</v>
      </c>
      <c r="R1622" s="7" t="str">
        <f t="shared" si="1015"/>
        <v>нормо-часы</v>
      </c>
      <c r="S1622" s="8">
        <f t="shared" si="1016"/>
        <v>1120</v>
      </c>
      <c r="T1622" s="8">
        <f t="shared" si="1017"/>
        <v>1288</v>
      </c>
      <c r="U1622" s="8">
        <f>Расценки!F1621</f>
        <v>450</v>
      </c>
      <c r="V1622" s="8">
        <f>Расценки!G1621</f>
        <v>518</v>
      </c>
      <c r="W1622" s="10">
        <f t="shared" si="1018"/>
        <v>0.52666666666666662</v>
      </c>
      <c r="X1622" s="10">
        <f t="shared" si="1019"/>
        <v>0.50772200772200771</v>
      </c>
      <c r="Y1622" s="9">
        <f>Расценки!H1621</f>
        <v>450</v>
      </c>
      <c r="Z1622" s="9">
        <f>Расценки!I1621</f>
        <v>518</v>
      </c>
      <c r="AA1622" s="10">
        <f>Расценки!J1621</f>
        <v>0</v>
      </c>
      <c r="AB1622" s="10">
        <f>Расценки!K1621</f>
        <v>0</v>
      </c>
      <c r="AC1622" s="16">
        <f t="shared" si="1020"/>
        <v>0.52666666666666662</v>
      </c>
      <c r="AD1622" s="16">
        <f t="shared" si="1021"/>
        <v>0.50772200772200771</v>
      </c>
      <c r="AE1622" s="10">
        <f t="shared" si="1022"/>
        <v>0.37777777777777777</v>
      </c>
      <c r="AF1622" s="10">
        <f t="shared" si="1023"/>
        <v>0.3783783783783784</v>
      </c>
      <c r="AG1622" s="8">
        <f t="shared" si="1024"/>
        <v>237</v>
      </c>
      <c r="AH1622" s="8">
        <f t="shared" si="1025"/>
        <v>263</v>
      </c>
    </row>
    <row r="1623" spans="1:34" x14ac:dyDescent="0.25">
      <c r="A1623" s="7" t="s">
        <v>4791</v>
      </c>
      <c r="B1623" s="7" t="s">
        <v>4792</v>
      </c>
      <c r="C1623" s="7" t="s">
        <v>50</v>
      </c>
      <c r="D1623" s="7" t="s">
        <v>468</v>
      </c>
      <c r="E1623" s="7" t="str">
        <f>INDEX('Нормо-час по специальностям'!$B$6:$B$26,MATCH(D1623,'Нормо-час по специальностям'!$A$6:$A$26,0))</f>
        <v>Сантехник</v>
      </c>
      <c r="F1623" s="15">
        <v>0.3</v>
      </c>
      <c r="G1623" s="7" t="s">
        <v>7528</v>
      </c>
      <c r="H1623" s="11">
        <f t="shared" si="1009"/>
        <v>23.33</v>
      </c>
      <c r="I1623" s="8">
        <f>INDEX('Нормо-час по специальностям'!$D$6:$D$26,MATCH(D1623,'Нормо-час по специальностям'!$A$6:$A$26,0))</f>
        <v>850</v>
      </c>
      <c r="J1623" s="8">
        <f>INDEX('Нормо-час по специальностям'!$E$6:$E$26,MATCH(D1623,'Нормо-час по специальностям'!$A$6:$A$26,0))</f>
        <v>1020</v>
      </c>
      <c r="K1623" s="8">
        <f t="shared" si="1010"/>
        <v>255</v>
      </c>
      <c r="L1623" s="8">
        <f t="shared" si="1011"/>
        <v>306</v>
      </c>
      <c r="M1623" s="8">
        <f>Расценки!L1622</f>
        <v>350</v>
      </c>
      <c r="N1623" s="8">
        <f>Расценки!M1622</f>
        <v>402</v>
      </c>
      <c r="O1623" s="10">
        <f t="shared" si="1012"/>
        <v>-0.27142857142857146</v>
      </c>
      <c r="P1623" s="10">
        <f t="shared" si="1013"/>
        <v>-0.23880597014925375</v>
      </c>
      <c r="Q1623" s="7" t="str">
        <f t="shared" si="1014"/>
        <v>нормо-часы</v>
      </c>
      <c r="R1623" s="7" t="str">
        <f t="shared" si="1015"/>
        <v>нормо-часы</v>
      </c>
      <c r="S1623" s="8">
        <f t="shared" si="1016"/>
        <v>1167</v>
      </c>
      <c r="T1623" s="8">
        <f t="shared" si="1017"/>
        <v>1340</v>
      </c>
      <c r="U1623" s="8">
        <f>Расценки!F1622</f>
        <v>550</v>
      </c>
      <c r="V1623" s="8">
        <f>Расценки!G1622</f>
        <v>632</v>
      </c>
      <c r="W1623" s="10">
        <f t="shared" si="1018"/>
        <v>0.53636363636363638</v>
      </c>
      <c r="X1623" s="10">
        <f t="shared" si="1019"/>
        <v>0.51582278481012656</v>
      </c>
      <c r="Y1623" s="9">
        <f>Расценки!H1622</f>
        <v>550</v>
      </c>
      <c r="Z1623" s="9">
        <f>Расценки!I1622</f>
        <v>632</v>
      </c>
      <c r="AA1623" s="10">
        <f>Расценки!J1622</f>
        <v>0</v>
      </c>
      <c r="AB1623" s="10">
        <f>Расценки!K1622</f>
        <v>0</v>
      </c>
      <c r="AC1623" s="16">
        <f t="shared" si="1020"/>
        <v>0.53636363636363638</v>
      </c>
      <c r="AD1623" s="16">
        <f t="shared" si="1021"/>
        <v>0.51582278481012656</v>
      </c>
      <c r="AE1623" s="10">
        <f t="shared" si="1022"/>
        <v>0.36363636363636365</v>
      </c>
      <c r="AF1623" s="10">
        <f t="shared" si="1023"/>
        <v>0.36392405063291139</v>
      </c>
      <c r="AG1623" s="8">
        <f t="shared" si="1024"/>
        <v>295</v>
      </c>
      <c r="AH1623" s="8">
        <f t="shared" si="1025"/>
        <v>326</v>
      </c>
    </row>
    <row r="1624" spans="1:34" x14ac:dyDescent="0.25">
      <c r="A1624" s="7" t="s">
        <v>4793</v>
      </c>
      <c r="B1624" s="7" t="s">
        <v>4794</v>
      </c>
      <c r="C1624" s="7" t="s">
        <v>50</v>
      </c>
      <c r="D1624" s="7" t="s">
        <v>468</v>
      </c>
      <c r="E1624" s="7" t="str">
        <f>INDEX('Нормо-час по специальностям'!$B$6:$B$26,MATCH(D1624,'Нормо-час по специальностям'!$A$6:$A$26,0))</f>
        <v>Сантехник</v>
      </c>
      <c r="F1624" s="15">
        <v>0.35</v>
      </c>
      <c r="G1624" s="7" t="s">
        <v>7528</v>
      </c>
      <c r="H1624" s="11">
        <f t="shared" si="1009"/>
        <v>20</v>
      </c>
      <c r="I1624" s="8">
        <f>INDEX('Нормо-час по специальностям'!$D$6:$D$26,MATCH(D1624,'Нормо-час по специальностям'!$A$6:$A$26,0))</f>
        <v>850</v>
      </c>
      <c r="J1624" s="8">
        <f>INDEX('Нормо-час по специальностям'!$E$6:$E$26,MATCH(D1624,'Нормо-час по специальностям'!$A$6:$A$26,0))</f>
        <v>1020</v>
      </c>
      <c r="K1624" s="8">
        <f t="shared" si="1010"/>
        <v>298</v>
      </c>
      <c r="L1624" s="8">
        <f t="shared" si="1011"/>
        <v>357</v>
      </c>
      <c r="M1624" s="8">
        <f>Расценки!L1623</f>
        <v>410</v>
      </c>
      <c r="N1624" s="8">
        <f>Расценки!M1623</f>
        <v>471</v>
      </c>
      <c r="O1624" s="10">
        <f t="shared" si="1012"/>
        <v>-0.27317073170731709</v>
      </c>
      <c r="P1624" s="10">
        <f t="shared" si="1013"/>
        <v>-0.2420382165605095</v>
      </c>
      <c r="Q1624" s="7" t="str">
        <f t="shared" si="1014"/>
        <v>нормо-часы</v>
      </c>
      <c r="R1624" s="7" t="str">
        <f t="shared" si="1015"/>
        <v>нормо-часы</v>
      </c>
      <c r="S1624" s="8">
        <f t="shared" si="1016"/>
        <v>1171</v>
      </c>
      <c r="T1624" s="8">
        <f t="shared" si="1017"/>
        <v>1346</v>
      </c>
      <c r="U1624" s="8">
        <f>Расценки!F1623</f>
        <v>650</v>
      </c>
      <c r="V1624" s="8">
        <f>Расценки!G1623</f>
        <v>747</v>
      </c>
      <c r="W1624" s="10">
        <f t="shared" si="1018"/>
        <v>0.54153846153846152</v>
      </c>
      <c r="X1624" s="10">
        <f t="shared" si="1019"/>
        <v>0.52208835341365467</v>
      </c>
      <c r="Y1624" s="9">
        <f>Расценки!H1623</f>
        <v>650</v>
      </c>
      <c r="Z1624" s="9">
        <f>Расценки!I1623</f>
        <v>747</v>
      </c>
      <c r="AA1624" s="10">
        <f>Расценки!J1623</f>
        <v>0</v>
      </c>
      <c r="AB1624" s="10">
        <f>Расценки!K1623</f>
        <v>0</v>
      </c>
      <c r="AC1624" s="16">
        <f t="shared" si="1020"/>
        <v>0.54153846153846152</v>
      </c>
      <c r="AD1624" s="16">
        <f t="shared" si="1021"/>
        <v>0.52208835341365467</v>
      </c>
      <c r="AE1624" s="10">
        <f t="shared" si="1022"/>
        <v>0.36923076923076925</v>
      </c>
      <c r="AF1624" s="10">
        <f t="shared" si="1023"/>
        <v>0.36947791164658633</v>
      </c>
      <c r="AG1624" s="8">
        <f t="shared" si="1024"/>
        <v>352</v>
      </c>
      <c r="AH1624" s="8">
        <f t="shared" si="1025"/>
        <v>390</v>
      </c>
    </row>
    <row r="1625" spans="1:34" x14ac:dyDescent="0.25">
      <c r="A1625" s="7" t="s">
        <v>4795</v>
      </c>
      <c r="B1625" s="7" t="s">
        <v>4796</v>
      </c>
      <c r="C1625" s="7" t="s">
        <v>50</v>
      </c>
      <c r="D1625" s="7" t="s">
        <v>468</v>
      </c>
      <c r="E1625" s="7" t="str">
        <f>INDEX('Нормо-час по специальностям'!$B$6:$B$26,MATCH(D1625,'Нормо-час по специальностям'!$A$6:$A$26,0))</f>
        <v>Сантехник</v>
      </c>
      <c r="F1625" s="15">
        <v>0.25</v>
      </c>
      <c r="G1625" s="7" t="s">
        <v>7543</v>
      </c>
      <c r="H1625" s="11">
        <f t="shared" si="1009"/>
        <v>28</v>
      </c>
      <c r="I1625" s="8">
        <f>INDEX('Нормо-час по специальностям'!$D$6:$D$26,MATCH(D1625,'Нормо-час по специальностям'!$A$6:$A$26,0))</f>
        <v>850</v>
      </c>
      <c r="J1625" s="8">
        <f>INDEX('Нормо-час по специальностям'!$E$6:$E$26,MATCH(D1625,'Нормо-час по специальностям'!$A$6:$A$26,0))</f>
        <v>1020</v>
      </c>
      <c r="K1625" s="8">
        <f t="shared" si="1010"/>
        <v>213</v>
      </c>
      <c r="L1625" s="8">
        <f t="shared" si="1011"/>
        <v>255</v>
      </c>
      <c r="M1625" s="8">
        <f>Расценки!L1624</f>
        <v>175</v>
      </c>
      <c r="N1625" s="8">
        <f>Расценки!M1624</f>
        <v>201</v>
      </c>
      <c r="O1625" s="10">
        <f t="shared" si="1012"/>
        <v>0.21714285714285708</v>
      </c>
      <c r="P1625" s="10">
        <f t="shared" si="1013"/>
        <v>0.26865671641791056</v>
      </c>
      <c r="Q1625" s="7" t="str">
        <f t="shared" si="1014"/>
        <v>расценка</v>
      </c>
      <c r="R1625" s="7" t="str">
        <f t="shared" si="1015"/>
        <v>расценка</v>
      </c>
      <c r="S1625" s="8">
        <f t="shared" si="1016"/>
        <v>700</v>
      </c>
      <c r="T1625" s="8">
        <f t="shared" si="1017"/>
        <v>804</v>
      </c>
      <c r="U1625" s="8">
        <f>Расценки!F1624</f>
        <v>280</v>
      </c>
      <c r="V1625" s="8">
        <f>Расценки!G1624</f>
        <v>322</v>
      </c>
      <c r="W1625" s="10">
        <f t="shared" si="1018"/>
        <v>0.2392857142857143</v>
      </c>
      <c r="X1625" s="10">
        <f t="shared" si="1019"/>
        <v>0.20807453416149069</v>
      </c>
      <c r="Y1625" s="9">
        <f>Расценки!H1624</f>
        <v>284</v>
      </c>
      <c r="Z1625" s="9">
        <f>Расценки!I1624</f>
        <v>340</v>
      </c>
      <c r="AA1625" s="10">
        <f>Расценки!J1624</f>
        <v>1.4285714285714235E-2</v>
      </c>
      <c r="AB1625" s="10">
        <f>Расценки!K1624</f>
        <v>5.5900621118012417E-2</v>
      </c>
      <c r="AC1625" s="16">
        <f t="shared" si="1020"/>
        <v>0.25</v>
      </c>
      <c r="AD1625" s="16">
        <f t="shared" si="1021"/>
        <v>0.25</v>
      </c>
      <c r="AE1625" s="10">
        <f t="shared" si="1022"/>
        <v>0.38380281690140844</v>
      </c>
      <c r="AF1625" s="10">
        <f t="shared" si="1023"/>
        <v>0.4088235294117647</v>
      </c>
      <c r="AG1625" s="8">
        <f t="shared" si="1024"/>
        <v>71</v>
      </c>
      <c r="AH1625" s="8">
        <f t="shared" si="1025"/>
        <v>85</v>
      </c>
    </row>
    <row r="1626" spans="1:34" x14ac:dyDescent="0.25">
      <c r="A1626" s="7" t="s">
        <v>4797</v>
      </c>
      <c r="B1626" s="7" t="s">
        <v>4798</v>
      </c>
      <c r="C1626" s="7" t="s">
        <v>50</v>
      </c>
      <c r="D1626" s="7" t="s">
        <v>468</v>
      </c>
      <c r="E1626" s="7" t="str">
        <f>INDEX('Нормо-час по специальностям'!$B$6:$B$26,MATCH(D1626,'Нормо-час по специальностям'!$A$6:$A$26,0))</f>
        <v>Сантехник</v>
      </c>
      <c r="F1626" s="15">
        <v>0.3</v>
      </c>
      <c r="G1626" s="7" t="s">
        <v>7047</v>
      </c>
      <c r="H1626" s="11">
        <f t="shared" si="1009"/>
        <v>23.33</v>
      </c>
      <c r="I1626" s="8">
        <f>INDEX('Нормо-час по специальностям'!$D$6:$D$26,MATCH(D1626,'Нормо-час по специальностям'!$A$6:$A$26,0))</f>
        <v>850</v>
      </c>
      <c r="J1626" s="8">
        <f>INDEX('Нормо-час по специальностям'!$E$6:$E$26,MATCH(D1626,'Нормо-час по специальностям'!$A$6:$A$26,0))</f>
        <v>1020</v>
      </c>
      <c r="K1626" s="8">
        <f t="shared" si="1010"/>
        <v>255</v>
      </c>
      <c r="L1626" s="8">
        <f t="shared" si="1011"/>
        <v>306</v>
      </c>
      <c r="M1626" s="8">
        <f>Расценки!L1625</f>
        <v>200</v>
      </c>
      <c r="N1626" s="8">
        <f>Расценки!M1625</f>
        <v>230</v>
      </c>
      <c r="O1626" s="10">
        <f t="shared" si="1012"/>
        <v>0.27499999999999991</v>
      </c>
      <c r="P1626" s="10">
        <f t="shared" si="1013"/>
        <v>0.33043478260869574</v>
      </c>
      <c r="Q1626" s="7" t="str">
        <f t="shared" si="1014"/>
        <v>расценка</v>
      </c>
      <c r="R1626" s="7" t="str">
        <f t="shared" si="1015"/>
        <v>расценка</v>
      </c>
      <c r="S1626" s="8">
        <f t="shared" si="1016"/>
        <v>667</v>
      </c>
      <c r="T1626" s="8">
        <f t="shared" si="1017"/>
        <v>767</v>
      </c>
      <c r="U1626" s="8">
        <f>Расценки!F1625</f>
        <v>320</v>
      </c>
      <c r="V1626" s="8">
        <f>Расценки!G1625</f>
        <v>368</v>
      </c>
      <c r="W1626" s="10">
        <f t="shared" si="1018"/>
        <v>0.203125</v>
      </c>
      <c r="X1626" s="10">
        <f t="shared" si="1019"/>
        <v>0.16847826086956522</v>
      </c>
      <c r="Y1626" s="9">
        <f>Расценки!H1625</f>
        <v>340</v>
      </c>
      <c r="Z1626" s="9">
        <f>Расценки!I1625</f>
        <v>408</v>
      </c>
      <c r="AA1626" s="10">
        <f>Расценки!J1625</f>
        <v>6.25E-2</v>
      </c>
      <c r="AB1626" s="10">
        <f>Расценки!K1625</f>
        <v>0.10869565217391308</v>
      </c>
      <c r="AC1626" s="16">
        <f t="shared" si="1020"/>
        <v>0.25</v>
      </c>
      <c r="AD1626" s="16">
        <f t="shared" si="1021"/>
        <v>0.25</v>
      </c>
      <c r="AE1626" s="10">
        <f t="shared" si="1022"/>
        <v>0.41176470588235292</v>
      </c>
      <c r="AF1626" s="10">
        <f t="shared" si="1023"/>
        <v>0.43627450980392157</v>
      </c>
      <c r="AG1626" s="8">
        <f t="shared" si="1024"/>
        <v>85</v>
      </c>
      <c r="AH1626" s="8">
        <f t="shared" si="1025"/>
        <v>102</v>
      </c>
    </row>
    <row r="1627" spans="1:34" x14ac:dyDescent="0.25">
      <c r="A1627" s="7" t="s">
        <v>4799</v>
      </c>
      <c r="B1627" s="7" t="s">
        <v>4800</v>
      </c>
      <c r="C1627" s="7" t="s">
        <v>177</v>
      </c>
      <c r="D1627" s="7" t="s">
        <v>468</v>
      </c>
      <c r="E1627" s="7" t="str">
        <f>INDEX('Нормо-час по специальностям'!$B$6:$B$26,MATCH(D1627,'Нормо-час по специальностям'!$A$6:$A$26,0))</f>
        <v>Сантехник</v>
      </c>
      <c r="F1627" s="15">
        <v>1</v>
      </c>
      <c r="G1627" s="7" t="s">
        <v>7544</v>
      </c>
      <c r="H1627" s="11">
        <f t="shared" si="1009"/>
        <v>7</v>
      </c>
      <c r="I1627" s="8">
        <f>INDEX('Нормо-час по специальностям'!$D$6:$D$26,MATCH(D1627,'Нормо-час по специальностям'!$A$6:$A$26,0))</f>
        <v>850</v>
      </c>
      <c r="J1627" s="8">
        <f>INDEX('Нормо-час по специальностям'!$E$6:$E$26,MATCH(D1627,'Нормо-час по специальностям'!$A$6:$A$26,0))</f>
        <v>1020</v>
      </c>
      <c r="K1627" s="8">
        <f t="shared" si="1010"/>
        <v>850</v>
      </c>
      <c r="L1627" s="8">
        <f t="shared" si="1011"/>
        <v>1020</v>
      </c>
      <c r="M1627" s="8">
        <f>Расценки!L1626</f>
        <v>750</v>
      </c>
      <c r="N1627" s="8">
        <f>Расценки!M1626</f>
        <v>862</v>
      </c>
      <c r="O1627" s="10">
        <f t="shared" si="1012"/>
        <v>0.1333333333333333</v>
      </c>
      <c r="P1627" s="10">
        <f t="shared" si="1013"/>
        <v>0.18329466357308588</v>
      </c>
      <c r="Q1627" s="7" t="str">
        <f t="shared" si="1014"/>
        <v>расценка</v>
      </c>
      <c r="R1627" s="7" t="str">
        <f t="shared" si="1015"/>
        <v>расценка</v>
      </c>
      <c r="S1627" s="8">
        <f t="shared" si="1016"/>
        <v>750</v>
      </c>
      <c r="T1627" s="8">
        <f t="shared" si="1017"/>
        <v>862</v>
      </c>
      <c r="U1627" s="8">
        <f>Расценки!F1626</f>
        <v>1200</v>
      </c>
      <c r="V1627" s="8">
        <f>Расценки!G1626</f>
        <v>1380</v>
      </c>
      <c r="W1627" s="10">
        <f t="shared" si="1018"/>
        <v>0.29166666666666669</v>
      </c>
      <c r="X1627" s="10">
        <f t="shared" si="1019"/>
        <v>0.2608695652173913</v>
      </c>
      <c r="Y1627" s="9">
        <f>Расценки!H1626</f>
        <v>1200</v>
      </c>
      <c r="Z1627" s="9">
        <f>Расценки!I1626</f>
        <v>1380</v>
      </c>
      <c r="AA1627" s="10">
        <f>Расценки!J1626</f>
        <v>0</v>
      </c>
      <c r="AB1627" s="10">
        <f>Расценки!K1626</f>
        <v>0</v>
      </c>
      <c r="AC1627" s="16">
        <f t="shared" si="1020"/>
        <v>0.29166666666666669</v>
      </c>
      <c r="AD1627" s="16">
        <f t="shared" si="1021"/>
        <v>0.2608695652173913</v>
      </c>
      <c r="AE1627" s="10">
        <f t="shared" si="1022"/>
        <v>0.375</v>
      </c>
      <c r="AF1627" s="10">
        <f t="shared" si="1023"/>
        <v>0.37536231884057969</v>
      </c>
      <c r="AG1627" s="8">
        <f t="shared" si="1024"/>
        <v>350</v>
      </c>
      <c r="AH1627" s="8">
        <f t="shared" si="1025"/>
        <v>360</v>
      </c>
    </row>
    <row r="1628" spans="1:34" x14ac:dyDescent="0.25">
      <c r="A1628" s="7" t="s">
        <v>4802</v>
      </c>
      <c r="B1628" s="7" t="s">
        <v>4803</v>
      </c>
      <c r="C1628" s="7" t="s">
        <v>177</v>
      </c>
      <c r="D1628" s="7" t="s">
        <v>468</v>
      </c>
      <c r="E1628" s="7" t="str">
        <f>INDEX('Нормо-час по специальностям'!$B$6:$B$26,MATCH(D1628,'Нормо-час по специальностям'!$A$6:$A$26,0))</f>
        <v>Сантехник</v>
      </c>
      <c r="F1628" s="15">
        <v>1.6</v>
      </c>
      <c r="G1628" s="7" t="s">
        <v>7531</v>
      </c>
      <c r="H1628" s="11">
        <f t="shared" si="1009"/>
        <v>4.38</v>
      </c>
      <c r="I1628" s="8">
        <f>INDEX('Нормо-час по специальностям'!$D$6:$D$26,MATCH(D1628,'Нормо-час по специальностям'!$A$6:$A$26,0))</f>
        <v>850</v>
      </c>
      <c r="J1628" s="8">
        <f>INDEX('Нормо-час по специальностям'!$E$6:$E$26,MATCH(D1628,'Нормо-час по специальностям'!$A$6:$A$26,0))</f>
        <v>1020</v>
      </c>
      <c r="K1628" s="8">
        <f t="shared" si="1010"/>
        <v>1360</v>
      </c>
      <c r="L1628" s="8">
        <f t="shared" si="1011"/>
        <v>1632</v>
      </c>
      <c r="M1628" s="8">
        <f>Расценки!L1627</f>
        <v>1250</v>
      </c>
      <c r="N1628" s="8">
        <f>Расценки!M1627</f>
        <v>1438</v>
      </c>
      <c r="O1628" s="10">
        <f t="shared" si="1012"/>
        <v>8.8000000000000078E-2</v>
      </c>
      <c r="P1628" s="10">
        <f t="shared" si="1013"/>
        <v>0.13490959666203062</v>
      </c>
      <c r="Q1628" s="7" t="str">
        <f t="shared" si="1014"/>
        <v>равно</v>
      </c>
      <c r="R1628" s="7" t="str">
        <f t="shared" si="1015"/>
        <v>расценка</v>
      </c>
      <c r="S1628" s="8">
        <f t="shared" si="1016"/>
        <v>781</v>
      </c>
      <c r="T1628" s="8">
        <f t="shared" si="1017"/>
        <v>899</v>
      </c>
      <c r="U1628" s="8">
        <f>Расценки!F1627</f>
        <v>2000</v>
      </c>
      <c r="V1628" s="8">
        <f>Расценки!G1627</f>
        <v>2300</v>
      </c>
      <c r="W1628" s="10">
        <f t="shared" si="1018"/>
        <v>0.32</v>
      </c>
      <c r="X1628" s="10">
        <f t="shared" si="1019"/>
        <v>0.29043478260869565</v>
      </c>
      <c r="Y1628" s="9">
        <f>Расценки!H1627</f>
        <v>2000</v>
      </c>
      <c r="Z1628" s="9">
        <f>Расценки!I1627</f>
        <v>2300</v>
      </c>
      <c r="AA1628" s="10">
        <f>Расценки!J1627</f>
        <v>0</v>
      </c>
      <c r="AB1628" s="10">
        <f>Расценки!K1627</f>
        <v>0</v>
      </c>
      <c r="AC1628" s="16">
        <f t="shared" si="1020"/>
        <v>0.32</v>
      </c>
      <c r="AD1628" s="16">
        <f t="shared" si="1021"/>
        <v>0.29043478260869565</v>
      </c>
      <c r="AE1628" s="10">
        <f t="shared" si="1022"/>
        <v>0.375</v>
      </c>
      <c r="AF1628" s="10">
        <f t="shared" si="1023"/>
        <v>0.37478260869565216</v>
      </c>
      <c r="AG1628" s="8">
        <f t="shared" si="1024"/>
        <v>640</v>
      </c>
      <c r="AH1628" s="8">
        <f t="shared" si="1025"/>
        <v>668</v>
      </c>
    </row>
    <row r="1629" spans="1:34" x14ac:dyDescent="0.25">
      <c r="A1629" s="7" t="s">
        <v>4805</v>
      </c>
      <c r="B1629" s="7" t="s">
        <v>4806</v>
      </c>
      <c r="C1629" s="7" t="s">
        <v>177</v>
      </c>
      <c r="D1629" s="7" t="s">
        <v>468</v>
      </c>
      <c r="E1629" s="7" t="str">
        <f>INDEX('Нормо-час по специальностям'!$B$6:$B$26,MATCH(D1629,'Нормо-час по специальностям'!$A$6:$A$26,0))</f>
        <v>Сантехник</v>
      </c>
      <c r="F1629" s="15">
        <v>0.6</v>
      </c>
      <c r="G1629" s="7" t="s">
        <v>7545</v>
      </c>
      <c r="H1629" s="11">
        <f t="shared" si="1009"/>
        <v>11.67</v>
      </c>
      <c r="I1629" s="8">
        <f>INDEX('Нормо-час по специальностям'!$D$6:$D$26,MATCH(D1629,'Нормо-час по специальностям'!$A$6:$A$26,0))</f>
        <v>850</v>
      </c>
      <c r="J1629" s="8">
        <f>INDEX('Нормо-час по специальностям'!$E$6:$E$26,MATCH(D1629,'Нормо-час по специальностям'!$A$6:$A$26,0))</f>
        <v>1020</v>
      </c>
      <c r="K1629" s="8">
        <f t="shared" si="1010"/>
        <v>510</v>
      </c>
      <c r="L1629" s="8">
        <f t="shared" si="1011"/>
        <v>612</v>
      </c>
      <c r="M1629" s="8">
        <f>Расценки!L1628</f>
        <v>500</v>
      </c>
      <c r="N1629" s="8">
        <f>Расценки!M1628</f>
        <v>575</v>
      </c>
      <c r="O1629" s="10">
        <f t="shared" si="1012"/>
        <v>2.0000000000000018E-2</v>
      </c>
      <c r="P1629" s="10">
        <f t="shared" si="1013"/>
        <v>6.434782608695655E-2</v>
      </c>
      <c r="Q1629" s="7" t="str">
        <f t="shared" si="1014"/>
        <v>равно</v>
      </c>
      <c r="R1629" s="7" t="str">
        <f t="shared" si="1015"/>
        <v>равно</v>
      </c>
      <c r="S1629" s="8">
        <f t="shared" si="1016"/>
        <v>833</v>
      </c>
      <c r="T1629" s="8">
        <f t="shared" si="1017"/>
        <v>958</v>
      </c>
      <c r="U1629" s="8">
        <f>Расценки!F1628</f>
        <v>800</v>
      </c>
      <c r="V1629" s="8">
        <f>Расценки!G1628</f>
        <v>920</v>
      </c>
      <c r="W1629" s="10">
        <f t="shared" si="1018"/>
        <v>0.36249999999999999</v>
      </c>
      <c r="X1629" s="10">
        <f t="shared" si="1019"/>
        <v>0.33478260869565218</v>
      </c>
      <c r="Y1629" s="9">
        <f>Расценки!H1628</f>
        <v>800</v>
      </c>
      <c r="Z1629" s="9">
        <f>Расценки!I1628</f>
        <v>920</v>
      </c>
      <c r="AA1629" s="10">
        <f>Расценки!J1628</f>
        <v>0</v>
      </c>
      <c r="AB1629" s="10">
        <f>Расценки!K1628</f>
        <v>0</v>
      </c>
      <c r="AC1629" s="16">
        <f t="shared" si="1020"/>
        <v>0.36249999999999999</v>
      </c>
      <c r="AD1629" s="16">
        <f t="shared" si="1021"/>
        <v>0.33478260869565218</v>
      </c>
      <c r="AE1629" s="10">
        <f t="shared" si="1022"/>
        <v>0.375</v>
      </c>
      <c r="AF1629" s="10">
        <f t="shared" si="1023"/>
        <v>0.375</v>
      </c>
      <c r="AG1629" s="8">
        <f t="shared" si="1024"/>
        <v>290</v>
      </c>
      <c r="AH1629" s="8">
        <f t="shared" si="1025"/>
        <v>308</v>
      </c>
    </row>
    <row r="1630" spans="1:34" x14ac:dyDescent="0.25">
      <c r="A1630" s="7" t="s">
        <v>4807</v>
      </c>
      <c r="B1630" s="7" t="s">
        <v>4808</v>
      </c>
      <c r="C1630" s="7" t="s">
        <v>177</v>
      </c>
      <c r="D1630" s="7" t="s">
        <v>468</v>
      </c>
      <c r="E1630" s="7" t="str">
        <f>INDEX('Нормо-час по специальностям'!$B$6:$B$26,MATCH(D1630,'Нормо-час по специальностям'!$A$6:$A$26,0))</f>
        <v>Сантехник</v>
      </c>
      <c r="F1630" s="15">
        <v>2.5</v>
      </c>
      <c r="G1630" s="7" t="s">
        <v>7546</v>
      </c>
      <c r="H1630" s="11">
        <f t="shared" si="1009"/>
        <v>2.8</v>
      </c>
      <c r="I1630" s="8">
        <f>INDEX('Нормо-час по специальностям'!$D$6:$D$26,MATCH(D1630,'Нормо-час по специальностям'!$A$6:$A$26,0))</f>
        <v>850</v>
      </c>
      <c r="J1630" s="8">
        <f>INDEX('Нормо-час по специальностям'!$E$6:$E$26,MATCH(D1630,'Нормо-час по специальностям'!$A$6:$A$26,0))</f>
        <v>1020</v>
      </c>
      <c r="K1630" s="8">
        <f t="shared" si="1010"/>
        <v>2125</v>
      </c>
      <c r="L1630" s="8">
        <f t="shared" si="1011"/>
        <v>2550</v>
      </c>
      <c r="M1630" s="8">
        <f>Расценки!L1629</f>
        <v>2200</v>
      </c>
      <c r="N1630" s="8">
        <f>Расценки!M1629</f>
        <v>2530</v>
      </c>
      <c r="O1630" s="10">
        <f t="shared" si="1012"/>
        <v>-3.4090909090909061E-2</v>
      </c>
      <c r="P1630" s="10">
        <f t="shared" si="1013"/>
        <v>7.905138339920903E-3</v>
      </c>
      <c r="Q1630" s="7" t="str">
        <f t="shared" si="1014"/>
        <v>равно</v>
      </c>
      <c r="R1630" s="7" t="str">
        <f t="shared" si="1015"/>
        <v>равно</v>
      </c>
      <c r="S1630" s="8">
        <f t="shared" si="1016"/>
        <v>880</v>
      </c>
      <c r="T1630" s="8">
        <f t="shared" si="1017"/>
        <v>1012</v>
      </c>
      <c r="U1630" s="8">
        <f>Расценки!F1629</f>
        <v>3500</v>
      </c>
      <c r="V1630" s="8">
        <f>Расценки!G1629</f>
        <v>4025</v>
      </c>
      <c r="W1630" s="10">
        <f t="shared" si="1018"/>
        <v>0.39285714285714285</v>
      </c>
      <c r="X1630" s="10">
        <f t="shared" si="1019"/>
        <v>0.36645962732919257</v>
      </c>
      <c r="Y1630" s="9">
        <f>Расценки!H1629</f>
        <v>3500</v>
      </c>
      <c r="Z1630" s="9">
        <f>Расценки!I1629</f>
        <v>4025</v>
      </c>
      <c r="AA1630" s="10">
        <f>Расценки!J1629</f>
        <v>0</v>
      </c>
      <c r="AB1630" s="10">
        <f>Расценки!K1629</f>
        <v>0</v>
      </c>
      <c r="AC1630" s="16">
        <f t="shared" si="1020"/>
        <v>0.39285714285714285</v>
      </c>
      <c r="AD1630" s="16">
        <f t="shared" si="1021"/>
        <v>0.36645962732919257</v>
      </c>
      <c r="AE1630" s="10">
        <f t="shared" si="1022"/>
        <v>0.37142857142857144</v>
      </c>
      <c r="AF1630" s="10">
        <f t="shared" si="1023"/>
        <v>0.37142857142857144</v>
      </c>
      <c r="AG1630" s="8">
        <f t="shared" si="1024"/>
        <v>1375</v>
      </c>
      <c r="AH1630" s="8">
        <f t="shared" si="1025"/>
        <v>1475</v>
      </c>
    </row>
    <row r="1631" spans="1:34" x14ac:dyDescent="0.25">
      <c r="A1631" s="7" t="s">
        <v>4810</v>
      </c>
      <c r="B1631" s="7" t="s">
        <v>4811</v>
      </c>
      <c r="C1631" s="7" t="s">
        <v>177</v>
      </c>
      <c r="D1631" s="7" t="s">
        <v>468</v>
      </c>
      <c r="E1631" s="7" t="str">
        <f>INDEX('Нормо-час по специальностям'!$B$6:$B$26,MATCH(D1631,'Нормо-час по специальностям'!$A$6:$A$26,0))</f>
        <v>Сантехник</v>
      </c>
      <c r="F1631" s="15">
        <v>1.5</v>
      </c>
      <c r="G1631" s="7" t="s">
        <v>7547</v>
      </c>
      <c r="H1631" s="11">
        <f t="shared" si="1009"/>
        <v>4.67</v>
      </c>
      <c r="I1631" s="8">
        <f>INDEX('Нормо-час по специальностям'!$D$6:$D$26,MATCH(D1631,'Нормо-час по специальностям'!$A$6:$A$26,0))</f>
        <v>850</v>
      </c>
      <c r="J1631" s="8">
        <f>INDEX('Нормо-час по специальностям'!$E$6:$E$26,MATCH(D1631,'Нормо-час по специальностям'!$A$6:$A$26,0))</f>
        <v>1020</v>
      </c>
      <c r="K1631" s="8">
        <f t="shared" si="1010"/>
        <v>1275</v>
      </c>
      <c r="L1631" s="8">
        <f t="shared" si="1011"/>
        <v>1530</v>
      </c>
      <c r="M1631" s="8">
        <f>Расценки!L1630</f>
        <v>1250</v>
      </c>
      <c r="N1631" s="8">
        <f>Расценки!M1630</f>
        <v>1438</v>
      </c>
      <c r="O1631" s="10">
        <f t="shared" si="1012"/>
        <v>2.0000000000000018E-2</v>
      </c>
      <c r="P1631" s="10">
        <f t="shared" si="1013"/>
        <v>6.3977746870653718E-2</v>
      </c>
      <c r="Q1631" s="7" t="str">
        <f t="shared" si="1014"/>
        <v>равно</v>
      </c>
      <c r="R1631" s="7" t="str">
        <f t="shared" si="1015"/>
        <v>равно</v>
      </c>
      <c r="S1631" s="8">
        <f t="shared" si="1016"/>
        <v>833</v>
      </c>
      <c r="T1631" s="8">
        <f t="shared" si="1017"/>
        <v>959</v>
      </c>
      <c r="U1631" s="8">
        <f>Расценки!F1630</f>
        <v>2000</v>
      </c>
      <c r="V1631" s="8">
        <f>Расценки!G1630</f>
        <v>2300</v>
      </c>
      <c r="W1631" s="10">
        <f t="shared" si="1018"/>
        <v>0.36249999999999999</v>
      </c>
      <c r="X1631" s="10">
        <f t="shared" si="1019"/>
        <v>0.33478260869565218</v>
      </c>
      <c r="Y1631" s="9">
        <f>Расценки!H1630</f>
        <v>2000</v>
      </c>
      <c r="Z1631" s="9">
        <f>Расценки!I1630</f>
        <v>2300</v>
      </c>
      <c r="AA1631" s="10">
        <f>Расценки!J1630</f>
        <v>0</v>
      </c>
      <c r="AB1631" s="10">
        <f>Расценки!K1630</f>
        <v>0</v>
      </c>
      <c r="AC1631" s="16">
        <f t="shared" si="1020"/>
        <v>0.36249999999999999</v>
      </c>
      <c r="AD1631" s="16">
        <f t="shared" si="1021"/>
        <v>0.33478260869565218</v>
      </c>
      <c r="AE1631" s="10">
        <f t="shared" si="1022"/>
        <v>0.375</v>
      </c>
      <c r="AF1631" s="10">
        <f t="shared" si="1023"/>
        <v>0.37478260869565216</v>
      </c>
      <c r="AG1631" s="8">
        <f t="shared" si="1024"/>
        <v>725</v>
      </c>
      <c r="AH1631" s="8">
        <f t="shared" si="1025"/>
        <v>770</v>
      </c>
    </row>
    <row r="1632" spans="1:34" x14ac:dyDescent="0.25">
      <c r="A1632" s="7" t="s">
        <v>4812</v>
      </c>
      <c r="B1632" s="7" t="s">
        <v>4813</v>
      </c>
      <c r="C1632" s="7" t="s">
        <v>177</v>
      </c>
      <c r="D1632" s="7" t="s">
        <v>468</v>
      </c>
      <c r="E1632" s="7" t="str">
        <f>INDEX('Нормо-час по специальностям'!$B$6:$B$26,MATCH(D1632,'Нормо-час по специальностям'!$A$6:$A$26,0))</f>
        <v>Сантехник</v>
      </c>
      <c r="F1632" s="15">
        <v>2.5</v>
      </c>
      <c r="G1632" s="7" t="s">
        <v>7531</v>
      </c>
      <c r="H1632" s="11">
        <f t="shared" si="1009"/>
        <v>2.8</v>
      </c>
      <c r="I1632" s="8">
        <f>INDEX('Нормо-час по специальностям'!$D$6:$D$26,MATCH(D1632,'Нормо-час по специальностям'!$A$6:$A$26,0))</f>
        <v>850</v>
      </c>
      <c r="J1632" s="8">
        <f>INDEX('Нормо-час по специальностям'!$E$6:$E$26,MATCH(D1632,'Нормо-час по специальностям'!$A$6:$A$26,0))</f>
        <v>1020</v>
      </c>
      <c r="K1632" s="8">
        <f t="shared" si="1010"/>
        <v>2125</v>
      </c>
      <c r="L1632" s="8">
        <f t="shared" si="1011"/>
        <v>2550</v>
      </c>
      <c r="M1632" s="8">
        <f>Расценки!L1631</f>
        <v>2000</v>
      </c>
      <c r="N1632" s="8">
        <f>Расценки!M1631</f>
        <v>2300</v>
      </c>
      <c r="O1632" s="10">
        <f t="shared" si="1012"/>
        <v>6.25E-2</v>
      </c>
      <c r="P1632" s="10">
        <f t="shared" si="1013"/>
        <v>0.10869565217391308</v>
      </c>
      <c r="Q1632" s="7" t="str">
        <f t="shared" si="1014"/>
        <v>равно</v>
      </c>
      <c r="R1632" s="7" t="str">
        <f t="shared" si="1015"/>
        <v>расценка</v>
      </c>
      <c r="S1632" s="8">
        <f t="shared" si="1016"/>
        <v>800</v>
      </c>
      <c r="T1632" s="8">
        <f t="shared" si="1017"/>
        <v>920</v>
      </c>
      <c r="U1632" s="8">
        <f>Расценки!F1631</f>
        <v>3200</v>
      </c>
      <c r="V1632" s="8">
        <f>Расценки!G1631</f>
        <v>3680</v>
      </c>
      <c r="W1632" s="10">
        <f t="shared" si="1018"/>
        <v>0.3359375</v>
      </c>
      <c r="X1632" s="10">
        <f t="shared" si="1019"/>
        <v>0.30706521739130432</v>
      </c>
      <c r="Y1632" s="9">
        <f>Расценки!H1631</f>
        <v>3200</v>
      </c>
      <c r="Z1632" s="9">
        <f>Расценки!I1631</f>
        <v>3680</v>
      </c>
      <c r="AA1632" s="10">
        <f>Расценки!J1631</f>
        <v>0</v>
      </c>
      <c r="AB1632" s="10">
        <f>Расценки!K1631</f>
        <v>0</v>
      </c>
      <c r="AC1632" s="16">
        <f t="shared" si="1020"/>
        <v>0.3359375</v>
      </c>
      <c r="AD1632" s="16">
        <f t="shared" si="1021"/>
        <v>0.30706521739130432</v>
      </c>
      <c r="AE1632" s="10">
        <f t="shared" si="1022"/>
        <v>0.375</v>
      </c>
      <c r="AF1632" s="10">
        <f t="shared" si="1023"/>
        <v>0.375</v>
      </c>
      <c r="AG1632" s="8">
        <f t="shared" si="1024"/>
        <v>1075</v>
      </c>
      <c r="AH1632" s="8">
        <f t="shared" si="1025"/>
        <v>1130</v>
      </c>
    </row>
    <row r="1633" spans="1:34" x14ac:dyDescent="0.25">
      <c r="A1633" s="7" t="s">
        <v>4814</v>
      </c>
      <c r="B1633" s="7" t="s">
        <v>4815</v>
      </c>
      <c r="C1633" s="7" t="s">
        <v>177</v>
      </c>
      <c r="D1633" s="7" t="s">
        <v>468</v>
      </c>
      <c r="E1633" s="7" t="str">
        <f>INDEX('Нормо-час по специальностям'!$B$6:$B$26,MATCH(D1633,'Нормо-час по специальностям'!$A$6:$A$26,0))</f>
        <v>Сантехник</v>
      </c>
      <c r="F1633" s="15">
        <v>3.5</v>
      </c>
      <c r="G1633" s="7" t="s">
        <v>7531</v>
      </c>
      <c r="H1633" s="11">
        <f t="shared" si="1009"/>
        <v>2</v>
      </c>
      <c r="I1633" s="8">
        <f>INDEX('Нормо-час по специальностям'!$D$6:$D$26,MATCH(D1633,'Нормо-час по специальностям'!$A$6:$A$26,0))</f>
        <v>850</v>
      </c>
      <c r="J1633" s="8">
        <f>INDEX('Нормо-час по специальностям'!$E$6:$E$26,MATCH(D1633,'Нормо-час по специальностям'!$A$6:$A$26,0))</f>
        <v>1020</v>
      </c>
      <c r="K1633" s="8">
        <f t="shared" si="1010"/>
        <v>2975</v>
      </c>
      <c r="L1633" s="8">
        <f t="shared" si="1011"/>
        <v>3570</v>
      </c>
      <c r="M1633" s="8">
        <f>Расценки!L1632</f>
        <v>2800</v>
      </c>
      <c r="N1633" s="8">
        <f>Расценки!M1632</f>
        <v>3220</v>
      </c>
      <c r="O1633" s="10">
        <f t="shared" si="1012"/>
        <v>6.25E-2</v>
      </c>
      <c r="P1633" s="10">
        <f t="shared" si="1013"/>
        <v>0.10869565217391308</v>
      </c>
      <c r="Q1633" s="7" t="str">
        <f t="shared" si="1014"/>
        <v>равно</v>
      </c>
      <c r="R1633" s="7" t="str">
        <f t="shared" si="1015"/>
        <v>расценка</v>
      </c>
      <c r="S1633" s="8">
        <f t="shared" si="1016"/>
        <v>800</v>
      </c>
      <c r="T1633" s="8">
        <f t="shared" si="1017"/>
        <v>920</v>
      </c>
      <c r="U1633" s="8">
        <f>Расценки!F1632</f>
        <v>4500</v>
      </c>
      <c r="V1633" s="8">
        <f>Расценки!G1632</f>
        <v>5175</v>
      </c>
      <c r="W1633" s="10">
        <f t="shared" si="1018"/>
        <v>0.33888888888888891</v>
      </c>
      <c r="X1633" s="10">
        <f t="shared" si="1019"/>
        <v>0.31014492753623191</v>
      </c>
      <c r="Y1633" s="9">
        <f>Расценки!H1632</f>
        <v>4500</v>
      </c>
      <c r="Z1633" s="9">
        <f>Расценки!I1632</f>
        <v>5175</v>
      </c>
      <c r="AA1633" s="10">
        <f>Расценки!J1632</f>
        <v>0</v>
      </c>
      <c r="AB1633" s="10">
        <f>Расценки!K1632</f>
        <v>0</v>
      </c>
      <c r="AC1633" s="16">
        <f t="shared" si="1020"/>
        <v>0.33888888888888891</v>
      </c>
      <c r="AD1633" s="16">
        <f t="shared" si="1021"/>
        <v>0.31014492753623191</v>
      </c>
      <c r="AE1633" s="10">
        <f t="shared" si="1022"/>
        <v>0.37777777777777777</v>
      </c>
      <c r="AF1633" s="10">
        <f t="shared" si="1023"/>
        <v>0.37777777777777777</v>
      </c>
      <c r="AG1633" s="8">
        <f t="shared" si="1024"/>
        <v>1525</v>
      </c>
      <c r="AH1633" s="8">
        <f t="shared" si="1025"/>
        <v>1605</v>
      </c>
    </row>
    <row r="1634" spans="1:34" x14ac:dyDescent="0.25">
      <c r="A1634" s="7" t="s">
        <v>4816</v>
      </c>
      <c r="B1634" s="7" t="s">
        <v>4817</v>
      </c>
      <c r="C1634" s="7" t="s">
        <v>177</v>
      </c>
      <c r="D1634" s="7" t="s">
        <v>468</v>
      </c>
      <c r="E1634" s="7" t="str">
        <f>INDEX('Нормо-час по специальностям'!$B$6:$B$26,MATCH(D1634,'Нормо-час по специальностям'!$A$6:$A$26,0))</f>
        <v>Сантехник</v>
      </c>
      <c r="F1634" s="15">
        <v>1.8</v>
      </c>
      <c r="G1634" s="7" t="s">
        <v>7531</v>
      </c>
      <c r="H1634" s="11">
        <f t="shared" si="1009"/>
        <v>3.89</v>
      </c>
      <c r="I1634" s="8">
        <f>INDEX('Нормо-час по специальностям'!$D$6:$D$26,MATCH(D1634,'Нормо-час по специальностям'!$A$6:$A$26,0))</f>
        <v>850</v>
      </c>
      <c r="J1634" s="8">
        <f>INDEX('Нормо-час по специальностям'!$E$6:$E$26,MATCH(D1634,'Нормо-час по специальностям'!$A$6:$A$26,0))</f>
        <v>1020</v>
      </c>
      <c r="K1634" s="8">
        <f t="shared" si="1010"/>
        <v>1530</v>
      </c>
      <c r="L1634" s="8">
        <f t="shared" si="1011"/>
        <v>1836</v>
      </c>
      <c r="M1634" s="8">
        <f>Расценки!L1633</f>
        <v>1450</v>
      </c>
      <c r="N1634" s="8">
        <f>Расценки!M1633</f>
        <v>1667</v>
      </c>
      <c r="O1634" s="10">
        <f t="shared" si="1012"/>
        <v>5.5172413793103559E-2</v>
      </c>
      <c r="P1634" s="10">
        <f t="shared" si="1013"/>
        <v>0.10137972405518902</v>
      </c>
      <c r="Q1634" s="7" t="str">
        <f t="shared" si="1014"/>
        <v>равно</v>
      </c>
      <c r="R1634" s="7" t="str">
        <f t="shared" si="1015"/>
        <v>расценка</v>
      </c>
      <c r="S1634" s="8">
        <f t="shared" si="1016"/>
        <v>806</v>
      </c>
      <c r="T1634" s="8">
        <f t="shared" si="1017"/>
        <v>926</v>
      </c>
      <c r="U1634" s="8">
        <f>Расценки!F1633</f>
        <v>2300</v>
      </c>
      <c r="V1634" s="8">
        <f>Расценки!G1633</f>
        <v>2645</v>
      </c>
      <c r="W1634" s="10">
        <f t="shared" si="1018"/>
        <v>0.33478260869565218</v>
      </c>
      <c r="X1634" s="10">
        <f t="shared" si="1019"/>
        <v>0.30586011342155012</v>
      </c>
      <c r="Y1634" s="9">
        <f>Расценки!H1633</f>
        <v>2300</v>
      </c>
      <c r="Z1634" s="9">
        <f>Расценки!I1633</f>
        <v>2645</v>
      </c>
      <c r="AA1634" s="10">
        <f>Расценки!J1633</f>
        <v>0</v>
      </c>
      <c r="AB1634" s="10">
        <f>Расценки!K1633</f>
        <v>0</v>
      </c>
      <c r="AC1634" s="16">
        <f t="shared" si="1020"/>
        <v>0.33478260869565218</v>
      </c>
      <c r="AD1634" s="16">
        <f t="shared" si="1021"/>
        <v>0.30586011342155012</v>
      </c>
      <c r="AE1634" s="10">
        <f t="shared" si="1022"/>
        <v>0.36956521739130432</v>
      </c>
      <c r="AF1634" s="10">
        <f t="shared" si="1023"/>
        <v>0.36975425330812856</v>
      </c>
      <c r="AG1634" s="8">
        <f t="shared" si="1024"/>
        <v>770</v>
      </c>
      <c r="AH1634" s="8">
        <f t="shared" si="1025"/>
        <v>809</v>
      </c>
    </row>
    <row r="1635" spans="1:34" x14ac:dyDescent="0.25">
      <c r="A1635" s="7" t="s">
        <v>4818</v>
      </c>
      <c r="B1635" s="7" t="s">
        <v>4819</v>
      </c>
      <c r="C1635" s="7" t="s">
        <v>177</v>
      </c>
      <c r="D1635" s="7" t="s">
        <v>468</v>
      </c>
      <c r="E1635" s="7" t="str">
        <f>INDEX('Нормо-час по специальностям'!$B$6:$B$26,MATCH(D1635,'Нормо-час по специальностям'!$A$6:$A$26,0))</f>
        <v>Сантехник</v>
      </c>
      <c r="F1635" s="15">
        <v>3</v>
      </c>
      <c r="G1635" s="7" t="s">
        <v>7531</v>
      </c>
      <c r="H1635" s="11">
        <f t="shared" si="1009"/>
        <v>2.33</v>
      </c>
      <c r="I1635" s="8">
        <f>INDEX('Нормо-час по специальностям'!$D$6:$D$26,MATCH(D1635,'Нормо-час по специальностям'!$A$6:$A$26,0))</f>
        <v>850</v>
      </c>
      <c r="J1635" s="8">
        <f>INDEX('Нормо-час по специальностям'!$E$6:$E$26,MATCH(D1635,'Нормо-час по специальностям'!$A$6:$A$26,0))</f>
        <v>1020</v>
      </c>
      <c r="K1635" s="8">
        <f t="shared" si="1010"/>
        <v>2550</v>
      </c>
      <c r="L1635" s="8">
        <f t="shared" si="1011"/>
        <v>3060</v>
      </c>
      <c r="M1635" s="8">
        <f>Расценки!L1634</f>
        <v>2300</v>
      </c>
      <c r="N1635" s="8">
        <f>Расценки!M1634</f>
        <v>2645</v>
      </c>
      <c r="O1635" s="10">
        <f t="shared" si="1012"/>
        <v>0.10869565217391308</v>
      </c>
      <c r="P1635" s="10">
        <f t="shared" si="1013"/>
        <v>0.15689981096408312</v>
      </c>
      <c r="Q1635" s="7" t="str">
        <f t="shared" si="1014"/>
        <v>расценка</v>
      </c>
      <c r="R1635" s="7" t="str">
        <f t="shared" si="1015"/>
        <v>расценка</v>
      </c>
      <c r="S1635" s="8">
        <f t="shared" si="1016"/>
        <v>767</v>
      </c>
      <c r="T1635" s="8">
        <f t="shared" si="1017"/>
        <v>882</v>
      </c>
      <c r="U1635" s="8">
        <f>Расценки!F1634</f>
        <v>3700</v>
      </c>
      <c r="V1635" s="8">
        <f>Расценки!G1634</f>
        <v>4255</v>
      </c>
      <c r="W1635" s="10">
        <f t="shared" si="1018"/>
        <v>0.3108108108108108</v>
      </c>
      <c r="X1635" s="10">
        <f t="shared" si="1019"/>
        <v>0.2808460634547591</v>
      </c>
      <c r="Y1635" s="9">
        <f>Расценки!H1634</f>
        <v>3700</v>
      </c>
      <c r="Z1635" s="9">
        <f>Расценки!I1634</f>
        <v>4255</v>
      </c>
      <c r="AA1635" s="10">
        <f>Расценки!J1634</f>
        <v>0</v>
      </c>
      <c r="AB1635" s="10">
        <f>Расценки!K1634</f>
        <v>0</v>
      </c>
      <c r="AC1635" s="16">
        <f t="shared" si="1020"/>
        <v>0.3108108108108108</v>
      </c>
      <c r="AD1635" s="16">
        <f t="shared" si="1021"/>
        <v>0.2808460634547591</v>
      </c>
      <c r="AE1635" s="10">
        <f t="shared" si="1022"/>
        <v>0.3783783783783784</v>
      </c>
      <c r="AF1635" s="10">
        <f t="shared" si="1023"/>
        <v>0.3783783783783784</v>
      </c>
      <c r="AG1635" s="8">
        <f t="shared" si="1024"/>
        <v>1150</v>
      </c>
      <c r="AH1635" s="8">
        <f t="shared" si="1025"/>
        <v>1195</v>
      </c>
    </row>
    <row r="1636" spans="1:34" x14ac:dyDescent="0.25">
      <c r="A1636" s="7" t="s">
        <v>4820</v>
      </c>
      <c r="B1636" s="7" t="s">
        <v>4821</v>
      </c>
      <c r="C1636" s="7" t="s">
        <v>177</v>
      </c>
      <c r="D1636" s="7" t="s">
        <v>468</v>
      </c>
      <c r="E1636" s="7" t="str">
        <f>INDEX('Нормо-час по специальностям'!$B$6:$B$26,MATCH(D1636,'Нормо-час по специальностям'!$A$6:$A$26,0))</f>
        <v>Сантехник</v>
      </c>
      <c r="F1636" s="15">
        <v>4.2</v>
      </c>
      <c r="G1636" s="7" t="s">
        <v>7531</v>
      </c>
      <c r="H1636" s="11">
        <f t="shared" si="1009"/>
        <v>1.67</v>
      </c>
      <c r="I1636" s="8">
        <f>INDEX('Нормо-час по специальностям'!$D$6:$D$26,MATCH(D1636,'Нормо-час по специальностям'!$A$6:$A$26,0))</f>
        <v>850</v>
      </c>
      <c r="J1636" s="8">
        <f>INDEX('Нормо-час по специальностям'!$E$6:$E$26,MATCH(D1636,'Нормо-час по специальностям'!$A$6:$A$26,0))</f>
        <v>1020</v>
      </c>
      <c r="K1636" s="8">
        <f t="shared" si="1010"/>
        <v>3570</v>
      </c>
      <c r="L1636" s="8">
        <f t="shared" si="1011"/>
        <v>4284</v>
      </c>
      <c r="M1636" s="8">
        <f>Расценки!L1635</f>
        <v>3250</v>
      </c>
      <c r="N1636" s="8">
        <f>Расценки!M1635</f>
        <v>3737</v>
      </c>
      <c r="O1636" s="10">
        <f t="shared" si="1012"/>
        <v>9.8461538461538378E-2</v>
      </c>
      <c r="P1636" s="10">
        <f t="shared" si="1013"/>
        <v>0.14637409686914626</v>
      </c>
      <c r="Q1636" s="7" t="str">
        <f t="shared" si="1014"/>
        <v>равно</v>
      </c>
      <c r="R1636" s="7" t="str">
        <f t="shared" si="1015"/>
        <v>расценка</v>
      </c>
      <c r="S1636" s="8">
        <f t="shared" si="1016"/>
        <v>774</v>
      </c>
      <c r="T1636" s="8">
        <f t="shared" si="1017"/>
        <v>890</v>
      </c>
      <c r="U1636" s="8">
        <f>Расценки!F1635</f>
        <v>5200</v>
      </c>
      <c r="V1636" s="8">
        <f>Расценки!G1635</f>
        <v>5980</v>
      </c>
      <c r="W1636" s="10">
        <f t="shared" si="1018"/>
        <v>0.31346153846153846</v>
      </c>
      <c r="X1636" s="10">
        <f t="shared" si="1019"/>
        <v>0.28361204013377928</v>
      </c>
      <c r="Y1636" s="9">
        <f>Расценки!H1635</f>
        <v>5200</v>
      </c>
      <c r="Z1636" s="9">
        <f>Расценки!I1635</f>
        <v>5980</v>
      </c>
      <c r="AA1636" s="10">
        <f>Расценки!J1635</f>
        <v>0</v>
      </c>
      <c r="AB1636" s="10">
        <f>Расценки!K1635</f>
        <v>0</v>
      </c>
      <c r="AC1636" s="16">
        <f t="shared" si="1020"/>
        <v>0.31346153846153846</v>
      </c>
      <c r="AD1636" s="16">
        <f t="shared" si="1021"/>
        <v>0.28361204013377928</v>
      </c>
      <c r="AE1636" s="10">
        <f t="shared" si="1022"/>
        <v>0.375</v>
      </c>
      <c r="AF1636" s="10">
        <f t="shared" si="1023"/>
        <v>0.3750836120401338</v>
      </c>
      <c r="AG1636" s="8">
        <f t="shared" si="1024"/>
        <v>1630</v>
      </c>
      <c r="AH1636" s="8">
        <f t="shared" si="1025"/>
        <v>1696</v>
      </c>
    </row>
    <row r="1637" spans="1:34" x14ac:dyDescent="0.25">
      <c r="A1637" s="7" t="s">
        <v>4822</v>
      </c>
      <c r="B1637" s="7" t="s">
        <v>4823</v>
      </c>
      <c r="C1637" s="7" t="s">
        <v>177</v>
      </c>
      <c r="D1637" s="7" t="s">
        <v>41</v>
      </c>
      <c r="E1637" s="7" t="str">
        <f>INDEX('Нормо-час по специальностям'!$B$6:$B$26,MATCH(D1637,'Нормо-час по специальностям'!$A$6:$A$26,0))</f>
        <v>Сварщик / монтажник МК</v>
      </c>
      <c r="F1637" s="15">
        <v>0.6</v>
      </c>
      <c r="G1637" s="7" t="s">
        <v>7548</v>
      </c>
      <c r="H1637" s="11">
        <f t="shared" si="1009"/>
        <v>11.67</v>
      </c>
      <c r="I1637" s="8">
        <f>INDEX('Нормо-час по специальностям'!$D$6:$D$26,MATCH(D1637,'Нормо-час по специальностям'!$A$6:$A$26,0))</f>
        <v>900</v>
      </c>
      <c r="J1637" s="8">
        <f>INDEX('Нормо-час по специальностям'!$E$6:$E$26,MATCH(D1637,'Нормо-час по специальностям'!$A$6:$A$26,0))</f>
        <v>1080</v>
      </c>
      <c r="K1637" s="8">
        <f t="shared" si="1010"/>
        <v>540</v>
      </c>
      <c r="L1637" s="8">
        <f t="shared" si="1011"/>
        <v>648</v>
      </c>
      <c r="M1637" s="8">
        <f>Расценки!L1636</f>
        <v>440</v>
      </c>
      <c r="N1637" s="8">
        <f>Расценки!M1636</f>
        <v>506</v>
      </c>
      <c r="O1637" s="10">
        <f t="shared" si="1012"/>
        <v>0.22727272727272729</v>
      </c>
      <c r="P1637" s="10">
        <f t="shared" si="1013"/>
        <v>0.28063241106719361</v>
      </c>
      <c r="Q1637" s="7" t="str">
        <f t="shared" si="1014"/>
        <v>расценка</v>
      </c>
      <c r="R1637" s="7" t="str">
        <f t="shared" si="1015"/>
        <v>расценка</v>
      </c>
      <c r="S1637" s="8">
        <f t="shared" si="1016"/>
        <v>733</v>
      </c>
      <c r="T1637" s="8">
        <f t="shared" si="1017"/>
        <v>843</v>
      </c>
      <c r="U1637" s="8">
        <f>Расценки!F1636</f>
        <v>700</v>
      </c>
      <c r="V1637" s="8">
        <f>Расценки!G1636</f>
        <v>805</v>
      </c>
      <c r="W1637" s="10">
        <f t="shared" si="1018"/>
        <v>0.22857142857142856</v>
      </c>
      <c r="X1637" s="10">
        <f t="shared" si="1019"/>
        <v>0.19503105590062111</v>
      </c>
      <c r="Y1637" s="9">
        <f>Расценки!H1636</f>
        <v>720</v>
      </c>
      <c r="Z1637" s="9">
        <f>Расценки!I1636</f>
        <v>864</v>
      </c>
      <c r="AA1637" s="10">
        <f>Расценки!J1636</f>
        <v>2.857142857142847E-2</v>
      </c>
      <c r="AB1637" s="10">
        <f>Расценки!K1636</f>
        <v>7.3291925465838403E-2</v>
      </c>
      <c r="AC1637" s="16">
        <f t="shared" si="1020"/>
        <v>0.25</v>
      </c>
      <c r="AD1637" s="16">
        <f t="shared" si="1021"/>
        <v>0.25</v>
      </c>
      <c r="AE1637" s="10">
        <f t="shared" si="1022"/>
        <v>0.3888888888888889</v>
      </c>
      <c r="AF1637" s="10">
        <f t="shared" si="1023"/>
        <v>0.41435185185185186</v>
      </c>
      <c r="AG1637" s="8">
        <f t="shared" si="1024"/>
        <v>180</v>
      </c>
      <c r="AH1637" s="8">
        <f t="shared" si="1025"/>
        <v>216</v>
      </c>
    </row>
    <row r="1638" spans="1:34" x14ac:dyDescent="0.25">
      <c r="A1638" s="7" t="s">
        <v>4825</v>
      </c>
      <c r="B1638" s="7" t="s">
        <v>4826</v>
      </c>
      <c r="C1638" s="7" t="s">
        <v>177</v>
      </c>
      <c r="D1638" s="7" t="s">
        <v>41</v>
      </c>
      <c r="E1638" s="7" t="str">
        <f>INDEX('Нормо-час по специальностям'!$B$6:$B$26,MATCH(D1638,'Нормо-час по специальностям'!$A$6:$A$26,0))</f>
        <v>Сварщик / монтажник МК</v>
      </c>
      <c r="F1638" s="15">
        <v>1</v>
      </c>
      <c r="G1638" s="7" t="s">
        <v>7549</v>
      </c>
      <c r="H1638" s="11">
        <f t="shared" si="1009"/>
        <v>7</v>
      </c>
      <c r="I1638" s="8">
        <f>INDEX('Нормо-час по специальностям'!$D$6:$D$26,MATCH(D1638,'Нормо-час по специальностям'!$A$6:$A$26,0))</f>
        <v>900</v>
      </c>
      <c r="J1638" s="8">
        <f>INDEX('Нормо-час по специальностям'!$E$6:$E$26,MATCH(D1638,'Нормо-час по специальностям'!$A$6:$A$26,0))</f>
        <v>1080</v>
      </c>
      <c r="K1638" s="8">
        <f t="shared" si="1010"/>
        <v>900</v>
      </c>
      <c r="L1638" s="8">
        <f t="shared" si="1011"/>
        <v>1080</v>
      </c>
      <c r="M1638" s="8">
        <f>Расценки!L1637</f>
        <v>690</v>
      </c>
      <c r="N1638" s="8">
        <f>Расценки!M1637</f>
        <v>793</v>
      </c>
      <c r="O1638" s="10">
        <f t="shared" si="1012"/>
        <v>0.30434782608695654</v>
      </c>
      <c r="P1638" s="10">
        <f t="shared" si="1013"/>
        <v>0.36191677175283732</v>
      </c>
      <c r="Q1638" s="7" t="str">
        <f t="shared" si="1014"/>
        <v>расценка</v>
      </c>
      <c r="R1638" s="7" t="str">
        <f t="shared" si="1015"/>
        <v>расценка</v>
      </c>
      <c r="S1638" s="8">
        <f t="shared" si="1016"/>
        <v>690</v>
      </c>
      <c r="T1638" s="8">
        <f t="shared" si="1017"/>
        <v>793</v>
      </c>
      <c r="U1638" s="8">
        <f>Расценки!F1637</f>
        <v>1100</v>
      </c>
      <c r="V1638" s="8">
        <f>Расценки!G1637</f>
        <v>1265</v>
      </c>
      <c r="W1638" s="10">
        <f t="shared" si="1018"/>
        <v>0.18181818181818182</v>
      </c>
      <c r="X1638" s="10">
        <f t="shared" si="1019"/>
        <v>0.14624505928853754</v>
      </c>
      <c r="Y1638" s="9">
        <f>Расценки!H1637</f>
        <v>1200</v>
      </c>
      <c r="Z1638" s="9">
        <f>Расценки!I1637</f>
        <v>1440</v>
      </c>
      <c r="AA1638" s="10">
        <f>Расценки!J1637</f>
        <v>9.0909090909090828E-2</v>
      </c>
      <c r="AB1638" s="10">
        <f>Расценки!K1637</f>
        <v>0.13833992094861669</v>
      </c>
      <c r="AC1638" s="16">
        <f t="shared" si="1020"/>
        <v>0.25</v>
      </c>
      <c r="AD1638" s="16">
        <f t="shared" si="1021"/>
        <v>0.25</v>
      </c>
      <c r="AE1638" s="10">
        <f t="shared" si="1022"/>
        <v>0.42499999999999999</v>
      </c>
      <c r="AF1638" s="10">
        <f t="shared" si="1023"/>
        <v>0.44930555555555557</v>
      </c>
      <c r="AG1638" s="8">
        <f t="shared" si="1024"/>
        <v>300</v>
      </c>
      <c r="AH1638" s="8">
        <f t="shared" si="1025"/>
        <v>360</v>
      </c>
    </row>
    <row r="1639" spans="1:34" x14ac:dyDescent="0.25">
      <c r="A1639" s="7" t="s">
        <v>4828</v>
      </c>
      <c r="B1639" s="7" t="s">
        <v>4829</v>
      </c>
      <c r="C1639" s="7" t="s">
        <v>177</v>
      </c>
      <c r="D1639" s="7" t="s">
        <v>41</v>
      </c>
      <c r="E1639" s="7" t="str">
        <f>INDEX('Нормо-час по специальностям'!$B$6:$B$26,MATCH(D1639,'Нормо-час по специальностям'!$A$6:$A$26,0))</f>
        <v>Сварщик / монтажник МК</v>
      </c>
      <c r="F1639" s="15">
        <v>1.4</v>
      </c>
      <c r="G1639" s="7" t="s">
        <v>7549</v>
      </c>
      <c r="H1639" s="11">
        <f t="shared" si="1009"/>
        <v>5</v>
      </c>
      <c r="I1639" s="8">
        <f>INDEX('Нормо-час по специальностям'!$D$6:$D$26,MATCH(D1639,'Нормо-час по специальностям'!$A$6:$A$26,0))</f>
        <v>900</v>
      </c>
      <c r="J1639" s="8">
        <f>INDEX('Нормо-час по специальностям'!$E$6:$E$26,MATCH(D1639,'Нормо-час по специальностям'!$A$6:$A$26,0))</f>
        <v>1080</v>
      </c>
      <c r="K1639" s="8">
        <f t="shared" si="1010"/>
        <v>1260</v>
      </c>
      <c r="L1639" s="8">
        <f t="shared" si="1011"/>
        <v>1512</v>
      </c>
      <c r="M1639" s="8">
        <f>Расценки!L1638</f>
        <v>940</v>
      </c>
      <c r="N1639" s="8">
        <f>Расценки!M1638</f>
        <v>1081</v>
      </c>
      <c r="O1639" s="10">
        <f t="shared" si="1012"/>
        <v>0.34042553191489366</v>
      </c>
      <c r="P1639" s="10">
        <f t="shared" si="1013"/>
        <v>0.39870490286771498</v>
      </c>
      <c r="Q1639" s="7" t="str">
        <f t="shared" si="1014"/>
        <v>расценка</v>
      </c>
      <c r="R1639" s="7" t="str">
        <f t="shared" si="1015"/>
        <v>расценка</v>
      </c>
      <c r="S1639" s="8">
        <f t="shared" si="1016"/>
        <v>671</v>
      </c>
      <c r="T1639" s="8">
        <f t="shared" si="1017"/>
        <v>772</v>
      </c>
      <c r="U1639" s="8">
        <f>Расценки!F1638</f>
        <v>1500</v>
      </c>
      <c r="V1639" s="8">
        <f>Расценки!G1638</f>
        <v>1725</v>
      </c>
      <c r="W1639" s="10">
        <f t="shared" si="1018"/>
        <v>0.16</v>
      </c>
      <c r="X1639" s="10">
        <f t="shared" si="1019"/>
        <v>0.12347826086956522</v>
      </c>
      <c r="Y1639" s="9">
        <f>Расценки!H1638</f>
        <v>1680</v>
      </c>
      <c r="Z1639" s="9">
        <f>Расценки!I1638</f>
        <v>2016</v>
      </c>
      <c r="AA1639" s="10">
        <f>Расценки!J1638</f>
        <v>0.12000000000000011</v>
      </c>
      <c r="AB1639" s="10">
        <f>Расценки!K1638</f>
        <v>0.16869565217391314</v>
      </c>
      <c r="AC1639" s="16">
        <f t="shared" si="1020"/>
        <v>0.25</v>
      </c>
      <c r="AD1639" s="16">
        <f t="shared" si="1021"/>
        <v>0.25</v>
      </c>
      <c r="AE1639" s="10">
        <f t="shared" si="1022"/>
        <v>0.44047619047619047</v>
      </c>
      <c r="AF1639" s="10">
        <f t="shared" si="1023"/>
        <v>0.46378968253968256</v>
      </c>
      <c r="AG1639" s="8">
        <f t="shared" si="1024"/>
        <v>420</v>
      </c>
      <c r="AH1639" s="8">
        <f t="shared" si="1025"/>
        <v>504</v>
      </c>
    </row>
    <row r="1640" spans="1:34" x14ac:dyDescent="0.25">
      <c r="A1640" s="12" t="s">
        <v>4831</v>
      </c>
      <c r="B1640" s="12" t="s">
        <v>4832</v>
      </c>
      <c r="C1640" s="12" t="s">
        <v>177</v>
      </c>
      <c r="D1640" s="7" t="s">
        <v>468</v>
      </c>
      <c r="E1640" s="7" t="str">
        <f>INDEX('Нормо-час по специальностям'!$B$6:$B$26,MATCH(D1640,'Нормо-час по специальностям'!$A$6:$A$26,0))</f>
        <v>Сантехник</v>
      </c>
      <c r="F1640" s="15">
        <v>2</v>
      </c>
      <c r="G1640" s="7" t="s">
        <v>7550</v>
      </c>
      <c r="H1640" s="11">
        <f t="shared" si="1009"/>
        <v>3.5</v>
      </c>
      <c r="I1640" s="8">
        <f>INDEX('Нормо-час по специальностям'!$D$6:$D$26,MATCH(D1640,'Нормо-час по специальностям'!$A$6:$A$26,0))</f>
        <v>850</v>
      </c>
      <c r="J1640" s="8">
        <f>INDEX('Нормо-час по специальностям'!$E$6:$E$26,MATCH(D1640,'Нормо-час по специальностям'!$A$6:$A$26,0))</f>
        <v>1020</v>
      </c>
      <c r="K1640" s="8">
        <f t="shared" si="1010"/>
        <v>1700</v>
      </c>
      <c r="L1640" s="8">
        <f t="shared" si="1011"/>
        <v>2040</v>
      </c>
      <c r="M1640" s="8">
        <f>Расценки!L1639</f>
        <v>2200</v>
      </c>
      <c r="N1640" s="8">
        <f>Расценки!M1639</f>
        <v>2530</v>
      </c>
      <c r="O1640" s="10">
        <f t="shared" si="1012"/>
        <v>-0.22727272727272729</v>
      </c>
      <c r="P1640" s="10">
        <f t="shared" si="1013"/>
        <v>-0.19367588932806323</v>
      </c>
      <c r="Q1640" s="7" t="str">
        <f t="shared" si="1014"/>
        <v>нормо-часы</v>
      </c>
      <c r="R1640" s="7" t="str">
        <f t="shared" si="1015"/>
        <v>нормо-часы</v>
      </c>
      <c r="S1640" s="8">
        <f t="shared" si="1016"/>
        <v>1100</v>
      </c>
      <c r="T1640" s="8">
        <f t="shared" si="1017"/>
        <v>1265</v>
      </c>
      <c r="U1640" s="8">
        <f>Расценки!F1639</f>
        <v>3500</v>
      </c>
      <c r="V1640" s="8">
        <f>Расценки!G1639</f>
        <v>4025</v>
      </c>
      <c r="W1640" s="10">
        <f t="shared" si="1018"/>
        <v>0.51428571428571423</v>
      </c>
      <c r="X1640" s="10">
        <f t="shared" si="1019"/>
        <v>0.49316770186335401</v>
      </c>
      <c r="Y1640" s="9">
        <f>Расценки!H1639</f>
        <v>3500</v>
      </c>
      <c r="Z1640" s="9">
        <f>Расценки!I1639</f>
        <v>4025</v>
      </c>
      <c r="AA1640" s="10">
        <f>Расценки!J1639</f>
        <v>0</v>
      </c>
      <c r="AB1640" s="10">
        <f>Расценки!K1639</f>
        <v>0</v>
      </c>
      <c r="AC1640" s="16">
        <f t="shared" si="1020"/>
        <v>0.51428571428571423</v>
      </c>
      <c r="AD1640" s="16">
        <f t="shared" si="1021"/>
        <v>0.49316770186335401</v>
      </c>
      <c r="AE1640" s="10">
        <f t="shared" si="1022"/>
        <v>0.37142857142857144</v>
      </c>
      <c r="AF1640" s="10">
        <f t="shared" si="1023"/>
        <v>0.37142857142857144</v>
      </c>
      <c r="AG1640" s="8">
        <f t="shared" si="1024"/>
        <v>1800</v>
      </c>
      <c r="AH1640" s="8">
        <f t="shared" si="1025"/>
        <v>1985</v>
      </c>
    </row>
    <row r="1641" spans="1:34" x14ac:dyDescent="0.25">
      <c r="A1641" s="12" t="s">
        <v>4833</v>
      </c>
      <c r="B1641" s="12" t="s">
        <v>4834</v>
      </c>
      <c r="C1641" s="12" t="s">
        <v>177</v>
      </c>
      <c r="D1641" s="7" t="s">
        <v>468</v>
      </c>
      <c r="E1641" s="7" t="str">
        <f>INDEX('Нормо-час по специальностям'!$B$6:$B$26,MATCH(D1641,'Нормо-час по специальностям'!$A$6:$A$26,0))</f>
        <v>Сантехник</v>
      </c>
      <c r="F1641" s="15">
        <v>8</v>
      </c>
      <c r="G1641" s="7" t="s">
        <v>7546</v>
      </c>
      <c r="H1641" s="11">
        <f t="shared" si="1009"/>
        <v>0.88</v>
      </c>
      <c r="I1641" s="8">
        <f>INDEX('Нормо-час по специальностям'!$D$6:$D$26,MATCH(D1641,'Нормо-час по специальностям'!$A$6:$A$26,0))</f>
        <v>850</v>
      </c>
      <c r="J1641" s="8">
        <f>INDEX('Нормо-час по специальностям'!$E$6:$E$26,MATCH(D1641,'Нормо-час по специальностям'!$A$6:$A$26,0))</f>
        <v>1020</v>
      </c>
      <c r="K1641" s="8">
        <f t="shared" si="1010"/>
        <v>6800</v>
      </c>
      <c r="L1641" s="8">
        <f t="shared" si="1011"/>
        <v>8160</v>
      </c>
      <c r="M1641" s="8">
        <f>Расценки!L1640</f>
        <v>7500</v>
      </c>
      <c r="N1641" s="8">
        <f>Расценки!M1640</f>
        <v>8625</v>
      </c>
      <c r="O1641" s="10">
        <f t="shared" si="1012"/>
        <v>-9.3333333333333379E-2</v>
      </c>
      <c r="P1641" s="10">
        <f t="shared" si="1013"/>
        <v>-5.3913043478260869E-2</v>
      </c>
      <c r="Q1641" s="7" t="str">
        <f t="shared" si="1014"/>
        <v>равно</v>
      </c>
      <c r="R1641" s="7" t="str">
        <f t="shared" si="1015"/>
        <v>равно</v>
      </c>
      <c r="S1641" s="8">
        <f t="shared" si="1016"/>
        <v>938</v>
      </c>
      <c r="T1641" s="8">
        <f t="shared" si="1017"/>
        <v>1078</v>
      </c>
      <c r="U1641" s="8">
        <f>Расценки!F1640</f>
        <v>12000</v>
      </c>
      <c r="V1641" s="8">
        <f>Расценки!G1640</f>
        <v>13800</v>
      </c>
      <c r="W1641" s="10">
        <f t="shared" si="1018"/>
        <v>0.43333333333333335</v>
      </c>
      <c r="X1641" s="10">
        <f t="shared" si="1019"/>
        <v>0.40869565217391307</v>
      </c>
      <c r="Y1641" s="9">
        <f>Расценки!H1640</f>
        <v>12000</v>
      </c>
      <c r="Z1641" s="9">
        <f>Расценки!I1640</f>
        <v>13800</v>
      </c>
      <c r="AA1641" s="10">
        <f>Расценки!J1640</f>
        <v>0</v>
      </c>
      <c r="AB1641" s="10">
        <f>Расценки!K1640</f>
        <v>0</v>
      </c>
      <c r="AC1641" s="16">
        <f t="shared" si="1020"/>
        <v>0.43333333333333335</v>
      </c>
      <c r="AD1641" s="16">
        <f t="shared" si="1021"/>
        <v>0.40869565217391307</v>
      </c>
      <c r="AE1641" s="10">
        <f t="shared" si="1022"/>
        <v>0.375</v>
      </c>
      <c r="AF1641" s="10">
        <f t="shared" si="1023"/>
        <v>0.375</v>
      </c>
      <c r="AG1641" s="8">
        <f t="shared" si="1024"/>
        <v>5200</v>
      </c>
      <c r="AH1641" s="8">
        <f t="shared" si="1025"/>
        <v>5640</v>
      </c>
    </row>
    <row r="1642" spans="1:34" x14ac:dyDescent="0.25">
      <c r="A1642" s="12" t="s">
        <v>4835</v>
      </c>
      <c r="B1642" s="12" t="s">
        <v>4836</v>
      </c>
      <c r="C1642" s="12" t="s">
        <v>177</v>
      </c>
      <c r="D1642" s="7" t="s">
        <v>468</v>
      </c>
      <c r="E1642" s="7" t="str">
        <f>INDEX('Нормо-час по специальностям'!$B$6:$B$26,MATCH(D1642,'Нормо-час по специальностям'!$A$6:$A$26,0))</f>
        <v>Сантехник</v>
      </c>
      <c r="F1642" s="15">
        <v>2.5</v>
      </c>
      <c r="G1642" s="7" t="s">
        <v>6938</v>
      </c>
      <c r="H1642" s="11">
        <f t="shared" si="1009"/>
        <v>2.8</v>
      </c>
      <c r="I1642" s="8">
        <f>INDEX('Нормо-час по специальностям'!$D$6:$D$26,MATCH(D1642,'Нормо-час по специальностям'!$A$6:$A$26,0))</f>
        <v>850</v>
      </c>
      <c r="J1642" s="8">
        <f>INDEX('Нормо-час по специальностям'!$E$6:$E$26,MATCH(D1642,'Нормо-час по специальностям'!$A$6:$A$26,0))</f>
        <v>1020</v>
      </c>
      <c r="K1642" s="8">
        <f t="shared" si="1010"/>
        <v>2125</v>
      </c>
      <c r="L1642" s="8">
        <f t="shared" si="1011"/>
        <v>2550</v>
      </c>
      <c r="M1642" s="8">
        <f>Расценки!L1641</f>
        <v>2500</v>
      </c>
      <c r="N1642" s="8">
        <f>Расценки!M1641</f>
        <v>2875</v>
      </c>
      <c r="O1642" s="10">
        <f t="shared" si="1012"/>
        <v>-0.15000000000000002</v>
      </c>
      <c r="P1642" s="10">
        <f t="shared" si="1013"/>
        <v>-0.11304347826086958</v>
      </c>
      <c r="Q1642" s="7" t="str">
        <f t="shared" si="1014"/>
        <v>нормо-часы</v>
      </c>
      <c r="R1642" s="7" t="str">
        <f t="shared" si="1015"/>
        <v>нормо-часы</v>
      </c>
      <c r="S1642" s="8">
        <f t="shared" si="1016"/>
        <v>1000</v>
      </c>
      <c r="T1642" s="8">
        <f t="shared" si="1017"/>
        <v>1150</v>
      </c>
      <c r="U1642" s="8">
        <f>Расценки!F1641</f>
        <v>4000</v>
      </c>
      <c r="V1642" s="8">
        <f>Расценки!G1641</f>
        <v>4600</v>
      </c>
      <c r="W1642" s="10">
        <f t="shared" si="1018"/>
        <v>0.46875</v>
      </c>
      <c r="X1642" s="10">
        <f t="shared" si="1019"/>
        <v>0.44565217391304346</v>
      </c>
      <c r="Y1642" s="9">
        <f>Расценки!H1641</f>
        <v>4000</v>
      </c>
      <c r="Z1642" s="9">
        <f>Расценки!I1641</f>
        <v>4600</v>
      </c>
      <c r="AA1642" s="10">
        <f>Расценки!J1641</f>
        <v>0</v>
      </c>
      <c r="AB1642" s="10">
        <f>Расценки!K1641</f>
        <v>0</v>
      </c>
      <c r="AC1642" s="16">
        <f t="shared" si="1020"/>
        <v>0.46875</v>
      </c>
      <c r="AD1642" s="16">
        <f t="shared" si="1021"/>
        <v>0.44565217391304346</v>
      </c>
      <c r="AE1642" s="10">
        <f t="shared" si="1022"/>
        <v>0.375</v>
      </c>
      <c r="AF1642" s="10">
        <f t="shared" si="1023"/>
        <v>0.375</v>
      </c>
      <c r="AG1642" s="8">
        <f t="shared" si="1024"/>
        <v>1875</v>
      </c>
      <c r="AH1642" s="8">
        <f t="shared" si="1025"/>
        <v>2050</v>
      </c>
    </row>
    <row r="1643" spans="1:34" x14ac:dyDescent="0.25">
      <c r="A1643" s="12" t="s">
        <v>4837</v>
      </c>
      <c r="B1643" s="12" t="s">
        <v>4838</v>
      </c>
      <c r="C1643" s="12" t="s">
        <v>177</v>
      </c>
      <c r="D1643" s="7" t="s">
        <v>468</v>
      </c>
      <c r="E1643" s="7" t="str">
        <f>INDEX('Нормо-час по специальностям'!$B$6:$B$26,MATCH(D1643,'Нормо-час по специальностям'!$A$6:$A$26,0))</f>
        <v>Сантехник</v>
      </c>
      <c r="F1643" s="15">
        <v>10</v>
      </c>
      <c r="G1643" s="7" t="s">
        <v>7551</v>
      </c>
      <c r="H1643" s="11">
        <f t="shared" si="1009"/>
        <v>0.7</v>
      </c>
      <c r="I1643" s="8">
        <f>INDEX('Нормо-час по специальностям'!$D$6:$D$26,MATCH(D1643,'Нормо-час по специальностям'!$A$6:$A$26,0))</f>
        <v>850</v>
      </c>
      <c r="J1643" s="8">
        <f>INDEX('Нормо-час по специальностям'!$E$6:$E$26,MATCH(D1643,'Нормо-час по специальностям'!$A$6:$A$26,0))</f>
        <v>1020</v>
      </c>
      <c r="K1643" s="8">
        <f t="shared" si="1010"/>
        <v>8500</v>
      </c>
      <c r="L1643" s="8">
        <f t="shared" si="1011"/>
        <v>10200</v>
      </c>
      <c r="M1643" s="8">
        <f>Расценки!L1642</f>
        <v>9500</v>
      </c>
      <c r="N1643" s="8">
        <f>Расценки!M1642</f>
        <v>10925</v>
      </c>
      <c r="O1643" s="10">
        <f t="shared" si="1012"/>
        <v>-0.10526315789473684</v>
      </c>
      <c r="P1643" s="10">
        <f t="shared" si="1013"/>
        <v>-6.6361556064073235E-2</v>
      </c>
      <c r="Q1643" s="7" t="str">
        <f t="shared" si="1014"/>
        <v>нормо-часы</v>
      </c>
      <c r="R1643" s="7" t="str">
        <f t="shared" si="1015"/>
        <v>равно</v>
      </c>
      <c r="S1643" s="8">
        <f t="shared" si="1016"/>
        <v>950</v>
      </c>
      <c r="T1643" s="8">
        <f t="shared" si="1017"/>
        <v>1093</v>
      </c>
      <c r="U1643" s="8">
        <f>Расценки!F1642</f>
        <v>15000</v>
      </c>
      <c r="V1643" s="8">
        <f>Расценки!G1642</f>
        <v>17250</v>
      </c>
      <c r="W1643" s="10">
        <f t="shared" si="1018"/>
        <v>0.43333333333333335</v>
      </c>
      <c r="X1643" s="10">
        <f t="shared" si="1019"/>
        <v>0.40869565217391307</v>
      </c>
      <c r="Y1643" s="9">
        <f>Расценки!H1642</f>
        <v>15000</v>
      </c>
      <c r="Z1643" s="9">
        <f>Расценки!I1642</f>
        <v>17250</v>
      </c>
      <c r="AA1643" s="10">
        <f>Расценки!J1642</f>
        <v>0</v>
      </c>
      <c r="AB1643" s="10">
        <f>Расценки!K1642</f>
        <v>0</v>
      </c>
      <c r="AC1643" s="16">
        <f t="shared" si="1020"/>
        <v>0.43333333333333335</v>
      </c>
      <c r="AD1643" s="16">
        <f t="shared" si="1021"/>
        <v>0.40869565217391307</v>
      </c>
      <c r="AE1643" s="10">
        <f t="shared" si="1022"/>
        <v>0.36666666666666664</v>
      </c>
      <c r="AF1643" s="10">
        <f t="shared" si="1023"/>
        <v>0.36666666666666664</v>
      </c>
      <c r="AG1643" s="8">
        <f t="shared" si="1024"/>
        <v>6500</v>
      </c>
      <c r="AH1643" s="8">
        <f t="shared" si="1025"/>
        <v>7050</v>
      </c>
    </row>
    <row r="1644" spans="1:34" x14ac:dyDescent="0.25">
      <c r="A1644" s="5" t="s">
        <v>4839</v>
      </c>
      <c r="B1644" s="6"/>
      <c r="C1644" s="6"/>
      <c r="D1644" s="6"/>
      <c r="E1644" s="6"/>
      <c r="F1644" s="6"/>
      <c r="G1644" s="6"/>
      <c r="H1644" s="6"/>
      <c r="I1644" s="6"/>
      <c r="J1644" s="6"/>
      <c r="K1644" s="6"/>
      <c r="L1644" s="6"/>
      <c r="M1644" s="6"/>
      <c r="N1644" s="6"/>
      <c r="O1644" s="6"/>
      <c r="P1644" s="6"/>
      <c r="Q1644" s="6"/>
      <c r="R1644" s="6"/>
      <c r="S1644" s="6"/>
      <c r="T1644" s="6"/>
      <c r="U1644" s="6"/>
      <c r="V1644" s="6"/>
      <c r="W1644" s="6"/>
      <c r="X1644" s="6"/>
      <c r="Y1644" s="6"/>
      <c r="Z1644" s="6"/>
      <c r="AA1644" s="6"/>
      <c r="AB1644" s="6"/>
      <c r="AC1644" s="6"/>
      <c r="AD1644" s="6"/>
      <c r="AE1644" s="6"/>
      <c r="AF1644" s="6"/>
      <c r="AG1644" s="6"/>
      <c r="AH1644" s="6"/>
    </row>
    <row r="1645" spans="1:34" x14ac:dyDescent="0.25">
      <c r="A1645" s="7" t="s">
        <v>4840</v>
      </c>
      <c r="B1645" s="7" t="s">
        <v>4841</v>
      </c>
      <c r="C1645" s="7" t="s">
        <v>50</v>
      </c>
      <c r="D1645" s="7" t="s">
        <v>468</v>
      </c>
      <c r="E1645" s="7" t="str">
        <f>INDEX('Нормо-час по специальностям'!$B$6:$B$26,MATCH(D1645,'Нормо-час по специальностям'!$A$6:$A$26,0))</f>
        <v>Сантехник</v>
      </c>
      <c r="F1645" s="15">
        <v>0.7</v>
      </c>
      <c r="G1645" s="7" t="s">
        <v>7552</v>
      </c>
      <c r="H1645" s="11">
        <f t="shared" ref="H1645:H1669" si="1026">IF(OR(F1645="",F1645=0),"",ROUND($G$3/F1645,2))</f>
        <v>10</v>
      </c>
      <c r="I1645" s="8">
        <f>INDEX('Нормо-час по специальностям'!$D$6:$D$26,MATCH(D1645,'Нормо-час по специальностям'!$A$6:$A$26,0))</f>
        <v>850</v>
      </c>
      <c r="J1645" s="8">
        <f>INDEX('Нормо-час по специальностям'!$E$6:$E$26,MATCH(D1645,'Нормо-час по специальностям'!$A$6:$A$26,0))</f>
        <v>1020</v>
      </c>
      <c r="K1645" s="8">
        <f t="shared" ref="K1645:K1669" si="1027">IF(OR(F1645="",F1645=0,I1645=0),"",ROUND(F1645*I1645,0))</f>
        <v>595</v>
      </c>
      <c r="L1645" s="8">
        <f t="shared" ref="L1645:L1669" si="1028">IF(OR(F1645="",F1645=0,J1645=0),"",ROUND(F1645*J1645,0))</f>
        <v>714</v>
      </c>
      <c r="M1645" s="8">
        <f>Расценки!L1644</f>
        <v>600</v>
      </c>
      <c r="N1645" s="8">
        <f>Расценки!M1644</f>
        <v>690</v>
      </c>
      <c r="O1645" s="10">
        <f t="shared" ref="O1645:O1669" si="1029">IF(OR(K1645="",M1645="",M1645=0),"",K1645/M1645-1)</f>
        <v>-8.3333333333333037E-3</v>
      </c>
      <c r="P1645" s="10">
        <f t="shared" ref="P1645:P1669" si="1030">IF(OR(L1645="",N1645="",N1645=0),"",L1645/N1645-1)</f>
        <v>3.4782608695652195E-2</v>
      </c>
      <c r="Q1645" s="7" t="str">
        <f t="shared" ref="Q1645:Q1669" si="1031">IF(O1645="","—",IF(O1645&lt;-$C$3,"нормо-часы",IF(O1645&gt;$C$3,"расценка","равно")))</f>
        <v>равно</v>
      </c>
      <c r="R1645" s="7" t="str">
        <f t="shared" ref="R1645:R1669" si="1032">IF(P1645="","—",IF(P1645&lt;-$C$3,"нормо-часы",IF(P1645&gt;$C$3,"расценка","равно")))</f>
        <v>равно</v>
      </c>
      <c r="S1645" s="8">
        <f t="shared" ref="S1645:S1669" si="1033">IF(OR(F1645="",F1645=0,M1645=""),"",ROUND(M1645/F1645,0))</f>
        <v>857</v>
      </c>
      <c r="T1645" s="8">
        <f t="shared" ref="T1645:T1669" si="1034">IF(OR(F1645="",F1645=0,N1645=""),"",ROUND(N1645/F1645,0))</f>
        <v>986</v>
      </c>
      <c r="U1645" s="8">
        <f>Расценки!F1644</f>
        <v>950</v>
      </c>
      <c r="V1645" s="8">
        <f>Расценки!G1644</f>
        <v>1092</v>
      </c>
      <c r="W1645" s="10">
        <f t="shared" ref="W1645:W1669" si="1035">IF(OR(K1645="",U1645="",U1645=0),"",(U1645-K1645)/U1645)</f>
        <v>0.37368421052631579</v>
      </c>
      <c r="X1645" s="10">
        <f t="shared" ref="X1645:X1669" si="1036">IF(OR(L1645="",V1645="",V1645=0),"",(V1645-L1645)/V1645)</f>
        <v>0.34615384615384615</v>
      </c>
      <c r="Y1645" s="9">
        <f>Расценки!H1644</f>
        <v>950</v>
      </c>
      <c r="Z1645" s="9">
        <f>Расценки!I1644</f>
        <v>1092</v>
      </c>
      <c r="AA1645" s="10">
        <f>Расценки!J1644</f>
        <v>0</v>
      </c>
      <c r="AB1645" s="10">
        <f>Расценки!K1644</f>
        <v>0</v>
      </c>
      <c r="AC1645" s="16">
        <f t="shared" ref="AC1645:AC1669" si="1037">IF(OR(K1645="",Y1645="",Y1645=0),"",(Y1645-K1645)/Y1645)</f>
        <v>0.37368421052631579</v>
      </c>
      <c r="AD1645" s="16">
        <f t="shared" ref="AD1645:AD1669" si="1038">IF(OR(L1645="",Z1645="",Z1645=0),"",(Z1645-L1645)/Z1645)</f>
        <v>0.34615384615384615</v>
      </c>
      <c r="AE1645" s="10">
        <f t="shared" ref="AE1645:AE1669" si="1039">IF(OR(Y1645="",Y1645=0),"",(Y1645-M1645)/Y1645)</f>
        <v>0.36842105263157893</v>
      </c>
      <c r="AF1645" s="10">
        <f t="shared" ref="AF1645:AF1669" si="1040">IF(OR(Z1645="",Z1645=0),"",(Z1645-N1645)/Z1645)</f>
        <v>0.36813186813186816</v>
      </c>
      <c r="AG1645" s="8">
        <f t="shared" ref="AG1645:AG1669" si="1041">IF(OR(K1645="",Y1645=""),"",Y1645-K1645)</f>
        <v>355</v>
      </c>
      <c r="AH1645" s="8">
        <f t="shared" ref="AH1645:AH1669" si="1042">IF(OR(L1645="",Z1645=""),"",Z1645-L1645)</f>
        <v>378</v>
      </c>
    </row>
    <row r="1646" spans="1:34" x14ac:dyDescent="0.25">
      <c r="A1646" s="7" t="s">
        <v>4842</v>
      </c>
      <c r="B1646" s="7" t="s">
        <v>4843</v>
      </c>
      <c r="C1646" s="7" t="s">
        <v>50</v>
      </c>
      <c r="D1646" s="7" t="s">
        <v>468</v>
      </c>
      <c r="E1646" s="7" t="str">
        <f>INDEX('Нормо-час по специальностям'!$B$6:$B$26,MATCH(D1646,'Нормо-час по специальностям'!$A$6:$A$26,0))</f>
        <v>Сантехник</v>
      </c>
      <c r="F1646" s="15">
        <v>0.85</v>
      </c>
      <c r="G1646" s="7" t="s">
        <v>7504</v>
      </c>
      <c r="H1646" s="11">
        <f t="shared" si="1026"/>
        <v>8.24</v>
      </c>
      <c r="I1646" s="8">
        <f>INDEX('Нормо-час по специальностям'!$D$6:$D$26,MATCH(D1646,'Нормо-час по специальностям'!$A$6:$A$26,0))</f>
        <v>850</v>
      </c>
      <c r="J1646" s="8">
        <f>INDEX('Нормо-час по специальностям'!$E$6:$E$26,MATCH(D1646,'Нормо-час по специальностям'!$A$6:$A$26,0))</f>
        <v>1020</v>
      </c>
      <c r="K1646" s="8">
        <f t="shared" si="1027"/>
        <v>723</v>
      </c>
      <c r="L1646" s="8">
        <f t="shared" si="1028"/>
        <v>867</v>
      </c>
      <c r="M1646" s="8">
        <f>Расценки!L1645</f>
        <v>720</v>
      </c>
      <c r="N1646" s="8">
        <f>Расценки!M1645</f>
        <v>828</v>
      </c>
      <c r="O1646" s="10">
        <f t="shared" si="1029"/>
        <v>4.1666666666666519E-3</v>
      </c>
      <c r="P1646" s="10">
        <f t="shared" si="1030"/>
        <v>4.7101449275362306E-2</v>
      </c>
      <c r="Q1646" s="7" t="str">
        <f t="shared" si="1031"/>
        <v>равно</v>
      </c>
      <c r="R1646" s="7" t="str">
        <f t="shared" si="1032"/>
        <v>равно</v>
      </c>
      <c r="S1646" s="8">
        <f t="shared" si="1033"/>
        <v>847</v>
      </c>
      <c r="T1646" s="8">
        <f t="shared" si="1034"/>
        <v>974</v>
      </c>
      <c r="U1646" s="8">
        <f>Расценки!F1645</f>
        <v>1150</v>
      </c>
      <c r="V1646" s="8">
        <f>Расценки!G1645</f>
        <v>1322</v>
      </c>
      <c r="W1646" s="10">
        <f t="shared" si="1035"/>
        <v>0.37130434782608696</v>
      </c>
      <c r="X1646" s="10">
        <f t="shared" si="1036"/>
        <v>0.3441754916792738</v>
      </c>
      <c r="Y1646" s="9">
        <f>Расценки!H1645</f>
        <v>1150</v>
      </c>
      <c r="Z1646" s="9">
        <f>Расценки!I1645</f>
        <v>1322</v>
      </c>
      <c r="AA1646" s="10">
        <f>Расценки!J1645</f>
        <v>0</v>
      </c>
      <c r="AB1646" s="10">
        <f>Расценки!K1645</f>
        <v>0</v>
      </c>
      <c r="AC1646" s="16">
        <f t="shared" si="1037"/>
        <v>0.37130434782608696</v>
      </c>
      <c r="AD1646" s="16">
        <f t="shared" si="1038"/>
        <v>0.3441754916792738</v>
      </c>
      <c r="AE1646" s="10">
        <f t="shared" si="1039"/>
        <v>0.37391304347826088</v>
      </c>
      <c r="AF1646" s="10">
        <f t="shared" si="1040"/>
        <v>0.37367624810892586</v>
      </c>
      <c r="AG1646" s="8">
        <f t="shared" si="1041"/>
        <v>427</v>
      </c>
      <c r="AH1646" s="8">
        <f t="shared" si="1042"/>
        <v>455</v>
      </c>
    </row>
    <row r="1647" spans="1:34" x14ac:dyDescent="0.25">
      <c r="A1647" s="7" t="s">
        <v>4844</v>
      </c>
      <c r="B1647" s="7" t="s">
        <v>4845</v>
      </c>
      <c r="C1647" s="7" t="s">
        <v>50</v>
      </c>
      <c r="D1647" s="7" t="s">
        <v>468</v>
      </c>
      <c r="E1647" s="7" t="str">
        <f>INDEX('Нормо-час по специальностям'!$B$6:$B$26,MATCH(D1647,'Нормо-час по специальностям'!$A$6:$A$26,0))</f>
        <v>Сантехник</v>
      </c>
      <c r="F1647" s="15">
        <v>1</v>
      </c>
      <c r="G1647" s="7" t="s">
        <v>7504</v>
      </c>
      <c r="H1647" s="11">
        <f t="shared" si="1026"/>
        <v>7</v>
      </c>
      <c r="I1647" s="8">
        <f>INDEX('Нормо-час по специальностям'!$D$6:$D$26,MATCH(D1647,'Нормо-час по специальностям'!$A$6:$A$26,0))</f>
        <v>850</v>
      </c>
      <c r="J1647" s="8">
        <f>INDEX('Нормо-час по специальностям'!$E$6:$E$26,MATCH(D1647,'Нормо-час по специальностям'!$A$6:$A$26,0))</f>
        <v>1020</v>
      </c>
      <c r="K1647" s="8">
        <f t="shared" si="1027"/>
        <v>850</v>
      </c>
      <c r="L1647" s="8">
        <f t="shared" si="1028"/>
        <v>1020</v>
      </c>
      <c r="M1647" s="8">
        <f>Расценки!L1646</f>
        <v>850</v>
      </c>
      <c r="N1647" s="8">
        <f>Расценки!M1646</f>
        <v>977</v>
      </c>
      <c r="O1647" s="10">
        <f t="shared" si="1029"/>
        <v>0</v>
      </c>
      <c r="P1647" s="10">
        <f t="shared" si="1030"/>
        <v>4.4012282497441158E-2</v>
      </c>
      <c r="Q1647" s="7" t="str">
        <f t="shared" si="1031"/>
        <v>равно</v>
      </c>
      <c r="R1647" s="7" t="str">
        <f t="shared" si="1032"/>
        <v>равно</v>
      </c>
      <c r="S1647" s="8">
        <f t="shared" si="1033"/>
        <v>850</v>
      </c>
      <c r="T1647" s="8">
        <f t="shared" si="1034"/>
        <v>977</v>
      </c>
      <c r="U1647" s="8">
        <f>Расценки!F1646</f>
        <v>1350</v>
      </c>
      <c r="V1647" s="8">
        <f>Расценки!G1646</f>
        <v>1552</v>
      </c>
      <c r="W1647" s="10">
        <f t="shared" si="1035"/>
        <v>0.37037037037037035</v>
      </c>
      <c r="X1647" s="10">
        <f t="shared" si="1036"/>
        <v>0.34278350515463918</v>
      </c>
      <c r="Y1647" s="9">
        <f>Расценки!H1646</f>
        <v>1350</v>
      </c>
      <c r="Z1647" s="9">
        <f>Расценки!I1646</f>
        <v>1552</v>
      </c>
      <c r="AA1647" s="10">
        <f>Расценки!J1646</f>
        <v>0</v>
      </c>
      <c r="AB1647" s="10">
        <f>Расценки!K1646</f>
        <v>0</v>
      </c>
      <c r="AC1647" s="16">
        <f t="shared" si="1037"/>
        <v>0.37037037037037035</v>
      </c>
      <c r="AD1647" s="16">
        <f t="shared" si="1038"/>
        <v>0.34278350515463918</v>
      </c>
      <c r="AE1647" s="10">
        <f t="shared" si="1039"/>
        <v>0.37037037037037035</v>
      </c>
      <c r="AF1647" s="10">
        <f t="shared" si="1040"/>
        <v>0.3704896907216495</v>
      </c>
      <c r="AG1647" s="8">
        <f t="shared" si="1041"/>
        <v>500</v>
      </c>
      <c r="AH1647" s="8">
        <f t="shared" si="1042"/>
        <v>532</v>
      </c>
    </row>
    <row r="1648" spans="1:34" x14ac:dyDescent="0.25">
      <c r="A1648" s="7" t="s">
        <v>4846</v>
      </c>
      <c r="B1648" s="7" t="s">
        <v>4847</v>
      </c>
      <c r="C1648" s="7" t="s">
        <v>50</v>
      </c>
      <c r="D1648" s="7" t="s">
        <v>468</v>
      </c>
      <c r="E1648" s="7" t="str">
        <f>INDEX('Нормо-час по специальностям'!$B$6:$B$26,MATCH(D1648,'Нормо-час по специальностям'!$A$6:$A$26,0))</f>
        <v>Сантехник</v>
      </c>
      <c r="F1648" s="15">
        <v>1.1499999999999999</v>
      </c>
      <c r="G1648" s="7" t="s">
        <v>7504</v>
      </c>
      <c r="H1648" s="11">
        <f t="shared" si="1026"/>
        <v>6.09</v>
      </c>
      <c r="I1648" s="8">
        <f>INDEX('Нормо-час по специальностям'!$D$6:$D$26,MATCH(D1648,'Нормо-час по специальностям'!$A$6:$A$26,0))</f>
        <v>850</v>
      </c>
      <c r="J1648" s="8">
        <f>INDEX('Нормо-час по специальностям'!$E$6:$E$26,MATCH(D1648,'Нормо-час по специальностям'!$A$6:$A$26,0))</f>
        <v>1020</v>
      </c>
      <c r="K1648" s="8">
        <f t="shared" si="1027"/>
        <v>978</v>
      </c>
      <c r="L1648" s="8">
        <f t="shared" si="1028"/>
        <v>1173</v>
      </c>
      <c r="M1648" s="8">
        <f>Расценки!L1647</f>
        <v>970</v>
      </c>
      <c r="N1648" s="8">
        <f>Расценки!M1647</f>
        <v>1116</v>
      </c>
      <c r="O1648" s="10">
        <f t="shared" si="1029"/>
        <v>8.2474226804123418E-3</v>
      </c>
      <c r="P1648" s="10">
        <f t="shared" si="1030"/>
        <v>5.1075268817204256E-2</v>
      </c>
      <c r="Q1648" s="7" t="str">
        <f t="shared" si="1031"/>
        <v>равно</v>
      </c>
      <c r="R1648" s="7" t="str">
        <f t="shared" si="1032"/>
        <v>равно</v>
      </c>
      <c r="S1648" s="8">
        <f t="shared" si="1033"/>
        <v>843</v>
      </c>
      <c r="T1648" s="8">
        <f t="shared" si="1034"/>
        <v>970</v>
      </c>
      <c r="U1648" s="8">
        <f>Расценки!F1647</f>
        <v>1550</v>
      </c>
      <c r="V1648" s="8">
        <f>Расценки!G1647</f>
        <v>1782</v>
      </c>
      <c r="W1648" s="10">
        <f t="shared" si="1035"/>
        <v>0.36903225806451612</v>
      </c>
      <c r="X1648" s="10">
        <f t="shared" si="1036"/>
        <v>0.34175084175084175</v>
      </c>
      <c r="Y1648" s="9">
        <f>Расценки!H1647</f>
        <v>1550</v>
      </c>
      <c r="Z1648" s="9">
        <f>Расценки!I1647</f>
        <v>1782</v>
      </c>
      <c r="AA1648" s="10">
        <f>Расценки!J1647</f>
        <v>0</v>
      </c>
      <c r="AB1648" s="10">
        <f>Расценки!K1647</f>
        <v>0</v>
      </c>
      <c r="AC1648" s="16">
        <f t="shared" si="1037"/>
        <v>0.36903225806451612</v>
      </c>
      <c r="AD1648" s="16">
        <f t="shared" si="1038"/>
        <v>0.34175084175084175</v>
      </c>
      <c r="AE1648" s="10">
        <f t="shared" si="1039"/>
        <v>0.37419354838709679</v>
      </c>
      <c r="AF1648" s="10">
        <f t="shared" si="1040"/>
        <v>0.37373737373737376</v>
      </c>
      <c r="AG1648" s="8">
        <f t="shared" si="1041"/>
        <v>572</v>
      </c>
      <c r="AH1648" s="8">
        <f t="shared" si="1042"/>
        <v>609</v>
      </c>
    </row>
    <row r="1649" spans="1:34" x14ac:dyDescent="0.25">
      <c r="A1649" s="7" t="s">
        <v>4848</v>
      </c>
      <c r="B1649" s="7" t="s">
        <v>4849</v>
      </c>
      <c r="C1649" s="7" t="s">
        <v>50</v>
      </c>
      <c r="D1649" s="7" t="s">
        <v>468</v>
      </c>
      <c r="E1649" s="7" t="str">
        <f>INDEX('Нормо-час по специальностям'!$B$6:$B$26,MATCH(D1649,'Нормо-час по специальностям'!$A$6:$A$26,0))</f>
        <v>Сантехник</v>
      </c>
      <c r="F1649" s="15">
        <v>0.8</v>
      </c>
      <c r="G1649" s="7" t="s">
        <v>7553</v>
      </c>
      <c r="H1649" s="11">
        <f t="shared" si="1026"/>
        <v>8.75</v>
      </c>
      <c r="I1649" s="8">
        <f>INDEX('Нормо-час по специальностям'!$D$6:$D$26,MATCH(D1649,'Нормо-час по специальностям'!$A$6:$A$26,0))</f>
        <v>850</v>
      </c>
      <c r="J1649" s="8">
        <f>INDEX('Нормо-час по специальностям'!$E$6:$E$26,MATCH(D1649,'Нормо-час по специальностям'!$A$6:$A$26,0))</f>
        <v>1020</v>
      </c>
      <c r="K1649" s="8">
        <f t="shared" si="1027"/>
        <v>680</v>
      </c>
      <c r="L1649" s="8">
        <f t="shared" si="1028"/>
        <v>816</v>
      </c>
      <c r="M1649" s="8">
        <f>Расценки!L1648</f>
        <v>690</v>
      </c>
      <c r="N1649" s="8">
        <f>Расценки!M1648</f>
        <v>793</v>
      </c>
      <c r="O1649" s="10">
        <f t="shared" si="1029"/>
        <v>-1.4492753623188359E-2</v>
      </c>
      <c r="P1649" s="10">
        <f t="shared" si="1030"/>
        <v>2.9003783102143688E-2</v>
      </c>
      <c r="Q1649" s="7" t="str">
        <f t="shared" si="1031"/>
        <v>равно</v>
      </c>
      <c r="R1649" s="7" t="str">
        <f t="shared" si="1032"/>
        <v>равно</v>
      </c>
      <c r="S1649" s="8">
        <f t="shared" si="1033"/>
        <v>863</v>
      </c>
      <c r="T1649" s="8">
        <f t="shared" si="1034"/>
        <v>991</v>
      </c>
      <c r="U1649" s="8">
        <f>Расценки!F1648</f>
        <v>1100</v>
      </c>
      <c r="V1649" s="8">
        <f>Расценки!G1648</f>
        <v>1265</v>
      </c>
      <c r="W1649" s="10">
        <f t="shared" si="1035"/>
        <v>0.38181818181818183</v>
      </c>
      <c r="X1649" s="10">
        <f t="shared" si="1036"/>
        <v>0.3549407114624506</v>
      </c>
      <c r="Y1649" s="9">
        <f>Расценки!H1648</f>
        <v>1100</v>
      </c>
      <c r="Z1649" s="9">
        <f>Расценки!I1648</f>
        <v>1265</v>
      </c>
      <c r="AA1649" s="10">
        <f>Расценки!J1648</f>
        <v>0</v>
      </c>
      <c r="AB1649" s="10">
        <f>Расценки!K1648</f>
        <v>0</v>
      </c>
      <c r="AC1649" s="16">
        <f t="shared" si="1037"/>
        <v>0.38181818181818183</v>
      </c>
      <c r="AD1649" s="16">
        <f t="shared" si="1038"/>
        <v>0.3549407114624506</v>
      </c>
      <c r="AE1649" s="10">
        <f t="shared" si="1039"/>
        <v>0.37272727272727274</v>
      </c>
      <c r="AF1649" s="10">
        <f t="shared" si="1040"/>
        <v>0.37312252964426879</v>
      </c>
      <c r="AG1649" s="8">
        <f t="shared" si="1041"/>
        <v>420</v>
      </c>
      <c r="AH1649" s="8">
        <f t="shared" si="1042"/>
        <v>449</v>
      </c>
    </row>
    <row r="1650" spans="1:34" x14ac:dyDescent="0.25">
      <c r="A1650" s="7" t="s">
        <v>4850</v>
      </c>
      <c r="B1650" s="7" t="s">
        <v>4851</v>
      </c>
      <c r="C1650" s="7" t="s">
        <v>50</v>
      </c>
      <c r="D1650" s="7" t="s">
        <v>468</v>
      </c>
      <c r="E1650" s="7" t="str">
        <f>INDEX('Нормо-час по специальностям'!$B$6:$B$26,MATCH(D1650,'Нормо-час по специальностям'!$A$6:$A$26,0))</f>
        <v>Сантехник</v>
      </c>
      <c r="F1650" s="15">
        <v>0.95</v>
      </c>
      <c r="G1650" s="7" t="s">
        <v>7504</v>
      </c>
      <c r="H1650" s="11">
        <f t="shared" si="1026"/>
        <v>7.37</v>
      </c>
      <c r="I1650" s="8">
        <f>INDEX('Нормо-час по специальностям'!$D$6:$D$26,MATCH(D1650,'Нормо-час по специальностям'!$A$6:$A$26,0))</f>
        <v>850</v>
      </c>
      <c r="J1650" s="8">
        <f>INDEX('Нормо-час по специальностям'!$E$6:$E$26,MATCH(D1650,'Нормо-час по специальностям'!$A$6:$A$26,0))</f>
        <v>1020</v>
      </c>
      <c r="K1650" s="8">
        <f t="shared" si="1027"/>
        <v>808</v>
      </c>
      <c r="L1650" s="8">
        <f t="shared" si="1028"/>
        <v>969</v>
      </c>
      <c r="M1650" s="8">
        <f>Расценки!L1649</f>
        <v>820</v>
      </c>
      <c r="N1650" s="8">
        <f>Расценки!M1649</f>
        <v>943</v>
      </c>
      <c r="O1650" s="10">
        <f t="shared" si="1029"/>
        <v>-1.4634146341463428E-2</v>
      </c>
      <c r="P1650" s="10">
        <f t="shared" si="1030"/>
        <v>2.7571580063626699E-2</v>
      </c>
      <c r="Q1650" s="7" t="str">
        <f t="shared" si="1031"/>
        <v>равно</v>
      </c>
      <c r="R1650" s="7" t="str">
        <f t="shared" si="1032"/>
        <v>равно</v>
      </c>
      <c r="S1650" s="8">
        <f t="shared" si="1033"/>
        <v>863</v>
      </c>
      <c r="T1650" s="8">
        <f t="shared" si="1034"/>
        <v>993</v>
      </c>
      <c r="U1650" s="8">
        <f>Расценки!F1649</f>
        <v>1300</v>
      </c>
      <c r="V1650" s="8">
        <f>Расценки!G1649</f>
        <v>1495</v>
      </c>
      <c r="W1650" s="10">
        <f t="shared" si="1035"/>
        <v>0.37846153846153846</v>
      </c>
      <c r="X1650" s="10">
        <f t="shared" si="1036"/>
        <v>0.35183946488294315</v>
      </c>
      <c r="Y1650" s="9">
        <f>Расценки!H1649</f>
        <v>1300</v>
      </c>
      <c r="Z1650" s="9">
        <f>Расценки!I1649</f>
        <v>1495</v>
      </c>
      <c r="AA1650" s="10">
        <f>Расценки!J1649</f>
        <v>0</v>
      </c>
      <c r="AB1650" s="10">
        <f>Расценки!K1649</f>
        <v>0</v>
      </c>
      <c r="AC1650" s="16">
        <f t="shared" si="1037"/>
        <v>0.37846153846153846</v>
      </c>
      <c r="AD1650" s="16">
        <f t="shared" si="1038"/>
        <v>0.35183946488294315</v>
      </c>
      <c r="AE1650" s="10">
        <f t="shared" si="1039"/>
        <v>0.36923076923076925</v>
      </c>
      <c r="AF1650" s="10">
        <f t="shared" si="1040"/>
        <v>0.36923076923076925</v>
      </c>
      <c r="AG1650" s="8">
        <f t="shared" si="1041"/>
        <v>492</v>
      </c>
      <c r="AH1650" s="8">
        <f t="shared" si="1042"/>
        <v>526</v>
      </c>
    </row>
    <row r="1651" spans="1:34" x14ac:dyDescent="0.25">
      <c r="A1651" s="7" t="s">
        <v>4852</v>
      </c>
      <c r="B1651" s="7" t="s">
        <v>4853</v>
      </c>
      <c r="C1651" s="7" t="s">
        <v>50</v>
      </c>
      <c r="D1651" s="7" t="s">
        <v>468</v>
      </c>
      <c r="E1651" s="7" t="str">
        <f>INDEX('Нормо-час по специальностям'!$B$6:$B$26,MATCH(D1651,'Нормо-час по специальностям'!$A$6:$A$26,0))</f>
        <v>Сантехник</v>
      </c>
      <c r="F1651" s="15">
        <v>1.1000000000000001</v>
      </c>
      <c r="G1651" s="7" t="s">
        <v>7504</v>
      </c>
      <c r="H1651" s="11">
        <f t="shared" si="1026"/>
        <v>6.36</v>
      </c>
      <c r="I1651" s="8">
        <f>INDEX('Нормо-час по специальностям'!$D$6:$D$26,MATCH(D1651,'Нормо-час по специальностям'!$A$6:$A$26,0))</f>
        <v>850</v>
      </c>
      <c r="J1651" s="8">
        <f>INDEX('Нормо-час по специальностям'!$E$6:$E$26,MATCH(D1651,'Нормо-час по специальностям'!$A$6:$A$26,0))</f>
        <v>1020</v>
      </c>
      <c r="K1651" s="8">
        <f t="shared" si="1027"/>
        <v>935</v>
      </c>
      <c r="L1651" s="8">
        <f t="shared" si="1028"/>
        <v>1122</v>
      </c>
      <c r="M1651" s="8">
        <f>Расценки!L1650</f>
        <v>950</v>
      </c>
      <c r="N1651" s="8">
        <f>Расценки!M1650</f>
        <v>1092</v>
      </c>
      <c r="O1651" s="10">
        <f t="shared" si="1029"/>
        <v>-1.5789473684210575E-2</v>
      </c>
      <c r="P1651" s="10">
        <f t="shared" si="1030"/>
        <v>2.7472527472527375E-2</v>
      </c>
      <c r="Q1651" s="7" t="str">
        <f t="shared" si="1031"/>
        <v>равно</v>
      </c>
      <c r="R1651" s="7" t="str">
        <f t="shared" si="1032"/>
        <v>равно</v>
      </c>
      <c r="S1651" s="8">
        <f t="shared" si="1033"/>
        <v>864</v>
      </c>
      <c r="T1651" s="8">
        <f t="shared" si="1034"/>
        <v>993</v>
      </c>
      <c r="U1651" s="8">
        <f>Расценки!F1650</f>
        <v>1500</v>
      </c>
      <c r="V1651" s="8">
        <f>Расценки!G1650</f>
        <v>1725</v>
      </c>
      <c r="W1651" s="10">
        <f t="shared" si="1035"/>
        <v>0.37666666666666665</v>
      </c>
      <c r="X1651" s="10">
        <f t="shared" si="1036"/>
        <v>0.34956521739130436</v>
      </c>
      <c r="Y1651" s="9">
        <f>Расценки!H1650</f>
        <v>1500</v>
      </c>
      <c r="Z1651" s="9">
        <f>Расценки!I1650</f>
        <v>1725</v>
      </c>
      <c r="AA1651" s="10">
        <f>Расценки!J1650</f>
        <v>0</v>
      </c>
      <c r="AB1651" s="10">
        <f>Расценки!K1650</f>
        <v>0</v>
      </c>
      <c r="AC1651" s="16">
        <f t="shared" si="1037"/>
        <v>0.37666666666666665</v>
      </c>
      <c r="AD1651" s="16">
        <f t="shared" si="1038"/>
        <v>0.34956521739130436</v>
      </c>
      <c r="AE1651" s="10">
        <f t="shared" si="1039"/>
        <v>0.36666666666666664</v>
      </c>
      <c r="AF1651" s="10">
        <f t="shared" si="1040"/>
        <v>0.36695652173913046</v>
      </c>
      <c r="AG1651" s="8">
        <f t="shared" si="1041"/>
        <v>565</v>
      </c>
      <c r="AH1651" s="8">
        <f t="shared" si="1042"/>
        <v>603</v>
      </c>
    </row>
    <row r="1652" spans="1:34" x14ac:dyDescent="0.25">
      <c r="A1652" s="7" t="s">
        <v>4854</v>
      </c>
      <c r="B1652" s="7" t="s">
        <v>4855</v>
      </c>
      <c r="C1652" s="7" t="s">
        <v>50</v>
      </c>
      <c r="D1652" s="7" t="s">
        <v>468</v>
      </c>
      <c r="E1652" s="7" t="str">
        <f>INDEX('Нормо-час по специальностям'!$B$6:$B$26,MATCH(D1652,'Нормо-час по специальностям'!$A$6:$A$26,0))</f>
        <v>Сантехник</v>
      </c>
      <c r="F1652" s="15">
        <v>1.3</v>
      </c>
      <c r="G1652" s="7" t="s">
        <v>7504</v>
      </c>
      <c r="H1652" s="11">
        <f t="shared" si="1026"/>
        <v>5.38</v>
      </c>
      <c r="I1652" s="8">
        <f>INDEX('Нормо-час по специальностям'!$D$6:$D$26,MATCH(D1652,'Нормо-час по специальностям'!$A$6:$A$26,0))</f>
        <v>850</v>
      </c>
      <c r="J1652" s="8">
        <f>INDEX('Нормо-час по специальностям'!$E$6:$E$26,MATCH(D1652,'Нормо-час по специальностям'!$A$6:$A$26,0))</f>
        <v>1020</v>
      </c>
      <c r="K1652" s="8">
        <f t="shared" si="1027"/>
        <v>1105</v>
      </c>
      <c r="L1652" s="8">
        <f t="shared" si="1028"/>
        <v>1326</v>
      </c>
      <c r="M1652" s="8">
        <f>Расценки!L1651</f>
        <v>1100</v>
      </c>
      <c r="N1652" s="8">
        <f>Расценки!M1651</f>
        <v>1265</v>
      </c>
      <c r="O1652" s="10">
        <f t="shared" si="1029"/>
        <v>4.5454545454546302E-3</v>
      </c>
      <c r="P1652" s="10">
        <f t="shared" si="1030"/>
        <v>4.822134387351773E-2</v>
      </c>
      <c r="Q1652" s="7" t="str">
        <f t="shared" si="1031"/>
        <v>равно</v>
      </c>
      <c r="R1652" s="7" t="str">
        <f t="shared" si="1032"/>
        <v>равно</v>
      </c>
      <c r="S1652" s="8">
        <f t="shared" si="1033"/>
        <v>846</v>
      </c>
      <c r="T1652" s="8">
        <f t="shared" si="1034"/>
        <v>973</v>
      </c>
      <c r="U1652" s="8">
        <f>Расценки!F1651</f>
        <v>1750</v>
      </c>
      <c r="V1652" s="8">
        <f>Расценки!G1651</f>
        <v>2012</v>
      </c>
      <c r="W1652" s="10">
        <f t="shared" si="1035"/>
        <v>0.36857142857142855</v>
      </c>
      <c r="X1652" s="10">
        <f t="shared" si="1036"/>
        <v>0.34095427435387676</v>
      </c>
      <c r="Y1652" s="9">
        <f>Расценки!H1651</f>
        <v>1750</v>
      </c>
      <c r="Z1652" s="9">
        <f>Расценки!I1651</f>
        <v>2012</v>
      </c>
      <c r="AA1652" s="10">
        <f>Расценки!J1651</f>
        <v>0</v>
      </c>
      <c r="AB1652" s="10">
        <f>Расценки!K1651</f>
        <v>0</v>
      </c>
      <c r="AC1652" s="16">
        <f t="shared" si="1037"/>
        <v>0.36857142857142855</v>
      </c>
      <c r="AD1652" s="16">
        <f t="shared" si="1038"/>
        <v>0.34095427435387676</v>
      </c>
      <c r="AE1652" s="10">
        <f t="shared" si="1039"/>
        <v>0.37142857142857144</v>
      </c>
      <c r="AF1652" s="10">
        <f t="shared" si="1040"/>
        <v>0.37127236580516898</v>
      </c>
      <c r="AG1652" s="8">
        <f t="shared" si="1041"/>
        <v>645</v>
      </c>
      <c r="AH1652" s="8">
        <f t="shared" si="1042"/>
        <v>686</v>
      </c>
    </row>
    <row r="1653" spans="1:34" x14ac:dyDescent="0.25">
      <c r="A1653" s="7" t="s">
        <v>4856</v>
      </c>
      <c r="B1653" s="7" t="s">
        <v>4857</v>
      </c>
      <c r="C1653" s="7" t="s">
        <v>50</v>
      </c>
      <c r="D1653" s="7" t="s">
        <v>468</v>
      </c>
      <c r="E1653" s="7" t="str">
        <f>INDEX('Нормо-час по специальностям'!$B$6:$B$26,MATCH(D1653,'Нормо-час по специальностям'!$A$6:$A$26,0))</f>
        <v>Сантехник</v>
      </c>
      <c r="F1653" s="15">
        <v>1</v>
      </c>
      <c r="G1653" s="7" t="s">
        <v>7554</v>
      </c>
      <c r="H1653" s="11">
        <f t="shared" si="1026"/>
        <v>7</v>
      </c>
      <c r="I1653" s="8">
        <f>INDEX('Нормо-час по специальностям'!$D$6:$D$26,MATCH(D1653,'Нормо-час по специальностям'!$A$6:$A$26,0))</f>
        <v>850</v>
      </c>
      <c r="J1653" s="8">
        <f>INDEX('Нормо-час по специальностям'!$E$6:$E$26,MATCH(D1653,'Нормо-час по специальностям'!$A$6:$A$26,0))</f>
        <v>1020</v>
      </c>
      <c r="K1653" s="8">
        <f t="shared" si="1027"/>
        <v>850</v>
      </c>
      <c r="L1653" s="8">
        <f t="shared" si="1028"/>
        <v>1020</v>
      </c>
      <c r="M1653" s="8">
        <f>Расценки!L1652</f>
        <v>880</v>
      </c>
      <c r="N1653" s="8">
        <f>Расценки!M1652</f>
        <v>1012</v>
      </c>
      <c r="O1653" s="10">
        <f t="shared" si="1029"/>
        <v>-3.4090909090909061E-2</v>
      </c>
      <c r="P1653" s="10">
        <f t="shared" si="1030"/>
        <v>7.905138339920903E-3</v>
      </c>
      <c r="Q1653" s="7" t="str">
        <f t="shared" si="1031"/>
        <v>равно</v>
      </c>
      <c r="R1653" s="7" t="str">
        <f t="shared" si="1032"/>
        <v>равно</v>
      </c>
      <c r="S1653" s="8">
        <f t="shared" si="1033"/>
        <v>880</v>
      </c>
      <c r="T1653" s="8">
        <f t="shared" si="1034"/>
        <v>1012</v>
      </c>
      <c r="U1653" s="8">
        <f>Расценки!F1652</f>
        <v>1400</v>
      </c>
      <c r="V1653" s="8">
        <f>Расценки!G1652</f>
        <v>1610</v>
      </c>
      <c r="W1653" s="10">
        <f t="shared" si="1035"/>
        <v>0.39285714285714285</v>
      </c>
      <c r="X1653" s="10">
        <f t="shared" si="1036"/>
        <v>0.36645962732919257</v>
      </c>
      <c r="Y1653" s="9">
        <f>Расценки!H1652</f>
        <v>1400</v>
      </c>
      <c r="Z1653" s="9">
        <f>Расценки!I1652</f>
        <v>1610</v>
      </c>
      <c r="AA1653" s="10">
        <f>Расценки!J1652</f>
        <v>0</v>
      </c>
      <c r="AB1653" s="10">
        <f>Расценки!K1652</f>
        <v>0</v>
      </c>
      <c r="AC1653" s="16">
        <f t="shared" si="1037"/>
        <v>0.39285714285714285</v>
      </c>
      <c r="AD1653" s="16">
        <f t="shared" si="1038"/>
        <v>0.36645962732919257</v>
      </c>
      <c r="AE1653" s="10">
        <f t="shared" si="1039"/>
        <v>0.37142857142857144</v>
      </c>
      <c r="AF1653" s="10">
        <f t="shared" si="1040"/>
        <v>0.37142857142857144</v>
      </c>
      <c r="AG1653" s="8">
        <f t="shared" si="1041"/>
        <v>550</v>
      </c>
      <c r="AH1653" s="8">
        <f t="shared" si="1042"/>
        <v>590</v>
      </c>
    </row>
    <row r="1654" spans="1:34" x14ac:dyDescent="0.25">
      <c r="A1654" s="7" t="s">
        <v>4859</v>
      </c>
      <c r="B1654" s="7" t="s">
        <v>4860</v>
      </c>
      <c r="C1654" s="7" t="s">
        <v>50</v>
      </c>
      <c r="D1654" s="7" t="s">
        <v>468</v>
      </c>
      <c r="E1654" s="7" t="str">
        <f>INDEX('Нормо-час по специальностям'!$B$6:$B$26,MATCH(D1654,'Нормо-час по специальностям'!$A$6:$A$26,0))</f>
        <v>Сантехник</v>
      </c>
      <c r="F1654" s="15">
        <v>1.2</v>
      </c>
      <c r="G1654" s="7" t="s">
        <v>7555</v>
      </c>
      <c r="H1654" s="11">
        <f t="shared" si="1026"/>
        <v>5.83</v>
      </c>
      <c r="I1654" s="8">
        <f>INDEX('Нормо-час по специальностям'!$D$6:$D$26,MATCH(D1654,'Нормо-час по специальностям'!$A$6:$A$26,0))</f>
        <v>850</v>
      </c>
      <c r="J1654" s="8">
        <f>INDEX('Нормо-час по специальностям'!$E$6:$E$26,MATCH(D1654,'Нормо-час по специальностям'!$A$6:$A$26,0))</f>
        <v>1020</v>
      </c>
      <c r="K1654" s="8">
        <f t="shared" si="1027"/>
        <v>1020</v>
      </c>
      <c r="L1654" s="8">
        <f t="shared" si="1028"/>
        <v>1224</v>
      </c>
      <c r="M1654" s="8">
        <f>Расценки!L1653</f>
        <v>1040</v>
      </c>
      <c r="N1654" s="8">
        <f>Расценки!M1653</f>
        <v>1196</v>
      </c>
      <c r="O1654" s="10">
        <f t="shared" si="1029"/>
        <v>-1.9230769230769273E-2</v>
      </c>
      <c r="P1654" s="10">
        <f t="shared" si="1030"/>
        <v>2.3411371237458178E-2</v>
      </c>
      <c r="Q1654" s="7" t="str">
        <f t="shared" si="1031"/>
        <v>равно</v>
      </c>
      <c r="R1654" s="7" t="str">
        <f t="shared" si="1032"/>
        <v>равно</v>
      </c>
      <c r="S1654" s="8">
        <f t="shared" si="1033"/>
        <v>867</v>
      </c>
      <c r="T1654" s="8">
        <f t="shared" si="1034"/>
        <v>997</v>
      </c>
      <c r="U1654" s="8">
        <f>Расценки!F1653</f>
        <v>1650</v>
      </c>
      <c r="V1654" s="8">
        <f>Расценки!G1653</f>
        <v>1897</v>
      </c>
      <c r="W1654" s="10">
        <f t="shared" si="1035"/>
        <v>0.38181818181818183</v>
      </c>
      <c r="X1654" s="10">
        <f t="shared" si="1036"/>
        <v>0.35477069056404847</v>
      </c>
      <c r="Y1654" s="9">
        <f>Расценки!H1653</f>
        <v>1650</v>
      </c>
      <c r="Z1654" s="9">
        <f>Расценки!I1653</f>
        <v>1897</v>
      </c>
      <c r="AA1654" s="10">
        <f>Расценки!J1653</f>
        <v>0</v>
      </c>
      <c r="AB1654" s="10">
        <f>Расценки!K1653</f>
        <v>0</v>
      </c>
      <c r="AC1654" s="16">
        <f t="shared" si="1037"/>
        <v>0.38181818181818183</v>
      </c>
      <c r="AD1654" s="16">
        <f t="shared" si="1038"/>
        <v>0.35477069056404847</v>
      </c>
      <c r="AE1654" s="10">
        <f t="shared" si="1039"/>
        <v>0.36969696969696969</v>
      </c>
      <c r="AF1654" s="10">
        <f t="shared" si="1040"/>
        <v>0.36953083816552451</v>
      </c>
      <c r="AG1654" s="8">
        <f t="shared" si="1041"/>
        <v>630</v>
      </c>
      <c r="AH1654" s="8">
        <f t="shared" si="1042"/>
        <v>673</v>
      </c>
    </row>
    <row r="1655" spans="1:34" x14ac:dyDescent="0.25">
      <c r="A1655" s="7" t="s">
        <v>4861</v>
      </c>
      <c r="B1655" s="7" t="s">
        <v>4862</v>
      </c>
      <c r="C1655" s="7" t="s">
        <v>50</v>
      </c>
      <c r="D1655" s="7" t="s">
        <v>468</v>
      </c>
      <c r="E1655" s="7" t="str">
        <f>INDEX('Нормо-час по специальностям'!$B$6:$B$26,MATCH(D1655,'Нормо-час по специальностям'!$A$6:$A$26,0))</f>
        <v>Сантехник</v>
      </c>
      <c r="F1655" s="15">
        <v>1.5</v>
      </c>
      <c r="G1655" s="7" t="s">
        <v>7555</v>
      </c>
      <c r="H1655" s="11">
        <f t="shared" si="1026"/>
        <v>4.67</v>
      </c>
      <c r="I1655" s="8">
        <f>INDEX('Нормо-час по специальностям'!$D$6:$D$26,MATCH(D1655,'Нормо-час по специальностям'!$A$6:$A$26,0))</f>
        <v>850</v>
      </c>
      <c r="J1655" s="8">
        <f>INDEX('Нормо-час по специальностям'!$E$6:$E$26,MATCH(D1655,'Нормо-час по специальностям'!$A$6:$A$26,0))</f>
        <v>1020</v>
      </c>
      <c r="K1655" s="8">
        <f t="shared" si="1027"/>
        <v>1275</v>
      </c>
      <c r="L1655" s="8">
        <f t="shared" si="1028"/>
        <v>1530</v>
      </c>
      <c r="M1655" s="8">
        <f>Расценки!L1654</f>
        <v>1320</v>
      </c>
      <c r="N1655" s="8">
        <f>Расценки!M1654</f>
        <v>1518</v>
      </c>
      <c r="O1655" s="10">
        <f t="shared" si="1029"/>
        <v>-3.4090909090909061E-2</v>
      </c>
      <c r="P1655" s="10">
        <f t="shared" si="1030"/>
        <v>7.905138339920903E-3</v>
      </c>
      <c r="Q1655" s="7" t="str">
        <f t="shared" si="1031"/>
        <v>равно</v>
      </c>
      <c r="R1655" s="7" t="str">
        <f t="shared" si="1032"/>
        <v>равно</v>
      </c>
      <c r="S1655" s="8">
        <f t="shared" si="1033"/>
        <v>880</v>
      </c>
      <c r="T1655" s="8">
        <f t="shared" si="1034"/>
        <v>1012</v>
      </c>
      <c r="U1655" s="8">
        <f>Расценки!F1654</f>
        <v>2100</v>
      </c>
      <c r="V1655" s="8">
        <f>Расценки!G1654</f>
        <v>2415</v>
      </c>
      <c r="W1655" s="10">
        <f t="shared" si="1035"/>
        <v>0.39285714285714285</v>
      </c>
      <c r="X1655" s="10">
        <f t="shared" si="1036"/>
        <v>0.36645962732919257</v>
      </c>
      <c r="Y1655" s="9">
        <f>Расценки!H1654</f>
        <v>2100</v>
      </c>
      <c r="Z1655" s="9">
        <f>Расценки!I1654</f>
        <v>2415</v>
      </c>
      <c r="AA1655" s="10">
        <f>Расценки!J1654</f>
        <v>0</v>
      </c>
      <c r="AB1655" s="10">
        <f>Расценки!K1654</f>
        <v>0</v>
      </c>
      <c r="AC1655" s="16">
        <f t="shared" si="1037"/>
        <v>0.39285714285714285</v>
      </c>
      <c r="AD1655" s="16">
        <f t="shared" si="1038"/>
        <v>0.36645962732919257</v>
      </c>
      <c r="AE1655" s="10">
        <f t="shared" si="1039"/>
        <v>0.37142857142857144</v>
      </c>
      <c r="AF1655" s="10">
        <f t="shared" si="1040"/>
        <v>0.37142857142857144</v>
      </c>
      <c r="AG1655" s="8">
        <f t="shared" si="1041"/>
        <v>825</v>
      </c>
      <c r="AH1655" s="8">
        <f t="shared" si="1042"/>
        <v>885</v>
      </c>
    </row>
    <row r="1656" spans="1:34" x14ac:dyDescent="0.25">
      <c r="A1656" s="7" t="s">
        <v>4863</v>
      </c>
      <c r="B1656" s="7" t="s">
        <v>4864</v>
      </c>
      <c r="C1656" s="7" t="s">
        <v>50</v>
      </c>
      <c r="D1656" s="7" t="s">
        <v>468</v>
      </c>
      <c r="E1656" s="7" t="str">
        <f>INDEX('Нормо-час по специальностям'!$B$6:$B$26,MATCH(D1656,'Нормо-час по специальностям'!$A$6:$A$26,0))</f>
        <v>Сантехник</v>
      </c>
      <c r="F1656" s="15">
        <v>2.2000000000000002</v>
      </c>
      <c r="G1656" s="7" t="s">
        <v>7556</v>
      </c>
      <c r="H1656" s="11">
        <f t="shared" si="1026"/>
        <v>3.18</v>
      </c>
      <c r="I1656" s="8">
        <f>INDEX('Нормо-час по специальностям'!$D$6:$D$26,MATCH(D1656,'Нормо-час по специальностям'!$A$6:$A$26,0))</f>
        <v>850</v>
      </c>
      <c r="J1656" s="8">
        <f>INDEX('Нормо-час по специальностям'!$E$6:$E$26,MATCH(D1656,'Нормо-час по специальностям'!$A$6:$A$26,0))</f>
        <v>1020</v>
      </c>
      <c r="K1656" s="8">
        <f t="shared" si="1027"/>
        <v>1870</v>
      </c>
      <c r="L1656" s="8">
        <f t="shared" si="1028"/>
        <v>2244</v>
      </c>
      <c r="M1656" s="8">
        <f>Расценки!L1655</f>
        <v>1900</v>
      </c>
      <c r="N1656" s="8">
        <f>Расценки!M1655</f>
        <v>2185</v>
      </c>
      <c r="O1656" s="10">
        <f t="shared" si="1029"/>
        <v>-1.5789473684210575E-2</v>
      </c>
      <c r="P1656" s="10">
        <f t="shared" si="1030"/>
        <v>2.7002288329519342E-2</v>
      </c>
      <c r="Q1656" s="7" t="str">
        <f t="shared" si="1031"/>
        <v>равно</v>
      </c>
      <c r="R1656" s="7" t="str">
        <f t="shared" si="1032"/>
        <v>равно</v>
      </c>
      <c r="S1656" s="8">
        <f t="shared" si="1033"/>
        <v>864</v>
      </c>
      <c r="T1656" s="8">
        <f t="shared" si="1034"/>
        <v>993</v>
      </c>
      <c r="U1656" s="8">
        <f>Расценки!F1655</f>
        <v>3000</v>
      </c>
      <c r="V1656" s="8">
        <f>Расценки!G1655</f>
        <v>3450</v>
      </c>
      <c r="W1656" s="10">
        <f t="shared" si="1035"/>
        <v>0.37666666666666665</v>
      </c>
      <c r="X1656" s="10">
        <f t="shared" si="1036"/>
        <v>0.34956521739130436</v>
      </c>
      <c r="Y1656" s="9">
        <f>Расценки!H1655</f>
        <v>3000</v>
      </c>
      <c r="Z1656" s="9">
        <f>Расценки!I1655</f>
        <v>3450</v>
      </c>
      <c r="AA1656" s="10">
        <f>Расценки!J1655</f>
        <v>0</v>
      </c>
      <c r="AB1656" s="10">
        <f>Расценки!K1655</f>
        <v>0</v>
      </c>
      <c r="AC1656" s="16">
        <f t="shared" si="1037"/>
        <v>0.37666666666666665</v>
      </c>
      <c r="AD1656" s="16">
        <f t="shared" si="1038"/>
        <v>0.34956521739130436</v>
      </c>
      <c r="AE1656" s="10">
        <f t="shared" si="1039"/>
        <v>0.36666666666666664</v>
      </c>
      <c r="AF1656" s="10">
        <f t="shared" si="1040"/>
        <v>0.36666666666666664</v>
      </c>
      <c r="AG1656" s="8">
        <f t="shared" si="1041"/>
        <v>1130</v>
      </c>
      <c r="AH1656" s="8">
        <f t="shared" si="1042"/>
        <v>1206</v>
      </c>
    </row>
    <row r="1657" spans="1:34" x14ac:dyDescent="0.25">
      <c r="A1657" s="7" t="s">
        <v>4866</v>
      </c>
      <c r="B1657" s="7" t="s">
        <v>4867</v>
      </c>
      <c r="C1657" s="7" t="s">
        <v>50</v>
      </c>
      <c r="D1657" s="7" t="s">
        <v>468</v>
      </c>
      <c r="E1657" s="7" t="str">
        <f>INDEX('Нормо-час по специальностям'!$B$6:$B$26,MATCH(D1657,'Нормо-час по специальностям'!$A$6:$A$26,0))</f>
        <v>Сантехник</v>
      </c>
      <c r="F1657" s="15">
        <v>2.5</v>
      </c>
      <c r="G1657" s="7" t="s">
        <v>7557</v>
      </c>
      <c r="H1657" s="11">
        <f t="shared" si="1026"/>
        <v>2.8</v>
      </c>
      <c r="I1657" s="8">
        <f>INDEX('Нормо-час по специальностям'!$D$6:$D$26,MATCH(D1657,'Нормо-час по специальностям'!$A$6:$A$26,0))</f>
        <v>850</v>
      </c>
      <c r="J1657" s="8">
        <f>INDEX('Нормо-час по специальностям'!$E$6:$E$26,MATCH(D1657,'Нормо-час по специальностям'!$A$6:$A$26,0))</f>
        <v>1020</v>
      </c>
      <c r="K1657" s="8">
        <f t="shared" si="1027"/>
        <v>2125</v>
      </c>
      <c r="L1657" s="8">
        <f t="shared" si="1028"/>
        <v>2550</v>
      </c>
      <c r="M1657" s="8">
        <f>Расценки!L1656</f>
        <v>2150</v>
      </c>
      <c r="N1657" s="8">
        <f>Расценки!M1656</f>
        <v>2472</v>
      </c>
      <c r="O1657" s="10">
        <f t="shared" si="1029"/>
        <v>-1.1627906976744207E-2</v>
      </c>
      <c r="P1657" s="10">
        <f t="shared" si="1030"/>
        <v>3.1553398058252524E-2</v>
      </c>
      <c r="Q1657" s="7" t="str">
        <f t="shared" si="1031"/>
        <v>равно</v>
      </c>
      <c r="R1657" s="7" t="str">
        <f t="shared" si="1032"/>
        <v>равно</v>
      </c>
      <c r="S1657" s="8">
        <f t="shared" si="1033"/>
        <v>860</v>
      </c>
      <c r="T1657" s="8">
        <f t="shared" si="1034"/>
        <v>989</v>
      </c>
      <c r="U1657" s="8">
        <f>Расценки!F1656</f>
        <v>3400</v>
      </c>
      <c r="V1657" s="8">
        <f>Расценки!G1656</f>
        <v>3910</v>
      </c>
      <c r="W1657" s="10">
        <f t="shared" si="1035"/>
        <v>0.375</v>
      </c>
      <c r="X1657" s="10">
        <f t="shared" si="1036"/>
        <v>0.34782608695652173</v>
      </c>
      <c r="Y1657" s="9">
        <f>Расценки!H1656</f>
        <v>3400</v>
      </c>
      <c r="Z1657" s="9">
        <f>Расценки!I1656</f>
        <v>3910</v>
      </c>
      <c r="AA1657" s="10">
        <f>Расценки!J1656</f>
        <v>0</v>
      </c>
      <c r="AB1657" s="10">
        <f>Расценки!K1656</f>
        <v>0</v>
      </c>
      <c r="AC1657" s="16">
        <f t="shared" si="1037"/>
        <v>0.375</v>
      </c>
      <c r="AD1657" s="16">
        <f t="shared" si="1038"/>
        <v>0.34782608695652173</v>
      </c>
      <c r="AE1657" s="10">
        <f t="shared" si="1039"/>
        <v>0.36764705882352944</v>
      </c>
      <c r="AF1657" s="10">
        <f t="shared" si="1040"/>
        <v>0.36777493606138106</v>
      </c>
      <c r="AG1657" s="8">
        <f t="shared" si="1041"/>
        <v>1275</v>
      </c>
      <c r="AH1657" s="8">
        <f t="shared" si="1042"/>
        <v>1360</v>
      </c>
    </row>
    <row r="1658" spans="1:34" x14ac:dyDescent="0.25">
      <c r="A1658" s="7" t="s">
        <v>4868</v>
      </c>
      <c r="B1658" s="7" t="s">
        <v>4869</v>
      </c>
      <c r="C1658" s="7" t="s">
        <v>50</v>
      </c>
      <c r="D1658" s="7" t="s">
        <v>468</v>
      </c>
      <c r="E1658" s="7" t="str">
        <f>INDEX('Нормо-час по специальностям'!$B$6:$B$26,MATCH(D1658,'Нормо-час по специальностям'!$A$6:$A$26,0))</f>
        <v>Сантехник</v>
      </c>
      <c r="F1658" s="15">
        <v>3</v>
      </c>
      <c r="G1658" s="7" t="s">
        <v>7557</v>
      </c>
      <c r="H1658" s="11">
        <f t="shared" si="1026"/>
        <v>2.33</v>
      </c>
      <c r="I1658" s="8">
        <f>INDEX('Нормо-час по специальностям'!$D$6:$D$26,MATCH(D1658,'Нормо-час по специальностям'!$A$6:$A$26,0))</f>
        <v>850</v>
      </c>
      <c r="J1658" s="8">
        <f>INDEX('Нормо-час по специальностям'!$E$6:$E$26,MATCH(D1658,'Нормо-час по специальностям'!$A$6:$A$26,0))</f>
        <v>1020</v>
      </c>
      <c r="K1658" s="8">
        <f t="shared" si="1027"/>
        <v>2550</v>
      </c>
      <c r="L1658" s="8">
        <f t="shared" si="1028"/>
        <v>3060</v>
      </c>
      <c r="M1658" s="8">
        <f>Расценки!L1657</f>
        <v>2600</v>
      </c>
      <c r="N1658" s="8">
        <f>Расценки!M1657</f>
        <v>2990</v>
      </c>
      <c r="O1658" s="10">
        <f t="shared" si="1029"/>
        <v>-1.9230769230769273E-2</v>
      </c>
      <c r="P1658" s="10">
        <f t="shared" si="1030"/>
        <v>2.3411371237458178E-2</v>
      </c>
      <c r="Q1658" s="7" t="str">
        <f t="shared" si="1031"/>
        <v>равно</v>
      </c>
      <c r="R1658" s="7" t="str">
        <f t="shared" si="1032"/>
        <v>равно</v>
      </c>
      <c r="S1658" s="8">
        <f t="shared" si="1033"/>
        <v>867</v>
      </c>
      <c r="T1658" s="8">
        <f t="shared" si="1034"/>
        <v>997</v>
      </c>
      <c r="U1658" s="8">
        <f>Расценки!F1657</f>
        <v>4100</v>
      </c>
      <c r="V1658" s="8">
        <f>Расценки!G1657</f>
        <v>4715</v>
      </c>
      <c r="W1658" s="10">
        <f t="shared" si="1035"/>
        <v>0.37804878048780488</v>
      </c>
      <c r="X1658" s="10">
        <f t="shared" si="1036"/>
        <v>0.35100742311770944</v>
      </c>
      <c r="Y1658" s="9">
        <f>Расценки!H1657</f>
        <v>4100</v>
      </c>
      <c r="Z1658" s="9">
        <f>Расценки!I1657</f>
        <v>4715</v>
      </c>
      <c r="AA1658" s="10">
        <f>Расценки!J1657</f>
        <v>0</v>
      </c>
      <c r="AB1658" s="10">
        <f>Расценки!K1657</f>
        <v>0</v>
      </c>
      <c r="AC1658" s="16">
        <f t="shared" si="1037"/>
        <v>0.37804878048780488</v>
      </c>
      <c r="AD1658" s="16">
        <f t="shared" si="1038"/>
        <v>0.35100742311770944</v>
      </c>
      <c r="AE1658" s="10">
        <f t="shared" si="1039"/>
        <v>0.36585365853658536</v>
      </c>
      <c r="AF1658" s="10">
        <f t="shared" si="1040"/>
        <v>0.36585365853658536</v>
      </c>
      <c r="AG1658" s="8">
        <f t="shared" si="1041"/>
        <v>1550</v>
      </c>
      <c r="AH1658" s="8">
        <f t="shared" si="1042"/>
        <v>1655</v>
      </c>
    </row>
    <row r="1659" spans="1:34" x14ac:dyDescent="0.25">
      <c r="A1659" s="7" t="s">
        <v>4870</v>
      </c>
      <c r="B1659" s="7" t="s">
        <v>4871</v>
      </c>
      <c r="C1659" s="7" t="s">
        <v>177</v>
      </c>
      <c r="D1659" s="7" t="s">
        <v>468</v>
      </c>
      <c r="E1659" s="7" t="str">
        <f>INDEX('Нормо-час по специальностям'!$B$6:$B$26,MATCH(D1659,'Нормо-час по специальностям'!$A$6:$A$26,0))</f>
        <v>Сантехник</v>
      </c>
      <c r="F1659" s="15">
        <v>3</v>
      </c>
      <c r="G1659" s="7" t="s">
        <v>7558</v>
      </c>
      <c r="H1659" s="11">
        <f t="shared" si="1026"/>
        <v>2.33</v>
      </c>
      <c r="I1659" s="8">
        <f>INDEX('Нормо-час по специальностям'!$D$6:$D$26,MATCH(D1659,'Нормо-час по специальностям'!$A$6:$A$26,0))</f>
        <v>850</v>
      </c>
      <c r="J1659" s="8">
        <f>INDEX('Нормо-час по специальностям'!$E$6:$E$26,MATCH(D1659,'Нормо-час по специальностям'!$A$6:$A$26,0))</f>
        <v>1020</v>
      </c>
      <c r="K1659" s="8">
        <f t="shared" si="1027"/>
        <v>2550</v>
      </c>
      <c r="L1659" s="8">
        <f t="shared" si="1028"/>
        <v>3060</v>
      </c>
      <c r="M1659" s="8">
        <f>Расценки!L1658</f>
        <v>2800</v>
      </c>
      <c r="N1659" s="8">
        <f>Расценки!M1658</f>
        <v>3220</v>
      </c>
      <c r="O1659" s="10">
        <f t="shared" si="1029"/>
        <v>-8.9285714285714302E-2</v>
      </c>
      <c r="P1659" s="10">
        <f t="shared" si="1030"/>
        <v>-4.9689440993788803E-2</v>
      </c>
      <c r="Q1659" s="7" t="str">
        <f t="shared" si="1031"/>
        <v>равно</v>
      </c>
      <c r="R1659" s="7" t="str">
        <f t="shared" si="1032"/>
        <v>равно</v>
      </c>
      <c r="S1659" s="8">
        <f t="shared" si="1033"/>
        <v>933</v>
      </c>
      <c r="T1659" s="8">
        <f t="shared" si="1034"/>
        <v>1073</v>
      </c>
      <c r="U1659" s="8">
        <f>Расценки!F1658</f>
        <v>4500</v>
      </c>
      <c r="V1659" s="8">
        <f>Расценки!G1658</f>
        <v>5175</v>
      </c>
      <c r="W1659" s="10">
        <f t="shared" si="1035"/>
        <v>0.43333333333333335</v>
      </c>
      <c r="X1659" s="10">
        <f t="shared" si="1036"/>
        <v>0.40869565217391307</v>
      </c>
      <c r="Y1659" s="9">
        <f>Расценки!H1658</f>
        <v>4500</v>
      </c>
      <c r="Z1659" s="9">
        <f>Расценки!I1658</f>
        <v>5175</v>
      </c>
      <c r="AA1659" s="10">
        <f>Расценки!J1658</f>
        <v>0</v>
      </c>
      <c r="AB1659" s="10">
        <f>Расценки!K1658</f>
        <v>0</v>
      </c>
      <c r="AC1659" s="16">
        <f t="shared" si="1037"/>
        <v>0.43333333333333335</v>
      </c>
      <c r="AD1659" s="16">
        <f t="shared" si="1038"/>
        <v>0.40869565217391307</v>
      </c>
      <c r="AE1659" s="10">
        <f t="shared" si="1039"/>
        <v>0.37777777777777777</v>
      </c>
      <c r="AF1659" s="10">
        <f t="shared" si="1040"/>
        <v>0.37777777777777777</v>
      </c>
      <c r="AG1659" s="8">
        <f t="shared" si="1041"/>
        <v>1950</v>
      </c>
      <c r="AH1659" s="8">
        <f t="shared" si="1042"/>
        <v>2115</v>
      </c>
    </row>
    <row r="1660" spans="1:34" x14ac:dyDescent="0.25">
      <c r="A1660" s="7" t="s">
        <v>4872</v>
      </c>
      <c r="B1660" s="7" t="s">
        <v>4873</v>
      </c>
      <c r="C1660" s="7" t="s">
        <v>177</v>
      </c>
      <c r="D1660" s="7" t="s">
        <v>468</v>
      </c>
      <c r="E1660" s="7" t="str">
        <f>INDEX('Нормо-час по специальностям'!$B$6:$B$26,MATCH(D1660,'Нормо-час по специальностям'!$A$6:$A$26,0))</f>
        <v>Сантехник</v>
      </c>
      <c r="F1660" s="15">
        <v>3.5</v>
      </c>
      <c r="G1660" s="7" t="s">
        <v>7559</v>
      </c>
      <c r="H1660" s="11">
        <f t="shared" si="1026"/>
        <v>2</v>
      </c>
      <c r="I1660" s="8">
        <f>INDEX('Нормо-час по специальностям'!$D$6:$D$26,MATCH(D1660,'Нормо-час по специальностям'!$A$6:$A$26,0))</f>
        <v>850</v>
      </c>
      <c r="J1660" s="8">
        <f>INDEX('Нормо-час по специальностям'!$E$6:$E$26,MATCH(D1660,'Нормо-час по специальностям'!$A$6:$A$26,0))</f>
        <v>1020</v>
      </c>
      <c r="K1660" s="8">
        <f t="shared" si="1027"/>
        <v>2975</v>
      </c>
      <c r="L1660" s="8">
        <f t="shared" si="1028"/>
        <v>3570</v>
      </c>
      <c r="M1660" s="8">
        <f>Расценки!L1659</f>
        <v>3300</v>
      </c>
      <c r="N1660" s="8">
        <f>Расценки!M1659</f>
        <v>3795</v>
      </c>
      <c r="O1660" s="10">
        <f t="shared" si="1029"/>
        <v>-9.8484848484848508E-2</v>
      </c>
      <c r="P1660" s="10">
        <f t="shared" si="1030"/>
        <v>-5.9288537549407105E-2</v>
      </c>
      <c r="Q1660" s="7" t="str">
        <f t="shared" si="1031"/>
        <v>равно</v>
      </c>
      <c r="R1660" s="7" t="str">
        <f t="shared" si="1032"/>
        <v>равно</v>
      </c>
      <c r="S1660" s="8">
        <f t="shared" si="1033"/>
        <v>943</v>
      </c>
      <c r="T1660" s="8">
        <f t="shared" si="1034"/>
        <v>1084</v>
      </c>
      <c r="U1660" s="8">
        <f>Расценки!F1659</f>
        <v>5300</v>
      </c>
      <c r="V1660" s="8">
        <f>Расценки!G1659</f>
        <v>6095</v>
      </c>
      <c r="W1660" s="10">
        <f t="shared" si="1035"/>
        <v>0.43867924528301888</v>
      </c>
      <c r="X1660" s="10">
        <f t="shared" si="1036"/>
        <v>0.41427399507793272</v>
      </c>
      <c r="Y1660" s="9">
        <f>Расценки!H1659</f>
        <v>5300</v>
      </c>
      <c r="Z1660" s="9">
        <f>Расценки!I1659</f>
        <v>6095</v>
      </c>
      <c r="AA1660" s="10">
        <f>Расценки!J1659</f>
        <v>0</v>
      </c>
      <c r="AB1660" s="10">
        <f>Расценки!K1659</f>
        <v>0</v>
      </c>
      <c r="AC1660" s="16">
        <f t="shared" si="1037"/>
        <v>0.43867924528301888</v>
      </c>
      <c r="AD1660" s="16">
        <f t="shared" si="1038"/>
        <v>0.41427399507793272</v>
      </c>
      <c r="AE1660" s="10">
        <f t="shared" si="1039"/>
        <v>0.37735849056603776</v>
      </c>
      <c r="AF1660" s="10">
        <f t="shared" si="1040"/>
        <v>0.37735849056603776</v>
      </c>
      <c r="AG1660" s="8">
        <f t="shared" si="1041"/>
        <v>2325</v>
      </c>
      <c r="AH1660" s="8">
        <f t="shared" si="1042"/>
        <v>2525</v>
      </c>
    </row>
    <row r="1661" spans="1:34" x14ac:dyDescent="0.25">
      <c r="A1661" s="7" t="s">
        <v>4874</v>
      </c>
      <c r="B1661" s="7" t="s">
        <v>4875</v>
      </c>
      <c r="C1661" s="7" t="s">
        <v>177</v>
      </c>
      <c r="D1661" s="7" t="s">
        <v>468</v>
      </c>
      <c r="E1661" s="7" t="str">
        <f>INDEX('Нормо-час по специальностям'!$B$6:$B$26,MATCH(D1661,'Нормо-час по специальностям'!$A$6:$A$26,0))</f>
        <v>Сантехник</v>
      </c>
      <c r="F1661" s="15">
        <v>5</v>
      </c>
      <c r="G1661" s="7" t="s">
        <v>7559</v>
      </c>
      <c r="H1661" s="11">
        <f t="shared" si="1026"/>
        <v>1.4</v>
      </c>
      <c r="I1661" s="8">
        <f>INDEX('Нормо-час по специальностям'!$D$6:$D$26,MATCH(D1661,'Нормо-час по специальностям'!$A$6:$A$26,0))</f>
        <v>850</v>
      </c>
      <c r="J1661" s="8">
        <f>INDEX('Нормо-час по специальностям'!$E$6:$E$26,MATCH(D1661,'Нормо-час по специальностям'!$A$6:$A$26,0))</f>
        <v>1020</v>
      </c>
      <c r="K1661" s="8">
        <f t="shared" si="1027"/>
        <v>4250</v>
      </c>
      <c r="L1661" s="8">
        <f t="shared" si="1028"/>
        <v>5100</v>
      </c>
      <c r="M1661" s="8">
        <f>Расценки!L1660</f>
        <v>4700</v>
      </c>
      <c r="N1661" s="8">
        <f>Расценки!M1660</f>
        <v>5405</v>
      </c>
      <c r="O1661" s="10">
        <f t="shared" si="1029"/>
        <v>-9.5744680851063801E-2</v>
      </c>
      <c r="P1661" s="10">
        <f t="shared" si="1030"/>
        <v>-5.6429232192414469E-2</v>
      </c>
      <c r="Q1661" s="7" t="str">
        <f t="shared" si="1031"/>
        <v>равно</v>
      </c>
      <c r="R1661" s="7" t="str">
        <f t="shared" si="1032"/>
        <v>равно</v>
      </c>
      <c r="S1661" s="8">
        <f t="shared" si="1033"/>
        <v>940</v>
      </c>
      <c r="T1661" s="8">
        <f t="shared" si="1034"/>
        <v>1081</v>
      </c>
      <c r="U1661" s="8">
        <f>Расценки!F1660</f>
        <v>7500</v>
      </c>
      <c r="V1661" s="8">
        <f>Расценки!G1660</f>
        <v>8625</v>
      </c>
      <c r="W1661" s="10">
        <f t="shared" si="1035"/>
        <v>0.43333333333333335</v>
      </c>
      <c r="X1661" s="10">
        <f t="shared" si="1036"/>
        <v>0.40869565217391307</v>
      </c>
      <c r="Y1661" s="9">
        <f>Расценки!H1660</f>
        <v>7500</v>
      </c>
      <c r="Z1661" s="9">
        <f>Расценки!I1660</f>
        <v>8625</v>
      </c>
      <c r="AA1661" s="10">
        <f>Расценки!J1660</f>
        <v>0</v>
      </c>
      <c r="AB1661" s="10">
        <f>Расценки!K1660</f>
        <v>0</v>
      </c>
      <c r="AC1661" s="16">
        <f t="shared" si="1037"/>
        <v>0.43333333333333335</v>
      </c>
      <c r="AD1661" s="16">
        <f t="shared" si="1038"/>
        <v>0.40869565217391307</v>
      </c>
      <c r="AE1661" s="10">
        <f t="shared" si="1039"/>
        <v>0.37333333333333335</v>
      </c>
      <c r="AF1661" s="10">
        <f t="shared" si="1040"/>
        <v>0.37333333333333335</v>
      </c>
      <c r="AG1661" s="8">
        <f t="shared" si="1041"/>
        <v>3250</v>
      </c>
      <c r="AH1661" s="8">
        <f t="shared" si="1042"/>
        <v>3525</v>
      </c>
    </row>
    <row r="1662" spans="1:34" x14ac:dyDescent="0.25">
      <c r="A1662" s="7" t="s">
        <v>4876</v>
      </c>
      <c r="B1662" s="7" t="s">
        <v>4877</v>
      </c>
      <c r="C1662" s="7" t="s">
        <v>177</v>
      </c>
      <c r="D1662" s="7" t="s">
        <v>468</v>
      </c>
      <c r="E1662" s="7" t="str">
        <f>INDEX('Нормо-час по специальностям'!$B$6:$B$26,MATCH(D1662,'Нормо-час по специальностям'!$A$6:$A$26,0))</f>
        <v>Сантехник</v>
      </c>
      <c r="F1662" s="15">
        <v>0.7</v>
      </c>
      <c r="G1662" s="7" t="s">
        <v>7560</v>
      </c>
      <c r="H1662" s="11">
        <f t="shared" si="1026"/>
        <v>10</v>
      </c>
      <c r="I1662" s="8">
        <f>INDEX('Нормо-час по специальностям'!$D$6:$D$26,MATCH(D1662,'Нормо-час по специальностям'!$A$6:$A$26,0))</f>
        <v>850</v>
      </c>
      <c r="J1662" s="8">
        <f>INDEX('Нормо-час по специальностям'!$E$6:$E$26,MATCH(D1662,'Нормо-час по специальностям'!$A$6:$A$26,0))</f>
        <v>1020</v>
      </c>
      <c r="K1662" s="8">
        <f t="shared" si="1027"/>
        <v>595</v>
      </c>
      <c r="L1662" s="8">
        <f t="shared" si="1028"/>
        <v>714</v>
      </c>
      <c r="M1662" s="8">
        <f>Расценки!L1661</f>
        <v>630</v>
      </c>
      <c r="N1662" s="8">
        <f>Расценки!M1661</f>
        <v>724</v>
      </c>
      <c r="O1662" s="10">
        <f t="shared" si="1029"/>
        <v>-5.555555555555558E-2</v>
      </c>
      <c r="P1662" s="10">
        <f t="shared" si="1030"/>
        <v>-1.3812154696132617E-2</v>
      </c>
      <c r="Q1662" s="7" t="str">
        <f t="shared" si="1031"/>
        <v>равно</v>
      </c>
      <c r="R1662" s="7" t="str">
        <f t="shared" si="1032"/>
        <v>равно</v>
      </c>
      <c r="S1662" s="8">
        <f t="shared" si="1033"/>
        <v>900</v>
      </c>
      <c r="T1662" s="8">
        <f t="shared" si="1034"/>
        <v>1034</v>
      </c>
      <c r="U1662" s="8">
        <f>Расценки!F1661</f>
        <v>1000</v>
      </c>
      <c r="V1662" s="8">
        <f>Расценки!G1661</f>
        <v>1150</v>
      </c>
      <c r="W1662" s="10">
        <f t="shared" si="1035"/>
        <v>0.40500000000000003</v>
      </c>
      <c r="X1662" s="10">
        <f t="shared" si="1036"/>
        <v>0.37913043478260872</v>
      </c>
      <c r="Y1662" s="9">
        <f>Расценки!H1661</f>
        <v>1000</v>
      </c>
      <c r="Z1662" s="9">
        <f>Расценки!I1661</f>
        <v>1150</v>
      </c>
      <c r="AA1662" s="10">
        <f>Расценки!J1661</f>
        <v>0</v>
      </c>
      <c r="AB1662" s="10">
        <f>Расценки!K1661</f>
        <v>0</v>
      </c>
      <c r="AC1662" s="16">
        <f t="shared" si="1037"/>
        <v>0.40500000000000003</v>
      </c>
      <c r="AD1662" s="16">
        <f t="shared" si="1038"/>
        <v>0.37913043478260872</v>
      </c>
      <c r="AE1662" s="10">
        <f t="shared" si="1039"/>
        <v>0.37</v>
      </c>
      <c r="AF1662" s="10">
        <f t="shared" si="1040"/>
        <v>0.37043478260869567</v>
      </c>
      <c r="AG1662" s="8">
        <f t="shared" si="1041"/>
        <v>405</v>
      </c>
      <c r="AH1662" s="8">
        <f t="shared" si="1042"/>
        <v>436</v>
      </c>
    </row>
    <row r="1663" spans="1:34" x14ac:dyDescent="0.25">
      <c r="A1663" s="7" t="s">
        <v>4879</v>
      </c>
      <c r="B1663" s="7" t="s">
        <v>4880</v>
      </c>
      <c r="C1663" s="7" t="s">
        <v>177</v>
      </c>
      <c r="D1663" s="7" t="s">
        <v>468</v>
      </c>
      <c r="E1663" s="7" t="str">
        <f>INDEX('Нормо-час по специальностям'!$B$6:$B$26,MATCH(D1663,'Нормо-час по специальностям'!$A$6:$A$26,0))</f>
        <v>Сантехник</v>
      </c>
      <c r="F1663" s="15">
        <v>5</v>
      </c>
      <c r="G1663" s="7" t="s">
        <v>7561</v>
      </c>
      <c r="H1663" s="11">
        <f t="shared" si="1026"/>
        <v>1.4</v>
      </c>
      <c r="I1663" s="8">
        <f>INDEX('Нормо-час по специальностям'!$D$6:$D$26,MATCH(D1663,'Нормо-час по специальностям'!$A$6:$A$26,0))</f>
        <v>850</v>
      </c>
      <c r="J1663" s="8">
        <f>INDEX('Нормо-час по специальностям'!$E$6:$E$26,MATCH(D1663,'Нормо-час по специальностям'!$A$6:$A$26,0))</f>
        <v>1020</v>
      </c>
      <c r="K1663" s="8">
        <f t="shared" si="1027"/>
        <v>4250</v>
      </c>
      <c r="L1663" s="8">
        <f t="shared" si="1028"/>
        <v>5100</v>
      </c>
      <c r="M1663" s="8">
        <f>Расценки!L1662</f>
        <v>4400</v>
      </c>
      <c r="N1663" s="8">
        <f>Расценки!M1662</f>
        <v>5060</v>
      </c>
      <c r="O1663" s="10">
        <f t="shared" si="1029"/>
        <v>-3.4090909090909061E-2</v>
      </c>
      <c r="P1663" s="10">
        <f t="shared" si="1030"/>
        <v>7.905138339920903E-3</v>
      </c>
      <c r="Q1663" s="7" t="str">
        <f t="shared" si="1031"/>
        <v>равно</v>
      </c>
      <c r="R1663" s="7" t="str">
        <f t="shared" si="1032"/>
        <v>равно</v>
      </c>
      <c r="S1663" s="8">
        <f t="shared" si="1033"/>
        <v>880</v>
      </c>
      <c r="T1663" s="8">
        <f t="shared" si="1034"/>
        <v>1012</v>
      </c>
      <c r="U1663" s="8">
        <f>Расценки!F1662</f>
        <v>7000</v>
      </c>
      <c r="V1663" s="8">
        <f>Расценки!G1662</f>
        <v>8050</v>
      </c>
      <c r="W1663" s="10">
        <f t="shared" si="1035"/>
        <v>0.39285714285714285</v>
      </c>
      <c r="X1663" s="10">
        <f t="shared" si="1036"/>
        <v>0.36645962732919257</v>
      </c>
      <c r="Y1663" s="9">
        <f>Расценки!H1662</f>
        <v>7000</v>
      </c>
      <c r="Z1663" s="9">
        <f>Расценки!I1662</f>
        <v>8050</v>
      </c>
      <c r="AA1663" s="10">
        <f>Расценки!J1662</f>
        <v>0</v>
      </c>
      <c r="AB1663" s="10">
        <f>Расценки!K1662</f>
        <v>0</v>
      </c>
      <c r="AC1663" s="16">
        <f t="shared" si="1037"/>
        <v>0.39285714285714285</v>
      </c>
      <c r="AD1663" s="16">
        <f t="shared" si="1038"/>
        <v>0.36645962732919257</v>
      </c>
      <c r="AE1663" s="10">
        <f t="shared" si="1039"/>
        <v>0.37142857142857144</v>
      </c>
      <c r="AF1663" s="10">
        <f t="shared" si="1040"/>
        <v>0.37142857142857144</v>
      </c>
      <c r="AG1663" s="8">
        <f t="shared" si="1041"/>
        <v>2750</v>
      </c>
      <c r="AH1663" s="8">
        <f t="shared" si="1042"/>
        <v>2950</v>
      </c>
    </row>
    <row r="1664" spans="1:34" x14ac:dyDescent="0.25">
      <c r="A1664" s="7" t="s">
        <v>4881</v>
      </c>
      <c r="B1664" s="7" t="s">
        <v>4882</v>
      </c>
      <c r="C1664" s="7" t="s">
        <v>177</v>
      </c>
      <c r="D1664" s="7" t="s">
        <v>41</v>
      </c>
      <c r="E1664" s="7" t="str">
        <f>INDEX('Нормо-час по специальностям'!$B$6:$B$26,MATCH(D1664,'Нормо-час по специальностям'!$A$6:$A$26,0))</f>
        <v>Сварщик / монтажник МК</v>
      </c>
      <c r="F1664" s="15">
        <v>0.6</v>
      </c>
      <c r="G1664" s="7" t="s">
        <v>7549</v>
      </c>
      <c r="H1664" s="11">
        <f t="shared" si="1026"/>
        <v>11.67</v>
      </c>
      <c r="I1664" s="8">
        <f>INDEX('Нормо-час по специальностям'!$D$6:$D$26,MATCH(D1664,'Нормо-час по специальностям'!$A$6:$A$26,0))</f>
        <v>900</v>
      </c>
      <c r="J1664" s="8">
        <f>INDEX('Нормо-час по специальностям'!$E$6:$E$26,MATCH(D1664,'Нормо-час по специальностям'!$A$6:$A$26,0))</f>
        <v>1080</v>
      </c>
      <c r="K1664" s="8">
        <f t="shared" si="1027"/>
        <v>540</v>
      </c>
      <c r="L1664" s="8">
        <f t="shared" si="1028"/>
        <v>648</v>
      </c>
      <c r="M1664" s="8">
        <f>Расценки!L1663</f>
        <v>440</v>
      </c>
      <c r="N1664" s="8">
        <f>Расценки!M1663</f>
        <v>506</v>
      </c>
      <c r="O1664" s="10">
        <f t="shared" si="1029"/>
        <v>0.22727272727272729</v>
      </c>
      <c r="P1664" s="10">
        <f t="shared" si="1030"/>
        <v>0.28063241106719361</v>
      </c>
      <c r="Q1664" s="7" t="str">
        <f t="shared" si="1031"/>
        <v>расценка</v>
      </c>
      <c r="R1664" s="7" t="str">
        <f t="shared" si="1032"/>
        <v>расценка</v>
      </c>
      <c r="S1664" s="8">
        <f t="shared" si="1033"/>
        <v>733</v>
      </c>
      <c r="T1664" s="8">
        <f t="shared" si="1034"/>
        <v>843</v>
      </c>
      <c r="U1664" s="8">
        <f>Расценки!F1663</f>
        <v>700</v>
      </c>
      <c r="V1664" s="8">
        <f>Расценки!G1663</f>
        <v>805</v>
      </c>
      <c r="W1664" s="10">
        <f t="shared" si="1035"/>
        <v>0.22857142857142856</v>
      </c>
      <c r="X1664" s="10">
        <f t="shared" si="1036"/>
        <v>0.19503105590062111</v>
      </c>
      <c r="Y1664" s="9">
        <f>Расценки!H1663</f>
        <v>720</v>
      </c>
      <c r="Z1664" s="9">
        <f>Расценки!I1663</f>
        <v>864</v>
      </c>
      <c r="AA1664" s="10">
        <f>Расценки!J1663</f>
        <v>2.857142857142847E-2</v>
      </c>
      <c r="AB1664" s="10">
        <f>Расценки!K1663</f>
        <v>7.3291925465838403E-2</v>
      </c>
      <c r="AC1664" s="16">
        <f t="shared" si="1037"/>
        <v>0.25</v>
      </c>
      <c r="AD1664" s="16">
        <f t="shared" si="1038"/>
        <v>0.25</v>
      </c>
      <c r="AE1664" s="10">
        <f t="shared" si="1039"/>
        <v>0.3888888888888889</v>
      </c>
      <c r="AF1664" s="10">
        <f t="shared" si="1040"/>
        <v>0.41435185185185186</v>
      </c>
      <c r="AG1664" s="8">
        <f t="shared" si="1041"/>
        <v>180</v>
      </c>
      <c r="AH1664" s="8">
        <f t="shared" si="1042"/>
        <v>216</v>
      </c>
    </row>
    <row r="1665" spans="1:34" x14ac:dyDescent="0.25">
      <c r="A1665" s="7" t="s">
        <v>4885</v>
      </c>
      <c r="B1665" s="7" t="s">
        <v>4886</v>
      </c>
      <c r="C1665" s="7" t="s">
        <v>177</v>
      </c>
      <c r="D1665" s="7" t="s">
        <v>41</v>
      </c>
      <c r="E1665" s="7" t="str">
        <f>INDEX('Нормо-час по специальностям'!$B$6:$B$26,MATCH(D1665,'Нормо-час по специальностям'!$A$6:$A$26,0))</f>
        <v>Сварщик / монтажник МК</v>
      </c>
      <c r="F1665" s="15">
        <v>1</v>
      </c>
      <c r="G1665" s="7" t="s">
        <v>7549</v>
      </c>
      <c r="H1665" s="11">
        <f t="shared" si="1026"/>
        <v>7</v>
      </c>
      <c r="I1665" s="8">
        <f>INDEX('Нормо-час по специальностям'!$D$6:$D$26,MATCH(D1665,'Нормо-час по специальностям'!$A$6:$A$26,0))</f>
        <v>900</v>
      </c>
      <c r="J1665" s="8">
        <f>INDEX('Нормо-час по специальностям'!$E$6:$E$26,MATCH(D1665,'Нормо-час по специальностям'!$A$6:$A$26,0))</f>
        <v>1080</v>
      </c>
      <c r="K1665" s="8">
        <f t="shared" si="1027"/>
        <v>900</v>
      </c>
      <c r="L1665" s="8">
        <f t="shared" si="1028"/>
        <v>1080</v>
      </c>
      <c r="M1665" s="8">
        <f>Расценки!L1664</f>
        <v>690</v>
      </c>
      <c r="N1665" s="8">
        <f>Расценки!M1664</f>
        <v>793</v>
      </c>
      <c r="O1665" s="10">
        <f t="shared" si="1029"/>
        <v>0.30434782608695654</v>
      </c>
      <c r="P1665" s="10">
        <f t="shared" si="1030"/>
        <v>0.36191677175283732</v>
      </c>
      <c r="Q1665" s="7" t="str">
        <f t="shared" si="1031"/>
        <v>расценка</v>
      </c>
      <c r="R1665" s="7" t="str">
        <f t="shared" si="1032"/>
        <v>расценка</v>
      </c>
      <c r="S1665" s="8">
        <f t="shared" si="1033"/>
        <v>690</v>
      </c>
      <c r="T1665" s="8">
        <f t="shared" si="1034"/>
        <v>793</v>
      </c>
      <c r="U1665" s="8">
        <f>Расценки!F1664</f>
        <v>1100</v>
      </c>
      <c r="V1665" s="8">
        <f>Расценки!G1664</f>
        <v>1265</v>
      </c>
      <c r="W1665" s="10">
        <f t="shared" si="1035"/>
        <v>0.18181818181818182</v>
      </c>
      <c r="X1665" s="10">
        <f t="shared" si="1036"/>
        <v>0.14624505928853754</v>
      </c>
      <c r="Y1665" s="9">
        <f>Расценки!H1664</f>
        <v>1200</v>
      </c>
      <c r="Z1665" s="9">
        <f>Расценки!I1664</f>
        <v>1440</v>
      </c>
      <c r="AA1665" s="10">
        <f>Расценки!J1664</f>
        <v>9.0909090909090828E-2</v>
      </c>
      <c r="AB1665" s="10">
        <f>Расценки!K1664</f>
        <v>0.13833992094861669</v>
      </c>
      <c r="AC1665" s="16">
        <f t="shared" si="1037"/>
        <v>0.25</v>
      </c>
      <c r="AD1665" s="16">
        <f t="shared" si="1038"/>
        <v>0.25</v>
      </c>
      <c r="AE1665" s="10">
        <f t="shared" si="1039"/>
        <v>0.42499999999999999</v>
      </c>
      <c r="AF1665" s="10">
        <f t="shared" si="1040"/>
        <v>0.44930555555555557</v>
      </c>
      <c r="AG1665" s="8">
        <f t="shared" si="1041"/>
        <v>300</v>
      </c>
      <c r="AH1665" s="8">
        <f t="shared" si="1042"/>
        <v>360</v>
      </c>
    </row>
    <row r="1666" spans="1:34" x14ac:dyDescent="0.25">
      <c r="A1666" s="7" t="s">
        <v>4889</v>
      </c>
      <c r="B1666" s="7" t="s">
        <v>4890</v>
      </c>
      <c r="C1666" s="7" t="s">
        <v>177</v>
      </c>
      <c r="D1666" s="7" t="s">
        <v>468</v>
      </c>
      <c r="E1666" s="7" t="str">
        <f>INDEX('Нормо-час по специальностям'!$B$6:$B$26,MATCH(D1666,'Нормо-час по специальностям'!$A$6:$A$26,0))</f>
        <v>Сантехник</v>
      </c>
      <c r="F1666" s="15">
        <v>0.6</v>
      </c>
      <c r="G1666" s="7" t="s">
        <v>7562</v>
      </c>
      <c r="H1666" s="11">
        <f t="shared" si="1026"/>
        <v>11.67</v>
      </c>
      <c r="I1666" s="8">
        <f>INDEX('Нормо-час по специальностям'!$D$6:$D$26,MATCH(D1666,'Нормо-час по специальностям'!$A$6:$A$26,0))</f>
        <v>850</v>
      </c>
      <c r="J1666" s="8">
        <f>INDEX('Нормо-час по специальностям'!$E$6:$E$26,MATCH(D1666,'Нормо-час по специальностям'!$A$6:$A$26,0))</f>
        <v>1020</v>
      </c>
      <c r="K1666" s="8">
        <f t="shared" si="1027"/>
        <v>510</v>
      </c>
      <c r="L1666" s="8">
        <f t="shared" si="1028"/>
        <v>612</v>
      </c>
      <c r="M1666" s="8">
        <f>Расценки!L1665</f>
        <v>400</v>
      </c>
      <c r="N1666" s="8">
        <f>Расценки!M1665</f>
        <v>460</v>
      </c>
      <c r="O1666" s="10">
        <f t="shared" si="1029"/>
        <v>0.27499999999999991</v>
      </c>
      <c r="P1666" s="10">
        <f t="shared" si="1030"/>
        <v>0.33043478260869574</v>
      </c>
      <c r="Q1666" s="7" t="str">
        <f t="shared" si="1031"/>
        <v>расценка</v>
      </c>
      <c r="R1666" s="7" t="str">
        <f t="shared" si="1032"/>
        <v>расценка</v>
      </c>
      <c r="S1666" s="8">
        <f t="shared" si="1033"/>
        <v>667</v>
      </c>
      <c r="T1666" s="8">
        <f t="shared" si="1034"/>
        <v>767</v>
      </c>
      <c r="U1666" s="8">
        <f>Расценки!F1665</f>
        <v>650</v>
      </c>
      <c r="V1666" s="8">
        <f>Расценки!G1665</f>
        <v>747</v>
      </c>
      <c r="W1666" s="10">
        <f t="shared" si="1035"/>
        <v>0.2153846153846154</v>
      </c>
      <c r="X1666" s="10">
        <f t="shared" si="1036"/>
        <v>0.18072289156626506</v>
      </c>
      <c r="Y1666" s="9">
        <f>Расценки!H1665</f>
        <v>680</v>
      </c>
      <c r="Z1666" s="9">
        <f>Расценки!I1665</f>
        <v>816</v>
      </c>
      <c r="AA1666" s="10">
        <f>Расценки!J1665</f>
        <v>4.6153846153846212E-2</v>
      </c>
      <c r="AB1666" s="10">
        <f>Расценки!K1665</f>
        <v>9.2369477911646625E-2</v>
      </c>
      <c r="AC1666" s="16">
        <f t="shared" si="1037"/>
        <v>0.25</v>
      </c>
      <c r="AD1666" s="16">
        <f t="shared" si="1038"/>
        <v>0.25</v>
      </c>
      <c r="AE1666" s="10">
        <f t="shared" si="1039"/>
        <v>0.41176470588235292</v>
      </c>
      <c r="AF1666" s="10">
        <f t="shared" si="1040"/>
        <v>0.43627450980392157</v>
      </c>
      <c r="AG1666" s="8">
        <f t="shared" si="1041"/>
        <v>170</v>
      </c>
      <c r="AH1666" s="8">
        <f t="shared" si="1042"/>
        <v>204</v>
      </c>
    </row>
    <row r="1667" spans="1:34" x14ac:dyDescent="0.25">
      <c r="A1667" s="12" t="s">
        <v>4891</v>
      </c>
      <c r="B1667" s="12" t="s">
        <v>4892</v>
      </c>
      <c r="C1667" s="12" t="s">
        <v>4649</v>
      </c>
      <c r="D1667" s="7" t="s">
        <v>468</v>
      </c>
      <c r="E1667" s="7" t="str">
        <f>INDEX('Нормо-час по специальностям'!$B$6:$B$26,MATCH(D1667,'Нормо-час по специальностям'!$A$6:$A$26,0))</f>
        <v>Сантехник</v>
      </c>
      <c r="F1667" s="15">
        <v>2</v>
      </c>
      <c r="G1667" s="7" t="s">
        <v>7563</v>
      </c>
      <c r="H1667" s="11">
        <f t="shared" si="1026"/>
        <v>3.5</v>
      </c>
      <c r="I1667" s="8">
        <f>INDEX('Нормо-час по специальностям'!$D$6:$D$26,MATCH(D1667,'Нормо-час по специальностям'!$A$6:$A$26,0))</f>
        <v>850</v>
      </c>
      <c r="J1667" s="8">
        <f>INDEX('Нормо-час по специальностям'!$E$6:$E$26,MATCH(D1667,'Нормо-час по специальностям'!$A$6:$A$26,0))</f>
        <v>1020</v>
      </c>
      <c r="K1667" s="8">
        <f t="shared" si="1027"/>
        <v>1700</v>
      </c>
      <c r="L1667" s="8">
        <f t="shared" si="1028"/>
        <v>2040</v>
      </c>
      <c r="M1667" s="8">
        <f>Расценки!L1666</f>
        <v>1750</v>
      </c>
      <c r="N1667" s="8">
        <f>Расценки!M1666</f>
        <v>2012</v>
      </c>
      <c r="O1667" s="10">
        <f t="shared" si="1029"/>
        <v>-2.8571428571428581E-2</v>
      </c>
      <c r="P1667" s="10">
        <f t="shared" si="1030"/>
        <v>1.3916500994035852E-2</v>
      </c>
      <c r="Q1667" s="7" t="str">
        <f t="shared" si="1031"/>
        <v>равно</v>
      </c>
      <c r="R1667" s="7" t="str">
        <f t="shared" si="1032"/>
        <v>равно</v>
      </c>
      <c r="S1667" s="8">
        <f t="shared" si="1033"/>
        <v>875</v>
      </c>
      <c r="T1667" s="8">
        <f t="shared" si="1034"/>
        <v>1006</v>
      </c>
      <c r="U1667" s="8">
        <f>Расценки!F1666</f>
        <v>2800</v>
      </c>
      <c r="V1667" s="8">
        <f>Расценки!G1666</f>
        <v>3220</v>
      </c>
      <c r="W1667" s="10">
        <f t="shared" si="1035"/>
        <v>0.39285714285714285</v>
      </c>
      <c r="X1667" s="10">
        <f t="shared" si="1036"/>
        <v>0.36645962732919257</v>
      </c>
      <c r="Y1667" s="9">
        <f>Расценки!H1666</f>
        <v>2800</v>
      </c>
      <c r="Z1667" s="9">
        <f>Расценки!I1666</f>
        <v>3220</v>
      </c>
      <c r="AA1667" s="10">
        <f>Расценки!J1666</f>
        <v>0</v>
      </c>
      <c r="AB1667" s="10">
        <f>Расценки!K1666</f>
        <v>0</v>
      </c>
      <c r="AC1667" s="16">
        <f t="shared" si="1037"/>
        <v>0.39285714285714285</v>
      </c>
      <c r="AD1667" s="16">
        <f t="shared" si="1038"/>
        <v>0.36645962732919257</v>
      </c>
      <c r="AE1667" s="10">
        <f t="shared" si="1039"/>
        <v>0.375</v>
      </c>
      <c r="AF1667" s="10">
        <f t="shared" si="1040"/>
        <v>0.37515527950310557</v>
      </c>
      <c r="AG1667" s="8">
        <f t="shared" si="1041"/>
        <v>1100</v>
      </c>
      <c r="AH1667" s="8">
        <f t="shared" si="1042"/>
        <v>1180</v>
      </c>
    </row>
    <row r="1668" spans="1:34" x14ac:dyDescent="0.25">
      <c r="A1668" s="12" t="s">
        <v>4893</v>
      </c>
      <c r="B1668" s="12" t="s">
        <v>4894</v>
      </c>
      <c r="C1668" s="12" t="s">
        <v>54</v>
      </c>
      <c r="D1668" s="7" t="s">
        <v>468</v>
      </c>
      <c r="E1668" s="7" t="str">
        <f>INDEX('Нормо-час по специальностям'!$B$6:$B$26,MATCH(D1668,'Нормо-час по специальностям'!$A$6:$A$26,0))</f>
        <v>Сантехник</v>
      </c>
      <c r="F1668" s="15">
        <v>0.8</v>
      </c>
      <c r="G1668" s="7" t="s">
        <v>7564</v>
      </c>
      <c r="H1668" s="11">
        <f t="shared" si="1026"/>
        <v>8.75</v>
      </c>
      <c r="I1668" s="8">
        <f>INDEX('Нормо-час по специальностям'!$D$6:$D$26,MATCH(D1668,'Нормо-час по специальностям'!$A$6:$A$26,0))</f>
        <v>850</v>
      </c>
      <c r="J1668" s="8">
        <f>INDEX('Нормо-час по специальностям'!$E$6:$E$26,MATCH(D1668,'Нормо-час по специальностям'!$A$6:$A$26,0))</f>
        <v>1020</v>
      </c>
      <c r="K1668" s="8">
        <f t="shared" si="1027"/>
        <v>680</v>
      </c>
      <c r="L1668" s="8">
        <f t="shared" si="1028"/>
        <v>816</v>
      </c>
      <c r="M1668" s="8">
        <f>Расценки!L1667</f>
        <v>560</v>
      </c>
      <c r="N1668" s="8">
        <f>Расценки!M1667</f>
        <v>644</v>
      </c>
      <c r="O1668" s="10">
        <f t="shared" si="1029"/>
        <v>0.21428571428571419</v>
      </c>
      <c r="P1668" s="10">
        <f t="shared" si="1030"/>
        <v>0.26708074534161486</v>
      </c>
      <c r="Q1668" s="7" t="str">
        <f t="shared" si="1031"/>
        <v>расценка</v>
      </c>
      <c r="R1668" s="7" t="str">
        <f t="shared" si="1032"/>
        <v>расценка</v>
      </c>
      <c r="S1668" s="8">
        <f t="shared" si="1033"/>
        <v>700</v>
      </c>
      <c r="T1668" s="8">
        <f t="shared" si="1034"/>
        <v>805</v>
      </c>
      <c r="U1668" s="8">
        <f>Расценки!F1667</f>
        <v>900</v>
      </c>
      <c r="V1668" s="8">
        <f>Расценки!G1667</f>
        <v>1035</v>
      </c>
      <c r="W1668" s="10">
        <f t="shared" si="1035"/>
        <v>0.24444444444444444</v>
      </c>
      <c r="X1668" s="10">
        <f t="shared" si="1036"/>
        <v>0.21159420289855072</v>
      </c>
      <c r="Y1668" s="9">
        <f>Расценки!H1667</f>
        <v>907</v>
      </c>
      <c r="Z1668" s="9">
        <f>Расценки!I1667</f>
        <v>1088</v>
      </c>
      <c r="AA1668" s="10">
        <f>Расценки!J1667</f>
        <v>7.7777777777778834E-3</v>
      </c>
      <c r="AB1668" s="10">
        <f>Расценки!K1667</f>
        <v>5.1207729468599084E-2</v>
      </c>
      <c r="AC1668" s="16">
        <f t="shared" si="1037"/>
        <v>0.25027563395810365</v>
      </c>
      <c r="AD1668" s="16">
        <f t="shared" si="1038"/>
        <v>0.25</v>
      </c>
      <c r="AE1668" s="10">
        <f t="shared" si="1039"/>
        <v>0.38257993384785005</v>
      </c>
      <c r="AF1668" s="10">
        <f t="shared" si="1040"/>
        <v>0.40808823529411764</v>
      </c>
      <c r="AG1668" s="8">
        <f t="shared" si="1041"/>
        <v>227</v>
      </c>
      <c r="AH1668" s="8">
        <f t="shared" si="1042"/>
        <v>272</v>
      </c>
    </row>
    <row r="1669" spans="1:34" x14ac:dyDescent="0.25">
      <c r="A1669" s="12" t="s">
        <v>4895</v>
      </c>
      <c r="B1669" s="12" t="s">
        <v>4896</v>
      </c>
      <c r="C1669" s="12" t="s">
        <v>1214</v>
      </c>
      <c r="D1669" s="7" t="s">
        <v>468</v>
      </c>
      <c r="E1669" s="7" t="str">
        <f>INDEX('Нормо-час по специальностям'!$B$6:$B$26,MATCH(D1669,'Нормо-час по специальностям'!$A$6:$A$26,0))</f>
        <v>Сантехник</v>
      </c>
      <c r="F1669" s="15">
        <v>6</v>
      </c>
      <c r="G1669" s="7" t="s">
        <v>6938</v>
      </c>
      <c r="H1669" s="11">
        <f t="shared" si="1026"/>
        <v>1.17</v>
      </c>
      <c r="I1669" s="8">
        <f>INDEX('Нормо-час по специальностям'!$D$6:$D$26,MATCH(D1669,'Нормо-час по специальностям'!$A$6:$A$26,0))</f>
        <v>850</v>
      </c>
      <c r="J1669" s="8">
        <f>INDEX('Нормо-час по специальностям'!$E$6:$E$26,MATCH(D1669,'Нормо-час по специальностям'!$A$6:$A$26,0))</f>
        <v>1020</v>
      </c>
      <c r="K1669" s="8">
        <f t="shared" si="1027"/>
        <v>5100</v>
      </c>
      <c r="L1669" s="8">
        <f t="shared" si="1028"/>
        <v>6120</v>
      </c>
      <c r="M1669" s="8">
        <f>Расценки!L1668</f>
        <v>5500</v>
      </c>
      <c r="N1669" s="8">
        <f>Расценки!M1668</f>
        <v>6325</v>
      </c>
      <c r="O1669" s="10">
        <f t="shared" si="1029"/>
        <v>-7.2727272727272751E-2</v>
      </c>
      <c r="P1669" s="10">
        <f t="shared" si="1030"/>
        <v>-3.2411067193675924E-2</v>
      </c>
      <c r="Q1669" s="7" t="str">
        <f t="shared" si="1031"/>
        <v>равно</v>
      </c>
      <c r="R1669" s="7" t="str">
        <f t="shared" si="1032"/>
        <v>равно</v>
      </c>
      <c r="S1669" s="8">
        <f t="shared" si="1033"/>
        <v>917</v>
      </c>
      <c r="T1669" s="8">
        <f t="shared" si="1034"/>
        <v>1054</v>
      </c>
      <c r="U1669" s="8">
        <f>Расценки!F1668</f>
        <v>9000</v>
      </c>
      <c r="V1669" s="8">
        <f>Расценки!G1668</f>
        <v>10350</v>
      </c>
      <c r="W1669" s="10">
        <f t="shared" si="1035"/>
        <v>0.43333333333333335</v>
      </c>
      <c r="X1669" s="10">
        <f t="shared" si="1036"/>
        <v>0.40869565217391307</v>
      </c>
      <c r="Y1669" s="9">
        <f>Расценки!H1668</f>
        <v>9000</v>
      </c>
      <c r="Z1669" s="9">
        <f>Расценки!I1668</f>
        <v>10350</v>
      </c>
      <c r="AA1669" s="10">
        <f>Расценки!J1668</f>
        <v>0</v>
      </c>
      <c r="AB1669" s="10">
        <f>Расценки!K1668</f>
        <v>0</v>
      </c>
      <c r="AC1669" s="16">
        <f t="shared" si="1037"/>
        <v>0.43333333333333335</v>
      </c>
      <c r="AD1669" s="16">
        <f t="shared" si="1038"/>
        <v>0.40869565217391307</v>
      </c>
      <c r="AE1669" s="10">
        <f t="shared" si="1039"/>
        <v>0.3888888888888889</v>
      </c>
      <c r="AF1669" s="10">
        <f t="shared" si="1040"/>
        <v>0.3888888888888889</v>
      </c>
      <c r="AG1669" s="8">
        <f t="shared" si="1041"/>
        <v>3900</v>
      </c>
      <c r="AH1669" s="8">
        <f t="shared" si="1042"/>
        <v>4230</v>
      </c>
    </row>
    <row r="1670" spans="1:34" x14ac:dyDescent="0.25">
      <c r="A1670" s="5" t="s">
        <v>4897</v>
      </c>
      <c r="B1670" s="6"/>
      <c r="C1670" s="6"/>
      <c r="D1670" s="6"/>
      <c r="E1670" s="6"/>
      <c r="F1670" s="6"/>
      <c r="G1670" s="6"/>
      <c r="H1670" s="6"/>
      <c r="I1670" s="6"/>
      <c r="J1670" s="6"/>
      <c r="K1670" s="6"/>
      <c r="L1670" s="6"/>
      <c r="M1670" s="6"/>
      <c r="N1670" s="6"/>
      <c r="O1670" s="6"/>
      <c r="P1670" s="6"/>
      <c r="Q1670" s="6"/>
      <c r="R1670" s="6"/>
      <c r="S1670" s="6"/>
      <c r="T1670" s="6"/>
      <c r="U1670" s="6"/>
      <c r="V1670" s="6"/>
      <c r="W1670" s="6"/>
      <c r="X1670" s="6"/>
      <c r="Y1670" s="6"/>
      <c r="Z1670" s="6"/>
      <c r="AA1670" s="6"/>
      <c r="AB1670" s="6"/>
      <c r="AC1670" s="6"/>
      <c r="AD1670" s="6"/>
      <c r="AE1670" s="6"/>
      <c r="AF1670" s="6"/>
      <c r="AG1670" s="6"/>
      <c r="AH1670" s="6"/>
    </row>
    <row r="1671" spans="1:34" x14ac:dyDescent="0.25">
      <c r="A1671" s="7" t="s">
        <v>4898</v>
      </c>
      <c r="B1671" s="7" t="s">
        <v>4899</v>
      </c>
      <c r="C1671" s="7" t="s">
        <v>54</v>
      </c>
      <c r="D1671" s="7" t="s">
        <v>29</v>
      </c>
      <c r="E1671" s="7" t="str">
        <f>INDEX('Нормо-час по специальностям'!$B$6:$B$26,MATCH(D1671,'Нормо-час по специальностям'!$A$6:$A$26,0))</f>
        <v>Дорожный рабочий / благоустройство</v>
      </c>
      <c r="F1671" s="15">
        <v>6.0000000000000001E-3</v>
      </c>
      <c r="G1671" s="7" t="s">
        <v>7565</v>
      </c>
      <c r="H1671" s="11">
        <f t="shared" ref="H1671:H1702" si="1043">IF(OR(F1671="",F1671=0),"",ROUND($G$3/F1671,2))</f>
        <v>1166.67</v>
      </c>
      <c r="I1671" s="8">
        <f>INDEX('Нормо-час по специальностям'!$D$6:$D$26,MATCH(D1671,'Нормо-час по специальностям'!$A$6:$A$26,0))</f>
        <v>650</v>
      </c>
      <c r="J1671" s="8">
        <f>INDEX('Нормо-час по специальностям'!$E$6:$E$26,MATCH(D1671,'Нормо-час по специальностям'!$A$6:$A$26,0))</f>
        <v>780</v>
      </c>
      <c r="K1671" s="8">
        <f t="shared" ref="K1671:K1702" si="1044">IF(OR(F1671="",F1671=0,I1671=0),"",ROUND(F1671*I1671,0))</f>
        <v>4</v>
      </c>
      <c r="L1671" s="8">
        <f t="shared" ref="L1671:L1702" si="1045">IF(OR(F1671="",F1671=0,J1671=0),"",ROUND(F1671*J1671,0))</f>
        <v>5</v>
      </c>
      <c r="M1671" s="8">
        <f>Расценки!L1670</f>
        <v>5</v>
      </c>
      <c r="N1671" s="8">
        <f>Расценки!M1670</f>
        <v>6</v>
      </c>
      <c r="O1671" s="10">
        <f t="shared" ref="O1671:O1702" si="1046">IF(OR(K1671="",M1671="",M1671=0),"",K1671/M1671-1)</f>
        <v>-0.19999999999999996</v>
      </c>
      <c r="P1671" s="10">
        <f t="shared" ref="P1671:P1702" si="1047">IF(OR(L1671="",N1671="",N1671=0),"",L1671/N1671-1)</f>
        <v>-0.16666666666666663</v>
      </c>
      <c r="Q1671" s="7" t="str">
        <f t="shared" ref="Q1671:Q1702" si="1048">IF(O1671="","—",IF(O1671&lt;-$C$3,"нормо-часы",IF(O1671&gt;$C$3,"расценка","равно")))</f>
        <v>нормо-часы</v>
      </c>
      <c r="R1671" s="7" t="str">
        <f t="shared" ref="R1671:R1702" si="1049">IF(P1671="","—",IF(P1671&lt;-$C$3,"нормо-часы",IF(P1671&gt;$C$3,"расценка","равно")))</f>
        <v>нормо-часы</v>
      </c>
      <c r="S1671" s="8">
        <f t="shared" ref="S1671:S1702" si="1050">IF(OR(F1671="",F1671=0,M1671=""),"",ROUND(M1671/F1671,0))</f>
        <v>833</v>
      </c>
      <c r="T1671" s="8">
        <f t="shared" ref="T1671:T1702" si="1051">IF(OR(F1671="",F1671=0,N1671=""),"",ROUND(N1671/F1671,0))</f>
        <v>1000</v>
      </c>
      <c r="U1671" s="8">
        <f>Расценки!F1670</f>
        <v>8</v>
      </c>
      <c r="V1671" s="8">
        <f>Расценки!G1670</f>
        <v>9</v>
      </c>
      <c r="W1671" s="10">
        <f t="shared" ref="W1671:W1702" si="1052">IF(OR(K1671="",U1671="",U1671=0),"",(U1671-K1671)/U1671)</f>
        <v>0.5</v>
      </c>
      <c r="X1671" s="10">
        <f t="shared" ref="X1671:X1702" si="1053">IF(OR(L1671="",V1671="",V1671=0),"",(V1671-L1671)/V1671)</f>
        <v>0.44444444444444442</v>
      </c>
      <c r="Y1671" s="9">
        <f>Расценки!H1670</f>
        <v>8</v>
      </c>
      <c r="Z1671" s="9">
        <f>Расценки!I1670</f>
        <v>9</v>
      </c>
      <c r="AA1671" s="10">
        <f>Расценки!J1670</f>
        <v>0</v>
      </c>
      <c r="AB1671" s="10">
        <f>Расценки!K1670</f>
        <v>0</v>
      </c>
      <c r="AC1671" s="16">
        <f t="shared" ref="AC1671:AC1702" si="1054">IF(OR(K1671="",Y1671="",Y1671=0),"",(Y1671-K1671)/Y1671)</f>
        <v>0.5</v>
      </c>
      <c r="AD1671" s="16">
        <f t="shared" ref="AD1671:AD1702" si="1055">IF(OR(L1671="",Z1671="",Z1671=0),"",(Z1671-L1671)/Z1671)</f>
        <v>0.44444444444444442</v>
      </c>
      <c r="AE1671" s="10">
        <f t="shared" ref="AE1671:AE1702" si="1056">IF(OR(Y1671="",Y1671=0),"",(Y1671-M1671)/Y1671)</f>
        <v>0.375</v>
      </c>
      <c r="AF1671" s="10">
        <f t="shared" ref="AF1671:AF1702" si="1057">IF(OR(Z1671="",Z1671=0),"",(Z1671-N1671)/Z1671)</f>
        <v>0.33333333333333331</v>
      </c>
      <c r="AG1671" s="8">
        <f t="shared" ref="AG1671:AG1702" si="1058">IF(OR(K1671="",Y1671=""),"",Y1671-K1671)</f>
        <v>4</v>
      </c>
      <c r="AH1671" s="8">
        <f t="shared" ref="AH1671:AH1702" si="1059">IF(OR(L1671="",Z1671=""),"",Z1671-L1671)</f>
        <v>4</v>
      </c>
    </row>
    <row r="1672" spans="1:34" x14ac:dyDescent="0.25">
      <c r="A1672" s="7" t="s">
        <v>4902</v>
      </c>
      <c r="B1672" s="7" t="s">
        <v>1317</v>
      </c>
      <c r="C1672" s="7" t="s">
        <v>28</v>
      </c>
      <c r="D1672" s="7" t="s">
        <v>1318</v>
      </c>
      <c r="E1672" s="7" t="str">
        <f>INDEX('Нормо-час по специальностям'!$B$6:$B$26,MATCH(D1672,'Нормо-час по специальностям'!$A$6:$A$26,0))</f>
        <v>Землекоп / рабочий земляных работ</v>
      </c>
      <c r="F1672" s="15">
        <v>1</v>
      </c>
      <c r="G1672" s="7" t="s">
        <v>7566</v>
      </c>
      <c r="H1672" s="11">
        <f t="shared" si="1043"/>
        <v>7</v>
      </c>
      <c r="I1672" s="8">
        <f>INDEX('Нормо-час по специальностям'!$D$6:$D$26,MATCH(D1672,'Нормо-час по специальностям'!$A$6:$A$26,0))</f>
        <v>550</v>
      </c>
      <c r="J1672" s="8">
        <f>INDEX('Нормо-час по специальностям'!$E$6:$E$26,MATCH(D1672,'Нормо-час по специальностям'!$A$6:$A$26,0))</f>
        <v>660</v>
      </c>
      <c r="K1672" s="8">
        <f t="shared" si="1044"/>
        <v>550</v>
      </c>
      <c r="L1672" s="8">
        <f t="shared" si="1045"/>
        <v>660</v>
      </c>
      <c r="M1672" s="8">
        <f>Расценки!L1671</f>
        <v>500</v>
      </c>
      <c r="N1672" s="8">
        <f>Расценки!M1671</f>
        <v>575</v>
      </c>
      <c r="O1672" s="10">
        <f t="shared" si="1046"/>
        <v>0.10000000000000009</v>
      </c>
      <c r="P1672" s="10">
        <f t="shared" si="1047"/>
        <v>0.14782608695652177</v>
      </c>
      <c r="Q1672" s="7" t="str">
        <f t="shared" si="1048"/>
        <v>равно</v>
      </c>
      <c r="R1672" s="7" t="str">
        <f t="shared" si="1049"/>
        <v>расценка</v>
      </c>
      <c r="S1672" s="8">
        <f t="shared" si="1050"/>
        <v>500</v>
      </c>
      <c r="T1672" s="8">
        <f t="shared" si="1051"/>
        <v>575</v>
      </c>
      <c r="U1672" s="8">
        <f>Расценки!F1671</f>
        <v>800</v>
      </c>
      <c r="V1672" s="8">
        <f>Расценки!G1671</f>
        <v>920</v>
      </c>
      <c r="W1672" s="10">
        <f t="shared" si="1052"/>
        <v>0.3125</v>
      </c>
      <c r="X1672" s="10">
        <f t="shared" si="1053"/>
        <v>0.28260869565217389</v>
      </c>
      <c r="Y1672" s="9">
        <f>Расценки!H1671</f>
        <v>800</v>
      </c>
      <c r="Z1672" s="9">
        <f>Расценки!I1671</f>
        <v>920</v>
      </c>
      <c r="AA1672" s="10">
        <f>Расценки!J1671</f>
        <v>0</v>
      </c>
      <c r="AB1672" s="10">
        <f>Расценки!K1671</f>
        <v>0</v>
      </c>
      <c r="AC1672" s="16">
        <f t="shared" si="1054"/>
        <v>0.3125</v>
      </c>
      <c r="AD1672" s="16">
        <f t="shared" si="1055"/>
        <v>0.28260869565217389</v>
      </c>
      <c r="AE1672" s="10">
        <f t="shared" si="1056"/>
        <v>0.375</v>
      </c>
      <c r="AF1672" s="10">
        <f t="shared" si="1057"/>
        <v>0.375</v>
      </c>
      <c r="AG1672" s="8">
        <f t="shared" si="1058"/>
        <v>250</v>
      </c>
      <c r="AH1672" s="8">
        <f t="shared" si="1059"/>
        <v>260</v>
      </c>
    </row>
    <row r="1673" spans="1:34" x14ac:dyDescent="0.25">
      <c r="A1673" s="7" t="s">
        <v>4903</v>
      </c>
      <c r="B1673" s="7" t="s">
        <v>4904</v>
      </c>
      <c r="C1673" s="7" t="s">
        <v>177</v>
      </c>
      <c r="D1673" s="7" t="s">
        <v>1318</v>
      </c>
      <c r="E1673" s="7" t="str">
        <f>INDEX('Нормо-час по специальностям'!$B$6:$B$26,MATCH(D1673,'Нормо-час по специальностям'!$A$6:$A$26,0))</f>
        <v>Землекоп / рабочий земляных работ</v>
      </c>
      <c r="F1673" s="15">
        <v>7.0000000000000007E-2</v>
      </c>
      <c r="G1673" s="7" t="s">
        <v>7567</v>
      </c>
      <c r="H1673" s="11">
        <f t="shared" si="1043"/>
        <v>100</v>
      </c>
      <c r="I1673" s="8">
        <f>INDEX('Нормо-час по специальностям'!$D$6:$D$26,MATCH(D1673,'Нормо-час по специальностям'!$A$6:$A$26,0))</f>
        <v>550</v>
      </c>
      <c r="J1673" s="8">
        <f>INDEX('Нормо-час по специальностям'!$E$6:$E$26,MATCH(D1673,'Нормо-час по специальностям'!$A$6:$A$26,0))</f>
        <v>660</v>
      </c>
      <c r="K1673" s="8">
        <f t="shared" si="1044"/>
        <v>39</v>
      </c>
      <c r="L1673" s="8">
        <f t="shared" si="1045"/>
        <v>46</v>
      </c>
      <c r="M1673" s="8">
        <f>Расценки!L1672</f>
        <v>45</v>
      </c>
      <c r="N1673" s="8">
        <f>Расценки!M1672</f>
        <v>51.5</v>
      </c>
      <c r="O1673" s="10">
        <f t="shared" si="1046"/>
        <v>-0.1333333333333333</v>
      </c>
      <c r="P1673" s="10">
        <f t="shared" si="1047"/>
        <v>-0.10679611650485432</v>
      </c>
      <c r="Q1673" s="7" t="str">
        <f t="shared" si="1048"/>
        <v>нормо-часы</v>
      </c>
      <c r="R1673" s="7" t="str">
        <f t="shared" si="1049"/>
        <v>нормо-часы</v>
      </c>
      <c r="S1673" s="8">
        <f t="shared" si="1050"/>
        <v>643</v>
      </c>
      <c r="T1673" s="8">
        <f t="shared" si="1051"/>
        <v>736</v>
      </c>
      <c r="U1673" s="8">
        <f>Расценки!F1672</f>
        <v>70</v>
      </c>
      <c r="V1673" s="8">
        <f>Расценки!G1672</f>
        <v>80.5</v>
      </c>
      <c r="W1673" s="10">
        <f t="shared" si="1052"/>
        <v>0.44285714285714284</v>
      </c>
      <c r="X1673" s="10">
        <f t="shared" si="1053"/>
        <v>0.42857142857142855</v>
      </c>
      <c r="Y1673" s="9">
        <f>Расценки!H1672</f>
        <v>70</v>
      </c>
      <c r="Z1673" s="9">
        <f>Расценки!I1672</f>
        <v>80.5</v>
      </c>
      <c r="AA1673" s="10">
        <f>Расценки!J1672</f>
        <v>0</v>
      </c>
      <c r="AB1673" s="10">
        <f>Расценки!K1672</f>
        <v>0</v>
      </c>
      <c r="AC1673" s="16">
        <f t="shared" si="1054"/>
        <v>0.44285714285714284</v>
      </c>
      <c r="AD1673" s="16">
        <f t="shared" si="1055"/>
        <v>0.42857142857142855</v>
      </c>
      <c r="AE1673" s="10">
        <f t="shared" si="1056"/>
        <v>0.35714285714285715</v>
      </c>
      <c r="AF1673" s="10">
        <f t="shared" si="1057"/>
        <v>0.36024844720496896</v>
      </c>
      <c r="AG1673" s="8">
        <f t="shared" si="1058"/>
        <v>31</v>
      </c>
      <c r="AH1673" s="8">
        <f t="shared" si="1059"/>
        <v>34.5</v>
      </c>
    </row>
    <row r="1674" spans="1:34" x14ac:dyDescent="0.25">
      <c r="A1674" s="7" t="s">
        <v>4905</v>
      </c>
      <c r="B1674" s="7" t="s">
        <v>4906</v>
      </c>
      <c r="C1674" s="7" t="s">
        <v>177</v>
      </c>
      <c r="D1674" s="7" t="s">
        <v>1318</v>
      </c>
      <c r="E1674" s="7" t="str">
        <f>INDEX('Нормо-час по специальностям'!$B$6:$B$26,MATCH(D1674,'Нормо-час по специальностям'!$A$6:$A$26,0))</f>
        <v>Землекоп / рабочий земляных работ</v>
      </c>
      <c r="F1674" s="15">
        <v>0.45</v>
      </c>
      <c r="G1674" s="7" t="s">
        <v>7567</v>
      </c>
      <c r="H1674" s="11">
        <f t="shared" si="1043"/>
        <v>15.56</v>
      </c>
      <c r="I1674" s="8">
        <f>INDEX('Нормо-час по специальностям'!$D$6:$D$26,MATCH(D1674,'Нормо-час по специальностям'!$A$6:$A$26,0))</f>
        <v>550</v>
      </c>
      <c r="J1674" s="8">
        <f>INDEX('Нормо-час по специальностям'!$E$6:$E$26,MATCH(D1674,'Нормо-час по специальностям'!$A$6:$A$26,0))</f>
        <v>660</v>
      </c>
      <c r="K1674" s="8">
        <f t="shared" si="1044"/>
        <v>248</v>
      </c>
      <c r="L1674" s="8">
        <f t="shared" si="1045"/>
        <v>297</v>
      </c>
      <c r="M1674" s="8">
        <f>Расценки!L1673</f>
        <v>280</v>
      </c>
      <c r="N1674" s="8">
        <f>Расценки!M1673</f>
        <v>322</v>
      </c>
      <c r="O1674" s="10">
        <f t="shared" si="1046"/>
        <v>-0.11428571428571432</v>
      </c>
      <c r="P1674" s="10">
        <f t="shared" si="1047"/>
        <v>-7.7639751552795011E-2</v>
      </c>
      <c r="Q1674" s="7" t="str">
        <f t="shared" si="1048"/>
        <v>нормо-часы</v>
      </c>
      <c r="R1674" s="7" t="str">
        <f t="shared" si="1049"/>
        <v>равно</v>
      </c>
      <c r="S1674" s="8">
        <f t="shared" si="1050"/>
        <v>622</v>
      </c>
      <c r="T1674" s="8">
        <f t="shared" si="1051"/>
        <v>716</v>
      </c>
      <c r="U1674" s="8">
        <f>Расценки!F1673</f>
        <v>450</v>
      </c>
      <c r="V1674" s="8">
        <f>Расценки!G1673</f>
        <v>518</v>
      </c>
      <c r="W1674" s="10">
        <f t="shared" si="1052"/>
        <v>0.44888888888888889</v>
      </c>
      <c r="X1674" s="10">
        <f t="shared" si="1053"/>
        <v>0.42664092664092662</v>
      </c>
      <c r="Y1674" s="9">
        <f>Расценки!H1673</f>
        <v>450</v>
      </c>
      <c r="Z1674" s="9">
        <f>Расценки!I1673</f>
        <v>518</v>
      </c>
      <c r="AA1674" s="10">
        <f>Расценки!J1673</f>
        <v>0</v>
      </c>
      <c r="AB1674" s="10">
        <f>Расценки!K1673</f>
        <v>0</v>
      </c>
      <c r="AC1674" s="16">
        <f t="shared" si="1054"/>
        <v>0.44888888888888889</v>
      </c>
      <c r="AD1674" s="16">
        <f t="shared" si="1055"/>
        <v>0.42664092664092662</v>
      </c>
      <c r="AE1674" s="10">
        <f t="shared" si="1056"/>
        <v>0.37777777777777777</v>
      </c>
      <c r="AF1674" s="10">
        <f t="shared" si="1057"/>
        <v>0.3783783783783784</v>
      </c>
      <c r="AG1674" s="8">
        <f t="shared" si="1058"/>
        <v>202</v>
      </c>
      <c r="AH1674" s="8">
        <f t="shared" si="1059"/>
        <v>221</v>
      </c>
    </row>
    <row r="1675" spans="1:34" x14ac:dyDescent="0.25">
      <c r="A1675" s="7" t="s">
        <v>4907</v>
      </c>
      <c r="B1675" s="7" t="s">
        <v>4908</v>
      </c>
      <c r="C1675" s="7" t="s">
        <v>177</v>
      </c>
      <c r="D1675" s="7" t="s">
        <v>1318</v>
      </c>
      <c r="E1675" s="7" t="str">
        <f>INDEX('Нормо-час по специальностям'!$B$6:$B$26,MATCH(D1675,'Нормо-час по специальностям'!$A$6:$A$26,0))</f>
        <v>Землекоп / рабочий земляных работ</v>
      </c>
      <c r="F1675" s="15">
        <v>0.7</v>
      </c>
      <c r="G1675" s="7" t="s">
        <v>7567</v>
      </c>
      <c r="H1675" s="11">
        <f t="shared" si="1043"/>
        <v>10</v>
      </c>
      <c r="I1675" s="8">
        <f>INDEX('Нормо-час по специальностям'!$D$6:$D$26,MATCH(D1675,'Нормо-час по специальностям'!$A$6:$A$26,0))</f>
        <v>550</v>
      </c>
      <c r="J1675" s="8">
        <f>INDEX('Нормо-час по специальностям'!$E$6:$E$26,MATCH(D1675,'Нормо-час по специальностям'!$A$6:$A$26,0))</f>
        <v>660</v>
      </c>
      <c r="K1675" s="8">
        <f t="shared" si="1044"/>
        <v>385</v>
      </c>
      <c r="L1675" s="8">
        <f t="shared" si="1045"/>
        <v>462</v>
      </c>
      <c r="M1675" s="8">
        <f>Расценки!L1674</f>
        <v>400</v>
      </c>
      <c r="N1675" s="8">
        <f>Расценки!M1674</f>
        <v>460</v>
      </c>
      <c r="O1675" s="10">
        <f t="shared" si="1046"/>
        <v>-3.7499999999999978E-2</v>
      </c>
      <c r="P1675" s="10">
        <f t="shared" si="1047"/>
        <v>4.3478260869564966E-3</v>
      </c>
      <c r="Q1675" s="7" t="str">
        <f t="shared" si="1048"/>
        <v>равно</v>
      </c>
      <c r="R1675" s="7" t="str">
        <f t="shared" si="1049"/>
        <v>равно</v>
      </c>
      <c r="S1675" s="8">
        <f t="shared" si="1050"/>
        <v>571</v>
      </c>
      <c r="T1675" s="8">
        <f t="shared" si="1051"/>
        <v>657</v>
      </c>
      <c r="U1675" s="8">
        <f>Расценки!F1674</f>
        <v>650</v>
      </c>
      <c r="V1675" s="8">
        <f>Расценки!G1674</f>
        <v>747</v>
      </c>
      <c r="W1675" s="10">
        <f t="shared" si="1052"/>
        <v>0.40769230769230769</v>
      </c>
      <c r="X1675" s="10">
        <f t="shared" si="1053"/>
        <v>0.38152610441767071</v>
      </c>
      <c r="Y1675" s="9">
        <f>Расценки!H1674</f>
        <v>650</v>
      </c>
      <c r="Z1675" s="9">
        <f>Расценки!I1674</f>
        <v>747</v>
      </c>
      <c r="AA1675" s="10">
        <f>Расценки!J1674</f>
        <v>0</v>
      </c>
      <c r="AB1675" s="10">
        <f>Расценки!K1674</f>
        <v>0</v>
      </c>
      <c r="AC1675" s="16">
        <f t="shared" si="1054"/>
        <v>0.40769230769230769</v>
      </c>
      <c r="AD1675" s="16">
        <f t="shared" si="1055"/>
        <v>0.38152610441767071</v>
      </c>
      <c r="AE1675" s="10">
        <f t="shared" si="1056"/>
        <v>0.38461538461538464</v>
      </c>
      <c r="AF1675" s="10">
        <f t="shared" si="1057"/>
        <v>0.38420348058902276</v>
      </c>
      <c r="AG1675" s="8">
        <f t="shared" si="1058"/>
        <v>265</v>
      </c>
      <c r="AH1675" s="8">
        <f t="shared" si="1059"/>
        <v>285</v>
      </c>
    </row>
    <row r="1676" spans="1:34" x14ac:dyDescent="0.25">
      <c r="A1676" s="7" t="s">
        <v>4909</v>
      </c>
      <c r="B1676" s="7" t="s">
        <v>4910</v>
      </c>
      <c r="C1676" s="7" t="s">
        <v>50</v>
      </c>
      <c r="D1676" s="7" t="s">
        <v>29</v>
      </c>
      <c r="E1676" s="7" t="str">
        <f>INDEX('Нормо-час по специальностям'!$B$6:$B$26,MATCH(D1676,'Нормо-час по специальностям'!$A$6:$A$26,0))</f>
        <v>Дорожный рабочий / благоустройство</v>
      </c>
      <c r="F1676" s="15">
        <v>0.8</v>
      </c>
      <c r="G1676" s="7" t="s">
        <v>7568</v>
      </c>
      <c r="H1676" s="11">
        <f t="shared" si="1043"/>
        <v>8.75</v>
      </c>
      <c r="I1676" s="8">
        <f>INDEX('Нормо-час по специальностям'!$D$6:$D$26,MATCH(D1676,'Нормо-час по специальностям'!$A$6:$A$26,0))</f>
        <v>650</v>
      </c>
      <c r="J1676" s="8">
        <f>INDEX('Нормо-час по специальностям'!$E$6:$E$26,MATCH(D1676,'Нормо-час по специальностям'!$A$6:$A$26,0))</f>
        <v>780</v>
      </c>
      <c r="K1676" s="8">
        <f t="shared" si="1044"/>
        <v>520</v>
      </c>
      <c r="L1676" s="8">
        <f t="shared" si="1045"/>
        <v>624</v>
      </c>
      <c r="M1676" s="8">
        <f>Расценки!L1675</f>
        <v>650</v>
      </c>
      <c r="N1676" s="8">
        <f>Расценки!M1675</f>
        <v>747</v>
      </c>
      <c r="O1676" s="10">
        <f t="shared" si="1046"/>
        <v>-0.19999999999999996</v>
      </c>
      <c r="P1676" s="10">
        <f t="shared" si="1047"/>
        <v>-0.16465863453815266</v>
      </c>
      <c r="Q1676" s="7" t="str">
        <f t="shared" si="1048"/>
        <v>нормо-часы</v>
      </c>
      <c r="R1676" s="7" t="str">
        <f t="shared" si="1049"/>
        <v>нормо-часы</v>
      </c>
      <c r="S1676" s="8">
        <f t="shared" si="1050"/>
        <v>813</v>
      </c>
      <c r="T1676" s="8">
        <f t="shared" si="1051"/>
        <v>934</v>
      </c>
      <c r="U1676" s="8">
        <f>Расценки!F1675</f>
        <v>1000</v>
      </c>
      <c r="V1676" s="8">
        <f>Расценки!G1675</f>
        <v>1150</v>
      </c>
      <c r="W1676" s="10">
        <f t="shared" si="1052"/>
        <v>0.48</v>
      </c>
      <c r="X1676" s="10">
        <f t="shared" si="1053"/>
        <v>0.4573913043478261</v>
      </c>
      <c r="Y1676" s="9">
        <f>Расценки!H1675</f>
        <v>1000</v>
      </c>
      <c r="Z1676" s="9">
        <f>Расценки!I1675</f>
        <v>1150</v>
      </c>
      <c r="AA1676" s="10">
        <f>Расценки!J1675</f>
        <v>0</v>
      </c>
      <c r="AB1676" s="10">
        <f>Расценки!K1675</f>
        <v>0</v>
      </c>
      <c r="AC1676" s="16">
        <f t="shared" si="1054"/>
        <v>0.48</v>
      </c>
      <c r="AD1676" s="16">
        <f t="shared" si="1055"/>
        <v>0.4573913043478261</v>
      </c>
      <c r="AE1676" s="10">
        <f t="shared" si="1056"/>
        <v>0.35</v>
      </c>
      <c r="AF1676" s="10">
        <f t="shared" si="1057"/>
        <v>0.35043478260869565</v>
      </c>
      <c r="AG1676" s="8">
        <f t="shared" si="1058"/>
        <v>480</v>
      </c>
      <c r="AH1676" s="8">
        <f t="shared" si="1059"/>
        <v>526</v>
      </c>
    </row>
    <row r="1677" spans="1:34" x14ac:dyDescent="0.25">
      <c r="A1677" s="7" t="s">
        <v>4912</v>
      </c>
      <c r="B1677" s="7" t="s">
        <v>4913</v>
      </c>
      <c r="C1677" s="7" t="s">
        <v>50</v>
      </c>
      <c r="D1677" s="7" t="s">
        <v>29</v>
      </c>
      <c r="E1677" s="7" t="str">
        <f>INDEX('Нормо-час по специальностям'!$B$6:$B$26,MATCH(D1677,'Нормо-час по специальностям'!$A$6:$A$26,0))</f>
        <v>Дорожный рабочий / благоустройство</v>
      </c>
      <c r="F1677" s="15">
        <v>2.2000000000000002</v>
      </c>
      <c r="G1677" s="7" t="s">
        <v>7569</v>
      </c>
      <c r="H1677" s="11">
        <f t="shared" si="1043"/>
        <v>3.18</v>
      </c>
      <c r="I1677" s="8">
        <f>INDEX('Нормо-час по специальностям'!$D$6:$D$26,MATCH(D1677,'Нормо-час по специальностям'!$A$6:$A$26,0))</f>
        <v>650</v>
      </c>
      <c r="J1677" s="8">
        <f>INDEX('Нормо-час по специальностям'!$E$6:$E$26,MATCH(D1677,'Нормо-час по специальностям'!$A$6:$A$26,0))</f>
        <v>780</v>
      </c>
      <c r="K1677" s="8">
        <f t="shared" si="1044"/>
        <v>1430</v>
      </c>
      <c r="L1677" s="8">
        <f t="shared" si="1045"/>
        <v>1716</v>
      </c>
      <c r="M1677" s="8">
        <f>Расценки!L1676</f>
        <v>1700</v>
      </c>
      <c r="N1677" s="8">
        <f>Расценки!M1676</f>
        <v>1955</v>
      </c>
      <c r="O1677" s="10">
        <f t="shared" si="1046"/>
        <v>-0.1588235294117647</v>
      </c>
      <c r="P1677" s="10">
        <f t="shared" si="1047"/>
        <v>-0.1222506393861893</v>
      </c>
      <c r="Q1677" s="7" t="str">
        <f t="shared" si="1048"/>
        <v>нормо-часы</v>
      </c>
      <c r="R1677" s="7" t="str">
        <f t="shared" si="1049"/>
        <v>нормо-часы</v>
      </c>
      <c r="S1677" s="8">
        <f t="shared" si="1050"/>
        <v>773</v>
      </c>
      <c r="T1677" s="8">
        <f t="shared" si="1051"/>
        <v>889</v>
      </c>
      <c r="U1677" s="8">
        <f>Расценки!F1676</f>
        <v>2600</v>
      </c>
      <c r="V1677" s="8">
        <f>Расценки!G1676</f>
        <v>2990</v>
      </c>
      <c r="W1677" s="10">
        <f t="shared" si="1052"/>
        <v>0.45</v>
      </c>
      <c r="X1677" s="10">
        <f t="shared" si="1053"/>
        <v>0.42608695652173911</v>
      </c>
      <c r="Y1677" s="9">
        <f>Расценки!H1676</f>
        <v>2600</v>
      </c>
      <c r="Z1677" s="9">
        <f>Расценки!I1676</f>
        <v>2990</v>
      </c>
      <c r="AA1677" s="10">
        <f>Расценки!J1676</f>
        <v>0</v>
      </c>
      <c r="AB1677" s="10">
        <f>Расценки!K1676</f>
        <v>0</v>
      </c>
      <c r="AC1677" s="16">
        <f t="shared" si="1054"/>
        <v>0.45</v>
      </c>
      <c r="AD1677" s="16">
        <f t="shared" si="1055"/>
        <v>0.42608695652173911</v>
      </c>
      <c r="AE1677" s="10">
        <f t="shared" si="1056"/>
        <v>0.34615384615384615</v>
      </c>
      <c r="AF1677" s="10">
        <f t="shared" si="1057"/>
        <v>0.34615384615384615</v>
      </c>
      <c r="AG1677" s="8">
        <f t="shared" si="1058"/>
        <v>1170</v>
      </c>
      <c r="AH1677" s="8">
        <f t="shared" si="1059"/>
        <v>1274</v>
      </c>
    </row>
    <row r="1678" spans="1:34" x14ac:dyDescent="0.25">
      <c r="A1678" s="7" t="s">
        <v>4915</v>
      </c>
      <c r="B1678" s="7" t="s">
        <v>4916</v>
      </c>
      <c r="C1678" s="7" t="s">
        <v>186</v>
      </c>
      <c r="D1678" s="7" t="s">
        <v>41</v>
      </c>
      <c r="E1678" s="7" t="str">
        <f>INDEX('Нормо-час по специальностям'!$B$6:$B$26,MATCH(D1678,'Нормо-час по специальностям'!$A$6:$A$26,0))</f>
        <v>Сварщик / монтажник МК</v>
      </c>
      <c r="F1678" s="15">
        <v>80</v>
      </c>
      <c r="G1678" s="7" t="s">
        <v>7570</v>
      </c>
      <c r="H1678" s="11">
        <f t="shared" si="1043"/>
        <v>0.09</v>
      </c>
      <c r="I1678" s="8">
        <f>INDEX('Нормо-час по специальностям'!$D$6:$D$26,MATCH(D1678,'Нормо-час по специальностям'!$A$6:$A$26,0))</f>
        <v>900</v>
      </c>
      <c r="J1678" s="8">
        <f>INDEX('Нормо-час по специальностям'!$E$6:$E$26,MATCH(D1678,'Нормо-час по специальностям'!$A$6:$A$26,0))</f>
        <v>1080</v>
      </c>
      <c r="K1678" s="8">
        <f t="shared" si="1044"/>
        <v>72000</v>
      </c>
      <c r="L1678" s="8">
        <f t="shared" si="1045"/>
        <v>86400</v>
      </c>
      <c r="M1678" s="8">
        <f>Расценки!L1677</f>
        <v>60000</v>
      </c>
      <c r="N1678" s="8">
        <f>Расценки!M1677</f>
        <v>69000</v>
      </c>
      <c r="O1678" s="10">
        <f t="shared" si="1046"/>
        <v>0.19999999999999996</v>
      </c>
      <c r="P1678" s="10">
        <f t="shared" si="1047"/>
        <v>0.25217391304347836</v>
      </c>
      <c r="Q1678" s="7" t="str">
        <f t="shared" si="1048"/>
        <v>расценка</v>
      </c>
      <c r="R1678" s="7" t="str">
        <f t="shared" si="1049"/>
        <v>расценка</v>
      </c>
      <c r="S1678" s="8">
        <f t="shared" si="1050"/>
        <v>750</v>
      </c>
      <c r="T1678" s="8">
        <f t="shared" si="1051"/>
        <v>863</v>
      </c>
      <c r="U1678" s="8">
        <f>Расценки!F1677</f>
        <v>95000</v>
      </c>
      <c r="V1678" s="8">
        <f>Расценки!G1677</f>
        <v>109250</v>
      </c>
      <c r="W1678" s="10">
        <f t="shared" si="1052"/>
        <v>0.24210526315789474</v>
      </c>
      <c r="X1678" s="10">
        <f t="shared" si="1053"/>
        <v>0.20915331807780321</v>
      </c>
      <c r="Y1678" s="9">
        <f>Расценки!H1677</f>
        <v>96000</v>
      </c>
      <c r="Z1678" s="9">
        <f>Расценки!I1677</f>
        <v>115200</v>
      </c>
      <c r="AA1678" s="10">
        <f>Расценки!J1677</f>
        <v>1.0526315789473717E-2</v>
      </c>
      <c r="AB1678" s="10">
        <f>Расценки!K1677</f>
        <v>5.4462242562929086E-2</v>
      </c>
      <c r="AC1678" s="16">
        <f t="shared" si="1054"/>
        <v>0.25</v>
      </c>
      <c r="AD1678" s="16">
        <f t="shared" si="1055"/>
        <v>0.25</v>
      </c>
      <c r="AE1678" s="10">
        <f t="shared" si="1056"/>
        <v>0.375</v>
      </c>
      <c r="AF1678" s="10">
        <f t="shared" si="1057"/>
        <v>0.40104166666666669</v>
      </c>
      <c r="AG1678" s="8">
        <f t="shared" si="1058"/>
        <v>24000</v>
      </c>
      <c r="AH1678" s="8">
        <f t="shared" si="1059"/>
        <v>28800</v>
      </c>
    </row>
    <row r="1679" spans="1:34" x14ac:dyDescent="0.25">
      <c r="A1679" s="7" t="s">
        <v>4917</v>
      </c>
      <c r="B1679" s="7" t="s">
        <v>4918</v>
      </c>
      <c r="C1679" s="7" t="s">
        <v>54</v>
      </c>
      <c r="D1679" s="7" t="s">
        <v>29</v>
      </c>
      <c r="E1679" s="7" t="str">
        <f>INDEX('Нормо-час по специальностям'!$B$6:$B$26,MATCH(D1679,'Нормо-час по специальностям'!$A$6:$A$26,0))</f>
        <v>Дорожный рабочий / благоустройство</v>
      </c>
      <c r="F1679" s="15">
        <v>3</v>
      </c>
      <c r="G1679" s="7" t="s">
        <v>7571</v>
      </c>
      <c r="H1679" s="11">
        <f t="shared" si="1043"/>
        <v>2.33</v>
      </c>
      <c r="I1679" s="8">
        <f>INDEX('Нормо-час по специальностям'!$D$6:$D$26,MATCH(D1679,'Нормо-час по специальностям'!$A$6:$A$26,0))</f>
        <v>650</v>
      </c>
      <c r="J1679" s="8">
        <f>INDEX('Нормо-час по специальностям'!$E$6:$E$26,MATCH(D1679,'Нормо-час по специальностям'!$A$6:$A$26,0))</f>
        <v>780</v>
      </c>
      <c r="K1679" s="8">
        <f t="shared" si="1044"/>
        <v>1950</v>
      </c>
      <c r="L1679" s="8">
        <f t="shared" si="1045"/>
        <v>2340</v>
      </c>
      <c r="M1679" s="8">
        <f>Расценки!L1678</f>
        <v>2200</v>
      </c>
      <c r="N1679" s="8">
        <f>Расценки!M1678</f>
        <v>2530</v>
      </c>
      <c r="O1679" s="10">
        <f t="shared" si="1046"/>
        <v>-0.11363636363636365</v>
      </c>
      <c r="P1679" s="10">
        <f t="shared" si="1047"/>
        <v>-7.5098814229249022E-2</v>
      </c>
      <c r="Q1679" s="7" t="str">
        <f t="shared" si="1048"/>
        <v>нормо-часы</v>
      </c>
      <c r="R1679" s="7" t="str">
        <f t="shared" si="1049"/>
        <v>равно</v>
      </c>
      <c r="S1679" s="8">
        <f t="shared" si="1050"/>
        <v>733</v>
      </c>
      <c r="T1679" s="8">
        <f t="shared" si="1051"/>
        <v>843</v>
      </c>
      <c r="U1679" s="8">
        <f>Расценки!F1678</f>
        <v>3600</v>
      </c>
      <c r="V1679" s="8">
        <f>Расценки!G1678</f>
        <v>4140</v>
      </c>
      <c r="W1679" s="10">
        <f t="shared" si="1052"/>
        <v>0.45833333333333331</v>
      </c>
      <c r="X1679" s="10">
        <f t="shared" si="1053"/>
        <v>0.43478260869565216</v>
      </c>
      <c r="Y1679" s="9">
        <f>Расценки!H1678</f>
        <v>3600</v>
      </c>
      <c r="Z1679" s="9">
        <f>Расценки!I1678</f>
        <v>4140</v>
      </c>
      <c r="AA1679" s="10">
        <f>Расценки!J1678</f>
        <v>0</v>
      </c>
      <c r="AB1679" s="10">
        <f>Расценки!K1678</f>
        <v>0</v>
      </c>
      <c r="AC1679" s="16">
        <f t="shared" si="1054"/>
        <v>0.45833333333333331</v>
      </c>
      <c r="AD1679" s="16">
        <f t="shared" si="1055"/>
        <v>0.43478260869565216</v>
      </c>
      <c r="AE1679" s="10">
        <f t="shared" si="1056"/>
        <v>0.3888888888888889</v>
      </c>
      <c r="AF1679" s="10">
        <f t="shared" si="1057"/>
        <v>0.3888888888888889</v>
      </c>
      <c r="AG1679" s="8">
        <f t="shared" si="1058"/>
        <v>1650</v>
      </c>
      <c r="AH1679" s="8">
        <f t="shared" si="1059"/>
        <v>1800</v>
      </c>
    </row>
    <row r="1680" spans="1:34" x14ac:dyDescent="0.25">
      <c r="A1680" s="7" t="s">
        <v>4921</v>
      </c>
      <c r="B1680" s="7" t="s">
        <v>4922</v>
      </c>
      <c r="C1680" s="7" t="s">
        <v>54</v>
      </c>
      <c r="D1680" s="7" t="s">
        <v>29</v>
      </c>
      <c r="E1680" s="7" t="str">
        <f>INDEX('Нормо-час по специальностям'!$B$6:$B$26,MATCH(D1680,'Нормо-час по специальностям'!$A$6:$A$26,0))</f>
        <v>Дорожный рабочий / благоустройство</v>
      </c>
      <c r="F1680" s="15">
        <v>6.0000000000000001E-3</v>
      </c>
      <c r="G1680" s="7" t="s">
        <v>7572</v>
      </c>
      <c r="H1680" s="11">
        <f t="shared" si="1043"/>
        <v>1166.67</v>
      </c>
      <c r="I1680" s="8">
        <f>INDEX('Нормо-час по специальностям'!$D$6:$D$26,MATCH(D1680,'Нормо-час по специальностям'!$A$6:$A$26,0))</f>
        <v>650</v>
      </c>
      <c r="J1680" s="8">
        <f>INDEX('Нормо-час по специальностям'!$E$6:$E$26,MATCH(D1680,'Нормо-час по специальностям'!$A$6:$A$26,0))</f>
        <v>780</v>
      </c>
      <c r="K1680" s="8">
        <f t="shared" si="1044"/>
        <v>4</v>
      </c>
      <c r="L1680" s="8">
        <f t="shared" si="1045"/>
        <v>5</v>
      </c>
      <c r="M1680" s="8">
        <f>Расценки!L1679</f>
        <v>15</v>
      </c>
      <c r="N1680" s="8">
        <f>Расценки!M1679</f>
        <v>17</v>
      </c>
      <c r="O1680" s="10">
        <f t="shared" si="1046"/>
        <v>-0.73333333333333339</v>
      </c>
      <c r="P1680" s="10">
        <f t="shared" si="1047"/>
        <v>-0.70588235294117641</v>
      </c>
      <c r="Q1680" s="7" t="str">
        <f t="shared" si="1048"/>
        <v>нормо-часы</v>
      </c>
      <c r="R1680" s="7" t="str">
        <f t="shared" si="1049"/>
        <v>нормо-часы</v>
      </c>
      <c r="S1680" s="8">
        <f t="shared" si="1050"/>
        <v>2500</v>
      </c>
      <c r="T1680" s="8">
        <f t="shared" si="1051"/>
        <v>2833</v>
      </c>
      <c r="U1680" s="8">
        <f>Расценки!F1679</f>
        <v>25</v>
      </c>
      <c r="V1680" s="8">
        <f>Расценки!G1679</f>
        <v>28.5</v>
      </c>
      <c r="W1680" s="10">
        <f t="shared" si="1052"/>
        <v>0.84</v>
      </c>
      <c r="X1680" s="10">
        <f t="shared" si="1053"/>
        <v>0.82456140350877194</v>
      </c>
      <c r="Y1680" s="9">
        <f>Расценки!H1679</f>
        <v>25</v>
      </c>
      <c r="Z1680" s="9">
        <f>Расценки!I1679</f>
        <v>28.5</v>
      </c>
      <c r="AA1680" s="10">
        <f>Расценки!J1679</f>
        <v>0</v>
      </c>
      <c r="AB1680" s="10">
        <f>Расценки!K1679</f>
        <v>0</v>
      </c>
      <c r="AC1680" s="16">
        <f t="shared" si="1054"/>
        <v>0.84</v>
      </c>
      <c r="AD1680" s="16">
        <f t="shared" si="1055"/>
        <v>0.82456140350877194</v>
      </c>
      <c r="AE1680" s="10">
        <f t="shared" si="1056"/>
        <v>0.4</v>
      </c>
      <c r="AF1680" s="10">
        <f t="shared" si="1057"/>
        <v>0.40350877192982454</v>
      </c>
      <c r="AG1680" s="8">
        <f t="shared" si="1058"/>
        <v>21</v>
      </c>
      <c r="AH1680" s="8">
        <f t="shared" si="1059"/>
        <v>23.5</v>
      </c>
    </row>
    <row r="1681" spans="1:34" x14ac:dyDescent="0.25">
      <c r="A1681" s="7" t="s">
        <v>4924</v>
      </c>
      <c r="B1681" s="7" t="s">
        <v>4925</v>
      </c>
      <c r="C1681" s="7" t="s">
        <v>54</v>
      </c>
      <c r="D1681" s="7" t="s">
        <v>29</v>
      </c>
      <c r="E1681" s="7" t="str">
        <f>INDEX('Нормо-час по специальностям'!$B$6:$B$26,MATCH(D1681,'Нормо-час по специальностям'!$A$6:$A$26,0))</f>
        <v>Дорожный рабочий / благоустройство</v>
      </c>
      <c r="F1681" s="15">
        <v>6.0000000000000001E-3</v>
      </c>
      <c r="G1681" s="7" t="s">
        <v>7572</v>
      </c>
      <c r="H1681" s="11">
        <f t="shared" si="1043"/>
        <v>1166.67</v>
      </c>
      <c r="I1681" s="8">
        <f>INDEX('Нормо-час по специальностям'!$D$6:$D$26,MATCH(D1681,'Нормо-час по специальностям'!$A$6:$A$26,0))</f>
        <v>650</v>
      </c>
      <c r="J1681" s="8">
        <f>INDEX('Нормо-час по специальностям'!$E$6:$E$26,MATCH(D1681,'Нормо-час по специальностям'!$A$6:$A$26,0))</f>
        <v>780</v>
      </c>
      <c r="K1681" s="8">
        <f t="shared" si="1044"/>
        <v>4</v>
      </c>
      <c r="L1681" s="8">
        <f t="shared" si="1045"/>
        <v>5</v>
      </c>
      <c r="M1681" s="8">
        <f>Расценки!L1680</f>
        <v>14</v>
      </c>
      <c r="N1681" s="8">
        <f>Расценки!M1680</f>
        <v>16</v>
      </c>
      <c r="O1681" s="10">
        <f t="shared" si="1046"/>
        <v>-0.7142857142857143</v>
      </c>
      <c r="P1681" s="10">
        <f t="shared" si="1047"/>
        <v>-0.6875</v>
      </c>
      <c r="Q1681" s="7" t="str">
        <f t="shared" si="1048"/>
        <v>нормо-часы</v>
      </c>
      <c r="R1681" s="7" t="str">
        <f t="shared" si="1049"/>
        <v>нормо-часы</v>
      </c>
      <c r="S1681" s="8">
        <f t="shared" si="1050"/>
        <v>2333</v>
      </c>
      <c r="T1681" s="8">
        <f t="shared" si="1051"/>
        <v>2667</v>
      </c>
      <c r="U1681" s="8">
        <f>Расценки!F1680</f>
        <v>22</v>
      </c>
      <c r="V1681" s="8">
        <f>Расценки!G1680</f>
        <v>25.5</v>
      </c>
      <c r="W1681" s="10">
        <f t="shared" si="1052"/>
        <v>0.81818181818181823</v>
      </c>
      <c r="X1681" s="10">
        <f t="shared" si="1053"/>
        <v>0.80392156862745101</v>
      </c>
      <c r="Y1681" s="9">
        <f>Расценки!H1680</f>
        <v>22</v>
      </c>
      <c r="Z1681" s="9">
        <f>Расценки!I1680</f>
        <v>25.5</v>
      </c>
      <c r="AA1681" s="10">
        <f>Расценки!J1680</f>
        <v>0</v>
      </c>
      <c r="AB1681" s="10">
        <f>Расценки!K1680</f>
        <v>0</v>
      </c>
      <c r="AC1681" s="16">
        <f t="shared" si="1054"/>
        <v>0.81818181818181823</v>
      </c>
      <c r="AD1681" s="16">
        <f t="shared" si="1055"/>
        <v>0.80392156862745101</v>
      </c>
      <c r="AE1681" s="10">
        <f t="shared" si="1056"/>
        <v>0.36363636363636365</v>
      </c>
      <c r="AF1681" s="10">
        <f t="shared" si="1057"/>
        <v>0.37254901960784315</v>
      </c>
      <c r="AG1681" s="8">
        <f t="shared" si="1058"/>
        <v>18</v>
      </c>
      <c r="AH1681" s="8">
        <f t="shared" si="1059"/>
        <v>20.5</v>
      </c>
    </row>
    <row r="1682" spans="1:34" x14ac:dyDescent="0.25">
      <c r="A1682" s="7" t="s">
        <v>4926</v>
      </c>
      <c r="B1682" s="7" t="s">
        <v>4927</v>
      </c>
      <c r="C1682" s="7" t="s">
        <v>54</v>
      </c>
      <c r="D1682" s="7" t="s">
        <v>29</v>
      </c>
      <c r="E1682" s="7" t="str">
        <f>INDEX('Нормо-час по специальностям'!$B$6:$B$26,MATCH(D1682,'Нормо-час по специальностям'!$A$6:$A$26,0))</f>
        <v>Дорожный рабочий / благоустройство</v>
      </c>
      <c r="F1682" s="15">
        <v>0.03</v>
      </c>
      <c r="G1682" s="7" t="s">
        <v>7573</v>
      </c>
      <c r="H1682" s="11">
        <f t="shared" si="1043"/>
        <v>233.33</v>
      </c>
      <c r="I1682" s="8">
        <f>INDEX('Нормо-час по специальностям'!$D$6:$D$26,MATCH(D1682,'Нормо-час по специальностям'!$A$6:$A$26,0))</f>
        <v>650</v>
      </c>
      <c r="J1682" s="8">
        <f>INDEX('Нормо-час по специальностям'!$E$6:$E$26,MATCH(D1682,'Нормо-час по специальностям'!$A$6:$A$26,0))</f>
        <v>780</v>
      </c>
      <c r="K1682" s="8">
        <f t="shared" si="1044"/>
        <v>20</v>
      </c>
      <c r="L1682" s="8">
        <f t="shared" si="1045"/>
        <v>23</v>
      </c>
      <c r="M1682" s="8">
        <f>Расценки!L1681</f>
        <v>38</v>
      </c>
      <c r="N1682" s="8">
        <f>Расценки!M1681</f>
        <v>43.5</v>
      </c>
      <c r="O1682" s="10">
        <f t="shared" si="1046"/>
        <v>-0.47368421052631582</v>
      </c>
      <c r="P1682" s="10">
        <f t="shared" si="1047"/>
        <v>-0.47126436781609193</v>
      </c>
      <c r="Q1682" s="7" t="str">
        <f t="shared" si="1048"/>
        <v>нормо-часы</v>
      </c>
      <c r="R1682" s="7" t="str">
        <f t="shared" si="1049"/>
        <v>нормо-часы</v>
      </c>
      <c r="S1682" s="8">
        <f t="shared" si="1050"/>
        <v>1267</v>
      </c>
      <c r="T1682" s="8">
        <f t="shared" si="1051"/>
        <v>1450</v>
      </c>
      <c r="U1682" s="8">
        <f>Расценки!F1681</f>
        <v>60</v>
      </c>
      <c r="V1682" s="8">
        <f>Расценки!G1681</f>
        <v>69</v>
      </c>
      <c r="W1682" s="10">
        <f t="shared" si="1052"/>
        <v>0.66666666666666663</v>
      </c>
      <c r="X1682" s="10">
        <f t="shared" si="1053"/>
        <v>0.66666666666666663</v>
      </c>
      <c r="Y1682" s="9">
        <f>Расценки!H1681</f>
        <v>60</v>
      </c>
      <c r="Z1682" s="9">
        <f>Расценки!I1681</f>
        <v>69</v>
      </c>
      <c r="AA1682" s="10">
        <f>Расценки!J1681</f>
        <v>0</v>
      </c>
      <c r="AB1682" s="10">
        <f>Расценки!K1681</f>
        <v>0</v>
      </c>
      <c r="AC1682" s="16">
        <f t="shared" si="1054"/>
        <v>0.66666666666666663</v>
      </c>
      <c r="AD1682" s="16">
        <f t="shared" si="1055"/>
        <v>0.66666666666666663</v>
      </c>
      <c r="AE1682" s="10">
        <f t="shared" si="1056"/>
        <v>0.36666666666666664</v>
      </c>
      <c r="AF1682" s="10">
        <f t="shared" si="1057"/>
        <v>0.36956521739130432</v>
      </c>
      <c r="AG1682" s="8">
        <f t="shared" si="1058"/>
        <v>40</v>
      </c>
      <c r="AH1682" s="8">
        <f t="shared" si="1059"/>
        <v>46</v>
      </c>
    </row>
    <row r="1683" spans="1:34" x14ac:dyDescent="0.25">
      <c r="A1683" s="7" t="s">
        <v>4928</v>
      </c>
      <c r="B1683" s="7" t="s">
        <v>4929</v>
      </c>
      <c r="C1683" s="7" t="s">
        <v>54</v>
      </c>
      <c r="D1683" s="7" t="s">
        <v>29</v>
      </c>
      <c r="E1683" s="7" t="str">
        <f>INDEX('Нормо-час по специальностям'!$B$6:$B$26,MATCH(D1683,'Нормо-час по специальностям'!$A$6:$A$26,0))</f>
        <v>Дорожный рабочий / благоустройство</v>
      </c>
      <c r="F1683" s="15">
        <v>1.2E-2</v>
      </c>
      <c r="G1683" s="7" t="s">
        <v>7574</v>
      </c>
      <c r="H1683" s="11">
        <f t="shared" si="1043"/>
        <v>583.33000000000004</v>
      </c>
      <c r="I1683" s="8">
        <f>INDEX('Нормо-час по специальностям'!$D$6:$D$26,MATCH(D1683,'Нормо-час по специальностям'!$A$6:$A$26,0))</f>
        <v>650</v>
      </c>
      <c r="J1683" s="8">
        <f>INDEX('Нормо-час по специальностям'!$E$6:$E$26,MATCH(D1683,'Нормо-час по специальностям'!$A$6:$A$26,0))</f>
        <v>780</v>
      </c>
      <c r="K1683" s="8">
        <f t="shared" si="1044"/>
        <v>8</v>
      </c>
      <c r="L1683" s="8">
        <f t="shared" si="1045"/>
        <v>9</v>
      </c>
      <c r="M1683" s="8">
        <f>Расценки!L1682</f>
        <v>12</v>
      </c>
      <c r="N1683" s="8">
        <f>Расценки!M1682</f>
        <v>14</v>
      </c>
      <c r="O1683" s="10">
        <f t="shared" si="1046"/>
        <v>-0.33333333333333337</v>
      </c>
      <c r="P1683" s="10">
        <f t="shared" si="1047"/>
        <v>-0.3571428571428571</v>
      </c>
      <c r="Q1683" s="7" t="str">
        <f t="shared" si="1048"/>
        <v>нормо-часы</v>
      </c>
      <c r="R1683" s="7" t="str">
        <f t="shared" si="1049"/>
        <v>нормо-часы</v>
      </c>
      <c r="S1683" s="8">
        <f t="shared" si="1050"/>
        <v>1000</v>
      </c>
      <c r="T1683" s="8">
        <f t="shared" si="1051"/>
        <v>1167</v>
      </c>
      <c r="U1683" s="8">
        <f>Расценки!F1682</f>
        <v>20</v>
      </c>
      <c r="V1683" s="8">
        <f>Расценки!G1682</f>
        <v>23</v>
      </c>
      <c r="W1683" s="10">
        <f t="shared" si="1052"/>
        <v>0.6</v>
      </c>
      <c r="X1683" s="10">
        <f t="shared" si="1053"/>
        <v>0.60869565217391308</v>
      </c>
      <c r="Y1683" s="9">
        <f>Расценки!H1682</f>
        <v>20</v>
      </c>
      <c r="Z1683" s="9">
        <f>Расценки!I1682</f>
        <v>23</v>
      </c>
      <c r="AA1683" s="10">
        <f>Расценки!J1682</f>
        <v>0</v>
      </c>
      <c r="AB1683" s="10">
        <f>Расценки!K1682</f>
        <v>0</v>
      </c>
      <c r="AC1683" s="16">
        <f t="shared" si="1054"/>
        <v>0.6</v>
      </c>
      <c r="AD1683" s="16">
        <f t="shared" si="1055"/>
        <v>0.60869565217391308</v>
      </c>
      <c r="AE1683" s="10">
        <f t="shared" si="1056"/>
        <v>0.4</v>
      </c>
      <c r="AF1683" s="10">
        <f t="shared" si="1057"/>
        <v>0.39130434782608697</v>
      </c>
      <c r="AG1683" s="8">
        <f t="shared" si="1058"/>
        <v>12</v>
      </c>
      <c r="AH1683" s="8">
        <f t="shared" si="1059"/>
        <v>14</v>
      </c>
    </row>
    <row r="1684" spans="1:34" x14ac:dyDescent="0.25">
      <c r="A1684" s="7" t="s">
        <v>4930</v>
      </c>
      <c r="B1684" s="7" t="s">
        <v>4931</v>
      </c>
      <c r="C1684" s="7" t="s">
        <v>54</v>
      </c>
      <c r="D1684" s="7" t="s">
        <v>29</v>
      </c>
      <c r="E1684" s="7" t="str">
        <f>INDEX('Нормо-час по специальностям'!$B$6:$B$26,MATCH(D1684,'Нормо-час по специальностям'!$A$6:$A$26,0))</f>
        <v>Дорожный рабочий / благоустройство</v>
      </c>
      <c r="F1684" s="15">
        <v>0.08</v>
      </c>
      <c r="G1684" s="7" t="s">
        <v>7575</v>
      </c>
      <c r="H1684" s="11">
        <f t="shared" si="1043"/>
        <v>87.5</v>
      </c>
      <c r="I1684" s="8">
        <f>INDEX('Нормо-час по специальностям'!$D$6:$D$26,MATCH(D1684,'Нормо-час по специальностям'!$A$6:$A$26,0))</f>
        <v>650</v>
      </c>
      <c r="J1684" s="8">
        <f>INDEX('Нормо-час по специальностям'!$E$6:$E$26,MATCH(D1684,'Нормо-час по специальностям'!$A$6:$A$26,0))</f>
        <v>780</v>
      </c>
      <c r="K1684" s="8">
        <f t="shared" si="1044"/>
        <v>52</v>
      </c>
      <c r="L1684" s="8">
        <f t="shared" si="1045"/>
        <v>62</v>
      </c>
      <c r="M1684" s="8">
        <f>Расценки!L1683</f>
        <v>150</v>
      </c>
      <c r="N1684" s="8">
        <f>Расценки!M1683</f>
        <v>172</v>
      </c>
      <c r="O1684" s="10">
        <f t="shared" si="1046"/>
        <v>-0.65333333333333332</v>
      </c>
      <c r="P1684" s="10">
        <f t="shared" si="1047"/>
        <v>-0.63953488372093026</v>
      </c>
      <c r="Q1684" s="7" t="str">
        <f t="shared" si="1048"/>
        <v>нормо-часы</v>
      </c>
      <c r="R1684" s="7" t="str">
        <f t="shared" si="1049"/>
        <v>нормо-часы</v>
      </c>
      <c r="S1684" s="8">
        <f t="shared" si="1050"/>
        <v>1875</v>
      </c>
      <c r="T1684" s="8">
        <f t="shared" si="1051"/>
        <v>2150</v>
      </c>
      <c r="U1684" s="8">
        <f>Расценки!F1683</f>
        <v>250</v>
      </c>
      <c r="V1684" s="8">
        <f>Расценки!G1683</f>
        <v>288</v>
      </c>
      <c r="W1684" s="10">
        <f t="shared" si="1052"/>
        <v>0.79200000000000004</v>
      </c>
      <c r="X1684" s="10">
        <f t="shared" si="1053"/>
        <v>0.78472222222222221</v>
      </c>
      <c r="Y1684" s="9">
        <f>Расценки!H1683</f>
        <v>250</v>
      </c>
      <c r="Z1684" s="9">
        <f>Расценки!I1683</f>
        <v>288</v>
      </c>
      <c r="AA1684" s="10">
        <f>Расценки!J1683</f>
        <v>0</v>
      </c>
      <c r="AB1684" s="10">
        <f>Расценки!K1683</f>
        <v>0</v>
      </c>
      <c r="AC1684" s="16">
        <f t="shared" si="1054"/>
        <v>0.79200000000000004</v>
      </c>
      <c r="AD1684" s="16">
        <f t="shared" si="1055"/>
        <v>0.78472222222222221</v>
      </c>
      <c r="AE1684" s="10">
        <f t="shared" si="1056"/>
        <v>0.4</v>
      </c>
      <c r="AF1684" s="10">
        <f t="shared" si="1057"/>
        <v>0.40277777777777779</v>
      </c>
      <c r="AG1684" s="8">
        <f t="shared" si="1058"/>
        <v>198</v>
      </c>
      <c r="AH1684" s="8">
        <f t="shared" si="1059"/>
        <v>226</v>
      </c>
    </row>
    <row r="1685" spans="1:34" x14ac:dyDescent="0.25">
      <c r="A1685" s="7" t="s">
        <v>4933</v>
      </c>
      <c r="B1685" s="7" t="s">
        <v>4934</v>
      </c>
      <c r="C1685" s="7" t="s">
        <v>54</v>
      </c>
      <c r="D1685" s="7" t="s">
        <v>29</v>
      </c>
      <c r="E1685" s="7" t="str">
        <f>INDEX('Нормо-час по специальностям'!$B$6:$B$26,MATCH(D1685,'Нормо-час по специальностям'!$A$6:$A$26,0))</f>
        <v>Дорожный рабочий / благоустройство</v>
      </c>
      <c r="F1685" s="15">
        <v>0.8</v>
      </c>
      <c r="G1685" s="7" t="s">
        <v>7576</v>
      </c>
      <c r="H1685" s="11">
        <f t="shared" si="1043"/>
        <v>8.75</v>
      </c>
      <c r="I1685" s="8">
        <f>INDEX('Нормо-час по специальностям'!$D$6:$D$26,MATCH(D1685,'Нормо-час по специальностям'!$A$6:$A$26,0))</f>
        <v>650</v>
      </c>
      <c r="J1685" s="8">
        <f>INDEX('Нормо-час по специальностям'!$E$6:$E$26,MATCH(D1685,'Нормо-час по специальностям'!$A$6:$A$26,0))</f>
        <v>780</v>
      </c>
      <c r="K1685" s="8">
        <f t="shared" si="1044"/>
        <v>520</v>
      </c>
      <c r="L1685" s="8">
        <f t="shared" si="1045"/>
        <v>624</v>
      </c>
      <c r="M1685" s="8">
        <f>Расценки!L1684</f>
        <v>380</v>
      </c>
      <c r="N1685" s="8">
        <f>Расценки!M1684</f>
        <v>437</v>
      </c>
      <c r="O1685" s="10">
        <f t="shared" si="1046"/>
        <v>0.36842105263157898</v>
      </c>
      <c r="P1685" s="10">
        <f t="shared" si="1047"/>
        <v>0.42791762013729984</v>
      </c>
      <c r="Q1685" s="7" t="str">
        <f t="shared" si="1048"/>
        <v>расценка</v>
      </c>
      <c r="R1685" s="7" t="str">
        <f t="shared" si="1049"/>
        <v>расценка</v>
      </c>
      <c r="S1685" s="8">
        <f t="shared" si="1050"/>
        <v>475</v>
      </c>
      <c r="T1685" s="8">
        <f t="shared" si="1051"/>
        <v>546</v>
      </c>
      <c r="U1685" s="8">
        <f>Расценки!F1684</f>
        <v>600</v>
      </c>
      <c r="V1685" s="8">
        <f>Расценки!G1684</f>
        <v>690</v>
      </c>
      <c r="W1685" s="10">
        <f t="shared" si="1052"/>
        <v>0.13333333333333333</v>
      </c>
      <c r="X1685" s="10">
        <f t="shared" si="1053"/>
        <v>9.5652173913043481E-2</v>
      </c>
      <c r="Y1685" s="9">
        <f>Расценки!H1684</f>
        <v>694</v>
      </c>
      <c r="Z1685" s="9">
        <f>Расценки!I1684</f>
        <v>832</v>
      </c>
      <c r="AA1685" s="10">
        <f>Расценки!J1684</f>
        <v>0.15666666666666673</v>
      </c>
      <c r="AB1685" s="10">
        <f>Расценки!K1684</f>
        <v>0.20579710144927543</v>
      </c>
      <c r="AC1685" s="16">
        <f t="shared" si="1054"/>
        <v>0.25072046109510088</v>
      </c>
      <c r="AD1685" s="16">
        <f t="shared" si="1055"/>
        <v>0.25</v>
      </c>
      <c r="AE1685" s="10">
        <f t="shared" si="1056"/>
        <v>0.45244956772334294</v>
      </c>
      <c r="AF1685" s="10">
        <f t="shared" si="1057"/>
        <v>0.47475961538461536</v>
      </c>
      <c r="AG1685" s="8">
        <f t="shared" si="1058"/>
        <v>174</v>
      </c>
      <c r="AH1685" s="8">
        <f t="shared" si="1059"/>
        <v>208</v>
      </c>
    </row>
    <row r="1686" spans="1:34" x14ac:dyDescent="0.25">
      <c r="A1686" s="7" t="s">
        <v>4937</v>
      </c>
      <c r="B1686" s="7" t="s">
        <v>4938</v>
      </c>
      <c r="C1686" s="7" t="s">
        <v>50</v>
      </c>
      <c r="D1686" s="7" t="s">
        <v>29</v>
      </c>
      <c r="E1686" s="7" t="str">
        <f>INDEX('Нормо-час по специальностям'!$B$6:$B$26,MATCH(D1686,'Нормо-час по специальностям'!$A$6:$A$26,0))</f>
        <v>Дорожный рабочий / благоустройство</v>
      </c>
      <c r="F1686" s="15">
        <v>0.08</v>
      </c>
      <c r="G1686" s="7" t="s">
        <v>7577</v>
      </c>
      <c r="H1686" s="11">
        <f t="shared" si="1043"/>
        <v>87.5</v>
      </c>
      <c r="I1686" s="8">
        <f>INDEX('Нормо-час по специальностям'!$D$6:$D$26,MATCH(D1686,'Нормо-час по специальностям'!$A$6:$A$26,0))</f>
        <v>650</v>
      </c>
      <c r="J1686" s="8">
        <f>INDEX('Нормо-час по специальностям'!$E$6:$E$26,MATCH(D1686,'Нормо-час по специальностям'!$A$6:$A$26,0))</f>
        <v>780</v>
      </c>
      <c r="K1686" s="8">
        <f t="shared" si="1044"/>
        <v>52</v>
      </c>
      <c r="L1686" s="8">
        <f t="shared" si="1045"/>
        <v>62</v>
      </c>
      <c r="M1686" s="8">
        <f>Расценки!L1685</f>
        <v>120</v>
      </c>
      <c r="N1686" s="8">
        <f>Расценки!M1685</f>
        <v>138</v>
      </c>
      <c r="O1686" s="10">
        <f t="shared" si="1046"/>
        <v>-0.56666666666666665</v>
      </c>
      <c r="P1686" s="10">
        <f t="shared" si="1047"/>
        <v>-0.55072463768115942</v>
      </c>
      <c r="Q1686" s="7" t="str">
        <f t="shared" si="1048"/>
        <v>нормо-часы</v>
      </c>
      <c r="R1686" s="7" t="str">
        <f t="shared" si="1049"/>
        <v>нормо-часы</v>
      </c>
      <c r="S1686" s="8">
        <f t="shared" si="1050"/>
        <v>1500</v>
      </c>
      <c r="T1686" s="8">
        <f t="shared" si="1051"/>
        <v>1725</v>
      </c>
      <c r="U1686" s="8">
        <f>Расценки!F1685</f>
        <v>200</v>
      </c>
      <c r="V1686" s="8">
        <f>Расценки!G1685</f>
        <v>230</v>
      </c>
      <c r="W1686" s="10">
        <f t="shared" si="1052"/>
        <v>0.74</v>
      </c>
      <c r="X1686" s="10">
        <f t="shared" si="1053"/>
        <v>0.73043478260869565</v>
      </c>
      <c r="Y1686" s="9">
        <f>Расценки!H1685</f>
        <v>200</v>
      </c>
      <c r="Z1686" s="9">
        <f>Расценки!I1685</f>
        <v>230</v>
      </c>
      <c r="AA1686" s="10">
        <f>Расценки!J1685</f>
        <v>0</v>
      </c>
      <c r="AB1686" s="10">
        <f>Расценки!K1685</f>
        <v>0</v>
      </c>
      <c r="AC1686" s="16">
        <f t="shared" si="1054"/>
        <v>0.74</v>
      </c>
      <c r="AD1686" s="16">
        <f t="shared" si="1055"/>
        <v>0.73043478260869565</v>
      </c>
      <c r="AE1686" s="10">
        <f t="shared" si="1056"/>
        <v>0.4</v>
      </c>
      <c r="AF1686" s="10">
        <f t="shared" si="1057"/>
        <v>0.4</v>
      </c>
      <c r="AG1686" s="8">
        <f t="shared" si="1058"/>
        <v>148</v>
      </c>
      <c r="AH1686" s="8">
        <f t="shared" si="1059"/>
        <v>168</v>
      </c>
    </row>
    <row r="1687" spans="1:34" x14ac:dyDescent="0.25">
      <c r="A1687" s="7" t="s">
        <v>4940</v>
      </c>
      <c r="B1687" s="7" t="s">
        <v>4941</v>
      </c>
      <c r="C1687" s="7" t="s">
        <v>54</v>
      </c>
      <c r="D1687" s="7" t="s">
        <v>279</v>
      </c>
      <c r="E1687" s="7" t="str">
        <f>INDEX('Нормо-час по специальностям'!$B$6:$B$26,MATCH(D1687,'Нормо-час по специальностям'!$A$6:$A$26,0))</f>
        <v>Отделочник (штукатур, маляр, ГКЛ)</v>
      </c>
      <c r="F1687" s="15">
        <v>0.25</v>
      </c>
      <c r="G1687" s="7" t="s">
        <v>7226</v>
      </c>
      <c r="H1687" s="11">
        <f t="shared" si="1043"/>
        <v>28</v>
      </c>
      <c r="I1687" s="8">
        <f>INDEX('Нормо-час по специальностям'!$D$6:$D$26,MATCH(D1687,'Нормо-час по специальностям'!$A$6:$A$26,0))</f>
        <v>750</v>
      </c>
      <c r="J1687" s="8">
        <f>INDEX('Нормо-час по специальностям'!$E$6:$E$26,MATCH(D1687,'Нормо-час по специальностям'!$A$6:$A$26,0))</f>
        <v>900</v>
      </c>
      <c r="K1687" s="8">
        <f t="shared" si="1044"/>
        <v>188</v>
      </c>
      <c r="L1687" s="8">
        <f t="shared" si="1045"/>
        <v>225</v>
      </c>
      <c r="M1687" s="8">
        <f>Расценки!L1686</f>
        <v>170</v>
      </c>
      <c r="N1687" s="8">
        <f>Расценки!M1686</f>
        <v>195</v>
      </c>
      <c r="O1687" s="10">
        <f t="shared" si="1046"/>
        <v>0.10588235294117654</v>
      </c>
      <c r="P1687" s="10">
        <f t="shared" si="1047"/>
        <v>0.15384615384615374</v>
      </c>
      <c r="Q1687" s="7" t="str">
        <f t="shared" si="1048"/>
        <v>расценка</v>
      </c>
      <c r="R1687" s="7" t="str">
        <f t="shared" si="1049"/>
        <v>расценка</v>
      </c>
      <c r="S1687" s="8">
        <f t="shared" si="1050"/>
        <v>680</v>
      </c>
      <c r="T1687" s="8">
        <f t="shared" si="1051"/>
        <v>780</v>
      </c>
      <c r="U1687" s="8">
        <f>Расценки!F1686</f>
        <v>280</v>
      </c>
      <c r="V1687" s="8">
        <f>Расценки!G1686</f>
        <v>322</v>
      </c>
      <c r="W1687" s="10">
        <f t="shared" si="1052"/>
        <v>0.32857142857142857</v>
      </c>
      <c r="X1687" s="10">
        <f t="shared" si="1053"/>
        <v>0.30124223602484473</v>
      </c>
      <c r="Y1687" s="9">
        <f>Расценки!H1686</f>
        <v>280</v>
      </c>
      <c r="Z1687" s="9">
        <f>Расценки!I1686</f>
        <v>322</v>
      </c>
      <c r="AA1687" s="10">
        <f>Расценки!J1686</f>
        <v>0</v>
      </c>
      <c r="AB1687" s="10">
        <f>Расценки!K1686</f>
        <v>0</v>
      </c>
      <c r="AC1687" s="16">
        <f t="shared" si="1054"/>
        <v>0.32857142857142857</v>
      </c>
      <c r="AD1687" s="16">
        <f t="shared" si="1055"/>
        <v>0.30124223602484473</v>
      </c>
      <c r="AE1687" s="10">
        <f t="shared" si="1056"/>
        <v>0.39285714285714285</v>
      </c>
      <c r="AF1687" s="10">
        <f t="shared" si="1057"/>
        <v>0.39440993788819878</v>
      </c>
      <c r="AG1687" s="8">
        <f t="shared" si="1058"/>
        <v>92</v>
      </c>
      <c r="AH1687" s="8">
        <f t="shared" si="1059"/>
        <v>97</v>
      </c>
    </row>
    <row r="1688" spans="1:34" x14ac:dyDescent="0.25">
      <c r="A1688" s="7" t="s">
        <v>4943</v>
      </c>
      <c r="B1688" s="7" t="s">
        <v>4944</v>
      </c>
      <c r="C1688" s="7" t="s">
        <v>54</v>
      </c>
      <c r="D1688" s="7" t="s">
        <v>279</v>
      </c>
      <c r="E1688" s="7" t="str">
        <f>INDEX('Нормо-час по специальностям'!$B$6:$B$26,MATCH(D1688,'Нормо-час по специальностям'!$A$6:$A$26,0))</f>
        <v>Отделочник (штукатур, маляр, ГКЛ)</v>
      </c>
      <c r="F1688" s="15">
        <v>0.35</v>
      </c>
      <c r="G1688" s="7" t="s">
        <v>7578</v>
      </c>
      <c r="H1688" s="11">
        <f t="shared" si="1043"/>
        <v>20</v>
      </c>
      <c r="I1688" s="8">
        <f>INDEX('Нормо-час по специальностям'!$D$6:$D$26,MATCH(D1688,'Нормо-час по специальностям'!$A$6:$A$26,0))</f>
        <v>750</v>
      </c>
      <c r="J1688" s="8">
        <f>INDEX('Нормо-час по специальностям'!$E$6:$E$26,MATCH(D1688,'Нормо-час по специальностям'!$A$6:$A$26,0))</f>
        <v>900</v>
      </c>
      <c r="K1688" s="8">
        <f t="shared" si="1044"/>
        <v>263</v>
      </c>
      <c r="L1688" s="8">
        <f t="shared" si="1045"/>
        <v>315</v>
      </c>
      <c r="M1688" s="8">
        <f>Расценки!L1687</f>
        <v>230</v>
      </c>
      <c r="N1688" s="8">
        <f>Расценки!M1687</f>
        <v>264</v>
      </c>
      <c r="O1688" s="10">
        <f t="shared" si="1046"/>
        <v>0.14347826086956528</v>
      </c>
      <c r="P1688" s="10">
        <f t="shared" si="1047"/>
        <v>0.19318181818181812</v>
      </c>
      <c r="Q1688" s="7" t="str">
        <f t="shared" si="1048"/>
        <v>расценка</v>
      </c>
      <c r="R1688" s="7" t="str">
        <f t="shared" si="1049"/>
        <v>расценка</v>
      </c>
      <c r="S1688" s="8">
        <f t="shared" si="1050"/>
        <v>657</v>
      </c>
      <c r="T1688" s="8">
        <f t="shared" si="1051"/>
        <v>754</v>
      </c>
      <c r="U1688" s="8">
        <f>Расценки!F1687</f>
        <v>380</v>
      </c>
      <c r="V1688" s="8">
        <f>Расценки!G1687</f>
        <v>437</v>
      </c>
      <c r="W1688" s="10">
        <f t="shared" si="1052"/>
        <v>0.30789473684210528</v>
      </c>
      <c r="X1688" s="10">
        <f t="shared" si="1053"/>
        <v>0.2791762013729977</v>
      </c>
      <c r="Y1688" s="9">
        <f>Расценки!H1687</f>
        <v>380</v>
      </c>
      <c r="Z1688" s="9">
        <f>Расценки!I1687</f>
        <v>437</v>
      </c>
      <c r="AA1688" s="10">
        <f>Расценки!J1687</f>
        <v>0</v>
      </c>
      <c r="AB1688" s="10">
        <f>Расценки!K1687</f>
        <v>0</v>
      </c>
      <c r="AC1688" s="16">
        <f t="shared" si="1054"/>
        <v>0.30789473684210528</v>
      </c>
      <c r="AD1688" s="16">
        <f t="shared" si="1055"/>
        <v>0.2791762013729977</v>
      </c>
      <c r="AE1688" s="10">
        <f t="shared" si="1056"/>
        <v>0.39473684210526316</v>
      </c>
      <c r="AF1688" s="10">
        <f t="shared" si="1057"/>
        <v>0.39588100686498856</v>
      </c>
      <c r="AG1688" s="8">
        <f t="shared" si="1058"/>
        <v>117</v>
      </c>
      <c r="AH1688" s="8">
        <f t="shared" si="1059"/>
        <v>122</v>
      </c>
    </row>
    <row r="1689" spans="1:34" x14ac:dyDescent="0.25">
      <c r="A1689" s="7" t="s">
        <v>4946</v>
      </c>
      <c r="B1689" s="7" t="s">
        <v>4947</v>
      </c>
      <c r="C1689" s="7" t="s">
        <v>54</v>
      </c>
      <c r="D1689" s="7" t="s">
        <v>35</v>
      </c>
      <c r="E1689" s="7" t="str">
        <f>INDEX('Нормо-час по специальностям'!$B$6:$B$26,MATCH(D1689,'Нормо-час по специальностям'!$A$6:$A$26,0))</f>
        <v>Разнорабочий / демонтажник</v>
      </c>
      <c r="F1689" s="15">
        <v>0.03</v>
      </c>
      <c r="G1689" s="7" t="s">
        <v>7579</v>
      </c>
      <c r="H1689" s="11">
        <f t="shared" si="1043"/>
        <v>233.33</v>
      </c>
      <c r="I1689" s="8">
        <f>INDEX('Нормо-час по специальностям'!$D$6:$D$26,MATCH(D1689,'Нормо-час по специальностям'!$A$6:$A$26,0))</f>
        <v>550</v>
      </c>
      <c r="J1689" s="8">
        <f>INDEX('Нормо-час по специальностям'!$E$6:$E$26,MATCH(D1689,'Нормо-час по специальностям'!$A$6:$A$26,0))</f>
        <v>660</v>
      </c>
      <c r="K1689" s="8">
        <f t="shared" si="1044"/>
        <v>17</v>
      </c>
      <c r="L1689" s="8">
        <f t="shared" si="1045"/>
        <v>20</v>
      </c>
      <c r="M1689" s="8">
        <f>Расценки!L1688</f>
        <v>18</v>
      </c>
      <c r="N1689" s="8">
        <f>Расценки!M1688</f>
        <v>20.5</v>
      </c>
      <c r="O1689" s="10">
        <f t="shared" si="1046"/>
        <v>-5.555555555555558E-2</v>
      </c>
      <c r="P1689" s="10">
        <f t="shared" si="1047"/>
        <v>-2.4390243902439046E-2</v>
      </c>
      <c r="Q1689" s="7" t="str">
        <f t="shared" si="1048"/>
        <v>равно</v>
      </c>
      <c r="R1689" s="7" t="str">
        <f t="shared" si="1049"/>
        <v>равно</v>
      </c>
      <c r="S1689" s="8">
        <f t="shared" si="1050"/>
        <v>600</v>
      </c>
      <c r="T1689" s="8">
        <f t="shared" si="1051"/>
        <v>683</v>
      </c>
      <c r="U1689" s="8">
        <f>Расценки!F1688</f>
        <v>30</v>
      </c>
      <c r="V1689" s="8">
        <f>Расценки!G1688</f>
        <v>34.5</v>
      </c>
      <c r="W1689" s="10">
        <f t="shared" si="1052"/>
        <v>0.43333333333333335</v>
      </c>
      <c r="X1689" s="10">
        <f t="shared" si="1053"/>
        <v>0.42028985507246375</v>
      </c>
      <c r="Y1689" s="9">
        <f>Расценки!H1688</f>
        <v>30</v>
      </c>
      <c r="Z1689" s="9">
        <f>Расценки!I1688</f>
        <v>34.5</v>
      </c>
      <c r="AA1689" s="10">
        <f>Расценки!J1688</f>
        <v>0</v>
      </c>
      <c r="AB1689" s="10">
        <f>Расценки!K1688</f>
        <v>0</v>
      </c>
      <c r="AC1689" s="16">
        <f t="shared" si="1054"/>
        <v>0.43333333333333335</v>
      </c>
      <c r="AD1689" s="16">
        <f t="shared" si="1055"/>
        <v>0.42028985507246375</v>
      </c>
      <c r="AE1689" s="10">
        <f t="shared" si="1056"/>
        <v>0.4</v>
      </c>
      <c r="AF1689" s="10">
        <f t="shared" si="1057"/>
        <v>0.40579710144927539</v>
      </c>
      <c r="AG1689" s="8">
        <f t="shared" si="1058"/>
        <v>13</v>
      </c>
      <c r="AH1689" s="8">
        <f t="shared" si="1059"/>
        <v>14.5</v>
      </c>
    </row>
    <row r="1690" spans="1:34" x14ac:dyDescent="0.25">
      <c r="A1690" s="7" t="s">
        <v>4948</v>
      </c>
      <c r="B1690" s="7" t="s">
        <v>4949</v>
      </c>
      <c r="C1690" s="7" t="s">
        <v>54</v>
      </c>
      <c r="D1690" s="7" t="s">
        <v>1318</v>
      </c>
      <c r="E1690" s="7" t="str">
        <f>INDEX('Нормо-час по специальностям'!$B$6:$B$26,MATCH(D1690,'Нормо-час по специальностям'!$A$6:$A$26,0))</f>
        <v>Землекоп / рабочий земляных работ</v>
      </c>
      <c r="F1690" s="15">
        <v>7.0000000000000007E-2</v>
      </c>
      <c r="G1690" s="7" t="s">
        <v>7580</v>
      </c>
      <c r="H1690" s="11">
        <f t="shared" si="1043"/>
        <v>100</v>
      </c>
      <c r="I1690" s="8">
        <f>INDEX('Нормо-час по специальностям'!$D$6:$D$26,MATCH(D1690,'Нормо-час по специальностям'!$A$6:$A$26,0))</f>
        <v>550</v>
      </c>
      <c r="J1690" s="8">
        <f>INDEX('Нормо-час по специальностям'!$E$6:$E$26,MATCH(D1690,'Нормо-час по специальностям'!$A$6:$A$26,0))</f>
        <v>660</v>
      </c>
      <c r="K1690" s="8">
        <f t="shared" si="1044"/>
        <v>39</v>
      </c>
      <c r="L1690" s="8">
        <f t="shared" si="1045"/>
        <v>46</v>
      </c>
      <c r="M1690" s="8">
        <f>Расценки!L1689</f>
        <v>45</v>
      </c>
      <c r="N1690" s="8">
        <f>Расценки!M1689</f>
        <v>51.5</v>
      </c>
      <c r="O1690" s="10">
        <f t="shared" si="1046"/>
        <v>-0.1333333333333333</v>
      </c>
      <c r="P1690" s="10">
        <f t="shared" si="1047"/>
        <v>-0.10679611650485432</v>
      </c>
      <c r="Q1690" s="7" t="str">
        <f t="shared" si="1048"/>
        <v>нормо-часы</v>
      </c>
      <c r="R1690" s="7" t="str">
        <f t="shared" si="1049"/>
        <v>нормо-часы</v>
      </c>
      <c r="S1690" s="8">
        <f t="shared" si="1050"/>
        <v>643</v>
      </c>
      <c r="T1690" s="8">
        <f t="shared" si="1051"/>
        <v>736</v>
      </c>
      <c r="U1690" s="8">
        <f>Расценки!F1689</f>
        <v>70</v>
      </c>
      <c r="V1690" s="8">
        <f>Расценки!G1689</f>
        <v>80.5</v>
      </c>
      <c r="W1690" s="10">
        <f t="shared" si="1052"/>
        <v>0.44285714285714284</v>
      </c>
      <c r="X1690" s="10">
        <f t="shared" si="1053"/>
        <v>0.42857142857142855</v>
      </c>
      <c r="Y1690" s="9">
        <f>Расценки!H1689</f>
        <v>70</v>
      </c>
      <c r="Z1690" s="9">
        <f>Расценки!I1689</f>
        <v>80.5</v>
      </c>
      <c r="AA1690" s="10">
        <f>Расценки!J1689</f>
        <v>0</v>
      </c>
      <c r="AB1690" s="10">
        <f>Расценки!K1689</f>
        <v>0</v>
      </c>
      <c r="AC1690" s="16">
        <f t="shared" si="1054"/>
        <v>0.44285714285714284</v>
      </c>
      <c r="AD1690" s="16">
        <f t="shared" si="1055"/>
        <v>0.42857142857142855</v>
      </c>
      <c r="AE1690" s="10">
        <f t="shared" si="1056"/>
        <v>0.35714285714285715</v>
      </c>
      <c r="AF1690" s="10">
        <f t="shared" si="1057"/>
        <v>0.36024844720496896</v>
      </c>
      <c r="AG1690" s="8">
        <f t="shared" si="1058"/>
        <v>31</v>
      </c>
      <c r="AH1690" s="8">
        <f t="shared" si="1059"/>
        <v>34.5</v>
      </c>
    </row>
    <row r="1691" spans="1:34" x14ac:dyDescent="0.25">
      <c r="A1691" s="7" t="s">
        <v>4951</v>
      </c>
      <c r="B1691" s="7" t="s">
        <v>4952</v>
      </c>
      <c r="C1691" s="7" t="s">
        <v>54</v>
      </c>
      <c r="D1691" s="7" t="s">
        <v>29</v>
      </c>
      <c r="E1691" s="7" t="str">
        <f>INDEX('Нормо-час по специальностям'!$B$6:$B$26,MATCH(D1691,'Нормо-час по специальностям'!$A$6:$A$26,0))</f>
        <v>Дорожный рабочий / благоустройство</v>
      </c>
      <c r="F1691" s="15">
        <v>0.5</v>
      </c>
      <c r="G1691" s="7" t="s">
        <v>7581</v>
      </c>
      <c r="H1691" s="11">
        <f t="shared" si="1043"/>
        <v>14</v>
      </c>
      <c r="I1691" s="8">
        <f>INDEX('Нормо-час по специальностям'!$D$6:$D$26,MATCH(D1691,'Нормо-час по специальностям'!$A$6:$A$26,0))</f>
        <v>650</v>
      </c>
      <c r="J1691" s="8">
        <f>INDEX('Нормо-час по специальностям'!$E$6:$E$26,MATCH(D1691,'Нормо-час по специальностям'!$A$6:$A$26,0))</f>
        <v>780</v>
      </c>
      <c r="K1691" s="8">
        <f t="shared" si="1044"/>
        <v>325</v>
      </c>
      <c r="L1691" s="8">
        <f t="shared" si="1045"/>
        <v>390</v>
      </c>
      <c r="M1691" s="8">
        <f>Расценки!L1690</f>
        <v>350</v>
      </c>
      <c r="N1691" s="8">
        <f>Расценки!M1690</f>
        <v>402</v>
      </c>
      <c r="O1691" s="10">
        <f t="shared" si="1046"/>
        <v>-7.1428571428571397E-2</v>
      </c>
      <c r="P1691" s="10">
        <f t="shared" si="1047"/>
        <v>-2.9850746268656692E-2</v>
      </c>
      <c r="Q1691" s="7" t="str">
        <f t="shared" si="1048"/>
        <v>равно</v>
      </c>
      <c r="R1691" s="7" t="str">
        <f t="shared" si="1049"/>
        <v>равно</v>
      </c>
      <c r="S1691" s="8">
        <f t="shared" si="1050"/>
        <v>700</v>
      </c>
      <c r="T1691" s="8">
        <f t="shared" si="1051"/>
        <v>804</v>
      </c>
      <c r="U1691" s="8">
        <f>Расценки!F1690</f>
        <v>550</v>
      </c>
      <c r="V1691" s="8">
        <f>Расценки!G1690</f>
        <v>632</v>
      </c>
      <c r="W1691" s="10">
        <f t="shared" si="1052"/>
        <v>0.40909090909090912</v>
      </c>
      <c r="X1691" s="10">
        <f t="shared" si="1053"/>
        <v>0.38291139240506328</v>
      </c>
      <c r="Y1691" s="9">
        <f>Расценки!H1690</f>
        <v>550</v>
      </c>
      <c r="Z1691" s="9">
        <f>Расценки!I1690</f>
        <v>632</v>
      </c>
      <c r="AA1691" s="10">
        <f>Расценки!J1690</f>
        <v>0</v>
      </c>
      <c r="AB1691" s="10">
        <f>Расценки!K1690</f>
        <v>0</v>
      </c>
      <c r="AC1691" s="16">
        <f t="shared" si="1054"/>
        <v>0.40909090909090912</v>
      </c>
      <c r="AD1691" s="16">
        <f t="shared" si="1055"/>
        <v>0.38291139240506328</v>
      </c>
      <c r="AE1691" s="10">
        <f t="shared" si="1056"/>
        <v>0.36363636363636365</v>
      </c>
      <c r="AF1691" s="10">
        <f t="shared" si="1057"/>
        <v>0.36392405063291139</v>
      </c>
      <c r="AG1691" s="8">
        <f t="shared" si="1058"/>
        <v>225</v>
      </c>
      <c r="AH1691" s="8">
        <f t="shared" si="1059"/>
        <v>242</v>
      </c>
    </row>
    <row r="1692" spans="1:34" x14ac:dyDescent="0.25">
      <c r="A1692" s="7" t="s">
        <v>4953</v>
      </c>
      <c r="B1692" s="7" t="s">
        <v>4954</v>
      </c>
      <c r="C1692" s="7" t="s">
        <v>54</v>
      </c>
      <c r="D1692" s="7" t="s">
        <v>1318</v>
      </c>
      <c r="E1692" s="7" t="str">
        <f>INDEX('Нормо-час по специальностям'!$B$6:$B$26,MATCH(D1692,'Нормо-час по специальностям'!$A$6:$A$26,0))</f>
        <v>Землекоп / рабочий земляных работ</v>
      </c>
      <c r="F1692" s="15">
        <v>0.12</v>
      </c>
      <c r="G1692" s="7" t="s">
        <v>7582</v>
      </c>
      <c r="H1692" s="11">
        <f t="shared" si="1043"/>
        <v>58.33</v>
      </c>
      <c r="I1692" s="8">
        <f>INDEX('Нормо-час по специальностям'!$D$6:$D$26,MATCH(D1692,'Нормо-час по специальностям'!$A$6:$A$26,0))</f>
        <v>550</v>
      </c>
      <c r="J1692" s="8">
        <f>INDEX('Нормо-час по специальностям'!$E$6:$E$26,MATCH(D1692,'Нормо-час по специальностям'!$A$6:$A$26,0))</f>
        <v>660</v>
      </c>
      <c r="K1692" s="8">
        <f t="shared" si="1044"/>
        <v>66</v>
      </c>
      <c r="L1692" s="8">
        <f t="shared" si="1045"/>
        <v>79</v>
      </c>
      <c r="M1692" s="8">
        <f>Расценки!L1691</f>
        <v>70</v>
      </c>
      <c r="N1692" s="8">
        <f>Расценки!M1691</f>
        <v>80.5</v>
      </c>
      <c r="O1692" s="10">
        <f t="shared" si="1046"/>
        <v>-5.7142857142857162E-2</v>
      </c>
      <c r="P1692" s="10">
        <f t="shared" si="1047"/>
        <v>-1.8633540372670843E-2</v>
      </c>
      <c r="Q1692" s="7" t="str">
        <f t="shared" si="1048"/>
        <v>равно</v>
      </c>
      <c r="R1692" s="7" t="str">
        <f t="shared" si="1049"/>
        <v>равно</v>
      </c>
      <c r="S1692" s="8">
        <f t="shared" si="1050"/>
        <v>583</v>
      </c>
      <c r="T1692" s="8">
        <f t="shared" si="1051"/>
        <v>671</v>
      </c>
      <c r="U1692" s="8">
        <f>Расценки!F1691</f>
        <v>110</v>
      </c>
      <c r="V1692" s="8">
        <f>Расценки!G1691</f>
        <v>126</v>
      </c>
      <c r="W1692" s="10">
        <f t="shared" si="1052"/>
        <v>0.4</v>
      </c>
      <c r="X1692" s="10">
        <f t="shared" si="1053"/>
        <v>0.37301587301587302</v>
      </c>
      <c r="Y1692" s="9">
        <f>Расценки!H1691</f>
        <v>110</v>
      </c>
      <c r="Z1692" s="9">
        <f>Расценки!I1691</f>
        <v>126</v>
      </c>
      <c r="AA1692" s="10">
        <f>Расценки!J1691</f>
        <v>0</v>
      </c>
      <c r="AB1692" s="10">
        <f>Расценки!K1691</f>
        <v>0</v>
      </c>
      <c r="AC1692" s="16">
        <f t="shared" si="1054"/>
        <v>0.4</v>
      </c>
      <c r="AD1692" s="16">
        <f t="shared" si="1055"/>
        <v>0.37301587301587302</v>
      </c>
      <c r="AE1692" s="10">
        <f t="shared" si="1056"/>
        <v>0.36363636363636365</v>
      </c>
      <c r="AF1692" s="10">
        <f t="shared" si="1057"/>
        <v>0.3611111111111111</v>
      </c>
      <c r="AG1692" s="8">
        <f t="shared" si="1058"/>
        <v>44</v>
      </c>
      <c r="AH1692" s="8">
        <f t="shared" si="1059"/>
        <v>47</v>
      </c>
    </row>
    <row r="1693" spans="1:34" x14ac:dyDescent="0.25">
      <c r="A1693" s="7" t="s">
        <v>4955</v>
      </c>
      <c r="B1693" s="7" t="s">
        <v>4956</v>
      </c>
      <c r="C1693" s="7" t="s">
        <v>54</v>
      </c>
      <c r="D1693" s="7" t="s">
        <v>29</v>
      </c>
      <c r="E1693" s="7" t="str">
        <f>INDEX('Нормо-час по специальностям'!$B$6:$B$26,MATCH(D1693,'Нормо-час по специальностям'!$A$6:$A$26,0))</f>
        <v>Дорожный рабочий / благоустройство</v>
      </c>
      <c r="F1693" s="15">
        <v>0.4</v>
      </c>
      <c r="G1693" s="7" t="s">
        <v>7583</v>
      </c>
      <c r="H1693" s="11">
        <f t="shared" si="1043"/>
        <v>17.5</v>
      </c>
      <c r="I1693" s="8">
        <f>INDEX('Нормо-час по специальностям'!$D$6:$D$26,MATCH(D1693,'Нормо-час по специальностям'!$A$6:$A$26,0))</f>
        <v>650</v>
      </c>
      <c r="J1693" s="8">
        <f>INDEX('Нормо-час по специальностям'!$E$6:$E$26,MATCH(D1693,'Нормо-час по специальностям'!$A$6:$A$26,0))</f>
        <v>780</v>
      </c>
      <c r="K1693" s="8">
        <f t="shared" si="1044"/>
        <v>260</v>
      </c>
      <c r="L1693" s="8">
        <f t="shared" si="1045"/>
        <v>312</v>
      </c>
      <c r="M1693" s="8">
        <f>Расценки!L1692</f>
        <v>220</v>
      </c>
      <c r="N1693" s="8">
        <f>Расценки!M1692</f>
        <v>253</v>
      </c>
      <c r="O1693" s="10">
        <f t="shared" si="1046"/>
        <v>0.18181818181818188</v>
      </c>
      <c r="P1693" s="10">
        <f t="shared" si="1047"/>
        <v>0.23320158102766797</v>
      </c>
      <c r="Q1693" s="7" t="str">
        <f t="shared" si="1048"/>
        <v>расценка</v>
      </c>
      <c r="R1693" s="7" t="str">
        <f t="shared" si="1049"/>
        <v>расценка</v>
      </c>
      <c r="S1693" s="8">
        <f t="shared" si="1050"/>
        <v>550</v>
      </c>
      <c r="T1693" s="8">
        <f t="shared" si="1051"/>
        <v>633</v>
      </c>
      <c r="U1693" s="8">
        <f>Расценки!F1692</f>
        <v>350</v>
      </c>
      <c r="V1693" s="8">
        <f>Расценки!G1692</f>
        <v>402</v>
      </c>
      <c r="W1693" s="10">
        <f t="shared" si="1052"/>
        <v>0.25714285714285712</v>
      </c>
      <c r="X1693" s="10">
        <f t="shared" si="1053"/>
        <v>0.22388059701492538</v>
      </c>
      <c r="Y1693" s="9">
        <f>Расценки!H1692</f>
        <v>350</v>
      </c>
      <c r="Z1693" s="9">
        <f>Расценки!I1692</f>
        <v>416</v>
      </c>
      <c r="AA1693" s="10">
        <f>Расценки!J1692</f>
        <v>0</v>
      </c>
      <c r="AB1693" s="10">
        <f>Расценки!K1692</f>
        <v>3.4825870646766122E-2</v>
      </c>
      <c r="AC1693" s="16">
        <f t="shared" si="1054"/>
        <v>0.25714285714285712</v>
      </c>
      <c r="AD1693" s="16">
        <f t="shared" si="1055"/>
        <v>0.25</v>
      </c>
      <c r="AE1693" s="10">
        <f t="shared" si="1056"/>
        <v>0.37142857142857144</v>
      </c>
      <c r="AF1693" s="10">
        <f t="shared" si="1057"/>
        <v>0.39182692307692307</v>
      </c>
      <c r="AG1693" s="8">
        <f t="shared" si="1058"/>
        <v>90</v>
      </c>
      <c r="AH1693" s="8">
        <f t="shared" si="1059"/>
        <v>104</v>
      </c>
    </row>
    <row r="1694" spans="1:34" x14ac:dyDescent="0.25">
      <c r="A1694" s="7" t="s">
        <v>4958</v>
      </c>
      <c r="B1694" s="7" t="s">
        <v>4959</v>
      </c>
      <c r="C1694" s="7" t="s">
        <v>54</v>
      </c>
      <c r="D1694" s="7" t="s">
        <v>29</v>
      </c>
      <c r="E1694" s="7" t="str">
        <f>INDEX('Нормо-час по специальностям'!$B$6:$B$26,MATCH(D1694,'Нормо-час по специальностям'!$A$6:$A$26,0))</f>
        <v>Дорожный рабочий / благоустройство</v>
      </c>
      <c r="F1694" s="15">
        <v>0.02</v>
      </c>
      <c r="G1694" s="7" t="s">
        <v>7584</v>
      </c>
      <c r="H1694" s="11">
        <f t="shared" si="1043"/>
        <v>350</v>
      </c>
      <c r="I1694" s="8">
        <f>INDEX('Нормо-час по специальностям'!$D$6:$D$26,MATCH(D1694,'Нормо-час по специальностям'!$A$6:$A$26,0))</f>
        <v>650</v>
      </c>
      <c r="J1694" s="8">
        <f>INDEX('Нормо-час по специальностям'!$E$6:$E$26,MATCH(D1694,'Нормо-час по специальностям'!$A$6:$A$26,0))</f>
        <v>780</v>
      </c>
      <c r="K1694" s="8">
        <f t="shared" si="1044"/>
        <v>13</v>
      </c>
      <c r="L1694" s="8">
        <f t="shared" si="1045"/>
        <v>16</v>
      </c>
      <c r="M1694" s="8">
        <f>Расценки!L1693</f>
        <v>22</v>
      </c>
      <c r="N1694" s="8">
        <f>Расценки!M1693</f>
        <v>25.5</v>
      </c>
      <c r="O1694" s="10">
        <f t="shared" si="1046"/>
        <v>-0.40909090909090906</v>
      </c>
      <c r="P1694" s="10">
        <f t="shared" si="1047"/>
        <v>-0.37254901960784315</v>
      </c>
      <c r="Q1694" s="7" t="str">
        <f t="shared" si="1048"/>
        <v>нормо-часы</v>
      </c>
      <c r="R1694" s="7" t="str">
        <f t="shared" si="1049"/>
        <v>нормо-часы</v>
      </c>
      <c r="S1694" s="8">
        <f t="shared" si="1050"/>
        <v>1100</v>
      </c>
      <c r="T1694" s="8">
        <f t="shared" si="1051"/>
        <v>1275</v>
      </c>
      <c r="U1694" s="8">
        <f>Расценки!F1693</f>
        <v>35</v>
      </c>
      <c r="V1694" s="8">
        <f>Расценки!G1693</f>
        <v>40</v>
      </c>
      <c r="W1694" s="10">
        <f t="shared" si="1052"/>
        <v>0.62857142857142856</v>
      </c>
      <c r="X1694" s="10">
        <f t="shared" si="1053"/>
        <v>0.6</v>
      </c>
      <c r="Y1694" s="9">
        <f>Расценки!H1693</f>
        <v>35</v>
      </c>
      <c r="Z1694" s="9">
        <f>Расценки!I1693</f>
        <v>40</v>
      </c>
      <c r="AA1694" s="10">
        <f>Расценки!J1693</f>
        <v>0</v>
      </c>
      <c r="AB1694" s="10">
        <f>Расценки!K1693</f>
        <v>0</v>
      </c>
      <c r="AC1694" s="16">
        <f t="shared" si="1054"/>
        <v>0.62857142857142856</v>
      </c>
      <c r="AD1694" s="16">
        <f t="shared" si="1055"/>
        <v>0.6</v>
      </c>
      <c r="AE1694" s="10">
        <f t="shared" si="1056"/>
        <v>0.37142857142857144</v>
      </c>
      <c r="AF1694" s="10">
        <f t="shared" si="1057"/>
        <v>0.36249999999999999</v>
      </c>
      <c r="AG1694" s="8">
        <f t="shared" si="1058"/>
        <v>22</v>
      </c>
      <c r="AH1694" s="8">
        <f t="shared" si="1059"/>
        <v>24</v>
      </c>
    </row>
    <row r="1695" spans="1:34" x14ac:dyDescent="0.25">
      <c r="A1695" s="7" t="s">
        <v>4961</v>
      </c>
      <c r="B1695" s="7" t="s">
        <v>4962</v>
      </c>
      <c r="C1695" s="7" t="s">
        <v>54</v>
      </c>
      <c r="D1695" s="7" t="s">
        <v>29</v>
      </c>
      <c r="E1695" s="7" t="str">
        <f>INDEX('Нормо-час по специальностям'!$B$6:$B$26,MATCH(D1695,'Нормо-час по специальностям'!$A$6:$A$26,0))</f>
        <v>Дорожный рабочий / благоустройство</v>
      </c>
      <c r="F1695" s="15">
        <v>0.12</v>
      </c>
      <c r="G1695" s="7" t="s">
        <v>7584</v>
      </c>
      <c r="H1695" s="11">
        <f t="shared" si="1043"/>
        <v>58.33</v>
      </c>
      <c r="I1695" s="8">
        <f>INDEX('Нормо-час по специальностям'!$D$6:$D$26,MATCH(D1695,'Нормо-час по специальностям'!$A$6:$A$26,0))</f>
        <v>650</v>
      </c>
      <c r="J1695" s="8">
        <f>INDEX('Нормо-час по специальностям'!$E$6:$E$26,MATCH(D1695,'Нормо-час по специальностям'!$A$6:$A$26,0))</f>
        <v>780</v>
      </c>
      <c r="K1695" s="8">
        <f t="shared" si="1044"/>
        <v>78</v>
      </c>
      <c r="L1695" s="8">
        <f t="shared" si="1045"/>
        <v>94</v>
      </c>
      <c r="M1695" s="8">
        <f>Расценки!L1694</f>
        <v>60</v>
      </c>
      <c r="N1695" s="8">
        <f>Расценки!M1694</f>
        <v>69</v>
      </c>
      <c r="O1695" s="10">
        <f t="shared" si="1046"/>
        <v>0.30000000000000004</v>
      </c>
      <c r="P1695" s="10">
        <f t="shared" si="1047"/>
        <v>0.3623188405797102</v>
      </c>
      <c r="Q1695" s="7" t="str">
        <f t="shared" si="1048"/>
        <v>расценка</v>
      </c>
      <c r="R1695" s="7" t="str">
        <f t="shared" si="1049"/>
        <v>расценка</v>
      </c>
      <c r="S1695" s="8">
        <f t="shared" si="1050"/>
        <v>500</v>
      </c>
      <c r="T1695" s="8">
        <f t="shared" si="1051"/>
        <v>575</v>
      </c>
      <c r="U1695" s="8">
        <f>Расценки!F1694</f>
        <v>100</v>
      </c>
      <c r="V1695" s="8">
        <f>Расценки!G1694</f>
        <v>115</v>
      </c>
      <c r="W1695" s="10">
        <f t="shared" si="1052"/>
        <v>0.22</v>
      </c>
      <c r="X1695" s="10">
        <f t="shared" si="1053"/>
        <v>0.18260869565217391</v>
      </c>
      <c r="Y1695" s="9">
        <f>Расценки!H1694</f>
        <v>104</v>
      </c>
      <c r="Z1695" s="9">
        <f>Расценки!I1694</f>
        <v>126</v>
      </c>
      <c r="AA1695" s="10">
        <f>Расценки!J1694</f>
        <v>4.0000000000000036E-2</v>
      </c>
      <c r="AB1695" s="10">
        <f>Расценки!K1694</f>
        <v>9.565217391304337E-2</v>
      </c>
      <c r="AC1695" s="16">
        <f t="shared" si="1054"/>
        <v>0.25</v>
      </c>
      <c r="AD1695" s="16">
        <f t="shared" si="1055"/>
        <v>0.25396825396825395</v>
      </c>
      <c r="AE1695" s="10">
        <f t="shared" si="1056"/>
        <v>0.42307692307692307</v>
      </c>
      <c r="AF1695" s="10">
        <f t="shared" si="1057"/>
        <v>0.45238095238095238</v>
      </c>
      <c r="AG1695" s="8">
        <f t="shared" si="1058"/>
        <v>26</v>
      </c>
      <c r="AH1695" s="8">
        <f t="shared" si="1059"/>
        <v>32</v>
      </c>
    </row>
    <row r="1696" spans="1:34" x14ac:dyDescent="0.25">
      <c r="A1696" s="7" t="s">
        <v>4964</v>
      </c>
      <c r="B1696" s="7" t="s">
        <v>4965</v>
      </c>
      <c r="C1696" s="7" t="s">
        <v>54</v>
      </c>
      <c r="D1696" s="7" t="s">
        <v>29</v>
      </c>
      <c r="E1696" s="7" t="str">
        <f>INDEX('Нормо-час по специальностям'!$B$6:$B$26,MATCH(D1696,'Нормо-час по специальностям'!$A$6:$A$26,0))</f>
        <v>Дорожный рабочий / благоустройство</v>
      </c>
      <c r="F1696" s="15">
        <v>0.45</v>
      </c>
      <c r="G1696" s="7" t="s">
        <v>7584</v>
      </c>
      <c r="H1696" s="11">
        <f t="shared" si="1043"/>
        <v>15.56</v>
      </c>
      <c r="I1696" s="8">
        <f>INDEX('Нормо-час по специальностям'!$D$6:$D$26,MATCH(D1696,'Нормо-час по специальностям'!$A$6:$A$26,0))</f>
        <v>650</v>
      </c>
      <c r="J1696" s="8">
        <f>INDEX('Нормо-час по специальностям'!$E$6:$E$26,MATCH(D1696,'Нормо-час по специальностям'!$A$6:$A$26,0))</f>
        <v>780</v>
      </c>
      <c r="K1696" s="8">
        <f t="shared" si="1044"/>
        <v>293</v>
      </c>
      <c r="L1696" s="8">
        <f t="shared" si="1045"/>
        <v>351</v>
      </c>
      <c r="M1696" s="8">
        <f>Расценки!L1695</f>
        <v>190</v>
      </c>
      <c r="N1696" s="8">
        <f>Расценки!M1695</f>
        <v>218</v>
      </c>
      <c r="O1696" s="10">
        <f t="shared" si="1046"/>
        <v>0.54210526315789465</v>
      </c>
      <c r="P1696" s="10">
        <f t="shared" si="1047"/>
        <v>0.61009174311926606</v>
      </c>
      <c r="Q1696" s="7" t="str">
        <f t="shared" si="1048"/>
        <v>расценка</v>
      </c>
      <c r="R1696" s="7" t="str">
        <f t="shared" si="1049"/>
        <v>расценка</v>
      </c>
      <c r="S1696" s="8">
        <f t="shared" si="1050"/>
        <v>422</v>
      </c>
      <c r="T1696" s="8">
        <f t="shared" si="1051"/>
        <v>484</v>
      </c>
      <c r="U1696" s="8">
        <f>Расценки!F1695</f>
        <v>300</v>
      </c>
      <c r="V1696" s="8">
        <f>Расценки!G1695</f>
        <v>345</v>
      </c>
      <c r="W1696" s="10">
        <f t="shared" si="1052"/>
        <v>2.3333333333333334E-2</v>
      </c>
      <c r="X1696" s="10">
        <f t="shared" si="1053"/>
        <v>-1.7391304347826087E-2</v>
      </c>
      <c r="Y1696" s="9">
        <f>Расценки!H1695</f>
        <v>391</v>
      </c>
      <c r="Z1696" s="9">
        <f>Расценки!I1695</f>
        <v>468</v>
      </c>
      <c r="AA1696" s="10">
        <f>Расценки!J1695</f>
        <v>0.30333333333333323</v>
      </c>
      <c r="AB1696" s="10">
        <f>Расценки!K1695</f>
        <v>0.35652173913043472</v>
      </c>
      <c r="AC1696" s="16">
        <f t="shared" si="1054"/>
        <v>0.2506393861892583</v>
      </c>
      <c r="AD1696" s="16">
        <f t="shared" si="1055"/>
        <v>0.25</v>
      </c>
      <c r="AE1696" s="10">
        <f t="shared" si="1056"/>
        <v>0.51406649616368283</v>
      </c>
      <c r="AF1696" s="10">
        <f t="shared" si="1057"/>
        <v>0.53418803418803418</v>
      </c>
      <c r="AG1696" s="8">
        <f t="shared" si="1058"/>
        <v>98</v>
      </c>
      <c r="AH1696" s="8">
        <f t="shared" si="1059"/>
        <v>117</v>
      </c>
    </row>
    <row r="1697" spans="1:34" x14ac:dyDescent="0.25">
      <c r="A1697" s="7" t="s">
        <v>4967</v>
      </c>
      <c r="B1697" s="7" t="s">
        <v>4968</v>
      </c>
      <c r="C1697" s="7" t="s">
        <v>54</v>
      </c>
      <c r="D1697" s="7" t="s">
        <v>29</v>
      </c>
      <c r="E1697" s="7" t="str">
        <f>INDEX('Нормо-час по специальностям'!$B$6:$B$26,MATCH(D1697,'Нормо-час по специальностям'!$A$6:$A$26,0))</f>
        <v>Дорожный рабочий / благоустройство</v>
      </c>
      <c r="F1697" s="15">
        <v>0.12</v>
      </c>
      <c r="G1697" s="7" t="s">
        <v>7584</v>
      </c>
      <c r="H1697" s="11">
        <f t="shared" si="1043"/>
        <v>58.33</v>
      </c>
      <c r="I1697" s="8">
        <f>INDEX('Нормо-час по специальностям'!$D$6:$D$26,MATCH(D1697,'Нормо-час по специальностям'!$A$6:$A$26,0))</f>
        <v>650</v>
      </c>
      <c r="J1697" s="8">
        <f>INDEX('Нормо-час по специальностям'!$E$6:$E$26,MATCH(D1697,'Нормо-час по специальностям'!$A$6:$A$26,0))</f>
        <v>780</v>
      </c>
      <c r="K1697" s="8">
        <f t="shared" si="1044"/>
        <v>78</v>
      </c>
      <c r="L1697" s="8">
        <f t="shared" si="1045"/>
        <v>94</v>
      </c>
      <c r="M1697" s="8">
        <f>Расценки!L1696</f>
        <v>95</v>
      </c>
      <c r="N1697" s="8">
        <f>Расценки!M1696</f>
        <v>109</v>
      </c>
      <c r="O1697" s="10">
        <f t="shared" si="1046"/>
        <v>-0.17894736842105263</v>
      </c>
      <c r="P1697" s="10">
        <f t="shared" si="1047"/>
        <v>-0.13761467889908252</v>
      </c>
      <c r="Q1697" s="7" t="str">
        <f t="shared" si="1048"/>
        <v>нормо-часы</v>
      </c>
      <c r="R1697" s="7" t="str">
        <f t="shared" si="1049"/>
        <v>нормо-часы</v>
      </c>
      <c r="S1697" s="8">
        <f t="shared" si="1050"/>
        <v>792</v>
      </c>
      <c r="T1697" s="8">
        <f t="shared" si="1051"/>
        <v>908</v>
      </c>
      <c r="U1697" s="8">
        <f>Расценки!F1696</f>
        <v>150</v>
      </c>
      <c r="V1697" s="8">
        <f>Расценки!G1696</f>
        <v>172</v>
      </c>
      <c r="W1697" s="10">
        <f t="shared" si="1052"/>
        <v>0.48</v>
      </c>
      <c r="X1697" s="10">
        <f t="shared" si="1053"/>
        <v>0.45348837209302323</v>
      </c>
      <c r="Y1697" s="9">
        <f>Расценки!H1696</f>
        <v>150</v>
      </c>
      <c r="Z1697" s="9">
        <f>Расценки!I1696</f>
        <v>172</v>
      </c>
      <c r="AA1697" s="10">
        <f>Расценки!J1696</f>
        <v>0</v>
      </c>
      <c r="AB1697" s="10">
        <f>Расценки!K1696</f>
        <v>0</v>
      </c>
      <c r="AC1697" s="16">
        <f t="shared" si="1054"/>
        <v>0.48</v>
      </c>
      <c r="AD1697" s="16">
        <f t="shared" si="1055"/>
        <v>0.45348837209302323</v>
      </c>
      <c r="AE1697" s="10">
        <f t="shared" si="1056"/>
        <v>0.36666666666666664</v>
      </c>
      <c r="AF1697" s="10">
        <f t="shared" si="1057"/>
        <v>0.36627906976744184</v>
      </c>
      <c r="AG1697" s="8">
        <f t="shared" si="1058"/>
        <v>72</v>
      </c>
      <c r="AH1697" s="8">
        <f t="shared" si="1059"/>
        <v>78</v>
      </c>
    </row>
    <row r="1698" spans="1:34" x14ac:dyDescent="0.25">
      <c r="A1698" s="7" t="s">
        <v>4970</v>
      </c>
      <c r="B1698" s="7" t="s">
        <v>4971</v>
      </c>
      <c r="C1698" s="7" t="s">
        <v>177</v>
      </c>
      <c r="D1698" s="7" t="s">
        <v>29</v>
      </c>
      <c r="E1698" s="7" t="str">
        <f>INDEX('Нормо-час по специальностям'!$B$6:$B$26,MATCH(D1698,'Нормо-час по специальностям'!$A$6:$A$26,0))</f>
        <v>Дорожный рабочий / благоустройство</v>
      </c>
      <c r="F1698" s="15">
        <v>0.25</v>
      </c>
      <c r="G1698" s="7" t="s">
        <v>7585</v>
      </c>
      <c r="H1698" s="11">
        <f t="shared" si="1043"/>
        <v>28</v>
      </c>
      <c r="I1698" s="8">
        <f>INDEX('Нормо-час по специальностям'!$D$6:$D$26,MATCH(D1698,'Нормо-час по специальностям'!$A$6:$A$26,0))</f>
        <v>650</v>
      </c>
      <c r="J1698" s="8">
        <f>INDEX('Нормо-час по специальностям'!$E$6:$E$26,MATCH(D1698,'Нормо-час по специальностям'!$A$6:$A$26,0))</f>
        <v>780</v>
      </c>
      <c r="K1698" s="8">
        <f t="shared" si="1044"/>
        <v>163</v>
      </c>
      <c r="L1698" s="8">
        <f t="shared" si="1045"/>
        <v>195</v>
      </c>
      <c r="M1698" s="8">
        <f>Расценки!L1697</f>
        <v>120</v>
      </c>
      <c r="N1698" s="8">
        <f>Расценки!M1697</f>
        <v>138</v>
      </c>
      <c r="O1698" s="10">
        <f t="shared" si="1046"/>
        <v>0.35833333333333339</v>
      </c>
      <c r="P1698" s="10">
        <f t="shared" si="1047"/>
        <v>0.41304347826086962</v>
      </c>
      <c r="Q1698" s="7" t="str">
        <f t="shared" si="1048"/>
        <v>расценка</v>
      </c>
      <c r="R1698" s="7" t="str">
        <f t="shared" si="1049"/>
        <v>расценка</v>
      </c>
      <c r="S1698" s="8">
        <f t="shared" si="1050"/>
        <v>480</v>
      </c>
      <c r="T1698" s="8">
        <f t="shared" si="1051"/>
        <v>552</v>
      </c>
      <c r="U1698" s="8">
        <f>Расценки!F1697</f>
        <v>200</v>
      </c>
      <c r="V1698" s="8">
        <f>Расценки!G1697</f>
        <v>230</v>
      </c>
      <c r="W1698" s="10">
        <f t="shared" si="1052"/>
        <v>0.185</v>
      </c>
      <c r="X1698" s="10">
        <f t="shared" si="1053"/>
        <v>0.15217391304347827</v>
      </c>
      <c r="Y1698" s="9">
        <f>Расценки!H1697</f>
        <v>218</v>
      </c>
      <c r="Z1698" s="9">
        <f>Расценки!I1697</f>
        <v>260</v>
      </c>
      <c r="AA1698" s="10">
        <f>Расценки!J1697</f>
        <v>9.000000000000008E-2</v>
      </c>
      <c r="AB1698" s="10">
        <f>Расценки!K1697</f>
        <v>0.13043478260869557</v>
      </c>
      <c r="AC1698" s="16">
        <f t="shared" si="1054"/>
        <v>0.25229357798165136</v>
      </c>
      <c r="AD1698" s="16">
        <f t="shared" si="1055"/>
        <v>0.25</v>
      </c>
      <c r="AE1698" s="10">
        <f t="shared" si="1056"/>
        <v>0.44954128440366975</v>
      </c>
      <c r="AF1698" s="10">
        <f t="shared" si="1057"/>
        <v>0.46923076923076923</v>
      </c>
      <c r="AG1698" s="8">
        <f t="shared" si="1058"/>
        <v>55</v>
      </c>
      <c r="AH1698" s="8">
        <f t="shared" si="1059"/>
        <v>65</v>
      </c>
    </row>
    <row r="1699" spans="1:34" x14ac:dyDescent="0.25">
      <c r="A1699" s="7" t="s">
        <v>4974</v>
      </c>
      <c r="B1699" s="7" t="s">
        <v>4975</v>
      </c>
      <c r="C1699" s="7" t="s">
        <v>177</v>
      </c>
      <c r="D1699" s="7" t="s">
        <v>29</v>
      </c>
      <c r="E1699" s="7" t="str">
        <f>INDEX('Нормо-час по специальностям'!$B$6:$B$26,MATCH(D1699,'Нормо-час по специальностям'!$A$6:$A$26,0))</f>
        <v>Дорожный рабочий / благоустройство</v>
      </c>
      <c r="F1699" s="15">
        <v>1.5</v>
      </c>
      <c r="G1699" s="7" t="s">
        <v>7585</v>
      </c>
      <c r="H1699" s="11">
        <f t="shared" si="1043"/>
        <v>4.67</v>
      </c>
      <c r="I1699" s="8">
        <f>INDEX('Нормо-час по специальностям'!$D$6:$D$26,MATCH(D1699,'Нормо-час по специальностям'!$A$6:$A$26,0))</f>
        <v>650</v>
      </c>
      <c r="J1699" s="8">
        <f>INDEX('Нормо-час по специальностям'!$E$6:$E$26,MATCH(D1699,'Нормо-час по специальностям'!$A$6:$A$26,0))</f>
        <v>780</v>
      </c>
      <c r="K1699" s="8">
        <f t="shared" si="1044"/>
        <v>975</v>
      </c>
      <c r="L1699" s="8">
        <f t="shared" si="1045"/>
        <v>1170</v>
      </c>
      <c r="M1699" s="8">
        <f>Расценки!L1698</f>
        <v>550</v>
      </c>
      <c r="N1699" s="8">
        <f>Расценки!M1698</f>
        <v>632</v>
      </c>
      <c r="O1699" s="10">
        <f t="shared" si="1046"/>
        <v>0.77272727272727271</v>
      </c>
      <c r="P1699" s="10">
        <f t="shared" si="1047"/>
        <v>0.85126582278481022</v>
      </c>
      <c r="Q1699" s="7" t="str">
        <f t="shared" si="1048"/>
        <v>расценка</v>
      </c>
      <c r="R1699" s="7" t="str">
        <f t="shared" si="1049"/>
        <v>расценка</v>
      </c>
      <c r="S1699" s="8">
        <f t="shared" si="1050"/>
        <v>367</v>
      </c>
      <c r="T1699" s="8">
        <f t="shared" si="1051"/>
        <v>421</v>
      </c>
      <c r="U1699" s="8">
        <f>Расценки!F1698</f>
        <v>900</v>
      </c>
      <c r="V1699" s="8">
        <f>Расценки!G1698</f>
        <v>1035</v>
      </c>
      <c r="W1699" s="10">
        <f t="shared" si="1052"/>
        <v>-8.3333333333333329E-2</v>
      </c>
      <c r="X1699" s="10">
        <f t="shared" si="1053"/>
        <v>-0.13043478260869565</v>
      </c>
      <c r="Y1699" s="9">
        <f>Расценки!H1698</f>
        <v>1300</v>
      </c>
      <c r="Z1699" s="9">
        <f>Расценки!I1698</f>
        <v>1560</v>
      </c>
      <c r="AA1699" s="10">
        <f>Расценки!J1698</f>
        <v>0.44444444444444442</v>
      </c>
      <c r="AB1699" s="10">
        <f>Расценки!K1698</f>
        <v>0.50724637681159424</v>
      </c>
      <c r="AC1699" s="16">
        <f t="shared" si="1054"/>
        <v>0.25</v>
      </c>
      <c r="AD1699" s="16">
        <f t="shared" si="1055"/>
        <v>0.25</v>
      </c>
      <c r="AE1699" s="10">
        <f t="shared" si="1056"/>
        <v>0.57692307692307687</v>
      </c>
      <c r="AF1699" s="10">
        <f t="shared" si="1057"/>
        <v>0.59487179487179487</v>
      </c>
      <c r="AG1699" s="8">
        <f t="shared" si="1058"/>
        <v>325</v>
      </c>
      <c r="AH1699" s="8">
        <f t="shared" si="1059"/>
        <v>390</v>
      </c>
    </row>
    <row r="1700" spans="1:34" x14ac:dyDescent="0.25">
      <c r="A1700" s="7" t="s">
        <v>4976</v>
      </c>
      <c r="B1700" s="7" t="s">
        <v>4977</v>
      </c>
      <c r="C1700" s="7" t="s">
        <v>177</v>
      </c>
      <c r="D1700" s="7" t="s">
        <v>29</v>
      </c>
      <c r="E1700" s="7" t="str">
        <f>INDEX('Нормо-час по специальностям'!$B$6:$B$26,MATCH(D1700,'Нормо-час по специальностям'!$A$6:$A$26,0))</f>
        <v>Дорожный рабочий / благоустройство</v>
      </c>
      <c r="F1700" s="15">
        <v>2.2000000000000002</v>
      </c>
      <c r="G1700" s="7" t="s">
        <v>7585</v>
      </c>
      <c r="H1700" s="11">
        <f t="shared" si="1043"/>
        <v>3.18</v>
      </c>
      <c r="I1700" s="8">
        <f>INDEX('Нормо-час по специальностям'!$D$6:$D$26,MATCH(D1700,'Нормо-час по специальностям'!$A$6:$A$26,0))</f>
        <v>650</v>
      </c>
      <c r="J1700" s="8">
        <f>INDEX('Нормо-час по специальностям'!$E$6:$E$26,MATCH(D1700,'Нормо-час по специальностям'!$A$6:$A$26,0))</f>
        <v>780</v>
      </c>
      <c r="K1700" s="8">
        <f t="shared" si="1044"/>
        <v>1430</v>
      </c>
      <c r="L1700" s="8">
        <f t="shared" si="1045"/>
        <v>1716</v>
      </c>
      <c r="M1700" s="8">
        <f>Расценки!L1699</f>
        <v>800</v>
      </c>
      <c r="N1700" s="8">
        <f>Расценки!M1699</f>
        <v>920</v>
      </c>
      <c r="O1700" s="10">
        <f t="shared" si="1046"/>
        <v>0.78750000000000009</v>
      </c>
      <c r="P1700" s="10">
        <f t="shared" si="1047"/>
        <v>0.86521739130434772</v>
      </c>
      <c r="Q1700" s="7" t="str">
        <f t="shared" si="1048"/>
        <v>расценка</v>
      </c>
      <c r="R1700" s="7" t="str">
        <f t="shared" si="1049"/>
        <v>расценка</v>
      </c>
      <c r="S1700" s="8">
        <f t="shared" si="1050"/>
        <v>364</v>
      </c>
      <c r="T1700" s="8">
        <f t="shared" si="1051"/>
        <v>418</v>
      </c>
      <c r="U1700" s="8">
        <f>Расценки!F1699</f>
        <v>1300</v>
      </c>
      <c r="V1700" s="8">
        <f>Расценки!G1699</f>
        <v>1495</v>
      </c>
      <c r="W1700" s="10">
        <f t="shared" si="1052"/>
        <v>-0.1</v>
      </c>
      <c r="X1700" s="10">
        <f t="shared" si="1053"/>
        <v>-0.14782608695652175</v>
      </c>
      <c r="Y1700" s="9">
        <f>Расценки!H1699</f>
        <v>1907</v>
      </c>
      <c r="Z1700" s="9">
        <f>Расценки!I1699</f>
        <v>2288</v>
      </c>
      <c r="AA1700" s="10">
        <f>Расценки!J1699</f>
        <v>0.466923076923077</v>
      </c>
      <c r="AB1700" s="10">
        <f>Расценки!K1699</f>
        <v>0.5304347826086957</v>
      </c>
      <c r="AC1700" s="16">
        <f t="shared" si="1054"/>
        <v>0.25013109596224437</v>
      </c>
      <c r="AD1700" s="16">
        <f t="shared" si="1055"/>
        <v>0.25</v>
      </c>
      <c r="AE1700" s="10">
        <f t="shared" si="1056"/>
        <v>0.58049292081803883</v>
      </c>
      <c r="AF1700" s="10">
        <f t="shared" si="1057"/>
        <v>0.59790209790209792</v>
      </c>
      <c r="AG1700" s="8">
        <f t="shared" si="1058"/>
        <v>477</v>
      </c>
      <c r="AH1700" s="8">
        <f t="shared" si="1059"/>
        <v>572</v>
      </c>
    </row>
    <row r="1701" spans="1:34" x14ac:dyDescent="0.25">
      <c r="A1701" s="7" t="s">
        <v>4979</v>
      </c>
      <c r="B1701" s="7" t="s">
        <v>4980</v>
      </c>
      <c r="C1701" s="7" t="s">
        <v>177</v>
      </c>
      <c r="D1701" s="7" t="s">
        <v>29</v>
      </c>
      <c r="E1701" s="7" t="str">
        <f>INDEX('Нормо-час по специальностям'!$B$6:$B$26,MATCH(D1701,'Нормо-час по специальностям'!$A$6:$A$26,0))</f>
        <v>Дорожный рабочий / благоустройство</v>
      </c>
      <c r="F1701" s="15">
        <v>0.3</v>
      </c>
      <c r="G1701" s="7" t="s">
        <v>7586</v>
      </c>
      <c r="H1701" s="11">
        <f t="shared" si="1043"/>
        <v>23.33</v>
      </c>
      <c r="I1701" s="8">
        <f>INDEX('Нормо-час по специальностям'!$D$6:$D$26,MATCH(D1701,'Нормо-час по специальностям'!$A$6:$A$26,0))</f>
        <v>650</v>
      </c>
      <c r="J1701" s="8">
        <f>INDEX('Нормо-час по специальностям'!$E$6:$E$26,MATCH(D1701,'Нормо-час по специальностям'!$A$6:$A$26,0))</f>
        <v>780</v>
      </c>
      <c r="K1701" s="8">
        <f t="shared" si="1044"/>
        <v>195</v>
      </c>
      <c r="L1701" s="8">
        <f t="shared" si="1045"/>
        <v>234</v>
      </c>
      <c r="M1701" s="8">
        <f>Расценки!L1700</f>
        <v>150</v>
      </c>
      <c r="N1701" s="8">
        <f>Расценки!M1700</f>
        <v>172</v>
      </c>
      <c r="O1701" s="10">
        <f t="shared" si="1046"/>
        <v>0.30000000000000004</v>
      </c>
      <c r="P1701" s="10">
        <f t="shared" si="1047"/>
        <v>0.36046511627906974</v>
      </c>
      <c r="Q1701" s="7" t="str">
        <f t="shared" si="1048"/>
        <v>расценка</v>
      </c>
      <c r="R1701" s="7" t="str">
        <f t="shared" si="1049"/>
        <v>расценка</v>
      </c>
      <c r="S1701" s="8">
        <f t="shared" si="1050"/>
        <v>500</v>
      </c>
      <c r="T1701" s="8">
        <f t="shared" si="1051"/>
        <v>573</v>
      </c>
      <c r="U1701" s="8">
        <f>Расценки!F1700</f>
        <v>250</v>
      </c>
      <c r="V1701" s="8">
        <f>Расценки!G1700</f>
        <v>288</v>
      </c>
      <c r="W1701" s="10">
        <f t="shared" si="1052"/>
        <v>0.22</v>
      </c>
      <c r="X1701" s="10">
        <f t="shared" si="1053"/>
        <v>0.1875</v>
      </c>
      <c r="Y1701" s="9">
        <f>Расценки!H1700</f>
        <v>260</v>
      </c>
      <c r="Z1701" s="9">
        <f>Расценки!I1700</f>
        <v>312</v>
      </c>
      <c r="AA1701" s="10">
        <f>Расценки!J1700</f>
        <v>4.0000000000000036E-2</v>
      </c>
      <c r="AB1701" s="10">
        <f>Расценки!K1700</f>
        <v>8.3333333333333259E-2</v>
      </c>
      <c r="AC1701" s="16">
        <f t="shared" si="1054"/>
        <v>0.25</v>
      </c>
      <c r="AD1701" s="16">
        <f t="shared" si="1055"/>
        <v>0.25</v>
      </c>
      <c r="AE1701" s="10">
        <f t="shared" si="1056"/>
        <v>0.42307692307692307</v>
      </c>
      <c r="AF1701" s="10">
        <f t="shared" si="1057"/>
        <v>0.44871794871794873</v>
      </c>
      <c r="AG1701" s="8">
        <f t="shared" si="1058"/>
        <v>65</v>
      </c>
      <c r="AH1701" s="8">
        <f t="shared" si="1059"/>
        <v>78</v>
      </c>
    </row>
    <row r="1702" spans="1:34" x14ac:dyDescent="0.25">
      <c r="A1702" s="7" t="s">
        <v>4981</v>
      </c>
      <c r="B1702" s="7" t="s">
        <v>4982</v>
      </c>
      <c r="C1702" s="7" t="s">
        <v>54</v>
      </c>
      <c r="D1702" s="7" t="s">
        <v>29</v>
      </c>
      <c r="E1702" s="7" t="str">
        <f>INDEX('Нормо-час по специальностям'!$B$6:$B$26,MATCH(D1702,'Нормо-час по специальностям'!$A$6:$A$26,0))</f>
        <v>Дорожный рабочий / благоустройство</v>
      </c>
      <c r="F1702" s="15">
        <v>0.35</v>
      </c>
      <c r="G1702" s="7" t="s">
        <v>7587</v>
      </c>
      <c r="H1702" s="11">
        <f t="shared" si="1043"/>
        <v>20</v>
      </c>
      <c r="I1702" s="8">
        <f>INDEX('Нормо-час по специальностям'!$D$6:$D$26,MATCH(D1702,'Нормо-час по специальностям'!$A$6:$A$26,0))</f>
        <v>650</v>
      </c>
      <c r="J1702" s="8">
        <f>INDEX('Нормо-час по специальностям'!$E$6:$E$26,MATCH(D1702,'Нормо-час по специальностям'!$A$6:$A$26,0))</f>
        <v>780</v>
      </c>
      <c r="K1702" s="8">
        <f t="shared" si="1044"/>
        <v>228</v>
      </c>
      <c r="L1702" s="8">
        <f t="shared" si="1045"/>
        <v>273</v>
      </c>
      <c r="M1702" s="8">
        <f>Расценки!L1701</f>
        <v>190</v>
      </c>
      <c r="N1702" s="8">
        <f>Расценки!M1701</f>
        <v>218</v>
      </c>
      <c r="O1702" s="10">
        <f t="shared" si="1046"/>
        <v>0.19999999999999996</v>
      </c>
      <c r="P1702" s="10">
        <f t="shared" si="1047"/>
        <v>0.25229357798165131</v>
      </c>
      <c r="Q1702" s="7" t="str">
        <f t="shared" si="1048"/>
        <v>расценка</v>
      </c>
      <c r="R1702" s="7" t="str">
        <f t="shared" si="1049"/>
        <v>расценка</v>
      </c>
      <c r="S1702" s="8">
        <f t="shared" si="1050"/>
        <v>543</v>
      </c>
      <c r="T1702" s="8">
        <f t="shared" si="1051"/>
        <v>623</v>
      </c>
      <c r="U1702" s="8">
        <f>Расценки!F1701</f>
        <v>300</v>
      </c>
      <c r="V1702" s="8">
        <f>Расценки!G1701</f>
        <v>345</v>
      </c>
      <c r="W1702" s="10">
        <f t="shared" si="1052"/>
        <v>0.24</v>
      </c>
      <c r="X1702" s="10">
        <f t="shared" si="1053"/>
        <v>0.20869565217391303</v>
      </c>
      <c r="Y1702" s="9">
        <f>Расценки!H1701</f>
        <v>304</v>
      </c>
      <c r="Z1702" s="9">
        <f>Расценки!I1701</f>
        <v>364</v>
      </c>
      <c r="AA1702" s="10">
        <f>Расценки!J1701</f>
        <v>1.3333333333333419E-2</v>
      </c>
      <c r="AB1702" s="10">
        <f>Расценки!K1701</f>
        <v>5.507246376811592E-2</v>
      </c>
      <c r="AC1702" s="16">
        <f t="shared" si="1054"/>
        <v>0.25</v>
      </c>
      <c r="AD1702" s="16">
        <f t="shared" si="1055"/>
        <v>0.25</v>
      </c>
      <c r="AE1702" s="10">
        <f t="shared" si="1056"/>
        <v>0.375</v>
      </c>
      <c r="AF1702" s="10">
        <f t="shared" si="1057"/>
        <v>0.40109890109890112</v>
      </c>
      <c r="AG1702" s="8">
        <f t="shared" si="1058"/>
        <v>76</v>
      </c>
      <c r="AH1702" s="8">
        <f t="shared" si="1059"/>
        <v>91</v>
      </c>
    </row>
    <row r="1703" spans="1:34" x14ac:dyDescent="0.25">
      <c r="A1703" s="7" t="s">
        <v>4983</v>
      </c>
      <c r="B1703" s="7" t="s">
        <v>4984</v>
      </c>
      <c r="C1703" s="7" t="s">
        <v>54</v>
      </c>
      <c r="D1703" s="7" t="s">
        <v>279</v>
      </c>
      <c r="E1703" s="7" t="str">
        <f>INDEX('Нормо-час по специальностям'!$B$6:$B$26,MATCH(D1703,'Нормо-час по специальностям'!$A$6:$A$26,0))</f>
        <v>Отделочник (штукатур, маляр, ГКЛ)</v>
      </c>
      <c r="F1703" s="15">
        <v>0.35</v>
      </c>
      <c r="G1703" s="7" t="s">
        <v>7588</v>
      </c>
      <c r="H1703" s="11">
        <f t="shared" ref="H1703:H1734" si="1060">IF(OR(F1703="",F1703=0),"",ROUND($G$3/F1703,2))</f>
        <v>20</v>
      </c>
      <c r="I1703" s="8">
        <f>INDEX('Нормо-час по специальностям'!$D$6:$D$26,MATCH(D1703,'Нормо-час по специальностям'!$A$6:$A$26,0))</f>
        <v>750</v>
      </c>
      <c r="J1703" s="8">
        <f>INDEX('Нормо-час по специальностям'!$E$6:$E$26,MATCH(D1703,'Нормо-час по специальностям'!$A$6:$A$26,0))</f>
        <v>900</v>
      </c>
      <c r="K1703" s="8">
        <f t="shared" ref="K1703:K1734" si="1061">IF(OR(F1703="",F1703=0,I1703=0),"",ROUND(F1703*I1703,0))</f>
        <v>263</v>
      </c>
      <c r="L1703" s="8">
        <f t="shared" ref="L1703:L1734" si="1062">IF(OR(F1703="",F1703=0,J1703=0),"",ROUND(F1703*J1703,0))</f>
        <v>315</v>
      </c>
      <c r="M1703" s="8">
        <f>Расценки!L1702</f>
        <v>210</v>
      </c>
      <c r="N1703" s="8">
        <f>Расценки!M1702</f>
        <v>241</v>
      </c>
      <c r="O1703" s="10">
        <f t="shared" ref="O1703:O1734" si="1063">IF(OR(K1703="",M1703="",M1703=0),"",K1703/M1703-1)</f>
        <v>0.25238095238095237</v>
      </c>
      <c r="P1703" s="10">
        <f t="shared" ref="P1703:P1734" si="1064">IF(OR(L1703="",N1703="",N1703=0),"",L1703/N1703-1)</f>
        <v>0.30705394190871371</v>
      </c>
      <c r="Q1703" s="7" t="str">
        <f t="shared" ref="Q1703:Q1734" si="1065">IF(O1703="","—",IF(O1703&lt;-$C$3,"нормо-часы",IF(O1703&gt;$C$3,"расценка","равно")))</f>
        <v>расценка</v>
      </c>
      <c r="R1703" s="7" t="str">
        <f t="shared" ref="R1703:R1734" si="1066">IF(P1703="","—",IF(P1703&lt;-$C$3,"нормо-часы",IF(P1703&gt;$C$3,"расценка","равно")))</f>
        <v>расценка</v>
      </c>
      <c r="S1703" s="8">
        <f t="shared" ref="S1703:S1734" si="1067">IF(OR(F1703="",F1703=0,M1703=""),"",ROUND(M1703/F1703,0))</f>
        <v>600</v>
      </c>
      <c r="T1703" s="8">
        <f t="shared" ref="T1703:T1734" si="1068">IF(OR(F1703="",F1703=0,N1703=""),"",ROUND(N1703/F1703,0))</f>
        <v>689</v>
      </c>
      <c r="U1703" s="8">
        <f>Расценки!F1702</f>
        <v>350</v>
      </c>
      <c r="V1703" s="8">
        <f>Расценки!G1702</f>
        <v>402</v>
      </c>
      <c r="W1703" s="10">
        <f t="shared" ref="W1703:W1734" si="1069">IF(OR(K1703="",U1703="",U1703=0),"",(U1703-K1703)/U1703)</f>
        <v>0.24857142857142858</v>
      </c>
      <c r="X1703" s="10">
        <f t="shared" ref="X1703:X1734" si="1070">IF(OR(L1703="",V1703="",V1703=0),"",(V1703-L1703)/V1703)</f>
        <v>0.21641791044776118</v>
      </c>
      <c r="Y1703" s="9">
        <f>Расценки!H1702</f>
        <v>351</v>
      </c>
      <c r="Z1703" s="9">
        <f>Расценки!I1702</f>
        <v>420</v>
      </c>
      <c r="AA1703" s="10">
        <f>Расценки!J1702</f>
        <v>2.8571428571428914E-3</v>
      </c>
      <c r="AB1703" s="10">
        <f>Расценки!K1702</f>
        <v>4.4776119402984982E-2</v>
      </c>
      <c r="AC1703" s="16">
        <f t="shared" ref="AC1703:AC1734" si="1071">IF(OR(K1703="",Y1703="",Y1703=0),"",(Y1703-K1703)/Y1703)</f>
        <v>0.25071225071225073</v>
      </c>
      <c r="AD1703" s="16">
        <f t="shared" ref="AD1703:AD1734" si="1072">IF(OR(L1703="",Z1703="",Z1703=0),"",(Z1703-L1703)/Z1703)</f>
        <v>0.25</v>
      </c>
      <c r="AE1703" s="10">
        <f t="shared" ref="AE1703:AE1734" si="1073">IF(OR(Y1703="",Y1703=0),"",(Y1703-M1703)/Y1703)</f>
        <v>0.40170940170940173</v>
      </c>
      <c r="AF1703" s="10">
        <f t="shared" ref="AF1703:AF1734" si="1074">IF(OR(Z1703="",Z1703=0),"",(Z1703-N1703)/Z1703)</f>
        <v>0.42619047619047618</v>
      </c>
      <c r="AG1703" s="8">
        <f t="shared" ref="AG1703:AG1734" si="1075">IF(OR(K1703="",Y1703=""),"",Y1703-K1703)</f>
        <v>88</v>
      </c>
      <c r="AH1703" s="8">
        <f t="shared" ref="AH1703:AH1734" si="1076">IF(OR(L1703="",Z1703=""),"",Z1703-L1703)</f>
        <v>105</v>
      </c>
    </row>
    <row r="1704" spans="1:34" x14ac:dyDescent="0.25">
      <c r="A1704" s="7" t="s">
        <v>4985</v>
      </c>
      <c r="B1704" s="7" t="s">
        <v>4986</v>
      </c>
      <c r="C1704" s="7" t="s">
        <v>177</v>
      </c>
      <c r="D1704" s="7" t="s">
        <v>29</v>
      </c>
      <c r="E1704" s="7" t="str">
        <f>INDEX('Нормо-час по специальностям'!$B$6:$B$26,MATCH(D1704,'Нормо-час по специальностям'!$A$6:$A$26,0))</f>
        <v>Дорожный рабочий / благоустройство</v>
      </c>
      <c r="F1704" s="15">
        <v>0.8</v>
      </c>
      <c r="G1704" s="7" t="s">
        <v>7585</v>
      </c>
      <c r="H1704" s="11">
        <f t="shared" si="1060"/>
        <v>8.75</v>
      </c>
      <c r="I1704" s="8">
        <f>INDEX('Нормо-час по специальностям'!$D$6:$D$26,MATCH(D1704,'Нормо-час по специальностям'!$A$6:$A$26,0))</f>
        <v>650</v>
      </c>
      <c r="J1704" s="8">
        <f>INDEX('Нормо-час по специальностям'!$E$6:$E$26,MATCH(D1704,'Нормо-час по специальностям'!$A$6:$A$26,0))</f>
        <v>780</v>
      </c>
      <c r="K1704" s="8">
        <f t="shared" si="1061"/>
        <v>520</v>
      </c>
      <c r="L1704" s="8">
        <f t="shared" si="1062"/>
        <v>624</v>
      </c>
      <c r="M1704" s="8">
        <f>Расценки!L1703</f>
        <v>500</v>
      </c>
      <c r="N1704" s="8">
        <f>Расценки!M1703</f>
        <v>575</v>
      </c>
      <c r="O1704" s="10">
        <f t="shared" si="1063"/>
        <v>4.0000000000000036E-2</v>
      </c>
      <c r="P1704" s="10">
        <f t="shared" si="1064"/>
        <v>8.5217391304347911E-2</v>
      </c>
      <c r="Q1704" s="7" t="str">
        <f t="shared" si="1065"/>
        <v>равно</v>
      </c>
      <c r="R1704" s="7" t="str">
        <f t="shared" si="1066"/>
        <v>равно</v>
      </c>
      <c r="S1704" s="8">
        <f t="shared" si="1067"/>
        <v>625</v>
      </c>
      <c r="T1704" s="8">
        <f t="shared" si="1068"/>
        <v>719</v>
      </c>
      <c r="U1704" s="8">
        <f>Расценки!F1703</f>
        <v>800</v>
      </c>
      <c r="V1704" s="8">
        <f>Расценки!G1703</f>
        <v>920</v>
      </c>
      <c r="W1704" s="10">
        <f t="shared" si="1069"/>
        <v>0.35</v>
      </c>
      <c r="X1704" s="10">
        <f t="shared" si="1070"/>
        <v>0.32173913043478258</v>
      </c>
      <c r="Y1704" s="9">
        <f>Расценки!H1703</f>
        <v>800</v>
      </c>
      <c r="Z1704" s="9">
        <f>Расценки!I1703</f>
        <v>920</v>
      </c>
      <c r="AA1704" s="10">
        <f>Расценки!J1703</f>
        <v>0</v>
      </c>
      <c r="AB1704" s="10">
        <f>Расценки!K1703</f>
        <v>0</v>
      </c>
      <c r="AC1704" s="16">
        <f t="shared" si="1071"/>
        <v>0.35</v>
      </c>
      <c r="AD1704" s="16">
        <f t="shared" si="1072"/>
        <v>0.32173913043478258</v>
      </c>
      <c r="AE1704" s="10">
        <f t="shared" si="1073"/>
        <v>0.375</v>
      </c>
      <c r="AF1704" s="10">
        <f t="shared" si="1074"/>
        <v>0.375</v>
      </c>
      <c r="AG1704" s="8">
        <f t="shared" si="1075"/>
        <v>280</v>
      </c>
      <c r="AH1704" s="8">
        <f t="shared" si="1076"/>
        <v>296</v>
      </c>
    </row>
    <row r="1705" spans="1:34" x14ac:dyDescent="0.25">
      <c r="A1705" s="7" t="s">
        <v>4988</v>
      </c>
      <c r="B1705" s="7" t="s">
        <v>4989</v>
      </c>
      <c r="C1705" s="7" t="s">
        <v>177</v>
      </c>
      <c r="D1705" s="7" t="s">
        <v>29</v>
      </c>
      <c r="E1705" s="7" t="str">
        <f>INDEX('Нормо-час по специальностям'!$B$6:$B$26,MATCH(D1705,'Нормо-час по специальностям'!$A$6:$A$26,0))</f>
        <v>Дорожный рабочий / благоустройство</v>
      </c>
      <c r="F1705" s="15">
        <v>0.6</v>
      </c>
      <c r="G1705" s="7" t="s">
        <v>7589</v>
      </c>
      <c r="H1705" s="11">
        <f t="shared" si="1060"/>
        <v>11.67</v>
      </c>
      <c r="I1705" s="8">
        <f>INDEX('Нормо-час по специальностям'!$D$6:$D$26,MATCH(D1705,'Нормо-час по специальностям'!$A$6:$A$26,0))</f>
        <v>650</v>
      </c>
      <c r="J1705" s="8">
        <f>INDEX('Нормо-час по специальностям'!$E$6:$E$26,MATCH(D1705,'Нормо-час по специальностям'!$A$6:$A$26,0))</f>
        <v>780</v>
      </c>
      <c r="K1705" s="8">
        <f t="shared" si="1061"/>
        <v>390</v>
      </c>
      <c r="L1705" s="8">
        <f t="shared" si="1062"/>
        <v>468</v>
      </c>
      <c r="M1705" s="8">
        <f>Расценки!L1704</f>
        <v>400</v>
      </c>
      <c r="N1705" s="8">
        <f>Расценки!M1704</f>
        <v>460</v>
      </c>
      <c r="O1705" s="10">
        <f t="shared" si="1063"/>
        <v>-2.5000000000000022E-2</v>
      </c>
      <c r="P1705" s="10">
        <f t="shared" si="1064"/>
        <v>1.7391304347825987E-2</v>
      </c>
      <c r="Q1705" s="7" t="str">
        <f t="shared" si="1065"/>
        <v>равно</v>
      </c>
      <c r="R1705" s="7" t="str">
        <f t="shared" si="1066"/>
        <v>равно</v>
      </c>
      <c r="S1705" s="8">
        <f t="shared" si="1067"/>
        <v>667</v>
      </c>
      <c r="T1705" s="8">
        <f t="shared" si="1068"/>
        <v>767</v>
      </c>
      <c r="U1705" s="8">
        <f>Расценки!F1704</f>
        <v>650</v>
      </c>
      <c r="V1705" s="8">
        <f>Расценки!G1704</f>
        <v>747</v>
      </c>
      <c r="W1705" s="10">
        <f t="shared" si="1069"/>
        <v>0.4</v>
      </c>
      <c r="X1705" s="10">
        <f t="shared" si="1070"/>
        <v>0.37349397590361444</v>
      </c>
      <c r="Y1705" s="9">
        <f>Расценки!H1704</f>
        <v>650</v>
      </c>
      <c r="Z1705" s="9">
        <f>Расценки!I1704</f>
        <v>747</v>
      </c>
      <c r="AA1705" s="10">
        <f>Расценки!J1704</f>
        <v>0</v>
      </c>
      <c r="AB1705" s="10">
        <f>Расценки!K1704</f>
        <v>0</v>
      </c>
      <c r="AC1705" s="16">
        <f t="shared" si="1071"/>
        <v>0.4</v>
      </c>
      <c r="AD1705" s="16">
        <f t="shared" si="1072"/>
        <v>0.37349397590361444</v>
      </c>
      <c r="AE1705" s="10">
        <f t="shared" si="1073"/>
        <v>0.38461538461538464</v>
      </c>
      <c r="AF1705" s="10">
        <f t="shared" si="1074"/>
        <v>0.38420348058902276</v>
      </c>
      <c r="AG1705" s="8">
        <f t="shared" si="1075"/>
        <v>260</v>
      </c>
      <c r="AH1705" s="8">
        <f t="shared" si="1076"/>
        <v>279</v>
      </c>
    </row>
    <row r="1706" spans="1:34" x14ac:dyDescent="0.25">
      <c r="A1706" s="7" t="s">
        <v>4991</v>
      </c>
      <c r="B1706" s="7" t="s">
        <v>4992</v>
      </c>
      <c r="C1706" s="7" t="s">
        <v>177</v>
      </c>
      <c r="D1706" s="7" t="s">
        <v>29</v>
      </c>
      <c r="E1706" s="7" t="str">
        <f>INDEX('Нормо-час по специальностям'!$B$6:$B$26,MATCH(D1706,'Нормо-час по специальностям'!$A$6:$A$26,0))</f>
        <v>Дорожный рабочий / благоустройство</v>
      </c>
      <c r="F1706" s="15">
        <v>1.2E-2</v>
      </c>
      <c r="G1706" s="7" t="s">
        <v>7590</v>
      </c>
      <c r="H1706" s="11">
        <f t="shared" si="1060"/>
        <v>583.33000000000004</v>
      </c>
      <c r="I1706" s="8">
        <f>INDEX('Нормо-час по специальностям'!$D$6:$D$26,MATCH(D1706,'Нормо-час по специальностям'!$A$6:$A$26,0))</f>
        <v>650</v>
      </c>
      <c r="J1706" s="8">
        <f>INDEX('Нормо-час по специальностям'!$E$6:$E$26,MATCH(D1706,'Нормо-час по специальностям'!$A$6:$A$26,0))</f>
        <v>780</v>
      </c>
      <c r="K1706" s="8">
        <f t="shared" si="1061"/>
        <v>8</v>
      </c>
      <c r="L1706" s="8">
        <f t="shared" si="1062"/>
        <v>9</v>
      </c>
      <c r="M1706" s="8">
        <f>Расценки!L1705</f>
        <v>9</v>
      </c>
      <c r="N1706" s="8">
        <f>Расценки!M1705</f>
        <v>10.5</v>
      </c>
      <c r="O1706" s="10">
        <f t="shared" si="1063"/>
        <v>-0.11111111111111116</v>
      </c>
      <c r="P1706" s="10">
        <f t="shared" si="1064"/>
        <v>-0.1428571428571429</v>
      </c>
      <c r="Q1706" s="7" t="str">
        <f t="shared" si="1065"/>
        <v>нормо-часы</v>
      </c>
      <c r="R1706" s="7" t="str">
        <f t="shared" si="1066"/>
        <v>нормо-часы</v>
      </c>
      <c r="S1706" s="8">
        <f t="shared" si="1067"/>
        <v>750</v>
      </c>
      <c r="T1706" s="8">
        <f t="shared" si="1068"/>
        <v>875</v>
      </c>
      <c r="U1706" s="8">
        <f>Расценки!F1705</f>
        <v>15</v>
      </c>
      <c r="V1706" s="8">
        <f>Расценки!G1705</f>
        <v>17</v>
      </c>
      <c r="W1706" s="10">
        <f t="shared" si="1069"/>
        <v>0.46666666666666667</v>
      </c>
      <c r="X1706" s="10">
        <f t="shared" si="1070"/>
        <v>0.47058823529411764</v>
      </c>
      <c r="Y1706" s="9">
        <f>Расценки!H1705</f>
        <v>15</v>
      </c>
      <c r="Z1706" s="9">
        <f>Расценки!I1705</f>
        <v>17</v>
      </c>
      <c r="AA1706" s="10">
        <f>Расценки!J1705</f>
        <v>0</v>
      </c>
      <c r="AB1706" s="10">
        <f>Расценки!K1705</f>
        <v>0</v>
      </c>
      <c r="AC1706" s="16">
        <f t="shared" si="1071"/>
        <v>0.46666666666666667</v>
      </c>
      <c r="AD1706" s="16">
        <f t="shared" si="1072"/>
        <v>0.47058823529411764</v>
      </c>
      <c r="AE1706" s="10">
        <f t="shared" si="1073"/>
        <v>0.4</v>
      </c>
      <c r="AF1706" s="10">
        <f t="shared" si="1074"/>
        <v>0.38235294117647056</v>
      </c>
      <c r="AG1706" s="8">
        <f t="shared" si="1075"/>
        <v>7</v>
      </c>
      <c r="AH1706" s="8">
        <f t="shared" si="1076"/>
        <v>8</v>
      </c>
    </row>
    <row r="1707" spans="1:34" x14ac:dyDescent="0.25">
      <c r="A1707" s="7" t="s">
        <v>4993</v>
      </c>
      <c r="B1707" s="7" t="s">
        <v>4994</v>
      </c>
      <c r="C1707" s="7" t="s">
        <v>177</v>
      </c>
      <c r="D1707" s="7" t="s">
        <v>29</v>
      </c>
      <c r="E1707" s="7" t="str">
        <f>INDEX('Нормо-час по специальностям'!$B$6:$B$26,MATCH(D1707,'Нормо-час по специальностям'!$A$6:$A$26,0))</f>
        <v>Дорожный рабочий / благоустройство</v>
      </c>
      <c r="F1707" s="15">
        <v>0.03</v>
      </c>
      <c r="G1707" s="7" t="s">
        <v>7590</v>
      </c>
      <c r="H1707" s="11">
        <f t="shared" si="1060"/>
        <v>233.33</v>
      </c>
      <c r="I1707" s="8">
        <f>INDEX('Нормо-час по специальностям'!$D$6:$D$26,MATCH(D1707,'Нормо-час по специальностям'!$A$6:$A$26,0))</f>
        <v>650</v>
      </c>
      <c r="J1707" s="8">
        <f>INDEX('Нормо-час по специальностям'!$E$6:$E$26,MATCH(D1707,'Нормо-час по специальностям'!$A$6:$A$26,0))</f>
        <v>780</v>
      </c>
      <c r="K1707" s="8">
        <f t="shared" si="1061"/>
        <v>20</v>
      </c>
      <c r="L1707" s="8">
        <f t="shared" si="1062"/>
        <v>23</v>
      </c>
      <c r="M1707" s="8">
        <f>Расценки!L1706</f>
        <v>22</v>
      </c>
      <c r="N1707" s="8">
        <f>Расценки!M1706</f>
        <v>25.5</v>
      </c>
      <c r="O1707" s="10">
        <f t="shared" si="1063"/>
        <v>-9.0909090909090939E-2</v>
      </c>
      <c r="P1707" s="10">
        <f t="shared" si="1064"/>
        <v>-9.8039215686274495E-2</v>
      </c>
      <c r="Q1707" s="7" t="str">
        <f t="shared" si="1065"/>
        <v>равно</v>
      </c>
      <c r="R1707" s="7" t="str">
        <f t="shared" si="1066"/>
        <v>равно</v>
      </c>
      <c r="S1707" s="8">
        <f t="shared" si="1067"/>
        <v>733</v>
      </c>
      <c r="T1707" s="8">
        <f t="shared" si="1068"/>
        <v>850</v>
      </c>
      <c r="U1707" s="8">
        <f>Расценки!F1706</f>
        <v>35</v>
      </c>
      <c r="V1707" s="8">
        <f>Расценки!G1706</f>
        <v>40</v>
      </c>
      <c r="W1707" s="10">
        <f t="shared" si="1069"/>
        <v>0.42857142857142855</v>
      </c>
      <c r="X1707" s="10">
        <f t="shared" si="1070"/>
        <v>0.42499999999999999</v>
      </c>
      <c r="Y1707" s="9">
        <f>Расценки!H1706</f>
        <v>35</v>
      </c>
      <c r="Z1707" s="9">
        <f>Расценки!I1706</f>
        <v>40</v>
      </c>
      <c r="AA1707" s="10">
        <f>Расценки!J1706</f>
        <v>0</v>
      </c>
      <c r="AB1707" s="10">
        <f>Расценки!K1706</f>
        <v>0</v>
      </c>
      <c r="AC1707" s="16">
        <f t="shared" si="1071"/>
        <v>0.42857142857142855</v>
      </c>
      <c r="AD1707" s="16">
        <f t="shared" si="1072"/>
        <v>0.42499999999999999</v>
      </c>
      <c r="AE1707" s="10">
        <f t="shared" si="1073"/>
        <v>0.37142857142857144</v>
      </c>
      <c r="AF1707" s="10">
        <f t="shared" si="1074"/>
        <v>0.36249999999999999</v>
      </c>
      <c r="AG1707" s="8">
        <f t="shared" si="1075"/>
        <v>15</v>
      </c>
      <c r="AH1707" s="8">
        <f t="shared" si="1076"/>
        <v>17</v>
      </c>
    </row>
    <row r="1708" spans="1:34" x14ac:dyDescent="0.25">
      <c r="A1708" s="7" t="s">
        <v>4995</v>
      </c>
      <c r="B1708" s="7" t="s">
        <v>4996</v>
      </c>
      <c r="C1708" s="7" t="s">
        <v>54</v>
      </c>
      <c r="D1708" s="7" t="s">
        <v>29</v>
      </c>
      <c r="E1708" s="7" t="str">
        <f>INDEX('Нормо-час по специальностям'!$B$6:$B$26,MATCH(D1708,'Нормо-час по специальностям'!$A$6:$A$26,0))</f>
        <v>Дорожный рабочий / благоустройство</v>
      </c>
      <c r="F1708" s="15">
        <v>0.04</v>
      </c>
      <c r="G1708" s="7" t="s">
        <v>7591</v>
      </c>
      <c r="H1708" s="11">
        <f t="shared" si="1060"/>
        <v>175</v>
      </c>
      <c r="I1708" s="8">
        <f>INDEX('Нормо-час по специальностям'!$D$6:$D$26,MATCH(D1708,'Нормо-час по специальностям'!$A$6:$A$26,0))</f>
        <v>650</v>
      </c>
      <c r="J1708" s="8">
        <f>INDEX('Нормо-час по специальностям'!$E$6:$E$26,MATCH(D1708,'Нормо-час по специальностям'!$A$6:$A$26,0))</f>
        <v>780</v>
      </c>
      <c r="K1708" s="8">
        <f t="shared" si="1061"/>
        <v>26</v>
      </c>
      <c r="L1708" s="8">
        <f t="shared" si="1062"/>
        <v>31</v>
      </c>
      <c r="M1708" s="8">
        <f>Расценки!L1707</f>
        <v>40</v>
      </c>
      <c r="N1708" s="8">
        <f>Расценки!M1707</f>
        <v>46</v>
      </c>
      <c r="O1708" s="10">
        <f t="shared" si="1063"/>
        <v>-0.35</v>
      </c>
      <c r="P1708" s="10">
        <f t="shared" si="1064"/>
        <v>-0.32608695652173914</v>
      </c>
      <c r="Q1708" s="7" t="str">
        <f t="shared" si="1065"/>
        <v>нормо-часы</v>
      </c>
      <c r="R1708" s="7" t="str">
        <f t="shared" si="1066"/>
        <v>нормо-часы</v>
      </c>
      <c r="S1708" s="8">
        <f t="shared" si="1067"/>
        <v>1000</v>
      </c>
      <c r="T1708" s="8">
        <f t="shared" si="1068"/>
        <v>1150</v>
      </c>
      <c r="U1708" s="8">
        <f>Расценки!F1707</f>
        <v>70</v>
      </c>
      <c r="V1708" s="8">
        <f>Расценки!G1707</f>
        <v>80.5</v>
      </c>
      <c r="W1708" s="10">
        <f t="shared" si="1069"/>
        <v>0.62857142857142856</v>
      </c>
      <c r="X1708" s="10">
        <f t="shared" si="1070"/>
        <v>0.6149068322981367</v>
      </c>
      <c r="Y1708" s="9">
        <f>Расценки!H1707</f>
        <v>70</v>
      </c>
      <c r="Z1708" s="9">
        <f>Расценки!I1707</f>
        <v>80.5</v>
      </c>
      <c r="AA1708" s="10">
        <f>Расценки!J1707</f>
        <v>0</v>
      </c>
      <c r="AB1708" s="10">
        <f>Расценки!K1707</f>
        <v>0</v>
      </c>
      <c r="AC1708" s="16">
        <f t="shared" si="1071"/>
        <v>0.62857142857142856</v>
      </c>
      <c r="AD1708" s="16">
        <f t="shared" si="1072"/>
        <v>0.6149068322981367</v>
      </c>
      <c r="AE1708" s="10">
        <f t="shared" si="1073"/>
        <v>0.42857142857142855</v>
      </c>
      <c r="AF1708" s="10">
        <f t="shared" si="1074"/>
        <v>0.42857142857142855</v>
      </c>
      <c r="AG1708" s="8">
        <f t="shared" si="1075"/>
        <v>44</v>
      </c>
      <c r="AH1708" s="8">
        <f t="shared" si="1076"/>
        <v>49.5</v>
      </c>
    </row>
    <row r="1709" spans="1:34" x14ac:dyDescent="0.25">
      <c r="A1709" s="7" t="s">
        <v>4999</v>
      </c>
      <c r="B1709" s="7" t="s">
        <v>5000</v>
      </c>
      <c r="C1709" s="7" t="s">
        <v>54</v>
      </c>
      <c r="D1709" s="7" t="s">
        <v>29</v>
      </c>
      <c r="E1709" s="7" t="str">
        <f>INDEX('Нормо-час по специальностям'!$B$6:$B$26,MATCH(D1709,'Нормо-час по специальностям'!$A$6:$A$26,0))</f>
        <v>Дорожный рабочий / благоустройство</v>
      </c>
      <c r="F1709" s="15">
        <v>1.4999999999999999E-2</v>
      </c>
      <c r="G1709" s="7" t="s">
        <v>7592</v>
      </c>
      <c r="H1709" s="11">
        <f t="shared" si="1060"/>
        <v>466.67</v>
      </c>
      <c r="I1709" s="8">
        <f>INDEX('Нормо-час по специальностям'!$D$6:$D$26,MATCH(D1709,'Нормо-час по специальностям'!$A$6:$A$26,0))</f>
        <v>650</v>
      </c>
      <c r="J1709" s="8">
        <f>INDEX('Нормо-час по специальностям'!$E$6:$E$26,MATCH(D1709,'Нормо-час по специальностям'!$A$6:$A$26,0))</f>
        <v>780</v>
      </c>
      <c r="K1709" s="8">
        <f t="shared" si="1061"/>
        <v>10</v>
      </c>
      <c r="L1709" s="8">
        <f t="shared" si="1062"/>
        <v>12</v>
      </c>
      <c r="M1709" s="8">
        <f>Расценки!L1708</f>
        <v>9</v>
      </c>
      <c r="N1709" s="8">
        <f>Расценки!M1708</f>
        <v>10.5</v>
      </c>
      <c r="O1709" s="10">
        <f t="shared" si="1063"/>
        <v>0.11111111111111116</v>
      </c>
      <c r="P1709" s="10">
        <f t="shared" si="1064"/>
        <v>0.14285714285714279</v>
      </c>
      <c r="Q1709" s="7" t="str">
        <f t="shared" si="1065"/>
        <v>расценка</v>
      </c>
      <c r="R1709" s="7" t="str">
        <f t="shared" si="1066"/>
        <v>расценка</v>
      </c>
      <c r="S1709" s="8">
        <f t="shared" si="1067"/>
        <v>600</v>
      </c>
      <c r="T1709" s="8">
        <f t="shared" si="1068"/>
        <v>700</v>
      </c>
      <c r="U1709" s="8">
        <f>Расценки!F1708</f>
        <v>15</v>
      </c>
      <c r="V1709" s="8">
        <f>Расценки!G1708</f>
        <v>17</v>
      </c>
      <c r="W1709" s="10">
        <f t="shared" si="1069"/>
        <v>0.33333333333333331</v>
      </c>
      <c r="X1709" s="10">
        <f t="shared" si="1070"/>
        <v>0.29411764705882354</v>
      </c>
      <c r="Y1709" s="9">
        <f>Расценки!H1708</f>
        <v>15</v>
      </c>
      <c r="Z1709" s="9">
        <f>Расценки!I1708</f>
        <v>17</v>
      </c>
      <c r="AA1709" s="10">
        <f>Расценки!J1708</f>
        <v>0</v>
      </c>
      <c r="AB1709" s="10">
        <f>Расценки!K1708</f>
        <v>0</v>
      </c>
      <c r="AC1709" s="16">
        <f t="shared" si="1071"/>
        <v>0.33333333333333331</v>
      </c>
      <c r="AD1709" s="16">
        <f t="shared" si="1072"/>
        <v>0.29411764705882354</v>
      </c>
      <c r="AE1709" s="10">
        <f t="shared" si="1073"/>
        <v>0.4</v>
      </c>
      <c r="AF1709" s="10">
        <f t="shared" si="1074"/>
        <v>0.38235294117647056</v>
      </c>
      <c r="AG1709" s="8">
        <f t="shared" si="1075"/>
        <v>5</v>
      </c>
      <c r="AH1709" s="8">
        <f t="shared" si="1076"/>
        <v>5</v>
      </c>
    </row>
    <row r="1710" spans="1:34" x14ac:dyDescent="0.25">
      <c r="A1710" s="7" t="s">
        <v>5002</v>
      </c>
      <c r="B1710" s="7" t="s">
        <v>5003</v>
      </c>
      <c r="C1710" s="7" t="s">
        <v>28</v>
      </c>
      <c r="D1710" s="7" t="s">
        <v>35</v>
      </c>
      <c r="E1710" s="7" t="str">
        <f>INDEX('Нормо-час по специальностям'!$B$6:$B$26,MATCH(D1710,'Нормо-час по специальностям'!$A$6:$A$26,0))</f>
        <v>Разнорабочий / демонтажник</v>
      </c>
      <c r="F1710" s="15">
        <v>5</v>
      </c>
      <c r="G1710" s="7" t="s">
        <v>7593</v>
      </c>
      <c r="H1710" s="11">
        <f t="shared" si="1060"/>
        <v>1.4</v>
      </c>
      <c r="I1710" s="8">
        <f>INDEX('Нормо-час по специальностям'!$D$6:$D$26,MATCH(D1710,'Нормо-час по специальностям'!$A$6:$A$26,0))</f>
        <v>550</v>
      </c>
      <c r="J1710" s="8">
        <f>INDEX('Нормо-час по специальностям'!$E$6:$E$26,MATCH(D1710,'Нормо-час по специальностям'!$A$6:$A$26,0))</f>
        <v>660</v>
      </c>
      <c r="K1710" s="8">
        <f t="shared" si="1061"/>
        <v>2750</v>
      </c>
      <c r="L1710" s="8">
        <f t="shared" si="1062"/>
        <v>3300</v>
      </c>
      <c r="M1710" s="8">
        <f>Расценки!L1709</f>
        <v>2200</v>
      </c>
      <c r="N1710" s="8">
        <f>Расценки!M1709</f>
        <v>2530</v>
      </c>
      <c r="O1710" s="10">
        <f t="shared" si="1063"/>
        <v>0.25</v>
      </c>
      <c r="P1710" s="10">
        <f t="shared" si="1064"/>
        <v>0.30434782608695654</v>
      </c>
      <c r="Q1710" s="7" t="str">
        <f t="shared" si="1065"/>
        <v>расценка</v>
      </c>
      <c r="R1710" s="7" t="str">
        <f t="shared" si="1066"/>
        <v>расценка</v>
      </c>
      <c r="S1710" s="8">
        <f t="shared" si="1067"/>
        <v>440</v>
      </c>
      <c r="T1710" s="8">
        <f t="shared" si="1068"/>
        <v>506</v>
      </c>
      <c r="U1710" s="8">
        <f>Расценки!F1709</f>
        <v>3500</v>
      </c>
      <c r="V1710" s="8">
        <f>Расценки!G1709</f>
        <v>4025</v>
      </c>
      <c r="W1710" s="10">
        <f t="shared" si="1069"/>
        <v>0.21428571428571427</v>
      </c>
      <c r="X1710" s="10">
        <f t="shared" si="1070"/>
        <v>0.18012422360248448</v>
      </c>
      <c r="Y1710" s="9">
        <f>Расценки!H1709</f>
        <v>3667</v>
      </c>
      <c r="Z1710" s="9">
        <f>Расценки!I1709</f>
        <v>4400</v>
      </c>
      <c r="AA1710" s="10">
        <f>Расценки!J1709</f>
        <v>4.771428571428582E-2</v>
      </c>
      <c r="AB1710" s="10">
        <f>Расценки!K1709</f>
        <v>9.3167701863354102E-2</v>
      </c>
      <c r="AC1710" s="16">
        <f t="shared" si="1071"/>
        <v>0.25006817562039813</v>
      </c>
      <c r="AD1710" s="16">
        <f t="shared" si="1072"/>
        <v>0.25</v>
      </c>
      <c r="AE1710" s="10">
        <f t="shared" si="1073"/>
        <v>0.4000545404963185</v>
      </c>
      <c r="AF1710" s="10">
        <f t="shared" si="1074"/>
        <v>0.42499999999999999</v>
      </c>
      <c r="AG1710" s="8">
        <f t="shared" si="1075"/>
        <v>917</v>
      </c>
      <c r="AH1710" s="8">
        <f t="shared" si="1076"/>
        <v>1100</v>
      </c>
    </row>
    <row r="1711" spans="1:34" x14ac:dyDescent="0.25">
      <c r="A1711" s="7" t="s">
        <v>5005</v>
      </c>
      <c r="B1711" s="7" t="s">
        <v>5006</v>
      </c>
      <c r="C1711" s="7" t="s">
        <v>54</v>
      </c>
      <c r="D1711" s="7" t="s">
        <v>29</v>
      </c>
      <c r="E1711" s="7" t="str">
        <f>INDEX('Нормо-час по специальностям'!$B$6:$B$26,MATCH(D1711,'Нормо-час по специальностям'!$A$6:$A$26,0))</f>
        <v>Дорожный рабочий / благоустройство</v>
      </c>
      <c r="F1711" s="15">
        <v>0.4</v>
      </c>
      <c r="G1711" s="7" t="s">
        <v>7576</v>
      </c>
      <c r="H1711" s="11">
        <f t="shared" si="1060"/>
        <v>17.5</v>
      </c>
      <c r="I1711" s="8">
        <f>INDEX('Нормо-час по специальностям'!$D$6:$D$26,MATCH(D1711,'Нормо-час по специальностям'!$A$6:$A$26,0))</f>
        <v>650</v>
      </c>
      <c r="J1711" s="8">
        <f>INDEX('Нормо-час по специальностям'!$E$6:$E$26,MATCH(D1711,'Нормо-час по специальностям'!$A$6:$A$26,0))</f>
        <v>780</v>
      </c>
      <c r="K1711" s="8">
        <f t="shared" si="1061"/>
        <v>260</v>
      </c>
      <c r="L1711" s="8">
        <f t="shared" si="1062"/>
        <v>312</v>
      </c>
      <c r="M1711" s="8">
        <f>Расценки!L1710</f>
        <v>220</v>
      </c>
      <c r="N1711" s="8">
        <f>Расценки!M1710</f>
        <v>253</v>
      </c>
      <c r="O1711" s="10">
        <f t="shared" si="1063"/>
        <v>0.18181818181818188</v>
      </c>
      <c r="P1711" s="10">
        <f t="shared" si="1064"/>
        <v>0.23320158102766797</v>
      </c>
      <c r="Q1711" s="7" t="str">
        <f t="shared" si="1065"/>
        <v>расценка</v>
      </c>
      <c r="R1711" s="7" t="str">
        <f t="shared" si="1066"/>
        <v>расценка</v>
      </c>
      <c r="S1711" s="8">
        <f t="shared" si="1067"/>
        <v>550</v>
      </c>
      <c r="T1711" s="8">
        <f t="shared" si="1068"/>
        <v>633</v>
      </c>
      <c r="U1711" s="8">
        <f>Расценки!F1710</f>
        <v>350</v>
      </c>
      <c r="V1711" s="8">
        <f>Расценки!G1710</f>
        <v>402</v>
      </c>
      <c r="W1711" s="10">
        <f t="shared" si="1069"/>
        <v>0.25714285714285712</v>
      </c>
      <c r="X1711" s="10">
        <f t="shared" si="1070"/>
        <v>0.22388059701492538</v>
      </c>
      <c r="Y1711" s="9">
        <f>Расценки!H1710</f>
        <v>350</v>
      </c>
      <c r="Z1711" s="9">
        <f>Расценки!I1710</f>
        <v>416</v>
      </c>
      <c r="AA1711" s="10">
        <f>Расценки!J1710</f>
        <v>0</v>
      </c>
      <c r="AB1711" s="10">
        <f>Расценки!K1710</f>
        <v>3.4825870646766122E-2</v>
      </c>
      <c r="AC1711" s="16">
        <f t="shared" si="1071"/>
        <v>0.25714285714285712</v>
      </c>
      <c r="AD1711" s="16">
        <f t="shared" si="1072"/>
        <v>0.25</v>
      </c>
      <c r="AE1711" s="10">
        <f t="shared" si="1073"/>
        <v>0.37142857142857144</v>
      </c>
      <c r="AF1711" s="10">
        <f t="shared" si="1074"/>
        <v>0.39182692307692307</v>
      </c>
      <c r="AG1711" s="8">
        <f t="shared" si="1075"/>
        <v>90</v>
      </c>
      <c r="AH1711" s="8">
        <f t="shared" si="1076"/>
        <v>104</v>
      </c>
    </row>
    <row r="1712" spans="1:34" x14ac:dyDescent="0.25">
      <c r="A1712" s="7" t="s">
        <v>5009</v>
      </c>
      <c r="B1712" s="7" t="s">
        <v>5010</v>
      </c>
      <c r="C1712" s="7" t="s">
        <v>54</v>
      </c>
      <c r="D1712" s="7" t="s">
        <v>29</v>
      </c>
      <c r="E1712" s="7" t="str">
        <f>INDEX('Нормо-час по специальностям'!$B$6:$B$26,MATCH(D1712,'Нормо-час по специальностям'!$A$6:$A$26,0))</f>
        <v>Дорожный рабочий / благоустройство</v>
      </c>
      <c r="F1712" s="15">
        <v>0.25</v>
      </c>
      <c r="G1712" s="7" t="s">
        <v>7594</v>
      </c>
      <c r="H1712" s="11">
        <f t="shared" si="1060"/>
        <v>28</v>
      </c>
      <c r="I1712" s="8">
        <f>INDEX('Нормо-час по специальностям'!$D$6:$D$26,MATCH(D1712,'Нормо-час по специальностям'!$A$6:$A$26,0))</f>
        <v>650</v>
      </c>
      <c r="J1712" s="8">
        <f>INDEX('Нормо-час по специальностям'!$E$6:$E$26,MATCH(D1712,'Нормо-час по специальностям'!$A$6:$A$26,0))</f>
        <v>780</v>
      </c>
      <c r="K1712" s="8">
        <f t="shared" si="1061"/>
        <v>163</v>
      </c>
      <c r="L1712" s="8">
        <f t="shared" si="1062"/>
        <v>195</v>
      </c>
      <c r="M1712" s="8">
        <f>Расценки!L1711</f>
        <v>160</v>
      </c>
      <c r="N1712" s="8">
        <f>Расценки!M1711</f>
        <v>184</v>
      </c>
      <c r="O1712" s="10">
        <f t="shared" si="1063"/>
        <v>1.8750000000000044E-2</v>
      </c>
      <c r="P1712" s="10">
        <f t="shared" si="1064"/>
        <v>5.9782608695652106E-2</v>
      </c>
      <c r="Q1712" s="7" t="str">
        <f t="shared" si="1065"/>
        <v>равно</v>
      </c>
      <c r="R1712" s="7" t="str">
        <f t="shared" si="1066"/>
        <v>равно</v>
      </c>
      <c r="S1712" s="8">
        <f t="shared" si="1067"/>
        <v>640</v>
      </c>
      <c r="T1712" s="8">
        <f t="shared" si="1068"/>
        <v>736</v>
      </c>
      <c r="U1712" s="8">
        <f>Расценки!F1711</f>
        <v>250</v>
      </c>
      <c r="V1712" s="8">
        <f>Расценки!G1711</f>
        <v>288</v>
      </c>
      <c r="W1712" s="10">
        <f t="shared" si="1069"/>
        <v>0.34799999999999998</v>
      </c>
      <c r="X1712" s="10">
        <f t="shared" si="1070"/>
        <v>0.32291666666666669</v>
      </c>
      <c r="Y1712" s="9">
        <f>Расценки!H1711</f>
        <v>250</v>
      </c>
      <c r="Z1712" s="9">
        <f>Расценки!I1711</f>
        <v>288</v>
      </c>
      <c r="AA1712" s="10">
        <f>Расценки!J1711</f>
        <v>0</v>
      </c>
      <c r="AB1712" s="10">
        <f>Расценки!K1711</f>
        <v>0</v>
      </c>
      <c r="AC1712" s="16">
        <f t="shared" si="1071"/>
        <v>0.34799999999999998</v>
      </c>
      <c r="AD1712" s="16">
        <f t="shared" si="1072"/>
        <v>0.32291666666666669</v>
      </c>
      <c r="AE1712" s="10">
        <f t="shared" si="1073"/>
        <v>0.36</v>
      </c>
      <c r="AF1712" s="10">
        <f t="shared" si="1074"/>
        <v>0.3611111111111111</v>
      </c>
      <c r="AG1712" s="8">
        <f t="shared" si="1075"/>
        <v>87</v>
      </c>
      <c r="AH1712" s="8">
        <f t="shared" si="1076"/>
        <v>93</v>
      </c>
    </row>
    <row r="1713" spans="1:34" x14ac:dyDescent="0.25">
      <c r="A1713" s="7" t="s">
        <v>5012</v>
      </c>
      <c r="B1713" s="7" t="s">
        <v>5013</v>
      </c>
      <c r="C1713" s="7" t="s">
        <v>5014</v>
      </c>
      <c r="D1713" s="7" t="s">
        <v>29</v>
      </c>
      <c r="E1713" s="7" t="str">
        <f>INDEX('Нормо-час по специальностям'!$B$6:$B$26,MATCH(D1713,'Нормо-час по специальностям'!$A$6:$A$26,0))</f>
        <v>Дорожный рабочий / благоустройство</v>
      </c>
      <c r="F1713" s="15">
        <v>6</v>
      </c>
      <c r="G1713" s="7" t="s">
        <v>7595</v>
      </c>
      <c r="H1713" s="11">
        <f t="shared" si="1060"/>
        <v>1.17</v>
      </c>
      <c r="I1713" s="8">
        <f>INDEX('Нормо-час по специальностям'!$D$6:$D$26,MATCH(D1713,'Нормо-час по специальностям'!$A$6:$A$26,0))</f>
        <v>650</v>
      </c>
      <c r="J1713" s="8">
        <f>INDEX('Нормо-час по специальностям'!$E$6:$E$26,MATCH(D1713,'Нормо-час по специальностям'!$A$6:$A$26,0))</f>
        <v>780</v>
      </c>
      <c r="K1713" s="8">
        <f t="shared" si="1061"/>
        <v>3900</v>
      </c>
      <c r="L1713" s="8">
        <f t="shared" si="1062"/>
        <v>4680</v>
      </c>
      <c r="M1713" s="8">
        <f>Расценки!L1712</f>
        <v>7500</v>
      </c>
      <c r="N1713" s="8">
        <f>Расценки!M1712</f>
        <v>8625</v>
      </c>
      <c r="O1713" s="10">
        <f t="shared" si="1063"/>
        <v>-0.48</v>
      </c>
      <c r="P1713" s="10">
        <f t="shared" si="1064"/>
        <v>-0.45739130434782604</v>
      </c>
      <c r="Q1713" s="7" t="str">
        <f t="shared" si="1065"/>
        <v>нормо-часы</v>
      </c>
      <c r="R1713" s="7" t="str">
        <f t="shared" si="1066"/>
        <v>нормо-часы</v>
      </c>
      <c r="S1713" s="8">
        <f t="shared" si="1067"/>
        <v>1250</v>
      </c>
      <c r="T1713" s="8">
        <f t="shared" si="1068"/>
        <v>1438</v>
      </c>
      <c r="U1713" s="8">
        <f>Расценки!F1712</f>
        <v>12000</v>
      </c>
      <c r="V1713" s="8">
        <f>Расценки!G1712</f>
        <v>13800</v>
      </c>
      <c r="W1713" s="10">
        <f t="shared" si="1069"/>
        <v>0.67500000000000004</v>
      </c>
      <c r="X1713" s="10">
        <f t="shared" si="1070"/>
        <v>0.66086956521739126</v>
      </c>
      <c r="Y1713" s="9">
        <f>Расценки!H1712</f>
        <v>12000</v>
      </c>
      <c r="Z1713" s="9">
        <f>Расценки!I1712</f>
        <v>13800</v>
      </c>
      <c r="AA1713" s="10">
        <f>Расценки!J1712</f>
        <v>0</v>
      </c>
      <c r="AB1713" s="10">
        <f>Расценки!K1712</f>
        <v>0</v>
      </c>
      <c r="AC1713" s="16">
        <f t="shared" si="1071"/>
        <v>0.67500000000000004</v>
      </c>
      <c r="AD1713" s="16">
        <f t="shared" si="1072"/>
        <v>0.66086956521739126</v>
      </c>
      <c r="AE1713" s="10">
        <f t="shared" si="1073"/>
        <v>0.375</v>
      </c>
      <c r="AF1713" s="10">
        <f t="shared" si="1074"/>
        <v>0.375</v>
      </c>
      <c r="AG1713" s="8">
        <f t="shared" si="1075"/>
        <v>8100</v>
      </c>
      <c r="AH1713" s="8">
        <f t="shared" si="1076"/>
        <v>9120</v>
      </c>
    </row>
    <row r="1714" spans="1:34" x14ac:dyDescent="0.25">
      <c r="A1714" s="7" t="s">
        <v>5016</v>
      </c>
      <c r="B1714" s="7" t="s">
        <v>5017</v>
      </c>
      <c r="C1714" s="7" t="s">
        <v>5014</v>
      </c>
      <c r="D1714" s="7" t="s">
        <v>29</v>
      </c>
      <c r="E1714" s="7" t="str">
        <f>INDEX('Нормо-час по специальностям'!$B$6:$B$26,MATCH(D1714,'Нормо-час по специальностям'!$A$6:$A$26,0))</f>
        <v>Дорожный рабочий / благоустройство</v>
      </c>
      <c r="F1714" s="15">
        <v>20</v>
      </c>
      <c r="G1714" s="7" t="s">
        <v>7594</v>
      </c>
      <c r="H1714" s="11">
        <f t="shared" si="1060"/>
        <v>0.35</v>
      </c>
      <c r="I1714" s="8">
        <f>INDEX('Нормо-час по специальностям'!$D$6:$D$26,MATCH(D1714,'Нормо-час по специальностям'!$A$6:$A$26,0))</f>
        <v>650</v>
      </c>
      <c r="J1714" s="8">
        <f>INDEX('Нормо-час по специальностям'!$E$6:$E$26,MATCH(D1714,'Нормо-час по специальностям'!$A$6:$A$26,0))</f>
        <v>780</v>
      </c>
      <c r="K1714" s="8">
        <f t="shared" si="1061"/>
        <v>13000</v>
      </c>
      <c r="L1714" s="8">
        <f t="shared" si="1062"/>
        <v>15600</v>
      </c>
      <c r="M1714" s="8">
        <f>Расценки!L1713</f>
        <v>38000</v>
      </c>
      <c r="N1714" s="8">
        <f>Расценки!M1713</f>
        <v>43700</v>
      </c>
      <c r="O1714" s="10">
        <f t="shared" si="1063"/>
        <v>-0.65789473684210531</v>
      </c>
      <c r="P1714" s="10">
        <f t="shared" si="1064"/>
        <v>-0.6430205949656751</v>
      </c>
      <c r="Q1714" s="7" t="str">
        <f t="shared" si="1065"/>
        <v>нормо-часы</v>
      </c>
      <c r="R1714" s="7" t="str">
        <f t="shared" si="1066"/>
        <v>нормо-часы</v>
      </c>
      <c r="S1714" s="8">
        <f t="shared" si="1067"/>
        <v>1900</v>
      </c>
      <c r="T1714" s="8">
        <f t="shared" si="1068"/>
        <v>2185</v>
      </c>
      <c r="U1714" s="8">
        <f>Расценки!F1713</f>
        <v>60000</v>
      </c>
      <c r="V1714" s="8">
        <f>Расценки!G1713</f>
        <v>69000</v>
      </c>
      <c r="W1714" s="10">
        <f t="shared" si="1069"/>
        <v>0.78333333333333333</v>
      </c>
      <c r="X1714" s="10">
        <f t="shared" si="1070"/>
        <v>0.77391304347826084</v>
      </c>
      <c r="Y1714" s="9">
        <f>Расценки!H1713</f>
        <v>60000</v>
      </c>
      <c r="Z1714" s="9">
        <f>Расценки!I1713</f>
        <v>69000</v>
      </c>
      <c r="AA1714" s="10">
        <f>Расценки!J1713</f>
        <v>0</v>
      </c>
      <c r="AB1714" s="10">
        <f>Расценки!K1713</f>
        <v>0</v>
      </c>
      <c r="AC1714" s="16">
        <f t="shared" si="1071"/>
        <v>0.78333333333333333</v>
      </c>
      <c r="AD1714" s="16">
        <f t="shared" si="1072"/>
        <v>0.77391304347826084</v>
      </c>
      <c r="AE1714" s="10">
        <f t="shared" si="1073"/>
        <v>0.36666666666666664</v>
      </c>
      <c r="AF1714" s="10">
        <f t="shared" si="1074"/>
        <v>0.36666666666666664</v>
      </c>
      <c r="AG1714" s="8">
        <f t="shared" si="1075"/>
        <v>47000</v>
      </c>
      <c r="AH1714" s="8">
        <f t="shared" si="1076"/>
        <v>53400</v>
      </c>
    </row>
    <row r="1715" spans="1:34" x14ac:dyDescent="0.25">
      <c r="A1715" s="7" t="s">
        <v>5020</v>
      </c>
      <c r="B1715" s="7" t="s">
        <v>5021</v>
      </c>
      <c r="C1715" s="7" t="s">
        <v>28</v>
      </c>
      <c r="D1715" s="7" t="s">
        <v>1166</v>
      </c>
      <c r="E1715" s="7" t="str">
        <f>INDEX('Нормо-час по специальностям'!$B$6:$B$26,MATCH(D1715,'Нормо-час по специальностям'!$A$6:$A$26,0))</f>
        <v>Аренда техники / механизмы</v>
      </c>
      <c r="F1715" s="15">
        <v>0</v>
      </c>
      <c r="G1715" s="7" t="s">
        <v>6982</v>
      </c>
      <c r="H1715" s="11" t="str">
        <f t="shared" si="1060"/>
        <v/>
      </c>
      <c r="I1715" s="8">
        <f>INDEX('Нормо-час по специальностям'!$D$6:$D$26,MATCH(D1715,'Нормо-час по специальностям'!$A$6:$A$26,0))</f>
        <v>0</v>
      </c>
      <c r="J1715" s="8">
        <f>INDEX('Нормо-час по специальностям'!$E$6:$E$26,MATCH(D1715,'Нормо-час по специальностям'!$A$6:$A$26,0))</f>
        <v>0</v>
      </c>
      <c r="K1715" s="8" t="str">
        <f t="shared" si="1061"/>
        <v/>
      </c>
      <c r="L1715" s="8" t="str">
        <f t="shared" si="1062"/>
        <v/>
      </c>
      <c r="M1715" s="8">
        <f>Расценки!L1714</f>
        <v>120</v>
      </c>
      <c r="N1715" s="8">
        <f>Расценки!M1714</f>
        <v>138</v>
      </c>
      <c r="O1715" s="10" t="str">
        <f t="shared" si="1063"/>
        <v/>
      </c>
      <c r="P1715" s="10" t="str">
        <f t="shared" si="1064"/>
        <v/>
      </c>
      <c r="Q1715" s="7" t="str">
        <f t="shared" si="1065"/>
        <v>—</v>
      </c>
      <c r="R1715" s="7" t="str">
        <f t="shared" si="1066"/>
        <v>—</v>
      </c>
      <c r="S1715" s="8" t="str">
        <f t="shared" si="1067"/>
        <v/>
      </c>
      <c r="T1715" s="8" t="str">
        <f t="shared" si="1068"/>
        <v/>
      </c>
      <c r="U1715" s="8">
        <f>Расценки!F1714</f>
        <v>180</v>
      </c>
      <c r="V1715" s="8">
        <f>Расценки!G1714</f>
        <v>207</v>
      </c>
      <c r="W1715" s="10" t="str">
        <f t="shared" si="1069"/>
        <v/>
      </c>
      <c r="X1715" s="10" t="str">
        <f t="shared" si="1070"/>
        <v/>
      </c>
      <c r="Y1715" s="9">
        <f>Расценки!H1714</f>
        <v>180</v>
      </c>
      <c r="Z1715" s="9">
        <f>Расценки!I1714</f>
        <v>207</v>
      </c>
      <c r="AA1715" s="10">
        <f>Расценки!J1714</f>
        <v>0</v>
      </c>
      <c r="AB1715" s="10">
        <f>Расценки!K1714</f>
        <v>0</v>
      </c>
      <c r="AC1715" s="16" t="str">
        <f t="shared" si="1071"/>
        <v/>
      </c>
      <c r="AD1715" s="16" t="str">
        <f t="shared" si="1072"/>
        <v/>
      </c>
      <c r="AE1715" s="10">
        <f t="shared" si="1073"/>
        <v>0.33333333333333331</v>
      </c>
      <c r="AF1715" s="10">
        <f t="shared" si="1074"/>
        <v>0.33333333333333331</v>
      </c>
      <c r="AG1715" s="8" t="str">
        <f t="shared" si="1075"/>
        <v/>
      </c>
      <c r="AH1715" s="8" t="str">
        <f t="shared" si="1076"/>
        <v/>
      </c>
    </row>
    <row r="1716" spans="1:34" x14ac:dyDescent="0.25">
      <c r="A1716" s="7" t="s">
        <v>5023</v>
      </c>
      <c r="B1716" s="7" t="s">
        <v>1337</v>
      </c>
      <c r="C1716" s="7" t="s">
        <v>28</v>
      </c>
      <c r="D1716" s="7" t="s">
        <v>1318</v>
      </c>
      <c r="E1716" s="7" t="str">
        <f>INDEX('Нормо-час по специальностям'!$B$6:$B$26,MATCH(D1716,'Нормо-час по специальностям'!$A$6:$A$26,0))</f>
        <v>Землекоп / рабочий земляных работ</v>
      </c>
      <c r="F1716" s="15">
        <v>2</v>
      </c>
      <c r="G1716" s="7" t="s">
        <v>7596</v>
      </c>
      <c r="H1716" s="11">
        <f t="shared" si="1060"/>
        <v>3.5</v>
      </c>
      <c r="I1716" s="8">
        <f>INDEX('Нормо-час по специальностям'!$D$6:$D$26,MATCH(D1716,'Нормо-час по специальностям'!$A$6:$A$26,0))</f>
        <v>550</v>
      </c>
      <c r="J1716" s="8">
        <f>INDEX('Нормо-час по специальностям'!$E$6:$E$26,MATCH(D1716,'Нормо-час по специальностям'!$A$6:$A$26,0))</f>
        <v>660</v>
      </c>
      <c r="K1716" s="8">
        <f t="shared" si="1061"/>
        <v>1100</v>
      </c>
      <c r="L1716" s="8">
        <f t="shared" si="1062"/>
        <v>1320</v>
      </c>
      <c r="M1716" s="8">
        <f>Расценки!L1715</f>
        <v>900</v>
      </c>
      <c r="N1716" s="8">
        <f>Расценки!M1715</f>
        <v>1035</v>
      </c>
      <c r="O1716" s="10">
        <f t="shared" si="1063"/>
        <v>0.22222222222222232</v>
      </c>
      <c r="P1716" s="10">
        <f t="shared" si="1064"/>
        <v>0.2753623188405796</v>
      </c>
      <c r="Q1716" s="7" t="str">
        <f t="shared" si="1065"/>
        <v>расценка</v>
      </c>
      <c r="R1716" s="7" t="str">
        <f t="shared" si="1066"/>
        <v>расценка</v>
      </c>
      <c r="S1716" s="8">
        <f t="shared" si="1067"/>
        <v>450</v>
      </c>
      <c r="T1716" s="8">
        <f t="shared" si="1068"/>
        <v>518</v>
      </c>
      <c r="U1716" s="8">
        <f>Расценки!F1715</f>
        <v>1400</v>
      </c>
      <c r="V1716" s="8">
        <f>Расценки!G1715</f>
        <v>1610</v>
      </c>
      <c r="W1716" s="10">
        <f t="shared" si="1069"/>
        <v>0.21428571428571427</v>
      </c>
      <c r="X1716" s="10">
        <f t="shared" si="1070"/>
        <v>0.18012422360248448</v>
      </c>
      <c r="Y1716" s="9">
        <f>Расценки!H1715</f>
        <v>1467</v>
      </c>
      <c r="Z1716" s="9">
        <f>Расценки!I1715</f>
        <v>1760</v>
      </c>
      <c r="AA1716" s="10">
        <f>Расценки!J1715</f>
        <v>4.785714285714282E-2</v>
      </c>
      <c r="AB1716" s="10">
        <f>Расценки!K1715</f>
        <v>9.3167701863354102E-2</v>
      </c>
      <c r="AC1716" s="16">
        <f t="shared" si="1071"/>
        <v>0.2501704158145876</v>
      </c>
      <c r="AD1716" s="16">
        <f t="shared" si="1072"/>
        <v>0.25</v>
      </c>
      <c r="AE1716" s="10">
        <f t="shared" si="1073"/>
        <v>0.38650306748466257</v>
      </c>
      <c r="AF1716" s="10">
        <f t="shared" si="1074"/>
        <v>0.41193181818181818</v>
      </c>
      <c r="AG1716" s="8">
        <f t="shared" si="1075"/>
        <v>367</v>
      </c>
      <c r="AH1716" s="8">
        <f t="shared" si="1076"/>
        <v>440</v>
      </c>
    </row>
    <row r="1717" spans="1:34" x14ac:dyDescent="0.25">
      <c r="A1717" s="7" t="s">
        <v>5024</v>
      </c>
      <c r="B1717" s="7" t="s">
        <v>5025</v>
      </c>
      <c r="C1717" s="7" t="s">
        <v>50</v>
      </c>
      <c r="D1717" s="7" t="s">
        <v>29</v>
      </c>
      <c r="E1717" s="7" t="str">
        <f>INDEX('Нормо-час по специальностям'!$B$6:$B$26,MATCH(D1717,'Нормо-час по специальностям'!$A$6:$A$26,0))</f>
        <v>Дорожный рабочий / благоустройство</v>
      </c>
      <c r="F1717" s="15">
        <v>0.1</v>
      </c>
      <c r="G1717" s="7" t="s">
        <v>7597</v>
      </c>
      <c r="H1717" s="11">
        <f t="shared" si="1060"/>
        <v>70</v>
      </c>
      <c r="I1717" s="8">
        <f>INDEX('Нормо-час по специальностям'!$D$6:$D$26,MATCH(D1717,'Нормо-час по специальностям'!$A$6:$A$26,0))</f>
        <v>650</v>
      </c>
      <c r="J1717" s="8">
        <f>INDEX('Нормо-час по специальностям'!$E$6:$E$26,MATCH(D1717,'Нормо-час по специальностям'!$A$6:$A$26,0))</f>
        <v>780</v>
      </c>
      <c r="K1717" s="8">
        <f t="shared" si="1061"/>
        <v>65</v>
      </c>
      <c r="L1717" s="8">
        <f t="shared" si="1062"/>
        <v>78</v>
      </c>
      <c r="M1717" s="8">
        <f>Расценки!L1716</f>
        <v>120</v>
      </c>
      <c r="N1717" s="8">
        <f>Расценки!M1716</f>
        <v>138</v>
      </c>
      <c r="O1717" s="10">
        <f t="shared" si="1063"/>
        <v>-0.45833333333333337</v>
      </c>
      <c r="P1717" s="10">
        <f t="shared" si="1064"/>
        <v>-0.43478260869565222</v>
      </c>
      <c r="Q1717" s="7" t="str">
        <f t="shared" si="1065"/>
        <v>нормо-часы</v>
      </c>
      <c r="R1717" s="7" t="str">
        <f t="shared" si="1066"/>
        <v>нормо-часы</v>
      </c>
      <c r="S1717" s="8">
        <f t="shared" si="1067"/>
        <v>1200</v>
      </c>
      <c r="T1717" s="8">
        <f t="shared" si="1068"/>
        <v>1380</v>
      </c>
      <c r="U1717" s="8">
        <f>Расценки!F1716</f>
        <v>200</v>
      </c>
      <c r="V1717" s="8">
        <f>Расценки!G1716</f>
        <v>230</v>
      </c>
      <c r="W1717" s="10">
        <f t="shared" si="1069"/>
        <v>0.67500000000000004</v>
      </c>
      <c r="X1717" s="10">
        <f t="shared" si="1070"/>
        <v>0.66086956521739126</v>
      </c>
      <c r="Y1717" s="9">
        <f>Расценки!H1716</f>
        <v>200</v>
      </c>
      <c r="Z1717" s="9">
        <f>Расценки!I1716</f>
        <v>230</v>
      </c>
      <c r="AA1717" s="10">
        <f>Расценки!J1716</f>
        <v>0</v>
      </c>
      <c r="AB1717" s="10">
        <f>Расценки!K1716</f>
        <v>0</v>
      </c>
      <c r="AC1717" s="16">
        <f t="shared" si="1071"/>
        <v>0.67500000000000004</v>
      </c>
      <c r="AD1717" s="16">
        <f t="shared" si="1072"/>
        <v>0.66086956521739126</v>
      </c>
      <c r="AE1717" s="10">
        <f t="shared" si="1073"/>
        <v>0.4</v>
      </c>
      <c r="AF1717" s="10">
        <f t="shared" si="1074"/>
        <v>0.4</v>
      </c>
      <c r="AG1717" s="8">
        <f t="shared" si="1075"/>
        <v>135</v>
      </c>
      <c r="AH1717" s="8">
        <f t="shared" si="1076"/>
        <v>152</v>
      </c>
    </row>
    <row r="1718" spans="1:34" x14ac:dyDescent="0.25">
      <c r="A1718" s="7" t="s">
        <v>5027</v>
      </c>
      <c r="B1718" s="7" t="s">
        <v>5028</v>
      </c>
      <c r="C1718" s="7" t="s">
        <v>54</v>
      </c>
      <c r="D1718" s="7" t="s">
        <v>29</v>
      </c>
      <c r="E1718" s="7" t="str">
        <f>INDEX('Нормо-час по специальностям'!$B$6:$B$26,MATCH(D1718,'Нормо-час по специальностям'!$A$6:$A$26,0))</f>
        <v>Дорожный рабочий / благоустройство</v>
      </c>
      <c r="F1718" s="15">
        <v>0.6</v>
      </c>
      <c r="G1718" s="7" t="s">
        <v>7598</v>
      </c>
      <c r="H1718" s="11">
        <f t="shared" si="1060"/>
        <v>11.67</v>
      </c>
      <c r="I1718" s="8">
        <f>INDEX('Нормо-час по специальностям'!$D$6:$D$26,MATCH(D1718,'Нормо-час по специальностям'!$A$6:$A$26,0))</f>
        <v>650</v>
      </c>
      <c r="J1718" s="8">
        <f>INDEX('Нормо-час по специальностям'!$E$6:$E$26,MATCH(D1718,'Нормо-час по специальностям'!$A$6:$A$26,0))</f>
        <v>780</v>
      </c>
      <c r="K1718" s="8">
        <f t="shared" si="1061"/>
        <v>390</v>
      </c>
      <c r="L1718" s="8">
        <f t="shared" si="1062"/>
        <v>468</v>
      </c>
      <c r="M1718" s="8">
        <f>Расценки!L1717</f>
        <v>450</v>
      </c>
      <c r="N1718" s="8">
        <f>Расценки!M1717</f>
        <v>518</v>
      </c>
      <c r="O1718" s="10">
        <f t="shared" si="1063"/>
        <v>-0.1333333333333333</v>
      </c>
      <c r="P1718" s="10">
        <f t="shared" si="1064"/>
        <v>-9.6525096525096554E-2</v>
      </c>
      <c r="Q1718" s="7" t="str">
        <f t="shared" si="1065"/>
        <v>нормо-часы</v>
      </c>
      <c r="R1718" s="7" t="str">
        <f t="shared" si="1066"/>
        <v>равно</v>
      </c>
      <c r="S1718" s="8">
        <f t="shared" si="1067"/>
        <v>750</v>
      </c>
      <c r="T1718" s="8">
        <f t="shared" si="1068"/>
        <v>863</v>
      </c>
      <c r="U1718" s="8">
        <f>Расценки!F1717</f>
        <v>700</v>
      </c>
      <c r="V1718" s="8">
        <f>Расценки!G1717</f>
        <v>805</v>
      </c>
      <c r="W1718" s="10">
        <f t="shared" si="1069"/>
        <v>0.44285714285714284</v>
      </c>
      <c r="X1718" s="10">
        <f t="shared" si="1070"/>
        <v>0.41863354037267081</v>
      </c>
      <c r="Y1718" s="9">
        <f>Расценки!H1717</f>
        <v>700</v>
      </c>
      <c r="Z1718" s="9">
        <f>Расценки!I1717</f>
        <v>805</v>
      </c>
      <c r="AA1718" s="10">
        <f>Расценки!J1717</f>
        <v>0</v>
      </c>
      <c r="AB1718" s="10">
        <f>Расценки!K1717</f>
        <v>0</v>
      </c>
      <c r="AC1718" s="16">
        <f t="shared" si="1071"/>
        <v>0.44285714285714284</v>
      </c>
      <c r="AD1718" s="16">
        <f t="shared" si="1072"/>
        <v>0.41863354037267081</v>
      </c>
      <c r="AE1718" s="10">
        <f t="shared" si="1073"/>
        <v>0.35714285714285715</v>
      </c>
      <c r="AF1718" s="10">
        <f t="shared" si="1074"/>
        <v>0.35652173913043478</v>
      </c>
      <c r="AG1718" s="8">
        <f t="shared" si="1075"/>
        <v>310</v>
      </c>
      <c r="AH1718" s="8">
        <f t="shared" si="1076"/>
        <v>337</v>
      </c>
    </row>
    <row r="1719" spans="1:34" x14ac:dyDescent="0.25">
      <c r="A1719" s="7" t="s">
        <v>5031</v>
      </c>
      <c r="B1719" s="7" t="s">
        <v>5032</v>
      </c>
      <c r="C1719" s="7" t="s">
        <v>54</v>
      </c>
      <c r="D1719" s="7" t="s">
        <v>29</v>
      </c>
      <c r="E1719" s="7" t="str">
        <f>INDEX('Нормо-час по специальностям'!$B$6:$B$26,MATCH(D1719,'Нормо-час по специальностям'!$A$6:$A$26,0))</f>
        <v>Дорожный рабочий / благоустройство</v>
      </c>
      <c r="F1719" s="15">
        <v>0.4</v>
      </c>
      <c r="G1719" s="7" t="s">
        <v>7599</v>
      </c>
      <c r="H1719" s="11">
        <f t="shared" si="1060"/>
        <v>17.5</v>
      </c>
      <c r="I1719" s="8">
        <f>INDEX('Нормо-час по специальностям'!$D$6:$D$26,MATCH(D1719,'Нормо-час по специальностям'!$A$6:$A$26,0))</f>
        <v>650</v>
      </c>
      <c r="J1719" s="8">
        <f>INDEX('Нормо-час по специальностям'!$E$6:$E$26,MATCH(D1719,'Нормо-час по специальностям'!$A$6:$A$26,0))</f>
        <v>780</v>
      </c>
      <c r="K1719" s="8">
        <f t="shared" si="1061"/>
        <v>260</v>
      </c>
      <c r="L1719" s="8">
        <f t="shared" si="1062"/>
        <v>312</v>
      </c>
      <c r="M1719" s="8">
        <f>Расценки!L1718</f>
        <v>320</v>
      </c>
      <c r="N1719" s="8">
        <f>Расценки!M1718</f>
        <v>368</v>
      </c>
      <c r="O1719" s="10">
        <f t="shared" si="1063"/>
        <v>-0.1875</v>
      </c>
      <c r="P1719" s="10">
        <f t="shared" si="1064"/>
        <v>-0.15217391304347827</v>
      </c>
      <c r="Q1719" s="7" t="str">
        <f t="shared" si="1065"/>
        <v>нормо-часы</v>
      </c>
      <c r="R1719" s="7" t="str">
        <f t="shared" si="1066"/>
        <v>нормо-часы</v>
      </c>
      <c r="S1719" s="8">
        <f t="shared" si="1067"/>
        <v>800</v>
      </c>
      <c r="T1719" s="8">
        <f t="shared" si="1068"/>
        <v>920</v>
      </c>
      <c r="U1719" s="8">
        <f>Расценки!F1718</f>
        <v>500</v>
      </c>
      <c r="V1719" s="8">
        <f>Расценки!G1718</f>
        <v>575</v>
      </c>
      <c r="W1719" s="10">
        <f t="shared" si="1069"/>
        <v>0.48</v>
      </c>
      <c r="X1719" s="10">
        <f t="shared" si="1070"/>
        <v>0.4573913043478261</v>
      </c>
      <c r="Y1719" s="9">
        <f>Расценки!H1718</f>
        <v>500</v>
      </c>
      <c r="Z1719" s="9">
        <f>Расценки!I1718</f>
        <v>575</v>
      </c>
      <c r="AA1719" s="10">
        <f>Расценки!J1718</f>
        <v>0</v>
      </c>
      <c r="AB1719" s="10">
        <f>Расценки!K1718</f>
        <v>0</v>
      </c>
      <c r="AC1719" s="16">
        <f t="shared" si="1071"/>
        <v>0.48</v>
      </c>
      <c r="AD1719" s="16">
        <f t="shared" si="1072"/>
        <v>0.4573913043478261</v>
      </c>
      <c r="AE1719" s="10">
        <f t="shared" si="1073"/>
        <v>0.36</v>
      </c>
      <c r="AF1719" s="10">
        <f t="shared" si="1074"/>
        <v>0.36</v>
      </c>
      <c r="AG1719" s="8">
        <f t="shared" si="1075"/>
        <v>240</v>
      </c>
      <c r="AH1719" s="8">
        <f t="shared" si="1076"/>
        <v>263</v>
      </c>
    </row>
    <row r="1720" spans="1:34" x14ac:dyDescent="0.25">
      <c r="A1720" s="7" t="s">
        <v>5035</v>
      </c>
      <c r="B1720" s="7" t="s">
        <v>5036</v>
      </c>
      <c r="C1720" s="7" t="s">
        <v>50</v>
      </c>
      <c r="D1720" s="7" t="s">
        <v>41</v>
      </c>
      <c r="E1720" s="7" t="str">
        <f>INDEX('Нормо-час по специальностям'!$B$6:$B$26,MATCH(D1720,'Нормо-час по специальностям'!$A$6:$A$26,0))</f>
        <v>Сварщик / монтажник МК</v>
      </c>
      <c r="F1720" s="15">
        <v>1.5</v>
      </c>
      <c r="G1720" s="7" t="s">
        <v>7600</v>
      </c>
      <c r="H1720" s="11">
        <f t="shared" si="1060"/>
        <v>4.67</v>
      </c>
      <c r="I1720" s="8">
        <f>INDEX('Нормо-час по специальностям'!$D$6:$D$26,MATCH(D1720,'Нормо-час по специальностям'!$A$6:$A$26,0))</f>
        <v>900</v>
      </c>
      <c r="J1720" s="8">
        <f>INDEX('Нормо-час по специальностям'!$E$6:$E$26,MATCH(D1720,'Нормо-час по специальностям'!$A$6:$A$26,0))</f>
        <v>1080</v>
      </c>
      <c r="K1720" s="8">
        <f t="shared" si="1061"/>
        <v>1350</v>
      </c>
      <c r="L1720" s="8">
        <f t="shared" si="1062"/>
        <v>1620</v>
      </c>
      <c r="M1720" s="8">
        <f>Расценки!L1719</f>
        <v>1000</v>
      </c>
      <c r="N1720" s="8">
        <f>Расценки!M1719</f>
        <v>1150</v>
      </c>
      <c r="O1720" s="10">
        <f t="shared" si="1063"/>
        <v>0.35000000000000009</v>
      </c>
      <c r="P1720" s="10">
        <f t="shared" si="1064"/>
        <v>0.40869565217391313</v>
      </c>
      <c r="Q1720" s="7" t="str">
        <f t="shared" si="1065"/>
        <v>расценка</v>
      </c>
      <c r="R1720" s="7" t="str">
        <f t="shared" si="1066"/>
        <v>расценка</v>
      </c>
      <c r="S1720" s="8">
        <f t="shared" si="1067"/>
        <v>667</v>
      </c>
      <c r="T1720" s="8">
        <f t="shared" si="1068"/>
        <v>767</v>
      </c>
      <c r="U1720" s="8">
        <f>Расценки!F1719</f>
        <v>1600</v>
      </c>
      <c r="V1720" s="8">
        <f>Расценки!G1719</f>
        <v>1840</v>
      </c>
      <c r="W1720" s="10">
        <f t="shared" si="1069"/>
        <v>0.15625</v>
      </c>
      <c r="X1720" s="10">
        <f t="shared" si="1070"/>
        <v>0.11956521739130435</v>
      </c>
      <c r="Y1720" s="9">
        <f>Расценки!H1719</f>
        <v>1800</v>
      </c>
      <c r="Z1720" s="9">
        <f>Расценки!I1719</f>
        <v>2160</v>
      </c>
      <c r="AA1720" s="10">
        <f>Расценки!J1719</f>
        <v>0.125</v>
      </c>
      <c r="AB1720" s="10">
        <f>Расценки!K1719</f>
        <v>0.17391304347826098</v>
      </c>
      <c r="AC1720" s="16">
        <f t="shared" si="1071"/>
        <v>0.25</v>
      </c>
      <c r="AD1720" s="16">
        <f t="shared" si="1072"/>
        <v>0.25</v>
      </c>
      <c r="AE1720" s="10">
        <f t="shared" si="1073"/>
        <v>0.44444444444444442</v>
      </c>
      <c r="AF1720" s="10">
        <f t="shared" si="1074"/>
        <v>0.46759259259259262</v>
      </c>
      <c r="AG1720" s="8">
        <f t="shared" si="1075"/>
        <v>450</v>
      </c>
      <c r="AH1720" s="8">
        <f t="shared" si="1076"/>
        <v>540</v>
      </c>
    </row>
    <row r="1721" spans="1:34" x14ac:dyDescent="0.25">
      <c r="A1721" s="7" t="s">
        <v>5038</v>
      </c>
      <c r="B1721" s="7" t="s">
        <v>5039</v>
      </c>
      <c r="C1721" s="7" t="s">
        <v>186</v>
      </c>
      <c r="D1721" s="7" t="s">
        <v>29</v>
      </c>
      <c r="E1721" s="7" t="str">
        <f>INDEX('Нормо-час по специальностям'!$B$6:$B$26,MATCH(D1721,'Нормо-час по специальностям'!$A$6:$A$26,0))</f>
        <v>Дорожный рабочий / благоустройство</v>
      </c>
      <c r="F1721" s="15">
        <v>6</v>
      </c>
      <c r="G1721" s="7" t="s">
        <v>7601</v>
      </c>
      <c r="H1721" s="11">
        <f t="shared" si="1060"/>
        <v>1.17</v>
      </c>
      <c r="I1721" s="8">
        <f>INDEX('Нормо-час по специальностям'!$D$6:$D$26,MATCH(D1721,'Нормо-час по специальностям'!$A$6:$A$26,0))</f>
        <v>650</v>
      </c>
      <c r="J1721" s="8">
        <f>INDEX('Нормо-час по специальностям'!$E$6:$E$26,MATCH(D1721,'Нормо-час по специальностям'!$A$6:$A$26,0))</f>
        <v>780</v>
      </c>
      <c r="K1721" s="8">
        <f t="shared" si="1061"/>
        <v>3900</v>
      </c>
      <c r="L1721" s="8">
        <f t="shared" si="1062"/>
        <v>4680</v>
      </c>
      <c r="M1721" s="8">
        <f>Расценки!L1720</f>
        <v>2200</v>
      </c>
      <c r="N1721" s="8">
        <f>Расценки!M1720</f>
        <v>2530</v>
      </c>
      <c r="O1721" s="10">
        <f t="shared" si="1063"/>
        <v>0.77272727272727271</v>
      </c>
      <c r="P1721" s="10">
        <f t="shared" si="1064"/>
        <v>0.84980237154150196</v>
      </c>
      <c r="Q1721" s="7" t="str">
        <f t="shared" si="1065"/>
        <v>расценка</v>
      </c>
      <c r="R1721" s="7" t="str">
        <f t="shared" si="1066"/>
        <v>расценка</v>
      </c>
      <c r="S1721" s="8">
        <f t="shared" si="1067"/>
        <v>367</v>
      </c>
      <c r="T1721" s="8">
        <f t="shared" si="1068"/>
        <v>422</v>
      </c>
      <c r="U1721" s="8">
        <f>Расценки!F1720</f>
        <v>3500</v>
      </c>
      <c r="V1721" s="8">
        <f>Расценки!G1720</f>
        <v>4025</v>
      </c>
      <c r="W1721" s="10">
        <f t="shared" si="1069"/>
        <v>-0.11428571428571428</v>
      </c>
      <c r="X1721" s="10">
        <f t="shared" si="1070"/>
        <v>-0.16273291925465838</v>
      </c>
      <c r="Y1721" s="9">
        <f>Расценки!H1720</f>
        <v>5200</v>
      </c>
      <c r="Z1721" s="9">
        <f>Расценки!I1720</f>
        <v>6240</v>
      </c>
      <c r="AA1721" s="10">
        <f>Расценки!J1720</f>
        <v>0.48571428571428577</v>
      </c>
      <c r="AB1721" s="10">
        <f>Расценки!K1720</f>
        <v>0.55031055900621118</v>
      </c>
      <c r="AC1721" s="16">
        <f t="shared" si="1071"/>
        <v>0.25</v>
      </c>
      <c r="AD1721" s="16">
        <f t="shared" si="1072"/>
        <v>0.25</v>
      </c>
      <c r="AE1721" s="10">
        <f t="shared" si="1073"/>
        <v>0.57692307692307687</v>
      </c>
      <c r="AF1721" s="10">
        <f t="shared" si="1074"/>
        <v>0.59455128205128205</v>
      </c>
      <c r="AG1721" s="8">
        <f t="shared" si="1075"/>
        <v>1300</v>
      </c>
      <c r="AH1721" s="8">
        <f t="shared" si="1076"/>
        <v>1560</v>
      </c>
    </row>
    <row r="1722" spans="1:34" x14ac:dyDescent="0.25">
      <c r="A1722" s="7" t="s">
        <v>5040</v>
      </c>
      <c r="B1722" s="7" t="s">
        <v>5041</v>
      </c>
      <c r="C1722" s="7" t="s">
        <v>54</v>
      </c>
      <c r="D1722" s="7" t="s">
        <v>29</v>
      </c>
      <c r="E1722" s="7" t="str">
        <f>INDEX('Нормо-час по специальностям'!$B$6:$B$26,MATCH(D1722,'Нормо-час по специальностям'!$A$6:$A$26,0))</f>
        <v>Дорожный рабочий / благоустройство</v>
      </c>
      <c r="F1722" s="15">
        <v>6.0000000000000001E-3</v>
      </c>
      <c r="G1722" s="7" t="s">
        <v>7602</v>
      </c>
      <c r="H1722" s="11">
        <f t="shared" si="1060"/>
        <v>1166.67</v>
      </c>
      <c r="I1722" s="8">
        <f>INDEX('Нормо-час по специальностям'!$D$6:$D$26,MATCH(D1722,'Нормо-час по специальностям'!$A$6:$A$26,0))</f>
        <v>650</v>
      </c>
      <c r="J1722" s="8">
        <f>INDEX('Нормо-час по специальностям'!$E$6:$E$26,MATCH(D1722,'Нормо-час по специальностям'!$A$6:$A$26,0))</f>
        <v>780</v>
      </c>
      <c r="K1722" s="8">
        <f t="shared" si="1061"/>
        <v>4</v>
      </c>
      <c r="L1722" s="8">
        <f t="shared" si="1062"/>
        <v>5</v>
      </c>
      <c r="M1722" s="8">
        <f>Расценки!L1721</f>
        <v>4</v>
      </c>
      <c r="N1722" s="8">
        <f>Расценки!M1721</f>
        <v>4.5</v>
      </c>
      <c r="O1722" s="10">
        <f t="shared" si="1063"/>
        <v>0</v>
      </c>
      <c r="P1722" s="10">
        <f t="shared" si="1064"/>
        <v>0.11111111111111116</v>
      </c>
      <c r="Q1722" s="7" t="str">
        <f t="shared" si="1065"/>
        <v>равно</v>
      </c>
      <c r="R1722" s="7" t="str">
        <f t="shared" si="1066"/>
        <v>расценка</v>
      </c>
      <c r="S1722" s="8">
        <f t="shared" si="1067"/>
        <v>667</v>
      </c>
      <c r="T1722" s="8">
        <f t="shared" si="1068"/>
        <v>750</v>
      </c>
      <c r="U1722" s="8">
        <f>Расценки!F1721</f>
        <v>6</v>
      </c>
      <c r="V1722" s="8">
        <f>Расценки!G1721</f>
        <v>7</v>
      </c>
      <c r="W1722" s="10">
        <f t="shared" si="1069"/>
        <v>0.33333333333333331</v>
      </c>
      <c r="X1722" s="10">
        <f t="shared" si="1070"/>
        <v>0.2857142857142857</v>
      </c>
      <c r="Y1722" s="9">
        <f>Расценки!H1721</f>
        <v>6</v>
      </c>
      <c r="Z1722" s="9">
        <f>Расценки!I1721</f>
        <v>7</v>
      </c>
      <c r="AA1722" s="10">
        <f>Расценки!J1721</f>
        <v>0</v>
      </c>
      <c r="AB1722" s="10">
        <f>Расценки!K1721</f>
        <v>0</v>
      </c>
      <c r="AC1722" s="16">
        <f t="shared" si="1071"/>
        <v>0.33333333333333331</v>
      </c>
      <c r="AD1722" s="16">
        <f t="shared" si="1072"/>
        <v>0.2857142857142857</v>
      </c>
      <c r="AE1722" s="10">
        <f t="shared" si="1073"/>
        <v>0.33333333333333331</v>
      </c>
      <c r="AF1722" s="10">
        <f t="shared" si="1074"/>
        <v>0.35714285714285715</v>
      </c>
      <c r="AG1722" s="8">
        <f t="shared" si="1075"/>
        <v>2</v>
      </c>
      <c r="AH1722" s="8">
        <f t="shared" si="1076"/>
        <v>2</v>
      </c>
    </row>
    <row r="1723" spans="1:34" x14ac:dyDescent="0.25">
      <c r="A1723" s="7" t="s">
        <v>5042</v>
      </c>
      <c r="B1723" s="7" t="s">
        <v>5043</v>
      </c>
      <c r="C1723" s="7" t="s">
        <v>50</v>
      </c>
      <c r="D1723" s="7" t="s">
        <v>41</v>
      </c>
      <c r="E1723" s="7" t="str">
        <f>INDEX('Нормо-час по специальностям'!$B$6:$B$26,MATCH(D1723,'Нормо-час по специальностям'!$A$6:$A$26,0))</f>
        <v>Сварщик / монтажник МК</v>
      </c>
      <c r="F1723" s="15">
        <v>0.6</v>
      </c>
      <c r="G1723" s="7" t="s">
        <v>7603</v>
      </c>
      <c r="H1723" s="11">
        <f t="shared" si="1060"/>
        <v>11.67</v>
      </c>
      <c r="I1723" s="8">
        <f>INDEX('Нормо-час по специальностям'!$D$6:$D$26,MATCH(D1723,'Нормо-час по специальностям'!$A$6:$A$26,0))</f>
        <v>900</v>
      </c>
      <c r="J1723" s="8">
        <f>INDEX('Нормо-час по специальностям'!$E$6:$E$26,MATCH(D1723,'Нормо-час по специальностям'!$A$6:$A$26,0))</f>
        <v>1080</v>
      </c>
      <c r="K1723" s="8">
        <f t="shared" si="1061"/>
        <v>540</v>
      </c>
      <c r="L1723" s="8">
        <f t="shared" si="1062"/>
        <v>648</v>
      </c>
      <c r="M1723" s="8">
        <f>Расценки!L1722</f>
        <v>400</v>
      </c>
      <c r="N1723" s="8">
        <f>Расценки!M1722</f>
        <v>460</v>
      </c>
      <c r="O1723" s="10">
        <f t="shared" si="1063"/>
        <v>0.35000000000000009</v>
      </c>
      <c r="P1723" s="10">
        <f t="shared" si="1064"/>
        <v>0.40869565217391313</v>
      </c>
      <c r="Q1723" s="7" t="str">
        <f t="shared" si="1065"/>
        <v>расценка</v>
      </c>
      <c r="R1723" s="7" t="str">
        <f t="shared" si="1066"/>
        <v>расценка</v>
      </c>
      <c r="S1723" s="8">
        <f t="shared" si="1067"/>
        <v>667</v>
      </c>
      <c r="T1723" s="8">
        <f t="shared" si="1068"/>
        <v>767</v>
      </c>
      <c r="U1723" s="8">
        <f>Расценки!F1722</f>
        <v>650</v>
      </c>
      <c r="V1723" s="8">
        <f>Расценки!G1722</f>
        <v>747</v>
      </c>
      <c r="W1723" s="10">
        <f t="shared" si="1069"/>
        <v>0.16923076923076924</v>
      </c>
      <c r="X1723" s="10">
        <f t="shared" si="1070"/>
        <v>0.13253012048192772</v>
      </c>
      <c r="Y1723" s="9">
        <f>Расценки!H1722</f>
        <v>720</v>
      </c>
      <c r="Z1723" s="9">
        <f>Расценки!I1722</f>
        <v>864</v>
      </c>
      <c r="AA1723" s="10">
        <f>Расценки!J1722</f>
        <v>0.10769230769230775</v>
      </c>
      <c r="AB1723" s="10">
        <f>Расценки!K1722</f>
        <v>0.15662650602409633</v>
      </c>
      <c r="AC1723" s="16">
        <f t="shared" si="1071"/>
        <v>0.25</v>
      </c>
      <c r="AD1723" s="16">
        <f t="shared" si="1072"/>
        <v>0.25</v>
      </c>
      <c r="AE1723" s="10">
        <f t="shared" si="1073"/>
        <v>0.44444444444444442</v>
      </c>
      <c r="AF1723" s="10">
        <f t="shared" si="1074"/>
        <v>0.46759259259259262</v>
      </c>
      <c r="AG1723" s="8">
        <f t="shared" si="1075"/>
        <v>180</v>
      </c>
      <c r="AH1723" s="8">
        <f t="shared" si="1076"/>
        <v>216</v>
      </c>
    </row>
    <row r="1724" spans="1:34" x14ac:dyDescent="0.25">
      <c r="A1724" s="7" t="s">
        <v>5044</v>
      </c>
      <c r="B1724" s="7" t="s">
        <v>5045</v>
      </c>
      <c r="C1724" s="7" t="s">
        <v>54</v>
      </c>
      <c r="D1724" s="7" t="s">
        <v>29</v>
      </c>
      <c r="E1724" s="7" t="str">
        <f>INDEX('Нормо-час по специальностям'!$B$6:$B$26,MATCH(D1724,'Нормо-час по специальностям'!$A$6:$A$26,0))</f>
        <v>Дорожный рабочий / благоустройство</v>
      </c>
      <c r="F1724" s="15">
        <v>0.04</v>
      </c>
      <c r="G1724" s="7" t="s">
        <v>7604</v>
      </c>
      <c r="H1724" s="11">
        <f t="shared" si="1060"/>
        <v>175</v>
      </c>
      <c r="I1724" s="8">
        <f>INDEX('Нормо-час по специальностям'!$D$6:$D$26,MATCH(D1724,'Нормо-час по специальностям'!$A$6:$A$26,0))</f>
        <v>650</v>
      </c>
      <c r="J1724" s="8">
        <f>INDEX('Нормо-час по специальностям'!$E$6:$E$26,MATCH(D1724,'Нормо-час по специальностям'!$A$6:$A$26,0))</f>
        <v>780</v>
      </c>
      <c r="K1724" s="8">
        <f t="shared" si="1061"/>
        <v>26</v>
      </c>
      <c r="L1724" s="8">
        <f t="shared" si="1062"/>
        <v>31</v>
      </c>
      <c r="M1724" s="8">
        <f>Расценки!L1723</f>
        <v>28</v>
      </c>
      <c r="N1724" s="8">
        <f>Расценки!M1723</f>
        <v>32</v>
      </c>
      <c r="O1724" s="10">
        <f t="shared" si="1063"/>
        <v>-7.1428571428571397E-2</v>
      </c>
      <c r="P1724" s="10">
        <f t="shared" si="1064"/>
        <v>-3.125E-2</v>
      </c>
      <c r="Q1724" s="7" t="str">
        <f t="shared" si="1065"/>
        <v>равно</v>
      </c>
      <c r="R1724" s="7" t="str">
        <f t="shared" si="1066"/>
        <v>равно</v>
      </c>
      <c r="S1724" s="8">
        <f t="shared" si="1067"/>
        <v>700</v>
      </c>
      <c r="T1724" s="8">
        <f t="shared" si="1068"/>
        <v>800</v>
      </c>
      <c r="U1724" s="8">
        <f>Расценки!F1723</f>
        <v>45</v>
      </c>
      <c r="V1724" s="8">
        <f>Расценки!G1723</f>
        <v>51.5</v>
      </c>
      <c r="W1724" s="10">
        <f t="shared" si="1069"/>
        <v>0.42222222222222222</v>
      </c>
      <c r="X1724" s="10">
        <f t="shared" si="1070"/>
        <v>0.39805825242718446</v>
      </c>
      <c r="Y1724" s="9">
        <f>Расценки!H1723</f>
        <v>45</v>
      </c>
      <c r="Z1724" s="9">
        <f>Расценки!I1723</f>
        <v>51.5</v>
      </c>
      <c r="AA1724" s="10">
        <f>Расценки!J1723</f>
        <v>0</v>
      </c>
      <c r="AB1724" s="10">
        <f>Расценки!K1723</f>
        <v>0</v>
      </c>
      <c r="AC1724" s="16">
        <f t="shared" si="1071"/>
        <v>0.42222222222222222</v>
      </c>
      <c r="AD1724" s="16">
        <f t="shared" si="1072"/>
        <v>0.39805825242718446</v>
      </c>
      <c r="AE1724" s="10">
        <f t="shared" si="1073"/>
        <v>0.37777777777777777</v>
      </c>
      <c r="AF1724" s="10">
        <f t="shared" si="1074"/>
        <v>0.37864077669902912</v>
      </c>
      <c r="AG1724" s="8">
        <f t="shared" si="1075"/>
        <v>19</v>
      </c>
      <c r="AH1724" s="8">
        <f t="shared" si="1076"/>
        <v>20.5</v>
      </c>
    </row>
    <row r="1725" spans="1:34" x14ac:dyDescent="0.25">
      <c r="A1725" s="7" t="s">
        <v>5046</v>
      </c>
      <c r="B1725" s="7" t="s">
        <v>5047</v>
      </c>
      <c r="C1725" s="7" t="s">
        <v>54</v>
      </c>
      <c r="D1725" s="7" t="s">
        <v>269</v>
      </c>
      <c r="E1725" s="7" t="str">
        <f>INDEX('Нормо-час по специальностям'!$B$6:$B$26,MATCH(D1725,'Нормо-час по специальностям'!$A$6:$A$26,0))</f>
        <v>Плиточник / укладчик полов</v>
      </c>
      <c r="F1725" s="15">
        <v>1.2</v>
      </c>
      <c r="G1725" s="7" t="s">
        <v>7605</v>
      </c>
      <c r="H1725" s="11">
        <f t="shared" si="1060"/>
        <v>5.83</v>
      </c>
      <c r="I1725" s="8">
        <f>INDEX('Нормо-час по специальностям'!$D$6:$D$26,MATCH(D1725,'Нормо-час по специальностям'!$A$6:$A$26,0))</f>
        <v>900</v>
      </c>
      <c r="J1725" s="8">
        <f>INDEX('Нормо-час по специальностям'!$E$6:$E$26,MATCH(D1725,'Нормо-час по специальностям'!$A$6:$A$26,0))</f>
        <v>1080</v>
      </c>
      <c r="K1725" s="8">
        <f t="shared" si="1061"/>
        <v>1080</v>
      </c>
      <c r="L1725" s="8">
        <f t="shared" si="1062"/>
        <v>1296</v>
      </c>
      <c r="M1725" s="8">
        <f>Расценки!L1724</f>
        <v>950</v>
      </c>
      <c r="N1725" s="8">
        <f>Расценки!M1724</f>
        <v>1092</v>
      </c>
      <c r="O1725" s="10">
        <f t="shared" si="1063"/>
        <v>0.13684210526315788</v>
      </c>
      <c r="P1725" s="10">
        <f t="shared" si="1064"/>
        <v>0.18681318681318682</v>
      </c>
      <c r="Q1725" s="7" t="str">
        <f t="shared" si="1065"/>
        <v>расценка</v>
      </c>
      <c r="R1725" s="7" t="str">
        <f t="shared" si="1066"/>
        <v>расценка</v>
      </c>
      <c r="S1725" s="8">
        <f t="shared" si="1067"/>
        <v>792</v>
      </c>
      <c r="T1725" s="8">
        <f t="shared" si="1068"/>
        <v>910</v>
      </c>
      <c r="U1725" s="8">
        <f>Расценки!F1724</f>
        <v>1500</v>
      </c>
      <c r="V1725" s="8">
        <f>Расценки!G1724</f>
        <v>1725</v>
      </c>
      <c r="W1725" s="10">
        <f t="shared" si="1069"/>
        <v>0.28000000000000003</v>
      </c>
      <c r="X1725" s="10">
        <f t="shared" si="1070"/>
        <v>0.24869565217391304</v>
      </c>
      <c r="Y1725" s="9">
        <f>Расценки!H1724</f>
        <v>1500</v>
      </c>
      <c r="Z1725" s="9">
        <f>Расценки!I1724</f>
        <v>1728</v>
      </c>
      <c r="AA1725" s="10">
        <f>Расценки!J1724</f>
        <v>0</v>
      </c>
      <c r="AB1725" s="10">
        <f>Расценки!K1724</f>
        <v>1.7391304347826875E-3</v>
      </c>
      <c r="AC1725" s="16">
        <f t="shared" si="1071"/>
        <v>0.28000000000000003</v>
      </c>
      <c r="AD1725" s="16">
        <f t="shared" si="1072"/>
        <v>0.25</v>
      </c>
      <c r="AE1725" s="10">
        <f t="shared" si="1073"/>
        <v>0.36666666666666664</v>
      </c>
      <c r="AF1725" s="10">
        <f t="shared" si="1074"/>
        <v>0.36805555555555558</v>
      </c>
      <c r="AG1725" s="8">
        <f t="shared" si="1075"/>
        <v>420</v>
      </c>
      <c r="AH1725" s="8">
        <f t="shared" si="1076"/>
        <v>432</v>
      </c>
    </row>
    <row r="1726" spans="1:34" x14ac:dyDescent="0.25">
      <c r="A1726" s="7" t="s">
        <v>5049</v>
      </c>
      <c r="B1726" s="7" t="s">
        <v>1342</v>
      </c>
      <c r="C1726" s="7" t="s">
        <v>28</v>
      </c>
      <c r="D1726" s="7" t="s">
        <v>1318</v>
      </c>
      <c r="E1726" s="7" t="str">
        <f>INDEX('Нормо-час по специальностям'!$B$6:$B$26,MATCH(D1726,'Нормо-час по специальностям'!$A$6:$A$26,0))</f>
        <v>Землекоп / рабочий земляных работ</v>
      </c>
      <c r="F1726" s="15">
        <v>0.25</v>
      </c>
      <c r="G1726" s="7" t="s">
        <v>7606</v>
      </c>
      <c r="H1726" s="11">
        <f t="shared" si="1060"/>
        <v>28</v>
      </c>
      <c r="I1726" s="8">
        <f>INDEX('Нормо-час по специальностям'!$D$6:$D$26,MATCH(D1726,'Нормо-час по специальностям'!$A$6:$A$26,0))</f>
        <v>550</v>
      </c>
      <c r="J1726" s="8">
        <f>INDEX('Нормо-час по специальностям'!$E$6:$E$26,MATCH(D1726,'Нормо-час по специальностям'!$A$6:$A$26,0))</f>
        <v>660</v>
      </c>
      <c r="K1726" s="8">
        <f t="shared" si="1061"/>
        <v>138</v>
      </c>
      <c r="L1726" s="8">
        <f t="shared" si="1062"/>
        <v>165</v>
      </c>
      <c r="M1726" s="8">
        <f>Расценки!L1725</f>
        <v>110</v>
      </c>
      <c r="N1726" s="8">
        <f>Расценки!M1725</f>
        <v>126</v>
      </c>
      <c r="O1726" s="10">
        <f t="shared" si="1063"/>
        <v>0.25454545454545463</v>
      </c>
      <c r="P1726" s="10">
        <f t="shared" si="1064"/>
        <v>0.30952380952380953</v>
      </c>
      <c r="Q1726" s="7" t="str">
        <f t="shared" si="1065"/>
        <v>расценка</v>
      </c>
      <c r="R1726" s="7" t="str">
        <f t="shared" si="1066"/>
        <v>расценка</v>
      </c>
      <c r="S1726" s="8">
        <f t="shared" si="1067"/>
        <v>440</v>
      </c>
      <c r="T1726" s="8">
        <f t="shared" si="1068"/>
        <v>504</v>
      </c>
      <c r="U1726" s="8">
        <f>Расценки!F1725</f>
        <v>180</v>
      </c>
      <c r="V1726" s="8">
        <f>Расценки!G1725</f>
        <v>207</v>
      </c>
      <c r="W1726" s="10">
        <f t="shared" si="1069"/>
        <v>0.23333333333333334</v>
      </c>
      <c r="X1726" s="10">
        <f t="shared" si="1070"/>
        <v>0.20289855072463769</v>
      </c>
      <c r="Y1726" s="9">
        <f>Расценки!H1725</f>
        <v>184</v>
      </c>
      <c r="Z1726" s="9">
        <f>Расценки!I1725</f>
        <v>220</v>
      </c>
      <c r="AA1726" s="10">
        <f>Расценки!J1725</f>
        <v>2.2222222222222143E-2</v>
      </c>
      <c r="AB1726" s="10">
        <f>Расценки!K1725</f>
        <v>6.2801932367149815E-2</v>
      </c>
      <c r="AC1726" s="16">
        <f t="shared" si="1071"/>
        <v>0.25</v>
      </c>
      <c r="AD1726" s="16">
        <f t="shared" si="1072"/>
        <v>0.25</v>
      </c>
      <c r="AE1726" s="10">
        <f t="shared" si="1073"/>
        <v>0.40217391304347827</v>
      </c>
      <c r="AF1726" s="10">
        <f t="shared" si="1074"/>
        <v>0.42727272727272725</v>
      </c>
      <c r="AG1726" s="8">
        <f t="shared" si="1075"/>
        <v>46</v>
      </c>
      <c r="AH1726" s="8">
        <f t="shared" si="1076"/>
        <v>55</v>
      </c>
    </row>
    <row r="1727" spans="1:34" x14ac:dyDescent="0.25">
      <c r="A1727" s="7" t="s">
        <v>5050</v>
      </c>
      <c r="B1727" s="7" t="s">
        <v>5051</v>
      </c>
      <c r="C1727" s="7" t="s">
        <v>28</v>
      </c>
      <c r="D1727" s="7" t="s">
        <v>1166</v>
      </c>
      <c r="E1727" s="7" t="str">
        <f>INDEX('Нормо-час по специальностям'!$B$6:$B$26,MATCH(D1727,'Нормо-час по специальностям'!$A$6:$A$26,0))</f>
        <v>Аренда техники / механизмы</v>
      </c>
      <c r="F1727" s="15">
        <v>0</v>
      </c>
      <c r="G1727" s="7" t="s">
        <v>6982</v>
      </c>
      <c r="H1727" s="11" t="str">
        <f t="shared" si="1060"/>
        <v/>
      </c>
      <c r="I1727" s="8">
        <f>INDEX('Нормо-час по специальностям'!$D$6:$D$26,MATCH(D1727,'Нормо-час по специальностям'!$A$6:$A$26,0))</f>
        <v>0</v>
      </c>
      <c r="J1727" s="8">
        <f>INDEX('Нормо-час по специальностям'!$E$6:$E$26,MATCH(D1727,'Нормо-час по специальностям'!$A$6:$A$26,0))</f>
        <v>0</v>
      </c>
      <c r="K1727" s="8" t="str">
        <f t="shared" si="1061"/>
        <v/>
      </c>
      <c r="L1727" s="8" t="str">
        <f t="shared" si="1062"/>
        <v/>
      </c>
      <c r="M1727" s="8">
        <f>Расценки!L1726</f>
        <v>45</v>
      </c>
      <c r="N1727" s="8">
        <f>Расценки!M1726</f>
        <v>51.5</v>
      </c>
      <c r="O1727" s="10" t="str">
        <f t="shared" si="1063"/>
        <v/>
      </c>
      <c r="P1727" s="10" t="str">
        <f t="shared" si="1064"/>
        <v/>
      </c>
      <c r="Q1727" s="7" t="str">
        <f t="shared" si="1065"/>
        <v>—</v>
      </c>
      <c r="R1727" s="7" t="str">
        <f t="shared" si="1066"/>
        <v>—</v>
      </c>
      <c r="S1727" s="8" t="str">
        <f t="shared" si="1067"/>
        <v/>
      </c>
      <c r="T1727" s="8" t="str">
        <f t="shared" si="1068"/>
        <v/>
      </c>
      <c r="U1727" s="8">
        <f>Расценки!F1726</f>
        <v>70</v>
      </c>
      <c r="V1727" s="8">
        <f>Расценки!G1726</f>
        <v>80.5</v>
      </c>
      <c r="W1727" s="10" t="str">
        <f t="shared" si="1069"/>
        <v/>
      </c>
      <c r="X1727" s="10" t="str">
        <f t="shared" si="1070"/>
        <v/>
      </c>
      <c r="Y1727" s="9">
        <f>Расценки!H1726</f>
        <v>70</v>
      </c>
      <c r="Z1727" s="9">
        <f>Расценки!I1726</f>
        <v>80.5</v>
      </c>
      <c r="AA1727" s="10">
        <f>Расценки!J1726</f>
        <v>0</v>
      </c>
      <c r="AB1727" s="10">
        <f>Расценки!K1726</f>
        <v>0</v>
      </c>
      <c r="AC1727" s="16" t="str">
        <f t="shared" si="1071"/>
        <v/>
      </c>
      <c r="AD1727" s="16" t="str">
        <f t="shared" si="1072"/>
        <v/>
      </c>
      <c r="AE1727" s="10">
        <f t="shared" si="1073"/>
        <v>0.35714285714285715</v>
      </c>
      <c r="AF1727" s="10">
        <f t="shared" si="1074"/>
        <v>0.36024844720496896</v>
      </c>
      <c r="AG1727" s="8" t="str">
        <f t="shared" si="1075"/>
        <v/>
      </c>
      <c r="AH1727" s="8" t="str">
        <f t="shared" si="1076"/>
        <v/>
      </c>
    </row>
    <row r="1728" spans="1:34" x14ac:dyDescent="0.25">
      <c r="A1728" s="7" t="s">
        <v>5053</v>
      </c>
      <c r="B1728" s="7" t="s">
        <v>5054</v>
      </c>
      <c r="C1728" s="7" t="s">
        <v>50</v>
      </c>
      <c r="D1728" s="7" t="s">
        <v>29</v>
      </c>
      <c r="E1728" s="7" t="str">
        <f>INDEX('Нормо-час по специальностям'!$B$6:$B$26,MATCH(D1728,'Нормо-час по специальностям'!$A$6:$A$26,0))</f>
        <v>Дорожный рабочий / благоустройство</v>
      </c>
      <c r="F1728" s="15">
        <v>0.5</v>
      </c>
      <c r="G1728" s="7" t="s">
        <v>7607</v>
      </c>
      <c r="H1728" s="11">
        <f t="shared" si="1060"/>
        <v>14</v>
      </c>
      <c r="I1728" s="8">
        <f>INDEX('Нормо-час по специальностям'!$D$6:$D$26,MATCH(D1728,'Нормо-час по специальностям'!$A$6:$A$26,0))</f>
        <v>650</v>
      </c>
      <c r="J1728" s="8">
        <f>INDEX('Нормо-час по специальностям'!$E$6:$E$26,MATCH(D1728,'Нормо-час по специальностям'!$A$6:$A$26,0))</f>
        <v>780</v>
      </c>
      <c r="K1728" s="8">
        <f t="shared" si="1061"/>
        <v>325</v>
      </c>
      <c r="L1728" s="8">
        <f t="shared" si="1062"/>
        <v>390</v>
      </c>
      <c r="M1728" s="8">
        <f>Расценки!L1727</f>
        <v>350</v>
      </c>
      <c r="N1728" s="8">
        <f>Расценки!M1727</f>
        <v>402</v>
      </c>
      <c r="O1728" s="10">
        <f t="shared" si="1063"/>
        <v>-7.1428571428571397E-2</v>
      </c>
      <c r="P1728" s="10">
        <f t="shared" si="1064"/>
        <v>-2.9850746268656692E-2</v>
      </c>
      <c r="Q1728" s="7" t="str">
        <f t="shared" si="1065"/>
        <v>равно</v>
      </c>
      <c r="R1728" s="7" t="str">
        <f t="shared" si="1066"/>
        <v>равно</v>
      </c>
      <c r="S1728" s="8">
        <f t="shared" si="1067"/>
        <v>700</v>
      </c>
      <c r="T1728" s="8">
        <f t="shared" si="1068"/>
        <v>804</v>
      </c>
      <c r="U1728" s="8">
        <f>Расценки!F1727</f>
        <v>550</v>
      </c>
      <c r="V1728" s="8">
        <f>Расценки!G1727</f>
        <v>632</v>
      </c>
      <c r="W1728" s="10">
        <f t="shared" si="1069"/>
        <v>0.40909090909090912</v>
      </c>
      <c r="X1728" s="10">
        <f t="shared" si="1070"/>
        <v>0.38291139240506328</v>
      </c>
      <c r="Y1728" s="9">
        <f>Расценки!H1727</f>
        <v>550</v>
      </c>
      <c r="Z1728" s="9">
        <f>Расценки!I1727</f>
        <v>632</v>
      </c>
      <c r="AA1728" s="10">
        <f>Расценки!J1727</f>
        <v>0</v>
      </c>
      <c r="AB1728" s="10">
        <f>Расценки!K1727</f>
        <v>0</v>
      </c>
      <c r="AC1728" s="16">
        <f t="shared" si="1071"/>
        <v>0.40909090909090912</v>
      </c>
      <c r="AD1728" s="16">
        <f t="shared" si="1072"/>
        <v>0.38291139240506328</v>
      </c>
      <c r="AE1728" s="10">
        <f t="shared" si="1073"/>
        <v>0.36363636363636365</v>
      </c>
      <c r="AF1728" s="10">
        <f t="shared" si="1074"/>
        <v>0.36392405063291139</v>
      </c>
      <c r="AG1728" s="8">
        <f t="shared" si="1075"/>
        <v>225</v>
      </c>
      <c r="AH1728" s="8">
        <f t="shared" si="1076"/>
        <v>242</v>
      </c>
    </row>
    <row r="1729" spans="1:34" x14ac:dyDescent="0.25">
      <c r="A1729" s="7" t="s">
        <v>5057</v>
      </c>
      <c r="B1729" s="7" t="s">
        <v>5058</v>
      </c>
      <c r="C1729" s="7" t="s">
        <v>177</v>
      </c>
      <c r="D1729" s="7" t="s">
        <v>29</v>
      </c>
      <c r="E1729" s="7" t="str">
        <f>INDEX('Нормо-час по специальностям'!$B$6:$B$26,MATCH(D1729,'Нормо-час по специальностям'!$A$6:$A$26,0))</f>
        <v>Дорожный рабочий / благоустройство</v>
      </c>
      <c r="F1729" s="15">
        <v>2</v>
      </c>
      <c r="G1729" s="7" t="s">
        <v>7608</v>
      </c>
      <c r="H1729" s="11">
        <f t="shared" si="1060"/>
        <v>3.5</v>
      </c>
      <c r="I1729" s="8">
        <f>INDEX('Нормо-час по специальностям'!$D$6:$D$26,MATCH(D1729,'Нормо-час по специальностям'!$A$6:$A$26,0))</f>
        <v>650</v>
      </c>
      <c r="J1729" s="8">
        <f>INDEX('Нормо-час по специальностям'!$E$6:$E$26,MATCH(D1729,'Нормо-час по специальностям'!$A$6:$A$26,0))</f>
        <v>780</v>
      </c>
      <c r="K1729" s="8">
        <f t="shared" si="1061"/>
        <v>1300</v>
      </c>
      <c r="L1729" s="8">
        <f t="shared" si="1062"/>
        <v>1560</v>
      </c>
      <c r="M1729" s="8">
        <f>Расценки!L1728</f>
        <v>1900</v>
      </c>
      <c r="N1729" s="8">
        <f>Расценки!M1728</f>
        <v>2185</v>
      </c>
      <c r="O1729" s="10">
        <f t="shared" si="1063"/>
        <v>-0.31578947368421051</v>
      </c>
      <c r="P1729" s="10">
        <f t="shared" si="1064"/>
        <v>-0.28604118993135008</v>
      </c>
      <c r="Q1729" s="7" t="str">
        <f t="shared" si="1065"/>
        <v>нормо-часы</v>
      </c>
      <c r="R1729" s="7" t="str">
        <f t="shared" si="1066"/>
        <v>нормо-часы</v>
      </c>
      <c r="S1729" s="8">
        <f t="shared" si="1067"/>
        <v>950</v>
      </c>
      <c r="T1729" s="8">
        <f t="shared" si="1068"/>
        <v>1093</v>
      </c>
      <c r="U1729" s="8">
        <f>Расценки!F1728</f>
        <v>3000</v>
      </c>
      <c r="V1729" s="8">
        <f>Расценки!G1728</f>
        <v>3450</v>
      </c>
      <c r="W1729" s="10">
        <f t="shared" si="1069"/>
        <v>0.56666666666666665</v>
      </c>
      <c r="X1729" s="10">
        <f t="shared" si="1070"/>
        <v>0.54782608695652169</v>
      </c>
      <c r="Y1729" s="9">
        <f>Расценки!H1728</f>
        <v>3000</v>
      </c>
      <c r="Z1729" s="9">
        <f>Расценки!I1728</f>
        <v>3450</v>
      </c>
      <c r="AA1729" s="10">
        <f>Расценки!J1728</f>
        <v>0</v>
      </c>
      <c r="AB1729" s="10">
        <f>Расценки!K1728</f>
        <v>0</v>
      </c>
      <c r="AC1729" s="16">
        <f t="shared" si="1071"/>
        <v>0.56666666666666665</v>
      </c>
      <c r="AD1729" s="16">
        <f t="shared" si="1072"/>
        <v>0.54782608695652169</v>
      </c>
      <c r="AE1729" s="10">
        <f t="shared" si="1073"/>
        <v>0.36666666666666664</v>
      </c>
      <c r="AF1729" s="10">
        <f t="shared" si="1074"/>
        <v>0.36666666666666664</v>
      </c>
      <c r="AG1729" s="8">
        <f t="shared" si="1075"/>
        <v>1700</v>
      </c>
      <c r="AH1729" s="8">
        <f t="shared" si="1076"/>
        <v>1890</v>
      </c>
    </row>
    <row r="1730" spans="1:34" x14ac:dyDescent="0.25">
      <c r="A1730" s="7" t="s">
        <v>5059</v>
      </c>
      <c r="B1730" s="7" t="s">
        <v>5060</v>
      </c>
      <c r="C1730" s="7" t="s">
        <v>177</v>
      </c>
      <c r="D1730" s="7" t="s">
        <v>29</v>
      </c>
      <c r="E1730" s="7" t="str">
        <f>INDEX('Нормо-час по специальностям'!$B$6:$B$26,MATCH(D1730,'Нормо-час по специальностям'!$A$6:$A$26,0))</f>
        <v>Дорожный рабочий / благоустройство</v>
      </c>
      <c r="F1730" s="15">
        <v>24</v>
      </c>
      <c r="G1730" s="7" t="s">
        <v>7609</v>
      </c>
      <c r="H1730" s="11">
        <f t="shared" si="1060"/>
        <v>0.28999999999999998</v>
      </c>
      <c r="I1730" s="8">
        <f>INDEX('Нормо-час по специальностям'!$D$6:$D$26,MATCH(D1730,'Нормо-час по специальностям'!$A$6:$A$26,0))</f>
        <v>650</v>
      </c>
      <c r="J1730" s="8">
        <f>INDEX('Нормо-час по специальностям'!$E$6:$E$26,MATCH(D1730,'Нормо-час по специальностям'!$A$6:$A$26,0))</f>
        <v>780</v>
      </c>
      <c r="K1730" s="8">
        <f t="shared" si="1061"/>
        <v>15600</v>
      </c>
      <c r="L1730" s="8">
        <f t="shared" si="1062"/>
        <v>18720</v>
      </c>
      <c r="M1730" s="8">
        <f>Расценки!L1729</f>
        <v>22000</v>
      </c>
      <c r="N1730" s="8">
        <f>Расценки!M1729</f>
        <v>25300</v>
      </c>
      <c r="O1730" s="10">
        <f t="shared" si="1063"/>
        <v>-0.29090909090909089</v>
      </c>
      <c r="P1730" s="10">
        <f t="shared" si="1064"/>
        <v>-0.26007905138339926</v>
      </c>
      <c r="Q1730" s="7" t="str">
        <f t="shared" si="1065"/>
        <v>нормо-часы</v>
      </c>
      <c r="R1730" s="7" t="str">
        <f t="shared" si="1066"/>
        <v>нормо-часы</v>
      </c>
      <c r="S1730" s="8">
        <f t="shared" si="1067"/>
        <v>917</v>
      </c>
      <c r="T1730" s="8">
        <f t="shared" si="1068"/>
        <v>1054</v>
      </c>
      <c r="U1730" s="8">
        <f>Расценки!F1729</f>
        <v>35000</v>
      </c>
      <c r="V1730" s="8">
        <f>Расценки!G1729</f>
        <v>40250</v>
      </c>
      <c r="W1730" s="10">
        <f t="shared" si="1069"/>
        <v>0.55428571428571427</v>
      </c>
      <c r="X1730" s="10">
        <f t="shared" si="1070"/>
        <v>0.53490683229813663</v>
      </c>
      <c r="Y1730" s="9">
        <f>Расценки!H1729</f>
        <v>35000</v>
      </c>
      <c r="Z1730" s="9">
        <f>Расценки!I1729</f>
        <v>40250</v>
      </c>
      <c r="AA1730" s="10">
        <f>Расценки!J1729</f>
        <v>0</v>
      </c>
      <c r="AB1730" s="10">
        <f>Расценки!K1729</f>
        <v>0</v>
      </c>
      <c r="AC1730" s="16">
        <f t="shared" si="1071"/>
        <v>0.55428571428571427</v>
      </c>
      <c r="AD1730" s="16">
        <f t="shared" si="1072"/>
        <v>0.53490683229813663</v>
      </c>
      <c r="AE1730" s="10">
        <f t="shared" si="1073"/>
        <v>0.37142857142857144</v>
      </c>
      <c r="AF1730" s="10">
        <f t="shared" si="1074"/>
        <v>0.37142857142857144</v>
      </c>
      <c r="AG1730" s="8">
        <f t="shared" si="1075"/>
        <v>19400</v>
      </c>
      <c r="AH1730" s="8">
        <f t="shared" si="1076"/>
        <v>21530</v>
      </c>
    </row>
    <row r="1731" spans="1:34" x14ac:dyDescent="0.25">
      <c r="A1731" s="7" t="s">
        <v>5063</v>
      </c>
      <c r="B1731" s="7" t="s">
        <v>5064</v>
      </c>
      <c r="C1731" s="7" t="s">
        <v>177</v>
      </c>
      <c r="D1731" s="7" t="s">
        <v>29</v>
      </c>
      <c r="E1731" s="7" t="str">
        <f>INDEX('Нормо-час по специальностям'!$B$6:$B$26,MATCH(D1731,'Нормо-час по специальностям'!$A$6:$A$26,0))</f>
        <v>Дорожный рабочий / благоустройство</v>
      </c>
      <c r="F1731" s="15">
        <v>16</v>
      </c>
      <c r="G1731" s="7" t="s">
        <v>7594</v>
      </c>
      <c r="H1731" s="11">
        <f t="shared" si="1060"/>
        <v>0.44</v>
      </c>
      <c r="I1731" s="8">
        <f>INDEX('Нормо-час по специальностям'!$D$6:$D$26,MATCH(D1731,'Нормо-час по специальностям'!$A$6:$A$26,0))</f>
        <v>650</v>
      </c>
      <c r="J1731" s="8">
        <f>INDEX('Нормо-час по специальностям'!$E$6:$E$26,MATCH(D1731,'Нормо-час по специальностям'!$A$6:$A$26,0))</f>
        <v>780</v>
      </c>
      <c r="K1731" s="8">
        <f t="shared" si="1061"/>
        <v>10400</v>
      </c>
      <c r="L1731" s="8">
        <f t="shared" si="1062"/>
        <v>12480</v>
      </c>
      <c r="M1731" s="8">
        <f>Расценки!L1730</f>
        <v>16000</v>
      </c>
      <c r="N1731" s="8">
        <f>Расценки!M1730</f>
        <v>18400</v>
      </c>
      <c r="O1731" s="10">
        <f t="shared" si="1063"/>
        <v>-0.35</v>
      </c>
      <c r="P1731" s="10">
        <f t="shared" si="1064"/>
        <v>-0.32173913043478264</v>
      </c>
      <c r="Q1731" s="7" t="str">
        <f t="shared" si="1065"/>
        <v>нормо-часы</v>
      </c>
      <c r="R1731" s="7" t="str">
        <f t="shared" si="1066"/>
        <v>нормо-часы</v>
      </c>
      <c r="S1731" s="8">
        <f t="shared" si="1067"/>
        <v>1000</v>
      </c>
      <c r="T1731" s="8">
        <f t="shared" si="1068"/>
        <v>1150</v>
      </c>
      <c r="U1731" s="8">
        <f>Расценки!F1730</f>
        <v>25000</v>
      </c>
      <c r="V1731" s="8">
        <f>Расценки!G1730</f>
        <v>28750</v>
      </c>
      <c r="W1731" s="10">
        <f t="shared" si="1069"/>
        <v>0.58399999999999996</v>
      </c>
      <c r="X1731" s="10">
        <f t="shared" si="1070"/>
        <v>0.56591304347826088</v>
      </c>
      <c r="Y1731" s="9">
        <f>Расценки!H1730</f>
        <v>25000</v>
      </c>
      <c r="Z1731" s="9">
        <f>Расценки!I1730</f>
        <v>28750</v>
      </c>
      <c r="AA1731" s="10">
        <f>Расценки!J1730</f>
        <v>0</v>
      </c>
      <c r="AB1731" s="10">
        <f>Расценки!K1730</f>
        <v>0</v>
      </c>
      <c r="AC1731" s="16">
        <f t="shared" si="1071"/>
        <v>0.58399999999999996</v>
      </c>
      <c r="AD1731" s="16">
        <f t="shared" si="1072"/>
        <v>0.56591304347826088</v>
      </c>
      <c r="AE1731" s="10">
        <f t="shared" si="1073"/>
        <v>0.36</v>
      </c>
      <c r="AF1731" s="10">
        <f t="shared" si="1074"/>
        <v>0.36</v>
      </c>
      <c r="AG1731" s="8">
        <f t="shared" si="1075"/>
        <v>14600</v>
      </c>
      <c r="AH1731" s="8">
        <f t="shared" si="1076"/>
        <v>16270</v>
      </c>
    </row>
    <row r="1732" spans="1:34" x14ac:dyDescent="0.25">
      <c r="A1732" s="7" t="s">
        <v>5066</v>
      </c>
      <c r="B1732" s="7" t="s">
        <v>5067</v>
      </c>
      <c r="C1732" s="7" t="s">
        <v>177</v>
      </c>
      <c r="D1732" s="7" t="s">
        <v>29</v>
      </c>
      <c r="E1732" s="7" t="str">
        <f>INDEX('Нормо-час по специальностям'!$B$6:$B$26,MATCH(D1732,'Нормо-час по специальностям'!$A$6:$A$26,0))</f>
        <v>Дорожный рабочий / благоустройство</v>
      </c>
      <c r="F1732" s="15">
        <v>2.5</v>
      </c>
      <c r="G1732" s="7" t="s">
        <v>7608</v>
      </c>
      <c r="H1732" s="11">
        <f t="shared" si="1060"/>
        <v>2.8</v>
      </c>
      <c r="I1732" s="8">
        <f>INDEX('Нормо-час по специальностям'!$D$6:$D$26,MATCH(D1732,'Нормо-час по специальностям'!$A$6:$A$26,0))</f>
        <v>650</v>
      </c>
      <c r="J1732" s="8">
        <f>INDEX('Нормо-час по специальностям'!$E$6:$E$26,MATCH(D1732,'Нормо-час по специальностям'!$A$6:$A$26,0))</f>
        <v>780</v>
      </c>
      <c r="K1732" s="8">
        <f t="shared" si="1061"/>
        <v>1625</v>
      </c>
      <c r="L1732" s="8">
        <f t="shared" si="1062"/>
        <v>1950</v>
      </c>
      <c r="M1732" s="8">
        <f>Расценки!L1731</f>
        <v>2200</v>
      </c>
      <c r="N1732" s="8">
        <f>Расценки!M1731</f>
        <v>2530</v>
      </c>
      <c r="O1732" s="10">
        <f t="shared" si="1063"/>
        <v>-0.26136363636363635</v>
      </c>
      <c r="P1732" s="10">
        <f t="shared" si="1064"/>
        <v>-0.22924901185770752</v>
      </c>
      <c r="Q1732" s="7" t="str">
        <f t="shared" si="1065"/>
        <v>нормо-часы</v>
      </c>
      <c r="R1732" s="7" t="str">
        <f t="shared" si="1066"/>
        <v>нормо-часы</v>
      </c>
      <c r="S1732" s="8">
        <f t="shared" si="1067"/>
        <v>880</v>
      </c>
      <c r="T1732" s="8">
        <f t="shared" si="1068"/>
        <v>1012</v>
      </c>
      <c r="U1732" s="8">
        <f>Расценки!F1731</f>
        <v>3500</v>
      </c>
      <c r="V1732" s="8">
        <f>Расценки!G1731</f>
        <v>4025</v>
      </c>
      <c r="W1732" s="10">
        <f t="shared" si="1069"/>
        <v>0.5357142857142857</v>
      </c>
      <c r="X1732" s="10">
        <f t="shared" si="1070"/>
        <v>0.51552795031055898</v>
      </c>
      <c r="Y1732" s="9">
        <f>Расценки!H1731</f>
        <v>3500</v>
      </c>
      <c r="Z1732" s="9">
        <f>Расценки!I1731</f>
        <v>4025</v>
      </c>
      <c r="AA1732" s="10">
        <f>Расценки!J1731</f>
        <v>0</v>
      </c>
      <c r="AB1732" s="10">
        <f>Расценки!K1731</f>
        <v>0</v>
      </c>
      <c r="AC1732" s="16">
        <f t="shared" si="1071"/>
        <v>0.5357142857142857</v>
      </c>
      <c r="AD1732" s="16">
        <f t="shared" si="1072"/>
        <v>0.51552795031055898</v>
      </c>
      <c r="AE1732" s="10">
        <f t="shared" si="1073"/>
        <v>0.37142857142857144</v>
      </c>
      <c r="AF1732" s="10">
        <f t="shared" si="1074"/>
        <v>0.37142857142857144</v>
      </c>
      <c r="AG1732" s="8">
        <f t="shared" si="1075"/>
        <v>1875</v>
      </c>
      <c r="AH1732" s="8">
        <f t="shared" si="1076"/>
        <v>2075</v>
      </c>
    </row>
    <row r="1733" spans="1:34" x14ac:dyDescent="0.25">
      <c r="A1733" s="7" t="s">
        <v>5070</v>
      </c>
      <c r="B1733" s="7" t="s">
        <v>5071</v>
      </c>
      <c r="C1733" s="7" t="s">
        <v>177</v>
      </c>
      <c r="D1733" s="7" t="s">
        <v>29</v>
      </c>
      <c r="E1733" s="7" t="str">
        <f>INDEX('Нормо-час по специальностям'!$B$6:$B$26,MATCH(D1733,'Нормо-час по специальностям'!$A$6:$A$26,0))</f>
        <v>Дорожный рабочий / благоустройство</v>
      </c>
      <c r="F1733" s="15">
        <v>3.5</v>
      </c>
      <c r="G1733" s="7" t="s">
        <v>7608</v>
      </c>
      <c r="H1733" s="11">
        <f t="shared" si="1060"/>
        <v>2</v>
      </c>
      <c r="I1733" s="8">
        <f>INDEX('Нормо-час по специальностям'!$D$6:$D$26,MATCH(D1733,'Нормо-час по специальностям'!$A$6:$A$26,0))</f>
        <v>650</v>
      </c>
      <c r="J1733" s="8">
        <f>INDEX('Нормо-час по специальностям'!$E$6:$E$26,MATCH(D1733,'Нормо-час по специальностям'!$A$6:$A$26,0))</f>
        <v>780</v>
      </c>
      <c r="K1733" s="8">
        <f t="shared" si="1061"/>
        <v>2275</v>
      </c>
      <c r="L1733" s="8">
        <f t="shared" si="1062"/>
        <v>2730</v>
      </c>
      <c r="M1733" s="8">
        <f>Расценки!L1732</f>
        <v>3000</v>
      </c>
      <c r="N1733" s="8">
        <f>Расценки!M1732</f>
        <v>3450</v>
      </c>
      <c r="O1733" s="10">
        <f t="shared" si="1063"/>
        <v>-0.2416666666666667</v>
      </c>
      <c r="P1733" s="10">
        <f t="shared" si="1064"/>
        <v>-0.20869565217391306</v>
      </c>
      <c r="Q1733" s="7" t="str">
        <f t="shared" si="1065"/>
        <v>нормо-часы</v>
      </c>
      <c r="R1733" s="7" t="str">
        <f t="shared" si="1066"/>
        <v>нормо-часы</v>
      </c>
      <c r="S1733" s="8">
        <f t="shared" si="1067"/>
        <v>857</v>
      </c>
      <c r="T1733" s="8">
        <f t="shared" si="1068"/>
        <v>986</v>
      </c>
      <c r="U1733" s="8">
        <f>Расценки!F1732</f>
        <v>4800</v>
      </c>
      <c r="V1733" s="8">
        <f>Расценки!G1732</f>
        <v>5520</v>
      </c>
      <c r="W1733" s="10">
        <f t="shared" si="1069"/>
        <v>0.52604166666666663</v>
      </c>
      <c r="X1733" s="10">
        <f t="shared" si="1070"/>
        <v>0.50543478260869568</v>
      </c>
      <c r="Y1733" s="9">
        <f>Расценки!H1732</f>
        <v>4800</v>
      </c>
      <c r="Z1733" s="9">
        <f>Расценки!I1732</f>
        <v>5520</v>
      </c>
      <c r="AA1733" s="10">
        <f>Расценки!J1732</f>
        <v>0</v>
      </c>
      <c r="AB1733" s="10">
        <f>Расценки!K1732</f>
        <v>0</v>
      </c>
      <c r="AC1733" s="16">
        <f t="shared" si="1071"/>
        <v>0.52604166666666663</v>
      </c>
      <c r="AD1733" s="16">
        <f t="shared" si="1072"/>
        <v>0.50543478260869568</v>
      </c>
      <c r="AE1733" s="10">
        <f t="shared" si="1073"/>
        <v>0.375</v>
      </c>
      <c r="AF1733" s="10">
        <f t="shared" si="1074"/>
        <v>0.375</v>
      </c>
      <c r="AG1733" s="8">
        <f t="shared" si="1075"/>
        <v>2525</v>
      </c>
      <c r="AH1733" s="8">
        <f t="shared" si="1076"/>
        <v>2790</v>
      </c>
    </row>
    <row r="1734" spans="1:34" x14ac:dyDescent="0.25">
      <c r="A1734" s="7" t="s">
        <v>5074</v>
      </c>
      <c r="B1734" s="7" t="s">
        <v>5075</v>
      </c>
      <c r="C1734" s="7" t="s">
        <v>177</v>
      </c>
      <c r="D1734" s="7" t="s">
        <v>29</v>
      </c>
      <c r="E1734" s="7" t="str">
        <f>INDEX('Нормо-час по специальностям'!$B$6:$B$26,MATCH(D1734,'Нормо-час по специальностям'!$A$6:$A$26,0))</f>
        <v>Дорожный рабочий / благоустройство</v>
      </c>
      <c r="F1734" s="15">
        <v>0.8</v>
      </c>
      <c r="G1734" s="7" t="s">
        <v>7610</v>
      </c>
      <c r="H1734" s="11">
        <f t="shared" si="1060"/>
        <v>8.75</v>
      </c>
      <c r="I1734" s="8">
        <f>INDEX('Нормо-час по специальностям'!$D$6:$D$26,MATCH(D1734,'Нормо-час по специальностям'!$A$6:$A$26,0))</f>
        <v>650</v>
      </c>
      <c r="J1734" s="8">
        <f>INDEX('Нормо-час по специальностям'!$E$6:$E$26,MATCH(D1734,'Нормо-час по специальностям'!$A$6:$A$26,0))</f>
        <v>780</v>
      </c>
      <c r="K1734" s="8">
        <f t="shared" si="1061"/>
        <v>520</v>
      </c>
      <c r="L1734" s="8">
        <f t="shared" si="1062"/>
        <v>624</v>
      </c>
      <c r="M1734" s="8">
        <f>Расценки!L1733</f>
        <v>750</v>
      </c>
      <c r="N1734" s="8">
        <f>Расценки!M1733</f>
        <v>862</v>
      </c>
      <c r="O1734" s="10">
        <f t="shared" si="1063"/>
        <v>-0.30666666666666664</v>
      </c>
      <c r="P1734" s="10">
        <f t="shared" si="1064"/>
        <v>-0.27610208816705339</v>
      </c>
      <c r="Q1734" s="7" t="str">
        <f t="shared" si="1065"/>
        <v>нормо-часы</v>
      </c>
      <c r="R1734" s="7" t="str">
        <f t="shared" si="1066"/>
        <v>нормо-часы</v>
      </c>
      <c r="S1734" s="8">
        <f t="shared" si="1067"/>
        <v>938</v>
      </c>
      <c r="T1734" s="8">
        <f t="shared" si="1068"/>
        <v>1078</v>
      </c>
      <c r="U1734" s="8">
        <f>Расценки!F1733</f>
        <v>1200</v>
      </c>
      <c r="V1734" s="8">
        <f>Расценки!G1733</f>
        <v>1380</v>
      </c>
      <c r="W1734" s="10">
        <f t="shared" si="1069"/>
        <v>0.56666666666666665</v>
      </c>
      <c r="X1734" s="10">
        <f t="shared" si="1070"/>
        <v>0.54782608695652169</v>
      </c>
      <c r="Y1734" s="9">
        <f>Расценки!H1733</f>
        <v>1200</v>
      </c>
      <c r="Z1734" s="9">
        <f>Расценки!I1733</f>
        <v>1380</v>
      </c>
      <c r="AA1734" s="10">
        <f>Расценки!J1733</f>
        <v>0</v>
      </c>
      <c r="AB1734" s="10">
        <f>Расценки!K1733</f>
        <v>0</v>
      </c>
      <c r="AC1734" s="16">
        <f t="shared" si="1071"/>
        <v>0.56666666666666665</v>
      </c>
      <c r="AD1734" s="16">
        <f t="shared" si="1072"/>
        <v>0.54782608695652169</v>
      </c>
      <c r="AE1734" s="10">
        <f t="shared" si="1073"/>
        <v>0.375</v>
      </c>
      <c r="AF1734" s="10">
        <f t="shared" si="1074"/>
        <v>0.37536231884057969</v>
      </c>
      <c r="AG1734" s="8">
        <f t="shared" si="1075"/>
        <v>680</v>
      </c>
      <c r="AH1734" s="8">
        <f t="shared" si="1076"/>
        <v>756</v>
      </c>
    </row>
    <row r="1735" spans="1:34" x14ac:dyDescent="0.25">
      <c r="A1735" s="7" t="s">
        <v>5078</v>
      </c>
      <c r="B1735" s="7" t="s">
        <v>5079</v>
      </c>
      <c r="C1735" s="7" t="s">
        <v>177</v>
      </c>
      <c r="D1735" s="7" t="s">
        <v>29</v>
      </c>
      <c r="E1735" s="7" t="str">
        <f>INDEX('Нормо-час по специальностям'!$B$6:$B$26,MATCH(D1735,'Нормо-час по специальностям'!$A$6:$A$26,0))</f>
        <v>Дорожный рабочий / благоустройство</v>
      </c>
      <c r="F1735" s="15">
        <v>1.5</v>
      </c>
      <c r="G1735" s="7" t="s">
        <v>6938</v>
      </c>
      <c r="H1735" s="11">
        <f t="shared" ref="H1735:H1766" si="1077">IF(OR(F1735="",F1735=0),"",ROUND($G$3/F1735,2))</f>
        <v>4.67</v>
      </c>
      <c r="I1735" s="8">
        <f>INDEX('Нормо-час по специальностям'!$D$6:$D$26,MATCH(D1735,'Нормо-час по специальностям'!$A$6:$A$26,0))</f>
        <v>650</v>
      </c>
      <c r="J1735" s="8">
        <f>INDEX('Нормо-час по специальностям'!$E$6:$E$26,MATCH(D1735,'Нормо-час по специальностям'!$A$6:$A$26,0))</f>
        <v>780</v>
      </c>
      <c r="K1735" s="8">
        <f t="shared" ref="K1735:K1766" si="1078">IF(OR(F1735="",F1735=0,I1735=0),"",ROUND(F1735*I1735,0))</f>
        <v>975</v>
      </c>
      <c r="L1735" s="8">
        <f t="shared" ref="L1735:L1766" si="1079">IF(OR(F1735="",F1735=0,J1735=0),"",ROUND(F1735*J1735,0))</f>
        <v>1170</v>
      </c>
      <c r="M1735" s="8">
        <f>Расценки!L1734</f>
        <v>1600</v>
      </c>
      <c r="N1735" s="8">
        <f>Расценки!M1734</f>
        <v>1840</v>
      </c>
      <c r="O1735" s="10">
        <f t="shared" ref="O1735:O1766" si="1080">IF(OR(K1735="",M1735="",M1735=0),"",K1735/M1735-1)</f>
        <v>-0.390625</v>
      </c>
      <c r="P1735" s="10">
        <f t="shared" ref="P1735:P1766" si="1081">IF(OR(L1735="",N1735="",N1735=0),"",L1735/N1735-1)</f>
        <v>-0.36413043478260865</v>
      </c>
      <c r="Q1735" s="7" t="str">
        <f t="shared" ref="Q1735:Q1766" si="1082">IF(O1735="","—",IF(O1735&lt;-$C$3,"нормо-часы",IF(O1735&gt;$C$3,"расценка","равно")))</f>
        <v>нормо-часы</v>
      </c>
      <c r="R1735" s="7" t="str">
        <f t="shared" ref="R1735:R1766" si="1083">IF(P1735="","—",IF(P1735&lt;-$C$3,"нормо-часы",IF(P1735&gt;$C$3,"расценка","равно")))</f>
        <v>нормо-часы</v>
      </c>
      <c r="S1735" s="8">
        <f t="shared" ref="S1735:S1766" si="1084">IF(OR(F1735="",F1735=0,M1735=""),"",ROUND(M1735/F1735,0))</f>
        <v>1067</v>
      </c>
      <c r="T1735" s="8">
        <f t="shared" ref="T1735:T1766" si="1085">IF(OR(F1735="",F1735=0,N1735=""),"",ROUND(N1735/F1735,0))</f>
        <v>1227</v>
      </c>
      <c r="U1735" s="8">
        <f>Расценки!F1734</f>
        <v>2500</v>
      </c>
      <c r="V1735" s="8">
        <f>Расценки!G1734</f>
        <v>2875</v>
      </c>
      <c r="W1735" s="10">
        <f t="shared" ref="W1735:W1766" si="1086">IF(OR(K1735="",U1735="",U1735=0),"",(U1735-K1735)/U1735)</f>
        <v>0.61</v>
      </c>
      <c r="X1735" s="10">
        <f t="shared" ref="X1735:X1766" si="1087">IF(OR(L1735="",V1735="",V1735=0),"",(V1735-L1735)/V1735)</f>
        <v>0.59304347826086956</v>
      </c>
      <c r="Y1735" s="9">
        <f>Расценки!H1734</f>
        <v>2500</v>
      </c>
      <c r="Z1735" s="9">
        <f>Расценки!I1734</f>
        <v>2875</v>
      </c>
      <c r="AA1735" s="10">
        <f>Расценки!J1734</f>
        <v>0</v>
      </c>
      <c r="AB1735" s="10">
        <f>Расценки!K1734</f>
        <v>0</v>
      </c>
      <c r="AC1735" s="16">
        <f t="shared" ref="AC1735:AC1766" si="1088">IF(OR(K1735="",Y1735="",Y1735=0),"",(Y1735-K1735)/Y1735)</f>
        <v>0.61</v>
      </c>
      <c r="AD1735" s="16">
        <f t="shared" ref="AD1735:AD1766" si="1089">IF(OR(L1735="",Z1735="",Z1735=0),"",(Z1735-L1735)/Z1735)</f>
        <v>0.59304347826086956</v>
      </c>
      <c r="AE1735" s="10">
        <f t="shared" ref="AE1735:AE1766" si="1090">IF(OR(Y1735="",Y1735=0),"",(Y1735-M1735)/Y1735)</f>
        <v>0.36</v>
      </c>
      <c r="AF1735" s="10">
        <f t="shared" ref="AF1735:AF1766" si="1091">IF(OR(Z1735="",Z1735=0),"",(Z1735-N1735)/Z1735)</f>
        <v>0.36</v>
      </c>
      <c r="AG1735" s="8">
        <f t="shared" ref="AG1735:AG1766" si="1092">IF(OR(K1735="",Y1735=""),"",Y1735-K1735)</f>
        <v>1525</v>
      </c>
      <c r="AH1735" s="8">
        <f t="shared" ref="AH1735:AH1766" si="1093">IF(OR(L1735="",Z1735=""),"",Z1735-L1735)</f>
        <v>1705</v>
      </c>
    </row>
    <row r="1736" spans="1:34" x14ac:dyDescent="0.25">
      <c r="A1736" s="7" t="s">
        <v>5081</v>
      </c>
      <c r="B1736" s="7" t="s">
        <v>5082</v>
      </c>
      <c r="C1736" s="7" t="s">
        <v>50</v>
      </c>
      <c r="D1736" s="7" t="s">
        <v>29</v>
      </c>
      <c r="E1736" s="7" t="str">
        <f>INDEX('Нормо-час по специальностям'!$B$6:$B$26,MATCH(D1736,'Нормо-час по специальностям'!$A$6:$A$26,0))</f>
        <v>Дорожный рабочий / благоустройство</v>
      </c>
      <c r="F1736" s="15">
        <v>0.35</v>
      </c>
      <c r="G1736" s="7" t="s">
        <v>7611</v>
      </c>
      <c r="H1736" s="11">
        <f t="shared" si="1077"/>
        <v>20</v>
      </c>
      <c r="I1736" s="8">
        <f>INDEX('Нормо-час по специальностям'!$D$6:$D$26,MATCH(D1736,'Нормо-час по специальностям'!$A$6:$A$26,0))</f>
        <v>650</v>
      </c>
      <c r="J1736" s="8">
        <f>INDEX('Нормо-час по специальностям'!$E$6:$E$26,MATCH(D1736,'Нормо-час по специальностям'!$A$6:$A$26,0))</f>
        <v>780</v>
      </c>
      <c r="K1736" s="8">
        <f t="shared" si="1078"/>
        <v>228</v>
      </c>
      <c r="L1736" s="8">
        <f t="shared" si="1079"/>
        <v>273</v>
      </c>
      <c r="M1736" s="8">
        <f>Расценки!L1735</f>
        <v>220</v>
      </c>
      <c r="N1736" s="8">
        <f>Расценки!M1735</f>
        <v>253</v>
      </c>
      <c r="O1736" s="10">
        <f t="shared" si="1080"/>
        <v>3.6363636363636376E-2</v>
      </c>
      <c r="P1736" s="10">
        <f t="shared" si="1081"/>
        <v>7.9051383399209474E-2</v>
      </c>
      <c r="Q1736" s="7" t="str">
        <f t="shared" si="1082"/>
        <v>равно</v>
      </c>
      <c r="R1736" s="7" t="str">
        <f t="shared" si="1083"/>
        <v>равно</v>
      </c>
      <c r="S1736" s="8">
        <f t="shared" si="1084"/>
        <v>629</v>
      </c>
      <c r="T1736" s="8">
        <f t="shared" si="1085"/>
        <v>723</v>
      </c>
      <c r="U1736" s="8">
        <f>Расценки!F1735</f>
        <v>350</v>
      </c>
      <c r="V1736" s="8">
        <f>Расценки!G1735</f>
        <v>402</v>
      </c>
      <c r="W1736" s="10">
        <f t="shared" si="1086"/>
        <v>0.34857142857142859</v>
      </c>
      <c r="X1736" s="10">
        <f t="shared" si="1087"/>
        <v>0.32089552238805968</v>
      </c>
      <c r="Y1736" s="9">
        <f>Расценки!H1735</f>
        <v>350</v>
      </c>
      <c r="Z1736" s="9">
        <f>Расценки!I1735</f>
        <v>402</v>
      </c>
      <c r="AA1736" s="10">
        <f>Расценки!J1735</f>
        <v>0</v>
      </c>
      <c r="AB1736" s="10">
        <f>Расценки!K1735</f>
        <v>0</v>
      </c>
      <c r="AC1736" s="16">
        <f t="shared" si="1088"/>
        <v>0.34857142857142859</v>
      </c>
      <c r="AD1736" s="16">
        <f t="shared" si="1089"/>
        <v>0.32089552238805968</v>
      </c>
      <c r="AE1736" s="10">
        <f t="shared" si="1090"/>
        <v>0.37142857142857144</v>
      </c>
      <c r="AF1736" s="10">
        <f t="shared" si="1091"/>
        <v>0.37064676616915421</v>
      </c>
      <c r="AG1736" s="8">
        <f t="shared" si="1092"/>
        <v>122</v>
      </c>
      <c r="AH1736" s="8">
        <f t="shared" si="1093"/>
        <v>129</v>
      </c>
    </row>
    <row r="1737" spans="1:34" x14ac:dyDescent="0.25">
      <c r="A1737" s="7" t="s">
        <v>5084</v>
      </c>
      <c r="B1737" s="7" t="s">
        <v>5085</v>
      </c>
      <c r="C1737" s="7" t="s">
        <v>177</v>
      </c>
      <c r="D1737" s="7" t="s">
        <v>29</v>
      </c>
      <c r="E1737" s="7" t="str">
        <f>INDEX('Нормо-час по специальностям'!$B$6:$B$26,MATCH(D1737,'Нормо-час по специальностям'!$A$6:$A$26,0))</f>
        <v>Дорожный рабочий / благоустройство</v>
      </c>
      <c r="F1737" s="15">
        <v>2</v>
      </c>
      <c r="G1737" s="7" t="s">
        <v>7612</v>
      </c>
      <c r="H1737" s="11">
        <f t="shared" si="1077"/>
        <v>3.5</v>
      </c>
      <c r="I1737" s="8">
        <f>INDEX('Нормо-час по специальностям'!$D$6:$D$26,MATCH(D1737,'Нормо-час по специальностям'!$A$6:$A$26,0))</f>
        <v>650</v>
      </c>
      <c r="J1737" s="8">
        <f>INDEX('Нормо-час по специальностям'!$E$6:$E$26,MATCH(D1737,'Нормо-час по специальностям'!$A$6:$A$26,0))</f>
        <v>780</v>
      </c>
      <c r="K1737" s="8">
        <f t="shared" si="1078"/>
        <v>1300</v>
      </c>
      <c r="L1737" s="8">
        <f t="shared" si="1079"/>
        <v>1560</v>
      </c>
      <c r="M1737" s="8">
        <f>Расценки!L1736</f>
        <v>1600</v>
      </c>
      <c r="N1737" s="8">
        <f>Расценки!M1736</f>
        <v>1840</v>
      </c>
      <c r="O1737" s="10">
        <f t="shared" si="1080"/>
        <v>-0.1875</v>
      </c>
      <c r="P1737" s="10">
        <f t="shared" si="1081"/>
        <v>-0.15217391304347827</v>
      </c>
      <c r="Q1737" s="7" t="str">
        <f t="shared" si="1082"/>
        <v>нормо-часы</v>
      </c>
      <c r="R1737" s="7" t="str">
        <f t="shared" si="1083"/>
        <v>нормо-часы</v>
      </c>
      <c r="S1737" s="8">
        <f t="shared" si="1084"/>
        <v>800</v>
      </c>
      <c r="T1737" s="8">
        <f t="shared" si="1085"/>
        <v>920</v>
      </c>
      <c r="U1737" s="8">
        <f>Расценки!F1736</f>
        <v>2500</v>
      </c>
      <c r="V1737" s="8">
        <f>Расценки!G1736</f>
        <v>2875</v>
      </c>
      <c r="W1737" s="10">
        <f t="shared" si="1086"/>
        <v>0.48</v>
      </c>
      <c r="X1737" s="10">
        <f t="shared" si="1087"/>
        <v>0.4573913043478261</v>
      </c>
      <c r="Y1737" s="9">
        <f>Расценки!H1736</f>
        <v>2500</v>
      </c>
      <c r="Z1737" s="9">
        <f>Расценки!I1736</f>
        <v>2875</v>
      </c>
      <c r="AA1737" s="10">
        <f>Расценки!J1736</f>
        <v>0</v>
      </c>
      <c r="AB1737" s="10">
        <f>Расценки!K1736</f>
        <v>0</v>
      </c>
      <c r="AC1737" s="16">
        <f t="shared" si="1088"/>
        <v>0.48</v>
      </c>
      <c r="AD1737" s="16">
        <f t="shared" si="1089"/>
        <v>0.4573913043478261</v>
      </c>
      <c r="AE1737" s="10">
        <f t="shared" si="1090"/>
        <v>0.36</v>
      </c>
      <c r="AF1737" s="10">
        <f t="shared" si="1091"/>
        <v>0.36</v>
      </c>
      <c r="AG1737" s="8">
        <f t="shared" si="1092"/>
        <v>1200</v>
      </c>
      <c r="AH1737" s="8">
        <f t="shared" si="1093"/>
        <v>1315</v>
      </c>
    </row>
    <row r="1738" spans="1:34" x14ac:dyDescent="0.25">
      <c r="A1738" s="7" t="s">
        <v>5086</v>
      </c>
      <c r="B1738" s="7" t="s">
        <v>5087</v>
      </c>
      <c r="C1738" s="7" t="s">
        <v>177</v>
      </c>
      <c r="D1738" s="7" t="s">
        <v>29</v>
      </c>
      <c r="E1738" s="7" t="str">
        <f>INDEX('Нормо-час по специальностям'!$B$6:$B$26,MATCH(D1738,'Нормо-час по специальностям'!$A$6:$A$26,0))</f>
        <v>Дорожный рабочий / благоустройство</v>
      </c>
      <c r="F1738" s="15">
        <v>3</v>
      </c>
      <c r="G1738" s="7" t="s">
        <v>7613</v>
      </c>
      <c r="H1738" s="11">
        <f t="shared" si="1077"/>
        <v>2.33</v>
      </c>
      <c r="I1738" s="8">
        <f>INDEX('Нормо-час по специальностям'!$D$6:$D$26,MATCH(D1738,'Нормо-час по специальностям'!$A$6:$A$26,0))</f>
        <v>650</v>
      </c>
      <c r="J1738" s="8">
        <f>INDEX('Нормо-час по специальностям'!$E$6:$E$26,MATCH(D1738,'Нормо-час по специальностям'!$A$6:$A$26,0))</f>
        <v>780</v>
      </c>
      <c r="K1738" s="8">
        <f t="shared" si="1078"/>
        <v>1950</v>
      </c>
      <c r="L1738" s="8">
        <f t="shared" si="1079"/>
        <v>2340</v>
      </c>
      <c r="M1738" s="8">
        <f>Расценки!L1737</f>
        <v>2200</v>
      </c>
      <c r="N1738" s="8">
        <f>Расценки!M1737</f>
        <v>2530</v>
      </c>
      <c r="O1738" s="10">
        <f t="shared" si="1080"/>
        <v>-0.11363636363636365</v>
      </c>
      <c r="P1738" s="10">
        <f t="shared" si="1081"/>
        <v>-7.5098814229249022E-2</v>
      </c>
      <c r="Q1738" s="7" t="str">
        <f t="shared" si="1082"/>
        <v>нормо-часы</v>
      </c>
      <c r="R1738" s="7" t="str">
        <f t="shared" si="1083"/>
        <v>равно</v>
      </c>
      <c r="S1738" s="8">
        <f t="shared" si="1084"/>
        <v>733</v>
      </c>
      <c r="T1738" s="8">
        <f t="shared" si="1085"/>
        <v>843</v>
      </c>
      <c r="U1738" s="8">
        <f>Расценки!F1737</f>
        <v>3500</v>
      </c>
      <c r="V1738" s="8">
        <f>Расценки!G1737</f>
        <v>4025</v>
      </c>
      <c r="W1738" s="10">
        <f t="shared" si="1086"/>
        <v>0.44285714285714284</v>
      </c>
      <c r="X1738" s="10">
        <f t="shared" si="1087"/>
        <v>0.41863354037267081</v>
      </c>
      <c r="Y1738" s="9">
        <f>Расценки!H1737</f>
        <v>3500</v>
      </c>
      <c r="Z1738" s="9">
        <f>Расценки!I1737</f>
        <v>4025</v>
      </c>
      <c r="AA1738" s="10">
        <f>Расценки!J1737</f>
        <v>0</v>
      </c>
      <c r="AB1738" s="10">
        <f>Расценки!K1737</f>
        <v>0</v>
      </c>
      <c r="AC1738" s="16">
        <f t="shared" si="1088"/>
        <v>0.44285714285714284</v>
      </c>
      <c r="AD1738" s="16">
        <f t="shared" si="1089"/>
        <v>0.41863354037267081</v>
      </c>
      <c r="AE1738" s="10">
        <f t="shared" si="1090"/>
        <v>0.37142857142857144</v>
      </c>
      <c r="AF1738" s="10">
        <f t="shared" si="1091"/>
        <v>0.37142857142857144</v>
      </c>
      <c r="AG1738" s="8">
        <f t="shared" si="1092"/>
        <v>1550</v>
      </c>
      <c r="AH1738" s="8">
        <f t="shared" si="1093"/>
        <v>1685</v>
      </c>
    </row>
    <row r="1739" spans="1:34" x14ac:dyDescent="0.25">
      <c r="A1739" s="7" t="s">
        <v>5088</v>
      </c>
      <c r="B1739" s="7" t="s">
        <v>5089</v>
      </c>
      <c r="C1739" s="7" t="s">
        <v>177</v>
      </c>
      <c r="D1739" s="7" t="s">
        <v>29</v>
      </c>
      <c r="E1739" s="7" t="str">
        <f>INDEX('Нормо-час по специальностям'!$B$6:$B$26,MATCH(D1739,'Нормо-час по специальностям'!$A$6:$A$26,0))</f>
        <v>Дорожный рабочий / благоустройство</v>
      </c>
      <c r="F1739" s="15">
        <v>0.8</v>
      </c>
      <c r="G1739" s="7" t="s">
        <v>6938</v>
      </c>
      <c r="H1739" s="11">
        <f t="shared" si="1077"/>
        <v>8.75</v>
      </c>
      <c r="I1739" s="8">
        <f>INDEX('Нормо-час по специальностям'!$D$6:$D$26,MATCH(D1739,'Нормо-час по специальностям'!$A$6:$A$26,0))</f>
        <v>650</v>
      </c>
      <c r="J1739" s="8">
        <f>INDEX('Нормо-час по специальностям'!$E$6:$E$26,MATCH(D1739,'Нормо-час по специальностям'!$A$6:$A$26,0))</f>
        <v>780</v>
      </c>
      <c r="K1739" s="8">
        <f t="shared" si="1078"/>
        <v>520</v>
      </c>
      <c r="L1739" s="8">
        <f t="shared" si="1079"/>
        <v>624</v>
      </c>
      <c r="M1739" s="8">
        <f>Расценки!L1738</f>
        <v>600</v>
      </c>
      <c r="N1739" s="8">
        <f>Расценки!M1738</f>
        <v>690</v>
      </c>
      <c r="O1739" s="10">
        <f t="shared" si="1080"/>
        <v>-0.1333333333333333</v>
      </c>
      <c r="P1739" s="10">
        <f t="shared" si="1081"/>
        <v>-9.5652173913043481E-2</v>
      </c>
      <c r="Q1739" s="7" t="str">
        <f t="shared" si="1082"/>
        <v>нормо-часы</v>
      </c>
      <c r="R1739" s="7" t="str">
        <f t="shared" si="1083"/>
        <v>равно</v>
      </c>
      <c r="S1739" s="8">
        <f t="shared" si="1084"/>
        <v>750</v>
      </c>
      <c r="T1739" s="8">
        <f t="shared" si="1085"/>
        <v>863</v>
      </c>
      <c r="U1739" s="8">
        <f>Расценки!F1738</f>
        <v>1000</v>
      </c>
      <c r="V1739" s="8">
        <f>Расценки!G1738</f>
        <v>1150</v>
      </c>
      <c r="W1739" s="10">
        <f t="shared" si="1086"/>
        <v>0.48</v>
      </c>
      <c r="X1739" s="10">
        <f t="shared" si="1087"/>
        <v>0.4573913043478261</v>
      </c>
      <c r="Y1739" s="9">
        <f>Расценки!H1738</f>
        <v>1000</v>
      </c>
      <c r="Z1739" s="9">
        <f>Расценки!I1738</f>
        <v>1150</v>
      </c>
      <c r="AA1739" s="10">
        <f>Расценки!J1738</f>
        <v>0</v>
      </c>
      <c r="AB1739" s="10">
        <f>Расценки!K1738</f>
        <v>0</v>
      </c>
      <c r="AC1739" s="16">
        <f t="shared" si="1088"/>
        <v>0.48</v>
      </c>
      <c r="AD1739" s="16">
        <f t="shared" si="1089"/>
        <v>0.4573913043478261</v>
      </c>
      <c r="AE1739" s="10">
        <f t="shared" si="1090"/>
        <v>0.4</v>
      </c>
      <c r="AF1739" s="10">
        <f t="shared" si="1091"/>
        <v>0.4</v>
      </c>
      <c r="AG1739" s="8">
        <f t="shared" si="1092"/>
        <v>480</v>
      </c>
      <c r="AH1739" s="8">
        <f t="shared" si="1093"/>
        <v>526</v>
      </c>
    </row>
    <row r="1740" spans="1:34" x14ac:dyDescent="0.25">
      <c r="A1740" s="7" t="s">
        <v>5090</v>
      </c>
      <c r="B1740" s="7" t="s">
        <v>5091</v>
      </c>
      <c r="C1740" s="7" t="s">
        <v>177</v>
      </c>
      <c r="D1740" s="7" t="s">
        <v>29</v>
      </c>
      <c r="E1740" s="7" t="str">
        <f>INDEX('Нормо-час по специальностям'!$B$6:$B$26,MATCH(D1740,'Нормо-час по специальностям'!$A$6:$A$26,0))</f>
        <v>Дорожный рабочий / благоустройство</v>
      </c>
      <c r="F1740" s="15">
        <v>1</v>
      </c>
      <c r="G1740" s="7" t="s">
        <v>7614</v>
      </c>
      <c r="H1740" s="11">
        <f t="shared" si="1077"/>
        <v>7</v>
      </c>
      <c r="I1740" s="8">
        <f>INDEX('Нормо-час по специальностям'!$D$6:$D$26,MATCH(D1740,'Нормо-час по специальностям'!$A$6:$A$26,0))</f>
        <v>650</v>
      </c>
      <c r="J1740" s="8">
        <f>INDEX('Нормо-час по специальностям'!$E$6:$E$26,MATCH(D1740,'Нормо-час по специальностям'!$A$6:$A$26,0))</f>
        <v>780</v>
      </c>
      <c r="K1740" s="8">
        <f t="shared" si="1078"/>
        <v>650</v>
      </c>
      <c r="L1740" s="8">
        <f t="shared" si="1079"/>
        <v>780</v>
      </c>
      <c r="M1740" s="8">
        <f>Расценки!L1739</f>
        <v>650</v>
      </c>
      <c r="N1740" s="8">
        <f>Расценки!M1739</f>
        <v>747</v>
      </c>
      <c r="O1740" s="10">
        <f t="shared" si="1080"/>
        <v>0</v>
      </c>
      <c r="P1740" s="10">
        <f t="shared" si="1081"/>
        <v>4.4176706827309342E-2</v>
      </c>
      <c r="Q1740" s="7" t="str">
        <f t="shared" si="1082"/>
        <v>равно</v>
      </c>
      <c r="R1740" s="7" t="str">
        <f t="shared" si="1083"/>
        <v>равно</v>
      </c>
      <c r="S1740" s="8">
        <f t="shared" si="1084"/>
        <v>650</v>
      </c>
      <c r="T1740" s="8">
        <f t="shared" si="1085"/>
        <v>747</v>
      </c>
      <c r="U1740" s="8">
        <f>Расценки!F1739</f>
        <v>1000</v>
      </c>
      <c r="V1740" s="8">
        <f>Расценки!G1739</f>
        <v>1150</v>
      </c>
      <c r="W1740" s="10">
        <f t="shared" si="1086"/>
        <v>0.35</v>
      </c>
      <c r="X1740" s="10">
        <f t="shared" si="1087"/>
        <v>0.32173913043478258</v>
      </c>
      <c r="Y1740" s="9">
        <f>Расценки!H1739</f>
        <v>1000</v>
      </c>
      <c r="Z1740" s="9">
        <f>Расценки!I1739</f>
        <v>1150</v>
      </c>
      <c r="AA1740" s="10">
        <f>Расценки!J1739</f>
        <v>0</v>
      </c>
      <c r="AB1740" s="10">
        <f>Расценки!K1739</f>
        <v>0</v>
      </c>
      <c r="AC1740" s="16">
        <f t="shared" si="1088"/>
        <v>0.35</v>
      </c>
      <c r="AD1740" s="16">
        <f t="shared" si="1089"/>
        <v>0.32173913043478258</v>
      </c>
      <c r="AE1740" s="10">
        <f t="shared" si="1090"/>
        <v>0.35</v>
      </c>
      <c r="AF1740" s="10">
        <f t="shared" si="1091"/>
        <v>0.35043478260869565</v>
      </c>
      <c r="AG1740" s="8">
        <f t="shared" si="1092"/>
        <v>350</v>
      </c>
      <c r="AH1740" s="8">
        <f t="shared" si="1093"/>
        <v>370</v>
      </c>
    </row>
    <row r="1741" spans="1:34" x14ac:dyDescent="0.25">
      <c r="A1741" s="7" t="s">
        <v>5092</v>
      </c>
      <c r="B1741" s="7" t="s">
        <v>5093</v>
      </c>
      <c r="C1741" s="7" t="s">
        <v>177</v>
      </c>
      <c r="D1741" s="7" t="s">
        <v>29</v>
      </c>
      <c r="E1741" s="7" t="str">
        <f>INDEX('Нормо-час по специальностям'!$B$6:$B$26,MATCH(D1741,'Нормо-час по специальностям'!$A$6:$A$26,0))</f>
        <v>Дорожный рабочий / благоустройство</v>
      </c>
      <c r="F1741" s="15">
        <v>1.2</v>
      </c>
      <c r="G1741" s="7" t="s">
        <v>6938</v>
      </c>
      <c r="H1741" s="11">
        <f t="shared" si="1077"/>
        <v>5.83</v>
      </c>
      <c r="I1741" s="8">
        <f>INDEX('Нормо-час по специальностям'!$D$6:$D$26,MATCH(D1741,'Нормо-час по специальностям'!$A$6:$A$26,0))</f>
        <v>650</v>
      </c>
      <c r="J1741" s="8">
        <f>INDEX('Нормо-час по специальностям'!$E$6:$E$26,MATCH(D1741,'Нормо-час по специальностям'!$A$6:$A$26,0))</f>
        <v>780</v>
      </c>
      <c r="K1741" s="8">
        <f t="shared" si="1078"/>
        <v>780</v>
      </c>
      <c r="L1741" s="8">
        <f t="shared" si="1079"/>
        <v>936</v>
      </c>
      <c r="M1741" s="8">
        <f>Расценки!L1740</f>
        <v>950</v>
      </c>
      <c r="N1741" s="8">
        <f>Расценки!M1740</f>
        <v>1092</v>
      </c>
      <c r="O1741" s="10">
        <f t="shared" si="1080"/>
        <v>-0.17894736842105263</v>
      </c>
      <c r="P1741" s="10">
        <f t="shared" si="1081"/>
        <v>-0.1428571428571429</v>
      </c>
      <c r="Q1741" s="7" t="str">
        <f t="shared" si="1082"/>
        <v>нормо-часы</v>
      </c>
      <c r="R1741" s="7" t="str">
        <f t="shared" si="1083"/>
        <v>нормо-часы</v>
      </c>
      <c r="S1741" s="8">
        <f t="shared" si="1084"/>
        <v>792</v>
      </c>
      <c r="T1741" s="8">
        <f t="shared" si="1085"/>
        <v>910</v>
      </c>
      <c r="U1741" s="8">
        <f>Расценки!F1740</f>
        <v>1500</v>
      </c>
      <c r="V1741" s="8">
        <f>Расценки!G1740</f>
        <v>1725</v>
      </c>
      <c r="W1741" s="10">
        <f t="shared" si="1086"/>
        <v>0.48</v>
      </c>
      <c r="X1741" s="10">
        <f t="shared" si="1087"/>
        <v>0.4573913043478261</v>
      </c>
      <c r="Y1741" s="9">
        <f>Расценки!H1740</f>
        <v>1500</v>
      </c>
      <c r="Z1741" s="9">
        <f>Расценки!I1740</f>
        <v>1725</v>
      </c>
      <c r="AA1741" s="10">
        <f>Расценки!J1740</f>
        <v>0</v>
      </c>
      <c r="AB1741" s="10">
        <f>Расценки!K1740</f>
        <v>0</v>
      </c>
      <c r="AC1741" s="16">
        <f t="shared" si="1088"/>
        <v>0.48</v>
      </c>
      <c r="AD1741" s="16">
        <f t="shared" si="1089"/>
        <v>0.4573913043478261</v>
      </c>
      <c r="AE1741" s="10">
        <f t="shared" si="1090"/>
        <v>0.36666666666666664</v>
      </c>
      <c r="AF1741" s="10">
        <f t="shared" si="1091"/>
        <v>0.36695652173913046</v>
      </c>
      <c r="AG1741" s="8">
        <f t="shared" si="1092"/>
        <v>720</v>
      </c>
      <c r="AH1741" s="8">
        <f t="shared" si="1093"/>
        <v>789</v>
      </c>
    </row>
    <row r="1742" spans="1:34" x14ac:dyDescent="0.25">
      <c r="A1742" s="7" t="s">
        <v>5094</v>
      </c>
      <c r="B1742" s="7" t="s">
        <v>5095</v>
      </c>
      <c r="C1742" s="7" t="s">
        <v>54</v>
      </c>
      <c r="D1742" s="7" t="s">
        <v>29</v>
      </c>
      <c r="E1742" s="7" t="str">
        <f>INDEX('Нормо-час по специальностям'!$B$6:$B$26,MATCH(D1742,'Нормо-час по специальностям'!$A$6:$A$26,0))</f>
        <v>Дорожный рабочий / благоустройство</v>
      </c>
      <c r="F1742" s="15">
        <v>0.35</v>
      </c>
      <c r="G1742" s="7" t="s">
        <v>7615</v>
      </c>
      <c r="H1742" s="11">
        <f t="shared" si="1077"/>
        <v>20</v>
      </c>
      <c r="I1742" s="8">
        <f>INDEX('Нормо-час по специальностям'!$D$6:$D$26,MATCH(D1742,'Нормо-час по специальностям'!$A$6:$A$26,0))</f>
        <v>650</v>
      </c>
      <c r="J1742" s="8">
        <f>INDEX('Нормо-час по специальностям'!$E$6:$E$26,MATCH(D1742,'Нормо-час по специальностям'!$A$6:$A$26,0))</f>
        <v>780</v>
      </c>
      <c r="K1742" s="8">
        <f t="shared" si="1078"/>
        <v>228</v>
      </c>
      <c r="L1742" s="8">
        <f t="shared" si="1079"/>
        <v>273</v>
      </c>
      <c r="M1742" s="8">
        <f>Расценки!L1741</f>
        <v>280</v>
      </c>
      <c r="N1742" s="8">
        <f>Расценки!M1741</f>
        <v>322</v>
      </c>
      <c r="O1742" s="10">
        <f t="shared" si="1080"/>
        <v>-0.18571428571428572</v>
      </c>
      <c r="P1742" s="10">
        <f t="shared" si="1081"/>
        <v>-0.15217391304347827</v>
      </c>
      <c r="Q1742" s="7" t="str">
        <f t="shared" si="1082"/>
        <v>нормо-часы</v>
      </c>
      <c r="R1742" s="7" t="str">
        <f t="shared" si="1083"/>
        <v>нормо-часы</v>
      </c>
      <c r="S1742" s="8">
        <f t="shared" si="1084"/>
        <v>800</v>
      </c>
      <c r="T1742" s="8">
        <f t="shared" si="1085"/>
        <v>920</v>
      </c>
      <c r="U1742" s="8">
        <f>Расценки!F1741</f>
        <v>450</v>
      </c>
      <c r="V1742" s="8">
        <f>Расценки!G1741</f>
        <v>518</v>
      </c>
      <c r="W1742" s="10">
        <f t="shared" si="1086"/>
        <v>0.49333333333333335</v>
      </c>
      <c r="X1742" s="10">
        <f t="shared" si="1087"/>
        <v>0.47297297297297297</v>
      </c>
      <c r="Y1742" s="9">
        <f>Расценки!H1741</f>
        <v>450</v>
      </c>
      <c r="Z1742" s="9">
        <f>Расценки!I1741</f>
        <v>518</v>
      </c>
      <c r="AA1742" s="10">
        <f>Расценки!J1741</f>
        <v>0</v>
      </c>
      <c r="AB1742" s="10">
        <f>Расценки!K1741</f>
        <v>0</v>
      </c>
      <c r="AC1742" s="16">
        <f t="shared" si="1088"/>
        <v>0.49333333333333335</v>
      </c>
      <c r="AD1742" s="16">
        <f t="shared" si="1089"/>
        <v>0.47297297297297297</v>
      </c>
      <c r="AE1742" s="10">
        <f t="shared" si="1090"/>
        <v>0.37777777777777777</v>
      </c>
      <c r="AF1742" s="10">
        <f t="shared" si="1091"/>
        <v>0.3783783783783784</v>
      </c>
      <c r="AG1742" s="8">
        <f t="shared" si="1092"/>
        <v>222</v>
      </c>
      <c r="AH1742" s="8">
        <f t="shared" si="1093"/>
        <v>245</v>
      </c>
    </row>
    <row r="1743" spans="1:34" x14ac:dyDescent="0.25">
      <c r="A1743" s="7" t="s">
        <v>5096</v>
      </c>
      <c r="B1743" s="7" t="s">
        <v>5097</v>
      </c>
      <c r="C1743" s="7" t="s">
        <v>54</v>
      </c>
      <c r="D1743" s="7" t="s">
        <v>29</v>
      </c>
      <c r="E1743" s="7" t="str">
        <f>INDEX('Нормо-час по специальностям'!$B$6:$B$26,MATCH(D1743,'Нормо-час по специальностям'!$A$6:$A$26,0))</f>
        <v>Дорожный рабочий / благоустройство</v>
      </c>
      <c r="F1743" s="15">
        <v>0.25</v>
      </c>
      <c r="G1743" s="7" t="s">
        <v>7616</v>
      </c>
      <c r="H1743" s="11">
        <f t="shared" si="1077"/>
        <v>28</v>
      </c>
      <c r="I1743" s="8">
        <f>INDEX('Нормо-час по специальностям'!$D$6:$D$26,MATCH(D1743,'Нормо-час по специальностям'!$A$6:$A$26,0))</f>
        <v>650</v>
      </c>
      <c r="J1743" s="8">
        <f>INDEX('Нормо-час по специальностям'!$E$6:$E$26,MATCH(D1743,'Нормо-час по специальностям'!$A$6:$A$26,0))</f>
        <v>780</v>
      </c>
      <c r="K1743" s="8">
        <f t="shared" si="1078"/>
        <v>163</v>
      </c>
      <c r="L1743" s="8">
        <f t="shared" si="1079"/>
        <v>195</v>
      </c>
      <c r="M1743" s="8">
        <f>Расценки!L1742</f>
        <v>190</v>
      </c>
      <c r="N1743" s="8">
        <f>Расценки!M1742</f>
        <v>218</v>
      </c>
      <c r="O1743" s="10">
        <f t="shared" si="1080"/>
        <v>-0.14210526315789473</v>
      </c>
      <c r="P1743" s="10">
        <f t="shared" si="1081"/>
        <v>-0.10550458715596334</v>
      </c>
      <c r="Q1743" s="7" t="str">
        <f t="shared" si="1082"/>
        <v>нормо-часы</v>
      </c>
      <c r="R1743" s="7" t="str">
        <f t="shared" si="1083"/>
        <v>нормо-часы</v>
      </c>
      <c r="S1743" s="8">
        <f t="shared" si="1084"/>
        <v>760</v>
      </c>
      <c r="T1743" s="8">
        <f t="shared" si="1085"/>
        <v>872</v>
      </c>
      <c r="U1743" s="8">
        <f>Расценки!F1742</f>
        <v>300</v>
      </c>
      <c r="V1743" s="8">
        <f>Расценки!G1742</f>
        <v>345</v>
      </c>
      <c r="W1743" s="10">
        <f t="shared" si="1086"/>
        <v>0.45666666666666667</v>
      </c>
      <c r="X1743" s="10">
        <f t="shared" si="1087"/>
        <v>0.43478260869565216</v>
      </c>
      <c r="Y1743" s="9">
        <f>Расценки!H1742</f>
        <v>300</v>
      </c>
      <c r="Z1743" s="9">
        <f>Расценки!I1742</f>
        <v>345</v>
      </c>
      <c r="AA1743" s="10">
        <f>Расценки!J1742</f>
        <v>0</v>
      </c>
      <c r="AB1743" s="10">
        <f>Расценки!K1742</f>
        <v>0</v>
      </c>
      <c r="AC1743" s="16">
        <f t="shared" si="1088"/>
        <v>0.45666666666666667</v>
      </c>
      <c r="AD1743" s="16">
        <f t="shared" si="1089"/>
        <v>0.43478260869565216</v>
      </c>
      <c r="AE1743" s="10">
        <f t="shared" si="1090"/>
        <v>0.36666666666666664</v>
      </c>
      <c r="AF1743" s="10">
        <f t="shared" si="1091"/>
        <v>0.36811594202898551</v>
      </c>
      <c r="AG1743" s="8">
        <f t="shared" si="1092"/>
        <v>137</v>
      </c>
      <c r="AH1743" s="8">
        <f t="shared" si="1093"/>
        <v>150</v>
      </c>
    </row>
    <row r="1744" spans="1:34" x14ac:dyDescent="0.25">
      <c r="A1744" s="7" t="s">
        <v>5098</v>
      </c>
      <c r="B1744" s="7" t="s">
        <v>5099</v>
      </c>
      <c r="C1744" s="7" t="s">
        <v>54</v>
      </c>
      <c r="D1744" s="7" t="s">
        <v>29</v>
      </c>
      <c r="E1744" s="7" t="str">
        <f>INDEX('Нормо-час по специальностям'!$B$6:$B$26,MATCH(D1744,'Нормо-час по специальностям'!$A$6:$A$26,0))</f>
        <v>Дорожный рабочий / благоустройство</v>
      </c>
      <c r="F1744" s="15">
        <v>0.12</v>
      </c>
      <c r="G1744" s="7" t="s">
        <v>7617</v>
      </c>
      <c r="H1744" s="11">
        <f t="shared" si="1077"/>
        <v>58.33</v>
      </c>
      <c r="I1744" s="8">
        <f>INDEX('Нормо-час по специальностям'!$D$6:$D$26,MATCH(D1744,'Нормо-час по специальностям'!$A$6:$A$26,0))</f>
        <v>650</v>
      </c>
      <c r="J1744" s="8">
        <f>INDEX('Нормо-час по специальностям'!$E$6:$E$26,MATCH(D1744,'Нормо-час по специальностям'!$A$6:$A$26,0))</f>
        <v>780</v>
      </c>
      <c r="K1744" s="8">
        <f t="shared" si="1078"/>
        <v>78</v>
      </c>
      <c r="L1744" s="8">
        <f t="shared" si="1079"/>
        <v>94</v>
      </c>
      <c r="M1744" s="8">
        <f>Расценки!L1743</f>
        <v>90</v>
      </c>
      <c r="N1744" s="8">
        <f>Расценки!M1743</f>
        <v>103</v>
      </c>
      <c r="O1744" s="10">
        <f t="shared" si="1080"/>
        <v>-0.1333333333333333</v>
      </c>
      <c r="P1744" s="10">
        <f t="shared" si="1081"/>
        <v>-8.737864077669899E-2</v>
      </c>
      <c r="Q1744" s="7" t="str">
        <f t="shared" si="1082"/>
        <v>нормо-часы</v>
      </c>
      <c r="R1744" s="7" t="str">
        <f t="shared" si="1083"/>
        <v>равно</v>
      </c>
      <c r="S1744" s="8">
        <f t="shared" si="1084"/>
        <v>750</v>
      </c>
      <c r="T1744" s="8">
        <f t="shared" si="1085"/>
        <v>858</v>
      </c>
      <c r="U1744" s="8">
        <f>Расценки!F1743</f>
        <v>150</v>
      </c>
      <c r="V1744" s="8">
        <f>Расценки!G1743</f>
        <v>172</v>
      </c>
      <c r="W1744" s="10">
        <f t="shared" si="1086"/>
        <v>0.48</v>
      </c>
      <c r="X1744" s="10">
        <f t="shared" si="1087"/>
        <v>0.45348837209302323</v>
      </c>
      <c r="Y1744" s="9">
        <f>Расценки!H1743</f>
        <v>150</v>
      </c>
      <c r="Z1744" s="9">
        <f>Расценки!I1743</f>
        <v>172</v>
      </c>
      <c r="AA1744" s="10">
        <f>Расценки!J1743</f>
        <v>0</v>
      </c>
      <c r="AB1744" s="10">
        <f>Расценки!K1743</f>
        <v>0</v>
      </c>
      <c r="AC1744" s="16">
        <f t="shared" si="1088"/>
        <v>0.48</v>
      </c>
      <c r="AD1744" s="16">
        <f t="shared" si="1089"/>
        <v>0.45348837209302323</v>
      </c>
      <c r="AE1744" s="10">
        <f t="shared" si="1090"/>
        <v>0.4</v>
      </c>
      <c r="AF1744" s="10">
        <f t="shared" si="1091"/>
        <v>0.40116279069767441</v>
      </c>
      <c r="AG1744" s="8">
        <f t="shared" si="1092"/>
        <v>72</v>
      </c>
      <c r="AH1744" s="8">
        <f t="shared" si="1093"/>
        <v>78</v>
      </c>
    </row>
    <row r="1745" spans="1:34" x14ac:dyDescent="0.25">
      <c r="A1745" s="7" t="s">
        <v>5101</v>
      </c>
      <c r="B1745" s="7" t="s">
        <v>5102</v>
      </c>
      <c r="C1745" s="7" t="s">
        <v>50</v>
      </c>
      <c r="D1745" s="7" t="s">
        <v>29</v>
      </c>
      <c r="E1745" s="7" t="str">
        <f>INDEX('Нормо-час по специальностям'!$B$6:$B$26,MATCH(D1745,'Нормо-час по специальностям'!$A$6:$A$26,0))</f>
        <v>Дорожный рабочий / благоустройство</v>
      </c>
      <c r="F1745" s="15">
        <v>1</v>
      </c>
      <c r="G1745" s="7" t="s">
        <v>7618</v>
      </c>
      <c r="H1745" s="11">
        <f t="shared" si="1077"/>
        <v>7</v>
      </c>
      <c r="I1745" s="8">
        <f>INDEX('Нормо-час по специальностям'!$D$6:$D$26,MATCH(D1745,'Нормо-час по специальностям'!$A$6:$A$26,0))</f>
        <v>650</v>
      </c>
      <c r="J1745" s="8">
        <f>INDEX('Нормо-час по специальностям'!$E$6:$E$26,MATCH(D1745,'Нормо-час по специальностям'!$A$6:$A$26,0))</f>
        <v>780</v>
      </c>
      <c r="K1745" s="8">
        <f t="shared" si="1078"/>
        <v>650</v>
      </c>
      <c r="L1745" s="8">
        <f t="shared" si="1079"/>
        <v>780</v>
      </c>
      <c r="M1745" s="8">
        <f>Расценки!L1744</f>
        <v>700</v>
      </c>
      <c r="N1745" s="8">
        <f>Расценки!M1744</f>
        <v>805</v>
      </c>
      <c r="O1745" s="10">
        <f t="shared" si="1080"/>
        <v>-7.1428571428571397E-2</v>
      </c>
      <c r="P1745" s="10">
        <f t="shared" si="1081"/>
        <v>-3.105590062111796E-2</v>
      </c>
      <c r="Q1745" s="7" t="str">
        <f t="shared" si="1082"/>
        <v>равно</v>
      </c>
      <c r="R1745" s="7" t="str">
        <f t="shared" si="1083"/>
        <v>равно</v>
      </c>
      <c r="S1745" s="8">
        <f t="shared" si="1084"/>
        <v>700</v>
      </c>
      <c r="T1745" s="8">
        <f t="shared" si="1085"/>
        <v>805</v>
      </c>
      <c r="U1745" s="8">
        <f>Расценки!F1744</f>
        <v>1100</v>
      </c>
      <c r="V1745" s="8">
        <f>Расценки!G1744</f>
        <v>1265</v>
      </c>
      <c r="W1745" s="10">
        <f t="shared" si="1086"/>
        <v>0.40909090909090912</v>
      </c>
      <c r="X1745" s="10">
        <f t="shared" si="1087"/>
        <v>0.38339920948616601</v>
      </c>
      <c r="Y1745" s="9">
        <f>Расценки!H1744</f>
        <v>1100</v>
      </c>
      <c r="Z1745" s="9">
        <f>Расценки!I1744</f>
        <v>1265</v>
      </c>
      <c r="AA1745" s="10">
        <f>Расценки!J1744</f>
        <v>0</v>
      </c>
      <c r="AB1745" s="10">
        <f>Расценки!K1744</f>
        <v>0</v>
      </c>
      <c r="AC1745" s="16">
        <f t="shared" si="1088"/>
        <v>0.40909090909090912</v>
      </c>
      <c r="AD1745" s="16">
        <f t="shared" si="1089"/>
        <v>0.38339920948616601</v>
      </c>
      <c r="AE1745" s="10">
        <f t="shared" si="1090"/>
        <v>0.36363636363636365</v>
      </c>
      <c r="AF1745" s="10">
        <f t="shared" si="1091"/>
        <v>0.36363636363636365</v>
      </c>
      <c r="AG1745" s="8">
        <f t="shared" si="1092"/>
        <v>450</v>
      </c>
      <c r="AH1745" s="8">
        <f t="shared" si="1093"/>
        <v>485</v>
      </c>
    </row>
    <row r="1746" spans="1:34" x14ac:dyDescent="0.25">
      <c r="A1746" s="7" t="s">
        <v>5103</v>
      </c>
      <c r="B1746" s="7" t="s">
        <v>5104</v>
      </c>
      <c r="C1746" s="7" t="s">
        <v>54</v>
      </c>
      <c r="D1746" s="7" t="s">
        <v>29</v>
      </c>
      <c r="E1746" s="7" t="str">
        <f>INDEX('Нормо-час по специальностям'!$B$6:$B$26,MATCH(D1746,'Нормо-час по специальностям'!$A$6:$A$26,0))</f>
        <v>Дорожный рабочий / благоустройство</v>
      </c>
      <c r="F1746" s="15">
        <v>0.28000000000000003</v>
      </c>
      <c r="G1746" s="7" t="s">
        <v>7616</v>
      </c>
      <c r="H1746" s="11">
        <f t="shared" si="1077"/>
        <v>25</v>
      </c>
      <c r="I1746" s="8">
        <f>INDEX('Нормо-час по специальностям'!$D$6:$D$26,MATCH(D1746,'Нормо-час по специальностям'!$A$6:$A$26,0))</f>
        <v>650</v>
      </c>
      <c r="J1746" s="8">
        <f>INDEX('Нормо-час по специальностям'!$E$6:$E$26,MATCH(D1746,'Нормо-час по специальностям'!$A$6:$A$26,0))</f>
        <v>780</v>
      </c>
      <c r="K1746" s="8">
        <f t="shared" si="1078"/>
        <v>182</v>
      </c>
      <c r="L1746" s="8">
        <f t="shared" si="1079"/>
        <v>218</v>
      </c>
      <c r="M1746" s="8">
        <f>Расценки!L1745</f>
        <v>200</v>
      </c>
      <c r="N1746" s="8">
        <f>Расценки!M1745</f>
        <v>230</v>
      </c>
      <c r="O1746" s="10">
        <f t="shared" si="1080"/>
        <v>-8.9999999999999969E-2</v>
      </c>
      <c r="P1746" s="10">
        <f t="shared" si="1081"/>
        <v>-5.2173913043478293E-2</v>
      </c>
      <c r="Q1746" s="7" t="str">
        <f t="shared" si="1082"/>
        <v>равно</v>
      </c>
      <c r="R1746" s="7" t="str">
        <f t="shared" si="1083"/>
        <v>равно</v>
      </c>
      <c r="S1746" s="8">
        <f t="shared" si="1084"/>
        <v>714</v>
      </c>
      <c r="T1746" s="8">
        <f t="shared" si="1085"/>
        <v>821</v>
      </c>
      <c r="U1746" s="8">
        <f>Расценки!F1745</f>
        <v>320</v>
      </c>
      <c r="V1746" s="8">
        <f>Расценки!G1745</f>
        <v>368</v>
      </c>
      <c r="W1746" s="10">
        <f t="shared" si="1086"/>
        <v>0.43125000000000002</v>
      </c>
      <c r="X1746" s="10">
        <f t="shared" si="1087"/>
        <v>0.40760869565217389</v>
      </c>
      <c r="Y1746" s="9">
        <f>Расценки!H1745</f>
        <v>320</v>
      </c>
      <c r="Z1746" s="9">
        <f>Расценки!I1745</f>
        <v>368</v>
      </c>
      <c r="AA1746" s="10">
        <f>Расценки!J1745</f>
        <v>0</v>
      </c>
      <c r="AB1746" s="10">
        <f>Расценки!K1745</f>
        <v>0</v>
      </c>
      <c r="AC1746" s="16">
        <f t="shared" si="1088"/>
        <v>0.43125000000000002</v>
      </c>
      <c r="AD1746" s="16">
        <f t="shared" si="1089"/>
        <v>0.40760869565217389</v>
      </c>
      <c r="AE1746" s="10">
        <f t="shared" si="1090"/>
        <v>0.375</v>
      </c>
      <c r="AF1746" s="10">
        <f t="shared" si="1091"/>
        <v>0.375</v>
      </c>
      <c r="AG1746" s="8">
        <f t="shared" si="1092"/>
        <v>138</v>
      </c>
      <c r="AH1746" s="8">
        <f t="shared" si="1093"/>
        <v>150</v>
      </c>
    </row>
    <row r="1747" spans="1:34" x14ac:dyDescent="0.25">
      <c r="A1747" s="7" t="s">
        <v>5105</v>
      </c>
      <c r="B1747" s="7" t="s">
        <v>5106</v>
      </c>
      <c r="C1747" s="7" t="s">
        <v>54</v>
      </c>
      <c r="D1747" s="7" t="s">
        <v>29</v>
      </c>
      <c r="E1747" s="7" t="str">
        <f>INDEX('Нормо-час по специальностям'!$B$6:$B$26,MATCH(D1747,'Нормо-час по специальностям'!$A$6:$A$26,0))</f>
        <v>Дорожный рабочий / благоустройство</v>
      </c>
      <c r="F1747" s="15">
        <v>0.12</v>
      </c>
      <c r="G1747" s="7" t="s">
        <v>7619</v>
      </c>
      <c r="H1747" s="11">
        <f t="shared" si="1077"/>
        <v>58.33</v>
      </c>
      <c r="I1747" s="8">
        <f>INDEX('Нормо-час по специальностям'!$D$6:$D$26,MATCH(D1747,'Нормо-час по специальностям'!$A$6:$A$26,0))</f>
        <v>650</v>
      </c>
      <c r="J1747" s="8">
        <f>INDEX('Нормо-час по специальностям'!$E$6:$E$26,MATCH(D1747,'Нормо-час по специальностям'!$A$6:$A$26,0))</f>
        <v>780</v>
      </c>
      <c r="K1747" s="8">
        <f t="shared" si="1078"/>
        <v>78</v>
      </c>
      <c r="L1747" s="8">
        <f t="shared" si="1079"/>
        <v>94</v>
      </c>
      <c r="M1747" s="8">
        <f>Расценки!L1746</f>
        <v>160</v>
      </c>
      <c r="N1747" s="8">
        <f>Расценки!M1746</f>
        <v>184</v>
      </c>
      <c r="O1747" s="10">
        <f t="shared" si="1080"/>
        <v>-0.51249999999999996</v>
      </c>
      <c r="P1747" s="10">
        <f t="shared" si="1081"/>
        <v>-0.48913043478260865</v>
      </c>
      <c r="Q1747" s="7" t="str">
        <f t="shared" si="1082"/>
        <v>нормо-часы</v>
      </c>
      <c r="R1747" s="7" t="str">
        <f t="shared" si="1083"/>
        <v>нормо-часы</v>
      </c>
      <c r="S1747" s="8">
        <f t="shared" si="1084"/>
        <v>1333</v>
      </c>
      <c r="T1747" s="8">
        <f t="shared" si="1085"/>
        <v>1533</v>
      </c>
      <c r="U1747" s="8">
        <f>Расценки!F1746</f>
        <v>250</v>
      </c>
      <c r="V1747" s="8">
        <f>Расценки!G1746</f>
        <v>288</v>
      </c>
      <c r="W1747" s="10">
        <f t="shared" si="1086"/>
        <v>0.68799999999999994</v>
      </c>
      <c r="X1747" s="10">
        <f t="shared" si="1087"/>
        <v>0.67361111111111116</v>
      </c>
      <c r="Y1747" s="9">
        <f>Расценки!H1746</f>
        <v>250</v>
      </c>
      <c r="Z1747" s="9">
        <f>Расценки!I1746</f>
        <v>288</v>
      </c>
      <c r="AA1747" s="10">
        <f>Расценки!J1746</f>
        <v>0</v>
      </c>
      <c r="AB1747" s="10">
        <f>Расценки!K1746</f>
        <v>0</v>
      </c>
      <c r="AC1747" s="16">
        <f t="shared" si="1088"/>
        <v>0.68799999999999994</v>
      </c>
      <c r="AD1747" s="16">
        <f t="shared" si="1089"/>
        <v>0.67361111111111116</v>
      </c>
      <c r="AE1747" s="10">
        <f t="shared" si="1090"/>
        <v>0.36</v>
      </c>
      <c r="AF1747" s="10">
        <f t="shared" si="1091"/>
        <v>0.3611111111111111</v>
      </c>
      <c r="AG1747" s="8">
        <f t="shared" si="1092"/>
        <v>172</v>
      </c>
      <c r="AH1747" s="8">
        <f t="shared" si="1093"/>
        <v>194</v>
      </c>
    </row>
    <row r="1748" spans="1:34" x14ac:dyDescent="0.25">
      <c r="A1748" s="7" t="s">
        <v>5108</v>
      </c>
      <c r="B1748" s="7" t="s">
        <v>5109</v>
      </c>
      <c r="C1748" s="7" t="s">
        <v>28</v>
      </c>
      <c r="D1748" s="7" t="s">
        <v>29</v>
      </c>
      <c r="E1748" s="7" t="str">
        <f>INDEX('Нормо-час по специальностям'!$B$6:$B$26,MATCH(D1748,'Нормо-час по специальностям'!$A$6:$A$26,0))</f>
        <v>Дорожный рабочий / благоустройство</v>
      </c>
      <c r="F1748" s="15">
        <v>0.8</v>
      </c>
      <c r="G1748" s="7" t="s">
        <v>7620</v>
      </c>
      <c r="H1748" s="11">
        <f t="shared" si="1077"/>
        <v>8.75</v>
      </c>
      <c r="I1748" s="8">
        <f>INDEX('Нормо-час по специальностям'!$D$6:$D$26,MATCH(D1748,'Нормо-час по специальностям'!$A$6:$A$26,0))</f>
        <v>650</v>
      </c>
      <c r="J1748" s="8">
        <f>INDEX('Нормо-час по специальностям'!$E$6:$E$26,MATCH(D1748,'Нормо-час по специальностям'!$A$6:$A$26,0))</f>
        <v>780</v>
      </c>
      <c r="K1748" s="8">
        <f t="shared" si="1078"/>
        <v>520</v>
      </c>
      <c r="L1748" s="8">
        <f t="shared" si="1079"/>
        <v>624</v>
      </c>
      <c r="M1748" s="8">
        <f>Расценки!L1747</f>
        <v>400</v>
      </c>
      <c r="N1748" s="8">
        <f>Расценки!M1747</f>
        <v>460</v>
      </c>
      <c r="O1748" s="10">
        <f t="shared" si="1080"/>
        <v>0.30000000000000004</v>
      </c>
      <c r="P1748" s="10">
        <f t="shared" si="1081"/>
        <v>0.35652173913043472</v>
      </c>
      <c r="Q1748" s="7" t="str">
        <f t="shared" si="1082"/>
        <v>расценка</v>
      </c>
      <c r="R1748" s="7" t="str">
        <f t="shared" si="1083"/>
        <v>расценка</v>
      </c>
      <c r="S1748" s="8">
        <f t="shared" si="1084"/>
        <v>500</v>
      </c>
      <c r="T1748" s="8">
        <f t="shared" si="1085"/>
        <v>575</v>
      </c>
      <c r="U1748" s="8">
        <f>Расценки!F1747</f>
        <v>650</v>
      </c>
      <c r="V1748" s="8">
        <f>Расценки!G1747</f>
        <v>747</v>
      </c>
      <c r="W1748" s="10">
        <f t="shared" si="1086"/>
        <v>0.2</v>
      </c>
      <c r="X1748" s="10">
        <f t="shared" si="1087"/>
        <v>0.1646586345381526</v>
      </c>
      <c r="Y1748" s="9">
        <f>Расценки!H1747</f>
        <v>694</v>
      </c>
      <c r="Z1748" s="9">
        <f>Расценки!I1747</f>
        <v>832</v>
      </c>
      <c r="AA1748" s="10">
        <f>Расценки!J1747</f>
        <v>6.7692307692307718E-2</v>
      </c>
      <c r="AB1748" s="10">
        <f>Расценки!K1747</f>
        <v>0.11378848728246327</v>
      </c>
      <c r="AC1748" s="16">
        <f t="shared" si="1088"/>
        <v>0.25072046109510088</v>
      </c>
      <c r="AD1748" s="16">
        <f t="shared" si="1089"/>
        <v>0.25</v>
      </c>
      <c r="AE1748" s="10">
        <f t="shared" si="1090"/>
        <v>0.42363112391930835</v>
      </c>
      <c r="AF1748" s="10">
        <f t="shared" si="1091"/>
        <v>0.44711538461538464</v>
      </c>
      <c r="AG1748" s="8">
        <f t="shared" si="1092"/>
        <v>174</v>
      </c>
      <c r="AH1748" s="8">
        <f t="shared" si="1093"/>
        <v>208</v>
      </c>
    </row>
    <row r="1749" spans="1:34" x14ac:dyDescent="0.25">
      <c r="A1749" s="7" t="s">
        <v>5110</v>
      </c>
      <c r="B1749" s="7" t="s">
        <v>5111</v>
      </c>
      <c r="C1749" s="7" t="s">
        <v>28</v>
      </c>
      <c r="D1749" s="7" t="s">
        <v>29</v>
      </c>
      <c r="E1749" s="7" t="str">
        <f>INDEX('Нормо-час по специальностям'!$B$6:$B$26,MATCH(D1749,'Нормо-час по специальностям'!$A$6:$A$26,0))</f>
        <v>Дорожный рабочий / благоустройство</v>
      </c>
      <c r="F1749" s="15">
        <v>0.7</v>
      </c>
      <c r="G1749" s="7" t="s">
        <v>7620</v>
      </c>
      <c r="H1749" s="11">
        <f t="shared" si="1077"/>
        <v>10</v>
      </c>
      <c r="I1749" s="8">
        <f>INDEX('Нормо-час по специальностям'!$D$6:$D$26,MATCH(D1749,'Нормо-час по специальностям'!$A$6:$A$26,0))</f>
        <v>650</v>
      </c>
      <c r="J1749" s="8">
        <f>INDEX('Нормо-час по специальностям'!$E$6:$E$26,MATCH(D1749,'Нормо-час по специальностям'!$A$6:$A$26,0))</f>
        <v>780</v>
      </c>
      <c r="K1749" s="8">
        <f t="shared" si="1078"/>
        <v>455</v>
      </c>
      <c r="L1749" s="8">
        <f t="shared" si="1079"/>
        <v>546</v>
      </c>
      <c r="M1749" s="8">
        <f>Расценки!L1748</f>
        <v>350</v>
      </c>
      <c r="N1749" s="8">
        <f>Расценки!M1748</f>
        <v>402</v>
      </c>
      <c r="O1749" s="10">
        <f t="shared" si="1080"/>
        <v>0.30000000000000004</v>
      </c>
      <c r="P1749" s="10">
        <f t="shared" si="1081"/>
        <v>0.35820895522388052</v>
      </c>
      <c r="Q1749" s="7" t="str">
        <f t="shared" si="1082"/>
        <v>расценка</v>
      </c>
      <c r="R1749" s="7" t="str">
        <f t="shared" si="1083"/>
        <v>расценка</v>
      </c>
      <c r="S1749" s="8">
        <f t="shared" si="1084"/>
        <v>500</v>
      </c>
      <c r="T1749" s="8">
        <f t="shared" si="1085"/>
        <v>574</v>
      </c>
      <c r="U1749" s="8">
        <f>Расценки!F1748</f>
        <v>550</v>
      </c>
      <c r="V1749" s="8">
        <f>Расценки!G1748</f>
        <v>632</v>
      </c>
      <c r="W1749" s="10">
        <f t="shared" si="1086"/>
        <v>0.17272727272727273</v>
      </c>
      <c r="X1749" s="10">
        <f t="shared" si="1087"/>
        <v>0.13607594936708861</v>
      </c>
      <c r="Y1749" s="9">
        <f>Расценки!H1748</f>
        <v>607</v>
      </c>
      <c r="Z1749" s="9">
        <f>Расценки!I1748</f>
        <v>728</v>
      </c>
      <c r="AA1749" s="10">
        <f>Расценки!J1748</f>
        <v>0.10363636363636353</v>
      </c>
      <c r="AB1749" s="10">
        <f>Расценки!K1748</f>
        <v>0.15189873417721511</v>
      </c>
      <c r="AC1749" s="16">
        <f t="shared" si="1088"/>
        <v>0.25041186161449752</v>
      </c>
      <c r="AD1749" s="16">
        <f t="shared" si="1089"/>
        <v>0.25</v>
      </c>
      <c r="AE1749" s="10">
        <f t="shared" si="1090"/>
        <v>0.42339373970345962</v>
      </c>
      <c r="AF1749" s="10">
        <f t="shared" si="1091"/>
        <v>0.44780219780219782</v>
      </c>
      <c r="AG1749" s="8">
        <f t="shared" si="1092"/>
        <v>152</v>
      </c>
      <c r="AH1749" s="8">
        <f t="shared" si="1093"/>
        <v>182</v>
      </c>
    </row>
    <row r="1750" spans="1:34" x14ac:dyDescent="0.25">
      <c r="A1750" s="7" t="s">
        <v>5112</v>
      </c>
      <c r="B1750" s="7" t="s">
        <v>5113</v>
      </c>
      <c r="C1750" s="7" t="s">
        <v>28</v>
      </c>
      <c r="D1750" s="7" t="s">
        <v>29</v>
      </c>
      <c r="E1750" s="7" t="str">
        <f>INDEX('Нормо-час по специальностям'!$B$6:$B$26,MATCH(D1750,'Нормо-час по специальностям'!$A$6:$A$26,0))</f>
        <v>Дорожный рабочий / благоустройство</v>
      </c>
      <c r="F1750" s="15">
        <v>0.9</v>
      </c>
      <c r="G1750" s="7" t="s">
        <v>7620</v>
      </c>
      <c r="H1750" s="11">
        <f t="shared" si="1077"/>
        <v>7.78</v>
      </c>
      <c r="I1750" s="8">
        <f>INDEX('Нормо-час по специальностям'!$D$6:$D$26,MATCH(D1750,'Нормо-час по специальностям'!$A$6:$A$26,0))</f>
        <v>650</v>
      </c>
      <c r="J1750" s="8">
        <f>INDEX('Нормо-час по специальностям'!$E$6:$E$26,MATCH(D1750,'Нормо-час по специальностям'!$A$6:$A$26,0))</f>
        <v>780</v>
      </c>
      <c r="K1750" s="8">
        <f t="shared" si="1078"/>
        <v>585</v>
      </c>
      <c r="L1750" s="8">
        <f t="shared" si="1079"/>
        <v>702</v>
      </c>
      <c r="M1750" s="8">
        <f>Расценки!L1749</f>
        <v>470</v>
      </c>
      <c r="N1750" s="8">
        <f>Расценки!M1749</f>
        <v>540</v>
      </c>
      <c r="O1750" s="10">
        <f t="shared" si="1080"/>
        <v>0.24468085106382986</v>
      </c>
      <c r="P1750" s="10">
        <f t="shared" si="1081"/>
        <v>0.30000000000000004</v>
      </c>
      <c r="Q1750" s="7" t="str">
        <f t="shared" si="1082"/>
        <v>расценка</v>
      </c>
      <c r="R1750" s="7" t="str">
        <f t="shared" si="1083"/>
        <v>расценка</v>
      </c>
      <c r="S1750" s="8">
        <f t="shared" si="1084"/>
        <v>522</v>
      </c>
      <c r="T1750" s="8">
        <f t="shared" si="1085"/>
        <v>600</v>
      </c>
      <c r="U1750" s="8">
        <f>Расценки!F1749</f>
        <v>750</v>
      </c>
      <c r="V1750" s="8">
        <f>Расценки!G1749</f>
        <v>862</v>
      </c>
      <c r="W1750" s="10">
        <f t="shared" si="1086"/>
        <v>0.22</v>
      </c>
      <c r="X1750" s="10">
        <f t="shared" si="1087"/>
        <v>0.18561484918793503</v>
      </c>
      <c r="Y1750" s="9">
        <f>Расценки!H1749</f>
        <v>780</v>
      </c>
      <c r="Z1750" s="9">
        <f>Расценки!I1749</f>
        <v>936</v>
      </c>
      <c r="AA1750" s="10">
        <f>Расценки!J1749</f>
        <v>4.0000000000000036E-2</v>
      </c>
      <c r="AB1750" s="10">
        <f>Расценки!K1749</f>
        <v>8.5846867749419964E-2</v>
      </c>
      <c r="AC1750" s="16">
        <f t="shared" si="1088"/>
        <v>0.25</v>
      </c>
      <c r="AD1750" s="16">
        <f t="shared" si="1089"/>
        <v>0.25</v>
      </c>
      <c r="AE1750" s="10">
        <f t="shared" si="1090"/>
        <v>0.39743589743589741</v>
      </c>
      <c r="AF1750" s="10">
        <f t="shared" si="1091"/>
        <v>0.42307692307692307</v>
      </c>
      <c r="AG1750" s="8">
        <f t="shared" si="1092"/>
        <v>195</v>
      </c>
      <c r="AH1750" s="8">
        <f t="shared" si="1093"/>
        <v>234</v>
      </c>
    </row>
    <row r="1751" spans="1:34" x14ac:dyDescent="0.25">
      <c r="A1751" s="7" t="s">
        <v>5114</v>
      </c>
      <c r="B1751" s="7" t="s">
        <v>5115</v>
      </c>
      <c r="C1751" s="7" t="s">
        <v>54</v>
      </c>
      <c r="D1751" s="7" t="s">
        <v>203</v>
      </c>
      <c r="E1751" s="7" t="str">
        <f>INDEX('Нормо-час по специальностям'!$B$6:$B$26,MATCH(D1751,'Нормо-час по специальностям'!$A$6:$A$26,0))</f>
        <v>Бетонщик / арматурщик</v>
      </c>
      <c r="F1751" s="15">
        <v>0.3</v>
      </c>
      <c r="G1751" s="7" t="s">
        <v>7621</v>
      </c>
      <c r="H1751" s="11">
        <f t="shared" si="1077"/>
        <v>23.33</v>
      </c>
      <c r="I1751" s="8">
        <f>INDEX('Нормо-час по специальностям'!$D$6:$D$26,MATCH(D1751,'Нормо-час по специальностям'!$A$6:$A$26,0))</f>
        <v>800</v>
      </c>
      <c r="J1751" s="8">
        <f>INDEX('Нормо-час по специальностям'!$E$6:$E$26,MATCH(D1751,'Нормо-час по специальностям'!$A$6:$A$26,0))</f>
        <v>950</v>
      </c>
      <c r="K1751" s="8">
        <f t="shared" si="1078"/>
        <v>240</v>
      </c>
      <c r="L1751" s="8">
        <f t="shared" si="1079"/>
        <v>285</v>
      </c>
      <c r="M1751" s="8">
        <f>Расценки!L1750</f>
        <v>240</v>
      </c>
      <c r="N1751" s="8">
        <f>Расценки!M1750</f>
        <v>276</v>
      </c>
      <c r="O1751" s="10">
        <f t="shared" si="1080"/>
        <v>0</v>
      </c>
      <c r="P1751" s="10">
        <f t="shared" si="1081"/>
        <v>3.2608695652173836E-2</v>
      </c>
      <c r="Q1751" s="7" t="str">
        <f t="shared" si="1082"/>
        <v>равно</v>
      </c>
      <c r="R1751" s="7" t="str">
        <f t="shared" si="1083"/>
        <v>равно</v>
      </c>
      <c r="S1751" s="8">
        <f t="shared" si="1084"/>
        <v>800</v>
      </c>
      <c r="T1751" s="8">
        <f t="shared" si="1085"/>
        <v>920</v>
      </c>
      <c r="U1751" s="8">
        <f>Расценки!F1750</f>
        <v>380</v>
      </c>
      <c r="V1751" s="8">
        <f>Расценки!G1750</f>
        <v>437</v>
      </c>
      <c r="W1751" s="10">
        <f t="shared" si="1086"/>
        <v>0.36842105263157893</v>
      </c>
      <c r="X1751" s="10">
        <f t="shared" si="1087"/>
        <v>0.34782608695652173</v>
      </c>
      <c r="Y1751" s="9">
        <f>Расценки!H1750</f>
        <v>380</v>
      </c>
      <c r="Z1751" s="9">
        <f>Расценки!I1750</f>
        <v>437</v>
      </c>
      <c r="AA1751" s="10">
        <f>Расценки!J1750</f>
        <v>0</v>
      </c>
      <c r="AB1751" s="10">
        <f>Расценки!K1750</f>
        <v>0</v>
      </c>
      <c r="AC1751" s="16">
        <f t="shared" si="1088"/>
        <v>0.36842105263157893</v>
      </c>
      <c r="AD1751" s="16">
        <f t="shared" si="1089"/>
        <v>0.34782608695652173</v>
      </c>
      <c r="AE1751" s="10">
        <f t="shared" si="1090"/>
        <v>0.36842105263157893</v>
      </c>
      <c r="AF1751" s="10">
        <f t="shared" si="1091"/>
        <v>0.36842105263157893</v>
      </c>
      <c r="AG1751" s="8">
        <f t="shared" si="1092"/>
        <v>140</v>
      </c>
      <c r="AH1751" s="8">
        <f t="shared" si="1093"/>
        <v>152</v>
      </c>
    </row>
    <row r="1752" spans="1:34" x14ac:dyDescent="0.25">
      <c r="A1752" s="7" t="s">
        <v>5117</v>
      </c>
      <c r="B1752" s="7" t="s">
        <v>5118</v>
      </c>
      <c r="C1752" s="7" t="s">
        <v>54</v>
      </c>
      <c r="D1752" s="7" t="s">
        <v>269</v>
      </c>
      <c r="E1752" s="7" t="str">
        <f>INDEX('Нормо-час по специальностям'!$B$6:$B$26,MATCH(D1752,'Нормо-час по специальностям'!$A$6:$A$26,0))</f>
        <v>Плиточник / укладчик полов</v>
      </c>
      <c r="F1752" s="15">
        <v>1.8</v>
      </c>
      <c r="G1752" s="7" t="s">
        <v>7622</v>
      </c>
      <c r="H1752" s="11">
        <f t="shared" si="1077"/>
        <v>3.89</v>
      </c>
      <c r="I1752" s="8">
        <f>INDEX('Нормо-час по специальностям'!$D$6:$D$26,MATCH(D1752,'Нормо-час по специальностям'!$A$6:$A$26,0))</f>
        <v>900</v>
      </c>
      <c r="J1752" s="8">
        <f>INDEX('Нормо-час по специальностям'!$E$6:$E$26,MATCH(D1752,'Нормо-час по специальностям'!$A$6:$A$26,0))</f>
        <v>1080</v>
      </c>
      <c r="K1752" s="8">
        <f t="shared" si="1078"/>
        <v>1620</v>
      </c>
      <c r="L1752" s="8">
        <f t="shared" si="1079"/>
        <v>1944</v>
      </c>
      <c r="M1752" s="8">
        <f>Расценки!L1751</f>
        <v>1400</v>
      </c>
      <c r="N1752" s="8">
        <f>Расценки!M1751</f>
        <v>1610</v>
      </c>
      <c r="O1752" s="10">
        <f t="shared" si="1080"/>
        <v>0.15714285714285725</v>
      </c>
      <c r="P1752" s="10">
        <f t="shared" si="1081"/>
        <v>0.20745341614906843</v>
      </c>
      <c r="Q1752" s="7" t="str">
        <f t="shared" si="1082"/>
        <v>расценка</v>
      </c>
      <c r="R1752" s="7" t="str">
        <f t="shared" si="1083"/>
        <v>расценка</v>
      </c>
      <c r="S1752" s="8">
        <f t="shared" si="1084"/>
        <v>778</v>
      </c>
      <c r="T1752" s="8">
        <f t="shared" si="1085"/>
        <v>894</v>
      </c>
      <c r="U1752" s="8">
        <f>Расценки!F1751</f>
        <v>2200</v>
      </c>
      <c r="V1752" s="8">
        <f>Расценки!G1751</f>
        <v>2530</v>
      </c>
      <c r="W1752" s="10">
        <f t="shared" si="1086"/>
        <v>0.26363636363636361</v>
      </c>
      <c r="X1752" s="10">
        <f t="shared" si="1087"/>
        <v>0.23162055335968379</v>
      </c>
      <c r="Y1752" s="9">
        <f>Расценки!H1751</f>
        <v>2200</v>
      </c>
      <c r="Z1752" s="9">
        <f>Расценки!I1751</f>
        <v>2592</v>
      </c>
      <c r="AA1752" s="10">
        <f>Расценки!J1751</f>
        <v>0</v>
      </c>
      <c r="AB1752" s="10">
        <f>Расценки!K1751</f>
        <v>2.4505928853755021E-2</v>
      </c>
      <c r="AC1752" s="16">
        <f t="shared" si="1088"/>
        <v>0.26363636363636361</v>
      </c>
      <c r="AD1752" s="16">
        <f t="shared" si="1089"/>
        <v>0.25</v>
      </c>
      <c r="AE1752" s="10">
        <f t="shared" si="1090"/>
        <v>0.36363636363636365</v>
      </c>
      <c r="AF1752" s="10">
        <f t="shared" si="1091"/>
        <v>0.37885802469135804</v>
      </c>
      <c r="AG1752" s="8">
        <f t="shared" si="1092"/>
        <v>580</v>
      </c>
      <c r="AH1752" s="8">
        <f t="shared" si="1093"/>
        <v>648</v>
      </c>
    </row>
    <row r="1753" spans="1:34" x14ac:dyDescent="0.25">
      <c r="A1753" s="7" t="s">
        <v>5119</v>
      </c>
      <c r="B1753" s="7" t="s">
        <v>5120</v>
      </c>
      <c r="C1753" s="7" t="s">
        <v>54</v>
      </c>
      <c r="D1753" s="7" t="s">
        <v>269</v>
      </c>
      <c r="E1753" s="7" t="str">
        <f>INDEX('Нормо-час по специальностям'!$B$6:$B$26,MATCH(D1753,'Нормо-час по специальностям'!$A$6:$A$26,0))</f>
        <v>Плиточник / укладчик полов</v>
      </c>
      <c r="F1753" s="15">
        <v>1.6</v>
      </c>
      <c r="G1753" s="7" t="s">
        <v>7623</v>
      </c>
      <c r="H1753" s="11">
        <f t="shared" si="1077"/>
        <v>4.38</v>
      </c>
      <c r="I1753" s="8">
        <f>INDEX('Нормо-час по специальностям'!$D$6:$D$26,MATCH(D1753,'Нормо-час по специальностям'!$A$6:$A$26,0))</f>
        <v>900</v>
      </c>
      <c r="J1753" s="8">
        <f>INDEX('Нормо-час по специальностям'!$E$6:$E$26,MATCH(D1753,'Нормо-час по специальностям'!$A$6:$A$26,0))</f>
        <v>1080</v>
      </c>
      <c r="K1753" s="8">
        <f t="shared" si="1078"/>
        <v>1440</v>
      </c>
      <c r="L1753" s="8">
        <f t="shared" si="1079"/>
        <v>1728</v>
      </c>
      <c r="M1753" s="8">
        <f>Расценки!L1752</f>
        <v>1200</v>
      </c>
      <c r="N1753" s="8">
        <f>Расценки!M1752</f>
        <v>1380</v>
      </c>
      <c r="O1753" s="10">
        <f t="shared" si="1080"/>
        <v>0.19999999999999996</v>
      </c>
      <c r="P1753" s="10">
        <f t="shared" si="1081"/>
        <v>0.25217391304347836</v>
      </c>
      <c r="Q1753" s="7" t="str">
        <f t="shared" si="1082"/>
        <v>расценка</v>
      </c>
      <c r="R1753" s="7" t="str">
        <f t="shared" si="1083"/>
        <v>расценка</v>
      </c>
      <c r="S1753" s="8">
        <f t="shared" si="1084"/>
        <v>750</v>
      </c>
      <c r="T1753" s="8">
        <f t="shared" si="1085"/>
        <v>863</v>
      </c>
      <c r="U1753" s="8">
        <f>Расценки!F1752</f>
        <v>1900</v>
      </c>
      <c r="V1753" s="8">
        <f>Расценки!G1752</f>
        <v>2185</v>
      </c>
      <c r="W1753" s="10">
        <f t="shared" si="1086"/>
        <v>0.24210526315789474</v>
      </c>
      <c r="X1753" s="10">
        <f t="shared" si="1087"/>
        <v>0.20915331807780321</v>
      </c>
      <c r="Y1753" s="9">
        <f>Расценки!H1752</f>
        <v>1920</v>
      </c>
      <c r="Z1753" s="9">
        <f>Расценки!I1752</f>
        <v>2304</v>
      </c>
      <c r="AA1753" s="10">
        <f>Расценки!J1752</f>
        <v>1.0526315789473717E-2</v>
      </c>
      <c r="AB1753" s="10">
        <f>Расценки!K1752</f>
        <v>5.4462242562929086E-2</v>
      </c>
      <c r="AC1753" s="16">
        <f t="shared" si="1088"/>
        <v>0.25</v>
      </c>
      <c r="AD1753" s="16">
        <f t="shared" si="1089"/>
        <v>0.25</v>
      </c>
      <c r="AE1753" s="10">
        <f t="shared" si="1090"/>
        <v>0.375</v>
      </c>
      <c r="AF1753" s="10">
        <f t="shared" si="1091"/>
        <v>0.40104166666666669</v>
      </c>
      <c r="AG1753" s="8">
        <f t="shared" si="1092"/>
        <v>480</v>
      </c>
      <c r="AH1753" s="8">
        <f t="shared" si="1093"/>
        <v>576</v>
      </c>
    </row>
    <row r="1754" spans="1:34" x14ac:dyDescent="0.25">
      <c r="A1754" s="7" t="s">
        <v>5121</v>
      </c>
      <c r="B1754" s="7" t="s">
        <v>5122</v>
      </c>
      <c r="C1754" s="7" t="s">
        <v>54</v>
      </c>
      <c r="D1754" s="7" t="s">
        <v>269</v>
      </c>
      <c r="E1754" s="7" t="str">
        <f>INDEX('Нормо-час по специальностям'!$B$6:$B$26,MATCH(D1754,'Нормо-час по специальностям'!$A$6:$A$26,0))</f>
        <v>Плиточник / укладчик полов</v>
      </c>
      <c r="F1754" s="15">
        <v>1.4</v>
      </c>
      <c r="G1754" s="7" t="s">
        <v>7623</v>
      </c>
      <c r="H1754" s="11">
        <f t="shared" si="1077"/>
        <v>5</v>
      </c>
      <c r="I1754" s="8">
        <f>INDEX('Нормо-час по специальностям'!$D$6:$D$26,MATCH(D1754,'Нормо-час по специальностям'!$A$6:$A$26,0))</f>
        <v>900</v>
      </c>
      <c r="J1754" s="8">
        <f>INDEX('Нормо-час по специальностям'!$E$6:$E$26,MATCH(D1754,'Нормо-час по специальностям'!$A$6:$A$26,0))</f>
        <v>1080</v>
      </c>
      <c r="K1754" s="8">
        <f t="shared" si="1078"/>
        <v>1260</v>
      </c>
      <c r="L1754" s="8">
        <f t="shared" si="1079"/>
        <v>1512</v>
      </c>
      <c r="M1754" s="8">
        <f>Расценки!L1753</f>
        <v>1000</v>
      </c>
      <c r="N1754" s="8">
        <f>Расценки!M1753</f>
        <v>1150</v>
      </c>
      <c r="O1754" s="10">
        <f t="shared" si="1080"/>
        <v>0.26</v>
      </c>
      <c r="P1754" s="10">
        <f t="shared" si="1081"/>
        <v>0.31478260869565222</v>
      </c>
      <c r="Q1754" s="7" t="str">
        <f t="shared" si="1082"/>
        <v>расценка</v>
      </c>
      <c r="R1754" s="7" t="str">
        <f t="shared" si="1083"/>
        <v>расценка</v>
      </c>
      <c r="S1754" s="8">
        <f t="shared" si="1084"/>
        <v>714</v>
      </c>
      <c r="T1754" s="8">
        <f t="shared" si="1085"/>
        <v>821</v>
      </c>
      <c r="U1754" s="8">
        <f>Расценки!F1753</f>
        <v>1600</v>
      </c>
      <c r="V1754" s="8">
        <f>Расценки!G1753</f>
        <v>1840</v>
      </c>
      <c r="W1754" s="10">
        <f t="shared" si="1086"/>
        <v>0.21249999999999999</v>
      </c>
      <c r="X1754" s="10">
        <f t="shared" si="1087"/>
        <v>0.17826086956521739</v>
      </c>
      <c r="Y1754" s="9">
        <f>Расценки!H1753</f>
        <v>1680</v>
      </c>
      <c r="Z1754" s="9">
        <f>Расценки!I1753</f>
        <v>2016</v>
      </c>
      <c r="AA1754" s="10">
        <f>Расценки!J1753</f>
        <v>5.0000000000000044E-2</v>
      </c>
      <c r="AB1754" s="10">
        <f>Расценки!K1753</f>
        <v>9.565217391304337E-2</v>
      </c>
      <c r="AC1754" s="16">
        <f t="shared" si="1088"/>
        <v>0.25</v>
      </c>
      <c r="AD1754" s="16">
        <f t="shared" si="1089"/>
        <v>0.25</v>
      </c>
      <c r="AE1754" s="10">
        <f t="shared" si="1090"/>
        <v>0.40476190476190477</v>
      </c>
      <c r="AF1754" s="10">
        <f t="shared" si="1091"/>
        <v>0.42956349206349204</v>
      </c>
      <c r="AG1754" s="8">
        <f t="shared" si="1092"/>
        <v>420</v>
      </c>
      <c r="AH1754" s="8">
        <f t="shared" si="1093"/>
        <v>504</v>
      </c>
    </row>
    <row r="1755" spans="1:34" x14ac:dyDescent="0.25">
      <c r="A1755" s="7" t="s">
        <v>5123</v>
      </c>
      <c r="B1755" s="7" t="s">
        <v>5124</v>
      </c>
      <c r="C1755" s="7" t="s">
        <v>54</v>
      </c>
      <c r="D1755" s="7" t="s">
        <v>269</v>
      </c>
      <c r="E1755" s="7" t="str">
        <f>INDEX('Нормо-час по специальностям'!$B$6:$B$26,MATCH(D1755,'Нормо-час по специальностям'!$A$6:$A$26,0))</f>
        <v>Плиточник / укладчик полов</v>
      </c>
      <c r="F1755" s="15">
        <v>1</v>
      </c>
      <c r="G1755" s="7" t="s">
        <v>7623</v>
      </c>
      <c r="H1755" s="11">
        <f t="shared" si="1077"/>
        <v>7</v>
      </c>
      <c r="I1755" s="8">
        <f>INDEX('Нормо-час по специальностям'!$D$6:$D$26,MATCH(D1755,'Нормо-час по специальностям'!$A$6:$A$26,0))</f>
        <v>900</v>
      </c>
      <c r="J1755" s="8">
        <f>INDEX('Нормо-час по специальностям'!$E$6:$E$26,MATCH(D1755,'Нормо-час по специальностям'!$A$6:$A$26,0))</f>
        <v>1080</v>
      </c>
      <c r="K1755" s="8">
        <f t="shared" si="1078"/>
        <v>900</v>
      </c>
      <c r="L1755" s="8">
        <f t="shared" si="1079"/>
        <v>1080</v>
      </c>
      <c r="M1755" s="8">
        <f>Расценки!L1754</f>
        <v>700</v>
      </c>
      <c r="N1755" s="8">
        <f>Расценки!M1754</f>
        <v>805</v>
      </c>
      <c r="O1755" s="10">
        <f t="shared" si="1080"/>
        <v>0.28571428571428581</v>
      </c>
      <c r="P1755" s="10">
        <f t="shared" si="1081"/>
        <v>0.34161490683229823</v>
      </c>
      <c r="Q1755" s="7" t="str">
        <f t="shared" si="1082"/>
        <v>расценка</v>
      </c>
      <c r="R1755" s="7" t="str">
        <f t="shared" si="1083"/>
        <v>расценка</v>
      </c>
      <c r="S1755" s="8">
        <f t="shared" si="1084"/>
        <v>700</v>
      </c>
      <c r="T1755" s="8">
        <f t="shared" si="1085"/>
        <v>805</v>
      </c>
      <c r="U1755" s="8">
        <f>Расценки!F1754</f>
        <v>1100</v>
      </c>
      <c r="V1755" s="8">
        <f>Расценки!G1754</f>
        <v>1265</v>
      </c>
      <c r="W1755" s="10">
        <f t="shared" si="1086"/>
        <v>0.18181818181818182</v>
      </c>
      <c r="X1755" s="10">
        <f t="shared" si="1087"/>
        <v>0.14624505928853754</v>
      </c>
      <c r="Y1755" s="9">
        <f>Расценки!H1754</f>
        <v>1200</v>
      </c>
      <c r="Z1755" s="9">
        <f>Расценки!I1754</f>
        <v>1440</v>
      </c>
      <c r="AA1755" s="10">
        <f>Расценки!J1754</f>
        <v>9.0909090909090828E-2</v>
      </c>
      <c r="AB1755" s="10">
        <f>Расценки!K1754</f>
        <v>0.13833992094861669</v>
      </c>
      <c r="AC1755" s="16">
        <f t="shared" si="1088"/>
        <v>0.25</v>
      </c>
      <c r="AD1755" s="16">
        <f t="shared" si="1089"/>
        <v>0.25</v>
      </c>
      <c r="AE1755" s="10">
        <f t="shared" si="1090"/>
        <v>0.41666666666666669</v>
      </c>
      <c r="AF1755" s="10">
        <f t="shared" si="1091"/>
        <v>0.44097222222222221</v>
      </c>
      <c r="AG1755" s="8">
        <f t="shared" si="1092"/>
        <v>300</v>
      </c>
      <c r="AH1755" s="8">
        <f t="shared" si="1093"/>
        <v>360</v>
      </c>
    </row>
    <row r="1756" spans="1:34" x14ac:dyDescent="0.25">
      <c r="A1756" s="7" t="s">
        <v>5127</v>
      </c>
      <c r="B1756" s="7" t="s">
        <v>5128</v>
      </c>
      <c r="C1756" s="7" t="s">
        <v>54</v>
      </c>
      <c r="D1756" s="7" t="s">
        <v>29</v>
      </c>
      <c r="E1756" s="7" t="str">
        <f>INDEX('Нормо-час по специальностям'!$B$6:$B$26,MATCH(D1756,'Нормо-час по специальностям'!$A$6:$A$26,0))</f>
        <v>Дорожный рабочий / благоустройство</v>
      </c>
      <c r="F1756" s="15">
        <v>0.2</v>
      </c>
      <c r="G1756" s="7" t="s">
        <v>7574</v>
      </c>
      <c r="H1756" s="11">
        <f t="shared" si="1077"/>
        <v>35</v>
      </c>
      <c r="I1756" s="8">
        <f>INDEX('Нормо-час по специальностям'!$D$6:$D$26,MATCH(D1756,'Нормо-час по специальностям'!$A$6:$A$26,0))</f>
        <v>650</v>
      </c>
      <c r="J1756" s="8">
        <f>INDEX('Нормо-час по специальностям'!$E$6:$E$26,MATCH(D1756,'Нормо-час по специальностям'!$A$6:$A$26,0))</f>
        <v>780</v>
      </c>
      <c r="K1756" s="8">
        <f t="shared" si="1078"/>
        <v>130</v>
      </c>
      <c r="L1756" s="8">
        <f t="shared" si="1079"/>
        <v>156</v>
      </c>
      <c r="M1756" s="8">
        <f>Расценки!L1755</f>
        <v>140</v>
      </c>
      <c r="N1756" s="8">
        <f>Расценки!M1755</f>
        <v>161</v>
      </c>
      <c r="O1756" s="10">
        <f t="shared" si="1080"/>
        <v>-7.1428571428571397E-2</v>
      </c>
      <c r="P1756" s="10">
        <f t="shared" si="1081"/>
        <v>-3.105590062111796E-2</v>
      </c>
      <c r="Q1756" s="7" t="str">
        <f t="shared" si="1082"/>
        <v>равно</v>
      </c>
      <c r="R1756" s="7" t="str">
        <f t="shared" si="1083"/>
        <v>равно</v>
      </c>
      <c r="S1756" s="8">
        <f t="shared" si="1084"/>
        <v>700</v>
      </c>
      <c r="T1756" s="8">
        <f t="shared" si="1085"/>
        <v>805</v>
      </c>
      <c r="U1756" s="8">
        <f>Расценки!F1755</f>
        <v>220</v>
      </c>
      <c r="V1756" s="8">
        <f>Расценки!G1755</f>
        <v>253</v>
      </c>
      <c r="W1756" s="10">
        <f t="shared" si="1086"/>
        <v>0.40909090909090912</v>
      </c>
      <c r="X1756" s="10">
        <f t="shared" si="1087"/>
        <v>0.38339920948616601</v>
      </c>
      <c r="Y1756" s="9">
        <f>Расценки!H1755</f>
        <v>220</v>
      </c>
      <c r="Z1756" s="9">
        <f>Расценки!I1755</f>
        <v>253</v>
      </c>
      <c r="AA1756" s="10">
        <f>Расценки!J1755</f>
        <v>0</v>
      </c>
      <c r="AB1756" s="10">
        <f>Расценки!K1755</f>
        <v>0</v>
      </c>
      <c r="AC1756" s="16">
        <f t="shared" si="1088"/>
        <v>0.40909090909090912</v>
      </c>
      <c r="AD1756" s="16">
        <f t="shared" si="1089"/>
        <v>0.38339920948616601</v>
      </c>
      <c r="AE1756" s="10">
        <f t="shared" si="1090"/>
        <v>0.36363636363636365</v>
      </c>
      <c r="AF1756" s="10">
        <f t="shared" si="1091"/>
        <v>0.36363636363636365</v>
      </c>
      <c r="AG1756" s="8">
        <f t="shared" si="1092"/>
        <v>90</v>
      </c>
      <c r="AH1756" s="8">
        <f t="shared" si="1093"/>
        <v>97</v>
      </c>
    </row>
    <row r="1757" spans="1:34" x14ac:dyDescent="0.25">
      <c r="A1757" s="7" t="s">
        <v>5129</v>
      </c>
      <c r="B1757" s="7" t="s">
        <v>5130</v>
      </c>
      <c r="C1757" s="7" t="s">
        <v>54</v>
      </c>
      <c r="D1757" s="7" t="s">
        <v>29</v>
      </c>
      <c r="E1757" s="7" t="str">
        <f>INDEX('Нормо-час по специальностям'!$B$6:$B$26,MATCH(D1757,'Нормо-час по специальностям'!$A$6:$A$26,0))</f>
        <v>Дорожный рабочий / благоустройство</v>
      </c>
      <c r="F1757" s="15">
        <v>0.12</v>
      </c>
      <c r="G1757" s="7" t="s">
        <v>7624</v>
      </c>
      <c r="H1757" s="11">
        <f t="shared" si="1077"/>
        <v>58.33</v>
      </c>
      <c r="I1757" s="8">
        <f>INDEX('Нормо-час по специальностям'!$D$6:$D$26,MATCH(D1757,'Нормо-час по специальностям'!$A$6:$A$26,0))</f>
        <v>650</v>
      </c>
      <c r="J1757" s="8">
        <f>INDEX('Нормо-час по специальностям'!$E$6:$E$26,MATCH(D1757,'Нормо-час по специальностям'!$A$6:$A$26,0))</f>
        <v>780</v>
      </c>
      <c r="K1757" s="8">
        <f t="shared" si="1078"/>
        <v>78</v>
      </c>
      <c r="L1757" s="8">
        <f t="shared" si="1079"/>
        <v>94</v>
      </c>
      <c r="M1757" s="8">
        <f>Расценки!L1756</f>
        <v>220</v>
      </c>
      <c r="N1757" s="8">
        <f>Расценки!M1756</f>
        <v>253</v>
      </c>
      <c r="O1757" s="10">
        <f t="shared" si="1080"/>
        <v>-0.6454545454545455</v>
      </c>
      <c r="P1757" s="10">
        <f t="shared" si="1081"/>
        <v>-0.62845849802371534</v>
      </c>
      <c r="Q1757" s="7" t="str">
        <f t="shared" si="1082"/>
        <v>нормо-часы</v>
      </c>
      <c r="R1757" s="7" t="str">
        <f t="shared" si="1083"/>
        <v>нормо-часы</v>
      </c>
      <c r="S1757" s="8">
        <f t="shared" si="1084"/>
        <v>1833</v>
      </c>
      <c r="T1757" s="8">
        <f t="shared" si="1085"/>
        <v>2108</v>
      </c>
      <c r="U1757" s="8">
        <f>Расценки!F1756</f>
        <v>350</v>
      </c>
      <c r="V1757" s="8">
        <f>Расценки!G1756</f>
        <v>402</v>
      </c>
      <c r="W1757" s="10">
        <f t="shared" si="1086"/>
        <v>0.77714285714285714</v>
      </c>
      <c r="X1757" s="10">
        <f t="shared" si="1087"/>
        <v>0.76616915422885568</v>
      </c>
      <c r="Y1757" s="9">
        <f>Расценки!H1756</f>
        <v>350</v>
      </c>
      <c r="Z1757" s="9">
        <f>Расценки!I1756</f>
        <v>402</v>
      </c>
      <c r="AA1757" s="10">
        <f>Расценки!J1756</f>
        <v>0</v>
      </c>
      <c r="AB1757" s="10">
        <f>Расценки!K1756</f>
        <v>0</v>
      </c>
      <c r="AC1757" s="16">
        <f t="shared" si="1088"/>
        <v>0.77714285714285714</v>
      </c>
      <c r="AD1757" s="16">
        <f t="shared" si="1089"/>
        <v>0.76616915422885568</v>
      </c>
      <c r="AE1757" s="10">
        <f t="shared" si="1090"/>
        <v>0.37142857142857144</v>
      </c>
      <c r="AF1757" s="10">
        <f t="shared" si="1091"/>
        <v>0.37064676616915421</v>
      </c>
      <c r="AG1757" s="8">
        <f t="shared" si="1092"/>
        <v>272</v>
      </c>
      <c r="AH1757" s="8">
        <f t="shared" si="1093"/>
        <v>308</v>
      </c>
    </row>
    <row r="1758" spans="1:34" x14ac:dyDescent="0.25">
      <c r="A1758" s="7" t="s">
        <v>5131</v>
      </c>
      <c r="B1758" s="7" t="s">
        <v>5132</v>
      </c>
      <c r="C1758" s="7" t="s">
        <v>54</v>
      </c>
      <c r="D1758" s="7" t="s">
        <v>29</v>
      </c>
      <c r="E1758" s="7" t="str">
        <f>INDEX('Нормо-час по специальностям'!$B$6:$B$26,MATCH(D1758,'Нормо-час по специальностям'!$A$6:$A$26,0))</f>
        <v>Дорожный рабочий / благоустройство</v>
      </c>
      <c r="F1758" s="15">
        <v>0.12</v>
      </c>
      <c r="G1758" s="7" t="s">
        <v>7599</v>
      </c>
      <c r="H1758" s="11">
        <f t="shared" si="1077"/>
        <v>58.33</v>
      </c>
      <c r="I1758" s="8">
        <f>INDEX('Нормо-час по специальностям'!$D$6:$D$26,MATCH(D1758,'Нормо-час по специальностям'!$A$6:$A$26,0))</f>
        <v>650</v>
      </c>
      <c r="J1758" s="8">
        <f>INDEX('Нормо-час по специальностям'!$E$6:$E$26,MATCH(D1758,'Нормо-час по специальностям'!$A$6:$A$26,0))</f>
        <v>780</v>
      </c>
      <c r="K1758" s="8">
        <f t="shared" si="1078"/>
        <v>78</v>
      </c>
      <c r="L1758" s="8">
        <f t="shared" si="1079"/>
        <v>94</v>
      </c>
      <c r="M1758" s="8">
        <f>Расценки!L1757</f>
        <v>210</v>
      </c>
      <c r="N1758" s="8">
        <f>Расценки!M1757</f>
        <v>241</v>
      </c>
      <c r="O1758" s="10">
        <f t="shared" si="1080"/>
        <v>-0.62857142857142856</v>
      </c>
      <c r="P1758" s="10">
        <f t="shared" si="1081"/>
        <v>-0.60995850622406644</v>
      </c>
      <c r="Q1758" s="7" t="str">
        <f t="shared" si="1082"/>
        <v>нормо-часы</v>
      </c>
      <c r="R1758" s="7" t="str">
        <f t="shared" si="1083"/>
        <v>нормо-часы</v>
      </c>
      <c r="S1758" s="8">
        <f t="shared" si="1084"/>
        <v>1750</v>
      </c>
      <c r="T1758" s="8">
        <f t="shared" si="1085"/>
        <v>2008</v>
      </c>
      <c r="U1758" s="8">
        <f>Расценки!F1757</f>
        <v>340</v>
      </c>
      <c r="V1758" s="8">
        <f>Расценки!G1757</f>
        <v>391</v>
      </c>
      <c r="W1758" s="10">
        <f t="shared" si="1086"/>
        <v>0.77058823529411768</v>
      </c>
      <c r="X1758" s="10">
        <f t="shared" si="1087"/>
        <v>0.75959079283887465</v>
      </c>
      <c r="Y1758" s="9">
        <f>Расценки!H1757</f>
        <v>340</v>
      </c>
      <c r="Z1758" s="9">
        <f>Расценки!I1757</f>
        <v>391</v>
      </c>
      <c r="AA1758" s="10">
        <f>Расценки!J1757</f>
        <v>0</v>
      </c>
      <c r="AB1758" s="10">
        <f>Расценки!K1757</f>
        <v>0</v>
      </c>
      <c r="AC1758" s="16">
        <f t="shared" si="1088"/>
        <v>0.77058823529411768</v>
      </c>
      <c r="AD1758" s="16">
        <f t="shared" si="1089"/>
        <v>0.75959079283887465</v>
      </c>
      <c r="AE1758" s="10">
        <f t="shared" si="1090"/>
        <v>0.38235294117647056</v>
      </c>
      <c r="AF1758" s="10">
        <f t="shared" si="1091"/>
        <v>0.38363171355498721</v>
      </c>
      <c r="AG1758" s="8">
        <f t="shared" si="1092"/>
        <v>262</v>
      </c>
      <c r="AH1758" s="8">
        <f t="shared" si="1093"/>
        <v>297</v>
      </c>
    </row>
    <row r="1759" spans="1:34" x14ac:dyDescent="0.25">
      <c r="A1759" s="7" t="s">
        <v>5133</v>
      </c>
      <c r="B1759" s="7" t="s">
        <v>5134</v>
      </c>
      <c r="C1759" s="7" t="s">
        <v>54</v>
      </c>
      <c r="D1759" s="7" t="s">
        <v>29</v>
      </c>
      <c r="E1759" s="7" t="str">
        <f>INDEX('Нормо-час по специальностям'!$B$6:$B$26,MATCH(D1759,'Нормо-час по специальностям'!$A$6:$A$26,0))</f>
        <v>Дорожный рабочий / благоустройство</v>
      </c>
      <c r="F1759" s="15">
        <v>0.02</v>
      </c>
      <c r="G1759" s="7" t="s">
        <v>7625</v>
      </c>
      <c r="H1759" s="11">
        <f t="shared" si="1077"/>
        <v>350</v>
      </c>
      <c r="I1759" s="8">
        <f>INDEX('Нормо-час по специальностям'!$D$6:$D$26,MATCH(D1759,'Нормо-час по специальностям'!$A$6:$A$26,0))</f>
        <v>650</v>
      </c>
      <c r="J1759" s="8">
        <f>INDEX('Нормо-час по специальностям'!$E$6:$E$26,MATCH(D1759,'Нормо-час по специальностям'!$A$6:$A$26,0))</f>
        <v>780</v>
      </c>
      <c r="K1759" s="8">
        <f t="shared" si="1078"/>
        <v>13</v>
      </c>
      <c r="L1759" s="8">
        <f t="shared" si="1079"/>
        <v>16</v>
      </c>
      <c r="M1759" s="8">
        <f>Расценки!L1758</f>
        <v>28</v>
      </c>
      <c r="N1759" s="8">
        <f>Расценки!M1758</f>
        <v>32</v>
      </c>
      <c r="O1759" s="10">
        <f t="shared" si="1080"/>
        <v>-0.5357142857142857</v>
      </c>
      <c r="P1759" s="10">
        <f t="shared" si="1081"/>
        <v>-0.5</v>
      </c>
      <c r="Q1759" s="7" t="str">
        <f t="shared" si="1082"/>
        <v>нормо-часы</v>
      </c>
      <c r="R1759" s="7" t="str">
        <f t="shared" si="1083"/>
        <v>нормо-часы</v>
      </c>
      <c r="S1759" s="8">
        <f t="shared" si="1084"/>
        <v>1400</v>
      </c>
      <c r="T1759" s="8">
        <f t="shared" si="1085"/>
        <v>1600</v>
      </c>
      <c r="U1759" s="8">
        <f>Расценки!F1758</f>
        <v>45</v>
      </c>
      <c r="V1759" s="8">
        <f>Расценки!G1758</f>
        <v>51.5</v>
      </c>
      <c r="W1759" s="10">
        <f t="shared" si="1086"/>
        <v>0.71111111111111114</v>
      </c>
      <c r="X1759" s="10">
        <f t="shared" si="1087"/>
        <v>0.68932038834951459</v>
      </c>
      <c r="Y1759" s="9">
        <f>Расценки!H1758</f>
        <v>45</v>
      </c>
      <c r="Z1759" s="9">
        <f>Расценки!I1758</f>
        <v>51.5</v>
      </c>
      <c r="AA1759" s="10">
        <f>Расценки!J1758</f>
        <v>0</v>
      </c>
      <c r="AB1759" s="10">
        <f>Расценки!K1758</f>
        <v>0</v>
      </c>
      <c r="AC1759" s="16">
        <f t="shared" si="1088"/>
        <v>0.71111111111111114</v>
      </c>
      <c r="AD1759" s="16">
        <f t="shared" si="1089"/>
        <v>0.68932038834951459</v>
      </c>
      <c r="AE1759" s="10">
        <f t="shared" si="1090"/>
        <v>0.37777777777777777</v>
      </c>
      <c r="AF1759" s="10">
        <f t="shared" si="1091"/>
        <v>0.37864077669902912</v>
      </c>
      <c r="AG1759" s="8">
        <f t="shared" si="1092"/>
        <v>32</v>
      </c>
      <c r="AH1759" s="8">
        <f t="shared" si="1093"/>
        <v>35.5</v>
      </c>
    </row>
    <row r="1760" spans="1:34" x14ac:dyDescent="0.25">
      <c r="A1760" s="7" t="s">
        <v>5135</v>
      </c>
      <c r="B1760" s="7" t="s">
        <v>5136</v>
      </c>
      <c r="C1760" s="7" t="s">
        <v>54</v>
      </c>
      <c r="D1760" s="7" t="s">
        <v>29</v>
      </c>
      <c r="E1760" s="7" t="str">
        <f>INDEX('Нормо-час по специальностям'!$B$6:$B$26,MATCH(D1760,'Нормо-час по специальностям'!$A$6:$A$26,0))</f>
        <v>Дорожный рабочий / благоустройство</v>
      </c>
      <c r="F1760" s="15">
        <v>1</v>
      </c>
      <c r="G1760" s="7" t="s">
        <v>7626</v>
      </c>
      <c r="H1760" s="11">
        <f t="shared" si="1077"/>
        <v>7</v>
      </c>
      <c r="I1760" s="8">
        <f>INDEX('Нормо-час по специальностям'!$D$6:$D$26,MATCH(D1760,'Нормо-час по специальностям'!$A$6:$A$26,0))</f>
        <v>650</v>
      </c>
      <c r="J1760" s="8">
        <f>INDEX('Нормо-час по специальностям'!$E$6:$E$26,MATCH(D1760,'Нормо-час по специальностям'!$A$6:$A$26,0))</f>
        <v>780</v>
      </c>
      <c r="K1760" s="8">
        <f t="shared" si="1078"/>
        <v>650</v>
      </c>
      <c r="L1760" s="8">
        <f t="shared" si="1079"/>
        <v>780</v>
      </c>
      <c r="M1760" s="8">
        <f>Расценки!L1759</f>
        <v>550</v>
      </c>
      <c r="N1760" s="8">
        <f>Расценки!M1759</f>
        <v>632</v>
      </c>
      <c r="O1760" s="10">
        <f t="shared" si="1080"/>
        <v>0.18181818181818188</v>
      </c>
      <c r="P1760" s="10">
        <f t="shared" si="1081"/>
        <v>0.23417721518987333</v>
      </c>
      <c r="Q1760" s="7" t="str">
        <f t="shared" si="1082"/>
        <v>расценка</v>
      </c>
      <c r="R1760" s="7" t="str">
        <f t="shared" si="1083"/>
        <v>расценка</v>
      </c>
      <c r="S1760" s="8">
        <f t="shared" si="1084"/>
        <v>550</v>
      </c>
      <c r="T1760" s="8">
        <f t="shared" si="1085"/>
        <v>632</v>
      </c>
      <c r="U1760" s="8">
        <f>Расценки!F1759</f>
        <v>850</v>
      </c>
      <c r="V1760" s="8">
        <f>Расценки!G1759</f>
        <v>977</v>
      </c>
      <c r="W1760" s="10">
        <f t="shared" si="1086"/>
        <v>0.23529411764705882</v>
      </c>
      <c r="X1760" s="10">
        <f t="shared" si="1087"/>
        <v>0.20163766632548619</v>
      </c>
      <c r="Y1760" s="9">
        <f>Расценки!H1759</f>
        <v>867</v>
      </c>
      <c r="Z1760" s="9">
        <f>Расценки!I1759</f>
        <v>1040</v>
      </c>
      <c r="AA1760" s="10">
        <f>Расценки!J1759</f>
        <v>2.0000000000000018E-2</v>
      </c>
      <c r="AB1760" s="10">
        <f>Расценки!K1759</f>
        <v>6.4483111566018492E-2</v>
      </c>
      <c r="AC1760" s="16">
        <f t="shared" si="1088"/>
        <v>0.25028835063437138</v>
      </c>
      <c r="AD1760" s="16">
        <f t="shared" si="1089"/>
        <v>0.25</v>
      </c>
      <c r="AE1760" s="10">
        <f t="shared" si="1090"/>
        <v>0.36562860438292966</v>
      </c>
      <c r="AF1760" s="10">
        <f t="shared" si="1091"/>
        <v>0.3923076923076923</v>
      </c>
      <c r="AG1760" s="8">
        <f t="shared" si="1092"/>
        <v>217</v>
      </c>
      <c r="AH1760" s="8">
        <f t="shared" si="1093"/>
        <v>260</v>
      </c>
    </row>
    <row r="1761" spans="1:34" x14ac:dyDescent="0.25">
      <c r="A1761" s="12" t="s">
        <v>5139</v>
      </c>
      <c r="B1761" s="12" t="s">
        <v>5140</v>
      </c>
      <c r="C1761" s="12" t="s">
        <v>54</v>
      </c>
      <c r="D1761" s="7" t="s">
        <v>29</v>
      </c>
      <c r="E1761" s="7" t="str">
        <f>INDEX('Нормо-час по специальностям'!$B$6:$B$26,MATCH(D1761,'Нормо-час по специальностям'!$A$6:$A$26,0))</f>
        <v>Дорожный рабочий / благоустройство</v>
      </c>
      <c r="F1761" s="15">
        <v>0.3</v>
      </c>
      <c r="G1761" s="7" t="s">
        <v>7627</v>
      </c>
      <c r="H1761" s="11">
        <f t="shared" si="1077"/>
        <v>23.33</v>
      </c>
      <c r="I1761" s="8">
        <f>INDEX('Нормо-час по специальностям'!$D$6:$D$26,MATCH(D1761,'Нормо-час по специальностям'!$A$6:$A$26,0))</f>
        <v>650</v>
      </c>
      <c r="J1761" s="8">
        <f>INDEX('Нормо-час по специальностям'!$E$6:$E$26,MATCH(D1761,'Нормо-час по специальностям'!$A$6:$A$26,0))</f>
        <v>780</v>
      </c>
      <c r="K1761" s="8">
        <f t="shared" si="1078"/>
        <v>195</v>
      </c>
      <c r="L1761" s="8">
        <f t="shared" si="1079"/>
        <v>234</v>
      </c>
      <c r="M1761" s="8">
        <f>Расценки!L1760</f>
        <v>160</v>
      </c>
      <c r="N1761" s="8">
        <f>Расценки!M1760</f>
        <v>184</v>
      </c>
      <c r="O1761" s="10">
        <f t="shared" si="1080"/>
        <v>0.21875</v>
      </c>
      <c r="P1761" s="10">
        <f t="shared" si="1081"/>
        <v>0.27173913043478271</v>
      </c>
      <c r="Q1761" s="7" t="str">
        <f t="shared" si="1082"/>
        <v>расценка</v>
      </c>
      <c r="R1761" s="7" t="str">
        <f t="shared" si="1083"/>
        <v>расценка</v>
      </c>
      <c r="S1761" s="8">
        <f t="shared" si="1084"/>
        <v>533</v>
      </c>
      <c r="T1761" s="8">
        <f t="shared" si="1085"/>
        <v>613</v>
      </c>
      <c r="U1761" s="8">
        <f>Расценки!F1760</f>
        <v>250</v>
      </c>
      <c r="V1761" s="8">
        <f>Расценки!G1760</f>
        <v>288</v>
      </c>
      <c r="W1761" s="10">
        <f t="shared" si="1086"/>
        <v>0.22</v>
      </c>
      <c r="X1761" s="10">
        <f t="shared" si="1087"/>
        <v>0.1875</v>
      </c>
      <c r="Y1761" s="9">
        <f>Расценки!H1760</f>
        <v>260</v>
      </c>
      <c r="Z1761" s="9">
        <f>Расценки!I1760</f>
        <v>312</v>
      </c>
      <c r="AA1761" s="10">
        <f>Расценки!J1760</f>
        <v>4.0000000000000036E-2</v>
      </c>
      <c r="AB1761" s="10">
        <f>Расценки!K1760</f>
        <v>8.3333333333333259E-2</v>
      </c>
      <c r="AC1761" s="16">
        <f t="shared" si="1088"/>
        <v>0.25</v>
      </c>
      <c r="AD1761" s="16">
        <f t="shared" si="1089"/>
        <v>0.25</v>
      </c>
      <c r="AE1761" s="10">
        <f t="shared" si="1090"/>
        <v>0.38461538461538464</v>
      </c>
      <c r="AF1761" s="10">
        <f t="shared" si="1091"/>
        <v>0.41025641025641024</v>
      </c>
      <c r="AG1761" s="8">
        <f t="shared" si="1092"/>
        <v>65</v>
      </c>
      <c r="AH1761" s="8">
        <f t="shared" si="1093"/>
        <v>78</v>
      </c>
    </row>
    <row r="1762" spans="1:34" x14ac:dyDescent="0.25">
      <c r="A1762" s="12" t="s">
        <v>5141</v>
      </c>
      <c r="B1762" s="12" t="s">
        <v>5142</v>
      </c>
      <c r="C1762" s="12" t="s">
        <v>54</v>
      </c>
      <c r="D1762" s="7" t="s">
        <v>1166</v>
      </c>
      <c r="E1762" s="7" t="str">
        <f>INDEX('Нормо-час по специальностям'!$B$6:$B$26,MATCH(D1762,'Нормо-час по специальностям'!$A$6:$A$26,0))</f>
        <v>Аренда техники / механизмы</v>
      </c>
      <c r="F1762" s="15">
        <v>0</v>
      </c>
      <c r="G1762" s="7" t="s">
        <v>6982</v>
      </c>
      <c r="H1762" s="11" t="str">
        <f t="shared" si="1077"/>
        <v/>
      </c>
      <c r="I1762" s="8">
        <f>INDEX('Нормо-час по специальностям'!$D$6:$D$26,MATCH(D1762,'Нормо-час по специальностям'!$A$6:$A$26,0))</f>
        <v>0</v>
      </c>
      <c r="J1762" s="8">
        <f>INDEX('Нормо-час по специальностям'!$E$6:$E$26,MATCH(D1762,'Нормо-час по специальностям'!$A$6:$A$26,0))</f>
        <v>0</v>
      </c>
      <c r="K1762" s="8" t="str">
        <f t="shared" si="1078"/>
        <v/>
      </c>
      <c r="L1762" s="8" t="str">
        <f t="shared" si="1079"/>
        <v/>
      </c>
      <c r="M1762" s="8">
        <f>Расценки!L1761</f>
        <v>100</v>
      </c>
      <c r="N1762" s="8">
        <f>Расценки!M1761</f>
        <v>115</v>
      </c>
      <c r="O1762" s="10" t="str">
        <f t="shared" si="1080"/>
        <v/>
      </c>
      <c r="P1762" s="10" t="str">
        <f t="shared" si="1081"/>
        <v/>
      </c>
      <c r="Q1762" s="7" t="str">
        <f t="shared" si="1082"/>
        <v>—</v>
      </c>
      <c r="R1762" s="7" t="str">
        <f t="shared" si="1083"/>
        <v>—</v>
      </c>
      <c r="S1762" s="8" t="str">
        <f t="shared" si="1084"/>
        <v/>
      </c>
      <c r="T1762" s="8" t="str">
        <f t="shared" si="1085"/>
        <v/>
      </c>
      <c r="U1762" s="8">
        <f>Расценки!F1761</f>
        <v>150</v>
      </c>
      <c r="V1762" s="8">
        <f>Расценки!G1761</f>
        <v>172</v>
      </c>
      <c r="W1762" s="10" t="str">
        <f t="shared" si="1086"/>
        <v/>
      </c>
      <c r="X1762" s="10" t="str">
        <f t="shared" si="1087"/>
        <v/>
      </c>
      <c r="Y1762" s="9">
        <f>Расценки!H1761</f>
        <v>150</v>
      </c>
      <c r="Z1762" s="9">
        <f>Расценки!I1761</f>
        <v>172</v>
      </c>
      <c r="AA1762" s="10">
        <f>Расценки!J1761</f>
        <v>0</v>
      </c>
      <c r="AB1762" s="10">
        <f>Расценки!K1761</f>
        <v>0</v>
      </c>
      <c r="AC1762" s="16" t="str">
        <f t="shared" si="1088"/>
        <v/>
      </c>
      <c r="AD1762" s="16" t="str">
        <f t="shared" si="1089"/>
        <v/>
      </c>
      <c r="AE1762" s="10">
        <f t="shared" si="1090"/>
        <v>0.33333333333333331</v>
      </c>
      <c r="AF1762" s="10">
        <f t="shared" si="1091"/>
        <v>0.33139534883720928</v>
      </c>
      <c r="AG1762" s="8" t="str">
        <f t="shared" si="1092"/>
        <v/>
      </c>
      <c r="AH1762" s="8" t="str">
        <f t="shared" si="1093"/>
        <v/>
      </c>
    </row>
    <row r="1763" spans="1:34" x14ac:dyDescent="0.25">
      <c r="A1763" s="12" t="s">
        <v>5143</v>
      </c>
      <c r="B1763" s="12" t="s">
        <v>5144</v>
      </c>
      <c r="C1763" s="12" t="s">
        <v>50</v>
      </c>
      <c r="D1763" s="7" t="s">
        <v>29</v>
      </c>
      <c r="E1763" s="7" t="str">
        <f>INDEX('Нормо-час по специальностям'!$B$6:$B$26,MATCH(D1763,'Нормо-час по специальностям'!$A$6:$A$26,0))</f>
        <v>Дорожный рабочий / благоустройство</v>
      </c>
      <c r="F1763" s="15">
        <v>0.25</v>
      </c>
      <c r="G1763" s="7" t="s">
        <v>7628</v>
      </c>
      <c r="H1763" s="11">
        <f t="shared" si="1077"/>
        <v>28</v>
      </c>
      <c r="I1763" s="8">
        <f>INDEX('Нормо-час по специальностям'!$D$6:$D$26,MATCH(D1763,'Нормо-час по специальностям'!$A$6:$A$26,0))</f>
        <v>650</v>
      </c>
      <c r="J1763" s="8">
        <f>INDEX('Нормо-час по специальностям'!$E$6:$E$26,MATCH(D1763,'Нормо-час по специальностям'!$A$6:$A$26,0))</f>
        <v>780</v>
      </c>
      <c r="K1763" s="8">
        <f t="shared" si="1078"/>
        <v>163</v>
      </c>
      <c r="L1763" s="8">
        <f t="shared" si="1079"/>
        <v>195</v>
      </c>
      <c r="M1763" s="8">
        <f>Расценки!L1762</f>
        <v>110</v>
      </c>
      <c r="N1763" s="8">
        <f>Расценки!M1762</f>
        <v>126</v>
      </c>
      <c r="O1763" s="10">
        <f t="shared" si="1080"/>
        <v>0.48181818181818192</v>
      </c>
      <c r="P1763" s="10">
        <f t="shared" si="1081"/>
        <v>0.54761904761904767</v>
      </c>
      <c r="Q1763" s="7" t="str">
        <f t="shared" si="1082"/>
        <v>расценка</v>
      </c>
      <c r="R1763" s="7" t="str">
        <f t="shared" si="1083"/>
        <v>расценка</v>
      </c>
      <c r="S1763" s="8">
        <f t="shared" si="1084"/>
        <v>440</v>
      </c>
      <c r="T1763" s="8">
        <f t="shared" si="1085"/>
        <v>504</v>
      </c>
      <c r="U1763" s="8">
        <f>Расценки!F1762</f>
        <v>180</v>
      </c>
      <c r="V1763" s="8">
        <f>Расценки!G1762</f>
        <v>207</v>
      </c>
      <c r="W1763" s="10">
        <f t="shared" si="1086"/>
        <v>9.4444444444444442E-2</v>
      </c>
      <c r="X1763" s="10">
        <f t="shared" si="1087"/>
        <v>5.7971014492753624E-2</v>
      </c>
      <c r="Y1763" s="9">
        <f>Расценки!H1762</f>
        <v>218</v>
      </c>
      <c r="Z1763" s="9">
        <f>Расценки!I1762</f>
        <v>260</v>
      </c>
      <c r="AA1763" s="10">
        <f>Расценки!J1762</f>
        <v>0.21111111111111103</v>
      </c>
      <c r="AB1763" s="10">
        <f>Расценки!K1762</f>
        <v>0.2560386473429952</v>
      </c>
      <c r="AC1763" s="16">
        <f t="shared" si="1088"/>
        <v>0.25229357798165136</v>
      </c>
      <c r="AD1763" s="16">
        <f t="shared" si="1089"/>
        <v>0.25</v>
      </c>
      <c r="AE1763" s="10">
        <f t="shared" si="1090"/>
        <v>0.49541284403669728</v>
      </c>
      <c r="AF1763" s="10">
        <f t="shared" si="1091"/>
        <v>0.51538461538461533</v>
      </c>
      <c r="AG1763" s="8">
        <f t="shared" si="1092"/>
        <v>55</v>
      </c>
      <c r="AH1763" s="8">
        <f t="shared" si="1093"/>
        <v>65</v>
      </c>
    </row>
    <row r="1764" spans="1:34" x14ac:dyDescent="0.25">
      <c r="A1764" s="12" t="s">
        <v>5145</v>
      </c>
      <c r="B1764" s="12" t="s">
        <v>5146</v>
      </c>
      <c r="C1764" s="12" t="s">
        <v>54</v>
      </c>
      <c r="D1764" s="7" t="s">
        <v>269</v>
      </c>
      <c r="E1764" s="7" t="str">
        <f>INDEX('Нормо-час по специальностям'!$B$6:$B$26,MATCH(D1764,'Нормо-час по специальностям'!$A$6:$A$26,0))</f>
        <v>Плиточник / укладчик полов</v>
      </c>
      <c r="F1764" s="15">
        <v>0.35</v>
      </c>
      <c r="G1764" s="7" t="s">
        <v>6938</v>
      </c>
      <c r="H1764" s="11">
        <f t="shared" si="1077"/>
        <v>20</v>
      </c>
      <c r="I1764" s="8">
        <f>INDEX('Нормо-час по специальностям'!$D$6:$D$26,MATCH(D1764,'Нормо-час по специальностям'!$A$6:$A$26,0))</f>
        <v>900</v>
      </c>
      <c r="J1764" s="8">
        <f>INDEX('Нормо-час по специальностям'!$E$6:$E$26,MATCH(D1764,'Нормо-час по специальностям'!$A$6:$A$26,0))</f>
        <v>1080</v>
      </c>
      <c r="K1764" s="8">
        <f t="shared" si="1078"/>
        <v>315</v>
      </c>
      <c r="L1764" s="8">
        <f t="shared" si="1079"/>
        <v>378</v>
      </c>
      <c r="M1764" s="8">
        <f>Расценки!L1763</f>
        <v>220</v>
      </c>
      <c r="N1764" s="8">
        <f>Расценки!M1763</f>
        <v>253</v>
      </c>
      <c r="O1764" s="10">
        <f t="shared" si="1080"/>
        <v>0.43181818181818188</v>
      </c>
      <c r="P1764" s="10">
        <f t="shared" si="1081"/>
        <v>0.49407114624505932</v>
      </c>
      <c r="Q1764" s="7" t="str">
        <f t="shared" si="1082"/>
        <v>расценка</v>
      </c>
      <c r="R1764" s="7" t="str">
        <f t="shared" si="1083"/>
        <v>расценка</v>
      </c>
      <c r="S1764" s="8">
        <f t="shared" si="1084"/>
        <v>629</v>
      </c>
      <c r="T1764" s="8">
        <f t="shared" si="1085"/>
        <v>723</v>
      </c>
      <c r="U1764" s="8">
        <f>Расценки!F1763</f>
        <v>350</v>
      </c>
      <c r="V1764" s="8">
        <f>Расценки!G1763</f>
        <v>402</v>
      </c>
      <c r="W1764" s="10">
        <f t="shared" si="1086"/>
        <v>0.1</v>
      </c>
      <c r="X1764" s="10">
        <f t="shared" si="1087"/>
        <v>5.9701492537313432E-2</v>
      </c>
      <c r="Y1764" s="9">
        <f>Расценки!H1763</f>
        <v>420</v>
      </c>
      <c r="Z1764" s="9">
        <f>Расценки!I1763</f>
        <v>504</v>
      </c>
      <c r="AA1764" s="10">
        <f>Расценки!J1763</f>
        <v>0.19999999999999996</v>
      </c>
      <c r="AB1764" s="10">
        <f>Расценки!K1763</f>
        <v>0.25373134328358216</v>
      </c>
      <c r="AC1764" s="16">
        <f t="shared" si="1088"/>
        <v>0.25</v>
      </c>
      <c r="AD1764" s="16">
        <f t="shared" si="1089"/>
        <v>0.25</v>
      </c>
      <c r="AE1764" s="10">
        <f t="shared" si="1090"/>
        <v>0.47619047619047616</v>
      </c>
      <c r="AF1764" s="10">
        <f t="shared" si="1091"/>
        <v>0.49801587301587302</v>
      </c>
      <c r="AG1764" s="8">
        <f t="shared" si="1092"/>
        <v>105</v>
      </c>
      <c r="AH1764" s="8">
        <f t="shared" si="1093"/>
        <v>126</v>
      </c>
    </row>
    <row r="1765" spans="1:34" x14ac:dyDescent="0.25">
      <c r="A1765" s="12" t="s">
        <v>5147</v>
      </c>
      <c r="B1765" s="12" t="s">
        <v>5148</v>
      </c>
      <c r="C1765" s="12" t="s">
        <v>54</v>
      </c>
      <c r="D1765" s="7" t="s">
        <v>269</v>
      </c>
      <c r="E1765" s="7" t="str">
        <f>INDEX('Нормо-час по специальностям'!$B$6:$B$26,MATCH(D1765,'Нормо-час по специальностям'!$A$6:$A$26,0))</f>
        <v>Плиточник / укладчик полов</v>
      </c>
      <c r="F1765" s="15">
        <v>1.4</v>
      </c>
      <c r="G1765" s="7" t="s">
        <v>7537</v>
      </c>
      <c r="H1765" s="11">
        <f t="shared" si="1077"/>
        <v>5</v>
      </c>
      <c r="I1765" s="8">
        <f>INDEX('Нормо-час по специальностям'!$D$6:$D$26,MATCH(D1765,'Нормо-час по специальностям'!$A$6:$A$26,0))</f>
        <v>900</v>
      </c>
      <c r="J1765" s="8">
        <f>INDEX('Нормо-час по специальностям'!$E$6:$E$26,MATCH(D1765,'Нормо-час по специальностям'!$A$6:$A$26,0))</f>
        <v>1080</v>
      </c>
      <c r="K1765" s="8">
        <f t="shared" si="1078"/>
        <v>1260</v>
      </c>
      <c r="L1765" s="8">
        <f t="shared" si="1079"/>
        <v>1512</v>
      </c>
      <c r="M1765" s="8">
        <f>Расценки!L1764</f>
        <v>1000</v>
      </c>
      <c r="N1765" s="8">
        <f>Расценки!M1764</f>
        <v>1150</v>
      </c>
      <c r="O1765" s="10">
        <f t="shared" si="1080"/>
        <v>0.26</v>
      </c>
      <c r="P1765" s="10">
        <f t="shared" si="1081"/>
        <v>0.31478260869565222</v>
      </c>
      <c r="Q1765" s="7" t="str">
        <f t="shared" si="1082"/>
        <v>расценка</v>
      </c>
      <c r="R1765" s="7" t="str">
        <f t="shared" si="1083"/>
        <v>расценка</v>
      </c>
      <c r="S1765" s="8">
        <f t="shared" si="1084"/>
        <v>714</v>
      </c>
      <c r="T1765" s="8">
        <f t="shared" si="1085"/>
        <v>821</v>
      </c>
      <c r="U1765" s="8">
        <f>Расценки!F1764</f>
        <v>1600</v>
      </c>
      <c r="V1765" s="8">
        <f>Расценки!G1764</f>
        <v>1840</v>
      </c>
      <c r="W1765" s="10">
        <f t="shared" si="1086"/>
        <v>0.21249999999999999</v>
      </c>
      <c r="X1765" s="10">
        <f t="shared" si="1087"/>
        <v>0.17826086956521739</v>
      </c>
      <c r="Y1765" s="9">
        <f>Расценки!H1764</f>
        <v>1680</v>
      </c>
      <c r="Z1765" s="9">
        <f>Расценки!I1764</f>
        <v>2016</v>
      </c>
      <c r="AA1765" s="10">
        <f>Расценки!J1764</f>
        <v>5.0000000000000044E-2</v>
      </c>
      <c r="AB1765" s="10">
        <f>Расценки!K1764</f>
        <v>9.565217391304337E-2</v>
      </c>
      <c r="AC1765" s="16">
        <f t="shared" si="1088"/>
        <v>0.25</v>
      </c>
      <c r="AD1765" s="16">
        <f t="shared" si="1089"/>
        <v>0.25</v>
      </c>
      <c r="AE1765" s="10">
        <f t="shared" si="1090"/>
        <v>0.40476190476190477</v>
      </c>
      <c r="AF1765" s="10">
        <f t="shared" si="1091"/>
        <v>0.42956349206349204</v>
      </c>
      <c r="AG1765" s="8">
        <f t="shared" si="1092"/>
        <v>420</v>
      </c>
      <c r="AH1765" s="8">
        <f t="shared" si="1093"/>
        <v>504</v>
      </c>
    </row>
    <row r="1766" spans="1:34" x14ac:dyDescent="0.25">
      <c r="A1766" s="12" t="s">
        <v>5149</v>
      </c>
      <c r="B1766" s="12" t="s">
        <v>5150</v>
      </c>
      <c r="C1766" s="12" t="s">
        <v>50</v>
      </c>
      <c r="D1766" s="7" t="s">
        <v>29</v>
      </c>
      <c r="E1766" s="7" t="str">
        <f>INDEX('Нормо-час по специальностям'!$B$6:$B$26,MATCH(D1766,'Нормо-час по специальностям'!$A$6:$A$26,0))</f>
        <v>Дорожный рабочий / благоустройство</v>
      </c>
      <c r="F1766" s="15">
        <v>0.05</v>
      </c>
      <c r="G1766" s="7" t="s">
        <v>7574</v>
      </c>
      <c r="H1766" s="11">
        <f t="shared" si="1077"/>
        <v>140</v>
      </c>
      <c r="I1766" s="8">
        <f>INDEX('Нормо-час по специальностям'!$D$6:$D$26,MATCH(D1766,'Нормо-час по специальностям'!$A$6:$A$26,0))</f>
        <v>650</v>
      </c>
      <c r="J1766" s="8">
        <f>INDEX('Нормо-час по специальностям'!$E$6:$E$26,MATCH(D1766,'Нормо-час по специальностям'!$A$6:$A$26,0))</f>
        <v>780</v>
      </c>
      <c r="K1766" s="8">
        <f t="shared" si="1078"/>
        <v>33</v>
      </c>
      <c r="L1766" s="8">
        <f t="shared" si="1079"/>
        <v>39</v>
      </c>
      <c r="M1766" s="8">
        <f>Расценки!L1765</f>
        <v>55</v>
      </c>
      <c r="N1766" s="8">
        <f>Расценки!M1765</f>
        <v>63</v>
      </c>
      <c r="O1766" s="10">
        <f t="shared" si="1080"/>
        <v>-0.4</v>
      </c>
      <c r="P1766" s="10">
        <f t="shared" si="1081"/>
        <v>-0.38095238095238093</v>
      </c>
      <c r="Q1766" s="7" t="str">
        <f t="shared" si="1082"/>
        <v>нормо-часы</v>
      </c>
      <c r="R1766" s="7" t="str">
        <f t="shared" si="1083"/>
        <v>нормо-часы</v>
      </c>
      <c r="S1766" s="8">
        <f t="shared" si="1084"/>
        <v>1100</v>
      </c>
      <c r="T1766" s="8">
        <f t="shared" si="1085"/>
        <v>1260</v>
      </c>
      <c r="U1766" s="8">
        <f>Расценки!F1765</f>
        <v>90</v>
      </c>
      <c r="V1766" s="8">
        <f>Расценки!G1765</f>
        <v>103</v>
      </c>
      <c r="W1766" s="10">
        <f t="shared" si="1086"/>
        <v>0.6333333333333333</v>
      </c>
      <c r="X1766" s="10">
        <f t="shared" si="1087"/>
        <v>0.62135922330097082</v>
      </c>
      <c r="Y1766" s="9">
        <f>Расценки!H1765</f>
        <v>90</v>
      </c>
      <c r="Z1766" s="9">
        <f>Расценки!I1765</f>
        <v>103</v>
      </c>
      <c r="AA1766" s="10">
        <f>Расценки!J1765</f>
        <v>0</v>
      </c>
      <c r="AB1766" s="10">
        <f>Расценки!K1765</f>
        <v>0</v>
      </c>
      <c r="AC1766" s="16">
        <f t="shared" si="1088"/>
        <v>0.6333333333333333</v>
      </c>
      <c r="AD1766" s="16">
        <f t="shared" si="1089"/>
        <v>0.62135922330097082</v>
      </c>
      <c r="AE1766" s="10">
        <f t="shared" si="1090"/>
        <v>0.3888888888888889</v>
      </c>
      <c r="AF1766" s="10">
        <f t="shared" si="1091"/>
        <v>0.38834951456310679</v>
      </c>
      <c r="AG1766" s="8">
        <f t="shared" si="1092"/>
        <v>57</v>
      </c>
      <c r="AH1766" s="8">
        <f t="shared" si="1093"/>
        <v>64</v>
      </c>
    </row>
    <row r="1767" spans="1:34" x14ac:dyDescent="0.25">
      <c r="A1767" s="12" t="s">
        <v>5151</v>
      </c>
      <c r="B1767" s="12" t="s">
        <v>5152</v>
      </c>
      <c r="C1767" s="12" t="s">
        <v>177</v>
      </c>
      <c r="D1767" s="7" t="s">
        <v>29</v>
      </c>
      <c r="E1767" s="7" t="str">
        <f>INDEX('Нормо-час по специальностям'!$B$6:$B$26,MATCH(D1767,'Нормо-час по специальностям'!$A$6:$A$26,0))</f>
        <v>Дорожный рабочий / благоустройство</v>
      </c>
      <c r="F1767" s="15">
        <v>0.5</v>
      </c>
      <c r="G1767" s="7" t="s">
        <v>6938</v>
      </c>
      <c r="H1767" s="11">
        <f t="shared" ref="H1767:H1776" si="1094">IF(OR(F1767="",F1767=0),"",ROUND($G$3/F1767,2))</f>
        <v>14</v>
      </c>
      <c r="I1767" s="8">
        <f>INDEX('Нормо-час по специальностям'!$D$6:$D$26,MATCH(D1767,'Нормо-час по специальностям'!$A$6:$A$26,0))</f>
        <v>650</v>
      </c>
      <c r="J1767" s="8">
        <f>INDEX('Нормо-час по специальностям'!$E$6:$E$26,MATCH(D1767,'Нормо-час по специальностям'!$A$6:$A$26,0))</f>
        <v>780</v>
      </c>
      <c r="K1767" s="8">
        <f t="shared" ref="K1767:K1776" si="1095">IF(OR(F1767="",F1767=0,I1767=0),"",ROUND(F1767*I1767,0))</f>
        <v>325</v>
      </c>
      <c r="L1767" s="8">
        <f t="shared" ref="L1767:L1776" si="1096">IF(OR(F1767="",F1767=0,J1767=0),"",ROUND(F1767*J1767,0))</f>
        <v>390</v>
      </c>
      <c r="M1767" s="8">
        <f>Расценки!L1766</f>
        <v>380</v>
      </c>
      <c r="N1767" s="8">
        <f>Расценки!M1766</f>
        <v>437</v>
      </c>
      <c r="O1767" s="10">
        <f t="shared" ref="O1767:O1776" si="1097">IF(OR(K1767="",M1767="",M1767=0),"",K1767/M1767-1)</f>
        <v>-0.14473684210526316</v>
      </c>
      <c r="P1767" s="10">
        <f t="shared" ref="P1767:P1776" si="1098">IF(OR(L1767="",N1767="",N1767=0),"",L1767/N1767-1)</f>
        <v>-0.10755148741418763</v>
      </c>
      <c r="Q1767" s="7" t="str">
        <f t="shared" ref="Q1767:Q1776" si="1099">IF(O1767="","—",IF(O1767&lt;-$C$3,"нормо-часы",IF(O1767&gt;$C$3,"расценка","равно")))</f>
        <v>нормо-часы</v>
      </c>
      <c r="R1767" s="7" t="str">
        <f t="shared" ref="R1767:R1776" si="1100">IF(P1767="","—",IF(P1767&lt;-$C$3,"нормо-часы",IF(P1767&gt;$C$3,"расценка","равно")))</f>
        <v>нормо-часы</v>
      </c>
      <c r="S1767" s="8">
        <f t="shared" ref="S1767:S1776" si="1101">IF(OR(F1767="",F1767=0,M1767=""),"",ROUND(M1767/F1767,0))</f>
        <v>760</v>
      </c>
      <c r="T1767" s="8">
        <f t="shared" ref="T1767:T1776" si="1102">IF(OR(F1767="",F1767=0,N1767=""),"",ROUND(N1767/F1767,0))</f>
        <v>874</v>
      </c>
      <c r="U1767" s="8">
        <f>Расценки!F1766</f>
        <v>600</v>
      </c>
      <c r="V1767" s="8">
        <f>Расценки!G1766</f>
        <v>690</v>
      </c>
      <c r="W1767" s="10">
        <f t="shared" ref="W1767:W1776" si="1103">IF(OR(K1767="",U1767="",U1767=0),"",(U1767-K1767)/U1767)</f>
        <v>0.45833333333333331</v>
      </c>
      <c r="X1767" s="10">
        <f t="shared" ref="X1767:X1776" si="1104">IF(OR(L1767="",V1767="",V1767=0),"",(V1767-L1767)/V1767)</f>
        <v>0.43478260869565216</v>
      </c>
      <c r="Y1767" s="9">
        <f>Расценки!H1766</f>
        <v>600</v>
      </c>
      <c r="Z1767" s="9">
        <f>Расценки!I1766</f>
        <v>690</v>
      </c>
      <c r="AA1767" s="10">
        <f>Расценки!J1766</f>
        <v>0</v>
      </c>
      <c r="AB1767" s="10">
        <f>Расценки!K1766</f>
        <v>0</v>
      </c>
      <c r="AC1767" s="16">
        <f t="shared" ref="AC1767:AC1776" si="1105">IF(OR(K1767="",Y1767="",Y1767=0),"",(Y1767-K1767)/Y1767)</f>
        <v>0.45833333333333331</v>
      </c>
      <c r="AD1767" s="16">
        <f t="shared" ref="AD1767:AD1776" si="1106">IF(OR(L1767="",Z1767="",Z1767=0),"",(Z1767-L1767)/Z1767)</f>
        <v>0.43478260869565216</v>
      </c>
      <c r="AE1767" s="10">
        <f t="shared" ref="AE1767:AE1776" si="1107">IF(OR(Y1767="",Y1767=0),"",(Y1767-M1767)/Y1767)</f>
        <v>0.36666666666666664</v>
      </c>
      <c r="AF1767" s="10">
        <f t="shared" ref="AF1767:AF1776" si="1108">IF(OR(Z1767="",Z1767=0),"",(Z1767-N1767)/Z1767)</f>
        <v>0.36666666666666664</v>
      </c>
      <c r="AG1767" s="8">
        <f t="shared" ref="AG1767:AG1776" si="1109">IF(OR(K1767="",Y1767=""),"",Y1767-K1767)</f>
        <v>275</v>
      </c>
      <c r="AH1767" s="8">
        <f t="shared" ref="AH1767:AH1776" si="1110">IF(OR(L1767="",Z1767=""),"",Z1767-L1767)</f>
        <v>300</v>
      </c>
    </row>
    <row r="1768" spans="1:34" x14ac:dyDescent="0.25">
      <c r="A1768" s="12" t="s">
        <v>5154</v>
      </c>
      <c r="B1768" s="12" t="s">
        <v>5155</v>
      </c>
      <c r="C1768" s="12" t="s">
        <v>177</v>
      </c>
      <c r="D1768" s="7" t="s">
        <v>29</v>
      </c>
      <c r="E1768" s="7" t="str">
        <f>INDEX('Нормо-час по специальностям'!$B$6:$B$26,MATCH(D1768,'Нормо-час по специальностям'!$A$6:$A$26,0))</f>
        <v>Дорожный рабочий / благоустройство</v>
      </c>
      <c r="F1768" s="15">
        <v>0.5</v>
      </c>
      <c r="G1768" s="7" t="s">
        <v>6938</v>
      </c>
      <c r="H1768" s="11">
        <f t="shared" si="1094"/>
        <v>14</v>
      </c>
      <c r="I1768" s="8">
        <f>INDEX('Нормо-час по специальностям'!$D$6:$D$26,MATCH(D1768,'Нормо-час по специальностям'!$A$6:$A$26,0))</f>
        <v>650</v>
      </c>
      <c r="J1768" s="8">
        <f>INDEX('Нормо-час по специальностям'!$E$6:$E$26,MATCH(D1768,'Нормо-час по специальностям'!$A$6:$A$26,0))</f>
        <v>780</v>
      </c>
      <c r="K1768" s="8">
        <f t="shared" si="1095"/>
        <v>325</v>
      </c>
      <c r="L1768" s="8">
        <f t="shared" si="1096"/>
        <v>390</v>
      </c>
      <c r="M1768" s="8">
        <f>Расценки!L1767</f>
        <v>470</v>
      </c>
      <c r="N1768" s="8">
        <f>Расценки!M1767</f>
        <v>540</v>
      </c>
      <c r="O1768" s="10">
        <f t="shared" si="1097"/>
        <v>-0.30851063829787229</v>
      </c>
      <c r="P1768" s="10">
        <f t="shared" si="1098"/>
        <v>-0.27777777777777779</v>
      </c>
      <c r="Q1768" s="7" t="str">
        <f t="shared" si="1099"/>
        <v>нормо-часы</v>
      </c>
      <c r="R1768" s="7" t="str">
        <f t="shared" si="1100"/>
        <v>нормо-часы</v>
      </c>
      <c r="S1768" s="8">
        <f t="shared" si="1101"/>
        <v>940</v>
      </c>
      <c r="T1768" s="8">
        <f t="shared" si="1102"/>
        <v>1080</v>
      </c>
      <c r="U1768" s="8">
        <f>Расценки!F1767</f>
        <v>750</v>
      </c>
      <c r="V1768" s="8">
        <f>Расценки!G1767</f>
        <v>862</v>
      </c>
      <c r="W1768" s="10">
        <f t="shared" si="1103"/>
        <v>0.56666666666666665</v>
      </c>
      <c r="X1768" s="10">
        <f t="shared" si="1104"/>
        <v>0.54756380510440839</v>
      </c>
      <c r="Y1768" s="9">
        <f>Расценки!H1767</f>
        <v>750</v>
      </c>
      <c r="Z1768" s="9">
        <f>Расценки!I1767</f>
        <v>862</v>
      </c>
      <c r="AA1768" s="10">
        <f>Расценки!J1767</f>
        <v>0</v>
      </c>
      <c r="AB1768" s="10">
        <f>Расценки!K1767</f>
        <v>0</v>
      </c>
      <c r="AC1768" s="16">
        <f t="shared" si="1105"/>
        <v>0.56666666666666665</v>
      </c>
      <c r="AD1768" s="16">
        <f t="shared" si="1106"/>
        <v>0.54756380510440839</v>
      </c>
      <c r="AE1768" s="10">
        <f t="shared" si="1107"/>
        <v>0.37333333333333335</v>
      </c>
      <c r="AF1768" s="10">
        <f t="shared" si="1108"/>
        <v>0.37354988399071926</v>
      </c>
      <c r="AG1768" s="8">
        <f t="shared" si="1109"/>
        <v>425</v>
      </c>
      <c r="AH1768" s="8">
        <f t="shared" si="1110"/>
        <v>472</v>
      </c>
    </row>
    <row r="1769" spans="1:34" x14ac:dyDescent="0.25">
      <c r="A1769" s="12" t="s">
        <v>5157</v>
      </c>
      <c r="B1769" s="12" t="s">
        <v>5158</v>
      </c>
      <c r="C1769" s="12" t="s">
        <v>54</v>
      </c>
      <c r="D1769" s="7" t="s">
        <v>29</v>
      </c>
      <c r="E1769" s="7" t="str">
        <f>INDEX('Нормо-час по специальностям'!$B$6:$B$26,MATCH(D1769,'Нормо-час по специальностям'!$A$6:$A$26,0))</f>
        <v>Дорожный рабочий / благоустройство</v>
      </c>
      <c r="F1769" s="15">
        <v>0.4</v>
      </c>
      <c r="G1769" s="7" t="s">
        <v>6938</v>
      </c>
      <c r="H1769" s="11">
        <f t="shared" si="1094"/>
        <v>17.5</v>
      </c>
      <c r="I1769" s="8">
        <f>INDEX('Нормо-час по специальностям'!$D$6:$D$26,MATCH(D1769,'Нормо-час по специальностям'!$A$6:$A$26,0))</f>
        <v>650</v>
      </c>
      <c r="J1769" s="8">
        <f>INDEX('Нормо-час по специальностям'!$E$6:$E$26,MATCH(D1769,'Нормо-час по специальностям'!$A$6:$A$26,0))</f>
        <v>780</v>
      </c>
      <c r="K1769" s="8">
        <f t="shared" si="1095"/>
        <v>260</v>
      </c>
      <c r="L1769" s="8">
        <f t="shared" si="1096"/>
        <v>312</v>
      </c>
      <c r="M1769" s="8">
        <f>Расценки!L1768</f>
        <v>380</v>
      </c>
      <c r="N1769" s="8">
        <f>Расценки!M1768</f>
        <v>437</v>
      </c>
      <c r="O1769" s="10">
        <f t="shared" si="1097"/>
        <v>-0.31578947368421051</v>
      </c>
      <c r="P1769" s="10">
        <f t="shared" si="1098"/>
        <v>-0.28604118993135008</v>
      </c>
      <c r="Q1769" s="7" t="str">
        <f t="shared" si="1099"/>
        <v>нормо-часы</v>
      </c>
      <c r="R1769" s="7" t="str">
        <f t="shared" si="1100"/>
        <v>нормо-часы</v>
      </c>
      <c r="S1769" s="8">
        <f t="shared" si="1101"/>
        <v>950</v>
      </c>
      <c r="T1769" s="8">
        <f t="shared" si="1102"/>
        <v>1093</v>
      </c>
      <c r="U1769" s="8">
        <f>Расценки!F1768</f>
        <v>600</v>
      </c>
      <c r="V1769" s="8">
        <f>Расценки!G1768</f>
        <v>690</v>
      </c>
      <c r="W1769" s="10">
        <f t="shared" si="1103"/>
        <v>0.56666666666666665</v>
      </c>
      <c r="X1769" s="10">
        <f t="shared" si="1104"/>
        <v>0.54782608695652169</v>
      </c>
      <c r="Y1769" s="9">
        <f>Расценки!H1768</f>
        <v>600</v>
      </c>
      <c r="Z1769" s="9">
        <f>Расценки!I1768</f>
        <v>690</v>
      </c>
      <c r="AA1769" s="10">
        <f>Расценки!J1768</f>
        <v>0</v>
      </c>
      <c r="AB1769" s="10">
        <f>Расценки!K1768</f>
        <v>0</v>
      </c>
      <c r="AC1769" s="16">
        <f t="shared" si="1105"/>
        <v>0.56666666666666665</v>
      </c>
      <c r="AD1769" s="16">
        <f t="shared" si="1106"/>
        <v>0.54782608695652169</v>
      </c>
      <c r="AE1769" s="10">
        <f t="shared" si="1107"/>
        <v>0.36666666666666664</v>
      </c>
      <c r="AF1769" s="10">
        <f t="shared" si="1108"/>
        <v>0.36666666666666664</v>
      </c>
      <c r="AG1769" s="8">
        <f t="shared" si="1109"/>
        <v>340</v>
      </c>
      <c r="AH1769" s="8">
        <f t="shared" si="1110"/>
        <v>378</v>
      </c>
    </row>
    <row r="1770" spans="1:34" x14ac:dyDescent="0.25">
      <c r="A1770" s="12" t="s">
        <v>5160</v>
      </c>
      <c r="B1770" s="12" t="s">
        <v>5161</v>
      </c>
      <c r="C1770" s="12" t="s">
        <v>1715</v>
      </c>
      <c r="D1770" s="7" t="s">
        <v>29</v>
      </c>
      <c r="E1770" s="7" t="str">
        <f>INDEX('Нормо-час по специальностям'!$B$6:$B$26,MATCH(D1770,'Нормо-час по специальностям'!$A$6:$A$26,0))</f>
        <v>Дорожный рабочий / благоустройство</v>
      </c>
      <c r="F1770" s="15">
        <v>0.15</v>
      </c>
      <c r="G1770" s="7" t="s">
        <v>6938</v>
      </c>
      <c r="H1770" s="11">
        <f t="shared" si="1094"/>
        <v>46.67</v>
      </c>
      <c r="I1770" s="8">
        <f>INDEX('Нормо-час по специальностям'!$D$6:$D$26,MATCH(D1770,'Нормо-час по специальностям'!$A$6:$A$26,0))</f>
        <v>650</v>
      </c>
      <c r="J1770" s="8">
        <f>INDEX('Нормо-час по специальностям'!$E$6:$E$26,MATCH(D1770,'Нормо-час по специальностям'!$A$6:$A$26,0))</f>
        <v>780</v>
      </c>
      <c r="K1770" s="8">
        <f t="shared" si="1095"/>
        <v>98</v>
      </c>
      <c r="L1770" s="8">
        <f t="shared" si="1096"/>
        <v>117</v>
      </c>
      <c r="M1770" s="8">
        <f>Расценки!L1769</f>
        <v>220</v>
      </c>
      <c r="N1770" s="8">
        <f>Расценки!M1769</f>
        <v>253</v>
      </c>
      <c r="O1770" s="10">
        <f t="shared" si="1097"/>
        <v>-0.55454545454545456</v>
      </c>
      <c r="P1770" s="10">
        <f t="shared" si="1098"/>
        <v>-0.53754940711462451</v>
      </c>
      <c r="Q1770" s="7" t="str">
        <f t="shared" si="1099"/>
        <v>нормо-часы</v>
      </c>
      <c r="R1770" s="7" t="str">
        <f t="shared" si="1100"/>
        <v>нормо-часы</v>
      </c>
      <c r="S1770" s="8">
        <f t="shared" si="1101"/>
        <v>1467</v>
      </c>
      <c r="T1770" s="8">
        <f t="shared" si="1102"/>
        <v>1687</v>
      </c>
      <c r="U1770" s="8">
        <f>Расценки!F1769</f>
        <v>350</v>
      </c>
      <c r="V1770" s="8">
        <f>Расценки!G1769</f>
        <v>402</v>
      </c>
      <c r="W1770" s="10">
        <f t="shared" si="1103"/>
        <v>0.72</v>
      </c>
      <c r="X1770" s="10">
        <f t="shared" si="1104"/>
        <v>0.70895522388059706</v>
      </c>
      <c r="Y1770" s="9">
        <f>Расценки!H1769</f>
        <v>350</v>
      </c>
      <c r="Z1770" s="9">
        <f>Расценки!I1769</f>
        <v>402</v>
      </c>
      <c r="AA1770" s="10">
        <f>Расценки!J1769</f>
        <v>0</v>
      </c>
      <c r="AB1770" s="10">
        <f>Расценки!K1769</f>
        <v>0</v>
      </c>
      <c r="AC1770" s="16">
        <f t="shared" si="1105"/>
        <v>0.72</v>
      </c>
      <c r="AD1770" s="16">
        <f t="shared" si="1106"/>
        <v>0.70895522388059706</v>
      </c>
      <c r="AE1770" s="10">
        <f t="shared" si="1107"/>
        <v>0.37142857142857144</v>
      </c>
      <c r="AF1770" s="10">
        <f t="shared" si="1108"/>
        <v>0.37064676616915421</v>
      </c>
      <c r="AG1770" s="8">
        <f t="shared" si="1109"/>
        <v>252</v>
      </c>
      <c r="AH1770" s="8">
        <f t="shared" si="1110"/>
        <v>285</v>
      </c>
    </row>
    <row r="1771" spans="1:34" x14ac:dyDescent="0.25">
      <c r="A1771" s="12" t="s">
        <v>5163</v>
      </c>
      <c r="B1771" s="12" t="s">
        <v>5164</v>
      </c>
      <c r="C1771" s="12" t="s">
        <v>50</v>
      </c>
      <c r="D1771" s="7" t="s">
        <v>29</v>
      </c>
      <c r="E1771" s="7" t="str">
        <f>INDEX('Нормо-час по специальностям'!$B$6:$B$26,MATCH(D1771,'Нормо-час по специальностям'!$A$6:$A$26,0))</f>
        <v>Дорожный рабочий / благоустройство</v>
      </c>
      <c r="F1771" s="15">
        <v>0.06</v>
      </c>
      <c r="G1771" s="7" t="s">
        <v>7077</v>
      </c>
      <c r="H1771" s="11">
        <f t="shared" si="1094"/>
        <v>116.67</v>
      </c>
      <c r="I1771" s="8">
        <f>INDEX('Нормо-час по специальностям'!$D$6:$D$26,MATCH(D1771,'Нормо-час по специальностям'!$A$6:$A$26,0))</f>
        <v>650</v>
      </c>
      <c r="J1771" s="8">
        <f>INDEX('Нормо-час по специальностям'!$E$6:$E$26,MATCH(D1771,'Нормо-час по специальностям'!$A$6:$A$26,0))</f>
        <v>780</v>
      </c>
      <c r="K1771" s="8">
        <f t="shared" si="1095"/>
        <v>39</v>
      </c>
      <c r="L1771" s="8">
        <f t="shared" si="1096"/>
        <v>47</v>
      </c>
      <c r="M1771" s="8">
        <f>Расценки!L1770</f>
        <v>60</v>
      </c>
      <c r="N1771" s="8">
        <f>Расценки!M1770</f>
        <v>69</v>
      </c>
      <c r="O1771" s="10">
        <f t="shared" si="1097"/>
        <v>-0.35</v>
      </c>
      <c r="P1771" s="10">
        <f t="shared" si="1098"/>
        <v>-0.3188405797101449</v>
      </c>
      <c r="Q1771" s="7" t="str">
        <f t="shared" si="1099"/>
        <v>нормо-часы</v>
      </c>
      <c r="R1771" s="7" t="str">
        <f t="shared" si="1100"/>
        <v>нормо-часы</v>
      </c>
      <c r="S1771" s="8">
        <f t="shared" si="1101"/>
        <v>1000</v>
      </c>
      <c r="T1771" s="8">
        <f t="shared" si="1102"/>
        <v>1150</v>
      </c>
      <c r="U1771" s="8">
        <f>Расценки!F1770</f>
        <v>100</v>
      </c>
      <c r="V1771" s="8">
        <f>Расценки!G1770</f>
        <v>115</v>
      </c>
      <c r="W1771" s="10">
        <f t="shared" si="1103"/>
        <v>0.61</v>
      </c>
      <c r="X1771" s="10">
        <f t="shared" si="1104"/>
        <v>0.59130434782608698</v>
      </c>
      <c r="Y1771" s="9">
        <f>Расценки!H1770</f>
        <v>100</v>
      </c>
      <c r="Z1771" s="9">
        <f>Расценки!I1770</f>
        <v>115</v>
      </c>
      <c r="AA1771" s="10">
        <f>Расценки!J1770</f>
        <v>0</v>
      </c>
      <c r="AB1771" s="10">
        <f>Расценки!K1770</f>
        <v>0</v>
      </c>
      <c r="AC1771" s="16">
        <f t="shared" si="1105"/>
        <v>0.61</v>
      </c>
      <c r="AD1771" s="16">
        <f t="shared" si="1106"/>
        <v>0.59130434782608698</v>
      </c>
      <c r="AE1771" s="10">
        <f t="shared" si="1107"/>
        <v>0.4</v>
      </c>
      <c r="AF1771" s="10">
        <f t="shared" si="1108"/>
        <v>0.4</v>
      </c>
      <c r="AG1771" s="8">
        <f t="shared" si="1109"/>
        <v>61</v>
      </c>
      <c r="AH1771" s="8">
        <f t="shared" si="1110"/>
        <v>68</v>
      </c>
    </row>
    <row r="1772" spans="1:34" x14ac:dyDescent="0.25">
      <c r="A1772" s="12" t="s">
        <v>5166</v>
      </c>
      <c r="B1772" s="12" t="s">
        <v>5167</v>
      </c>
      <c r="C1772" s="12" t="s">
        <v>28</v>
      </c>
      <c r="D1772" s="7" t="s">
        <v>29</v>
      </c>
      <c r="E1772" s="7" t="str">
        <f>INDEX('Нормо-час по специальностям'!$B$6:$B$26,MATCH(D1772,'Нормо-час по специальностям'!$A$6:$A$26,0))</f>
        <v>Дорожный рабочий / благоустройство</v>
      </c>
      <c r="F1772" s="15">
        <v>1.2</v>
      </c>
      <c r="G1772" s="7" t="s">
        <v>7602</v>
      </c>
      <c r="H1772" s="11">
        <f t="shared" si="1094"/>
        <v>5.83</v>
      </c>
      <c r="I1772" s="8">
        <f>INDEX('Нормо-час по специальностям'!$D$6:$D$26,MATCH(D1772,'Нормо-час по специальностям'!$A$6:$A$26,0))</f>
        <v>650</v>
      </c>
      <c r="J1772" s="8">
        <f>INDEX('Нормо-час по специальностям'!$E$6:$E$26,MATCH(D1772,'Нормо-час по специальностям'!$A$6:$A$26,0))</f>
        <v>780</v>
      </c>
      <c r="K1772" s="8">
        <f t="shared" si="1095"/>
        <v>780</v>
      </c>
      <c r="L1772" s="8">
        <f t="shared" si="1096"/>
        <v>936</v>
      </c>
      <c r="M1772" s="8">
        <f>Расценки!L1771</f>
        <v>560</v>
      </c>
      <c r="N1772" s="8">
        <f>Расценки!M1771</f>
        <v>644</v>
      </c>
      <c r="O1772" s="10">
        <f t="shared" si="1097"/>
        <v>0.39285714285714279</v>
      </c>
      <c r="P1772" s="10">
        <f t="shared" si="1098"/>
        <v>0.45341614906832306</v>
      </c>
      <c r="Q1772" s="7" t="str">
        <f t="shared" si="1099"/>
        <v>расценка</v>
      </c>
      <c r="R1772" s="7" t="str">
        <f t="shared" si="1100"/>
        <v>расценка</v>
      </c>
      <c r="S1772" s="8">
        <f t="shared" si="1101"/>
        <v>467</v>
      </c>
      <c r="T1772" s="8">
        <f t="shared" si="1102"/>
        <v>537</v>
      </c>
      <c r="U1772" s="8">
        <f>Расценки!F1771</f>
        <v>900</v>
      </c>
      <c r="V1772" s="8">
        <f>Расценки!G1771</f>
        <v>1035</v>
      </c>
      <c r="W1772" s="10">
        <f t="shared" si="1103"/>
        <v>0.13333333333333333</v>
      </c>
      <c r="X1772" s="10">
        <f t="shared" si="1104"/>
        <v>9.5652173913043481E-2</v>
      </c>
      <c r="Y1772" s="9">
        <f>Расценки!H1771</f>
        <v>1040</v>
      </c>
      <c r="Z1772" s="9">
        <f>Расценки!I1771</f>
        <v>1248</v>
      </c>
      <c r="AA1772" s="10">
        <f>Расценки!J1771</f>
        <v>0.15555555555555545</v>
      </c>
      <c r="AB1772" s="10">
        <f>Расценки!K1771</f>
        <v>0.20579710144927543</v>
      </c>
      <c r="AC1772" s="16">
        <f t="shared" si="1105"/>
        <v>0.25</v>
      </c>
      <c r="AD1772" s="16">
        <f t="shared" si="1106"/>
        <v>0.25</v>
      </c>
      <c r="AE1772" s="10">
        <f t="shared" si="1107"/>
        <v>0.46153846153846156</v>
      </c>
      <c r="AF1772" s="10">
        <f t="shared" si="1108"/>
        <v>0.48397435897435898</v>
      </c>
      <c r="AG1772" s="8">
        <f t="shared" si="1109"/>
        <v>260</v>
      </c>
      <c r="AH1772" s="8">
        <f t="shared" si="1110"/>
        <v>312</v>
      </c>
    </row>
    <row r="1773" spans="1:34" x14ac:dyDescent="0.25">
      <c r="A1773" s="12" t="s">
        <v>5168</v>
      </c>
      <c r="B1773" s="12" t="s">
        <v>5169</v>
      </c>
      <c r="C1773" s="12" t="s">
        <v>28</v>
      </c>
      <c r="D1773" s="7" t="s">
        <v>1166</v>
      </c>
      <c r="E1773" s="7" t="str">
        <f>INDEX('Нормо-час по специальностям'!$B$6:$B$26,MATCH(D1773,'Нормо-час по специальностям'!$A$6:$A$26,0))</f>
        <v>Аренда техники / механизмы</v>
      </c>
      <c r="F1773" s="15">
        <v>0</v>
      </c>
      <c r="G1773" s="7" t="s">
        <v>6982</v>
      </c>
      <c r="H1773" s="11" t="str">
        <f t="shared" si="1094"/>
        <v/>
      </c>
      <c r="I1773" s="8">
        <f>INDEX('Нормо-час по специальностям'!$D$6:$D$26,MATCH(D1773,'Нормо-час по специальностям'!$A$6:$A$26,0))</f>
        <v>0</v>
      </c>
      <c r="J1773" s="8">
        <f>INDEX('Нормо-час по специальностям'!$E$6:$E$26,MATCH(D1773,'Нормо-час по специальностям'!$A$6:$A$26,0))</f>
        <v>0</v>
      </c>
      <c r="K1773" s="8" t="str">
        <f t="shared" si="1095"/>
        <v/>
      </c>
      <c r="L1773" s="8" t="str">
        <f t="shared" si="1096"/>
        <v/>
      </c>
      <c r="M1773" s="8">
        <f>Расценки!L1772</f>
        <v>400</v>
      </c>
      <c r="N1773" s="8">
        <f>Расценки!M1772</f>
        <v>460</v>
      </c>
      <c r="O1773" s="10" t="str">
        <f t="shared" si="1097"/>
        <v/>
      </c>
      <c r="P1773" s="10" t="str">
        <f t="shared" si="1098"/>
        <v/>
      </c>
      <c r="Q1773" s="7" t="str">
        <f t="shared" si="1099"/>
        <v>—</v>
      </c>
      <c r="R1773" s="7" t="str">
        <f t="shared" si="1100"/>
        <v>—</v>
      </c>
      <c r="S1773" s="8" t="str">
        <f t="shared" si="1101"/>
        <v/>
      </c>
      <c r="T1773" s="8" t="str">
        <f t="shared" si="1102"/>
        <v/>
      </c>
      <c r="U1773" s="8">
        <f>Расценки!F1772</f>
        <v>550</v>
      </c>
      <c r="V1773" s="8">
        <f>Расценки!G1772</f>
        <v>632</v>
      </c>
      <c r="W1773" s="10" t="str">
        <f t="shared" si="1103"/>
        <v/>
      </c>
      <c r="X1773" s="10" t="str">
        <f t="shared" si="1104"/>
        <v/>
      </c>
      <c r="Y1773" s="9">
        <f>Расценки!H1772</f>
        <v>550</v>
      </c>
      <c r="Z1773" s="9">
        <f>Расценки!I1772</f>
        <v>632</v>
      </c>
      <c r="AA1773" s="10">
        <f>Расценки!J1772</f>
        <v>0</v>
      </c>
      <c r="AB1773" s="10">
        <f>Расценки!K1772</f>
        <v>0</v>
      </c>
      <c r="AC1773" s="16" t="str">
        <f t="shared" si="1105"/>
        <v/>
      </c>
      <c r="AD1773" s="16" t="str">
        <f t="shared" si="1106"/>
        <v/>
      </c>
      <c r="AE1773" s="10">
        <f t="shared" si="1107"/>
        <v>0.27272727272727271</v>
      </c>
      <c r="AF1773" s="10">
        <f t="shared" si="1108"/>
        <v>0.27215189873417722</v>
      </c>
      <c r="AG1773" s="8" t="str">
        <f t="shared" si="1109"/>
        <v/>
      </c>
      <c r="AH1773" s="8" t="str">
        <f t="shared" si="1110"/>
        <v/>
      </c>
    </row>
    <row r="1774" spans="1:34" x14ac:dyDescent="0.25">
      <c r="A1774" s="12" t="s">
        <v>5171</v>
      </c>
      <c r="B1774" s="12" t="s">
        <v>5172</v>
      </c>
      <c r="C1774" s="12" t="s">
        <v>5173</v>
      </c>
      <c r="D1774" s="7" t="s">
        <v>1166</v>
      </c>
      <c r="E1774" s="7" t="str">
        <f>INDEX('Нормо-час по специальностям'!$B$6:$B$26,MATCH(D1774,'Нормо-час по специальностям'!$A$6:$A$26,0))</f>
        <v>Аренда техники / механизмы</v>
      </c>
      <c r="F1774" s="15">
        <v>0</v>
      </c>
      <c r="G1774" s="7" t="s">
        <v>6982</v>
      </c>
      <c r="H1774" s="11" t="str">
        <f t="shared" si="1094"/>
        <v/>
      </c>
      <c r="I1774" s="8">
        <f>INDEX('Нормо-час по специальностям'!$D$6:$D$26,MATCH(D1774,'Нормо-час по специальностям'!$A$6:$A$26,0))</f>
        <v>0</v>
      </c>
      <c r="J1774" s="8">
        <f>INDEX('Нормо-час по специальностям'!$E$6:$E$26,MATCH(D1774,'Нормо-час по специальностям'!$A$6:$A$26,0))</f>
        <v>0</v>
      </c>
      <c r="K1774" s="8" t="str">
        <f t="shared" si="1095"/>
        <v/>
      </c>
      <c r="L1774" s="8" t="str">
        <f t="shared" si="1096"/>
        <v/>
      </c>
      <c r="M1774" s="8">
        <f>Расценки!L1773</f>
        <v>2300</v>
      </c>
      <c r="N1774" s="8">
        <f>Расценки!M1773</f>
        <v>2645</v>
      </c>
      <c r="O1774" s="10" t="str">
        <f t="shared" si="1097"/>
        <v/>
      </c>
      <c r="P1774" s="10" t="str">
        <f t="shared" si="1098"/>
        <v/>
      </c>
      <c r="Q1774" s="7" t="str">
        <f t="shared" si="1099"/>
        <v>—</v>
      </c>
      <c r="R1774" s="7" t="str">
        <f t="shared" si="1100"/>
        <v>—</v>
      </c>
      <c r="S1774" s="8" t="str">
        <f t="shared" si="1101"/>
        <v/>
      </c>
      <c r="T1774" s="8" t="str">
        <f t="shared" si="1102"/>
        <v/>
      </c>
      <c r="U1774" s="8">
        <f>Расценки!F1773</f>
        <v>3000</v>
      </c>
      <c r="V1774" s="8">
        <f>Расценки!G1773</f>
        <v>3450</v>
      </c>
      <c r="W1774" s="10" t="str">
        <f t="shared" si="1103"/>
        <v/>
      </c>
      <c r="X1774" s="10" t="str">
        <f t="shared" si="1104"/>
        <v/>
      </c>
      <c r="Y1774" s="9">
        <f>Расценки!H1773</f>
        <v>3000</v>
      </c>
      <c r="Z1774" s="9">
        <f>Расценки!I1773</f>
        <v>3450</v>
      </c>
      <c r="AA1774" s="10">
        <f>Расценки!J1773</f>
        <v>0</v>
      </c>
      <c r="AB1774" s="10">
        <f>Расценки!K1773</f>
        <v>0</v>
      </c>
      <c r="AC1774" s="16" t="str">
        <f t="shared" si="1105"/>
        <v/>
      </c>
      <c r="AD1774" s="16" t="str">
        <f t="shared" si="1106"/>
        <v/>
      </c>
      <c r="AE1774" s="10">
        <f t="shared" si="1107"/>
        <v>0.23333333333333334</v>
      </c>
      <c r="AF1774" s="10">
        <f t="shared" si="1108"/>
        <v>0.23333333333333334</v>
      </c>
      <c r="AG1774" s="8" t="str">
        <f t="shared" si="1109"/>
        <v/>
      </c>
      <c r="AH1774" s="8" t="str">
        <f t="shared" si="1110"/>
        <v/>
      </c>
    </row>
    <row r="1775" spans="1:34" x14ac:dyDescent="0.25">
      <c r="A1775" s="12" t="s">
        <v>5175</v>
      </c>
      <c r="B1775" s="12" t="s">
        <v>5176</v>
      </c>
      <c r="C1775" s="12" t="s">
        <v>5173</v>
      </c>
      <c r="D1775" s="7" t="s">
        <v>1166</v>
      </c>
      <c r="E1775" s="7" t="str">
        <f>INDEX('Нормо-час по специальностям'!$B$6:$B$26,MATCH(D1775,'Нормо-час по специальностям'!$A$6:$A$26,0))</f>
        <v>Аренда техники / механизмы</v>
      </c>
      <c r="F1775" s="15">
        <v>0</v>
      </c>
      <c r="G1775" s="7" t="s">
        <v>6982</v>
      </c>
      <c r="H1775" s="11" t="str">
        <f t="shared" si="1094"/>
        <v/>
      </c>
      <c r="I1775" s="8">
        <f>INDEX('Нормо-час по специальностям'!$D$6:$D$26,MATCH(D1775,'Нормо-час по специальностям'!$A$6:$A$26,0))</f>
        <v>0</v>
      </c>
      <c r="J1775" s="8">
        <f>INDEX('Нормо-час по специальностям'!$E$6:$E$26,MATCH(D1775,'Нормо-час по специальностям'!$A$6:$A$26,0))</f>
        <v>0</v>
      </c>
      <c r="K1775" s="8" t="str">
        <f t="shared" si="1095"/>
        <v/>
      </c>
      <c r="L1775" s="8" t="str">
        <f t="shared" si="1096"/>
        <v/>
      </c>
      <c r="M1775" s="8">
        <f>Расценки!L1774</f>
        <v>1900</v>
      </c>
      <c r="N1775" s="8">
        <f>Расценки!M1774</f>
        <v>2185</v>
      </c>
      <c r="O1775" s="10" t="str">
        <f t="shared" si="1097"/>
        <v/>
      </c>
      <c r="P1775" s="10" t="str">
        <f t="shared" si="1098"/>
        <v/>
      </c>
      <c r="Q1775" s="7" t="str">
        <f t="shared" si="1099"/>
        <v>—</v>
      </c>
      <c r="R1775" s="7" t="str">
        <f t="shared" si="1100"/>
        <v>—</v>
      </c>
      <c r="S1775" s="8" t="str">
        <f t="shared" si="1101"/>
        <v/>
      </c>
      <c r="T1775" s="8" t="str">
        <f t="shared" si="1102"/>
        <v/>
      </c>
      <c r="U1775" s="8">
        <f>Расценки!F1774</f>
        <v>2500</v>
      </c>
      <c r="V1775" s="8">
        <f>Расценки!G1774</f>
        <v>2875</v>
      </c>
      <c r="W1775" s="10" t="str">
        <f t="shared" si="1103"/>
        <v/>
      </c>
      <c r="X1775" s="10" t="str">
        <f t="shared" si="1104"/>
        <v/>
      </c>
      <c r="Y1775" s="9">
        <f>Расценки!H1774</f>
        <v>2500</v>
      </c>
      <c r="Z1775" s="9">
        <f>Расценки!I1774</f>
        <v>2875</v>
      </c>
      <c r="AA1775" s="10">
        <f>Расценки!J1774</f>
        <v>0</v>
      </c>
      <c r="AB1775" s="10">
        <f>Расценки!K1774</f>
        <v>0</v>
      </c>
      <c r="AC1775" s="16" t="str">
        <f t="shared" si="1105"/>
        <v/>
      </c>
      <c r="AD1775" s="16" t="str">
        <f t="shared" si="1106"/>
        <v/>
      </c>
      <c r="AE1775" s="10">
        <f t="shared" si="1107"/>
        <v>0.24</v>
      </c>
      <c r="AF1775" s="10">
        <f t="shared" si="1108"/>
        <v>0.24</v>
      </c>
      <c r="AG1775" s="8" t="str">
        <f t="shared" si="1109"/>
        <v/>
      </c>
      <c r="AH1775" s="8" t="str">
        <f t="shared" si="1110"/>
        <v/>
      </c>
    </row>
    <row r="1776" spans="1:34" x14ac:dyDescent="0.25">
      <c r="A1776" s="12" t="s">
        <v>5177</v>
      </c>
      <c r="B1776" s="12" t="s">
        <v>5178</v>
      </c>
      <c r="C1776" s="12" t="s">
        <v>177</v>
      </c>
      <c r="D1776" s="7" t="s">
        <v>29</v>
      </c>
      <c r="E1776" s="7" t="str">
        <f>INDEX('Нормо-час по специальностям'!$B$6:$B$26,MATCH(D1776,'Нормо-час по специальностям'!$A$6:$A$26,0))</f>
        <v>Дорожный рабочий / благоустройство</v>
      </c>
      <c r="F1776" s="15">
        <v>0.8</v>
      </c>
      <c r="G1776" s="7" t="s">
        <v>6938</v>
      </c>
      <c r="H1776" s="11">
        <f t="shared" si="1094"/>
        <v>8.75</v>
      </c>
      <c r="I1776" s="8">
        <f>INDEX('Нормо-час по специальностям'!$D$6:$D$26,MATCH(D1776,'Нормо-час по специальностям'!$A$6:$A$26,0))</f>
        <v>650</v>
      </c>
      <c r="J1776" s="8">
        <f>INDEX('Нормо-час по специальностям'!$E$6:$E$26,MATCH(D1776,'Нормо-час по специальностям'!$A$6:$A$26,0))</f>
        <v>780</v>
      </c>
      <c r="K1776" s="8">
        <f t="shared" si="1095"/>
        <v>520</v>
      </c>
      <c r="L1776" s="8">
        <f t="shared" si="1096"/>
        <v>624</v>
      </c>
      <c r="M1776" s="8">
        <f>Расценки!L1775</f>
        <v>550</v>
      </c>
      <c r="N1776" s="8">
        <f>Расценки!M1775</f>
        <v>632</v>
      </c>
      <c r="O1776" s="10">
        <f t="shared" si="1097"/>
        <v>-5.4545454545454564E-2</v>
      </c>
      <c r="P1776" s="10">
        <f t="shared" si="1098"/>
        <v>-1.2658227848101222E-2</v>
      </c>
      <c r="Q1776" s="7" t="str">
        <f t="shared" si="1099"/>
        <v>равно</v>
      </c>
      <c r="R1776" s="7" t="str">
        <f t="shared" si="1100"/>
        <v>равно</v>
      </c>
      <c r="S1776" s="8">
        <f t="shared" si="1101"/>
        <v>688</v>
      </c>
      <c r="T1776" s="8">
        <f t="shared" si="1102"/>
        <v>790</v>
      </c>
      <c r="U1776" s="8">
        <f>Расценки!F1775</f>
        <v>900</v>
      </c>
      <c r="V1776" s="8">
        <f>Расценки!G1775</f>
        <v>1035</v>
      </c>
      <c r="W1776" s="10">
        <f t="shared" si="1103"/>
        <v>0.42222222222222222</v>
      </c>
      <c r="X1776" s="10">
        <f t="shared" si="1104"/>
        <v>0.39710144927536234</v>
      </c>
      <c r="Y1776" s="9">
        <f>Расценки!H1775</f>
        <v>900</v>
      </c>
      <c r="Z1776" s="9">
        <f>Расценки!I1775</f>
        <v>1035</v>
      </c>
      <c r="AA1776" s="10">
        <f>Расценки!J1775</f>
        <v>0</v>
      </c>
      <c r="AB1776" s="10">
        <f>Расценки!K1775</f>
        <v>0</v>
      </c>
      <c r="AC1776" s="16">
        <f t="shared" si="1105"/>
        <v>0.42222222222222222</v>
      </c>
      <c r="AD1776" s="16">
        <f t="shared" si="1106"/>
        <v>0.39710144927536234</v>
      </c>
      <c r="AE1776" s="10">
        <f t="shared" si="1107"/>
        <v>0.3888888888888889</v>
      </c>
      <c r="AF1776" s="10">
        <f t="shared" si="1108"/>
        <v>0.3893719806763285</v>
      </c>
      <c r="AG1776" s="8">
        <f t="shared" si="1109"/>
        <v>380</v>
      </c>
      <c r="AH1776" s="8">
        <f t="shared" si="1110"/>
        <v>411</v>
      </c>
    </row>
    <row r="1777" spans="1:34" x14ac:dyDescent="0.25">
      <c r="A1777" s="5" t="s">
        <v>5179</v>
      </c>
      <c r="B1777" s="6"/>
      <c r="C1777" s="6"/>
      <c r="D1777" s="6"/>
      <c r="E1777" s="6"/>
      <c r="F1777" s="6"/>
      <c r="G1777" s="6"/>
      <c r="H1777" s="6"/>
      <c r="I1777" s="6"/>
      <c r="J1777" s="6"/>
      <c r="K1777" s="6"/>
      <c r="L1777" s="6"/>
      <c r="M1777" s="6"/>
      <c r="N1777" s="6"/>
      <c r="O1777" s="6"/>
      <c r="P1777" s="6"/>
      <c r="Q1777" s="6"/>
      <c r="R1777" s="6"/>
      <c r="S1777" s="6"/>
      <c r="T1777" s="6"/>
      <c r="U1777" s="6"/>
      <c r="V1777" s="6"/>
      <c r="W1777" s="6"/>
      <c r="X1777" s="6"/>
      <c r="Y1777" s="6"/>
      <c r="Z1777" s="6"/>
      <c r="AA1777" s="6"/>
      <c r="AB1777" s="6"/>
      <c r="AC1777" s="6"/>
      <c r="AD1777" s="6"/>
      <c r="AE1777" s="6"/>
      <c r="AF1777" s="6"/>
      <c r="AG1777" s="6"/>
      <c r="AH1777" s="6"/>
    </row>
    <row r="1778" spans="1:34" x14ac:dyDescent="0.25">
      <c r="A1778" s="7" t="s">
        <v>5180</v>
      </c>
      <c r="B1778" s="7" t="s">
        <v>5181</v>
      </c>
      <c r="C1778" s="7" t="s">
        <v>186</v>
      </c>
      <c r="D1778" s="7" t="s">
        <v>41</v>
      </c>
      <c r="E1778" s="7" t="str">
        <f>INDEX('Нормо-час по специальностям'!$B$6:$B$26,MATCH(D1778,'Нормо-час по специальностям'!$A$6:$A$26,0))</f>
        <v>Сварщик / монтажник МК</v>
      </c>
      <c r="F1778" s="15">
        <v>75</v>
      </c>
      <c r="G1778" s="7" t="s">
        <v>7629</v>
      </c>
      <c r="H1778" s="11">
        <f t="shared" ref="H1778:H1794" si="1111">IF(OR(F1778="",F1778=0),"",ROUND($G$3/F1778,2))</f>
        <v>0.09</v>
      </c>
      <c r="I1778" s="8">
        <f>INDEX('Нормо-час по специальностям'!$D$6:$D$26,MATCH(D1778,'Нормо-час по специальностям'!$A$6:$A$26,0))</f>
        <v>900</v>
      </c>
      <c r="J1778" s="8">
        <f>INDEX('Нормо-час по специальностям'!$E$6:$E$26,MATCH(D1778,'Нормо-час по специальностям'!$A$6:$A$26,0))</f>
        <v>1080</v>
      </c>
      <c r="K1778" s="8">
        <f t="shared" ref="K1778:K1794" si="1112">IF(OR(F1778="",F1778=0,I1778=0),"",ROUND(F1778*I1778,0))</f>
        <v>67500</v>
      </c>
      <c r="L1778" s="8">
        <f t="shared" ref="L1778:L1794" si="1113">IF(OR(F1778="",F1778=0,J1778=0),"",ROUND(F1778*J1778,0))</f>
        <v>81000</v>
      </c>
      <c r="M1778" s="8">
        <f>Расценки!L1777</f>
        <v>58000</v>
      </c>
      <c r="N1778" s="8">
        <f>Расценки!M1777</f>
        <v>66700</v>
      </c>
      <c r="O1778" s="10">
        <f t="shared" ref="O1778:O1794" si="1114">IF(OR(K1778="",M1778="",M1778=0),"",K1778/M1778-1)</f>
        <v>0.1637931034482758</v>
      </c>
      <c r="P1778" s="10">
        <f t="shared" ref="P1778:P1794" si="1115">IF(OR(L1778="",N1778="",N1778=0),"",L1778/N1778-1)</f>
        <v>0.21439280359820101</v>
      </c>
      <c r="Q1778" s="7" t="str">
        <f t="shared" ref="Q1778:Q1794" si="1116">IF(O1778="","—",IF(O1778&lt;-$C$3,"нормо-часы",IF(O1778&gt;$C$3,"расценка","равно")))</f>
        <v>расценка</v>
      </c>
      <c r="R1778" s="7" t="str">
        <f t="shared" ref="R1778:R1794" si="1117">IF(P1778="","—",IF(P1778&lt;-$C$3,"нормо-часы",IF(P1778&gt;$C$3,"расценка","равно")))</f>
        <v>расценка</v>
      </c>
      <c r="S1778" s="8">
        <f t="shared" ref="S1778:S1794" si="1118">IF(OR(F1778="",F1778=0,M1778=""),"",ROUND(M1778/F1778,0))</f>
        <v>773</v>
      </c>
      <c r="T1778" s="8">
        <f t="shared" ref="T1778:T1794" si="1119">IF(OR(F1778="",F1778=0,N1778=""),"",ROUND(N1778/F1778,0))</f>
        <v>889</v>
      </c>
      <c r="U1778" s="8">
        <f>Расценки!F1777</f>
        <v>90000</v>
      </c>
      <c r="V1778" s="8">
        <f>Расценки!G1777</f>
        <v>103500</v>
      </c>
      <c r="W1778" s="10">
        <f t="shared" ref="W1778:W1794" si="1120">IF(OR(K1778="",U1778="",U1778=0),"",(U1778-K1778)/U1778)</f>
        <v>0.25</v>
      </c>
      <c r="X1778" s="10">
        <f t="shared" ref="X1778:X1794" si="1121">IF(OR(L1778="",V1778="",V1778=0),"",(V1778-L1778)/V1778)</f>
        <v>0.21739130434782608</v>
      </c>
      <c r="Y1778" s="9">
        <f>Расценки!H1777</f>
        <v>90000</v>
      </c>
      <c r="Z1778" s="9">
        <f>Расценки!I1777</f>
        <v>108000</v>
      </c>
      <c r="AA1778" s="10">
        <f>Расценки!J1777</f>
        <v>0</v>
      </c>
      <c r="AB1778" s="10">
        <f>Расценки!K1777</f>
        <v>4.3478260869565188E-2</v>
      </c>
      <c r="AC1778" s="16">
        <f t="shared" ref="AC1778:AC1794" si="1122">IF(OR(K1778="",Y1778="",Y1778=0),"",(Y1778-K1778)/Y1778)</f>
        <v>0.25</v>
      </c>
      <c r="AD1778" s="16">
        <f t="shared" ref="AD1778:AD1794" si="1123">IF(OR(L1778="",Z1778="",Z1778=0),"",(Z1778-L1778)/Z1778)</f>
        <v>0.25</v>
      </c>
      <c r="AE1778" s="10">
        <f t="shared" ref="AE1778:AE1794" si="1124">IF(OR(Y1778="",Y1778=0),"",(Y1778-M1778)/Y1778)</f>
        <v>0.35555555555555557</v>
      </c>
      <c r="AF1778" s="10">
        <f t="shared" ref="AF1778:AF1794" si="1125">IF(OR(Z1778="",Z1778=0),"",(Z1778-N1778)/Z1778)</f>
        <v>0.38240740740740742</v>
      </c>
      <c r="AG1778" s="8">
        <f t="shared" ref="AG1778:AG1794" si="1126">IF(OR(K1778="",Y1778=""),"",Y1778-K1778)</f>
        <v>22500</v>
      </c>
      <c r="AH1778" s="8">
        <f t="shared" ref="AH1778:AH1794" si="1127">IF(OR(L1778="",Z1778=""),"",Z1778-L1778)</f>
        <v>27000</v>
      </c>
    </row>
    <row r="1779" spans="1:34" x14ac:dyDescent="0.25">
      <c r="A1779" s="7" t="s">
        <v>5182</v>
      </c>
      <c r="B1779" s="7" t="s">
        <v>5183</v>
      </c>
      <c r="C1779" s="7" t="s">
        <v>177</v>
      </c>
      <c r="D1779" s="7" t="s">
        <v>29</v>
      </c>
      <c r="E1779" s="7" t="str">
        <f>INDEX('Нормо-час по специальностям'!$B$6:$B$26,MATCH(D1779,'Нормо-час по специальностям'!$A$6:$A$26,0))</f>
        <v>Дорожный рабочий / благоустройство</v>
      </c>
      <c r="F1779" s="15">
        <v>0.1</v>
      </c>
      <c r="G1779" s="7" t="s">
        <v>7630</v>
      </c>
      <c r="H1779" s="11">
        <f t="shared" si="1111"/>
        <v>70</v>
      </c>
      <c r="I1779" s="8">
        <f>INDEX('Нормо-час по специальностям'!$D$6:$D$26,MATCH(D1779,'Нормо-час по специальностям'!$A$6:$A$26,0))</f>
        <v>650</v>
      </c>
      <c r="J1779" s="8">
        <f>INDEX('Нормо-час по специальностям'!$E$6:$E$26,MATCH(D1779,'Нормо-час по специальностям'!$A$6:$A$26,0))</f>
        <v>780</v>
      </c>
      <c r="K1779" s="8">
        <f t="shared" si="1112"/>
        <v>65</v>
      </c>
      <c r="L1779" s="8">
        <f t="shared" si="1113"/>
        <v>78</v>
      </c>
      <c r="M1779" s="8">
        <f>Расценки!L1778</f>
        <v>75</v>
      </c>
      <c r="N1779" s="8">
        <f>Расценки!M1778</f>
        <v>86</v>
      </c>
      <c r="O1779" s="10">
        <f t="shared" si="1114"/>
        <v>-0.1333333333333333</v>
      </c>
      <c r="P1779" s="10">
        <f t="shared" si="1115"/>
        <v>-9.3023255813953543E-2</v>
      </c>
      <c r="Q1779" s="7" t="str">
        <f t="shared" si="1116"/>
        <v>нормо-часы</v>
      </c>
      <c r="R1779" s="7" t="str">
        <f t="shared" si="1117"/>
        <v>равно</v>
      </c>
      <c r="S1779" s="8">
        <f t="shared" si="1118"/>
        <v>750</v>
      </c>
      <c r="T1779" s="8">
        <f t="shared" si="1119"/>
        <v>860</v>
      </c>
      <c r="U1779" s="8">
        <f>Расценки!F1778</f>
        <v>120</v>
      </c>
      <c r="V1779" s="8">
        <f>Расценки!G1778</f>
        <v>138</v>
      </c>
      <c r="W1779" s="10">
        <f t="shared" si="1120"/>
        <v>0.45833333333333331</v>
      </c>
      <c r="X1779" s="10">
        <f t="shared" si="1121"/>
        <v>0.43478260869565216</v>
      </c>
      <c r="Y1779" s="9">
        <f>Расценки!H1778</f>
        <v>120</v>
      </c>
      <c r="Z1779" s="9">
        <f>Расценки!I1778</f>
        <v>138</v>
      </c>
      <c r="AA1779" s="10">
        <f>Расценки!J1778</f>
        <v>0</v>
      </c>
      <c r="AB1779" s="10">
        <f>Расценки!K1778</f>
        <v>0</v>
      </c>
      <c r="AC1779" s="16">
        <f t="shared" si="1122"/>
        <v>0.45833333333333331</v>
      </c>
      <c r="AD1779" s="16">
        <f t="shared" si="1123"/>
        <v>0.43478260869565216</v>
      </c>
      <c r="AE1779" s="10">
        <f t="shared" si="1124"/>
        <v>0.375</v>
      </c>
      <c r="AF1779" s="10">
        <f t="shared" si="1125"/>
        <v>0.37681159420289856</v>
      </c>
      <c r="AG1779" s="8">
        <f t="shared" si="1126"/>
        <v>55</v>
      </c>
      <c r="AH1779" s="8">
        <f t="shared" si="1127"/>
        <v>60</v>
      </c>
    </row>
    <row r="1780" spans="1:34" x14ac:dyDescent="0.25">
      <c r="A1780" s="7" t="s">
        <v>5185</v>
      </c>
      <c r="B1780" s="7" t="s">
        <v>5186</v>
      </c>
      <c r="C1780" s="7" t="s">
        <v>54</v>
      </c>
      <c r="D1780" s="7" t="s">
        <v>279</v>
      </c>
      <c r="E1780" s="7" t="str">
        <f>INDEX('Нормо-час по специальностям'!$B$6:$B$26,MATCH(D1780,'Нормо-час по специальностям'!$A$6:$A$26,0))</f>
        <v>Отделочник (штукатур, маляр, ГКЛ)</v>
      </c>
      <c r="F1780" s="15">
        <v>0.05</v>
      </c>
      <c r="G1780" s="7" t="s">
        <v>7077</v>
      </c>
      <c r="H1780" s="11">
        <f t="shared" si="1111"/>
        <v>140</v>
      </c>
      <c r="I1780" s="8">
        <f>INDEX('Нормо-час по специальностям'!$D$6:$D$26,MATCH(D1780,'Нормо-час по специальностям'!$A$6:$A$26,0))</f>
        <v>750</v>
      </c>
      <c r="J1780" s="8">
        <f>INDEX('Нормо-час по специальностям'!$E$6:$E$26,MATCH(D1780,'Нормо-час по специальностям'!$A$6:$A$26,0))</f>
        <v>900</v>
      </c>
      <c r="K1780" s="8">
        <f t="shared" si="1112"/>
        <v>38</v>
      </c>
      <c r="L1780" s="8">
        <f t="shared" si="1113"/>
        <v>45</v>
      </c>
      <c r="M1780" s="8">
        <f>Расценки!L1779</f>
        <v>30</v>
      </c>
      <c r="N1780" s="8">
        <f>Расценки!M1779</f>
        <v>34.5</v>
      </c>
      <c r="O1780" s="10">
        <f t="shared" si="1114"/>
        <v>0.26666666666666661</v>
      </c>
      <c r="P1780" s="10">
        <f t="shared" si="1115"/>
        <v>0.30434782608695654</v>
      </c>
      <c r="Q1780" s="7" t="str">
        <f t="shared" si="1116"/>
        <v>расценка</v>
      </c>
      <c r="R1780" s="7" t="str">
        <f t="shared" si="1117"/>
        <v>расценка</v>
      </c>
      <c r="S1780" s="8">
        <f t="shared" si="1118"/>
        <v>600</v>
      </c>
      <c r="T1780" s="8">
        <f t="shared" si="1119"/>
        <v>690</v>
      </c>
      <c r="U1780" s="8">
        <f>Расценки!F1779</f>
        <v>50</v>
      </c>
      <c r="V1780" s="8">
        <f>Расценки!G1779</f>
        <v>57.5</v>
      </c>
      <c r="W1780" s="10">
        <f t="shared" si="1120"/>
        <v>0.24</v>
      </c>
      <c r="X1780" s="10">
        <f t="shared" si="1121"/>
        <v>0.21739130434782608</v>
      </c>
      <c r="Y1780" s="9">
        <f>Расценки!H1779</f>
        <v>51</v>
      </c>
      <c r="Z1780" s="9">
        <f>Расценки!I1779</f>
        <v>60</v>
      </c>
      <c r="AA1780" s="10">
        <f>Расценки!J1779</f>
        <v>2.0000000000000018E-2</v>
      </c>
      <c r="AB1780" s="10">
        <f>Расценки!K1779</f>
        <v>4.3478260869565188E-2</v>
      </c>
      <c r="AC1780" s="16">
        <f t="shared" si="1122"/>
        <v>0.25490196078431371</v>
      </c>
      <c r="AD1780" s="16">
        <f t="shared" si="1123"/>
        <v>0.25</v>
      </c>
      <c r="AE1780" s="10">
        <f t="shared" si="1124"/>
        <v>0.41176470588235292</v>
      </c>
      <c r="AF1780" s="10">
        <f t="shared" si="1125"/>
        <v>0.42499999999999999</v>
      </c>
      <c r="AG1780" s="8">
        <f t="shared" si="1126"/>
        <v>13</v>
      </c>
      <c r="AH1780" s="8">
        <f t="shared" si="1127"/>
        <v>15</v>
      </c>
    </row>
    <row r="1781" spans="1:34" x14ac:dyDescent="0.25">
      <c r="A1781" s="7" t="s">
        <v>5187</v>
      </c>
      <c r="B1781" s="7" t="s">
        <v>5188</v>
      </c>
      <c r="C1781" s="7" t="s">
        <v>54</v>
      </c>
      <c r="D1781" s="7" t="s">
        <v>41</v>
      </c>
      <c r="E1781" s="7" t="str">
        <f>INDEX('Нормо-час по специальностям'!$B$6:$B$26,MATCH(D1781,'Нормо-час по специальностям'!$A$6:$A$26,0))</f>
        <v>Сварщик / монтажник МК</v>
      </c>
      <c r="F1781" s="15">
        <v>0.5</v>
      </c>
      <c r="G1781" s="7" t="s">
        <v>7631</v>
      </c>
      <c r="H1781" s="11">
        <f t="shared" si="1111"/>
        <v>14</v>
      </c>
      <c r="I1781" s="8">
        <f>INDEX('Нормо-час по специальностям'!$D$6:$D$26,MATCH(D1781,'Нормо-час по специальностям'!$A$6:$A$26,0))</f>
        <v>900</v>
      </c>
      <c r="J1781" s="8">
        <f>INDEX('Нормо-час по специальностям'!$E$6:$E$26,MATCH(D1781,'Нормо-час по специальностям'!$A$6:$A$26,0))</f>
        <v>1080</v>
      </c>
      <c r="K1781" s="8">
        <f t="shared" si="1112"/>
        <v>450</v>
      </c>
      <c r="L1781" s="8">
        <f t="shared" si="1113"/>
        <v>540</v>
      </c>
      <c r="M1781" s="8">
        <f>Расценки!L1780</f>
        <v>350</v>
      </c>
      <c r="N1781" s="8">
        <f>Расценки!M1780</f>
        <v>402</v>
      </c>
      <c r="O1781" s="10">
        <f t="shared" si="1114"/>
        <v>0.28571428571428581</v>
      </c>
      <c r="P1781" s="10">
        <f t="shared" si="1115"/>
        <v>0.34328358208955234</v>
      </c>
      <c r="Q1781" s="7" t="str">
        <f t="shared" si="1116"/>
        <v>расценка</v>
      </c>
      <c r="R1781" s="7" t="str">
        <f t="shared" si="1117"/>
        <v>расценка</v>
      </c>
      <c r="S1781" s="8">
        <f t="shared" si="1118"/>
        <v>700</v>
      </c>
      <c r="T1781" s="8">
        <f t="shared" si="1119"/>
        <v>804</v>
      </c>
      <c r="U1781" s="8">
        <f>Расценки!F1780</f>
        <v>550</v>
      </c>
      <c r="V1781" s="8">
        <f>Расценки!G1780</f>
        <v>632</v>
      </c>
      <c r="W1781" s="10">
        <f t="shared" si="1120"/>
        <v>0.18181818181818182</v>
      </c>
      <c r="X1781" s="10">
        <f t="shared" si="1121"/>
        <v>0.14556962025316456</v>
      </c>
      <c r="Y1781" s="9">
        <f>Расценки!H1780</f>
        <v>600</v>
      </c>
      <c r="Z1781" s="9">
        <f>Расценки!I1780</f>
        <v>720</v>
      </c>
      <c r="AA1781" s="10">
        <f>Расценки!J1780</f>
        <v>9.0909090909090828E-2</v>
      </c>
      <c r="AB1781" s="10">
        <f>Расценки!K1780</f>
        <v>0.139240506329114</v>
      </c>
      <c r="AC1781" s="16">
        <f t="shared" si="1122"/>
        <v>0.25</v>
      </c>
      <c r="AD1781" s="16">
        <f t="shared" si="1123"/>
        <v>0.25</v>
      </c>
      <c r="AE1781" s="10">
        <f t="shared" si="1124"/>
        <v>0.41666666666666669</v>
      </c>
      <c r="AF1781" s="10">
        <f t="shared" si="1125"/>
        <v>0.44166666666666665</v>
      </c>
      <c r="AG1781" s="8">
        <f t="shared" si="1126"/>
        <v>150</v>
      </c>
      <c r="AH1781" s="8">
        <f t="shared" si="1127"/>
        <v>180</v>
      </c>
    </row>
    <row r="1782" spans="1:34" x14ac:dyDescent="0.25">
      <c r="A1782" s="7" t="s">
        <v>5189</v>
      </c>
      <c r="B1782" s="7" t="s">
        <v>1595</v>
      </c>
      <c r="C1782" s="7" t="s">
        <v>54</v>
      </c>
      <c r="D1782" s="7" t="s">
        <v>80</v>
      </c>
      <c r="E1782" s="7" t="str">
        <f>INDEX('Нормо-час по специальностям'!$B$6:$B$26,MATCH(D1782,'Нормо-час по специальностям'!$A$6:$A$26,0))</f>
        <v>Кровельщик</v>
      </c>
      <c r="F1782" s="15">
        <v>0.3</v>
      </c>
      <c r="G1782" s="7" t="s">
        <v>7632</v>
      </c>
      <c r="H1782" s="11">
        <f t="shared" si="1111"/>
        <v>23.33</v>
      </c>
      <c r="I1782" s="8">
        <f>INDEX('Нормо-час по специальностям'!$D$6:$D$26,MATCH(D1782,'Нормо-час по специальностям'!$A$6:$A$26,0))</f>
        <v>800</v>
      </c>
      <c r="J1782" s="8">
        <f>INDEX('Нормо-час по специальностям'!$E$6:$E$26,MATCH(D1782,'Нормо-час по специальностям'!$A$6:$A$26,0))</f>
        <v>950</v>
      </c>
      <c r="K1782" s="8">
        <f t="shared" si="1112"/>
        <v>240</v>
      </c>
      <c r="L1782" s="8">
        <f t="shared" si="1113"/>
        <v>285</v>
      </c>
      <c r="M1782" s="8">
        <f>Расценки!L1781</f>
        <v>220</v>
      </c>
      <c r="N1782" s="8">
        <f>Расценки!M1781</f>
        <v>253</v>
      </c>
      <c r="O1782" s="10">
        <f t="shared" si="1114"/>
        <v>9.0909090909090828E-2</v>
      </c>
      <c r="P1782" s="10">
        <f t="shared" si="1115"/>
        <v>0.12648221343873511</v>
      </c>
      <c r="Q1782" s="7" t="str">
        <f t="shared" si="1116"/>
        <v>равно</v>
      </c>
      <c r="R1782" s="7" t="str">
        <f t="shared" si="1117"/>
        <v>расценка</v>
      </c>
      <c r="S1782" s="8">
        <f t="shared" si="1118"/>
        <v>733</v>
      </c>
      <c r="T1782" s="8">
        <f t="shared" si="1119"/>
        <v>843</v>
      </c>
      <c r="U1782" s="8">
        <f>Расценки!F1781</f>
        <v>350</v>
      </c>
      <c r="V1782" s="8">
        <f>Расценки!G1781</f>
        <v>402</v>
      </c>
      <c r="W1782" s="10">
        <f t="shared" si="1120"/>
        <v>0.31428571428571428</v>
      </c>
      <c r="X1782" s="10">
        <f t="shared" si="1121"/>
        <v>0.29104477611940299</v>
      </c>
      <c r="Y1782" s="9">
        <f>Расценки!H1781</f>
        <v>350</v>
      </c>
      <c r="Z1782" s="9">
        <f>Расценки!I1781</f>
        <v>402</v>
      </c>
      <c r="AA1782" s="10">
        <f>Расценки!J1781</f>
        <v>0</v>
      </c>
      <c r="AB1782" s="10">
        <f>Расценки!K1781</f>
        <v>0</v>
      </c>
      <c r="AC1782" s="16">
        <f t="shared" si="1122"/>
        <v>0.31428571428571428</v>
      </c>
      <c r="AD1782" s="16">
        <f t="shared" si="1123"/>
        <v>0.29104477611940299</v>
      </c>
      <c r="AE1782" s="10">
        <f t="shared" si="1124"/>
        <v>0.37142857142857144</v>
      </c>
      <c r="AF1782" s="10">
        <f t="shared" si="1125"/>
        <v>0.37064676616915421</v>
      </c>
      <c r="AG1782" s="8">
        <f t="shared" si="1126"/>
        <v>110</v>
      </c>
      <c r="AH1782" s="8">
        <f t="shared" si="1127"/>
        <v>117</v>
      </c>
    </row>
    <row r="1783" spans="1:34" x14ac:dyDescent="0.25">
      <c r="A1783" s="7" t="s">
        <v>5190</v>
      </c>
      <c r="B1783" s="7" t="s">
        <v>5191</v>
      </c>
      <c r="C1783" s="7" t="s">
        <v>54</v>
      </c>
      <c r="D1783" s="7" t="s">
        <v>279</v>
      </c>
      <c r="E1783" s="7" t="str">
        <f>INDEX('Нормо-час по специальностям'!$B$6:$B$26,MATCH(D1783,'Нормо-час по специальностям'!$A$6:$A$26,0))</f>
        <v>Отделочник (штукатур, маляр, ГКЛ)</v>
      </c>
      <c r="F1783" s="15">
        <v>0.08</v>
      </c>
      <c r="G1783" s="7" t="s">
        <v>7077</v>
      </c>
      <c r="H1783" s="11">
        <f t="shared" si="1111"/>
        <v>87.5</v>
      </c>
      <c r="I1783" s="8">
        <f>INDEX('Нормо-час по специальностям'!$D$6:$D$26,MATCH(D1783,'Нормо-час по специальностям'!$A$6:$A$26,0))</f>
        <v>750</v>
      </c>
      <c r="J1783" s="8">
        <f>INDEX('Нормо-час по специальностям'!$E$6:$E$26,MATCH(D1783,'Нормо-час по специальностям'!$A$6:$A$26,0))</f>
        <v>900</v>
      </c>
      <c r="K1783" s="8">
        <f t="shared" si="1112"/>
        <v>60</v>
      </c>
      <c r="L1783" s="8">
        <f t="shared" si="1113"/>
        <v>72</v>
      </c>
      <c r="M1783" s="8">
        <f>Расценки!L1782</f>
        <v>50</v>
      </c>
      <c r="N1783" s="8">
        <f>Расценки!M1782</f>
        <v>57.5</v>
      </c>
      <c r="O1783" s="10">
        <f t="shared" si="1114"/>
        <v>0.19999999999999996</v>
      </c>
      <c r="P1783" s="10">
        <f t="shared" si="1115"/>
        <v>0.25217391304347836</v>
      </c>
      <c r="Q1783" s="7" t="str">
        <f t="shared" si="1116"/>
        <v>расценка</v>
      </c>
      <c r="R1783" s="7" t="str">
        <f t="shared" si="1117"/>
        <v>расценка</v>
      </c>
      <c r="S1783" s="8">
        <f t="shared" si="1118"/>
        <v>625</v>
      </c>
      <c r="T1783" s="8">
        <f t="shared" si="1119"/>
        <v>719</v>
      </c>
      <c r="U1783" s="8">
        <f>Расценки!F1782</f>
        <v>80</v>
      </c>
      <c r="V1783" s="8">
        <f>Расценки!G1782</f>
        <v>92</v>
      </c>
      <c r="W1783" s="10">
        <f t="shared" si="1120"/>
        <v>0.25</v>
      </c>
      <c r="X1783" s="10">
        <f t="shared" si="1121"/>
        <v>0.21739130434782608</v>
      </c>
      <c r="Y1783" s="9">
        <f>Расценки!H1782</f>
        <v>80</v>
      </c>
      <c r="Z1783" s="9">
        <f>Расценки!I1782</f>
        <v>96</v>
      </c>
      <c r="AA1783" s="10">
        <f>Расценки!J1782</f>
        <v>0</v>
      </c>
      <c r="AB1783" s="10">
        <f>Расценки!K1782</f>
        <v>4.3478260869565188E-2</v>
      </c>
      <c r="AC1783" s="16">
        <f t="shared" si="1122"/>
        <v>0.25</v>
      </c>
      <c r="AD1783" s="16">
        <f t="shared" si="1123"/>
        <v>0.25</v>
      </c>
      <c r="AE1783" s="10">
        <f t="shared" si="1124"/>
        <v>0.375</v>
      </c>
      <c r="AF1783" s="10">
        <f t="shared" si="1125"/>
        <v>0.40104166666666669</v>
      </c>
      <c r="AG1783" s="8">
        <f t="shared" si="1126"/>
        <v>20</v>
      </c>
      <c r="AH1783" s="8">
        <f t="shared" si="1127"/>
        <v>24</v>
      </c>
    </row>
    <row r="1784" spans="1:34" x14ac:dyDescent="0.25">
      <c r="A1784" s="7" t="s">
        <v>5192</v>
      </c>
      <c r="B1784" s="7" t="s">
        <v>5193</v>
      </c>
      <c r="C1784" s="7" t="s">
        <v>54</v>
      </c>
      <c r="D1784" s="7" t="s">
        <v>279</v>
      </c>
      <c r="E1784" s="7" t="str">
        <f>INDEX('Нормо-час по специальностям'!$B$6:$B$26,MATCH(D1784,'Нормо-час по специальностям'!$A$6:$A$26,0))</f>
        <v>Отделочник (штукатур, маляр, ГКЛ)</v>
      </c>
      <c r="F1784" s="15">
        <v>0.15</v>
      </c>
      <c r="G1784" s="7" t="s">
        <v>7077</v>
      </c>
      <c r="H1784" s="11">
        <f t="shared" si="1111"/>
        <v>46.67</v>
      </c>
      <c r="I1784" s="8">
        <f>INDEX('Нормо-час по специальностям'!$D$6:$D$26,MATCH(D1784,'Нормо-час по специальностям'!$A$6:$A$26,0))</f>
        <v>750</v>
      </c>
      <c r="J1784" s="8">
        <f>INDEX('Нормо-час по специальностям'!$E$6:$E$26,MATCH(D1784,'Нормо-час по специальностям'!$A$6:$A$26,0))</f>
        <v>900</v>
      </c>
      <c r="K1784" s="8">
        <f t="shared" si="1112"/>
        <v>113</v>
      </c>
      <c r="L1784" s="8">
        <f t="shared" si="1113"/>
        <v>135</v>
      </c>
      <c r="M1784" s="8">
        <f>Расценки!L1783</f>
        <v>95</v>
      </c>
      <c r="N1784" s="8">
        <f>Расценки!M1783</f>
        <v>109</v>
      </c>
      <c r="O1784" s="10">
        <f t="shared" si="1114"/>
        <v>0.18947368421052624</v>
      </c>
      <c r="P1784" s="10">
        <f t="shared" si="1115"/>
        <v>0.23853211009174302</v>
      </c>
      <c r="Q1784" s="7" t="str">
        <f t="shared" si="1116"/>
        <v>расценка</v>
      </c>
      <c r="R1784" s="7" t="str">
        <f t="shared" si="1117"/>
        <v>расценка</v>
      </c>
      <c r="S1784" s="8">
        <f t="shared" si="1118"/>
        <v>633</v>
      </c>
      <c r="T1784" s="8">
        <f t="shared" si="1119"/>
        <v>727</v>
      </c>
      <c r="U1784" s="8">
        <f>Расценки!F1783</f>
        <v>150</v>
      </c>
      <c r="V1784" s="8">
        <f>Расценки!G1783</f>
        <v>172</v>
      </c>
      <c r="W1784" s="10">
        <f t="shared" si="1120"/>
        <v>0.24666666666666667</v>
      </c>
      <c r="X1784" s="10">
        <f t="shared" si="1121"/>
        <v>0.21511627906976744</v>
      </c>
      <c r="Y1784" s="9">
        <f>Расценки!H1783</f>
        <v>151</v>
      </c>
      <c r="Z1784" s="9">
        <f>Расценки!I1783</f>
        <v>180</v>
      </c>
      <c r="AA1784" s="10">
        <f>Расценки!J1783</f>
        <v>6.6666666666665986E-3</v>
      </c>
      <c r="AB1784" s="10">
        <f>Расценки!K1783</f>
        <v>4.6511627906976827E-2</v>
      </c>
      <c r="AC1784" s="16">
        <f t="shared" si="1122"/>
        <v>0.25165562913907286</v>
      </c>
      <c r="AD1784" s="16">
        <f t="shared" si="1123"/>
        <v>0.25</v>
      </c>
      <c r="AE1784" s="10">
        <f t="shared" si="1124"/>
        <v>0.37086092715231789</v>
      </c>
      <c r="AF1784" s="10">
        <f t="shared" si="1125"/>
        <v>0.39444444444444443</v>
      </c>
      <c r="AG1784" s="8">
        <f t="shared" si="1126"/>
        <v>38</v>
      </c>
      <c r="AH1784" s="8">
        <f t="shared" si="1127"/>
        <v>45</v>
      </c>
    </row>
    <row r="1785" spans="1:34" x14ac:dyDescent="0.25">
      <c r="A1785" s="7" t="s">
        <v>5194</v>
      </c>
      <c r="B1785" s="7" t="s">
        <v>1518</v>
      </c>
      <c r="C1785" s="7" t="s">
        <v>54</v>
      </c>
      <c r="D1785" s="7" t="s">
        <v>279</v>
      </c>
      <c r="E1785" s="7" t="str">
        <f>INDEX('Нормо-час по специальностям'!$B$6:$B$26,MATCH(D1785,'Нормо-час по специальностям'!$A$6:$A$26,0))</f>
        <v>Отделочник (штукатур, маляр, ГКЛ)</v>
      </c>
      <c r="F1785" s="15">
        <v>0.2</v>
      </c>
      <c r="G1785" s="7" t="s">
        <v>7633</v>
      </c>
      <c r="H1785" s="11">
        <f t="shared" si="1111"/>
        <v>35</v>
      </c>
      <c r="I1785" s="8">
        <f>INDEX('Нормо-час по специальностям'!$D$6:$D$26,MATCH(D1785,'Нормо-час по специальностям'!$A$6:$A$26,0))</f>
        <v>750</v>
      </c>
      <c r="J1785" s="8">
        <f>INDEX('Нормо-час по специальностям'!$E$6:$E$26,MATCH(D1785,'Нормо-час по специальностям'!$A$6:$A$26,0))</f>
        <v>900</v>
      </c>
      <c r="K1785" s="8">
        <f t="shared" si="1112"/>
        <v>150</v>
      </c>
      <c r="L1785" s="8">
        <f t="shared" si="1113"/>
        <v>180</v>
      </c>
      <c r="M1785" s="8">
        <f>Расценки!L1784</f>
        <v>95</v>
      </c>
      <c r="N1785" s="8">
        <f>Расценки!M1784</f>
        <v>109</v>
      </c>
      <c r="O1785" s="10">
        <f t="shared" si="1114"/>
        <v>0.57894736842105265</v>
      </c>
      <c r="P1785" s="10">
        <f t="shared" si="1115"/>
        <v>0.65137614678899092</v>
      </c>
      <c r="Q1785" s="7" t="str">
        <f t="shared" si="1116"/>
        <v>расценка</v>
      </c>
      <c r="R1785" s="7" t="str">
        <f t="shared" si="1117"/>
        <v>расценка</v>
      </c>
      <c r="S1785" s="8">
        <f t="shared" si="1118"/>
        <v>475</v>
      </c>
      <c r="T1785" s="8">
        <f t="shared" si="1119"/>
        <v>545</v>
      </c>
      <c r="U1785" s="8">
        <f>Расценки!F1784</f>
        <v>150</v>
      </c>
      <c r="V1785" s="8">
        <f>Расценки!G1784</f>
        <v>172</v>
      </c>
      <c r="W1785" s="10">
        <f t="shared" si="1120"/>
        <v>0</v>
      </c>
      <c r="X1785" s="10">
        <f t="shared" si="1121"/>
        <v>-4.6511627906976744E-2</v>
      </c>
      <c r="Y1785" s="9">
        <f>Расценки!H1784</f>
        <v>200</v>
      </c>
      <c r="Z1785" s="9">
        <f>Расценки!I1784</f>
        <v>240</v>
      </c>
      <c r="AA1785" s="10">
        <f>Расценки!J1784</f>
        <v>0.33333333333333326</v>
      </c>
      <c r="AB1785" s="10">
        <f>Расценки!K1784</f>
        <v>0.39534883720930236</v>
      </c>
      <c r="AC1785" s="16">
        <f t="shared" si="1122"/>
        <v>0.25</v>
      </c>
      <c r="AD1785" s="16">
        <f t="shared" si="1123"/>
        <v>0.25</v>
      </c>
      <c r="AE1785" s="10">
        <f t="shared" si="1124"/>
        <v>0.52500000000000002</v>
      </c>
      <c r="AF1785" s="10">
        <f t="shared" si="1125"/>
        <v>0.54583333333333328</v>
      </c>
      <c r="AG1785" s="8">
        <f t="shared" si="1126"/>
        <v>50</v>
      </c>
      <c r="AH1785" s="8">
        <f t="shared" si="1127"/>
        <v>60</v>
      </c>
    </row>
    <row r="1786" spans="1:34" x14ac:dyDescent="0.25">
      <c r="A1786" s="7" t="s">
        <v>5196</v>
      </c>
      <c r="B1786" s="7" t="s">
        <v>5197</v>
      </c>
      <c r="C1786" s="7" t="s">
        <v>177</v>
      </c>
      <c r="D1786" s="7" t="s">
        <v>35</v>
      </c>
      <c r="E1786" s="7" t="str">
        <f>INDEX('Нормо-час по специальностям'!$B$6:$B$26,MATCH(D1786,'Нормо-час по специальностям'!$A$6:$A$26,0))</f>
        <v>Разнорабочий / демонтажник</v>
      </c>
      <c r="F1786" s="15">
        <v>1</v>
      </c>
      <c r="G1786" s="7" t="s">
        <v>7634</v>
      </c>
      <c r="H1786" s="11">
        <f t="shared" si="1111"/>
        <v>7</v>
      </c>
      <c r="I1786" s="8">
        <f>INDEX('Нормо-час по специальностям'!$D$6:$D$26,MATCH(D1786,'Нормо-час по специальностям'!$A$6:$A$26,0))</f>
        <v>550</v>
      </c>
      <c r="J1786" s="8">
        <f>INDEX('Нормо-час по специальностям'!$E$6:$E$26,MATCH(D1786,'Нормо-час по специальностям'!$A$6:$A$26,0))</f>
        <v>660</v>
      </c>
      <c r="K1786" s="8">
        <f t="shared" si="1112"/>
        <v>550</v>
      </c>
      <c r="L1786" s="8">
        <f t="shared" si="1113"/>
        <v>660</v>
      </c>
      <c r="M1786" s="8">
        <f>Расценки!L1785</f>
        <v>600</v>
      </c>
      <c r="N1786" s="8">
        <f>Расценки!M1785</f>
        <v>690</v>
      </c>
      <c r="O1786" s="10">
        <f t="shared" si="1114"/>
        <v>-8.333333333333337E-2</v>
      </c>
      <c r="P1786" s="10">
        <f t="shared" si="1115"/>
        <v>-4.3478260869565188E-2</v>
      </c>
      <c r="Q1786" s="7" t="str">
        <f t="shared" si="1116"/>
        <v>равно</v>
      </c>
      <c r="R1786" s="7" t="str">
        <f t="shared" si="1117"/>
        <v>равно</v>
      </c>
      <c r="S1786" s="8">
        <f t="shared" si="1118"/>
        <v>600</v>
      </c>
      <c r="T1786" s="8">
        <f t="shared" si="1119"/>
        <v>690</v>
      </c>
      <c r="U1786" s="8">
        <f>Расценки!F1785</f>
        <v>1000</v>
      </c>
      <c r="V1786" s="8">
        <f>Расценки!G1785</f>
        <v>1150</v>
      </c>
      <c r="W1786" s="10">
        <f t="shared" si="1120"/>
        <v>0.45</v>
      </c>
      <c r="X1786" s="10">
        <f t="shared" si="1121"/>
        <v>0.42608695652173911</v>
      </c>
      <c r="Y1786" s="9">
        <f>Расценки!H1785</f>
        <v>1000</v>
      </c>
      <c r="Z1786" s="9">
        <f>Расценки!I1785</f>
        <v>1150</v>
      </c>
      <c r="AA1786" s="10">
        <f>Расценки!J1785</f>
        <v>0</v>
      </c>
      <c r="AB1786" s="10">
        <f>Расценки!K1785</f>
        <v>0</v>
      </c>
      <c r="AC1786" s="16">
        <f t="shared" si="1122"/>
        <v>0.45</v>
      </c>
      <c r="AD1786" s="16">
        <f t="shared" si="1123"/>
        <v>0.42608695652173911</v>
      </c>
      <c r="AE1786" s="10">
        <f t="shared" si="1124"/>
        <v>0.4</v>
      </c>
      <c r="AF1786" s="10">
        <f t="shared" si="1125"/>
        <v>0.4</v>
      </c>
      <c r="AG1786" s="8">
        <f t="shared" si="1126"/>
        <v>450</v>
      </c>
      <c r="AH1786" s="8">
        <f t="shared" si="1127"/>
        <v>490</v>
      </c>
    </row>
    <row r="1787" spans="1:34" x14ac:dyDescent="0.25">
      <c r="A1787" s="7" t="s">
        <v>5198</v>
      </c>
      <c r="B1787" s="7" t="s">
        <v>5199</v>
      </c>
      <c r="C1787" s="7" t="s">
        <v>50</v>
      </c>
      <c r="D1787" s="7" t="s">
        <v>41</v>
      </c>
      <c r="E1787" s="7" t="str">
        <f>INDEX('Нормо-час по специальностям'!$B$6:$B$26,MATCH(D1787,'Нормо-час по специальностям'!$A$6:$A$26,0))</f>
        <v>Сварщик / монтажник МК</v>
      </c>
      <c r="F1787" s="15">
        <v>0.08</v>
      </c>
      <c r="G1787" s="7" t="s">
        <v>7635</v>
      </c>
      <c r="H1787" s="11">
        <f t="shared" si="1111"/>
        <v>87.5</v>
      </c>
      <c r="I1787" s="8">
        <f>INDEX('Нормо-час по специальностям'!$D$6:$D$26,MATCH(D1787,'Нормо-час по специальностям'!$A$6:$A$26,0))</f>
        <v>900</v>
      </c>
      <c r="J1787" s="8">
        <f>INDEX('Нормо-час по специальностям'!$E$6:$E$26,MATCH(D1787,'Нормо-час по специальностям'!$A$6:$A$26,0))</f>
        <v>1080</v>
      </c>
      <c r="K1787" s="8">
        <f t="shared" si="1112"/>
        <v>72</v>
      </c>
      <c r="L1787" s="8">
        <f t="shared" si="1113"/>
        <v>86</v>
      </c>
      <c r="M1787" s="8">
        <f>Расценки!L1786</f>
        <v>60</v>
      </c>
      <c r="N1787" s="8">
        <f>Расценки!M1786</f>
        <v>69</v>
      </c>
      <c r="O1787" s="10">
        <f t="shared" si="1114"/>
        <v>0.19999999999999996</v>
      </c>
      <c r="P1787" s="10">
        <f t="shared" si="1115"/>
        <v>0.24637681159420288</v>
      </c>
      <c r="Q1787" s="7" t="str">
        <f t="shared" si="1116"/>
        <v>расценка</v>
      </c>
      <c r="R1787" s="7" t="str">
        <f t="shared" si="1117"/>
        <v>расценка</v>
      </c>
      <c r="S1787" s="8">
        <f t="shared" si="1118"/>
        <v>750</v>
      </c>
      <c r="T1787" s="8">
        <f t="shared" si="1119"/>
        <v>863</v>
      </c>
      <c r="U1787" s="8">
        <f>Расценки!F1786</f>
        <v>100</v>
      </c>
      <c r="V1787" s="8">
        <f>Расценки!G1786</f>
        <v>115</v>
      </c>
      <c r="W1787" s="10">
        <f t="shared" si="1120"/>
        <v>0.28000000000000003</v>
      </c>
      <c r="X1787" s="10">
        <f t="shared" si="1121"/>
        <v>0.25217391304347825</v>
      </c>
      <c r="Y1787" s="9">
        <f>Расценки!H1786</f>
        <v>100</v>
      </c>
      <c r="Z1787" s="9">
        <f>Расценки!I1786</f>
        <v>115</v>
      </c>
      <c r="AA1787" s="10">
        <f>Расценки!J1786</f>
        <v>0</v>
      </c>
      <c r="AB1787" s="10">
        <f>Расценки!K1786</f>
        <v>0</v>
      </c>
      <c r="AC1787" s="16">
        <f t="shared" si="1122"/>
        <v>0.28000000000000003</v>
      </c>
      <c r="AD1787" s="16">
        <f t="shared" si="1123"/>
        <v>0.25217391304347825</v>
      </c>
      <c r="AE1787" s="10">
        <f t="shared" si="1124"/>
        <v>0.4</v>
      </c>
      <c r="AF1787" s="10">
        <f t="shared" si="1125"/>
        <v>0.4</v>
      </c>
      <c r="AG1787" s="8">
        <f t="shared" si="1126"/>
        <v>28</v>
      </c>
      <c r="AH1787" s="8">
        <f t="shared" si="1127"/>
        <v>29</v>
      </c>
    </row>
    <row r="1788" spans="1:34" x14ac:dyDescent="0.25">
      <c r="A1788" s="7" t="s">
        <v>5201</v>
      </c>
      <c r="B1788" s="7" t="s">
        <v>5202</v>
      </c>
      <c r="C1788" s="7" t="s">
        <v>1490</v>
      </c>
      <c r="D1788" s="7" t="s">
        <v>41</v>
      </c>
      <c r="E1788" s="7" t="str">
        <f>INDEX('Нормо-час по специальностям'!$B$6:$B$26,MATCH(D1788,'Нормо-час по специальностям'!$A$6:$A$26,0))</f>
        <v>Сварщик / монтажник МК</v>
      </c>
      <c r="F1788" s="15">
        <v>1</v>
      </c>
      <c r="G1788" s="7" t="s">
        <v>6999</v>
      </c>
      <c r="H1788" s="11">
        <f t="shared" si="1111"/>
        <v>7</v>
      </c>
      <c r="I1788" s="8">
        <f>INDEX('Нормо-час по специальностям'!$D$6:$D$26,MATCH(D1788,'Нормо-час по специальностям'!$A$6:$A$26,0))</f>
        <v>900</v>
      </c>
      <c r="J1788" s="8">
        <f>INDEX('Нормо-час по специальностям'!$E$6:$E$26,MATCH(D1788,'Нормо-час по специальностям'!$A$6:$A$26,0))</f>
        <v>1080</v>
      </c>
      <c r="K1788" s="8">
        <f t="shared" si="1112"/>
        <v>900</v>
      </c>
      <c r="L1788" s="8">
        <f t="shared" si="1113"/>
        <v>1080</v>
      </c>
      <c r="M1788" s="8">
        <f>Расценки!L1787</f>
        <v>1050</v>
      </c>
      <c r="N1788" s="8">
        <f>Расценки!M1787</f>
        <v>1208</v>
      </c>
      <c r="O1788" s="10">
        <f t="shared" si="1114"/>
        <v>-0.1428571428571429</v>
      </c>
      <c r="P1788" s="10">
        <f t="shared" si="1115"/>
        <v>-0.10596026490066224</v>
      </c>
      <c r="Q1788" s="7" t="str">
        <f t="shared" si="1116"/>
        <v>нормо-часы</v>
      </c>
      <c r="R1788" s="7" t="str">
        <f t="shared" si="1117"/>
        <v>нормо-часы</v>
      </c>
      <c r="S1788" s="8">
        <f t="shared" si="1118"/>
        <v>1050</v>
      </c>
      <c r="T1788" s="8">
        <f t="shared" si="1119"/>
        <v>1208</v>
      </c>
      <c r="U1788" s="8">
        <f>Расценки!F1787</f>
        <v>1700</v>
      </c>
      <c r="V1788" s="8">
        <f>Расценки!G1787</f>
        <v>1955</v>
      </c>
      <c r="W1788" s="10">
        <f t="shared" si="1120"/>
        <v>0.47058823529411764</v>
      </c>
      <c r="X1788" s="10">
        <f t="shared" si="1121"/>
        <v>0.4475703324808184</v>
      </c>
      <c r="Y1788" s="9">
        <f>Расценки!H1787</f>
        <v>1700</v>
      </c>
      <c r="Z1788" s="9">
        <f>Расценки!I1787</f>
        <v>1955</v>
      </c>
      <c r="AA1788" s="10">
        <f>Расценки!J1787</f>
        <v>0</v>
      </c>
      <c r="AB1788" s="10">
        <f>Расценки!K1787</f>
        <v>0</v>
      </c>
      <c r="AC1788" s="16">
        <f t="shared" si="1122"/>
        <v>0.47058823529411764</v>
      </c>
      <c r="AD1788" s="16">
        <f t="shared" si="1123"/>
        <v>0.4475703324808184</v>
      </c>
      <c r="AE1788" s="10">
        <f t="shared" si="1124"/>
        <v>0.38235294117647056</v>
      </c>
      <c r="AF1788" s="10">
        <f t="shared" si="1125"/>
        <v>0.38209718670076726</v>
      </c>
      <c r="AG1788" s="8">
        <f t="shared" si="1126"/>
        <v>800</v>
      </c>
      <c r="AH1788" s="8">
        <f t="shared" si="1127"/>
        <v>875</v>
      </c>
    </row>
    <row r="1789" spans="1:34" x14ac:dyDescent="0.25">
      <c r="A1789" s="7" t="s">
        <v>5205</v>
      </c>
      <c r="B1789" s="7" t="s">
        <v>5206</v>
      </c>
      <c r="C1789" s="7" t="s">
        <v>177</v>
      </c>
      <c r="D1789" s="7" t="s">
        <v>41</v>
      </c>
      <c r="E1789" s="7" t="str">
        <f>INDEX('Нормо-час по специальностям'!$B$6:$B$26,MATCH(D1789,'Нормо-час по специальностям'!$A$6:$A$26,0))</f>
        <v>Сварщик / монтажник МК</v>
      </c>
      <c r="F1789" s="15">
        <v>0.5</v>
      </c>
      <c r="G1789" s="7" t="s">
        <v>6938</v>
      </c>
      <c r="H1789" s="11">
        <f t="shared" si="1111"/>
        <v>14</v>
      </c>
      <c r="I1789" s="8">
        <f>INDEX('Нормо-час по специальностям'!$D$6:$D$26,MATCH(D1789,'Нормо-час по специальностям'!$A$6:$A$26,0))</f>
        <v>900</v>
      </c>
      <c r="J1789" s="8">
        <f>INDEX('Нормо-час по специальностям'!$E$6:$E$26,MATCH(D1789,'Нормо-час по специальностям'!$A$6:$A$26,0))</f>
        <v>1080</v>
      </c>
      <c r="K1789" s="8">
        <f t="shared" si="1112"/>
        <v>450</v>
      </c>
      <c r="L1789" s="8">
        <f t="shared" si="1113"/>
        <v>540</v>
      </c>
      <c r="M1789" s="8">
        <f>Расценки!L1788</f>
        <v>380</v>
      </c>
      <c r="N1789" s="8">
        <f>Расценки!M1788</f>
        <v>437</v>
      </c>
      <c r="O1789" s="10">
        <f t="shared" si="1114"/>
        <v>0.18421052631578938</v>
      </c>
      <c r="P1789" s="10">
        <f t="shared" si="1115"/>
        <v>0.23569794050343251</v>
      </c>
      <c r="Q1789" s="7" t="str">
        <f t="shared" si="1116"/>
        <v>расценка</v>
      </c>
      <c r="R1789" s="7" t="str">
        <f t="shared" si="1117"/>
        <v>расценка</v>
      </c>
      <c r="S1789" s="8">
        <f t="shared" si="1118"/>
        <v>760</v>
      </c>
      <c r="T1789" s="8">
        <f t="shared" si="1119"/>
        <v>874</v>
      </c>
      <c r="U1789" s="8">
        <f>Расценки!F1788</f>
        <v>600</v>
      </c>
      <c r="V1789" s="8">
        <f>Расценки!G1788</f>
        <v>690</v>
      </c>
      <c r="W1789" s="10">
        <f t="shared" si="1120"/>
        <v>0.25</v>
      </c>
      <c r="X1789" s="10">
        <f t="shared" si="1121"/>
        <v>0.21739130434782608</v>
      </c>
      <c r="Y1789" s="9">
        <f>Расценки!H1788</f>
        <v>600</v>
      </c>
      <c r="Z1789" s="9">
        <f>Расценки!I1788</f>
        <v>720</v>
      </c>
      <c r="AA1789" s="10">
        <f>Расценки!J1788</f>
        <v>0</v>
      </c>
      <c r="AB1789" s="10">
        <f>Расценки!K1788</f>
        <v>4.3478260869565188E-2</v>
      </c>
      <c r="AC1789" s="16">
        <f t="shared" si="1122"/>
        <v>0.25</v>
      </c>
      <c r="AD1789" s="16">
        <f t="shared" si="1123"/>
        <v>0.25</v>
      </c>
      <c r="AE1789" s="10">
        <f t="shared" si="1124"/>
        <v>0.36666666666666664</v>
      </c>
      <c r="AF1789" s="10">
        <f t="shared" si="1125"/>
        <v>0.39305555555555555</v>
      </c>
      <c r="AG1789" s="8">
        <f t="shared" si="1126"/>
        <v>150</v>
      </c>
      <c r="AH1789" s="8">
        <f t="shared" si="1127"/>
        <v>180</v>
      </c>
    </row>
    <row r="1790" spans="1:34" x14ac:dyDescent="0.25">
      <c r="A1790" s="7" t="s">
        <v>5207</v>
      </c>
      <c r="B1790" s="7" t="s">
        <v>5208</v>
      </c>
      <c r="C1790" s="7" t="s">
        <v>177</v>
      </c>
      <c r="D1790" s="7" t="s">
        <v>41</v>
      </c>
      <c r="E1790" s="7" t="str">
        <f>INDEX('Нормо-час по специальностям'!$B$6:$B$26,MATCH(D1790,'Нормо-час по специальностям'!$A$6:$A$26,0))</f>
        <v>Сварщик / монтажник МК</v>
      </c>
      <c r="F1790" s="15">
        <v>0.5</v>
      </c>
      <c r="G1790" s="7" t="s">
        <v>7636</v>
      </c>
      <c r="H1790" s="11">
        <f t="shared" si="1111"/>
        <v>14</v>
      </c>
      <c r="I1790" s="8">
        <f>INDEX('Нормо-час по специальностям'!$D$6:$D$26,MATCH(D1790,'Нормо-час по специальностям'!$A$6:$A$26,0))</f>
        <v>900</v>
      </c>
      <c r="J1790" s="8">
        <f>INDEX('Нормо-час по специальностям'!$E$6:$E$26,MATCH(D1790,'Нормо-час по специальностям'!$A$6:$A$26,0))</f>
        <v>1080</v>
      </c>
      <c r="K1790" s="8">
        <f t="shared" si="1112"/>
        <v>450</v>
      </c>
      <c r="L1790" s="8">
        <f t="shared" si="1113"/>
        <v>540</v>
      </c>
      <c r="M1790" s="8">
        <f>Расценки!L1789</f>
        <v>380</v>
      </c>
      <c r="N1790" s="8">
        <f>Расценки!M1789</f>
        <v>437</v>
      </c>
      <c r="O1790" s="10">
        <f t="shared" si="1114"/>
        <v>0.18421052631578938</v>
      </c>
      <c r="P1790" s="10">
        <f t="shared" si="1115"/>
        <v>0.23569794050343251</v>
      </c>
      <c r="Q1790" s="7" t="str">
        <f t="shared" si="1116"/>
        <v>расценка</v>
      </c>
      <c r="R1790" s="7" t="str">
        <f t="shared" si="1117"/>
        <v>расценка</v>
      </c>
      <c r="S1790" s="8">
        <f t="shared" si="1118"/>
        <v>760</v>
      </c>
      <c r="T1790" s="8">
        <f t="shared" si="1119"/>
        <v>874</v>
      </c>
      <c r="U1790" s="8">
        <f>Расценки!F1789</f>
        <v>600</v>
      </c>
      <c r="V1790" s="8">
        <f>Расценки!G1789</f>
        <v>690</v>
      </c>
      <c r="W1790" s="10">
        <f t="shared" si="1120"/>
        <v>0.25</v>
      </c>
      <c r="X1790" s="10">
        <f t="shared" si="1121"/>
        <v>0.21739130434782608</v>
      </c>
      <c r="Y1790" s="9">
        <f>Расценки!H1789</f>
        <v>600</v>
      </c>
      <c r="Z1790" s="9">
        <f>Расценки!I1789</f>
        <v>720</v>
      </c>
      <c r="AA1790" s="10">
        <f>Расценки!J1789</f>
        <v>0</v>
      </c>
      <c r="AB1790" s="10">
        <f>Расценки!K1789</f>
        <v>4.3478260869565188E-2</v>
      </c>
      <c r="AC1790" s="16">
        <f t="shared" si="1122"/>
        <v>0.25</v>
      </c>
      <c r="AD1790" s="16">
        <f t="shared" si="1123"/>
        <v>0.25</v>
      </c>
      <c r="AE1790" s="10">
        <f t="shared" si="1124"/>
        <v>0.36666666666666664</v>
      </c>
      <c r="AF1790" s="10">
        <f t="shared" si="1125"/>
        <v>0.39305555555555555</v>
      </c>
      <c r="AG1790" s="8">
        <f t="shared" si="1126"/>
        <v>150</v>
      </c>
      <c r="AH1790" s="8">
        <f t="shared" si="1127"/>
        <v>180</v>
      </c>
    </row>
    <row r="1791" spans="1:34" x14ac:dyDescent="0.25">
      <c r="A1791" s="7" t="s">
        <v>5209</v>
      </c>
      <c r="B1791" s="7" t="s">
        <v>5210</v>
      </c>
      <c r="C1791" s="7" t="s">
        <v>177</v>
      </c>
      <c r="D1791" s="7" t="s">
        <v>41</v>
      </c>
      <c r="E1791" s="7" t="str">
        <f>INDEX('Нормо-час по специальностям'!$B$6:$B$26,MATCH(D1791,'Нормо-час по специальностям'!$A$6:$A$26,0))</f>
        <v>Сварщик / монтажник МК</v>
      </c>
      <c r="F1791" s="15">
        <v>0.6</v>
      </c>
      <c r="G1791" s="7" t="s">
        <v>6938</v>
      </c>
      <c r="H1791" s="11">
        <f t="shared" si="1111"/>
        <v>11.67</v>
      </c>
      <c r="I1791" s="8">
        <f>INDEX('Нормо-час по специальностям'!$D$6:$D$26,MATCH(D1791,'Нормо-час по специальностям'!$A$6:$A$26,0))</f>
        <v>900</v>
      </c>
      <c r="J1791" s="8">
        <f>INDEX('Нормо-час по специальностям'!$E$6:$E$26,MATCH(D1791,'Нормо-час по специальностям'!$A$6:$A$26,0))</f>
        <v>1080</v>
      </c>
      <c r="K1791" s="8">
        <f t="shared" si="1112"/>
        <v>540</v>
      </c>
      <c r="L1791" s="8">
        <f t="shared" si="1113"/>
        <v>648</v>
      </c>
      <c r="M1791" s="8">
        <f>Расценки!L1790</f>
        <v>440</v>
      </c>
      <c r="N1791" s="8">
        <f>Расценки!M1790</f>
        <v>506</v>
      </c>
      <c r="O1791" s="10">
        <f t="shared" si="1114"/>
        <v>0.22727272727272729</v>
      </c>
      <c r="P1791" s="10">
        <f t="shared" si="1115"/>
        <v>0.28063241106719361</v>
      </c>
      <c r="Q1791" s="7" t="str">
        <f t="shared" si="1116"/>
        <v>расценка</v>
      </c>
      <c r="R1791" s="7" t="str">
        <f t="shared" si="1117"/>
        <v>расценка</v>
      </c>
      <c r="S1791" s="8">
        <f t="shared" si="1118"/>
        <v>733</v>
      </c>
      <c r="T1791" s="8">
        <f t="shared" si="1119"/>
        <v>843</v>
      </c>
      <c r="U1791" s="8">
        <f>Расценки!F1790</f>
        <v>700</v>
      </c>
      <c r="V1791" s="8">
        <f>Расценки!G1790</f>
        <v>805</v>
      </c>
      <c r="W1791" s="10">
        <f t="shared" si="1120"/>
        <v>0.22857142857142856</v>
      </c>
      <c r="X1791" s="10">
        <f t="shared" si="1121"/>
        <v>0.19503105590062111</v>
      </c>
      <c r="Y1791" s="9">
        <f>Расценки!H1790</f>
        <v>720</v>
      </c>
      <c r="Z1791" s="9">
        <f>Расценки!I1790</f>
        <v>864</v>
      </c>
      <c r="AA1791" s="10">
        <f>Расценки!J1790</f>
        <v>2.857142857142847E-2</v>
      </c>
      <c r="AB1791" s="10">
        <f>Расценки!K1790</f>
        <v>7.3291925465838403E-2</v>
      </c>
      <c r="AC1791" s="16">
        <f t="shared" si="1122"/>
        <v>0.25</v>
      </c>
      <c r="AD1791" s="16">
        <f t="shared" si="1123"/>
        <v>0.25</v>
      </c>
      <c r="AE1791" s="10">
        <f t="shared" si="1124"/>
        <v>0.3888888888888889</v>
      </c>
      <c r="AF1791" s="10">
        <f t="shared" si="1125"/>
        <v>0.41435185185185186</v>
      </c>
      <c r="AG1791" s="8">
        <f t="shared" si="1126"/>
        <v>180</v>
      </c>
      <c r="AH1791" s="8">
        <f t="shared" si="1127"/>
        <v>216</v>
      </c>
    </row>
    <row r="1792" spans="1:34" x14ac:dyDescent="0.25">
      <c r="A1792" s="12" t="s">
        <v>5211</v>
      </c>
      <c r="B1792" s="12" t="s">
        <v>5212</v>
      </c>
      <c r="C1792" s="12" t="s">
        <v>54</v>
      </c>
      <c r="D1792" s="7" t="s">
        <v>203</v>
      </c>
      <c r="E1792" s="7" t="str">
        <f>INDEX('Нормо-час по специальностям'!$B$6:$B$26,MATCH(D1792,'Нормо-час по специальностям'!$A$6:$A$26,0))</f>
        <v>Бетонщик / арматурщик</v>
      </c>
      <c r="F1792" s="15">
        <v>0.9</v>
      </c>
      <c r="G1792" s="7" t="s">
        <v>7637</v>
      </c>
      <c r="H1792" s="11">
        <f t="shared" si="1111"/>
        <v>7.78</v>
      </c>
      <c r="I1792" s="8">
        <f>INDEX('Нормо-час по специальностям'!$D$6:$D$26,MATCH(D1792,'Нормо-час по специальностям'!$A$6:$A$26,0))</f>
        <v>800</v>
      </c>
      <c r="J1792" s="8">
        <f>INDEX('Нормо-час по специальностям'!$E$6:$E$26,MATCH(D1792,'Нормо-час по специальностям'!$A$6:$A$26,0))</f>
        <v>950</v>
      </c>
      <c r="K1792" s="8">
        <f t="shared" si="1112"/>
        <v>720</v>
      </c>
      <c r="L1792" s="8">
        <f t="shared" si="1113"/>
        <v>855</v>
      </c>
      <c r="M1792" s="8">
        <f>Расценки!L1791</f>
        <v>560</v>
      </c>
      <c r="N1792" s="8">
        <f>Расценки!M1791</f>
        <v>644</v>
      </c>
      <c r="O1792" s="10">
        <f t="shared" si="1114"/>
        <v>0.28571428571428581</v>
      </c>
      <c r="P1792" s="10">
        <f t="shared" si="1115"/>
        <v>0.32763975155279512</v>
      </c>
      <c r="Q1792" s="7" t="str">
        <f t="shared" si="1116"/>
        <v>расценка</v>
      </c>
      <c r="R1792" s="7" t="str">
        <f t="shared" si="1117"/>
        <v>расценка</v>
      </c>
      <c r="S1792" s="8">
        <f t="shared" si="1118"/>
        <v>622</v>
      </c>
      <c r="T1792" s="8">
        <f t="shared" si="1119"/>
        <v>716</v>
      </c>
      <c r="U1792" s="8">
        <f>Расценки!F1791</f>
        <v>900</v>
      </c>
      <c r="V1792" s="8">
        <f>Расценки!G1791</f>
        <v>1035</v>
      </c>
      <c r="W1792" s="10">
        <f t="shared" si="1120"/>
        <v>0.2</v>
      </c>
      <c r="X1792" s="10">
        <f t="shared" si="1121"/>
        <v>0.17391304347826086</v>
      </c>
      <c r="Y1792" s="9">
        <f>Расценки!H1791</f>
        <v>960</v>
      </c>
      <c r="Z1792" s="9">
        <f>Расценки!I1791</f>
        <v>1140</v>
      </c>
      <c r="AA1792" s="10">
        <f>Расценки!J1791</f>
        <v>6.6666666666666652E-2</v>
      </c>
      <c r="AB1792" s="10">
        <f>Расценки!K1791</f>
        <v>0.10144927536231885</v>
      </c>
      <c r="AC1792" s="16">
        <f t="shared" si="1122"/>
        <v>0.25</v>
      </c>
      <c r="AD1792" s="16">
        <f t="shared" si="1123"/>
        <v>0.25</v>
      </c>
      <c r="AE1792" s="10">
        <f t="shared" si="1124"/>
        <v>0.41666666666666669</v>
      </c>
      <c r="AF1792" s="10">
        <f t="shared" si="1125"/>
        <v>0.43508771929824563</v>
      </c>
      <c r="AG1792" s="8">
        <f t="shared" si="1126"/>
        <v>240</v>
      </c>
      <c r="AH1792" s="8">
        <f t="shared" si="1127"/>
        <v>285</v>
      </c>
    </row>
    <row r="1793" spans="1:34" x14ac:dyDescent="0.25">
      <c r="A1793" s="12" t="s">
        <v>5213</v>
      </c>
      <c r="B1793" s="12" t="s">
        <v>5214</v>
      </c>
      <c r="C1793" s="12" t="s">
        <v>40</v>
      </c>
      <c r="D1793" s="7" t="s">
        <v>41</v>
      </c>
      <c r="E1793" s="7" t="str">
        <f>INDEX('Нормо-час по специальностям'!$B$6:$B$26,MATCH(D1793,'Нормо-час по специальностям'!$A$6:$A$26,0))</f>
        <v>Сварщик / монтажник МК</v>
      </c>
      <c r="F1793" s="15">
        <v>25</v>
      </c>
      <c r="G1793" s="7" t="s">
        <v>7638</v>
      </c>
      <c r="H1793" s="11">
        <f t="shared" si="1111"/>
        <v>0.28000000000000003</v>
      </c>
      <c r="I1793" s="8">
        <f>INDEX('Нормо-час по специальностям'!$D$6:$D$26,MATCH(D1793,'Нормо-час по специальностям'!$A$6:$A$26,0))</f>
        <v>900</v>
      </c>
      <c r="J1793" s="8">
        <f>INDEX('Нормо-час по специальностям'!$E$6:$E$26,MATCH(D1793,'Нормо-час по специальностям'!$A$6:$A$26,0))</f>
        <v>1080</v>
      </c>
      <c r="K1793" s="8">
        <f t="shared" si="1112"/>
        <v>22500</v>
      </c>
      <c r="L1793" s="8">
        <f t="shared" si="1113"/>
        <v>27000</v>
      </c>
      <c r="M1793" s="8">
        <f>Расценки!L1792</f>
        <v>11000</v>
      </c>
      <c r="N1793" s="8">
        <f>Расценки!M1792</f>
        <v>12650</v>
      </c>
      <c r="O1793" s="10">
        <f t="shared" si="1114"/>
        <v>1.0454545454545454</v>
      </c>
      <c r="P1793" s="10">
        <f t="shared" si="1115"/>
        <v>1.1343873517786562</v>
      </c>
      <c r="Q1793" s="7" t="str">
        <f t="shared" si="1116"/>
        <v>расценка</v>
      </c>
      <c r="R1793" s="7" t="str">
        <f t="shared" si="1117"/>
        <v>расценка</v>
      </c>
      <c r="S1793" s="8">
        <f t="shared" si="1118"/>
        <v>440</v>
      </c>
      <c r="T1793" s="8">
        <f t="shared" si="1119"/>
        <v>506</v>
      </c>
      <c r="U1793" s="8">
        <f>Расценки!F1792</f>
        <v>18000</v>
      </c>
      <c r="V1793" s="8">
        <f>Расценки!G1792</f>
        <v>20700</v>
      </c>
      <c r="W1793" s="10">
        <f t="shared" si="1120"/>
        <v>-0.25</v>
      </c>
      <c r="X1793" s="10">
        <f t="shared" si="1121"/>
        <v>-0.30434782608695654</v>
      </c>
      <c r="Y1793" s="9">
        <f>Расценки!H1792</f>
        <v>30000</v>
      </c>
      <c r="Z1793" s="9">
        <f>Расценки!I1792</f>
        <v>36000</v>
      </c>
      <c r="AA1793" s="10">
        <f>Расценки!J1792</f>
        <v>0.66666666666666674</v>
      </c>
      <c r="AB1793" s="10">
        <f>Расценки!K1792</f>
        <v>0.73913043478260865</v>
      </c>
      <c r="AC1793" s="16">
        <f t="shared" si="1122"/>
        <v>0.25</v>
      </c>
      <c r="AD1793" s="16">
        <f t="shared" si="1123"/>
        <v>0.25</v>
      </c>
      <c r="AE1793" s="10">
        <f t="shared" si="1124"/>
        <v>0.6333333333333333</v>
      </c>
      <c r="AF1793" s="10">
        <f t="shared" si="1125"/>
        <v>0.64861111111111114</v>
      </c>
      <c r="AG1793" s="8">
        <f t="shared" si="1126"/>
        <v>7500</v>
      </c>
      <c r="AH1793" s="8">
        <f t="shared" si="1127"/>
        <v>9000</v>
      </c>
    </row>
    <row r="1794" spans="1:34" x14ac:dyDescent="0.25">
      <c r="A1794" s="12" t="s">
        <v>5215</v>
      </c>
      <c r="B1794" s="12" t="s">
        <v>5216</v>
      </c>
      <c r="C1794" s="12" t="s">
        <v>177</v>
      </c>
      <c r="D1794" s="7" t="s">
        <v>41</v>
      </c>
      <c r="E1794" s="7" t="str">
        <f>INDEX('Нормо-час по специальностям'!$B$6:$B$26,MATCH(D1794,'Нормо-час по специальностям'!$A$6:$A$26,0))</f>
        <v>Сварщик / монтажник МК</v>
      </c>
      <c r="F1794" s="15">
        <v>1</v>
      </c>
      <c r="G1794" s="7" t="s">
        <v>6938</v>
      </c>
      <c r="H1794" s="11">
        <f t="shared" si="1111"/>
        <v>7</v>
      </c>
      <c r="I1794" s="8">
        <f>INDEX('Нормо-час по специальностям'!$D$6:$D$26,MATCH(D1794,'Нормо-час по специальностям'!$A$6:$A$26,0))</f>
        <v>900</v>
      </c>
      <c r="J1794" s="8">
        <f>INDEX('Нормо-час по специальностям'!$E$6:$E$26,MATCH(D1794,'Нормо-час по специальностям'!$A$6:$A$26,0))</f>
        <v>1080</v>
      </c>
      <c r="K1794" s="8">
        <f t="shared" si="1112"/>
        <v>900</v>
      </c>
      <c r="L1794" s="8">
        <f t="shared" si="1113"/>
        <v>1080</v>
      </c>
      <c r="M1794" s="8">
        <f>Расценки!L1793</f>
        <v>750</v>
      </c>
      <c r="N1794" s="8">
        <f>Расценки!M1793</f>
        <v>862</v>
      </c>
      <c r="O1794" s="10">
        <f t="shared" si="1114"/>
        <v>0.19999999999999996</v>
      </c>
      <c r="P1794" s="10">
        <f t="shared" si="1115"/>
        <v>0.25290023201856138</v>
      </c>
      <c r="Q1794" s="7" t="str">
        <f t="shared" si="1116"/>
        <v>расценка</v>
      </c>
      <c r="R1794" s="7" t="str">
        <f t="shared" si="1117"/>
        <v>расценка</v>
      </c>
      <c r="S1794" s="8">
        <f t="shared" si="1118"/>
        <v>750</v>
      </c>
      <c r="T1794" s="8">
        <f t="shared" si="1119"/>
        <v>862</v>
      </c>
      <c r="U1794" s="8">
        <f>Расценки!F1793</f>
        <v>1200</v>
      </c>
      <c r="V1794" s="8">
        <f>Расценки!G1793</f>
        <v>1380</v>
      </c>
      <c r="W1794" s="10">
        <f t="shared" si="1120"/>
        <v>0.25</v>
      </c>
      <c r="X1794" s="10">
        <f t="shared" si="1121"/>
        <v>0.21739130434782608</v>
      </c>
      <c r="Y1794" s="9">
        <f>Расценки!H1793</f>
        <v>1200</v>
      </c>
      <c r="Z1794" s="9">
        <f>Расценки!I1793</f>
        <v>1440</v>
      </c>
      <c r="AA1794" s="10">
        <f>Расценки!J1793</f>
        <v>0</v>
      </c>
      <c r="AB1794" s="10">
        <f>Расценки!K1793</f>
        <v>4.3478260869565188E-2</v>
      </c>
      <c r="AC1794" s="16">
        <f t="shared" si="1122"/>
        <v>0.25</v>
      </c>
      <c r="AD1794" s="16">
        <f t="shared" si="1123"/>
        <v>0.25</v>
      </c>
      <c r="AE1794" s="10">
        <f t="shared" si="1124"/>
        <v>0.375</v>
      </c>
      <c r="AF1794" s="10">
        <f t="shared" si="1125"/>
        <v>0.40138888888888891</v>
      </c>
      <c r="AG1794" s="8">
        <f t="shared" si="1126"/>
        <v>300</v>
      </c>
      <c r="AH1794" s="8">
        <f t="shared" si="1127"/>
        <v>360</v>
      </c>
    </row>
    <row r="1795" spans="1:34" x14ac:dyDescent="0.25">
      <c r="A1795" s="5" t="s">
        <v>5217</v>
      </c>
      <c r="B1795" s="6"/>
      <c r="C1795" s="6"/>
      <c r="D1795" s="6"/>
      <c r="E1795" s="6"/>
      <c r="F1795" s="6"/>
      <c r="G1795" s="6"/>
      <c r="H1795" s="6"/>
      <c r="I1795" s="6"/>
      <c r="J1795" s="6"/>
      <c r="K1795" s="6"/>
      <c r="L1795" s="6"/>
      <c r="M1795" s="6"/>
      <c r="N1795" s="6"/>
      <c r="O1795" s="6"/>
      <c r="P1795" s="6"/>
      <c r="Q1795" s="6"/>
      <c r="R1795" s="6"/>
      <c r="S1795" s="6"/>
      <c r="T1795" s="6"/>
      <c r="U1795" s="6"/>
      <c r="V1795" s="6"/>
      <c r="W1795" s="6"/>
      <c r="X1795" s="6"/>
      <c r="Y1795" s="6"/>
      <c r="Z1795" s="6"/>
      <c r="AA1795" s="6"/>
      <c r="AB1795" s="6"/>
      <c r="AC1795" s="6"/>
      <c r="AD1795" s="6"/>
      <c r="AE1795" s="6"/>
      <c r="AF1795" s="6"/>
      <c r="AG1795" s="6"/>
      <c r="AH1795" s="6"/>
    </row>
    <row r="1796" spans="1:34" x14ac:dyDescent="0.25">
      <c r="A1796" s="7" t="s">
        <v>5218</v>
      </c>
      <c r="B1796" s="7" t="s">
        <v>5219</v>
      </c>
      <c r="C1796" s="7" t="s">
        <v>177</v>
      </c>
      <c r="D1796" s="7" t="s">
        <v>392</v>
      </c>
      <c r="E1796" s="7" t="str">
        <f>INDEX('Нормо-час по специальностям'!$B$6:$B$26,MATCH(D1796,'Нормо-час по специальностям'!$A$6:$A$26,0))</f>
        <v>Электромонтажник</v>
      </c>
      <c r="F1796" s="15">
        <v>1.5</v>
      </c>
      <c r="G1796" s="7" t="s">
        <v>7153</v>
      </c>
      <c r="H1796" s="11">
        <f t="shared" ref="H1796:H1808" si="1128">IF(OR(F1796="",F1796=0),"",ROUND($G$3/F1796,2))</f>
        <v>4.67</v>
      </c>
      <c r="I1796" s="8">
        <f>INDEX('Нормо-час по специальностям'!$D$6:$D$26,MATCH(D1796,'Нормо-час по специальностям'!$A$6:$A$26,0))</f>
        <v>850</v>
      </c>
      <c r="J1796" s="8">
        <f>INDEX('Нормо-час по специальностям'!$E$6:$E$26,MATCH(D1796,'Нормо-час по специальностям'!$A$6:$A$26,0))</f>
        <v>1020</v>
      </c>
      <c r="K1796" s="8">
        <f t="shared" ref="K1796:K1808" si="1129">IF(OR(F1796="",F1796=0,I1796=0),"",ROUND(F1796*I1796,0))</f>
        <v>1275</v>
      </c>
      <c r="L1796" s="8">
        <f t="shared" ref="L1796:L1808" si="1130">IF(OR(F1796="",F1796=0,J1796=0),"",ROUND(F1796*J1796,0))</f>
        <v>1530</v>
      </c>
      <c r="M1796" s="8">
        <f>Расценки!L1795</f>
        <v>1900</v>
      </c>
      <c r="N1796" s="8">
        <f>Расценки!M1795</f>
        <v>2185</v>
      </c>
      <c r="O1796" s="10">
        <f t="shared" ref="O1796:O1808" si="1131">IF(OR(K1796="",M1796="",M1796=0),"",K1796/M1796-1)</f>
        <v>-0.32894736842105265</v>
      </c>
      <c r="P1796" s="10">
        <f t="shared" ref="P1796:P1808" si="1132">IF(OR(L1796="",N1796="",N1796=0),"",L1796/N1796-1)</f>
        <v>-0.29977116704805495</v>
      </c>
      <c r="Q1796" s="7" t="str">
        <f t="shared" ref="Q1796:Q1808" si="1133">IF(O1796="","—",IF(O1796&lt;-$C$3,"нормо-часы",IF(O1796&gt;$C$3,"расценка","равно")))</f>
        <v>нормо-часы</v>
      </c>
      <c r="R1796" s="7" t="str">
        <f t="shared" ref="R1796:R1808" si="1134">IF(P1796="","—",IF(P1796&lt;-$C$3,"нормо-часы",IF(P1796&gt;$C$3,"расценка","равно")))</f>
        <v>нормо-часы</v>
      </c>
      <c r="S1796" s="8">
        <f t="shared" ref="S1796:S1808" si="1135">IF(OR(F1796="",F1796=0,M1796=""),"",ROUND(M1796/F1796,0))</f>
        <v>1267</v>
      </c>
      <c r="T1796" s="8">
        <f t="shared" ref="T1796:T1808" si="1136">IF(OR(F1796="",F1796=0,N1796=""),"",ROUND(N1796/F1796,0))</f>
        <v>1457</v>
      </c>
      <c r="U1796" s="8">
        <f>Расценки!F1795</f>
        <v>3000</v>
      </c>
      <c r="V1796" s="8">
        <f>Расценки!G1795</f>
        <v>3450</v>
      </c>
      <c r="W1796" s="10">
        <f t="shared" ref="W1796:W1808" si="1137">IF(OR(K1796="",U1796="",U1796=0),"",(U1796-K1796)/U1796)</f>
        <v>0.57499999999999996</v>
      </c>
      <c r="X1796" s="10">
        <f t="shared" ref="X1796:X1808" si="1138">IF(OR(L1796="",V1796="",V1796=0),"",(V1796-L1796)/V1796)</f>
        <v>0.55652173913043479</v>
      </c>
      <c r="Y1796" s="9">
        <f>Расценки!H1795</f>
        <v>3000</v>
      </c>
      <c r="Z1796" s="9">
        <f>Расценки!I1795</f>
        <v>3450</v>
      </c>
      <c r="AA1796" s="10">
        <f>Расценки!J1795</f>
        <v>0</v>
      </c>
      <c r="AB1796" s="10">
        <f>Расценки!K1795</f>
        <v>0</v>
      </c>
      <c r="AC1796" s="16">
        <f t="shared" ref="AC1796:AC1808" si="1139">IF(OR(K1796="",Y1796="",Y1796=0),"",(Y1796-K1796)/Y1796)</f>
        <v>0.57499999999999996</v>
      </c>
      <c r="AD1796" s="16">
        <f t="shared" ref="AD1796:AD1808" si="1140">IF(OR(L1796="",Z1796="",Z1796=0),"",(Z1796-L1796)/Z1796)</f>
        <v>0.55652173913043479</v>
      </c>
      <c r="AE1796" s="10">
        <f t="shared" ref="AE1796:AE1808" si="1141">IF(OR(Y1796="",Y1796=0),"",(Y1796-M1796)/Y1796)</f>
        <v>0.36666666666666664</v>
      </c>
      <c r="AF1796" s="10">
        <f t="shared" ref="AF1796:AF1808" si="1142">IF(OR(Z1796="",Z1796=0),"",(Z1796-N1796)/Z1796)</f>
        <v>0.36666666666666664</v>
      </c>
      <c r="AG1796" s="8">
        <f t="shared" ref="AG1796:AG1808" si="1143">IF(OR(K1796="",Y1796=""),"",Y1796-K1796)</f>
        <v>1725</v>
      </c>
      <c r="AH1796" s="8">
        <f t="shared" ref="AH1796:AH1808" si="1144">IF(OR(L1796="",Z1796=""),"",Z1796-L1796)</f>
        <v>1920</v>
      </c>
    </row>
    <row r="1797" spans="1:34" x14ac:dyDescent="0.25">
      <c r="A1797" s="7" t="s">
        <v>5221</v>
      </c>
      <c r="B1797" s="7" t="s">
        <v>5222</v>
      </c>
      <c r="C1797" s="7" t="s">
        <v>177</v>
      </c>
      <c r="D1797" s="7" t="s">
        <v>392</v>
      </c>
      <c r="E1797" s="7" t="str">
        <f>INDEX('Нормо-час по специальностям'!$B$6:$B$26,MATCH(D1797,'Нормо-час по специальностям'!$A$6:$A$26,0))</f>
        <v>Электромонтажник</v>
      </c>
      <c r="F1797" s="15">
        <v>0.5</v>
      </c>
      <c r="G1797" s="7" t="s">
        <v>7639</v>
      </c>
      <c r="H1797" s="11">
        <f t="shared" si="1128"/>
        <v>14</v>
      </c>
      <c r="I1797" s="8">
        <f>INDEX('Нормо-час по специальностям'!$D$6:$D$26,MATCH(D1797,'Нормо-час по специальностям'!$A$6:$A$26,0))</f>
        <v>850</v>
      </c>
      <c r="J1797" s="8">
        <f>INDEX('Нормо-час по специальностям'!$E$6:$E$26,MATCH(D1797,'Нормо-час по специальностям'!$A$6:$A$26,0))</f>
        <v>1020</v>
      </c>
      <c r="K1797" s="8">
        <f t="shared" si="1129"/>
        <v>425</v>
      </c>
      <c r="L1797" s="8">
        <f t="shared" si="1130"/>
        <v>510</v>
      </c>
      <c r="M1797" s="8">
        <f>Расценки!L1796</f>
        <v>500</v>
      </c>
      <c r="N1797" s="8">
        <f>Расценки!M1796</f>
        <v>575</v>
      </c>
      <c r="O1797" s="10">
        <f t="shared" si="1131"/>
        <v>-0.15000000000000002</v>
      </c>
      <c r="P1797" s="10">
        <f t="shared" si="1132"/>
        <v>-0.11304347826086958</v>
      </c>
      <c r="Q1797" s="7" t="str">
        <f t="shared" si="1133"/>
        <v>нормо-часы</v>
      </c>
      <c r="R1797" s="7" t="str">
        <f t="shared" si="1134"/>
        <v>нормо-часы</v>
      </c>
      <c r="S1797" s="8">
        <f t="shared" si="1135"/>
        <v>1000</v>
      </c>
      <c r="T1797" s="8">
        <f t="shared" si="1136"/>
        <v>1150</v>
      </c>
      <c r="U1797" s="8">
        <f>Расценки!F1796</f>
        <v>800</v>
      </c>
      <c r="V1797" s="8">
        <f>Расценки!G1796</f>
        <v>920</v>
      </c>
      <c r="W1797" s="10">
        <f t="shared" si="1137"/>
        <v>0.46875</v>
      </c>
      <c r="X1797" s="10">
        <f t="shared" si="1138"/>
        <v>0.44565217391304346</v>
      </c>
      <c r="Y1797" s="9">
        <f>Расценки!H1796</f>
        <v>800</v>
      </c>
      <c r="Z1797" s="9">
        <f>Расценки!I1796</f>
        <v>920</v>
      </c>
      <c r="AA1797" s="10">
        <f>Расценки!J1796</f>
        <v>0</v>
      </c>
      <c r="AB1797" s="10">
        <f>Расценки!K1796</f>
        <v>0</v>
      </c>
      <c r="AC1797" s="16">
        <f t="shared" si="1139"/>
        <v>0.46875</v>
      </c>
      <c r="AD1797" s="16">
        <f t="shared" si="1140"/>
        <v>0.44565217391304346</v>
      </c>
      <c r="AE1797" s="10">
        <f t="shared" si="1141"/>
        <v>0.375</v>
      </c>
      <c r="AF1797" s="10">
        <f t="shared" si="1142"/>
        <v>0.375</v>
      </c>
      <c r="AG1797" s="8">
        <f t="shared" si="1143"/>
        <v>375</v>
      </c>
      <c r="AH1797" s="8">
        <f t="shared" si="1144"/>
        <v>410</v>
      </c>
    </row>
    <row r="1798" spans="1:34" x14ac:dyDescent="0.25">
      <c r="A1798" s="7" t="s">
        <v>5223</v>
      </c>
      <c r="B1798" s="7" t="s">
        <v>5224</v>
      </c>
      <c r="C1798" s="7" t="s">
        <v>177</v>
      </c>
      <c r="D1798" s="7" t="s">
        <v>392</v>
      </c>
      <c r="E1798" s="7" t="str">
        <f>INDEX('Нормо-час по специальностям'!$B$6:$B$26,MATCH(D1798,'Нормо-час по специальностям'!$A$6:$A$26,0))</f>
        <v>Электромонтажник</v>
      </c>
      <c r="F1798" s="15">
        <v>1</v>
      </c>
      <c r="G1798" s="7" t="s">
        <v>6938</v>
      </c>
      <c r="H1798" s="11">
        <f t="shared" si="1128"/>
        <v>7</v>
      </c>
      <c r="I1798" s="8">
        <f>INDEX('Нормо-час по специальностям'!$D$6:$D$26,MATCH(D1798,'Нормо-час по специальностям'!$A$6:$A$26,0))</f>
        <v>850</v>
      </c>
      <c r="J1798" s="8">
        <f>INDEX('Нормо-час по специальностям'!$E$6:$E$26,MATCH(D1798,'Нормо-час по специальностям'!$A$6:$A$26,0))</f>
        <v>1020</v>
      </c>
      <c r="K1798" s="8">
        <f t="shared" si="1129"/>
        <v>850</v>
      </c>
      <c r="L1798" s="8">
        <f t="shared" si="1130"/>
        <v>1020</v>
      </c>
      <c r="M1798" s="8">
        <f>Расценки!L1797</f>
        <v>1100</v>
      </c>
      <c r="N1798" s="8">
        <f>Расценки!M1797</f>
        <v>1265</v>
      </c>
      <c r="O1798" s="10">
        <f t="shared" si="1131"/>
        <v>-0.22727272727272729</v>
      </c>
      <c r="P1798" s="10">
        <f t="shared" si="1132"/>
        <v>-0.19367588932806323</v>
      </c>
      <c r="Q1798" s="7" t="str">
        <f t="shared" si="1133"/>
        <v>нормо-часы</v>
      </c>
      <c r="R1798" s="7" t="str">
        <f t="shared" si="1134"/>
        <v>нормо-часы</v>
      </c>
      <c r="S1798" s="8">
        <f t="shared" si="1135"/>
        <v>1100</v>
      </c>
      <c r="T1798" s="8">
        <f t="shared" si="1136"/>
        <v>1265</v>
      </c>
      <c r="U1798" s="8">
        <f>Расценки!F1797</f>
        <v>1800</v>
      </c>
      <c r="V1798" s="8">
        <f>Расценки!G1797</f>
        <v>2070</v>
      </c>
      <c r="W1798" s="10">
        <f t="shared" si="1137"/>
        <v>0.52777777777777779</v>
      </c>
      <c r="X1798" s="10">
        <f t="shared" si="1138"/>
        <v>0.50724637681159424</v>
      </c>
      <c r="Y1798" s="9">
        <f>Расценки!H1797</f>
        <v>1800</v>
      </c>
      <c r="Z1798" s="9">
        <f>Расценки!I1797</f>
        <v>2070</v>
      </c>
      <c r="AA1798" s="10">
        <f>Расценки!J1797</f>
        <v>0</v>
      </c>
      <c r="AB1798" s="10">
        <f>Расценки!K1797</f>
        <v>0</v>
      </c>
      <c r="AC1798" s="16">
        <f t="shared" si="1139"/>
        <v>0.52777777777777779</v>
      </c>
      <c r="AD1798" s="16">
        <f t="shared" si="1140"/>
        <v>0.50724637681159424</v>
      </c>
      <c r="AE1798" s="10">
        <f t="shared" si="1141"/>
        <v>0.3888888888888889</v>
      </c>
      <c r="AF1798" s="10">
        <f t="shared" si="1142"/>
        <v>0.3888888888888889</v>
      </c>
      <c r="AG1798" s="8">
        <f t="shared" si="1143"/>
        <v>950</v>
      </c>
      <c r="AH1798" s="8">
        <f t="shared" si="1144"/>
        <v>1050</v>
      </c>
    </row>
    <row r="1799" spans="1:34" x14ac:dyDescent="0.25">
      <c r="A1799" s="7" t="s">
        <v>5225</v>
      </c>
      <c r="B1799" s="7" t="s">
        <v>5226</v>
      </c>
      <c r="C1799" s="7" t="s">
        <v>5227</v>
      </c>
      <c r="D1799" s="7" t="s">
        <v>3886</v>
      </c>
      <c r="E1799" s="7" t="str">
        <f>INDEX('Нормо-час по специальностям'!$B$6:$B$26,MATCH(D1799,'Нормо-час по специальностям'!$A$6:$A$26,0))</f>
        <v>Инженер электролаборатории / ПНР</v>
      </c>
      <c r="F1799" s="15">
        <v>24</v>
      </c>
      <c r="G1799" s="7" t="s">
        <v>6938</v>
      </c>
      <c r="H1799" s="11">
        <f t="shared" si="1128"/>
        <v>0.28999999999999998</v>
      </c>
      <c r="I1799" s="8">
        <f>INDEX('Нормо-час по специальностям'!$D$6:$D$26,MATCH(D1799,'Нормо-час по специальностям'!$A$6:$A$26,0))</f>
        <v>1400</v>
      </c>
      <c r="J1799" s="8">
        <f>INDEX('Нормо-час по специальностям'!$E$6:$E$26,MATCH(D1799,'Нормо-час по специальностям'!$A$6:$A$26,0))</f>
        <v>1680</v>
      </c>
      <c r="K1799" s="8">
        <f t="shared" si="1129"/>
        <v>33600</v>
      </c>
      <c r="L1799" s="8">
        <f t="shared" si="1130"/>
        <v>40320</v>
      </c>
      <c r="M1799" s="8">
        <f>Расценки!L1798</f>
        <v>25000</v>
      </c>
      <c r="N1799" s="8">
        <f>Расценки!M1798</f>
        <v>30000</v>
      </c>
      <c r="O1799" s="10">
        <f t="shared" si="1131"/>
        <v>0.34400000000000008</v>
      </c>
      <c r="P1799" s="10">
        <f t="shared" si="1132"/>
        <v>0.34400000000000008</v>
      </c>
      <c r="Q1799" s="7" t="str">
        <f t="shared" si="1133"/>
        <v>расценка</v>
      </c>
      <c r="R1799" s="7" t="str">
        <f t="shared" si="1134"/>
        <v>расценка</v>
      </c>
      <c r="S1799" s="8">
        <f t="shared" si="1135"/>
        <v>1042</v>
      </c>
      <c r="T1799" s="8">
        <f t="shared" si="1136"/>
        <v>1250</v>
      </c>
      <c r="U1799" s="8">
        <f>Расценки!F1798</f>
        <v>45000</v>
      </c>
      <c r="V1799" s="8">
        <f>Расценки!G1798</f>
        <v>54000</v>
      </c>
      <c r="W1799" s="10">
        <f t="shared" si="1137"/>
        <v>0.25333333333333335</v>
      </c>
      <c r="X1799" s="10">
        <f t="shared" si="1138"/>
        <v>0.25333333333333335</v>
      </c>
      <c r="Y1799" s="9">
        <f>Расценки!H1798</f>
        <v>45000</v>
      </c>
      <c r="Z1799" s="9">
        <f>Расценки!I1798</f>
        <v>54000</v>
      </c>
      <c r="AA1799" s="10">
        <f>Расценки!J1798</f>
        <v>0</v>
      </c>
      <c r="AB1799" s="10">
        <f>Расценки!K1798</f>
        <v>0</v>
      </c>
      <c r="AC1799" s="16">
        <f t="shared" si="1139"/>
        <v>0.25333333333333335</v>
      </c>
      <c r="AD1799" s="16">
        <f t="shared" si="1140"/>
        <v>0.25333333333333335</v>
      </c>
      <c r="AE1799" s="10">
        <f t="shared" si="1141"/>
        <v>0.44444444444444442</v>
      </c>
      <c r="AF1799" s="10">
        <f t="shared" si="1142"/>
        <v>0.44444444444444442</v>
      </c>
      <c r="AG1799" s="8">
        <f t="shared" si="1143"/>
        <v>11400</v>
      </c>
      <c r="AH1799" s="8">
        <f t="shared" si="1144"/>
        <v>13680</v>
      </c>
    </row>
    <row r="1800" spans="1:34" x14ac:dyDescent="0.25">
      <c r="A1800" s="7" t="s">
        <v>5229</v>
      </c>
      <c r="B1800" s="7" t="s">
        <v>5230</v>
      </c>
      <c r="C1800" s="7" t="s">
        <v>50</v>
      </c>
      <c r="D1800" s="7" t="s">
        <v>392</v>
      </c>
      <c r="E1800" s="7" t="str">
        <f>INDEX('Нормо-час по специальностям'!$B$6:$B$26,MATCH(D1800,'Нормо-час по специальностям'!$A$6:$A$26,0))</f>
        <v>Электромонтажник</v>
      </c>
      <c r="F1800" s="15">
        <v>0.06</v>
      </c>
      <c r="G1800" s="7" t="s">
        <v>7640</v>
      </c>
      <c r="H1800" s="11">
        <f t="shared" si="1128"/>
        <v>116.67</v>
      </c>
      <c r="I1800" s="8">
        <f>INDEX('Нормо-час по специальностям'!$D$6:$D$26,MATCH(D1800,'Нормо-час по специальностям'!$A$6:$A$26,0))</f>
        <v>850</v>
      </c>
      <c r="J1800" s="8">
        <f>INDEX('Нормо-час по специальностям'!$E$6:$E$26,MATCH(D1800,'Нормо-час по специальностям'!$A$6:$A$26,0))</f>
        <v>1020</v>
      </c>
      <c r="K1800" s="8">
        <f t="shared" si="1129"/>
        <v>51</v>
      </c>
      <c r="L1800" s="8">
        <f t="shared" si="1130"/>
        <v>61</v>
      </c>
      <c r="M1800" s="8">
        <f>Расценки!L1799</f>
        <v>55</v>
      </c>
      <c r="N1800" s="8">
        <f>Расценки!M1799</f>
        <v>63</v>
      </c>
      <c r="O1800" s="10">
        <f t="shared" si="1131"/>
        <v>-7.2727272727272751E-2</v>
      </c>
      <c r="P1800" s="10">
        <f t="shared" si="1132"/>
        <v>-3.1746031746031744E-2</v>
      </c>
      <c r="Q1800" s="7" t="str">
        <f t="shared" si="1133"/>
        <v>равно</v>
      </c>
      <c r="R1800" s="7" t="str">
        <f t="shared" si="1134"/>
        <v>равно</v>
      </c>
      <c r="S1800" s="8">
        <f t="shared" si="1135"/>
        <v>917</v>
      </c>
      <c r="T1800" s="8">
        <f t="shared" si="1136"/>
        <v>1050</v>
      </c>
      <c r="U1800" s="8">
        <f>Расценки!F1799</f>
        <v>90</v>
      </c>
      <c r="V1800" s="8">
        <f>Расценки!G1799</f>
        <v>103</v>
      </c>
      <c r="W1800" s="10">
        <f t="shared" si="1137"/>
        <v>0.43333333333333335</v>
      </c>
      <c r="X1800" s="10">
        <f t="shared" si="1138"/>
        <v>0.40776699029126212</v>
      </c>
      <c r="Y1800" s="9">
        <f>Расценки!H1799</f>
        <v>90</v>
      </c>
      <c r="Z1800" s="9">
        <f>Расценки!I1799</f>
        <v>103</v>
      </c>
      <c r="AA1800" s="10">
        <f>Расценки!J1799</f>
        <v>0</v>
      </c>
      <c r="AB1800" s="10">
        <f>Расценки!K1799</f>
        <v>0</v>
      </c>
      <c r="AC1800" s="16">
        <f t="shared" si="1139"/>
        <v>0.43333333333333335</v>
      </c>
      <c r="AD1800" s="16">
        <f t="shared" si="1140"/>
        <v>0.40776699029126212</v>
      </c>
      <c r="AE1800" s="10">
        <f t="shared" si="1141"/>
        <v>0.3888888888888889</v>
      </c>
      <c r="AF1800" s="10">
        <f t="shared" si="1142"/>
        <v>0.38834951456310679</v>
      </c>
      <c r="AG1800" s="8">
        <f t="shared" si="1143"/>
        <v>39</v>
      </c>
      <c r="AH1800" s="8">
        <f t="shared" si="1144"/>
        <v>42</v>
      </c>
    </row>
    <row r="1801" spans="1:34" x14ac:dyDescent="0.25">
      <c r="A1801" s="7" t="s">
        <v>5231</v>
      </c>
      <c r="B1801" s="7" t="s">
        <v>5232</v>
      </c>
      <c r="C1801" s="7" t="s">
        <v>1490</v>
      </c>
      <c r="D1801" s="7" t="s">
        <v>392</v>
      </c>
      <c r="E1801" s="7" t="str">
        <f>INDEX('Нормо-час по специальностям'!$B$6:$B$26,MATCH(D1801,'Нормо-час по специальностям'!$A$6:$A$26,0))</f>
        <v>Электромонтажник</v>
      </c>
      <c r="F1801" s="15">
        <v>1</v>
      </c>
      <c r="G1801" s="7" t="s">
        <v>6999</v>
      </c>
      <c r="H1801" s="11">
        <f t="shared" si="1128"/>
        <v>7</v>
      </c>
      <c r="I1801" s="8">
        <f>INDEX('Нормо-час по специальностям'!$D$6:$D$26,MATCH(D1801,'Нормо-час по специальностям'!$A$6:$A$26,0))</f>
        <v>850</v>
      </c>
      <c r="J1801" s="8">
        <f>INDEX('Нормо-час по специальностям'!$E$6:$E$26,MATCH(D1801,'Нормо-час по специальностям'!$A$6:$A$26,0))</f>
        <v>1020</v>
      </c>
      <c r="K1801" s="8">
        <f t="shared" si="1129"/>
        <v>850</v>
      </c>
      <c r="L1801" s="8">
        <f t="shared" si="1130"/>
        <v>1020</v>
      </c>
      <c r="M1801" s="8">
        <f>Расценки!L1800</f>
        <v>950</v>
      </c>
      <c r="N1801" s="8">
        <f>Расценки!M1800</f>
        <v>1092</v>
      </c>
      <c r="O1801" s="10">
        <f t="shared" si="1131"/>
        <v>-0.10526315789473684</v>
      </c>
      <c r="P1801" s="10">
        <f t="shared" si="1132"/>
        <v>-6.5934065934065922E-2</v>
      </c>
      <c r="Q1801" s="7" t="str">
        <f t="shared" si="1133"/>
        <v>нормо-часы</v>
      </c>
      <c r="R1801" s="7" t="str">
        <f t="shared" si="1134"/>
        <v>равно</v>
      </c>
      <c r="S1801" s="8">
        <f t="shared" si="1135"/>
        <v>950</v>
      </c>
      <c r="T1801" s="8">
        <f t="shared" si="1136"/>
        <v>1092</v>
      </c>
      <c r="U1801" s="8">
        <f>Расценки!F1800</f>
        <v>1500</v>
      </c>
      <c r="V1801" s="8">
        <f>Расценки!G1800</f>
        <v>1725</v>
      </c>
      <c r="W1801" s="10">
        <f t="shared" si="1137"/>
        <v>0.43333333333333335</v>
      </c>
      <c r="X1801" s="10">
        <f t="shared" si="1138"/>
        <v>0.40869565217391307</v>
      </c>
      <c r="Y1801" s="9">
        <f>Расценки!H1800</f>
        <v>1500</v>
      </c>
      <c r="Z1801" s="9">
        <f>Расценки!I1800</f>
        <v>1725</v>
      </c>
      <c r="AA1801" s="10">
        <f>Расценки!J1800</f>
        <v>0</v>
      </c>
      <c r="AB1801" s="10">
        <f>Расценки!K1800</f>
        <v>0</v>
      </c>
      <c r="AC1801" s="16">
        <f t="shared" si="1139"/>
        <v>0.43333333333333335</v>
      </c>
      <c r="AD1801" s="16">
        <f t="shared" si="1140"/>
        <v>0.40869565217391307</v>
      </c>
      <c r="AE1801" s="10">
        <f t="shared" si="1141"/>
        <v>0.36666666666666664</v>
      </c>
      <c r="AF1801" s="10">
        <f t="shared" si="1142"/>
        <v>0.36695652173913046</v>
      </c>
      <c r="AG1801" s="8">
        <f t="shared" si="1143"/>
        <v>650</v>
      </c>
      <c r="AH1801" s="8">
        <f t="shared" si="1144"/>
        <v>705</v>
      </c>
    </row>
    <row r="1802" spans="1:34" x14ac:dyDescent="0.25">
      <c r="A1802" s="7" t="s">
        <v>5234</v>
      </c>
      <c r="B1802" s="7" t="s">
        <v>5235</v>
      </c>
      <c r="C1802" s="7" t="s">
        <v>177</v>
      </c>
      <c r="D1802" s="7" t="s">
        <v>392</v>
      </c>
      <c r="E1802" s="7" t="str">
        <f>INDEX('Нормо-час по специальностям'!$B$6:$B$26,MATCH(D1802,'Нормо-час по специальностям'!$A$6:$A$26,0))</f>
        <v>Электромонтажник</v>
      </c>
      <c r="F1802" s="15">
        <v>0.4</v>
      </c>
      <c r="G1802" s="7" t="s">
        <v>7641</v>
      </c>
      <c r="H1802" s="11">
        <f t="shared" si="1128"/>
        <v>17.5</v>
      </c>
      <c r="I1802" s="8">
        <f>INDEX('Нормо-час по специальностям'!$D$6:$D$26,MATCH(D1802,'Нормо-час по специальностям'!$A$6:$A$26,0))</f>
        <v>850</v>
      </c>
      <c r="J1802" s="8">
        <f>INDEX('Нормо-час по специальностям'!$E$6:$E$26,MATCH(D1802,'Нормо-час по специальностям'!$A$6:$A$26,0))</f>
        <v>1020</v>
      </c>
      <c r="K1802" s="8">
        <f t="shared" si="1129"/>
        <v>340</v>
      </c>
      <c r="L1802" s="8">
        <f t="shared" si="1130"/>
        <v>408</v>
      </c>
      <c r="M1802" s="8">
        <f>Расценки!L1801</f>
        <v>350</v>
      </c>
      <c r="N1802" s="8">
        <f>Расценки!M1801</f>
        <v>402</v>
      </c>
      <c r="O1802" s="10">
        <f t="shared" si="1131"/>
        <v>-2.8571428571428581E-2</v>
      </c>
      <c r="P1802" s="10">
        <f t="shared" si="1132"/>
        <v>1.4925373134328401E-2</v>
      </c>
      <c r="Q1802" s="7" t="str">
        <f t="shared" si="1133"/>
        <v>равно</v>
      </c>
      <c r="R1802" s="7" t="str">
        <f t="shared" si="1134"/>
        <v>равно</v>
      </c>
      <c r="S1802" s="8">
        <f t="shared" si="1135"/>
        <v>875</v>
      </c>
      <c r="T1802" s="8">
        <f t="shared" si="1136"/>
        <v>1005</v>
      </c>
      <c r="U1802" s="8">
        <f>Расценки!F1801</f>
        <v>550</v>
      </c>
      <c r="V1802" s="8">
        <f>Расценки!G1801</f>
        <v>632</v>
      </c>
      <c r="W1802" s="10">
        <f t="shared" si="1137"/>
        <v>0.38181818181818183</v>
      </c>
      <c r="X1802" s="10">
        <f t="shared" si="1138"/>
        <v>0.35443037974683544</v>
      </c>
      <c r="Y1802" s="9">
        <f>Расценки!H1801</f>
        <v>550</v>
      </c>
      <c r="Z1802" s="9">
        <f>Расценки!I1801</f>
        <v>632</v>
      </c>
      <c r="AA1802" s="10">
        <f>Расценки!J1801</f>
        <v>0</v>
      </c>
      <c r="AB1802" s="10">
        <f>Расценки!K1801</f>
        <v>0</v>
      </c>
      <c r="AC1802" s="16">
        <f t="shared" si="1139"/>
        <v>0.38181818181818183</v>
      </c>
      <c r="AD1802" s="16">
        <f t="shared" si="1140"/>
        <v>0.35443037974683544</v>
      </c>
      <c r="AE1802" s="10">
        <f t="shared" si="1141"/>
        <v>0.36363636363636365</v>
      </c>
      <c r="AF1802" s="10">
        <f t="shared" si="1142"/>
        <v>0.36392405063291139</v>
      </c>
      <c r="AG1802" s="8">
        <f t="shared" si="1143"/>
        <v>210</v>
      </c>
      <c r="AH1802" s="8">
        <f t="shared" si="1144"/>
        <v>224</v>
      </c>
    </row>
    <row r="1803" spans="1:34" x14ac:dyDescent="0.25">
      <c r="A1803" s="7" t="s">
        <v>5237</v>
      </c>
      <c r="B1803" s="7" t="s">
        <v>5238</v>
      </c>
      <c r="C1803" s="7" t="s">
        <v>177</v>
      </c>
      <c r="D1803" s="7" t="s">
        <v>392</v>
      </c>
      <c r="E1803" s="7" t="str">
        <f>INDEX('Нормо-час по специальностям'!$B$6:$B$26,MATCH(D1803,'Нормо-час по специальностям'!$A$6:$A$26,0))</f>
        <v>Электромонтажник</v>
      </c>
      <c r="F1803" s="15">
        <v>0.03</v>
      </c>
      <c r="G1803" s="7" t="s">
        <v>6938</v>
      </c>
      <c r="H1803" s="11">
        <f t="shared" si="1128"/>
        <v>233.33</v>
      </c>
      <c r="I1803" s="8">
        <f>INDEX('Нормо-час по специальностям'!$D$6:$D$26,MATCH(D1803,'Нормо-час по специальностям'!$A$6:$A$26,0))</f>
        <v>850</v>
      </c>
      <c r="J1803" s="8">
        <f>INDEX('Нормо-час по специальностям'!$E$6:$E$26,MATCH(D1803,'Нормо-час по специальностям'!$A$6:$A$26,0))</f>
        <v>1020</v>
      </c>
      <c r="K1803" s="8">
        <f t="shared" si="1129"/>
        <v>26</v>
      </c>
      <c r="L1803" s="8">
        <f t="shared" si="1130"/>
        <v>31</v>
      </c>
      <c r="M1803" s="8">
        <f>Расценки!L1802</f>
        <v>18</v>
      </c>
      <c r="N1803" s="8">
        <f>Расценки!M1802</f>
        <v>20.5</v>
      </c>
      <c r="O1803" s="10">
        <f t="shared" si="1131"/>
        <v>0.44444444444444442</v>
      </c>
      <c r="P1803" s="10">
        <f t="shared" si="1132"/>
        <v>0.51219512195121952</v>
      </c>
      <c r="Q1803" s="7" t="str">
        <f t="shared" si="1133"/>
        <v>расценка</v>
      </c>
      <c r="R1803" s="7" t="str">
        <f t="shared" si="1134"/>
        <v>расценка</v>
      </c>
      <c r="S1803" s="8">
        <f t="shared" si="1135"/>
        <v>600</v>
      </c>
      <c r="T1803" s="8">
        <f t="shared" si="1136"/>
        <v>683</v>
      </c>
      <c r="U1803" s="8">
        <f>Расценки!F1802</f>
        <v>30</v>
      </c>
      <c r="V1803" s="8">
        <f>Расценки!G1802</f>
        <v>34.5</v>
      </c>
      <c r="W1803" s="10">
        <f t="shared" si="1137"/>
        <v>0.13333333333333333</v>
      </c>
      <c r="X1803" s="10">
        <f t="shared" si="1138"/>
        <v>0.10144927536231885</v>
      </c>
      <c r="Y1803" s="9">
        <f>Расценки!H1802</f>
        <v>35</v>
      </c>
      <c r="Z1803" s="9">
        <f>Расценки!I1802</f>
        <v>42</v>
      </c>
      <c r="AA1803" s="10">
        <f>Расценки!J1802</f>
        <v>0.16666666666666674</v>
      </c>
      <c r="AB1803" s="10">
        <f>Расценки!K1802</f>
        <v>0.21739130434782616</v>
      </c>
      <c r="AC1803" s="16">
        <f t="shared" si="1139"/>
        <v>0.25714285714285712</v>
      </c>
      <c r="AD1803" s="16">
        <f t="shared" si="1140"/>
        <v>0.26190476190476192</v>
      </c>
      <c r="AE1803" s="10">
        <f t="shared" si="1141"/>
        <v>0.48571428571428571</v>
      </c>
      <c r="AF1803" s="10">
        <f t="shared" si="1142"/>
        <v>0.51190476190476186</v>
      </c>
      <c r="AG1803" s="8">
        <f t="shared" si="1143"/>
        <v>9</v>
      </c>
      <c r="AH1803" s="8">
        <f t="shared" si="1144"/>
        <v>11</v>
      </c>
    </row>
    <row r="1804" spans="1:34" x14ac:dyDescent="0.25">
      <c r="A1804" s="7" t="s">
        <v>5239</v>
      </c>
      <c r="B1804" s="7" t="s">
        <v>5240</v>
      </c>
      <c r="C1804" s="7" t="s">
        <v>54</v>
      </c>
      <c r="D1804" s="7" t="s">
        <v>3921</v>
      </c>
      <c r="E1804" s="7" t="str">
        <f>INDEX('Нормо-час по специальностям'!$B$6:$B$26,MATCH(D1804,'Нормо-час по специальностям'!$A$6:$A$26,0))</f>
        <v>Дезинфектор (ОЗДС)</v>
      </c>
      <c r="F1804" s="15">
        <v>0.01</v>
      </c>
      <c r="G1804" s="7" t="s">
        <v>7642</v>
      </c>
      <c r="H1804" s="11">
        <f t="shared" si="1128"/>
        <v>700</v>
      </c>
      <c r="I1804" s="8">
        <f>INDEX('Нормо-час по специальностям'!$D$6:$D$26,MATCH(D1804,'Нормо-час по специальностям'!$A$6:$A$26,0))</f>
        <v>850</v>
      </c>
      <c r="J1804" s="8">
        <f>INDEX('Нормо-час по специальностям'!$E$6:$E$26,MATCH(D1804,'Нормо-час по специальностям'!$A$6:$A$26,0))</f>
        <v>1020</v>
      </c>
      <c r="K1804" s="8">
        <f t="shared" si="1129"/>
        <v>9</v>
      </c>
      <c r="L1804" s="8">
        <f t="shared" si="1130"/>
        <v>10</v>
      </c>
      <c r="M1804" s="8">
        <f>Расценки!L1803</f>
        <v>15</v>
      </c>
      <c r="N1804" s="8">
        <f>Расценки!M1803</f>
        <v>16.5</v>
      </c>
      <c r="O1804" s="10">
        <f t="shared" si="1131"/>
        <v>-0.4</v>
      </c>
      <c r="P1804" s="10">
        <f t="shared" si="1132"/>
        <v>-0.39393939393939392</v>
      </c>
      <c r="Q1804" s="7" t="str">
        <f t="shared" si="1133"/>
        <v>нормо-часы</v>
      </c>
      <c r="R1804" s="7" t="str">
        <f t="shared" si="1134"/>
        <v>нормо-часы</v>
      </c>
      <c r="S1804" s="8">
        <f t="shared" si="1135"/>
        <v>1500</v>
      </c>
      <c r="T1804" s="8">
        <f t="shared" si="1136"/>
        <v>1650</v>
      </c>
      <c r="U1804" s="8">
        <f>Расценки!F1803</f>
        <v>25</v>
      </c>
      <c r="V1804" s="8">
        <f>Расценки!G1803</f>
        <v>27.5</v>
      </c>
      <c r="W1804" s="10">
        <f t="shared" si="1137"/>
        <v>0.64</v>
      </c>
      <c r="X1804" s="10">
        <f t="shared" si="1138"/>
        <v>0.63636363636363635</v>
      </c>
      <c r="Y1804" s="9">
        <f>Расценки!H1803</f>
        <v>25</v>
      </c>
      <c r="Z1804" s="9">
        <f>Расценки!I1803</f>
        <v>27.5</v>
      </c>
      <c r="AA1804" s="10">
        <f>Расценки!J1803</f>
        <v>0</v>
      </c>
      <c r="AB1804" s="10">
        <f>Расценки!K1803</f>
        <v>0</v>
      </c>
      <c r="AC1804" s="16">
        <f t="shared" si="1139"/>
        <v>0.64</v>
      </c>
      <c r="AD1804" s="16">
        <f t="shared" si="1140"/>
        <v>0.63636363636363635</v>
      </c>
      <c r="AE1804" s="10">
        <f t="shared" si="1141"/>
        <v>0.4</v>
      </c>
      <c r="AF1804" s="10">
        <f t="shared" si="1142"/>
        <v>0.4</v>
      </c>
      <c r="AG1804" s="8">
        <f t="shared" si="1143"/>
        <v>16</v>
      </c>
      <c r="AH1804" s="8">
        <f t="shared" si="1144"/>
        <v>17.5</v>
      </c>
    </row>
    <row r="1805" spans="1:34" x14ac:dyDescent="0.25">
      <c r="A1805" s="12" t="s">
        <v>5243</v>
      </c>
      <c r="B1805" s="12" t="s">
        <v>5244</v>
      </c>
      <c r="C1805" s="12" t="s">
        <v>3039</v>
      </c>
      <c r="D1805" s="7" t="s">
        <v>3886</v>
      </c>
      <c r="E1805" s="7" t="str">
        <f>INDEX('Нормо-час по специальностям'!$B$6:$B$26,MATCH(D1805,'Нормо-час по специальностям'!$A$6:$A$26,0))</f>
        <v>Инженер электролаборатории / ПНР</v>
      </c>
      <c r="F1805" s="15">
        <v>6</v>
      </c>
      <c r="G1805" s="7" t="s">
        <v>6938</v>
      </c>
      <c r="H1805" s="11">
        <f t="shared" si="1128"/>
        <v>1.17</v>
      </c>
      <c r="I1805" s="8">
        <f>INDEX('Нормо-час по специальностям'!$D$6:$D$26,MATCH(D1805,'Нормо-час по специальностям'!$A$6:$A$26,0))</f>
        <v>1400</v>
      </c>
      <c r="J1805" s="8">
        <f>INDEX('Нормо-час по специальностям'!$E$6:$E$26,MATCH(D1805,'Нормо-час по специальностям'!$A$6:$A$26,0))</f>
        <v>1680</v>
      </c>
      <c r="K1805" s="8">
        <f t="shared" si="1129"/>
        <v>8400</v>
      </c>
      <c r="L1805" s="8">
        <f t="shared" si="1130"/>
        <v>10080</v>
      </c>
      <c r="M1805" s="8">
        <f>Расценки!L1804</f>
        <v>5500</v>
      </c>
      <c r="N1805" s="8">
        <f>Расценки!M1804</f>
        <v>6325</v>
      </c>
      <c r="O1805" s="10">
        <f t="shared" si="1131"/>
        <v>0.52727272727272734</v>
      </c>
      <c r="P1805" s="10">
        <f t="shared" si="1132"/>
        <v>0.59367588932806314</v>
      </c>
      <c r="Q1805" s="7" t="str">
        <f t="shared" si="1133"/>
        <v>расценка</v>
      </c>
      <c r="R1805" s="7" t="str">
        <f t="shared" si="1134"/>
        <v>расценка</v>
      </c>
      <c r="S1805" s="8">
        <f t="shared" si="1135"/>
        <v>917</v>
      </c>
      <c r="T1805" s="8">
        <f t="shared" si="1136"/>
        <v>1054</v>
      </c>
      <c r="U1805" s="8">
        <f>Расценки!F1804</f>
        <v>9000</v>
      </c>
      <c r="V1805" s="8">
        <f>Расценки!G1804</f>
        <v>10350</v>
      </c>
      <c r="W1805" s="10">
        <f t="shared" si="1137"/>
        <v>6.6666666666666666E-2</v>
      </c>
      <c r="X1805" s="10">
        <f t="shared" si="1138"/>
        <v>2.6086956521739129E-2</v>
      </c>
      <c r="Y1805" s="9">
        <f>Расценки!H1804</f>
        <v>11200</v>
      </c>
      <c r="Z1805" s="9">
        <f>Расценки!I1804</f>
        <v>13440</v>
      </c>
      <c r="AA1805" s="10">
        <f>Расценки!J1804</f>
        <v>0.24444444444444446</v>
      </c>
      <c r="AB1805" s="10">
        <f>Расценки!K1804</f>
        <v>0.29855072463768106</v>
      </c>
      <c r="AC1805" s="16">
        <f t="shared" si="1139"/>
        <v>0.25</v>
      </c>
      <c r="AD1805" s="16">
        <f t="shared" si="1140"/>
        <v>0.25</v>
      </c>
      <c r="AE1805" s="10">
        <f t="shared" si="1141"/>
        <v>0.5089285714285714</v>
      </c>
      <c r="AF1805" s="10">
        <f t="shared" si="1142"/>
        <v>0.52938988095238093</v>
      </c>
      <c r="AG1805" s="8">
        <f t="shared" si="1143"/>
        <v>2800</v>
      </c>
      <c r="AH1805" s="8">
        <f t="shared" si="1144"/>
        <v>3360</v>
      </c>
    </row>
    <row r="1806" spans="1:34" x14ac:dyDescent="0.25">
      <c r="A1806" s="12" t="s">
        <v>5245</v>
      </c>
      <c r="B1806" s="12" t="s">
        <v>5246</v>
      </c>
      <c r="C1806" s="12" t="s">
        <v>50</v>
      </c>
      <c r="D1806" s="7" t="s">
        <v>392</v>
      </c>
      <c r="E1806" s="7" t="str">
        <f>INDEX('Нормо-час по специальностям'!$B$6:$B$26,MATCH(D1806,'Нормо-час по специальностям'!$A$6:$A$26,0))</f>
        <v>Электромонтажник</v>
      </c>
      <c r="F1806" s="15">
        <v>0.03</v>
      </c>
      <c r="G1806" s="7" t="s">
        <v>6938</v>
      </c>
      <c r="H1806" s="11">
        <f t="shared" si="1128"/>
        <v>233.33</v>
      </c>
      <c r="I1806" s="8">
        <f>INDEX('Нормо-час по специальностям'!$D$6:$D$26,MATCH(D1806,'Нормо-час по специальностям'!$A$6:$A$26,0))</f>
        <v>850</v>
      </c>
      <c r="J1806" s="8">
        <f>INDEX('Нормо-час по специальностям'!$E$6:$E$26,MATCH(D1806,'Нормо-час по специальностям'!$A$6:$A$26,0))</f>
        <v>1020</v>
      </c>
      <c r="K1806" s="8">
        <f t="shared" si="1129"/>
        <v>26</v>
      </c>
      <c r="L1806" s="8">
        <f t="shared" si="1130"/>
        <v>31</v>
      </c>
      <c r="M1806" s="8">
        <f>Расценки!L1805</f>
        <v>25</v>
      </c>
      <c r="N1806" s="8">
        <f>Расценки!M1805</f>
        <v>28.5</v>
      </c>
      <c r="O1806" s="10">
        <f t="shared" si="1131"/>
        <v>4.0000000000000036E-2</v>
      </c>
      <c r="P1806" s="10">
        <f t="shared" si="1132"/>
        <v>8.7719298245614086E-2</v>
      </c>
      <c r="Q1806" s="7" t="str">
        <f t="shared" si="1133"/>
        <v>равно</v>
      </c>
      <c r="R1806" s="7" t="str">
        <f t="shared" si="1134"/>
        <v>равно</v>
      </c>
      <c r="S1806" s="8">
        <f t="shared" si="1135"/>
        <v>833</v>
      </c>
      <c r="T1806" s="8">
        <f t="shared" si="1136"/>
        <v>950</v>
      </c>
      <c r="U1806" s="8">
        <f>Расценки!F1805</f>
        <v>40</v>
      </c>
      <c r="V1806" s="8">
        <f>Расценки!G1805</f>
        <v>46</v>
      </c>
      <c r="W1806" s="10">
        <f t="shared" si="1137"/>
        <v>0.35</v>
      </c>
      <c r="X1806" s="10">
        <f t="shared" si="1138"/>
        <v>0.32608695652173914</v>
      </c>
      <c r="Y1806" s="9">
        <f>Расценки!H1805</f>
        <v>40</v>
      </c>
      <c r="Z1806" s="9">
        <f>Расценки!I1805</f>
        <v>46</v>
      </c>
      <c r="AA1806" s="10">
        <f>Расценки!J1805</f>
        <v>0</v>
      </c>
      <c r="AB1806" s="10">
        <f>Расценки!K1805</f>
        <v>0</v>
      </c>
      <c r="AC1806" s="16">
        <f t="shared" si="1139"/>
        <v>0.35</v>
      </c>
      <c r="AD1806" s="16">
        <f t="shared" si="1140"/>
        <v>0.32608695652173914</v>
      </c>
      <c r="AE1806" s="10">
        <f t="shared" si="1141"/>
        <v>0.375</v>
      </c>
      <c r="AF1806" s="10">
        <f t="shared" si="1142"/>
        <v>0.38043478260869568</v>
      </c>
      <c r="AG1806" s="8">
        <f t="shared" si="1143"/>
        <v>14</v>
      </c>
      <c r="AH1806" s="8">
        <f t="shared" si="1144"/>
        <v>15</v>
      </c>
    </row>
    <row r="1807" spans="1:34" x14ac:dyDescent="0.25">
      <c r="A1807" s="12" t="s">
        <v>5247</v>
      </c>
      <c r="B1807" s="12" t="s">
        <v>5248</v>
      </c>
      <c r="C1807" s="12" t="s">
        <v>177</v>
      </c>
      <c r="D1807" s="7" t="s">
        <v>3921</v>
      </c>
      <c r="E1807" s="7" t="str">
        <f>INDEX('Нормо-час по специальностям'!$B$6:$B$26,MATCH(D1807,'Нормо-час по специальностям'!$A$6:$A$26,0))</f>
        <v>Дезинфектор (ОЗДС)</v>
      </c>
      <c r="F1807" s="15">
        <v>0.15</v>
      </c>
      <c r="G1807" s="7" t="s">
        <v>7642</v>
      </c>
      <c r="H1807" s="11">
        <f t="shared" si="1128"/>
        <v>46.67</v>
      </c>
      <c r="I1807" s="8">
        <f>INDEX('Нормо-час по специальностям'!$D$6:$D$26,MATCH(D1807,'Нормо-час по специальностям'!$A$6:$A$26,0))</f>
        <v>850</v>
      </c>
      <c r="J1807" s="8">
        <f>INDEX('Нормо-час по специальностям'!$E$6:$E$26,MATCH(D1807,'Нормо-час по специальностям'!$A$6:$A$26,0))</f>
        <v>1020</v>
      </c>
      <c r="K1807" s="8">
        <f t="shared" si="1129"/>
        <v>128</v>
      </c>
      <c r="L1807" s="8">
        <f t="shared" si="1130"/>
        <v>153</v>
      </c>
      <c r="M1807" s="8">
        <f>Расценки!L1806</f>
        <v>150</v>
      </c>
      <c r="N1807" s="8">
        <f>Расценки!M1806</f>
        <v>172</v>
      </c>
      <c r="O1807" s="10">
        <f t="shared" si="1131"/>
        <v>-0.14666666666666661</v>
      </c>
      <c r="P1807" s="10">
        <f t="shared" si="1132"/>
        <v>-0.11046511627906974</v>
      </c>
      <c r="Q1807" s="7" t="str">
        <f t="shared" si="1133"/>
        <v>нормо-часы</v>
      </c>
      <c r="R1807" s="7" t="str">
        <f t="shared" si="1134"/>
        <v>нормо-часы</v>
      </c>
      <c r="S1807" s="8">
        <f t="shared" si="1135"/>
        <v>1000</v>
      </c>
      <c r="T1807" s="8">
        <f t="shared" si="1136"/>
        <v>1147</v>
      </c>
      <c r="U1807" s="8">
        <f>Расценки!F1806</f>
        <v>250</v>
      </c>
      <c r="V1807" s="8">
        <f>Расценки!G1806</f>
        <v>288</v>
      </c>
      <c r="W1807" s="10">
        <f t="shared" si="1137"/>
        <v>0.48799999999999999</v>
      </c>
      <c r="X1807" s="10">
        <f t="shared" si="1138"/>
        <v>0.46875</v>
      </c>
      <c r="Y1807" s="9">
        <f>Расценки!H1806</f>
        <v>250</v>
      </c>
      <c r="Z1807" s="9">
        <f>Расценки!I1806</f>
        <v>288</v>
      </c>
      <c r="AA1807" s="10">
        <f>Расценки!J1806</f>
        <v>0</v>
      </c>
      <c r="AB1807" s="10">
        <f>Расценки!K1806</f>
        <v>0</v>
      </c>
      <c r="AC1807" s="16">
        <f t="shared" si="1139"/>
        <v>0.48799999999999999</v>
      </c>
      <c r="AD1807" s="16">
        <f t="shared" si="1140"/>
        <v>0.46875</v>
      </c>
      <c r="AE1807" s="10">
        <f t="shared" si="1141"/>
        <v>0.4</v>
      </c>
      <c r="AF1807" s="10">
        <f t="shared" si="1142"/>
        <v>0.40277777777777779</v>
      </c>
      <c r="AG1807" s="8">
        <f t="shared" si="1143"/>
        <v>122</v>
      </c>
      <c r="AH1807" s="8">
        <f t="shared" si="1144"/>
        <v>135</v>
      </c>
    </row>
    <row r="1808" spans="1:34" x14ac:dyDescent="0.25">
      <c r="A1808" s="12" t="s">
        <v>5250</v>
      </c>
      <c r="B1808" s="12" t="s">
        <v>5251</v>
      </c>
      <c r="C1808" s="12" t="s">
        <v>177</v>
      </c>
      <c r="D1808" s="7" t="s">
        <v>3921</v>
      </c>
      <c r="E1808" s="7" t="str">
        <f>INDEX('Нормо-час по специальностям'!$B$6:$B$26,MATCH(D1808,'Нормо-час по специальностям'!$A$6:$A$26,0))</f>
        <v>Дезинфектор (ОЗДС)</v>
      </c>
      <c r="F1808" s="15">
        <v>0.1</v>
      </c>
      <c r="G1808" s="7" t="s">
        <v>7642</v>
      </c>
      <c r="H1808" s="11">
        <f t="shared" si="1128"/>
        <v>70</v>
      </c>
      <c r="I1808" s="8">
        <f>INDEX('Нормо-час по специальностям'!$D$6:$D$26,MATCH(D1808,'Нормо-час по специальностям'!$A$6:$A$26,0))</f>
        <v>850</v>
      </c>
      <c r="J1808" s="8">
        <f>INDEX('Нормо-час по специальностям'!$E$6:$E$26,MATCH(D1808,'Нормо-час по специальностям'!$A$6:$A$26,0))</f>
        <v>1020</v>
      </c>
      <c r="K1808" s="8">
        <f t="shared" si="1129"/>
        <v>85</v>
      </c>
      <c r="L1808" s="8">
        <f t="shared" si="1130"/>
        <v>102</v>
      </c>
      <c r="M1808" s="8">
        <f>Расценки!L1807</f>
        <v>90</v>
      </c>
      <c r="N1808" s="8">
        <f>Расценки!M1807</f>
        <v>103</v>
      </c>
      <c r="O1808" s="10">
        <f t="shared" si="1131"/>
        <v>-5.555555555555558E-2</v>
      </c>
      <c r="P1808" s="10">
        <f t="shared" si="1132"/>
        <v>-9.7087378640776656E-3</v>
      </c>
      <c r="Q1808" s="7" t="str">
        <f t="shared" si="1133"/>
        <v>равно</v>
      </c>
      <c r="R1808" s="7" t="str">
        <f t="shared" si="1134"/>
        <v>равно</v>
      </c>
      <c r="S1808" s="8">
        <f t="shared" si="1135"/>
        <v>900</v>
      </c>
      <c r="T1808" s="8">
        <f t="shared" si="1136"/>
        <v>1030</v>
      </c>
      <c r="U1808" s="8">
        <f>Расценки!F1807</f>
        <v>150</v>
      </c>
      <c r="V1808" s="8">
        <f>Расценки!G1807</f>
        <v>172</v>
      </c>
      <c r="W1808" s="10">
        <f t="shared" si="1137"/>
        <v>0.43333333333333335</v>
      </c>
      <c r="X1808" s="10">
        <f t="shared" si="1138"/>
        <v>0.40697674418604651</v>
      </c>
      <c r="Y1808" s="9">
        <f>Расценки!H1807</f>
        <v>150</v>
      </c>
      <c r="Z1808" s="9">
        <f>Расценки!I1807</f>
        <v>172</v>
      </c>
      <c r="AA1808" s="10">
        <f>Расценки!J1807</f>
        <v>0</v>
      </c>
      <c r="AB1808" s="10">
        <f>Расценки!K1807</f>
        <v>0</v>
      </c>
      <c r="AC1808" s="16">
        <f t="shared" si="1139"/>
        <v>0.43333333333333335</v>
      </c>
      <c r="AD1808" s="16">
        <f t="shared" si="1140"/>
        <v>0.40697674418604651</v>
      </c>
      <c r="AE1808" s="10">
        <f t="shared" si="1141"/>
        <v>0.4</v>
      </c>
      <c r="AF1808" s="10">
        <f t="shared" si="1142"/>
        <v>0.40116279069767441</v>
      </c>
      <c r="AG1808" s="8">
        <f t="shared" si="1143"/>
        <v>65</v>
      </c>
      <c r="AH1808" s="8">
        <f t="shared" si="1144"/>
        <v>70</v>
      </c>
    </row>
    <row r="1809" spans="1:34" x14ac:dyDescent="0.25">
      <c r="A1809" s="5" t="s">
        <v>5253</v>
      </c>
      <c r="B1809" s="6"/>
      <c r="C1809" s="6"/>
      <c r="D1809" s="6"/>
      <c r="E1809" s="6"/>
      <c r="F1809" s="6"/>
      <c r="G1809" s="6"/>
      <c r="H1809" s="6"/>
      <c r="I1809" s="6"/>
      <c r="J1809" s="6"/>
      <c r="K1809" s="6"/>
      <c r="L1809" s="6"/>
      <c r="M1809" s="6"/>
      <c r="N1809" s="6"/>
      <c r="O1809" s="6"/>
      <c r="P1809" s="6"/>
      <c r="Q1809" s="6"/>
      <c r="R1809" s="6"/>
      <c r="S1809" s="6"/>
      <c r="T1809" s="6"/>
      <c r="U1809" s="6"/>
      <c r="V1809" s="6"/>
      <c r="W1809" s="6"/>
      <c r="X1809" s="6"/>
      <c r="Y1809" s="6"/>
      <c r="Z1809" s="6"/>
      <c r="AA1809" s="6"/>
      <c r="AB1809" s="6"/>
      <c r="AC1809" s="6"/>
      <c r="AD1809" s="6"/>
      <c r="AE1809" s="6"/>
      <c r="AF1809" s="6"/>
      <c r="AG1809" s="6"/>
      <c r="AH1809" s="6"/>
    </row>
    <row r="1810" spans="1:34" x14ac:dyDescent="0.25">
      <c r="A1810" s="7" t="s">
        <v>5254</v>
      </c>
      <c r="B1810" s="7" t="s">
        <v>5255</v>
      </c>
      <c r="C1810" s="7" t="s">
        <v>177</v>
      </c>
      <c r="D1810" s="7" t="s">
        <v>396</v>
      </c>
      <c r="E1810" s="7" t="str">
        <f>INDEX('Нормо-час по специальностям'!$B$6:$B$26,MATCH(D1810,'Нормо-час по специальностям'!$A$6:$A$26,0))</f>
        <v>Монтажник дверей, окон, перегородок</v>
      </c>
      <c r="F1810" s="15">
        <v>0.6</v>
      </c>
      <c r="G1810" s="7" t="s">
        <v>7643</v>
      </c>
      <c r="H1810" s="11">
        <f t="shared" ref="H1810:H1841" si="1145">IF(OR(F1810="",F1810=0),"",ROUND($G$3/F1810,2))</f>
        <v>11.67</v>
      </c>
      <c r="I1810" s="8">
        <f>INDEX('Нормо-час по специальностям'!$D$6:$D$26,MATCH(D1810,'Нормо-час по специальностям'!$A$6:$A$26,0))</f>
        <v>800</v>
      </c>
      <c r="J1810" s="8">
        <f>INDEX('Нормо-час по специальностям'!$E$6:$E$26,MATCH(D1810,'Нормо-час по специальностям'!$A$6:$A$26,0))</f>
        <v>950</v>
      </c>
      <c r="K1810" s="8">
        <f t="shared" ref="K1810:K1841" si="1146">IF(OR(F1810="",F1810=0,I1810=0),"",ROUND(F1810*I1810,0))</f>
        <v>480</v>
      </c>
      <c r="L1810" s="8">
        <f t="shared" ref="L1810:L1841" si="1147">IF(OR(F1810="",F1810=0,J1810=0),"",ROUND(F1810*J1810,0))</f>
        <v>570</v>
      </c>
      <c r="M1810" s="8">
        <f>Расценки!L1809</f>
        <v>930</v>
      </c>
      <c r="N1810" s="8">
        <f>Расценки!M1809</f>
        <v>1069</v>
      </c>
      <c r="O1810" s="10">
        <f t="shared" ref="O1810:O1841" si="1148">IF(OR(K1810="",M1810="",M1810=0),"",K1810/M1810-1)</f>
        <v>-0.4838709677419355</v>
      </c>
      <c r="P1810" s="10">
        <f t="shared" ref="P1810:P1841" si="1149">IF(OR(L1810="",N1810="",N1810=0),"",L1810/N1810-1)</f>
        <v>-0.46679139382600565</v>
      </c>
      <c r="Q1810" s="7" t="str">
        <f t="shared" ref="Q1810:Q1841" si="1150">IF(O1810="","—",IF(O1810&lt;-$C$3,"нормо-часы",IF(O1810&gt;$C$3,"расценка","равно")))</f>
        <v>нормо-часы</v>
      </c>
      <c r="R1810" s="7" t="str">
        <f t="shared" ref="R1810:R1841" si="1151">IF(P1810="","—",IF(P1810&lt;-$C$3,"нормо-часы",IF(P1810&gt;$C$3,"расценка","равно")))</f>
        <v>нормо-часы</v>
      </c>
      <c r="S1810" s="8">
        <f t="shared" ref="S1810:S1841" si="1152">IF(OR(F1810="",F1810=0,M1810=""),"",ROUND(M1810/F1810,0))</f>
        <v>1550</v>
      </c>
      <c r="T1810" s="8">
        <f t="shared" ref="T1810:T1841" si="1153">IF(OR(F1810="",F1810=0,N1810=""),"",ROUND(N1810/F1810,0))</f>
        <v>1782</v>
      </c>
      <c r="U1810" s="8">
        <f>Расценки!F1809</f>
        <v>1500</v>
      </c>
      <c r="V1810" s="8">
        <f>Расценки!G1809</f>
        <v>1725</v>
      </c>
      <c r="W1810" s="10">
        <f t="shared" ref="W1810:W1841" si="1154">IF(OR(K1810="",U1810="",U1810=0),"",(U1810-K1810)/U1810)</f>
        <v>0.68</v>
      </c>
      <c r="X1810" s="10">
        <f t="shared" ref="X1810:X1841" si="1155">IF(OR(L1810="",V1810="",V1810=0),"",(V1810-L1810)/V1810)</f>
        <v>0.66956521739130437</v>
      </c>
      <c r="Y1810" s="9">
        <f>Расценки!H1809</f>
        <v>1500</v>
      </c>
      <c r="Z1810" s="9">
        <f>Расценки!I1809</f>
        <v>1725</v>
      </c>
      <c r="AA1810" s="10">
        <f>Расценки!J1809</f>
        <v>0</v>
      </c>
      <c r="AB1810" s="10">
        <f>Расценки!K1809</f>
        <v>0</v>
      </c>
      <c r="AC1810" s="16">
        <f t="shared" ref="AC1810:AC1841" si="1156">IF(OR(K1810="",Y1810="",Y1810=0),"",(Y1810-K1810)/Y1810)</f>
        <v>0.68</v>
      </c>
      <c r="AD1810" s="16">
        <f t="shared" ref="AD1810:AD1841" si="1157">IF(OR(L1810="",Z1810="",Z1810=0),"",(Z1810-L1810)/Z1810)</f>
        <v>0.66956521739130437</v>
      </c>
      <c r="AE1810" s="10">
        <f t="shared" ref="AE1810:AE1841" si="1158">IF(OR(Y1810="",Y1810=0),"",(Y1810-M1810)/Y1810)</f>
        <v>0.38</v>
      </c>
      <c r="AF1810" s="10">
        <f t="shared" ref="AF1810:AF1841" si="1159">IF(OR(Z1810="",Z1810=0),"",(Z1810-N1810)/Z1810)</f>
        <v>0.38028985507246377</v>
      </c>
      <c r="AG1810" s="8">
        <f t="shared" ref="AG1810:AG1841" si="1160">IF(OR(K1810="",Y1810=""),"",Y1810-K1810)</f>
        <v>1020</v>
      </c>
      <c r="AH1810" s="8">
        <f t="shared" ref="AH1810:AH1841" si="1161">IF(OR(L1810="",Z1810=""),"",Z1810-L1810)</f>
        <v>1155</v>
      </c>
    </row>
    <row r="1811" spans="1:34" x14ac:dyDescent="0.25">
      <c r="A1811" s="7" t="s">
        <v>5257</v>
      </c>
      <c r="B1811" s="7" t="s">
        <v>5258</v>
      </c>
      <c r="C1811" s="7" t="s">
        <v>177</v>
      </c>
      <c r="D1811" s="7" t="s">
        <v>396</v>
      </c>
      <c r="E1811" s="7" t="str">
        <f>INDEX('Нормо-час по специальностям'!$B$6:$B$26,MATCH(D1811,'Нормо-час по специальностям'!$A$6:$A$26,0))</f>
        <v>Монтажник дверей, окон, перегородок</v>
      </c>
      <c r="F1811" s="15">
        <v>0.7</v>
      </c>
      <c r="G1811" s="7" t="s">
        <v>7643</v>
      </c>
      <c r="H1811" s="11">
        <f t="shared" si="1145"/>
        <v>10</v>
      </c>
      <c r="I1811" s="8">
        <f>INDEX('Нормо-час по специальностям'!$D$6:$D$26,MATCH(D1811,'Нормо-час по специальностям'!$A$6:$A$26,0))</f>
        <v>800</v>
      </c>
      <c r="J1811" s="8">
        <f>INDEX('Нормо-час по специальностям'!$E$6:$E$26,MATCH(D1811,'Нормо-час по специальностям'!$A$6:$A$26,0))</f>
        <v>950</v>
      </c>
      <c r="K1811" s="8">
        <f t="shared" si="1146"/>
        <v>560</v>
      </c>
      <c r="L1811" s="8">
        <f t="shared" si="1147"/>
        <v>665</v>
      </c>
      <c r="M1811" s="8">
        <f>Расценки!L1810</f>
        <v>1054</v>
      </c>
      <c r="N1811" s="8">
        <f>Расценки!M1810</f>
        <v>1212</v>
      </c>
      <c r="O1811" s="10">
        <f t="shared" si="1148"/>
        <v>-0.46869070208728658</v>
      </c>
      <c r="P1811" s="10">
        <f t="shared" si="1149"/>
        <v>-0.45132013201320131</v>
      </c>
      <c r="Q1811" s="7" t="str">
        <f t="shared" si="1150"/>
        <v>нормо-часы</v>
      </c>
      <c r="R1811" s="7" t="str">
        <f t="shared" si="1151"/>
        <v>нормо-часы</v>
      </c>
      <c r="S1811" s="8">
        <f t="shared" si="1152"/>
        <v>1506</v>
      </c>
      <c r="T1811" s="8">
        <f t="shared" si="1153"/>
        <v>1731</v>
      </c>
      <c r="U1811" s="8">
        <f>Расценки!F1810</f>
        <v>1700</v>
      </c>
      <c r="V1811" s="8">
        <f>Расценки!G1810</f>
        <v>1955</v>
      </c>
      <c r="W1811" s="10">
        <f t="shared" si="1154"/>
        <v>0.6705882352941176</v>
      </c>
      <c r="X1811" s="10">
        <f t="shared" si="1155"/>
        <v>0.65984654731457804</v>
      </c>
      <c r="Y1811" s="9">
        <f>Расценки!H1810</f>
        <v>1700</v>
      </c>
      <c r="Z1811" s="9">
        <f>Расценки!I1810</f>
        <v>1955</v>
      </c>
      <c r="AA1811" s="10">
        <f>Расценки!J1810</f>
        <v>0</v>
      </c>
      <c r="AB1811" s="10">
        <f>Расценки!K1810</f>
        <v>0</v>
      </c>
      <c r="AC1811" s="16">
        <f t="shared" si="1156"/>
        <v>0.6705882352941176</v>
      </c>
      <c r="AD1811" s="16">
        <f t="shared" si="1157"/>
        <v>0.65984654731457804</v>
      </c>
      <c r="AE1811" s="10">
        <f t="shared" si="1158"/>
        <v>0.38</v>
      </c>
      <c r="AF1811" s="10">
        <f t="shared" si="1159"/>
        <v>0.38005115089514069</v>
      </c>
      <c r="AG1811" s="8">
        <f t="shared" si="1160"/>
        <v>1140</v>
      </c>
      <c r="AH1811" s="8">
        <f t="shared" si="1161"/>
        <v>1290</v>
      </c>
    </row>
    <row r="1812" spans="1:34" x14ac:dyDescent="0.25">
      <c r="A1812" s="7" t="s">
        <v>5259</v>
      </c>
      <c r="B1812" s="7" t="s">
        <v>5260</v>
      </c>
      <c r="C1812" s="7" t="s">
        <v>177</v>
      </c>
      <c r="D1812" s="7" t="s">
        <v>799</v>
      </c>
      <c r="E1812" s="7" t="str">
        <f>INDEX('Нормо-час по специальностям'!$B$6:$B$26,MATCH(D1812,'Нормо-час по специальностям'!$A$6:$A$26,0))</f>
        <v>Сервисный инженер ворот и автоматики</v>
      </c>
      <c r="F1812" s="15">
        <v>2.5</v>
      </c>
      <c r="G1812" s="7" t="s">
        <v>7634</v>
      </c>
      <c r="H1812" s="11">
        <f t="shared" si="1145"/>
        <v>2.8</v>
      </c>
      <c r="I1812" s="8">
        <f>INDEX('Нормо-час по специальностям'!$D$6:$D$26,MATCH(D1812,'Нормо-час по специальностям'!$A$6:$A$26,0))</f>
        <v>1200</v>
      </c>
      <c r="J1812" s="8">
        <f>INDEX('Нормо-час по специальностям'!$E$6:$E$26,MATCH(D1812,'Нормо-час по специальностям'!$A$6:$A$26,0))</f>
        <v>1440</v>
      </c>
      <c r="K1812" s="8">
        <f t="shared" si="1146"/>
        <v>3000</v>
      </c>
      <c r="L1812" s="8">
        <f t="shared" si="1147"/>
        <v>3600</v>
      </c>
      <c r="M1812" s="8">
        <f>Расценки!L1811</f>
        <v>2700</v>
      </c>
      <c r="N1812" s="8">
        <f>Расценки!M1811</f>
        <v>3105</v>
      </c>
      <c r="O1812" s="10">
        <f t="shared" si="1148"/>
        <v>0.11111111111111116</v>
      </c>
      <c r="P1812" s="10">
        <f t="shared" si="1149"/>
        <v>0.15942028985507251</v>
      </c>
      <c r="Q1812" s="7" t="str">
        <f t="shared" si="1150"/>
        <v>расценка</v>
      </c>
      <c r="R1812" s="7" t="str">
        <f t="shared" si="1151"/>
        <v>расценка</v>
      </c>
      <c r="S1812" s="8">
        <f t="shared" si="1152"/>
        <v>1080</v>
      </c>
      <c r="T1812" s="8">
        <f t="shared" si="1153"/>
        <v>1242</v>
      </c>
      <c r="U1812" s="8">
        <f>Расценки!F1811</f>
        <v>4500</v>
      </c>
      <c r="V1812" s="8">
        <f>Расценки!G1811</f>
        <v>5175</v>
      </c>
      <c r="W1812" s="10">
        <f t="shared" si="1154"/>
        <v>0.33333333333333331</v>
      </c>
      <c r="X1812" s="10">
        <f t="shared" si="1155"/>
        <v>0.30434782608695654</v>
      </c>
      <c r="Y1812" s="9">
        <f>Расценки!H1811</f>
        <v>4500</v>
      </c>
      <c r="Z1812" s="9">
        <f>Расценки!I1811</f>
        <v>5175</v>
      </c>
      <c r="AA1812" s="10">
        <f>Расценки!J1811</f>
        <v>0</v>
      </c>
      <c r="AB1812" s="10">
        <f>Расценки!K1811</f>
        <v>0</v>
      </c>
      <c r="AC1812" s="16">
        <f t="shared" si="1156"/>
        <v>0.33333333333333331</v>
      </c>
      <c r="AD1812" s="16">
        <f t="shared" si="1157"/>
        <v>0.30434782608695654</v>
      </c>
      <c r="AE1812" s="10">
        <f t="shared" si="1158"/>
        <v>0.4</v>
      </c>
      <c r="AF1812" s="10">
        <f t="shared" si="1159"/>
        <v>0.4</v>
      </c>
      <c r="AG1812" s="8">
        <f t="shared" si="1160"/>
        <v>1500</v>
      </c>
      <c r="AH1812" s="8">
        <f t="shared" si="1161"/>
        <v>1575</v>
      </c>
    </row>
    <row r="1813" spans="1:34" x14ac:dyDescent="0.25">
      <c r="A1813" s="7" t="s">
        <v>5263</v>
      </c>
      <c r="B1813" s="7" t="s">
        <v>5264</v>
      </c>
      <c r="C1813" s="7" t="s">
        <v>54</v>
      </c>
      <c r="D1813" s="7" t="s">
        <v>396</v>
      </c>
      <c r="E1813" s="7" t="str">
        <f>INDEX('Нормо-час по специальностям'!$B$6:$B$26,MATCH(D1813,'Нормо-час по специальностям'!$A$6:$A$26,0))</f>
        <v>Монтажник дверей, окон, перегородок</v>
      </c>
      <c r="F1813" s="15">
        <v>2.5</v>
      </c>
      <c r="G1813" s="7" t="s">
        <v>7644</v>
      </c>
      <c r="H1813" s="11">
        <f t="shared" si="1145"/>
        <v>2.8</v>
      </c>
      <c r="I1813" s="8">
        <f>INDEX('Нормо-час по специальностям'!$D$6:$D$26,MATCH(D1813,'Нормо-час по специальностям'!$A$6:$A$26,0))</f>
        <v>800</v>
      </c>
      <c r="J1813" s="8">
        <f>INDEX('Нормо-час по специальностям'!$E$6:$E$26,MATCH(D1813,'Нормо-час по специальностям'!$A$6:$A$26,0))</f>
        <v>950</v>
      </c>
      <c r="K1813" s="8">
        <f t="shared" si="1146"/>
        <v>2000</v>
      </c>
      <c r="L1813" s="8">
        <f t="shared" si="1147"/>
        <v>2375</v>
      </c>
      <c r="M1813" s="8">
        <f>Расценки!L1812</f>
        <v>2480</v>
      </c>
      <c r="N1813" s="8">
        <f>Расценки!M1812</f>
        <v>2852</v>
      </c>
      <c r="O1813" s="10">
        <f t="shared" si="1148"/>
        <v>-0.19354838709677424</v>
      </c>
      <c r="P1813" s="10">
        <f t="shared" si="1149"/>
        <v>-0.16725105189340816</v>
      </c>
      <c r="Q1813" s="7" t="str">
        <f t="shared" si="1150"/>
        <v>нормо-часы</v>
      </c>
      <c r="R1813" s="7" t="str">
        <f t="shared" si="1151"/>
        <v>нормо-часы</v>
      </c>
      <c r="S1813" s="8">
        <f t="shared" si="1152"/>
        <v>992</v>
      </c>
      <c r="T1813" s="8">
        <f t="shared" si="1153"/>
        <v>1141</v>
      </c>
      <c r="U1813" s="8">
        <f>Расценки!F1812</f>
        <v>4000</v>
      </c>
      <c r="V1813" s="8">
        <f>Расценки!G1812</f>
        <v>4600</v>
      </c>
      <c r="W1813" s="10">
        <f t="shared" si="1154"/>
        <v>0.5</v>
      </c>
      <c r="X1813" s="10">
        <f t="shared" si="1155"/>
        <v>0.48369565217391303</v>
      </c>
      <c r="Y1813" s="9">
        <f>Расценки!H1812</f>
        <v>4000</v>
      </c>
      <c r="Z1813" s="9">
        <f>Расценки!I1812</f>
        <v>4600</v>
      </c>
      <c r="AA1813" s="10">
        <f>Расценки!J1812</f>
        <v>0</v>
      </c>
      <c r="AB1813" s="10">
        <f>Расценки!K1812</f>
        <v>0</v>
      </c>
      <c r="AC1813" s="16">
        <f t="shared" si="1156"/>
        <v>0.5</v>
      </c>
      <c r="AD1813" s="16">
        <f t="shared" si="1157"/>
        <v>0.48369565217391303</v>
      </c>
      <c r="AE1813" s="10">
        <f t="shared" si="1158"/>
        <v>0.38</v>
      </c>
      <c r="AF1813" s="10">
        <f t="shared" si="1159"/>
        <v>0.38</v>
      </c>
      <c r="AG1813" s="8">
        <f t="shared" si="1160"/>
        <v>2000</v>
      </c>
      <c r="AH1813" s="8">
        <f t="shared" si="1161"/>
        <v>2225</v>
      </c>
    </row>
    <row r="1814" spans="1:34" x14ac:dyDescent="0.25">
      <c r="A1814" s="7" t="s">
        <v>5266</v>
      </c>
      <c r="B1814" s="7" t="s">
        <v>5267</v>
      </c>
      <c r="C1814" s="7" t="s">
        <v>177</v>
      </c>
      <c r="D1814" s="7" t="s">
        <v>396</v>
      </c>
      <c r="E1814" s="7" t="str">
        <f>INDEX('Нормо-час по специальностям'!$B$6:$B$26,MATCH(D1814,'Нормо-час по специальностям'!$A$6:$A$26,0))</f>
        <v>Монтажник дверей, окон, перегородок</v>
      </c>
      <c r="F1814" s="15">
        <v>1.2</v>
      </c>
      <c r="G1814" s="7" t="s">
        <v>7645</v>
      </c>
      <c r="H1814" s="11">
        <f t="shared" si="1145"/>
        <v>5.83</v>
      </c>
      <c r="I1814" s="8">
        <f>INDEX('Нормо-час по специальностям'!$D$6:$D$26,MATCH(D1814,'Нормо-час по специальностям'!$A$6:$A$26,0))</f>
        <v>800</v>
      </c>
      <c r="J1814" s="8">
        <f>INDEX('Нормо-час по специальностям'!$E$6:$E$26,MATCH(D1814,'Нормо-час по специальностям'!$A$6:$A$26,0))</f>
        <v>950</v>
      </c>
      <c r="K1814" s="8">
        <f t="shared" si="1146"/>
        <v>960</v>
      </c>
      <c r="L1814" s="8">
        <f t="shared" si="1147"/>
        <v>1140</v>
      </c>
      <c r="M1814" s="8">
        <f>Расценки!L1813</f>
        <v>1240</v>
      </c>
      <c r="N1814" s="8">
        <f>Расценки!M1813</f>
        <v>1426</v>
      </c>
      <c r="O1814" s="10">
        <f t="shared" si="1148"/>
        <v>-0.22580645161290325</v>
      </c>
      <c r="P1814" s="10">
        <f t="shared" si="1149"/>
        <v>-0.20056100981767178</v>
      </c>
      <c r="Q1814" s="7" t="str">
        <f t="shared" si="1150"/>
        <v>нормо-часы</v>
      </c>
      <c r="R1814" s="7" t="str">
        <f t="shared" si="1151"/>
        <v>нормо-часы</v>
      </c>
      <c r="S1814" s="8">
        <f t="shared" si="1152"/>
        <v>1033</v>
      </c>
      <c r="T1814" s="8">
        <f t="shared" si="1153"/>
        <v>1188</v>
      </c>
      <c r="U1814" s="8">
        <f>Расценки!F1813</f>
        <v>2000</v>
      </c>
      <c r="V1814" s="8">
        <f>Расценки!G1813</f>
        <v>2300</v>
      </c>
      <c r="W1814" s="10">
        <f t="shared" si="1154"/>
        <v>0.52</v>
      </c>
      <c r="X1814" s="10">
        <f t="shared" si="1155"/>
        <v>0.5043478260869565</v>
      </c>
      <c r="Y1814" s="9">
        <f>Расценки!H1813</f>
        <v>2000</v>
      </c>
      <c r="Z1814" s="9">
        <f>Расценки!I1813</f>
        <v>2300</v>
      </c>
      <c r="AA1814" s="10">
        <f>Расценки!J1813</f>
        <v>0</v>
      </c>
      <c r="AB1814" s="10">
        <f>Расценки!K1813</f>
        <v>0</v>
      </c>
      <c r="AC1814" s="16">
        <f t="shared" si="1156"/>
        <v>0.52</v>
      </c>
      <c r="AD1814" s="16">
        <f t="shared" si="1157"/>
        <v>0.5043478260869565</v>
      </c>
      <c r="AE1814" s="10">
        <f t="shared" si="1158"/>
        <v>0.38</v>
      </c>
      <c r="AF1814" s="10">
        <f t="shared" si="1159"/>
        <v>0.38</v>
      </c>
      <c r="AG1814" s="8">
        <f t="shared" si="1160"/>
        <v>1040</v>
      </c>
      <c r="AH1814" s="8">
        <f t="shared" si="1161"/>
        <v>1160</v>
      </c>
    </row>
    <row r="1815" spans="1:34" x14ac:dyDescent="0.25">
      <c r="A1815" s="7" t="s">
        <v>5268</v>
      </c>
      <c r="B1815" s="7" t="s">
        <v>5269</v>
      </c>
      <c r="C1815" s="7" t="s">
        <v>177</v>
      </c>
      <c r="D1815" s="7" t="s">
        <v>799</v>
      </c>
      <c r="E1815" s="7" t="str">
        <f>INDEX('Нормо-час по специальностям'!$B$6:$B$26,MATCH(D1815,'Нормо-час по специальностям'!$A$6:$A$26,0))</f>
        <v>Сервисный инженер ворот и автоматики</v>
      </c>
      <c r="F1815" s="15">
        <v>2</v>
      </c>
      <c r="G1815" s="7" t="s">
        <v>7646</v>
      </c>
      <c r="H1815" s="11">
        <f t="shared" si="1145"/>
        <v>3.5</v>
      </c>
      <c r="I1815" s="8">
        <f>INDEX('Нормо-час по специальностям'!$D$6:$D$26,MATCH(D1815,'Нормо-час по специальностям'!$A$6:$A$26,0))</f>
        <v>1200</v>
      </c>
      <c r="J1815" s="8">
        <f>INDEX('Нормо-час по специальностям'!$E$6:$E$26,MATCH(D1815,'Нормо-час по специальностям'!$A$6:$A$26,0))</f>
        <v>1440</v>
      </c>
      <c r="K1815" s="8">
        <f t="shared" si="1146"/>
        <v>2400</v>
      </c>
      <c r="L1815" s="8">
        <f t="shared" si="1147"/>
        <v>2880</v>
      </c>
      <c r="M1815" s="8">
        <f>Расценки!L1814</f>
        <v>2100</v>
      </c>
      <c r="N1815" s="8">
        <f>Расценки!M1814</f>
        <v>2415</v>
      </c>
      <c r="O1815" s="10">
        <f t="shared" si="1148"/>
        <v>0.14285714285714279</v>
      </c>
      <c r="P1815" s="10">
        <f t="shared" si="1149"/>
        <v>0.19254658385093171</v>
      </c>
      <c r="Q1815" s="7" t="str">
        <f t="shared" si="1150"/>
        <v>расценка</v>
      </c>
      <c r="R1815" s="7" t="str">
        <f t="shared" si="1151"/>
        <v>расценка</v>
      </c>
      <c r="S1815" s="8">
        <f t="shared" si="1152"/>
        <v>1050</v>
      </c>
      <c r="T1815" s="8">
        <f t="shared" si="1153"/>
        <v>1208</v>
      </c>
      <c r="U1815" s="8">
        <f>Расценки!F1814</f>
        <v>3500</v>
      </c>
      <c r="V1815" s="8">
        <f>Расценки!G1814</f>
        <v>4025</v>
      </c>
      <c r="W1815" s="10">
        <f t="shared" si="1154"/>
        <v>0.31428571428571428</v>
      </c>
      <c r="X1815" s="10">
        <f t="shared" si="1155"/>
        <v>0.28447204968944101</v>
      </c>
      <c r="Y1815" s="9">
        <f>Расценки!H1814</f>
        <v>3500</v>
      </c>
      <c r="Z1815" s="9">
        <f>Расценки!I1814</f>
        <v>4025</v>
      </c>
      <c r="AA1815" s="10">
        <f>Расценки!J1814</f>
        <v>0</v>
      </c>
      <c r="AB1815" s="10">
        <f>Расценки!K1814</f>
        <v>0</v>
      </c>
      <c r="AC1815" s="16">
        <f t="shared" si="1156"/>
        <v>0.31428571428571428</v>
      </c>
      <c r="AD1815" s="16">
        <f t="shared" si="1157"/>
        <v>0.28447204968944101</v>
      </c>
      <c r="AE1815" s="10">
        <f t="shared" si="1158"/>
        <v>0.4</v>
      </c>
      <c r="AF1815" s="10">
        <f t="shared" si="1159"/>
        <v>0.4</v>
      </c>
      <c r="AG1815" s="8">
        <f t="shared" si="1160"/>
        <v>1100</v>
      </c>
      <c r="AH1815" s="8">
        <f t="shared" si="1161"/>
        <v>1145</v>
      </c>
    </row>
    <row r="1816" spans="1:34" x14ac:dyDescent="0.25">
      <c r="A1816" s="7" t="s">
        <v>5271</v>
      </c>
      <c r="B1816" s="7" t="s">
        <v>5272</v>
      </c>
      <c r="C1816" s="7" t="s">
        <v>177</v>
      </c>
      <c r="D1816" s="7" t="s">
        <v>799</v>
      </c>
      <c r="E1816" s="7" t="str">
        <f>INDEX('Нормо-час по специальностям'!$B$6:$B$26,MATCH(D1816,'Нормо-час по специальностям'!$A$6:$A$26,0))</f>
        <v>Сервисный инженер ворот и автоматики</v>
      </c>
      <c r="F1816" s="15">
        <v>1</v>
      </c>
      <c r="G1816" s="7" t="s">
        <v>7646</v>
      </c>
      <c r="H1816" s="11">
        <f t="shared" si="1145"/>
        <v>7</v>
      </c>
      <c r="I1816" s="8">
        <f>INDEX('Нормо-час по специальностям'!$D$6:$D$26,MATCH(D1816,'Нормо-час по специальностям'!$A$6:$A$26,0))</f>
        <v>1200</v>
      </c>
      <c r="J1816" s="8">
        <f>INDEX('Нормо-час по специальностям'!$E$6:$E$26,MATCH(D1816,'Нормо-час по специальностям'!$A$6:$A$26,0))</f>
        <v>1440</v>
      </c>
      <c r="K1816" s="8">
        <f t="shared" si="1146"/>
        <v>1200</v>
      </c>
      <c r="L1816" s="8">
        <f t="shared" si="1147"/>
        <v>1440</v>
      </c>
      <c r="M1816" s="8">
        <f>Расценки!L1815</f>
        <v>1500</v>
      </c>
      <c r="N1816" s="8">
        <f>Расценки!M1815</f>
        <v>1725</v>
      </c>
      <c r="O1816" s="10">
        <f t="shared" si="1148"/>
        <v>-0.19999999999999996</v>
      </c>
      <c r="P1816" s="10">
        <f t="shared" si="1149"/>
        <v>-0.16521739130434787</v>
      </c>
      <c r="Q1816" s="7" t="str">
        <f t="shared" si="1150"/>
        <v>нормо-часы</v>
      </c>
      <c r="R1816" s="7" t="str">
        <f t="shared" si="1151"/>
        <v>нормо-часы</v>
      </c>
      <c r="S1816" s="8">
        <f t="shared" si="1152"/>
        <v>1500</v>
      </c>
      <c r="T1816" s="8">
        <f t="shared" si="1153"/>
        <v>1725</v>
      </c>
      <c r="U1816" s="8">
        <f>Расценки!F1815</f>
        <v>2500</v>
      </c>
      <c r="V1816" s="8">
        <f>Расценки!G1815</f>
        <v>2875</v>
      </c>
      <c r="W1816" s="10">
        <f t="shared" si="1154"/>
        <v>0.52</v>
      </c>
      <c r="X1816" s="10">
        <f t="shared" si="1155"/>
        <v>0.49913043478260871</v>
      </c>
      <c r="Y1816" s="9">
        <f>Расценки!H1815</f>
        <v>2500</v>
      </c>
      <c r="Z1816" s="9">
        <f>Расценки!I1815</f>
        <v>2875</v>
      </c>
      <c r="AA1816" s="10">
        <f>Расценки!J1815</f>
        <v>0</v>
      </c>
      <c r="AB1816" s="10">
        <f>Расценки!K1815</f>
        <v>0</v>
      </c>
      <c r="AC1816" s="16">
        <f t="shared" si="1156"/>
        <v>0.52</v>
      </c>
      <c r="AD1816" s="16">
        <f t="shared" si="1157"/>
        <v>0.49913043478260871</v>
      </c>
      <c r="AE1816" s="10">
        <f t="shared" si="1158"/>
        <v>0.4</v>
      </c>
      <c r="AF1816" s="10">
        <f t="shared" si="1159"/>
        <v>0.4</v>
      </c>
      <c r="AG1816" s="8">
        <f t="shared" si="1160"/>
        <v>1300</v>
      </c>
      <c r="AH1816" s="8">
        <f t="shared" si="1161"/>
        <v>1435</v>
      </c>
    </row>
    <row r="1817" spans="1:34" x14ac:dyDescent="0.25">
      <c r="A1817" s="7" t="s">
        <v>5273</v>
      </c>
      <c r="B1817" s="7" t="s">
        <v>5274</v>
      </c>
      <c r="C1817" s="7" t="s">
        <v>177</v>
      </c>
      <c r="D1817" s="7" t="s">
        <v>799</v>
      </c>
      <c r="E1817" s="7" t="str">
        <f>INDEX('Нормо-час по специальностям'!$B$6:$B$26,MATCH(D1817,'Нормо-час по специальностям'!$A$6:$A$26,0))</f>
        <v>Сервисный инженер ворот и автоматики</v>
      </c>
      <c r="F1817" s="15">
        <v>0.8</v>
      </c>
      <c r="G1817" s="7" t="s">
        <v>7646</v>
      </c>
      <c r="H1817" s="11">
        <f t="shared" si="1145"/>
        <v>8.75</v>
      </c>
      <c r="I1817" s="8">
        <f>INDEX('Нормо-час по специальностям'!$D$6:$D$26,MATCH(D1817,'Нормо-час по специальностям'!$A$6:$A$26,0))</f>
        <v>1200</v>
      </c>
      <c r="J1817" s="8">
        <f>INDEX('Нормо-час по специальностям'!$E$6:$E$26,MATCH(D1817,'Нормо-час по специальностям'!$A$6:$A$26,0))</f>
        <v>1440</v>
      </c>
      <c r="K1817" s="8">
        <f t="shared" si="1146"/>
        <v>960</v>
      </c>
      <c r="L1817" s="8">
        <f t="shared" si="1147"/>
        <v>1152</v>
      </c>
      <c r="M1817" s="8">
        <f>Расценки!L1816</f>
        <v>960</v>
      </c>
      <c r="N1817" s="8">
        <f>Расценки!M1816</f>
        <v>1104</v>
      </c>
      <c r="O1817" s="10">
        <f t="shared" si="1148"/>
        <v>0</v>
      </c>
      <c r="P1817" s="10">
        <f t="shared" si="1149"/>
        <v>4.3478260869565188E-2</v>
      </c>
      <c r="Q1817" s="7" t="str">
        <f t="shared" si="1150"/>
        <v>равно</v>
      </c>
      <c r="R1817" s="7" t="str">
        <f t="shared" si="1151"/>
        <v>равно</v>
      </c>
      <c r="S1817" s="8">
        <f t="shared" si="1152"/>
        <v>1200</v>
      </c>
      <c r="T1817" s="8">
        <f t="shared" si="1153"/>
        <v>1380</v>
      </c>
      <c r="U1817" s="8">
        <f>Расценки!F1816</f>
        <v>1600</v>
      </c>
      <c r="V1817" s="8">
        <f>Расценки!G1816</f>
        <v>1840</v>
      </c>
      <c r="W1817" s="10">
        <f t="shared" si="1154"/>
        <v>0.4</v>
      </c>
      <c r="X1817" s="10">
        <f t="shared" si="1155"/>
        <v>0.37391304347826088</v>
      </c>
      <c r="Y1817" s="9">
        <f>Расценки!H1816</f>
        <v>1600</v>
      </c>
      <c r="Z1817" s="9">
        <f>Расценки!I1816</f>
        <v>1840</v>
      </c>
      <c r="AA1817" s="10">
        <f>Расценки!J1816</f>
        <v>0</v>
      </c>
      <c r="AB1817" s="10">
        <f>Расценки!K1816</f>
        <v>0</v>
      </c>
      <c r="AC1817" s="16">
        <f t="shared" si="1156"/>
        <v>0.4</v>
      </c>
      <c r="AD1817" s="16">
        <f t="shared" si="1157"/>
        <v>0.37391304347826088</v>
      </c>
      <c r="AE1817" s="10">
        <f t="shared" si="1158"/>
        <v>0.4</v>
      </c>
      <c r="AF1817" s="10">
        <f t="shared" si="1159"/>
        <v>0.4</v>
      </c>
      <c r="AG1817" s="8">
        <f t="shared" si="1160"/>
        <v>640</v>
      </c>
      <c r="AH1817" s="8">
        <f t="shared" si="1161"/>
        <v>688</v>
      </c>
    </row>
    <row r="1818" spans="1:34" x14ac:dyDescent="0.25">
      <c r="A1818" s="7" t="s">
        <v>5276</v>
      </c>
      <c r="B1818" s="7" t="s">
        <v>5277</v>
      </c>
      <c r="C1818" s="7" t="s">
        <v>177</v>
      </c>
      <c r="D1818" s="7" t="s">
        <v>799</v>
      </c>
      <c r="E1818" s="7" t="str">
        <f>INDEX('Нормо-час по специальностям'!$B$6:$B$26,MATCH(D1818,'Нормо-час по специальностям'!$A$6:$A$26,0))</f>
        <v>Сервисный инженер ворот и автоматики</v>
      </c>
      <c r="F1818" s="15">
        <v>1</v>
      </c>
      <c r="G1818" s="7" t="s">
        <v>7646</v>
      </c>
      <c r="H1818" s="11">
        <f t="shared" si="1145"/>
        <v>7</v>
      </c>
      <c r="I1818" s="8">
        <f>INDEX('Нормо-час по специальностям'!$D$6:$D$26,MATCH(D1818,'Нормо-час по специальностям'!$A$6:$A$26,0))</f>
        <v>1200</v>
      </c>
      <c r="J1818" s="8">
        <f>INDEX('Нормо-час по специальностям'!$E$6:$E$26,MATCH(D1818,'Нормо-час по специальностям'!$A$6:$A$26,0))</f>
        <v>1440</v>
      </c>
      <c r="K1818" s="8">
        <f t="shared" si="1146"/>
        <v>1200</v>
      </c>
      <c r="L1818" s="8">
        <f t="shared" si="1147"/>
        <v>1440</v>
      </c>
      <c r="M1818" s="8">
        <f>Расценки!L1817</f>
        <v>1080</v>
      </c>
      <c r="N1818" s="8">
        <f>Расценки!M1817</f>
        <v>1242</v>
      </c>
      <c r="O1818" s="10">
        <f t="shared" si="1148"/>
        <v>0.11111111111111116</v>
      </c>
      <c r="P1818" s="10">
        <f t="shared" si="1149"/>
        <v>0.15942028985507251</v>
      </c>
      <c r="Q1818" s="7" t="str">
        <f t="shared" si="1150"/>
        <v>расценка</v>
      </c>
      <c r="R1818" s="7" t="str">
        <f t="shared" si="1151"/>
        <v>расценка</v>
      </c>
      <c r="S1818" s="8">
        <f t="shared" si="1152"/>
        <v>1080</v>
      </c>
      <c r="T1818" s="8">
        <f t="shared" si="1153"/>
        <v>1242</v>
      </c>
      <c r="U1818" s="8">
        <f>Расценки!F1817</f>
        <v>1800</v>
      </c>
      <c r="V1818" s="8">
        <f>Расценки!G1817</f>
        <v>2070</v>
      </c>
      <c r="W1818" s="10">
        <f t="shared" si="1154"/>
        <v>0.33333333333333331</v>
      </c>
      <c r="X1818" s="10">
        <f t="shared" si="1155"/>
        <v>0.30434782608695654</v>
      </c>
      <c r="Y1818" s="9">
        <f>Расценки!H1817</f>
        <v>1800</v>
      </c>
      <c r="Z1818" s="9">
        <f>Расценки!I1817</f>
        <v>2070</v>
      </c>
      <c r="AA1818" s="10">
        <f>Расценки!J1817</f>
        <v>0</v>
      </c>
      <c r="AB1818" s="10">
        <f>Расценки!K1817</f>
        <v>0</v>
      </c>
      <c r="AC1818" s="16">
        <f t="shared" si="1156"/>
        <v>0.33333333333333331</v>
      </c>
      <c r="AD1818" s="16">
        <f t="shared" si="1157"/>
        <v>0.30434782608695654</v>
      </c>
      <c r="AE1818" s="10">
        <f t="shared" si="1158"/>
        <v>0.4</v>
      </c>
      <c r="AF1818" s="10">
        <f t="shared" si="1159"/>
        <v>0.4</v>
      </c>
      <c r="AG1818" s="8">
        <f t="shared" si="1160"/>
        <v>600</v>
      </c>
      <c r="AH1818" s="8">
        <f t="shared" si="1161"/>
        <v>630</v>
      </c>
    </row>
    <row r="1819" spans="1:34" x14ac:dyDescent="0.25">
      <c r="A1819" s="7" t="s">
        <v>5280</v>
      </c>
      <c r="B1819" s="7" t="s">
        <v>5281</v>
      </c>
      <c r="C1819" s="7" t="s">
        <v>177</v>
      </c>
      <c r="D1819" s="7" t="s">
        <v>396</v>
      </c>
      <c r="E1819" s="7" t="str">
        <f>INDEX('Нормо-час по специальностям'!$B$6:$B$26,MATCH(D1819,'Нормо-час по специальностям'!$A$6:$A$26,0))</f>
        <v>Монтажник дверей, окон, перегородок</v>
      </c>
      <c r="F1819" s="15">
        <v>0.25</v>
      </c>
      <c r="G1819" s="7" t="s">
        <v>7647</v>
      </c>
      <c r="H1819" s="11">
        <f t="shared" si="1145"/>
        <v>28</v>
      </c>
      <c r="I1819" s="8">
        <f>INDEX('Нормо-час по специальностям'!$D$6:$D$26,MATCH(D1819,'Нормо-час по специальностям'!$A$6:$A$26,0))</f>
        <v>800</v>
      </c>
      <c r="J1819" s="8">
        <f>INDEX('Нормо-час по специальностям'!$E$6:$E$26,MATCH(D1819,'Нормо-час по специальностям'!$A$6:$A$26,0))</f>
        <v>950</v>
      </c>
      <c r="K1819" s="8">
        <f t="shared" si="1146"/>
        <v>200</v>
      </c>
      <c r="L1819" s="8">
        <f t="shared" si="1147"/>
        <v>238</v>
      </c>
      <c r="M1819" s="8">
        <f>Расценки!L1818</f>
        <v>310</v>
      </c>
      <c r="N1819" s="8">
        <f>Расценки!M1818</f>
        <v>356</v>
      </c>
      <c r="O1819" s="10">
        <f t="shared" si="1148"/>
        <v>-0.35483870967741937</v>
      </c>
      <c r="P1819" s="10">
        <f t="shared" si="1149"/>
        <v>-0.3314606741573034</v>
      </c>
      <c r="Q1819" s="7" t="str">
        <f t="shared" si="1150"/>
        <v>нормо-часы</v>
      </c>
      <c r="R1819" s="7" t="str">
        <f t="shared" si="1151"/>
        <v>нормо-часы</v>
      </c>
      <c r="S1819" s="8">
        <f t="shared" si="1152"/>
        <v>1240</v>
      </c>
      <c r="T1819" s="8">
        <f t="shared" si="1153"/>
        <v>1424</v>
      </c>
      <c r="U1819" s="8">
        <f>Расценки!F1818</f>
        <v>500</v>
      </c>
      <c r="V1819" s="8">
        <f>Расценки!G1818</f>
        <v>575</v>
      </c>
      <c r="W1819" s="10">
        <f t="shared" si="1154"/>
        <v>0.6</v>
      </c>
      <c r="X1819" s="10">
        <f t="shared" si="1155"/>
        <v>0.58608695652173914</v>
      </c>
      <c r="Y1819" s="9">
        <f>Расценки!H1818</f>
        <v>500</v>
      </c>
      <c r="Z1819" s="9">
        <f>Расценки!I1818</f>
        <v>575</v>
      </c>
      <c r="AA1819" s="10">
        <f>Расценки!J1818</f>
        <v>0</v>
      </c>
      <c r="AB1819" s="10">
        <f>Расценки!K1818</f>
        <v>0</v>
      </c>
      <c r="AC1819" s="16">
        <f t="shared" si="1156"/>
        <v>0.6</v>
      </c>
      <c r="AD1819" s="16">
        <f t="shared" si="1157"/>
        <v>0.58608695652173914</v>
      </c>
      <c r="AE1819" s="10">
        <f t="shared" si="1158"/>
        <v>0.38</v>
      </c>
      <c r="AF1819" s="10">
        <f t="shared" si="1159"/>
        <v>0.38086956521739129</v>
      </c>
      <c r="AG1819" s="8">
        <f t="shared" si="1160"/>
        <v>300</v>
      </c>
      <c r="AH1819" s="8">
        <f t="shared" si="1161"/>
        <v>337</v>
      </c>
    </row>
    <row r="1820" spans="1:34" x14ac:dyDescent="0.25">
      <c r="A1820" s="7" t="s">
        <v>5283</v>
      </c>
      <c r="B1820" s="7" t="s">
        <v>5284</v>
      </c>
      <c r="C1820" s="7" t="s">
        <v>177</v>
      </c>
      <c r="D1820" s="7" t="s">
        <v>799</v>
      </c>
      <c r="E1820" s="7" t="str">
        <f>INDEX('Нормо-час по специальностям'!$B$6:$B$26,MATCH(D1820,'Нормо-час по специальностям'!$A$6:$A$26,0))</f>
        <v>Сервисный инженер ворот и автоматики</v>
      </c>
      <c r="F1820" s="15">
        <v>1.2</v>
      </c>
      <c r="G1820" s="7" t="s">
        <v>7646</v>
      </c>
      <c r="H1820" s="11">
        <f t="shared" si="1145"/>
        <v>5.83</v>
      </c>
      <c r="I1820" s="8">
        <f>INDEX('Нормо-час по специальностям'!$D$6:$D$26,MATCH(D1820,'Нормо-час по специальностям'!$A$6:$A$26,0))</f>
        <v>1200</v>
      </c>
      <c r="J1820" s="8">
        <f>INDEX('Нормо-час по специальностям'!$E$6:$E$26,MATCH(D1820,'Нормо-час по специальностям'!$A$6:$A$26,0))</f>
        <v>1440</v>
      </c>
      <c r="K1820" s="8">
        <f t="shared" si="1146"/>
        <v>1440</v>
      </c>
      <c r="L1820" s="8">
        <f t="shared" si="1147"/>
        <v>1728</v>
      </c>
      <c r="M1820" s="8">
        <f>Расценки!L1819</f>
        <v>1500</v>
      </c>
      <c r="N1820" s="8">
        <f>Расценки!M1819</f>
        <v>1725</v>
      </c>
      <c r="O1820" s="10">
        <f t="shared" si="1148"/>
        <v>-4.0000000000000036E-2</v>
      </c>
      <c r="P1820" s="10">
        <f t="shared" si="1149"/>
        <v>1.7391304347826875E-3</v>
      </c>
      <c r="Q1820" s="7" t="str">
        <f t="shared" si="1150"/>
        <v>равно</v>
      </c>
      <c r="R1820" s="7" t="str">
        <f t="shared" si="1151"/>
        <v>равно</v>
      </c>
      <c r="S1820" s="8">
        <f t="shared" si="1152"/>
        <v>1250</v>
      </c>
      <c r="T1820" s="8">
        <f t="shared" si="1153"/>
        <v>1438</v>
      </c>
      <c r="U1820" s="8">
        <f>Расценки!F1819</f>
        <v>2500</v>
      </c>
      <c r="V1820" s="8">
        <f>Расценки!G1819</f>
        <v>2875</v>
      </c>
      <c r="W1820" s="10">
        <f t="shared" si="1154"/>
        <v>0.42399999999999999</v>
      </c>
      <c r="X1820" s="10">
        <f t="shared" si="1155"/>
        <v>0.39895652173913043</v>
      </c>
      <c r="Y1820" s="9">
        <f>Расценки!H1819</f>
        <v>2500</v>
      </c>
      <c r="Z1820" s="9">
        <f>Расценки!I1819</f>
        <v>2875</v>
      </c>
      <c r="AA1820" s="10">
        <f>Расценки!J1819</f>
        <v>0</v>
      </c>
      <c r="AB1820" s="10">
        <f>Расценки!K1819</f>
        <v>0</v>
      </c>
      <c r="AC1820" s="16">
        <f t="shared" si="1156"/>
        <v>0.42399999999999999</v>
      </c>
      <c r="AD1820" s="16">
        <f t="shared" si="1157"/>
        <v>0.39895652173913043</v>
      </c>
      <c r="AE1820" s="10">
        <f t="shared" si="1158"/>
        <v>0.4</v>
      </c>
      <c r="AF1820" s="10">
        <f t="shared" si="1159"/>
        <v>0.4</v>
      </c>
      <c r="AG1820" s="8">
        <f t="shared" si="1160"/>
        <v>1060</v>
      </c>
      <c r="AH1820" s="8">
        <f t="shared" si="1161"/>
        <v>1147</v>
      </c>
    </row>
    <row r="1821" spans="1:34" x14ac:dyDescent="0.25">
      <c r="A1821" s="7" t="s">
        <v>5285</v>
      </c>
      <c r="B1821" s="7" t="s">
        <v>5286</v>
      </c>
      <c r="C1821" s="7" t="s">
        <v>177</v>
      </c>
      <c r="D1821" s="7" t="s">
        <v>799</v>
      </c>
      <c r="E1821" s="7" t="str">
        <f>INDEX('Нормо-час по специальностям'!$B$6:$B$26,MATCH(D1821,'Нормо-час по специальностям'!$A$6:$A$26,0))</f>
        <v>Сервисный инженер ворот и автоматики</v>
      </c>
      <c r="F1821" s="15">
        <v>2.5</v>
      </c>
      <c r="G1821" s="7" t="s">
        <v>7646</v>
      </c>
      <c r="H1821" s="11">
        <f t="shared" si="1145"/>
        <v>2.8</v>
      </c>
      <c r="I1821" s="8">
        <f>INDEX('Нормо-час по специальностям'!$D$6:$D$26,MATCH(D1821,'Нормо-час по специальностям'!$A$6:$A$26,0))</f>
        <v>1200</v>
      </c>
      <c r="J1821" s="8">
        <f>INDEX('Нормо-час по специальностям'!$E$6:$E$26,MATCH(D1821,'Нормо-час по специальностям'!$A$6:$A$26,0))</f>
        <v>1440</v>
      </c>
      <c r="K1821" s="8">
        <f t="shared" si="1146"/>
        <v>3000</v>
      </c>
      <c r="L1821" s="8">
        <f t="shared" si="1147"/>
        <v>3600</v>
      </c>
      <c r="M1821" s="8">
        <f>Расценки!L1820</f>
        <v>3300</v>
      </c>
      <c r="N1821" s="8">
        <f>Расценки!M1820</f>
        <v>3795</v>
      </c>
      <c r="O1821" s="10">
        <f t="shared" si="1148"/>
        <v>-9.0909090909090939E-2</v>
      </c>
      <c r="P1821" s="10">
        <f t="shared" si="1149"/>
        <v>-5.1383399209486202E-2</v>
      </c>
      <c r="Q1821" s="7" t="str">
        <f t="shared" si="1150"/>
        <v>равно</v>
      </c>
      <c r="R1821" s="7" t="str">
        <f t="shared" si="1151"/>
        <v>равно</v>
      </c>
      <c r="S1821" s="8">
        <f t="shared" si="1152"/>
        <v>1320</v>
      </c>
      <c r="T1821" s="8">
        <f t="shared" si="1153"/>
        <v>1518</v>
      </c>
      <c r="U1821" s="8">
        <f>Расценки!F1820</f>
        <v>5500</v>
      </c>
      <c r="V1821" s="8">
        <f>Расценки!G1820</f>
        <v>6325</v>
      </c>
      <c r="W1821" s="10">
        <f t="shared" si="1154"/>
        <v>0.45454545454545453</v>
      </c>
      <c r="X1821" s="10">
        <f t="shared" si="1155"/>
        <v>0.43083003952569171</v>
      </c>
      <c r="Y1821" s="9">
        <f>Расценки!H1820</f>
        <v>5500</v>
      </c>
      <c r="Z1821" s="9">
        <f>Расценки!I1820</f>
        <v>6325</v>
      </c>
      <c r="AA1821" s="10">
        <f>Расценки!J1820</f>
        <v>0</v>
      </c>
      <c r="AB1821" s="10">
        <f>Расценки!K1820</f>
        <v>0</v>
      </c>
      <c r="AC1821" s="16">
        <f t="shared" si="1156"/>
        <v>0.45454545454545453</v>
      </c>
      <c r="AD1821" s="16">
        <f t="shared" si="1157"/>
        <v>0.43083003952569171</v>
      </c>
      <c r="AE1821" s="10">
        <f t="shared" si="1158"/>
        <v>0.4</v>
      </c>
      <c r="AF1821" s="10">
        <f t="shared" si="1159"/>
        <v>0.4</v>
      </c>
      <c r="AG1821" s="8">
        <f t="shared" si="1160"/>
        <v>2500</v>
      </c>
      <c r="AH1821" s="8">
        <f t="shared" si="1161"/>
        <v>2725</v>
      </c>
    </row>
    <row r="1822" spans="1:34" x14ac:dyDescent="0.25">
      <c r="A1822" s="7" t="s">
        <v>5288</v>
      </c>
      <c r="B1822" s="7" t="s">
        <v>5289</v>
      </c>
      <c r="C1822" s="7" t="s">
        <v>177</v>
      </c>
      <c r="D1822" s="7" t="s">
        <v>799</v>
      </c>
      <c r="E1822" s="7" t="str">
        <f>INDEX('Нормо-час по специальностям'!$B$6:$B$26,MATCH(D1822,'Нормо-час по специальностям'!$A$6:$A$26,0))</f>
        <v>Сервисный инженер ворот и автоматики</v>
      </c>
      <c r="F1822" s="15">
        <v>1.5</v>
      </c>
      <c r="G1822" s="7" t="s">
        <v>7646</v>
      </c>
      <c r="H1822" s="11">
        <f t="shared" si="1145"/>
        <v>4.67</v>
      </c>
      <c r="I1822" s="8">
        <f>INDEX('Нормо-час по специальностям'!$D$6:$D$26,MATCH(D1822,'Нормо-час по специальностям'!$A$6:$A$26,0))</f>
        <v>1200</v>
      </c>
      <c r="J1822" s="8">
        <f>INDEX('Нормо-час по специальностям'!$E$6:$E$26,MATCH(D1822,'Нормо-час по специальностям'!$A$6:$A$26,0))</f>
        <v>1440</v>
      </c>
      <c r="K1822" s="8">
        <f t="shared" si="1146"/>
        <v>1800</v>
      </c>
      <c r="L1822" s="8">
        <f t="shared" si="1147"/>
        <v>2160</v>
      </c>
      <c r="M1822" s="8">
        <f>Расценки!L1821</f>
        <v>1680</v>
      </c>
      <c r="N1822" s="8">
        <f>Расценки!M1821</f>
        <v>1932</v>
      </c>
      <c r="O1822" s="10">
        <f t="shared" si="1148"/>
        <v>7.1428571428571397E-2</v>
      </c>
      <c r="P1822" s="10">
        <f t="shared" si="1149"/>
        <v>0.11801242236024834</v>
      </c>
      <c r="Q1822" s="7" t="str">
        <f t="shared" si="1150"/>
        <v>равно</v>
      </c>
      <c r="R1822" s="7" t="str">
        <f t="shared" si="1151"/>
        <v>расценка</v>
      </c>
      <c r="S1822" s="8">
        <f t="shared" si="1152"/>
        <v>1120</v>
      </c>
      <c r="T1822" s="8">
        <f t="shared" si="1153"/>
        <v>1288</v>
      </c>
      <c r="U1822" s="8">
        <f>Расценки!F1821</f>
        <v>2800</v>
      </c>
      <c r="V1822" s="8">
        <f>Расценки!G1821</f>
        <v>3220</v>
      </c>
      <c r="W1822" s="10">
        <f t="shared" si="1154"/>
        <v>0.35714285714285715</v>
      </c>
      <c r="X1822" s="10">
        <f t="shared" si="1155"/>
        <v>0.32919254658385094</v>
      </c>
      <c r="Y1822" s="9">
        <f>Расценки!H1821</f>
        <v>2800</v>
      </c>
      <c r="Z1822" s="9">
        <f>Расценки!I1821</f>
        <v>3220</v>
      </c>
      <c r="AA1822" s="10">
        <f>Расценки!J1821</f>
        <v>0</v>
      </c>
      <c r="AB1822" s="10">
        <f>Расценки!K1821</f>
        <v>0</v>
      </c>
      <c r="AC1822" s="16">
        <f t="shared" si="1156"/>
        <v>0.35714285714285715</v>
      </c>
      <c r="AD1822" s="16">
        <f t="shared" si="1157"/>
        <v>0.32919254658385094</v>
      </c>
      <c r="AE1822" s="10">
        <f t="shared" si="1158"/>
        <v>0.4</v>
      </c>
      <c r="AF1822" s="10">
        <f t="shared" si="1159"/>
        <v>0.4</v>
      </c>
      <c r="AG1822" s="8">
        <f t="shared" si="1160"/>
        <v>1000</v>
      </c>
      <c r="AH1822" s="8">
        <f t="shared" si="1161"/>
        <v>1060</v>
      </c>
    </row>
    <row r="1823" spans="1:34" x14ac:dyDescent="0.25">
      <c r="A1823" s="7" t="s">
        <v>5290</v>
      </c>
      <c r="B1823" s="7" t="s">
        <v>5291</v>
      </c>
      <c r="C1823" s="7" t="s">
        <v>177</v>
      </c>
      <c r="D1823" s="7" t="s">
        <v>799</v>
      </c>
      <c r="E1823" s="7" t="str">
        <f>INDEX('Нормо-час по специальностям'!$B$6:$B$26,MATCH(D1823,'Нормо-час по специальностям'!$A$6:$A$26,0))</f>
        <v>Сервисный инженер ворот и автоматики</v>
      </c>
      <c r="F1823" s="15">
        <v>1.5</v>
      </c>
      <c r="G1823" s="7" t="s">
        <v>7646</v>
      </c>
      <c r="H1823" s="11">
        <f t="shared" si="1145"/>
        <v>4.67</v>
      </c>
      <c r="I1823" s="8">
        <f>INDEX('Нормо-час по специальностям'!$D$6:$D$26,MATCH(D1823,'Нормо-час по специальностям'!$A$6:$A$26,0))</f>
        <v>1200</v>
      </c>
      <c r="J1823" s="8">
        <f>INDEX('Нормо-час по специальностям'!$E$6:$E$26,MATCH(D1823,'Нормо-час по специальностям'!$A$6:$A$26,0))</f>
        <v>1440</v>
      </c>
      <c r="K1823" s="8">
        <f t="shared" si="1146"/>
        <v>1800</v>
      </c>
      <c r="L1823" s="8">
        <f t="shared" si="1147"/>
        <v>2160</v>
      </c>
      <c r="M1823" s="8">
        <f>Расценки!L1822</f>
        <v>1680</v>
      </c>
      <c r="N1823" s="8">
        <f>Расценки!M1822</f>
        <v>1932</v>
      </c>
      <c r="O1823" s="10">
        <f t="shared" si="1148"/>
        <v>7.1428571428571397E-2</v>
      </c>
      <c r="P1823" s="10">
        <f t="shared" si="1149"/>
        <v>0.11801242236024834</v>
      </c>
      <c r="Q1823" s="7" t="str">
        <f t="shared" si="1150"/>
        <v>равно</v>
      </c>
      <c r="R1823" s="7" t="str">
        <f t="shared" si="1151"/>
        <v>расценка</v>
      </c>
      <c r="S1823" s="8">
        <f t="shared" si="1152"/>
        <v>1120</v>
      </c>
      <c r="T1823" s="8">
        <f t="shared" si="1153"/>
        <v>1288</v>
      </c>
      <c r="U1823" s="8">
        <f>Расценки!F1822</f>
        <v>2800</v>
      </c>
      <c r="V1823" s="8">
        <f>Расценки!G1822</f>
        <v>3220</v>
      </c>
      <c r="W1823" s="10">
        <f t="shared" si="1154"/>
        <v>0.35714285714285715</v>
      </c>
      <c r="X1823" s="10">
        <f t="shared" si="1155"/>
        <v>0.32919254658385094</v>
      </c>
      <c r="Y1823" s="9">
        <f>Расценки!H1822</f>
        <v>2800</v>
      </c>
      <c r="Z1823" s="9">
        <f>Расценки!I1822</f>
        <v>3220</v>
      </c>
      <c r="AA1823" s="10">
        <f>Расценки!J1822</f>
        <v>0</v>
      </c>
      <c r="AB1823" s="10">
        <f>Расценки!K1822</f>
        <v>0</v>
      </c>
      <c r="AC1823" s="16">
        <f t="shared" si="1156"/>
        <v>0.35714285714285715</v>
      </c>
      <c r="AD1823" s="16">
        <f t="shared" si="1157"/>
        <v>0.32919254658385094</v>
      </c>
      <c r="AE1823" s="10">
        <f t="shared" si="1158"/>
        <v>0.4</v>
      </c>
      <c r="AF1823" s="10">
        <f t="shared" si="1159"/>
        <v>0.4</v>
      </c>
      <c r="AG1823" s="8">
        <f t="shared" si="1160"/>
        <v>1000</v>
      </c>
      <c r="AH1823" s="8">
        <f t="shared" si="1161"/>
        <v>1060</v>
      </c>
    </row>
    <row r="1824" spans="1:34" x14ac:dyDescent="0.25">
      <c r="A1824" s="7" t="s">
        <v>5292</v>
      </c>
      <c r="B1824" s="7" t="s">
        <v>5293</v>
      </c>
      <c r="C1824" s="7" t="s">
        <v>50</v>
      </c>
      <c r="D1824" s="7" t="s">
        <v>396</v>
      </c>
      <c r="E1824" s="7" t="str">
        <f>INDEX('Нормо-час по специальностям'!$B$6:$B$26,MATCH(D1824,'Нормо-час по специальностям'!$A$6:$A$26,0))</f>
        <v>Монтажник дверей, окон, перегородок</v>
      </c>
      <c r="F1824" s="15">
        <v>0.4</v>
      </c>
      <c r="G1824" s="7" t="s">
        <v>7648</v>
      </c>
      <c r="H1824" s="11">
        <f t="shared" si="1145"/>
        <v>17.5</v>
      </c>
      <c r="I1824" s="8">
        <f>INDEX('Нормо-час по специальностям'!$D$6:$D$26,MATCH(D1824,'Нормо-час по специальностям'!$A$6:$A$26,0))</f>
        <v>800</v>
      </c>
      <c r="J1824" s="8">
        <f>INDEX('Нормо-час по специальностям'!$E$6:$E$26,MATCH(D1824,'Нормо-час по специальностям'!$A$6:$A$26,0))</f>
        <v>950</v>
      </c>
      <c r="K1824" s="8">
        <f t="shared" si="1146"/>
        <v>320</v>
      </c>
      <c r="L1824" s="8">
        <f t="shared" si="1147"/>
        <v>380</v>
      </c>
      <c r="M1824" s="8">
        <f>Расценки!L1823</f>
        <v>372</v>
      </c>
      <c r="N1824" s="8">
        <f>Расценки!M1823</f>
        <v>428</v>
      </c>
      <c r="O1824" s="10">
        <f t="shared" si="1148"/>
        <v>-0.13978494623655913</v>
      </c>
      <c r="P1824" s="10">
        <f t="shared" si="1149"/>
        <v>-0.11214953271028039</v>
      </c>
      <c r="Q1824" s="7" t="str">
        <f t="shared" si="1150"/>
        <v>нормо-часы</v>
      </c>
      <c r="R1824" s="7" t="str">
        <f t="shared" si="1151"/>
        <v>нормо-часы</v>
      </c>
      <c r="S1824" s="8">
        <f t="shared" si="1152"/>
        <v>930</v>
      </c>
      <c r="T1824" s="8">
        <f t="shared" si="1153"/>
        <v>1070</v>
      </c>
      <c r="U1824" s="8">
        <f>Расценки!F1823</f>
        <v>600</v>
      </c>
      <c r="V1824" s="8">
        <f>Расценки!G1823</f>
        <v>690</v>
      </c>
      <c r="W1824" s="10">
        <f t="shared" si="1154"/>
        <v>0.46666666666666667</v>
      </c>
      <c r="X1824" s="10">
        <f t="shared" si="1155"/>
        <v>0.44927536231884058</v>
      </c>
      <c r="Y1824" s="9">
        <f>Расценки!H1823</f>
        <v>600</v>
      </c>
      <c r="Z1824" s="9">
        <f>Расценки!I1823</f>
        <v>690</v>
      </c>
      <c r="AA1824" s="10">
        <f>Расценки!J1823</f>
        <v>0</v>
      </c>
      <c r="AB1824" s="10">
        <f>Расценки!K1823</f>
        <v>0</v>
      </c>
      <c r="AC1824" s="16">
        <f t="shared" si="1156"/>
        <v>0.46666666666666667</v>
      </c>
      <c r="AD1824" s="16">
        <f t="shared" si="1157"/>
        <v>0.44927536231884058</v>
      </c>
      <c r="AE1824" s="10">
        <f t="shared" si="1158"/>
        <v>0.38</v>
      </c>
      <c r="AF1824" s="10">
        <f t="shared" si="1159"/>
        <v>0.37971014492753624</v>
      </c>
      <c r="AG1824" s="8">
        <f t="shared" si="1160"/>
        <v>280</v>
      </c>
      <c r="AH1824" s="8">
        <f t="shared" si="1161"/>
        <v>310</v>
      </c>
    </row>
    <row r="1825" spans="1:34" x14ac:dyDescent="0.25">
      <c r="A1825" s="7" t="s">
        <v>5295</v>
      </c>
      <c r="B1825" s="7" t="s">
        <v>5296</v>
      </c>
      <c r="C1825" s="7" t="s">
        <v>50</v>
      </c>
      <c r="D1825" s="7" t="s">
        <v>396</v>
      </c>
      <c r="E1825" s="7" t="str">
        <f>INDEX('Нормо-час по специальностям'!$B$6:$B$26,MATCH(D1825,'Нормо-час по специальностям'!$A$6:$A$26,0))</f>
        <v>Монтажник дверей, окон, перегородок</v>
      </c>
      <c r="F1825" s="15">
        <v>0.4</v>
      </c>
      <c r="G1825" s="7" t="s">
        <v>7648</v>
      </c>
      <c r="H1825" s="11">
        <f t="shared" si="1145"/>
        <v>17.5</v>
      </c>
      <c r="I1825" s="8">
        <f>INDEX('Нормо-час по специальностям'!$D$6:$D$26,MATCH(D1825,'Нормо-час по специальностям'!$A$6:$A$26,0))</f>
        <v>800</v>
      </c>
      <c r="J1825" s="8">
        <f>INDEX('Нормо-час по специальностям'!$E$6:$E$26,MATCH(D1825,'Нормо-час по специальностям'!$A$6:$A$26,0))</f>
        <v>950</v>
      </c>
      <c r="K1825" s="8">
        <f t="shared" si="1146"/>
        <v>320</v>
      </c>
      <c r="L1825" s="8">
        <f t="shared" si="1147"/>
        <v>380</v>
      </c>
      <c r="M1825" s="8">
        <f>Расценки!L1824</f>
        <v>372</v>
      </c>
      <c r="N1825" s="8">
        <f>Расценки!M1824</f>
        <v>428</v>
      </c>
      <c r="O1825" s="10">
        <f t="shared" si="1148"/>
        <v>-0.13978494623655913</v>
      </c>
      <c r="P1825" s="10">
        <f t="shared" si="1149"/>
        <v>-0.11214953271028039</v>
      </c>
      <c r="Q1825" s="7" t="str">
        <f t="shared" si="1150"/>
        <v>нормо-часы</v>
      </c>
      <c r="R1825" s="7" t="str">
        <f t="shared" si="1151"/>
        <v>нормо-часы</v>
      </c>
      <c r="S1825" s="8">
        <f t="shared" si="1152"/>
        <v>930</v>
      </c>
      <c r="T1825" s="8">
        <f t="shared" si="1153"/>
        <v>1070</v>
      </c>
      <c r="U1825" s="8">
        <f>Расценки!F1824</f>
        <v>600</v>
      </c>
      <c r="V1825" s="8">
        <f>Расценки!G1824</f>
        <v>690</v>
      </c>
      <c r="W1825" s="10">
        <f t="shared" si="1154"/>
        <v>0.46666666666666667</v>
      </c>
      <c r="X1825" s="10">
        <f t="shared" si="1155"/>
        <v>0.44927536231884058</v>
      </c>
      <c r="Y1825" s="9">
        <f>Расценки!H1824</f>
        <v>600</v>
      </c>
      <c r="Z1825" s="9">
        <f>Расценки!I1824</f>
        <v>690</v>
      </c>
      <c r="AA1825" s="10">
        <f>Расценки!J1824</f>
        <v>0</v>
      </c>
      <c r="AB1825" s="10">
        <f>Расценки!K1824</f>
        <v>0</v>
      </c>
      <c r="AC1825" s="16">
        <f t="shared" si="1156"/>
        <v>0.46666666666666667</v>
      </c>
      <c r="AD1825" s="16">
        <f t="shared" si="1157"/>
        <v>0.44927536231884058</v>
      </c>
      <c r="AE1825" s="10">
        <f t="shared" si="1158"/>
        <v>0.38</v>
      </c>
      <c r="AF1825" s="10">
        <f t="shared" si="1159"/>
        <v>0.37971014492753624</v>
      </c>
      <c r="AG1825" s="8">
        <f t="shared" si="1160"/>
        <v>280</v>
      </c>
      <c r="AH1825" s="8">
        <f t="shared" si="1161"/>
        <v>310</v>
      </c>
    </row>
    <row r="1826" spans="1:34" x14ac:dyDescent="0.25">
      <c r="A1826" s="7" t="s">
        <v>5298</v>
      </c>
      <c r="B1826" s="7" t="s">
        <v>5299</v>
      </c>
      <c r="C1826" s="7" t="s">
        <v>177</v>
      </c>
      <c r="D1826" s="7" t="s">
        <v>799</v>
      </c>
      <c r="E1826" s="7" t="str">
        <f>INDEX('Нормо-час по специальностям'!$B$6:$B$26,MATCH(D1826,'Нормо-час по специальностям'!$A$6:$A$26,0))</f>
        <v>Сервисный инженер ворот и автоматики</v>
      </c>
      <c r="F1826" s="15">
        <v>2</v>
      </c>
      <c r="G1826" s="7" t="s">
        <v>7646</v>
      </c>
      <c r="H1826" s="11">
        <f t="shared" si="1145"/>
        <v>3.5</v>
      </c>
      <c r="I1826" s="8">
        <f>INDEX('Нормо-час по специальностям'!$D$6:$D$26,MATCH(D1826,'Нормо-час по специальностям'!$A$6:$A$26,0))</f>
        <v>1200</v>
      </c>
      <c r="J1826" s="8">
        <f>INDEX('Нормо-час по специальностям'!$E$6:$E$26,MATCH(D1826,'Нормо-час по специальностям'!$A$6:$A$26,0))</f>
        <v>1440</v>
      </c>
      <c r="K1826" s="8">
        <f t="shared" si="1146"/>
        <v>2400</v>
      </c>
      <c r="L1826" s="8">
        <f t="shared" si="1147"/>
        <v>2880</v>
      </c>
      <c r="M1826" s="8">
        <f>Расценки!L1825</f>
        <v>1800</v>
      </c>
      <c r="N1826" s="8">
        <f>Расценки!M1825</f>
        <v>2070</v>
      </c>
      <c r="O1826" s="10">
        <f t="shared" si="1148"/>
        <v>0.33333333333333326</v>
      </c>
      <c r="P1826" s="10">
        <f t="shared" si="1149"/>
        <v>0.39130434782608692</v>
      </c>
      <c r="Q1826" s="7" t="str">
        <f t="shared" si="1150"/>
        <v>расценка</v>
      </c>
      <c r="R1826" s="7" t="str">
        <f t="shared" si="1151"/>
        <v>расценка</v>
      </c>
      <c r="S1826" s="8">
        <f t="shared" si="1152"/>
        <v>900</v>
      </c>
      <c r="T1826" s="8">
        <f t="shared" si="1153"/>
        <v>1035</v>
      </c>
      <c r="U1826" s="8">
        <f>Расценки!F1825</f>
        <v>3000</v>
      </c>
      <c r="V1826" s="8">
        <f>Расценки!G1825</f>
        <v>3450</v>
      </c>
      <c r="W1826" s="10">
        <f t="shared" si="1154"/>
        <v>0.2</v>
      </c>
      <c r="X1826" s="10">
        <f t="shared" si="1155"/>
        <v>0.16521739130434782</v>
      </c>
      <c r="Y1826" s="9">
        <f>Расценки!H1825</f>
        <v>3200</v>
      </c>
      <c r="Z1826" s="9">
        <f>Расценки!I1825</f>
        <v>3840</v>
      </c>
      <c r="AA1826" s="10">
        <f>Расценки!J1825</f>
        <v>6.6666666666666652E-2</v>
      </c>
      <c r="AB1826" s="10">
        <f>Расценки!K1825</f>
        <v>0.11304347826086958</v>
      </c>
      <c r="AC1826" s="16">
        <f t="shared" si="1156"/>
        <v>0.25</v>
      </c>
      <c r="AD1826" s="16">
        <f t="shared" si="1157"/>
        <v>0.25</v>
      </c>
      <c r="AE1826" s="10">
        <f t="shared" si="1158"/>
        <v>0.4375</v>
      </c>
      <c r="AF1826" s="10">
        <f t="shared" si="1159"/>
        <v>0.4609375</v>
      </c>
      <c r="AG1826" s="8">
        <f t="shared" si="1160"/>
        <v>800</v>
      </c>
      <c r="AH1826" s="8">
        <f t="shared" si="1161"/>
        <v>960</v>
      </c>
    </row>
    <row r="1827" spans="1:34" x14ac:dyDescent="0.25">
      <c r="A1827" s="7" t="s">
        <v>5302</v>
      </c>
      <c r="B1827" s="7" t="s">
        <v>5303</v>
      </c>
      <c r="C1827" s="7" t="s">
        <v>177</v>
      </c>
      <c r="D1827" s="7" t="s">
        <v>799</v>
      </c>
      <c r="E1827" s="7" t="str">
        <f>INDEX('Нормо-час по специальностям'!$B$6:$B$26,MATCH(D1827,'Нормо-час по специальностям'!$A$6:$A$26,0))</f>
        <v>Сервисный инженер ворот и автоматики</v>
      </c>
      <c r="F1827" s="15">
        <v>8</v>
      </c>
      <c r="G1827" s="7" t="s">
        <v>7649</v>
      </c>
      <c r="H1827" s="11">
        <f t="shared" si="1145"/>
        <v>0.88</v>
      </c>
      <c r="I1827" s="8">
        <f>INDEX('Нормо-час по специальностям'!$D$6:$D$26,MATCH(D1827,'Нормо-час по специальностям'!$A$6:$A$26,0))</f>
        <v>1200</v>
      </c>
      <c r="J1827" s="8">
        <f>INDEX('Нормо-час по специальностям'!$E$6:$E$26,MATCH(D1827,'Нормо-час по специальностям'!$A$6:$A$26,0))</f>
        <v>1440</v>
      </c>
      <c r="K1827" s="8">
        <f t="shared" si="1146"/>
        <v>9600</v>
      </c>
      <c r="L1827" s="8">
        <f t="shared" si="1147"/>
        <v>11520</v>
      </c>
      <c r="M1827" s="8">
        <f>Расценки!L1826</f>
        <v>14400</v>
      </c>
      <c r="N1827" s="8">
        <f>Расценки!M1826</f>
        <v>16560</v>
      </c>
      <c r="O1827" s="10">
        <f t="shared" si="1148"/>
        <v>-0.33333333333333337</v>
      </c>
      <c r="P1827" s="10">
        <f t="shared" si="1149"/>
        <v>-0.30434782608695654</v>
      </c>
      <c r="Q1827" s="7" t="str">
        <f t="shared" si="1150"/>
        <v>нормо-часы</v>
      </c>
      <c r="R1827" s="7" t="str">
        <f t="shared" si="1151"/>
        <v>нормо-часы</v>
      </c>
      <c r="S1827" s="8">
        <f t="shared" si="1152"/>
        <v>1800</v>
      </c>
      <c r="T1827" s="8">
        <f t="shared" si="1153"/>
        <v>2070</v>
      </c>
      <c r="U1827" s="8">
        <f>Расценки!F1826</f>
        <v>24000</v>
      </c>
      <c r="V1827" s="8">
        <f>Расценки!G1826</f>
        <v>27600</v>
      </c>
      <c r="W1827" s="10">
        <f t="shared" si="1154"/>
        <v>0.6</v>
      </c>
      <c r="X1827" s="10">
        <f t="shared" si="1155"/>
        <v>0.58260869565217388</v>
      </c>
      <c r="Y1827" s="9">
        <f>Расценки!H1826</f>
        <v>24000</v>
      </c>
      <c r="Z1827" s="9">
        <f>Расценки!I1826</f>
        <v>27600</v>
      </c>
      <c r="AA1827" s="10">
        <f>Расценки!J1826</f>
        <v>0</v>
      </c>
      <c r="AB1827" s="10">
        <f>Расценки!K1826</f>
        <v>0</v>
      </c>
      <c r="AC1827" s="16">
        <f t="shared" si="1156"/>
        <v>0.6</v>
      </c>
      <c r="AD1827" s="16">
        <f t="shared" si="1157"/>
        <v>0.58260869565217388</v>
      </c>
      <c r="AE1827" s="10">
        <f t="shared" si="1158"/>
        <v>0.4</v>
      </c>
      <c r="AF1827" s="10">
        <f t="shared" si="1159"/>
        <v>0.4</v>
      </c>
      <c r="AG1827" s="8">
        <f t="shared" si="1160"/>
        <v>14400</v>
      </c>
      <c r="AH1827" s="8">
        <f t="shared" si="1161"/>
        <v>16080</v>
      </c>
    </row>
    <row r="1828" spans="1:34" x14ac:dyDescent="0.25">
      <c r="A1828" s="7" t="s">
        <v>5305</v>
      </c>
      <c r="B1828" s="7" t="s">
        <v>5306</v>
      </c>
      <c r="C1828" s="7" t="s">
        <v>177</v>
      </c>
      <c r="D1828" s="7" t="s">
        <v>799</v>
      </c>
      <c r="E1828" s="7" t="str">
        <f>INDEX('Нормо-час по специальностям'!$B$6:$B$26,MATCH(D1828,'Нормо-час по специальностям'!$A$6:$A$26,0))</f>
        <v>Сервисный инженер ворот и автоматики</v>
      </c>
      <c r="F1828" s="15">
        <v>1</v>
      </c>
      <c r="G1828" s="7" t="s">
        <v>7646</v>
      </c>
      <c r="H1828" s="11">
        <f t="shared" si="1145"/>
        <v>7</v>
      </c>
      <c r="I1828" s="8">
        <f>INDEX('Нормо-час по специальностям'!$D$6:$D$26,MATCH(D1828,'Нормо-час по специальностям'!$A$6:$A$26,0))</f>
        <v>1200</v>
      </c>
      <c r="J1828" s="8">
        <f>INDEX('Нормо-час по специальностям'!$E$6:$E$26,MATCH(D1828,'Нормо-час по специальностям'!$A$6:$A$26,0))</f>
        <v>1440</v>
      </c>
      <c r="K1828" s="8">
        <f t="shared" si="1146"/>
        <v>1200</v>
      </c>
      <c r="L1828" s="8">
        <f t="shared" si="1147"/>
        <v>1440</v>
      </c>
      <c r="M1828" s="8">
        <f>Расценки!L1827</f>
        <v>1500</v>
      </c>
      <c r="N1828" s="8">
        <f>Расценки!M1827</f>
        <v>1725</v>
      </c>
      <c r="O1828" s="10">
        <f t="shared" si="1148"/>
        <v>-0.19999999999999996</v>
      </c>
      <c r="P1828" s="10">
        <f t="shared" si="1149"/>
        <v>-0.16521739130434787</v>
      </c>
      <c r="Q1828" s="7" t="str">
        <f t="shared" si="1150"/>
        <v>нормо-часы</v>
      </c>
      <c r="R1828" s="7" t="str">
        <f t="shared" si="1151"/>
        <v>нормо-часы</v>
      </c>
      <c r="S1828" s="8">
        <f t="shared" si="1152"/>
        <v>1500</v>
      </c>
      <c r="T1828" s="8">
        <f t="shared" si="1153"/>
        <v>1725</v>
      </c>
      <c r="U1828" s="8">
        <f>Расценки!F1827</f>
        <v>2500</v>
      </c>
      <c r="V1828" s="8">
        <f>Расценки!G1827</f>
        <v>2875</v>
      </c>
      <c r="W1828" s="10">
        <f t="shared" si="1154"/>
        <v>0.52</v>
      </c>
      <c r="X1828" s="10">
        <f t="shared" si="1155"/>
        <v>0.49913043478260871</v>
      </c>
      <c r="Y1828" s="9">
        <f>Расценки!H1827</f>
        <v>2500</v>
      </c>
      <c r="Z1828" s="9">
        <f>Расценки!I1827</f>
        <v>2875</v>
      </c>
      <c r="AA1828" s="10">
        <f>Расценки!J1827</f>
        <v>0</v>
      </c>
      <c r="AB1828" s="10">
        <f>Расценки!K1827</f>
        <v>0</v>
      </c>
      <c r="AC1828" s="16">
        <f t="shared" si="1156"/>
        <v>0.52</v>
      </c>
      <c r="AD1828" s="16">
        <f t="shared" si="1157"/>
        <v>0.49913043478260871</v>
      </c>
      <c r="AE1828" s="10">
        <f t="shared" si="1158"/>
        <v>0.4</v>
      </c>
      <c r="AF1828" s="10">
        <f t="shared" si="1159"/>
        <v>0.4</v>
      </c>
      <c r="AG1828" s="8">
        <f t="shared" si="1160"/>
        <v>1300</v>
      </c>
      <c r="AH1828" s="8">
        <f t="shared" si="1161"/>
        <v>1435</v>
      </c>
    </row>
    <row r="1829" spans="1:34" x14ac:dyDescent="0.25">
      <c r="A1829" s="7" t="s">
        <v>5307</v>
      </c>
      <c r="B1829" s="7" t="s">
        <v>5308</v>
      </c>
      <c r="C1829" s="7" t="s">
        <v>177</v>
      </c>
      <c r="D1829" s="7" t="s">
        <v>799</v>
      </c>
      <c r="E1829" s="7" t="str">
        <f>INDEX('Нормо-час по специальностям'!$B$6:$B$26,MATCH(D1829,'Нормо-час по специальностям'!$A$6:$A$26,0))</f>
        <v>Сервисный инженер ворот и автоматики</v>
      </c>
      <c r="F1829" s="15">
        <v>1.5</v>
      </c>
      <c r="G1829" s="7" t="s">
        <v>7646</v>
      </c>
      <c r="H1829" s="11">
        <f t="shared" si="1145"/>
        <v>4.67</v>
      </c>
      <c r="I1829" s="8">
        <f>INDEX('Нормо-час по специальностям'!$D$6:$D$26,MATCH(D1829,'Нормо-час по специальностям'!$A$6:$A$26,0))</f>
        <v>1200</v>
      </c>
      <c r="J1829" s="8">
        <f>INDEX('Нормо-час по специальностям'!$E$6:$E$26,MATCH(D1829,'Нормо-час по специальностям'!$A$6:$A$26,0))</f>
        <v>1440</v>
      </c>
      <c r="K1829" s="8">
        <f t="shared" si="1146"/>
        <v>1800</v>
      </c>
      <c r="L1829" s="8">
        <f t="shared" si="1147"/>
        <v>2160</v>
      </c>
      <c r="M1829" s="8">
        <f>Расценки!L1828</f>
        <v>1800</v>
      </c>
      <c r="N1829" s="8">
        <f>Расценки!M1828</f>
        <v>2070</v>
      </c>
      <c r="O1829" s="10">
        <f t="shared" si="1148"/>
        <v>0</v>
      </c>
      <c r="P1829" s="10">
        <f t="shared" si="1149"/>
        <v>4.3478260869565188E-2</v>
      </c>
      <c r="Q1829" s="7" t="str">
        <f t="shared" si="1150"/>
        <v>равно</v>
      </c>
      <c r="R1829" s="7" t="str">
        <f t="shared" si="1151"/>
        <v>равно</v>
      </c>
      <c r="S1829" s="8">
        <f t="shared" si="1152"/>
        <v>1200</v>
      </c>
      <c r="T1829" s="8">
        <f t="shared" si="1153"/>
        <v>1380</v>
      </c>
      <c r="U1829" s="8">
        <f>Расценки!F1828</f>
        <v>3000</v>
      </c>
      <c r="V1829" s="8">
        <f>Расценки!G1828</f>
        <v>3450</v>
      </c>
      <c r="W1829" s="10">
        <f t="shared" si="1154"/>
        <v>0.4</v>
      </c>
      <c r="X1829" s="10">
        <f t="shared" si="1155"/>
        <v>0.37391304347826088</v>
      </c>
      <c r="Y1829" s="9">
        <f>Расценки!H1828</f>
        <v>3000</v>
      </c>
      <c r="Z1829" s="9">
        <f>Расценки!I1828</f>
        <v>3450</v>
      </c>
      <c r="AA1829" s="10">
        <f>Расценки!J1828</f>
        <v>0</v>
      </c>
      <c r="AB1829" s="10">
        <f>Расценки!K1828</f>
        <v>0</v>
      </c>
      <c r="AC1829" s="16">
        <f t="shared" si="1156"/>
        <v>0.4</v>
      </c>
      <c r="AD1829" s="16">
        <f t="shared" si="1157"/>
        <v>0.37391304347826088</v>
      </c>
      <c r="AE1829" s="10">
        <f t="shared" si="1158"/>
        <v>0.4</v>
      </c>
      <c r="AF1829" s="10">
        <f t="shared" si="1159"/>
        <v>0.4</v>
      </c>
      <c r="AG1829" s="8">
        <f t="shared" si="1160"/>
        <v>1200</v>
      </c>
      <c r="AH1829" s="8">
        <f t="shared" si="1161"/>
        <v>1290</v>
      </c>
    </row>
    <row r="1830" spans="1:34" x14ac:dyDescent="0.25">
      <c r="A1830" s="7" t="s">
        <v>5309</v>
      </c>
      <c r="B1830" s="7" t="s">
        <v>5310</v>
      </c>
      <c r="C1830" s="7" t="s">
        <v>177</v>
      </c>
      <c r="D1830" s="7" t="s">
        <v>396</v>
      </c>
      <c r="E1830" s="7" t="str">
        <f>INDEX('Нормо-час по специальностям'!$B$6:$B$26,MATCH(D1830,'Нормо-час по специальностям'!$A$6:$A$26,0))</f>
        <v>Монтажник дверей, окон, перегородок</v>
      </c>
      <c r="F1830" s="15">
        <v>0.6</v>
      </c>
      <c r="G1830" s="7" t="s">
        <v>7645</v>
      </c>
      <c r="H1830" s="11">
        <f t="shared" si="1145"/>
        <v>11.67</v>
      </c>
      <c r="I1830" s="8">
        <f>INDEX('Нормо-час по специальностям'!$D$6:$D$26,MATCH(D1830,'Нормо-час по специальностям'!$A$6:$A$26,0))</f>
        <v>800</v>
      </c>
      <c r="J1830" s="8">
        <f>INDEX('Нормо-час по специальностям'!$E$6:$E$26,MATCH(D1830,'Нормо-час по специальностям'!$A$6:$A$26,0))</f>
        <v>950</v>
      </c>
      <c r="K1830" s="8">
        <f t="shared" si="1146"/>
        <v>480</v>
      </c>
      <c r="L1830" s="8">
        <f t="shared" si="1147"/>
        <v>570</v>
      </c>
      <c r="M1830" s="8">
        <f>Расценки!L1829</f>
        <v>930</v>
      </c>
      <c r="N1830" s="8">
        <f>Расценки!M1829</f>
        <v>1069</v>
      </c>
      <c r="O1830" s="10">
        <f t="shared" si="1148"/>
        <v>-0.4838709677419355</v>
      </c>
      <c r="P1830" s="10">
        <f t="shared" si="1149"/>
        <v>-0.46679139382600565</v>
      </c>
      <c r="Q1830" s="7" t="str">
        <f t="shared" si="1150"/>
        <v>нормо-часы</v>
      </c>
      <c r="R1830" s="7" t="str">
        <f t="shared" si="1151"/>
        <v>нормо-часы</v>
      </c>
      <c r="S1830" s="8">
        <f t="shared" si="1152"/>
        <v>1550</v>
      </c>
      <c r="T1830" s="8">
        <f t="shared" si="1153"/>
        <v>1782</v>
      </c>
      <c r="U1830" s="8">
        <f>Расценки!F1829</f>
        <v>1500</v>
      </c>
      <c r="V1830" s="8">
        <f>Расценки!G1829</f>
        <v>1725</v>
      </c>
      <c r="W1830" s="10">
        <f t="shared" si="1154"/>
        <v>0.68</v>
      </c>
      <c r="X1830" s="10">
        <f t="shared" si="1155"/>
        <v>0.66956521739130437</v>
      </c>
      <c r="Y1830" s="9">
        <f>Расценки!H1829</f>
        <v>1500</v>
      </c>
      <c r="Z1830" s="9">
        <f>Расценки!I1829</f>
        <v>1725</v>
      </c>
      <c r="AA1830" s="10">
        <f>Расценки!J1829</f>
        <v>0</v>
      </c>
      <c r="AB1830" s="10">
        <f>Расценки!K1829</f>
        <v>0</v>
      </c>
      <c r="AC1830" s="16">
        <f t="shared" si="1156"/>
        <v>0.68</v>
      </c>
      <c r="AD1830" s="16">
        <f t="shared" si="1157"/>
        <v>0.66956521739130437</v>
      </c>
      <c r="AE1830" s="10">
        <f t="shared" si="1158"/>
        <v>0.38</v>
      </c>
      <c r="AF1830" s="10">
        <f t="shared" si="1159"/>
        <v>0.38028985507246377</v>
      </c>
      <c r="AG1830" s="8">
        <f t="shared" si="1160"/>
        <v>1020</v>
      </c>
      <c r="AH1830" s="8">
        <f t="shared" si="1161"/>
        <v>1155</v>
      </c>
    </row>
    <row r="1831" spans="1:34" x14ac:dyDescent="0.25">
      <c r="A1831" s="7" t="s">
        <v>5311</v>
      </c>
      <c r="B1831" s="7" t="s">
        <v>5312</v>
      </c>
      <c r="C1831" s="7" t="s">
        <v>177</v>
      </c>
      <c r="D1831" s="7" t="s">
        <v>799</v>
      </c>
      <c r="E1831" s="7" t="str">
        <f>INDEX('Нормо-час по специальностям'!$B$6:$B$26,MATCH(D1831,'Нормо-час по специальностям'!$A$6:$A$26,0))</f>
        <v>Сервисный инженер ворот и автоматики</v>
      </c>
      <c r="F1831" s="15">
        <v>1.2</v>
      </c>
      <c r="G1831" s="7" t="s">
        <v>7646</v>
      </c>
      <c r="H1831" s="11">
        <f t="shared" si="1145"/>
        <v>5.83</v>
      </c>
      <c r="I1831" s="8">
        <f>INDEX('Нормо-час по специальностям'!$D$6:$D$26,MATCH(D1831,'Нормо-час по специальностям'!$A$6:$A$26,0))</f>
        <v>1200</v>
      </c>
      <c r="J1831" s="8">
        <f>INDEX('Нормо-час по специальностям'!$E$6:$E$26,MATCH(D1831,'Нормо-час по специальностям'!$A$6:$A$26,0))</f>
        <v>1440</v>
      </c>
      <c r="K1831" s="8">
        <f t="shared" si="1146"/>
        <v>1440</v>
      </c>
      <c r="L1831" s="8">
        <f t="shared" si="1147"/>
        <v>1728</v>
      </c>
      <c r="M1831" s="8">
        <f>Расценки!L1830</f>
        <v>2400</v>
      </c>
      <c r="N1831" s="8">
        <f>Расценки!M1830</f>
        <v>2760</v>
      </c>
      <c r="O1831" s="10">
        <f t="shared" si="1148"/>
        <v>-0.4</v>
      </c>
      <c r="P1831" s="10">
        <f t="shared" si="1149"/>
        <v>-0.37391304347826082</v>
      </c>
      <c r="Q1831" s="7" t="str">
        <f t="shared" si="1150"/>
        <v>нормо-часы</v>
      </c>
      <c r="R1831" s="7" t="str">
        <f t="shared" si="1151"/>
        <v>нормо-часы</v>
      </c>
      <c r="S1831" s="8">
        <f t="shared" si="1152"/>
        <v>2000</v>
      </c>
      <c r="T1831" s="8">
        <f t="shared" si="1153"/>
        <v>2300</v>
      </c>
      <c r="U1831" s="8">
        <f>Расценки!F1830</f>
        <v>4000</v>
      </c>
      <c r="V1831" s="8">
        <f>Расценки!G1830</f>
        <v>4600</v>
      </c>
      <c r="W1831" s="10">
        <f t="shared" si="1154"/>
        <v>0.64</v>
      </c>
      <c r="X1831" s="10">
        <f t="shared" si="1155"/>
        <v>0.62434782608695649</v>
      </c>
      <c r="Y1831" s="9">
        <f>Расценки!H1830</f>
        <v>4000</v>
      </c>
      <c r="Z1831" s="9">
        <f>Расценки!I1830</f>
        <v>4600</v>
      </c>
      <c r="AA1831" s="10">
        <f>Расценки!J1830</f>
        <v>0</v>
      </c>
      <c r="AB1831" s="10">
        <f>Расценки!K1830</f>
        <v>0</v>
      </c>
      <c r="AC1831" s="16">
        <f t="shared" si="1156"/>
        <v>0.64</v>
      </c>
      <c r="AD1831" s="16">
        <f t="shared" si="1157"/>
        <v>0.62434782608695649</v>
      </c>
      <c r="AE1831" s="10">
        <f t="shared" si="1158"/>
        <v>0.4</v>
      </c>
      <c r="AF1831" s="10">
        <f t="shared" si="1159"/>
        <v>0.4</v>
      </c>
      <c r="AG1831" s="8">
        <f t="shared" si="1160"/>
        <v>2560</v>
      </c>
      <c r="AH1831" s="8">
        <f t="shared" si="1161"/>
        <v>2872</v>
      </c>
    </row>
    <row r="1832" spans="1:34" x14ac:dyDescent="0.25">
      <c r="A1832" s="7" t="s">
        <v>5314</v>
      </c>
      <c r="B1832" s="7" t="s">
        <v>5315</v>
      </c>
      <c r="C1832" s="7" t="s">
        <v>177</v>
      </c>
      <c r="D1832" s="7" t="s">
        <v>799</v>
      </c>
      <c r="E1832" s="7" t="str">
        <f>INDEX('Нормо-час по специальностям'!$B$6:$B$26,MATCH(D1832,'Нормо-час по специальностям'!$A$6:$A$26,0))</f>
        <v>Сервисный инженер ворот и автоматики</v>
      </c>
      <c r="F1832" s="15">
        <v>0.8</v>
      </c>
      <c r="G1832" s="7" t="s">
        <v>7646</v>
      </c>
      <c r="H1832" s="11">
        <f t="shared" si="1145"/>
        <v>8.75</v>
      </c>
      <c r="I1832" s="8">
        <f>INDEX('Нормо-час по специальностям'!$D$6:$D$26,MATCH(D1832,'Нормо-час по специальностям'!$A$6:$A$26,0))</f>
        <v>1200</v>
      </c>
      <c r="J1832" s="8">
        <f>INDEX('Нормо-час по специальностям'!$E$6:$E$26,MATCH(D1832,'Нормо-час по специальностям'!$A$6:$A$26,0))</f>
        <v>1440</v>
      </c>
      <c r="K1832" s="8">
        <f t="shared" si="1146"/>
        <v>960</v>
      </c>
      <c r="L1832" s="8">
        <f t="shared" si="1147"/>
        <v>1152</v>
      </c>
      <c r="M1832" s="8">
        <f>Расценки!L1831</f>
        <v>900</v>
      </c>
      <c r="N1832" s="8">
        <f>Расценки!M1831</f>
        <v>1035</v>
      </c>
      <c r="O1832" s="10">
        <f t="shared" si="1148"/>
        <v>6.6666666666666652E-2</v>
      </c>
      <c r="P1832" s="10">
        <f t="shared" si="1149"/>
        <v>0.11304347826086958</v>
      </c>
      <c r="Q1832" s="7" t="str">
        <f t="shared" si="1150"/>
        <v>равно</v>
      </c>
      <c r="R1832" s="7" t="str">
        <f t="shared" si="1151"/>
        <v>расценка</v>
      </c>
      <c r="S1832" s="8">
        <f t="shared" si="1152"/>
        <v>1125</v>
      </c>
      <c r="T1832" s="8">
        <f t="shared" si="1153"/>
        <v>1294</v>
      </c>
      <c r="U1832" s="8">
        <f>Расценки!F1831</f>
        <v>1500</v>
      </c>
      <c r="V1832" s="8">
        <f>Расценки!G1831</f>
        <v>1725</v>
      </c>
      <c r="W1832" s="10">
        <f t="shared" si="1154"/>
        <v>0.36</v>
      </c>
      <c r="X1832" s="10">
        <f t="shared" si="1155"/>
        <v>0.33217391304347826</v>
      </c>
      <c r="Y1832" s="9">
        <f>Расценки!H1831</f>
        <v>1500</v>
      </c>
      <c r="Z1832" s="9">
        <f>Расценки!I1831</f>
        <v>1725</v>
      </c>
      <c r="AA1832" s="10">
        <f>Расценки!J1831</f>
        <v>0</v>
      </c>
      <c r="AB1832" s="10">
        <f>Расценки!K1831</f>
        <v>0</v>
      </c>
      <c r="AC1832" s="16">
        <f t="shared" si="1156"/>
        <v>0.36</v>
      </c>
      <c r="AD1832" s="16">
        <f t="shared" si="1157"/>
        <v>0.33217391304347826</v>
      </c>
      <c r="AE1832" s="10">
        <f t="shared" si="1158"/>
        <v>0.4</v>
      </c>
      <c r="AF1832" s="10">
        <f t="shared" si="1159"/>
        <v>0.4</v>
      </c>
      <c r="AG1832" s="8">
        <f t="shared" si="1160"/>
        <v>540</v>
      </c>
      <c r="AH1832" s="8">
        <f t="shared" si="1161"/>
        <v>573</v>
      </c>
    </row>
    <row r="1833" spans="1:34" x14ac:dyDescent="0.25">
      <c r="A1833" s="7" t="s">
        <v>5316</v>
      </c>
      <c r="B1833" s="7" t="s">
        <v>5317</v>
      </c>
      <c r="C1833" s="7" t="s">
        <v>177</v>
      </c>
      <c r="D1833" s="7" t="s">
        <v>396</v>
      </c>
      <c r="E1833" s="7" t="str">
        <f>INDEX('Нормо-час по специальностям'!$B$6:$B$26,MATCH(D1833,'Нормо-час по специальностям'!$A$6:$A$26,0))</f>
        <v>Монтажник дверей, окон, перегородок</v>
      </c>
      <c r="F1833" s="15">
        <v>0.5</v>
      </c>
      <c r="G1833" s="7" t="s">
        <v>7650</v>
      </c>
      <c r="H1833" s="11">
        <f t="shared" si="1145"/>
        <v>14</v>
      </c>
      <c r="I1833" s="8">
        <f>INDEX('Нормо-час по специальностям'!$D$6:$D$26,MATCH(D1833,'Нормо-час по специальностям'!$A$6:$A$26,0))</f>
        <v>800</v>
      </c>
      <c r="J1833" s="8">
        <f>INDEX('Нормо-час по специальностям'!$E$6:$E$26,MATCH(D1833,'Нормо-час по специальностям'!$A$6:$A$26,0))</f>
        <v>950</v>
      </c>
      <c r="K1833" s="8">
        <f t="shared" si="1146"/>
        <v>400</v>
      </c>
      <c r="L1833" s="8">
        <f t="shared" si="1147"/>
        <v>475</v>
      </c>
      <c r="M1833" s="8">
        <f>Расценки!L1832</f>
        <v>744</v>
      </c>
      <c r="N1833" s="8">
        <f>Расценки!M1832</f>
        <v>856</v>
      </c>
      <c r="O1833" s="10">
        <f t="shared" si="1148"/>
        <v>-0.4623655913978495</v>
      </c>
      <c r="P1833" s="10">
        <f t="shared" si="1149"/>
        <v>-0.44509345794392519</v>
      </c>
      <c r="Q1833" s="7" t="str">
        <f t="shared" si="1150"/>
        <v>нормо-часы</v>
      </c>
      <c r="R1833" s="7" t="str">
        <f t="shared" si="1151"/>
        <v>нормо-часы</v>
      </c>
      <c r="S1833" s="8">
        <f t="shared" si="1152"/>
        <v>1488</v>
      </c>
      <c r="T1833" s="8">
        <f t="shared" si="1153"/>
        <v>1712</v>
      </c>
      <c r="U1833" s="8">
        <f>Расценки!F1832</f>
        <v>1200</v>
      </c>
      <c r="V1833" s="8">
        <f>Расценки!G1832</f>
        <v>1380</v>
      </c>
      <c r="W1833" s="10">
        <f t="shared" si="1154"/>
        <v>0.66666666666666663</v>
      </c>
      <c r="X1833" s="10">
        <f t="shared" si="1155"/>
        <v>0.65579710144927539</v>
      </c>
      <c r="Y1833" s="9">
        <f>Расценки!H1832</f>
        <v>1200</v>
      </c>
      <c r="Z1833" s="9">
        <f>Расценки!I1832</f>
        <v>1380</v>
      </c>
      <c r="AA1833" s="10">
        <f>Расценки!J1832</f>
        <v>0</v>
      </c>
      <c r="AB1833" s="10">
        <f>Расценки!K1832</f>
        <v>0</v>
      </c>
      <c r="AC1833" s="16">
        <f t="shared" si="1156"/>
        <v>0.66666666666666663</v>
      </c>
      <c r="AD1833" s="16">
        <f t="shared" si="1157"/>
        <v>0.65579710144927539</v>
      </c>
      <c r="AE1833" s="10">
        <f t="shared" si="1158"/>
        <v>0.38</v>
      </c>
      <c r="AF1833" s="10">
        <f t="shared" si="1159"/>
        <v>0.37971014492753624</v>
      </c>
      <c r="AG1833" s="8">
        <f t="shared" si="1160"/>
        <v>800</v>
      </c>
      <c r="AH1833" s="8">
        <f t="shared" si="1161"/>
        <v>905</v>
      </c>
    </row>
    <row r="1834" spans="1:34" x14ac:dyDescent="0.25">
      <c r="A1834" s="7" t="s">
        <v>5318</v>
      </c>
      <c r="B1834" s="7" t="s">
        <v>5319</v>
      </c>
      <c r="C1834" s="7" t="s">
        <v>177</v>
      </c>
      <c r="D1834" s="7" t="s">
        <v>799</v>
      </c>
      <c r="E1834" s="7" t="str">
        <f>INDEX('Нормо-час по специальностям'!$B$6:$B$26,MATCH(D1834,'Нормо-час по специальностям'!$A$6:$A$26,0))</f>
        <v>Сервисный инженер ворот и автоматики</v>
      </c>
      <c r="F1834" s="15">
        <v>2</v>
      </c>
      <c r="G1834" s="7" t="s">
        <v>7646</v>
      </c>
      <c r="H1834" s="11">
        <f t="shared" si="1145"/>
        <v>3.5</v>
      </c>
      <c r="I1834" s="8">
        <f>INDEX('Нормо-час по специальностям'!$D$6:$D$26,MATCH(D1834,'Нормо-час по специальностям'!$A$6:$A$26,0))</f>
        <v>1200</v>
      </c>
      <c r="J1834" s="8">
        <f>INDEX('Нормо-час по специальностям'!$E$6:$E$26,MATCH(D1834,'Нормо-час по специальностям'!$A$6:$A$26,0))</f>
        <v>1440</v>
      </c>
      <c r="K1834" s="8">
        <f t="shared" si="1146"/>
        <v>2400</v>
      </c>
      <c r="L1834" s="8">
        <f t="shared" si="1147"/>
        <v>2880</v>
      </c>
      <c r="M1834" s="8">
        <f>Расценки!L1833</f>
        <v>2100</v>
      </c>
      <c r="N1834" s="8">
        <f>Расценки!M1833</f>
        <v>2415</v>
      </c>
      <c r="O1834" s="10">
        <f t="shared" si="1148"/>
        <v>0.14285714285714279</v>
      </c>
      <c r="P1834" s="10">
        <f t="shared" si="1149"/>
        <v>0.19254658385093171</v>
      </c>
      <c r="Q1834" s="7" t="str">
        <f t="shared" si="1150"/>
        <v>расценка</v>
      </c>
      <c r="R1834" s="7" t="str">
        <f t="shared" si="1151"/>
        <v>расценка</v>
      </c>
      <c r="S1834" s="8">
        <f t="shared" si="1152"/>
        <v>1050</v>
      </c>
      <c r="T1834" s="8">
        <f t="shared" si="1153"/>
        <v>1208</v>
      </c>
      <c r="U1834" s="8">
        <f>Расценки!F1833</f>
        <v>3500</v>
      </c>
      <c r="V1834" s="8">
        <f>Расценки!G1833</f>
        <v>4025</v>
      </c>
      <c r="W1834" s="10">
        <f t="shared" si="1154"/>
        <v>0.31428571428571428</v>
      </c>
      <c r="X1834" s="10">
        <f t="shared" si="1155"/>
        <v>0.28447204968944101</v>
      </c>
      <c r="Y1834" s="9">
        <f>Расценки!H1833</f>
        <v>3500</v>
      </c>
      <c r="Z1834" s="9">
        <f>Расценки!I1833</f>
        <v>4025</v>
      </c>
      <c r="AA1834" s="10">
        <f>Расценки!J1833</f>
        <v>0</v>
      </c>
      <c r="AB1834" s="10">
        <f>Расценки!K1833</f>
        <v>0</v>
      </c>
      <c r="AC1834" s="16">
        <f t="shared" si="1156"/>
        <v>0.31428571428571428</v>
      </c>
      <c r="AD1834" s="16">
        <f t="shared" si="1157"/>
        <v>0.28447204968944101</v>
      </c>
      <c r="AE1834" s="10">
        <f t="shared" si="1158"/>
        <v>0.4</v>
      </c>
      <c r="AF1834" s="10">
        <f t="shared" si="1159"/>
        <v>0.4</v>
      </c>
      <c r="AG1834" s="8">
        <f t="shared" si="1160"/>
        <v>1100</v>
      </c>
      <c r="AH1834" s="8">
        <f t="shared" si="1161"/>
        <v>1145</v>
      </c>
    </row>
    <row r="1835" spans="1:34" x14ac:dyDescent="0.25">
      <c r="A1835" s="7" t="s">
        <v>5321</v>
      </c>
      <c r="B1835" s="7" t="s">
        <v>5322</v>
      </c>
      <c r="C1835" s="7" t="s">
        <v>177</v>
      </c>
      <c r="D1835" s="7" t="s">
        <v>799</v>
      </c>
      <c r="E1835" s="7" t="str">
        <f>INDEX('Нормо-час по специальностям'!$B$6:$B$26,MATCH(D1835,'Нормо-час по специальностям'!$A$6:$A$26,0))</f>
        <v>Сервисный инженер ворот и автоматики</v>
      </c>
      <c r="F1835" s="15">
        <v>1</v>
      </c>
      <c r="G1835" s="7" t="s">
        <v>7646</v>
      </c>
      <c r="H1835" s="11">
        <f t="shared" si="1145"/>
        <v>7</v>
      </c>
      <c r="I1835" s="8">
        <f>INDEX('Нормо-час по специальностям'!$D$6:$D$26,MATCH(D1835,'Нормо-час по специальностям'!$A$6:$A$26,0))</f>
        <v>1200</v>
      </c>
      <c r="J1835" s="8">
        <f>INDEX('Нормо-час по специальностям'!$E$6:$E$26,MATCH(D1835,'Нормо-час по специальностям'!$A$6:$A$26,0))</f>
        <v>1440</v>
      </c>
      <c r="K1835" s="8">
        <f t="shared" si="1146"/>
        <v>1200</v>
      </c>
      <c r="L1835" s="8">
        <f t="shared" si="1147"/>
        <v>1440</v>
      </c>
      <c r="M1835" s="8">
        <f>Расценки!L1834</f>
        <v>1800</v>
      </c>
      <c r="N1835" s="8">
        <f>Расценки!M1834</f>
        <v>2070</v>
      </c>
      <c r="O1835" s="10">
        <f t="shared" si="1148"/>
        <v>-0.33333333333333337</v>
      </c>
      <c r="P1835" s="10">
        <f t="shared" si="1149"/>
        <v>-0.30434782608695654</v>
      </c>
      <c r="Q1835" s="7" t="str">
        <f t="shared" si="1150"/>
        <v>нормо-часы</v>
      </c>
      <c r="R1835" s="7" t="str">
        <f t="shared" si="1151"/>
        <v>нормо-часы</v>
      </c>
      <c r="S1835" s="8">
        <f t="shared" si="1152"/>
        <v>1800</v>
      </c>
      <c r="T1835" s="8">
        <f t="shared" si="1153"/>
        <v>2070</v>
      </c>
      <c r="U1835" s="8">
        <f>Расценки!F1834</f>
        <v>3000</v>
      </c>
      <c r="V1835" s="8">
        <f>Расценки!G1834</f>
        <v>3450</v>
      </c>
      <c r="W1835" s="10">
        <f t="shared" si="1154"/>
        <v>0.6</v>
      </c>
      <c r="X1835" s="10">
        <f t="shared" si="1155"/>
        <v>0.58260869565217388</v>
      </c>
      <c r="Y1835" s="9">
        <f>Расценки!H1834</f>
        <v>3000</v>
      </c>
      <c r="Z1835" s="9">
        <f>Расценки!I1834</f>
        <v>3450</v>
      </c>
      <c r="AA1835" s="10">
        <f>Расценки!J1834</f>
        <v>0</v>
      </c>
      <c r="AB1835" s="10">
        <f>Расценки!K1834</f>
        <v>0</v>
      </c>
      <c r="AC1835" s="16">
        <f t="shared" si="1156"/>
        <v>0.6</v>
      </c>
      <c r="AD1835" s="16">
        <f t="shared" si="1157"/>
        <v>0.58260869565217388</v>
      </c>
      <c r="AE1835" s="10">
        <f t="shared" si="1158"/>
        <v>0.4</v>
      </c>
      <c r="AF1835" s="10">
        <f t="shared" si="1159"/>
        <v>0.4</v>
      </c>
      <c r="AG1835" s="8">
        <f t="shared" si="1160"/>
        <v>1800</v>
      </c>
      <c r="AH1835" s="8">
        <f t="shared" si="1161"/>
        <v>2010</v>
      </c>
    </row>
    <row r="1836" spans="1:34" x14ac:dyDescent="0.25">
      <c r="A1836" s="7" t="s">
        <v>5323</v>
      </c>
      <c r="B1836" s="7" t="s">
        <v>5324</v>
      </c>
      <c r="C1836" s="7" t="s">
        <v>177</v>
      </c>
      <c r="D1836" s="7" t="s">
        <v>799</v>
      </c>
      <c r="E1836" s="7" t="str">
        <f>INDEX('Нормо-час по специальностям'!$B$6:$B$26,MATCH(D1836,'Нормо-час по специальностям'!$A$6:$A$26,0))</f>
        <v>Сервисный инженер ворот и автоматики</v>
      </c>
      <c r="F1836" s="15">
        <v>2</v>
      </c>
      <c r="G1836" s="7" t="s">
        <v>7646</v>
      </c>
      <c r="H1836" s="11">
        <f t="shared" si="1145"/>
        <v>3.5</v>
      </c>
      <c r="I1836" s="8">
        <f>INDEX('Нормо-час по специальностям'!$D$6:$D$26,MATCH(D1836,'Нормо-час по специальностям'!$A$6:$A$26,0))</f>
        <v>1200</v>
      </c>
      <c r="J1836" s="8">
        <f>INDEX('Нормо-час по специальностям'!$E$6:$E$26,MATCH(D1836,'Нормо-час по специальностям'!$A$6:$A$26,0))</f>
        <v>1440</v>
      </c>
      <c r="K1836" s="8">
        <f t="shared" si="1146"/>
        <v>2400</v>
      </c>
      <c r="L1836" s="8">
        <f t="shared" si="1147"/>
        <v>2880</v>
      </c>
      <c r="M1836" s="8">
        <f>Расценки!L1835</f>
        <v>2400</v>
      </c>
      <c r="N1836" s="8">
        <f>Расценки!M1835</f>
        <v>2760</v>
      </c>
      <c r="O1836" s="10">
        <f t="shared" si="1148"/>
        <v>0</v>
      </c>
      <c r="P1836" s="10">
        <f t="shared" si="1149"/>
        <v>4.3478260869565188E-2</v>
      </c>
      <c r="Q1836" s="7" t="str">
        <f t="shared" si="1150"/>
        <v>равно</v>
      </c>
      <c r="R1836" s="7" t="str">
        <f t="shared" si="1151"/>
        <v>равно</v>
      </c>
      <c r="S1836" s="8">
        <f t="shared" si="1152"/>
        <v>1200</v>
      </c>
      <c r="T1836" s="8">
        <f t="shared" si="1153"/>
        <v>1380</v>
      </c>
      <c r="U1836" s="8">
        <f>Расценки!F1835</f>
        <v>4000</v>
      </c>
      <c r="V1836" s="8">
        <f>Расценки!G1835</f>
        <v>4600</v>
      </c>
      <c r="W1836" s="10">
        <f t="shared" si="1154"/>
        <v>0.4</v>
      </c>
      <c r="X1836" s="10">
        <f t="shared" si="1155"/>
        <v>0.37391304347826088</v>
      </c>
      <c r="Y1836" s="9">
        <f>Расценки!H1835</f>
        <v>4000</v>
      </c>
      <c r="Z1836" s="9">
        <f>Расценки!I1835</f>
        <v>4600</v>
      </c>
      <c r="AA1836" s="10">
        <f>Расценки!J1835</f>
        <v>0</v>
      </c>
      <c r="AB1836" s="10">
        <f>Расценки!K1835</f>
        <v>0</v>
      </c>
      <c r="AC1836" s="16">
        <f t="shared" si="1156"/>
        <v>0.4</v>
      </c>
      <c r="AD1836" s="16">
        <f t="shared" si="1157"/>
        <v>0.37391304347826088</v>
      </c>
      <c r="AE1836" s="10">
        <f t="shared" si="1158"/>
        <v>0.4</v>
      </c>
      <c r="AF1836" s="10">
        <f t="shared" si="1159"/>
        <v>0.4</v>
      </c>
      <c r="AG1836" s="8">
        <f t="shared" si="1160"/>
        <v>1600</v>
      </c>
      <c r="AH1836" s="8">
        <f t="shared" si="1161"/>
        <v>1720</v>
      </c>
    </row>
    <row r="1837" spans="1:34" x14ac:dyDescent="0.25">
      <c r="A1837" s="7" t="s">
        <v>5326</v>
      </c>
      <c r="B1837" s="7" t="s">
        <v>5327</v>
      </c>
      <c r="C1837" s="7" t="s">
        <v>177</v>
      </c>
      <c r="D1837" s="7" t="s">
        <v>799</v>
      </c>
      <c r="E1837" s="7" t="str">
        <f>INDEX('Нормо-час по специальностям'!$B$6:$B$26,MATCH(D1837,'Нормо-час по специальностям'!$A$6:$A$26,0))</f>
        <v>Сервисный инженер ворот и автоматики</v>
      </c>
      <c r="F1837" s="15">
        <v>1</v>
      </c>
      <c r="G1837" s="7" t="s">
        <v>7646</v>
      </c>
      <c r="H1837" s="11">
        <f t="shared" si="1145"/>
        <v>7</v>
      </c>
      <c r="I1837" s="8">
        <f>INDEX('Нормо-час по специальностям'!$D$6:$D$26,MATCH(D1837,'Нормо-час по специальностям'!$A$6:$A$26,0))</f>
        <v>1200</v>
      </c>
      <c r="J1837" s="8">
        <f>INDEX('Нормо-час по специальностям'!$E$6:$E$26,MATCH(D1837,'Нормо-час по специальностям'!$A$6:$A$26,0))</f>
        <v>1440</v>
      </c>
      <c r="K1837" s="8">
        <f t="shared" si="1146"/>
        <v>1200</v>
      </c>
      <c r="L1837" s="8">
        <f t="shared" si="1147"/>
        <v>1440</v>
      </c>
      <c r="M1837" s="8">
        <f>Расценки!L1836</f>
        <v>1500</v>
      </c>
      <c r="N1837" s="8">
        <f>Расценки!M1836</f>
        <v>1725</v>
      </c>
      <c r="O1837" s="10">
        <f t="shared" si="1148"/>
        <v>-0.19999999999999996</v>
      </c>
      <c r="P1837" s="10">
        <f t="shared" si="1149"/>
        <v>-0.16521739130434787</v>
      </c>
      <c r="Q1837" s="7" t="str">
        <f t="shared" si="1150"/>
        <v>нормо-часы</v>
      </c>
      <c r="R1837" s="7" t="str">
        <f t="shared" si="1151"/>
        <v>нормо-часы</v>
      </c>
      <c r="S1837" s="8">
        <f t="shared" si="1152"/>
        <v>1500</v>
      </c>
      <c r="T1837" s="8">
        <f t="shared" si="1153"/>
        <v>1725</v>
      </c>
      <c r="U1837" s="8">
        <f>Расценки!F1836</f>
        <v>2500</v>
      </c>
      <c r="V1837" s="8">
        <f>Расценки!G1836</f>
        <v>2875</v>
      </c>
      <c r="W1837" s="10">
        <f t="shared" si="1154"/>
        <v>0.52</v>
      </c>
      <c r="X1837" s="10">
        <f t="shared" si="1155"/>
        <v>0.49913043478260871</v>
      </c>
      <c r="Y1837" s="9">
        <f>Расценки!H1836</f>
        <v>2500</v>
      </c>
      <c r="Z1837" s="9">
        <f>Расценки!I1836</f>
        <v>2875</v>
      </c>
      <c r="AA1837" s="10">
        <f>Расценки!J1836</f>
        <v>0</v>
      </c>
      <c r="AB1837" s="10">
        <f>Расценки!K1836</f>
        <v>0</v>
      </c>
      <c r="AC1837" s="16">
        <f t="shared" si="1156"/>
        <v>0.52</v>
      </c>
      <c r="AD1837" s="16">
        <f t="shared" si="1157"/>
        <v>0.49913043478260871</v>
      </c>
      <c r="AE1837" s="10">
        <f t="shared" si="1158"/>
        <v>0.4</v>
      </c>
      <c r="AF1837" s="10">
        <f t="shared" si="1159"/>
        <v>0.4</v>
      </c>
      <c r="AG1837" s="8">
        <f t="shared" si="1160"/>
        <v>1300</v>
      </c>
      <c r="AH1837" s="8">
        <f t="shared" si="1161"/>
        <v>1435</v>
      </c>
    </row>
    <row r="1838" spans="1:34" x14ac:dyDescent="0.25">
      <c r="A1838" s="7" t="s">
        <v>5329</v>
      </c>
      <c r="B1838" s="7" t="s">
        <v>5330</v>
      </c>
      <c r="C1838" s="7" t="s">
        <v>54</v>
      </c>
      <c r="D1838" s="7" t="s">
        <v>396</v>
      </c>
      <c r="E1838" s="7" t="str">
        <f>INDEX('Нормо-час по специальностям'!$B$6:$B$26,MATCH(D1838,'Нормо-час по специальностям'!$A$6:$A$26,0))</f>
        <v>Монтажник дверей, окон, перегородок</v>
      </c>
      <c r="F1838" s="15">
        <v>1.5</v>
      </c>
      <c r="G1838" s="7" t="s">
        <v>7651</v>
      </c>
      <c r="H1838" s="11">
        <f t="shared" si="1145"/>
        <v>4.67</v>
      </c>
      <c r="I1838" s="8">
        <f>INDEX('Нормо-час по специальностям'!$D$6:$D$26,MATCH(D1838,'Нормо-час по специальностям'!$A$6:$A$26,0))</f>
        <v>800</v>
      </c>
      <c r="J1838" s="8">
        <f>INDEX('Нормо-час по специальностям'!$E$6:$E$26,MATCH(D1838,'Нормо-час по специальностям'!$A$6:$A$26,0))</f>
        <v>950</v>
      </c>
      <c r="K1838" s="8">
        <f t="shared" si="1146"/>
        <v>1200</v>
      </c>
      <c r="L1838" s="8">
        <f t="shared" si="1147"/>
        <v>1425</v>
      </c>
      <c r="M1838" s="8">
        <f>Расценки!L1837</f>
        <v>1240</v>
      </c>
      <c r="N1838" s="8">
        <f>Расценки!M1837</f>
        <v>1426</v>
      </c>
      <c r="O1838" s="10">
        <f t="shared" si="1148"/>
        <v>-3.2258064516129004E-2</v>
      </c>
      <c r="P1838" s="10">
        <f t="shared" si="1149"/>
        <v>-7.0126227208977543E-4</v>
      </c>
      <c r="Q1838" s="7" t="str">
        <f t="shared" si="1150"/>
        <v>равно</v>
      </c>
      <c r="R1838" s="7" t="str">
        <f t="shared" si="1151"/>
        <v>равно</v>
      </c>
      <c r="S1838" s="8">
        <f t="shared" si="1152"/>
        <v>827</v>
      </c>
      <c r="T1838" s="8">
        <f t="shared" si="1153"/>
        <v>951</v>
      </c>
      <c r="U1838" s="8">
        <f>Расценки!F1837</f>
        <v>2000</v>
      </c>
      <c r="V1838" s="8">
        <f>Расценки!G1837</f>
        <v>2300</v>
      </c>
      <c r="W1838" s="10">
        <f t="shared" si="1154"/>
        <v>0.4</v>
      </c>
      <c r="X1838" s="10">
        <f t="shared" si="1155"/>
        <v>0.38043478260869568</v>
      </c>
      <c r="Y1838" s="9">
        <f>Расценки!H1837</f>
        <v>2000</v>
      </c>
      <c r="Z1838" s="9">
        <f>Расценки!I1837</f>
        <v>2300</v>
      </c>
      <c r="AA1838" s="10">
        <f>Расценки!J1837</f>
        <v>0</v>
      </c>
      <c r="AB1838" s="10">
        <f>Расценки!K1837</f>
        <v>0</v>
      </c>
      <c r="AC1838" s="16">
        <f t="shared" si="1156"/>
        <v>0.4</v>
      </c>
      <c r="AD1838" s="16">
        <f t="shared" si="1157"/>
        <v>0.38043478260869568</v>
      </c>
      <c r="AE1838" s="10">
        <f t="shared" si="1158"/>
        <v>0.38</v>
      </c>
      <c r="AF1838" s="10">
        <f t="shared" si="1159"/>
        <v>0.38</v>
      </c>
      <c r="AG1838" s="8">
        <f t="shared" si="1160"/>
        <v>800</v>
      </c>
      <c r="AH1838" s="8">
        <f t="shared" si="1161"/>
        <v>875</v>
      </c>
    </row>
    <row r="1839" spans="1:34" x14ac:dyDescent="0.25">
      <c r="A1839" s="7" t="s">
        <v>5332</v>
      </c>
      <c r="B1839" s="7" t="s">
        <v>5333</v>
      </c>
      <c r="C1839" s="7" t="s">
        <v>54</v>
      </c>
      <c r="D1839" s="7" t="s">
        <v>396</v>
      </c>
      <c r="E1839" s="7" t="str">
        <f>INDEX('Нормо-час по специальностям'!$B$6:$B$26,MATCH(D1839,'Нормо-час по специальностям'!$A$6:$A$26,0))</f>
        <v>Монтажник дверей, окон, перегородок</v>
      </c>
      <c r="F1839" s="15">
        <v>1.7</v>
      </c>
      <c r="G1839" s="7" t="s">
        <v>7651</v>
      </c>
      <c r="H1839" s="11">
        <f t="shared" si="1145"/>
        <v>4.12</v>
      </c>
      <c r="I1839" s="8">
        <f>INDEX('Нормо-час по специальностям'!$D$6:$D$26,MATCH(D1839,'Нормо-час по специальностям'!$A$6:$A$26,0))</f>
        <v>800</v>
      </c>
      <c r="J1839" s="8">
        <f>INDEX('Нормо-час по специальностям'!$E$6:$E$26,MATCH(D1839,'Нормо-час по специальностям'!$A$6:$A$26,0))</f>
        <v>950</v>
      </c>
      <c r="K1839" s="8">
        <f t="shared" si="1146"/>
        <v>1360</v>
      </c>
      <c r="L1839" s="8">
        <f t="shared" si="1147"/>
        <v>1615</v>
      </c>
      <c r="M1839" s="8">
        <f>Расценки!L1838</f>
        <v>1364</v>
      </c>
      <c r="N1839" s="8">
        <f>Расценки!M1838</f>
        <v>1569</v>
      </c>
      <c r="O1839" s="10">
        <f t="shared" si="1148"/>
        <v>-2.9325513196480912E-3</v>
      </c>
      <c r="P1839" s="10">
        <f t="shared" si="1149"/>
        <v>2.9318036966220484E-2</v>
      </c>
      <c r="Q1839" s="7" t="str">
        <f t="shared" si="1150"/>
        <v>равно</v>
      </c>
      <c r="R1839" s="7" t="str">
        <f t="shared" si="1151"/>
        <v>равно</v>
      </c>
      <c r="S1839" s="8">
        <f t="shared" si="1152"/>
        <v>802</v>
      </c>
      <c r="T1839" s="8">
        <f t="shared" si="1153"/>
        <v>923</v>
      </c>
      <c r="U1839" s="8">
        <f>Расценки!F1838</f>
        <v>2200</v>
      </c>
      <c r="V1839" s="8">
        <f>Расценки!G1838</f>
        <v>2530</v>
      </c>
      <c r="W1839" s="10">
        <f t="shared" si="1154"/>
        <v>0.38181818181818183</v>
      </c>
      <c r="X1839" s="10">
        <f t="shared" si="1155"/>
        <v>0.36166007905138342</v>
      </c>
      <c r="Y1839" s="9">
        <f>Расценки!H1838</f>
        <v>2200</v>
      </c>
      <c r="Z1839" s="9">
        <f>Расценки!I1838</f>
        <v>2530</v>
      </c>
      <c r="AA1839" s="10">
        <f>Расценки!J1838</f>
        <v>0</v>
      </c>
      <c r="AB1839" s="10">
        <f>Расценки!K1838</f>
        <v>0</v>
      </c>
      <c r="AC1839" s="16">
        <f t="shared" si="1156"/>
        <v>0.38181818181818183</v>
      </c>
      <c r="AD1839" s="16">
        <f t="shared" si="1157"/>
        <v>0.36166007905138342</v>
      </c>
      <c r="AE1839" s="10">
        <f t="shared" si="1158"/>
        <v>0.38</v>
      </c>
      <c r="AF1839" s="10">
        <f t="shared" si="1159"/>
        <v>0.37984189723320161</v>
      </c>
      <c r="AG1839" s="8">
        <f t="shared" si="1160"/>
        <v>840</v>
      </c>
      <c r="AH1839" s="8">
        <f t="shared" si="1161"/>
        <v>915</v>
      </c>
    </row>
    <row r="1840" spans="1:34" x14ac:dyDescent="0.25">
      <c r="A1840" s="7" t="s">
        <v>5335</v>
      </c>
      <c r="B1840" s="7" t="s">
        <v>5336</v>
      </c>
      <c r="C1840" s="7" t="s">
        <v>177</v>
      </c>
      <c r="D1840" s="7" t="s">
        <v>799</v>
      </c>
      <c r="E1840" s="7" t="str">
        <f>INDEX('Нормо-час по специальностям'!$B$6:$B$26,MATCH(D1840,'Нормо-час по специальностям'!$A$6:$A$26,0))</f>
        <v>Сервисный инженер ворот и автоматики</v>
      </c>
      <c r="F1840" s="15">
        <v>1.2</v>
      </c>
      <c r="G1840" s="7" t="s">
        <v>7646</v>
      </c>
      <c r="H1840" s="11">
        <f t="shared" si="1145"/>
        <v>5.83</v>
      </c>
      <c r="I1840" s="8">
        <f>INDEX('Нормо-час по специальностям'!$D$6:$D$26,MATCH(D1840,'Нормо-час по специальностям'!$A$6:$A$26,0))</f>
        <v>1200</v>
      </c>
      <c r="J1840" s="8">
        <f>INDEX('Нормо-час по специальностям'!$E$6:$E$26,MATCH(D1840,'Нормо-час по специальностям'!$A$6:$A$26,0))</f>
        <v>1440</v>
      </c>
      <c r="K1840" s="8">
        <f t="shared" si="1146"/>
        <v>1440</v>
      </c>
      <c r="L1840" s="8">
        <f t="shared" si="1147"/>
        <v>1728</v>
      </c>
      <c r="M1840" s="8">
        <f>Расценки!L1839</f>
        <v>2100</v>
      </c>
      <c r="N1840" s="8">
        <f>Расценки!M1839</f>
        <v>2415</v>
      </c>
      <c r="O1840" s="10">
        <f t="shared" si="1148"/>
        <v>-0.31428571428571428</v>
      </c>
      <c r="P1840" s="10">
        <f t="shared" si="1149"/>
        <v>-0.28447204968944095</v>
      </c>
      <c r="Q1840" s="7" t="str">
        <f t="shared" si="1150"/>
        <v>нормо-часы</v>
      </c>
      <c r="R1840" s="7" t="str">
        <f t="shared" si="1151"/>
        <v>нормо-часы</v>
      </c>
      <c r="S1840" s="8">
        <f t="shared" si="1152"/>
        <v>1750</v>
      </c>
      <c r="T1840" s="8">
        <f t="shared" si="1153"/>
        <v>2013</v>
      </c>
      <c r="U1840" s="8">
        <f>Расценки!F1839</f>
        <v>3500</v>
      </c>
      <c r="V1840" s="8">
        <f>Расценки!G1839</f>
        <v>4025</v>
      </c>
      <c r="W1840" s="10">
        <f t="shared" si="1154"/>
        <v>0.58857142857142852</v>
      </c>
      <c r="X1840" s="10">
        <f t="shared" si="1155"/>
        <v>0.57068322981366459</v>
      </c>
      <c r="Y1840" s="9">
        <f>Расценки!H1839</f>
        <v>3500</v>
      </c>
      <c r="Z1840" s="9">
        <f>Расценки!I1839</f>
        <v>4025</v>
      </c>
      <c r="AA1840" s="10">
        <f>Расценки!J1839</f>
        <v>0</v>
      </c>
      <c r="AB1840" s="10">
        <f>Расценки!K1839</f>
        <v>0</v>
      </c>
      <c r="AC1840" s="16">
        <f t="shared" si="1156"/>
        <v>0.58857142857142852</v>
      </c>
      <c r="AD1840" s="16">
        <f t="shared" si="1157"/>
        <v>0.57068322981366459</v>
      </c>
      <c r="AE1840" s="10">
        <f t="shared" si="1158"/>
        <v>0.4</v>
      </c>
      <c r="AF1840" s="10">
        <f t="shared" si="1159"/>
        <v>0.4</v>
      </c>
      <c r="AG1840" s="8">
        <f t="shared" si="1160"/>
        <v>2060</v>
      </c>
      <c r="AH1840" s="8">
        <f t="shared" si="1161"/>
        <v>2297</v>
      </c>
    </row>
    <row r="1841" spans="1:34" x14ac:dyDescent="0.25">
      <c r="A1841" s="7" t="s">
        <v>5338</v>
      </c>
      <c r="B1841" s="7" t="s">
        <v>5339</v>
      </c>
      <c r="C1841" s="7" t="s">
        <v>177</v>
      </c>
      <c r="D1841" s="7" t="s">
        <v>799</v>
      </c>
      <c r="E1841" s="7" t="str">
        <f>INDEX('Нормо-час по специальностям'!$B$6:$B$26,MATCH(D1841,'Нормо-час по специальностям'!$A$6:$A$26,0))</f>
        <v>Сервисный инженер ворот и автоматики</v>
      </c>
      <c r="F1841" s="15">
        <v>1.5</v>
      </c>
      <c r="G1841" s="7" t="s">
        <v>7646</v>
      </c>
      <c r="H1841" s="11">
        <f t="shared" si="1145"/>
        <v>4.67</v>
      </c>
      <c r="I1841" s="8">
        <f>INDEX('Нормо-час по специальностям'!$D$6:$D$26,MATCH(D1841,'Нормо-час по специальностям'!$A$6:$A$26,0))</f>
        <v>1200</v>
      </c>
      <c r="J1841" s="8">
        <f>INDEX('Нормо-час по специальностям'!$E$6:$E$26,MATCH(D1841,'Нормо-час по специальностям'!$A$6:$A$26,0))</f>
        <v>1440</v>
      </c>
      <c r="K1841" s="8">
        <f t="shared" si="1146"/>
        <v>1800</v>
      </c>
      <c r="L1841" s="8">
        <f t="shared" si="1147"/>
        <v>2160</v>
      </c>
      <c r="M1841" s="8">
        <f>Расценки!L1840</f>
        <v>1800</v>
      </c>
      <c r="N1841" s="8">
        <f>Расценки!M1840</f>
        <v>2070</v>
      </c>
      <c r="O1841" s="10">
        <f t="shared" si="1148"/>
        <v>0</v>
      </c>
      <c r="P1841" s="10">
        <f t="shared" si="1149"/>
        <v>4.3478260869565188E-2</v>
      </c>
      <c r="Q1841" s="7" t="str">
        <f t="shared" si="1150"/>
        <v>равно</v>
      </c>
      <c r="R1841" s="7" t="str">
        <f t="shared" si="1151"/>
        <v>равно</v>
      </c>
      <c r="S1841" s="8">
        <f t="shared" si="1152"/>
        <v>1200</v>
      </c>
      <c r="T1841" s="8">
        <f t="shared" si="1153"/>
        <v>1380</v>
      </c>
      <c r="U1841" s="8">
        <f>Расценки!F1840</f>
        <v>3000</v>
      </c>
      <c r="V1841" s="8">
        <f>Расценки!G1840</f>
        <v>3450</v>
      </c>
      <c r="W1841" s="10">
        <f t="shared" si="1154"/>
        <v>0.4</v>
      </c>
      <c r="X1841" s="10">
        <f t="shared" si="1155"/>
        <v>0.37391304347826088</v>
      </c>
      <c r="Y1841" s="9">
        <f>Расценки!H1840</f>
        <v>3000</v>
      </c>
      <c r="Z1841" s="9">
        <f>Расценки!I1840</f>
        <v>3450</v>
      </c>
      <c r="AA1841" s="10">
        <f>Расценки!J1840</f>
        <v>0</v>
      </c>
      <c r="AB1841" s="10">
        <f>Расценки!K1840</f>
        <v>0</v>
      </c>
      <c r="AC1841" s="16">
        <f t="shared" si="1156"/>
        <v>0.4</v>
      </c>
      <c r="AD1841" s="16">
        <f t="shared" si="1157"/>
        <v>0.37391304347826088</v>
      </c>
      <c r="AE1841" s="10">
        <f t="shared" si="1158"/>
        <v>0.4</v>
      </c>
      <c r="AF1841" s="10">
        <f t="shared" si="1159"/>
        <v>0.4</v>
      </c>
      <c r="AG1841" s="8">
        <f t="shared" si="1160"/>
        <v>1200</v>
      </c>
      <c r="AH1841" s="8">
        <f t="shared" si="1161"/>
        <v>1290</v>
      </c>
    </row>
    <row r="1842" spans="1:34" x14ac:dyDescent="0.25">
      <c r="A1842" s="7" t="s">
        <v>5341</v>
      </c>
      <c r="B1842" s="7" t="s">
        <v>5342</v>
      </c>
      <c r="C1842" s="7" t="s">
        <v>177</v>
      </c>
      <c r="D1842" s="7" t="s">
        <v>799</v>
      </c>
      <c r="E1842" s="7" t="str">
        <f>INDEX('Нормо-час по специальностям'!$B$6:$B$26,MATCH(D1842,'Нормо-час по специальностям'!$A$6:$A$26,0))</f>
        <v>Сервисный инженер ворот и автоматики</v>
      </c>
      <c r="F1842" s="15">
        <v>1.5</v>
      </c>
      <c r="G1842" s="7" t="s">
        <v>7646</v>
      </c>
      <c r="H1842" s="11">
        <f t="shared" ref="H1842:H1873" si="1162">IF(OR(F1842="",F1842=0),"",ROUND($G$3/F1842,2))</f>
        <v>4.67</v>
      </c>
      <c r="I1842" s="8">
        <f>INDEX('Нормо-час по специальностям'!$D$6:$D$26,MATCH(D1842,'Нормо-час по специальностям'!$A$6:$A$26,0))</f>
        <v>1200</v>
      </c>
      <c r="J1842" s="8">
        <f>INDEX('Нормо-час по специальностям'!$E$6:$E$26,MATCH(D1842,'Нормо-час по специальностям'!$A$6:$A$26,0))</f>
        <v>1440</v>
      </c>
      <c r="K1842" s="8">
        <f t="shared" ref="K1842:K1873" si="1163">IF(OR(F1842="",F1842=0,I1842=0),"",ROUND(F1842*I1842,0))</f>
        <v>1800</v>
      </c>
      <c r="L1842" s="8">
        <f t="shared" ref="L1842:L1873" si="1164">IF(OR(F1842="",F1842=0,J1842=0),"",ROUND(F1842*J1842,0))</f>
        <v>2160</v>
      </c>
      <c r="M1842" s="8">
        <f>Расценки!L1841</f>
        <v>2100</v>
      </c>
      <c r="N1842" s="8">
        <f>Расценки!M1841</f>
        <v>2415</v>
      </c>
      <c r="O1842" s="10">
        <f t="shared" ref="O1842:O1873" si="1165">IF(OR(K1842="",M1842="",M1842=0),"",K1842/M1842-1)</f>
        <v>-0.1428571428571429</v>
      </c>
      <c r="P1842" s="10">
        <f t="shared" ref="P1842:P1873" si="1166">IF(OR(L1842="",N1842="",N1842=0),"",L1842/N1842-1)</f>
        <v>-0.10559006211180122</v>
      </c>
      <c r="Q1842" s="7" t="str">
        <f t="shared" ref="Q1842:Q1873" si="1167">IF(O1842="","—",IF(O1842&lt;-$C$3,"нормо-часы",IF(O1842&gt;$C$3,"расценка","равно")))</f>
        <v>нормо-часы</v>
      </c>
      <c r="R1842" s="7" t="str">
        <f t="shared" ref="R1842:R1873" si="1168">IF(P1842="","—",IF(P1842&lt;-$C$3,"нормо-часы",IF(P1842&gt;$C$3,"расценка","равно")))</f>
        <v>нормо-часы</v>
      </c>
      <c r="S1842" s="8">
        <f t="shared" ref="S1842:S1873" si="1169">IF(OR(F1842="",F1842=0,M1842=""),"",ROUND(M1842/F1842,0))</f>
        <v>1400</v>
      </c>
      <c r="T1842" s="8">
        <f t="shared" ref="T1842:T1873" si="1170">IF(OR(F1842="",F1842=0,N1842=""),"",ROUND(N1842/F1842,0))</f>
        <v>1610</v>
      </c>
      <c r="U1842" s="8">
        <f>Расценки!F1841</f>
        <v>3500</v>
      </c>
      <c r="V1842" s="8">
        <f>Расценки!G1841</f>
        <v>4025</v>
      </c>
      <c r="W1842" s="10">
        <f t="shared" ref="W1842:W1873" si="1171">IF(OR(K1842="",U1842="",U1842=0),"",(U1842-K1842)/U1842)</f>
        <v>0.48571428571428571</v>
      </c>
      <c r="X1842" s="10">
        <f t="shared" ref="X1842:X1873" si="1172">IF(OR(L1842="",V1842="",V1842=0),"",(V1842-L1842)/V1842)</f>
        <v>0.46335403726708074</v>
      </c>
      <c r="Y1842" s="9">
        <f>Расценки!H1841</f>
        <v>3500</v>
      </c>
      <c r="Z1842" s="9">
        <f>Расценки!I1841</f>
        <v>4025</v>
      </c>
      <c r="AA1842" s="10">
        <f>Расценки!J1841</f>
        <v>0</v>
      </c>
      <c r="AB1842" s="10">
        <f>Расценки!K1841</f>
        <v>0</v>
      </c>
      <c r="AC1842" s="16">
        <f t="shared" ref="AC1842:AC1873" si="1173">IF(OR(K1842="",Y1842="",Y1842=0),"",(Y1842-K1842)/Y1842)</f>
        <v>0.48571428571428571</v>
      </c>
      <c r="AD1842" s="16">
        <f t="shared" ref="AD1842:AD1873" si="1174">IF(OR(L1842="",Z1842="",Z1842=0),"",(Z1842-L1842)/Z1842)</f>
        <v>0.46335403726708074</v>
      </c>
      <c r="AE1842" s="10">
        <f t="shared" ref="AE1842:AE1873" si="1175">IF(OR(Y1842="",Y1842=0),"",(Y1842-M1842)/Y1842)</f>
        <v>0.4</v>
      </c>
      <c r="AF1842" s="10">
        <f t="shared" ref="AF1842:AF1873" si="1176">IF(OR(Z1842="",Z1842=0),"",(Z1842-N1842)/Z1842)</f>
        <v>0.4</v>
      </c>
      <c r="AG1842" s="8">
        <f t="shared" ref="AG1842:AG1873" si="1177">IF(OR(K1842="",Y1842=""),"",Y1842-K1842)</f>
        <v>1700</v>
      </c>
      <c r="AH1842" s="8">
        <f t="shared" ref="AH1842:AH1873" si="1178">IF(OR(L1842="",Z1842=""),"",Z1842-L1842)</f>
        <v>1865</v>
      </c>
    </row>
    <row r="1843" spans="1:34" x14ac:dyDescent="0.25">
      <c r="A1843" s="7" t="s">
        <v>5344</v>
      </c>
      <c r="B1843" s="7" t="s">
        <v>5345</v>
      </c>
      <c r="C1843" s="7" t="s">
        <v>177</v>
      </c>
      <c r="D1843" s="7" t="s">
        <v>799</v>
      </c>
      <c r="E1843" s="7" t="str">
        <f>INDEX('Нормо-час по специальностям'!$B$6:$B$26,MATCH(D1843,'Нормо-час по специальностям'!$A$6:$A$26,0))</f>
        <v>Сервисный инженер ворот и автоматики</v>
      </c>
      <c r="F1843" s="15">
        <v>2</v>
      </c>
      <c r="G1843" s="7" t="s">
        <v>7646</v>
      </c>
      <c r="H1843" s="11">
        <f t="shared" si="1162"/>
        <v>3.5</v>
      </c>
      <c r="I1843" s="8">
        <f>INDEX('Нормо-час по специальностям'!$D$6:$D$26,MATCH(D1843,'Нормо-час по специальностям'!$A$6:$A$26,0))</f>
        <v>1200</v>
      </c>
      <c r="J1843" s="8">
        <f>INDEX('Нормо-час по специальностям'!$E$6:$E$26,MATCH(D1843,'Нормо-час по специальностям'!$A$6:$A$26,0))</f>
        <v>1440</v>
      </c>
      <c r="K1843" s="8">
        <f t="shared" si="1163"/>
        <v>2400</v>
      </c>
      <c r="L1843" s="8">
        <f t="shared" si="1164"/>
        <v>2880</v>
      </c>
      <c r="M1843" s="8">
        <f>Расценки!L1842</f>
        <v>2400</v>
      </c>
      <c r="N1843" s="8">
        <f>Расценки!M1842</f>
        <v>2760</v>
      </c>
      <c r="O1843" s="10">
        <f t="shared" si="1165"/>
        <v>0</v>
      </c>
      <c r="P1843" s="10">
        <f t="shared" si="1166"/>
        <v>4.3478260869565188E-2</v>
      </c>
      <c r="Q1843" s="7" t="str">
        <f t="shared" si="1167"/>
        <v>равно</v>
      </c>
      <c r="R1843" s="7" t="str">
        <f t="shared" si="1168"/>
        <v>равно</v>
      </c>
      <c r="S1843" s="8">
        <f t="shared" si="1169"/>
        <v>1200</v>
      </c>
      <c r="T1843" s="8">
        <f t="shared" si="1170"/>
        <v>1380</v>
      </c>
      <c r="U1843" s="8">
        <f>Расценки!F1842</f>
        <v>4000</v>
      </c>
      <c r="V1843" s="8">
        <f>Расценки!G1842</f>
        <v>4600</v>
      </c>
      <c r="W1843" s="10">
        <f t="shared" si="1171"/>
        <v>0.4</v>
      </c>
      <c r="X1843" s="10">
        <f t="shared" si="1172"/>
        <v>0.37391304347826088</v>
      </c>
      <c r="Y1843" s="9">
        <f>Расценки!H1842</f>
        <v>4000</v>
      </c>
      <c r="Z1843" s="9">
        <f>Расценки!I1842</f>
        <v>4600</v>
      </c>
      <c r="AA1843" s="10">
        <f>Расценки!J1842</f>
        <v>0</v>
      </c>
      <c r="AB1843" s="10">
        <f>Расценки!K1842</f>
        <v>0</v>
      </c>
      <c r="AC1843" s="16">
        <f t="shared" si="1173"/>
        <v>0.4</v>
      </c>
      <c r="AD1843" s="16">
        <f t="shared" si="1174"/>
        <v>0.37391304347826088</v>
      </c>
      <c r="AE1843" s="10">
        <f t="shared" si="1175"/>
        <v>0.4</v>
      </c>
      <c r="AF1843" s="10">
        <f t="shared" si="1176"/>
        <v>0.4</v>
      </c>
      <c r="AG1843" s="8">
        <f t="shared" si="1177"/>
        <v>1600</v>
      </c>
      <c r="AH1843" s="8">
        <f t="shared" si="1178"/>
        <v>1720</v>
      </c>
    </row>
    <row r="1844" spans="1:34" x14ac:dyDescent="0.25">
      <c r="A1844" s="7" t="s">
        <v>5347</v>
      </c>
      <c r="B1844" s="7" t="s">
        <v>5348</v>
      </c>
      <c r="C1844" s="7" t="s">
        <v>177</v>
      </c>
      <c r="D1844" s="7" t="s">
        <v>799</v>
      </c>
      <c r="E1844" s="7" t="str">
        <f>INDEX('Нормо-час по специальностям'!$B$6:$B$26,MATCH(D1844,'Нормо-час по специальностям'!$A$6:$A$26,0))</f>
        <v>Сервисный инженер ворот и автоматики</v>
      </c>
      <c r="F1844" s="15">
        <v>1.5</v>
      </c>
      <c r="G1844" s="7" t="s">
        <v>7646</v>
      </c>
      <c r="H1844" s="11">
        <f t="shared" si="1162"/>
        <v>4.67</v>
      </c>
      <c r="I1844" s="8">
        <f>INDEX('Нормо-час по специальностям'!$D$6:$D$26,MATCH(D1844,'Нормо-час по специальностям'!$A$6:$A$26,0))</f>
        <v>1200</v>
      </c>
      <c r="J1844" s="8">
        <f>INDEX('Нормо-час по специальностям'!$E$6:$E$26,MATCH(D1844,'Нормо-час по специальностям'!$A$6:$A$26,0))</f>
        <v>1440</v>
      </c>
      <c r="K1844" s="8">
        <f t="shared" si="1163"/>
        <v>1800</v>
      </c>
      <c r="L1844" s="8">
        <f t="shared" si="1164"/>
        <v>2160</v>
      </c>
      <c r="M1844" s="8">
        <f>Расценки!L1843</f>
        <v>2100</v>
      </c>
      <c r="N1844" s="8">
        <f>Расценки!M1843</f>
        <v>2415</v>
      </c>
      <c r="O1844" s="10">
        <f t="shared" si="1165"/>
        <v>-0.1428571428571429</v>
      </c>
      <c r="P1844" s="10">
        <f t="shared" si="1166"/>
        <v>-0.10559006211180122</v>
      </c>
      <c r="Q1844" s="7" t="str">
        <f t="shared" si="1167"/>
        <v>нормо-часы</v>
      </c>
      <c r="R1844" s="7" t="str">
        <f t="shared" si="1168"/>
        <v>нормо-часы</v>
      </c>
      <c r="S1844" s="8">
        <f t="shared" si="1169"/>
        <v>1400</v>
      </c>
      <c r="T1844" s="8">
        <f t="shared" si="1170"/>
        <v>1610</v>
      </c>
      <c r="U1844" s="8">
        <f>Расценки!F1843</f>
        <v>3500</v>
      </c>
      <c r="V1844" s="8">
        <f>Расценки!G1843</f>
        <v>4025</v>
      </c>
      <c r="W1844" s="10">
        <f t="shared" si="1171"/>
        <v>0.48571428571428571</v>
      </c>
      <c r="X1844" s="10">
        <f t="shared" si="1172"/>
        <v>0.46335403726708074</v>
      </c>
      <c r="Y1844" s="9">
        <f>Расценки!H1843</f>
        <v>3500</v>
      </c>
      <c r="Z1844" s="9">
        <f>Расценки!I1843</f>
        <v>4025</v>
      </c>
      <c r="AA1844" s="10">
        <f>Расценки!J1843</f>
        <v>0</v>
      </c>
      <c r="AB1844" s="10">
        <f>Расценки!K1843</f>
        <v>0</v>
      </c>
      <c r="AC1844" s="16">
        <f t="shared" si="1173"/>
        <v>0.48571428571428571</v>
      </c>
      <c r="AD1844" s="16">
        <f t="shared" si="1174"/>
        <v>0.46335403726708074</v>
      </c>
      <c r="AE1844" s="10">
        <f t="shared" si="1175"/>
        <v>0.4</v>
      </c>
      <c r="AF1844" s="10">
        <f t="shared" si="1176"/>
        <v>0.4</v>
      </c>
      <c r="AG1844" s="8">
        <f t="shared" si="1177"/>
        <v>1700</v>
      </c>
      <c r="AH1844" s="8">
        <f t="shared" si="1178"/>
        <v>1865</v>
      </c>
    </row>
    <row r="1845" spans="1:34" x14ac:dyDescent="0.25">
      <c r="A1845" s="7" t="s">
        <v>5351</v>
      </c>
      <c r="B1845" s="7" t="s">
        <v>5352</v>
      </c>
      <c r="C1845" s="7" t="s">
        <v>177</v>
      </c>
      <c r="D1845" s="7" t="s">
        <v>799</v>
      </c>
      <c r="E1845" s="7" t="str">
        <f>INDEX('Нормо-час по специальностям'!$B$6:$B$26,MATCH(D1845,'Нормо-час по специальностям'!$A$6:$A$26,0))</f>
        <v>Сервисный инженер ворот и автоматики</v>
      </c>
      <c r="F1845" s="15">
        <v>16</v>
      </c>
      <c r="G1845" s="7" t="s">
        <v>7652</v>
      </c>
      <c r="H1845" s="11">
        <f t="shared" si="1162"/>
        <v>0.44</v>
      </c>
      <c r="I1845" s="8">
        <f>INDEX('Нормо-час по специальностям'!$D$6:$D$26,MATCH(D1845,'Нормо-час по специальностям'!$A$6:$A$26,0))</f>
        <v>1200</v>
      </c>
      <c r="J1845" s="8">
        <f>INDEX('Нормо-час по специальностям'!$E$6:$E$26,MATCH(D1845,'Нормо-час по специальностям'!$A$6:$A$26,0))</f>
        <v>1440</v>
      </c>
      <c r="K1845" s="8">
        <f t="shared" si="1163"/>
        <v>19200</v>
      </c>
      <c r="L1845" s="8">
        <f t="shared" si="1164"/>
        <v>23040</v>
      </c>
      <c r="M1845" s="8">
        <f>Расценки!L1844</f>
        <v>19200</v>
      </c>
      <c r="N1845" s="8">
        <f>Расценки!M1844</f>
        <v>22080</v>
      </c>
      <c r="O1845" s="10">
        <f t="shared" si="1165"/>
        <v>0</v>
      </c>
      <c r="P1845" s="10">
        <f t="shared" si="1166"/>
        <v>4.3478260869565188E-2</v>
      </c>
      <c r="Q1845" s="7" t="str">
        <f t="shared" si="1167"/>
        <v>равно</v>
      </c>
      <c r="R1845" s="7" t="str">
        <f t="shared" si="1168"/>
        <v>равно</v>
      </c>
      <c r="S1845" s="8">
        <f t="shared" si="1169"/>
        <v>1200</v>
      </c>
      <c r="T1845" s="8">
        <f t="shared" si="1170"/>
        <v>1380</v>
      </c>
      <c r="U1845" s="8">
        <f>Расценки!F1844</f>
        <v>32000</v>
      </c>
      <c r="V1845" s="8">
        <f>Расценки!G1844</f>
        <v>36800</v>
      </c>
      <c r="W1845" s="10">
        <f t="shared" si="1171"/>
        <v>0.4</v>
      </c>
      <c r="X1845" s="10">
        <f t="shared" si="1172"/>
        <v>0.37391304347826088</v>
      </c>
      <c r="Y1845" s="9">
        <f>Расценки!H1844</f>
        <v>32000</v>
      </c>
      <c r="Z1845" s="9">
        <f>Расценки!I1844</f>
        <v>36800</v>
      </c>
      <c r="AA1845" s="10">
        <f>Расценки!J1844</f>
        <v>0</v>
      </c>
      <c r="AB1845" s="10">
        <f>Расценки!K1844</f>
        <v>0</v>
      </c>
      <c r="AC1845" s="16">
        <f t="shared" si="1173"/>
        <v>0.4</v>
      </c>
      <c r="AD1845" s="16">
        <f t="shared" si="1174"/>
        <v>0.37391304347826088</v>
      </c>
      <c r="AE1845" s="10">
        <f t="shared" si="1175"/>
        <v>0.4</v>
      </c>
      <c r="AF1845" s="10">
        <f t="shared" si="1176"/>
        <v>0.4</v>
      </c>
      <c r="AG1845" s="8">
        <f t="shared" si="1177"/>
        <v>12800</v>
      </c>
      <c r="AH1845" s="8">
        <f t="shared" si="1178"/>
        <v>13760</v>
      </c>
    </row>
    <row r="1846" spans="1:34" x14ac:dyDescent="0.25">
      <c r="A1846" s="7" t="s">
        <v>5355</v>
      </c>
      <c r="B1846" s="7" t="s">
        <v>5356</v>
      </c>
      <c r="C1846" s="7" t="s">
        <v>177</v>
      </c>
      <c r="D1846" s="7" t="s">
        <v>799</v>
      </c>
      <c r="E1846" s="7" t="str">
        <f>INDEX('Нормо-час по специальностям'!$B$6:$B$26,MATCH(D1846,'Нормо-час по специальностям'!$A$6:$A$26,0))</f>
        <v>Сервисный инженер ворот и автоматики</v>
      </c>
      <c r="F1846" s="15">
        <v>18</v>
      </c>
      <c r="G1846" s="7" t="s">
        <v>7653</v>
      </c>
      <c r="H1846" s="11">
        <f t="shared" si="1162"/>
        <v>0.39</v>
      </c>
      <c r="I1846" s="8">
        <f>INDEX('Нормо-час по специальностям'!$D$6:$D$26,MATCH(D1846,'Нормо-час по специальностям'!$A$6:$A$26,0))</f>
        <v>1200</v>
      </c>
      <c r="J1846" s="8">
        <f>INDEX('Нормо-час по специальностям'!$E$6:$E$26,MATCH(D1846,'Нормо-час по специальностям'!$A$6:$A$26,0))</f>
        <v>1440</v>
      </c>
      <c r="K1846" s="8">
        <f t="shared" si="1163"/>
        <v>21600</v>
      </c>
      <c r="L1846" s="8">
        <f t="shared" si="1164"/>
        <v>25920</v>
      </c>
      <c r="M1846" s="8">
        <f>Расценки!L1845</f>
        <v>20400</v>
      </c>
      <c r="N1846" s="8">
        <f>Расценки!M1845</f>
        <v>23460</v>
      </c>
      <c r="O1846" s="10">
        <f t="shared" si="1165"/>
        <v>5.8823529411764719E-2</v>
      </c>
      <c r="P1846" s="10">
        <f t="shared" si="1166"/>
        <v>0.10485933503836309</v>
      </c>
      <c r="Q1846" s="7" t="str">
        <f t="shared" si="1167"/>
        <v>равно</v>
      </c>
      <c r="R1846" s="7" t="str">
        <f t="shared" si="1168"/>
        <v>расценка</v>
      </c>
      <c r="S1846" s="8">
        <f t="shared" si="1169"/>
        <v>1133</v>
      </c>
      <c r="T1846" s="8">
        <f t="shared" si="1170"/>
        <v>1303</v>
      </c>
      <c r="U1846" s="8">
        <f>Расценки!F1845</f>
        <v>34000</v>
      </c>
      <c r="V1846" s="8">
        <f>Расценки!G1845</f>
        <v>39100</v>
      </c>
      <c r="W1846" s="10">
        <f t="shared" si="1171"/>
        <v>0.36470588235294116</v>
      </c>
      <c r="X1846" s="10">
        <f t="shared" si="1172"/>
        <v>0.33708439897698211</v>
      </c>
      <c r="Y1846" s="9">
        <f>Расценки!H1845</f>
        <v>34000</v>
      </c>
      <c r="Z1846" s="9">
        <f>Расценки!I1845</f>
        <v>39100</v>
      </c>
      <c r="AA1846" s="10">
        <f>Расценки!J1845</f>
        <v>0</v>
      </c>
      <c r="AB1846" s="10">
        <f>Расценки!K1845</f>
        <v>0</v>
      </c>
      <c r="AC1846" s="16">
        <f t="shared" si="1173"/>
        <v>0.36470588235294116</v>
      </c>
      <c r="AD1846" s="16">
        <f t="shared" si="1174"/>
        <v>0.33708439897698211</v>
      </c>
      <c r="AE1846" s="10">
        <f t="shared" si="1175"/>
        <v>0.4</v>
      </c>
      <c r="AF1846" s="10">
        <f t="shared" si="1176"/>
        <v>0.4</v>
      </c>
      <c r="AG1846" s="8">
        <f t="shared" si="1177"/>
        <v>12400</v>
      </c>
      <c r="AH1846" s="8">
        <f t="shared" si="1178"/>
        <v>13180</v>
      </c>
    </row>
    <row r="1847" spans="1:34" x14ac:dyDescent="0.25">
      <c r="A1847" s="7" t="s">
        <v>5359</v>
      </c>
      <c r="B1847" s="7" t="s">
        <v>5360</v>
      </c>
      <c r="C1847" s="7" t="s">
        <v>177</v>
      </c>
      <c r="D1847" s="7" t="s">
        <v>799</v>
      </c>
      <c r="E1847" s="7" t="str">
        <f>INDEX('Нормо-час по специальностям'!$B$6:$B$26,MATCH(D1847,'Нормо-час по специальностям'!$A$6:$A$26,0))</f>
        <v>Сервисный инженер ворот и автоматики</v>
      </c>
      <c r="F1847" s="15">
        <v>15</v>
      </c>
      <c r="G1847" s="7" t="s">
        <v>7654</v>
      </c>
      <c r="H1847" s="11">
        <f t="shared" si="1162"/>
        <v>0.47</v>
      </c>
      <c r="I1847" s="8">
        <f>INDEX('Нормо-час по специальностям'!$D$6:$D$26,MATCH(D1847,'Нормо-час по специальностям'!$A$6:$A$26,0))</f>
        <v>1200</v>
      </c>
      <c r="J1847" s="8">
        <f>INDEX('Нормо-час по специальностям'!$E$6:$E$26,MATCH(D1847,'Нормо-час по специальностям'!$A$6:$A$26,0))</f>
        <v>1440</v>
      </c>
      <c r="K1847" s="8">
        <f t="shared" si="1163"/>
        <v>18000</v>
      </c>
      <c r="L1847" s="8">
        <f t="shared" si="1164"/>
        <v>21600</v>
      </c>
      <c r="M1847" s="8">
        <f>Расценки!L1846</f>
        <v>18000</v>
      </c>
      <c r="N1847" s="8">
        <f>Расценки!M1846</f>
        <v>20700</v>
      </c>
      <c r="O1847" s="10">
        <f t="shared" si="1165"/>
        <v>0</v>
      </c>
      <c r="P1847" s="10">
        <f t="shared" si="1166"/>
        <v>4.3478260869565188E-2</v>
      </c>
      <c r="Q1847" s="7" t="str">
        <f t="shared" si="1167"/>
        <v>равно</v>
      </c>
      <c r="R1847" s="7" t="str">
        <f t="shared" si="1168"/>
        <v>равно</v>
      </c>
      <c r="S1847" s="8">
        <f t="shared" si="1169"/>
        <v>1200</v>
      </c>
      <c r="T1847" s="8">
        <f t="shared" si="1170"/>
        <v>1380</v>
      </c>
      <c r="U1847" s="8">
        <f>Расценки!F1846</f>
        <v>30000</v>
      </c>
      <c r="V1847" s="8">
        <f>Расценки!G1846</f>
        <v>34500</v>
      </c>
      <c r="W1847" s="10">
        <f t="shared" si="1171"/>
        <v>0.4</v>
      </c>
      <c r="X1847" s="10">
        <f t="shared" si="1172"/>
        <v>0.37391304347826088</v>
      </c>
      <c r="Y1847" s="9">
        <f>Расценки!H1846</f>
        <v>30000</v>
      </c>
      <c r="Z1847" s="9">
        <f>Расценки!I1846</f>
        <v>34500</v>
      </c>
      <c r="AA1847" s="10">
        <f>Расценки!J1846</f>
        <v>0</v>
      </c>
      <c r="AB1847" s="10">
        <f>Расценки!K1846</f>
        <v>0</v>
      </c>
      <c r="AC1847" s="16">
        <f t="shared" si="1173"/>
        <v>0.4</v>
      </c>
      <c r="AD1847" s="16">
        <f t="shared" si="1174"/>
        <v>0.37391304347826088</v>
      </c>
      <c r="AE1847" s="10">
        <f t="shared" si="1175"/>
        <v>0.4</v>
      </c>
      <c r="AF1847" s="10">
        <f t="shared" si="1176"/>
        <v>0.4</v>
      </c>
      <c r="AG1847" s="8">
        <f t="shared" si="1177"/>
        <v>12000</v>
      </c>
      <c r="AH1847" s="8">
        <f t="shared" si="1178"/>
        <v>12900</v>
      </c>
    </row>
    <row r="1848" spans="1:34" x14ac:dyDescent="0.25">
      <c r="A1848" s="7" t="s">
        <v>5361</v>
      </c>
      <c r="B1848" s="7" t="s">
        <v>5362</v>
      </c>
      <c r="C1848" s="7" t="s">
        <v>177</v>
      </c>
      <c r="D1848" s="7" t="s">
        <v>799</v>
      </c>
      <c r="E1848" s="7" t="str">
        <f>INDEX('Нормо-час по специальностям'!$B$6:$B$26,MATCH(D1848,'Нормо-час по специальностям'!$A$6:$A$26,0))</f>
        <v>Сервисный инженер ворот и автоматики</v>
      </c>
      <c r="F1848" s="15">
        <v>14</v>
      </c>
      <c r="G1848" s="7" t="s">
        <v>7654</v>
      </c>
      <c r="H1848" s="11">
        <f t="shared" si="1162"/>
        <v>0.5</v>
      </c>
      <c r="I1848" s="8">
        <f>INDEX('Нормо-час по специальностям'!$D$6:$D$26,MATCH(D1848,'Нормо-час по специальностям'!$A$6:$A$26,0))</f>
        <v>1200</v>
      </c>
      <c r="J1848" s="8">
        <f>INDEX('Нормо-час по специальностям'!$E$6:$E$26,MATCH(D1848,'Нормо-час по специальностям'!$A$6:$A$26,0))</f>
        <v>1440</v>
      </c>
      <c r="K1848" s="8">
        <f t="shared" si="1163"/>
        <v>16800</v>
      </c>
      <c r="L1848" s="8">
        <f t="shared" si="1164"/>
        <v>20160</v>
      </c>
      <c r="M1848" s="8">
        <f>Расценки!L1847</f>
        <v>16200</v>
      </c>
      <c r="N1848" s="8">
        <f>Расценки!M1847</f>
        <v>18630</v>
      </c>
      <c r="O1848" s="10">
        <f t="shared" si="1165"/>
        <v>3.7037037037036979E-2</v>
      </c>
      <c r="P1848" s="10">
        <f t="shared" si="1166"/>
        <v>8.212560386473422E-2</v>
      </c>
      <c r="Q1848" s="7" t="str">
        <f t="shared" si="1167"/>
        <v>равно</v>
      </c>
      <c r="R1848" s="7" t="str">
        <f t="shared" si="1168"/>
        <v>равно</v>
      </c>
      <c r="S1848" s="8">
        <f t="shared" si="1169"/>
        <v>1157</v>
      </c>
      <c r="T1848" s="8">
        <f t="shared" si="1170"/>
        <v>1331</v>
      </c>
      <c r="U1848" s="8">
        <f>Расценки!F1847</f>
        <v>27000</v>
      </c>
      <c r="V1848" s="8">
        <f>Расценки!G1847</f>
        <v>31050</v>
      </c>
      <c r="W1848" s="10">
        <f t="shared" si="1171"/>
        <v>0.37777777777777777</v>
      </c>
      <c r="X1848" s="10">
        <f t="shared" si="1172"/>
        <v>0.35072463768115941</v>
      </c>
      <c r="Y1848" s="9">
        <f>Расценки!H1847</f>
        <v>27000</v>
      </c>
      <c r="Z1848" s="9">
        <f>Расценки!I1847</f>
        <v>31050</v>
      </c>
      <c r="AA1848" s="10">
        <f>Расценки!J1847</f>
        <v>0</v>
      </c>
      <c r="AB1848" s="10">
        <f>Расценки!K1847</f>
        <v>0</v>
      </c>
      <c r="AC1848" s="16">
        <f t="shared" si="1173"/>
        <v>0.37777777777777777</v>
      </c>
      <c r="AD1848" s="16">
        <f t="shared" si="1174"/>
        <v>0.35072463768115941</v>
      </c>
      <c r="AE1848" s="10">
        <f t="shared" si="1175"/>
        <v>0.4</v>
      </c>
      <c r="AF1848" s="10">
        <f t="shared" si="1176"/>
        <v>0.4</v>
      </c>
      <c r="AG1848" s="8">
        <f t="shared" si="1177"/>
        <v>10200</v>
      </c>
      <c r="AH1848" s="8">
        <f t="shared" si="1178"/>
        <v>10890</v>
      </c>
    </row>
    <row r="1849" spans="1:34" x14ac:dyDescent="0.25">
      <c r="A1849" s="7" t="s">
        <v>5363</v>
      </c>
      <c r="B1849" s="7" t="s">
        <v>5364</v>
      </c>
      <c r="C1849" s="7" t="s">
        <v>177</v>
      </c>
      <c r="D1849" s="7" t="s">
        <v>799</v>
      </c>
      <c r="E1849" s="7" t="str">
        <f>INDEX('Нормо-час по специальностям'!$B$6:$B$26,MATCH(D1849,'Нормо-час по специальностям'!$A$6:$A$26,0))</f>
        <v>Сервисный инженер ворот и автоматики</v>
      </c>
      <c r="F1849" s="15">
        <v>22</v>
      </c>
      <c r="G1849" s="7" t="s">
        <v>7655</v>
      </c>
      <c r="H1849" s="11">
        <f t="shared" si="1162"/>
        <v>0.32</v>
      </c>
      <c r="I1849" s="8">
        <f>INDEX('Нормо-час по специальностям'!$D$6:$D$26,MATCH(D1849,'Нормо-час по специальностям'!$A$6:$A$26,0))</f>
        <v>1200</v>
      </c>
      <c r="J1849" s="8">
        <f>INDEX('Нормо-час по специальностям'!$E$6:$E$26,MATCH(D1849,'Нормо-час по специальностям'!$A$6:$A$26,0))</f>
        <v>1440</v>
      </c>
      <c r="K1849" s="8">
        <f t="shared" si="1163"/>
        <v>26400</v>
      </c>
      <c r="L1849" s="8">
        <f t="shared" si="1164"/>
        <v>31680</v>
      </c>
      <c r="M1849" s="8">
        <f>Расценки!L1848</f>
        <v>22800</v>
      </c>
      <c r="N1849" s="8">
        <f>Расценки!M1848</f>
        <v>26220</v>
      </c>
      <c r="O1849" s="10">
        <f t="shared" si="1165"/>
        <v>0.15789473684210531</v>
      </c>
      <c r="P1849" s="10">
        <f t="shared" si="1166"/>
        <v>0.20823798627002299</v>
      </c>
      <c r="Q1849" s="7" t="str">
        <f t="shared" si="1167"/>
        <v>расценка</v>
      </c>
      <c r="R1849" s="7" t="str">
        <f t="shared" si="1168"/>
        <v>расценка</v>
      </c>
      <c r="S1849" s="8">
        <f t="shared" si="1169"/>
        <v>1036</v>
      </c>
      <c r="T1849" s="8">
        <f t="shared" si="1170"/>
        <v>1192</v>
      </c>
      <c r="U1849" s="8">
        <f>Расценки!F1848</f>
        <v>38000</v>
      </c>
      <c r="V1849" s="8">
        <f>Расценки!G1848</f>
        <v>43700</v>
      </c>
      <c r="W1849" s="10">
        <f t="shared" si="1171"/>
        <v>0.30526315789473685</v>
      </c>
      <c r="X1849" s="10">
        <f t="shared" si="1172"/>
        <v>0.27505720823798629</v>
      </c>
      <c r="Y1849" s="9">
        <f>Расценки!H1848</f>
        <v>38000</v>
      </c>
      <c r="Z1849" s="9">
        <f>Расценки!I1848</f>
        <v>43700</v>
      </c>
      <c r="AA1849" s="10">
        <f>Расценки!J1848</f>
        <v>0</v>
      </c>
      <c r="AB1849" s="10">
        <f>Расценки!K1848</f>
        <v>0</v>
      </c>
      <c r="AC1849" s="16">
        <f t="shared" si="1173"/>
        <v>0.30526315789473685</v>
      </c>
      <c r="AD1849" s="16">
        <f t="shared" si="1174"/>
        <v>0.27505720823798629</v>
      </c>
      <c r="AE1849" s="10">
        <f t="shared" si="1175"/>
        <v>0.4</v>
      </c>
      <c r="AF1849" s="10">
        <f t="shared" si="1176"/>
        <v>0.4</v>
      </c>
      <c r="AG1849" s="8">
        <f t="shared" si="1177"/>
        <v>11600</v>
      </c>
      <c r="AH1849" s="8">
        <f t="shared" si="1178"/>
        <v>12020</v>
      </c>
    </row>
    <row r="1850" spans="1:34" x14ac:dyDescent="0.25">
      <c r="A1850" s="7" t="s">
        <v>5365</v>
      </c>
      <c r="B1850" s="7" t="s">
        <v>5366</v>
      </c>
      <c r="C1850" s="7" t="s">
        <v>177</v>
      </c>
      <c r="D1850" s="7" t="s">
        <v>799</v>
      </c>
      <c r="E1850" s="7" t="str">
        <f>INDEX('Нормо-час по специальностям'!$B$6:$B$26,MATCH(D1850,'Нормо-час по специальностям'!$A$6:$A$26,0))</f>
        <v>Сервисный инженер ворот и автоматики</v>
      </c>
      <c r="F1850" s="15">
        <v>24</v>
      </c>
      <c r="G1850" s="7" t="s">
        <v>7656</v>
      </c>
      <c r="H1850" s="11">
        <f t="shared" si="1162"/>
        <v>0.28999999999999998</v>
      </c>
      <c r="I1850" s="8">
        <f>INDEX('Нормо-час по специальностям'!$D$6:$D$26,MATCH(D1850,'Нормо-час по специальностям'!$A$6:$A$26,0))</f>
        <v>1200</v>
      </c>
      <c r="J1850" s="8">
        <f>INDEX('Нормо-час по специальностям'!$E$6:$E$26,MATCH(D1850,'Нормо-час по специальностям'!$A$6:$A$26,0))</f>
        <v>1440</v>
      </c>
      <c r="K1850" s="8">
        <f t="shared" si="1163"/>
        <v>28800</v>
      </c>
      <c r="L1850" s="8">
        <f t="shared" si="1164"/>
        <v>34560</v>
      </c>
      <c r="M1850" s="8">
        <f>Расценки!L1849</f>
        <v>25200</v>
      </c>
      <c r="N1850" s="8">
        <f>Расценки!M1849</f>
        <v>28980</v>
      </c>
      <c r="O1850" s="10">
        <f t="shared" si="1165"/>
        <v>0.14285714285714279</v>
      </c>
      <c r="P1850" s="10">
        <f t="shared" si="1166"/>
        <v>0.19254658385093171</v>
      </c>
      <c r="Q1850" s="7" t="str">
        <f t="shared" si="1167"/>
        <v>расценка</v>
      </c>
      <c r="R1850" s="7" t="str">
        <f t="shared" si="1168"/>
        <v>расценка</v>
      </c>
      <c r="S1850" s="8">
        <f t="shared" si="1169"/>
        <v>1050</v>
      </c>
      <c r="T1850" s="8">
        <f t="shared" si="1170"/>
        <v>1208</v>
      </c>
      <c r="U1850" s="8">
        <f>Расценки!F1849</f>
        <v>42000</v>
      </c>
      <c r="V1850" s="8">
        <f>Расценки!G1849</f>
        <v>48300</v>
      </c>
      <c r="W1850" s="10">
        <f t="shared" si="1171"/>
        <v>0.31428571428571428</v>
      </c>
      <c r="X1850" s="10">
        <f t="shared" si="1172"/>
        <v>0.28447204968944101</v>
      </c>
      <c r="Y1850" s="9">
        <f>Расценки!H1849</f>
        <v>42000</v>
      </c>
      <c r="Z1850" s="9">
        <f>Расценки!I1849</f>
        <v>48300</v>
      </c>
      <c r="AA1850" s="10">
        <f>Расценки!J1849</f>
        <v>0</v>
      </c>
      <c r="AB1850" s="10">
        <f>Расценки!K1849</f>
        <v>0</v>
      </c>
      <c r="AC1850" s="16">
        <f t="shared" si="1173"/>
        <v>0.31428571428571428</v>
      </c>
      <c r="AD1850" s="16">
        <f t="shared" si="1174"/>
        <v>0.28447204968944101</v>
      </c>
      <c r="AE1850" s="10">
        <f t="shared" si="1175"/>
        <v>0.4</v>
      </c>
      <c r="AF1850" s="10">
        <f t="shared" si="1176"/>
        <v>0.4</v>
      </c>
      <c r="AG1850" s="8">
        <f t="shared" si="1177"/>
        <v>13200</v>
      </c>
      <c r="AH1850" s="8">
        <f t="shared" si="1178"/>
        <v>13740</v>
      </c>
    </row>
    <row r="1851" spans="1:34" x14ac:dyDescent="0.25">
      <c r="A1851" s="7" t="s">
        <v>5367</v>
      </c>
      <c r="B1851" s="7" t="s">
        <v>5368</v>
      </c>
      <c r="C1851" s="7" t="s">
        <v>54</v>
      </c>
      <c r="D1851" s="7" t="s">
        <v>396</v>
      </c>
      <c r="E1851" s="7" t="str">
        <f>INDEX('Нормо-час по специальностям'!$B$6:$B$26,MATCH(D1851,'Нормо-час по специальностям'!$A$6:$A$26,0))</f>
        <v>Монтажник дверей, окон, перегородок</v>
      </c>
      <c r="F1851" s="15">
        <v>3</v>
      </c>
      <c r="G1851" s="7" t="s">
        <v>7657</v>
      </c>
      <c r="H1851" s="11">
        <f t="shared" si="1162"/>
        <v>2.33</v>
      </c>
      <c r="I1851" s="8">
        <f>INDEX('Нормо-час по специальностям'!$D$6:$D$26,MATCH(D1851,'Нормо-час по специальностям'!$A$6:$A$26,0))</f>
        <v>800</v>
      </c>
      <c r="J1851" s="8">
        <f>INDEX('Нормо-час по специальностям'!$E$6:$E$26,MATCH(D1851,'Нормо-час по специальностям'!$A$6:$A$26,0))</f>
        <v>950</v>
      </c>
      <c r="K1851" s="8">
        <f t="shared" si="1163"/>
        <v>2400</v>
      </c>
      <c r="L1851" s="8">
        <f t="shared" si="1164"/>
        <v>2850</v>
      </c>
      <c r="M1851" s="8">
        <f>Расценки!L1850</f>
        <v>1984</v>
      </c>
      <c r="N1851" s="8">
        <f>Расценки!M1850</f>
        <v>2282</v>
      </c>
      <c r="O1851" s="10">
        <f t="shared" si="1165"/>
        <v>0.20967741935483875</v>
      </c>
      <c r="P1851" s="10">
        <f t="shared" si="1166"/>
        <v>0.24890446976336555</v>
      </c>
      <c r="Q1851" s="7" t="str">
        <f t="shared" si="1167"/>
        <v>расценка</v>
      </c>
      <c r="R1851" s="7" t="str">
        <f t="shared" si="1168"/>
        <v>расценка</v>
      </c>
      <c r="S1851" s="8">
        <f t="shared" si="1169"/>
        <v>661</v>
      </c>
      <c r="T1851" s="8">
        <f t="shared" si="1170"/>
        <v>761</v>
      </c>
      <c r="U1851" s="8">
        <f>Расценки!F1850</f>
        <v>3200</v>
      </c>
      <c r="V1851" s="8">
        <f>Расценки!G1850</f>
        <v>3680</v>
      </c>
      <c r="W1851" s="10">
        <f t="shared" si="1171"/>
        <v>0.25</v>
      </c>
      <c r="X1851" s="10">
        <f t="shared" si="1172"/>
        <v>0.22554347826086957</v>
      </c>
      <c r="Y1851" s="9">
        <f>Расценки!H1850</f>
        <v>3200</v>
      </c>
      <c r="Z1851" s="9">
        <f>Расценки!I1850</f>
        <v>3800</v>
      </c>
      <c r="AA1851" s="10">
        <f>Расценки!J1850</f>
        <v>0</v>
      </c>
      <c r="AB1851" s="10">
        <f>Расценки!K1850</f>
        <v>3.2608695652173836E-2</v>
      </c>
      <c r="AC1851" s="16">
        <f t="shared" si="1173"/>
        <v>0.25</v>
      </c>
      <c r="AD1851" s="16">
        <f t="shared" si="1174"/>
        <v>0.25</v>
      </c>
      <c r="AE1851" s="10">
        <f t="shared" si="1175"/>
        <v>0.38</v>
      </c>
      <c r="AF1851" s="10">
        <f t="shared" si="1176"/>
        <v>0.39947368421052631</v>
      </c>
      <c r="AG1851" s="8">
        <f t="shared" si="1177"/>
        <v>800</v>
      </c>
      <c r="AH1851" s="8">
        <f t="shared" si="1178"/>
        <v>950</v>
      </c>
    </row>
    <row r="1852" spans="1:34" x14ac:dyDescent="0.25">
      <c r="A1852" s="7" t="s">
        <v>5371</v>
      </c>
      <c r="B1852" s="7" t="s">
        <v>5372</v>
      </c>
      <c r="C1852" s="7" t="s">
        <v>177</v>
      </c>
      <c r="D1852" s="7" t="s">
        <v>396</v>
      </c>
      <c r="E1852" s="7" t="str">
        <f>INDEX('Нормо-час по специальностям'!$B$6:$B$26,MATCH(D1852,'Нормо-час по специальностям'!$A$6:$A$26,0))</f>
        <v>Монтажник дверей, окон, перегородок</v>
      </c>
      <c r="F1852" s="15">
        <v>1.2</v>
      </c>
      <c r="G1852" s="7" t="s">
        <v>7658</v>
      </c>
      <c r="H1852" s="11">
        <f t="shared" si="1162"/>
        <v>5.83</v>
      </c>
      <c r="I1852" s="8">
        <f>INDEX('Нормо-час по специальностям'!$D$6:$D$26,MATCH(D1852,'Нормо-час по специальностям'!$A$6:$A$26,0))</f>
        <v>800</v>
      </c>
      <c r="J1852" s="8">
        <f>INDEX('Нормо-час по специальностям'!$E$6:$E$26,MATCH(D1852,'Нормо-час по специальностям'!$A$6:$A$26,0))</f>
        <v>950</v>
      </c>
      <c r="K1852" s="8">
        <f t="shared" si="1163"/>
        <v>960</v>
      </c>
      <c r="L1852" s="8">
        <f t="shared" si="1164"/>
        <v>1140</v>
      </c>
      <c r="M1852" s="8">
        <f>Расценки!L1851</f>
        <v>1240</v>
      </c>
      <c r="N1852" s="8">
        <f>Расценки!M1851</f>
        <v>1426</v>
      </c>
      <c r="O1852" s="10">
        <f t="shared" si="1165"/>
        <v>-0.22580645161290325</v>
      </c>
      <c r="P1852" s="10">
        <f t="shared" si="1166"/>
        <v>-0.20056100981767178</v>
      </c>
      <c r="Q1852" s="7" t="str">
        <f t="shared" si="1167"/>
        <v>нормо-часы</v>
      </c>
      <c r="R1852" s="7" t="str">
        <f t="shared" si="1168"/>
        <v>нормо-часы</v>
      </c>
      <c r="S1852" s="8">
        <f t="shared" si="1169"/>
        <v>1033</v>
      </c>
      <c r="T1852" s="8">
        <f t="shared" si="1170"/>
        <v>1188</v>
      </c>
      <c r="U1852" s="8">
        <f>Расценки!F1851</f>
        <v>2000</v>
      </c>
      <c r="V1852" s="8">
        <f>Расценки!G1851</f>
        <v>2300</v>
      </c>
      <c r="W1852" s="10">
        <f t="shared" si="1171"/>
        <v>0.52</v>
      </c>
      <c r="X1852" s="10">
        <f t="shared" si="1172"/>
        <v>0.5043478260869565</v>
      </c>
      <c r="Y1852" s="9">
        <f>Расценки!H1851</f>
        <v>2000</v>
      </c>
      <c r="Z1852" s="9">
        <f>Расценки!I1851</f>
        <v>2300</v>
      </c>
      <c r="AA1852" s="10">
        <f>Расценки!J1851</f>
        <v>0</v>
      </c>
      <c r="AB1852" s="10">
        <f>Расценки!K1851</f>
        <v>0</v>
      </c>
      <c r="AC1852" s="16">
        <f t="shared" si="1173"/>
        <v>0.52</v>
      </c>
      <c r="AD1852" s="16">
        <f t="shared" si="1174"/>
        <v>0.5043478260869565</v>
      </c>
      <c r="AE1852" s="10">
        <f t="shared" si="1175"/>
        <v>0.38</v>
      </c>
      <c r="AF1852" s="10">
        <f t="shared" si="1176"/>
        <v>0.38</v>
      </c>
      <c r="AG1852" s="8">
        <f t="shared" si="1177"/>
        <v>1040</v>
      </c>
      <c r="AH1852" s="8">
        <f t="shared" si="1178"/>
        <v>1160</v>
      </c>
    </row>
    <row r="1853" spans="1:34" x14ac:dyDescent="0.25">
      <c r="A1853" s="7" t="s">
        <v>5374</v>
      </c>
      <c r="B1853" s="7" t="s">
        <v>5375</v>
      </c>
      <c r="C1853" s="7" t="s">
        <v>54</v>
      </c>
      <c r="D1853" s="7" t="s">
        <v>396</v>
      </c>
      <c r="E1853" s="7" t="str">
        <f>INDEX('Нормо-час по специальностям'!$B$6:$B$26,MATCH(D1853,'Нормо-час по специальностям'!$A$6:$A$26,0))</f>
        <v>Монтажник дверей, окон, перегородок</v>
      </c>
      <c r="F1853" s="15">
        <v>3</v>
      </c>
      <c r="G1853" s="7" t="s">
        <v>7657</v>
      </c>
      <c r="H1853" s="11">
        <f t="shared" si="1162"/>
        <v>2.33</v>
      </c>
      <c r="I1853" s="8">
        <f>INDEX('Нормо-час по специальностям'!$D$6:$D$26,MATCH(D1853,'Нормо-час по специальностям'!$A$6:$A$26,0))</f>
        <v>800</v>
      </c>
      <c r="J1853" s="8">
        <f>INDEX('Нормо-час по специальностям'!$E$6:$E$26,MATCH(D1853,'Нормо-час по специальностям'!$A$6:$A$26,0))</f>
        <v>950</v>
      </c>
      <c r="K1853" s="8">
        <f t="shared" si="1163"/>
        <v>2400</v>
      </c>
      <c r="L1853" s="8">
        <f t="shared" si="1164"/>
        <v>2850</v>
      </c>
      <c r="M1853" s="8">
        <f>Расценки!L1852</f>
        <v>1860</v>
      </c>
      <c r="N1853" s="8">
        <f>Расценки!M1852</f>
        <v>2139</v>
      </c>
      <c r="O1853" s="10">
        <f t="shared" si="1165"/>
        <v>0.29032258064516125</v>
      </c>
      <c r="P1853" s="10">
        <f t="shared" si="1166"/>
        <v>0.33239831697054689</v>
      </c>
      <c r="Q1853" s="7" t="str">
        <f t="shared" si="1167"/>
        <v>расценка</v>
      </c>
      <c r="R1853" s="7" t="str">
        <f t="shared" si="1168"/>
        <v>расценка</v>
      </c>
      <c r="S1853" s="8">
        <f t="shared" si="1169"/>
        <v>620</v>
      </c>
      <c r="T1853" s="8">
        <f t="shared" si="1170"/>
        <v>713</v>
      </c>
      <c r="U1853" s="8">
        <f>Расценки!F1852</f>
        <v>3000</v>
      </c>
      <c r="V1853" s="8">
        <f>Расценки!G1852</f>
        <v>3450</v>
      </c>
      <c r="W1853" s="10">
        <f t="shared" si="1171"/>
        <v>0.2</v>
      </c>
      <c r="X1853" s="10">
        <f t="shared" si="1172"/>
        <v>0.17391304347826086</v>
      </c>
      <c r="Y1853" s="9">
        <f>Расценки!H1852</f>
        <v>3200</v>
      </c>
      <c r="Z1853" s="9">
        <f>Расценки!I1852</f>
        <v>3800</v>
      </c>
      <c r="AA1853" s="10">
        <f>Расценки!J1852</f>
        <v>6.6666666666666652E-2</v>
      </c>
      <c r="AB1853" s="10">
        <f>Расценки!K1852</f>
        <v>0.10144927536231885</v>
      </c>
      <c r="AC1853" s="16">
        <f t="shared" si="1173"/>
        <v>0.25</v>
      </c>
      <c r="AD1853" s="16">
        <f t="shared" si="1174"/>
        <v>0.25</v>
      </c>
      <c r="AE1853" s="10">
        <f t="shared" si="1175"/>
        <v>0.41875000000000001</v>
      </c>
      <c r="AF1853" s="10">
        <f t="shared" si="1176"/>
        <v>0.43710526315789472</v>
      </c>
      <c r="AG1853" s="8">
        <f t="shared" si="1177"/>
        <v>800</v>
      </c>
      <c r="AH1853" s="8">
        <f t="shared" si="1178"/>
        <v>950</v>
      </c>
    </row>
    <row r="1854" spans="1:34" x14ac:dyDescent="0.25">
      <c r="A1854" s="7" t="s">
        <v>5378</v>
      </c>
      <c r="B1854" s="7" t="s">
        <v>5379</v>
      </c>
      <c r="C1854" s="7" t="s">
        <v>177</v>
      </c>
      <c r="D1854" s="7" t="s">
        <v>799</v>
      </c>
      <c r="E1854" s="7" t="str">
        <f>INDEX('Нормо-час по специальностям'!$B$6:$B$26,MATCH(D1854,'Нормо-час по специальностям'!$A$6:$A$26,0))</f>
        <v>Сервисный инженер ворот и автоматики</v>
      </c>
      <c r="F1854" s="15">
        <v>0.8</v>
      </c>
      <c r="G1854" s="7" t="s">
        <v>7646</v>
      </c>
      <c r="H1854" s="11">
        <f t="shared" si="1162"/>
        <v>8.75</v>
      </c>
      <c r="I1854" s="8">
        <f>INDEX('Нормо-час по специальностям'!$D$6:$D$26,MATCH(D1854,'Нормо-час по специальностям'!$A$6:$A$26,0))</f>
        <v>1200</v>
      </c>
      <c r="J1854" s="8">
        <f>INDEX('Нормо-час по специальностям'!$E$6:$E$26,MATCH(D1854,'Нормо-час по специальностям'!$A$6:$A$26,0))</f>
        <v>1440</v>
      </c>
      <c r="K1854" s="8">
        <f t="shared" si="1163"/>
        <v>960</v>
      </c>
      <c r="L1854" s="8">
        <f t="shared" si="1164"/>
        <v>1152</v>
      </c>
      <c r="M1854" s="8">
        <f>Расценки!L1853</f>
        <v>1200</v>
      </c>
      <c r="N1854" s="8">
        <f>Расценки!M1853</f>
        <v>1380</v>
      </c>
      <c r="O1854" s="10">
        <f t="shared" si="1165"/>
        <v>-0.19999999999999996</v>
      </c>
      <c r="P1854" s="10">
        <f t="shared" si="1166"/>
        <v>-0.16521739130434787</v>
      </c>
      <c r="Q1854" s="7" t="str">
        <f t="shared" si="1167"/>
        <v>нормо-часы</v>
      </c>
      <c r="R1854" s="7" t="str">
        <f t="shared" si="1168"/>
        <v>нормо-часы</v>
      </c>
      <c r="S1854" s="8">
        <f t="shared" si="1169"/>
        <v>1500</v>
      </c>
      <c r="T1854" s="8">
        <f t="shared" si="1170"/>
        <v>1725</v>
      </c>
      <c r="U1854" s="8">
        <f>Расценки!F1853</f>
        <v>2000</v>
      </c>
      <c r="V1854" s="8">
        <f>Расценки!G1853</f>
        <v>2300</v>
      </c>
      <c r="W1854" s="10">
        <f t="shared" si="1171"/>
        <v>0.52</v>
      </c>
      <c r="X1854" s="10">
        <f t="shared" si="1172"/>
        <v>0.49913043478260871</v>
      </c>
      <c r="Y1854" s="9">
        <f>Расценки!H1853</f>
        <v>2000</v>
      </c>
      <c r="Z1854" s="9">
        <f>Расценки!I1853</f>
        <v>2300</v>
      </c>
      <c r="AA1854" s="10">
        <f>Расценки!J1853</f>
        <v>0</v>
      </c>
      <c r="AB1854" s="10">
        <f>Расценки!K1853</f>
        <v>0</v>
      </c>
      <c r="AC1854" s="16">
        <f t="shared" si="1173"/>
        <v>0.52</v>
      </c>
      <c r="AD1854" s="16">
        <f t="shared" si="1174"/>
        <v>0.49913043478260871</v>
      </c>
      <c r="AE1854" s="10">
        <f t="shared" si="1175"/>
        <v>0.4</v>
      </c>
      <c r="AF1854" s="10">
        <f t="shared" si="1176"/>
        <v>0.4</v>
      </c>
      <c r="AG1854" s="8">
        <f t="shared" si="1177"/>
        <v>1040</v>
      </c>
      <c r="AH1854" s="8">
        <f t="shared" si="1178"/>
        <v>1148</v>
      </c>
    </row>
    <row r="1855" spans="1:34" x14ac:dyDescent="0.25">
      <c r="A1855" s="7" t="s">
        <v>5380</v>
      </c>
      <c r="B1855" s="7" t="s">
        <v>5381</v>
      </c>
      <c r="C1855" s="7" t="s">
        <v>177</v>
      </c>
      <c r="D1855" s="7" t="s">
        <v>799</v>
      </c>
      <c r="E1855" s="7" t="str">
        <f>INDEX('Нормо-час по специальностям'!$B$6:$B$26,MATCH(D1855,'Нормо-час по специальностям'!$A$6:$A$26,0))</f>
        <v>Сервисный инженер ворот и автоматики</v>
      </c>
      <c r="F1855" s="15">
        <v>1</v>
      </c>
      <c r="G1855" s="7" t="s">
        <v>7646</v>
      </c>
      <c r="H1855" s="11">
        <f t="shared" si="1162"/>
        <v>7</v>
      </c>
      <c r="I1855" s="8">
        <f>INDEX('Нормо-час по специальностям'!$D$6:$D$26,MATCH(D1855,'Нормо-час по специальностям'!$A$6:$A$26,0))</f>
        <v>1200</v>
      </c>
      <c r="J1855" s="8">
        <f>INDEX('Нормо-час по специальностям'!$E$6:$E$26,MATCH(D1855,'Нормо-час по специальностям'!$A$6:$A$26,0))</f>
        <v>1440</v>
      </c>
      <c r="K1855" s="8">
        <f t="shared" si="1163"/>
        <v>1200</v>
      </c>
      <c r="L1855" s="8">
        <f t="shared" si="1164"/>
        <v>1440</v>
      </c>
      <c r="M1855" s="8">
        <f>Расценки!L1854</f>
        <v>1500</v>
      </c>
      <c r="N1855" s="8">
        <f>Расценки!M1854</f>
        <v>1725</v>
      </c>
      <c r="O1855" s="10">
        <f t="shared" si="1165"/>
        <v>-0.19999999999999996</v>
      </c>
      <c r="P1855" s="10">
        <f t="shared" si="1166"/>
        <v>-0.16521739130434787</v>
      </c>
      <c r="Q1855" s="7" t="str">
        <f t="shared" si="1167"/>
        <v>нормо-часы</v>
      </c>
      <c r="R1855" s="7" t="str">
        <f t="shared" si="1168"/>
        <v>нормо-часы</v>
      </c>
      <c r="S1855" s="8">
        <f t="shared" si="1169"/>
        <v>1500</v>
      </c>
      <c r="T1855" s="8">
        <f t="shared" si="1170"/>
        <v>1725</v>
      </c>
      <c r="U1855" s="8">
        <f>Расценки!F1854</f>
        <v>2500</v>
      </c>
      <c r="V1855" s="8">
        <f>Расценки!G1854</f>
        <v>2875</v>
      </c>
      <c r="W1855" s="10">
        <f t="shared" si="1171"/>
        <v>0.52</v>
      </c>
      <c r="X1855" s="10">
        <f t="shared" si="1172"/>
        <v>0.49913043478260871</v>
      </c>
      <c r="Y1855" s="9">
        <f>Расценки!H1854</f>
        <v>2500</v>
      </c>
      <c r="Z1855" s="9">
        <f>Расценки!I1854</f>
        <v>2875</v>
      </c>
      <c r="AA1855" s="10">
        <f>Расценки!J1854</f>
        <v>0</v>
      </c>
      <c r="AB1855" s="10">
        <f>Расценки!K1854</f>
        <v>0</v>
      </c>
      <c r="AC1855" s="16">
        <f t="shared" si="1173"/>
        <v>0.52</v>
      </c>
      <c r="AD1855" s="16">
        <f t="shared" si="1174"/>
        <v>0.49913043478260871</v>
      </c>
      <c r="AE1855" s="10">
        <f t="shared" si="1175"/>
        <v>0.4</v>
      </c>
      <c r="AF1855" s="10">
        <f t="shared" si="1176"/>
        <v>0.4</v>
      </c>
      <c r="AG1855" s="8">
        <f t="shared" si="1177"/>
        <v>1300</v>
      </c>
      <c r="AH1855" s="8">
        <f t="shared" si="1178"/>
        <v>1435</v>
      </c>
    </row>
    <row r="1856" spans="1:34" x14ac:dyDescent="0.25">
      <c r="A1856" s="7" t="s">
        <v>5382</v>
      </c>
      <c r="B1856" s="7" t="s">
        <v>5383</v>
      </c>
      <c r="C1856" s="7" t="s">
        <v>54</v>
      </c>
      <c r="D1856" s="7" t="s">
        <v>279</v>
      </c>
      <c r="E1856" s="7" t="str">
        <f>INDEX('Нормо-час по специальностям'!$B$6:$B$26,MATCH(D1856,'Нормо-час по специальностям'!$A$6:$A$26,0))</f>
        <v>Отделочник (штукатур, маляр, ГКЛ)</v>
      </c>
      <c r="F1856" s="15">
        <v>0.8</v>
      </c>
      <c r="G1856" s="7" t="s">
        <v>7659</v>
      </c>
      <c r="H1856" s="11">
        <f t="shared" si="1162"/>
        <v>8.75</v>
      </c>
      <c r="I1856" s="8">
        <f>INDEX('Нормо-час по специальностям'!$D$6:$D$26,MATCH(D1856,'Нормо-час по специальностям'!$A$6:$A$26,0))</f>
        <v>750</v>
      </c>
      <c r="J1856" s="8">
        <f>INDEX('Нормо-час по специальностям'!$E$6:$E$26,MATCH(D1856,'Нормо-час по специальностям'!$A$6:$A$26,0))</f>
        <v>900</v>
      </c>
      <c r="K1856" s="8">
        <f t="shared" si="1163"/>
        <v>600</v>
      </c>
      <c r="L1856" s="8">
        <f t="shared" si="1164"/>
        <v>720</v>
      </c>
      <c r="M1856" s="8">
        <f>Расценки!L1855</f>
        <v>567</v>
      </c>
      <c r="N1856" s="8">
        <f>Расценки!M1855</f>
        <v>652</v>
      </c>
      <c r="O1856" s="10">
        <f t="shared" si="1165"/>
        <v>5.8201058201058142E-2</v>
      </c>
      <c r="P1856" s="10">
        <f t="shared" si="1166"/>
        <v>0.10429447852760743</v>
      </c>
      <c r="Q1856" s="7" t="str">
        <f t="shared" si="1167"/>
        <v>равно</v>
      </c>
      <c r="R1856" s="7" t="str">
        <f t="shared" si="1168"/>
        <v>расценка</v>
      </c>
      <c r="S1856" s="8">
        <f t="shared" si="1169"/>
        <v>709</v>
      </c>
      <c r="T1856" s="8">
        <f t="shared" si="1170"/>
        <v>815</v>
      </c>
      <c r="U1856" s="8">
        <f>Расценки!F1855</f>
        <v>900</v>
      </c>
      <c r="V1856" s="8">
        <f>Расценки!G1855</f>
        <v>1035</v>
      </c>
      <c r="W1856" s="10">
        <f t="shared" si="1171"/>
        <v>0.33333333333333331</v>
      </c>
      <c r="X1856" s="10">
        <f t="shared" si="1172"/>
        <v>0.30434782608695654</v>
      </c>
      <c r="Y1856" s="9">
        <f>Расценки!H1855</f>
        <v>900</v>
      </c>
      <c r="Z1856" s="9">
        <f>Расценки!I1855</f>
        <v>1035</v>
      </c>
      <c r="AA1856" s="10">
        <f>Расценки!J1855</f>
        <v>0</v>
      </c>
      <c r="AB1856" s="10">
        <f>Расценки!K1855</f>
        <v>0</v>
      </c>
      <c r="AC1856" s="16">
        <f t="shared" si="1173"/>
        <v>0.33333333333333331</v>
      </c>
      <c r="AD1856" s="16">
        <f t="shared" si="1174"/>
        <v>0.30434782608695654</v>
      </c>
      <c r="AE1856" s="10">
        <f t="shared" si="1175"/>
        <v>0.37</v>
      </c>
      <c r="AF1856" s="10">
        <f t="shared" si="1176"/>
        <v>0.37004830917874398</v>
      </c>
      <c r="AG1856" s="8">
        <f t="shared" si="1177"/>
        <v>300</v>
      </c>
      <c r="AH1856" s="8">
        <f t="shared" si="1178"/>
        <v>315</v>
      </c>
    </row>
    <row r="1857" spans="1:34" x14ac:dyDescent="0.25">
      <c r="A1857" s="7" t="s">
        <v>5386</v>
      </c>
      <c r="B1857" s="7" t="s">
        <v>5387</v>
      </c>
      <c r="C1857" s="7" t="s">
        <v>177</v>
      </c>
      <c r="D1857" s="7" t="s">
        <v>279</v>
      </c>
      <c r="E1857" s="7" t="str">
        <f>INDEX('Нормо-час по специальностям'!$B$6:$B$26,MATCH(D1857,'Нормо-час по специальностям'!$A$6:$A$26,0))</f>
        <v>Отделочник (штукатур, маляр, ГКЛ)</v>
      </c>
      <c r="F1857" s="15">
        <v>0.5</v>
      </c>
      <c r="G1857" s="7" t="s">
        <v>7660</v>
      </c>
      <c r="H1857" s="11">
        <f t="shared" si="1162"/>
        <v>14</v>
      </c>
      <c r="I1857" s="8">
        <f>INDEX('Нормо-час по специальностям'!$D$6:$D$26,MATCH(D1857,'Нормо-час по специальностям'!$A$6:$A$26,0))</f>
        <v>750</v>
      </c>
      <c r="J1857" s="8">
        <f>INDEX('Нормо-час по специальностям'!$E$6:$E$26,MATCH(D1857,'Нормо-час по специальностям'!$A$6:$A$26,0))</f>
        <v>900</v>
      </c>
      <c r="K1857" s="8">
        <f t="shared" si="1163"/>
        <v>375</v>
      </c>
      <c r="L1857" s="8">
        <f t="shared" si="1164"/>
        <v>450</v>
      </c>
      <c r="M1857" s="8">
        <f>Расценки!L1856</f>
        <v>630</v>
      </c>
      <c r="N1857" s="8">
        <f>Расценки!M1856</f>
        <v>724</v>
      </c>
      <c r="O1857" s="10">
        <f t="shared" si="1165"/>
        <v>-0.40476190476190477</v>
      </c>
      <c r="P1857" s="10">
        <f t="shared" si="1166"/>
        <v>-0.37845303867403313</v>
      </c>
      <c r="Q1857" s="7" t="str">
        <f t="shared" si="1167"/>
        <v>нормо-часы</v>
      </c>
      <c r="R1857" s="7" t="str">
        <f t="shared" si="1168"/>
        <v>нормо-часы</v>
      </c>
      <c r="S1857" s="8">
        <f t="shared" si="1169"/>
        <v>1260</v>
      </c>
      <c r="T1857" s="8">
        <f t="shared" si="1170"/>
        <v>1448</v>
      </c>
      <c r="U1857" s="8">
        <f>Расценки!F1856</f>
        <v>1000</v>
      </c>
      <c r="V1857" s="8">
        <f>Расценки!G1856</f>
        <v>1150</v>
      </c>
      <c r="W1857" s="10">
        <f t="shared" si="1171"/>
        <v>0.625</v>
      </c>
      <c r="X1857" s="10">
        <f t="shared" si="1172"/>
        <v>0.60869565217391308</v>
      </c>
      <c r="Y1857" s="9">
        <f>Расценки!H1856</f>
        <v>1000</v>
      </c>
      <c r="Z1857" s="9">
        <f>Расценки!I1856</f>
        <v>1150</v>
      </c>
      <c r="AA1857" s="10">
        <f>Расценки!J1856</f>
        <v>0</v>
      </c>
      <c r="AB1857" s="10">
        <f>Расценки!K1856</f>
        <v>0</v>
      </c>
      <c r="AC1857" s="16">
        <f t="shared" si="1173"/>
        <v>0.625</v>
      </c>
      <c r="AD1857" s="16">
        <f t="shared" si="1174"/>
        <v>0.60869565217391308</v>
      </c>
      <c r="AE1857" s="10">
        <f t="shared" si="1175"/>
        <v>0.37</v>
      </c>
      <c r="AF1857" s="10">
        <f t="shared" si="1176"/>
        <v>0.37043478260869567</v>
      </c>
      <c r="AG1857" s="8">
        <f t="shared" si="1177"/>
        <v>625</v>
      </c>
      <c r="AH1857" s="8">
        <f t="shared" si="1178"/>
        <v>700</v>
      </c>
    </row>
    <row r="1858" spans="1:34" x14ac:dyDescent="0.25">
      <c r="A1858" s="7" t="s">
        <v>5390</v>
      </c>
      <c r="B1858" s="7" t="s">
        <v>5391</v>
      </c>
      <c r="C1858" s="7" t="s">
        <v>177</v>
      </c>
      <c r="D1858" s="7" t="s">
        <v>279</v>
      </c>
      <c r="E1858" s="7" t="str">
        <f>INDEX('Нормо-час по специальностям'!$B$6:$B$26,MATCH(D1858,'Нормо-час по специальностям'!$A$6:$A$26,0))</f>
        <v>Отделочник (штукатур, маляр, ГКЛ)</v>
      </c>
      <c r="F1858" s="15">
        <v>0.5</v>
      </c>
      <c r="G1858" s="7" t="s">
        <v>7660</v>
      </c>
      <c r="H1858" s="11">
        <f t="shared" si="1162"/>
        <v>14</v>
      </c>
      <c r="I1858" s="8">
        <f>INDEX('Нормо-час по специальностям'!$D$6:$D$26,MATCH(D1858,'Нормо-час по специальностям'!$A$6:$A$26,0))</f>
        <v>750</v>
      </c>
      <c r="J1858" s="8">
        <f>INDEX('Нормо-час по специальностям'!$E$6:$E$26,MATCH(D1858,'Нормо-час по специальностям'!$A$6:$A$26,0))</f>
        <v>900</v>
      </c>
      <c r="K1858" s="8">
        <f t="shared" si="1163"/>
        <v>375</v>
      </c>
      <c r="L1858" s="8">
        <f t="shared" si="1164"/>
        <v>450</v>
      </c>
      <c r="M1858" s="8">
        <f>Расценки!L1857</f>
        <v>567</v>
      </c>
      <c r="N1858" s="8">
        <f>Расценки!M1857</f>
        <v>652</v>
      </c>
      <c r="O1858" s="10">
        <f t="shared" si="1165"/>
        <v>-0.33862433862433861</v>
      </c>
      <c r="P1858" s="10">
        <f t="shared" si="1166"/>
        <v>-0.30981595092024539</v>
      </c>
      <c r="Q1858" s="7" t="str">
        <f t="shared" si="1167"/>
        <v>нормо-часы</v>
      </c>
      <c r="R1858" s="7" t="str">
        <f t="shared" si="1168"/>
        <v>нормо-часы</v>
      </c>
      <c r="S1858" s="8">
        <f t="shared" si="1169"/>
        <v>1134</v>
      </c>
      <c r="T1858" s="8">
        <f t="shared" si="1170"/>
        <v>1304</v>
      </c>
      <c r="U1858" s="8">
        <f>Расценки!F1857</f>
        <v>900</v>
      </c>
      <c r="V1858" s="8">
        <f>Расценки!G1857</f>
        <v>1035</v>
      </c>
      <c r="W1858" s="10">
        <f t="shared" si="1171"/>
        <v>0.58333333333333337</v>
      </c>
      <c r="X1858" s="10">
        <f t="shared" si="1172"/>
        <v>0.56521739130434778</v>
      </c>
      <c r="Y1858" s="9">
        <f>Расценки!H1857</f>
        <v>900</v>
      </c>
      <c r="Z1858" s="9">
        <f>Расценки!I1857</f>
        <v>1035</v>
      </c>
      <c r="AA1858" s="10">
        <f>Расценки!J1857</f>
        <v>0</v>
      </c>
      <c r="AB1858" s="10">
        <f>Расценки!K1857</f>
        <v>0</v>
      </c>
      <c r="AC1858" s="16">
        <f t="shared" si="1173"/>
        <v>0.58333333333333337</v>
      </c>
      <c r="AD1858" s="16">
        <f t="shared" si="1174"/>
        <v>0.56521739130434778</v>
      </c>
      <c r="AE1858" s="10">
        <f t="shared" si="1175"/>
        <v>0.37</v>
      </c>
      <c r="AF1858" s="10">
        <f t="shared" si="1176"/>
        <v>0.37004830917874398</v>
      </c>
      <c r="AG1858" s="8">
        <f t="shared" si="1177"/>
        <v>525</v>
      </c>
      <c r="AH1858" s="8">
        <f t="shared" si="1178"/>
        <v>585</v>
      </c>
    </row>
    <row r="1859" spans="1:34" x14ac:dyDescent="0.25">
      <c r="A1859" s="7" t="s">
        <v>5392</v>
      </c>
      <c r="B1859" s="7" t="s">
        <v>5393</v>
      </c>
      <c r="C1859" s="7" t="s">
        <v>177</v>
      </c>
      <c r="D1859" s="7" t="s">
        <v>396</v>
      </c>
      <c r="E1859" s="7" t="str">
        <f>INDEX('Нормо-час по специальностям'!$B$6:$B$26,MATCH(D1859,'Нормо-час по специальностям'!$A$6:$A$26,0))</f>
        <v>Монтажник дверей, окон, перегородок</v>
      </c>
      <c r="F1859" s="15">
        <v>0.5</v>
      </c>
      <c r="G1859" s="7" t="s">
        <v>7661</v>
      </c>
      <c r="H1859" s="11">
        <f t="shared" si="1162"/>
        <v>14</v>
      </c>
      <c r="I1859" s="8">
        <f>INDEX('Нормо-час по специальностям'!$D$6:$D$26,MATCH(D1859,'Нормо-час по специальностям'!$A$6:$A$26,0))</f>
        <v>800</v>
      </c>
      <c r="J1859" s="8">
        <f>INDEX('Нормо-час по специальностям'!$E$6:$E$26,MATCH(D1859,'Нормо-час по специальностям'!$A$6:$A$26,0))</f>
        <v>950</v>
      </c>
      <c r="K1859" s="8">
        <f t="shared" si="1163"/>
        <v>400</v>
      </c>
      <c r="L1859" s="8">
        <f t="shared" si="1164"/>
        <v>475</v>
      </c>
      <c r="M1859" s="8">
        <f>Расценки!L1858</f>
        <v>744</v>
      </c>
      <c r="N1859" s="8">
        <f>Расценки!M1858</f>
        <v>856</v>
      </c>
      <c r="O1859" s="10">
        <f t="shared" si="1165"/>
        <v>-0.4623655913978495</v>
      </c>
      <c r="P1859" s="10">
        <f t="shared" si="1166"/>
        <v>-0.44509345794392519</v>
      </c>
      <c r="Q1859" s="7" t="str">
        <f t="shared" si="1167"/>
        <v>нормо-часы</v>
      </c>
      <c r="R1859" s="7" t="str">
        <f t="shared" si="1168"/>
        <v>нормо-часы</v>
      </c>
      <c r="S1859" s="8">
        <f t="shared" si="1169"/>
        <v>1488</v>
      </c>
      <c r="T1859" s="8">
        <f t="shared" si="1170"/>
        <v>1712</v>
      </c>
      <c r="U1859" s="8">
        <f>Расценки!F1858</f>
        <v>1200</v>
      </c>
      <c r="V1859" s="8">
        <f>Расценки!G1858</f>
        <v>1380</v>
      </c>
      <c r="W1859" s="10">
        <f t="shared" si="1171"/>
        <v>0.66666666666666663</v>
      </c>
      <c r="X1859" s="10">
        <f t="shared" si="1172"/>
        <v>0.65579710144927539</v>
      </c>
      <c r="Y1859" s="9">
        <f>Расценки!H1858</f>
        <v>1200</v>
      </c>
      <c r="Z1859" s="9">
        <f>Расценки!I1858</f>
        <v>1380</v>
      </c>
      <c r="AA1859" s="10">
        <f>Расценки!J1858</f>
        <v>0</v>
      </c>
      <c r="AB1859" s="10">
        <f>Расценки!K1858</f>
        <v>0</v>
      </c>
      <c r="AC1859" s="16">
        <f t="shared" si="1173"/>
        <v>0.66666666666666663</v>
      </c>
      <c r="AD1859" s="16">
        <f t="shared" si="1174"/>
        <v>0.65579710144927539</v>
      </c>
      <c r="AE1859" s="10">
        <f t="shared" si="1175"/>
        <v>0.38</v>
      </c>
      <c r="AF1859" s="10">
        <f t="shared" si="1176"/>
        <v>0.37971014492753624</v>
      </c>
      <c r="AG1859" s="8">
        <f t="shared" si="1177"/>
        <v>800</v>
      </c>
      <c r="AH1859" s="8">
        <f t="shared" si="1178"/>
        <v>905</v>
      </c>
    </row>
    <row r="1860" spans="1:34" x14ac:dyDescent="0.25">
      <c r="A1860" s="7" t="s">
        <v>5395</v>
      </c>
      <c r="B1860" s="7" t="s">
        <v>5396</v>
      </c>
      <c r="C1860" s="7" t="s">
        <v>177</v>
      </c>
      <c r="D1860" s="7" t="s">
        <v>799</v>
      </c>
      <c r="E1860" s="7" t="str">
        <f>INDEX('Нормо-час по специальностям'!$B$6:$B$26,MATCH(D1860,'Нормо-час по специальностям'!$A$6:$A$26,0))</f>
        <v>Сервисный инженер ворот и автоматики</v>
      </c>
      <c r="F1860" s="15">
        <v>1.5</v>
      </c>
      <c r="G1860" s="7" t="s">
        <v>7634</v>
      </c>
      <c r="H1860" s="11">
        <f t="shared" si="1162"/>
        <v>4.67</v>
      </c>
      <c r="I1860" s="8">
        <f>INDEX('Нормо-час по специальностям'!$D$6:$D$26,MATCH(D1860,'Нормо-час по специальностям'!$A$6:$A$26,0))</f>
        <v>1200</v>
      </c>
      <c r="J1860" s="8">
        <f>INDEX('Нормо-час по специальностям'!$E$6:$E$26,MATCH(D1860,'Нормо-час по специальностям'!$A$6:$A$26,0))</f>
        <v>1440</v>
      </c>
      <c r="K1860" s="8">
        <f t="shared" si="1163"/>
        <v>1800</v>
      </c>
      <c r="L1860" s="8">
        <f t="shared" si="1164"/>
        <v>2160</v>
      </c>
      <c r="M1860" s="8">
        <f>Расценки!L1859</f>
        <v>2700</v>
      </c>
      <c r="N1860" s="8">
        <f>Расценки!M1859</f>
        <v>3105</v>
      </c>
      <c r="O1860" s="10">
        <f t="shared" si="1165"/>
        <v>-0.33333333333333337</v>
      </c>
      <c r="P1860" s="10">
        <f t="shared" si="1166"/>
        <v>-0.30434782608695654</v>
      </c>
      <c r="Q1860" s="7" t="str">
        <f t="shared" si="1167"/>
        <v>нормо-часы</v>
      </c>
      <c r="R1860" s="7" t="str">
        <f t="shared" si="1168"/>
        <v>нормо-часы</v>
      </c>
      <c r="S1860" s="8">
        <f t="shared" si="1169"/>
        <v>1800</v>
      </c>
      <c r="T1860" s="8">
        <f t="shared" si="1170"/>
        <v>2070</v>
      </c>
      <c r="U1860" s="8">
        <f>Расценки!F1859</f>
        <v>4500</v>
      </c>
      <c r="V1860" s="8">
        <f>Расценки!G1859</f>
        <v>5175</v>
      </c>
      <c r="W1860" s="10">
        <f t="shared" si="1171"/>
        <v>0.6</v>
      </c>
      <c r="X1860" s="10">
        <f t="shared" si="1172"/>
        <v>0.58260869565217388</v>
      </c>
      <c r="Y1860" s="9">
        <f>Расценки!H1859</f>
        <v>4500</v>
      </c>
      <c r="Z1860" s="9">
        <f>Расценки!I1859</f>
        <v>5175</v>
      </c>
      <c r="AA1860" s="10">
        <f>Расценки!J1859</f>
        <v>0</v>
      </c>
      <c r="AB1860" s="10">
        <f>Расценки!K1859</f>
        <v>0</v>
      </c>
      <c r="AC1860" s="16">
        <f t="shared" si="1173"/>
        <v>0.6</v>
      </c>
      <c r="AD1860" s="16">
        <f t="shared" si="1174"/>
        <v>0.58260869565217388</v>
      </c>
      <c r="AE1860" s="10">
        <f t="shared" si="1175"/>
        <v>0.4</v>
      </c>
      <c r="AF1860" s="10">
        <f t="shared" si="1176"/>
        <v>0.4</v>
      </c>
      <c r="AG1860" s="8">
        <f t="shared" si="1177"/>
        <v>2700</v>
      </c>
      <c r="AH1860" s="8">
        <f t="shared" si="1178"/>
        <v>3015</v>
      </c>
    </row>
    <row r="1861" spans="1:34" x14ac:dyDescent="0.25">
      <c r="A1861" s="7" t="s">
        <v>5399</v>
      </c>
      <c r="B1861" s="7" t="s">
        <v>5400</v>
      </c>
      <c r="C1861" s="7" t="s">
        <v>1214</v>
      </c>
      <c r="D1861" s="7" t="s">
        <v>799</v>
      </c>
      <c r="E1861" s="7" t="str">
        <f>INDEX('Нормо-час по специальностям'!$B$6:$B$26,MATCH(D1861,'Нормо-час по специальностям'!$A$6:$A$26,0))</f>
        <v>Сервисный инженер ворот и автоматики</v>
      </c>
      <c r="F1861" s="15">
        <v>3</v>
      </c>
      <c r="G1861" s="7" t="s">
        <v>7662</v>
      </c>
      <c r="H1861" s="11">
        <f t="shared" si="1162"/>
        <v>2.33</v>
      </c>
      <c r="I1861" s="8">
        <f>INDEX('Нормо-час по специальностям'!$D$6:$D$26,MATCH(D1861,'Нормо-час по специальностям'!$A$6:$A$26,0))</f>
        <v>1200</v>
      </c>
      <c r="J1861" s="8">
        <f>INDEX('Нормо-час по специальностям'!$E$6:$E$26,MATCH(D1861,'Нормо-час по специальностям'!$A$6:$A$26,0))</f>
        <v>1440</v>
      </c>
      <c r="K1861" s="8">
        <f t="shared" si="1163"/>
        <v>3600</v>
      </c>
      <c r="L1861" s="8">
        <f t="shared" si="1164"/>
        <v>4320</v>
      </c>
      <c r="M1861" s="8">
        <f>Расценки!L1860</f>
        <v>3900</v>
      </c>
      <c r="N1861" s="8">
        <f>Расценки!M1860</f>
        <v>4485</v>
      </c>
      <c r="O1861" s="10">
        <f t="shared" si="1165"/>
        <v>-7.6923076923076872E-2</v>
      </c>
      <c r="P1861" s="10">
        <f t="shared" si="1166"/>
        <v>-3.6789297658862852E-2</v>
      </c>
      <c r="Q1861" s="7" t="str">
        <f t="shared" si="1167"/>
        <v>равно</v>
      </c>
      <c r="R1861" s="7" t="str">
        <f t="shared" si="1168"/>
        <v>равно</v>
      </c>
      <c r="S1861" s="8">
        <f t="shared" si="1169"/>
        <v>1300</v>
      </c>
      <c r="T1861" s="8">
        <f t="shared" si="1170"/>
        <v>1495</v>
      </c>
      <c r="U1861" s="8">
        <f>Расценки!F1860</f>
        <v>6500</v>
      </c>
      <c r="V1861" s="8">
        <f>Расценки!G1860</f>
        <v>7475</v>
      </c>
      <c r="W1861" s="10">
        <f t="shared" si="1171"/>
        <v>0.44615384615384618</v>
      </c>
      <c r="X1861" s="10">
        <f t="shared" si="1172"/>
        <v>0.42207357859531774</v>
      </c>
      <c r="Y1861" s="9">
        <f>Расценки!H1860</f>
        <v>6500</v>
      </c>
      <c r="Z1861" s="9">
        <f>Расценки!I1860</f>
        <v>7475</v>
      </c>
      <c r="AA1861" s="10">
        <f>Расценки!J1860</f>
        <v>0</v>
      </c>
      <c r="AB1861" s="10">
        <f>Расценки!K1860</f>
        <v>0</v>
      </c>
      <c r="AC1861" s="16">
        <f t="shared" si="1173"/>
        <v>0.44615384615384618</v>
      </c>
      <c r="AD1861" s="16">
        <f t="shared" si="1174"/>
        <v>0.42207357859531774</v>
      </c>
      <c r="AE1861" s="10">
        <f t="shared" si="1175"/>
        <v>0.4</v>
      </c>
      <c r="AF1861" s="10">
        <f t="shared" si="1176"/>
        <v>0.4</v>
      </c>
      <c r="AG1861" s="8">
        <f t="shared" si="1177"/>
        <v>2900</v>
      </c>
      <c r="AH1861" s="8">
        <f t="shared" si="1178"/>
        <v>3155</v>
      </c>
    </row>
    <row r="1862" spans="1:34" x14ac:dyDescent="0.25">
      <c r="A1862" s="7" t="s">
        <v>5402</v>
      </c>
      <c r="B1862" s="7" t="s">
        <v>5403</v>
      </c>
      <c r="C1862" s="7" t="s">
        <v>177</v>
      </c>
      <c r="D1862" s="7" t="s">
        <v>799</v>
      </c>
      <c r="E1862" s="7" t="str">
        <f>INDEX('Нормо-час по специальностям'!$B$6:$B$26,MATCH(D1862,'Нормо-час по специальностям'!$A$6:$A$26,0))</f>
        <v>Сервисный инженер ворот и автоматики</v>
      </c>
      <c r="F1862" s="15">
        <v>1.5</v>
      </c>
      <c r="G1862" s="7" t="s">
        <v>7646</v>
      </c>
      <c r="H1862" s="11">
        <f t="shared" si="1162"/>
        <v>4.67</v>
      </c>
      <c r="I1862" s="8">
        <f>INDEX('Нормо-час по специальностям'!$D$6:$D$26,MATCH(D1862,'Нормо-час по специальностям'!$A$6:$A$26,0))</f>
        <v>1200</v>
      </c>
      <c r="J1862" s="8">
        <f>INDEX('Нормо-час по специальностям'!$E$6:$E$26,MATCH(D1862,'Нормо-час по специальностям'!$A$6:$A$26,0))</f>
        <v>1440</v>
      </c>
      <c r="K1862" s="8">
        <f t="shared" si="1163"/>
        <v>1800</v>
      </c>
      <c r="L1862" s="8">
        <f t="shared" si="1164"/>
        <v>2160</v>
      </c>
      <c r="M1862" s="8">
        <f>Расценки!L1861</f>
        <v>1800</v>
      </c>
      <c r="N1862" s="8">
        <f>Расценки!M1861</f>
        <v>2070</v>
      </c>
      <c r="O1862" s="10">
        <f t="shared" si="1165"/>
        <v>0</v>
      </c>
      <c r="P1862" s="10">
        <f t="shared" si="1166"/>
        <v>4.3478260869565188E-2</v>
      </c>
      <c r="Q1862" s="7" t="str">
        <f t="shared" si="1167"/>
        <v>равно</v>
      </c>
      <c r="R1862" s="7" t="str">
        <f t="shared" si="1168"/>
        <v>равно</v>
      </c>
      <c r="S1862" s="8">
        <f t="shared" si="1169"/>
        <v>1200</v>
      </c>
      <c r="T1862" s="8">
        <f t="shared" si="1170"/>
        <v>1380</v>
      </c>
      <c r="U1862" s="8">
        <f>Расценки!F1861</f>
        <v>3000</v>
      </c>
      <c r="V1862" s="8">
        <f>Расценки!G1861</f>
        <v>3450</v>
      </c>
      <c r="W1862" s="10">
        <f t="shared" si="1171"/>
        <v>0.4</v>
      </c>
      <c r="X1862" s="10">
        <f t="shared" si="1172"/>
        <v>0.37391304347826088</v>
      </c>
      <c r="Y1862" s="9">
        <f>Расценки!H1861</f>
        <v>3000</v>
      </c>
      <c r="Z1862" s="9">
        <f>Расценки!I1861</f>
        <v>3450</v>
      </c>
      <c r="AA1862" s="10">
        <f>Расценки!J1861</f>
        <v>0</v>
      </c>
      <c r="AB1862" s="10">
        <f>Расценки!K1861</f>
        <v>0</v>
      </c>
      <c r="AC1862" s="16">
        <f t="shared" si="1173"/>
        <v>0.4</v>
      </c>
      <c r="AD1862" s="16">
        <f t="shared" si="1174"/>
        <v>0.37391304347826088</v>
      </c>
      <c r="AE1862" s="10">
        <f t="shared" si="1175"/>
        <v>0.4</v>
      </c>
      <c r="AF1862" s="10">
        <f t="shared" si="1176"/>
        <v>0.4</v>
      </c>
      <c r="AG1862" s="8">
        <f t="shared" si="1177"/>
        <v>1200</v>
      </c>
      <c r="AH1862" s="8">
        <f t="shared" si="1178"/>
        <v>1290</v>
      </c>
    </row>
    <row r="1863" spans="1:34" x14ac:dyDescent="0.25">
      <c r="A1863" s="7" t="s">
        <v>5405</v>
      </c>
      <c r="B1863" s="7" t="s">
        <v>5406</v>
      </c>
      <c r="C1863" s="7" t="s">
        <v>177</v>
      </c>
      <c r="D1863" s="7" t="s">
        <v>396</v>
      </c>
      <c r="E1863" s="7" t="str">
        <f>INDEX('Нормо-час по специальностям'!$B$6:$B$26,MATCH(D1863,'Нормо-час по специальностям'!$A$6:$A$26,0))</f>
        <v>Монтажник дверей, окон, перегородок</v>
      </c>
      <c r="F1863" s="15">
        <v>1</v>
      </c>
      <c r="G1863" s="7" t="s">
        <v>7663</v>
      </c>
      <c r="H1863" s="11">
        <f t="shared" si="1162"/>
        <v>7</v>
      </c>
      <c r="I1863" s="8">
        <f>INDEX('Нормо-час по специальностям'!$D$6:$D$26,MATCH(D1863,'Нормо-час по специальностям'!$A$6:$A$26,0))</f>
        <v>800</v>
      </c>
      <c r="J1863" s="8">
        <f>INDEX('Нормо-час по специальностям'!$E$6:$E$26,MATCH(D1863,'Нормо-час по специальностям'!$A$6:$A$26,0))</f>
        <v>950</v>
      </c>
      <c r="K1863" s="8">
        <f t="shared" si="1163"/>
        <v>800</v>
      </c>
      <c r="L1863" s="8">
        <f t="shared" si="1164"/>
        <v>950</v>
      </c>
      <c r="M1863" s="8">
        <f>Расценки!L1862</f>
        <v>1116</v>
      </c>
      <c r="N1863" s="8">
        <f>Расценки!M1862</f>
        <v>1283</v>
      </c>
      <c r="O1863" s="10">
        <f t="shared" si="1165"/>
        <v>-0.28315412186379929</v>
      </c>
      <c r="P1863" s="10">
        <f t="shared" si="1166"/>
        <v>-0.25954793452844893</v>
      </c>
      <c r="Q1863" s="7" t="str">
        <f t="shared" si="1167"/>
        <v>нормо-часы</v>
      </c>
      <c r="R1863" s="7" t="str">
        <f t="shared" si="1168"/>
        <v>нормо-часы</v>
      </c>
      <c r="S1863" s="8">
        <f t="shared" si="1169"/>
        <v>1116</v>
      </c>
      <c r="T1863" s="8">
        <f t="shared" si="1170"/>
        <v>1283</v>
      </c>
      <c r="U1863" s="8">
        <f>Расценки!F1862</f>
        <v>1800</v>
      </c>
      <c r="V1863" s="8">
        <f>Расценки!G1862</f>
        <v>2070</v>
      </c>
      <c r="W1863" s="10">
        <f t="shared" si="1171"/>
        <v>0.55555555555555558</v>
      </c>
      <c r="X1863" s="10">
        <f t="shared" si="1172"/>
        <v>0.54106280193236711</v>
      </c>
      <c r="Y1863" s="9">
        <f>Расценки!H1862</f>
        <v>1800</v>
      </c>
      <c r="Z1863" s="9">
        <f>Расценки!I1862</f>
        <v>2070</v>
      </c>
      <c r="AA1863" s="10">
        <f>Расценки!J1862</f>
        <v>0</v>
      </c>
      <c r="AB1863" s="10">
        <f>Расценки!K1862</f>
        <v>0</v>
      </c>
      <c r="AC1863" s="16">
        <f t="shared" si="1173"/>
        <v>0.55555555555555558</v>
      </c>
      <c r="AD1863" s="16">
        <f t="shared" si="1174"/>
        <v>0.54106280193236711</v>
      </c>
      <c r="AE1863" s="10">
        <f t="shared" si="1175"/>
        <v>0.38</v>
      </c>
      <c r="AF1863" s="10">
        <f t="shared" si="1176"/>
        <v>0.38019323671497585</v>
      </c>
      <c r="AG1863" s="8">
        <f t="shared" si="1177"/>
        <v>1000</v>
      </c>
      <c r="AH1863" s="8">
        <f t="shared" si="1178"/>
        <v>1120</v>
      </c>
    </row>
    <row r="1864" spans="1:34" x14ac:dyDescent="0.25">
      <c r="A1864" s="7" t="s">
        <v>5408</v>
      </c>
      <c r="B1864" s="7" t="s">
        <v>5409</v>
      </c>
      <c r="C1864" s="7" t="s">
        <v>177</v>
      </c>
      <c r="D1864" s="7" t="s">
        <v>396</v>
      </c>
      <c r="E1864" s="7" t="str">
        <f>INDEX('Нормо-час по специальностям'!$B$6:$B$26,MATCH(D1864,'Нормо-час по специальностям'!$A$6:$A$26,0))</f>
        <v>Монтажник дверей, окон, перегородок</v>
      </c>
      <c r="F1864" s="15">
        <v>1.3</v>
      </c>
      <c r="G1864" s="7" t="s">
        <v>7663</v>
      </c>
      <c r="H1864" s="11">
        <f t="shared" si="1162"/>
        <v>5.38</v>
      </c>
      <c r="I1864" s="8">
        <f>INDEX('Нормо-час по специальностям'!$D$6:$D$26,MATCH(D1864,'Нормо-час по специальностям'!$A$6:$A$26,0))</f>
        <v>800</v>
      </c>
      <c r="J1864" s="8">
        <f>INDEX('Нормо-час по специальностям'!$E$6:$E$26,MATCH(D1864,'Нормо-час по специальностям'!$A$6:$A$26,0))</f>
        <v>950</v>
      </c>
      <c r="K1864" s="8">
        <f t="shared" si="1163"/>
        <v>1040</v>
      </c>
      <c r="L1864" s="8">
        <f t="shared" si="1164"/>
        <v>1235</v>
      </c>
      <c r="M1864" s="8">
        <f>Расценки!L1863</f>
        <v>1364</v>
      </c>
      <c r="N1864" s="8">
        <f>Расценки!M1863</f>
        <v>1569</v>
      </c>
      <c r="O1864" s="10">
        <f t="shared" si="1165"/>
        <v>-0.23753665689149561</v>
      </c>
      <c r="P1864" s="10">
        <f t="shared" si="1166"/>
        <v>-0.21287444231994901</v>
      </c>
      <c r="Q1864" s="7" t="str">
        <f t="shared" si="1167"/>
        <v>нормо-часы</v>
      </c>
      <c r="R1864" s="7" t="str">
        <f t="shared" si="1168"/>
        <v>нормо-часы</v>
      </c>
      <c r="S1864" s="8">
        <f t="shared" si="1169"/>
        <v>1049</v>
      </c>
      <c r="T1864" s="8">
        <f t="shared" si="1170"/>
        <v>1207</v>
      </c>
      <c r="U1864" s="8">
        <f>Расценки!F1863</f>
        <v>2200</v>
      </c>
      <c r="V1864" s="8">
        <f>Расценки!G1863</f>
        <v>2530</v>
      </c>
      <c r="W1864" s="10">
        <f t="shared" si="1171"/>
        <v>0.52727272727272723</v>
      </c>
      <c r="X1864" s="10">
        <f t="shared" si="1172"/>
        <v>0.51185770750988147</v>
      </c>
      <c r="Y1864" s="9">
        <f>Расценки!H1863</f>
        <v>2200</v>
      </c>
      <c r="Z1864" s="9">
        <f>Расценки!I1863</f>
        <v>2530</v>
      </c>
      <c r="AA1864" s="10">
        <f>Расценки!J1863</f>
        <v>0</v>
      </c>
      <c r="AB1864" s="10">
        <f>Расценки!K1863</f>
        <v>0</v>
      </c>
      <c r="AC1864" s="16">
        <f t="shared" si="1173"/>
        <v>0.52727272727272723</v>
      </c>
      <c r="AD1864" s="16">
        <f t="shared" si="1174"/>
        <v>0.51185770750988147</v>
      </c>
      <c r="AE1864" s="10">
        <f t="shared" si="1175"/>
        <v>0.38</v>
      </c>
      <c r="AF1864" s="10">
        <f t="shared" si="1176"/>
        <v>0.37984189723320161</v>
      </c>
      <c r="AG1864" s="8">
        <f t="shared" si="1177"/>
        <v>1160</v>
      </c>
      <c r="AH1864" s="8">
        <f t="shared" si="1178"/>
        <v>1295</v>
      </c>
    </row>
    <row r="1865" spans="1:34" x14ac:dyDescent="0.25">
      <c r="A1865" s="7" t="s">
        <v>5411</v>
      </c>
      <c r="B1865" s="7" t="s">
        <v>5412</v>
      </c>
      <c r="C1865" s="7" t="s">
        <v>177</v>
      </c>
      <c r="D1865" s="7" t="s">
        <v>396</v>
      </c>
      <c r="E1865" s="7" t="str">
        <f>INDEX('Нормо-час по специальностям'!$B$6:$B$26,MATCH(D1865,'Нормо-час по специальностям'!$A$6:$A$26,0))</f>
        <v>Монтажник дверей, окон, перегородок</v>
      </c>
      <c r="F1865" s="15">
        <v>0.7</v>
      </c>
      <c r="G1865" s="7" t="s">
        <v>7664</v>
      </c>
      <c r="H1865" s="11">
        <f t="shared" si="1162"/>
        <v>10</v>
      </c>
      <c r="I1865" s="8">
        <f>INDEX('Нормо-час по специальностям'!$D$6:$D$26,MATCH(D1865,'Нормо-час по специальностям'!$A$6:$A$26,0))</f>
        <v>800</v>
      </c>
      <c r="J1865" s="8">
        <f>INDEX('Нормо-час по специальностям'!$E$6:$E$26,MATCH(D1865,'Нормо-час по специальностям'!$A$6:$A$26,0))</f>
        <v>950</v>
      </c>
      <c r="K1865" s="8">
        <f t="shared" si="1163"/>
        <v>560</v>
      </c>
      <c r="L1865" s="8">
        <f t="shared" si="1164"/>
        <v>665</v>
      </c>
      <c r="M1865" s="8">
        <f>Расценки!L1864</f>
        <v>930</v>
      </c>
      <c r="N1865" s="8">
        <f>Расценки!M1864</f>
        <v>1069</v>
      </c>
      <c r="O1865" s="10">
        <f t="shared" si="1165"/>
        <v>-0.39784946236559138</v>
      </c>
      <c r="P1865" s="10">
        <f t="shared" si="1166"/>
        <v>-0.37792329279700654</v>
      </c>
      <c r="Q1865" s="7" t="str">
        <f t="shared" si="1167"/>
        <v>нормо-часы</v>
      </c>
      <c r="R1865" s="7" t="str">
        <f t="shared" si="1168"/>
        <v>нормо-часы</v>
      </c>
      <c r="S1865" s="8">
        <f t="shared" si="1169"/>
        <v>1329</v>
      </c>
      <c r="T1865" s="8">
        <f t="shared" si="1170"/>
        <v>1527</v>
      </c>
      <c r="U1865" s="8">
        <f>Расценки!F1864</f>
        <v>1500</v>
      </c>
      <c r="V1865" s="8">
        <f>Расценки!G1864</f>
        <v>1725</v>
      </c>
      <c r="W1865" s="10">
        <f t="shared" si="1171"/>
        <v>0.62666666666666671</v>
      </c>
      <c r="X1865" s="10">
        <f t="shared" si="1172"/>
        <v>0.61449275362318845</v>
      </c>
      <c r="Y1865" s="9">
        <f>Расценки!H1864</f>
        <v>1500</v>
      </c>
      <c r="Z1865" s="9">
        <f>Расценки!I1864</f>
        <v>1725</v>
      </c>
      <c r="AA1865" s="10">
        <f>Расценки!J1864</f>
        <v>0</v>
      </c>
      <c r="AB1865" s="10">
        <f>Расценки!K1864</f>
        <v>0</v>
      </c>
      <c r="AC1865" s="16">
        <f t="shared" si="1173"/>
        <v>0.62666666666666671</v>
      </c>
      <c r="AD1865" s="16">
        <f t="shared" si="1174"/>
        <v>0.61449275362318845</v>
      </c>
      <c r="AE1865" s="10">
        <f t="shared" si="1175"/>
        <v>0.38</v>
      </c>
      <c r="AF1865" s="10">
        <f t="shared" si="1176"/>
        <v>0.38028985507246377</v>
      </c>
      <c r="AG1865" s="8">
        <f t="shared" si="1177"/>
        <v>940</v>
      </c>
      <c r="AH1865" s="8">
        <f t="shared" si="1178"/>
        <v>1060</v>
      </c>
    </row>
    <row r="1866" spans="1:34" x14ac:dyDescent="0.25">
      <c r="A1866" s="7" t="s">
        <v>5413</v>
      </c>
      <c r="B1866" s="7" t="s">
        <v>5414</v>
      </c>
      <c r="C1866" s="7" t="s">
        <v>177</v>
      </c>
      <c r="D1866" s="7" t="s">
        <v>396</v>
      </c>
      <c r="E1866" s="7" t="str">
        <f>INDEX('Нормо-час по специальностям'!$B$6:$B$26,MATCH(D1866,'Нормо-час по специальностям'!$A$6:$A$26,0))</f>
        <v>Монтажник дверей, окон, перегородок</v>
      </c>
      <c r="F1866" s="15">
        <v>0.5</v>
      </c>
      <c r="G1866" s="7" t="s">
        <v>7664</v>
      </c>
      <c r="H1866" s="11">
        <f t="shared" si="1162"/>
        <v>14</v>
      </c>
      <c r="I1866" s="8">
        <f>INDEX('Нормо-час по специальностям'!$D$6:$D$26,MATCH(D1866,'Нормо-час по специальностям'!$A$6:$A$26,0))</f>
        <v>800</v>
      </c>
      <c r="J1866" s="8">
        <f>INDEX('Нормо-час по специальностям'!$E$6:$E$26,MATCH(D1866,'Нормо-час по специальностям'!$A$6:$A$26,0))</f>
        <v>950</v>
      </c>
      <c r="K1866" s="8">
        <f t="shared" si="1163"/>
        <v>400</v>
      </c>
      <c r="L1866" s="8">
        <f t="shared" si="1164"/>
        <v>475</v>
      </c>
      <c r="M1866" s="8">
        <f>Расценки!L1865</f>
        <v>620</v>
      </c>
      <c r="N1866" s="8">
        <f>Расценки!M1865</f>
        <v>713</v>
      </c>
      <c r="O1866" s="10">
        <f t="shared" si="1165"/>
        <v>-0.35483870967741937</v>
      </c>
      <c r="P1866" s="10">
        <f t="shared" si="1166"/>
        <v>-0.33380084151472655</v>
      </c>
      <c r="Q1866" s="7" t="str">
        <f t="shared" si="1167"/>
        <v>нормо-часы</v>
      </c>
      <c r="R1866" s="7" t="str">
        <f t="shared" si="1168"/>
        <v>нормо-часы</v>
      </c>
      <c r="S1866" s="8">
        <f t="shared" si="1169"/>
        <v>1240</v>
      </c>
      <c r="T1866" s="8">
        <f t="shared" si="1170"/>
        <v>1426</v>
      </c>
      <c r="U1866" s="8">
        <f>Расценки!F1865</f>
        <v>1000</v>
      </c>
      <c r="V1866" s="8">
        <f>Расценки!G1865</f>
        <v>1150</v>
      </c>
      <c r="W1866" s="10">
        <f t="shared" si="1171"/>
        <v>0.6</v>
      </c>
      <c r="X1866" s="10">
        <f t="shared" si="1172"/>
        <v>0.58695652173913049</v>
      </c>
      <c r="Y1866" s="9">
        <f>Расценки!H1865</f>
        <v>1000</v>
      </c>
      <c r="Z1866" s="9">
        <f>Расценки!I1865</f>
        <v>1150</v>
      </c>
      <c r="AA1866" s="10">
        <f>Расценки!J1865</f>
        <v>0</v>
      </c>
      <c r="AB1866" s="10">
        <f>Расценки!K1865</f>
        <v>0</v>
      </c>
      <c r="AC1866" s="16">
        <f t="shared" si="1173"/>
        <v>0.6</v>
      </c>
      <c r="AD1866" s="16">
        <f t="shared" si="1174"/>
        <v>0.58695652173913049</v>
      </c>
      <c r="AE1866" s="10">
        <f t="shared" si="1175"/>
        <v>0.38</v>
      </c>
      <c r="AF1866" s="10">
        <f t="shared" si="1176"/>
        <v>0.38</v>
      </c>
      <c r="AG1866" s="8">
        <f t="shared" si="1177"/>
        <v>600</v>
      </c>
      <c r="AH1866" s="8">
        <f t="shared" si="1178"/>
        <v>675</v>
      </c>
    </row>
    <row r="1867" spans="1:34" x14ac:dyDescent="0.25">
      <c r="A1867" s="7" t="s">
        <v>5415</v>
      </c>
      <c r="B1867" s="7" t="s">
        <v>5416</v>
      </c>
      <c r="C1867" s="7" t="s">
        <v>177</v>
      </c>
      <c r="D1867" s="7" t="s">
        <v>396</v>
      </c>
      <c r="E1867" s="7" t="str">
        <f>INDEX('Нормо-час по специальностям'!$B$6:$B$26,MATCH(D1867,'Нормо-час по специальностям'!$A$6:$A$26,0))</f>
        <v>Монтажник дверей, окон, перегородок</v>
      </c>
      <c r="F1867" s="15">
        <v>0.4</v>
      </c>
      <c r="G1867" s="7" t="s">
        <v>7665</v>
      </c>
      <c r="H1867" s="11">
        <f t="shared" si="1162"/>
        <v>17.5</v>
      </c>
      <c r="I1867" s="8">
        <f>INDEX('Нормо-час по специальностям'!$D$6:$D$26,MATCH(D1867,'Нормо-час по специальностям'!$A$6:$A$26,0))</f>
        <v>800</v>
      </c>
      <c r="J1867" s="8">
        <f>INDEX('Нормо-час по специальностям'!$E$6:$E$26,MATCH(D1867,'Нормо-час по специальностям'!$A$6:$A$26,0))</f>
        <v>950</v>
      </c>
      <c r="K1867" s="8">
        <f t="shared" si="1163"/>
        <v>320</v>
      </c>
      <c r="L1867" s="8">
        <f t="shared" si="1164"/>
        <v>380</v>
      </c>
      <c r="M1867" s="8">
        <f>Расценки!L1866</f>
        <v>558</v>
      </c>
      <c r="N1867" s="8">
        <f>Расценки!M1866</f>
        <v>642</v>
      </c>
      <c r="O1867" s="10">
        <f t="shared" si="1165"/>
        <v>-0.42652329749103945</v>
      </c>
      <c r="P1867" s="10">
        <f t="shared" si="1166"/>
        <v>-0.40809968847352029</v>
      </c>
      <c r="Q1867" s="7" t="str">
        <f t="shared" si="1167"/>
        <v>нормо-часы</v>
      </c>
      <c r="R1867" s="7" t="str">
        <f t="shared" si="1168"/>
        <v>нормо-часы</v>
      </c>
      <c r="S1867" s="8">
        <f t="shared" si="1169"/>
        <v>1395</v>
      </c>
      <c r="T1867" s="8">
        <f t="shared" si="1170"/>
        <v>1605</v>
      </c>
      <c r="U1867" s="8">
        <f>Расценки!F1866</f>
        <v>900</v>
      </c>
      <c r="V1867" s="8">
        <f>Расценки!G1866</f>
        <v>1035</v>
      </c>
      <c r="W1867" s="10">
        <f t="shared" si="1171"/>
        <v>0.64444444444444449</v>
      </c>
      <c r="X1867" s="10">
        <f t="shared" si="1172"/>
        <v>0.63285024154589375</v>
      </c>
      <c r="Y1867" s="9">
        <f>Расценки!H1866</f>
        <v>900</v>
      </c>
      <c r="Z1867" s="9">
        <f>Расценки!I1866</f>
        <v>1035</v>
      </c>
      <c r="AA1867" s="10">
        <f>Расценки!J1866</f>
        <v>0</v>
      </c>
      <c r="AB1867" s="10">
        <f>Расценки!K1866</f>
        <v>0</v>
      </c>
      <c r="AC1867" s="16">
        <f t="shared" si="1173"/>
        <v>0.64444444444444449</v>
      </c>
      <c r="AD1867" s="16">
        <f t="shared" si="1174"/>
        <v>0.63285024154589375</v>
      </c>
      <c r="AE1867" s="10">
        <f t="shared" si="1175"/>
        <v>0.38</v>
      </c>
      <c r="AF1867" s="10">
        <f t="shared" si="1176"/>
        <v>0.37971014492753624</v>
      </c>
      <c r="AG1867" s="8">
        <f t="shared" si="1177"/>
        <v>580</v>
      </c>
      <c r="AH1867" s="8">
        <f t="shared" si="1178"/>
        <v>655</v>
      </c>
    </row>
    <row r="1868" spans="1:34" x14ac:dyDescent="0.25">
      <c r="A1868" s="7" t="s">
        <v>5418</v>
      </c>
      <c r="B1868" s="7" t="s">
        <v>5419</v>
      </c>
      <c r="C1868" s="7" t="s">
        <v>177</v>
      </c>
      <c r="D1868" s="7" t="s">
        <v>396</v>
      </c>
      <c r="E1868" s="7" t="str">
        <f>INDEX('Нормо-час по специальностям'!$B$6:$B$26,MATCH(D1868,'Нормо-час по специальностям'!$A$6:$A$26,0))</f>
        <v>Монтажник дверей, окон, перегородок</v>
      </c>
      <c r="F1868" s="15">
        <v>0.4</v>
      </c>
      <c r="G1868" s="7" t="s">
        <v>7665</v>
      </c>
      <c r="H1868" s="11">
        <f t="shared" si="1162"/>
        <v>17.5</v>
      </c>
      <c r="I1868" s="8">
        <f>INDEX('Нормо-час по специальностям'!$D$6:$D$26,MATCH(D1868,'Нормо-час по специальностям'!$A$6:$A$26,0))</f>
        <v>800</v>
      </c>
      <c r="J1868" s="8">
        <f>INDEX('Нормо-час по специальностям'!$E$6:$E$26,MATCH(D1868,'Нормо-час по специальностям'!$A$6:$A$26,0))</f>
        <v>950</v>
      </c>
      <c r="K1868" s="8">
        <f t="shared" si="1163"/>
        <v>320</v>
      </c>
      <c r="L1868" s="8">
        <f t="shared" si="1164"/>
        <v>380</v>
      </c>
      <c r="M1868" s="8">
        <f>Расценки!L1867</f>
        <v>496</v>
      </c>
      <c r="N1868" s="8">
        <f>Расценки!M1867</f>
        <v>570</v>
      </c>
      <c r="O1868" s="10">
        <f t="shared" si="1165"/>
        <v>-0.35483870967741937</v>
      </c>
      <c r="P1868" s="10">
        <f t="shared" si="1166"/>
        <v>-0.33333333333333337</v>
      </c>
      <c r="Q1868" s="7" t="str">
        <f t="shared" si="1167"/>
        <v>нормо-часы</v>
      </c>
      <c r="R1868" s="7" t="str">
        <f t="shared" si="1168"/>
        <v>нормо-часы</v>
      </c>
      <c r="S1868" s="8">
        <f t="shared" si="1169"/>
        <v>1240</v>
      </c>
      <c r="T1868" s="8">
        <f t="shared" si="1170"/>
        <v>1425</v>
      </c>
      <c r="U1868" s="8">
        <f>Расценки!F1867</f>
        <v>800</v>
      </c>
      <c r="V1868" s="8">
        <f>Расценки!G1867</f>
        <v>920</v>
      </c>
      <c r="W1868" s="10">
        <f t="shared" si="1171"/>
        <v>0.6</v>
      </c>
      <c r="X1868" s="10">
        <f t="shared" si="1172"/>
        <v>0.58695652173913049</v>
      </c>
      <c r="Y1868" s="9">
        <f>Расценки!H1867</f>
        <v>800</v>
      </c>
      <c r="Z1868" s="9">
        <f>Расценки!I1867</f>
        <v>920</v>
      </c>
      <c r="AA1868" s="10">
        <f>Расценки!J1867</f>
        <v>0</v>
      </c>
      <c r="AB1868" s="10">
        <f>Расценки!K1867</f>
        <v>0</v>
      </c>
      <c r="AC1868" s="16">
        <f t="shared" si="1173"/>
        <v>0.6</v>
      </c>
      <c r="AD1868" s="16">
        <f t="shared" si="1174"/>
        <v>0.58695652173913049</v>
      </c>
      <c r="AE1868" s="10">
        <f t="shared" si="1175"/>
        <v>0.38</v>
      </c>
      <c r="AF1868" s="10">
        <f t="shared" si="1176"/>
        <v>0.38043478260869568</v>
      </c>
      <c r="AG1868" s="8">
        <f t="shared" si="1177"/>
        <v>480</v>
      </c>
      <c r="AH1868" s="8">
        <f t="shared" si="1178"/>
        <v>540</v>
      </c>
    </row>
    <row r="1869" spans="1:34" x14ac:dyDescent="0.25">
      <c r="A1869" s="7" t="s">
        <v>5421</v>
      </c>
      <c r="B1869" s="7" t="s">
        <v>5422</v>
      </c>
      <c r="C1869" s="7" t="s">
        <v>177</v>
      </c>
      <c r="D1869" s="7" t="s">
        <v>799</v>
      </c>
      <c r="E1869" s="7" t="str">
        <f>INDEX('Нормо-час по специальностям'!$B$6:$B$26,MATCH(D1869,'Нормо-час по специальностям'!$A$6:$A$26,0))</f>
        <v>Сервисный инженер ворот и автоматики</v>
      </c>
      <c r="F1869" s="15">
        <v>2</v>
      </c>
      <c r="G1869" s="7" t="s">
        <v>7646</v>
      </c>
      <c r="H1869" s="11">
        <f t="shared" si="1162"/>
        <v>3.5</v>
      </c>
      <c r="I1869" s="8">
        <f>INDEX('Нормо-час по специальностям'!$D$6:$D$26,MATCH(D1869,'Нормо-час по специальностям'!$A$6:$A$26,0))</f>
        <v>1200</v>
      </c>
      <c r="J1869" s="8">
        <f>INDEX('Нормо-час по специальностям'!$E$6:$E$26,MATCH(D1869,'Нормо-час по специальностям'!$A$6:$A$26,0))</f>
        <v>1440</v>
      </c>
      <c r="K1869" s="8">
        <f t="shared" si="1163"/>
        <v>2400</v>
      </c>
      <c r="L1869" s="8">
        <f t="shared" si="1164"/>
        <v>2880</v>
      </c>
      <c r="M1869" s="8">
        <f>Расценки!L1868</f>
        <v>2100</v>
      </c>
      <c r="N1869" s="8">
        <f>Расценки!M1868</f>
        <v>2415</v>
      </c>
      <c r="O1869" s="10">
        <f t="shared" si="1165"/>
        <v>0.14285714285714279</v>
      </c>
      <c r="P1869" s="10">
        <f t="shared" si="1166"/>
        <v>0.19254658385093171</v>
      </c>
      <c r="Q1869" s="7" t="str">
        <f t="shared" si="1167"/>
        <v>расценка</v>
      </c>
      <c r="R1869" s="7" t="str">
        <f t="shared" si="1168"/>
        <v>расценка</v>
      </c>
      <c r="S1869" s="8">
        <f t="shared" si="1169"/>
        <v>1050</v>
      </c>
      <c r="T1869" s="8">
        <f t="shared" si="1170"/>
        <v>1208</v>
      </c>
      <c r="U1869" s="8">
        <f>Расценки!F1868</f>
        <v>3500</v>
      </c>
      <c r="V1869" s="8">
        <f>Расценки!G1868</f>
        <v>4025</v>
      </c>
      <c r="W1869" s="10">
        <f t="shared" si="1171"/>
        <v>0.31428571428571428</v>
      </c>
      <c r="X1869" s="10">
        <f t="shared" si="1172"/>
        <v>0.28447204968944101</v>
      </c>
      <c r="Y1869" s="9">
        <f>Расценки!H1868</f>
        <v>3500</v>
      </c>
      <c r="Z1869" s="9">
        <f>Расценки!I1868</f>
        <v>4025</v>
      </c>
      <c r="AA1869" s="10">
        <f>Расценки!J1868</f>
        <v>0</v>
      </c>
      <c r="AB1869" s="10">
        <f>Расценки!K1868</f>
        <v>0</v>
      </c>
      <c r="AC1869" s="16">
        <f t="shared" si="1173"/>
        <v>0.31428571428571428</v>
      </c>
      <c r="AD1869" s="16">
        <f t="shared" si="1174"/>
        <v>0.28447204968944101</v>
      </c>
      <c r="AE1869" s="10">
        <f t="shared" si="1175"/>
        <v>0.4</v>
      </c>
      <c r="AF1869" s="10">
        <f t="shared" si="1176"/>
        <v>0.4</v>
      </c>
      <c r="AG1869" s="8">
        <f t="shared" si="1177"/>
        <v>1100</v>
      </c>
      <c r="AH1869" s="8">
        <f t="shared" si="1178"/>
        <v>1145</v>
      </c>
    </row>
    <row r="1870" spans="1:34" x14ac:dyDescent="0.25">
      <c r="A1870" s="7" t="s">
        <v>5424</v>
      </c>
      <c r="B1870" s="7" t="s">
        <v>5425</v>
      </c>
      <c r="C1870" s="7" t="s">
        <v>54</v>
      </c>
      <c r="D1870" s="7" t="s">
        <v>396</v>
      </c>
      <c r="E1870" s="7" t="str">
        <f>INDEX('Нормо-час по специальностям'!$B$6:$B$26,MATCH(D1870,'Нормо-час по специальностям'!$A$6:$A$26,0))</f>
        <v>Монтажник дверей, окон, перегородок</v>
      </c>
      <c r="F1870" s="15">
        <v>1.5</v>
      </c>
      <c r="G1870" s="7" t="s">
        <v>7666</v>
      </c>
      <c r="H1870" s="11">
        <f t="shared" si="1162"/>
        <v>4.67</v>
      </c>
      <c r="I1870" s="8">
        <f>INDEX('Нормо-час по специальностям'!$D$6:$D$26,MATCH(D1870,'Нормо-час по специальностям'!$A$6:$A$26,0))</f>
        <v>800</v>
      </c>
      <c r="J1870" s="8">
        <f>INDEX('Нормо-час по специальностям'!$E$6:$E$26,MATCH(D1870,'Нормо-час по специальностям'!$A$6:$A$26,0))</f>
        <v>950</v>
      </c>
      <c r="K1870" s="8">
        <f t="shared" si="1163"/>
        <v>1200</v>
      </c>
      <c r="L1870" s="8">
        <f t="shared" si="1164"/>
        <v>1425</v>
      </c>
      <c r="M1870" s="8">
        <f>Расценки!L1869</f>
        <v>1116</v>
      </c>
      <c r="N1870" s="8">
        <f>Расценки!M1869</f>
        <v>1283</v>
      </c>
      <c r="O1870" s="10">
        <f t="shared" si="1165"/>
        <v>7.5268817204301008E-2</v>
      </c>
      <c r="P1870" s="10">
        <f t="shared" si="1166"/>
        <v>0.11067809820732655</v>
      </c>
      <c r="Q1870" s="7" t="str">
        <f t="shared" si="1167"/>
        <v>равно</v>
      </c>
      <c r="R1870" s="7" t="str">
        <f t="shared" si="1168"/>
        <v>расценка</v>
      </c>
      <c r="S1870" s="8">
        <f t="shared" si="1169"/>
        <v>744</v>
      </c>
      <c r="T1870" s="8">
        <f t="shared" si="1170"/>
        <v>855</v>
      </c>
      <c r="U1870" s="8">
        <f>Расценки!F1869</f>
        <v>1800</v>
      </c>
      <c r="V1870" s="8">
        <f>Расценки!G1869</f>
        <v>2070</v>
      </c>
      <c r="W1870" s="10">
        <f t="shared" si="1171"/>
        <v>0.33333333333333331</v>
      </c>
      <c r="X1870" s="10">
        <f t="shared" si="1172"/>
        <v>0.31159420289855072</v>
      </c>
      <c r="Y1870" s="9">
        <f>Расценки!H1869</f>
        <v>1800</v>
      </c>
      <c r="Z1870" s="9">
        <f>Расценки!I1869</f>
        <v>2070</v>
      </c>
      <c r="AA1870" s="10">
        <f>Расценки!J1869</f>
        <v>0</v>
      </c>
      <c r="AB1870" s="10">
        <f>Расценки!K1869</f>
        <v>0</v>
      </c>
      <c r="AC1870" s="16">
        <f t="shared" si="1173"/>
        <v>0.33333333333333331</v>
      </c>
      <c r="AD1870" s="16">
        <f t="shared" si="1174"/>
        <v>0.31159420289855072</v>
      </c>
      <c r="AE1870" s="10">
        <f t="shared" si="1175"/>
        <v>0.38</v>
      </c>
      <c r="AF1870" s="10">
        <f t="shared" si="1176"/>
        <v>0.38019323671497585</v>
      </c>
      <c r="AG1870" s="8">
        <f t="shared" si="1177"/>
        <v>600</v>
      </c>
      <c r="AH1870" s="8">
        <f t="shared" si="1178"/>
        <v>645</v>
      </c>
    </row>
    <row r="1871" spans="1:34" x14ac:dyDescent="0.25">
      <c r="A1871" s="7" t="s">
        <v>5428</v>
      </c>
      <c r="B1871" s="7" t="s">
        <v>5429</v>
      </c>
      <c r="C1871" s="7" t="s">
        <v>177</v>
      </c>
      <c r="D1871" s="7" t="s">
        <v>799</v>
      </c>
      <c r="E1871" s="7" t="str">
        <f>INDEX('Нормо-час по специальностям'!$B$6:$B$26,MATCH(D1871,'Нормо-час по специальностям'!$A$6:$A$26,0))</f>
        <v>Сервисный инженер ворот и автоматики</v>
      </c>
      <c r="F1871" s="15">
        <v>0.7</v>
      </c>
      <c r="G1871" s="7" t="s">
        <v>7646</v>
      </c>
      <c r="H1871" s="11">
        <f t="shared" si="1162"/>
        <v>10</v>
      </c>
      <c r="I1871" s="8">
        <f>INDEX('Нормо-час по специальностям'!$D$6:$D$26,MATCH(D1871,'Нормо-час по специальностям'!$A$6:$A$26,0))</f>
        <v>1200</v>
      </c>
      <c r="J1871" s="8">
        <f>INDEX('Нормо-час по специальностям'!$E$6:$E$26,MATCH(D1871,'Нормо-час по специальностям'!$A$6:$A$26,0))</f>
        <v>1440</v>
      </c>
      <c r="K1871" s="8">
        <f t="shared" si="1163"/>
        <v>840</v>
      </c>
      <c r="L1871" s="8">
        <f t="shared" si="1164"/>
        <v>1008</v>
      </c>
      <c r="M1871" s="8">
        <f>Расценки!L1870</f>
        <v>900</v>
      </c>
      <c r="N1871" s="8">
        <f>Расценки!M1870</f>
        <v>1035</v>
      </c>
      <c r="O1871" s="10">
        <f t="shared" si="1165"/>
        <v>-6.6666666666666652E-2</v>
      </c>
      <c r="P1871" s="10">
        <f t="shared" si="1166"/>
        <v>-2.6086956521739091E-2</v>
      </c>
      <c r="Q1871" s="7" t="str">
        <f t="shared" si="1167"/>
        <v>равно</v>
      </c>
      <c r="R1871" s="7" t="str">
        <f t="shared" si="1168"/>
        <v>равно</v>
      </c>
      <c r="S1871" s="8">
        <f t="shared" si="1169"/>
        <v>1286</v>
      </c>
      <c r="T1871" s="8">
        <f t="shared" si="1170"/>
        <v>1479</v>
      </c>
      <c r="U1871" s="8">
        <f>Расценки!F1870</f>
        <v>1500</v>
      </c>
      <c r="V1871" s="8">
        <f>Расценки!G1870</f>
        <v>1725</v>
      </c>
      <c r="W1871" s="10">
        <f t="shared" si="1171"/>
        <v>0.44</v>
      </c>
      <c r="X1871" s="10">
        <f t="shared" si="1172"/>
        <v>0.41565217391304349</v>
      </c>
      <c r="Y1871" s="9">
        <f>Расценки!H1870</f>
        <v>1500</v>
      </c>
      <c r="Z1871" s="9">
        <f>Расценки!I1870</f>
        <v>1725</v>
      </c>
      <c r="AA1871" s="10">
        <f>Расценки!J1870</f>
        <v>0</v>
      </c>
      <c r="AB1871" s="10">
        <f>Расценки!K1870</f>
        <v>0</v>
      </c>
      <c r="AC1871" s="16">
        <f t="shared" si="1173"/>
        <v>0.44</v>
      </c>
      <c r="AD1871" s="16">
        <f t="shared" si="1174"/>
        <v>0.41565217391304349</v>
      </c>
      <c r="AE1871" s="10">
        <f t="shared" si="1175"/>
        <v>0.4</v>
      </c>
      <c r="AF1871" s="10">
        <f t="shared" si="1176"/>
        <v>0.4</v>
      </c>
      <c r="AG1871" s="8">
        <f t="shared" si="1177"/>
        <v>660</v>
      </c>
      <c r="AH1871" s="8">
        <f t="shared" si="1178"/>
        <v>717</v>
      </c>
    </row>
    <row r="1872" spans="1:34" x14ac:dyDescent="0.25">
      <c r="A1872" s="7" t="s">
        <v>5431</v>
      </c>
      <c r="B1872" s="7" t="s">
        <v>5432</v>
      </c>
      <c r="C1872" s="7" t="s">
        <v>177</v>
      </c>
      <c r="D1872" s="7" t="s">
        <v>392</v>
      </c>
      <c r="E1872" s="7" t="str">
        <f>INDEX('Нормо-час по специальностям'!$B$6:$B$26,MATCH(D1872,'Нормо-час по специальностям'!$A$6:$A$26,0))</f>
        <v>Электромонтажник</v>
      </c>
      <c r="F1872" s="15">
        <v>3</v>
      </c>
      <c r="G1872" s="7" t="s">
        <v>7153</v>
      </c>
      <c r="H1872" s="11">
        <f t="shared" si="1162"/>
        <v>2.33</v>
      </c>
      <c r="I1872" s="8">
        <f>INDEX('Нормо-час по специальностям'!$D$6:$D$26,MATCH(D1872,'Нормо-час по специальностям'!$A$6:$A$26,0))</f>
        <v>850</v>
      </c>
      <c r="J1872" s="8">
        <f>INDEX('Нормо-час по специальностям'!$E$6:$E$26,MATCH(D1872,'Нормо-час по специальностям'!$A$6:$A$26,0))</f>
        <v>1020</v>
      </c>
      <c r="K1872" s="8">
        <f t="shared" si="1163"/>
        <v>2550</v>
      </c>
      <c r="L1872" s="8">
        <f t="shared" si="1164"/>
        <v>3060</v>
      </c>
      <c r="M1872" s="8">
        <f>Расценки!L1871</f>
        <v>3410</v>
      </c>
      <c r="N1872" s="8">
        <f>Расценки!M1871</f>
        <v>3921</v>
      </c>
      <c r="O1872" s="10">
        <f t="shared" si="1165"/>
        <v>-0.25219941348973607</v>
      </c>
      <c r="P1872" s="10">
        <f t="shared" si="1166"/>
        <v>-0.21958684009181328</v>
      </c>
      <c r="Q1872" s="7" t="str">
        <f t="shared" si="1167"/>
        <v>нормо-часы</v>
      </c>
      <c r="R1872" s="7" t="str">
        <f t="shared" si="1168"/>
        <v>нормо-часы</v>
      </c>
      <c r="S1872" s="8">
        <f t="shared" si="1169"/>
        <v>1137</v>
      </c>
      <c r="T1872" s="8">
        <f t="shared" si="1170"/>
        <v>1307</v>
      </c>
      <c r="U1872" s="8">
        <f>Расценки!F1871</f>
        <v>5500</v>
      </c>
      <c r="V1872" s="8">
        <f>Расценки!G1871</f>
        <v>6325</v>
      </c>
      <c r="W1872" s="10">
        <f t="shared" si="1171"/>
        <v>0.53636363636363638</v>
      </c>
      <c r="X1872" s="10">
        <f t="shared" si="1172"/>
        <v>0.51620553359683796</v>
      </c>
      <c r="Y1872" s="9">
        <f>Расценки!H1871</f>
        <v>5500</v>
      </c>
      <c r="Z1872" s="9">
        <f>Расценки!I1871</f>
        <v>6325</v>
      </c>
      <c r="AA1872" s="10">
        <f>Расценки!J1871</f>
        <v>0</v>
      </c>
      <c r="AB1872" s="10">
        <f>Расценки!K1871</f>
        <v>0</v>
      </c>
      <c r="AC1872" s="16">
        <f t="shared" si="1173"/>
        <v>0.53636363636363638</v>
      </c>
      <c r="AD1872" s="16">
        <f t="shared" si="1174"/>
        <v>0.51620553359683796</v>
      </c>
      <c r="AE1872" s="10">
        <f t="shared" si="1175"/>
        <v>0.38</v>
      </c>
      <c r="AF1872" s="10">
        <f t="shared" si="1176"/>
        <v>0.3800790513833992</v>
      </c>
      <c r="AG1872" s="8">
        <f t="shared" si="1177"/>
        <v>2950</v>
      </c>
      <c r="AH1872" s="8">
        <f t="shared" si="1178"/>
        <v>3265</v>
      </c>
    </row>
    <row r="1873" spans="1:34" x14ac:dyDescent="0.25">
      <c r="A1873" s="7" t="s">
        <v>5435</v>
      </c>
      <c r="B1873" s="7" t="s">
        <v>5436</v>
      </c>
      <c r="C1873" s="7" t="s">
        <v>177</v>
      </c>
      <c r="D1873" s="7" t="s">
        <v>799</v>
      </c>
      <c r="E1873" s="7" t="str">
        <f>INDEX('Нормо-час по специальностям'!$B$6:$B$26,MATCH(D1873,'Нормо-час по специальностям'!$A$6:$A$26,0))</f>
        <v>Сервисный инженер ворот и автоматики</v>
      </c>
      <c r="F1873" s="15">
        <v>3</v>
      </c>
      <c r="G1873" s="7" t="s">
        <v>7646</v>
      </c>
      <c r="H1873" s="11">
        <f t="shared" si="1162"/>
        <v>2.33</v>
      </c>
      <c r="I1873" s="8">
        <f>INDEX('Нормо-час по специальностям'!$D$6:$D$26,MATCH(D1873,'Нормо-час по специальностям'!$A$6:$A$26,0))</f>
        <v>1200</v>
      </c>
      <c r="J1873" s="8">
        <f>INDEX('Нормо-час по специальностям'!$E$6:$E$26,MATCH(D1873,'Нормо-час по специальностям'!$A$6:$A$26,0))</f>
        <v>1440</v>
      </c>
      <c r="K1873" s="8">
        <f t="shared" si="1163"/>
        <v>3600</v>
      </c>
      <c r="L1873" s="8">
        <f t="shared" si="1164"/>
        <v>4320</v>
      </c>
      <c r="M1873" s="8">
        <f>Расценки!L1872</f>
        <v>3000</v>
      </c>
      <c r="N1873" s="8">
        <f>Расценки!M1872</f>
        <v>3450</v>
      </c>
      <c r="O1873" s="10">
        <f t="shared" si="1165"/>
        <v>0.19999999999999996</v>
      </c>
      <c r="P1873" s="10">
        <f t="shared" si="1166"/>
        <v>0.25217391304347836</v>
      </c>
      <c r="Q1873" s="7" t="str">
        <f t="shared" si="1167"/>
        <v>расценка</v>
      </c>
      <c r="R1873" s="7" t="str">
        <f t="shared" si="1168"/>
        <v>расценка</v>
      </c>
      <c r="S1873" s="8">
        <f t="shared" si="1169"/>
        <v>1000</v>
      </c>
      <c r="T1873" s="8">
        <f t="shared" si="1170"/>
        <v>1150</v>
      </c>
      <c r="U1873" s="8">
        <f>Расценки!F1872</f>
        <v>5000</v>
      </c>
      <c r="V1873" s="8">
        <f>Расценки!G1872</f>
        <v>5750</v>
      </c>
      <c r="W1873" s="10">
        <f t="shared" si="1171"/>
        <v>0.28000000000000003</v>
      </c>
      <c r="X1873" s="10">
        <f t="shared" si="1172"/>
        <v>0.24869565217391304</v>
      </c>
      <c r="Y1873" s="9">
        <f>Расценки!H1872</f>
        <v>5000</v>
      </c>
      <c r="Z1873" s="9">
        <f>Расценки!I1872</f>
        <v>5760</v>
      </c>
      <c r="AA1873" s="10">
        <f>Расценки!J1872</f>
        <v>0</v>
      </c>
      <c r="AB1873" s="10">
        <f>Расценки!K1872</f>
        <v>1.7391304347826875E-3</v>
      </c>
      <c r="AC1873" s="16">
        <f t="shared" si="1173"/>
        <v>0.28000000000000003</v>
      </c>
      <c r="AD1873" s="16">
        <f t="shared" si="1174"/>
        <v>0.25</v>
      </c>
      <c r="AE1873" s="10">
        <f t="shared" si="1175"/>
        <v>0.4</v>
      </c>
      <c r="AF1873" s="10">
        <f t="shared" si="1176"/>
        <v>0.40104166666666669</v>
      </c>
      <c r="AG1873" s="8">
        <f t="shared" si="1177"/>
        <v>1400</v>
      </c>
      <c r="AH1873" s="8">
        <f t="shared" si="1178"/>
        <v>1440</v>
      </c>
    </row>
    <row r="1874" spans="1:34" x14ac:dyDescent="0.25">
      <c r="A1874" s="7" t="s">
        <v>5439</v>
      </c>
      <c r="B1874" s="7" t="s">
        <v>5440</v>
      </c>
      <c r="C1874" s="7" t="s">
        <v>177</v>
      </c>
      <c r="D1874" s="7" t="s">
        <v>799</v>
      </c>
      <c r="E1874" s="7" t="str">
        <f>INDEX('Нормо-час по специальностям'!$B$6:$B$26,MATCH(D1874,'Нормо-час по специальностям'!$A$6:$A$26,0))</f>
        <v>Сервисный инженер ворот и автоматики</v>
      </c>
      <c r="F1874" s="15">
        <v>3</v>
      </c>
      <c r="G1874" s="7" t="s">
        <v>7646</v>
      </c>
      <c r="H1874" s="11">
        <f t="shared" ref="H1874:H1884" si="1179">IF(OR(F1874="",F1874=0),"",ROUND($G$3/F1874,2))</f>
        <v>2.33</v>
      </c>
      <c r="I1874" s="8">
        <f>INDEX('Нормо-час по специальностям'!$D$6:$D$26,MATCH(D1874,'Нормо-час по специальностям'!$A$6:$A$26,0))</f>
        <v>1200</v>
      </c>
      <c r="J1874" s="8">
        <f>INDEX('Нормо-час по специальностям'!$E$6:$E$26,MATCH(D1874,'Нормо-час по специальностям'!$A$6:$A$26,0))</f>
        <v>1440</v>
      </c>
      <c r="K1874" s="8">
        <f t="shared" ref="K1874:K1884" si="1180">IF(OR(F1874="",F1874=0,I1874=0),"",ROUND(F1874*I1874,0))</f>
        <v>3600</v>
      </c>
      <c r="L1874" s="8">
        <f t="shared" ref="L1874:L1884" si="1181">IF(OR(F1874="",F1874=0,J1874=0),"",ROUND(F1874*J1874,0))</f>
        <v>4320</v>
      </c>
      <c r="M1874" s="8">
        <f>Расценки!L1873</f>
        <v>2700</v>
      </c>
      <c r="N1874" s="8">
        <f>Расценки!M1873</f>
        <v>3105</v>
      </c>
      <c r="O1874" s="10">
        <f t="shared" ref="O1874:O1884" si="1182">IF(OR(K1874="",M1874="",M1874=0),"",K1874/M1874-1)</f>
        <v>0.33333333333333326</v>
      </c>
      <c r="P1874" s="10">
        <f t="shared" ref="P1874:P1884" si="1183">IF(OR(L1874="",N1874="",N1874=0),"",L1874/N1874-1)</f>
        <v>0.39130434782608692</v>
      </c>
      <c r="Q1874" s="7" t="str">
        <f t="shared" ref="Q1874:Q1884" si="1184">IF(O1874="","—",IF(O1874&lt;-$C$3,"нормо-часы",IF(O1874&gt;$C$3,"расценка","равно")))</f>
        <v>расценка</v>
      </c>
      <c r="R1874" s="7" t="str">
        <f t="shared" ref="R1874:R1884" si="1185">IF(P1874="","—",IF(P1874&lt;-$C$3,"нормо-часы",IF(P1874&gt;$C$3,"расценка","равно")))</f>
        <v>расценка</v>
      </c>
      <c r="S1874" s="8">
        <f t="shared" ref="S1874:S1884" si="1186">IF(OR(F1874="",F1874=0,M1874=""),"",ROUND(M1874/F1874,0))</f>
        <v>900</v>
      </c>
      <c r="T1874" s="8">
        <f t="shared" ref="T1874:T1884" si="1187">IF(OR(F1874="",F1874=0,N1874=""),"",ROUND(N1874/F1874,0))</f>
        <v>1035</v>
      </c>
      <c r="U1874" s="8">
        <f>Расценки!F1873</f>
        <v>4500</v>
      </c>
      <c r="V1874" s="8">
        <f>Расценки!G1873</f>
        <v>5175</v>
      </c>
      <c r="W1874" s="10">
        <f t="shared" ref="W1874:W1884" si="1188">IF(OR(K1874="",U1874="",U1874=0),"",(U1874-K1874)/U1874)</f>
        <v>0.2</v>
      </c>
      <c r="X1874" s="10">
        <f t="shared" ref="X1874:X1884" si="1189">IF(OR(L1874="",V1874="",V1874=0),"",(V1874-L1874)/V1874)</f>
        <v>0.16521739130434782</v>
      </c>
      <c r="Y1874" s="9">
        <f>Расценки!H1873</f>
        <v>4800</v>
      </c>
      <c r="Z1874" s="9">
        <f>Расценки!I1873</f>
        <v>5760</v>
      </c>
      <c r="AA1874" s="10">
        <f>Расценки!J1873</f>
        <v>6.6666666666666652E-2</v>
      </c>
      <c r="AB1874" s="10">
        <f>Расценки!K1873</f>
        <v>0.11304347826086958</v>
      </c>
      <c r="AC1874" s="16">
        <f t="shared" ref="AC1874:AC1884" si="1190">IF(OR(K1874="",Y1874="",Y1874=0),"",(Y1874-K1874)/Y1874)</f>
        <v>0.25</v>
      </c>
      <c r="AD1874" s="16">
        <f t="shared" ref="AD1874:AD1884" si="1191">IF(OR(L1874="",Z1874="",Z1874=0),"",(Z1874-L1874)/Z1874)</f>
        <v>0.25</v>
      </c>
      <c r="AE1874" s="10">
        <f t="shared" ref="AE1874:AE1884" si="1192">IF(OR(Y1874="",Y1874=0),"",(Y1874-M1874)/Y1874)</f>
        <v>0.4375</v>
      </c>
      <c r="AF1874" s="10">
        <f t="shared" ref="AF1874:AF1884" si="1193">IF(OR(Z1874="",Z1874=0),"",(Z1874-N1874)/Z1874)</f>
        <v>0.4609375</v>
      </c>
      <c r="AG1874" s="8">
        <f t="shared" ref="AG1874:AG1884" si="1194">IF(OR(K1874="",Y1874=""),"",Y1874-K1874)</f>
        <v>1200</v>
      </c>
      <c r="AH1874" s="8">
        <f t="shared" ref="AH1874:AH1884" si="1195">IF(OR(L1874="",Z1874=""),"",Z1874-L1874)</f>
        <v>1440</v>
      </c>
    </row>
    <row r="1875" spans="1:34" x14ac:dyDescent="0.25">
      <c r="A1875" s="7" t="s">
        <v>5443</v>
      </c>
      <c r="B1875" s="7" t="s">
        <v>5444</v>
      </c>
      <c r="C1875" s="7" t="s">
        <v>177</v>
      </c>
      <c r="D1875" s="7" t="s">
        <v>799</v>
      </c>
      <c r="E1875" s="7" t="str">
        <f>INDEX('Нормо-час по специальностям'!$B$6:$B$26,MATCH(D1875,'Нормо-час по специальностям'!$A$6:$A$26,0))</f>
        <v>Сервисный инженер ворот и автоматики</v>
      </c>
      <c r="F1875" s="15">
        <v>1</v>
      </c>
      <c r="G1875" s="7" t="s">
        <v>7646</v>
      </c>
      <c r="H1875" s="11">
        <f t="shared" si="1179"/>
        <v>7</v>
      </c>
      <c r="I1875" s="8">
        <f>INDEX('Нормо-час по специальностям'!$D$6:$D$26,MATCH(D1875,'Нормо-час по специальностям'!$A$6:$A$26,0))</f>
        <v>1200</v>
      </c>
      <c r="J1875" s="8">
        <f>INDEX('Нормо-час по специальностям'!$E$6:$E$26,MATCH(D1875,'Нормо-час по специальностям'!$A$6:$A$26,0))</f>
        <v>1440</v>
      </c>
      <c r="K1875" s="8">
        <f t="shared" si="1180"/>
        <v>1200</v>
      </c>
      <c r="L1875" s="8">
        <f t="shared" si="1181"/>
        <v>1440</v>
      </c>
      <c r="M1875" s="8">
        <f>Расценки!L1874</f>
        <v>1500</v>
      </c>
      <c r="N1875" s="8">
        <f>Расценки!M1874</f>
        <v>1725</v>
      </c>
      <c r="O1875" s="10">
        <f t="shared" si="1182"/>
        <v>-0.19999999999999996</v>
      </c>
      <c r="P1875" s="10">
        <f t="shared" si="1183"/>
        <v>-0.16521739130434787</v>
      </c>
      <c r="Q1875" s="7" t="str">
        <f t="shared" si="1184"/>
        <v>нормо-часы</v>
      </c>
      <c r="R1875" s="7" t="str">
        <f t="shared" si="1185"/>
        <v>нормо-часы</v>
      </c>
      <c r="S1875" s="8">
        <f t="shared" si="1186"/>
        <v>1500</v>
      </c>
      <c r="T1875" s="8">
        <f t="shared" si="1187"/>
        <v>1725</v>
      </c>
      <c r="U1875" s="8">
        <f>Расценки!F1874</f>
        <v>2500</v>
      </c>
      <c r="V1875" s="8">
        <f>Расценки!G1874</f>
        <v>2875</v>
      </c>
      <c r="W1875" s="10">
        <f t="shared" si="1188"/>
        <v>0.52</v>
      </c>
      <c r="X1875" s="10">
        <f t="shared" si="1189"/>
        <v>0.49913043478260871</v>
      </c>
      <c r="Y1875" s="9">
        <f>Расценки!H1874</f>
        <v>2500</v>
      </c>
      <c r="Z1875" s="9">
        <f>Расценки!I1874</f>
        <v>2875</v>
      </c>
      <c r="AA1875" s="10">
        <f>Расценки!J1874</f>
        <v>0</v>
      </c>
      <c r="AB1875" s="10">
        <f>Расценки!K1874</f>
        <v>0</v>
      </c>
      <c r="AC1875" s="16">
        <f t="shared" si="1190"/>
        <v>0.52</v>
      </c>
      <c r="AD1875" s="16">
        <f t="shared" si="1191"/>
        <v>0.49913043478260871</v>
      </c>
      <c r="AE1875" s="10">
        <f t="shared" si="1192"/>
        <v>0.4</v>
      </c>
      <c r="AF1875" s="10">
        <f t="shared" si="1193"/>
        <v>0.4</v>
      </c>
      <c r="AG1875" s="8">
        <f t="shared" si="1194"/>
        <v>1300</v>
      </c>
      <c r="AH1875" s="8">
        <f t="shared" si="1195"/>
        <v>1435</v>
      </c>
    </row>
    <row r="1876" spans="1:34" x14ac:dyDescent="0.25">
      <c r="A1876" s="7" t="s">
        <v>5446</v>
      </c>
      <c r="B1876" s="7" t="s">
        <v>5447</v>
      </c>
      <c r="C1876" s="7" t="s">
        <v>177</v>
      </c>
      <c r="D1876" s="7" t="s">
        <v>799</v>
      </c>
      <c r="E1876" s="7" t="str">
        <f>INDEX('Нормо-час по специальностям'!$B$6:$B$26,MATCH(D1876,'Нормо-час по специальностям'!$A$6:$A$26,0))</f>
        <v>Сервисный инженер ворот и автоматики</v>
      </c>
      <c r="F1876" s="15">
        <v>0.8</v>
      </c>
      <c r="G1876" s="7" t="s">
        <v>7646</v>
      </c>
      <c r="H1876" s="11">
        <f t="shared" si="1179"/>
        <v>8.75</v>
      </c>
      <c r="I1876" s="8">
        <f>INDEX('Нормо-час по специальностям'!$D$6:$D$26,MATCH(D1876,'Нормо-час по специальностям'!$A$6:$A$26,0))</f>
        <v>1200</v>
      </c>
      <c r="J1876" s="8">
        <f>INDEX('Нормо-час по специальностям'!$E$6:$E$26,MATCH(D1876,'Нормо-час по специальностям'!$A$6:$A$26,0))</f>
        <v>1440</v>
      </c>
      <c r="K1876" s="8">
        <f t="shared" si="1180"/>
        <v>960</v>
      </c>
      <c r="L1876" s="8">
        <f t="shared" si="1181"/>
        <v>1152</v>
      </c>
      <c r="M1876" s="8">
        <f>Расценки!L1875</f>
        <v>1080</v>
      </c>
      <c r="N1876" s="8">
        <f>Расценки!M1875</f>
        <v>1242</v>
      </c>
      <c r="O1876" s="10">
        <f t="shared" si="1182"/>
        <v>-0.11111111111111116</v>
      </c>
      <c r="P1876" s="10">
        <f t="shared" si="1183"/>
        <v>-7.2463768115942018E-2</v>
      </c>
      <c r="Q1876" s="7" t="str">
        <f t="shared" si="1184"/>
        <v>нормо-часы</v>
      </c>
      <c r="R1876" s="7" t="str">
        <f t="shared" si="1185"/>
        <v>равно</v>
      </c>
      <c r="S1876" s="8">
        <f t="shared" si="1186"/>
        <v>1350</v>
      </c>
      <c r="T1876" s="8">
        <f t="shared" si="1187"/>
        <v>1553</v>
      </c>
      <c r="U1876" s="8">
        <f>Расценки!F1875</f>
        <v>1800</v>
      </c>
      <c r="V1876" s="8">
        <f>Расценки!G1875</f>
        <v>2070</v>
      </c>
      <c r="W1876" s="10">
        <f t="shared" si="1188"/>
        <v>0.46666666666666667</v>
      </c>
      <c r="X1876" s="10">
        <f t="shared" si="1189"/>
        <v>0.44347826086956521</v>
      </c>
      <c r="Y1876" s="9">
        <f>Расценки!H1875</f>
        <v>1800</v>
      </c>
      <c r="Z1876" s="9">
        <f>Расценки!I1875</f>
        <v>2070</v>
      </c>
      <c r="AA1876" s="10">
        <f>Расценки!J1875</f>
        <v>0</v>
      </c>
      <c r="AB1876" s="10">
        <f>Расценки!K1875</f>
        <v>0</v>
      </c>
      <c r="AC1876" s="16">
        <f t="shared" si="1190"/>
        <v>0.46666666666666667</v>
      </c>
      <c r="AD1876" s="16">
        <f t="shared" si="1191"/>
        <v>0.44347826086956521</v>
      </c>
      <c r="AE1876" s="10">
        <f t="shared" si="1192"/>
        <v>0.4</v>
      </c>
      <c r="AF1876" s="10">
        <f t="shared" si="1193"/>
        <v>0.4</v>
      </c>
      <c r="AG1876" s="8">
        <f t="shared" si="1194"/>
        <v>840</v>
      </c>
      <c r="AH1876" s="8">
        <f t="shared" si="1195"/>
        <v>918</v>
      </c>
    </row>
    <row r="1877" spans="1:34" x14ac:dyDescent="0.25">
      <c r="A1877" s="7" t="s">
        <v>5449</v>
      </c>
      <c r="B1877" s="7" t="s">
        <v>5450</v>
      </c>
      <c r="C1877" s="7" t="s">
        <v>177</v>
      </c>
      <c r="D1877" s="7" t="s">
        <v>35</v>
      </c>
      <c r="E1877" s="7" t="str">
        <f>INDEX('Нормо-час по специальностям'!$B$6:$B$26,MATCH(D1877,'Нормо-час по специальностям'!$A$6:$A$26,0))</f>
        <v>Разнорабочий / демонтажник</v>
      </c>
      <c r="F1877" s="15">
        <v>1</v>
      </c>
      <c r="G1877" s="7" t="s">
        <v>7667</v>
      </c>
      <c r="H1877" s="11">
        <f t="shared" si="1179"/>
        <v>7</v>
      </c>
      <c r="I1877" s="8">
        <f>INDEX('Нормо-час по специальностям'!$D$6:$D$26,MATCH(D1877,'Нормо-час по специальностям'!$A$6:$A$26,0))</f>
        <v>550</v>
      </c>
      <c r="J1877" s="8">
        <f>INDEX('Нормо-час по специальностям'!$E$6:$E$26,MATCH(D1877,'Нормо-час по специальностям'!$A$6:$A$26,0))</f>
        <v>660</v>
      </c>
      <c r="K1877" s="8">
        <f t="shared" si="1180"/>
        <v>550</v>
      </c>
      <c r="L1877" s="8">
        <f t="shared" si="1181"/>
        <v>660</v>
      </c>
      <c r="M1877" s="8">
        <f>Расценки!L1876</f>
        <v>1625</v>
      </c>
      <c r="N1877" s="8">
        <f>Расценки!M1876</f>
        <v>1869</v>
      </c>
      <c r="O1877" s="10">
        <f t="shared" si="1182"/>
        <v>-0.66153846153846152</v>
      </c>
      <c r="P1877" s="10">
        <f t="shared" si="1183"/>
        <v>-0.6468699839486356</v>
      </c>
      <c r="Q1877" s="7" t="str">
        <f t="shared" si="1184"/>
        <v>нормо-часы</v>
      </c>
      <c r="R1877" s="7" t="str">
        <f t="shared" si="1185"/>
        <v>нормо-часы</v>
      </c>
      <c r="S1877" s="8">
        <f t="shared" si="1186"/>
        <v>1625</v>
      </c>
      <c r="T1877" s="8">
        <f t="shared" si="1187"/>
        <v>1869</v>
      </c>
      <c r="U1877" s="8">
        <f>Расценки!F1876</f>
        <v>2500</v>
      </c>
      <c r="V1877" s="8">
        <f>Расценки!G1876</f>
        <v>2875</v>
      </c>
      <c r="W1877" s="10">
        <f t="shared" si="1188"/>
        <v>0.78</v>
      </c>
      <c r="X1877" s="10">
        <f t="shared" si="1189"/>
        <v>0.77043478260869569</v>
      </c>
      <c r="Y1877" s="9">
        <f>Расценки!H1876</f>
        <v>2500</v>
      </c>
      <c r="Z1877" s="9">
        <f>Расценки!I1876</f>
        <v>2875</v>
      </c>
      <c r="AA1877" s="10">
        <f>Расценки!J1876</f>
        <v>0</v>
      </c>
      <c r="AB1877" s="10">
        <f>Расценки!K1876</f>
        <v>0</v>
      </c>
      <c r="AC1877" s="16">
        <f t="shared" si="1190"/>
        <v>0.78</v>
      </c>
      <c r="AD1877" s="16">
        <f t="shared" si="1191"/>
        <v>0.77043478260869569</v>
      </c>
      <c r="AE1877" s="10">
        <f t="shared" si="1192"/>
        <v>0.35</v>
      </c>
      <c r="AF1877" s="10">
        <f t="shared" si="1193"/>
        <v>0.34991304347826085</v>
      </c>
      <c r="AG1877" s="8">
        <f t="shared" si="1194"/>
        <v>1950</v>
      </c>
      <c r="AH1877" s="8">
        <f t="shared" si="1195"/>
        <v>2215</v>
      </c>
    </row>
    <row r="1878" spans="1:34" x14ac:dyDescent="0.25">
      <c r="A1878" s="7" t="s">
        <v>5453</v>
      </c>
      <c r="B1878" s="7" t="s">
        <v>5454</v>
      </c>
      <c r="C1878" s="7" t="s">
        <v>177</v>
      </c>
      <c r="D1878" s="7" t="s">
        <v>35</v>
      </c>
      <c r="E1878" s="7" t="str">
        <f>INDEX('Нормо-час по специальностям'!$B$6:$B$26,MATCH(D1878,'Нормо-час по специальностям'!$A$6:$A$26,0))</f>
        <v>Разнорабочий / демонтажник</v>
      </c>
      <c r="F1878" s="15">
        <v>1</v>
      </c>
      <c r="G1878" s="7" t="s">
        <v>7667</v>
      </c>
      <c r="H1878" s="11">
        <f t="shared" si="1179"/>
        <v>7</v>
      </c>
      <c r="I1878" s="8">
        <f>INDEX('Нормо-час по специальностям'!$D$6:$D$26,MATCH(D1878,'Нормо-час по специальностям'!$A$6:$A$26,0))</f>
        <v>550</v>
      </c>
      <c r="J1878" s="8">
        <f>INDEX('Нормо-час по специальностям'!$E$6:$E$26,MATCH(D1878,'Нормо-час по специальностям'!$A$6:$A$26,0))</f>
        <v>660</v>
      </c>
      <c r="K1878" s="8">
        <f t="shared" si="1180"/>
        <v>550</v>
      </c>
      <c r="L1878" s="8">
        <f t="shared" si="1181"/>
        <v>660</v>
      </c>
      <c r="M1878" s="8">
        <f>Расценки!L1877</f>
        <v>1430</v>
      </c>
      <c r="N1878" s="8">
        <f>Расценки!M1877</f>
        <v>1644</v>
      </c>
      <c r="O1878" s="10">
        <f t="shared" si="1182"/>
        <v>-0.61538461538461542</v>
      </c>
      <c r="P1878" s="10">
        <f t="shared" si="1183"/>
        <v>-0.5985401459854014</v>
      </c>
      <c r="Q1878" s="7" t="str">
        <f t="shared" si="1184"/>
        <v>нормо-часы</v>
      </c>
      <c r="R1878" s="7" t="str">
        <f t="shared" si="1185"/>
        <v>нормо-часы</v>
      </c>
      <c r="S1878" s="8">
        <f t="shared" si="1186"/>
        <v>1430</v>
      </c>
      <c r="T1878" s="8">
        <f t="shared" si="1187"/>
        <v>1644</v>
      </c>
      <c r="U1878" s="8">
        <f>Расценки!F1877</f>
        <v>2200</v>
      </c>
      <c r="V1878" s="8">
        <f>Расценки!G1877</f>
        <v>2530</v>
      </c>
      <c r="W1878" s="10">
        <f t="shared" si="1188"/>
        <v>0.75</v>
      </c>
      <c r="X1878" s="10">
        <f t="shared" si="1189"/>
        <v>0.73913043478260865</v>
      </c>
      <c r="Y1878" s="9">
        <f>Расценки!H1877</f>
        <v>2200</v>
      </c>
      <c r="Z1878" s="9">
        <f>Расценки!I1877</f>
        <v>2530</v>
      </c>
      <c r="AA1878" s="10">
        <f>Расценки!J1877</f>
        <v>0</v>
      </c>
      <c r="AB1878" s="10">
        <f>Расценки!K1877</f>
        <v>0</v>
      </c>
      <c r="AC1878" s="16">
        <f t="shared" si="1190"/>
        <v>0.75</v>
      </c>
      <c r="AD1878" s="16">
        <f t="shared" si="1191"/>
        <v>0.73913043478260865</v>
      </c>
      <c r="AE1878" s="10">
        <f t="shared" si="1192"/>
        <v>0.35</v>
      </c>
      <c r="AF1878" s="10">
        <f t="shared" si="1193"/>
        <v>0.350197628458498</v>
      </c>
      <c r="AG1878" s="8">
        <f t="shared" si="1194"/>
        <v>1650</v>
      </c>
      <c r="AH1878" s="8">
        <f t="shared" si="1195"/>
        <v>1870</v>
      </c>
    </row>
    <row r="1879" spans="1:34" x14ac:dyDescent="0.25">
      <c r="A1879" s="12" t="s">
        <v>5457</v>
      </c>
      <c r="B1879" s="12" t="s">
        <v>5458</v>
      </c>
      <c r="C1879" s="12" t="s">
        <v>177</v>
      </c>
      <c r="D1879" s="7" t="s">
        <v>799</v>
      </c>
      <c r="E1879" s="7" t="str">
        <f>INDEX('Нормо-час по специальностям'!$B$6:$B$26,MATCH(D1879,'Нормо-час по специальностям'!$A$6:$A$26,0))</f>
        <v>Сервисный инженер ворот и автоматики</v>
      </c>
      <c r="F1879" s="15">
        <v>8</v>
      </c>
      <c r="G1879" s="7" t="s">
        <v>7668</v>
      </c>
      <c r="H1879" s="11">
        <f t="shared" si="1179"/>
        <v>0.88</v>
      </c>
      <c r="I1879" s="8">
        <f>INDEX('Нормо-час по специальностям'!$D$6:$D$26,MATCH(D1879,'Нормо-час по специальностям'!$A$6:$A$26,0))</f>
        <v>1200</v>
      </c>
      <c r="J1879" s="8">
        <f>INDEX('Нормо-час по специальностям'!$E$6:$E$26,MATCH(D1879,'Нормо-час по специальностям'!$A$6:$A$26,0))</f>
        <v>1440</v>
      </c>
      <c r="K1879" s="8">
        <f t="shared" si="1180"/>
        <v>9600</v>
      </c>
      <c r="L1879" s="8">
        <f t="shared" si="1181"/>
        <v>11520</v>
      </c>
      <c r="M1879" s="8">
        <f>Расценки!L1878</f>
        <v>7200</v>
      </c>
      <c r="N1879" s="8">
        <f>Расценки!M1878</f>
        <v>8280</v>
      </c>
      <c r="O1879" s="10">
        <f t="shared" si="1182"/>
        <v>0.33333333333333326</v>
      </c>
      <c r="P1879" s="10">
        <f t="shared" si="1183"/>
        <v>0.39130434782608692</v>
      </c>
      <c r="Q1879" s="7" t="str">
        <f t="shared" si="1184"/>
        <v>расценка</v>
      </c>
      <c r="R1879" s="7" t="str">
        <f t="shared" si="1185"/>
        <v>расценка</v>
      </c>
      <c r="S1879" s="8">
        <f t="shared" si="1186"/>
        <v>900</v>
      </c>
      <c r="T1879" s="8">
        <f t="shared" si="1187"/>
        <v>1035</v>
      </c>
      <c r="U1879" s="8">
        <f>Расценки!F1878</f>
        <v>12000</v>
      </c>
      <c r="V1879" s="8">
        <f>Расценки!G1878</f>
        <v>13800</v>
      </c>
      <c r="W1879" s="10">
        <f t="shared" si="1188"/>
        <v>0.2</v>
      </c>
      <c r="X1879" s="10">
        <f t="shared" si="1189"/>
        <v>0.16521739130434782</v>
      </c>
      <c r="Y1879" s="9">
        <f>Расценки!H1878</f>
        <v>12800</v>
      </c>
      <c r="Z1879" s="9">
        <f>Расценки!I1878</f>
        <v>15360</v>
      </c>
      <c r="AA1879" s="10">
        <f>Расценки!J1878</f>
        <v>6.6666666666666652E-2</v>
      </c>
      <c r="AB1879" s="10">
        <f>Расценки!K1878</f>
        <v>0.11304347826086958</v>
      </c>
      <c r="AC1879" s="16">
        <f t="shared" si="1190"/>
        <v>0.25</v>
      </c>
      <c r="AD1879" s="16">
        <f t="shared" si="1191"/>
        <v>0.25</v>
      </c>
      <c r="AE1879" s="10">
        <f t="shared" si="1192"/>
        <v>0.4375</v>
      </c>
      <c r="AF1879" s="10">
        <f t="shared" si="1193"/>
        <v>0.4609375</v>
      </c>
      <c r="AG1879" s="8">
        <f t="shared" si="1194"/>
        <v>3200</v>
      </c>
      <c r="AH1879" s="8">
        <f t="shared" si="1195"/>
        <v>3840</v>
      </c>
    </row>
    <row r="1880" spans="1:34" x14ac:dyDescent="0.25">
      <c r="A1880" s="12" t="s">
        <v>5461</v>
      </c>
      <c r="B1880" s="12" t="s">
        <v>5462</v>
      </c>
      <c r="C1880" s="12" t="s">
        <v>1214</v>
      </c>
      <c r="D1880" s="7" t="s">
        <v>799</v>
      </c>
      <c r="E1880" s="7" t="str">
        <f>INDEX('Нормо-час по специальностям'!$B$6:$B$26,MATCH(D1880,'Нормо-час по специальностям'!$A$6:$A$26,0))</f>
        <v>Сервисный инженер ворот и автоматики</v>
      </c>
      <c r="F1880" s="15">
        <v>2</v>
      </c>
      <c r="G1880" s="7" t="s">
        <v>7646</v>
      </c>
      <c r="H1880" s="11">
        <f t="shared" si="1179"/>
        <v>3.5</v>
      </c>
      <c r="I1880" s="8">
        <f>INDEX('Нормо-час по специальностям'!$D$6:$D$26,MATCH(D1880,'Нормо-час по специальностям'!$A$6:$A$26,0))</f>
        <v>1200</v>
      </c>
      <c r="J1880" s="8">
        <f>INDEX('Нормо-час по специальностям'!$E$6:$E$26,MATCH(D1880,'Нормо-час по специальностям'!$A$6:$A$26,0))</f>
        <v>1440</v>
      </c>
      <c r="K1880" s="8">
        <f t="shared" si="1180"/>
        <v>2400</v>
      </c>
      <c r="L1880" s="8">
        <f t="shared" si="1181"/>
        <v>2880</v>
      </c>
      <c r="M1880" s="8">
        <f>Расценки!L1879</f>
        <v>2700</v>
      </c>
      <c r="N1880" s="8">
        <f>Расценки!M1879</f>
        <v>3105</v>
      </c>
      <c r="O1880" s="10">
        <f t="shared" si="1182"/>
        <v>-0.11111111111111116</v>
      </c>
      <c r="P1880" s="10">
        <f t="shared" si="1183"/>
        <v>-7.2463768115942018E-2</v>
      </c>
      <c r="Q1880" s="7" t="str">
        <f t="shared" si="1184"/>
        <v>нормо-часы</v>
      </c>
      <c r="R1880" s="7" t="str">
        <f t="shared" si="1185"/>
        <v>равно</v>
      </c>
      <c r="S1880" s="8">
        <f t="shared" si="1186"/>
        <v>1350</v>
      </c>
      <c r="T1880" s="8">
        <f t="shared" si="1187"/>
        <v>1553</v>
      </c>
      <c r="U1880" s="8">
        <f>Расценки!F1879</f>
        <v>4500</v>
      </c>
      <c r="V1880" s="8">
        <f>Расценки!G1879</f>
        <v>5175</v>
      </c>
      <c r="W1880" s="10">
        <f t="shared" si="1188"/>
        <v>0.46666666666666667</v>
      </c>
      <c r="X1880" s="10">
        <f t="shared" si="1189"/>
        <v>0.44347826086956521</v>
      </c>
      <c r="Y1880" s="9">
        <f>Расценки!H1879</f>
        <v>4500</v>
      </c>
      <c r="Z1880" s="9">
        <f>Расценки!I1879</f>
        <v>5175</v>
      </c>
      <c r="AA1880" s="10">
        <f>Расценки!J1879</f>
        <v>0</v>
      </c>
      <c r="AB1880" s="10">
        <f>Расценки!K1879</f>
        <v>0</v>
      </c>
      <c r="AC1880" s="16">
        <f t="shared" si="1190"/>
        <v>0.46666666666666667</v>
      </c>
      <c r="AD1880" s="16">
        <f t="shared" si="1191"/>
        <v>0.44347826086956521</v>
      </c>
      <c r="AE1880" s="10">
        <f t="shared" si="1192"/>
        <v>0.4</v>
      </c>
      <c r="AF1880" s="10">
        <f t="shared" si="1193"/>
        <v>0.4</v>
      </c>
      <c r="AG1880" s="8">
        <f t="shared" si="1194"/>
        <v>2100</v>
      </c>
      <c r="AH1880" s="8">
        <f t="shared" si="1195"/>
        <v>2295</v>
      </c>
    </row>
    <row r="1881" spans="1:34" x14ac:dyDescent="0.25">
      <c r="A1881" s="12" t="s">
        <v>5465</v>
      </c>
      <c r="B1881" s="12" t="s">
        <v>5466</v>
      </c>
      <c r="C1881" s="12" t="s">
        <v>177</v>
      </c>
      <c r="D1881" s="7" t="s">
        <v>799</v>
      </c>
      <c r="E1881" s="7" t="str">
        <f>INDEX('Нормо-час по специальностям'!$B$6:$B$26,MATCH(D1881,'Нормо-час по специальностям'!$A$6:$A$26,0))</f>
        <v>Сервисный инженер ворот и автоматики</v>
      </c>
      <c r="F1881" s="15">
        <v>0.5</v>
      </c>
      <c r="G1881" s="7" t="s">
        <v>7646</v>
      </c>
      <c r="H1881" s="11">
        <f t="shared" si="1179"/>
        <v>14</v>
      </c>
      <c r="I1881" s="8">
        <f>INDEX('Нормо-час по специальностям'!$D$6:$D$26,MATCH(D1881,'Нормо-час по специальностям'!$A$6:$A$26,0))</f>
        <v>1200</v>
      </c>
      <c r="J1881" s="8">
        <f>INDEX('Нормо-час по специальностям'!$E$6:$E$26,MATCH(D1881,'Нормо-час по специальностям'!$A$6:$A$26,0))</f>
        <v>1440</v>
      </c>
      <c r="K1881" s="8">
        <f t="shared" si="1180"/>
        <v>600</v>
      </c>
      <c r="L1881" s="8">
        <f t="shared" si="1181"/>
        <v>720</v>
      </c>
      <c r="M1881" s="8">
        <f>Расценки!L1880</f>
        <v>1080</v>
      </c>
      <c r="N1881" s="8">
        <f>Расценки!M1880</f>
        <v>1242</v>
      </c>
      <c r="O1881" s="10">
        <f t="shared" si="1182"/>
        <v>-0.44444444444444442</v>
      </c>
      <c r="P1881" s="10">
        <f t="shared" si="1183"/>
        <v>-0.42028985507246375</v>
      </c>
      <c r="Q1881" s="7" t="str">
        <f t="shared" si="1184"/>
        <v>нормо-часы</v>
      </c>
      <c r="R1881" s="7" t="str">
        <f t="shared" si="1185"/>
        <v>нормо-часы</v>
      </c>
      <c r="S1881" s="8">
        <f t="shared" si="1186"/>
        <v>2160</v>
      </c>
      <c r="T1881" s="8">
        <f t="shared" si="1187"/>
        <v>2484</v>
      </c>
      <c r="U1881" s="8">
        <f>Расценки!F1880</f>
        <v>1800</v>
      </c>
      <c r="V1881" s="8">
        <f>Расценки!G1880</f>
        <v>2070</v>
      </c>
      <c r="W1881" s="10">
        <f t="shared" si="1188"/>
        <v>0.66666666666666663</v>
      </c>
      <c r="X1881" s="10">
        <f t="shared" si="1189"/>
        <v>0.65217391304347827</v>
      </c>
      <c r="Y1881" s="9">
        <f>Расценки!H1880</f>
        <v>1800</v>
      </c>
      <c r="Z1881" s="9">
        <f>Расценки!I1880</f>
        <v>2070</v>
      </c>
      <c r="AA1881" s="10">
        <f>Расценки!J1880</f>
        <v>0</v>
      </c>
      <c r="AB1881" s="10">
        <f>Расценки!K1880</f>
        <v>0</v>
      </c>
      <c r="AC1881" s="16">
        <f t="shared" si="1190"/>
        <v>0.66666666666666663</v>
      </c>
      <c r="AD1881" s="16">
        <f t="shared" si="1191"/>
        <v>0.65217391304347827</v>
      </c>
      <c r="AE1881" s="10">
        <f t="shared" si="1192"/>
        <v>0.4</v>
      </c>
      <c r="AF1881" s="10">
        <f t="shared" si="1193"/>
        <v>0.4</v>
      </c>
      <c r="AG1881" s="8">
        <f t="shared" si="1194"/>
        <v>1200</v>
      </c>
      <c r="AH1881" s="8">
        <f t="shared" si="1195"/>
        <v>1350</v>
      </c>
    </row>
    <row r="1882" spans="1:34" x14ac:dyDescent="0.25">
      <c r="A1882" s="12" t="s">
        <v>5468</v>
      </c>
      <c r="B1882" s="12" t="s">
        <v>5469</v>
      </c>
      <c r="C1882" s="12" t="s">
        <v>50</v>
      </c>
      <c r="D1882" s="7" t="s">
        <v>396</v>
      </c>
      <c r="E1882" s="7" t="str">
        <f>INDEX('Нормо-час по специальностям'!$B$6:$B$26,MATCH(D1882,'Нормо-час по специальностям'!$A$6:$A$26,0))</f>
        <v>Монтажник дверей, окон, перегородок</v>
      </c>
      <c r="F1882" s="15">
        <v>0.15</v>
      </c>
      <c r="G1882" s="7" t="s">
        <v>7669</v>
      </c>
      <c r="H1882" s="11">
        <f t="shared" si="1179"/>
        <v>46.67</v>
      </c>
      <c r="I1882" s="8">
        <f>INDEX('Нормо-час по специальностям'!$D$6:$D$26,MATCH(D1882,'Нормо-час по специальностям'!$A$6:$A$26,0))</f>
        <v>800</v>
      </c>
      <c r="J1882" s="8">
        <f>INDEX('Нормо-час по специальностям'!$E$6:$E$26,MATCH(D1882,'Нормо-час по специальностям'!$A$6:$A$26,0))</f>
        <v>950</v>
      </c>
      <c r="K1882" s="8">
        <f t="shared" si="1180"/>
        <v>120</v>
      </c>
      <c r="L1882" s="8">
        <f t="shared" si="1181"/>
        <v>143</v>
      </c>
      <c r="M1882" s="8">
        <f>Расценки!L1881</f>
        <v>155</v>
      </c>
      <c r="N1882" s="8">
        <f>Расценки!M1881</f>
        <v>178</v>
      </c>
      <c r="O1882" s="10">
        <f t="shared" si="1182"/>
        <v>-0.22580645161290325</v>
      </c>
      <c r="P1882" s="10">
        <f t="shared" si="1183"/>
        <v>-0.1966292134831461</v>
      </c>
      <c r="Q1882" s="7" t="str">
        <f t="shared" si="1184"/>
        <v>нормо-часы</v>
      </c>
      <c r="R1882" s="7" t="str">
        <f t="shared" si="1185"/>
        <v>нормо-часы</v>
      </c>
      <c r="S1882" s="8">
        <f t="shared" si="1186"/>
        <v>1033</v>
      </c>
      <c r="T1882" s="8">
        <f t="shared" si="1187"/>
        <v>1187</v>
      </c>
      <c r="U1882" s="8">
        <f>Расценки!F1881</f>
        <v>250</v>
      </c>
      <c r="V1882" s="8">
        <f>Расценки!G1881</f>
        <v>288</v>
      </c>
      <c r="W1882" s="10">
        <f t="shared" si="1188"/>
        <v>0.52</v>
      </c>
      <c r="X1882" s="10">
        <f t="shared" si="1189"/>
        <v>0.50347222222222221</v>
      </c>
      <c r="Y1882" s="9">
        <f>Расценки!H1881</f>
        <v>250</v>
      </c>
      <c r="Z1882" s="9">
        <f>Расценки!I1881</f>
        <v>288</v>
      </c>
      <c r="AA1882" s="10">
        <f>Расценки!J1881</f>
        <v>0</v>
      </c>
      <c r="AB1882" s="10">
        <f>Расценки!K1881</f>
        <v>0</v>
      </c>
      <c r="AC1882" s="16">
        <f t="shared" si="1190"/>
        <v>0.52</v>
      </c>
      <c r="AD1882" s="16">
        <f t="shared" si="1191"/>
        <v>0.50347222222222221</v>
      </c>
      <c r="AE1882" s="10">
        <f t="shared" si="1192"/>
        <v>0.38</v>
      </c>
      <c r="AF1882" s="10">
        <f t="shared" si="1193"/>
        <v>0.38194444444444442</v>
      </c>
      <c r="AG1882" s="8">
        <f t="shared" si="1194"/>
        <v>130</v>
      </c>
      <c r="AH1882" s="8">
        <f t="shared" si="1195"/>
        <v>145</v>
      </c>
    </row>
    <row r="1883" spans="1:34" x14ac:dyDescent="0.25">
      <c r="A1883" s="12" t="s">
        <v>5471</v>
      </c>
      <c r="B1883" s="12" t="s">
        <v>5472</v>
      </c>
      <c r="C1883" s="12" t="s">
        <v>177</v>
      </c>
      <c r="D1883" s="7" t="s">
        <v>799</v>
      </c>
      <c r="E1883" s="7" t="str">
        <f>INDEX('Нормо-час по специальностям'!$B$6:$B$26,MATCH(D1883,'Нормо-час по специальностям'!$A$6:$A$26,0))</f>
        <v>Сервисный инженер ворот и автоматики</v>
      </c>
      <c r="F1883" s="15">
        <v>1</v>
      </c>
      <c r="G1883" s="7" t="s">
        <v>7646</v>
      </c>
      <c r="H1883" s="11">
        <f t="shared" si="1179"/>
        <v>7</v>
      </c>
      <c r="I1883" s="8">
        <f>INDEX('Нормо-час по специальностям'!$D$6:$D$26,MATCH(D1883,'Нормо-час по специальностям'!$A$6:$A$26,0))</f>
        <v>1200</v>
      </c>
      <c r="J1883" s="8">
        <f>INDEX('Нормо-час по специальностям'!$E$6:$E$26,MATCH(D1883,'Нормо-час по специальностям'!$A$6:$A$26,0))</f>
        <v>1440</v>
      </c>
      <c r="K1883" s="8">
        <f t="shared" si="1180"/>
        <v>1200</v>
      </c>
      <c r="L1883" s="8">
        <f t="shared" si="1181"/>
        <v>1440</v>
      </c>
      <c r="M1883" s="8">
        <f>Расценки!L1882</f>
        <v>1500</v>
      </c>
      <c r="N1883" s="8">
        <f>Расценки!M1882</f>
        <v>1725</v>
      </c>
      <c r="O1883" s="10">
        <f t="shared" si="1182"/>
        <v>-0.19999999999999996</v>
      </c>
      <c r="P1883" s="10">
        <f t="shared" si="1183"/>
        <v>-0.16521739130434787</v>
      </c>
      <c r="Q1883" s="7" t="str">
        <f t="shared" si="1184"/>
        <v>нормо-часы</v>
      </c>
      <c r="R1883" s="7" t="str">
        <f t="shared" si="1185"/>
        <v>нормо-часы</v>
      </c>
      <c r="S1883" s="8">
        <f t="shared" si="1186"/>
        <v>1500</v>
      </c>
      <c r="T1883" s="8">
        <f t="shared" si="1187"/>
        <v>1725</v>
      </c>
      <c r="U1883" s="8">
        <f>Расценки!F1882</f>
        <v>2500</v>
      </c>
      <c r="V1883" s="8">
        <f>Расценки!G1882</f>
        <v>2875</v>
      </c>
      <c r="W1883" s="10">
        <f t="shared" si="1188"/>
        <v>0.52</v>
      </c>
      <c r="X1883" s="10">
        <f t="shared" si="1189"/>
        <v>0.49913043478260871</v>
      </c>
      <c r="Y1883" s="9">
        <f>Расценки!H1882</f>
        <v>2500</v>
      </c>
      <c r="Z1883" s="9">
        <f>Расценки!I1882</f>
        <v>2875</v>
      </c>
      <c r="AA1883" s="10">
        <f>Расценки!J1882</f>
        <v>0</v>
      </c>
      <c r="AB1883" s="10">
        <f>Расценки!K1882</f>
        <v>0</v>
      </c>
      <c r="AC1883" s="16">
        <f t="shared" si="1190"/>
        <v>0.52</v>
      </c>
      <c r="AD1883" s="16">
        <f t="shared" si="1191"/>
        <v>0.49913043478260871</v>
      </c>
      <c r="AE1883" s="10">
        <f t="shared" si="1192"/>
        <v>0.4</v>
      </c>
      <c r="AF1883" s="10">
        <f t="shared" si="1193"/>
        <v>0.4</v>
      </c>
      <c r="AG1883" s="8">
        <f t="shared" si="1194"/>
        <v>1300</v>
      </c>
      <c r="AH1883" s="8">
        <f t="shared" si="1195"/>
        <v>1435</v>
      </c>
    </row>
    <row r="1884" spans="1:34" x14ac:dyDescent="0.25">
      <c r="A1884" s="12" t="s">
        <v>5473</v>
      </c>
      <c r="B1884" s="12" t="s">
        <v>5474</v>
      </c>
      <c r="C1884" s="12" t="s">
        <v>177</v>
      </c>
      <c r="D1884" s="7" t="s">
        <v>396</v>
      </c>
      <c r="E1884" s="7" t="str">
        <f>INDEX('Нормо-час по специальностям'!$B$6:$B$26,MATCH(D1884,'Нормо-час по специальностям'!$A$6:$A$26,0))</f>
        <v>Монтажник дверей, окон, перегородок</v>
      </c>
      <c r="F1884" s="15">
        <v>1.2</v>
      </c>
      <c r="G1884" s="7" t="s">
        <v>7670</v>
      </c>
      <c r="H1884" s="11">
        <f t="shared" si="1179"/>
        <v>5.83</v>
      </c>
      <c r="I1884" s="8">
        <f>INDEX('Нормо-час по специальностям'!$D$6:$D$26,MATCH(D1884,'Нормо-час по специальностям'!$A$6:$A$26,0))</f>
        <v>800</v>
      </c>
      <c r="J1884" s="8">
        <f>INDEX('Нормо-час по специальностям'!$E$6:$E$26,MATCH(D1884,'Нормо-час по специальностям'!$A$6:$A$26,0))</f>
        <v>950</v>
      </c>
      <c r="K1884" s="8">
        <f t="shared" si="1180"/>
        <v>960</v>
      </c>
      <c r="L1884" s="8">
        <f t="shared" si="1181"/>
        <v>1140</v>
      </c>
      <c r="M1884" s="8">
        <f>Расценки!L1883</f>
        <v>1240</v>
      </c>
      <c r="N1884" s="8">
        <f>Расценки!M1883</f>
        <v>1426</v>
      </c>
      <c r="O1884" s="10">
        <f t="shared" si="1182"/>
        <v>-0.22580645161290325</v>
      </c>
      <c r="P1884" s="10">
        <f t="shared" si="1183"/>
        <v>-0.20056100981767178</v>
      </c>
      <c r="Q1884" s="7" t="str">
        <f t="shared" si="1184"/>
        <v>нормо-часы</v>
      </c>
      <c r="R1884" s="7" t="str">
        <f t="shared" si="1185"/>
        <v>нормо-часы</v>
      </c>
      <c r="S1884" s="8">
        <f t="shared" si="1186"/>
        <v>1033</v>
      </c>
      <c r="T1884" s="8">
        <f t="shared" si="1187"/>
        <v>1188</v>
      </c>
      <c r="U1884" s="8">
        <f>Расценки!F1883</f>
        <v>2000</v>
      </c>
      <c r="V1884" s="8">
        <f>Расценки!G1883</f>
        <v>2300</v>
      </c>
      <c r="W1884" s="10">
        <f t="shared" si="1188"/>
        <v>0.52</v>
      </c>
      <c r="X1884" s="10">
        <f t="shared" si="1189"/>
        <v>0.5043478260869565</v>
      </c>
      <c r="Y1884" s="9">
        <f>Расценки!H1883</f>
        <v>2000</v>
      </c>
      <c r="Z1884" s="9">
        <f>Расценки!I1883</f>
        <v>2300</v>
      </c>
      <c r="AA1884" s="10">
        <f>Расценки!J1883</f>
        <v>0</v>
      </c>
      <c r="AB1884" s="10">
        <f>Расценки!K1883</f>
        <v>0</v>
      </c>
      <c r="AC1884" s="16">
        <f t="shared" si="1190"/>
        <v>0.52</v>
      </c>
      <c r="AD1884" s="16">
        <f t="shared" si="1191"/>
        <v>0.5043478260869565</v>
      </c>
      <c r="AE1884" s="10">
        <f t="shared" si="1192"/>
        <v>0.38</v>
      </c>
      <c r="AF1884" s="10">
        <f t="shared" si="1193"/>
        <v>0.38</v>
      </c>
      <c r="AG1884" s="8">
        <f t="shared" si="1194"/>
        <v>1040</v>
      </c>
      <c r="AH1884" s="8">
        <f t="shared" si="1195"/>
        <v>1160</v>
      </c>
    </row>
    <row r="1885" spans="1:34" x14ac:dyDescent="0.25">
      <c r="A1885" s="5" t="s">
        <v>5476</v>
      </c>
      <c r="B1885" s="6"/>
      <c r="C1885" s="6"/>
      <c r="D1885" s="6"/>
      <c r="E1885" s="6"/>
      <c r="F1885" s="6"/>
      <c r="G1885" s="6"/>
      <c r="H1885" s="6"/>
      <c r="I1885" s="6"/>
      <c r="J1885" s="6"/>
      <c r="K1885" s="6"/>
      <c r="L1885" s="6"/>
      <c r="M1885" s="6"/>
      <c r="N1885" s="6"/>
      <c r="O1885" s="6"/>
      <c r="P1885" s="6"/>
      <c r="Q1885" s="6"/>
      <c r="R1885" s="6"/>
      <c r="S1885" s="6"/>
      <c r="T1885" s="6"/>
      <c r="U1885" s="6"/>
      <c r="V1885" s="6"/>
      <c r="W1885" s="6"/>
      <c r="X1885" s="6"/>
      <c r="Y1885" s="6"/>
      <c r="Z1885" s="6"/>
      <c r="AA1885" s="6"/>
      <c r="AB1885" s="6"/>
      <c r="AC1885" s="6"/>
      <c r="AD1885" s="6"/>
      <c r="AE1885" s="6"/>
      <c r="AF1885" s="6"/>
      <c r="AG1885" s="6"/>
      <c r="AH1885" s="6"/>
    </row>
    <row r="1886" spans="1:34" x14ac:dyDescent="0.25">
      <c r="A1886" s="7" t="s">
        <v>5477</v>
      </c>
      <c r="B1886" s="7" t="s">
        <v>5478</v>
      </c>
      <c r="C1886" s="7" t="s">
        <v>54</v>
      </c>
      <c r="D1886" s="7" t="s">
        <v>85</v>
      </c>
      <c r="E1886" s="7" t="str">
        <f>INDEX('Нормо-час по специальностям'!$B$6:$B$26,MATCH(D1886,'Нормо-час по специальностям'!$A$6:$A$26,0))</f>
        <v>Фасадчик / промальпинист</v>
      </c>
      <c r="F1886" s="15">
        <v>3.5</v>
      </c>
      <c r="G1886" s="7" t="s">
        <v>7671</v>
      </c>
      <c r="H1886" s="11">
        <f t="shared" ref="H1886:H1918" si="1196">IF(OR(F1886="",F1886=0),"",ROUND($G$3/F1886,2))</f>
        <v>2</v>
      </c>
      <c r="I1886" s="8">
        <f>INDEX('Нормо-час по специальностям'!$D$6:$D$26,MATCH(D1886,'Нормо-час по специальностям'!$A$6:$A$26,0))</f>
        <v>1100</v>
      </c>
      <c r="J1886" s="8">
        <f>INDEX('Нормо-час по специальностям'!$E$6:$E$26,MATCH(D1886,'Нормо-час по специальностям'!$A$6:$A$26,0))</f>
        <v>1300</v>
      </c>
      <c r="K1886" s="8">
        <f t="shared" ref="K1886:K1918" si="1197">IF(OR(F1886="",F1886=0,I1886=0),"",ROUND(F1886*I1886,0))</f>
        <v>3850</v>
      </c>
      <c r="L1886" s="8">
        <f t="shared" ref="L1886:L1918" si="1198">IF(OR(F1886="",F1886=0,J1886=0),"",ROUND(F1886*J1886,0))</f>
        <v>4550</v>
      </c>
      <c r="M1886" s="8">
        <f>Расценки!L1885</f>
        <v>2170</v>
      </c>
      <c r="N1886" s="8">
        <f>Расценки!M1885</f>
        <v>2495</v>
      </c>
      <c r="O1886" s="10">
        <f t="shared" ref="O1886:O1918" si="1199">IF(OR(K1886="",M1886="",M1886=0),"",K1886/M1886-1)</f>
        <v>0.77419354838709675</v>
      </c>
      <c r="P1886" s="10">
        <f t="shared" ref="P1886:P1918" si="1200">IF(OR(L1886="",N1886="",N1886=0),"",L1886/N1886-1)</f>
        <v>0.8236472945891784</v>
      </c>
      <c r="Q1886" s="7" t="str">
        <f t="shared" ref="Q1886:Q1918" si="1201">IF(O1886="","—",IF(O1886&lt;-$C$3,"нормо-часы",IF(O1886&gt;$C$3,"расценка","равно")))</f>
        <v>расценка</v>
      </c>
      <c r="R1886" s="7" t="str">
        <f t="shared" ref="R1886:R1918" si="1202">IF(P1886="","—",IF(P1886&lt;-$C$3,"нормо-часы",IF(P1886&gt;$C$3,"расценка","равно")))</f>
        <v>расценка</v>
      </c>
      <c r="S1886" s="8">
        <f t="shared" ref="S1886:S1918" si="1203">IF(OR(F1886="",F1886=0,M1886=""),"",ROUND(M1886/F1886,0))</f>
        <v>620</v>
      </c>
      <c r="T1886" s="8">
        <f t="shared" ref="T1886:T1918" si="1204">IF(OR(F1886="",F1886=0,N1886=""),"",ROUND(N1886/F1886,0))</f>
        <v>713</v>
      </c>
      <c r="U1886" s="8">
        <f>Расценки!F1885</f>
        <v>3500</v>
      </c>
      <c r="V1886" s="8">
        <f>Расценки!G1885</f>
        <v>4025</v>
      </c>
      <c r="W1886" s="10">
        <f t="shared" ref="W1886:W1918" si="1205">IF(OR(K1886="",U1886="",U1886=0),"",(U1886-K1886)/U1886)</f>
        <v>-0.1</v>
      </c>
      <c r="X1886" s="10">
        <f t="shared" ref="X1886:X1918" si="1206">IF(OR(L1886="",V1886="",V1886=0),"",(V1886-L1886)/V1886)</f>
        <v>-0.13043478260869565</v>
      </c>
      <c r="Y1886" s="9">
        <f>Расценки!H1885</f>
        <v>5134</v>
      </c>
      <c r="Z1886" s="9">
        <f>Расценки!I1885</f>
        <v>6067</v>
      </c>
      <c r="AA1886" s="10">
        <f>Расценки!J1885</f>
        <v>0.46685714285714286</v>
      </c>
      <c r="AB1886" s="10">
        <f>Расценки!K1885</f>
        <v>0.50732919254658393</v>
      </c>
      <c r="AC1886" s="16">
        <f t="shared" ref="AC1886:AC1918" si="1207">IF(OR(K1886="",Y1886="",Y1886=0),"",(Y1886-K1886)/Y1886)</f>
        <v>0.25009738994935721</v>
      </c>
      <c r="AD1886" s="16">
        <f t="shared" ref="AD1886:AD1918" si="1208">IF(OR(L1886="",Z1886="",Z1886=0),"",(Z1886-L1886)/Z1886)</f>
        <v>0.25004120652711387</v>
      </c>
      <c r="AE1886" s="10">
        <f t="shared" ref="AE1886:AE1918" si="1209">IF(OR(Y1886="",Y1886=0),"",(Y1886-M1886)/Y1886)</f>
        <v>0.57732761978963776</v>
      </c>
      <c r="AF1886" s="10">
        <f t="shared" ref="AF1886:AF1918" si="1210">IF(OR(Z1886="",Z1886=0),"",(Z1886-N1886)/Z1886)</f>
        <v>0.5887588594033295</v>
      </c>
      <c r="AG1886" s="8">
        <f t="shared" ref="AG1886:AG1918" si="1211">IF(OR(K1886="",Y1886=""),"",Y1886-K1886)</f>
        <v>1284</v>
      </c>
      <c r="AH1886" s="8">
        <f t="shared" ref="AH1886:AH1918" si="1212">IF(OR(L1886="",Z1886=""),"",Z1886-L1886)</f>
        <v>1517</v>
      </c>
    </row>
    <row r="1887" spans="1:34" x14ac:dyDescent="0.25">
      <c r="A1887" s="7" t="s">
        <v>5481</v>
      </c>
      <c r="B1887" s="7" t="s">
        <v>5482</v>
      </c>
      <c r="C1887" s="7" t="s">
        <v>54</v>
      </c>
      <c r="D1887" s="7" t="s">
        <v>396</v>
      </c>
      <c r="E1887" s="7" t="str">
        <f>INDEX('Нормо-час по специальностям'!$B$6:$B$26,MATCH(D1887,'Нормо-час по специальностям'!$A$6:$A$26,0))</f>
        <v>Монтажник дверей, окон, перегородок</v>
      </c>
      <c r="F1887" s="15">
        <v>2.8</v>
      </c>
      <c r="G1887" s="7" t="s">
        <v>7657</v>
      </c>
      <c r="H1887" s="11">
        <f t="shared" si="1196"/>
        <v>2.5</v>
      </c>
      <c r="I1887" s="8">
        <f>INDEX('Нормо-час по специальностям'!$D$6:$D$26,MATCH(D1887,'Нормо-час по специальностям'!$A$6:$A$26,0))</f>
        <v>800</v>
      </c>
      <c r="J1887" s="8">
        <f>INDEX('Нормо-час по специальностям'!$E$6:$E$26,MATCH(D1887,'Нормо-час по специальностям'!$A$6:$A$26,0))</f>
        <v>950</v>
      </c>
      <c r="K1887" s="8">
        <f t="shared" si="1197"/>
        <v>2240</v>
      </c>
      <c r="L1887" s="8">
        <f t="shared" si="1198"/>
        <v>2660</v>
      </c>
      <c r="M1887" s="8">
        <f>Расценки!L1886</f>
        <v>1736</v>
      </c>
      <c r="N1887" s="8">
        <f>Расценки!M1886</f>
        <v>1996</v>
      </c>
      <c r="O1887" s="10">
        <f t="shared" si="1199"/>
        <v>0.29032258064516125</v>
      </c>
      <c r="P1887" s="10">
        <f t="shared" si="1200"/>
        <v>0.33266533066132276</v>
      </c>
      <c r="Q1887" s="7" t="str">
        <f t="shared" si="1201"/>
        <v>расценка</v>
      </c>
      <c r="R1887" s="7" t="str">
        <f t="shared" si="1202"/>
        <v>расценка</v>
      </c>
      <c r="S1887" s="8">
        <f t="shared" si="1203"/>
        <v>620</v>
      </c>
      <c r="T1887" s="8">
        <f t="shared" si="1204"/>
        <v>713</v>
      </c>
      <c r="U1887" s="8">
        <f>Расценки!F1886</f>
        <v>2800</v>
      </c>
      <c r="V1887" s="8">
        <f>Расценки!G1886</f>
        <v>3220</v>
      </c>
      <c r="W1887" s="10">
        <f t="shared" si="1205"/>
        <v>0.2</v>
      </c>
      <c r="X1887" s="10">
        <f t="shared" si="1206"/>
        <v>0.17391304347826086</v>
      </c>
      <c r="Y1887" s="9">
        <f>Расценки!H1886</f>
        <v>2987</v>
      </c>
      <c r="Z1887" s="9">
        <f>Расценки!I1886</f>
        <v>3547</v>
      </c>
      <c r="AA1887" s="10">
        <f>Расценки!J1886</f>
        <v>6.6785714285714226E-2</v>
      </c>
      <c r="AB1887" s="10">
        <f>Расценки!K1886</f>
        <v>0.10155279503105596</v>
      </c>
      <c r="AC1887" s="16">
        <f t="shared" si="1207"/>
        <v>0.25008369601606961</v>
      </c>
      <c r="AD1887" s="16">
        <f t="shared" si="1208"/>
        <v>0.25007048209754723</v>
      </c>
      <c r="AE1887" s="10">
        <f t="shared" si="1209"/>
        <v>0.41881486441245397</v>
      </c>
      <c r="AF1887" s="10">
        <f t="shared" si="1210"/>
        <v>0.4372709331829715</v>
      </c>
      <c r="AG1887" s="8">
        <f t="shared" si="1211"/>
        <v>747</v>
      </c>
      <c r="AH1887" s="8">
        <f t="shared" si="1212"/>
        <v>887</v>
      </c>
    </row>
    <row r="1888" spans="1:34" x14ac:dyDescent="0.25">
      <c r="A1888" s="7" t="s">
        <v>5485</v>
      </c>
      <c r="B1888" s="7" t="s">
        <v>5486</v>
      </c>
      <c r="C1888" s="7" t="s">
        <v>54</v>
      </c>
      <c r="D1888" s="7" t="s">
        <v>396</v>
      </c>
      <c r="E1888" s="7" t="str">
        <f>INDEX('Нормо-час по специальностям'!$B$6:$B$26,MATCH(D1888,'Нормо-час по специальностям'!$A$6:$A$26,0))</f>
        <v>Монтажник дверей, окон, перегородок</v>
      </c>
      <c r="F1888" s="15">
        <v>3</v>
      </c>
      <c r="G1888" s="7" t="s">
        <v>7657</v>
      </c>
      <c r="H1888" s="11">
        <f t="shared" si="1196"/>
        <v>2.33</v>
      </c>
      <c r="I1888" s="8">
        <f>INDEX('Нормо-час по специальностям'!$D$6:$D$26,MATCH(D1888,'Нормо-час по специальностям'!$A$6:$A$26,0))</f>
        <v>800</v>
      </c>
      <c r="J1888" s="8">
        <f>INDEX('Нормо-час по специальностям'!$E$6:$E$26,MATCH(D1888,'Нормо-час по специальностям'!$A$6:$A$26,0))</f>
        <v>950</v>
      </c>
      <c r="K1888" s="8">
        <f t="shared" si="1197"/>
        <v>2400</v>
      </c>
      <c r="L1888" s="8">
        <f t="shared" si="1198"/>
        <v>2850</v>
      </c>
      <c r="M1888" s="8">
        <f>Расценки!L1887</f>
        <v>1984</v>
      </c>
      <c r="N1888" s="8">
        <f>Расценки!M1887</f>
        <v>2282</v>
      </c>
      <c r="O1888" s="10">
        <f t="shared" si="1199"/>
        <v>0.20967741935483875</v>
      </c>
      <c r="P1888" s="10">
        <f t="shared" si="1200"/>
        <v>0.24890446976336555</v>
      </c>
      <c r="Q1888" s="7" t="str">
        <f t="shared" si="1201"/>
        <v>расценка</v>
      </c>
      <c r="R1888" s="7" t="str">
        <f t="shared" si="1202"/>
        <v>расценка</v>
      </c>
      <c r="S1888" s="8">
        <f t="shared" si="1203"/>
        <v>661</v>
      </c>
      <c r="T1888" s="8">
        <f t="shared" si="1204"/>
        <v>761</v>
      </c>
      <c r="U1888" s="8">
        <f>Расценки!F1887</f>
        <v>3200</v>
      </c>
      <c r="V1888" s="8">
        <f>Расценки!G1887</f>
        <v>3680</v>
      </c>
      <c r="W1888" s="10">
        <f t="shared" si="1205"/>
        <v>0.25</v>
      </c>
      <c r="X1888" s="10">
        <f t="shared" si="1206"/>
        <v>0.22554347826086957</v>
      </c>
      <c r="Y1888" s="9">
        <f>Расценки!H1887</f>
        <v>3200</v>
      </c>
      <c r="Z1888" s="9">
        <f>Расценки!I1887</f>
        <v>3800</v>
      </c>
      <c r="AA1888" s="10">
        <f>Расценки!J1887</f>
        <v>0</v>
      </c>
      <c r="AB1888" s="10">
        <f>Расценки!K1887</f>
        <v>3.2608695652173836E-2</v>
      </c>
      <c r="AC1888" s="16">
        <f t="shared" si="1207"/>
        <v>0.25</v>
      </c>
      <c r="AD1888" s="16">
        <f t="shared" si="1208"/>
        <v>0.25</v>
      </c>
      <c r="AE1888" s="10">
        <f t="shared" si="1209"/>
        <v>0.38</v>
      </c>
      <c r="AF1888" s="10">
        <f t="shared" si="1210"/>
        <v>0.39947368421052631</v>
      </c>
      <c r="AG1888" s="8">
        <f t="shared" si="1211"/>
        <v>800</v>
      </c>
      <c r="AH1888" s="8">
        <f t="shared" si="1212"/>
        <v>950</v>
      </c>
    </row>
    <row r="1889" spans="1:34" x14ac:dyDescent="0.25">
      <c r="A1889" s="7" t="s">
        <v>5488</v>
      </c>
      <c r="B1889" s="7" t="s">
        <v>5489</v>
      </c>
      <c r="C1889" s="7" t="s">
        <v>54</v>
      </c>
      <c r="D1889" s="7" t="s">
        <v>396</v>
      </c>
      <c r="E1889" s="7" t="str">
        <f>INDEX('Нормо-час по специальностям'!$B$6:$B$26,MATCH(D1889,'Нормо-час по специальностям'!$A$6:$A$26,0))</f>
        <v>Монтажник дверей, окон, перегородок</v>
      </c>
      <c r="F1889" s="15">
        <v>3.2</v>
      </c>
      <c r="G1889" s="7" t="s">
        <v>7657</v>
      </c>
      <c r="H1889" s="11">
        <f t="shared" si="1196"/>
        <v>2.19</v>
      </c>
      <c r="I1889" s="8">
        <f>INDEX('Нормо-час по специальностям'!$D$6:$D$26,MATCH(D1889,'Нормо-час по специальностям'!$A$6:$A$26,0))</f>
        <v>800</v>
      </c>
      <c r="J1889" s="8">
        <f>INDEX('Нормо-час по специальностям'!$E$6:$E$26,MATCH(D1889,'Нормо-час по специальностям'!$A$6:$A$26,0))</f>
        <v>950</v>
      </c>
      <c r="K1889" s="8">
        <f t="shared" si="1197"/>
        <v>2560</v>
      </c>
      <c r="L1889" s="8">
        <f t="shared" si="1198"/>
        <v>3040</v>
      </c>
      <c r="M1889" s="8">
        <f>Расценки!L1888</f>
        <v>1860</v>
      </c>
      <c r="N1889" s="8">
        <f>Расценки!M1888</f>
        <v>2139</v>
      </c>
      <c r="O1889" s="10">
        <f t="shared" si="1199"/>
        <v>0.37634408602150549</v>
      </c>
      <c r="P1889" s="10">
        <f t="shared" si="1200"/>
        <v>0.42122487143525023</v>
      </c>
      <c r="Q1889" s="7" t="str">
        <f t="shared" si="1201"/>
        <v>расценка</v>
      </c>
      <c r="R1889" s="7" t="str">
        <f t="shared" si="1202"/>
        <v>расценка</v>
      </c>
      <c r="S1889" s="8">
        <f t="shared" si="1203"/>
        <v>581</v>
      </c>
      <c r="T1889" s="8">
        <f t="shared" si="1204"/>
        <v>668</v>
      </c>
      <c r="U1889" s="8">
        <f>Расценки!F1888</f>
        <v>3000</v>
      </c>
      <c r="V1889" s="8">
        <f>Расценки!G1888</f>
        <v>3450</v>
      </c>
      <c r="W1889" s="10">
        <f t="shared" si="1205"/>
        <v>0.14666666666666667</v>
      </c>
      <c r="X1889" s="10">
        <f t="shared" si="1206"/>
        <v>0.11884057971014493</v>
      </c>
      <c r="Y1889" s="9">
        <f>Расценки!H1888</f>
        <v>3414</v>
      </c>
      <c r="Z1889" s="9">
        <f>Расценки!I1888</f>
        <v>4054</v>
      </c>
      <c r="AA1889" s="10">
        <f>Расценки!J1888</f>
        <v>0.1379999999999999</v>
      </c>
      <c r="AB1889" s="10">
        <f>Расценки!K1888</f>
        <v>0.17507246376811603</v>
      </c>
      <c r="AC1889" s="16">
        <f t="shared" si="1207"/>
        <v>0.25014645577035738</v>
      </c>
      <c r="AD1889" s="16">
        <f t="shared" si="1208"/>
        <v>0.25012333497779971</v>
      </c>
      <c r="AE1889" s="10">
        <f t="shared" si="1209"/>
        <v>0.45518453427065025</v>
      </c>
      <c r="AF1889" s="10">
        <f t="shared" si="1210"/>
        <v>0.47237296497286629</v>
      </c>
      <c r="AG1889" s="8">
        <f t="shared" si="1211"/>
        <v>854</v>
      </c>
      <c r="AH1889" s="8">
        <f t="shared" si="1212"/>
        <v>1014</v>
      </c>
    </row>
    <row r="1890" spans="1:34" x14ac:dyDescent="0.25">
      <c r="A1890" s="7" t="s">
        <v>5492</v>
      </c>
      <c r="B1890" s="7" t="s">
        <v>5493</v>
      </c>
      <c r="C1890" s="7" t="s">
        <v>54</v>
      </c>
      <c r="D1890" s="7" t="s">
        <v>396</v>
      </c>
      <c r="E1890" s="7" t="str">
        <f>INDEX('Нормо-час по специальностям'!$B$6:$B$26,MATCH(D1890,'Нормо-час по специальностям'!$A$6:$A$26,0))</f>
        <v>Монтажник дверей, окон, перегородок</v>
      </c>
      <c r="F1890" s="15">
        <v>3.2</v>
      </c>
      <c r="G1890" s="7" t="s">
        <v>7657</v>
      </c>
      <c r="H1890" s="11">
        <f t="shared" si="1196"/>
        <v>2.19</v>
      </c>
      <c r="I1890" s="8">
        <f>INDEX('Нормо-час по специальностям'!$D$6:$D$26,MATCH(D1890,'Нормо-час по специальностям'!$A$6:$A$26,0))</f>
        <v>800</v>
      </c>
      <c r="J1890" s="8">
        <f>INDEX('Нормо-час по специальностям'!$E$6:$E$26,MATCH(D1890,'Нормо-час по специальностям'!$A$6:$A$26,0))</f>
        <v>950</v>
      </c>
      <c r="K1890" s="8">
        <f t="shared" si="1197"/>
        <v>2560</v>
      </c>
      <c r="L1890" s="8">
        <f t="shared" si="1198"/>
        <v>3040</v>
      </c>
      <c r="M1890" s="8">
        <f>Расценки!L1889</f>
        <v>1798</v>
      </c>
      <c r="N1890" s="8">
        <f>Расценки!M1889</f>
        <v>2068</v>
      </c>
      <c r="O1890" s="10">
        <f t="shared" si="1199"/>
        <v>0.42380422691879871</v>
      </c>
      <c r="P1890" s="10">
        <f t="shared" si="1200"/>
        <v>0.47001934235976783</v>
      </c>
      <c r="Q1890" s="7" t="str">
        <f t="shared" si="1201"/>
        <v>расценка</v>
      </c>
      <c r="R1890" s="7" t="str">
        <f t="shared" si="1202"/>
        <v>расценка</v>
      </c>
      <c r="S1890" s="8">
        <f t="shared" si="1203"/>
        <v>562</v>
      </c>
      <c r="T1890" s="8">
        <f t="shared" si="1204"/>
        <v>646</v>
      </c>
      <c r="U1890" s="8">
        <f>Расценки!F1889</f>
        <v>2900</v>
      </c>
      <c r="V1890" s="8">
        <f>Расценки!G1889</f>
        <v>3335</v>
      </c>
      <c r="W1890" s="10">
        <f t="shared" si="1205"/>
        <v>0.11724137931034483</v>
      </c>
      <c r="X1890" s="10">
        <f t="shared" si="1206"/>
        <v>8.8455772113943024E-2</v>
      </c>
      <c r="Y1890" s="9">
        <f>Расценки!H1889</f>
        <v>3414</v>
      </c>
      <c r="Z1890" s="9">
        <f>Расценки!I1889</f>
        <v>4054</v>
      </c>
      <c r="AA1890" s="10">
        <f>Расценки!J1889</f>
        <v>0.17724137931034489</v>
      </c>
      <c r="AB1890" s="10">
        <f>Расценки!K1889</f>
        <v>0.21559220389805089</v>
      </c>
      <c r="AC1890" s="16">
        <f t="shared" si="1207"/>
        <v>0.25014645577035738</v>
      </c>
      <c r="AD1890" s="16">
        <f t="shared" si="1208"/>
        <v>0.25012333497779971</v>
      </c>
      <c r="AE1890" s="10">
        <f t="shared" si="1209"/>
        <v>0.47334504979496195</v>
      </c>
      <c r="AF1890" s="10">
        <f t="shared" si="1210"/>
        <v>0.4898865318204243</v>
      </c>
      <c r="AG1890" s="8">
        <f t="shared" si="1211"/>
        <v>854</v>
      </c>
      <c r="AH1890" s="8">
        <f t="shared" si="1212"/>
        <v>1014</v>
      </c>
    </row>
    <row r="1891" spans="1:34" x14ac:dyDescent="0.25">
      <c r="A1891" s="7" t="s">
        <v>5496</v>
      </c>
      <c r="B1891" s="7" t="s">
        <v>5497</v>
      </c>
      <c r="C1891" s="7" t="s">
        <v>54</v>
      </c>
      <c r="D1891" s="7" t="s">
        <v>279</v>
      </c>
      <c r="E1891" s="7" t="str">
        <f>INDEX('Нормо-час по специальностям'!$B$6:$B$26,MATCH(D1891,'Нормо-час по специальностям'!$A$6:$A$26,0))</f>
        <v>Отделочник (штукатур, маляр, ГКЛ)</v>
      </c>
      <c r="F1891" s="15">
        <v>0.5</v>
      </c>
      <c r="G1891" s="7" t="s">
        <v>7672</v>
      </c>
      <c r="H1891" s="11">
        <f t="shared" si="1196"/>
        <v>14</v>
      </c>
      <c r="I1891" s="8">
        <f>INDEX('Нормо-час по специальностям'!$D$6:$D$26,MATCH(D1891,'Нормо-час по специальностям'!$A$6:$A$26,0))</f>
        <v>750</v>
      </c>
      <c r="J1891" s="8">
        <f>INDEX('Нормо-час по специальностям'!$E$6:$E$26,MATCH(D1891,'Нормо-час по специальностям'!$A$6:$A$26,0))</f>
        <v>900</v>
      </c>
      <c r="K1891" s="8">
        <f t="shared" si="1197"/>
        <v>375</v>
      </c>
      <c r="L1891" s="8">
        <f t="shared" si="1198"/>
        <v>450</v>
      </c>
      <c r="M1891" s="8">
        <f>Расценки!L1890</f>
        <v>567</v>
      </c>
      <c r="N1891" s="8">
        <f>Расценки!M1890</f>
        <v>652</v>
      </c>
      <c r="O1891" s="10">
        <f t="shared" si="1199"/>
        <v>-0.33862433862433861</v>
      </c>
      <c r="P1891" s="10">
        <f t="shared" si="1200"/>
        <v>-0.30981595092024539</v>
      </c>
      <c r="Q1891" s="7" t="str">
        <f t="shared" si="1201"/>
        <v>нормо-часы</v>
      </c>
      <c r="R1891" s="7" t="str">
        <f t="shared" si="1202"/>
        <v>нормо-часы</v>
      </c>
      <c r="S1891" s="8">
        <f t="shared" si="1203"/>
        <v>1134</v>
      </c>
      <c r="T1891" s="8">
        <f t="shared" si="1204"/>
        <v>1304</v>
      </c>
      <c r="U1891" s="8">
        <f>Расценки!F1890</f>
        <v>900</v>
      </c>
      <c r="V1891" s="8">
        <f>Расценки!G1890</f>
        <v>1035</v>
      </c>
      <c r="W1891" s="10">
        <f t="shared" si="1205"/>
        <v>0.58333333333333337</v>
      </c>
      <c r="X1891" s="10">
        <f t="shared" si="1206"/>
        <v>0.56521739130434778</v>
      </c>
      <c r="Y1891" s="9">
        <f>Расценки!H1890</f>
        <v>900</v>
      </c>
      <c r="Z1891" s="9">
        <f>Расценки!I1890</f>
        <v>1035</v>
      </c>
      <c r="AA1891" s="10">
        <f>Расценки!J1890</f>
        <v>0</v>
      </c>
      <c r="AB1891" s="10">
        <f>Расценки!K1890</f>
        <v>0</v>
      </c>
      <c r="AC1891" s="16">
        <f t="shared" si="1207"/>
        <v>0.58333333333333337</v>
      </c>
      <c r="AD1891" s="16">
        <f t="shared" si="1208"/>
        <v>0.56521739130434778</v>
      </c>
      <c r="AE1891" s="10">
        <f t="shared" si="1209"/>
        <v>0.37</v>
      </c>
      <c r="AF1891" s="10">
        <f t="shared" si="1210"/>
        <v>0.37004830917874398</v>
      </c>
      <c r="AG1891" s="8">
        <f t="shared" si="1211"/>
        <v>525</v>
      </c>
      <c r="AH1891" s="8">
        <f t="shared" si="1212"/>
        <v>585</v>
      </c>
    </row>
    <row r="1892" spans="1:34" x14ac:dyDescent="0.25">
      <c r="A1892" s="7" t="s">
        <v>5500</v>
      </c>
      <c r="B1892" s="7" t="s">
        <v>5501</v>
      </c>
      <c r="C1892" s="7" t="s">
        <v>54</v>
      </c>
      <c r="D1892" s="7" t="s">
        <v>279</v>
      </c>
      <c r="E1892" s="7" t="str">
        <f>INDEX('Нормо-час по специальностям'!$B$6:$B$26,MATCH(D1892,'Нормо-час по специальностям'!$A$6:$A$26,0))</f>
        <v>Отделочник (штукатур, маляр, ГКЛ)</v>
      </c>
      <c r="F1892" s="15">
        <v>0.5</v>
      </c>
      <c r="G1892" s="7" t="s">
        <v>7672</v>
      </c>
      <c r="H1892" s="11">
        <f t="shared" si="1196"/>
        <v>14</v>
      </c>
      <c r="I1892" s="8">
        <f>INDEX('Нормо-час по специальностям'!$D$6:$D$26,MATCH(D1892,'Нормо-час по специальностям'!$A$6:$A$26,0))</f>
        <v>750</v>
      </c>
      <c r="J1892" s="8">
        <f>INDEX('Нормо-час по специальностям'!$E$6:$E$26,MATCH(D1892,'Нормо-час по специальностям'!$A$6:$A$26,0))</f>
        <v>900</v>
      </c>
      <c r="K1892" s="8">
        <f t="shared" si="1197"/>
        <v>375</v>
      </c>
      <c r="L1892" s="8">
        <f t="shared" si="1198"/>
        <v>450</v>
      </c>
      <c r="M1892" s="8">
        <f>Расценки!L1891</f>
        <v>536</v>
      </c>
      <c r="N1892" s="8">
        <f>Расценки!M1891</f>
        <v>616</v>
      </c>
      <c r="O1892" s="10">
        <f t="shared" si="1199"/>
        <v>-0.30037313432835822</v>
      </c>
      <c r="P1892" s="10">
        <f t="shared" si="1200"/>
        <v>-0.26948051948051943</v>
      </c>
      <c r="Q1892" s="7" t="str">
        <f t="shared" si="1201"/>
        <v>нормо-часы</v>
      </c>
      <c r="R1892" s="7" t="str">
        <f t="shared" si="1202"/>
        <v>нормо-часы</v>
      </c>
      <c r="S1892" s="8">
        <f t="shared" si="1203"/>
        <v>1072</v>
      </c>
      <c r="T1892" s="8">
        <f t="shared" si="1204"/>
        <v>1232</v>
      </c>
      <c r="U1892" s="8">
        <f>Расценки!F1891</f>
        <v>850</v>
      </c>
      <c r="V1892" s="8">
        <f>Расценки!G1891</f>
        <v>977</v>
      </c>
      <c r="W1892" s="10">
        <f t="shared" si="1205"/>
        <v>0.55882352941176472</v>
      </c>
      <c r="X1892" s="10">
        <f t="shared" si="1206"/>
        <v>0.53940634595701131</v>
      </c>
      <c r="Y1892" s="9">
        <f>Расценки!H1891</f>
        <v>850</v>
      </c>
      <c r="Z1892" s="9">
        <f>Расценки!I1891</f>
        <v>977</v>
      </c>
      <c r="AA1892" s="10">
        <f>Расценки!J1891</f>
        <v>0</v>
      </c>
      <c r="AB1892" s="10">
        <f>Расценки!K1891</f>
        <v>0</v>
      </c>
      <c r="AC1892" s="16">
        <f t="shared" si="1207"/>
        <v>0.55882352941176472</v>
      </c>
      <c r="AD1892" s="16">
        <f t="shared" si="1208"/>
        <v>0.53940634595701131</v>
      </c>
      <c r="AE1892" s="10">
        <f t="shared" si="1209"/>
        <v>0.36941176470588233</v>
      </c>
      <c r="AF1892" s="10">
        <f t="shared" si="1210"/>
        <v>0.36949846468781988</v>
      </c>
      <c r="AG1892" s="8">
        <f t="shared" si="1211"/>
        <v>475</v>
      </c>
      <c r="AH1892" s="8">
        <f t="shared" si="1212"/>
        <v>527</v>
      </c>
    </row>
    <row r="1893" spans="1:34" x14ac:dyDescent="0.25">
      <c r="A1893" s="7" t="s">
        <v>5503</v>
      </c>
      <c r="B1893" s="7" t="s">
        <v>5504</v>
      </c>
      <c r="C1893" s="7" t="s">
        <v>54</v>
      </c>
      <c r="D1893" s="7" t="s">
        <v>279</v>
      </c>
      <c r="E1893" s="7" t="str">
        <f>INDEX('Нормо-час по специальностям'!$B$6:$B$26,MATCH(D1893,'Нормо-час по специальностям'!$A$6:$A$26,0))</f>
        <v>Отделочник (штукатур, маляр, ГКЛ)</v>
      </c>
      <c r="F1893" s="15">
        <v>0.45</v>
      </c>
      <c r="G1893" s="7" t="s">
        <v>7672</v>
      </c>
      <c r="H1893" s="11">
        <f t="shared" si="1196"/>
        <v>15.56</v>
      </c>
      <c r="I1893" s="8">
        <f>INDEX('Нормо-час по специальностям'!$D$6:$D$26,MATCH(D1893,'Нормо-час по специальностям'!$A$6:$A$26,0))</f>
        <v>750</v>
      </c>
      <c r="J1893" s="8">
        <f>INDEX('Нормо-час по специальностям'!$E$6:$E$26,MATCH(D1893,'Нормо-час по специальностям'!$A$6:$A$26,0))</f>
        <v>900</v>
      </c>
      <c r="K1893" s="8">
        <f t="shared" si="1197"/>
        <v>338</v>
      </c>
      <c r="L1893" s="8">
        <f t="shared" si="1198"/>
        <v>405</v>
      </c>
      <c r="M1893" s="8">
        <f>Расценки!L1892</f>
        <v>472</v>
      </c>
      <c r="N1893" s="8">
        <f>Расценки!M1892</f>
        <v>543</v>
      </c>
      <c r="O1893" s="10">
        <f t="shared" si="1199"/>
        <v>-0.28389830508474578</v>
      </c>
      <c r="P1893" s="10">
        <f t="shared" si="1200"/>
        <v>-0.2541436464088398</v>
      </c>
      <c r="Q1893" s="7" t="str">
        <f t="shared" si="1201"/>
        <v>нормо-часы</v>
      </c>
      <c r="R1893" s="7" t="str">
        <f t="shared" si="1202"/>
        <v>нормо-часы</v>
      </c>
      <c r="S1893" s="8">
        <f t="shared" si="1203"/>
        <v>1049</v>
      </c>
      <c r="T1893" s="8">
        <f t="shared" si="1204"/>
        <v>1207</v>
      </c>
      <c r="U1893" s="8">
        <f>Расценки!F1892</f>
        <v>750</v>
      </c>
      <c r="V1893" s="8">
        <f>Расценки!G1892</f>
        <v>862</v>
      </c>
      <c r="W1893" s="10">
        <f t="shared" si="1205"/>
        <v>0.54933333333333334</v>
      </c>
      <c r="X1893" s="10">
        <f t="shared" si="1206"/>
        <v>0.53016241299303946</v>
      </c>
      <c r="Y1893" s="9">
        <f>Расценки!H1892</f>
        <v>750</v>
      </c>
      <c r="Z1893" s="9">
        <f>Расценки!I1892</f>
        <v>862</v>
      </c>
      <c r="AA1893" s="10">
        <f>Расценки!J1892</f>
        <v>0</v>
      </c>
      <c r="AB1893" s="10">
        <f>Расценки!K1892</f>
        <v>0</v>
      </c>
      <c r="AC1893" s="16">
        <f t="shared" si="1207"/>
        <v>0.54933333333333334</v>
      </c>
      <c r="AD1893" s="16">
        <f t="shared" si="1208"/>
        <v>0.53016241299303946</v>
      </c>
      <c r="AE1893" s="10">
        <f t="shared" si="1209"/>
        <v>0.37066666666666664</v>
      </c>
      <c r="AF1893" s="10">
        <f t="shared" si="1210"/>
        <v>0.37006960556844548</v>
      </c>
      <c r="AG1893" s="8">
        <f t="shared" si="1211"/>
        <v>412</v>
      </c>
      <c r="AH1893" s="8">
        <f t="shared" si="1212"/>
        <v>457</v>
      </c>
    </row>
    <row r="1894" spans="1:34" x14ac:dyDescent="0.25">
      <c r="A1894" s="7" t="s">
        <v>5506</v>
      </c>
      <c r="B1894" s="7" t="s">
        <v>5507</v>
      </c>
      <c r="C1894" s="7" t="s">
        <v>54</v>
      </c>
      <c r="D1894" s="7" t="s">
        <v>396</v>
      </c>
      <c r="E1894" s="7" t="str">
        <f>INDEX('Нормо-час по специальностям'!$B$6:$B$26,MATCH(D1894,'Нормо-час по специальностям'!$A$6:$A$26,0))</f>
        <v>Монтажник дверей, окон, перегородок</v>
      </c>
      <c r="F1894" s="15">
        <v>1.5</v>
      </c>
      <c r="G1894" s="7" t="s">
        <v>7673</v>
      </c>
      <c r="H1894" s="11">
        <f t="shared" si="1196"/>
        <v>4.67</v>
      </c>
      <c r="I1894" s="8">
        <f>INDEX('Нормо-час по специальностям'!$D$6:$D$26,MATCH(D1894,'Нормо-час по специальностям'!$A$6:$A$26,0))</f>
        <v>800</v>
      </c>
      <c r="J1894" s="8">
        <f>INDEX('Нормо-час по специальностям'!$E$6:$E$26,MATCH(D1894,'Нормо-час по специальностям'!$A$6:$A$26,0))</f>
        <v>950</v>
      </c>
      <c r="K1894" s="8">
        <f t="shared" si="1197"/>
        <v>1200</v>
      </c>
      <c r="L1894" s="8">
        <f t="shared" si="1198"/>
        <v>1425</v>
      </c>
      <c r="M1894" s="8">
        <f>Расценки!L1893</f>
        <v>1240</v>
      </c>
      <c r="N1894" s="8">
        <f>Расценки!M1893</f>
        <v>1426</v>
      </c>
      <c r="O1894" s="10">
        <f t="shared" si="1199"/>
        <v>-3.2258064516129004E-2</v>
      </c>
      <c r="P1894" s="10">
        <f t="shared" si="1200"/>
        <v>-7.0126227208977543E-4</v>
      </c>
      <c r="Q1894" s="7" t="str">
        <f t="shared" si="1201"/>
        <v>равно</v>
      </c>
      <c r="R1894" s="7" t="str">
        <f t="shared" si="1202"/>
        <v>равно</v>
      </c>
      <c r="S1894" s="8">
        <f t="shared" si="1203"/>
        <v>827</v>
      </c>
      <c r="T1894" s="8">
        <f t="shared" si="1204"/>
        <v>951</v>
      </c>
      <c r="U1894" s="8">
        <f>Расценки!F1893</f>
        <v>2000</v>
      </c>
      <c r="V1894" s="8">
        <f>Расценки!G1893</f>
        <v>2300</v>
      </c>
      <c r="W1894" s="10">
        <f t="shared" si="1205"/>
        <v>0.4</v>
      </c>
      <c r="X1894" s="10">
        <f t="shared" si="1206"/>
        <v>0.38043478260869568</v>
      </c>
      <c r="Y1894" s="9">
        <f>Расценки!H1893</f>
        <v>2000</v>
      </c>
      <c r="Z1894" s="9">
        <f>Расценки!I1893</f>
        <v>2300</v>
      </c>
      <c r="AA1894" s="10">
        <f>Расценки!J1893</f>
        <v>0</v>
      </c>
      <c r="AB1894" s="10">
        <f>Расценки!K1893</f>
        <v>0</v>
      </c>
      <c r="AC1894" s="16">
        <f t="shared" si="1207"/>
        <v>0.4</v>
      </c>
      <c r="AD1894" s="16">
        <f t="shared" si="1208"/>
        <v>0.38043478260869568</v>
      </c>
      <c r="AE1894" s="10">
        <f t="shared" si="1209"/>
        <v>0.38</v>
      </c>
      <c r="AF1894" s="10">
        <f t="shared" si="1210"/>
        <v>0.38</v>
      </c>
      <c r="AG1894" s="8">
        <f t="shared" si="1211"/>
        <v>800</v>
      </c>
      <c r="AH1894" s="8">
        <f t="shared" si="1212"/>
        <v>875</v>
      </c>
    </row>
    <row r="1895" spans="1:34" x14ac:dyDescent="0.25">
      <c r="A1895" s="7" t="s">
        <v>5510</v>
      </c>
      <c r="B1895" s="7" t="s">
        <v>5511</v>
      </c>
      <c r="C1895" s="7" t="s">
        <v>54</v>
      </c>
      <c r="D1895" s="7" t="s">
        <v>396</v>
      </c>
      <c r="E1895" s="7" t="str">
        <f>INDEX('Нормо-час по специальностям'!$B$6:$B$26,MATCH(D1895,'Нормо-час по специальностям'!$A$6:$A$26,0))</f>
        <v>Монтажник дверей, окон, перегородок</v>
      </c>
      <c r="F1895" s="15">
        <v>2</v>
      </c>
      <c r="G1895" s="7" t="s">
        <v>7674</v>
      </c>
      <c r="H1895" s="11">
        <f t="shared" si="1196"/>
        <v>3.5</v>
      </c>
      <c r="I1895" s="8">
        <f>INDEX('Нормо-час по специальностям'!$D$6:$D$26,MATCH(D1895,'Нормо-час по специальностям'!$A$6:$A$26,0))</f>
        <v>800</v>
      </c>
      <c r="J1895" s="8">
        <f>INDEX('Нормо-час по специальностям'!$E$6:$E$26,MATCH(D1895,'Нормо-час по специальностям'!$A$6:$A$26,0))</f>
        <v>950</v>
      </c>
      <c r="K1895" s="8">
        <f t="shared" si="1197"/>
        <v>1600</v>
      </c>
      <c r="L1895" s="8">
        <f t="shared" si="1198"/>
        <v>1900</v>
      </c>
      <c r="M1895" s="8">
        <f>Расценки!L1894</f>
        <v>1550</v>
      </c>
      <c r="N1895" s="8">
        <f>Расценки!M1894</f>
        <v>1782</v>
      </c>
      <c r="O1895" s="10">
        <f t="shared" si="1199"/>
        <v>3.2258064516129004E-2</v>
      </c>
      <c r="P1895" s="10">
        <f t="shared" si="1200"/>
        <v>6.6217732884399583E-2</v>
      </c>
      <c r="Q1895" s="7" t="str">
        <f t="shared" si="1201"/>
        <v>равно</v>
      </c>
      <c r="R1895" s="7" t="str">
        <f t="shared" si="1202"/>
        <v>равно</v>
      </c>
      <c r="S1895" s="8">
        <f t="shared" si="1203"/>
        <v>775</v>
      </c>
      <c r="T1895" s="8">
        <f t="shared" si="1204"/>
        <v>891</v>
      </c>
      <c r="U1895" s="8">
        <f>Расценки!F1894</f>
        <v>2500</v>
      </c>
      <c r="V1895" s="8">
        <f>Расценки!G1894</f>
        <v>2875</v>
      </c>
      <c r="W1895" s="10">
        <f t="shared" si="1205"/>
        <v>0.36</v>
      </c>
      <c r="X1895" s="10">
        <f t="shared" si="1206"/>
        <v>0.33913043478260868</v>
      </c>
      <c r="Y1895" s="9">
        <f>Расценки!H1894</f>
        <v>2500</v>
      </c>
      <c r="Z1895" s="9">
        <f>Расценки!I1894</f>
        <v>2875</v>
      </c>
      <c r="AA1895" s="10">
        <f>Расценки!J1894</f>
        <v>0</v>
      </c>
      <c r="AB1895" s="10">
        <f>Расценки!K1894</f>
        <v>0</v>
      </c>
      <c r="AC1895" s="16">
        <f t="shared" si="1207"/>
        <v>0.36</v>
      </c>
      <c r="AD1895" s="16">
        <f t="shared" si="1208"/>
        <v>0.33913043478260868</v>
      </c>
      <c r="AE1895" s="10">
        <f t="shared" si="1209"/>
        <v>0.38</v>
      </c>
      <c r="AF1895" s="10">
        <f t="shared" si="1210"/>
        <v>0.38017391304347825</v>
      </c>
      <c r="AG1895" s="8">
        <f t="shared" si="1211"/>
        <v>900</v>
      </c>
      <c r="AH1895" s="8">
        <f t="shared" si="1212"/>
        <v>975</v>
      </c>
    </row>
    <row r="1896" spans="1:34" x14ac:dyDescent="0.25">
      <c r="A1896" s="7" t="s">
        <v>5513</v>
      </c>
      <c r="B1896" s="7" t="s">
        <v>5514</v>
      </c>
      <c r="C1896" s="7" t="s">
        <v>54</v>
      </c>
      <c r="D1896" s="7" t="s">
        <v>396</v>
      </c>
      <c r="E1896" s="7" t="str">
        <f>INDEX('Нормо-час по специальностям'!$B$6:$B$26,MATCH(D1896,'Нормо-час по специальностям'!$A$6:$A$26,0))</f>
        <v>Монтажник дверей, окон, перегородок</v>
      </c>
      <c r="F1896" s="15">
        <v>1</v>
      </c>
      <c r="G1896" s="7" t="s">
        <v>7674</v>
      </c>
      <c r="H1896" s="11">
        <f t="shared" si="1196"/>
        <v>7</v>
      </c>
      <c r="I1896" s="8">
        <f>INDEX('Нормо-час по специальностям'!$D$6:$D$26,MATCH(D1896,'Нормо-час по специальностям'!$A$6:$A$26,0))</f>
        <v>800</v>
      </c>
      <c r="J1896" s="8">
        <f>INDEX('Нормо-час по специальностям'!$E$6:$E$26,MATCH(D1896,'Нормо-час по специальностям'!$A$6:$A$26,0))</f>
        <v>950</v>
      </c>
      <c r="K1896" s="8">
        <f t="shared" si="1197"/>
        <v>800</v>
      </c>
      <c r="L1896" s="8">
        <f t="shared" si="1198"/>
        <v>950</v>
      </c>
      <c r="M1896" s="8">
        <f>Расценки!L1895</f>
        <v>930</v>
      </c>
      <c r="N1896" s="8">
        <f>Расценки!M1895</f>
        <v>1069</v>
      </c>
      <c r="O1896" s="10">
        <f t="shared" si="1199"/>
        <v>-0.13978494623655913</v>
      </c>
      <c r="P1896" s="10">
        <f t="shared" si="1200"/>
        <v>-0.11131898971000931</v>
      </c>
      <c r="Q1896" s="7" t="str">
        <f t="shared" si="1201"/>
        <v>нормо-часы</v>
      </c>
      <c r="R1896" s="7" t="str">
        <f t="shared" si="1202"/>
        <v>нормо-часы</v>
      </c>
      <c r="S1896" s="8">
        <f t="shared" si="1203"/>
        <v>930</v>
      </c>
      <c r="T1896" s="8">
        <f t="shared" si="1204"/>
        <v>1069</v>
      </c>
      <c r="U1896" s="8">
        <f>Расценки!F1895</f>
        <v>1500</v>
      </c>
      <c r="V1896" s="8">
        <f>Расценки!G1895</f>
        <v>1725</v>
      </c>
      <c r="W1896" s="10">
        <f t="shared" si="1205"/>
        <v>0.46666666666666667</v>
      </c>
      <c r="X1896" s="10">
        <f t="shared" si="1206"/>
        <v>0.44927536231884058</v>
      </c>
      <c r="Y1896" s="9">
        <f>Расценки!H1895</f>
        <v>1500</v>
      </c>
      <c r="Z1896" s="9">
        <f>Расценки!I1895</f>
        <v>1725</v>
      </c>
      <c r="AA1896" s="10">
        <f>Расценки!J1895</f>
        <v>0</v>
      </c>
      <c r="AB1896" s="10">
        <f>Расценки!K1895</f>
        <v>0</v>
      </c>
      <c r="AC1896" s="16">
        <f t="shared" si="1207"/>
        <v>0.46666666666666667</v>
      </c>
      <c r="AD1896" s="16">
        <f t="shared" si="1208"/>
        <v>0.44927536231884058</v>
      </c>
      <c r="AE1896" s="10">
        <f t="shared" si="1209"/>
        <v>0.38</v>
      </c>
      <c r="AF1896" s="10">
        <f t="shared" si="1210"/>
        <v>0.38028985507246377</v>
      </c>
      <c r="AG1896" s="8">
        <f t="shared" si="1211"/>
        <v>700</v>
      </c>
      <c r="AH1896" s="8">
        <f t="shared" si="1212"/>
        <v>775</v>
      </c>
    </row>
    <row r="1897" spans="1:34" x14ac:dyDescent="0.25">
      <c r="A1897" s="7" t="s">
        <v>5516</v>
      </c>
      <c r="B1897" s="7" t="s">
        <v>5517</v>
      </c>
      <c r="C1897" s="7" t="s">
        <v>177</v>
      </c>
      <c r="D1897" s="7" t="s">
        <v>396</v>
      </c>
      <c r="E1897" s="7" t="str">
        <f>INDEX('Нормо-час по специальностям'!$B$6:$B$26,MATCH(D1897,'Нормо-час по специальностям'!$A$6:$A$26,0))</f>
        <v>Монтажник дверей, окон, перегородок</v>
      </c>
      <c r="F1897" s="15">
        <v>0.4</v>
      </c>
      <c r="G1897" s="7" t="s">
        <v>7675</v>
      </c>
      <c r="H1897" s="11">
        <f t="shared" si="1196"/>
        <v>17.5</v>
      </c>
      <c r="I1897" s="8">
        <f>INDEX('Нормо-час по специальностям'!$D$6:$D$26,MATCH(D1897,'Нормо-час по специальностям'!$A$6:$A$26,0))</f>
        <v>800</v>
      </c>
      <c r="J1897" s="8">
        <f>INDEX('Нормо-час по специальностям'!$E$6:$E$26,MATCH(D1897,'Нормо-час по специальностям'!$A$6:$A$26,0))</f>
        <v>950</v>
      </c>
      <c r="K1897" s="8">
        <f t="shared" si="1197"/>
        <v>320</v>
      </c>
      <c r="L1897" s="8">
        <f t="shared" si="1198"/>
        <v>380</v>
      </c>
      <c r="M1897" s="8">
        <f>Расценки!L1896</f>
        <v>496</v>
      </c>
      <c r="N1897" s="8">
        <f>Расценки!M1896</f>
        <v>570</v>
      </c>
      <c r="O1897" s="10">
        <f t="shared" si="1199"/>
        <v>-0.35483870967741937</v>
      </c>
      <c r="P1897" s="10">
        <f t="shared" si="1200"/>
        <v>-0.33333333333333337</v>
      </c>
      <c r="Q1897" s="7" t="str">
        <f t="shared" si="1201"/>
        <v>нормо-часы</v>
      </c>
      <c r="R1897" s="7" t="str">
        <f t="shared" si="1202"/>
        <v>нормо-часы</v>
      </c>
      <c r="S1897" s="8">
        <f t="shared" si="1203"/>
        <v>1240</v>
      </c>
      <c r="T1897" s="8">
        <f t="shared" si="1204"/>
        <v>1425</v>
      </c>
      <c r="U1897" s="8">
        <f>Расценки!F1896</f>
        <v>800</v>
      </c>
      <c r="V1897" s="8">
        <f>Расценки!G1896</f>
        <v>920</v>
      </c>
      <c r="W1897" s="10">
        <f t="shared" si="1205"/>
        <v>0.6</v>
      </c>
      <c r="X1897" s="10">
        <f t="shared" si="1206"/>
        <v>0.58695652173913049</v>
      </c>
      <c r="Y1897" s="9">
        <f>Расценки!H1896</f>
        <v>800</v>
      </c>
      <c r="Z1897" s="9">
        <f>Расценки!I1896</f>
        <v>920</v>
      </c>
      <c r="AA1897" s="10">
        <f>Расценки!J1896</f>
        <v>0</v>
      </c>
      <c r="AB1897" s="10">
        <f>Расценки!K1896</f>
        <v>0</v>
      </c>
      <c r="AC1897" s="16">
        <f t="shared" si="1207"/>
        <v>0.6</v>
      </c>
      <c r="AD1897" s="16">
        <f t="shared" si="1208"/>
        <v>0.58695652173913049</v>
      </c>
      <c r="AE1897" s="10">
        <f t="shared" si="1209"/>
        <v>0.38</v>
      </c>
      <c r="AF1897" s="10">
        <f t="shared" si="1210"/>
        <v>0.38043478260869568</v>
      </c>
      <c r="AG1897" s="8">
        <f t="shared" si="1211"/>
        <v>480</v>
      </c>
      <c r="AH1897" s="8">
        <f t="shared" si="1212"/>
        <v>540</v>
      </c>
    </row>
    <row r="1898" spans="1:34" x14ac:dyDescent="0.25">
      <c r="A1898" s="7" t="s">
        <v>5519</v>
      </c>
      <c r="B1898" s="7" t="s">
        <v>5520</v>
      </c>
      <c r="C1898" s="7" t="s">
        <v>54</v>
      </c>
      <c r="D1898" s="7" t="s">
        <v>396</v>
      </c>
      <c r="E1898" s="7" t="str">
        <f>INDEX('Нормо-час по специальностям'!$B$6:$B$26,MATCH(D1898,'Нормо-час по специальностям'!$A$6:$A$26,0))</f>
        <v>Монтажник дверей, окон, перегородок</v>
      </c>
      <c r="F1898" s="15">
        <v>1.4</v>
      </c>
      <c r="G1898" s="7" t="s">
        <v>7676</v>
      </c>
      <c r="H1898" s="11">
        <f t="shared" si="1196"/>
        <v>5</v>
      </c>
      <c r="I1898" s="8">
        <f>INDEX('Нормо-час по специальностям'!$D$6:$D$26,MATCH(D1898,'Нормо-час по специальностям'!$A$6:$A$26,0))</f>
        <v>800</v>
      </c>
      <c r="J1898" s="8">
        <f>INDEX('Нормо-час по специальностям'!$E$6:$E$26,MATCH(D1898,'Нормо-час по специальностям'!$A$6:$A$26,0))</f>
        <v>950</v>
      </c>
      <c r="K1898" s="8">
        <f t="shared" si="1197"/>
        <v>1120</v>
      </c>
      <c r="L1898" s="8">
        <f t="shared" si="1198"/>
        <v>1330</v>
      </c>
      <c r="M1898" s="8">
        <f>Расценки!L1897</f>
        <v>868</v>
      </c>
      <c r="N1898" s="8">
        <f>Расценки!M1897</f>
        <v>998</v>
      </c>
      <c r="O1898" s="10">
        <f t="shared" si="1199"/>
        <v>0.29032258064516125</v>
      </c>
      <c r="P1898" s="10">
        <f t="shared" si="1200"/>
        <v>0.33266533066132276</v>
      </c>
      <c r="Q1898" s="7" t="str">
        <f t="shared" si="1201"/>
        <v>расценка</v>
      </c>
      <c r="R1898" s="7" t="str">
        <f t="shared" si="1202"/>
        <v>расценка</v>
      </c>
      <c r="S1898" s="8">
        <f t="shared" si="1203"/>
        <v>620</v>
      </c>
      <c r="T1898" s="8">
        <f t="shared" si="1204"/>
        <v>713</v>
      </c>
      <c r="U1898" s="8">
        <f>Расценки!F1897</f>
        <v>1400</v>
      </c>
      <c r="V1898" s="8">
        <f>Расценки!G1897</f>
        <v>1610</v>
      </c>
      <c r="W1898" s="10">
        <f t="shared" si="1205"/>
        <v>0.2</v>
      </c>
      <c r="X1898" s="10">
        <f t="shared" si="1206"/>
        <v>0.17391304347826086</v>
      </c>
      <c r="Y1898" s="9">
        <f>Расценки!H1897</f>
        <v>1494</v>
      </c>
      <c r="Z1898" s="9">
        <f>Расценки!I1897</f>
        <v>1774</v>
      </c>
      <c r="AA1898" s="10">
        <f>Расценки!J1897</f>
        <v>6.7142857142857171E-2</v>
      </c>
      <c r="AB1898" s="10">
        <f>Расценки!K1897</f>
        <v>0.1018633540372671</v>
      </c>
      <c r="AC1898" s="16">
        <f t="shared" si="1207"/>
        <v>0.25033467202141901</v>
      </c>
      <c r="AD1898" s="16">
        <f t="shared" si="1208"/>
        <v>0.25028184892897409</v>
      </c>
      <c r="AE1898" s="10">
        <f t="shared" si="1209"/>
        <v>0.41900937081659972</v>
      </c>
      <c r="AF1898" s="10">
        <f t="shared" si="1210"/>
        <v>0.4374295377677565</v>
      </c>
      <c r="AG1898" s="8">
        <f t="shared" si="1211"/>
        <v>374</v>
      </c>
      <c r="AH1898" s="8">
        <f t="shared" si="1212"/>
        <v>444</v>
      </c>
    </row>
    <row r="1899" spans="1:34" x14ac:dyDescent="0.25">
      <c r="A1899" s="7" t="s">
        <v>5522</v>
      </c>
      <c r="B1899" s="7" t="s">
        <v>5523</v>
      </c>
      <c r="C1899" s="7" t="s">
        <v>54</v>
      </c>
      <c r="D1899" s="7" t="s">
        <v>396</v>
      </c>
      <c r="E1899" s="7" t="str">
        <f>INDEX('Нормо-час по специальностям'!$B$6:$B$26,MATCH(D1899,'Нормо-час по специальностям'!$A$6:$A$26,0))</f>
        <v>Монтажник дверей, окон, перегородок</v>
      </c>
      <c r="F1899" s="15">
        <v>1.8</v>
      </c>
      <c r="G1899" s="7" t="s">
        <v>7676</v>
      </c>
      <c r="H1899" s="11">
        <f t="shared" si="1196"/>
        <v>3.89</v>
      </c>
      <c r="I1899" s="8">
        <f>INDEX('Нормо-час по специальностям'!$D$6:$D$26,MATCH(D1899,'Нормо-час по специальностям'!$A$6:$A$26,0))</f>
        <v>800</v>
      </c>
      <c r="J1899" s="8">
        <f>INDEX('Нормо-час по специальностям'!$E$6:$E$26,MATCH(D1899,'Нормо-час по специальностям'!$A$6:$A$26,0))</f>
        <v>950</v>
      </c>
      <c r="K1899" s="8">
        <f t="shared" si="1197"/>
        <v>1440</v>
      </c>
      <c r="L1899" s="8">
        <f t="shared" si="1198"/>
        <v>1710</v>
      </c>
      <c r="M1899" s="8">
        <f>Расценки!L1898</f>
        <v>1178</v>
      </c>
      <c r="N1899" s="8">
        <f>Расценки!M1898</f>
        <v>1355</v>
      </c>
      <c r="O1899" s="10">
        <f t="shared" si="1199"/>
        <v>0.22241086587436332</v>
      </c>
      <c r="P1899" s="10">
        <f t="shared" si="1200"/>
        <v>0.26199261992619927</v>
      </c>
      <c r="Q1899" s="7" t="str">
        <f t="shared" si="1201"/>
        <v>расценка</v>
      </c>
      <c r="R1899" s="7" t="str">
        <f t="shared" si="1202"/>
        <v>расценка</v>
      </c>
      <c r="S1899" s="8">
        <f t="shared" si="1203"/>
        <v>654</v>
      </c>
      <c r="T1899" s="8">
        <f t="shared" si="1204"/>
        <v>753</v>
      </c>
      <c r="U1899" s="8">
        <f>Расценки!F1898</f>
        <v>1900</v>
      </c>
      <c r="V1899" s="8">
        <f>Расценки!G1898</f>
        <v>2185</v>
      </c>
      <c r="W1899" s="10">
        <f t="shared" si="1205"/>
        <v>0.24210526315789474</v>
      </c>
      <c r="X1899" s="10">
        <f t="shared" si="1206"/>
        <v>0.21739130434782608</v>
      </c>
      <c r="Y1899" s="9">
        <f>Расценки!H1898</f>
        <v>1920</v>
      </c>
      <c r="Z1899" s="9">
        <f>Расценки!I1898</f>
        <v>2280</v>
      </c>
      <c r="AA1899" s="10">
        <f>Расценки!J1898</f>
        <v>1.0526315789473717E-2</v>
      </c>
      <c r="AB1899" s="10">
        <f>Расценки!K1898</f>
        <v>4.3478260869565188E-2</v>
      </c>
      <c r="AC1899" s="16">
        <f t="shared" si="1207"/>
        <v>0.25</v>
      </c>
      <c r="AD1899" s="16">
        <f t="shared" si="1208"/>
        <v>0.25</v>
      </c>
      <c r="AE1899" s="10">
        <f t="shared" si="1209"/>
        <v>0.38645833333333335</v>
      </c>
      <c r="AF1899" s="10">
        <f t="shared" si="1210"/>
        <v>0.4057017543859649</v>
      </c>
      <c r="AG1899" s="8">
        <f t="shared" si="1211"/>
        <v>480</v>
      </c>
      <c r="AH1899" s="8">
        <f t="shared" si="1212"/>
        <v>570</v>
      </c>
    </row>
    <row r="1900" spans="1:34" x14ac:dyDescent="0.25">
      <c r="A1900" s="7" t="s">
        <v>5524</v>
      </c>
      <c r="B1900" s="7" t="s">
        <v>5525</v>
      </c>
      <c r="C1900" s="7" t="s">
        <v>54</v>
      </c>
      <c r="D1900" s="7" t="s">
        <v>396</v>
      </c>
      <c r="E1900" s="7" t="str">
        <f>INDEX('Нормо-час по специальностям'!$B$6:$B$26,MATCH(D1900,'Нормо-час по специальностям'!$A$6:$A$26,0))</f>
        <v>Монтажник дверей, окон, перегородок</v>
      </c>
      <c r="F1900" s="15">
        <v>1.6</v>
      </c>
      <c r="G1900" s="7" t="s">
        <v>7676</v>
      </c>
      <c r="H1900" s="11">
        <f t="shared" si="1196"/>
        <v>4.38</v>
      </c>
      <c r="I1900" s="8">
        <f>INDEX('Нормо-час по специальностям'!$D$6:$D$26,MATCH(D1900,'Нормо-час по специальностям'!$A$6:$A$26,0))</f>
        <v>800</v>
      </c>
      <c r="J1900" s="8">
        <f>INDEX('Нормо-час по специальностям'!$E$6:$E$26,MATCH(D1900,'Нормо-час по специальностям'!$A$6:$A$26,0))</f>
        <v>950</v>
      </c>
      <c r="K1900" s="8">
        <f t="shared" si="1197"/>
        <v>1280</v>
      </c>
      <c r="L1900" s="8">
        <f t="shared" si="1198"/>
        <v>1520</v>
      </c>
      <c r="M1900" s="8">
        <f>Расценки!L1899</f>
        <v>1054</v>
      </c>
      <c r="N1900" s="8">
        <f>Расценки!M1899</f>
        <v>1212</v>
      </c>
      <c r="O1900" s="10">
        <f t="shared" si="1199"/>
        <v>0.21442125237191645</v>
      </c>
      <c r="P1900" s="10">
        <f t="shared" si="1200"/>
        <v>0.2541254125412542</v>
      </c>
      <c r="Q1900" s="7" t="str">
        <f t="shared" si="1201"/>
        <v>расценка</v>
      </c>
      <c r="R1900" s="7" t="str">
        <f t="shared" si="1202"/>
        <v>расценка</v>
      </c>
      <c r="S1900" s="8">
        <f t="shared" si="1203"/>
        <v>659</v>
      </c>
      <c r="T1900" s="8">
        <f t="shared" si="1204"/>
        <v>758</v>
      </c>
      <c r="U1900" s="8">
        <f>Расценки!F1899</f>
        <v>1700</v>
      </c>
      <c r="V1900" s="8">
        <f>Расценки!G1899</f>
        <v>1955</v>
      </c>
      <c r="W1900" s="10">
        <f t="shared" si="1205"/>
        <v>0.24705882352941178</v>
      </c>
      <c r="X1900" s="10">
        <f t="shared" si="1206"/>
        <v>0.22250639386189258</v>
      </c>
      <c r="Y1900" s="9">
        <f>Расценки!H1899</f>
        <v>1707</v>
      </c>
      <c r="Z1900" s="9">
        <f>Расценки!I1899</f>
        <v>2027</v>
      </c>
      <c r="AA1900" s="10">
        <f>Расценки!J1899</f>
        <v>4.1176470588235592E-3</v>
      </c>
      <c r="AB1900" s="10">
        <f>Расценки!K1899</f>
        <v>3.6828644501278873E-2</v>
      </c>
      <c r="AC1900" s="16">
        <f t="shared" si="1207"/>
        <v>0.25014645577035738</v>
      </c>
      <c r="AD1900" s="16">
        <f t="shared" si="1208"/>
        <v>0.25012333497779971</v>
      </c>
      <c r="AE1900" s="10">
        <f t="shared" si="1209"/>
        <v>0.38254247217340365</v>
      </c>
      <c r="AF1900" s="10">
        <f t="shared" si="1210"/>
        <v>0.40207202762703503</v>
      </c>
      <c r="AG1900" s="8">
        <f t="shared" si="1211"/>
        <v>427</v>
      </c>
      <c r="AH1900" s="8">
        <f t="shared" si="1212"/>
        <v>507</v>
      </c>
    </row>
    <row r="1901" spans="1:34" x14ac:dyDescent="0.25">
      <c r="A1901" s="7" t="s">
        <v>5526</v>
      </c>
      <c r="B1901" s="7" t="s">
        <v>5527</v>
      </c>
      <c r="C1901" s="7" t="s">
        <v>54</v>
      </c>
      <c r="D1901" s="7" t="s">
        <v>396</v>
      </c>
      <c r="E1901" s="7" t="str">
        <f>INDEX('Нормо-час по специальностям'!$B$6:$B$26,MATCH(D1901,'Нормо-час по специальностям'!$A$6:$A$26,0))</f>
        <v>Монтажник дверей, окон, перегородок</v>
      </c>
      <c r="F1901" s="15">
        <v>1.7</v>
      </c>
      <c r="G1901" s="7" t="s">
        <v>7676</v>
      </c>
      <c r="H1901" s="11">
        <f t="shared" si="1196"/>
        <v>4.12</v>
      </c>
      <c r="I1901" s="8">
        <f>INDEX('Нормо-час по специальностям'!$D$6:$D$26,MATCH(D1901,'Нормо-час по специальностям'!$A$6:$A$26,0))</f>
        <v>800</v>
      </c>
      <c r="J1901" s="8">
        <f>INDEX('Нормо-час по специальностям'!$E$6:$E$26,MATCH(D1901,'Нормо-час по специальностям'!$A$6:$A$26,0))</f>
        <v>950</v>
      </c>
      <c r="K1901" s="8">
        <f t="shared" si="1197"/>
        <v>1360</v>
      </c>
      <c r="L1901" s="8">
        <f t="shared" si="1198"/>
        <v>1615</v>
      </c>
      <c r="M1901" s="8">
        <f>Расценки!L1900</f>
        <v>1116</v>
      </c>
      <c r="N1901" s="8">
        <f>Расценки!M1900</f>
        <v>1283</v>
      </c>
      <c r="O1901" s="10">
        <f t="shared" si="1199"/>
        <v>0.21863799283154117</v>
      </c>
      <c r="P1901" s="10">
        <f t="shared" si="1200"/>
        <v>0.25876851130163669</v>
      </c>
      <c r="Q1901" s="7" t="str">
        <f t="shared" si="1201"/>
        <v>расценка</v>
      </c>
      <c r="R1901" s="7" t="str">
        <f t="shared" si="1202"/>
        <v>расценка</v>
      </c>
      <c r="S1901" s="8">
        <f t="shared" si="1203"/>
        <v>656</v>
      </c>
      <c r="T1901" s="8">
        <f t="shared" si="1204"/>
        <v>755</v>
      </c>
      <c r="U1901" s="8">
        <f>Расценки!F1900</f>
        <v>1800</v>
      </c>
      <c r="V1901" s="8">
        <f>Расценки!G1900</f>
        <v>2070</v>
      </c>
      <c r="W1901" s="10">
        <f t="shared" si="1205"/>
        <v>0.24444444444444444</v>
      </c>
      <c r="X1901" s="10">
        <f t="shared" si="1206"/>
        <v>0.21980676328502416</v>
      </c>
      <c r="Y1901" s="9">
        <f>Расценки!H1900</f>
        <v>1814</v>
      </c>
      <c r="Z1901" s="9">
        <f>Расценки!I1900</f>
        <v>2154</v>
      </c>
      <c r="AA1901" s="10">
        <f>Расценки!J1900</f>
        <v>7.7777777777778834E-3</v>
      </c>
      <c r="AB1901" s="10">
        <f>Расценки!K1900</f>
        <v>4.057971014492745E-2</v>
      </c>
      <c r="AC1901" s="16">
        <f t="shared" si="1207"/>
        <v>0.25027563395810365</v>
      </c>
      <c r="AD1901" s="16">
        <f t="shared" si="1208"/>
        <v>0.2502321262766945</v>
      </c>
      <c r="AE1901" s="10">
        <f t="shared" si="1209"/>
        <v>0.38478500551267913</v>
      </c>
      <c r="AF1901" s="10">
        <f t="shared" si="1210"/>
        <v>0.40436397400185703</v>
      </c>
      <c r="AG1901" s="8">
        <f t="shared" si="1211"/>
        <v>454</v>
      </c>
      <c r="AH1901" s="8">
        <f t="shared" si="1212"/>
        <v>539</v>
      </c>
    </row>
    <row r="1902" spans="1:34" x14ac:dyDescent="0.25">
      <c r="A1902" s="7" t="s">
        <v>5528</v>
      </c>
      <c r="B1902" s="7" t="s">
        <v>5529</v>
      </c>
      <c r="C1902" s="7" t="s">
        <v>54</v>
      </c>
      <c r="D1902" s="7" t="s">
        <v>396</v>
      </c>
      <c r="E1902" s="7" t="str">
        <f>INDEX('Нормо-час по специальностям'!$B$6:$B$26,MATCH(D1902,'Нормо-час по специальностям'!$A$6:$A$26,0))</f>
        <v>Монтажник дверей, окон, перегородок</v>
      </c>
      <c r="F1902" s="15">
        <v>1.5</v>
      </c>
      <c r="G1902" s="7" t="s">
        <v>7676</v>
      </c>
      <c r="H1902" s="11">
        <f t="shared" si="1196"/>
        <v>4.67</v>
      </c>
      <c r="I1902" s="8">
        <f>INDEX('Нормо-час по специальностям'!$D$6:$D$26,MATCH(D1902,'Нормо-час по специальностям'!$A$6:$A$26,0))</f>
        <v>800</v>
      </c>
      <c r="J1902" s="8">
        <f>INDEX('Нормо-час по специальностям'!$E$6:$E$26,MATCH(D1902,'Нормо-час по специальностям'!$A$6:$A$26,0))</f>
        <v>950</v>
      </c>
      <c r="K1902" s="8">
        <f t="shared" si="1197"/>
        <v>1200</v>
      </c>
      <c r="L1902" s="8">
        <f t="shared" si="1198"/>
        <v>1425</v>
      </c>
      <c r="M1902" s="8">
        <f>Расценки!L1901</f>
        <v>1023</v>
      </c>
      <c r="N1902" s="8">
        <f>Расценки!M1901</f>
        <v>1176</v>
      </c>
      <c r="O1902" s="10">
        <f t="shared" si="1199"/>
        <v>0.17302052785923761</v>
      </c>
      <c r="P1902" s="10">
        <f t="shared" si="1200"/>
        <v>0.21173469387755106</v>
      </c>
      <c r="Q1902" s="7" t="str">
        <f t="shared" si="1201"/>
        <v>расценка</v>
      </c>
      <c r="R1902" s="7" t="str">
        <f t="shared" si="1202"/>
        <v>расценка</v>
      </c>
      <c r="S1902" s="8">
        <f t="shared" si="1203"/>
        <v>682</v>
      </c>
      <c r="T1902" s="8">
        <f t="shared" si="1204"/>
        <v>784</v>
      </c>
      <c r="U1902" s="8">
        <f>Расценки!F1901</f>
        <v>1650</v>
      </c>
      <c r="V1902" s="8">
        <f>Расценки!G1901</f>
        <v>1897</v>
      </c>
      <c r="W1902" s="10">
        <f t="shared" si="1205"/>
        <v>0.27272727272727271</v>
      </c>
      <c r="X1902" s="10">
        <f t="shared" si="1206"/>
        <v>0.24881391671059569</v>
      </c>
      <c r="Y1902" s="9">
        <f>Расценки!H1901</f>
        <v>1650</v>
      </c>
      <c r="Z1902" s="9">
        <f>Расценки!I1901</f>
        <v>1900</v>
      </c>
      <c r="AA1902" s="10">
        <f>Расценки!J1901</f>
        <v>0</v>
      </c>
      <c r="AB1902" s="10">
        <f>Расценки!K1901</f>
        <v>1.581444385872377E-3</v>
      </c>
      <c r="AC1902" s="16">
        <f t="shared" si="1207"/>
        <v>0.27272727272727271</v>
      </c>
      <c r="AD1902" s="16">
        <f t="shared" si="1208"/>
        <v>0.25</v>
      </c>
      <c r="AE1902" s="10">
        <f t="shared" si="1209"/>
        <v>0.38</v>
      </c>
      <c r="AF1902" s="10">
        <f t="shared" si="1210"/>
        <v>0.38105263157894737</v>
      </c>
      <c r="AG1902" s="8">
        <f t="shared" si="1211"/>
        <v>450</v>
      </c>
      <c r="AH1902" s="8">
        <f t="shared" si="1212"/>
        <v>475</v>
      </c>
    </row>
    <row r="1903" spans="1:34" x14ac:dyDescent="0.25">
      <c r="A1903" s="7" t="s">
        <v>5530</v>
      </c>
      <c r="B1903" s="7" t="s">
        <v>5531</v>
      </c>
      <c r="C1903" s="7" t="s">
        <v>54</v>
      </c>
      <c r="D1903" s="7" t="s">
        <v>396</v>
      </c>
      <c r="E1903" s="7" t="str">
        <f>INDEX('Нормо-час по специальностям'!$B$6:$B$26,MATCH(D1903,'Нормо-час по специальностям'!$A$6:$A$26,0))</f>
        <v>Монтажник дверей, окон, перегородок</v>
      </c>
      <c r="F1903" s="15">
        <v>2</v>
      </c>
      <c r="G1903" s="7" t="s">
        <v>7676</v>
      </c>
      <c r="H1903" s="11">
        <f t="shared" si="1196"/>
        <v>3.5</v>
      </c>
      <c r="I1903" s="8">
        <f>INDEX('Нормо-час по специальностям'!$D$6:$D$26,MATCH(D1903,'Нормо-час по специальностям'!$A$6:$A$26,0))</f>
        <v>800</v>
      </c>
      <c r="J1903" s="8">
        <f>INDEX('Нормо-час по специальностям'!$E$6:$E$26,MATCH(D1903,'Нормо-час по специальностям'!$A$6:$A$26,0))</f>
        <v>950</v>
      </c>
      <c r="K1903" s="8">
        <f t="shared" si="1197"/>
        <v>1600</v>
      </c>
      <c r="L1903" s="8">
        <f t="shared" si="1198"/>
        <v>1900</v>
      </c>
      <c r="M1903" s="8">
        <f>Расценки!L1902</f>
        <v>1302</v>
      </c>
      <c r="N1903" s="8">
        <f>Расценки!M1902</f>
        <v>1497</v>
      </c>
      <c r="O1903" s="10">
        <f t="shared" si="1199"/>
        <v>0.22887864823348703</v>
      </c>
      <c r="P1903" s="10">
        <f t="shared" si="1200"/>
        <v>0.26920507682030737</v>
      </c>
      <c r="Q1903" s="7" t="str">
        <f t="shared" si="1201"/>
        <v>расценка</v>
      </c>
      <c r="R1903" s="7" t="str">
        <f t="shared" si="1202"/>
        <v>расценка</v>
      </c>
      <c r="S1903" s="8">
        <f t="shared" si="1203"/>
        <v>651</v>
      </c>
      <c r="T1903" s="8">
        <f t="shared" si="1204"/>
        <v>749</v>
      </c>
      <c r="U1903" s="8">
        <f>Расценки!F1902</f>
        <v>2100</v>
      </c>
      <c r="V1903" s="8">
        <f>Расценки!G1902</f>
        <v>2415</v>
      </c>
      <c r="W1903" s="10">
        <f t="shared" si="1205"/>
        <v>0.23809523809523808</v>
      </c>
      <c r="X1903" s="10">
        <f t="shared" si="1206"/>
        <v>0.21325051759834368</v>
      </c>
      <c r="Y1903" s="9">
        <f>Расценки!H1902</f>
        <v>2134</v>
      </c>
      <c r="Z1903" s="9">
        <f>Расценки!I1902</f>
        <v>2534</v>
      </c>
      <c r="AA1903" s="10">
        <f>Расценки!J1902</f>
        <v>1.6190476190476089E-2</v>
      </c>
      <c r="AB1903" s="10">
        <f>Расценки!K1902</f>
        <v>4.9275362318840665E-2</v>
      </c>
      <c r="AC1903" s="16">
        <f t="shared" si="1207"/>
        <v>0.25023430178069356</v>
      </c>
      <c r="AD1903" s="16">
        <f t="shared" si="1208"/>
        <v>0.25019731649565902</v>
      </c>
      <c r="AE1903" s="10">
        <f t="shared" si="1209"/>
        <v>0.38987816307403939</v>
      </c>
      <c r="AF1903" s="10">
        <f t="shared" si="1210"/>
        <v>0.40923441199684296</v>
      </c>
      <c r="AG1903" s="8">
        <f t="shared" si="1211"/>
        <v>534</v>
      </c>
      <c r="AH1903" s="8">
        <f t="shared" si="1212"/>
        <v>634</v>
      </c>
    </row>
    <row r="1904" spans="1:34" x14ac:dyDescent="0.25">
      <c r="A1904" s="7" t="s">
        <v>5532</v>
      </c>
      <c r="B1904" s="7" t="s">
        <v>5533</v>
      </c>
      <c r="C1904" s="7" t="s">
        <v>54</v>
      </c>
      <c r="D1904" s="7" t="s">
        <v>396</v>
      </c>
      <c r="E1904" s="7" t="str">
        <f>INDEX('Нормо-час по специальностям'!$B$6:$B$26,MATCH(D1904,'Нормо-час по специальностям'!$A$6:$A$26,0))</f>
        <v>Монтажник дверей, окон, перегородок</v>
      </c>
      <c r="F1904" s="15">
        <v>2.2000000000000002</v>
      </c>
      <c r="G1904" s="7" t="s">
        <v>7676</v>
      </c>
      <c r="H1904" s="11">
        <f t="shared" si="1196"/>
        <v>3.18</v>
      </c>
      <c r="I1904" s="8">
        <f>INDEX('Нормо-час по специальностям'!$D$6:$D$26,MATCH(D1904,'Нормо-час по специальностям'!$A$6:$A$26,0))</f>
        <v>800</v>
      </c>
      <c r="J1904" s="8">
        <f>INDEX('Нормо-час по специальностям'!$E$6:$E$26,MATCH(D1904,'Нормо-час по специальностям'!$A$6:$A$26,0))</f>
        <v>950</v>
      </c>
      <c r="K1904" s="8">
        <f t="shared" si="1197"/>
        <v>1760</v>
      </c>
      <c r="L1904" s="8">
        <f t="shared" si="1198"/>
        <v>2090</v>
      </c>
      <c r="M1904" s="8">
        <f>Расценки!L1903</f>
        <v>1426</v>
      </c>
      <c r="N1904" s="8">
        <f>Расценки!M1903</f>
        <v>1640</v>
      </c>
      <c r="O1904" s="10">
        <f t="shared" si="1199"/>
        <v>0.23422159887798033</v>
      </c>
      <c r="P1904" s="10">
        <f t="shared" si="1200"/>
        <v>0.27439024390243905</v>
      </c>
      <c r="Q1904" s="7" t="str">
        <f t="shared" si="1201"/>
        <v>расценка</v>
      </c>
      <c r="R1904" s="7" t="str">
        <f t="shared" si="1202"/>
        <v>расценка</v>
      </c>
      <c r="S1904" s="8">
        <f t="shared" si="1203"/>
        <v>648</v>
      </c>
      <c r="T1904" s="8">
        <f t="shared" si="1204"/>
        <v>745</v>
      </c>
      <c r="U1904" s="8">
        <f>Расценки!F1903</f>
        <v>2300</v>
      </c>
      <c r="V1904" s="8">
        <f>Расценки!G1903</f>
        <v>2645</v>
      </c>
      <c r="W1904" s="10">
        <f t="shared" si="1205"/>
        <v>0.23478260869565218</v>
      </c>
      <c r="X1904" s="10">
        <f t="shared" si="1206"/>
        <v>0.20982986767485823</v>
      </c>
      <c r="Y1904" s="9">
        <f>Расценки!H1903</f>
        <v>2347</v>
      </c>
      <c r="Z1904" s="9">
        <f>Расценки!I1903</f>
        <v>2787</v>
      </c>
      <c r="AA1904" s="10">
        <f>Расценки!J1903</f>
        <v>2.043478260869569E-2</v>
      </c>
      <c r="AB1904" s="10">
        <f>Расценки!K1903</f>
        <v>5.3686200378071813E-2</v>
      </c>
      <c r="AC1904" s="16">
        <f t="shared" si="1207"/>
        <v>0.25010651896037495</v>
      </c>
      <c r="AD1904" s="16">
        <f t="shared" si="1208"/>
        <v>0.25008970218873339</v>
      </c>
      <c r="AE1904" s="10">
        <f t="shared" si="1209"/>
        <v>0.3924158500213038</v>
      </c>
      <c r="AF1904" s="10">
        <f t="shared" si="1210"/>
        <v>0.41155364190886257</v>
      </c>
      <c r="AG1904" s="8">
        <f t="shared" si="1211"/>
        <v>587</v>
      </c>
      <c r="AH1904" s="8">
        <f t="shared" si="1212"/>
        <v>697</v>
      </c>
    </row>
    <row r="1905" spans="1:34" x14ac:dyDescent="0.25">
      <c r="A1905" s="7" t="s">
        <v>5534</v>
      </c>
      <c r="B1905" s="7" t="s">
        <v>5535</v>
      </c>
      <c r="C1905" s="7" t="s">
        <v>50</v>
      </c>
      <c r="D1905" s="7" t="s">
        <v>396</v>
      </c>
      <c r="E1905" s="7" t="str">
        <f>INDEX('Нормо-час по специальностям'!$B$6:$B$26,MATCH(D1905,'Нормо-час по специальностям'!$A$6:$A$26,0))</f>
        <v>Монтажник дверей, окон, перегородок</v>
      </c>
      <c r="F1905" s="15">
        <v>0.5</v>
      </c>
      <c r="G1905" s="7" t="s">
        <v>7677</v>
      </c>
      <c r="H1905" s="11">
        <f t="shared" si="1196"/>
        <v>14</v>
      </c>
      <c r="I1905" s="8">
        <f>INDEX('Нормо-час по специальностям'!$D$6:$D$26,MATCH(D1905,'Нормо-час по специальностям'!$A$6:$A$26,0))</f>
        <v>800</v>
      </c>
      <c r="J1905" s="8">
        <f>INDEX('Нормо-час по специальностям'!$E$6:$E$26,MATCH(D1905,'Нормо-час по специальностям'!$A$6:$A$26,0))</f>
        <v>950</v>
      </c>
      <c r="K1905" s="8">
        <f t="shared" si="1197"/>
        <v>400</v>
      </c>
      <c r="L1905" s="8">
        <f t="shared" si="1198"/>
        <v>475</v>
      </c>
      <c r="M1905" s="8">
        <f>Расценки!L1904</f>
        <v>434</v>
      </c>
      <c r="N1905" s="8">
        <f>Расценки!M1904</f>
        <v>499</v>
      </c>
      <c r="O1905" s="10">
        <f t="shared" si="1199"/>
        <v>-7.8341013824884786E-2</v>
      </c>
      <c r="P1905" s="10">
        <f t="shared" si="1200"/>
        <v>-4.8096192384769587E-2</v>
      </c>
      <c r="Q1905" s="7" t="str">
        <f t="shared" si="1201"/>
        <v>равно</v>
      </c>
      <c r="R1905" s="7" t="str">
        <f t="shared" si="1202"/>
        <v>равно</v>
      </c>
      <c r="S1905" s="8">
        <f t="shared" si="1203"/>
        <v>868</v>
      </c>
      <c r="T1905" s="8">
        <f t="shared" si="1204"/>
        <v>998</v>
      </c>
      <c r="U1905" s="8">
        <f>Расценки!F1904</f>
        <v>700</v>
      </c>
      <c r="V1905" s="8">
        <f>Расценки!G1904</f>
        <v>805</v>
      </c>
      <c r="W1905" s="10">
        <f t="shared" si="1205"/>
        <v>0.42857142857142855</v>
      </c>
      <c r="X1905" s="10">
        <f t="shared" si="1206"/>
        <v>0.40993788819875776</v>
      </c>
      <c r="Y1905" s="9">
        <f>Расценки!H1904</f>
        <v>700</v>
      </c>
      <c r="Z1905" s="9">
        <f>Расценки!I1904</f>
        <v>805</v>
      </c>
      <c r="AA1905" s="10">
        <f>Расценки!J1904</f>
        <v>0</v>
      </c>
      <c r="AB1905" s="10">
        <f>Расценки!K1904</f>
        <v>0</v>
      </c>
      <c r="AC1905" s="16">
        <f t="shared" si="1207"/>
        <v>0.42857142857142855</v>
      </c>
      <c r="AD1905" s="16">
        <f t="shared" si="1208"/>
        <v>0.40993788819875776</v>
      </c>
      <c r="AE1905" s="10">
        <f t="shared" si="1209"/>
        <v>0.38</v>
      </c>
      <c r="AF1905" s="10">
        <f t="shared" si="1210"/>
        <v>0.38012422360248449</v>
      </c>
      <c r="AG1905" s="8">
        <f t="shared" si="1211"/>
        <v>300</v>
      </c>
      <c r="AH1905" s="8">
        <f t="shared" si="1212"/>
        <v>330</v>
      </c>
    </row>
    <row r="1906" spans="1:34" x14ac:dyDescent="0.25">
      <c r="A1906" s="7" t="s">
        <v>5538</v>
      </c>
      <c r="B1906" s="7" t="s">
        <v>5539</v>
      </c>
      <c r="C1906" s="7" t="s">
        <v>50</v>
      </c>
      <c r="D1906" s="7" t="s">
        <v>396</v>
      </c>
      <c r="E1906" s="7" t="str">
        <f>INDEX('Нормо-час по специальностям'!$B$6:$B$26,MATCH(D1906,'Нормо-час по специальностям'!$A$6:$A$26,0))</f>
        <v>Монтажник дверей, окон, перегородок</v>
      </c>
      <c r="F1906" s="15">
        <v>0.6</v>
      </c>
      <c r="G1906" s="7" t="s">
        <v>7677</v>
      </c>
      <c r="H1906" s="11">
        <f t="shared" si="1196"/>
        <v>11.67</v>
      </c>
      <c r="I1906" s="8">
        <f>INDEX('Нормо-час по специальностям'!$D$6:$D$26,MATCH(D1906,'Нормо-час по специальностям'!$A$6:$A$26,0))</f>
        <v>800</v>
      </c>
      <c r="J1906" s="8">
        <f>INDEX('Нормо-час по специальностям'!$E$6:$E$26,MATCH(D1906,'Нормо-час по специальностям'!$A$6:$A$26,0))</f>
        <v>950</v>
      </c>
      <c r="K1906" s="8">
        <f t="shared" si="1197"/>
        <v>480</v>
      </c>
      <c r="L1906" s="8">
        <f t="shared" si="1198"/>
        <v>570</v>
      </c>
      <c r="M1906" s="8">
        <f>Расценки!L1905</f>
        <v>496</v>
      </c>
      <c r="N1906" s="8">
        <f>Расценки!M1905</f>
        <v>570</v>
      </c>
      <c r="O1906" s="10">
        <f t="shared" si="1199"/>
        <v>-3.2258064516129004E-2</v>
      </c>
      <c r="P1906" s="10">
        <f t="shared" si="1200"/>
        <v>0</v>
      </c>
      <c r="Q1906" s="7" t="str">
        <f t="shared" si="1201"/>
        <v>равно</v>
      </c>
      <c r="R1906" s="7" t="str">
        <f t="shared" si="1202"/>
        <v>равно</v>
      </c>
      <c r="S1906" s="8">
        <f t="shared" si="1203"/>
        <v>827</v>
      </c>
      <c r="T1906" s="8">
        <f t="shared" si="1204"/>
        <v>950</v>
      </c>
      <c r="U1906" s="8">
        <f>Расценки!F1905</f>
        <v>800</v>
      </c>
      <c r="V1906" s="8">
        <f>Расценки!G1905</f>
        <v>920</v>
      </c>
      <c r="W1906" s="10">
        <f t="shared" si="1205"/>
        <v>0.4</v>
      </c>
      <c r="X1906" s="10">
        <f t="shared" si="1206"/>
        <v>0.38043478260869568</v>
      </c>
      <c r="Y1906" s="9">
        <f>Расценки!H1905</f>
        <v>800</v>
      </c>
      <c r="Z1906" s="9">
        <f>Расценки!I1905</f>
        <v>920</v>
      </c>
      <c r="AA1906" s="10">
        <f>Расценки!J1905</f>
        <v>0</v>
      </c>
      <c r="AB1906" s="10">
        <f>Расценки!K1905</f>
        <v>0</v>
      </c>
      <c r="AC1906" s="16">
        <f t="shared" si="1207"/>
        <v>0.4</v>
      </c>
      <c r="AD1906" s="16">
        <f t="shared" si="1208"/>
        <v>0.38043478260869568</v>
      </c>
      <c r="AE1906" s="10">
        <f t="shared" si="1209"/>
        <v>0.38</v>
      </c>
      <c r="AF1906" s="10">
        <f t="shared" si="1210"/>
        <v>0.38043478260869568</v>
      </c>
      <c r="AG1906" s="8">
        <f t="shared" si="1211"/>
        <v>320</v>
      </c>
      <c r="AH1906" s="8">
        <f t="shared" si="1212"/>
        <v>350</v>
      </c>
    </row>
    <row r="1907" spans="1:34" x14ac:dyDescent="0.25">
      <c r="A1907" s="7" t="s">
        <v>5542</v>
      </c>
      <c r="B1907" s="7" t="s">
        <v>5543</v>
      </c>
      <c r="C1907" s="7" t="s">
        <v>50</v>
      </c>
      <c r="D1907" s="7" t="s">
        <v>396</v>
      </c>
      <c r="E1907" s="7" t="str">
        <f>INDEX('Нормо-час по специальностям'!$B$6:$B$26,MATCH(D1907,'Нормо-час по специальностям'!$A$6:$A$26,0))</f>
        <v>Монтажник дверей, окон, перегородок</v>
      </c>
      <c r="F1907" s="15">
        <v>0.5</v>
      </c>
      <c r="G1907" s="7" t="s">
        <v>7677</v>
      </c>
      <c r="H1907" s="11">
        <f t="shared" si="1196"/>
        <v>14</v>
      </c>
      <c r="I1907" s="8">
        <f>INDEX('Нормо-час по специальностям'!$D$6:$D$26,MATCH(D1907,'Нормо-час по специальностям'!$A$6:$A$26,0))</f>
        <v>800</v>
      </c>
      <c r="J1907" s="8">
        <f>INDEX('Нормо-час по специальностям'!$E$6:$E$26,MATCH(D1907,'Нормо-час по специальностям'!$A$6:$A$26,0))</f>
        <v>950</v>
      </c>
      <c r="K1907" s="8">
        <f t="shared" si="1197"/>
        <v>400</v>
      </c>
      <c r="L1907" s="8">
        <f t="shared" si="1198"/>
        <v>475</v>
      </c>
      <c r="M1907" s="8">
        <f>Расценки!L1906</f>
        <v>434</v>
      </c>
      <c r="N1907" s="8">
        <f>Расценки!M1906</f>
        <v>499</v>
      </c>
      <c r="O1907" s="10">
        <f t="shared" si="1199"/>
        <v>-7.8341013824884786E-2</v>
      </c>
      <c r="P1907" s="10">
        <f t="shared" si="1200"/>
        <v>-4.8096192384769587E-2</v>
      </c>
      <c r="Q1907" s="7" t="str">
        <f t="shared" si="1201"/>
        <v>равно</v>
      </c>
      <c r="R1907" s="7" t="str">
        <f t="shared" si="1202"/>
        <v>равно</v>
      </c>
      <c r="S1907" s="8">
        <f t="shared" si="1203"/>
        <v>868</v>
      </c>
      <c r="T1907" s="8">
        <f t="shared" si="1204"/>
        <v>998</v>
      </c>
      <c r="U1907" s="8">
        <f>Расценки!F1906</f>
        <v>700</v>
      </c>
      <c r="V1907" s="8">
        <f>Расценки!G1906</f>
        <v>805</v>
      </c>
      <c r="W1907" s="10">
        <f t="shared" si="1205"/>
        <v>0.42857142857142855</v>
      </c>
      <c r="X1907" s="10">
        <f t="shared" si="1206"/>
        <v>0.40993788819875776</v>
      </c>
      <c r="Y1907" s="9">
        <f>Расценки!H1906</f>
        <v>700</v>
      </c>
      <c r="Z1907" s="9">
        <f>Расценки!I1906</f>
        <v>805</v>
      </c>
      <c r="AA1907" s="10">
        <f>Расценки!J1906</f>
        <v>0</v>
      </c>
      <c r="AB1907" s="10">
        <f>Расценки!K1906</f>
        <v>0</v>
      </c>
      <c r="AC1907" s="16">
        <f t="shared" si="1207"/>
        <v>0.42857142857142855</v>
      </c>
      <c r="AD1907" s="16">
        <f t="shared" si="1208"/>
        <v>0.40993788819875776</v>
      </c>
      <c r="AE1907" s="10">
        <f t="shared" si="1209"/>
        <v>0.38</v>
      </c>
      <c r="AF1907" s="10">
        <f t="shared" si="1210"/>
        <v>0.38012422360248449</v>
      </c>
      <c r="AG1907" s="8">
        <f t="shared" si="1211"/>
        <v>300</v>
      </c>
      <c r="AH1907" s="8">
        <f t="shared" si="1212"/>
        <v>330</v>
      </c>
    </row>
    <row r="1908" spans="1:34" x14ac:dyDescent="0.25">
      <c r="A1908" s="7" t="s">
        <v>5545</v>
      </c>
      <c r="B1908" s="7" t="s">
        <v>5546</v>
      </c>
      <c r="C1908" s="7" t="s">
        <v>177</v>
      </c>
      <c r="D1908" s="7" t="s">
        <v>396</v>
      </c>
      <c r="E1908" s="7" t="str">
        <f>INDEX('Нормо-час по специальностям'!$B$6:$B$26,MATCH(D1908,'Нормо-час по специальностям'!$A$6:$A$26,0))</f>
        <v>Монтажник дверей, окон, перегородок</v>
      </c>
      <c r="F1908" s="15">
        <v>0.25</v>
      </c>
      <c r="G1908" s="7" t="s">
        <v>7678</v>
      </c>
      <c r="H1908" s="11">
        <f t="shared" si="1196"/>
        <v>28</v>
      </c>
      <c r="I1908" s="8">
        <f>INDEX('Нормо-час по специальностям'!$D$6:$D$26,MATCH(D1908,'Нормо-час по специальностям'!$A$6:$A$26,0))</f>
        <v>800</v>
      </c>
      <c r="J1908" s="8">
        <f>INDEX('Нормо-час по специальностям'!$E$6:$E$26,MATCH(D1908,'Нормо-час по специальностям'!$A$6:$A$26,0))</f>
        <v>950</v>
      </c>
      <c r="K1908" s="8">
        <f t="shared" si="1197"/>
        <v>200</v>
      </c>
      <c r="L1908" s="8">
        <f t="shared" si="1198"/>
        <v>238</v>
      </c>
      <c r="M1908" s="8">
        <f>Расценки!L1907</f>
        <v>248</v>
      </c>
      <c r="N1908" s="8">
        <f>Расценки!M1907</f>
        <v>285</v>
      </c>
      <c r="O1908" s="10">
        <f t="shared" si="1199"/>
        <v>-0.19354838709677424</v>
      </c>
      <c r="P1908" s="10">
        <f t="shared" si="1200"/>
        <v>-0.16491228070175434</v>
      </c>
      <c r="Q1908" s="7" t="str">
        <f t="shared" si="1201"/>
        <v>нормо-часы</v>
      </c>
      <c r="R1908" s="7" t="str">
        <f t="shared" si="1202"/>
        <v>нормо-часы</v>
      </c>
      <c r="S1908" s="8">
        <f t="shared" si="1203"/>
        <v>992</v>
      </c>
      <c r="T1908" s="8">
        <f t="shared" si="1204"/>
        <v>1140</v>
      </c>
      <c r="U1908" s="8">
        <f>Расценки!F1907</f>
        <v>400</v>
      </c>
      <c r="V1908" s="8">
        <f>Расценки!G1907</f>
        <v>460</v>
      </c>
      <c r="W1908" s="10">
        <f t="shared" si="1205"/>
        <v>0.5</v>
      </c>
      <c r="X1908" s="10">
        <f t="shared" si="1206"/>
        <v>0.4826086956521739</v>
      </c>
      <c r="Y1908" s="9">
        <f>Расценки!H1907</f>
        <v>400</v>
      </c>
      <c r="Z1908" s="9">
        <f>Расценки!I1907</f>
        <v>460</v>
      </c>
      <c r="AA1908" s="10">
        <f>Расценки!J1907</f>
        <v>0</v>
      </c>
      <c r="AB1908" s="10">
        <f>Расценки!K1907</f>
        <v>0</v>
      </c>
      <c r="AC1908" s="16">
        <f t="shared" si="1207"/>
        <v>0.5</v>
      </c>
      <c r="AD1908" s="16">
        <f t="shared" si="1208"/>
        <v>0.4826086956521739</v>
      </c>
      <c r="AE1908" s="10">
        <f t="shared" si="1209"/>
        <v>0.38</v>
      </c>
      <c r="AF1908" s="10">
        <f t="shared" si="1210"/>
        <v>0.38043478260869568</v>
      </c>
      <c r="AG1908" s="8">
        <f t="shared" si="1211"/>
        <v>200</v>
      </c>
      <c r="AH1908" s="8">
        <f t="shared" si="1212"/>
        <v>222</v>
      </c>
    </row>
    <row r="1909" spans="1:34" x14ac:dyDescent="0.25">
      <c r="A1909" s="7" t="s">
        <v>5548</v>
      </c>
      <c r="B1909" s="7" t="s">
        <v>5549</v>
      </c>
      <c r="C1909" s="7" t="s">
        <v>50</v>
      </c>
      <c r="D1909" s="7" t="s">
        <v>396</v>
      </c>
      <c r="E1909" s="7" t="str">
        <f>INDEX('Нормо-час по специальностям'!$B$6:$B$26,MATCH(D1909,'Нормо-час по специальностям'!$A$6:$A$26,0))</f>
        <v>Монтажник дверей, окон, перегородок</v>
      </c>
      <c r="F1909" s="15">
        <v>0.12</v>
      </c>
      <c r="G1909" s="7" t="s">
        <v>7679</v>
      </c>
      <c r="H1909" s="11">
        <f t="shared" si="1196"/>
        <v>58.33</v>
      </c>
      <c r="I1909" s="8">
        <f>INDEX('Нормо-час по специальностям'!$D$6:$D$26,MATCH(D1909,'Нормо-час по специальностям'!$A$6:$A$26,0))</f>
        <v>800</v>
      </c>
      <c r="J1909" s="8">
        <f>INDEX('Нормо-час по специальностям'!$E$6:$E$26,MATCH(D1909,'Нормо-час по специальностям'!$A$6:$A$26,0))</f>
        <v>950</v>
      </c>
      <c r="K1909" s="8">
        <f t="shared" si="1197"/>
        <v>96</v>
      </c>
      <c r="L1909" s="8">
        <f t="shared" si="1198"/>
        <v>114</v>
      </c>
      <c r="M1909" s="8">
        <f>Расценки!L1908</f>
        <v>93</v>
      </c>
      <c r="N1909" s="8">
        <f>Расценки!M1908</f>
        <v>107</v>
      </c>
      <c r="O1909" s="10">
        <f t="shared" si="1199"/>
        <v>3.2258064516129004E-2</v>
      </c>
      <c r="P1909" s="10">
        <f t="shared" si="1200"/>
        <v>6.5420560747663448E-2</v>
      </c>
      <c r="Q1909" s="7" t="str">
        <f t="shared" si="1201"/>
        <v>равно</v>
      </c>
      <c r="R1909" s="7" t="str">
        <f t="shared" si="1202"/>
        <v>равно</v>
      </c>
      <c r="S1909" s="8">
        <f t="shared" si="1203"/>
        <v>775</v>
      </c>
      <c r="T1909" s="8">
        <f t="shared" si="1204"/>
        <v>892</v>
      </c>
      <c r="U1909" s="8">
        <f>Расценки!F1908</f>
        <v>150</v>
      </c>
      <c r="V1909" s="8">
        <f>Расценки!G1908</f>
        <v>172</v>
      </c>
      <c r="W1909" s="10">
        <f t="shared" si="1205"/>
        <v>0.36</v>
      </c>
      <c r="X1909" s="10">
        <f t="shared" si="1206"/>
        <v>0.33720930232558138</v>
      </c>
      <c r="Y1909" s="9">
        <f>Расценки!H1908</f>
        <v>150</v>
      </c>
      <c r="Z1909" s="9">
        <f>Расценки!I1908</f>
        <v>172</v>
      </c>
      <c r="AA1909" s="10">
        <f>Расценки!J1908</f>
        <v>0</v>
      </c>
      <c r="AB1909" s="10">
        <f>Расценки!K1908</f>
        <v>0</v>
      </c>
      <c r="AC1909" s="16">
        <f t="shared" si="1207"/>
        <v>0.36</v>
      </c>
      <c r="AD1909" s="16">
        <f t="shared" si="1208"/>
        <v>0.33720930232558138</v>
      </c>
      <c r="AE1909" s="10">
        <f t="shared" si="1209"/>
        <v>0.38</v>
      </c>
      <c r="AF1909" s="10">
        <f t="shared" si="1210"/>
        <v>0.37790697674418605</v>
      </c>
      <c r="AG1909" s="8">
        <f t="shared" si="1211"/>
        <v>54</v>
      </c>
      <c r="AH1909" s="8">
        <f t="shared" si="1212"/>
        <v>58</v>
      </c>
    </row>
    <row r="1910" spans="1:34" x14ac:dyDescent="0.25">
      <c r="A1910" s="7" t="s">
        <v>5551</v>
      </c>
      <c r="B1910" s="7" t="s">
        <v>5552</v>
      </c>
      <c r="C1910" s="7" t="s">
        <v>54</v>
      </c>
      <c r="D1910" s="7" t="s">
        <v>396</v>
      </c>
      <c r="E1910" s="7" t="str">
        <f>INDEX('Нормо-час по специальностям'!$B$6:$B$26,MATCH(D1910,'Нормо-час по специальностям'!$A$6:$A$26,0))</f>
        <v>Монтажник дверей, окон, перегородок</v>
      </c>
      <c r="F1910" s="15">
        <v>3</v>
      </c>
      <c r="G1910" s="7" t="s">
        <v>7671</v>
      </c>
      <c r="H1910" s="11">
        <f t="shared" si="1196"/>
        <v>2.33</v>
      </c>
      <c r="I1910" s="8">
        <f>INDEX('Нормо-час по специальностям'!$D$6:$D$26,MATCH(D1910,'Нормо-час по специальностям'!$A$6:$A$26,0))</f>
        <v>800</v>
      </c>
      <c r="J1910" s="8">
        <f>INDEX('Нормо-час по специальностям'!$E$6:$E$26,MATCH(D1910,'Нормо-час по специальностям'!$A$6:$A$26,0))</f>
        <v>950</v>
      </c>
      <c r="K1910" s="8">
        <f t="shared" si="1197"/>
        <v>2400</v>
      </c>
      <c r="L1910" s="8">
        <f t="shared" si="1198"/>
        <v>2850</v>
      </c>
      <c r="M1910" s="8">
        <f>Расценки!L1909</f>
        <v>1984</v>
      </c>
      <c r="N1910" s="8">
        <f>Расценки!M1909</f>
        <v>2282</v>
      </c>
      <c r="O1910" s="10">
        <f t="shared" si="1199"/>
        <v>0.20967741935483875</v>
      </c>
      <c r="P1910" s="10">
        <f t="shared" si="1200"/>
        <v>0.24890446976336555</v>
      </c>
      <c r="Q1910" s="7" t="str">
        <f t="shared" si="1201"/>
        <v>расценка</v>
      </c>
      <c r="R1910" s="7" t="str">
        <f t="shared" si="1202"/>
        <v>расценка</v>
      </c>
      <c r="S1910" s="8">
        <f t="shared" si="1203"/>
        <v>661</v>
      </c>
      <c r="T1910" s="8">
        <f t="shared" si="1204"/>
        <v>761</v>
      </c>
      <c r="U1910" s="8">
        <f>Расценки!F1909</f>
        <v>3200</v>
      </c>
      <c r="V1910" s="8">
        <f>Расценки!G1909</f>
        <v>3680</v>
      </c>
      <c r="W1910" s="10">
        <f t="shared" si="1205"/>
        <v>0.25</v>
      </c>
      <c r="X1910" s="10">
        <f t="shared" si="1206"/>
        <v>0.22554347826086957</v>
      </c>
      <c r="Y1910" s="9">
        <f>Расценки!H1909</f>
        <v>3200</v>
      </c>
      <c r="Z1910" s="9">
        <f>Расценки!I1909</f>
        <v>3800</v>
      </c>
      <c r="AA1910" s="10">
        <f>Расценки!J1909</f>
        <v>0</v>
      </c>
      <c r="AB1910" s="10">
        <f>Расценки!K1909</f>
        <v>3.2608695652173836E-2</v>
      </c>
      <c r="AC1910" s="16">
        <f t="shared" si="1207"/>
        <v>0.25</v>
      </c>
      <c r="AD1910" s="16">
        <f t="shared" si="1208"/>
        <v>0.25</v>
      </c>
      <c r="AE1910" s="10">
        <f t="shared" si="1209"/>
        <v>0.38</v>
      </c>
      <c r="AF1910" s="10">
        <f t="shared" si="1210"/>
        <v>0.39947368421052631</v>
      </c>
      <c r="AG1910" s="8">
        <f t="shared" si="1211"/>
        <v>800</v>
      </c>
      <c r="AH1910" s="8">
        <f t="shared" si="1212"/>
        <v>950</v>
      </c>
    </row>
    <row r="1911" spans="1:34" x14ac:dyDescent="0.25">
      <c r="A1911" s="7" t="s">
        <v>5555</v>
      </c>
      <c r="B1911" s="7" t="s">
        <v>5556</v>
      </c>
      <c r="C1911" s="7" t="s">
        <v>54</v>
      </c>
      <c r="D1911" s="7" t="s">
        <v>396</v>
      </c>
      <c r="E1911" s="7" t="str">
        <f>INDEX('Нормо-час по специальностям'!$B$6:$B$26,MATCH(D1911,'Нормо-час по специальностям'!$A$6:$A$26,0))</f>
        <v>Монтажник дверей, окон, перегородок</v>
      </c>
      <c r="F1911" s="15">
        <v>2</v>
      </c>
      <c r="G1911" s="7" t="s">
        <v>7671</v>
      </c>
      <c r="H1911" s="11">
        <f t="shared" si="1196"/>
        <v>3.5</v>
      </c>
      <c r="I1911" s="8">
        <f>INDEX('Нормо-час по специальностям'!$D$6:$D$26,MATCH(D1911,'Нормо-час по специальностям'!$A$6:$A$26,0))</f>
        <v>800</v>
      </c>
      <c r="J1911" s="8">
        <f>INDEX('Нормо-час по специальностям'!$E$6:$E$26,MATCH(D1911,'Нормо-час по специальностям'!$A$6:$A$26,0))</f>
        <v>950</v>
      </c>
      <c r="K1911" s="8">
        <f t="shared" si="1197"/>
        <v>1600</v>
      </c>
      <c r="L1911" s="8">
        <f t="shared" si="1198"/>
        <v>1900</v>
      </c>
      <c r="M1911" s="8">
        <f>Расценки!L1910</f>
        <v>1364</v>
      </c>
      <c r="N1911" s="8">
        <f>Расценки!M1910</f>
        <v>1569</v>
      </c>
      <c r="O1911" s="10">
        <f t="shared" si="1199"/>
        <v>0.17302052785923761</v>
      </c>
      <c r="P1911" s="10">
        <f t="shared" si="1200"/>
        <v>0.21096239643084758</v>
      </c>
      <c r="Q1911" s="7" t="str">
        <f t="shared" si="1201"/>
        <v>расценка</v>
      </c>
      <c r="R1911" s="7" t="str">
        <f t="shared" si="1202"/>
        <v>расценка</v>
      </c>
      <c r="S1911" s="8">
        <f t="shared" si="1203"/>
        <v>682</v>
      </c>
      <c r="T1911" s="8">
        <f t="shared" si="1204"/>
        <v>785</v>
      </c>
      <c r="U1911" s="8">
        <f>Расценки!F1910</f>
        <v>2200</v>
      </c>
      <c r="V1911" s="8">
        <f>Расценки!G1910</f>
        <v>2530</v>
      </c>
      <c r="W1911" s="10">
        <f t="shared" si="1205"/>
        <v>0.27272727272727271</v>
      </c>
      <c r="X1911" s="10">
        <f t="shared" si="1206"/>
        <v>0.24901185770750989</v>
      </c>
      <c r="Y1911" s="9">
        <f>Расценки!H1910</f>
        <v>2200</v>
      </c>
      <c r="Z1911" s="9">
        <f>Расценки!I1910</f>
        <v>2534</v>
      </c>
      <c r="AA1911" s="10">
        <f>Расценки!J1910</f>
        <v>0</v>
      </c>
      <c r="AB1911" s="10">
        <f>Расценки!K1910</f>
        <v>1.5810276679841806E-3</v>
      </c>
      <c r="AC1911" s="16">
        <f t="shared" si="1207"/>
        <v>0.27272727272727271</v>
      </c>
      <c r="AD1911" s="16">
        <f t="shared" si="1208"/>
        <v>0.25019731649565902</v>
      </c>
      <c r="AE1911" s="10">
        <f t="shared" si="1209"/>
        <v>0.38</v>
      </c>
      <c r="AF1911" s="10">
        <f t="shared" si="1210"/>
        <v>0.38082083662194161</v>
      </c>
      <c r="AG1911" s="8">
        <f t="shared" si="1211"/>
        <v>600</v>
      </c>
      <c r="AH1911" s="8">
        <f t="shared" si="1212"/>
        <v>634</v>
      </c>
    </row>
    <row r="1912" spans="1:34" x14ac:dyDescent="0.25">
      <c r="A1912" s="12" t="s">
        <v>5557</v>
      </c>
      <c r="B1912" s="12" t="s">
        <v>5558</v>
      </c>
      <c r="C1912" s="12" t="s">
        <v>54</v>
      </c>
      <c r="D1912" s="7" t="s">
        <v>35</v>
      </c>
      <c r="E1912" s="7" t="str">
        <f>INDEX('Нормо-час по специальностям'!$B$6:$B$26,MATCH(D1912,'Нормо-час по специальностям'!$A$6:$A$26,0))</f>
        <v>Разнорабочий / демонтажник</v>
      </c>
      <c r="F1912" s="15">
        <v>0.6</v>
      </c>
      <c r="G1912" s="7" t="s">
        <v>7680</v>
      </c>
      <c r="H1912" s="11">
        <f t="shared" si="1196"/>
        <v>11.67</v>
      </c>
      <c r="I1912" s="8">
        <f>INDEX('Нормо-час по специальностям'!$D$6:$D$26,MATCH(D1912,'Нормо-час по специальностям'!$A$6:$A$26,0))</f>
        <v>550</v>
      </c>
      <c r="J1912" s="8">
        <f>INDEX('Нормо-час по специальностям'!$E$6:$E$26,MATCH(D1912,'Нормо-час по специальностям'!$A$6:$A$26,0))</f>
        <v>660</v>
      </c>
      <c r="K1912" s="8">
        <f t="shared" si="1197"/>
        <v>330</v>
      </c>
      <c r="L1912" s="8">
        <f t="shared" si="1198"/>
        <v>396</v>
      </c>
      <c r="M1912" s="8">
        <f>Расценки!L1911</f>
        <v>390</v>
      </c>
      <c r="N1912" s="8">
        <f>Расценки!M1911</f>
        <v>448</v>
      </c>
      <c r="O1912" s="10">
        <f t="shared" si="1199"/>
        <v>-0.15384615384615385</v>
      </c>
      <c r="P1912" s="10">
        <f t="shared" si="1200"/>
        <v>-0.1160714285714286</v>
      </c>
      <c r="Q1912" s="7" t="str">
        <f t="shared" si="1201"/>
        <v>нормо-часы</v>
      </c>
      <c r="R1912" s="7" t="str">
        <f t="shared" si="1202"/>
        <v>нормо-часы</v>
      </c>
      <c r="S1912" s="8">
        <f t="shared" si="1203"/>
        <v>650</v>
      </c>
      <c r="T1912" s="8">
        <f t="shared" si="1204"/>
        <v>747</v>
      </c>
      <c r="U1912" s="8">
        <f>Расценки!F1911</f>
        <v>600</v>
      </c>
      <c r="V1912" s="8">
        <f>Расценки!G1911</f>
        <v>690</v>
      </c>
      <c r="W1912" s="10">
        <f t="shared" si="1205"/>
        <v>0.45</v>
      </c>
      <c r="X1912" s="10">
        <f t="shared" si="1206"/>
        <v>0.42608695652173911</v>
      </c>
      <c r="Y1912" s="9">
        <f>Расценки!H1911</f>
        <v>600</v>
      </c>
      <c r="Z1912" s="9">
        <f>Расценки!I1911</f>
        <v>690</v>
      </c>
      <c r="AA1912" s="10">
        <f>Расценки!J1911</f>
        <v>0</v>
      </c>
      <c r="AB1912" s="10">
        <f>Расценки!K1911</f>
        <v>0</v>
      </c>
      <c r="AC1912" s="16">
        <f t="shared" si="1207"/>
        <v>0.45</v>
      </c>
      <c r="AD1912" s="16">
        <f t="shared" si="1208"/>
        <v>0.42608695652173911</v>
      </c>
      <c r="AE1912" s="10">
        <f t="shared" si="1209"/>
        <v>0.35</v>
      </c>
      <c r="AF1912" s="10">
        <f t="shared" si="1210"/>
        <v>0.35072463768115941</v>
      </c>
      <c r="AG1912" s="8">
        <f t="shared" si="1211"/>
        <v>270</v>
      </c>
      <c r="AH1912" s="8">
        <f t="shared" si="1212"/>
        <v>294</v>
      </c>
    </row>
    <row r="1913" spans="1:34" x14ac:dyDescent="0.25">
      <c r="A1913" s="12" t="s">
        <v>5560</v>
      </c>
      <c r="B1913" s="12" t="s">
        <v>5561</v>
      </c>
      <c r="C1913" s="12" t="s">
        <v>177</v>
      </c>
      <c r="D1913" s="7" t="s">
        <v>396</v>
      </c>
      <c r="E1913" s="7" t="str">
        <f>INDEX('Нормо-час по специальностям'!$B$6:$B$26,MATCH(D1913,'Нормо-час по специальностям'!$A$6:$A$26,0))</f>
        <v>Монтажник дверей, окон, перегородок</v>
      </c>
      <c r="F1913" s="15">
        <v>0.3</v>
      </c>
      <c r="G1913" s="7" t="s">
        <v>7681</v>
      </c>
      <c r="H1913" s="11">
        <f t="shared" si="1196"/>
        <v>23.33</v>
      </c>
      <c r="I1913" s="8">
        <f>INDEX('Нормо-час по специальностям'!$D$6:$D$26,MATCH(D1913,'Нормо-час по специальностям'!$A$6:$A$26,0))</f>
        <v>800</v>
      </c>
      <c r="J1913" s="8">
        <f>INDEX('Нормо-час по специальностям'!$E$6:$E$26,MATCH(D1913,'Нормо-час по специальностям'!$A$6:$A$26,0))</f>
        <v>950</v>
      </c>
      <c r="K1913" s="8">
        <f t="shared" si="1197"/>
        <v>240</v>
      </c>
      <c r="L1913" s="8">
        <f t="shared" si="1198"/>
        <v>285</v>
      </c>
      <c r="M1913" s="8">
        <f>Расценки!L1912</f>
        <v>310</v>
      </c>
      <c r="N1913" s="8">
        <f>Расценки!M1912</f>
        <v>356</v>
      </c>
      <c r="O1913" s="10">
        <f t="shared" si="1199"/>
        <v>-0.22580645161290325</v>
      </c>
      <c r="P1913" s="10">
        <f t="shared" si="1200"/>
        <v>-0.199438202247191</v>
      </c>
      <c r="Q1913" s="7" t="str">
        <f t="shared" si="1201"/>
        <v>нормо-часы</v>
      </c>
      <c r="R1913" s="7" t="str">
        <f t="shared" si="1202"/>
        <v>нормо-часы</v>
      </c>
      <c r="S1913" s="8">
        <f t="shared" si="1203"/>
        <v>1033</v>
      </c>
      <c r="T1913" s="8">
        <f t="shared" si="1204"/>
        <v>1187</v>
      </c>
      <c r="U1913" s="8">
        <f>Расценки!F1912</f>
        <v>500</v>
      </c>
      <c r="V1913" s="8">
        <f>Расценки!G1912</f>
        <v>575</v>
      </c>
      <c r="W1913" s="10">
        <f t="shared" si="1205"/>
        <v>0.52</v>
      </c>
      <c r="X1913" s="10">
        <f t="shared" si="1206"/>
        <v>0.5043478260869565</v>
      </c>
      <c r="Y1913" s="9">
        <f>Расценки!H1912</f>
        <v>500</v>
      </c>
      <c r="Z1913" s="9">
        <f>Расценки!I1912</f>
        <v>575</v>
      </c>
      <c r="AA1913" s="10">
        <f>Расценки!J1912</f>
        <v>0</v>
      </c>
      <c r="AB1913" s="10">
        <f>Расценки!K1912</f>
        <v>0</v>
      </c>
      <c r="AC1913" s="16">
        <f t="shared" si="1207"/>
        <v>0.52</v>
      </c>
      <c r="AD1913" s="16">
        <f t="shared" si="1208"/>
        <v>0.5043478260869565</v>
      </c>
      <c r="AE1913" s="10">
        <f t="shared" si="1209"/>
        <v>0.38</v>
      </c>
      <c r="AF1913" s="10">
        <f t="shared" si="1210"/>
        <v>0.38086956521739129</v>
      </c>
      <c r="AG1913" s="8">
        <f t="shared" si="1211"/>
        <v>260</v>
      </c>
      <c r="AH1913" s="8">
        <f t="shared" si="1212"/>
        <v>290</v>
      </c>
    </row>
    <row r="1914" spans="1:34" x14ac:dyDescent="0.25">
      <c r="A1914" s="12" t="s">
        <v>5563</v>
      </c>
      <c r="B1914" s="12" t="s">
        <v>5564</v>
      </c>
      <c r="C1914" s="12" t="s">
        <v>50</v>
      </c>
      <c r="D1914" s="7" t="s">
        <v>396</v>
      </c>
      <c r="E1914" s="7" t="str">
        <f>INDEX('Нормо-час по специальностям'!$B$6:$B$26,MATCH(D1914,'Нормо-час по специальностям'!$A$6:$A$26,0))</f>
        <v>Монтажник дверей, окон, перегородок</v>
      </c>
      <c r="F1914" s="15">
        <v>0.1</v>
      </c>
      <c r="G1914" s="7" t="s">
        <v>7669</v>
      </c>
      <c r="H1914" s="11">
        <f t="shared" si="1196"/>
        <v>70</v>
      </c>
      <c r="I1914" s="8">
        <f>INDEX('Нормо-час по специальностям'!$D$6:$D$26,MATCH(D1914,'Нормо-час по специальностям'!$A$6:$A$26,0))</f>
        <v>800</v>
      </c>
      <c r="J1914" s="8">
        <f>INDEX('Нормо-час по специальностям'!$E$6:$E$26,MATCH(D1914,'Нормо-час по специальностям'!$A$6:$A$26,0))</f>
        <v>950</v>
      </c>
      <c r="K1914" s="8">
        <f t="shared" si="1197"/>
        <v>80</v>
      </c>
      <c r="L1914" s="8">
        <f t="shared" si="1198"/>
        <v>95</v>
      </c>
      <c r="M1914" s="8">
        <f>Расценки!L1913</f>
        <v>112</v>
      </c>
      <c r="N1914" s="8">
        <f>Расценки!M1913</f>
        <v>128</v>
      </c>
      <c r="O1914" s="10">
        <f t="shared" si="1199"/>
        <v>-0.2857142857142857</v>
      </c>
      <c r="P1914" s="10">
        <f t="shared" si="1200"/>
        <v>-0.2578125</v>
      </c>
      <c r="Q1914" s="7" t="str">
        <f t="shared" si="1201"/>
        <v>нормо-часы</v>
      </c>
      <c r="R1914" s="7" t="str">
        <f t="shared" si="1202"/>
        <v>нормо-часы</v>
      </c>
      <c r="S1914" s="8">
        <f t="shared" si="1203"/>
        <v>1120</v>
      </c>
      <c r="T1914" s="8">
        <f t="shared" si="1204"/>
        <v>1280</v>
      </c>
      <c r="U1914" s="8">
        <f>Расценки!F1913</f>
        <v>180</v>
      </c>
      <c r="V1914" s="8">
        <f>Расценки!G1913</f>
        <v>207</v>
      </c>
      <c r="W1914" s="10">
        <f t="shared" si="1205"/>
        <v>0.55555555555555558</v>
      </c>
      <c r="X1914" s="10">
        <f t="shared" si="1206"/>
        <v>0.54106280193236711</v>
      </c>
      <c r="Y1914" s="9">
        <f>Расценки!H1913</f>
        <v>180</v>
      </c>
      <c r="Z1914" s="9">
        <f>Расценки!I1913</f>
        <v>207</v>
      </c>
      <c r="AA1914" s="10">
        <f>Расценки!J1913</f>
        <v>0</v>
      </c>
      <c r="AB1914" s="10">
        <f>Расценки!K1913</f>
        <v>0</v>
      </c>
      <c r="AC1914" s="16">
        <f t="shared" si="1207"/>
        <v>0.55555555555555558</v>
      </c>
      <c r="AD1914" s="16">
        <f t="shared" si="1208"/>
        <v>0.54106280193236711</v>
      </c>
      <c r="AE1914" s="10">
        <f t="shared" si="1209"/>
        <v>0.37777777777777777</v>
      </c>
      <c r="AF1914" s="10">
        <f t="shared" si="1210"/>
        <v>0.38164251207729466</v>
      </c>
      <c r="AG1914" s="8">
        <f t="shared" si="1211"/>
        <v>100</v>
      </c>
      <c r="AH1914" s="8">
        <f t="shared" si="1212"/>
        <v>112</v>
      </c>
    </row>
    <row r="1915" spans="1:34" x14ac:dyDescent="0.25">
      <c r="A1915" s="12" t="s">
        <v>5566</v>
      </c>
      <c r="B1915" s="12" t="s">
        <v>5567</v>
      </c>
      <c r="C1915" s="12" t="s">
        <v>54</v>
      </c>
      <c r="D1915" s="7" t="s">
        <v>396</v>
      </c>
      <c r="E1915" s="7" t="str">
        <f>INDEX('Нормо-час по специальностям'!$B$6:$B$26,MATCH(D1915,'Нормо-час по специальностям'!$A$6:$A$26,0))</f>
        <v>Монтажник дверей, окон, перегородок</v>
      </c>
      <c r="F1915" s="15">
        <v>1.5</v>
      </c>
      <c r="G1915" s="7" t="s">
        <v>7680</v>
      </c>
      <c r="H1915" s="11">
        <f t="shared" si="1196"/>
        <v>4.67</v>
      </c>
      <c r="I1915" s="8">
        <f>INDEX('Нормо-час по специальностям'!$D$6:$D$26,MATCH(D1915,'Нормо-час по специальностям'!$A$6:$A$26,0))</f>
        <v>800</v>
      </c>
      <c r="J1915" s="8">
        <f>INDEX('Нормо-час по специальностям'!$E$6:$E$26,MATCH(D1915,'Нормо-час по специальностям'!$A$6:$A$26,0))</f>
        <v>950</v>
      </c>
      <c r="K1915" s="8">
        <f t="shared" si="1197"/>
        <v>1200</v>
      </c>
      <c r="L1915" s="8">
        <f t="shared" si="1198"/>
        <v>1425</v>
      </c>
      <c r="M1915" s="8">
        <f>Расценки!L1914</f>
        <v>1364</v>
      </c>
      <c r="N1915" s="8">
        <f>Расценки!M1914</f>
        <v>1569</v>
      </c>
      <c r="O1915" s="10">
        <f t="shared" si="1199"/>
        <v>-0.12023460410557185</v>
      </c>
      <c r="P1915" s="10">
        <f t="shared" si="1200"/>
        <v>-9.1778202676864207E-2</v>
      </c>
      <c r="Q1915" s="7" t="str">
        <f t="shared" si="1201"/>
        <v>нормо-часы</v>
      </c>
      <c r="R1915" s="7" t="str">
        <f t="shared" si="1202"/>
        <v>равно</v>
      </c>
      <c r="S1915" s="8">
        <f t="shared" si="1203"/>
        <v>909</v>
      </c>
      <c r="T1915" s="8">
        <f t="shared" si="1204"/>
        <v>1046</v>
      </c>
      <c r="U1915" s="8">
        <f>Расценки!F1914</f>
        <v>2200</v>
      </c>
      <c r="V1915" s="8">
        <f>Расценки!G1914</f>
        <v>2530</v>
      </c>
      <c r="W1915" s="10">
        <f t="shared" si="1205"/>
        <v>0.45454545454545453</v>
      </c>
      <c r="X1915" s="10">
        <f t="shared" si="1206"/>
        <v>0.43675889328063239</v>
      </c>
      <c r="Y1915" s="9">
        <f>Расценки!H1914</f>
        <v>2200</v>
      </c>
      <c r="Z1915" s="9">
        <f>Расценки!I1914</f>
        <v>2530</v>
      </c>
      <c r="AA1915" s="10">
        <f>Расценки!J1914</f>
        <v>0</v>
      </c>
      <c r="AB1915" s="10">
        <f>Расценки!K1914</f>
        <v>0</v>
      </c>
      <c r="AC1915" s="16">
        <f t="shared" si="1207"/>
        <v>0.45454545454545453</v>
      </c>
      <c r="AD1915" s="16">
        <f t="shared" si="1208"/>
        <v>0.43675889328063239</v>
      </c>
      <c r="AE1915" s="10">
        <f t="shared" si="1209"/>
        <v>0.38</v>
      </c>
      <c r="AF1915" s="10">
        <f t="shared" si="1210"/>
        <v>0.37984189723320161</v>
      </c>
      <c r="AG1915" s="8">
        <f t="shared" si="1211"/>
        <v>1000</v>
      </c>
      <c r="AH1915" s="8">
        <f t="shared" si="1212"/>
        <v>1105</v>
      </c>
    </row>
    <row r="1916" spans="1:34" x14ac:dyDescent="0.25">
      <c r="A1916" s="12" t="s">
        <v>5569</v>
      </c>
      <c r="B1916" s="12" t="s">
        <v>5570</v>
      </c>
      <c r="C1916" s="12" t="s">
        <v>50</v>
      </c>
      <c r="D1916" s="7" t="s">
        <v>396</v>
      </c>
      <c r="E1916" s="7" t="str">
        <f>INDEX('Нормо-час по специальностям'!$B$6:$B$26,MATCH(D1916,'Нормо-час по специальностям'!$A$6:$A$26,0))</f>
        <v>Монтажник дверей, окон, перегородок</v>
      </c>
      <c r="F1916" s="15">
        <v>0.6</v>
      </c>
      <c r="G1916" s="7" t="s">
        <v>7682</v>
      </c>
      <c r="H1916" s="11">
        <f t="shared" si="1196"/>
        <v>11.67</v>
      </c>
      <c r="I1916" s="8">
        <f>INDEX('Нормо-час по специальностям'!$D$6:$D$26,MATCH(D1916,'Нормо-час по специальностям'!$A$6:$A$26,0))</f>
        <v>800</v>
      </c>
      <c r="J1916" s="8">
        <f>INDEX('Нормо-час по специальностям'!$E$6:$E$26,MATCH(D1916,'Нормо-час по специальностям'!$A$6:$A$26,0))</f>
        <v>950</v>
      </c>
      <c r="K1916" s="8">
        <f t="shared" si="1197"/>
        <v>480</v>
      </c>
      <c r="L1916" s="8">
        <f t="shared" si="1198"/>
        <v>570</v>
      </c>
      <c r="M1916" s="8">
        <f>Расценки!L1915</f>
        <v>558</v>
      </c>
      <c r="N1916" s="8">
        <f>Расценки!M1915</f>
        <v>642</v>
      </c>
      <c r="O1916" s="10">
        <f t="shared" si="1199"/>
        <v>-0.13978494623655913</v>
      </c>
      <c r="P1916" s="10">
        <f t="shared" si="1200"/>
        <v>-0.11214953271028039</v>
      </c>
      <c r="Q1916" s="7" t="str">
        <f t="shared" si="1201"/>
        <v>нормо-часы</v>
      </c>
      <c r="R1916" s="7" t="str">
        <f t="shared" si="1202"/>
        <v>нормо-часы</v>
      </c>
      <c r="S1916" s="8">
        <f t="shared" si="1203"/>
        <v>930</v>
      </c>
      <c r="T1916" s="8">
        <f t="shared" si="1204"/>
        <v>1070</v>
      </c>
      <c r="U1916" s="8">
        <f>Расценки!F1915</f>
        <v>900</v>
      </c>
      <c r="V1916" s="8">
        <f>Расценки!G1915</f>
        <v>1035</v>
      </c>
      <c r="W1916" s="10">
        <f t="shared" si="1205"/>
        <v>0.46666666666666667</v>
      </c>
      <c r="X1916" s="10">
        <f t="shared" si="1206"/>
        <v>0.44927536231884058</v>
      </c>
      <c r="Y1916" s="9">
        <f>Расценки!H1915</f>
        <v>900</v>
      </c>
      <c r="Z1916" s="9">
        <f>Расценки!I1915</f>
        <v>1035</v>
      </c>
      <c r="AA1916" s="10">
        <f>Расценки!J1915</f>
        <v>0</v>
      </c>
      <c r="AB1916" s="10">
        <f>Расценки!K1915</f>
        <v>0</v>
      </c>
      <c r="AC1916" s="16">
        <f t="shared" si="1207"/>
        <v>0.46666666666666667</v>
      </c>
      <c r="AD1916" s="16">
        <f t="shared" si="1208"/>
        <v>0.44927536231884058</v>
      </c>
      <c r="AE1916" s="10">
        <f t="shared" si="1209"/>
        <v>0.38</v>
      </c>
      <c r="AF1916" s="10">
        <f t="shared" si="1210"/>
        <v>0.37971014492753624</v>
      </c>
      <c r="AG1916" s="8">
        <f t="shared" si="1211"/>
        <v>420</v>
      </c>
      <c r="AH1916" s="8">
        <f t="shared" si="1212"/>
        <v>465</v>
      </c>
    </row>
    <row r="1917" spans="1:34" x14ac:dyDescent="0.25">
      <c r="A1917" s="12" t="s">
        <v>5572</v>
      </c>
      <c r="B1917" s="12" t="s">
        <v>5573</v>
      </c>
      <c r="C1917" s="12" t="s">
        <v>50</v>
      </c>
      <c r="D1917" s="7" t="s">
        <v>396</v>
      </c>
      <c r="E1917" s="7" t="str">
        <f>INDEX('Нормо-час по специальностям'!$B$6:$B$26,MATCH(D1917,'Нормо-час по специальностям'!$A$6:$A$26,0))</f>
        <v>Монтажник дверей, окон, перегородок</v>
      </c>
      <c r="F1917" s="15">
        <v>0.3</v>
      </c>
      <c r="G1917" s="7" t="s">
        <v>7683</v>
      </c>
      <c r="H1917" s="11">
        <f t="shared" si="1196"/>
        <v>23.33</v>
      </c>
      <c r="I1917" s="8">
        <f>INDEX('Нормо-час по специальностям'!$D$6:$D$26,MATCH(D1917,'Нормо-час по специальностям'!$A$6:$A$26,0))</f>
        <v>800</v>
      </c>
      <c r="J1917" s="8">
        <f>INDEX('Нормо-час по специальностям'!$E$6:$E$26,MATCH(D1917,'Нормо-час по специальностям'!$A$6:$A$26,0))</f>
        <v>950</v>
      </c>
      <c r="K1917" s="8">
        <f t="shared" si="1197"/>
        <v>240</v>
      </c>
      <c r="L1917" s="8">
        <f t="shared" si="1198"/>
        <v>285</v>
      </c>
      <c r="M1917" s="8">
        <f>Расценки!L1916</f>
        <v>279</v>
      </c>
      <c r="N1917" s="8">
        <f>Расценки!M1916</f>
        <v>321</v>
      </c>
      <c r="O1917" s="10">
        <f t="shared" si="1199"/>
        <v>-0.13978494623655913</v>
      </c>
      <c r="P1917" s="10">
        <f t="shared" si="1200"/>
        <v>-0.11214953271028039</v>
      </c>
      <c r="Q1917" s="7" t="str">
        <f t="shared" si="1201"/>
        <v>нормо-часы</v>
      </c>
      <c r="R1917" s="7" t="str">
        <f t="shared" si="1202"/>
        <v>нормо-часы</v>
      </c>
      <c r="S1917" s="8">
        <f t="shared" si="1203"/>
        <v>930</v>
      </c>
      <c r="T1917" s="8">
        <f t="shared" si="1204"/>
        <v>1070</v>
      </c>
      <c r="U1917" s="8">
        <f>Расценки!F1916</f>
        <v>450</v>
      </c>
      <c r="V1917" s="8">
        <f>Расценки!G1916</f>
        <v>518</v>
      </c>
      <c r="W1917" s="10">
        <f t="shared" si="1205"/>
        <v>0.46666666666666667</v>
      </c>
      <c r="X1917" s="10">
        <f t="shared" si="1206"/>
        <v>0.4498069498069498</v>
      </c>
      <c r="Y1917" s="9">
        <f>Расценки!H1916</f>
        <v>450</v>
      </c>
      <c r="Z1917" s="9">
        <f>Расценки!I1916</f>
        <v>518</v>
      </c>
      <c r="AA1917" s="10">
        <f>Расценки!J1916</f>
        <v>0</v>
      </c>
      <c r="AB1917" s="10">
        <f>Расценки!K1916</f>
        <v>0</v>
      </c>
      <c r="AC1917" s="16">
        <f t="shared" si="1207"/>
        <v>0.46666666666666667</v>
      </c>
      <c r="AD1917" s="16">
        <f t="shared" si="1208"/>
        <v>0.4498069498069498</v>
      </c>
      <c r="AE1917" s="10">
        <f t="shared" si="1209"/>
        <v>0.38</v>
      </c>
      <c r="AF1917" s="10">
        <f t="shared" si="1210"/>
        <v>0.38030888030888033</v>
      </c>
      <c r="AG1917" s="8">
        <f t="shared" si="1211"/>
        <v>210</v>
      </c>
      <c r="AH1917" s="8">
        <f t="shared" si="1212"/>
        <v>233</v>
      </c>
    </row>
    <row r="1918" spans="1:34" x14ac:dyDescent="0.25">
      <c r="A1918" s="12" t="s">
        <v>5575</v>
      </c>
      <c r="B1918" s="12" t="s">
        <v>5576</v>
      </c>
      <c r="C1918" s="12" t="s">
        <v>54</v>
      </c>
      <c r="D1918" s="7" t="s">
        <v>279</v>
      </c>
      <c r="E1918" s="7" t="str">
        <f>INDEX('Нормо-час по специальностям'!$B$6:$B$26,MATCH(D1918,'Нормо-час по специальностям'!$A$6:$A$26,0))</f>
        <v>Отделочник (штукатур, маляр, ГКЛ)</v>
      </c>
      <c r="F1918" s="15">
        <v>0.4</v>
      </c>
      <c r="G1918" s="7" t="s">
        <v>7672</v>
      </c>
      <c r="H1918" s="11">
        <f t="shared" si="1196"/>
        <v>17.5</v>
      </c>
      <c r="I1918" s="8">
        <f>INDEX('Нормо-час по специальностям'!$D$6:$D$26,MATCH(D1918,'Нормо-час по специальностям'!$A$6:$A$26,0))</f>
        <v>750</v>
      </c>
      <c r="J1918" s="8">
        <f>INDEX('Нормо-час по специальностям'!$E$6:$E$26,MATCH(D1918,'Нормо-час по специальностям'!$A$6:$A$26,0))</f>
        <v>900</v>
      </c>
      <c r="K1918" s="8">
        <f t="shared" si="1197"/>
        <v>300</v>
      </c>
      <c r="L1918" s="8">
        <f t="shared" si="1198"/>
        <v>360</v>
      </c>
      <c r="M1918" s="8">
        <f>Расценки!L1917</f>
        <v>378</v>
      </c>
      <c r="N1918" s="8">
        <f>Расценки!M1917</f>
        <v>435</v>
      </c>
      <c r="O1918" s="10">
        <f t="shared" si="1199"/>
        <v>-0.20634920634920639</v>
      </c>
      <c r="P1918" s="10">
        <f t="shared" si="1200"/>
        <v>-0.17241379310344829</v>
      </c>
      <c r="Q1918" s="7" t="str">
        <f t="shared" si="1201"/>
        <v>нормо-часы</v>
      </c>
      <c r="R1918" s="7" t="str">
        <f t="shared" si="1202"/>
        <v>нормо-часы</v>
      </c>
      <c r="S1918" s="8">
        <f t="shared" si="1203"/>
        <v>945</v>
      </c>
      <c r="T1918" s="8">
        <f t="shared" si="1204"/>
        <v>1088</v>
      </c>
      <c r="U1918" s="8">
        <f>Расценки!F1917</f>
        <v>600</v>
      </c>
      <c r="V1918" s="8">
        <f>Расценки!G1917</f>
        <v>690</v>
      </c>
      <c r="W1918" s="10">
        <f t="shared" si="1205"/>
        <v>0.5</v>
      </c>
      <c r="X1918" s="10">
        <f t="shared" si="1206"/>
        <v>0.47826086956521741</v>
      </c>
      <c r="Y1918" s="9">
        <f>Расценки!H1917</f>
        <v>600</v>
      </c>
      <c r="Z1918" s="9">
        <f>Расценки!I1917</f>
        <v>690</v>
      </c>
      <c r="AA1918" s="10">
        <f>Расценки!J1917</f>
        <v>0</v>
      </c>
      <c r="AB1918" s="10">
        <f>Расценки!K1917</f>
        <v>0</v>
      </c>
      <c r="AC1918" s="16">
        <f t="shared" si="1207"/>
        <v>0.5</v>
      </c>
      <c r="AD1918" s="16">
        <f t="shared" si="1208"/>
        <v>0.47826086956521741</v>
      </c>
      <c r="AE1918" s="10">
        <f t="shared" si="1209"/>
        <v>0.37</v>
      </c>
      <c r="AF1918" s="10">
        <f t="shared" si="1210"/>
        <v>0.36956521739130432</v>
      </c>
      <c r="AG1918" s="8">
        <f t="shared" si="1211"/>
        <v>300</v>
      </c>
      <c r="AH1918" s="8">
        <f t="shared" si="1212"/>
        <v>330</v>
      </c>
    </row>
    <row r="1919" spans="1:34" x14ac:dyDescent="0.25">
      <c r="A1919" s="5" t="s">
        <v>5578</v>
      </c>
      <c r="B1919" s="6"/>
      <c r="C1919" s="6"/>
      <c r="D1919" s="6"/>
      <c r="E1919" s="6"/>
      <c r="F1919" s="6"/>
      <c r="G1919" s="6"/>
      <c r="H1919" s="6"/>
      <c r="I1919" s="6"/>
      <c r="J1919" s="6"/>
      <c r="K1919" s="6"/>
      <c r="L1919" s="6"/>
      <c r="M1919" s="6"/>
      <c r="N1919" s="6"/>
      <c r="O1919" s="6"/>
      <c r="P1919" s="6"/>
      <c r="Q1919" s="6"/>
      <c r="R1919" s="6"/>
      <c r="S1919" s="6"/>
      <c r="T1919" s="6"/>
      <c r="U1919" s="6"/>
      <c r="V1919" s="6"/>
      <c r="W1919" s="6"/>
      <c r="X1919" s="6"/>
      <c r="Y1919" s="6"/>
      <c r="Z1919" s="6"/>
      <c r="AA1919" s="6"/>
      <c r="AB1919" s="6"/>
      <c r="AC1919" s="6"/>
      <c r="AD1919" s="6"/>
      <c r="AE1919" s="6"/>
      <c r="AF1919" s="6"/>
      <c r="AG1919" s="6"/>
      <c r="AH1919" s="6"/>
    </row>
    <row r="1920" spans="1:34" x14ac:dyDescent="0.25">
      <c r="A1920" s="7" t="s">
        <v>5579</v>
      </c>
      <c r="B1920" s="7" t="s">
        <v>5580</v>
      </c>
      <c r="C1920" s="7" t="s">
        <v>177</v>
      </c>
      <c r="D1920" s="7" t="s">
        <v>279</v>
      </c>
      <c r="E1920" s="7" t="str">
        <f>INDEX('Нормо-час по специальностям'!$B$6:$B$26,MATCH(D1920,'Нормо-час по специальностям'!$A$6:$A$26,0))</f>
        <v>Отделочник (штукатур, маляр, ГКЛ)</v>
      </c>
      <c r="F1920" s="15">
        <v>0.2</v>
      </c>
      <c r="G1920" s="7" t="s">
        <v>7684</v>
      </c>
      <c r="H1920" s="11">
        <f t="shared" ref="H1920:H1957" si="1213">IF(OR(F1920="",F1920=0),"",ROUND($G$3/F1920,2))</f>
        <v>35</v>
      </c>
      <c r="I1920" s="8">
        <f>INDEX('Нормо-час по специальностям'!$D$6:$D$26,MATCH(D1920,'Нормо-час по специальностям'!$A$6:$A$26,0))</f>
        <v>750</v>
      </c>
      <c r="J1920" s="8">
        <f>INDEX('Нормо-час по специальностям'!$E$6:$E$26,MATCH(D1920,'Нормо-час по специальностям'!$A$6:$A$26,0))</f>
        <v>900</v>
      </c>
      <c r="K1920" s="8">
        <f t="shared" ref="K1920:K1957" si="1214">IF(OR(F1920="",F1920=0,I1920=0),"",ROUND(F1920*I1920,0))</f>
        <v>150</v>
      </c>
      <c r="L1920" s="8">
        <f t="shared" ref="L1920:L1957" si="1215">IF(OR(F1920="",F1920=0,J1920=0),"",ROUND(F1920*J1920,0))</f>
        <v>180</v>
      </c>
      <c r="M1920" s="8">
        <f>Расценки!L1919</f>
        <v>158</v>
      </c>
      <c r="N1920" s="8">
        <f>Расценки!M1919</f>
        <v>181</v>
      </c>
      <c r="O1920" s="10">
        <f t="shared" ref="O1920:O1957" si="1216">IF(OR(K1920="",M1920="",M1920=0),"",K1920/M1920-1)</f>
        <v>-5.0632911392405111E-2</v>
      </c>
      <c r="P1920" s="10">
        <f t="shared" ref="P1920:P1957" si="1217">IF(OR(L1920="",N1920="",N1920=0),"",L1920/N1920-1)</f>
        <v>-5.5248618784530246E-3</v>
      </c>
      <c r="Q1920" s="7" t="str">
        <f t="shared" ref="Q1920:Q1957" si="1218">IF(O1920="","—",IF(O1920&lt;-$C$3,"нормо-часы",IF(O1920&gt;$C$3,"расценка","равно")))</f>
        <v>равно</v>
      </c>
      <c r="R1920" s="7" t="str">
        <f t="shared" ref="R1920:R1957" si="1219">IF(P1920="","—",IF(P1920&lt;-$C$3,"нормо-часы",IF(P1920&gt;$C$3,"расценка","равно")))</f>
        <v>равно</v>
      </c>
      <c r="S1920" s="8">
        <f t="shared" ref="S1920:S1957" si="1220">IF(OR(F1920="",F1920=0,M1920=""),"",ROUND(M1920/F1920,0))</f>
        <v>790</v>
      </c>
      <c r="T1920" s="8">
        <f t="shared" ref="T1920:T1957" si="1221">IF(OR(F1920="",F1920=0,N1920=""),"",ROUND(N1920/F1920,0))</f>
        <v>905</v>
      </c>
      <c r="U1920" s="8">
        <f>Расценки!F1919</f>
        <v>250</v>
      </c>
      <c r="V1920" s="8">
        <f>Расценки!G1919</f>
        <v>288</v>
      </c>
      <c r="W1920" s="10">
        <f t="shared" ref="W1920:W1957" si="1222">IF(OR(K1920="",U1920="",U1920=0),"",(U1920-K1920)/U1920)</f>
        <v>0.4</v>
      </c>
      <c r="X1920" s="10">
        <f t="shared" ref="X1920:X1957" si="1223">IF(OR(L1920="",V1920="",V1920=0),"",(V1920-L1920)/V1920)</f>
        <v>0.375</v>
      </c>
      <c r="Y1920" s="9">
        <f>Расценки!H1919</f>
        <v>250</v>
      </c>
      <c r="Z1920" s="9">
        <f>Расценки!I1919</f>
        <v>288</v>
      </c>
      <c r="AA1920" s="10">
        <f>Расценки!J1919</f>
        <v>0</v>
      </c>
      <c r="AB1920" s="10">
        <f>Расценки!K1919</f>
        <v>0</v>
      </c>
      <c r="AC1920" s="16">
        <f t="shared" ref="AC1920:AC1957" si="1224">IF(OR(K1920="",Y1920="",Y1920=0),"",(Y1920-K1920)/Y1920)</f>
        <v>0.4</v>
      </c>
      <c r="AD1920" s="16">
        <f t="shared" ref="AD1920:AD1957" si="1225">IF(OR(L1920="",Z1920="",Z1920=0),"",(Z1920-L1920)/Z1920)</f>
        <v>0.375</v>
      </c>
      <c r="AE1920" s="10">
        <f t="shared" ref="AE1920:AE1957" si="1226">IF(OR(Y1920="",Y1920=0),"",(Y1920-M1920)/Y1920)</f>
        <v>0.36799999999999999</v>
      </c>
      <c r="AF1920" s="10">
        <f t="shared" ref="AF1920:AF1957" si="1227">IF(OR(Z1920="",Z1920=0),"",(Z1920-N1920)/Z1920)</f>
        <v>0.37152777777777779</v>
      </c>
      <c r="AG1920" s="8">
        <f t="shared" ref="AG1920:AG1957" si="1228">IF(OR(K1920="",Y1920=""),"",Y1920-K1920)</f>
        <v>100</v>
      </c>
      <c r="AH1920" s="8">
        <f t="shared" ref="AH1920:AH1957" si="1229">IF(OR(L1920="",Z1920=""),"",Z1920-L1920)</f>
        <v>108</v>
      </c>
    </row>
    <row r="1921" spans="1:34" x14ac:dyDescent="0.25">
      <c r="A1921" s="7" t="s">
        <v>5583</v>
      </c>
      <c r="B1921" s="7" t="s">
        <v>5584</v>
      </c>
      <c r="C1921" s="7" t="s">
        <v>177</v>
      </c>
      <c r="D1921" s="7" t="s">
        <v>396</v>
      </c>
      <c r="E1921" s="7" t="str">
        <f>INDEX('Нормо-час по специальностям'!$B$6:$B$26,MATCH(D1921,'Нормо-час по специальностям'!$A$6:$A$26,0))</f>
        <v>Монтажник дверей, окон, перегородок</v>
      </c>
      <c r="F1921" s="15">
        <v>0.4</v>
      </c>
      <c r="G1921" s="7" t="s">
        <v>7685</v>
      </c>
      <c r="H1921" s="11">
        <f t="shared" si="1213"/>
        <v>17.5</v>
      </c>
      <c r="I1921" s="8">
        <f>INDEX('Нормо-час по специальностям'!$D$6:$D$26,MATCH(D1921,'Нормо-час по специальностям'!$A$6:$A$26,0))</f>
        <v>800</v>
      </c>
      <c r="J1921" s="8">
        <f>INDEX('Нормо-час по специальностям'!$E$6:$E$26,MATCH(D1921,'Нормо-час по специальностям'!$A$6:$A$26,0))</f>
        <v>950</v>
      </c>
      <c r="K1921" s="8">
        <f t="shared" si="1214"/>
        <v>320</v>
      </c>
      <c r="L1921" s="8">
        <f t="shared" si="1215"/>
        <v>380</v>
      </c>
      <c r="M1921" s="8">
        <f>Расценки!L1920</f>
        <v>558</v>
      </c>
      <c r="N1921" s="8">
        <f>Расценки!M1920</f>
        <v>642</v>
      </c>
      <c r="O1921" s="10">
        <f t="shared" si="1216"/>
        <v>-0.42652329749103945</v>
      </c>
      <c r="P1921" s="10">
        <f t="shared" si="1217"/>
        <v>-0.40809968847352029</v>
      </c>
      <c r="Q1921" s="7" t="str">
        <f t="shared" si="1218"/>
        <v>нормо-часы</v>
      </c>
      <c r="R1921" s="7" t="str">
        <f t="shared" si="1219"/>
        <v>нормо-часы</v>
      </c>
      <c r="S1921" s="8">
        <f t="shared" si="1220"/>
        <v>1395</v>
      </c>
      <c r="T1921" s="8">
        <f t="shared" si="1221"/>
        <v>1605</v>
      </c>
      <c r="U1921" s="8">
        <f>Расценки!F1920</f>
        <v>900</v>
      </c>
      <c r="V1921" s="8">
        <f>Расценки!G1920</f>
        <v>1035</v>
      </c>
      <c r="W1921" s="10">
        <f t="shared" si="1222"/>
        <v>0.64444444444444449</v>
      </c>
      <c r="X1921" s="10">
        <f t="shared" si="1223"/>
        <v>0.63285024154589375</v>
      </c>
      <c r="Y1921" s="9">
        <f>Расценки!H1920</f>
        <v>900</v>
      </c>
      <c r="Z1921" s="9">
        <f>Расценки!I1920</f>
        <v>1035</v>
      </c>
      <c r="AA1921" s="10">
        <f>Расценки!J1920</f>
        <v>0</v>
      </c>
      <c r="AB1921" s="10">
        <f>Расценки!K1920</f>
        <v>0</v>
      </c>
      <c r="AC1921" s="16">
        <f t="shared" si="1224"/>
        <v>0.64444444444444449</v>
      </c>
      <c r="AD1921" s="16">
        <f t="shared" si="1225"/>
        <v>0.63285024154589375</v>
      </c>
      <c r="AE1921" s="10">
        <f t="shared" si="1226"/>
        <v>0.38</v>
      </c>
      <c r="AF1921" s="10">
        <f t="shared" si="1227"/>
        <v>0.37971014492753624</v>
      </c>
      <c r="AG1921" s="8">
        <f t="shared" si="1228"/>
        <v>580</v>
      </c>
      <c r="AH1921" s="8">
        <f t="shared" si="1229"/>
        <v>655</v>
      </c>
    </row>
    <row r="1922" spans="1:34" x14ac:dyDescent="0.25">
      <c r="A1922" s="7" t="s">
        <v>5586</v>
      </c>
      <c r="B1922" s="7" t="s">
        <v>5587</v>
      </c>
      <c r="C1922" s="7" t="s">
        <v>177</v>
      </c>
      <c r="D1922" s="7" t="s">
        <v>396</v>
      </c>
      <c r="E1922" s="7" t="str">
        <f>INDEX('Нормо-час по специальностям'!$B$6:$B$26,MATCH(D1922,'Нормо-час по специальностям'!$A$6:$A$26,0))</f>
        <v>Монтажник дверей, окон, перегородок</v>
      </c>
      <c r="F1922" s="15">
        <v>0.6</v>
      </c>
      <c r="G1922" s="7" t="s">
        <v>7664</v>
      </c>
      <c r="H1922" s="11">
        <f t="shared" si="1213"/>
        <v>11.67</v>
      </c>
      <c r="I1922" s="8">
        <f>INDEX('Нормо-час по специальностям'!$D$6:$D$26,MATCH(D1922,'Нормо-час по специальностям'!$A$6:$A$26,0))</f>
        <v>800</v>
      </c>
      <c r="J1922" s="8">
        <f>INDEX('Нормо-час по специальностям'!$E$6:$E$26,MATCH(D1922,'Нормо-час по специальностям'!$A$6:$A$26,0))</f>
        <v>950</v>
      </c>
      <c r="K1922" s="8">
        <f t="shared" si="1214"/>
        <v>480</v>
      </c>
      <c r="L1922" s="8">
        <f t="shared" si="1215"/>
        <v>570</v>
      </c>
      <c r="M1922" s="8">
        <f>Расценки!L1921</f>
        <v>744</v>
      </c>
      <c r="N1922" s="8">
        <f>Расценки!M1921</f>
        <v>856</v>
      </c>
      <c r="O1922" s="10">
        <f t="shared" si="1216"/>
        <v>-0.35483870967741937</v>
      </c>
      <c r="P1922" s="10">
        <f t="shared" si="1217"/>
        <v>-0.33411214953271029</v>
      </c>
      <c r="Q1922" s="7" t="str">
        <f t="shared" si="1218"/>
        <v>нормо-часы</v>
      </c>
      <c r="R1922" s="7" t="str">
        <f t="shared" si="1219"/>
        <v>нормо-часы</v>
      </c>
      <c r="S1922" s="8">
        <f t="shared" si="1220"/>
        <v>1240</v>
      </c>
      <c r="T1922" s="8">
        <f t="shared" si="1221"/>
        <v>1427</v>
      </c>
      <c r="U1922" s="8">
        <f>Расценки!F1921</f>
        <v>1200</v>
      </c>
      <c r="V1922" s="8">
        <f>Расценки!G1921</f>
        <v>1380</v>
      </c>
      <c r="W1922" s="10">
        <f t="shared" si="1222"/>
        <v>0.6</v>
      </c>
      <c r="X1922" s="10">
        <f t="shared" si="1223"/>
        <v>0.58695652173913049</v>
      </c>
      <c r="Y1922" s="9">
        <f>Расценки!H1921</f>
        <v>1200</v>
      </c>
      <c r="Z1922" s="9">
        <f>Расценки!I1921</f>
        <v>1380</v>
      </c>
      <c r="AA1922" s="10">
        <f>Расценки!J1921</f>
        <v>0</v>
      </c>
      <c r="AB1922" s="10">
        <f>Расценки!K1921</f>
        <v>0</v>
      </c>
      <c r="AC1922" s="16">
        <f t="shared" si="1224"/>
        <v>0.6</v>
      </c>
      <c r="AD1922" s="16">
        <f t="shared" si="1225"/>
        <v>0.58695652173913049</v>
      </c>
      <c r="AE1922" s="10">
        <f t="shared" si="1226"/>
        <v>0.38</v>
      </c>
      <c r="AF1922" s="10">
        <f t="shared" si="1227"/>
        <v>0.37971014492753624</v>
      </c>
      <c r="AG1922" s="8">
        <f t="shared" si="1228"/>
        <v>720</v>
      </c>
      <c r="AH1922" s="8">
        <f t="shared" si="1229"/>
        <v>810</v>
      </c>
    </row>
    <row r="1923" spans="1:34" x14ac:dyDescent="0.25">
      <c r="A1923" s="7" t="s">
        <v>5589</v>
      </c>
      <c r="B1923" s="7" t="s">
        <v>5590</v>
      </c>
      <c r="C1923" s="7" t="s">
        <v>177</v>
      </c>
      <c r="D1923" s="7" t="s">
        <v>41</v>
      </c>
      <c r="E1923" s="7" t="str">
        <f>INDEX('Нормо-час по специальностям'!$B$6:$B$26,MATCH(D1923,'Нормо-час по специальностям'!$A$6:$A$26,0))</f>
        <v>Сварщик / монтажник МК</v>
      </c>
      <c r="F1923" s="15">
        <v>1.2</v>
      </c>
      <c r="G1923" s="7" t="s">
        <v>7686</v>
      </c>
      <c r="H1923" s="11">
        <f t="shared" si="1213"/>
        <v>5.83</v>
      </c>
      <c r="I1923" s="8">
        <f>INDEX('Нормо-час по специальностям'!$D$6:$D$26,MATCH(D1923,'Нормо-час по специальностям'!$A$6:$A$26,0))</f>
        <v>900</v>
      </c>
      <c r="J1923" s="8">
        <f>INDEX('Нормо-час по специальностям'!$E$6:$E$26,MATCH(D1923,'Нормо-час по специальностям'!$A$6:$A$26,0))</f>
        <v>1080</v>
      </c>
      <c r="K1923" s="8">
        <f t="shared" si="1214"/>
        <v>1080</v>
      </c>
      <c r="L1923" s="8">
        <f t="shared" si="1215"/>
        <v>1296</v>
      </c>
      <c r="M1923" s="8">
        <f>Расценки!L1922</f>
        <v>1736</v>
      </c>
      <c r="N1923" s="8">
        <f>Расценки!M1922</f>
        <v>1996</v>
      </c>
      <c r="O1923" s="10">
        <f t="shared" si="1216"/>
        <v>-0.37788018433179726</v>
      </c>
      <c r="P1923" s="10">
        <f t="shared" si="1217"/>
        <v>-0.35070140280561124</v>
      </c>
      <c r="Q1923" s="7" t="str">
        <f t="shared" si="1218"/>
        <v>нормо-часы</v>
      </c>
      <c r="R1923" s="7" t="str">
        <f t="shared" si="1219"/>
        <v>нормо-часы</v>
      </c>
      <c r="S1923" s="8">
        <f t="shared" si="1220"/>
        <v>1447</v>
      </c>
      <c r="T1923" s="8">
        <f t="shared" si="1221"/>
        <v>1663</v>
      </c>
      <c r="U1923" s="8">
        <f>Расценки!F1922</f>
        <v>2800</v>
      </c>
      <c r="V1923" s="8">
        <f>Расценки!G1922</f>
        <v>3220</v>
      </c>
      <c r="W1923" s="10">
        <f t="shared" si="1222"/>
        <v>0.61428571428571432</v>
      </c>
      <c r="X1923" s="10">
        <f t="shared" si="1223"/>
        <v>0.5975155279503106</v>
      </c>
      <c r="Y1923" s="9">
        <f>Расценки!H1922</f>
        <v>2800</v>
      </c>
      <c r="Z1923" s="9">
        <f>Расценки!I1922</f>
        <v>3220</v>
      </c>
      <c r="AA1923" s="10">
        <f>Расценки!J1922</f>
        <v>0</v>
      </c>
      <c r="AB1923" s="10">
        <f>Расценки!K1922</f>
        <v>0</v>
      </c>
      <c r="AC1923" s="16">
        <f t="shared" si="1224"/>
        <v>0.61428571428571432</v>
      </c>
      <c r="AD1923" s="16">
        <f t="shared" si="1225"/>
        <v>0.5975155279503106</v>
      </c>
      <c r="AE1923" s="10">
        <f t="shared" si="1226"/>
        <v>0.38</v>
      </c>
      <c r="AF1923" s="10">
        <f t="shared" si="1227"/>
        <v>0.38012422360248449</v>
      </c>
      <c r="AG1923" s="8">
        <f t="shared" si="1228"/>
        <v>1720</v>
      </c>
      <c r="AH1923" s="8">
        <f t="shared" si="1229"/>
        <v>1924</v>
      </c>
    </row>
    <row r="1924" spans="1:34" x14ac:dyDescent="0.25">
      <c r="A1924" s="7" t="s">
        <v>5592</v>
      </c>
      <c r="B1924" s="7" t="s">
        <v>5593</v>
      </c>
      <c r="C1924" s="7" t="s">
        <v>177</v>
      </c>
      <c r="D1924" s="7" t="s">
        <v>396</v>
      </c>
      <c r="E1924" s="7" t="str">
        <f>INDEX('Нормо-час по специальностям'!$B$6:$B$26,MATCH(D1924,'Нормо-час по специальностям'!$A$6:$A$26,0))</f>
        <v>Монтажник дверей, окон, перегородок</v>
      </c>
      <c r="F1924" s="15">
        <v>0.7</v>
      </c>
      <c r="G1924" s="7" t="s">
        <v>7665</v>
      </c>
      <c r="H1924" s="11">
        <f t="shared" si="1213"/>
        <v>10</v>
      </c>
      <c r="I1924" s="8">
        <f>INDEX('Нормо-час по специальностям'!$D$6:$D$26,MATCH(D1924,'Нормо-час по специальностям'!$A$6:$A$26,0))</f>
        <v>800</v>
      </c>
      <c r="J1924" s="8">
        <f>INDEX('Нормо-час по специальностям'!$E$6:$E$26,MATCH(D1924,'Нормо-час по специальностям'!$A$6:$A$26,0))</f>
        <v>950</v>
      </c>
      <c r="K1924" s="8">
        <f t="shared" si="1214"/>
        <v>560</v>
      </c>
      <c r="L1924" s="8">
        <f t="shared" si="1215"/>
        <v>665</v>
      </c>
      <c r="M1924" s="8">
        <f>Расценки!L1923</f>
        <v>806</v>
      </c>
      <c r="N1924" s="8">
        <f>Расценки!M1923</f>
        <v>927</v>
      </c>
      <c r="O1924" s="10">
        <f t="shared" si="1216"/>
        <v>-0.30521091811414391</v>
      </c>
      <c r="P1924" s="10">
        <f t="shared" si="1217"/>
        <v>-0.28263214670981662</v>
      </c>
      <c r="Q1924" s="7" t="str">
        <f t="shared" si="1218"/>
        <v>нормо-часы</v>
      </c>
      <c r="R1924" s="7" t="str">
        <f t="shared" si="1219"/>
        <v>нормо-часы</v>
      </c>
      <c r="S1924" s="8">
        <f t="shared" si="1220"/>
        <v>1151</v>
      </c>
      <c r="T1924" s="8">
        <f t="shared" si="1221"/>
        <v>1324</v>
      </c>
      <c r="U1924" s="8">
        <f>Расценки!F1923</f>
        <v>1300</v>
      </c>
      <c r="V1924" s="8">
        <f>Расценки!G1923</f>
        <v>1495</v>
      </c>
      <c r="W1924" s="10">
        <f t="shared" si="1222"/>
        <v>0.56923076923076921</v>
      </c>
      <c r="X1924" s="10">
        <f t="shared" si="1223"/>
        <v>0.55518394648829428</v>
      </c>
      <c r="Y1924" s="9">
        <f>Расценки!H1923</f>
        <v>1300</v>
      </c>
      <c r="Z1924" s="9">
        <f>Расценки!I1923</f>
        <v>1495</v>
      </c>
      <c r="AA1924" s="10">
        <f>Расценки!J1923</f>
        <v>0</v>
      </c>
      <c r="AB1924" s="10">
        <f>Расценки!K1923</f>
        <v>0</v>
      </c>
      <c r="AC1924" s="16">
        <f t="shared" si="1224"/>
        <v>0.56923076923076921</v>
      </c>
      <c r="AD1924" s="16">
        <f t="shared" si="1225"/>
        <v>0.55518394648829428</v>
      </c>
      <c r="AE1924" s="10">
        <f t="shared" si="1226"/>
        <v>0.38</v>
      </c>
      <c r="AF1924" s="10">
        <f t="shared" si="1227"/>
        <v>0.37993311036789296</v>
      </c>
      <c r="AG1924" s="8">
        <f t="shared" si="1228"/>
        <v>740</v>
      </c>
      <c r="AH1924" s="8">
        <f t="shared" si="1229"/>
        <v>830</v>
      </c>
    </row>
    <row r="1925" spans="1:34" x14ac:dyDescent="0.25">
      <c r="A1925" s="7" t="s">
        <v>5594</v>
      </c>
      <c r="B1925" s="7" t="s">
        <v>5595</v>
      </c>
      <c r="C1925" s="7" t="s">
        <v>177</v>
      </c>
      <c r="D1925" s="7" t="s">
        <v>396</v>
      </c>
      <c r="E1925" s="7" t="str">
        <f>INDEX('Нормо-час по специальностям'!$B$6:$B$26,MATCH(D1925,'Нормо-час по специальностям'!$A$6:$A$26,0))</f>
        <v>Монтажник дверей, окон, перегородок</v>
      </c>
      <c r="F1925" s="15">
        <v>0.4</v>
      </c>
      <c r="G1925" s="7" t="s">
        <v>7665</v>
      </c>
      <c r="H1925" s="11">
        <f t="shared" si="1213"/>
        <v>17.5</v>
      </c>
      <c r="I1925" s="8">
        <f>INDEX('Нормо-час по специальностям'!$D$6:$D$26,MATCH(D1925,'Нормо-час по специальностям'!$A$6:$A$26,0))</f>
        <v>800</v>
      </c>
      <c r="J1925" s="8">
        <f>INDEX('Нормо-час по специальностям'!$E$6:$E$26,MATCH(D1925,'Нормо-час по специальностям'!$A$6:$A$26,0))</f>
        <v>950</v>
      </c>
      <c r="K1925" s="8">
        <f t="shared" si="1214"/>
        <v>320</v>
      </c>
      <c r="L1925" s="8">
        <f t="shared" si="1215"/>
        <v>380</v>
      </c>
      <c r="M1925" s="8">
        <f>Расценки!L1924</f>
        <v>496</v>
      </c>
      <c r="N1925" s="8">
        <f>Расценки!M1924</f>
        <v>570</v>
      </c>
      <c r="O1925" s="10">
        <f t="shared" si="1216"/>
        <v>-0.35483870967741937</v>
      </c>
      <c r="P1925" s="10">
        <f t="shared" si="1217"/>
        <v>-0.33333333333333337</v>
      </c>
      <c r="Q1925" s="7" t="str">
        <f t="shared" si="1218"/>
        <v>нормо-часы</v>
      </c>
      <c r="R1925" s="7" t="str">
        <f t="shared" si="1219"/>
        <v>нормо-часы</v>
      </c>
      <c r="S1925" s="8">
        <f t="shared" si="1220"/>
        <v>1240</v>
      </c>
      <c r="T1925" s="8">
        <f t="shared" si="1221"/>
        <v>1425</v>
      </c>
      <c r="U1925" s="8">
        <f>Расценки!F1924</f>
        <v>800</v>
      </c>
      <c r="V1925" s="8">
        <f>Расценки!G1924</f>
        <v>920</v>
      </c>
      <c r="W1925" s="10">
        <f t="shared" si="1222"/>
        <v>0.6</v>
      </c>
      <c r="X1925" s="10">
        <f t="shared" si="1223"/>
        <v>0.58695652173913049</v>
      </c>
      <c r="Y1925" s="9">
        <f>Расценки!H1924</f>
        <v>800</v>
      </c>
      <c r="Z1925" s="9">
        <f>Расценки!I1924</f>
        <v>920</v>
      </c>
      <c r="AA1925" s="10">
        <f>Расценки!J1924</f>
        <v>0</v>
      </c>
      <c r="AB1925" s="10">
        <f>Расценки!K1924</f>
        <v>0</v>
      </c>
      <c r="AC1925" s="16">
        <f t="shared" si="1224"/>
        <v>0.6</v>
      </c>
      <c r="AD1925" s="16">
        <f t="shared" si="1225"/>
        <v>0.58695652173913049</v>
      </c>
      <c r="AE1925" s="10">
        <f t="shared" si="1226"/>
        <v>0.38</v>
      </c>
      <c r="AF1925" s="10">
        <f t="shared" si="1227"/>
        <v>0.38043478260869568</v>
      </c>
      <c r="AG1925" s="8">
        <f t="shared" si="1228"/>
        <v>480</v>
      </c>
      <c r="AH1925" s="8">
        <f t="shared" si="1229"/>
        <v>540</v>
      </c>
    </row>
    <row r="1926" spans="1:34" x14ac:dyDescent="0.25">
      <c r="A1926" s="7" t="s">
        <v>5596</v>
      </c>
      <c r="B1926" s="7" t="s">
        <v>5597</v>
      </c>
      <c r="C1926" s="7" t="s">
        <v>177</v>
      </c>
      <c r="D1926" s="7" t="s">
        <v>396</v>
      </c>
      <c r="E1926" s="7" t="str">
        <f>INDEX('Нормо-час по специальностям'!$B$6:$B$26,MATCH(D1926,'Нормо-час по специальностям'!$A$6:$A$26,0))</f>
        <v>Монтажник дверей, окон, перегородок</v>
      </c>
      <c r="F1926" s="15">
        <v>1.2</v>
      </c>
      <c r="G1926" s="7" t="s">
        <v>7687</v>
      </c>
      <c r="H1926" s="11">
        <f t="shared" si="1213"/>
        <v>5.83</v>
      </c>
      <c r="I1926" s="8">
        <f>INDEX('Нормо-час по специальностям'!$D$6:$D$26,MATCH(D1926,'Нормо-час по специальностям'!$A$6:$A$26,0))</f>
        <v>800</v>
      </c>
      <c r="J1926" s="8">
        <f>INDEX('Нормо-час по специальностям'!$E$6:$E$26,MATCH(D1926,'Нормо-час по специальностям'!$A$6:$A$26,0))</f>
        <v>950</v>
      </c>
      <c r="K1926" s="8">
        <f t="shared" si="1214"/>
        <v>960</v>
      </c>
      <c r="L1926" s="8">
        <f t="shared" si="1215"/>
        <v>1140</v>
      </c>
      <c r="M1926" s="8">
        <f>Расценки!L1925</f>
        <v>1240</v>
      </c>
      <c r="N1926" s="8">
        <f>Расценки!M1925</f>
        <v>1426</v>
      </c>
      <c r="O1926" s="10">
        <f t="shared" si="1216"/>
        <v>-0.22580645161290325</v>
      </c>
      <c r="P1926" s="10">
        <f t="shared" si="1217"/>
        <v>-0.20056100981767178</v>
      </c>
      <c r="Q1926" s="7" t="str">
        <f t="shared" si="1218"/>
        <v>нормо-часы</v>
      </c>
      <c r="R1926" s="7" t="str">
        <f t="shared" si="1219"/>
        <v>нормо-часы</v>
      </c>
      <c r="S1926" s="8">
        <f t="shared" si="1220"/>
        <v>1033</v>
      </c>
      <c r="T1926" s="8">
        <f t="shared" si="1221"/>
        <v>1188</v>
      </c>
      <c r="U1926" s="8">
        <f>Расценки!F1925</f>
        <v>2000</v>
      </c>
      <c r="V1926" s="8">
        <f>Расценки!G1925</f>
        <v>2300</v>
      </c>
      <c r="W1926" s="10">
        <f t="shared" si="1222"/>
        <v>0.52</v>
      </c>
      <c r="X1926" s="10">
        <f t="shared" si="1223"/>
        <v>0.5043478260869565</v>
      </c>
      <c r="Y1926" s="9">
        <f>Расценки!H1925</f>
        <v>2000</v>
      </c>
      <c r="Z1926" s="9">
        <f>Расценки!I1925</f>
        <v>2300</v>
      </c>
      <c r="AA1926" s="10">
        <f>Расценки!J1925</f>
        <v>0</v>
      </c>
      <c r="AB1926" s="10">
        <f>Расценки!K1925</f>
        <v>0</v>
      </c>
      <c r="AC1926" s="16">
        <f t="shared" si="1224"/>
        <v>0.52</v>
      </c>
      <c r="AD1926" s="16">
        <f t="shared" si="1225"/>
        <v>0.5043478260869565</v>
      </c>
      <c r="AE1926" s="10">
        <f t="shared" si="1226"/>
        <v>0.38</v>
      </c>
      <c r="AF1926" s="10">
        <f t="shared" si="1227"/>
        <v>0.38</v>
      </c>
      <c r="AG1926" s="8">
        <f t="shared" si="1228"/>
        <v>1040</v>
      </c>
      <c r="AH1926" s="8">
        <f t="shared" si="1229"/>
        <v>1160</v>
      </c>
    </row>
    <row r="1927" spans="1:34" x14ac:dyDescent="0.25">
      <c r="A1927" s="7" t="s">
        <v>5599</v>
      </c>
      <c r="B1927" s="7" t="s">
        <v>5600</v>
      </c>
      <c r="C1927" s="7" t="s">
        <v>177</v>
      </c>
      <c r="D1927" s="7" t="s">
        <v>396</v>
      </c>
      <c r="E1927" s="7" t="str">
        <f>INDEX('Нормо-час по специальностям'!$B$6:$B$26,MATCH(D1927,'Нормо-час по специальностям'!$A$6:$A$26,0))</f>
        <v>Монтажник дверей, окон, перегородок</v>
      </c>
      <c r="F1927" s="15">
        <v>1.2</v>
      </c>
      <c r="G1927" s="7" t="s">
        <v>7688</v>
      </c>
      <c r="H1927" s="11">
        <f t="shared" si="1213"/>
        <v>5.83</v>
      </c>
      <c r="I1927" s="8">
        <f>INDEX('Нормо-час по специальностям'!$D$6:$D$26,MATCH(D1927,'Нормо-час по специальностям'!$A$6:$A$26,0))</f>
        <v>800</v>
      </c>
      <c r="J1927" s="8">
        <f>INDEX('Нормо-час по специальностям'!$E$6:$E$26,MATCH(D1927,'Нормо-час по специальностям'!$A$6:$A$26,0))</f>
        <v>950</v>
      </c>
      <c r="K1927" s="8">
        <f t="shared" si="1214"/>
        <v>960</v>
      </c>
      <c r="L1927" s="8">
        <f t="shared" si="1215"/>
        <v>1140</v>
      </c>
      <c r="M1927" s="8">
        <f>Расценки!L1926</f>
        <v>1240</v>
      </c>
      <c r="N1927" s="8">
        <f>Расценки!M1926</f>
        <v>1426</v>
      </c>
      <c r="O1927" s="10">
        <f t="shared" si="1216"/>
        <v>-0.22580645161290325</v>
      </c>
      <c r="P1927" s="10">
        <f t="shared" si="1217"/>
        <v>-0.20056100981767178</v>
      </c>
      <c r="Q1927" s="7" t="str">
        <f t="shared" si="1218"/>
        <v>нормо-часы</v>
      </c>
      <c r="R1927" s="7" t="str">
        <f t="shared" si="1219"/>
        <v>нормо-часы</v>
      </c>
      <c r="S1927" s="8">
        <f t="shared" si="1220"/>
        <v>1033</v>
      </c>
      <c r="T1927" s="8">
        <f t="shared" si="1221"/>
        <v>1188</v>
      </c>
      <c r="U1927" s="8">
        <f>Расценки!F1926</f>
        <v>2000</v>
      </c>
      <c r="V1927" s="8">
        <f>Расценки!G1926</f>
        <v>2300</v>
      </c>
      <c r="W1927" s="10">
        <f t="shared" si="1222"/>
        <v>0.52</v>
      </c>
      <c r="X1927" s="10">
        <f t="shared" si="1223"/>
        <v>0.5043478260869565</v>
      </c>
      <c r="Y1927" s="9">
        <f>Расценки!H1926</f>
        <v>2000</v>
      </c>
      <c r="Z1927" s="9">
        <f>Расценки!I1926</f>
        <v>2300</v>
      </c>
      <c r="AA1927" s="10">
        <f>Расценки!J1926</f>
        <v>0</v>
      </c>
      <c r="AB1927" s="10">
        <f>Расценки!K1926</f>
        <v>0</v>
      </c>
      <c r="AC1927" s="16">
        <f t="shared" si="1224"/>
        <v>0.52</v>
      </c>
      <c r="AD1927" s="16">
        <f t="shared" si="1225"/>
        <v>0.5043478260869565</v>
      </c>
      <c r="AE1927" s="10">
        <f t="shared" si="1226"/>
        <v>0.38</v>
      </c>
      <c r="AF1927" s="10">
        <f t="shared" si="1227"/>
        <v>0.38</v>
      </c>
      <c r="AG1927" s="8">
        <f t="shared" si="1228"/>
        <v>1040</v>
      </c>
      <c r="AH1927" s="8">
        <f t="shared" si="1229"/>
        <v>1160</v>
      </c>
    </row>
    <row r="1928" spans="1:34" x14ac:dyDescent="0.25">
      <c r="A1928" s="7" t="s">
        <v>5603</v>
      </c>
      <c r="B1928" s="7" t="s">
        <v>5604</v>
      </c>
      <c r="C1928" s="7" t="s">
        <v>177</v>
      </c>
      <c r="D1928" s="7" t="s">
        <v>396</v>
      </c>
      <c r="E1928" s="7" t="str">
        <f>INDEX('Нормо-час по специальностям'!$B$6:$B$26,MATCH(D1928,'Нормо-час по специальностям'!$A$6:$A$26,0))</f>
        <v>Монтажник дверей, окон, перегородок</v>
      </c>
      <c r="F1928" s="15">
        <v>0.4</v>
      </c>
      <c r="G1928" s="7" t="s">
        <v>7645</v>
      </c>
      <c r="H1928" s="11">
        <f t="shared" si="1213"/>
        <v>17.5</v>
      </c>
      <c r="I1928" s="8">
        <f>INDEX('Нормо-час по специальностям'!$D$6:$D$26,MATCH(D1928,'Нормо-час по специальностям'!$A$6:$A$26,0))</f>
        <v>800</v>
      </c>
      <c r="J1928" s="8">
        <f>INDEX('Нормо-час по специальностям'!$E$6:$E$26,MATCH(D1928,'Нормо-час по специальностям'!$A$6:$A$26,0))</f>
        <v>950</v>
      </c>
      <c r="K1928" s="8">
        <f t="shared" si="1214"/>
        <v>320</v>
      </c>
      <c r="L1928" s="8">
        <f t="shared" si="1215"/>
        <v>380</v>
      </c>
      <c r="M1928" s="8">
        <f>Расценки!L1927</f>
        <v>434</v>
      </c>
      <c r="N1928" s="8">
        <f>Расценки!M1927</f>
        <v>499</v>
      </c>
      <c r="O1928" s="10">
        <f t="shared" si="1216"/>
        <v>-0.26267281105990781</v>
      </c>
      <c r="P1928" s="10">
        <f t="shared" si="1217"/>
        <v>-0.23847695390781565</v>
      </c>
      <c r="Q1928" s="7" t="str">
        <f t="shared" si="1218"/>
        <v>нормо-часы</v>
      </c>
      <c r="R1928" s="7" t="str">
        <f t="shared" si="1219"/>
        <v>нормо-часы</v>
      </c>
      <c r="S1928" s="8">
        <f t="shared" si="1220"/>
        <v>1085</v>
      </c>
      <c r="T1928" s="8">
        <f t="shared" si="1221"/>
        <v>1248</v>
      </c>
      <c r="U1928" s="8">
        <f>Расценки!F1927</f>
        <v>700</v>
      </c>
      <c r="V1928" s="8">
        <f>Расценки!G1927</f>
        <v>805</v>
      </c>
      <c r="W1928" s="10">
        <f t="shared" si="1222"/>
        <v>0.54285714285714282</v>
      </c>
      <c r="X1928" s="10">
        <f t="shared" si="1223"/>
        <v>0.52795031055900621</v>
      </c>
      <c r="Y1928" s="9">
        <f>Расценки!H1927</f>
        <v>700</v>
      </c>
      <c r="Z1928" s="9">
        <f>Расценки!I1927</f>
        <v>805</v>
      </c>
      <c r="AA1928" s="10">
        <f>Расценки!J1927</f>
        <v>0</v>
      </c>
      <c r="AB1928" s="10">
        <f>Расценки!K1927</f>
        <v>0</v>
      </c>
      <c r="AC1928" s="16">
        <f t="shared" si="1224"/>
        <v>0.54285714285714282</v>
      </c>
      <c r="AD1928" s="16">
        <f t="shared" si="1225"/>
        <v>0.52795031055900621</v>
      </c>
      <c r="AE1928" s="10">
        <f t="shared" si="1226"/>
        <v>0.38</v>
      </c>
      <c r="AF1928" s="10">
        <f t="shared" si="1227"/>
        <v>0.38012422360248449</v>
      </c>
      <c r="AG1928" s="8">
        <f t="shared" si="1228"/>
        <v>380</v>
      </c>
      <c r="AH1928" s="8">
        <f t="shared" si="1229"/>
        <v>425</v>
      </c>
    </row>
    <row r="1929" spans="1:34" x14ac:dyDescent="0.25">
      <c r="A1929" s="7" t="s">
        <v>5605</v>
      </c>
      <c r="B1929" s="7" t="s">
        <v>5606</v>
      </c>
      <c r="C1929" s="7" t="s">
        <v>177</v>
      </c>
      <c r="D1929" s="7" t="s">
        <v>396</v>
      </c>
      <c r="E1929" s="7" t="str">
        <f>INDEX('Нормо-час по специальностям'!$B$6:$B$26,MATCH(D1929,'Нормо-час по специальностям'!$A$6:$A$26,0))</f>
        <v>Монтажник дверей, окон, перегородок</v>
      </c>
      <c r="F1929" s="15">
        <v>1.5</v>
      </c>
      <c r="G1929" s="7" t="s">
        <v>7689</v>
      </c>
      <c r="H1929" s="11">
        <f t="shared" si="1213"/>
        <v>4.67</v>
      </c>
      <c r="I1929" s="8">
        <f>INDEX('Нормо-час по специальностям'!$D$6:$D$26,MATCH(D1929,'Нормо-час по специальностям'!$A$6:$A$26,0))</f>
        <v>800</v>
      </c>
      <c r="J1929" s="8">
        <f>INDEX('Нормо-час по специальностям'!$E$6:$E$26,MATCH(D1929,'Нормо-час по специальностям'!$A$6:$A$26,0))</f>
        <v>950</v>
      </c>
      <c r="K1929" s="8">
        <f t="shared" si="1214"/>
        <v>1200</v>
      </c>
      <c r="L1929" s="8">
        <f t="shared" si="1215"/>
        <v>1425</v>
      </c>
      <c r="M1929" s="8">
        <f>Расценки!L1928</f>
        <v>1550</v>
      </c>
      <c r="N1929" s="8">
        <f>Расценки!M1928</f>
        <v>1782</v>
      </c>
      <c r="O1929" s="10">
        <f t="shared" si="1216"/>
        <v>-0.22580645161290325</v>
      </c>
      <c r="P1929" s="10">
        <f t="shared" si="1217"/>
        <v>-0.20033670033670037</v>
      </c>
      <c r="Q1929" s="7" t="str">
        <f t="shared" si="1218"/>
        <v>нормо-часы</v>
      </c>
      <c r="R1929" s="7" t="str">
        <f t="shared" si="1219"/>
        <v>нормо-часы</v>
      </c>
      <c r="S1929" s="8">
        <f t="shared" si="1220"/>
        <v>1033</v>
      </c>
      <c r="T1929" s="8">
        <f t="shared" si="1221"/>
        <v>1188</v>
      </c>
      <c r="U1929" s="8">
        <f>Расценки!F1928</f>
        <v>2500</v>
      </c>
      <c r="V1929" s="8">
        <f>Расценки!G1928</f>
        <v>2875</v>
      </c>
      <c r="W1929" s="10">
        <f t="shared" si="1222"/>
        <v>0.52</v>
      </c>
      <c r="X1929" s="10">
        <f t="shared" si="1223"/>
        <v>0.5043478260869565</v>
      </c>
      <c r="Y1929" s="9">
        <f>Расценки!H1928</f>
        <v>2500</v>
      </c>
      <c r="Z1929" s="9">
        <f>Расценки!I1928</f>
        <v>2875</v>
      </c>
      <c r="AA1929" s="10">
        <f>Расценки!J1928</f>
        <v>0</v>
      </c>
      <c r="AB1929" s="10">
        <f>Расценки!K1928</f>
        <v>0</v>
      </c>
      <c r="AC1929" s="16">
        <f t="shared" si="1224"/>
        <v>0.52</v>
      </c>
      <c r="AD1929" s="16">
        <f t="shared" si="1225"/>
        <v>0.5043478260869565</v>
      </c>
      <c r="AE1929" s="10">
        <f t="shared" si="1226"/>
        <v>0.38</v>
      </c>
      <c r="AF1929" s="10">
        <f t="shared" si="1227"/>
        <v>0.38017391304347825</v>
      </c>
      <c r="AG1929" s="8">
        <f t="shared" si="1228"/>
        <v>1300</v>
      </c>
      <c r="AH1929" s="8">
        <f t="shared" si="1229"/>
        <v>1450</v>
      </c>
    </row>
    <row r="1930" spans="1:34" x14ac:dyDescent="0.25">
      <c r="A1930" s="7" t="s">
        <v>5608</v>
      </c>
      <c r="B1930" s="7" t="s">
        <v>5609</v>
      </c>
      <c r="C1930" s="7" t="s">
        <v>177</v>
      </c>
      <c r="D1930" s="7" t="s">
        <v>396</v>
      </c>
      <c r="E1930" s="7" t="str">
        <f>INDEX('Нормо-час по специальностям'!$B$6:$B$26,MATCH(D1930,'Нормо-час по специальностям'!$A$6:$A$26,0))</f>
        <v>Монтажник дверей, окон, перегородок</v>
      </c>
      <c r="F1930" s="15">
        <v>1</v>
      </c>
      <c r="G1930" s="7" t="s">
        <v>7689</v>
      </c>
      <c r="H1930" s="11">
        <f t="shared" si="1213"/>
        <v>7</v>
      </c>
      <c r="I1930" s="8">
        <f>INDEX('Нормо-час по специальностям'!$D$6:$D$26,MATCH(D1930,'Нормо-час по специальностям'!$A$6:$A$26,0))</f>
        <v>800</v>
      </c>
      <c r="J1930" s="8">
        <f>INDEX('Нормо-час по специальностям'!$E$6:$E$26,MATCH(D1930,'Нормо-час по специальностям'!$A$6:$A$26,0))</f>
        <v>950</v>
      </c>
      <c r="K1930" s="8">
        <f t="shared" si="1214"/>
        <v>800</v>
      </c>
      <c r="L1930" s="8">
        <f t="shared" si="1215"/>
        <v>950</v>
      </c>
      <c r="M1930" s="8">
        <f>Расценки!L1929</f>
        <v>1116</v>
      </c>
      <c r="N1930" s="8">
        <f>Расценки!M1929</f>
        <v>1283</v>
      </c>
      <c r="O1930" s="10">
        <f t="shared" si="1216"/>
        <v>-0.28315412186379929</v>
      </c>
      <c r="P1930" s="10">
        <f t="shared" si="1217"/>
        <v>-0.25954793452844893</v>
      </c>
      <c r="Q1930" s="7" t="str">
        <f t="shared" si="1218"/>
        <v>нормо-часы</v>
      </c>
      <c r="R1930" s="7" t="str">
        <f t="shared" si="1219"/>
        <v>нормо-часы</v>
      </c>
      <c r="S1930" s="8">
        <f t="shared" si="1220"/>
        <v>1116</v>
      </c>
      <c r="T1930" s="8">
        <f t="shared" si="1221"/>
        <v>1283</v>
      </c>
      <c r="U1930" s="8">
        <f>Расценки!F1929</f>
        <v>1800</v>
      </c>
      <c r="V1930" s="8">
        <f>Расценки!G1929</f>
        <v>2070</v>
      </c>
      <c r="W1930" s="10">
        <f t="shared" si="1222"/>
        <v>0.55555555555555558</v>
      </c>
      <c r="X1930" s="10">
        <f t="shared" si="1223"/>
        <v>0.54106280193236711</v>
      </c>
      <c r="Y1930" s="9">
        <f>Расценки!H1929</f>
        <v>1800</v>
      </c>
      <c r="Z1930" s="9">
        <f>Расценки!I1929</f>
        <v>2070</v>
      </c>
      <c r="AA1930" s="10">
        <f>Расценки!J1929</f>
        <v>0</v>
      </c>
      <c r="AB1930" s="10">
        <f>Расценки!K1929</f>
        <v>0</v>
      </c>
      <c r="AC1930" s="16">
        <f t="shared" si="1224"/>
        <v>0.55555555555555558</v>
      </c>
      <c r="AD1930" s="16">
        <f t="shared" si="1225"/>
        <v>0.54106280193236711</v>
      </c>
      <c r="AE1930" s="10">
        <f t="shared" si="1226"/>
        <v>0.38</v>
      </c>
      <c r="AF1930" s="10">
        <f t="shared" si="1227"/>
        <v>0.38019323671497585</v>
      </c>
      <c r="AG1930" s="8">
        <f t="shared" si="1228"/>
        <v>1000</v>
      </c>
      <c r="AH1930" s="8">
        <f t="shared" si="1229"/>
        <v>1120</v>
      </c>
    </row>
    <row r="1931" spans="1:34" x14ac:dyDescent="0.25">
      <c r="A1931" s="7" t="s">
        <v>5611</v>
      </c>
      <c r="B1931" s="7" t="s">
        <v>5612</v>
      </c>
      <c r="C1931" s="7" t="s">
        <v>177</v>
      </c>
      <c r="D1931" s="7" t="s">
        <v>396</v>
      </c>
      <c r="E1931" s="7" t="str">
        <f>INDEX('Нормо-час по специальностям'!$B$6:$B$26,MATCH(D1931,'Нормо-час по специальностям'!$A$6:$A$26,0))</f>
        <v>Монтажник дверей, окон, перегородок</v>
      </c>
      <c r="F1931" s="15">
        <v>1</v>
      </c>
      <c r="G1931" s="7" t="s">
        <v>7688</v>
      </c>
      <c r="H1931" s="11">
        <f t="shared" si="1213"/>
        <v>7</v>
      </c>
      <c r="I1931" s="8">
        <f>INDEX('Нормо-час по специальностям'!$D$6:$D$26,MATCH(D1931,'Нормо-час по специальностям'!$A$6:$A$26,0))</f>
        <v>800</v>
      </c>
      <c r="J1931" s="8">
        <f>INDEX('Нормо-час по специальностям'!$E$6:$E$26,MATCH(D1931,'Нормо-час по специальностям'!$A$6:$A$26,0))</f>
        <v>950</v>
      </c>
      <c r="K1931" s="8">
        <f t="shared" si="1214"/>
        <v>800</v>
      </c>
      <c r="L1931" s="8">
        <f t="shared" si="1215"/>
        <v>950</v>
      </c>
      <c r="M1931" s="8">
        <f>Расценки!L1930</f>
        <v>1116</v>
      </c>
      <c r="N1931" s="8">
        <f>Расценки!M1930</f>
        <v>1283</v>
      </c>
      <c r="O1931" s="10">
        <f t="shared" si="1216"/>
        <v>-0.28315412186379929</v>
      </c>
      <c r="P1931" s="10">
        <f t="shared" si="1217"/>
        <v>-0.25954793452844893</v>
      </c>
      <c r="Q1931" s="7" t="str">
        <f t="shared" si="1218"/>
        <v>нормо-часы</v>
      </c>
      <c r="R1931" s="7" t="str">
        <f t="shared" si="1219"/>
        <v>нормо-часы</v>
      </c>
      <c r="S1931" s="8">
        <f t="shared" si="1220"/>
        <v>1116</v>
      </c>
      <c r="T1931" s="8">
        <f t="shared" si="1221"/>
        <v>1283</v>
      </c>
      <c r="U1931" s="8">
        <f>Расценки!F1930</f>
        <v>1800</v>
      </c>
      <c r="V1931" s="8">
        <f>Расценки!G1930</f>
        <v>2070</v>
      </c>
      <c r="W1931" s="10">
        <f t="shared" si="1222"/>
        <v>0.55555555555555558</v>
      </c>
      <c r="X1931" s="10">
        <f t="shared" si="1223"/>
        <v>0.54106280193236711</v>
      </c>
      <c r="Y1931" s="9">
        <f>Расценки!H1930</f>
        <v>1800</v>
      </c>
      <c r="Z1931" s="9">
        <f>Расценки!I1930</f>
        <v>2070</v>
      </c>
      <c r="AA1931" s="10">
        <f>Расценки!J1930</f>
        <v>0</v>
      </c>
      <c r="AB1931" s="10">
        <f>Расценки!K1930</f>
        <v>0</v>
      </c>
      <c r="AC1931" s="16">
        <f t="shared" si="1224"/>
        <v>0.55555555555555558</v>
      </c>
      <c r="AD1931" s="16">
        <f t="shared" si="1225"/>
        <v>0.54106280193236711</v>
      </c>
      <c r="AE1931" s="10">
        <f t="shared" si="1226"/>
        <v>0.38</v>
      </c>
      <c r="AF1931" s="10">
        <f t="shared" si="1227"/>
        <v>0.38019323671497585</v>
      </c>
      <c r="AG1931" s="8">
        <f t="shared" si="1228"/>
        <v>1000</v>
      </c>
      <c r="AH1931" s="8">
        <f t="shared" si="1229"/>
        <v>1120</v>
      </c>
    </row>
    <row r="1932" spans="1:34" x14ac:dyDescent="0.25">
      <c r="A1932" s="7" t="s">
        <v>5614</v>
      </c>
      <c r="B1932" s="7" t="s">
        <v>5615</v>
      </c>
      <c r="C1932" s="7" t="s">
        <v>177</v>
      </c>
      <c r="D1932" s="7" t="s">
        <v>396</v>
      </c>
      <c r="E1932" s="7" t="str">
        <f>INDEX('Нормо-час по специальностям'!$B$6:$B$26,MATCH(D1932,'Нормо-час по специальностям'!$A$6:$A$26,0))</f>
        <v>Монтажник дверей, окон, перегородок</v>
      </c>
      <c r="F1932" s="15">
        <v>0.4</v>
      </c>
      <c r="G1932" s="7" t="s">
        <v>7645</v>
      </c>
      <c r="H1932" s="11">
        <f t="shared" si="1213"/>
        <v>17.5</v>
      </c>
      <c r="I1932" s="8">
        <f>INDEX('Нормо-час по специальностям'!$D$6:$D$26,MATCH(D1932,'Нормо-час по специальностям'!$A$6:$A$26,0))</f>
        <v>800</v>
      </c>
      <c r="J1932" s="8">
        <f>INDEX('Нормо-час по специальностям'!$E$6:$E$26,MATCH(D1932,'Нормо-час по специальностям'!$A$6:$A$26,0))</f>
        <v>950</v>
      </c>
      <c r="K1932" s="8">
        <f t="shared" si="1214"/>
        <v>320</v>
      </c>
      <c r="L1932" s="8">
        <f t="shared" si="1215"/>
        <v>380</v>
      </c>
      <c r="M1932" s="8">
        <f>Расценки!L1931</f>
        <v>434</v>
      </c>
      <c r="N1932" s="8">
        <f>Расценки!M1931</f>
        <v>499</v>
      </c>
      <c r="O1932" s="10">
        <f t="shared" si="1216"/>
        <v>-0.26267281105990781</v>
      </c>
      <c r="P1932" s="10">
        <f t="shared" si="1217"/>
        <v>-0.23847695390781565</v>
      </c>
      <c r="Q1932" s="7" t="str">
        <f t="shared" si="1218"/>
        <v>нормо-часы</v>
      </c>
      <c r="R1932" s="7" t="str">
        <f t="shared" si="1219"/>
        <v>нормо-часы</v>
      </c>
      <c r="S1932" s="8">
        <f t="shared" si="1220"/>
        <v>1085</v>
      </c>
      <c r="T1932" s="8">
        <f t="shared" si="1221"/>
        <v>1248</v>
      </c>
      <c r="U1932" s="8">
        <f>Расценки!F1931</f>
        <v>700</v>
      </c>
      <c r="V1932" s="8">
        <f>Расценки!G1931</f>
        <v>805</v>
      </c>
      <c r="W1932" s="10">
        <f t="shared" si="1222"/>
        <v>0.54285714285714282</v>
      </c>
      <c r="X1932" s="10">
        <f t="shared" si="1223"/>
        <v>0.52795031055900621</v>
      </c>
      <c r="Y1932" s="9">
        <f>Расценки!H1931</f>
        <v>700</v>
      </c>
      <c r="Z1932" s="9">
        <f>Расценки!I1931</f>
        <v>805</v>
      </c>
      <c r="AA1932" s="10">
        <f>Расценки!J1931</f>
        <v>0</v>
      </c>
      <c r="AB1932" s="10">
        <f>Расценки!K1931</f>
        <v>0</v>
      </c>
      <c r="AC1932" s="16">
        <f t="shared" si="1224"/>
        <v>0.54285714285714282</v>
      </c>
      <c r="AD1932" s="16">
        <f t="shared" si="1225"/>
        <v>0.52795031055900621</v>
      </c>
      <c r="AE1932" s="10">
        <f t="shared" si="1226"/>
        <v>0.38</v>
      </c>
      <c r="AF1932" s="10">
        <f t="shared" si="1227"/>
        <v>0.38012422360248449</v>
      </c>
      <c r="AG1932" s="8">
        <f t="shared" si="1228"/>
        <v>380</v>
      </c>
      <c r="AH1932" s="8">
        <f t="shared" si="1229"/>
        <v>425</v>
      </c>
    </row>
    <row r="1933" spans="1:34" x14ac:dyDescent="0.25">
      <c r="A1933" s="7" t="s">
        <v>5616</v>
      </c>
      <c r="B1933" s="7" t="s">
        <v>5617</v>
      </c>
      <c r="C1933" s="7" t="s">
        <v>177</v>
      </c>
      <c r="D1933" s="7" t="s">
        <v>396</v>
      </c>
      <c r="E1933" s="7" t="str">
        <f>INDEX('Нормо-час по специальностям'!$B$6:$B$26,MATCH(D1933,'Нормо-час по специальностям'!$A$6:$A$26,0))</f>
        <v>Монтажник дверей, окон, перегородок</v>
      </c>
      <c r="F1933" s="15">
        <v>1.5</v>
      </c>
      <c r="G1933" s="7" t="s">
        <v>7688</v>
      </c>
      <c r="H1933" s="11">
        <f t="shared" si="1213"/>
        <v>4.67</v>
      </c>
      <c r="I1933" s="8">
        <f>INDEX('Нормо-час по специальностям'!$D$6:$D$26,MATCH(D1933,'Нормо-час по специальностям'!$A$6:$A$26,0))</f>
        <v>800</v>
      </c>
      <c r="J1933" s="8">
        <f>INDEX('Нормо-час по специальностям'!$E$6:$E$26,MATCH(D1933,'Нормо-час по специальностям'!$A$6:$A$26,0))</f>
        <v>950</v>
      </c>
      <c r="K1933" s="8">
        <f t="shared" si="1214"/>
        <v>1200</v>
      </c>
      <c r="L1933" s="8">
        <f t="shared" si="1215"/>
        <v>1425</v>
      </c>
      <c r="M1933" s="8">
        <f>Расценки!L1932</f>
        <v>1860</v>
      </c>
      <c r="N1933" s="8">
        <f>Расценки!M1932</f>
        <v>2139</v>
      </c>
      <c r="O1933" s="10">
        <f t="shared" si="1216"/>
        <v>-0.35483870967741937</v>
      </c>
      <c r="P1933" s="10">
        <f t="shared" si="1217"/>
        <v>-0.33380084151472655</v>
      </c>
      <c r="Q1933" s="7" t="str">
        <f t="shared" si="1218"/>
        <v>нормо-часы</v>
      </c>
      <c r="R1933" s="7" t="str">
        <f t="shared" si="1219"/>
        <v>нормо-часы</v>
      </c>
      <c r="S1933" s="8">
        <f t="shared" si="1220"/>
        <v>1240</v>
      </c>
      <c r="T1933" s="8">
        <f t="shared" si="1221"/>
        <v>1426</v>
      </c>
      <c r="U1933" s="8">
        <f>Расценки!F1932</f>
        <v>3000</v>
      </c>
      <c r="V1933" s="8">
        <f>Расценки!G1932</f>
        <v>3450</v>
      </c>
      <c r="W1933" s="10">
        <f t="shared" si="1222"/>
        <v>0.6</v>
      </c>
      <c r="X1933" s="10">
        <f t="shared" si="1223"/>
        <v>0.58695652173913049</v>
      </c>
      <c r="Y1933" s="9">
        <f>Расценки!H1932</f>
        <v>3000</v>
      </c>
      <c r="Z1933" s="9">
        <f>Расценки!I1932</f>
        <v>3450</v>
      </c>
      <c r="AA1933" s="10">
        <f>Расценки!J1932</f>
        <v>0</v>
      </c>
      <c r="AB1933" s="10">
        <f>Расценки!K1932</f>
        <v>0</v>
      </c>
      <c r="AC1933" s="16">
        <f t="shared" si="1224"/>
        <v>0.6</v>
      </c>
      <c r="AD1933" s="16">
        <f t="shared" si="1225"/>
        <v>0.58695652173913049</v>
      </c>
      <c r="AE1933" s="10">
        <f t="shared" si="1226"/>
        <v>0.38</v>
      </c>
      <c r="AF1933" s="10">
        <f t="shared" si="1227"/>
        <v>0.38</v>
      </c>
      <c r="AG1933" s="8">
        <f t="shared" si="1228"/>
        <v>1800</v>
      </c>
      <c r="AH1933" s="8">
        <f t="shared" si="1229"/>
        <v>2025</v>
      </c>
    </row>
    <row r="1934" spans="1:34" x14ac:dyDescent="0.25">
      <c r="A1934" s="7" t="s">
        <v>5620</v>
      </c>
      <c r="B1934" s="7" t="s">
        <v>5621</v>
      </c>
      <c r="C1934" s="7" t="s">
        <v>177</v>
      </c>
      <c r="D1934" s="7" t="s">
        <v>396</v>
      </c>
      <c r="E1934" s="7" t="str">
        <f>INDEX('Нормо-час по специальностям'!$B$6:$B$26,MATCH(D1934,'Нормо-час по специальностям'!$A$6:$A$26,0))</f>
        <v>Монтажник дверей, окон, перегородок</v>
      </c>
      <c r="F1934" s="15">
        <v>1</v>
      </c>
      <c r="G1934" s="7" t="s">
        <v>7690</v>
      </c>
      <c r="H1934" s="11">
        <f t="shared" si="1213"/>
        <v>7</v>
      </c>
      <c r="I1934" s="8">
        <f>INDEX('Нормо-час по специальностям'!$D$6:$D$26,MATCH(D1934,'Нормо-час по специальностям'!$A$6:$A$26,0))</f>
        <v>800</v>
      </c>
      <c r="J1934" s="8">
        <f>INDEX('Нормо-час по специальностям'!$E$6:$E$26,MATCH(D1934,'Нормо-час по специальностям'!$A$6:$A$26,0))</f>
        <v>950</v>
      </c>
      <c r="K1934" s="8">
        <f t="shared" si="1214"/>
        <v>800</v>
      </c>
      <c r="L1934" s="8">
        <f t="shared" si="1215"/>
        <v>950</v>
      </c>
      <c r="M1934" s="8">
        <f>Расценки!L1933</f>
        <v>1240</v>
      </c>
      <c r="N1934" s="8">
        <f>Расценки!M1933</f>
        <v>1426</v>
      </c>
      <c r="O1934" s="10">
        <f t="shared" si="1216"/>
        <v>-0.35483870967741937</v>
      </c>
      <c r="P1934" s="10">
        <f t="shared" si="1217"/>
        <v>-0.33380084151472655</v>
      </c>
      <c r="Q1934" s="7" t="str">
        <f t="shared" si="1218"/>
        <v>нормо-часы</v>
      </c>
      <c r="R1934" s="7" t="str">
        <f t="shared" si="1219"/>
        <v>нормо-часы</v>
      </c>
      <c r="S1934" s="8">
        <f t="shared" si="1220"/>
        <v>1240</v>
      </c>
      <c r="T1934" s="8">
        <f t="shared" si="1221"/>
        <v>1426</v>
      </c>
      <c r="U1934" s="8">
        <f>Расценки!F1933</f>
        <v>2000</v>
      </c>
      <c r="V1934" s="8">
        <f>Расценки!G1933</f>
        <v>2300</v>
      </c>
      <c r="W1934" s="10">
        <f t="shared" si="1222"/>
        <v>0.6</v>
      </c>
      <c r="X1934" s="10">
        <f t="shared" si="1223"/>
        <v>0.58695652173913049</v>
      </c>
      <c r="Y1934" s="9">
        <f>Расценки!H1933</f>
        <v>2000</v>
      </c>
      <c r="Z1934" s="9">
        <f>Расценки!I1933</f>
        <v>2300</v>
      </c>
      <c r="AA1934" s="10">
        <f>Расценки!J1933</f>
        <v>0</v>
      </c>
      <c r="AB1934" s="10">
        <f>Расценки!K1933</f>
        <v>0</v>
      </c>
      <c r="AC1934" s="16">
        <f t="shared" si="1224"/>
        <v>0.6</v>
      </c>
      <c r="AD1934" s="16">
        <f t="shared" si="1225"/>
        <v>0.58695652173913049</v>
      </c>
      <c r="AE1934" s="10">
        <f t="shared" si="1226"/>
        <v>0.38</v>
      </c>
      <c r="AF1934" s="10">
        <f t="shared" si="1227"/>
        <v>0.38</v>
      </c>
      <c r="AG1934" s="8">
        <f t="shared" si="1228"/>
        <v>1200</v>
      </c>
      <c r="AH1934" s="8">
        <f t="shared" si="1229"/>
        <v>1350</v>
      </c>
    </row>
    <row r="1935" spans="1:34" x14ac:dyDescent="0.25">
      <c r="A1935" s="7" t="s">
        <v>5624</v>
      </c>
      <c r="B1935" s="7" t="s">
        <v>5625</v>
      </c>
      <c r="C1935" s="7" t="s">
        <v>177</v>
      </c>
      <c r="D1935" s="7" t="s">
        <v>396</v>
      </c>
      <c r="E1935" s="7" t="str">
        <f>INDEX('Нормо-час по специальностям'!$B$6:$B$26,MATCH(D1935,'Нормо-час по специальностям'!$A$6:$A$26,0))</f>
        <v>Монтажник дверей, окон, перегородок</v>
      </c>
      <c r="F1935" s="15">
        <v>0.5</v>
      </c>
      <c r="G1935" s="7" t="s">
        <v>7645</v>
      </c>
      <c r="H1935" s="11">
        <f t="shared" si="1213"/>
        <v>14</v>
      </c>
      <c r="I1935" s="8">
        <f>INDEX('Нормо-час по специальностям'!$D$6:$D$26,MATCH(D1935,'Нормо-час по специальностям'!$A$6:$A$26,0))</f>
        <v>800</v>
      </c>
      <c r="J1935" s="8">
        <f>INDEX('Нормо-час по специальностям'!$E$6:$E$26,MATCH(D1935,'Нормо-час по специальностям'!$A$6:$A$26,0))</f>
        <v>950</v>
      </c>
      <c r="K1935" s="8">
        <f t="shared" si="1214"/>
        <v>400</v>
      </c>
      <c r="L1935" s="8">
        <f t="shared" si="1215"/>
        <v>475</v>
      </c>
      <c r="M1935" s="8">
        <f>Расценки!L1934</f>
        <v>558</v>
      </c>
      <c r="N1935" s="8">
        <f>Расценки!M1934</f>
        <v>642</v>
      </c>
      <c r="O1935" s="10">
        <f t="shared" si="1216"/>
        <v>-0.28315412186379929</v>
      </c>
      <c r="P1935" s="10">
        <f t="shared" si="1217"/>
        <v>-0.26012461059190028</v>
      </c>
      <c r="Q1935" s="7" t="str">
        <f t="shared" si="1218"/>
        <v>нормо-часы</v>
      </c>
      <c r="R1935" s="7" t="str">
        <f t="shared" si="1219"/>
        <v>нормо-часы</v>
      </c>
      <c r="S1935" s="8">
        <f t="shared" si="1220"/>
        <v>1116</v>
      </c>
      <c r="T1935" s="8">
        <f t="shared" si="1221"/>
        <v>1284</v>
      </c>
      <c r="U1935" s="8">
        <f>Расценки!F1934</f>
        <v>900</v>
      </c>
      <c r="V1935" s="8">
        <f>Расценки!G1934</f>
        <v>1035</v>
      </c>
      <c r="W1935" s="10">
        <f t="shared" si="1222"/>
        <v>0.55555555555555558</v>
      </c>
      <c r="X1935" s="10">
        <f t="shared" si="1223"/>
        <v>0.54106280193236711</v>
      </c>
      <c r="Y1935" s="9">
        <f>Расценки!H1934</f>
        <v>900</v>
      </c>
      <c r="Z1935" s="9">
        <f>Расценки!I1934</f>
        <v>1035</v>
      </c>
      <c r="AA1935" s="10">
        <f>Расценки!J1934</f>
        <v>0</v>
      </c>
      <c r="AB1935" s="10">
        <f>Расценки!K1934</f>
        <v>0</v>
      </c>
      <c r="AC1935" s="16">
        <f t="shared" si="1224"/>
        <v>0.55555555555555558</v>
      </c>
      <c r="AD1935" s="16">
        <f t="shared" si="1225"/>
        <v>0.54106280193236711</v>
      </c>
      <c r="AE1935" s="10">
        <f t="shared" si="1226"/>
        <v>0.38</v>
      </c>
      <c r="AF1935" s="10">
        <f t="shared" si="1227"/>
        <v>0.37971014492753624</v>
      </c>
      <c r="AG1935" s="8">
        <f t="shared" si="1228"/>
        <v>500</v>
      </c>
      <c r="AH1935" s="8">
        <f t="shared" si="1229"/>
        <v>560</v>
      </c>
    </row>
    <row r="1936" spans="1:34" x14ac:dyDescent="0.25">
      <c r="A1936" s="7" t="s">
        <v>5626</v>
      </c>
      <c r="B1936" s="7" t="s">
        <v>5627</v>
      </c>
      <c r="C1936" s="7" t="s">
        <v>177</v>
      </c>
      <c r="D1936" s="7" t="s">
        <v>396</v>
      </c>
      <c r="E1936" s="7" t="str">
        <f>INDEX('Нормо-час по специальностям'!$B$6:$B$26,MATCH(D1936,'Нормо-час по специальностям'!$A$6:$A$26,0))</f>
        <v>Монтажник дверей, окон, перегородок</v>
      </c>
      <c r="F1936" s="15">
        <v>1</v>
      </c>
      <c r="G1936" s="7" t="s">
        <v>7688</v>
      </c>
      <c r="H1936" s="11">
        <f t="shared" si="1213"/>
        <v>7</v>
      </c>
      <c r="I1936" s="8">
        <f>INDEX('Нормо-час по специальностям'!$D$6:$D$26,MATCH(D1936,'Нормо-час по специальностям'!$A$6:$A$26,0))</f>
        <v>800</v>
      </c>
      <c r="J1936" s="8">
        <f>INDEX('Нормо-час по специальностям'!$E$6:$E$26,MATCH(D1936,'Нормо-час по специальностям'!$A$6:$A$26,0))</f>
        <v>950</v>
      </c>
      <c r="K1936" s="8">
        <f t="shared" si="1214"/>
        <v>800</v>
      </c>
      <c r="L1936" s="8">
        <f t="shared" si="1215"/>
        <v>950</v>
      </c>
      <c r="M1936" s="8">
        <f>Расценки!L1935</f>
        <v>1116</v>
      </c>
      <c r="N1936" s="8">
        <f>Расценки!M1935</f>
        <v>1283</v>
      </c>
      <c r="O1936" s="10">
        <f t="shared" si="1216"/>
        <v>-0.28315412186379929</v>
      </c>
      <c r="P1936" s="10">
        <f t="shared" si="1217"/>
        <v>-0.25954793452844893</v>
      </c>
      <c r="Q1936" s="7" t="str">
        <f t="shared" si="1218"/>
        <v>нормо-часы</v>
      </c>
      <c r="R1936" s="7" t="str">
        <f t="shared" si="1219"/>
        <v>нормо-часы</v>
      </c>
      <c r="S1936" s="8">
        <f t="shared" si="1220"/>
        <v>1116</v>
      </c>
      <c r="T1936" s="8">
        <f t="shared" si="1221"/>
        <v>1283</v>
      </c>
      <c r="U1936" s="8">
        <f>Расценки!F1935</f>
        <v>1800</v>
      </c>
      <c r="V1936" s="8">
        <f>Расценки!G1935</f>
        <v>2070</v>
      </c>
      <c r="W1936" s="10">
        <f t="shared" si="1222"/>
        <v>0.55555555555555558</v>
      </c>
      <c r="X1936" s="10">
        <f t="shared" si="1223"/>
        <v>0.54106280193236711</v>
      </c>
      <c r="Y1936" s="9">
        <f>Расценки!H1935</f>
        <v>1800</v>
      </c>
      <c r="Z1936" s="9">
        <f>Расценки!I1935</f>
        <v>2070</v>
      </c>
      <c r="AA1936" s="10">
        <f>Расценки!J1935</f>
        <v>0</v>
      </c>
      <c r="AB1936" s="10">
        <f>Расценки!K1935</f>
        <v>0</v>
      </c>
      <c r="AC1936" s="16">
        <f t="shared" si="1224"/>
        <v>0.55555555555555558</v>
      </c>
      <c r="AD1936" s="16">
        <f t="shared" si="1225"/>
        <v>0.54106280193236711</v>
      </c>
      <c r="AE1936" s="10">
        <f t="shared" si="1226"/>
        <v>0.38</v>
      </c>
      <c r="AF1936" s="10">
        <f t="shared" si="1227"/>
        <v>0.38019323671497585</v>
      </c>
      <c r="AG1936" s="8">
        <f t="shared" si="1228"/>
        <v>1000</v>
      </c>
      <c r="AH1936" s="8">
        <f t="shared" si="1229"/>
        <v>1120</v>
      </c>
    </row>
    <row r="1937" spans="1:34" x14ac:dyDescent="0.25">
      <c r="A1937" s="7" t="s">
        <v>5629</v>
      </c>
      <c r="B1937" s="7" t="s">
        <v>5630</v>
      </c>
      <c r="C1937" s="7" t="s">
        <v>177</v>
      </c>
      <c r="D1937" s="7" t="s">
        <v>396</v>
      </c>
      <c r="E1937" s="7" t="str">
        <f>INDEX('Нормо-час по специальностям'!$B$6:$B$26,MATCH(D1937,'Нормо-час по специальностям'!$A$6:$A$26,0))</f>
        <v>Монтажник дверей, окон, перегородок</v>
      </c>
      <c r="F1937" s="15">
        <v>0.5</v>
      </c>
      <c r="G1937" s="7" t="s">
        <v>7645</v>
      </c>
      <c r="H1937" s="11">
        <f t="shared" si="1213"/>
        <v>14</v>
      </c>
      <c r="I1937" s="8">
        <f>INDEX('Нормо-час по специальностям'!$D$6:$D$26,MATCH(D1937,'Нормо-час по специальностям'!$A$6:$A$26,0))</f>
        <v>800</v>
      </c>
      <c r="J1937" s="8">
        <f>INDEX('Нормо-час по специальностям'!$E$6:$E$26,MATCH(D1937,'Нормо-час по специальностям'!$A$6:$A$26,0))</f>
        <v>950</v>
      </c>
      <c r="K1937" s="8">
        <f t="shared" si="1214"/>
        <v>400</v>
      </c>
      <c r="L1937" s="8">
        <f t="shared" si="1215"/>
        <v>475</v>
      </c>
      <c r="M1937" s="8">
        <f>Расценки!L1936</f>
        <v>558</v>
      </c>
      <c r="N1937" s="8">
        <f>Расценки!M1936</f>
        <v>642</v>
      </c>
      <c r="O1937" s="10">
        <f t="shared" si="1216"/>
        <v>-0.28315412186379929</v>
      </c>
      <c r="P1937" s="10">
        <f t="shared" si="1217"/>
        <v>-0.26012461059190028</v>
      </c>
      <c r="Q1937" s="7" t="str">
        <f t="shared" si="1218"/>
        <v>нормо-часы</v>
      </c>
      <c r="R1937" s="7" t="str">
        <f t="shared" si="1219"/>
        <v>нормо-часы</v>
      </c>
      <c r="S1937" s="8">
        <f t="shared" si="1220"/>
        <v>1116</v>
      </c>
      <c r="T1937" s="8">
        <f t="shared" si="1221"/>
        <v>1284</v>
      </c>
      <c r="U1937" s="8">
        <f>Расценки!F1936</f>
        <v>900</v>
      </c>
      <c r="V1937" s="8">
        <f>Расценки!G1936</f>
        <v>1035</v>
      </c>
      <c r="W1937" s="10">
        <f t="shared" si="1222"/>
        <v>0.55555555555555558</v>
      </c>
      <c r="X1937" s="10">
        <f t="shared" si="1223"/>
        <v>0.54106280193236711</v>
      </c>
      <c r="Y1937" s="9">
        <f>Расценки!H1936</f>
        <v>900</v>
      </c>
      <c r="Z1937" s="9">
        <f>Расценки!I1936</f>
        <v>1035</v>
      </c>
      <c r="AA1937" s="10">
        <f>Расценки!J1936</f>
        <v>0</v>
      </c>
      <c r="AB1937" s="10">
        <f>Расценки!K1936</f>
        <v>0</v>
      </c>
      <c r="AC1937" s="16">
        <f t="shared" si="1224"/>
        <v>0.55555555555555558</v>
      </c>
      <c r="AD1937" s="16">
        <f t="shared" si="1225"/>
        <v>0.54106280193236711</v>
      </c>
      <c r="AE1937" s="10">
        <f t="shared" si="1226"/>
        <v>0.38</v>
      </c>
      <c r="AF1937" s="10">
        <f t="shared" si="1227"/>
        <v>0.37971014492753624</v>
      </c>
      <c r="AG1937" s="8">
        <f t="shared" si="1228"/>
        <v>500</v>
      </c>
      <c r="AH1937" s="8">
        <f t="shared" si="1229"/>
        <v>560</v>
      </c>
    </row>
    <row r="1938" spans="1:34" x14ac:dyDescent="0.25">
      <c r="A1938" s="7" t="s">
        <v>5632</v>
      </c>
      <c r="B1938" s="7" t="s">
        <v>5633</v>
      </c>
      <c r="C1938" s="7" t="s">
        <v>177</v>
      </c>
      <c r="D1938" s="7" t="s">
        <v>396</v>
      </c>
      <c r="E1938" s="7" t="str">
        <f>INDEX('Нормо-час по специальностям'!$B$6:$B$26,MATCH(D1938,'Нормо-час по специальностям'!$A$6:$A$26,0))</f>
        <v>Монтажник дверей, окон, перегородок</v>
      </c>
      <c r="F1938" s="15">
        <v>0.3</v>
      </c>
      <c r="G1938" s="7" t="s">
        <v>7647</v>
      </c>
      <c r="H1938" s="11">
        <f t="shared" si="1213"/>
        <v>23.33</v>
      </c>
      <c r="I1938" s="8">
        <f>INDEX('Нормо-час по специальностям'!$D$6:$D$26,MATCH(D1938,'Нормо-час по специальностям'!$A$6:$A$26,0))</f>
        <v>800</v>
      </c>
      <c r="J1938" s="8">
        <f>INDEX('Нормо-час по специальностям'!$E$6:$E$26,MATCH(D1938,'Нормо-час по специальностям'!$A$6:$A$26,0))</f>
        <v>950</v>
      </c>
      <c r="K1938" s="8">
        <f t="shared" si="1214"/>
        <v>240</v>
      </c>
      <c r="L1938" s="8">
        <f t="shared" si="1215"/>
        <v>285</v>
      </c>
      <c r="M1938" s="8">
        <f>Расценки!L1937</f>
        <v>372</v>
      </c>
      <c r="N1938" s="8">
        <f>Расценки!M1937</f>
        <v>428</v>
      </c>
      <c r="O1938" s="10">
        <f t="shared" si="1216"/>
        <v>-0.35483870967741937</v>
      </c>
      <c r="P1938" s="10">
        <f t="shared" si="1217"/>
        <v>-0.33411214953271029</v>
      </c>
      <c r="Q1938" s="7" t="str">
        <f t="shared" si="1218"/>
        <v>нормо-часы</v>
      </c>
      <c r="R1938" s="7" t="str">
        <f t="shared" si="1219"/>
        <v>нормо-часы</v>
      </c>
      <c r="S1938" s="8">
        <f t="shared" si="1220"/>
        <v>1240</v>
      </c>
      <c r="T1938" s="8">
        <f t="shared" si="1221"/>
        <v>1427</v>
      </c>
      <c r="U1938" s="8">
        <f>Расценки!F1937</f>
        <v>600</v>
      </c>
      <c r="V1938" s="8">
        <f>Расценки!G1937</f>
        <v>690</v>
      </c>
      <c r="W1938" s="10">
        <f t="shared" si="1222"/>
        <v>0.6</v>
      </c>
      <c r="X1938" s="10">
        <f t="shared" si="1223"/>
        <v>0.58695652173913049</v>
      </c>
      <c r="Y1938" s="9">
        <f>Расценки!H1937</f>
        <v>600</v>
      </c>
      <c r="Z1938" s="9">
        <f>Расценки!I1937</f>
        <v>690</v>
      </c>
      <c r="AA1938" s="10">
        <f>Расценки!J1937</f>
        <v>0</v>
      </c>
      <c r="AB1938" s="10">
        <f>Расценки!K1937</f>
        <v>0</v>
      </c>
      <c r="AC1938" s="16">
        <f t="shared" si="1224"/>
        <v>0.6</v>
      </c>
      <c r="AD1938" s="16">
        <f t="shared" si="1225"/>
        <v>0.58695652173913049</v>
      </c>
      <c r="AE1938" s="10">
        <f t="shared" si="1226"/>
        <v>0.38</v>
      </c>
      <c r="AF1938" s="10">
        <f t="shared" si="1227"/>
        <v>0.37971014492753624</v>
      </c>
      <c r="AG1938" s="8">
        <f t="shared" si="1228"/>
        <v>360</v>
      </c>
      <c r="AH1938" s="8">
        <f t="shared" si="1229"/>
        <v>405</v>
      </c>
    </row>
    <row r="1939" spans="1:34" x14ac:dyDescent="0.25">
      <c r="A1939" s="7" t="s">
        <v>5636</v>
      </c>
      <c r="B1939" s="7" t="s">
        <v>5637</v>
      </c>
      <c r="C1939" s="7" t="s">
        <v>177</v>
      </c>
      <c r="D1939" s="7" t="s">
        <v>396</v>
      </c>
      <c r="E1939" s="7" t="str">
        <f>INDEX('Нормо-час по специальностям'!$B$6:$B$26,MATCH(D1939,'Нормо-час по специальностям'!$A$6:$A$26,0))</f>
        <v>Монтажник дверей, окон, перегородок</v>
      </c>
      <c r="F1939" s="15">
        <v>1</v>
      </c>
      <c r="G1939" s="7" t="s">
        <v>7691</v>
      </c>
      <c r="H1939" s="11">
        <f t="shared" si="1213"/>
        <v>7</v>
      </c>
      <c r="I1939" s="8">
        <f>INDEX('Нормо-час по специальностям'!$D$6:$D$26,MATCH(D1939,'Нормо-час по специальностям'!$A$6:$A$26,0))</f>
        <v>800</v>
      </c>
      <c r="J1939" s="8">
        <f>INDEX('Нормо-час по специальностям'!$E$6:$E$26,MATCH(D1939,'Нормо-час по специальностям'!$A$6:$A$26,0))</f>
        <v>950</v>
      </c>
      <c r="K1939" s="8">
        <f t="shared" si="1214"/>
        <v>800</v>
      </c>
      <c r="L1939" s="8">
        <f t="shared" si="1215"/>
        <v>950</v>
      </c>
      <c r="M1939" s="8">
        <f>Расценки!L1938</f>
        <v>1116</v>
      </c>
      <c r="N1939" s="8">
        <f>Расценки!M1938</f>
        <v>1283</v>
      </c>
      <c r="O1939" s="10">
        <f t="shared" si="1216"/>
        <v>-0.28315412186379929</v>
      </c>
      <c r="P1939" s="10">
        <f t="shared" si="1217"/>
        <v>-0.25954793452844893</v>
      </c>
      <c r="Q1939" s="7" t="str">
        <f t="shared" si="1218"/>
        <v>нормо-часы</v>
      </c>
      <c r="R1939" s="7" t="str">
        <f t="shared" si="1219"/>
        <v>нормо-часы</v>
      </c>
      <c r="S1939" s="8">
        <f t="shared" si="1220"/>
        <v>1116</v>
      </c>
      <c r="T1939" s="8">
        <f t="shared" si="1221"/>
        <v>1283</v>
      </c>
      <c r="U1939" s="8">
        <f>Расценки!F1938</f>
        <v>1800</v>
      </c>
      <c r="V1939" s="8">
        <f>Расценки!G1938</f>
        <v>2070</v>
      </c>
      <c r="W1939" s="10">
        <f t="shared" si="1222"/>
        <v>0.55555555555555558</v>
      </c>
      <c r="X1939" s="10">
        <f t="shared" si="1223"/>
        <v>0.54106280193236711</v>
      </c>
      <c r="Y1939" s="9">
        <f>Расценки!H1938</f>
        <v>1800</v>
      </c>
      <c r="Z1939" s="9">
        <f>Расценки!I1938</f>
        <v>2070</v>
      </c>
      <c r="AA1939" s="10">
        <f>Расценки!J1938</f>
        <v>0</v>
      </c>
      <c r="AB1939" s="10">
        <f>Расценки!K1938</f>
        <v>0</v>
      </c>
      <c r="AC1939" s="16">
        <f t="shared" si="1224"/>
        <v>0.55555555555555558</v>
      </c>
      <c r="AD1939" s="16">
        <f t="shared" si="1225"/>
        <v>0.54106280193236711</v>
      </c>
      <c r="AE1939" s="10">
        <f t="shared" si="1226"/>
        <v>0.38</v>
      </c>
      <c r="AF1939" s="10">
        <f t="shared" si="1227"/>
        <v>0.38019323671497585</v>
      </c>
      <c r="AG1939" s="8">
        <f t="shared" si="1228"/>
        <v>1000</v>
      </c>
      <c r="AH1939" s="8">
        <f t="shared" si="1229"/>
        <v>1120</v>
      </c>
    </row>
    <row r="1940" spans="1:34" x14ac:dyDescent="0.25">
      <c r="A1940" s="7" t="s">
        <v>5639</v>
      </c>
      <c r="B1940" s="7" t="s">
        <v>5640</v>
      </c>
      <c r="C1940" s="7" t="s">
        <v>177</v>
      </c>
      <c r="D1940" s="7" t="s">
        <v>396</v>
      </c>
      <c r="E1940" s="7" t="str">
        <f>INDEX('Нормо-час по специальностям'!$B$6:$B$26,MATCH(D1940,'Нормо-час по специальностям'!$A$6:$A$26,0))</f>
        <v>Монтажник дверей, окон, перегородок</v>
      </c>
      <c r="F1940" s="15">
        <v>0.5</v>
      </c>
      <c r="G1940" s="7" t="s">
        <v>7645</v>
      </c>
      <c r="H1940" s="11">
        <f t="shared" si="1213"/>
        <v>14</v>
      </c>
      <c r="I1940" s="8">
        <f>INDEX('Нормо-час по специальностям'!$D$6:$D$26,MATCH(D1940,'Нормо-час по специальностям'!$A$6:$A$26,0))</f>
        <v>800</v>
      </c>
      <c r="J1940" s="8">
        <f>INDEX('Нормо-час по специальностям'!$E$6:$E$26,MATCH(D1940,'Нормо-час по специальностям'!$A$6:$A$26,0))</f>
        <v>950</v>
      </c>
      <c r="K1940" s="8">
        <f t="shared" si="1214"/>
        <v>400</v>
      </c>
      <c r="L1940" s="8">
        <f t="shared" si="1215"/>
        <v>475</v>
      </c>
      <c r="M1940" s="8">
        <f>Расценки!L1939</f>
        <v>558</v>
      </c>
      <c r="N1940" s="8">
        <f>Расценки!M1939</f>
        <v>642</v>
      </c>
      <c r="O1940" s="10">
        <f t="shared" si="1216"/>
        <v>-0.28315412186379929</v>
      </c>
      <c r="P1940" s="10">
        <f t="shared" si="1217"/>
        <v>-0.26012461059190028</v>
      </c>
      <c r="Q1940" s="7" t="str">
        <f t="shared" si="1218"/>
        <v>нормо-часы</v>
      </c>
      <c r="R1940" s="7" t="str">
        <f t="shared" si="1219"/>
        <v>нормо-часы</v>
      </c>
      <c r="S1940" s="8">
        <f t="shared" si="1220"/>
        <v>1116</v>
      </c>
      <c r="T1940" s="8">
        <f t="shared" si="1221"/>
        <v>1284</v>
      </c>
      <c r="U1940" s="8">
        <f>Расценки!F1939</f>
        <v>900</v>
      </c>
      <c r="V1940" s="8">
        <f>Расценки!G1939</f>
        <v>1035</v>
      </c>
      <c r="W1940" s="10">
        <f t="shared" si="1222"/>
        <v>0.55555555555555558</v>
      </c>
      <c r="X1940" s="10">
        <f t="shared" si="1223"/>
        <v>0.54106280193236711</v>
      </c>
      <c r="Y1940" s="9">
        <f>Расценки!H1939</f>
        <v>900</v>
      </c>
      <c r="Z1940" s="9">
        <f>Расценки!I1939</f>
        <v>1035</v>
      </c>
      <c r="AA1940" s="10">
        <f>Расценки!J1939</f>
        <v>0</v>
      </c>
      <c r="AB1940" s="10">
        <f>Расценки!K1939</f>
        <v>0</v>
      </c>
      <c r="AC1940" s="16">
        <f t="shared" si="1224"/>
        <v>0.55555555555555558</v>
      </c>
      <c r="AD1940" s="16">
        <f t="shared" si="1225"/>
        <v>0.54106280193236711</v>
      </c>
      <c r="AE1940" s="10">
        <f t="shared" si="1226"/>
        <v>0.38</v>
      </c>
      <c r="AF1940" s="10">
        <f t="shared" si="1227"/>
        <v>0.37971014492753624</v>
      </c>
      <c r="AG1940" s="8">
        <f t="shared" si="1228"/>
        <v>500</v>
      </c>
      <c r="AH1940" s="8">
        <f t="shared" si="1229"/>
        <v>560</v>
      </c>
    </row>
    <row r="1941" spans="1:34" x14ac:dyDescent="0.25">
      <c r="A1941" s="7" t="s">
        <v>5641</v>
      </c>
      <c r="B1941" s="7" t="s">
        <v>5642</v>
      </c>
      <c r="C1941" s="7" t="s">
        <v>177</v>
      </c>
      <c r="D1941" s="7" t="s">
        <v>396</v>
      </c>
      <c r="E1941" s="7" t="str">
        <f>INDEX('Нормо-час по специальностям'!$B$6:$B$26,MATCH(D1941,'Нормо-час по специальностям'!$A$6:$A$26,0))</f>
        <v>Монтажник дверей, окон, перегородок</v>
      </c>
      <c r="F1941" s="15">
        <v>1</v>
      </c>
      <c r="G1941" s="7" t="s">
        <v>7692</v>
      </c>
      <c r="H1941" s="11">
        <f t="shared" si="1213"/>
        <v>7</v>
      </c>
      <c r="I1941" s="8">
        <f>INDEX('Нормо-час по специальностям'!$D$6:$D$26,MATCH(D1941,'Нормо-час по специальностям'!$A$6:$A$26,0))</f>
        <v>800</v>
      </c>
      <c r="J1941" s="8">
        <f>INDEX('Нормо-час по специальностям'!$E$6:$E$26,MATCH(D1941,'Нормо-час по специальностям'!$A$6:$A$26,0))</f>
        <v>950</v>
      </c>
      <c r="K1941" s="8">
        <f t="shared" si="1214"/>
        <v>800</v>
      </c>
      <c r="L1941" s="8">
        <f t="shared" si="1215"/>
        <v>950</v>
      </c>
      <c r="M1941" s="8">
        <f>Расценки!L1940</f>
        <v>1116</v>
      </c>
      <c r="N1941" s="8">
        <f>Расценки!M1940</f>
        <v>1283</v>
      </c>
      <c r="O1941" s="10">
        <f t="shared" si="1216"/>
        <v>-0.28315412186379929</v>
      </c>
      <c r="P1941" s="10">
        <f t="shared" si="1217"/>
        <v>-0.25954793452844893</v>
      </c>
      <c r="Q1941" s="7" t="str">
        <f t="shared" si="1218"/>
        <v>нормо-часы</v>
      </c>
      <c r="R1941" s="7" t="str">
        <f t="shared" si="1219"/>
        <v>нормо-часы</v>
      </c>
      <c r="S1941" s="8">
        <f t="shared" si="1220"/>
        <v>1116</v>
      </c>
      <c r="T1941" s="8">
        <f t="shared" si="1221"/>
        <v>1283</v>
      </c>
      <c r="U1941" s="8">
        <f>Расценки!F1940</f>
        <v>1800</v>
      </c>
      <c r="V1941" s="8">
        <f>Расценки!G1940</f>
        <v>2070</v>
      </c>
      <c r="W1941" s="10">
        <f t="shared" si="1222"/>
        <v>0.55555555555555558</v>
      </c>
      <c r="X1941" s="10">
        <f t="shared" si="1223"/>
        <v>0.54106280193236711</v>
      </c>
      <c r="Y1941" s="9">
        <f>Расценки!H1940</f>
        <v>1800</v>
      </c>
      <c r="Z1941" s="9">
        <f>Расценки!I1940</f>
        <v>2070</v>
      </c>
      <c r="AA1941" s="10">
        <f>Расценки!J1940</f>
        <v>0</v>
      </c>
      <c r="AB1941" s="10">
        <f>Расценки!K1940</f>
        <v>0</v>
      </c>
      <c r="AC1941" s="16">
        <f t="shared" si="1224"/>
        <v>0.55555555555555558</v>
      </c>
      <c r="AD1941" s="16">
        <f t="shared" si="1225"/>
        <v>0.54106280193236711</v>
      </c>
      <c r="AE1941" s="10">
        <f t="shared" si="1226"/>
        <v>0.38</v>
      </c>
      <c r="AF1941" s="10">
        <f t="shared" si="1227"/>
        <v>0.38019323671497585</v>
      </c>
      <c r="AG1941" s="8">
        <f t="shared" si="1228"/>
        <v>1000</v>
      </c>
      <c r="AH1941" s="8">
        <f t="shared" si="1229"/>
        <v>1120</v>
      </c>
    </row>
    <row r="1942" spans="1:34" x14ac:dyDescent="0.25">
      <c r="A1942" s="7" t="s">
        <v>5644</v>
      </c>
      <c r="B1942" s="7" t="s">
        <v>5645</v>
      </c>
      <c r="C1942" s="7" t="s">
        <v>177</v>
      </c>
      <c r="D1942" s="7" t="s">
        <v>396</v>
      </c>
      <c r="E1942" s="7" t="str">
        <f>INDEX('Нормо-час по специальностям'!$B$6:$B$26,MATCH(D1942,'Нормо-час по специальностям'!$A$6:$A$26,0))</f>
        <v>Монтажник дверей, окон, перегородок</v>
      </c>
      <c r="F1942" s="15">
        <v>4</v>
      </c>
      <c r="G1942" s="7" t="s">
        <v>7693</v>
      </c>
      <c r="H1942" s="11">
        <f t="shared" si="1213"/>
        <v>1.75</v>
      </c>
      <c r="I1942" s="8">
        <f>INDEX('Нормо-час по специальностям'!$D$6:$D$26,MATCH(D1942,'Нормо-час по специальностям'!$A$6:$A$26,0))</f>
        <v>800</v>
      </c>
      <c r="J1942" s="8">
        <f>INDEX('Нормо-час по специальностям'!$E$6:$E$26,MATCH(D1942,'Нормо-час по специальностям'!$A$6:$A$26,0))</f>
        <v>950</v>
      </c>
      <c r="K1942" s="8">
        <f t="shared" si="1214"/>
        <v>3200</v>
      </c>
      <c r="L1942" s="8">
        <f t="shared" si="1215"/>
        <v>3800</v>
      </c>
      <c r="M1942" s="8">
        <f>Расценки!L1941</f>
        <v>4030</v>
      </c>
      <c r="N1942" s="8">
        <f>Расценки!M1941</f>
        <v>4634</v>
      </c>
      <c r="O1942" s="10">
        <f t="shared" si="1216"/>
        <v>-0.205955334987593</v>
      </c>
      <c r="P1942" s="10">
        <f t="shared" si="1217"/>
        <v>-0.17997410444540352</v>
      </c>
      <c r="Q1942" s="7" t="str">
        <f t="shared" si="1218"/>
        <v>нормо-часы</v>
      </c>
      <c r="R1942" s="7" t="str">
        <f t="shared" si="1219"/>
        <v>нормо-часы</v>
      </c>
      <c r="S1942" s="8">
        <f t="shared" si="1220"/>
        <v>1008</v>
      </c>
      <c r="T1942" s="8">
        <f t="shared" si="1221"/>
        <v>1159</v>
      </c>
      <c r="U1942" s="8">
        <f>Расценки!F1941</f>
        <v>6500</v>
      </c>
      <c r="V1942" s="8">
        <f>Расценки!G1941</f>
        <v>7475</v>
      </c>
      <c r="W1942" s="10">
        <f t="shared" si="1222"/>
        <v>0.50769230769230766</v>
      </c>
      <c r="X1942" s="10">
        <f t="shared" si="1223"/>
        <v>0.49163879598662208</v>
      </c>
      <c r="Y1942" s="9">
        <f>Расценки!H1941</f>
        <v>6500</v>
      </c>
      <c r="Z1942" s="9">
        <f>Расценки!I1941</f>
        <v>7475</v>
      </c>
      <c r="AA1942" s="10">
        <f>Расценки!J1941</f>
        <v>0</v>
      </c>
      <c r="AB1942" s="10">
        <f>Расценки!K1941</f>
        <v>0</v>
      </c>
      <c r="AC1942" s="16">
        <f t="shared" si="1224"/>
        <v>0.50769230769230766</v>
      </c>
      <c r="AD1942" s="16">
        <f t="shared" si="1225"/>
        <v>0.49163879598662208</v>
      </c>
      <c r="AE1942" s="10">
        <f t="shared" si="1226"/>
        <v>0.38</v>
      </c>
      <c r="AF1942" s="10">
        <f t="shared" si="1227"/>
        <v>0.380066889632107</v>
      </c>
      <c r="AG1942" s="8">
        <f t="shared" si="1228"/>
        <v>3300</v>
      </c>
      <c r="AH1942" s="8">
        <f t="shared" si="1229"/>
        <v>3675</v>
      </c>
    </row>
    <row r="1943" spans="1:34" x14ac:dyDescent="0.25">
      <c r="A1943" s="7" t="s">
        <v>5648</v>
      </c>
      <c r="B1943" s="7" t="s">
        <v>5649</v>
      </c>
      <c r="C1943" s="7" t="s">
        <v>54</v>
      </c>
      <c r="D1943" s="7" t="s">
        <v>396</v>
      </c>
      <c r="E1943" s="7" t="str">
        <f>INDEX('Нормо-час по специальностям'!$B$6:$B$26,MATCH(D1943,'Нормо-час по специальностям'!$A$6:$A$26,0))</f>
        <v>Монтажник дверей, окон, перегородок</v>
      </c>
      <c r="F1943" s="15">
        <v>2</v>
      </c>
      <c r="G1943" s="7" t="s">
        <v>7694</v>
      </c>
      <c r="H1943" s="11">
        <f t="shared" si="1213"/>
        <v>3.5</v>
      </c>
      <c r="I1943" s="8">
        <f>INDEX('Нормо-час по специальностям'!$D$6:$D$26,MATCH(D1943,'Нормо-час по специальностям'!$A$6:$A$26,0))</f>
        <v>800</v>
      </c>
      <c r="J1943" s="8">
        <f>INDEX('Нормо-час по специальностям'!$E$6:$E$26,MATCH(D1943,'Нормо-час по специальностям'!$A$6:$A$26,0))</f>
        <v>950</v>
      </c>
      <c r="K1943" s="8">
        <f t="shared" si="1214"/>
        <v>1600</v>
      </c>
      <c r="L1943" s="8">
        <f t="shared" si="1215"/>
        <v>1900</v>
      </c>
      <c r="M1943" s="8">
        <f>Расценки!L1942</f>
        <v>1984</v>
      </c>
      <c r="N1943" s="8">
        <f>Расценки!M1942</f>
        <v>2282</v>
      </c>
      <c r="O1943" s="10">
        <f t="shared" si="1216"/>
        <v>-0.19354838709677424</v>
      </c>
      <c r="P1943" s="10">
        <f t="shared" si="1217"/>
        <v>-0.16739702015775637</v>
      </c>
      <c r="Q1943" s="7" t="str">
        <f t="shared" si="1218"/>
        <v>нормо-часы</v>
      </c>
      <c r="R1943" s="7" t="str">
        <f t="shared" si="1219"/>
        <v>нормо-часы</v>
      </c>
      <c r="S1943" s="8">
        <f t="shared" si="1220"/>
        <v>992</v>
      </c>
      <c r="T1943" s="8">
        <f t="shared" si="1221"/>
        <v>1141</v>
      </c>
      <c r="U1943" s="8">
        <f>Расценки!F1942</f>
        <v>3200</v>
      </c>
      <c r="V1943" s="8">
        <f>Расценки!G1942</f>
        <v>3680</v>
      </c>
      <c r="W1943" s="10">
        <f t="shared" si="1222"/>
        <v>0.5</v>
      </c>
      <c r="X1943" s="10">
        <f t="shared" si="1223"/>
        <v>0.48369565217391303</v>
      </c>
      <c r="Y1943" s="9">
        <f>Расценки!H1942</f>
        <v>3200</v>
      </c>
      <c r="Z1943" s="9">
        <f>Расценки!I1942</f>
        <v>3680</v>
      </c>
      <c r="AA1943" s="10">
        <f>Расценки!J1942</f>
        <v>0</v>
      </c>
      <c r="AB1943" s="10">
        <f>Расценки!K1942</f>
        <v>0</v>
      </c>
      <c r="AC1943" s="16">
        <f t="shared" si="1224"/>
        <v>0.5</v>
      </c>
      <c r="AD1943" s="16">
        <f t="shared" si="1225"/>
        <v>0.48369565217391303</v>
      </c>
      <c r="AE1943" s="10">
        <f t="shared" si="1226"/>
        <v>0.38</v>
      </c>
      <c r="AF1943" s="10">
        <f t="shared" si="1227"/>
        <v>0.37989130434782609</v>
      </c>
      <c r="AG1943" s="8">
        <f t="shared" si="1228"/>
        <v>1600</v>
      </c>
      <c r="AH1943" s="8">
        <f t="shared" si="1229"/>
        <v>1780</v>
      </c>
    </row>
    <row r="1944" spans="1:34" x14ac:dyDescent="0.25">
      <c r="A1944" s="7" t="s">
        <v>5652</v>
      </c>
      <c r="B1944" s="7" t="s">
        <v>5653</v>
      </c>
      <c r="C1944" s="7" t="s">
        <v>177</v>
      </c>
      <c r="D1944" s="7" t="s">
        <v>396</v>
      </c>
      <c r="E1944" s="7" t="str">
        <f>INDEX('Нормо-час по специальностям'!$B$6:$B$26,MATCH(D1944,'Нормо-час по специальностям'!$A$6:$A$26,0))</f>
        <v>Монтажник дверей, окон, перегородок</v>
      </c>
      <c r="F1944" s="15">
        <v>7</v>
      </c>
      <c r="G1944" s="7" t="s">
        <v>7694</v>
      </c>
      <c r="H1944" s="11">
        <f t="shared" si="1213"/>
        <v>1</v>
      </c>
      <c r="I1944" s="8">
        <f>INDEX('Нормо-час по специальностям'!$D$6:$D$26,MATCH(D1944,'Нормо-час по специальностям'!$A$6:$A$26,0))</f>
        <v>800</v>
      </c>
      <c r="J1944" s="8">
        <f>INDEX('Нормо-час по специальностям'!$E$6:$E$26,MATCH(D1944,'Нормо-час по специальностям'!$A$6:$A$26,0))</f>
        <v>950</v>
      </c>
      <c r="K1944" s="8">
        <f t="shared" si="1214"/>
        <v>5600</v>
      </c>
      <c r="L1944" s="8">
        <f t="shared" si="1215"/>
        <v>6650</v>
      </c>
      <c r="M1944" s="8">
        <f>Расценки!L1943</f>
        <v>8060</v>
      </c>
      <c r="N1944" s="8">
        <f>Расценки!M1943</f>
        <v>9269</v>
      </c>
      <c r="O1944" s="10">
        <f t="shared" si="1216"/>
        <v>-0.30521091811414391</v>
      </c>
      <c r="P1944" s="10">
        <f t="shared" si="1217"/>
        <v>-0.28255475240047467</v>
      </c>
      <c r="Q1944" s="7" t="str">
        <f t="shared" si="1218"/>
        <v>нормо-часы</v>
      </c>
      <c r="R1944" s="7" t="str">
        <f t="shared" si="1219"/>
        <v>нормо-часы</v>
      </c>
      <c r="S1944" s="8">
        <f t="shared" si="1220"/>
        <v>1151</v>
      </c>
      <c r="T1944" s="8">
        <f t="shared" si="1221"/>
        <v>1324</v>
      </c>
      <c r="U1944" s="8">
        <f>Расценки!F1943</f>
        <v>13000</v>
      </c>
      <c r="V1944" s="8">
        <f>Расценки!G1943</f>
        <v>14950</v>
      </c>
      <c r="W1944" s="10">
        <f t="shared" si="1222"/>
        <v>0.56923076923076921</v>
      </c>
      <c r="X1944" s="10">
        <f t="shared" si="1223"/>
        <v>0.55518394648829428</v>
      </c>
      <c r="Y1944" s="9">
        <f>Расценки!H1943</f>
        <v>13000</v>
      </c>
      <c r="Z1944" s="9">
        <f>Расценки!I1943</f>
        <v>14950</v>
      </c>
      <c r="AA1944" s="10">
        <f>Расценки!J1943</f>
        <v>0</v>
      </c>
      <c r="AB1944" s="10">
        <f>Расценки!K1943</f>
        <v>0</v>
      </c>
      <c r="AC1944" s="16">
        <f t="shared" si="1224"/>
        <v>0.56923076923076921</v>
      </c>
      <c r="AD1944" s="16">
        <f t="shared" si="1225"/>
        <v>0.55518394648829428</v>
      </c>
      <c r="AE1944" s="10">
        <f t="shared" si="1226"/>
        <v>0.38</v>
      </c>
      <c r="AF1944" s="10">
        <f t="shared" si="1227"/>
        <v>0.38</v>
      </c>
      <c r="AG1944" s="8">
        <f t="shared" si="1228"/>
        <v>7400</v>
      </c>
      <c r="AH1944" s="8">
        <f t="shared" si="1229"/>
        <v>8300</v>
      </c>
    </row>
    <row r="1945" spans="1:34" x14ac:dyDescent="0.25">
      <c r="A1945" s="7" t="s">
        <v>5655</v>
      </c>
      <c r="B1945" s="7" t="s">
        <v>5656</v>
      </c>
      <c r="C1945" s="7" t="s">
        <v>177</v>
      </c>
      <c r="D1945" s="7" t="s">
        <v>396</v>
      </c>
      <c r="E1945" s="7" t="str">
        <f>INDEX('Нормо-час по специальностям'!$B$6:$B$26,MATCH(D1945,'Нормо-час по специальностям'!$A$6:$A$26,0))</f>
        <v>Монтажник дверей, окон, перегородок</v>
      </c>
      <c r="F1945" s="15">
        <v>5</v>
      </c>
      <c r="G1945" s="7" t="s">
        <v>7694</v>
      </c>
      <c r="H1945" s="11">
        <f t="shared" si="1213"/>
        <v>1.4</v>
      </c>
      <c r="I1945" s="8">
        <f>INDEX('Нормо-час по специальностям'!$D$6:$D$26,MATCH(D1945,'Нормо-час по специальностям'!$A$6:$A$26,0))</f>
        <v>800</v>
      </c>
      <c r="J1945" s="8">
        <f>INDEX('Нормо-час по специальностям'!$E$6:$E$26,MATCH(D1945,'Нормо-час по специальностям'!$A$6:$A$26,0))</f>
        <v>950</v>
      </c>
      <c r="K1945" s="8">
        <f t="shared" si="1214"/>
        <v>4000</v>
      </c>
      <c r="L1945" s="8">
        <f t="shared" si="1215"/>
        <v>4750</v>
      </c>
      <c r="M1945" s="8">
        <f>Расценки!L1944</f>
        <v>5890</v>
      </c>
      <c r="N1945" s="8">
        <f>Расценки!M1944</f>
        <v>6774</v>
      </c>
      <c r="O1945" s="10">
        <f t="shared" si="1216"/>
        <v>-0.3208828522920204</v>
      </c>
      <c r="P1945" s="10">
        <f t="shared" si="1217"/>
        <v>-0.29878948922350157</v>
      </c>
      <c r="Q1945" s="7" t="str">
        <f t="shared" si="1218"/>
        <v>нормо-часы</v>
      </c>
      <c r="R1945" s="7" t="str">
        <f t="shared" si="1219"/>
        <v>нормо-часы</v>
      </c>
      <c r="S1945" s="8">
        <f t="shared" si="1220"/>
        <v>1178</v>
      </c>
      <c r="T1945" s="8">
        <f t="shared" si="1221"/>
        <v>1355</v>
      </c>
      <c r="U1945" s="8">
        <f>Расценки!F1944</f>
        <v>9500</v>
      </c>
      <c r="V1945" s="8">
        <f>Расценки!G1944</f>
        <v>10925</v>
      </c>
      <c r="W1945" s="10">
        <f t="shared" si="1222"/>
        <v>0.57894736842105265</v>
      </c>
      <c r="X1945" s="10">
        <f t="shared" si="1223"/>
        <v>0.56521739130434778</v>
      </c>
      <c r="Y1945" s="9">
        <f>Расценки!H1944</f>
        <v>9500</v>
      </c>
      <c r="Z1945" s="9">
        <f>Расценки!I1944</f>
        <v>10925</v>
      </c>
      <c r="AA1945" s="10">
        <f>Расценки!J1944</f>
        <v>0</v>
      </c>
      <c r="AB1945" s="10">
        <f>Расценки!K1944</f>
        <v>0</v>
      </c>
      <c r="AC1945" s="16">
        <f t="shared" si="1224"/>
        <v>0.57894736842105265</v>
      </c>
      <c r="AD1945" s="16">
        <f t="shared" si="1225"/>
        <v>0.56521739130434778</v>
      </c>
      <c r="AE1945" s="10">
        <f t="shared" si="1226"/>
        <v>0.38</v>
      </c>
      <c r="AF1945" s="10">
        <f t="shared" si="1227"/>
        <v>0.37995423340961099</v>
      </c>
      <c r="AG1945" s="8">
        <f t="shared" si="1228"/>
        <v>5500</v>
      </c>
      <c r="AH1945" s="8">
        <f t="shared" si="1229"/>
        <v>6175</v>
      </c>
    </row>
    <row r="1946" spans="1:34" x14ac:dyDescent="0.25">
      <c r="A1946" s="7" t="s">
        <v>5658</v>
      </c>
      <c r="B1946" s="7" t="s">
        <v>5659</v>
      </c>
      <c r="C1946" s="7" t="s">
        <v>54</v>
      </c>
      <c r="D1946" s="7" t="s">
        <v>396</v>
      </c>
      <c r="E1946" s="7" t="str">
        <f>INDEX('Нормо-час по специальностям'!$B$6:$B$26,MATCH(D1946,'Нормо-час по специальностям'!$A$6:$A$26,0))</f>
        <v>Монтажник дверей, окон, перегородок</v>
      </c>
      <c r="F1946" s="15">
        <v>1.6</v>
      </c>
      <c r="G1946" s="7" t="s">
        <v>7695</v>
      </c>
      <c r="H1946" s="11">
        <f t="shared" si="1213"/>
        <v>4.38</v>
      </c>
      <c r="I1946" s="8">
        <f>INDEX('Нормо-час по специальностям'!$D$6:$D$26,MATCH(D1946,'Нормо-час по специальностям'!$A$6:$A$26,0))</f>
        <v>800</v>
      </c>
      <c r="J1946" s="8">
        <f>INDEX('Нормо-час по специальностям'!$E$6:$E$26,MATCH(D1946,'Нормо-час по специальностям'!$A$6:$A$26,0))</f>
        <v>950</v>
      </c>
      <c r="K1946" s="8">
        <f t="shared" si="1214"/>
        <v>1280</v>
      </c>
      <c r="L1946" s="8">
        <f t="shared" si="1215"/>
        <v>1520</v>
      </c>
      <c r="M1946" s="8">
        <f>Расценки!L1945</f>
        <v>1550</v>
      </c>
      <c r="N1946" s="8">
        <f>Расценки!M1945</f>
        <v>1782</v>
      </c>
      <c r="O1946" s="10">
        <f t="shared" si="1216"/>
        <v>-0.17419354838709677</v>
      </c>
      <c r="P1946" s="10">
        <f t="shared" si="1217"/>
        <v>-0.14702581369248036</v>
      </c>
      <c r="Q1946" s="7" t="str">
        <f t="shared" si="1218"/>
        <v>нормо-часы</v>
      </c>
      <c r="R1946" s="7" t="str">
        <f t="shared" si="1219"/>
        <v>нормо-часы</v>
      </c>
      <c r="S1946" s="8">
        <f t="shared" si="1220"/>
        <v>969</v>
      </c>
      <c r="T1946" s="8">
        <f t="shared" si="1221"/>
        <v>1114</v>
      </c>
      <c r="U1946" s="8">
        <f>Расценки!F1945</f>
        <v>2500</v>
      </c>
      <c r="V1946" s="8">
        <f>Расценки!G1945</f>
        <v>2875</v>
      </c>
      <c r="W1946" s="10">
        <f t="shared" si="1222"/>
        <v>0.48799999999999999</v>
      </c>
      <c r="X1946" s="10">
        <f t="shared" si="1223"/>
        <v>0.47130434782608693</v>
      </c>
      <c r="Y1946" s="9">
        <f>Расценки!H1945</f>
        <v>2500</v>
      </c>
      <c r="Z1946" s="9">
        <f>Расценки!I1945</f>
        <v>2875</v>
      </c>
      <c r="AA1946" s="10">
        <f>Расценки!J1945</f>
        <v>0</v>
      </c>
      <c r="AB1946" s="10">
        <f>Расценки!K1945</f>
        <v>0</v>
      </c>
      <c r="AC1946" s="16">
        <f t="shared" si="1224"/>
        <v>0.48799999999999999</v>
      </c>
      <c r="AD1946" s="16">
        <f t="shared" si="1225"/>
        <v>0.47130434782608693</v>
      </c>
      <c r="AE1946" s="10">
        <f t="shared" si="1226"/>
        <v>0.38</v>
      </c>
      <c r="AF1946" s="10">
        <f t="shared" si="1227"/>
        <v>0.38017391304347825</v>
      </c>
      <c r="AG1946" s="8">
        <f t="shared" si="1228"/>
        <v>1220</v>
      </c>
      <c r="AH1946" s="8">
        <f t="shared" si="1229"/>
        <v>1355</v>
      </c>
    </row>
    <row r="1947" spans="1:34" x14ac:dyDescent="0.25">
      <c r="A1947" s="7" t="s">
        <v>5662</v>
      </c>
      <c r="B1947" s="7" t="s">
        <v>5663</v>
      </c>
      <c r="C1947" s="7" t="s">
        <v>54</v>
      </c>
      <c r="D1947" s="7" t="s">
        <v>41</v>
      </c>
      <c r="E1947" s="7" t="str">
        <f>INDEX('Нормо-час по специальностям'!$B$6:$B$26,MATCH(D1947,'Нормо-час по специальностям'!$A$6:$A$26,0))</f>
        <v>Сварщик / монтажник МК</v>
      </c>
      <c r="F1947" s="15">
        <v>2.2000000000000002</v>
      </c>
      <c r="G1947" s="7" t="s">
        <v>7694</v>
      </c>
      <c r="H1947" s="11">
        <f t="shared" si="1213"/>
        <v>3.18</v>
      </c>
      <c r="I1947" s="8">
        <f>INDEX('Нормо-час по специальностям'!$D$6:$D$26,MATCH(D1947,'Нормо-час по специальностям'!$A$6:$A$26,0))</f>
        <v>900</v>
      </c>
      <c r="J1947" s="8">
        <f>INDEX('Нормо-час по специальностям'!$E$6:$E$26,MATCH(D1947,'Нормо-час по специальностям'!$A$6:$A$26,0))</f>
        <v>1080</v>
      </c>
      <c r="K1947" s="8">
        <f t="shared" si="1214"/>
        <v>1980</v>
      </c>
      <c r="L1947" s="8">
        <f t="shared" si="1215"/>
        <v>2376</v>
      </c>
      <c r="M1947" s="8">
        <f>Расценки!L1946</f>
        <v>2170</v>
      </c>
      <c r="N1947" s="8">
        <f>Расценки!M1946</f>
        <v>2495</v>
      </c>
      <c r="O1947" s="10">
        <f t="shared" si="1216"/>
        <v>-8.7557603686635899E-2</v>
      </c>
      <c r="P1947" s="10">
        <f t="shared" si="1217"/>
        <v>-4.7695390781563152E-2</v>
      </c>
      <c r="Q1947" s="7" t="str">
        <f t="shared" si="1218"/>
        <v>равно</v>
      </c>
      <c r="R1947" s="7" t="str">
        <f t="shared" si="1219"/>
        <v>равно</v>
      </c>
      <c r="S1947" s="8">
        <f t="shared" si="1220"/>
        <v>986</v>
      </c>
      <c r="T1947" s="8">
        <f t="shared" si="1221"/>
        <v>1134</v>
      </c>
      <c r="U1947" s="8">
        <f>Расценки!F1946</f>
        <v>3500</v>
      </c>
      <c r="V1947" s="8">
        <f>Расценки!G1946</f>
        <v>4025</v>
      </c>
      <c r="W1947" s="10">
        <f t="shared" si="1222"/>
        <v>0.43428571428571427</v>
      </c>
      <c r="X1947" s="10">
        <f t="shared" si="1223"/>
        <v>0.40968944099378884</v>
      </c>
      <c r="Y1947" s="9">
        <f>Расценки!H1946</f>
        <v>3500</v>
      </c>
      <c r="Z1947" s="9">
        <f>Расценки!I1946</f>
        <v>4025</v>
      </c>
      <c r="AA1947" s="10">
        <f>Расценки!J1946</f>
        <v>0</v>
      </c>
      <c r="AB1947" s="10">
        <f>Расценки!K1946</f>
        <v>0</v>
      </c>
      <c r="AC1947" s="16">
        <f t="shared" si="1224"/>
        <v>0.43428571428571427</v>
      </c>
      <c r="AD1947" s="16">
        <f t="shared" si="1225"/>
        <v>0.40968944099378884</v>
      </c>
      <c r="AE1947" s="10">
        <f t="shared" si="1226"/>
        <v>0.38</v>
      </c>
      <c r="AF1947" s="10">
        <f t="shared" si="1227"/>
        <v>0.38012422360248449</v>
      </c>
      <c r="AG1947" s="8">
        <f t="shared" si="1228"/>
        <v>1520</v>
      </c>
      <c r="AH1947" s="8">
        <f t="shared" si="1229"/>
        <v>1649</v>
      </c>
    </row>
    <row r="1948" spans="1:34" x14ac:dyDescent="0.25">
      <c r="A1948" s="7" t="s">
        <v>5665</v>
      </c>
      <c r="B1948" s="7" t="s">
        <v>5666</v>
      </c>
      <c r="C1948" s="7" t="s">
        <v>54</v>
      </c>
      <c r="D1948" s="7" t="s">
        <v>41</v>
      </c>
      <c r="E1948" s="7" t="str">
        <f>INDEX('Нормо-час по специальностям'!$B$6:$B$26,MATCH(D1948,'Нормо-час по специальностям'!$A$6:$A$26,0))</f>
        <v>Сварщик / монтажник МК</v>
      </c>
      <c r="F1948" s="15">
        <v>2.4</v>
      </c>
      <c r="G1948" s="7" t="s">
        <v>7694</v>
      </c>
      <c r="H1948" s="11">
        <f t="shared" si="1213"/>
        <v>2.92</v>
      </c>
      <c r="I1948" s="8">
        <f>INDEX('Нормо-час по специальностям'!$D$6:$D$26,MATCH(D1948,'Нормо-час по специальностям'!$A$6:$A$26,0))</f>
        <v>900</v>
      </c>
      <c r="J1948" s="8">
        <f>INDEX('Нормо-час по специальностям'!$E$6:$E$26,MATCH(D1948,'Нормо-час по специальностям'!$A$6:$A$26,0))</f>
        <v>1080</v>
      </c>
      <c r="K1948" s="8">
        <f t="shared" si="1214"/>
        <v>2160</v>
      </c>
      <c r="L1948" s="8">
        <f t="shared" si="1215"/>
        <v>2592</v>
      </c>
      <c r="M1948" s="8">
        <f>Расценки!L1947</f>
        <v>2294</v>
      </c>
      <c r="N1948" s="8">
        <f>Расценки!M1947</f>
        <v>2638</v>
      </c>
      <c r="O1948" s="10">
        <f t="shared" si="1216"/>
        <v>-5.8413251961639046E-2</v>
      </c>
      <c r="P1948" s="10">
        <f t="shared" si="1217"/>
        <v>-1.743745261561791E-2</v>
      </c>
      <c r="Q1948" s="7" t="str">
        <f t="shared" si="1218"/>
        <v>равно</v>
      </c>
      <c r="R1948" s="7" t="str">
        <f t="shared" si="1219"/>
        <v>равно</v>
      </c>
      <c r="S1948" s="8">
        <f t="shared" si="1220"/>
        <v>956</v>
      </c>
      <c r="T1948" s="8">
        <f t="shared" si="1221"/>
        <v>1099</v>
      </c>
      <c r="U1948" s="8">
        <f>Расценки!F1947</f>
        <v>3700</v>
      </c>
      <c r="V1948" s="8">
        <f>Расценки!G1947</f>
        <v>4255</v>
      </c>
      <c r="W1948" s="10">
        <f t="shared" si="1222"/>
        <v>0.41621621621621624</v>
      </c>
      <c r="X1948" s="10">
        <f t="shared" si="1223"/>
        <v>0.39083431257344303</v>
      </c>
      <c r="Y1948" s="9">
        <f>Расценки!H1947</f>
        <v>3700</v>
      </c>
      <c r="Z1948" s="9">
        <f>Расценки!I1947</f>
        <v>4255</v>
      </c>
      <c r="AA1948" s="10">
        <f>Расценки!J1947</f>
        <v>0</v>
      </c>
      <c r="AB1948" s="10">
        <f>Расценки!K1947</f>
        <v>0</v>
      </c>
      <c r="AC1948" s="16">
        <f t="shared" si="1224"/>
        <v>0.41621621621621624</v>
      </c>
      <c r="AD1948" s="16">
        <f t="shared" si="1225"/>
        <v>0.39083431257344303</v>
      </c>
      <c r="AE1948" s="10">
        <f t="shared" si="1226"/>
        <v>0.38</v>
      </c>
      <c r="AF1948" s="10">
        <f t="shared" si="1227"/>
        <v>0.38002350176263222</v>
      </c>
      <c r="AG1948" s="8">
        <f t="shared" si="1228"/>
        <v>1540</v>
      </c>
      <c r="AH1948" s="8">
        <f t="shared" si="1229"/>
        <v>1663</v>
      </c>
    </row>
    <row r="1949" spans="1:34" x14ac:dyDescent="0.25">
      <c r="A1949" s="7" t="s">
        <v>5669</v>
      </c>
      <c r="B1949" s="7" t="s">
        <v>5670</v>
      </c>
      <c r="C1949" s="7" t="s">
        <v>54</v>
      </c>
      <c r="D1949" s="7" t="s">
        <v>41</v>
      </c>
      <c r="E1949" s="7" t="str">
        <f>INDEX('Нормо-час по специальностям'!$B$6:$B$26,MATCH(D1949,'Нормо-час по специальностям'!$A$6:$A$26,0))</f>
        <v>Сварщик / монтажник МК</v>
      </c>
      <c r="F1949" s="15">
        <v>2.6</v>
      </c>
      <c r="G1949" s="7" t="s">
        <v>7694</v>
      </c>
      <c r="H1949" s="11">
        <f t="shared" si="1213"/>
        <v>2.69</v>
      </c>
      <c r="I1949" s="8">
        <f>INDEX('Нормо-час по специальностям'!$D$6:$D$26,MATCH(D1949,'Нормо-час по специальностям'!$A$6:$A$26,0))</f>
        <v>900</v>
      </c>
      <c r="J1949" s="8">
        <f>INDEX('Нормо-час по специальностям'!$E$6:$E$26,MATCH(D1949,'Нормо-час по специальностям'!$A$6:$A$26,0))</f>
        <v>1080</v>
      </c>
      <c r="K1949" s="8">
        <f t="shared" si="1214"/>
        <v>2340</v>
      </c>
      <c r="L1949" s="8">
        <f t="shared" si="1215"/>
        <v>2808</v>
      </c>
      <c r="M1949" s="8">
        <f>Расценки!L1948</f>
        <v>2666</v>
      </c>
      <c r="N1949" s="8">
        <f>Расценки!M1948</f>
        <v>3066</v>
      </c>
      <c r="O1949" s="10">
        <f t="shared" si="1216"/>
        <v>-0.12228057014253568</v>
      </c>
      <c r="P1949" s="10">
        <f t="shared" si="1217"/>
        <v>-8.4148727984344474E-2</v>
      </c>
      <c r="Q1949" s="7" t="str">
        <f t="shared" si="1218"/>
        <v>нормо-часы</v>
      </c>
      <c r="R1949" s="7" t="str">
        <f t="shared" si="1219"/>
        <v>равно</v>
      </c>
      <c r="S1949" s="8">
        <f t="shared" si="1220"/>
        <v>1025</v>
      </c>
      <c r="T1949" s="8">
        <f t="shared" si="1221"/>
        <v>1179</v>
      </c>
      <c r="U1949" s="8">
        <f>Расценки!F1948</f>
        <v>4300</v>
      </c>
      <c r="V1949" s="8">
        <f>Расценки!G1948</f>
        <v>4945</v>
      </c>
      <c r="W1949" s="10">
        <f t="shared" si="1222"/>
        <v>0.45581395348837211</v>
      </c>
      <c r="X1949" s="10">
        <f t="shared" si="1223"/>
        <v>0.43215369059656217</v>
      </c>
      <c r="Y1949" s="9">
        <f>Расценки!H1948</f>
        <v>4300</v>
      </c>
      <c r="Z1949" s="9">
        <f>Расценки!I1948</f>
        <v>4945</v>
      </c>
      <c r="AA1949" s="10">
        <f>Расценки!J1948</f>
        <v>0</v>
      </c>
      <c r="AB1949" s="10">
        <f>Расценки!K1948</f>
        <v>0</v>
      </c>
      <c r="AC1949" s="16">
        <f t="shared" si="1224"/>
        <v>0.45581395348837211</v>
      </c>
      <c r="AD1949" s="16">
        <f t="shared" si="1225"/>
        <v>0.43215369059656217</v>
      </c>
      <c r="AE1949" s="10">
        <f t="shared" si="1226"/>
        <v>0.38</v>
      </c>
      <c r="AF1949" s="10">
        <f t="shared" si="1227"/>
        <v>0.37997977755308393</v>
      </c>
      <c r="AG1949" s="8">
        <f t="shared" si="1228"/>
        <v>1960</v>
      </c>
      <c r="AH1949" s="8">
        <f t="shared" si="1229"/>
        <v>2137</v>
      </c>
    </row>
    <row r="1950" spans="1:34" x14ac:dyDescent="0.25">
      <c r="A1950" s="7" t="s">
        <v>5672</v>
      </c>
      <c r="B1950" s="7" t="s">
        <v>5673</v>
      </c>
      <c r="C1950" s="7" t="s">
        <v>54</v>
      </c>
      <c r="D1950" s="7" t="s">
        <v>41</v>
      </c>
      <c r="E1950" s="7" t="str">
        <f>INDEX('Нормо-час по специальностям'!$B$6:$B$26,MATCH(D1950,'Нормо-час по специальностям'!$A$6:$A$26,0))</f>
        <v>Сварщик / монтажник МК</v>
      </c>
      <c r="F1950" s="15">
        <v>2.7</v>
      </c>
      <c r="G1950" s="7" t="s">
        <v>7694</v>
      </c>
      <c r="H1950" s="11">
        <f t="shared" si="1213"/>
        <v>2.59</v>
      </c>
      <c r="I1950" s="8">
        <f>INDEX('Нормо-час по специальностям'!$D$6:$D$26,MATCH(D1950,'Нормо-час по специальностям'!$A$6:$A$26,0))</f>
        <v>900</v>
      </c>
      <c r="J1950" s="8">
        <f>INDEX('Нормо-час по специальностям'!$E$6:$E$26,MATCH(D1950,'Нормо-час по специальностям'!$A$6:$A$26,0))</f>
        <v>1080</v>
      </c>
      <c r="K1950" s="8">
        <f t="shared" si="1214"/>
        <v>2430</v>
      </c>
      <c r="L1950" s="8">
        <f t="shared" si="1215"/>
        <v>2916</v>
      </c>
      <c r="M1950" s="8">
        <f>Расценки!L1949</f>
        <v>2790</v>
      </c>
      <c r="N1950" s="8">
        <f>Расценки!M1949</f>
        <v>3208</v>
      </c>
      <c r="O1950" s="10">
        <f t="shared" si="1216"/>
        <v>-0.12903225806451613</v>
      </c>
      <c r="P1950" s="10">
        <f t="shared" si="1217"/>
        <v>-9.1022443890274363E-2</v>
      </c>
      <c r="Q1950" s="7" t="str">
        <f t="shared" si="1218"/>
        <v>нормо-часы</v>
      </c>
      <c r="R1950" s="7" t="str">
        <f t="shared" si="1219"/>
        <v>равно</v>
      </c>
      <c r="S1950" s="8">
        <f t="shared" si="1220"/>
        <v>1033</v>
      </c>
      <c r="T1950" s="8">
        <f t="shared" si="1221"/>
        <v>1188</v>
      </c>
      <c r="U1950" s="8">
        <f>Расценки!F1949</f>
        <v>4500</v>
      </c>
      <c r="V1950" s="8">
        <f>Расценки!G1949</f>
        <v>5175</v>
      </c>
      <c r="W1950" s="10">
        <f t="shared" si="1222"/>
        <v>0.46</v>
      </c>
      <c r="X1950" s="10">
        <f t="shared" si="1223"/>
        <v>0.43652173913043479</v>
      </c>
      <c r="Y1950" s="9">
        <f>Расценки!H1949</f>
        <v>4500</v>
      </c>
      <c r="Z1950" s="9">
        <f>Расценки!I1949</f>
        <v>5175</v>
      </c>
      <c r="AA1950" s="10">
        <f>Расценки!J1949</f>
        <v>0</v>
      </c>
      <c r="AB1950" s="10">
        <f>Расценки!K1949</f>
        <v>0</v>
      </c>
      <c r="AC1950" s="16">
        <f t="shared" si="1224"/>
        <v>0.46</v>
      </c>
      <c r="AD1950" s="16">
        <f t="shared" si="1225"/>
        <v>0.43652173913043479</v>
      </c>
      <c r="AE1950" s="10">
        <f t="shared" si="1226"/>
        <v>0.38</v>
      </c>
      <c r="AF1950" s="10">
        <f t="shared" si="1227"/>
        <v>0.38009661835748793</v>
      </c>
      <c r="AG1950" s="8">
        <f t="shared" si="1228"/>
        <v>2070</v>
      </c>
      <c r="AH1950" s="8">
        <f t="shared" si="1229"/>
        <v>2259</v>
      </c>
    </row>
    <row r="1951" spans="1:34" x14ac:dyDescent="0.25">
      <c r="A1951" s="12" t="s">
        <v>5675</v>
      </c>
      <c r="B1951" s="12" t="s">
        <v>5676</v>
      </c>
      <c r="C1951" s="12" t="s">
        <v>177</v>
      </c>
      <c r="D1951" s="7" t="s">
        <v>35</v>
      </c>
      <c r="E1951" s="7" t="str">
        <f>INDEX('Нормо-час по специальностям'!$B$6:$B$26,MATCH(D1951,'Нормо-час по специальностям'!$A$6:$A$26,0))</f>
        <v>Разнорабочий / демонтажник</v>
      </c>
      <c r="F1951" s="15">
        <v>2.5</v>
      </c>
      <c r="G1951" s="7" t="s">
        <v>7696</v>
      </c>
      <c r="H1951" s="11">
        <f t="shared" si="1213"/>
        <v>2.8</v>
      </c>
      <c r="I1951" s="8">
        <f>INDEX('Нормо-час по специальностям'!$D$6:$D$26,MATCH(D1951,'Нормо-час по специальностям'!$A$6:$A$26,0))</f>
        <v>550</v>
      </c>
      <c r="J1951" s="8">
        <f>INDEX('Нормо-час по специальностям'!$E$6:$E$26,MATCH(D1951,'Нормо-час по специальностям'!$A$6:$A$26,0))</f>
        <v>660</v>
      </c>
      <c r="K1951" s="8">
        <f t="shared" si="1214"/>
        <v>1375</v>
      </c>
      <c r="L1951" s="8">
        <f t="shared" si="1215"/>
        <v>1650</v>
      </c>
      <c r="M1951" s="8">
        <f>Расценки!L1950</f>
        <v>2600</v>
      </c>
      <c r="N1951" s="8">
        <f>Расценки!M1950</f>
        <v>2990</v>
      </c>
      <c r="O1951" s="10">
        <f t="shared" si="1216"/>
        <v>-0.47115384615384615</v>
      </c>
      <c r="P1951" s="10">
        <f t="shared" si="1217"/>
        <v>-0.44816053511705689</v>
      </c>
      <c r="Q1951" s="7" t="str">
        <f t="shared" si="1218"/>
        <v>нормо-часы</v>
      </c>
      <c r="R1951" s="7" t="str">
        <f t="shared" si="1219"/>
        <v>нормо-часы</v>
      </c>
      <c r="S1951" s="8">
        <f t="shared" si="1220"/>
        <v>1040</v>
      </c>
      <c r="T1951" s="8">
        <f t="shared" si="1221"/>
        <v>1196</v>
      </c>
      <c r="U1951" s="8">
        <f>Расценки!F1950</f>
        <v>4000</v>
      </c>
      <c r="V1951" s="8">
        <f>Расценки!G1950</f>
        <v>4600</v>
      </c>
      <c r="W1951" s="10">
        <f t="shared" si="1222"/>
        <v>0.65625</v>
      </c>
      <c r="X1951" s="10">
        <f t="shared" si="1223"/>
        <v>0.64130434782608692</v>
      </c>
      <c r="Y1951" s="9">
        <f>Расценки!H1950</f>
        <v>4000</v>
      </c>
      <c r="Z1951" s="9">
        <f>Расценки!I1950</f>
        <v>4600</v>
      </c>
      <c r="AA1951" s="10">
        <f>Расценки!J1950</f>
        <v>0</v>
      </c>
      <c r="AB1951" s="10">
        <f>Расценки!K1950</f>
        <v>0</v>
      </c>
      <c r="AC1951" s="16">
        <f t="shared" si="1224"/>
        <v>0.65625</v>
      </c>
      <c r="AD1951" s="16">
        <f t="shared" si="1225"/>
        <v>0.64130434782608692</v>
      </c>
      <c r="AE1951" s="10">
        <f t="shared" si="1226"/>
        <v>0.35</v>
      </c>
      <c r="AF1951" s="10">
        <f t="shared" si="1227"/>
        <v>0.35</v>
      </c>
      <c r="AG1951" s="8">
        <f t="shared" si="1228"/>
        <v>2625</v>
      </c>
      <c r="AH1951" s="8">
        <f t="shared" si="1229"/>
        <v>2950</v>
      </c>
    </row>
    <row r="1952" spans="1:34" x14ac:dyDescent="0.25">
      <c r="A1952" s="12" t="s">
        <v>5678</v>
      </c>
      <c r="B1952" s="12" t="s">
        <v>5679</v>
      </c>
      <c r="C1952" s="12" t="s">
        <v>50</v>
      </c>
      <c r="D1952" s="7" t="s">
        <v>396</v>
      </c>
      <c r="E1952" s="7" t="str">
        <f>INDEX('Нормо-час по специальностям'!$B$6:$B$26,MATCH(D1952,'Нормо-час по специальностям'!$A$6:$A$26,0))</f>
        <v>Монтажник дверей, окон, перегородок</v>
      </c>
      <c r="F1952" s="15">
        <v>0.15</v>
      </c>
      <c r="G1952" s="7" t="s">
        <v>7669</v>
      </c>
      <c r="H1952" s="11">
        <f t="shared" si="1213"/>
        <v>46.67</v>
      </c>
      <c r="I1952" s="8">
        <f>INDEX('Нормо-час по специальностям'!$D$6:$D$26,MATCH(D1952,'Нормо-час по специальностям'!$A$6:$A$26,0))</f>
        <v>800</v>
      </c>
      <c r="J1952" s="8">
        <f>INDEX('Нормо-час по специальностям'!$E$6:$E$26,MATCH(D1952,'Нормо-час по специальностям'!$A$6:$A$26,0))</f>
        <v>950</v>
      </c>
      <c r="K1952" s="8">
        <f t="shared" si="1214"/>
        <v>120</v>
      </c>
      <c r="L1952" s="8">
        <f t="shared" si="1215"/>
        <v>143</v>
      </c>
      <c r="M1952" s="8">
        <f>Расценки!L1951</f>
        <v>155</v>
      </c>
      <c r="N1952" s="8">
        <f>Расценки!M1951</f>
        <v>178</v>
      </c>
      <c r="O1952" s="10">
        <f t="shared" si="1216"/>
        <v>-0.22580645161290325</v>
      </c>
      <c r="P1952" s="10">
        <f t="shared" si="1217"/>
        <v>-0.1966292134831461</v>
      </c>
      <c r="Q1952" s="7" t="str">
        <f t="shared" si="1218"/>
        <v>нормо-часы</v>
      </c>
      <c r="R1952" s="7" t="str">
        <f t="shared" si="1219"/>
        <v>нормо-часы</v>
      </c>
      <c r="S1952" s="8">
        <f t="shared" si="1220"/>
        <v>1033</v>
      </c>
      <c r="T1952" s="8">
        <f t="shared" si="1221"/>
        <v>1187</v>
      </c>
      <c r="U1952" s="8">
        <f>Расценки!F1951</f>
        <v>250</v>
      </c>
      <c r="V1952" s="8">
        <f>Расценки!G1951</f>
        <v>288</v>
      </c>
      <c r="W1952" s="10">
        <f t="shared" si="1222"/>
        <v>0.52</v>
      </c>
      <c r="X1952" s="10">
        <f t="shared" si="1223"/>
        <v>0.50347222222222221</v>
      </c>
      <c r="Y1952" s="9">
        <f>Расценки!H1951</f>
        <v>250</v>
      </c>
      <c r="Z1952" s="9">
        <f>Расценки!I1951</f>
        <v>288</v>
      </c>
      <c r="AA1952" s="10">
        <f>Расценки!J1951</f>
        <v>0</v>
      </c>
      <c r="AB1952" s="10">
        <f>Расценки!K1951</f>
        <v>0</v>
      </c>
      <c r="AC1952" s="16">
        <f t="shared" si="1224"/>
        <v>0.52</v>
      </c>
      <c r="AD1952" s="16">
        <f t="shared" si="1225"/>
        <v>0.50347222222222221</v>
      </c>
      <c r="AE1952" s="10">
        <f t="shared" si="1226"/>
        <v>0.38</v>
      </c>
      <c r="AF1952" s="10">
        <f t="shared" si="1227"/>
        <v>0.38194444444444442</v>
      </c>
      <c r="AG1952" s="8">
        <f t="shared" si="1228"/>
        <v>130</v>
      </c>
      <c r="AH1952" s="8">
        <f t="shared" si="1229"/>
        <v>145</v>
      </c>
    </row>
    <row r="1953" spans="1:34" x14ac:dyDescent="0.25">
      <c r="A1953" s="12" t="s">
        <v>5681</v>
      </c>
      <c r="B1953" s="12" t="s">
        <v>5682</v>
      </c>
      <c r="C1953" s="12" t="s">
        <v>177</v>
      </c>
      <c r="D1953" s="7" t="s">
        <v>396</v>
      </c>
      <c r="E1953" s="7" t="str">
        <f>INDEX('Нормо-час по специальностям'!$B$6:$B$26,MATCH(D1953,'Нормо-час по специальностям'!$A$6:$A$26,0))</f>
        <v>Монтажник дверей, окон, перегородок</v>
      </c>
      <c r="F1953" s="15">
        <v>4</v>
      </c>
      <c r="G1953" s="7" t="s">
        <v>7697</v>
      </c>
      <c r="H1953" s="11">
        <f t="shared" si="1213"/>
        <v>1.75</v>
      </c>
      <c r="I1953" s="8">
        <f>INDEX('Нормо-час по специальностям'!$D$6:$D$26,MATCH(D1953,'Нормо-час по специальностям'!$A$6:$A$26,0))</f>
        <v>800</v>
      </c>
      <c r="J1953" s="8">
        <f>INDEX('Нормо-час по специальностям'!$E$6:$E$26,MATCH(D1953,'Нормо-час по специальностям'!$A$6:$A$26,0))</f>
        <v>950</v>
      </c>
      <c r="K1953" s="8">
        <f t="shared" si="1214"/>
        <v>3200</v>
      </c>
      <c r="L1953" s="8">
        <f t="shared" si="1215"/>
        <v>3800</v>
      </c>
      <c r="M1953" s="8">
        <f>Расценки!L1952</f>
        <v>4650</v>
      </c>
      <c r="N1953" s="8">
        <f>Расценки!M1952</f>
        <v>5348</v>
      </c>
      <c r="O1953" s="10">
        <f t="shared" si="1216"/>
        <v>-0.31182795698924726</v>
      </c>
      <c r="P1953" s="10">
        <f t="shared" si="1217"/>
        <v>-0.28945400149588629</v>
      </c>
      <c r="Q1953" s="7" t="str">
        <f t="shared" si="1218"/>
        <v>нормо-часы</v>
      </c>
      <c r="R1953" s="7" t="str">
        <f t="shared" si="1219"/>
        <v>нормо-часы</v>
      </c>
      <c r="S1953" s="8">
        <f t="shared" si="1220"/>
        <v>1163</v>
      </c>
      <c r="T1953" s="8">
        <f t="shared" si="1221"/>
        <v>1337</v>
      </c>
      <c r="U1953" s="8">
        <f>Расценки!F1952</f>
        <v>7500</v>
      </c>
      <c r="V1953" s="8">
        <f>Расценки!G1952</f>
        <v>8625</v>
      </c>
      <c r="W1953" s="10">
        <f t="shared" si="1222"/>
        <v>0.57333333333333336</v>
      </c>
      <c r="X1953" s="10">
        <f t="shared" si="1223"/>
        <v>0.55942028985507242</v>
      </c>
      <c r="Y1953" s="9">
        <f>Расценки!H1952</f>
        <v>7500</v>
      </c>
      <c r="Z1953" s="9">
        <f>Расценки!I1952</f>
        <v>8625</v>
      </c>
      <c r="AA1953" s="10">
        <f>Расценки!J1952</f>
        <v>0</v>
      </c>
      <c r="AB1953" s="10">
        <f>Расценки!K1952</f>
        <v>0</v>
      </c>
      <c r="AC1953" s="16">
        <f t="shared" si="1224"/>
        <v>0.57333333333333336</v>
      </c>
      <c r="AD1953" s="16">
        <f t="shared" si="1225"/>
        <v>0.55942028985507242</v>
      </c>
      <c r="AE1953" s="10">
        <f t="shared" si="1226"/>
        <v>0.38</v>
      </c>
      <c r="AF1953" s="10">
        <f t="shared" si="1227"/>
        <v>0.37994202898550727</v>
      </c>
      <c r="AG1953" s="8">
        <f t="shared" si="1228"/>
        <v>4300</v>
      </c>
      <c r="AH1953" s="8">
        <f t="shared" si="1229"/>
        <v>4825</v>
      </c>
    </row>
    <row r="1954" spans="1:34" x14ac:dyDescent="0.25">
      <c r="A1954" s="12" t="s">
        <v>5684</v>
      </c>
      <c r="B1954" s="12" t="s">
        <v>5685</v>
      </c>
      <c r="C1954" s="12" t="s">
        <v>177</v>
      </c>
      <c r="D1954" s="7" t="s">
        <v>392</v>
      </c>
      <c r="E1954" s="7" t="str">
        <f>INDEX('Нормо-час по специальностям'!$B$6:$B$26,MATCH(D1954,'Нормо-час по специальностям'!$A$6:$A$26,0))</f>
        <v>Электромонтажник</v>
      </c>
      <c r="F1954" s="15">
        <v>1.2</v>
      </c>
      <c r="G1954" s="7" t="s">
        <v>7153</v>
      </c>
      <c r="H1954" s="11">
        <f t="shared" si="1213"/>
        <v>5.83</v>
      </c>
      <c r="I1954" s="8">
        <f>INDEX('Нормо-час по специальностям'!$D$6:$D$26,MATCH(D1954,'Нормо-час по специальностям'!$A$6:$A$26,0))</f>
        <v>850</v>
      </c>
      <c r="J1954" s="8">
        <f>INDEX('Нормо-час по специальностям'!$E$6:$E$26,MATCH(D1954,'Нормо-час по специальностям'!$A$6:$A$26,0))</f>
        <v>1020</v>
      </c>
      <c r="K1954" s="8">
        <f t="shared" si="1214"/>
        <v>1020</v>
      </c>
      <c r="L1954" s="8">
        <f t="shared" si="1215"/>
        <v>1224</v>
      </c>
      <c r="M1954" s="8">
        <f>Расценки!L1953</f>
        <v>1364</v>
      </c>
      <c r="N1954" s="8">
        <f>Расценки!M1953</f>
        <v>1569</v>
      </c>
      <c r="O1954" s="10">
        <f t="shared" si="1216"/>
        <v>-0.25219941348973607</v>
      </c>
      <c r="P1954" s="10">
        <f t="shared" si="1217"/>
        <v>-0.21988527724665397</v>
      </c>
      <c r="Q1954" s="7" t="str">
        <f t="shared" si="1218"/>
        <v>нормо-часы</v>
      </c>
      <c r="R1954" s="7" t="str">
        <f t="shared" si="1219"/>
        <v>нормо-часы</v>
      </c>
      <c r="S1954" s="8">
        <f t="shared" si="1220"/>
        <v>1137</v>
      </c>
      <c r="T1954" s="8">
        <f t="shared" si="1221"/>
        <v>1308</v>
      </c>
      <c r="U1954" s="8">
        <f>Расценки!F1953</f>
        <v>2200</v>
      </c>
      <c r="V1954" s="8">
        <f>Расценки!G1953</f>
        <v>2530</v>
      </c>
      <c r="W1954" s="10">
        <f t="shared" si="1222"/>
        <v>0.53636363636363638</v>
      </c>
      <c r="X1954" s="10">
        <f t="shared" si="1223"/>
        <v>0.51620553359683796</v>
      </c>
      <c r="Y1954" s="9">
        <f>Расценки!H1953</f>
        <v>2200</v>
      </c>
      <c r="Z1954" s="9">
        <f>Расценки!I1953</f>
        <v>2530</v>
      </c>
      <c r="AA1954" s="10">
        <f>Расценки!J1953</f>
        <v>0</v>
      </c>
      <c r="AB1954" s="10">
        <f>Расценки!K1953</f>
        <v>0</v>
      </c>
      <c r="AC1954" s="16">
        <f t="shared" si="1224"/>
        <v>0.53636363636363638</v>
      </c>
      <c r="AD1954" s="16">
        <f t="shared" si="1225"/>
        <v>0.51620553359683796</v>
      </c>
      <c r="AE1954" s="10">
        <f t="shared" si="1226"/>
        <v>0.38</v>
      </c>
      <c r="AF1954" s="10">
        <f t="shared" si="1227"/>
        <v>0.37984189723320161</v>
      </c>
      <c r="AG1954" s="8">
        <f t="shared" si="1228"/>
        <v>1180</v>
      </c>
      <c r="AH1954" s="8">
        <f t="shared" si="1229"/>
        <v>1306</v>
      </c>
    </row>
    <row r="1955" spans="1:34" x14ac:dyDescent="0.25">
      <c r="A1955" s="12" t="s">
        <v>5687</v>
      </c>
      <c r="B1955" s="12" t="s">
        <v>5688</v>
      </c>
      <c r="C1955" s="12" t="s">
        <v>177</v>
      </c>
      <c r="D1955" s="7" t="s">
        <v>392</v>
      </c>
      <c r="E1955" s="7" t="str">
        <f>INDEX('Нормо-час по специальностям'!$B$6:$B$26,MATCH(D1955,'Нормо-час по специальностям'!$A$6:$A$26,0))</f>
        <v>Электромонтажник</v>
      </c>
      <c r="F1955" s="15">
        <v>2</v>
      </c>
      <c r="G1955" s="7" t="s">
        <v>7153</v>
      </c>
      <c r="H1955" s="11">
        <f t="shared" si="1213"/>
        <v>3.5</v>
      </c>
      <c r="I1955" s="8">
        <f>INDEX('Нормо-час по специальностям'!$D$6:$D$26,MATCH(D1955,'Нормо-час по специальностям'!$A$6:$A$26,0))</f>
        <v>850</v>
      </c>
      <c r="J1955" s="8">
        <f>INDEX('Нормо-час по специальностям'!$E$6:$E$26,MATCH(D1955,'Нормо-час по специальностям'!$A$6:$A$26,0))</f>
        <v>1020</v>
      </c>
      <c r="K1955" s="8">
        <f t="shared" si="1214"/>
        <v>1700</v>
      </c>
      <c r="L1955" s="8">
        <f t="shared" si="1215"/>
        <v>2040</v>
      </c>
      <c r="M1955" s="8">
        <f>Расценки!L1954</f>
        <v>2170</v>
      </c>
      <c r="N1955" s="8">
        <f>Расценки!M1954</f>
        <v>2495</v>
      </c>
      <c r="O1955" s="10">
        <f t="shared" si="1216"/>
        <v>-0.21658986175115202</v>
      </c>
      <c r="P1955" s="10">
        <f t="shared" si="1217"/>
        <v>-0.1823647294589178</v>
      </c>
      <c r="Q1955" s="7" t="str">
        <f t="shared" si="1218"/>
        <v>нормо-часы</v>
      </c>
      <c r="R1955" s="7" t="str">
        <f t="shared" si="1219"/>
        <v>нормо-часы</v>
      </c>
      <c r="S1955" s="8">
        <f t="shared" si="1220"/>
        <v>1085</v>
      </c>
      <c r="T1955" s="8">
        <f t="shared" si="1221"/>
        <v>1248</v>
      </c>
      <c r="U1955" s="8">
        <f>Расценки!F1954</f>
        <v>3500</v>
      </c>
      <c r="V1955" s="8">
        <f>Расценки!G1954</f>
        <v>4025</v>
      </c>
      <c r="W1955" s="10">
        <f t="shared" si="1222"/>
        <v>0.51428571428571423</v>
      </c>
      <c r="X1955" s="10">
        <f t="shared" si="1223"/>
        <v>0.49316770186335401</v>
      </c>
      <c r="Y1955" s="9">
        <f>Расценки!H1954</f>
        <v>3500</v>
      </c>
      <c r="Z1955" s="9">
        <f>Расценки!I1954</f>
        <v>4025</v>
      </c>
      <c r="AA1955" s="10">
        <f>Расценки!J1954</f>
        <v>0</v>
      </c>
      <c r="AB1955" s="10">
        <f>Расценки!K1954</f>
        <v>0</v>
      </c>
      <c r="AC1955" s="16">
        <f t="shared" si="1224"/>
        <v>0.51428571428571423</v>
      </c>
      <c r="AD1955" s="16">
        <f t="shared" si="1225"/>
        <v>0.49316770186335401</v>
      </c>
      <c r="AE1955" s="10">
        <f t="shared" si="1226"/>
        <v>0.38</v>
      </c>
      <c r="AF1955" s="10">
        <f t="shared" si="1227"/>
        <v>0.38012422360248449</v>
      </c>
      <c r="AG1955" s="8">
        <f t="shared" si="1228"/>
        <v>1800</v>
      </c>
      <c r="AH1955" s="8">
        <f t="shared" si="1229"/>
        <v>1985</v>
      </c>
    </row>
    <row r="1956" spans="1:34" x14ac:dyDescent="0.25">
      <c r="A1956" s="12" t="s">
        <v>5690</v>
      </c>
      <c r="B1956" s="12" t="s">
        <v>5691</v>
      </c>
      <c r="C1956" s="12" t="s">
        <v>50</v>
      </c>
      <c r="D1956" s="7" t="s">
        <v>396</v>
      </c>
      <c r="E1956" s="7" t="str">
        <f>INDEX('Нормо-час по специальностям'!$B$6:$B$26,MATCH(D1956,'Нормо-час по специальностям'!$A$6:$A$26,0))</f>
        <v>Монтажник дверей, окон, перегородок</v>
      </c>
      <c r="F1956" s="15">
        <v>0.3</v>
      </c>
      <c r="G1956" s="7" t="s">
        <v>7698</v>
      </c>
      <c r="H1956" s="11">
        <f t="shared" si="1213"/>
        <v>23.33</v>
      </c>
      <c r="I1956" s="8">
        <f>INDEX('Нормо-час по специальностям'!$D$6:$D$26,MATCH(D1956,'Нормо-час по специальностям'!$A$6:$A$26,0))</f>
        <v>800</v>
      </c>
      <c r="J1956" s="8">
        <f>INDEX('Нормо-час по специальностям'!$E$6:$E$26,MATCH(D1956,'Нормо-час по специальностям'!$A$6:$A$26,0))</f>
        <v>950</v>
      </c>
      <c r="K1956" s="8">
        <f t="shared" si="1214"/>
        <v>240</v>
      </c>
      <c r="L1956" s="8">
        <f t="shared" si="1215"/>
        <v>285</v>
      </c>
      <c r="M1956" s="8">
        <f>Расценки!L1955</f>
        <v>248</v>
      </c>
      <c r="N1956" s="8">
        <f>Расценки!M1955</f>
        <v>285</v>
      </c>
      <c r="O1956" s="10">
        <f t="shared" si="1216"/>
        <v>-3.2258064516129004E-2</v>
      </c>
      <c r="P1956" s="10">
        <f t="shared" si="1217"/>
        <v>0</v>
      </c>
      <c r="Q1956" s="7" t="str">
        <f t="shared" si="1218"/>
        <v>равно</v>
      </c>
      <c r="R1956" s="7" t="str">
        <f t="shared" si="1219"/>
        <v>равно</v>
      </c>
      <c r="S1956" s="8">
        <f t="shared" si="1220"/>
        <v>827</v>
      </c>
      <c r="T1956" s="8">
        <f t="shared" si="1221"/>
        <v>950</v>
      </c>
      <c r="U1956" s="8">
        <f>Расценки!F1955</f>
        <v>400</v>
      </c>
      <c r="V1956" s="8">
        <f>Расценки!G1955</f>
        <v>460</v>
      </c>
      <c r="W1956" s="10">
        <f t="shared" si="1222"/>
        <v>0.4</v>
      </c>
      <c r="X1956" s="10">
        <f t="shared" si="1223"/>
        <v>0.38043478260869568</v>
      </c>
      <c r="Y1956" s="9">
        <f>Расценки!H1955</f>
        <v>400</v>
      </c>
      <c r="Z1956" s="9">
        <f>Расценки!I1955</f>
        <v>460</v>
      </c>
      <c r="AA1956" s="10">
        <f>Расценки!J1955</f>
        <v>0</v>
      </c>
      <c r="AB1956" s="10">
        <f>Расценки!K1955</f>
        <v>0</v>
      </c>
      <c r="AC1956" s="16">
        <f t="shared" si="1224"/>
        <v>0.4</v>
      </c>
      <c r="AD1956" s="16">
        <f t="shared" si="1225"/>
        <v>0.38043478260869568</v>
      </c>
      <c r="AE1956" s="10">
        <f t="shared" si="1226"/>
        <v>0.38</v>
      </c>
      <c r="AF1956" s="10">
        <f t="shared" si="1227"/>
        <v>0.38043478260869568</v>
      </c>
      <c r="AG1956" s="8">
        <f t="shared" si="1228"/>
        <v>160</v>
      </c>
      <c r="AH1956" s="8">
        <f t="shared" si="1229"/>
        <v>175</v>
      </c>
    </row>
    <row r="1957" spans="1:34" x14ac:dyDescent="0.25">
      <c r="A1957" s="12" t="s">
        <v>5693</v>
      </c>
      <c r="B1957" s="12" t="s">
        <v>5694</v>
      </c>
      <c r="C1957" s="12" t="s">
        <v>177</v>
      </c>
      <c r="D1957" s="7" t="s">
        <v>396</v>
      </c>
      <c r="E1957" s="7" t="str">
        <f>INDEX('Нормо-час по специальностям'!$B$6:$B$26,MATCH(D1957,'Нормо-час по специальностям'!$A$6:$A$26,0))</f>
        <v>Монтажник дверей, окон, перегородок</v>
      </c>
      <c r="F1957" s="15">
        <v>0.8</v>
      </c>
      <c r="G1957" s="7" t="s">
        <v>7681</v>
      </c>
      <c r="H1957" s="11">
        <f t="shared" si="1213"/>
        <v>8.75</v>
      </c>
      <c r="I1957" s="8">
        <f>INDEX('Нормо-час по специальностям'!$D$6:$D$26,MATCH(D1957,'Нормо-час по специальностям'!$A$6:$A$26,0))</f>
        <v>800</v>
      </c>
      <c r="J1957" s="8">
        <f>INDEX('Нормо-час по специальностям'!$E$6:$E$26,MATCH(D1957,'Нормо-час по специальностям'!$A$6:$A$26,0))</f>
        <v>950</v>
      </c>
      <c r="K1957" s="8">
        <f t="shared" si="1214"/>
        <v>640</v>
      </c>
      <c r="L1957" s="8">
        <f t="shared" si="1215"/>
        <v>760</v>
      </c>
      <c r="M1957" s="8">
        <f>Расценки!L1956</f>
        <v>930</v>
      </c>
      <c r="N1957" s="8">
        <f>Расценки!M1956</f>
        <v>1069</v>
      </c>
      <c r="O1957" s="10">
        <f t="shared" si="1216"/>
        <v>-0.31182795698924726</v>
      </c>
      <c r="P1957" s="10">
        <f t="shared" si="1217"/>
        <v>-0.28905519176800754</v>
      </c>
      <c r="Q1957" s="7" t="str">
        <f t="shared" si="1218"/>
        <v>нормо-часы</v>
      </c>
      <c r="R1957" s="7" t="str">
        <f t="shared" si="1219"/>
        <v>нормо-часы</v>
      </c>
      <c r="S1957" s="8">
        <f t="shared" si="1220"/>
        <v>1163</v>
      </c>
      <c r="T1957" s="8">
        <f t="shared" si="1221"/>
        <v>1336</v>
      </c>
      <c r="U1957" s="8">
        <f>Расценки!F1956</f>
        <v>1500</v>
      </c>
      <c r="V1957" s="8">
        <f>Расценки!G1956</f>
        <v>1725</v>
      </c>
      <c r="W1957" s="10">
        <f t="shared" si="1222"/>
        <v>0.57333333333333336</v>
      </c>
      <c r="X1957" s="10">
        <f t="shared" si="1223"/>
        <v>0.55942028985507242</v>
      </c>
      <c r="Y1957" s="9">
        <f>Расценки!H1956</f>
        <v>1500</v>
      </c>
      <c r="Z1957" s="9">
        <f>Расценки!I1956</f>
        <v>1725</v>
      </c>
      <c r="AA1957" s="10">
        <f>Расценки!J1956</f>
        <v>0</v>
      </c>
      <c r="AB1957" s="10">
        <f>Расценки!K1956</f>
        <v>0</v>
      </c>
      <c r="AC1957" s="16">
        <f t="shared" si="1224"/>
        <v>0.57333333333333336</v>
      </c>
      <c r="AD1957" s="16">
        <f t="shared" si="1225"/>
        <v>0.55942028985507242</v>
      </c>
      <c r="AE1957" s="10">
        <f t="shared" si="1226"/>
        <v>0.38</v>
      </c>
      <c r="AF1957" s="10">
        <f t="shared" si="1227"/>
        <v>0.38028985507246377</v>
      </c>
      <c r="AG1957" s="8">
        <f t="shared" si="1228"/>
        <v>860</v>
      </c>
      <c r="AH1957" s="8">
        <f t="shared" si="1229"/>
        <v>965</v>
      </c>
    </row>
    <row r="1958" spans="1:34" x14ac:dyDescent="0.25">
      <c r="A1958" s="5" t="s">
        <v>5696</v>
      </c>
      <c r="B1958" s="6"/>
      <c r="C1958" s="6"/>
      <c r="D1958" s="6"/>
      <c r="E1958" s="6"/>
      <c r="F1958" s="6"/>
      <c r="G1958" s="6"/>
      <c r="H1958" s="6"/>
      <c r="I1958" s="6"/>
      <c r="J1958" s="6"/>
      <c r="K1958" s="6"/>
      <c r="L1958" s="6"/>
      <c r="M1958" s="6"/>
      <c r="N1958" s="6"/>
      <c r="O1958" s="6"/>
      <c r="P1958" s="6"/>
      <c r="Q1958" s="6"/>
      <c r="R1958" s="6"/>
      <c r="S1958" s="6"/>
      <c r="T1958" s="6"/>
      <c r="U1958" s="6"/>
      <c r="V1958" s="6"/>
      <c r="W1958" s="6"/>
      <c r="X1958" s="6"/>
      <c r="Y1958" s="6"/>
      <c r="Z1958" s="6"/>
      <c r="AA1958" s="6"/>
      <c r="AB1958" s="6"/>
      <c r="AC1958" s="6"/>
      <c r="AD1958" s="6"/>
      <c r="AE1958" s="6"/>
      <c r="AF1958" s="6"/>
      <c r="AG1958" s="6"/>
      <c r="AH1958" s="6"/>
    </row>
    <row r="1959" spans="1:34" x14ac:dyDescent="0.25">
      <c r="A1959" s="7" t="s">
        <v>5697</v>
      </c>
      <c r="B1959" s="7" t="s">
        <v>1489</v>
      </c>
      <c r="C1959" s="7" t="s">
        <v>1490</v>
      </c>
      <c r="D1959" s="7" t="s">
        <v>41</v>
      </c>
      <c r="E1959" s="7" t="str">
        <f>INDEX('Нормо-час по специальностям'!$B$6:$B$26,MATCH(D1959,'Нормо-час по специальностям'!$A$6:$A$26,0))</f>
        <v>Сварщик / монтажник МК</v>
      </c>
      <c r="F1959" s="15">
        <v>1</v>
      </c>
      <c r="G1959" s="7" t="s">
        <v>7699</v>
      </c>
      <c r="H1959" s="11">
        <f t="shared" ref="H1959:H1970" si="1230">IF(OR(F1959="",F1959=0),"",ROUND($G$3/F1959,2))</f>
        <v>7</v>
      </c>
      <c r="I1959" s="8">
        <f>INDEX('Нормо-час по специальностям'!$D$6:$D$26,MATCH(D1959,'Нормо-час по специальностям'!$A$6:$A$26,0))</f>
        <v>900</v>
      </c>
      <c r="J1959" s="8">
        <f>INDEX('Нормо-час по специальностям'!$E$6:$E$26,MATCH(D1959,'Нормо-час по специальностям'!$A$6:$A$26,0))</f>
        <v>1080</v>
      </c>
      <c r="K1959" s="8">
        <f t="shared" ref="K1959:K1970" si="1231">IF(OR(F1959="",F1959=0,I1959=0),"",ROUND(F1959*I1959,0))</f>
        <v>900</v>
      </c>
      <c r="L1959" s="8">
        <f t="shared" ref="L1959:L1970" si="1232">IF(OR(F1959="",F1959=0,J1959=0),"",ROUND(F1959*J1959,0))</f>
        <v>1080</v>
      </c>
      <c r="M1959" s="8">
        <f>Расценки!L1958</f>
        <v>1116</v>
      </c>
      <c r="N1959" s="8">
        <f>Расценки!M1958</f>
        <v>1283</v>
      </c>
      <c r="O1959" s="10">
        <f t="shared" ref="O1959:O1970" si="1233">IF(OR(K1959="",M1959="",M1959=0),"",K1959/M1959-1)</f>
        <v>-0.19354838709677424</v>
      </c>
      <c r="P1959" s="10">
        <f t="shared" ref="P1959:P1970" si="1234">IF(OR(L1959="",N1959="",N1959=0),"",L1959/N1959-1)</f>
        <v>-0.15822291504286823</v>
      </c>
      <c r="Q1959" s="7" t="str">
        <f t="shared" ref="Q1959:Q1970" si="1235">IF(O1959="","—",IF(O1959&lt;-$C$3,"нормо-часы",IF(O1959&gt;$C$3,"расценка","равно")))</f>
        <v>нормо-часы</v>
      </c>
      <c r="R1959" s="7" t="str">
        <f t="shared" ref="R1959:R1970" si="1236">IF(P1959="","—",IF(P1959&lt;-$C$3,"нормо-часы",IF(P1959&gt;$C$3,"расценка","равно")))</f>
        <v>нормо-часы</v>
      </c>
      <c r="S1959" s="8">
        <f t="shared" ref="S1959:S1970" si="1237">IF(OR(F1959="",F1959=0,M1959=""),"",ROUND(M1959/F1959,0))</f>
        <v>1116</v>
      </c>
      <c r="T1959" s="8">
        <f t="shared" ref="T1959:T1970" si="1238">IF(OR(F1959="",F1959=0,N1959=""),"",ROUND(N1959/F1959,0))</f>
        <v>1283</v>
      </c>
      <c r="U1959" s="8">
        <f>Расценки!F1958</f>
        <v>1800</v>
      </c>
      <c r="V1959" s="8">
        <f>Расценки!G1958</f>
        <v>2070</v>
      </c>
      <c r="W1959" s="10">
        <f t="shared" ref="W1959:W1970" si="1239">IF(OR(K1959="",U1959="",U1959=0),"",(U1959-K1959)/U1959)</f>
        <v>0.5</v>
      </c>
      <c r="X1959" s="10">
        <f t="shared" ref="X1959:X1970" si="1240">IF(OR(L1959="",V1959="",V1959=0),"",(V1959-L1959)/V1959)</f>
        <v>0.47826086956521741</v>
      </c>
      <c r="Y1959" s="9">
        <f>Расценки!H1958</f>
        <v>1800</v>
      </c>
      <c r="Z1959" s="9">
        <f>Расценки!I1958</f>
        <v>2070</v>
      </c>
      <c r="AA1959" s="10">
        <f>Расценки!J1958</f>
        <v>0</v>
      </c>
      <c r="AB1959" s="10">
        <f>Расценки!K1958</f>
        <v>0</v>
      </c>
      <c r="AC1959" s="16">
        <f t="shared" ref="AC1959:AC1970" si="1241">IF(OR(K1959="",Y1959="",Y1959=0),"",(Y1959-K1959)/Y1959)</f>
        <v>0.5</v>
      </c>
      <c r="AD1959" s="16">
        <f t="shared" ref="AD1959:AD1970" si="1242">IF(OR(L1959="",Z1959="",Z1959=0),"",(Z1959-L1959)/Z1959)</f>
        <v>0.47826086956521741</v>
      </c>
      <c r="AE1959" s="10">
        <f t="shared" ref="AE1959:AE1970" si="1243">IF(OR(Y1959="",Y1959=0),"",(Y1959-M1959)/Y1959)</f>
        <v>0.38</v>
      </c>
      <c r="AF1959" s="10">
        <f t="shared" ref="AF1959:AF1970" si="1244">IF(OR(Z1959="",Z1959=0),"",(Z1959-N1959)/Z1959)</f>
        <v>0.38019323671497585</v>
      </c>
      <c r="AG1959" s="8">
        <f t="shared" ref="AG1959:AG1970" si="1245">IF(OR(K1959="",Y1959=""),"",Y1959-K1959)</f>
        <v>900</v>
      </c>
      <c r="AH1959" s="8">
        <f t="shared" ref="AH1959:AH1970" si="1246">IF(OR(L1959="",Z1959=""),"",Z1959-L1959)</f>
        <v>990</v>
      </c>
    </row>
    <row r="1960" spans="1:34" x14ac:dyDescent="0.25">
      <c r="A1960" s="7" t="s">
        <v>5700</v>
      </c>
      <c r="B1960" s="7" t="s">
        <v>5701</v>
      </c>
      <c r="C1960" s="7" t="s">
        <v>54</v>
      </c>
      <c r="D1960" s="7" t="s">
        <v>41</v>
      </c>
      <c r="E1960" s="7" t="str">
        <f>INDEX('Нормо-час по специальностям'!$B$6:$B$26,MATCH(D1960,'Нормо-час по специальностям'!$A$6:$A$26,0))</f>
        <v>Сварщик / монтажник МК</v>
      </c>
      <c r="F1960" s="15">
        <v>1</v>
      </c>
      <c r="G1960" s="7" t="s">
        <v>7700</v>
      </c>
      <c r="H1960" s="11">
        <f t="shared" si="1230"/>
        <v>7</v>
      </c>
      <c r="I1960" s="8">
        <f>INDEX('Нормо-час по специальностям'!$D$6:$D$26,MATCH(D1960,'Нормо-час по специальностям'!$A$6:$A$26,0))</f>
        <v>900</v>
      </c>
      <c r="J1960" s="8">
        <f>INDEX('Нормо-час по специальностям'!$E$6:$E$26,MATCH(D1960,'Нормо-час по специальностям'!$A$6:$A$26,0))</f>
        <v>1080</v>
      </c>
      <c r="K1960" s="8">
        <f t="shared" si="1231"/>
        <v>900</v>
      </c>
      <c r="L1960" s="8">
        <f t="shared" si="1232"/>
        <v>1080</v>
      </c>
      <c r="M1960" s="8">
        <f>Расценки!L1959</f>
        <v>744</v>
      </c>
      <c r="N1960" s="8">
        <f>Расценки!M1959</f>
        <v>856</v>
      </c>
      <c r="O1960" s="10">
        <f t="shared" si="1233"/>
        <v>0.20967741935483875</v>
      </c>
      <c r="P1960" s="10">
        <f t="shared" si="1234"/>
        <v>0.26168224299065423</v>
      </c>
      <c r="Q1960" s="7" t="str">
        <f t="shared" si="1235"/>
        <v>расценка</v>
      </c>
      <c r="R1960" s="7" t="str">
        <f t="shared" si="1236"/>
        <v>расценка</v>
      </c>
      <c r="S1960" s="8">
        <f t="shared" si="1237"/>
        <v>744</v>
      </c>
      <c r="T1960" s="8">
        <f t="shared" si="1238"/>
        <v>856</v>
      </c>
      <c r="U1960" s="8">
        <f>Расценки!F1959</f>
        <v>1200</v>
      </c>
      <c r="V1960" s="8">
        <f>Расценки!G1959</f>
        <v>1380</v>
      </c>
      <c r="W1960" s="10">
        <f t="shared" si="1239"/>
        <v>0.25</v>
      </c>
      <c r="X1960" s="10">
        <f t="shared" si="1240"/>
        <v>0.21739130434782608</v>
      </c>
      <c r="Y1960" s="9">
        <f>Расценки!H1959</f>
        <v>1200</v>
      </c>
      <c r="Z1960" s="9">
        <f>Расценки!I1959</f>
        <v>1440</v>
      </c>
      <c r="AA1960" s="10">
        <f>Расценки!J1959</f>
        <v>0</v>
      </c>
      <c r="AB1960" s="10">
        <f>Расценки!K1959</f>
        <v>4.3478260869565188E-2</v>
      </c>
      <c r="AC1960" s="16">
        <f t="shared" si="1241"/>
        <v>0.25</v>
      </c>
      <c r="AD1960" s="16">
        <f t="shared" si="1242"/>
        <v>0.25</v>
      </c>
      <c r="AE1960" s="10">
        <f t="shared" si="1243"/>
        <v>0.38</v>
      </c>
      <c r="AF1960" s="10">
        <f t="shared" si="1244"/>
        <v>0.40555555555555556</v>
      </c>
      <c r="AG1960" s="8">
        <f t="shared" si="1245"/>
        <v>300</v>
      </c>
      <c r="AH1960" s="8">
        <f t="shared" si="1246"/>
        <v>360</v>
      </c>
    </row>
    <row r="1961" spans="1:34" x14ac:dyDescent="0.25">
      <c r="A1961" s="7" t="s">
        <v>5703</v>
      </c>
      <c r="B1961" s="7" t="s">
        <v>5704</v>
      </c>
      <c r="C1961" s="7" t="s">
        <v>177</v>
      </c>
      <c r="D1961" s="7" t="s">
        <v>41</v>
      </c>
      <c r="E1961" s="7" t="str">
        <f>INDEX('Нормо-час по специальностям'!$B$6:$B$26,MATCH(D1961,'Нормо-час по специальностям'!$A$6:$A$26,0))</f>
        <v>Сварщик / монтажник МК</v>
      </c>
      <c r="F1961" s="15">
        <v>0.8</v>
      </c>
      <c r="G1961" s="7" t="s">
        <v>7686</v>
      </c>
      <c r="H1961" s="11">
        <f t="shared" si="1230"/>
        <v>8.75</v>
      </c>
      <c r="I1961" s="8">
        <f>INDEX('Нормо-час по специальностям'!$D$6:$D$26,MATCH(D1961,'Нормо-час по специальностям'!$A$6:$A$26,0))</f>
        <v>900</v>
      </c>
      <c r="J1961" s="8">
        <f>INDEX('Нормо-час по специальностям'!$E$6:$E$26,MATCH(D1961,'Нормо-час по специальностям'!$A$6:$A$26,0))</f>
        <v>1080</v>
      </c>
      <c r="K1961" s="8">
        <f t="shared" si="1231"/>
        <v>720</v>
      </c>
      <c r="L1961" s="8">
        <f t="shared" si="1232"/>
        <v>864</v>
      </c>
      <c r="M1961" s="8">
        <f>Расценки!L1960</f>
        <v>930</v>
      </c>
      <c r="N1961" s="8">
        <f>Расценки!M1960</f>
        <v>1069</v>
      </c>
      <c r="O1961" s="10">
        <f t="shared" si="1233"/>
        <v>-0.22580645161290325</v>
      </c>
      <c r="P1961" s="10">
        <f t="shared" si="1234"/>
        <v>-0.19176800748362954</v>
      </c>
      <c r="Q1961" s="7" t="str">
        <f t="shared" si="1235"/>
        <v>нормо-часы</v>
      </c>
      <c r="R1961" s="7" t="str">
        <f t="shared" si="1236"/>
        <v>нормо-часы</v>
      </c>
      <c r="S1961" s="8">
        <f t="shared" si="1237"/>
        <v>1163</v>
      </c>
      <c r="T1961" s="8">
        <f t="shared" si="1238"/>
        <v>1336</v>
      </c>
      <c r="U1961" s="8">
        <f>Расценки!F1960</f>
        <v>1500</v>
      </c>
      <c r="V1961" s="8">
        <f>Расценки!G1960</f>
        <v>1725</v>
      </c>
      <c r="W1961" s="10">
        <f t="shared" si="1239"/>
        <v>0.52</v>
      </c>
      <c r="X1961" s="10">
        <f t="shared" si="1240"/>
        <v>0.49913043478260871</v>
      </c>
      <c r="Y1961" s="9">
        <f>Расценки!H1960</f>
        <v>1500</v>
      </c>
      <c r="Z1961" s="9">
        <f>Расценки!I1960</f>
        <v>1725</v>
      </c>
      <c r="AA1961" s="10">
        <f>Расценки!J1960</f>
        <v>0</v>
      </c>
      <c r="AB1961" s="10">
        <f>Расценки!K1960</f>
        <v>0</v>
      </c>
      <c r="AC1961" s="16">
        <f t="shared" si="1241"/>
        <v>0.52</v>
      </c>
      <c r="AD1961" s="16">
        <f t="shared" si="1242"/>
        <v>0.49913043478260871</v>
      </c>
      <c r="AE1961" s="10">
        <f t="shared" si="1243"/>
        <v>0.38</v>
      </c>
      <c r="AF1961" s="10">
        <f t="shared" si="1244"/>
        <v>0.38028985507246377</v>
      </c>
      <c r="AG1961" s="8">
        <f t="shared" si="1245"/>
        <v>780</v>
      </c>
      <c r="AH1961" s="8">
        <f t="shared" si="1246"/>
        <v>861</v>
      </c>
    </row>
    <row r="1962" spans="1:34" x14ac:dyDescent="0.25">
      <c r="A1962" s="7" t="s">
        <v>5706</v>
      </c>
      <c r="B1962" s="7" t="s">
        <v>5707</v>
      </c>
      <c r="C1962" s="7" t="s">
        <v>186</v>
      </c>
      <c r="D1962" s="7" t="s">
        <v>41</v>
      </c>
      <c r="E1962" s="7" t="str">
        <f>INDEX('Нормо-час по специальностям'!$B$6:$B$26,MATCH(D1962,'Нормо-час по специальностям'!$A$6:$A$26,0))</f>
        <v>Сварщик / монтажник МК</v>
      </c>
      <c r="F1962" s="15">
        <v>45</v>
      </c>
      <c r="G1962" s="7" t="s">
        <v>7701</v>
      </c>
      <c r="H1962" s="11">
        <f t="shared" si="1230"/>
        <v>0.16</v>
      </c>
      <c r="I1962" s="8">
        <f>INDEX('Нормо-час по специальностям'!$D$6:$D$26,MATCH(D1962,'Нормо-час по специальностям'!$A$6:$A$26,0))</f>
        <v>900</v>
      </c>
      <c r="J1962" s="8">
        <f>INDEX('Нормо-час по специальностям'!$E$6:$E$26,MATCH(D1962,'Нормо-час по специальностям'!$A$6:$A$26,0))</f>
        <v>1080</v>
      </c>
      <c r="K1962" s="8">
        <f t="shared" si="1231"/>
        <v>40500</v>
      </c>
      <c r="L1962" s="8">
        <f t="shared" si="1232"/>
        <v>48600</v>
      </c>
      <c r="M1962" s="8">
        <f>Расценки!L1961</f>
        <v>43400</v>
      </c>
      <c r="N1962" s="8">
        <f>Расценки!M1961</f>
        <v>49910</v>
      </c>
      <c r="O1962" s="10">
        <f t="shared" si="1233"/>
        <v>-6.6820276497695841E-2</v>
      </c>
      <c r="P1962" s="10">
        <f t="shared" si="1234"/>
        <v>-2.6247245041073897E-2</v>
      </c>
      <c r="Q1962" s="7" t="str">
        <f t="shared" si="1235"/>
        <v>равно</v>
      </c>
      <c r="R1962" s="7" t="str">
        <f t="shared" si="1236"/>
        <v>равно</v>
      </c>
      <c r="S1962" s="8">
        <f t="shared" si="1237"/>
        <v>964</v>
      </c>
      <c r="T1962" s="8">
        <f t="shared" si="1238"/>
        <v>1109</v>
      </c>
      <c r="U1962" s="8">
        <f>Расценки!F1961</f>
        <v>70000</v>
      </c>
      <c r="V1962" s="8">
        <f>Расценки!G1961</f>
        <v>80500</v>
      </c>
      <c r="W1962" s="10">
        <f t="shared" si="1239"/>
        <v>0.42142857142857143</v>
      </c>
      <c r="X1962" s="10">
        <f t="shared" si="1240"/>
        <v>0.39627329192546584</v>
      </c>
      <c r="Y1962" s="9">
        <f>Расценки!H1961</f>
        <v>70000</v>
      </c>
      <c r="Z1962" s="9">
        <f>Расценки!I1961</f>
        <v>80500</v>
      </c>
      <c r="AA1962" s="10">
        <f>Расценки!J1961</f>
        <v>0</v>
      </c>
      <c r="AB1962" s="10">
        <f>Расценки!K1961</f>
        <v>0</v>
      </c>
      <c r="AC1962" s="16">
        <f t="shared" si="1241"/>
        <v>0.42142857142857143</v>
      </c>
      <c r="AD1962" s="16">
        <f t="shared" si="1242"/>
        <v>0.39627329192546584</v>
      </c>
      <c r="AE1962" s="10">
        <f t="shared" si="1243"/>
        <v>0.38</v>
      </c>
      <c r="AF1962" s="10">
        <f t="shared" si="1244"/>
        <v>0.38</v>
      </c>
      <c r="AG1962" s="8">
        <f t="shared" si="1245"/>
        <v>29500</v>
      </c>
      <c r="AH1962" s="8">
        <f t="shared" si="1246"/>
        <v>31900</v>
      </c>
    </row>
    <row r="1963" spans="1:34" x14ac:dyDescent="0.25">
      <c r="A1963" s="7" t="s">
        <v>5710</v>
      </c>
      <c r="B1963" s="7" t="s">
        <v>5711</v>
      </c>
      <c r="C1963" s="7" t="s">
        <v>54</v>
      </c>
      <c r="D1963" s="7" t="s">
        <v>41</v>
      </c>
      <c r="E1963" s="7" t="str">
        <f>INDEX('Нормо-час по специальностям'!$B$6:$B$26,MATCH(D1963,'Нормо-час по специальностям'!$A$6:$A$26,0))</f>
        <v>Сварщик / монтажник МК</v>
      </c>
      <c r="F1963" s="15">
        <v>1.5</v>
      </c>
      <c r="G1963" s="7" t="s">
        <v>7697</v>
      </c>
      <c r="H1963" s="11">
        <f t="shared" si="1230"/>
        <v>4.67</v>
      </c>
      <c r="I1963" s="8">
        <f>INDEX('Нормо-час по специальностям'!$D$6:$D$26,MATCH(D1963,'Нормо-час по специальностям'!$A$6:$A$26,0))</f>
        <v>900</v>
      </c>
      <c r="J1963" s="8">
        <f>INDEX('Нормо-час по специальностям'!$E$6:$E$26,MATCH(D1963,'Нормо-час по специальностям'!$A$6:$A$26,0))</f>
        <v>1080</v>
      </c>
      <c r="K1963" s="8">
        <f t="shared" si="1231"/>
        <v>1350</v>
      </c>
      <c r="L1963" s="8">
        <f t="shared" si="1232"/>
        <v>1620</v>
      </c>
      <c r="M1963" s="8">
        <f>Расценки!L1962</f>
        <v>930</v>
      </c>
      <c r="N1963" s="8">
        <f>Расценки!M1962</f>
        <v>1069</v>
      </c>
      <c r="O1963" s="10">
        <f t="shared" si="1233"/>
        <v>0.45161290322580649</v>
      </c>
      <c r="P1963" s="10">
        <f t="shared" si="1234"/>
        <v>0.51543498596819459</v>
      </c>
      <c r="Q1963" s="7" t="str">
        <f t="shared" si="1235"/>
        <v>расценка</v>
      </c>
      <c r="R1963" s="7" t="str">
        <f t="shared" si="1236"/>
        <v>расценка</v>
      </c>
      <c r="S1963" s="8">
        <f t="shared" si="1237"/>
        <v>620</v>
      </c>
      <c r="T1963" s="8">
        <f t="shared" si="1238"/>
        <v>713</v>
      </c>
      <c r="U1963" s="8">
        <f>Расценки!F1962</f>
        <v>1500</v>
      </c>
      <c r="V1963" s="8">
        <f>Расценки!G1962</f>
        <v>1725</v>
      </c>
      <c r="W1963" s="10">
        <f t="shared" si="1239"/>
        <v>0.1</v>
      </c>
      <c r="X1963" s="10">
        <f t="shared" si="1240"/>
        <v>6.0869565217391307E-2</v>
      </c>
      <c r="Y1963" s="9">
        <f>Расценки!H1962</f>
        <v>1800</v>
      </c>
      <c r="Z1963" s="9">
        <f>Расценки!I1962</f>
        <v>2160</v>
      </c>
      <c r="AA1963" s="10">
        <f>Расценки!J1962</f>
        <v>0.19999999999999996</v>
      </c>
      <c r="AB1963" s="10">
        <f>Расценки!K1962</f>
        <v>0.25217391304347836</v>
      </c>
      <c r="AC1963" s="16">
        <f t="shared" si="1241"/>
        <v>0.25</v>
      </c>
      <c r="AD1963" s="16">
        <f t="shared" si="1242"/>
        <v>0.25</v>
      </c>
      <c r="AE1963" s="10">
        <f t="shared" si="1243"/>
        <v>0.48333333333333334</v>
      </c>
      <c r="AF1963" s="10">
        <f t="shared" si="1244"/>
        <v>0.50509259259259254</v>
      </c>
      <c r="AG1963" s="8">
        <f t="shared" si="1245"/>
        <v>450</v>
      </c>
      <c r="AH1963" s="8">
        <f t="shared" si="1246"/>
        <v>540</v>
      </c>
    </row>
    <row r="1964" spans="1:34" x14ac:dyDescent="0.25">
      <c r="A1964" s="7" t="s">
        <v>5714</v>
      </c>
      <c r="B1964" s="7" t="s">
        <v>5715</v>
      </c>
      <c r="C1964" s="7" t="s">
        <v>177</v>
      </c>
      <c r="D1964" s="7" t="s">
        <v>41</v>
      </c>
      <c r="E1964" s="7" t="str">
        <f>INDEX('Нормо-час по специальностям'!$B$6:$B$26,MATCH(D1964,'Нормо-час по специальностям'!$A$6:$A$26,0))</f>
        <v>Сварщик / монтажник МК</v>
      </c>
      <c r="F1964" s="15">
        <v>0.8</v>
      </c>
      <c r="G1964" s="7" t="s">
        <v>7686</v>
      </c>
      <c r="H1964" s="11">
        <f t="shared" si="1230"/>
        <v>8.75</v>
      </c>
      <c r="I1964" s="8">
        <f>INDEX('Нормо-час по специальностям'!$D$6:$D$26,MATCH(D1964,'Нормо-час по специальностям'!$A$6:$A$26,0))</f>
        <v>900</v>
      </c>
      <c r="J1964" s="8">
        <f>INDEX('Нормо-час по специальностям'!$E$6:$E$26,MATCH(D1964,'Нормо-час по специальностям'!$A$6:$A$26,0))</f>
        <v>1080</v>
      </c>
      <c r="K1964" s="8">
        <f t="shared" si="1231"/>
        <v>720</v>
      </c>
      <c r="L1964" s="8">
        <f t="shared" si="1232"/>
        <v>864</v>
      </c>
      <c r="M1964" s="8">
        <f>Расценки!L1963</f>
        <v>930</v>
      </c>
      <c r="N1964" s="8">
        <f>Расценки!M1963</f>
        <v>1069</v>
      </c>
      <c r="O1964" s="10">
        <f t="shared" si="1233"/>
        <v>-0.22580645161290325</v>
      </c>
      <c r="P1964" s="10">
        <f t="shared" si="1234"/>
        <v>-0.19176800748362954</v>
      </c>
      <c r="Q1964" s="7" t="str">
        <f t="shared" si="1235"/>
        <v>нормо-часы</v>
      </c>
      <c r="R1964" s="7" t="str">
        <f t="shared" si="1236"/>
        <v>нормо-часы</v>
      </c>
      <c r="S1964" s="8">
        <f t="shared" si="1237"/>
        <v>1163</v>
      </c>
      <c r="T1964" s="8">
        <f t="shared" si="1238"/>
        <v>1336</v>
      </c>
      <c r="U1964" s="8">
        <f>Расценки!F1963</f>
        <v>1500</v>
      </c>
      <c r="V1964" s="8">
        <f>Расценки!G1963</f>
        <v>1725</v>
      </c>
      <c r="W1964" s="10">
        <f t="shared" si="1239"/>
        <v>0.52</v>
      </c>
      <c r="X1964" s="10">
        <f t="shared" si="1240"/>
        <v>0.49913043478260871</v>
      </c>
      <c r="Y1964" s="9">
        <f>Расценки!H1963</f>
        <v>1500</v>
      </c>
      <c r="Z1964" s="9">
        <f>Расценки!I1963</f>
        <v>1725</v>
      </c>
      <c r="AA1964" s="10">
        <f>Расценки!J1963</f>
        <v>0</v>
      </c>
      <c r="AB1964" s="10">
        <f>Расценки!K1963</f>
        <v>0</v>
      </c>
      <c r="AC1964" s="16">
        <f t="shared" si="1241"/>
        <v>0.52</v>
      </c>
      <c r="AD1964" s="16">
        <f t="shared" si="1242"/>
        <v>0.49913043478260871</v>
      </c>
      <c r="AE1964" s="10">
        <f t="shared" si="1243"/>
        <v>0.38</v>
      </c>
      <c r="AF1964" s="10">
        <f t="shared" si="1244"/>
        <v>0.38028985507246377</v>
      </c>
      <c r="AG1964" s="8">
        <f t="shared" si="1245"/>
        <v>780</v>
      </c>
      <c r="AH1964" s="8">
        <f t="shared" si="1246"/>
        <v>861</v>
      </c>
    </row>
    <row r="1965" spans="1:34" x14ac:dyDescent="0.25">
      <c r="A1965" s="7" t="s">
        <v>5716</v>
      </c>
      <c r="B1965" s="7" t="s">
        <v>5717</v>
      </c>
      <c r="C1965" s="7" t="s">
        <v>177</v>
      </c>
      <c r="D1965" s="7" t="s">
        <v>396</v>
      </c>
      <c r="E1965" s="7" t="str">
        <f>INDEX('Нормо-час по специальностям'!$B$6:$B$26,MATCH(D1965,'Нормо-час по специальностям'!$A$6:$A$26,0))</f>
        <v>Монтажник дверей, окон, перегородок</v>
      </c>
      <c r="F1965" s="15">
        <v>0.7</v>
      </c>
      <c r="G1965" s="7" t="s">
        <v>7645</v>
      </c>
      <c r="H1965" s="11">
        <f t="shared" si="1230"/>
        <v>10</v>
      </c>
      <c r="I1965" s="8">
        <f>INDEX('Нормо-час по специальностям'!$D$6:$D$26,MATCH(D1965,'Нормо-час по специальностям'!$A$6:$A$26,0))</f>
        <v>800</v>
      </c>
      <c r="J1965" s="8">
        <f>INDEX('Нормо-час по специальностям'!$E$6:$E$26,MATCH(D1965,'Нормо-час по специальностям'!$A$6:$A$26,0))</f>
        <v>950</v>
      </c>
      <c r="K1965" s="8">
        <f t="shared" si="1231"/>
        <v>560</v>
      </c>
      <c r="L1965" s="8">
        <f t="shared" si="1232"/>
        <v>665</v>
      </c>
      <c r="M1965" s="8">
        <f>Расценки!L1964</f>
        <v>744</v>
      </c>
      <c r="N1965" s="8">
        <f>Расценки!M1964</f>
        <v>856</v>
      </c>
      <c r="O1965" s="10">
        <f t="shared" si="1233"/>
        <v>-0.24731182795698925</v>
      </c>
      <c r="P1965" s="10">
        <f t="shared" si="1234"/>
        <v>-0.22313084112149528</v>
      </c>
      <c r="Q1965" s="7" t="str">
        <f t="shared" si="1235"/>
        <v>нормо-часы</v>
      </c>
      <c r="R1965" s="7" t="str">
        <f t="shared" si="1236"/>
        <v>нормо-часы</v>
      </c>
      <c r="S1965" s="8">
        <f t="shared" si="1237"/>
        <v>1063</v>
      </c>
      <c r="T1965" s="8">
        <f t="shared" si="1238"/>
        <v>1223</v>
      </c>
      <c r="U1965" s="8">
        <f>Расценки!F1964</f>
        <v>1200</v>
      </c>
      <c r="V1965" s="8">
        <f>Расценки!G1964</f>
        <v>1380</v>
      </c>
      <c r="W1965" s="10">
        <f t="shared" si="1239"/>
        <v>0.53333333333333333</v>
      </c>
      <c r="X1965" s="10">
        <f t="shared" si="1240"/>
        <v>0.51811594202898548</v>
      </c>
      <c r="Y1965" s="9">
        <f>Расценки!H1964</f>
        <v>1200</v>
      </c>
      <c r="Z1965" s="9">
        <f>Расценки!I1964</f>
        <v>1380</v>
      </c>
      <c r="AA1965" s="10">
        <f>Расценки!J1964</f>
        <v>0</v>
      </c>
      <c r="AB1965" s="10">
        <f>Расценки!K1964</f>
        <v>0</v>
      </c>
      <c r="AC1965" s="16">
        <f t="shared" si="1241"/>
        <v>0.53333333333333333</v>
      </c>
      <c r="AD1965" s="16">
        <f t="shared" si="1242"/>
        <v>0.51811594202898548</v>
      </c>
      <c r="AE1965" s="10">
        <f t="shared" si="1243"/>
        <v>0.38</v>
      </c>
      <c r="AF1965" s="10">
        <f t="shared" si="1244"/>
        <v>0.37971014492753624</v>
      </c>
      <c r="AG1965" s="8">
        <f t="shared" si="1245"/>
        <v>640</v>
      </c>
      <c r="AH1965" s="8">
        <f t="shared" si="1246"/>
        <v>715</v>
      </c>
    </row>
    <row r="1966" spans="1:34" x14ac:dyDescent="0.25">
      <c r="A1966" s="7" t="s">
        <v>5719</v>
      </c>
      <c r="B1966" s="7" t="s">
        <v>5720</v>
      </c>
      <c r="C1966" s="7" t="s">
        <v>177</v>
      </c>
      <c r="D1966" s="7" t="s">
        <v>41</v>
      </c>
      <c r="E1966" s="7" t="str">
        <f>INDEX('Нормо-час по специальностям'!$B$6:$B$26,MATCH(D1966,'Нормо-час по специальностям'!$A$6:$A$26,0))</f>
        <v>Сварщик / монтажник МК</v>
      </c>
      <c r="F1966" s="15">
        <v>0.8</v>
      </c>
      <c r="G1966" s="7" t="s">
        <v>7702</v>
      </c>
      <c r="H1966" s="11">
        <f t="shared" si="1230"/>
        <v>8.75</v>
      </c>
      <c r="I1966" s="8">
        <f>INDEX('Нормо-час по специальностям'!$D$6:$D$26,MATCH(D1966,'Нормо-час по специальностям'!$A$6:$A$26,0))</f>
        <v>900</v>
      </c>
      <c r="J1966" s="8">
        <f>INDEX('Нормо-час по специальностям'!$E$6:$E$26,MATCH(D1966,'Нормо-час по специальностям'!$A$6:$A$26,0))</f>
        <v>1080</v>
      </c>
      <c r="K1966" s="8">
        <f t="shared" si="1231"/>
        <v>720</v>
      </c>
      <c r="L1966" s="8">
        <f t="shared" si="1232"/>
        <v>864</v>
      </c>
      <c r="M1966" s="8">
        <f>Расценки!L1965</f>
        <v>930</v>
      </c>
      <c r="N1966" s="8">
        <f>Расценки!M1965</f>
        <v>1069</v>
      </c>
      <c r="O1966" s="10">
        <f t="shared" si="1233"/>
        <v>-0.22580645161290325</v>
      </c>
      <c r="P1966" s="10">
        <f t="shared" si="1234"/>
        <v>-0.19176800748362954</v>
      </c>
      <c r="Q1966" s="7" t="str">
        <f t="shared" si="1235"/>
        <v>нормо-часы</v>
      </c>
      <c r="R1966" s="7" t="str">
        <f t="shared" si="1236"/>
        <v>нормо-часы</v>
      </c>
      <c r="S1966" s="8">
        <f t="shared" si="1237"/>
        <v>1163</v>
      </c>
      <c r="T1966" s="8">
        <f t="shared" si="1238"/>
        <v>1336</v>
      </c>
      <c r="U1966" s="8">
        <f>Расценки!F1965</f>
        <v>1500</v>
      </c>
      <c r="V1966" s="8">
        <f>Расценки!G1965</f>
        <v>1725</v>
      </c>
      <c r="W1966" s="10">
        <f t="shared" si="1239"/>
        <v>0.52</v>
      </c>
      <c r="X1966" s="10">
        <f t="shared" si="1240"/>
        <v>0.49913043478260871</v>
      </c>
      <c r="Y1966" s="9">
        <f>Расценки!H1965</f>
        <v>1500</v>
      </c>
      <c r="Z1966" s="9">
        <f>Расценки!I1965</f>
        <v>1725</v>
      </c>
      <c r="AA1966" s="10">
        <f>Расценки!J1965</f>
        <v>0</v>
      </c>
      <c r="AB1966" s="10">
        <f>Расценки!K1965</f>
        <v>0</v>
      </c>
      <c r="AC1966" s="16">
        <f t="shared" si="1241"/>
        <v>0.52</v>
      </c>
      <c r="AD1966" s="16">
        <f t="shared" si="1242"/>
        <v>0.49913043478260871</v>
      </c>
      <c r="AE1966" s="10">
        <f t="shared" si="1243"/>
        <v>0.38</v>
      </c>
      <c r="AF1966" s="10">
        <f t="shared" si="1244"/>
        <v>0.38028985507246377</v>
      </c>
      <c r="AG1966" s="8">
        <f t="shared" si="1245"/>
        <v>780</v>
      </c>
      <c r="AH1966" s="8">
        <f t="shared" si="1246"/>
        <v>861</v>
      </c>
    </row>
    <row r="1967" spans="1:34" x14ac:dyDescent="0.25">
      <c r="A1967" s="7" t="s">
        <v>5722</v>
      </c>
      <c r="B1967" s="7" t="s">
        <v>5723</v>
      </c>
      <c r="C1967" s="7" t="s">
        <v>177</v>
      </c>
      <c r="D1967" s="7" t="s">
        <v>41</v>
      </c>
      <c r="E1967" s="7" t="str">
        <f>INDEX('Нормо-час по специальностям'!$B$6:$B$26,MATCH(D1967,'Нормо-час по специальностям'!$A$6:$A$26,0))</f>
        <v>Сварщик / монтажник МК</v>
      </c>
      <c r="F1967" s="15">
        <v>1</v>
      </c>
      <c r="G1967" s="7" t="s">
        <v>7686</v>
      </c>
      <c r="H1967" s="11">
        <f t="shared" si="1230"/>
        <v>7</v>
      </c>
      <c r="I1967" s="8">
        <f>INDEX('Нормо-час по специальностям'!$D$6:$D$26,MATCH(D1967,'Нормо-час по специальностям'!$A$6:$A$26,0))</f>
        <v>900</v>
      </c>
      <c r="J1967" s="8">
        <f>INDEX('Нормо-час по специальностям'!$E$6:$E$26,MATCH(D1967,'Нормо-час по специальностям'!$A$6:$A$26,0))</f>
        <v>1080</v>
      </c>
      <c r="K1967" s="8">
        <f t="shared" si="1231"/>
        <v>900</v>
      </c>
      <c r="L1967" s="8">
        <f t="shared" si="1232"/>
        <v>1080</v>
      </c>
      <c r="M1967" s="8">
        <f>Расценки!L1966</f>
        <v>1240</v>
      </c>
      <c r="N1967" s="8">
        <f>Расценки!M1966</f>
        <v>1426</v>
      </c>
      <c r="O1967" s="10">
        <f t="shared" si="1233"/>
        <v>-0.27419354838709675</v>
      </c>
      <c r="P1967" s="10">
        <f t="shared" si="1234"/>
        <v>-0.24263674614305752</v>
      </c>
      <c r="Q1967" s="7" t="str">
        <f t="shared" si="1235"/>
        <v>нормо-часы</v>
      </c>
      <c r="R1967" s="7" t="str">
        <f t="shared" si="1236"/>
        <v>нормо-часы</v>
      </c>
      <c r="S1967" s="8">
        <f t="shared" si="1237"/>
        <v>1240</v>
      </c>
      <c r="T1967" s="8">
        <f t="shared" si="1238"/>
        <v>1426</v>
      </c>
      <c r="U1967" s="8">
        <f>Расценки!F1966</f>
        <v>2000</v>
      </c>
      <c r="V1967" s="8">
        <f>Расценки!G1966</f>
        <v>2300</v>
      </c>
      <c r="W1967" s="10">
        <f t="shared" si="1239"/>
        <v>0.55000000000000004</v>
      </c>
      <c r="X1967" s="10">
        <f t="shared" si="1240"/>
        <v>0.5304347826086957</v>
      </c>
      <c r="Y1967" s="9">
        <f>Расценки!H1966</f>
        <v>2000</v>
      </c>
      <c r="Z1967" s="9">
        <f>Расценки!I1966</f>
        <v>2300</v>
      </c>
      <c r="AA1967" s="10">
        <f>Расценки!J1966</f>
        <v>0</v>
      </c>
      <c r="AB1967" s="10">
        <f>Расценки!K1966</f>
        <v>0</v>
      </c>
      <c r="AC1967" s="16">
        <f t="shared" si="1241"/>
        <v>0.55000000000000004</v>
      </c>
      <c r="AD1967" s="16">
        <f t="shared" si="1242"/>
        <v>0.5304347826086957</v>
      </c>
      <c r="AE1967" s="10">
        <f t="shared" si="1243"/>
        <v>0.38</v>
      </c>
      <c r="AF1967" s="10">
        <f t="shared" si="1244"/>
        <v>0.38</v>
      </c>
      <c r="AG1967" s="8">
        <f t="shared" si="1245"/>
        <v>1100</v>
      </c>
      <c r="AH1967" s="8">
        <f t="shared" si="1246"/>
        <v>1220</v>
      </c>
    </row>
    <row r="1968" spans="1:34" x14ac:dyDescent="0.25">
      <c r="A1968" s="7" t="s">
        <v>5725</v>
      </c>
      <c r="B1968" s="7" t="s">
        <v>5726</v>
      </c>
      <c r="C1968" s="7" t="s">
        <v>177</v>
      </c>
      <c r="D1968" s="7" t="s">
        <v>392</v>
      </c>
      <c r="E1968" s="7" t="str">
        <f>INDEX('Нормо-час по специальностям'!$B$6:$B$26,MATCH(D1968,'Нормо-час по специальностям'!$A$6:$A$26,0))</f>
        <v>Электромонтажник</v>
      </c>
      <c r="F1968" s="15">
        <v>1</v>
      </c>
      <c r="G1968" s="7" t="s">
        <v>7153</v>
      </c>
      <c r="H1968" s="11">
        <f t="shared" si="1230"/>
        <v>7</v>
      </c>
      <c r="I1968" s="8">
        <f>INDEX('Нормо-час по специальностям'!$D$6:$D$26,MATCH(D1968,'Нормо-час по специальностям'!$A$6:$A$26,0))</f>
        <v>850</v>
      </c>
      <c r="J1968" s="8">
        <f>INDEX('Нормо-час по специальностям'!$E$6:$E$26,MATCH(D1968,'Нормо-час по специальностям'!$A$6:$A$26,0))</f>
        <v>1020</v>
      </c>
      <c r="K1968" s="8">
        <f t="shared" si="1231"/>
        <v>850</v>
      </c>
      <c r="L1968" s="8">
        <f t="shared" si="1232"/>
        <v>1020</v>
      </c>
      <c r="M1968" s="8">
        <f>Расценки!L1967</f>
        <v>1550</v>
      </c>
      <c r="N1968" s="8">
        <f>Расценки!M1967</f>
        <v>1782</v>
      </c>
      <c r="O1968" s="10">
        <f t="shared" si="1233"/>
        <v>-0.45161290322580649</v>
      </c>
      <c r="P1968" s="10">
        <f t="shared" si="1234"/>
        <v>-0.42760942760942766</v>
      </c>
      <c r="Q1968" s="7" t="str">
        <f t="shared" si="1235"/>
        <v>нормо-часы</v>
      </c>
      <c r="R1968" s="7" t="str">
        <f t="shared" si="1236"/>
        <v>нормо-часы</v>
      </c>
      <c r="S1968" s="8">
        <f t="shared" si="1237"/>
        <v>1550</v>
      </c>
      <c r="T1968" s="8">
        <f t="shared" si="1238"/>
        <v>1782</v>
      </c>
      <c r="U1968" s="8">
        <f>Расценки!F1967</f>
        <v>2500</v>
      </c>
      <c r="V1968" s="8">
        <f>Расценки!G1967</f>
        <v>2875</v>
      </c>
      <c r="W1968" s="10">
        <f t="shared" si="1239"/>
        <v>0.66</v>
      </c>
      <c r="X1968" s="10">
        <f t="shared" si="1240"/>
        <v>0.64521739130434785</v>
      </c>
      <c r="Y1968" s="9">
        <f>Расценки!H1967</f>
        <v>2500</v>
      </c>
      <c r="Z1968" s="9">
        <f>Расценки!I1967</f>
        <v>2875</v>
      </c>
      <c r="AA1968" s="10">
        <f>Расценки!J1967</f>
        <v>0</v>
      </c>
      <c r="AB1968" s="10">
        <f>Расценки!K1967</f>
        <v>0</v>
      </c>
      <c r="AC1968" s="16">
        <f t="shared" si="1241"/>
        <v>0.66</v>
      </c>
      <c r="AD1968" s="16">
        <f t="shared" si="1242"/>
        <v>0.64521739130434785</v>
      </c>
      <c r="AE1968" s="10">
        <f t="shared" si="1243"/>
        <v>0.38</v>
      </c>
      <c r="AF1968" s="10">
        <f t="shared" si="1244"/>
        <v>0.38017391304347825</v>
      </c>
      <c r="AG1968" s="8">
        <f t="shared" si="1245"/>
        <v>1650</v>
      </c>
      <c r="AH1968" s="8">
        <f t="shared" si="1246"/>
        <v>1855</v>
      </c>
    </row>
    <row r="1969" spans="1:34" x14ac:dyDescent="0.25">
      <c r="A1969" s="12" t="s">
        <v>5729</v>
      </c>
      <c r="B1969" s="12" t="s">
        <v>5730</v>
      </c>
      <c r="C1969" s="12" t="s">
        <v>54</v>
      </c>
      <c r="D1969" s="7" t="s">
        <v>41</v>
      </c>
      <c r="E1969" s="7" t="str">
        <f>INDEX('Нормо-час по специальностям'!$B$6:$B$26,MATCH(D1969,'Нормо-час по специальностям'!$A$6:$A$26,0))</f>
        <v>Сварщик / монтажник МК</v>
      </c>
      <c r="F1969" s="15">
        <v>0.5</v>
      </c>
      <c r="G1969" s="7" t="s">
        <v>7696</v>
      </c>
      <c r="H1969" s="11">
        <f t="shared" si="1230"/>
        <v>14</v>
      </c>
      <c r="I1969" s="8">
        <f>INDEX('Нормо-час по специальностям'!$D$6:$D$26,MATCH(D1969,'Нормо-час по специальностям'!$A$6:$A$26,0))</f>
        <v>900</v>
      </c>
      <c r="J1969" s="8">
        <f>INDEX('Нормо-час по специальностям'!$E$6:$E$26,MATCH(D1969,'Нормо-час по специальностям'!$A$6:$A$26,0))</f>
        <v>1080</v>
      </c>
      <c r="K1969" s="8">
        <f t="shared" si="1231"/>
        <v>450</v>
      </c>
      <c r="L1969" s="8">
        <f t="shared" si="1232"/>
        <v>540</v>
      </c>
      <c r="M1969" s="8">
        <f>Расценки!L1968</f>
        <v>310</v>
      </c>
      <c r="N1969" s="8">
        <f>Расценки!M1968</f>
        <v>356</v>
      </c>
      <c r="O1969" s="10">
        <f t="shared" si="1233"/>
        <v>0.45161290322580649</v>
      </c>
      <c r="P1969" s="10">
        <f t="shared" si="1234"/>
        <v>0.51685393258426959</v>
      </c>
      <c r="Q1969" s="7" t="str">
        <f t="shared" si="1235"/>
        <v>расценка</v>
      </c>
      <c r="R1969" s="7" t="str">
        <f t="shared" si="1236"/>
        <v>расценка</v>
      </c>
      <c r="S1969" s="8">
        <f t="shared" si="1237"/>
        <v>620</v>
      </c>
      <c r="T1969" s="8">
        <f t="shared" si="1238"/>
        <v>712</v>
      </c>
      <c r="U1969" s="8">
        <f>Расценки!F1968</f>
        <v>500</v>
      </c>
      <c r="V1969" s="8">
        <f>Расценки!G1968</f>
        <v>575</v>
      </c>
      <c r="W1969" s="10">
        <f t="shared" si="1239"/>
        <v>0.1</v>
      </c>
      <c r="X1969" s="10">
        <f t="shared" si="1240"/>
        <v>6.0869565217391307E-2</v>
      </c>
      <c r="Y1969" s="9">
        <f>Расценки!H1968</f>
        <v>600</v>
      </c>
      <c r="Z1969" s="9">
        <f>Расценки!I1968</f>
        <v>720</v>
      </c>
      <c r="AA1969" s="10">
        <f>Расценки!J1968</f>
        <v>0.19999999999999996</v>
      </c>
      <c r="AB1969" s="10">
        <f>Расценки!K1968</f>
        <v>0.25217391304347836</v>
      </c>
      <c r="AC1969" s="16">
        <f t="shared" si="1241"/>
        <v>0.25</v>
      </c>
      <c r="AD1969" s="16">
        <f t="shared" si="1242"/>
        <v>0.25</v>
      </c>
      <c r="AE1969" s="10">
        <f t="shared" si="1243"/>
        <v>0.48333333333333334</v>
      </c>
      <c r="AF1969" s="10">
        <f t="shared" si="1244"/>
        <v>0.50555555555555554</v>
      </c>
      <c r="AG1969" s="8">
        <f t="shared" si="1245"/>
        <v>150</v>
      </c>
      <c r="AH1969" s="8">
        <f t="shared" si="1246"/>
        <v>180</v>
      </c>
    </row>
    <row r="1970" spans="1:34" x14ac:dyDescent="0.25">
      <c r="A1970" s="12" t="s">
        <v>5732</v>
      </c>
      <c r="B1970" s="12" t="s">
        <v>5733</v>
      </c>
      <c r="C1970" s="12" t="s">
        <v>54</v>
      </c>
      <c r="D1970" s="7" t="s">
        <v>279</v>
      </c>
      <c r="E1970" s="7" t="str">
        <f>INDEX('Нормо-час по специальностям'!$B$6:$B$26,MATCH(D1970,'Нормо-час по специальностям'!$A$6:$A$26,0))</f>
        <v>Отделочник (штукатур, маляр, ГКЛ)</v>
      </c>
      <c r="F1970" s="15">
        <v>0.4</v>
      </c>
      <c r="G1970" s="7" t="s">
        <v>7703</v>
      </c>
      <c r="H1970" s="11">
        <f t="shared" si="1230"/>
        <v>17.5</v>
      </c>
      <c r="I1970" s="8">
        <f>INDEX('Нормо-час по специальностям'!$D$6:$D$26,MATCH(D1970,'Нормо-час по специальностям'!$A$6:$A$26,0))</f>
        <v>750</v>
      </c>
      <c r="J1970" s="8">
        <f>INDEX('Нормо-час по специальностям'!$E$6:$E$26,MATCH(D1970,'Нормо-час по специальностям'!$A$6:$A$26,0))</f>
        <v>900</v>
      </c>
      <c r="K1970" s="8">
        <f t="shared" si="1231"/>
        <v>300</v>
      </c>
      <c r="L1970" s="8">
        <f t="shared" si="1232"/>
        <v>360</v>
      </c>
      <c r="M1970" s="8">
        <f>Расценки!L1969</f>
        <v>284</v>
      </c>
      <c r="N1970" s="8">
        <f>Расценки!M1969</f>
        <v>326</v>
      </c>
      <c r="O1970" s="10">
        <f t="shared" si="1233"/>
        <v>5.6338028169014009E-2</v>
      </c>
      <c r="P1970" s="10">
        <f t="shared" si="1234"/>
        <v>0.10429447852760743</v>
      </c>
      <c r="Q1970" s="7" t="str">
        <f t="shared" si="1235"/>
        <v>равно</v>
      </c>
      <c r="R1970" s="7" t="str">
        <f t="shared" si="1236"/>
        <v>расценка</v>
      </c>
      <c r="S1970" s="8">
        <f t="shared" si="1237"/>
        <v>710</v>
      </c>
      <c r="T1970" s="8">
        <f t="shared" si="1238"/>
        <v>815</v>
      </c>
      <c r="U1970" s="8">
        <f>Расценки!F1969</f>
        <v>450</v>
      </c>
      <c r="V1970" s="8">
        <f>Расценки!G1969</f>
        <v>518</v>
      </c>
      <c r="W1970" s="10">
        <f t="shared" si="1239"/>
        <v>0.33333333333333331</v>
      </c>
      <c r="X1970" s="10">
        <f t="shared" si="1240"/>
        <v>0.30501930501930502</v>
      </c>
      <c r="Y1970" s="9">
        <f>Расценки!H1969</f>
        <v>450</v>
      </c>
      <c r="Z1970" s="9">
        <f>Расценки!I1969</f>
        <v>518</v>
      </c>
      <c r="AA1970" s="10">
        <f>Расценки!J1969</f>
        <v>0</v>
      </c>
      <c r="AB1970" s="10">
        <f>Расценки!K1969</f>
        <v>0</v>
      </c>
      <c r="AC1970" s="16">
        <f t="shared" si="1241"/>
        <v>0.33333333333333331</v>
      </c>
      <c r="AD1970" s="16">
        <f t="shared" si="1242"/>
        <v>0.30501930501930502</v>
      </c>
      <c r="AE1970" s="10">
        <f t="shared" si="1243"/>
        <v>0.36888888888888888</v>
      </c>
      <c r="AF1970" s="10">
        <f t="shared" si="1244"/>
        <v>0.37065637065637064</v>
      </c>
      <c r="AG1970" s="8">
        <f t="shared" si="1245"/>
        <v>150</v>
      </c>
      <c r="AH1970" s="8">
        <f t="shared" si="1246"/>
        <v>158</v>
      </c>
    </row>
    <row r="1971" spans="1:34" x14ac:dyDescent="0.25">
      <c r="A1971" s="5" t="s">
        <v>5735</v>
      </c>
      <c r="B1971" s="6"/>
      <c r="C1971" s="6"/>
      <c r="D1971" s="6"/>
      <c r="E1971" s="6"/>
      <c r="F1971" s="6"/>
      <c r="G1971" s="6"/>
      <c r="H1971" s="6"/>
      <c r="I1971" s="6"/>
      <c r="J1971" s="6"/>
      <c r="K1971" s="6"/>
      <c r="L1971" s="6"/>
      <c r="M1971" s="6"/>
      <c r="N1971" s="6"/>
      <c r="O1971" s="6"/>
      <c r="P1971" s="6"/>
      <c r="Q1971" s="6"/>
      <c r="R1971" s="6"/>
      <c r="S1971" s="6"/>
      <c r="T1971" s="6"/>
      <c r="U1971" s="6"/>
      <c r="V1971" s="6"/>
      <c r="W1971" s="6"/>
      <c r="X1971" s="6"/>
      <c r="Y1971" s="6"/>
      <c r="Z1971" s="6"/>
      <c r="AA1971" s="6"/>
      <c r="AB1971" s="6"/>
      <c r="AC1971" s="6"/>
      <c r="AD1971" s="6"/>
      <c r="AE1971" s="6"/>
      <c r="AF1971" s="6"/>
      <c r="AG1971" s="6"/>
      <c r="AH1971" s="6"/>
    </row>
    <row r="1972" spans="1:34" x14ac:dyDescent="0.25">
      <c r="A1972" s="7" t="s">
        <v>5736</v>
      </c>
      <c r="B1972" s="7" t="s">
        <v>5737</v>
      </c>
      <c r="C1972" s="7" t="s">
        <v>177</v>
      </c>
      <c r="D1972" s="7" t="s">
        <v>799</v>
      </c>
      <c r="E1972" s="7" t="str">
        <f>INDEX('Нормо-час по специальностям'!$B$6:$B$26,MATCH(D1972,'Нормо-час по специальностям'!$A$6:$A$26,0))</f>
        <v>Сервисный инженер ворот и автоматики</v>
      </c>
      <c r="F1972" s="15">
        <v>1.5</v>
      </c>
      <c r="G1972" s="7" t="s">
        <v>7646</v>
      </c>
      <c r="H1972" s="11">
        <f t="shared" ref="H1972:H2003" si="1247">IF(OR(F1972="",F1972=0),"",ROUND($G$3/F1972,2))</f>
        <v>4.67</v>
      </c>
      <c r="I1972" s="8">
        <f>INDEX('Нормо-час по специальностям'!$D$6:$D$26,MATCH(D1972,'Нормо-час по специальностям'!$A$6:$A$26,0))</f>
        <v>1200</v>
      </c>
      <c r="J1972" s="8">
        <f>INDEX('Нормо-час по специальностям'!$E$6:$E$26,MATCH(D1972,'Нормо-час по специальностям'!$A$6:$A$26,0))</f>
        <v>1440</v>
      </c>
      <c r="K1972" s="8">
        <f t="shared" ref="K1972:K2003" si="1248">IF(OR(F1972="",F1972=0,I1972=0),"",ROUND(F1972*I1972,0))</f>
        <v>1800</v>
      </c>
      <c r="L1972" s="8">
        <f t="shared" ref="L1972:L2003" si="1249">IF(OR(F1972="",F1972=0,J1972=0),"",ROUND(F1972*J1972,0))</f>
        <v>2160</v>
      </c>
      <c r="M1972" s="8">
        <f>Расценки!L1971</f>
        <v>1500</v>
      </c>
      <c r="N1972" s="8">
        <f>Расценки!M1971</f>
        <v>1725</v>
      </c>
      <c r="O1972" s="10">
        <f t="shared" ref="O1972:O2003" si="1250">IF(OR(K1972="",M1972="",M1972=0),"",K1972/M1972-1)</f>
        <v>0.19999999999999996</v>
      </c>
      <c r="P1972" s="10">
        <f t="shared" ref="P1972:P2003" si="1251">IF(OR(L1972="",N1972="",N1972=0),"",L1972/N1972-1)</f>
        <v>0.25217391304347836</v>
      </c>
      <c r="Q1972" s="7" t="str">
        <f t="shared" ref="Q1972:Q2003" si="1252">IF(O1972="","—",IF(O1972&lt;-$C$3,"нормо-часы",IF(O1972&gt;$C$3,"расценка","равно")))</f>
        <v>расценка</v>
      </c>
      <c r="R1972" s="7" t="str">
        <f t="shared" ref="R1972:R2003" si="1253">IF(P1972="","—",IF(P1972&lt;-$C$3,"нормо-часы",IF(P1972&gt;$C$3,"расценка","равно")))</f>
        <v>расценка</v>
      </c>
      <c r="S1972" s="8">
        <f t="shared" ref="S1972:S2003" si="1254">IF(OR(F1972="",F1972=0,M1972=""),"",ROUND(M1972/F1972,0))</f>
        <v>1000</v>
      </c>
      <c r="T1972" s="8">
        <f t="shared" ref="T1972:T2003" si="1255">IF(OR(F1972="",F1972=0,N1972=""),"",ROUND(N1972/F1972,0))</f>
        <v>1150</v>
      </c>
      <c r="U1972" s="8">
        <f>Расценки!F1971</f>
        <v>2500</v>
      </c>
      <c r="V1972" s="8">
        <f>Расценки!G1971</f>
        <v>2875</v>
      </c>
      <c r="W1972" s="10">
        <f t="shared" ref="W1972:W2003" si="1256">IF(OR(K1972="",U1972="",U1972=0),"",(U1972-K1972)/U1972)</f>
        <v>0.28000000000000003</v>
      </c>
      <c r="X1972" s="10">
        <f t="shared" ref="X1972:X2003" si="1257">IF(OR(L1972="",V1972="",V1972=0),"",(V1972-L1972)/V1972)</f>
        <v>0.24869565217391304</v>
      </c>
      <c r="Y1972" s="9">
        <f>Расценки!H1971</f>
        <v>2500</v>
      </c>
      <c r="Z1972" s="9">
        <f>Расценки!I1971</f>
        <v>2880</v>
      </c>
      <c r="AA1972" s="10">
        <f>Расценки!J1971</f>
        <v>0</v>
      </c>
      <c r="AB1972" s="10">
        <f>Расценки!K1971</f>
        <v>1.7391304347826875E-3</v>
      </c>
      <c r="AC1972" s="16">
        <f t="shared" ref="AC1972:AC2003" si="1258">IF(OR(K1972="",Y1972="",Y1972=0),"",(Y1972-K1972)/Y1972)</f>
        <v>0.28000000000000003</v>
      </c>
      <c r="AD1972" s="16">
        <f t="shared" ref="AD1972:AD2003" si="1259">IF(OR(L1972="",Z1972="",Z1972=0),"",(Z1972-L1972)/Z1972)</f>
        <v>0.25</v>
      </c>
      <c r="AE1972" s="10">
        <f t="shared" ref="AE1972:AE2003" si="1260">IF(OR(Y1972="",Y1972=0),"",(Y1972-M1972)/Y1972)</f>
        <v>0.4</v>
      </c>
      <c r="AF1972" s="10">
        <f t="shared" ref="AF1972:AF2003" si="1261">IF(OR(Z1972="",Z1972=0),"",(Z1972-N1972)/Z1972)</f>
        <v>0.40104166666666669</v>
      </c>
      <c r="AG1972" s="8">
        <f t="shared" ref="AG1972:AG2003" si="1262">IF(OR(K1972="",Y1972=""),"",Y1972-K1972)</f>
        <v>700</v>
      </c>
      <c r="AH1972" s="8">
        <f t="shared" ref="AH1972:AH2003" si="1263">IF(OR(L1972="",Z1972=""),"",Z1972-L1972)</f>
        <v>720</v>
      </c>
    </row>
    <row r="1973" spans="1:34" x14ac:dyDescent="0.25">
      <c r="A1973" s="7" t="s">
        <v>5740</v>
      </c>
      <c r="B1973" s="7" t="s">
        <v>5741</v>
      </c>
      <c r="C1973" s="7" t="s">
        <v>177</v>
      </c>
      <c r="D1973" s="7" t="s">
        <v>799</v>
      </c>
      <c r="E1973" s="7" t="str">
        <f>INDEX('Нормо-час по специальностям'!$B$6:$B$26,MATCH(D1973,'Нормо-час по специальностям'!$A$6:$A$26,0))</f>
        <v>Сервисный инженер ворот и автоматики</v>
      </c>
      <c r="F1973" s="15">
        <v>2.5</v>
      </c>
      <c r="G1973" s="7" t="s">
        <v>7646</v>
      </c>
      <c r="H1973" s="11">
        <f t="shared" si="1247"/>
        <v>2.8</v>
      </c>
      <c r="I1973" s="8">
        <f>INDEX('Нормо-час по специальностям'!$D$6:$D$26,MATCH(D1973,'Нормо-час по специальностям'!$A$6:$A$26,0))</f>
        <v>1200</v>
      </c>
      <c r="J1973" s="8">
        <f>INDEX('Нормо-час по специальностям'!$E$6:$E$26,MATCH(D1973,'Нормо-час по специальностям'!$A$6:$A$26,0))</f>
        <v>1440</v>
      </c>
      <c r="K1973" s="8">
        <f t="shared" si="1248"/>
        <v>3000</v>
      </c>
      <c r="L1973" s="8">
        <f t="shared" si="1249"/>
        <v>3600</v>
      </c>
      <c r="M1973" s="8">
        <f>Расценки!L1972</f>
        <v>2400</v>
      </c>
      <c r="N1973" s="8">
        <f>Расценки!M1972</f>
        <v>2760</v>
      </c>
      <c r="O1973" s="10">
        <f t="shared" si="1250"/>
        <v>0.25</v>
      </c>
      <c r="P1973" s="10">
        <f t="shared" si="1251"/>
        <v>0.30434782608695654</v>
      </c>
      <c r="Q1973" s="7" t="str">
        <f t="shared" si="1252"/>
        <v>расценка</v>
      </c>
      <c r="R1973" s="7" t="str">
        <f t="shared" si="1253"/>
        <v>расценка</v>
      </c>
      <c r="S1973" s="8">
        <f t="shared" si="1254"/>
        <v>960</v>
      </c>
      <c r="T1973" s="8">
        <f t="shared" si="1255"/>
        <v>1104</v>
      </c>
      <c r="U1973" s="8">
        <f>Расценки!F1972</f>
        <v>4000</v>
      </c>
      <c r="V1973" s="8">
        <f>Расценки!G1972</f>
        <v>4600</v>
      </c>
      <c r="W1973" s="10">
        <f t="shared" si="1256"/>
        <v>0.25</v>
      </c>
      <c r="X1973" s="10">
        <f t="shared" si="1257"/>
        <v>0.21739130434782608</v>
      </c>
      <c r="Y1973" s="9">
        <f>Расценки!H1972</f>
        <v>4000</v>
      </c>
      <c r="Z1973" s="9">
        <f>Расценки!I1972</f>
        <v>4800</v>
      </c>
      <c r="AA1973" s="10">
        <f>Расценки!J1972</f>
        <v>0</v>
      </c>
      <c r="AB1973" s="10">
        <f>Расценки!K1972</f>
        <v>4.3478260869565188E-2</v>
      </c>
      <c r="AC1973" s="16">
        <f t="shared" si="1258"/>
        <v>0.25</v>
      </c>
      <c r="AD1973" s="16">
        <f t="shared" si="1259"/>
        <v>0.25</v>
      </c>
      <c r="AE1973" s="10">
        <f t="shared" si="1260"/>
        <v>0.4</v>
      </c>
      <c r="AF1973" s="10">
        <f t="shared" si="1261"/>
        <v>0.42499999999999999</v>
      </c>
      <c r="AG1973" s="8">
        <f t="shared" si="1262"/>
        <v>1000</v>
      </c>
      <c r="AH1973" s="8">
        <f t="shared" si="1263"/>
        <v>1200</v>
      </c>
    </row>
    <row r="1974" spans="1:34" x14ac:dyDescent="0.25">
      <c r="A1974" s="7" t="s">
        <v>5744</v>
      </c>
      <c r="B1974" s="7" t="s">
        <v>5745</v>
      </c>
      <c r="C1974" s="7" t="s">
        <v>177</v>
      </c>
      <c r="D1974" s="7" t="s">
        <v>799</v>
      </c>
      <c r="E1974" s="7" t="str">
        <f>INDEX('Нормо-час по специальностям'!$B$6:$B$26,MATCH(D1974,'Нормо-час по специальностям'!$A$6:$A$26,0))</f>
        <v>Сервисный инженер ворот и автоматики</v>
      </c>
      <c r="F1974" s="15">
        <v>1</v>
      </c>
      <c r="G1974" s="7" t="s">
        <v>7646</v>
      </c>
      <c r="H1974" s="11">
        <f t="shared" si="1247"/>
        <v>7</v>
      </c>
      <c r="I1974" s="8">
        <f>INDEX('Нормо-час по специальностям'!$D$6:$D$26,MATCH(D1974,'Нормо-час по специальностям'!$A$6:$A$26,0))</f>
        <v>1200</v>
      </c>
      <c r="J1974" s="8">
        <f>INDEX('Нормо-час по специальностям'!$E$6:$E$26,MATCH(D1974,'Нормо-час по специальностям'!$A$6:$A$26,0))</f>
        <v>1440</v>
      </c>
      <c r="K1974" s="8">
        <f t="shared" si="1248"/>
        <v>1200</v>
      </c>
      <c r="L1974" s="8">
        <f t="shared" si="1249"/>
        <v>1440</v>
      </c>
      <c r="M1974" s="8">
        <f>Расценки!L1973</f>
        <v>1800</v>
      </c>
      <c r="N1974" s="8">
        <f>Расценки!M1973</f>
        <v>2070</v>
      </c>
      <c r="O1974" s="10">
        <f t="shared" si="1250"/>
        <v>-0.33333333333333337</v>
      </c>
      <c r="P1974" s="10">
        <f t="shared" si="1251"/>
        <v>-0.30434782608695654</v>
      </c>
      <c r="Q1974" s="7" t="str">
        <f t="shared" si="1252"/>
        <v>нормо-часы</v>
      </c>
      <c r="R1974" s="7" t="str">
        <f t="shared" si="1253"/>
        <v>нормо-часы</v>
      </c>
      <c r="S1974" s="8">
        <f t="shared" si="1254"/>
        <v>1800</v>
      </c>
      <c r="T1974" s="8">
        <f t="shared" si="1255"/>
        <v>2070</v>
      </c>
      <c r="U1974" s="8">
        <f>Расценки!F1973</f>
        <v>3000</v>
      </c>
      <c r="V1974" s="8">
        <f>Расценки!G1973</f>
        <v>3450</v>
      </c>
      <c r="W1974" s="10">
        <f t="shared" si="1256"/>
        <v>0.6</v>
      </c>
      <c r="X1974" s="10">
        <f t="shared" si="1257"/>
        <v>0.58260869565217388</v>
      </c>
      <c r="Y1974" s="9">
        <f>Расценки!H1973</f>
        <v>3000</v>
      </c>
      <c r="Z1974" s="9">
        <f>Расценки!I1973</f>
        <v>3450</v>
      </c>
      <c r="AA1974" s="10">
        <f>Расценки!J1973</f>
        <v>0</v>
      </c>
      <c r="AB1974" s="10">
        <f>Расценки!K1973</f>
        <v>0</v>
      </c>
      <c r="AC1974" s="16">
        <f t="shared" si="1258"/>
        <v>0.6</v>
      </c>
      <c r="AD1974" s="16">
        <f t="shared" si="1259"/>
        <v>0.58260869565217388</v>
      </c>
      <c r="AE1974" s="10">
        <f t="shared" si="1260"/>
        <v>0.4</v>
      </c>
      <c r="AF1974" s="10">
        <f t="shared" si="1261"/>
        <v>0.4</v>
      </c>
      <c r="AG1974" s="8">
        <f t="shared" si="1262"/>
        <v>1800</v>
      </c>
      <c r="AH1974" s="8">
        <f t="shared" si="1263"/>
        <v>2010</v>
      </c>
    </row>
    <row r="1975" spans="1:34" x14ac:dyDescent="0.25">
      <c r="A1975" s="7" t="s">
        <v>5747</v>
      </c>
      <c r="B1975" s="7" t="s">
        <v>5748</v>
      </c>
      <c r="C1975" s="7" t="s">
        <v>177</v>
      </c>
      <c r="D1975" s="7" t="s">
        <v>799</v>
      </c>
      <c r="E1975" s="7" t="str">
        <f>INDEX('Нормо-час по специальностям'!$B$6:$B$26,MATCH(D1975,'Нормо-час по специальностям'!$A$6:$A$26,0))</f>
        <v>Сервисный инженер ворот и автоматики</v>
      </c>
      <c r="F1975" s="15">
        <v>1</v>
      </c>
      <c r="G1975" s="7" t="s">
        <v>7646</v>
      </c>
      <c r="H1975" s="11">
        <f t="shared" si="1247"/>
        <v>7</v>
      </c>
      <c r="I1975" s="8">
        <f>INDEX('Нормо-час по специальностям'!$D$6:$D$26,MATCH(D1975,'Нормо-час по специальностям'!$A$6:$A$26,0))</f>
        <v>1200</v>
      </c>
      <c r="J1975" s="8">
        <f>INDEX('Нормо-час по специальностям'!$E$6:$E$26,MATCH(D1975,'Нормо-час по специальностям'!$A$6:$A$26,0))</f>
        <v>1440</v>
      </c>
      <c r="K1975" s="8">
        <f t="shared" si="1248"/>
        <v>1200</v>
      </c>
      <c r="L1975" s="8">
        <f t="shared" si="1249"/>
        <v>1440</v>
      </c>
      <c r="M1975" s="8">
        <f>Расценки!L1974</f>
        <v>1500</v>
      </c>
      <c r="N1975" s="8">
        <f>Расценки!M1974</f>
        <v>1725</v>
      </c>
      <c r="O1975" s="10">
        <f t="shared" si="1250"/>
        <v>-0.19999999999999996</v>
      </c>
      <c r="P1975" s="10">
        <f t="shared" si="1251"/>
        <v>-0.16521739130434787</v>
      </c>
      <c r="Q1975" s="7" t="str">
        <f t="shared" si="1252"/>
        <v>нормо-часы</v>
      </c>
      <c r="R1975" s="7" t="str">
        <f t="shared" si="1253"/>
        <v>нормо-часы</v>
      </c>
      <c r="S1975" s="8">
        <f t="shared" si="1254"/>
        <v>1500</v>
      </c>
      <c r="T1975" s="8">
        <f t="shared" si="1255"/>
        <v>1725</v>
      </c>
      <c r="U1975" s="8">
        <f>Расценки!F1974</f>
        <v>2500</v>
      </c>
      <c r="V1975" s="8">
        <f>Расценки!G1974</f>
        <v>2875</v>
      </c>
      <c r="W1975" s="10">
        <f t="shared" si="1256"/>
        <v>0.52</v>
      </c>
      <c r="X1975" s="10">
        <f t="shared" si="1257"/>
        <v>0.49913043478260871</v>
      </c>
      <c r="Y1975" s="9">
        <f>Расценки!H1974</f>
        <v>2500</v>
      </c>
      <c r="Z1975" s="9">
        <f>Расценки!I1974</f>
        <v>2875</v>
      </c>
      <c r="AA1975" s="10">
        <f>Расценки!J1974</f>
        <v>0</v>
      </c>
      <c r="AB1975" s="10">
        <f>Расценки!K1974</f>
        <v>0</v>
      </c>
      <c r="AC1975" s="16">
        <f t="shared" si="1258"/>
        <v>0.52</v>
      </c>
      <c r="AD1975" s="16">
        <f t="shared" si="1259"/>
        <v>0.49913043478260871</v>
      </c>
      <c r="AE1975" s="10">
        <f t="shared" si="1260"/>
        <v>0.4</v>
      </c>
      <c r="AF1975" s="10">
        <f t="shared" si="1261"/>
        <v>0.4</v>
      </c>
      <c r="AG1975" s="8">
        <f t="shared" si="1262"/>
        <v>1300</v>
      </c>
      <c r="AH1975" s="8">
        <f t="shared" si="1263"/>
        <v>1435</v>
      </c>
    </row>
    <row r="1976" spans="1:34" x14ac:dyDescent="0.25">
      <c r="A1976" s="7" t="s">
        <v>5750</v>
      </c>
      <c r="B1976" s="7" t="s">
        <v>5751</v>
      </c>
      <c r="C1976" s="7" t="s">
        <v>177</v>
      </c>
      <c r="D1976" s="7" t="s">
        <v>799</v>
      </c>
      <c r="E1976" s="7" t="str">
        <f>INDEX('Нормо-час по специальностям'!$B$6:$B$26,MATCH(D1976,'Нормо-час по специальностям'!$A$6:$A$26,0))</f>
        <v>Сервисный инженер ворот и автоматики</v>
      </c>
      <c r="F1976" s="15">
        <v>2</v>
      </c>
      <c r="G1976" s="7" t="s">
        <v>7646</v>
      </c>
      <c r="H1976" s="11">
        <f t="shared" si="1247"/>
        <v>3.5</v>
      </c>
      <c r="I1976" s="8">
        <f>INDEX('Нормо-час по специальностям'!$D$6:$D$26,MATCH(D1976,'Нормо-час по специальностям'!$A$6:$A$26,0))</f>
        <v>1200</v>
      </c>
      <c r="J1976" s="8">
        <f>INDEX('Нормо-час по специальностям'!$E$6:$E$26,MATCH(D1976,'Нормо-час по специальностям'!$A$6:$A$26,0))</f>
        <v>1440</v>
      </c>
      <c r="K1976" s="8">
        <f t="shared" si="1248"/>
        <v>2400</v>
      </c>
      <c r="L1976" s="8">
        <f t="shared" si="1249"/>
        <v>2880</v>
      </c>
      <c r="M1976" s="8">
        <f>Расценки!L1975</f>
        <v>2100</v>
      </c>
      <c r="N1976" s="8">
        <f>Расценки!M1975</f>
        <v>2415</v>
      </c>
      <c r="O1976" s="10">
        <f t="shared" si="1250"/>
        <v>0.14285714285714279</v>
      </c>
      <c r="P1976" s="10">
        <f t="shared" si="1251"/>
        <v>0.19254658385093171</v>
      </c>
      <c r="Q1976" s="7" t="str">
        <f t="shared" si="1252"/>
        <v>расценка</v>
      </c>
      <c r="R1976" s="7" t="str">
        <f t="shared" si="1253"/>
        <v>расценка</v>
      </c>
      <c r="S1976" s="8">
        <f t="shared" si="1254"/>
        <v>1050</v>
      </c>
      <c r="T1976" s="8">
        <f t="shared" si="1255"/>
        <v>1208</v>
      </c>
      <c r="U1976" s="8">
        <f>Расценки!F1975</f>
        <v>3500</v>
      </c>
      <c r="V1976" s="8">
        <f>Расценки!G1975</f>
        <v>4025</v>
      </c>
      <c r="W1976" s="10">
        <f t="shared" si="1256"/>
        <v>0.31428571428571428</v>
      </c>
      <c r="X1976" s="10">
        <f t="shared" si="1257"/>
        <v>0.28447204968944101</v>
      </c>
      <c r="Y1976" s="9">
        <f>Расценки!H1975</f>
        <v>3500</v>
      </c>
      <c r="Z1976" s="9">
        <f>Расценки!I1975</f>
        <v>4025</v>
      </c>
      <c r="AA1976" s="10">
        <f>Расценки!J1975</f>
        <v>0</v>
      </c>
      <c r="AB1976" s="10">
        <f>Расценки!K1975</f>
        <v>0</v>
      </c>
      <c r="AC1976" s="16">
        <f t="shared" si="1258"/>
        <v>0.31428571428571428</v>
      </c>
      <c r="AD1976" s="16">
        <f t="shared" si="1259"/>
        <v>0.28447204968944101</v>
      </c>
      <c r="AE1976" s="10">
        <f t="shared" si="1260"/>
        <v>0.4</v>
      </c>
      <c r="AF1976" s="10">
        <f t="shared" si="1261"/>
        <v>0.4</v>
      </c>
      <c r="AG1976" s="8">
        <f t="shared" si="1262"/>
        <v>1100</v>
      </c>
      <c r="AH1976" s="8">
        <f t="shared" si="1263"/>
        <v>1145</v>
      </c>
    </row>
    <row r="1977" spans="1:34" x14ac:dyDescent="0.25">
      <c r="A1977" s="7" t="s">
        <v>5753</v>
      </c>
      <c r="B1977" s="7" t="s">
        <v>5754</v>
      </c>
      <c r="C1977" s="7" t="s">
        <v>177</v>
      </c>
      <c r="D1977" s="7" t="s">
        <v>799</v>
      </c>
      <c r="E1977" s="7" t="str">
        <f>INDEX('Нормо-час по специальностям'!$B$6:$B$26,MATCH(D1977,'Нормо-час по специальностям'!$A$6:$A$26,0))</f>
        <v>Сервисный инженер ворот и автоматики</v>
      </c>
      <c r="F1977" s="15">
        <v>1.5</v>
      </c>
      <c r="G1977" s="7" t="s">
        <v>7646</v>
      </c>
      <c r="H1977" s="11">
        <f t="shared" si="1247"/>
        <v>4.67</v>
      </c>
      <c r="I1977" s="8">
        <f>INDEX('Нормо-час по специальностям'!$D$6:$D$26,MATCH(D1977,'Нормо-час по специальностям'!$A$6:$A$26,0))</f>
        <v>1200</v>
      </c>
      <c r="J1977" s="8">
        <f>INDEX('Нормо-час по специальностям'!$E$6:$E$26,MATCH(D1977,'Нормо-час по специальностям'!$A$6:$A$26,0))</f>
        <v>1440</v>
      </c>
      <c r="K1977" s="8">
        <f t="shared" si="1248"/>
        <v>1800</v>
      </c>
      <c r="L1977" s="8">
        <f t="shared" si="1249"/>
        <v>2160</v>
      </c>
      <c r="M1977" s="8">
        <f>Расценки!L1976</f>
        <v>1800</v>
      </c>
      <c r="N1977" s="8">
        <f>Расценки!M1976</f>
        <v>2070</v>
      </c>
      <c r="O1977" s="10">
        <f t="shared" si="1250"/>
        <v>0</v>
      </c>
      <c r="P1977" s="10">
        <f t="shared" si="1251"/>
        <v>4.3478260869565188E-2</v>
      </c>
      <c r="Q1977" s="7" t="str">
        <f t="shared" si="1252"/>
        <v>равно</v>
      </c>
      <c r="R1977" s="7" t="str">
        <f t="shared" si="1253"/>
        <v>равно</v>
      </c>
      <c r="S1977" s="8">
        <f t="shared" si="1254"/>
        <v>1200</v>
      </c>
      <c r="T1977" s="8">
        <f t="shared" si="1255"/>
        <v>1380</v>
      </c>
      <c r="U1977" s="8">
        <f>Расценки!F1976</f>
        <v>3000</v>
      </c>
      <c r="V1977" s="8">
        <f>Расценки!G1976</f>
        <v>3450</v>
      </c>
      <c r="W1977" s="10">
        <f t="shared" si="1256"/>
        <v>0.4</v>
      </c>
      <c r="X1977" s="10">
        <f t="shared" si="1257"/>
        <v>0.37391304347826088</v>
      </c>
      <c r="Y1977" s="9">
        <f>Расценки!H1976</f>
        <v>3000</v>
      </c>
      <c r="Z1977" s="9">
        <f>Расценки!I1976</f>
        <v>3450</v>
      </c>
      <c r="AA1977" s="10">
        <f>Расценки!J1976</f>
        <v>0</v>
      </c>
      <c r="AB1977" s="10">
        <f>Расценки!K1976</f>
        <v>0</v>
      </c>
      <c r="AC1977" s="16">
        <f t="shared" si="1258"/>
        <v>0.4</v>
      </c>
      <c r="AD1977" s="16">
        <f t="shared" si="1259"/>
        <v>0.37391304347826088</v>
      </c>
      <c r="AE1977" s="10">
        <f t="shared" si="1260"/>
        <v>0.4</v>
      </c>
      <c r="AF1977" s="10">
        <f t="shared" si="1261"/>
        <v>0.4</v>
      </c>
      <c r="AG1977" s="8">
        <f t="shared" si="1262"/>
        <v>1200</v>
      </c>
      <c r="AH1977" s="8">
        <f t="shared" si="1263"/>
        <v>1290</v>
      </c>
    </row>
    <row r="1978" spans="1:34" x14ac:dyDescent="0.25">
      <c r="A1978" s="7" t="s">
        <v>5755</v>
      </c>
      <c r="B1978" s="7" t="s">
        <v>5756</v>
      </c>
      <c r="C1978" s="7" t="s">
        <v>177</v>
      </c>
      <c r="D1978" s="7" t="s">
        <v>799</v>
      </c>
      <c r="E1978" s="7" t="str">
        <f>INDEX('Нормо-час по специальностям'!$B$6:$B$26,MATCH(D1978,'Нормо-час по специальностям'!$A$6:$A$26,0))</f>
        <v>Сервисный инженер ворот и автоматики</v>
      </c>
      <c r="F1978" s="15">
        <v>1</v>
      </c>
      <c r="G1978" s="7" t="s">
        <v>7646</v>
      </c>
      <c r="H1978" s="11">
        <f t="shared" si="1247"/>
        <v>7</v>
      </c>
      <c r="I1978" s="8">
        <f>INDEX('Нормо-час по специальностям'!$D$6:$D$26,MATCH(D1978,'Нормо-час по специальностям'!$A$6:$A$26,0))</f>
        <v>1200</v>
      </c>
      <c r="J1978" s="8">
        <f>INDEX('Нормо-час по специальностям'!$E$6:$E$26,MATCH(D1978,'Нормо-час по специальностям'!$A$6:$A$26,0))</f>
        <v>1440</v>
      </c>
      <c r="K1978" s="8">
        <f t="shared" si="1248"/>
        <v>1200</v>
      </c>
      <c r="L1978" s="8">
        <f t="shared" si="1249"/>
        <v>1440</v>
      </c>
      <c r="M1978" s="8">
        <f>Расценки!L1977</f>
        <v>1200</v>
      </c>
      <c r="N1978" s="8">
        <f>Расценки!M1977</f>
        <v>1380</v>
      </c>
      <c r="O1978" s="10">
        <f t="shared" si="1250"/>
        <v>0</v>
      </c>
      <c r="P1978" s="10">
        <f t="shared" si="1251"/>
        <v>4.3478260869565188E-2</v>
      </c>
      <c r="Q1978" s="7" t="str">
        <f t="shared" si="1252"/>
        <v>равно</v>
      </c>
      <c r="R1978" s="7" t="str">
        <f t="shared" si="1253"/>
        <v>равно</v>
      </c>
      <c r="S1978" s="8">
        <f t="shared" si="1254"/>
        <v>1200</v>
      </c>
      <c r="T1978" s="8">
        <f t="shared" si="1255"/>
        <v>1380</v>
      </c>
      <c r="U1978" s="8">
        <f>Расценки!F1977</f>
        <v>2000</v>
      </c>
      <c r="V1978" s="8">
        <f>Расценки!G1977</f>
        <v>2300</v>
      </c>
      <c r="W1978" s="10">
        <f t="shared" si="1256"/>
        <v>0.4</v>
      </c>
      <c r="X1978" s="10">
        <f t="shared" si="1257"/>
        <v>0.37391304347826088</v>
      </c>
      <c r="Y1978" s="9">
        <f>Расценки!H1977</f>
        <v>2000</v>
      </c>
      <c r="Z1978" s="9">
        <f>Расценки!I1977</f>
        <v>2300</v>
      </c>
      <c r="AA1978" s="10">
        <f>Расценки!J1977</f>
        <v>0</v>
      </c>
      <c r="AB1978" s="10">
        <f>Расценки!K1977</f>
        <v>0</v>
      </c>
      <c r="AC1978" s="16">
        <f t="shared" si="1258"/>
        <v>0.4</v>
      </c>
      <c r="AD1978" s="16">
        <f t="shared" si="1259"/>
        <v>0.37391304347826088</v>
      </c>
      <c r="AE1978" s="10">
        <f t="shared" si="1260"/>
        <v>0.4</v>
      </c>
      <c r="AF1978" s="10">
        <f t="shared" si="1261"/>
        <v>0.4</v>
      </c>
      <c r="AG1978" s="8">
        <f t="shared" si="1262"/>
        <v>800</v>
      </c>
      <c r="AH1978" s="8">
        <f t="shared" si="1263"/>
        <v>860</v>
      </c>
    </row>
    <row r="1979" spans="1:34" x14ac:dyDescent="0.25">
      <c r="A1979" s="7" t="s">
        <v>5758</v>
      </c>
      <c r="B1979" s="7" t="s">
        <v>5759</v>
      </c>
      <c r="C1979" s="7" t="s">
        <v>177</v>
      </c>
      <c r="D1979" s="7" t="s">
        <v>799</v>
      </c>
      <c r="E1979" s="7" t="str">
        <f>INDEX('Нормо-час по специальностям'!$B$6:$B$26,MATCH(D1979,'Нормо-час по специальностям'!$A$6:$A$26,0))</f>
        <v>Сервисный инженер ворот и автоматики</v>
      </c>
      <c r="F1979" s="15">
        <v>1.2</v>
      </c>
      <c r="G1979" s="7" t="s">
        <v>7646</v>
      </c>
      <c r="H1979" s="11">
        <f t="shared" si="1247"/>
        <v>5.83</v>
      </c>
      <c r="I1979" s="8">
        <f>INDEX('Нормо-час по специальностям'!$D$6:$D$26,MATCH(D1979,'Нормо-час по специальностям'!$A$6:$A$26,0))</f>
        <v>1200</v>
      </c>
      <c r="J1979" s="8">
        <f>INDEX('Нормо-час по специальностям'!$E$6:$E$26,MATCH(D1979,'Нормо-час по специальностям'!$A$6:$A$26,0))</f>
        <v>1440</v>
      </c>
      <c r="K1979" s="8">
        <f t="shared" si="1248"/>
        <v>1440</v>
      </c>
      <c r="L1979" s="8">
        <f t="shared" si="1249"/>
        <v>1728</v>
      </c>
      <c r="M1979" s="8">
        <f>Расценки!L1978</f>
        <v>1500</v>
      </c>
      <c r="N1979" s="8">
        <f>Расценки!M1978</f>
        <v>1725</v>
      </c>
      <c r="O1979" s="10">
        <f t="shared" si="1250"/>
        <v>-4.0000000000000036E-2</v>
      </c>
      <c r="P1979" s="10">
        <f t="shared" si="1251"/>
        <v>1.7391304347826875E-3</v>
      </c>
      <c r="Q1979" s="7" t="str">
        <f t="shared" si="1252"/>
        <v>равно</v>
      </c>
      <c r="R1979" s="7" t="str">
        <f t="shared" si="1253"/>
        <v>равно</v>
      </c>
      <c r="S1979" s="8">
        <f t="shared" si="1254"/>
        <v>1250</v>
      </c>
      <c r="T1979" s="8">
        <f t="shared" si="1255"/>
        <v>1438</v>
      </c>
      <c r="U1979" s="8">
        <f>Расценки!F1978</f>
        <v>2500</v>
      </c>
      <c r="V1979" s="8">
        <f>Расценки!G1978</f>
        <v>2875</v>
      </c>
      <c r="W1979" s="10">
        <f t="shared" si="1256"/>
        <v>0.42399999999999999</v>
      </c>
      <c r="X1979" s="10">
        <f t="shared" si="1257"/>
        <v>0.39895652173913043</v>
      </c>
      <c r="Y1979" s="9">
        <f>Расценки!H1978</f>
        <v>2500</v>
      </c>
      <c r="Z1979" s="9">
        <f>Расценки!I1978</f>
        <v>2875</v>
      </c>
      <c r="AA1979" s="10">
        <f>Расценки!J1978</f>
        <v>0</v>
      </c>
      <c r="AB1979" s="10">
        <f>Расценки!K1978</f>
        <v>0</v>
      </c>
      <c r="AC1979" s="16">
        <f t="shared" si="1258"/>
        <v>0.42399999999999999</v>
      </c>
      <c r="AD1979" s="16">
        <f t="shared" si="1259"/>
        <v>0.39895652173913043</v>
      </c>
      <c r="AE1979" s="10">
        <f t="shared" si="1260"/>
        <v>0.4</v>
      </c>
      <c r="AF1979" s="10">
        <f t="shared" si="1261"/>
        <v>0.4</v>
      </c>
      <c r="AG1979" s="8">
        <f t="shared" si="1262"/>
        <v>1060</v>
      </c>
      <c r="AH1979" s="8">
        <f t="shared" si="1263"/>
        <v>1147</v>
      </c>
    </row>
    <row r="1980" spans="1:34" x14ac:dyDescent="0.25">
      <c r="A1980" s="7" t="s">
        <v>5760</v>
      </c>
      <c r="B1980" s="7" t="s">
        <v>5761</v>
      </c>
      <c r="C1980" s="7" t="s">
        <v>177</v>
      </c>
      <c r="D1980" s="7" t="s">
        <v>799</v>
      </c>
      <c r="E1980" s="7" t="str">
        <f>INDEX('Нормо-час по специальностям'!$B$6:$B$26,MATCH(D1980,'Нормо-час по специальностям'!$A$6:$A$26,0))</f>
        <v>Сервисный инженер ворот и автоматики</v>
      </c>
      <c r="F1980" s="15">
        <v>1.5</v>
      </c>
      <c r="G1980" s="7" t="s">
        <v>7646</v>
      </c>
      <c r="H1980" s="11">
        <f t="shared" si="1247"/>
        <v>4.67</v>
      </c>
      <c r="I1980" s="8">
        <f>INDEX('Нормо-час по специальностям'!$D$6:$D$26,MATCH(D1980,'Нормо-час по специальностям'!$A$6:$A$26,0))</f>
        <v>1200</v>
      </c>
      <c r="J1980" s="8">
        <f>INDEX('Нормо-час по специальностям'!$E$6:$E$26,MATCH(D1980,'Нормо-час по специальностям'!$A$6:$A$26,0))</f>
        <v>1440</v>
      </c>
      <c r="K1980" s="8">
        <f t="shared" si="1248"/>
        <v>1800</v>
      </c>
      <c r="L1980" s="8">
        <f t="shared" si="1249"/>
        <v>2160</v>
      </c>
      <c r="M1980" s="8">
        <f>Расценки!L1979</f>
        <v>1800</v>
      </c>
      <c r="N1980" s="8">
        <f>Расценки!M1979</f>
        <v>2070</v>
      </c>
      <c r="O1980" s="10">
        <f t="shared" si="1250"/>
        <v>0</v>
      </c>
      <c r="P1980" s="10">
        <f t="shared" si="1251"/>
        <v>4.3478260869565188E-2</v>
      </c>
      <c r="Q1980" s="7" t="str">
        <f t="shared" si="1252"/>
        <v>равно</v>
      </c>
      <c r="R1980" s="7" t="str">
        <f t="shared" si="1253"/>
        <v>равно</v>
      </c>
      <c r="S1980" s="8">
        <f t="shared" si="1254"/>
        <v>1200</v>
      </c>
      <c r="T1980" s="8">
        <f t="shared" si="1255"/>
        <v>1380</v>
      </c>
      <c r="U1980" s="8">
        <f>Расценки!F1979</f>
        <v>3000</v>
      </c>
      <c r="V1980" s="8">
        <f>Расценки!G1979</f>
        <v>3450</v>
      </c>
      <c r="W1980" s="10">
        <f t="shared" si="1256"/>
        <v>0.4</v>
      </c>
      <c r="X1980" s="10">
        <f t="shared" si="1257"/>
        <v>0.37391304347826088</v>
      </c>
      <c r="Y1980" s="9">
        <f>Расценки!H1979</f>
        <v>3000</v>
      </c>
      <c r="Z1980" s="9">
        <f>Расценки!I1979</f>
        <v>3450</v>
      </c>
      <c r="AA1980" s="10">
        <f>Расценки!J1979</f>
        <v>0</v>
      </c>
      <c r="AB1980" s="10">
        <f>Расценки!K1979</f>
        <v>0</v>
      </c>
      <c r="AC1980" s="16">
        <f t="shared" si="1258"/>
        <v>0.4</v>
      </c>
      <c r="AD1980" s="16">
        <f t="shared" si="1259"/>
        <v>0.37391304347826088</v>
      </c>
      <c r="AE1980" s="10">
        <f t="shared" si="1260"/>
        <v>0.4</v>
      </c>
      <c r="AF1980" s="10">
        <f t="shared" si="1261"/>
        <v>0.4</v>
      </c>
      <c r="AG1980" s="8">
        <f t="shared" si="1262"/>
        <v>1200</v>
      </c>
      <c r="AH1980" s="8">
        <f t="shared" si="1263"/>
        <v>1290</v>
      </c>
    </row>
    <row r="1981" spans="1:34" x14ac:dyDescent="0.25">
      <c r="A1981" s="7" t="s">
        <v>5763</v>
      </c>
      <c r="B1981" s="7" t="s">
        <v>5764</v>
      </c>
      <c r="C1981" s="7" t="s">
        <v>177</v>
      </c>
      <c r="D1981" s="7" t="s">
        <v>799</v>
      </c>
      <c r="E1981" s="7" t="str">
        <f>INDEX('Нормо-час по специальностям'!$B$6:$B$26,MATCH(D1981,'Нормо-час по специальностям'!$A$6:$A$26,0))</f>
        <v>Сервисный инженер ворот и автоматики</v>
      </c>
      <c r="F1981" s="15">
        <v>1</v>
      </c>
      <c r="G1981" s="7" t="s">
        <v>7646</v>
      </c>
      <c r="H1981" s="11">
        <f t="shared" si="1247"/>
        <v>7</v>
      </c>
      <c r="I1981" s="8">
        <f>INDEX('Нормо-час по специальностям'!$D$6:$D$26,MATCH(D1981,'Нормо-час по специальностям'!$A$6:$A$26,0))</f>
        <v>1200</v>
      </c>
      <c r="J1981" s="8">
        <f>INDEX('Нормо-час по специальностям'!$E$6:$E$26,MATCH(D1981,'Нормо-час по специальностям'!$A$6:$A$26,0))</f>
        <v>1440</v>
      </c>
      <c r="K1981" s="8">
        <f t="shared" si="1248"/>
        <v>1200</v>
      </c>
      <c r="L1981" s="8">
        <f t="shared" si="1249"/>
        <v>1440</v>
      </c>
      <c r="M1981" s="8">
        <f>Расценки!L1980</f>
        <v>1200</v>
      </c>
      <c r="N1981" s="8">
        <f>Расценки!M1980</f>
        <v>1380</v>
      </c>
      <c r="O1981" s="10">
        <f t="shared" si="1250"/>
        <v>0</v>
      </c>
      <c r="P1981" s="10">
        <f t="shared" si="1251"/>
        <v>4.3478260869565188E-2</v>
      </c>
      <c r="Q1981" s="7" t="str">
        <f t="shared" si="1252"/>
        <v>равно</v>
      </c>
      <c r="R1981" s="7" t="str">
        <f t="shared" si="1253"/>
        <v>равно</v>
      </c>
      <c r="S1981" s="8">
        <f t="shared" si="1254"/>
        <v>1200</v>
      </c>
      <c r="T1981" s="8">
        <f t="shared" si="1255"/>
        <v>1380</v>
      </c>
      <c r="U1981" s="8">
        <f>Расценки!F1980</f>
        <v>2000</v>
      </c>
      <c r="V1981" s="8">
        <f>Расценки!G1980</f>
        <v>2300</v>
      </c>
      <c r="W1981" s="10">
        <f t="shared" si="1256"/>
        <v>0.4</v>
      </c>
      <c r="X1981" s="10">
        <f t="shared" si="1257"/>
        <v>0.37391304347826088</v>
      </c>
      <c r="Y1981" s="9">
        <f>Расценки!H1980</f>
        <v>2000</v>
      </c>
      <c r="Z1981" s="9">
        <f>Расценки!I1980</f>
        <v>2300</v>
      </c>
      <c r="AA1981" s="10">
        <f>Расценки!J1980</f>
        <v>0</v>
      </c>
      <c r="AB1981" s="10">
        <f>Расценки!K1980</f>
        <v>0</v>
      </c>
      <c r="AC1981" s="16">
        <f t="shared" si="1258"/>
        <v>0.4</v>
      </c>
      <c r="AD1981" s="16">
        <f t="shared" si="1259"/>
        <v>0.37391304347826088</v>
      </c>
      <c r="AE1981" s="10">
        <f t="shared" si="1260"/>
        <v>0.4</v>
      </c>
      <c r="AF1981" s="10">
        <f t="shared" si="1261"/>
        <v>0.4</v>
      </c>
      <c r="AG1981" s="8">
        <f t="shared" si="1262"/>
        <v>800</v>
      </c>
      <c r="AH1981" s="8">
        <f t="shared" si="1263"/>
        <v>860</v>
      </c>
    </row>
    <row r="1982" spans="1:34" x14ac:dyDescent="0.25">
      <c r="A1982" s="7" t="s">
        <v>5766</v>
      </c>
      <c r="B1982" s="7" t="s">
        <v>5767</v>
      </c>
      <c r="C1982" s="7" t="s">
        <v>177</v>
      </c>
      <c r="D1982" s="7" t="s">
        <v>799</v>
      </c>
      <c r="E1982" s="7" t="str">
        <f>INDEX('Нормо-час по специальностям'!$B$6:$B$26,MATCH(D1982,'Нормо-час по специальностям'!$A$6:$A$26,0))</f>
        <v>Сервисный инженер ворот и автоматики</v>
      </c>
      <c r="F1982" s="15">
        <v>1.2</v>
      </c>
      <c r="G1982" s="7" t="s">
        <v>7646</v>
      </c>
      <c r="H1982" s="11">
        <f t="shared" si="1247"/>
        <v>5.83</v>
      </c>
      <c r="I1982" s="8">
        <f>INDEX('Нормо-час по специальностям'!$D$6:$D$26,MATCH(D1982,'Нормо-час по специальностям'!$A$6:$A$26,0))</f>
        <v>1200</v>
      </c>
      <c r="J1982" s="8">
        <f>INDEX('Нормо-час по специальностям'!$E$6:$E$26,MATCH(D1982,'Нормо-час по специальностям'!$A$6:$A$26,0))</f>
        <v>1440</v>
      </c>
      <c r="K1982" s="8">
        <f t="shared" si="1248"/>
        <v>1440</v>
      </c>
      <c r="L1982" s="8">
        <f t="shared" si="1249"/>
        <v>1728</v>
      </c>
      <c r="M1982" s="8">
        <f>Расценки!L1981</f>
        <v>1500</v>
      </c>
      <c r="N1982" s="8">
        <f>Расценки!M1981</f>
        <v>1725</v>
      </c>
      <c r="O1982" s="10">
        <f t="shared" si="1250"/>
        <v>-4.0000000000000036E-2</v>
      </c>
      <c r="P1982" s="10">
        <f t="shared" si="1251"/>
        <v>1.7391304347826875E-3</v>
      </c>
      <c r="Q1982" s="7" t="str">
        <f t="shared" si="1252"/>
        <v>равно</v>
      </c>
      <c r="R1982" s="7" t="str">
        <f t="shared" si="1253"/>
        <v>равно</v>
      </c>
      <c r="S1982" s="8">
        <f t="shared" si="1254"/>
        <v>1250</v>
      </c>
      <c r="T1982" s="8">
        <f t="shared" si="1255"/>
        <v>1438</v>
      </c>
      <c r="U1982" s="8">
        <f>Расценки!F1981</f>
        <v>2500</v>
      </c>
      <c r="V1982" s="8">
        <f>Расценки!G1981</f>
        <v>2875</v>
      </c>
      <c r="W1982" s="10">
        <f t="shared" si="1256"/>
        <v>0.42399999999999999</v>
      </c>
      <c r="X1982" s="10">
        <f t="shared" si="1257"/>
        <v>0.39895652173913043</v>
      </c>
      <c r="Y1982" s="9">
        <f>Расценки!H1981</f>
        <v>2500</v>
      </c>
      <c r="Z1982" s="9">
        <f>Расценки!I1981</f>
        <v>2875</v>
      </c>
      <c r="AA1982" s="10">
        <f>Расценки!J1981</f>
        <v>0</v>
      </c>
      <c r="AB1982" s="10">
        <f>Расценки!K1981</f>
        <v>0</v>
      </c>
      <c r="AC1982" s="16">
        <f t="shared" si="1258"/>
        <v>0.42399999999999999</v>
      </c>
      <c r="AD1982" s="16">
        <f t="shared" si="1259"/>
        <v>0.39895652173913043</v>
      </c>
      <c r="AE1982" s="10">
        <f t="shared" si="1260"/>
        <v>0.4</v>
      </c>
      <c r="AF1982" s="10">
        <f t="shared" si="1261"/>
        <v>0.4</v>
      </c>
      <c r="AG1982" s="8">
        <f t="shared" si="1262"/>
        <v>1060</v>
      </c>
      <c r="AH1982" s="8">
        <f t="shared" si="1263"/>
        <v>1147</v>
      </c>
    </row>
    <row r="1983" spans="1:34" x14ac:dyDescent="0.25">
      <c r="A1983" s="7" t="s">
        <v>5769</v>
      </c>
      <c r="B1983" s="7" t="s">
        <v>5770</v>
      </c>
      <c r="C1983" s="7" t="s">
        <v>177</v>
      </c>
      <c r="D1983" s="7" t="s">
        <v>799</v>
      </c>
      <c r="E1983" s="7" t="str">
        <f>INDEX('Нормо-час по специальностям'!$B$6:$B$26,MATCH(D1983,'Нормо-час по специальностям'!$A$6:$A$26,0))</f>
        <v>Сервисный инженер ворот и автоматики</v>
      </c>
      <c r="F1983" s="15">
        <v>1.5</v>
      </c>
      <c r="G1983" s="7" t="s">
        <v>7646</v>
      </c>
      <c r="H1983" s="11">
        <f t="shared" si="1247"/>
        <v>4.67</v>
      </c>
      <c r="I1983" s="8">
        <f>INDEX('Нормо-час по специальностям'!$D$6:$D$26,MATCH(D1983,'Нормо-час по специальностям'!$A$6:$A$26,0))</f>
        <v>1200</v>
      </c>
      <c r="J1983" s="8">
        <f>INDEX('Нормо-час по специальностям'!$E$6:$E$26,MATCH(D1983,'Нормо-час по специальностям'!$A$6:$A$26,0))</f>
        <v>1440</v>
      </c>
      <c r="K1983" s="8">
        <f t="shared" si="1248"/>
        <v>1800</v>
      </c>
      <c r="L1983" s="8">
        <f t="shared" si="1249"/>
        <v>2160</v>
      </c>
      <c r="M1983" s="8">
        <f>Расценки!L1982</f>
        <v>1800</v>
      </c>
      <c r="N1983" s="8">
        <f>Расценки!M1982</f>
        <v>2070</v>
      </c>
      <c r="O1983" s="10">
        <f t="shared" si="1250"/>
        <v>0</v>
      </c>
      <c r="P1983" s="10">
        <f t="shared" si="1251"/>
        <v>4.3478260869565188E-2</v>
      </c>
      <c r="Q1983" s="7" t="str">
        <f t="shared" si="1252"/>
        <v>равно</v>
      </c>
      <c r="R1983" s="7" t="str">
        <f t="shared" si="1253"/>
        <v>равно</v>
      </c>
      <c r="S1983" s="8">
        <f t="shared" si="1254"/>
        <v>1200</v>
      </c>
      <c r="T1983" s="8">
        <f t="shared" si="1255"/>
        <v>1380</v>
      </c>
      <c r="U1983" s="8">
        <f>Расценки!F1982</f>
        <v>3000</v>
      </c>
      <c r="V1983" s="8">
        <f>Расценки!G1982</f>
        <v>3450</v>
      </c>
      <c r="W1983" s="10">
        <f t="shared" si="1256"/>
        <v>0.4</v>
      </c>
      <c r="X1983" s="10">
        <f t="shared" si="1257"/>
        <v>0.37391304347826088</v>
      </c>
      <c r="Y1983" s="9">
        <f>Расценки!H1982</f>
        <v>3000</v>
      </c>
      <c r="Z1983" s="9">
        <f>Расценки!I1982</f>
        <v>3450</v>
      </c>
      <c r="AA1983" s="10">
        <f>Расценки!J1982</f>
        <v>0</v>
      </c>
      <c r="AB1983" s="10">
        <f>Расценки!K1982</f>
        <v>0</v>
      </c>
      <c r="AC1983" s="16">
        <f t="shared" si="1258"/>
        <v>0.4</v>
      </c>
      <c r="AD1983" s="16">
        <f t="shared" si="1259"/>
        <v>0.37391304347826088</v>
      </c>
      <c r="AE1983" s="10">
        <f t="shared" si="1260"/>
        <v>0.4</v>
      </c>
      <c r="AF1983" s="10">
        <f t="shared" si="1261"/>
        <v>0.4</v>
      </c>
      <c r="AG1983" s="8">
        <f t="shared" si="1262"/>
        <v>1200</v>
      </c>
      <c r="AH1983" s="8">
        <f t="shared" si="1263"/>
        <v>1290</v>
      </c>
    </row>
    <row r="1984" spans="1:34" x14ac:dyDescent="0.25">
      <c r="A1984" s="7" t="s">
        <v>5772</v>
      </c>
      <c r="B1984" s="7" t="s">
        <v>5773</v>
      </c>
      <c r="C1984" s="7" t="s">
        <v>177</v>
      </c>
      <c r="D1984" s="7" t="s">
        <v>799</v>
      </c>
      <c r="E1984" s="7" t="str">
        <f>INDEX('Нормо-час по специальностям'!$B$6:$B$26,MATCH(D1984,'Нормо-час по специальностям'!$A$6:$A$26,0))</f>
        <v>Сервисный инженер ворот и автоматики</v>
      </c>
      <c r="F1984" s="15">
        <v>0.5</v>
      </c>
      <c r="G1984" s="7" t="s">
        <v>7646</v>
      </c>
      <c r="H1984" s="11">
        <f t="shared" si="1247"/>
        <v>14</v>
      </c>
      <c r="I1984" s="8">
        <f>INDEX('Нормо-час по специальностям'!$D$6:$D$26,MATCH(D1984,'Нормо-час по специальностям'!$A$6:$A$26,0))</f>
        <v>1200</v>
      </c>
      <c r="J1984" s="8">
        <f>INDEX('Нормо-час по специальностям'!$E$6:$E$26,MATCH(D1984,'Нормо-час по специальностям'!$A$6:$A$26,0))</f>
        <v>1440</v>
      </c>
      <c r="K1984" s="8">
        <f t="shared" si="1248"/>
        <v>600</v>
      </c>
      <c r="L1984" s="8">
        <f t="shared" si="1249"/>
        <v>720</v>
      </c>
      <c r="M1984" s="8">
        <f>Расценки!L1983</f>
        <v>540</v>
      </c>
      <c r="N1984" s="8">
        <f>Расценки!M1983</f>
        <v>621</v>
      </c>
      <c r="O1984" s="10">
        <f t="shared" si="1250"/>
        <v>0.11111111111111116</v>
      </c>
      <c r="P1984" s="10">
        <f t="shared" si="1251"/>
        <v>0.15942028985507251</v>
      </c>
      <c r="Q1984" s="7" t="str">
        <f t="shared" si="1252"/>
        <v>расценка</v>
      </c>
      <c r="R1984" s="7" t="str">
        <f t="shared" si="1253"/>
        <v>расценка</v>
      </c>
      <c r="S1984" s="8">
        <f t="shared" si="1254"/>
        <v>1080</v>
      </c>
      <c r="T1984" s="8">
        <f t="shared" si="1255"/>
        <v>1242</v>
      </c>
      <c r="U1984" s="8">
        <f>Расценки!F1983</f>
        <v>900</v>
      </c>
      <c r="V1984" s="8">
        <f>Расценки!G1983</f>
        <v>1035</v>
      </c>
      <c r="W1984" s="10">
        <f t="shared" si="1256"/>
        <v>0.33333333333333331</v>
      </c>
      <c r="X1984" s="10">
        <f t="shared" si="1257"/>
        <v>0.30434782608695654</v>
      </c>
      <c r="Y1984" s="9">
        <f>Расценки!H1983</f>
        <v>900</v>
      </c>
      <c r="Z1984" s="9">
        <f>Расценки!I1983</f>
        <v>1035</v>
      </c>
      <c r="AA1984" s="10">
        <f>Расценки!J1983</f>
        <v>0</v>
      </c>
      <c r="AB1984" s="10">
        <f>Расценки!K1983</f>
        <v>0</v>
      </c>
      <c r="AC1984" s="16">
        <f t="shared" si="1258"/>
        <v>0.33333333333333331</v>
      </c>
      <c r="AD1984" s="16">
        <f t="shared" si="1259"/>
        <v>0.30434782608695654</v>
      </c>
      <c r="AE1984" s="10">
        <f t="shared" si="1260"/>
        <v>0.4</v>
      </c>
      <c r="AF1984" s="10">
        <f t="shared" si="1261"/>
        <v>0.4</v>
      </c>
      <c r="AG1984" s="8">
        <f t="shared" si="1262"/>
        <v>300</v>
      </c>
      <c r="AH1984" s="8">
        <f t="shared" si="1263"/>
        <v>315</v>
      </c>
    </row>
    <row r="1985" spans="1:34" x14ac:dyDescent="0.25">
      <c r="A1985" s="7" t="s">
        <v>5775</v>
      </c>
      <c r="B1985" s="7" t="s">
        <v>5776</v>
      </c>
      <c r="C1985" s="7" t="s">
        <v>177</v>
      </c>
      <c r="D1985" s="7" t="s">
        <v>799</v>
      </c>
      <c r="E1985" s="7" t="str">
        <f>INDEX('Нормо-час по специальностям'!$B$6:$B$26,MATCH(D1985,'Нормо-час по специальностям'!$A$6:$A$26,0))</f>
        <v>Сервисный инженер ворот и автоматики</v>
      </c>
      <c r="F1985" s="15">
        <v>2</v>
      </c>
      <c r="G1985" s="7" t="s">
        <v>7646</v>
      </c>
      <c r="H1985" s="11">
        <f t="shared" si="1247"/>
        <v>3.5</v>
      </c>
      <c r="I1985" s="8">
        <f>INDEX('Нормо-час по специальностям'!$D$6:$D$26,MATCH(D1985,'Нормо-час по специальностям'!$A$6:$A$26,0))</f>
        <v>1200</v>
      </c>
      <c r="J1985" s="8">
        <f>INDEX('Нормо-час по специальностям'!$E$6:$E$26,MATCH(D1985,'Нормо-час по специальностям'!$A$6:$A$26,0))</f>
        <v>1440</v>
      </c>
      <c r="K1985" s="8">
        <f t="shared" si="1248"/>
        <v>2400</v>
      </c>
      <c r="L1985" s="8">
        <f t="shared" si="1249"/>
        <v>2880</v>
      </c>
      <c r="M1985" s="8">
        <f>Расценки!L1984</f>
        <v>2400</v>
      </c>
      <c r="N1985" s="8">
        <f>Расценки!M1984</f>
        <v>2760</v>
      </c>
      <c r="O1985" s="10">
        <f t="shared" si="1250"/>
        <v>0</v>
      </c>
      <c r="P1985" s="10">
        <f t="shared" si="1251"/>
        <v>4.3478260869565188E-2</v>
      </c>
      <c r="Q1985" s="7" t="str">
        <f t="shared" si="1252"/>
        <v>равно</v>
      </c>
      <c r="R1985" s="7" t="str">
        <f t="shared" si="1253"/>
        <v>равно</v>
      </c>
      <c r="S1985" s="8">
        <f t="shared" si="1254"/>
        <v>1200</v>
      </c>
      <c r="T1985" s="8">
        <f t="shared" si="1255"/>
        <v>1380</v>
      </c>
      <c r="U1985" s="8">
        <f>Расценки!F1984</f>
        <v>4000</v>
      </c>
      <c r="V1985" s="8">
        <f>Расценки!G1984</f>
        <v>4600</v>
      </c>
      <c r="W1985" s="10">
        <f t="shared" si="1256"/>
        <v>0.4</v>
      </c>
      <c r="X1985" s="10">
        <f t="shared" si="1257"/>
        <v>0.37391304347826088</v>
      </c>
      <c r="Y1985" s="9">
        <f>Расценки!H1984</f>
        <v>4000</v>
      </c>
      <c r="Z1985" s="9">
        <f>Расценки!I1984</f>
        <v>4600</v>
      </c>
      <c r="AA1985" s="10">
        <f>Расценки!J1984</f>
        <v>0</v>
      </c>
      <c r="AB1985" s="10">
        <f>Расценки!K1984</f>
        <v>0</v>
      </c>
      <c r="AC1985" s="16">
        <f t="shared" si="1258"/>
        <v>0.4</v>
      </c>
      <c r="AD1985" s="16">
        <f t="shared" si="1259"/>
        <v>0.37391304347826088</v>
      </c>
      <c r="AE1985" s="10">
        <f t="shared" si="1260"/>
        <v>0.4</v>
      </c>
      <c r="AF1985" s="10">
        <f t="shared" si="1261"/>
        <v>0.4</v>
      </c>
      <c r="AG1985" s="8">
        <f t="shared" si="1262"/>
        <v>1600</v>
      </c>
      <c r="AH1985" s="8">
        <f t="shared" si="1263"/>
        <v>1720</v>
      </c>
    </row>
    <row r="1986" spans="1:34" x14ac:dyDescent="0.25">
      <c r="A1986" s="7" t="s">
        <v>5778</v>
      </c>
      <c r="B1986" s="7" t="s">
        <v>5779</v>
      </c>
      <c r="C1986" s="7" t="s">
        <v>177</v>
      </c>
      <c r="D1986" s="7" t="s">
        <v>799</v>
      </c>
      <c r="E1986" s="7" t="str">
        <f>INDEX('Нормо-час по специальностям'!$B$6:$B$26,MATCH(D1986,'Нормо-час по специальностям'!$A$6:$A$26,0))</f>
        <v>Сервисный инженер ворот и автоматики</v>
      </c>
      <c r="F1986" s="15">
        <v>3</v>
      </c>
      <c r="G1986" s="7" t="s">
        <v>7646</v>
      </c>
      <c r="H1986" s="11">
        <f t="shared" si="1247"/>
        <v>2.33</v>
      </c>
      <c r="I1986" s="8">
        <f>INDEX('Нормо-час по специальностям'!$D$6:$D$26,MATCH(D1986,'Нормо-час по специальностям'!$A$6:$A$26,0))</f>
        <v>1200</v>
      </c>
      <c r="J1986" s="8">
        <f>INDEX('Нормо-час по специальностям'!$E$6:$E$26,MATCH(D1986,'Нормо-час по специальностям'!$A$6:$A$26,0))</f>
        <v>1440</v>
      </c>
      <c r="K1986" s="8">
        <f t="shared" si="1248"/>
        <v>3600</v>
      </c>
      <c r="L1986" s="8">
        <f t="shared" si="1249"/>
        <v>4320</v>
      </c>
      <c r="M1986" s="8">
        <f>Расценки!L1985</f>
        <v>3600</v>
      </c>
      <c r="N1986" s="8">
        <f>Расценки!M1985</f>
        <v>4140</v>
      </c>
      <c r="O1986" s="10">
        <f t="shared" si="1250"/>
        <v>0</v>
      </c>
      <c r="P1986" s="10">
        <f t="shared" si="1251"/>
        <v>4.3478260869565188E-2</v>
      </c>
      <c r="Q1986" s="7" t="str">
        <f t="shared" si="1252"/>
        <v>равно</v>
      </c>
      <c r="R1986" s="7" t="str">
        <f t="shared" si="1253"/>
        <v>равно</v>
      </c>
      <c r="S1986" s="8">
        <f t="shared" si="1254"/>
        <v>1200</v>
      </c>
      <c r="T1986" s="8">
        <f t="shared" si="1255"/>
        <v>1380</v>
      </c>
      <c r="U1986" s="8">
        <f>Расценки!F1985</f>
        <v>6000</v>
      </c>
      <c r="V1986" s="8">
        <f>Расценки!G1985</f>
        <v>6900</v>
      </c>
      <c r="W1986" s="10">
        <f t="shared" si="1256"/>
        <v>0.4</v>
      </c>
      <c r="X1986" s="10">
        <f t="shared" si="1257"/>
        <v>0.37391304347826088</v>
      </c>
      <c r="Y1986" s="9">
        <f>Расценки!H1985</f>
        <v>6000</v>
      </c>
      <c r="Z1986" s="9">
        <f>Расценки!I1985</f>
        <v>6900</v>
      </c>
      <c r="AA1986" s="10">
        <f>Расценки!J1985</f>
        <v>0</v>
      </c>
      <c r="AB1986" s="10">
        <f>Расценки!K1985</f>
        <v>0</v>
      </c>
      <c r="AC1986" s="16">
        <f t="shared" si="1258"/>
        <v>0.4</v>
      </c>
      <c r="AD1986" s="16">
        <f t="shared" si="1259"/>
        <v>0.37391304347826088</v>
      </c>
      <c r="AE1986" s="10">
        <f t="shared" si="1260"/>
        <v>0.4</v>
      </c>
      <c r="AF1986" s="10">
        <f t="shared" si="1261"/>
        <v>0.4</v>
      </c>
      <c r="AG1986" s="8">
        <f t="shared" si="1262"/>
        <v>2400</v>
      </c>
      <c r="AH1986" s="8">
        <f t="shared" si="1263"/>
        <v>2580</v>
      </c>
    </row>
    <row r="1987" spans="1:34" x14ac:dyDescent="0.25">
      <c r="A1987" s="7" t="s">
        <v>5781</v>
      </c>
      <c r="B1987" s="7" t="s">
        <v>5782</v>
      </c>
      <c r="C1987" s="7" t="s">
        <v>177</v>
      </c>
      <c r="D1987" s="7" t="s">
        <v>799</v>
      </c>
      <c r="E1987" s="7" t="str">
        <f>INDEX('Нормо-час по специальностям'!$B$6:$B$26,MATCH(D1987,'Нормо-час по специальностям'!$A$6:$A$26,0))</f>
        <v>Сервисный инженер ворот и автоматики</v>
      </c>
      <c r="F1987" s="15">
        <v>0.4</v>
      </c>
      <c r="G1987" s="7" t="s">
        <v>7646</v>
      </c>
      <c r="H1987" s="11">
        <f t="shared" si="1247"/>
        <v>17.5</v>
      </c>
      <c r="I1987" s="8">
        <f>INDEX('Нормо-час по специальностям'!$D$6:$D$26,MATCH(D1987,'Нормо-час по специальностям'!$A$6:$A$26,0))</f>
        <v>1200</v>
      </c>
      <c r="J1987" s="8">
        <f>INDEX('Нормо-час по специальностям'!$E$6:$E$26,MATCH(D1987,'Нормо-час по специальностям'!$A$6:$A$26,0))</f>
        <v>1440</v>
      </c>
      <c r="K1987" s="8">
        <f t="shared" si="1248"/>
        <v>480</v>
      </c>
      <c r="L1987" s="8">
        <f t="shared" si="1249"/>
        <v>576</v>
      </c>
      <c r="M1987" s="8">
        <f>Расценки!L1986</f>
        <v>420</v>
      </c>
      <c r="N1987" s="8">
        <f>Расценки!M1986</f>
        <v>483</v>
      </c>
      <c r="O1987" s="10">
        <f t="shared" si="1250"/>
        <v>0.14285714285714279</v>
      </c>
      <c r="P1987" s="10">
        <f t="shared" si="1251"/>
        <v>0.19254658385093171</v>
      </c>
      <c r="Q1987" s="7" t="str">
        <f t="shared" si="1252"/>
        <v>расценка</v>
      </c>
      <c r="R1987" s="7" t="str">
        <f t="shared" si="1253"/>
        <v>расценка</v>
      </c>
      <c r="S1987" s="8">
        <f t="shared" si="1254"/>
        <v>1050</v>
      </c>
      <c r="T1987" s="8">
        <f t="shared" si="1255"/>
        <v>1208</v>
      </c>
      <c r="U1987" s="8">
        <f>Расценки!F1986</f>
        <v>700</v>
      </c>
      <c r="V1987" s="8">
        <f>Расценки!G1986</f>
        <v>805</v>
      </c>
      <c r="W1987" s="10">
        <f t="shared" si="1256"/>
        <v>0.31428571428571428</v>
      </c>
      <c r="X1987" s="10">
        <f t="shared" si="1257"/>
        <v>0.28447204968944101</v>
      </c>
      <c r="Y1987" s="9">
        <f>Расценки!H1986</f>
        <v>700</v>
      </c>
      <c r="Z1987" s="9">
        <f>Расценки!I1986</f>
        <v>805</v>
      </c>
      <c r="AA1987" s="10">
        <f>Расценки!J1986</f>
        <v>0</v>
      </c>
      <c r="AB1987" s="10">
        <f>Расценки!K1986</f>
        <v>0</v>
      </c>
      <c r="AC1987" s="16">
        <f t="shared" si="1258"/>
        <v>0.31428571428571428</v>
      </c>
      <c r="AD1987" s="16">
        <f t="shared" si="1259"/>
        <v>0.28447204968944101</v>
      </c>
      <c r="AE1987" s="10">
        <f t="shared" si="1260"/>
        <v>0.4</v>
      </c>
      <c r="AF1987" s="10">
        <f t="shared" si="1261"/>
        <v>0.4</v>
      </c>
      <c r="AG1987" s="8">
        <f t="shared" si="1262"/>
        <v>220</v>
      </c>
      <c r="AH1987" s="8">
        <f t="shared" si="1263"/>
        <v>229</v>
      </c>
    </row>
    <row r="1988" spans="1:34" x14ac:dyDescent="0.25">
      <c r="A1988" s="7" t="s">
        <v>5784</v>
      </c>
      <c r="B1988" s="7" t="s">
        <v>5785</v>
      </c>
      <c r="C1988" s="7" t="s">
        <v>177</v>
      </c>
      <c r="D1988" s="7" t="s">
        <v>799</v>
      </c>
      <c r="E1988" s="7" t="str">
        <f>INDEX('Нормо-час по специальностям'!$B$6:$B$26,MATCH(D1988,'Нормо-час по специальностям'!$A$6:$A$26,0))</f>
        <v>Сервисный инженер ворот и автоматики</v>
      </c>
      <c r="F1988" s="15">
        <v>1</v>
      </c>
      <c r="G1988" s="7" t="s">
        <v>7646</v>
      </c>
      <c r="H1988" s="11">
        <f t="shared" si="1247"/>
        <v>7</v>
      </c>
      <c r="I1988" s="8">
        <f>INDEX('Нормо-час по специальностям'!$D$6:$D$26,MATCH(D1988,'Нормо-час по специальностям'!$A$6:$A$26,0))</f>
        <v>1200</v>
      </c>
      <c r="J1988" s="8">
        <f>INDEX('Нормо-час по специальностям'!$E$6:$E$26,MATCH(D1988,'Нормо-час по специальностям'!$A$6:$A$26,0))</f>
        <v>1440</v>
      </c>
      <c r="K1988" s="8">
        <f t="shared" si="1248"/>
        <v>1200</v>
      </c>
      <c r="L1988" s="8">
        <f t="shared" si="1249"/>
        <v>1440</v>
      </c>
      <c r="M1988" s="8">
        <f>Расценки!L1987</f>
        <v>1080</v>
      </c>
      <c r="N1988" s="8">
        <f>Расценки!M1987</f>
        <v>1242</v>
      </c>
      <c r="O1988" s="10">
        <f t="shared" si="1250"/>
        <v>0.11111111111111116</v>
      </c>
      <c r="P1988" s="10">
        <f t="shared" si="1251"/>
        <v>0.15942028985507251</v>
      </c>
      <c r="Q1988" s="7" t="str">
        <f t="shared" si="1252"/>
        <v>расценка</v>
      </c>
      <c r="R1988" s="7" t="str">
        <f t="shared" si="1253"/>
        <v>расценка</v>
      </c>
      <c r="S1988" s="8">
        <f t="shared" si="1254"/>
        <v>1080</v>
      </c>
      <c r="T1988" s="8">
        <f t="shared" si="1255"/>
        <v>1242</v>
      </c>
      <c r="U1988" s="8">
        <f>Расценки!F1987</f>
        <v>1800</v>
      </c>
      <c r="V1988" s="8">
        <f>Расценки!G1987</f>
        <v>2070</v>
      </c>
      <c r="W1988" s="10">
        <f t="shared" si="1256"/>
        <v>0.33333333333333331</v>
      </c>
      <c r="X1988" s="10">
        <f t="shared" si="1257"/>
        <v>0.30434782608695654</v>
      </c>
      <c r="Y1988" s="9">
        <f>Расценки!H1987</f>
        <v>1800</v>
      </c>
      <c r="Z1988" s="9">
        <f>Расценки!I1987</f>
        <v>2070</v>
      </c>
      <c r="AA1988" s="10">
        <f>Расценки!J1987</f>
        <v>0</v>
      </c>
      <c r="AB1988" s="10">
        <f>Расценки!K1987</f>
        <v>0</v>
      </c>
      <c r="AC1988" s="16">
        <f t="shared" si="1258"/>
        <v>0.33333333333333331</v>
      </c>
      <c r="AD1988" s="16">
        <f t="shared" si="1259"/>
        <v>0.30434782608695654</v>
      </c>
      <c r="AE1988" s="10">
        <f t="shared" si="1260"/>
        <v>0.4</v>
      </c>
      <c r="AF1988" s="10">
        <f t="shared" si="1261"/>
        <v>0.4</v>
      </c>
      <c r="AG1988" s="8">
        <f t="shared" si="1262"/>
        <v>600</v>
      </c>
      <c r="AH1988" s="8">
        <f t="shared" si="1263"/>
        <v>630</v>
      </c>
    </row>
    <row r="1989" spans="1:34" x14ac:dyDescent="0.25">
      <c r="A1989" s="7" t="s">
        <v>5787</v>
      </c>
      <c r="B1989" s="7" t="s">
        <v>5788</v>
      </c>
      <c r="C1989" s="7" t="s">
        <v>177</v>
      </c>
      <c r="D1989" s="7" t="s">
        <v>799</v>
      </c>
      <c r="E1989" s="7" t="str">
        <f>INDEX('Нормо-час по специальностям'!$B$6:$B$26,MATCH(D1989,'Нормо-час по специальностям'!$A$6:$A$26,0))</f>
        <v>Сервисный инженер ворот и автоматики</v>
      </c>
      <c r="F1989" s="15">
        <v>1.5</v>
      </c>
      <c r="G1989" s="7" t="s">
        <v>7646</v>
      </c>
      <c r="H1989" s="11">
        <f t="shared" si="1247"/>
        <v>4.67</v>
      </c>
      <c r="I1989" s="8">
        <f>INDEX('Нормо-час по специальностям'!$D$6:$D$26,MATCH(D1989,'Нормо-час по специальностям'!$A$6:$A$26,0))</f>
        <v>1200</v>
      </c>
      <c r="J1989" s="8">
        <f>INDEX('Нормо-час по специальностям'!$E$6:$E$26,MATCH(D1989,'Нормо-час по специальностям'!$A$6:$A$26,0))</f>
        <v>1440</v>
      </c>
      <c r="K1989" s="8">
        <f t="shared" si="1248"/>
        <v>1800</v>
      </c>
      <c r="L1989" s="8">
        <f t="shared" si="1249"/>
        <v>2160</v>
      </c>
      <c r="M1989" s="8">
        <f>Расценки!L1988</f>
        <v>1500</v>
      </c>
      <c r="N1989" s="8">
        <f>Расценки!M1988</f>
        <v>1725</v>
      </c>
      <c r="O1989" s="10">
        <f t="shared" si="1250"/>
        <v>0.19999999999999996</v>
      </c>
      <c r="P1989" s="10">
        <f t="shared" si="1251"/>
        <v>0.25217391304347836</v>
      </c>
      <c r="Q1989" s="7" t="str">
        <f t="shared" si="1252"/>
        <v>расценка</v>
      </c>
      <c r="R1989" s="7" t="str">
        <f t="shared" si="1253"/>
        <v>расценка</v>
      </c>
      <c r="S1989" s="8">
        <f t="shared" si="1254"/>
        <v>1000</v>
      </c>
      <c r="T1989" s="8">
        <f t="shared" si="1255"/>
        <v>1150</v>
      </c>
      <c r="U1989" s="8">
        <f>Расценки!F1988</f>
        <v>2500</v>
      </c>
      <c r="V1989" s="8">
        <f>Расценки!G1988</f>
        <v>2875</v>
      </c>
      <c r="W1989" s="10">
        <f t="shared" si="1256"/>
        <v>0.28000000000000003</v>
      </c>
      <c r="X1989" s="10">
        <f t="shared" si="1257"/>
        <v>0.24869565217391304</v>
      </c>
      <c r="Y1989" s="9">
        <f>Расценки!H1988</f>
        <v>2500</v>
      </c>
      <c r="Z1989" s="9">
        <f>Расценки!I1988</f>
        <v>2880</v>
      </c>
      <c r="AA1989" s="10">
        <f>Расценки!J1988</f>
        <v>0</v>
      </c>
      <c r="AB1989" s="10">
        <f>Расценки!K1988</f>
        <v>1.7391304347826875E-3</v>
      </c>
      <c r="AC1989" s="16">
        <f t="shared" si="1258"/>
        <v>0.28000000000000003</v>
      </c>
      <c r="AD1989" s="16">
        <f t="shared" si="1259"/>
        <v>0.25</v>
      </c>
      <c r="AE1989" s="10">
        <f t="shared" si="1260"/>
        <v>0.4</v>
      </c>
      <c r="AF1989" s="10">
        <f t="shared" si="1261"/>
        <v>0.40104166666666669</v>
      </c>
      <c r="AG1989" s="8">
        <f t="shared" si="1262"/>
        <v>700</v>
      </c>
      <c r="AH1989" s="8">
        <f t="shared" si="1263"/>
        <v>720</v>
      </c>
    </row>
    <row r="1990" spans="1:34" x14ac:dyDescent="0.25">
      <c r="A1990" s="7" t="s">
        <v>5790</v>
      </c>
      <c r="B1990" s="7" t="s">
        <v>5791</v>
      </c>
      <c r="C1990" s="7" t="s">
        <v>177</v>
      </c>
      <c r="D1990" s="7" t="s">
        <v>799</v>
      </c>
      <c r="E1990" s="7" t="str">
        <f>INDEX('Нормо-час по специальностям'!$B$6:$B$26,MATCH(D1990,'Нормо-час по специальностям'!$A$6:$A$26,0))</f>
        <v>Сервисный инженер ворот и автоматики</v>
      </c>
      <c r="F1990" s="15">
        <v>2</v>
      </c>
      <c r="G1990" s="7" t="s">
        <v>7646</v>
      </c>
      <c r="H1990" s="11">
        <f t="shared" si="1247"/>
        <v>3.5</v>
      </c>
      <c r="I1990" s="8">
        <f>INDEX('Нормо-час по специальностям'!$D$6:$D$26,MATCH(D1990,'Нормо-час по специальностям'!$A$6:$A$26,0))</f>
        <v>1200</v>
      </c>
      <c r="J1990" s="8">
        <f>INDEX('Нормо-час по специальностям'!$E$6:$E$26,MATCH(D1990,'Нормо-час по специальностям'!$A$6:$A$26,0))</f>
        <v>1440</v>
      </c>
      <c r="K1990" s="8">
        <f t="shared" si="1248"/>
        <v>2400</v>
      </c>
      <c r="L1990" s="8">
        <f t="shared" si="1249"/>
        <v>2880</v>
      </c>
      <c r="M1990" s="8">
        <f>Расценки!L1989</f>
        <v>2100</v>
      </c>
      <c r="N1990" s="8">
        <f>Расценки!M1989</f>
        <v>2415</v>
      </c>
      <c r="O1990" s="10">
        <f t="shared" si="1250"/>
        <v>0.14285714285714279</v>
      </c>
      <c r="P1990" s="10">
        <f t="shared" si="1251"/>
        <v>0.19254658385093171</v>
      </c>
      <c r="Q1990" s="7" t="str">
        <f t="shared" si="1252"/>
        <v>расценка</v>
      </c>
      <c r="R1990" s="7" t="str">
        <f t="shared" si="1253"/>
        <v>расценка</v>
      </c>
      <c r="S1990" s="8">
        <f t="shared" si="1254"/>
        <v>1050</v>
      </c>
      <c r="T1990" s="8">
        <f t="shared" si="1255"/>
        <v>1208</v>
      </c>
      <c r="U1990" s="8">
        <f>Расценки!F1989</f>
        <v>3500</v>
      </c>
      <c r="V1990" s="8">
        <f>Расценки!G1989</f>
        <v>4025</v>
      </c>
      <c r="W1990" s="10">
        <f t="shared" si="1256"/>
        <v>0.31428571428571428</v>
      </c>
      <c r="X1990" s="10">
        <f t="shared" si="1257"/>
        <v>0.28447204968944101</v>
      </c>
      <c r="Y1990" s="9">
        <f>Расценки!H1989</f>
        <v>3500</v>
      </c>
      <c r="Z1990" s="9">
        <f>Расценки!I1989</f>
        <v>4025</v>
      </c>
      <c r="AA1990" s="10">
        <f>Расценки!J1989</f>
        <v>0</v>
      </c>
      <c r="AB1990" s="10">
        <f>Расценки!K1989</f>
        <v>0</v>
      </c>
      <c r="AC1990" s="16">
        <f t="shared" si="1258"/>
        <v>0.31428571428571428</v>
      </c>
      <c r="AD1990" s="16">
        <f t="shared" si="1259"/>
        <v>0.28447204968944101</v>
      </c>
      <c r="AE1990" s="10">
        <f t="shared" si="1260"/>
        <v>0.4</v>
      </c>
      <c r="AF1990" s="10">
        <f t="shared" si="1261"/>
        <v>0.4</v>
      </c>
      <c r="AG1990" s="8">
        <f t="shared" si="1262"/>
        <v>1100</v>
      </c>
      <c r="AH1990" s="8">
        <f t="shared" si="1263"/>
        <v>1145</v>
      </c>
    </row>
    <row r="1991" spans="1:34" x14ac:dyDescent="0.25">
      <c r="A1991" s="7" t="s">
        <v>5793</v>
      </c>
      <c r="B1991" s="7" t="s">
        <v>5794</v>
      </c>
      <c r="C1991" s="7" t="s">
        <v>177</v>
      </c>
      <c r="D1991" s="7" t="s">
        <v>799</v>
      </c>
      <c r="E1991" s="7" t="str">
        <f>INDEX('Нормо-час по специальностям'!$B$6:$B$26,MATCH(D1991,'Нормо-час по специальностям'!$A$6:$A$26,0))</f>
        <v>Сервисный инженер ворот и автоматики</v>
      </c>
      <c r="F1991" s="15">
        <v>1.5</v>
      </c>
      <c r="G1991" s="7" t="s">
        <v>7646</v>
      </c>
      <c r="H1991" s="11">
        <f t="shared" si="1247"/>
        <v>4.67</v>
      </c>
      <c r="I1991" s="8">
        <f>INDEX('Нормо-час по специальностям'!$D$6:$D$26,MATCH(D1991,'Нормо-час по специальностям'!$A$6:$A$26,0))</f>
        <v>1200</v>
      </c>
      <c r="J1991" s="8">
        <f>INDEX('Нормо-час по специальностям'!$E$6:$E$26,MATCH(D1991,'Нормо-час по специальностям'!$A$6:$A$26,0))</f>
        <v>1440</v>
      </c>
      <c r="K1991" s="8">
        <f t="shared" si="1248"/>
        <v>1800</v>
      </c>
      <c r="L1991" s="8">
        <f t="shared" si="1249"/>
        <v>2160</v>
      </c>
      <c r="M1991" s="8">
        <f>Расценки!L1990</f>
        <v>2100</v>
      </c>
      <c r="N1991" s="8">
        <f>Расценки!M1990</f>
        <v>2415</v>
      </c>
      <c r="O1991" s="10">
        <f t="shared" si="1250"/>
        <v>-0.1428571428571429</v>
      </c>
      <c r="P1991" s="10">
        <f t="shared" si="1251"/>
        <v>-0.10559006211180122</v>
      </c>
      <c r="Q1991" s="7" t="str">
        <f t="shared" si="1252"/>
        <v>нормо-часы</v>
      </c>
      <c r="R1991" s="7" t="str">
        <f t="shared" si="1253"/>
        <v>нормо-часы</v>
      </c>
      <c r="S1991" s="8">
        <f t="shared" si="1254"/>
        <v>1400</v>
      </c>
      <c r="T1991" s="8">
        <f t="shared" si="1255"/>
        <v>1610</v>
      </c>
      <c r="U1991" s="8">
        <f>Расценки!F1990</f>
        <v>3500</v>
      </c>
      <c r="V1991" s="8">
        <f>Расценки!G1990</f>
        <v>4025</v>
      </c>
      <c r="W1991" s="10">
        <f t="shared" si="1256"/>
        <v>0.48571428571428571</v>
      </c>
      <c r="X1991" s="10">
        <f t="shared" si="1257"/>
        <v>0.46335403726708074</v>
      </c>
      <c r="Y1991" s="9">
        <f>Расценки!H1990</f>
        <v>3500</v>
      </c>
      <c r="Z1991" s="9">
        <f>Расценки!I1990</f>
        <v>4025</v>
      </c>
      <c r="AA1991" s="10">
        <f>Расценки!J1990</f>
        <v>0</v>
      </c>
      <c r="AB1991" s="10">
        <f>Расценки!K1990</f>
        <v>0</v>
      </c>
      <c r="AC1991" s="16">
        <f t="shared" si="1258"/>
        <v>0.48571428571428571</v>
      </c>
      <c r="AD1991" s="16">
        <f t="shared" si="1259"/>
        <v>0.46335403726708074</v>
      </c>
      <c r="AE1991" s="10">
        <f t="shared" si="1260"/>
        <v>0.4</v>
      </c>
      <c r="AF1991" s="10">
        <f t="shared" si="1261"/>
        <v>0.4</v>
      </c>
      <c r="AG1991" s="8">
        <f t="shared" si="1262"/>
        <v>1700</v>
      </c>
      <c r="AH1991" s="8">
        <f t="shared" si="1263"/>
        <v>1865</v>
      </c>
    </row>
    <row r="1992" spans="1:34" x14ac:dyDescent="0.25">
      <c r="A1992" s="7" t="s">
        <v>5796</v>
      </c>
      <c r="B1992" s="7" t="s">
        <v>5797</v>
      </c>
      <c r="C1992" s="7" t="s">
        <v>177</v>
      </c>
      <c r="D1992" s="7" t="s">
        <v>799</v>
      </c>
      <c r="E1992" s="7" t="str">
        <f>INDEX('Нормо-час по специальностям'!$B$6:$B$26,MATCH(D1992,'Нормо-час по специальностям'!$A$6:$A$26,0))</f>
        <v>Сервисный инженер ворот и автоматики</v>
      </c>
      <c r="F1992" s="15">
        <v>0.15</v>
      </c>
      <c r="G1992" s="7" t="s">
        <v>7646</v>
      </c>
      <c r="H1992" s="11">
        <f t="shared" si="1247"/>
        <v>46.67</v>
      </c>
      <c r="I1992" s="8">
        <f>INDEX('Нормо-час по специальностям'!$D$6:$D$26,MATCH(D1992,'Нормо-час по специальностям'!$A$6:$A$26,0))</f>
        <v>1200</v>
      </c>
      <c r="J1992" s="8">
        <f>INDEX('Нормо-час по специальностям'!$E$6:$E$26,MATCH(D1992,'Нормо-час по специальностям'!$A$6:$A$26,0))</f>
        <v>1440</v>
      </c>
      <c r="K1992" s="8">
        <f t="shared" si="1248"/>
        <v>180</v>
      </c>
      <c r="L1992" s="8">
        <f t="shared" si="1249"/>
        <v>216</v>
      </c>
      <c r="M1992" s="8">
        <f>Расценки!L1991</f>
        <v>120</v>
      </c>
      <c r="N1992" s="8">
        <f>Расценки!M1991</f>
        <v>138</v>
      </c>
      <c r="O1992" s="10">
        <f t="shared" si="1250"/>
        <v>0.5</v>
      </c>
      <c r="P1992" s="10">
        <f t="shared" si="1251"/>
        <v>0.56521739130434789</v>
      </c>
      <c r="Q1992" s="7" t="str">
        <f t="shared" si="1252"/>
        <v>расценка</v>
      </c>
      <c r="R1992" s="7" t="str">
        <f t="shared" si="1253"/>
        <v>расценка</v>
      </c>
      <c r="S1992" s="8">
        <f t="shared" si="1254"/>
        <v>800</v>
      </c>
      <c r="T1992" s="8">
        <f t="shared" si="1255"/>
        <v>920</v>
      </c>
      <c r="U1992" s="8">
        <f>Расценки!F1991</f>
        <v>200</v>
      </c>
      <c r="V1992" s="8">
        <f>Расценки!G1991</f>
        <v>230</v>
      </c>
      <c r="W1992" s="10">
        <f t="shared" si="1256"/>
        <v>0.1</v>
      </c>
      <c r="X1992" s="10">
        <f t="shared" si="1257"/>
        <v>6.0869565217391307E-2</v>
      </c>
      <c r="Y1992" s="9">
        <f>Расценки!H1991</f>
        <v>240</v>
      </c>
      <c r="Z1992" s="9">
        <f>Расценки!I1991</f>
        <v>288</v>
      </c>
      <c r="AA1992" s="10">
        <f>Расценки!J1991</f>
        <v>0.19999999999999996</v>
      </c>
      <c r="AB1992" s="10">
        <f>Расценки!K1991</f>
        <v>0.25217391304347836</v>
      </c>
      <c r="AC1992" s="16">
        <f t="shared" si="1258"/>
        <v>0.25</v>
      </c>
      <c r="AD1992" s="16">
        <f t="shared" si="1259"/>
        <v>0.25</v>
      </c>
      <c r="AE1992" s="10">
        <f t="shared" si="1260"/>
        <v>0.5</v>
      </c>
      <c r="AF1992" s="10">
        <f t="shared" si="1261"/>
        <v>0.52083333333333337</v>
      </c>
      <c r="AG1992" s="8">
        <f t="shared" si="1262"/>
        <v>60</v>
      </c>
      <c r="AH1992" s="8">
        <f t="shared" si="1263"/>
        <v>72</v>
      </c>
    </row>
    <row r="1993" spans="1:34" x14ac:dyDescent="0.25">
      <c r="A1993" s="7" t="s">
        <v>5799</v>
      </c>
      <c r="B1993" s="7" t="s">
        <v>5800</v>
      </c>
      <c r="C1993" s="7" t="s">
        <v>50</v>
      </c>
      <c r="D1993" s="7" t="s">
        <v>799</v>
      </c>
      <c r="E1993" s="7" t="str">
        <f>INDEX('Нормо-час по специальностям'!$B$6:$B$26,MATCH(D1993,'Нормо-час по специальностям'!$A$6:$A$26,0))</f>
        <v>Сервисный инженер ворот и автоматики</v>
      </c>
      <c r="F1993" s="15">
        <v>0.2</v>
      </c>
      <c r="G1993" s="7" t="s">
        <v>7646</v>
      </c>
      <c r="H1993" s="11">
        <f t="shared" si="1247"/>
        <v>35</v>
      </c>
      <c r="I1993" s="8">
        <f>INDEX('Нормо-час по специальностям'!$D$6:$D$26,MATCH(D1993,'Нормо-час по специальностям'!$A$6:$A$26,0))</f>
        <v>1200</v>
      </c>
      <c r="J1993" s="8">
        <f>INDEX('Нормо-час по специальностям'!$E$6:$E$26,MATCH(D1993,'Нормо-час по специальностям'!$A$6:$A$26,0))</f>
        <v>1440</v>
      </c>
      <c r="K1993" s="8">
        <f t="shared" si="1248"/>
        <v>240</v>
      </c>
      <c r="L1993" s="8">
        <f t="shared" si="1249"/>
        <v>288</v>
      </c>
      <c r="M1993" s="8">
        <f>Расценки!L1992</f>
        <v>150</v>
      </c>
      <c r="N1993" s="8">
        <f>Расценки!M1992</f>
        <v>172</v>
      </c>
      <c r="O1993" s="10">
        <f t="shared" si="1250"/>
        <v>0.60000000000000009</v>
      </c>
      <c r="P1993" s="10">
        <f t="shared" si="1251"/>
        <v>0.67441860465116288</v>
      </c>
      <c r="Q1993" s="7" t="str">
        <f t="shared" si="1252"/>
        <v>расценка</v>
      </c>
      <c r="R1993" s="7" t="str">
        <f t="shared" si="1253"/>
        <v>расценка</v>
      </c>
      <c r="S1993" s="8">
        <f t="shared" si="1254"/>
        <v>750</v>
      </c>
      <c r="T1993" s="8">
        <f t="shared" si="1255"/>
        <v>860</v>
      </c>
      <c r="U1993" s="8">
        <f>Расценки!F1992</f>
        <v>250</v>
      </c>
      <c r="V1993" s="8">
        <f>Расценки!G1992</f>
        <v>288</v>
      </c>
      <c r="W1993" s="10">
        <f t="shared" si="1256"/>
        <v>0.04</v>
      </c>
      <c r="X1993" s="10">
        <f t="shared" si="1257"/>
        <v>0</v>
      </c>
      <c r="Y1993" s="9">
        <f>Расценки!H1992</f>
        <v>320</v>
      </c>
      <c r="Z1993" s="9">
        <f>Расценки!I1992</f>
        <v>384</v>
      </c>
      <c r="AA1993" s="10">
        <f>Расценки!J1992</f>
        <v>0.28000000000000003</v>
      </c>
      <c r="AB1993" s="10">
        <f>Расценки!K1992</f>
        <v>0.33333333333333326</v>
      </c>
      <c r="AC1993" s="16">
        <f t="shared" si="1258"/>
        <v>0.25</v>
      </c>
      <c r="AD1993" s="16">
        <f t="shared" si="1259"/>
        <v>0.25</v>
      </c>
      <c r="AE1993" s="10">
        <f t="shared" si="1260"/>
        <v>0.53125</v>
      </c>
      <c r="AF1993" s="10">
        <f t="shared" si="1261"/>
        <v>0.55208333333333337</v>
      </c>
      <c r="AG1993" s="8">
        <f t="shared" si="1262"/>
        <v>80</v>
      </c>
      <c r="AH1993" s="8">
        <f t="shared" si="1263"/>
        <v>96</v>
      </c>
    </row>
    <row r="1994" spans="1:34" x14ac:dyDescent="0.25">
      <c r="A1994" s="7" t="s">
        <v>5802</v>
      </c>
      <c r="B1994" s="7" t="s">
        <v>5803</v>
      </c>
      <c r="C1994" s="7" t="s">
        <v>177</v>
      </c>
      <c r="D1994" s="7" t="s">
        <v>799</v>
      </c>
      <c r="E1994" s="7" t="str">
        <f>INDEX('Нормо-час по специальностям'!$B$6:$B$26,MATCH(D1994,'Нормо-час по специальностям'!$A$6:$A$26,0))</f>
        <v>Сервисный инженер ворот и автоматики</v>
      </c>
      <c r="F1994" s="15">
        <v>1</v>
      </c>
      <c r="G1994" s="7" t="s">
        <v>7646</v>
      </c>
      <c r="H1994" s="11">
        <f t="shared" si="1247"/>
        <v>7</v>
      </c>
      <c r="I1994" s="8">
        <f>INDEX('Нормо-час по специальностям'!$D$6:$D$26,MATCH(D1994,'Нормо-час по специальностям'!$A$6:$A$26,0))</f>
        <v>1200</v>
      </c>
      <c r="J1994" s="8">
        <f>INDEX('Нормо-час по специальностям'!$E$6:$E$26,MATCH(D1994,'Нормо-час по специальностям'!$A$6:$A$26,0))</f>
        <v>1440</v>
      </c>
      <c r="K1994" s="8">
        <f t="shared" si="1248"/>
        <v>1200</v>
      </c>
      <c r="L1994" s="8">
        <f t="shared" si="1249"/>
        <v>1440</v>
      </c>
      <c r="M1994" s="8">
        <f>Расценки!L1993</f>
        <v>1080</v>
      </c>
      <c r="N1994" s="8">
        <f>Расценки!M1993</f>
        <v>1242</v>
      </c>
      <c r="O1994" s="10">
        <f t="shared" si="1250"/>
        <v>0.11111111111111116</v>
      </c>
      <c r="P1994" s="10">
        <f t="shared" si="1251"/>
        <v>0.15942028985507251</v>
      </c>
      <c r="Q1994" s="7" t="str">
        <f t="shared" si="1252"/>
        <v>расценка</v>
      </c>
      <c r="R1994" s="7" t="str">
        <f t="shared" si="1253"/>
        <v>расценка</v>
      </c>
      <c r="S1994" s="8">
        <f t="shared" si="1254"/>
        <v>1080</v>
      </c>
      <c r="T1994" s="8">
        <f t="shared" si="1255"/>
        <v>1242</v>
      </c>
      <c r="U1994" s="8">
        <f>Расценки!F1993</f>
        <v>1800</v>
      </c>
      <c r="V1994" s="8">
        <f>Расценки!G1993</f>
        <v>2070</v>
      </c>
      <c r="W1994" s="10">
        <f t="shared" si="1256"/>
        <v>0.33333333333333331</v>
      </c>
      <c r="X1994" s="10">
        <f t="shared" si="1257"/>
        <v>0.30434782608695654</v>
      </c>
      <c r="Y1994" s="9">
        <f>Расценки!H1993</f>
        <v>1800</v>
      </c>
      <c r="Z1994" s="9">
        <f>Расценки!I1993</f>
        <v>2070</v>
      </c>
      <c r="AA1994" s="10">
        <f>Расценки!J1993</f>
        <v>0</v>
      </c>
      <c r="AB1994" s="10">
        <f>Расценки!K1993</f>
        <v>0</v>
      </c>
      <c r="AC1994" s="16">
        <f t="shared" si="1258"/>
        <v>0.33333333333333331</v>
      </c>
      <c r="AD1994" s="16">
        <f t="shared" si="1259"/>
        <v>0.30434782608695654</v>
      </c>
      <c r="AE1994" s="10">
        <f t="shared" si="1260"/>
        <v>0.4</v>
      </c>
      <c r="AF1994" s="10">
        <f t="shared" si="1261"/>
        <v>0.4</v>
      </c>
      <c r="AG1994" s="8">
        <f t="shared" si="1262"/>
        <v>600</v>
      </c>
      <c r="AH1994" s="8">
        <f t="shared" si="1263"/>
        <v>630</v>
      </c>
    </row>
    <row r="1995" spans="1:34" x14ac:dyDescent="0.25">
      <c r="A1995" s="7" t="s">
        <v>5804</v>
      </c>
      <c r="B1995" s="7" t="s">
        <v>5805</v>
      </c>
      <c r="C1995" s="7" t="s">
        <v>177</v>
      </c>
      <c r="D1995" s="7" t="s">
        <v>799</v>
      </c>
      <c r="E1995" s="7" t="str">
        <f>INDEX('Нормо-час по специальностям'!$B$6:$B$26,MATCH(D1995,'Нормо-час по специальностям'!$A$6:$A$26,0))</f>
        <v>Сервисный инженер ворот и автоматики</v>
      </c>
      <c r="F1995" s="15">
        <v>1.2</v>
      </c>
      <c r="G1995" s="7" t="s">
        <v>7646</v>
      </c>
      <c r="H1995" s="11">
        <f t="shared" si="1247"/>
        <v>5.83</v>
      </c>
      <c r="I1995" s="8">
        <f>INDEX('Нормо-час по специальностям'!$D$6:$D$26,MATCH(D1995,'Нормо-час по специальностям'!$A$6:$A$26,0))</f>
        <v>1200</v>
      </c>
      <c r="J1995" s="8">
        <f>INDEX('Нормо-час по специальностям'!$E$6:$E$26,MATCH(D1995,'Нормо-час по специальностям'!$A$6:$A$26,0))</f>
        <v>1440</v>
      </c>
      <c r="K1995" s="8">
        <f t="shared" si="1248"/>
        <v>1440</v>
      </c>
      <c r="L1995" s="8">
        <f t="shared" si="1249"/>
        <v>1728</v>
      </c>
      <c r="M1995" s="8">
        <f>Расценки!L1994</f>
        <v>1260</v>
      </c>
      <c r="N1995" s="8">
        <f>Расценки!M1994</f>
        <v>1449</v>
      </c>
      <c r="O1995" s="10">
        <f t="shared" si="1250"/>
        <v>0.14285714285714279</v>
      </c>
      <c r="P1995" s="10">
        <f t="shared" si="1251"/>
        <v>0.19254658385093171</v>
      </c>
      <c r="Q1995" s="7" t="str">
        <f t="shared" si="1252"/>
        <v>расценка</v>
      </c>
      <c r="R1995" s="7" t="str">
        <f t="shared" si="1253"/>
        <v>расценка</v>
      </c>
      <c r="S1995" s="8">
        <f t="shared" si="1254"/>
        <v>1050</v>
      </c>
      <c r="T1995" s="8">
        <f t="shared" si="1255"/>
        <v>1208</v>
      </c>
      <c r="U1995" s="8">
        <f>Расценки!F1994</f>
        <v>2100</v>
      </c>
      <c r="V1995" s="8">
        <f>Расценки!G1994</f>
        <v>2415</v>
      </c>
      <c r="W1995" s="10">
        <f t="shared" si="1256"/>
        <v>0.31428571428571428</v>
      </c>
      <c r="X1995" s="10">
        <f t="shared" si="1257"/>
        <v>0.28447204968944101</v>
      </c>
      <c r="Y1995" s="9">
        <f>Расценки!H1994</f>
        <v>2100</v>
      </c>
      <c r="Z1995" s="9">
        <f>Расценки!I1994</f>
        <v>2415</v>
      </c>
      <c r="AA1995" s="10">
        <f>Расценки!J1994</f>
        <v>0</v>
      </c>
      <c r="AB1995" s="10">
        <f>Расценки!K1994</f>
        <v>0</v>
      </c>
      <c r="AC1995" s="16">
        <f t="shared" si="1258"/>
        <v>0.31428571428571428</v>
      </c>
      <c r="AD1995" s="16">
        <f t="shared" si="1259"/>
        <v>0.28447204968944101</v>
      </c>
      <c r="AE1995" s="10">
        <f t="shared" si="1260"/>
        <v>0.4</v>
      </c>
      <c r="AF1995" s="10">
        <f t="shared" si="1261"/>
        <v>0.4</v>
      </c>
      <c r="AG1995" s="8">
        <f t="shared" si="1262"/>
        <v>660</v>
      </c>
      <c r="AH1995" s="8">
        <f t="shared" si="1263"/>
        <v>687</v>
      </c>
    </row>
    <row r="1996" spans="1:34" x14ac:dyDescent="0.25">
      <c r="A1996" s="7" t="s">
        <v>5807</v>
      </c>
      <c r="B1996" s="7" t="s">
        <v>5808</v>
      </c>
      <c r="C1996" s="7" t="s">
        <v>177</v>
      </c>
      <c r="D1996" s="7" t="s">
        <v>799</v>
      </c>
      <c r="E1996" s="7" t="str">
        <f>INDEX('Нормо-час по специальностям'!$B$6:$B$26,MATCH(D1996,'Нормо-час по специальностям'!$A$6:$A$26,0))</f>
        <v>Сервисный инженер ворот и автоматики</v>
      </c>
      <c r="F1996" s="15">
        <v>1.5</v>
      </c>
      <c r="G1996" s="7" t="s">
        <v>7646</v>
      </c>
      <c r="H1996" s="11">
        <f t="shared" si="1247"/>
        <v>4.67</v>
      </c>
      <c r="I1996" s="8">
        <f>INDEX('Нормо-час по специальностям'!$D$6:$D$26,MATCH(D1996,'Нормо-час по специальностям'!$A$6:$A$26,0))</f>
        <v>1200</v>
      </c>
      <c r="J1996" s="8">
        <f>INDEX('Нормо-час по специальностям'!$E$6:$E$26,MATCH(D1996,'Нормо-час по специальностям'!$A$6:$A$26,0))</f>
        <v>1440</v>
      </c>
      <c r="K1996" s="8">
        <f t="shared" si="1248"/>
        <v>1800</v>
      </c>
      <c r="L1996" s="8">
        <f t="shared" si="1249"/>
        <v>2160</v>
      </c>
      <c r="M1996" s="8">
        <f>Расценки!L1995</f>
        <v>1500</v>
      </c>
      <c r="N1996" s="8">
        <f>Расценки!M1995</f>
        <v>1725</v>
      </c>
      <c r="O1996" s="10">
        <f t="shared" si="1250"/>
        <v>0.19999999999999996</v>
      </c>
      <c r="P1996" s="10">
        <f t="shared" si="1251"/>
        <v>0.25217391304347836</v>
      </c>
      <c r="Q1996" s="7" t="str">
        <f t="shared" si="1252"/>
        <v>расценка</v>
      </c>
      <c r="R1996" s="7" t="str">
        <f t="shared" si="1253"/>
        <v>расценка</v>
      </c>
      <c r="S1996" s="8">
        <f t="shared" si="1254"/>
        <v>1000</v>
      </c>
      <c r="T1996" s="8">
        <f t="shared" si="1255"/>
        <v>1150</v>
      </c>
      <c r="U1996" s="8">
        <f>Расценки!F1995</f>
        <v>2500</v>
      </c>
      <c r="V1996" s="8">
        <f>Расценки!G1995</f>
        <v>2875</v>
      </c>
      <c r="W1996" s="10">
        <f t="shared" si="1256"/>
        <v>0.28000000000000003</v>
      </c>
      <c r="X1996" s="10">
        <f t="shared" si="1257"/>
        <v>0.24869565217391304</v>
      </c>
      <c r="Y1996" s="9">
        <f>Расценки!H1995</f>
        <v>2500</v>
      </c>
      <c r="Z1996" s="9">
        <f>Расценки!I1995</f>
        <v>2880</v>
      </c>
      <c r="AA1996" s="10">
        <f>Расценки!J1995</f>
        <v>0</v>
      </c>
      <c r="AB1996" s="10">
        <f>Расценки!K1995</f>
        <v>1.7391304347826875E-3</v>
      </c>
      <c r="AC1996" s="16">
        <f t="shared" si="1258"/>
        <v>0.28000000000000003</v>
      </c>
      <c r="AD1996" s="16">
        <f t="shared" si="1259"/>
        <v>0.25</v>
      </c>
      <c r="AE1996" s="10">
        <f t="shared" si="1260"/>
        <v>0.4</v>
      </c>
      <c r="AF1996" s="10">
        <f t="shared" si="1261"/>
        <v>0.40104166666666669</v>
      </c>
      <c r="AG1996" s="8">
        <f t="shared" si="1262"/>
        <v>700</v>
      </c>
      <c r="AH1996" s="8">
        <f t="shared" si="1263"/>
        <v>720</v>
      </c>
    </row>
    <row r="1997" spans="1:34" x14ac:dyDescent="0.25">
      <c r="A1997" s="7" t="s">
        <v>5809</v>
      </c>
      <c r="B1997" s="7" t="s">
        <v>5810</v>
      </c>
      <c r="C1997" s="7" t="s">
        <v>177</v>
      </c>
      <c r="D1997" s="7" t="s">
        <v>799</v>
      </c>
      <c r="E1997" s="7" t="str">
        <f>INDEX('Нормо-час по специальностям'!$B$6:$B$26,MATCH(D1997,'Нормо-час по специальностям'!$A$6:$A$26,0))</f>
        <v>Сервисный инженер ворот и автоматики</v>
      </c>
      <c r="F1997" s="15">
        <v>1</v>
      </c>
      <c r="G1997" s="7" t="s">
        <v>7646</v>
      </c>
      <c r="H1997" s="11">
        <f t="shared" si="1247"/>
        <v>7</v>
      </c>
      <c r="I1997" s="8">
        <f>INDEX('Нормо-час по специальностям'!$D$6:$D$26,MATCH(D1997,'Нормо-час по специальностям'!$A$6:$A$26,0))</f>
        <v>1200</v>
      </c>
      <c r="J1997" s="8">
        <f>INDEX('Нормо-час по специальностям'!$E$6:$E$26,MATCH(D1997,'Нормо-час по специальностям'!$A$6:$A$26,0))</f>
        <v>1440</v>
      </c>
      <c r="K1997" s="8">
        <f t="shared" si="1248"/>
        <v>1200</v>
      </c>
      <c r="L1997" s="8">
        <f t="shared" si="1249"/>
        <v>1440</v>
      </c>
      <c r="M1997" s="8">
        <f>Расценки!L1996</f>
        <v>1080</v>
      </c>
      <c r="N1997" s="8">
        <f>Расценки!M1996</f>
        <v>1242</v>
      </c>
      <c r="O1997" s="10">
        <f t="shared" si="1250"/>
        <v>0.11111111111111116</v>
      </c>
      <c r="P1997" s="10">
        <f t="shared" si="1251"/>
        <v>0.15942028985507251</v>
      </c>
      <c r="Q1997" s="7" t="str">
        <f t="shared" si="1252"/>
        <v>расценка</v>
      </c>
      <c r="R1997" s="7" t="str">
        <f t="shared" si="1253"/>
        <v>расценка</v>
      </c>
      <c r="S1997" s="8">
        <f t="shared" si="1254"/>
        <v>1080</v>
      </c>
      <c r="T1997" s="8">
        <f t="shared" si="1255"/>
        <v>1242</v>
      </c>
      <c r="U1997" s="8">
        <f>Расценки!F1996</f>
        <v>1800</v>
      </c>
      <c r="V1997" s="8">
        <f>Расценки!G1996</f>
        <v>2070</v>
      </c>
      <c r="W1997" s="10">
        <f t="shared" si="1256"/>
        <v>0.33333333333333331</v>
      </c>
      <c r="X1997" s="10">
        <f t="shared" si="1257"/>
        <v>0.30434782608695654</v>
      </c>
      <c r="Y1997" s="9">
        <f>Расценки!H1996</f>
        <v>1800</v>
      </c>
      <c r="Z1997" s="9">
        <f>Расценки!I1996</f>
        <v>2070</v>
      </c>
      <c r="AA1997" s="10">
        <f>Расценки!J1996</f>
        <v>0</v>
      </c>
      <c r="AB1997" s="10">
        <f>Расценки!K1996</f>
        <v>0</v>
      </c>
      <c r="AC1997" s="16">
        <f t="shared" si="1258"/>
        <v>0.33333333333333331</v>
      </c>
      <c r="AD1997" s="16">
        <f t="shared" si="1259"/>
        <v>0.30434782608695654</v>
      </c>
      <c r="AE1997" s="10">
        <f t="shared" si="1260"/>
        <v>0.4</v>
      </c>
      <c r="AF1997" s="10">
        <f t="shared" si="1261"/>
        <v>0.4</v>
      </c>
      <c r="AG1997" s="8">
        <f t="shared" si="1262"/>
        <v>600</v>
      </c>
      <c r="AH1997" s="8">
        <f t="shared" si="1263"/>
        <v>630</v>
      </c>
    </row>
    <row r="1998" spans="1:34" x14ac:dyDescent="0.25">
      <c r="A1998" s="7" t="s">
        <v>5811</v>
      </c>
      <c r="B1998" s="7" t="s">
        <v>5812</v>
      </c>
      <c r="C1998" s="7" t="s">
        <v>177</v>
      </c>
      <c r="D1998" s="7" t="s">
        <v>799</v>
      </c>
      <c r="E1998" s="7" t="str">
        <f>INDEX('Нормо-час по специальностям'!$B$6:$B$26,MATCH(D1998,'Нормо-час по специальностям'!$A$6:$A$26,0))</f>
        <v>Сервисный инженер ворот и автоматики</v>
      </c>
      <c r="F1998" s="15">
        <v>0.6</v>
      </c>
      <c r="G1998" s="7" t="s">
        <v>7646</v>
      </c>
      <c r="H1998" s="11">
        <f t="shared" si="1247"/>
        <v>11.67</v>
      </c>
      <c r="I1998" s="8">
        <f>INDEX('Нормо-час по специальностям'!$D$6:$D$26,MATCH(D1998,'Нормо-час по специальностям'!$A$6:$A$26,0))</f>
        <v>1200</v>
      </c>
      <c r="J1998" s="8">
        <f>INDEX('Нормо-час по специальностям'!$E$6:$E$26,MATCH(D1998,'Нормо-час по специальностям'!$A$6:$A$26,0))</f>
        <v>1440</v>
      </c>
      <c r="K1998" s="8">
        <f t="shared" si="1248"/>
        <v>720</v>
      </c>
      <c r="L1998" s="8">
        <f t="shared" si="1249"/>
        <v>864</v>
      </c>
      <c r="M1998" s="8">
        <f>Расценки!L1997</f>
        <v>600</v>
      </c>
      <c r="N1998" s="8">
        <f>Расценки!M1997</f>
        <v>690</v>
      </c>
      <c r="O1998" s="10">
        <f t="shared" si="1250"/>
        <v>0.19999999999999996</v>
      </c>
      <c r="P1998" s="10">
        <f t="shared" si="1251"/>
        <v>0.25217391304347836</v>
      </c>
      <c r="Q1998" s="7" t="str">
        <f t="shared" si="1252"/>
        <v>расценка</v>
      </c>
      <c r="R1998" s="7" t="str">
        <f t="shared" si="1253"/>
        <v>расценка</v>
      </c>
      <c r="S1998" s="8">
        <f t="shared" si="1254"/>
        <v>1000</v>
      </c>
      <c r="T1998" s="8">
        <f t="shared" si="1255"/>
        <v>1150</v>
      </c>
      <c r="U1998" s="8">
        <f>Расценки!F1997</f>
        <v>1000</v>
      </c>
      <c r="V1998" s="8">
        <f>Расценки!G1997</f>
        <v>1150</v>
      </c>
      <c r="W1998" s="10">
        <f t="shared" si="1256"/>
        <v>0.28000000000000003</v>
      </c>
      <c r="X1998" s="10">
        <f t="shared" si="1257"/>
        <v>0.24869565217391304</v>
      </c>
      <c r="Y1998" s="9">
        <f>Расценки!H1997</f>
        <v>1000</v>
      </c>
      <c r="Z1998" s="9">
        <f>Расценки!I1997</f>
        <v>1152</v>
      </c>
      <c r="AA1998" s="10">
        <f>Расценки!J1997</f>
        <v>0</v>
      </c>
      <c r="AB1998" s="10">
        <f>Расценки!K1997</f>
        <v>1.7391304347826875E-3</v>
      </c>
      <c r="AC1998" s="16">
        <f t="shared" si="1258"/>
        <v>0.28000000000000003</v>
      </c>
      <c r="AD1998" s="16">
        <f t="shared" si="1259"/>
        <v>0.25</v>
      </c>
      <c r="AE1998" s="10">
        <f t="shared" si="1260"/>
        <v>0.4</v>
      </c>
      <c r="AF1998" s="10">
        <f t="shared" si="1261"/>
        <v>0.40104166666666669</v>
      </c>
      <c r="AG1998" s="8">
        <f t="shared" si="1262"/>
        <v>280</v>
      </c>
      <c r="AH1998" s="8">
        <f t="shared" si="1263"/>
        <v>288</v>
      </c>
    </row>
    <row r="1999" spans="1:34" x14ac:dyDescent="0.25">
      <c r="A1999" s="7" t="s">
        <v>5814</v>
      </c>
      <c r="B1999" s="7" t="s">
        <v>5815</v>
      </c>
      <c r="C1999" s="7" t="s">
        <v>177</v>
      </c>
      <c r="D1999" s="7" t="s">
        <v>799</v>
      </c>
      <c r="E1999" s="7" t="str">
        <f>INDEX('Нормо-час по специальностям'!$B$6:$B$26,MATCH(D1999,'Нормо-час по специальностям'!$A$6:$A$26,0))</f>
        <v>Сервисный инженер ворот и автоматики</v>
      </c>
      <c r="F1999" s="15">
        <v>3</v>
      </c>
      <c r="G1999" s="7" t="s">
        <v>7646</v>
      </c>
      <c r="H1999" s="11">
        <f t="shared" si="1247"/>
        <v>2.33</v>
      </c>
      <c r="I1999" s="8">
        <f>INDEX('Нормо-час по специальностям'!$D$6:$D$26,MATCH(D1999,'Нормо-час по специальностям'!$A$6:$A$26,0))</f>
        <v>1200</v>
      </c>
      <c r="J1999" s="8">
        <f>INDEX('Нормо-час по специальностям'!$E$6:$E$26,MATCH(D1999,'Нормо-час по специальностям'!$A$6:$A$26,0))</f>
        <v>1440</v>
      </c>
      <c r="K1999" s="8">
        <f t="shared" si="1248"/>
        <v>3600</v>
      </c>
      <c r="L1999" s="8">
        <f t="shared" si="1249"/>
        <v>4320</v>
      </c>
      <c r="M1999" s="8">
        <f>Расценки!L1998</f>
        <v>3300</v>
      </c>
      <c r="N1999" s="8">
        <f>Расценки!M1998</f>
        <v>3795</v>
      </c>
      <c r="O1999" s="10">
        <f t="shared" si="1250"/>
        <v>9.0909090909090828E-2</v>
      </c>
      <c r="P1999" s="10">
        <f t="shared" si="1251"/>
        <v>0.13833992094861669</v>
      </c>
      <c r="Q1999" s="7" t="str">
        <f t="shared" si="1252"/>
        <v>равно</v>
      </c>
      <c r="R1999" s="7" t="str">
        <f t="shared" si="1253"/>
        <v>расценка</v>
      </c>
      <c r="S1999" s="8">
        <f t="shared" si="1254"/>
        <v>1100</v>
      </c>
      <c r="T1999" s="8">
        <f t="shared" si="1255"/>
        <v>1265</v>
      </c>
      <c r="U1999" s="8">
        <f>Расценки!F1998</f>
        <v>5500</v>
      </c>
      <c r="V1999" s="8">
        <f>Расценки!G1998</f>
        <v>6325</v>
      </c>
      <c r="W1999" s="10">
        <f t="shared" si="1256"/>
        <v>0.34545454545454546</v>
      </c>
      <c r="X1999" s="10">
        <f t="shared" si="1257"/>
        <v>0.31699604743083004</v>
      </c>
      <c r="Y1999" s="9">
        <f>Расценки!H1998</f>
        <v>5500</v>
      </c>
      <c r="Z1999" s="9">
        <f>Расценки!I1998</f>
        <v>6325</v>
      </c>
      <c r="AA1999" s="10">
        <f>Расценки!J1998</f>
        <v>0</v>
      </c>
      <c r="AB1999" s="10">
        <f>Расценки!K1998</f>
        <v>0</v>
      </c>
      <c r="AC1999" s="16">
        <f t="shared" si="1258"/>
        <v>0.34545454545454546</v>
      </c>
      <c r="AD1999" s="16">
        <f t="shared" si="1259"/>
        <v>0.31699604743083004</v>
      </c>
      <c r="AE1999" s="10">
        <f t="shared" si="1260"/>
        <v>0.4</v>
      </c>
      <c r="AF1999" s="10">
        <f t="shared" si="1261"/>
        <v>0.4</v>
      </c>
      <c r="AG1999" s="8">
        <f t="shared" si="1262"/>
        <v>1900</v>
      </c>
      <c r="AH1999" s="8">
        <f t="shared" si="1263"/>
        <v>2005</v>
      </c>
    </row>
    <row r="2000" spans="1:34" x14ac:dyDescent="0.25">
      <c r="A2000" s="7" t="s">
        <v>5817</v>
      </c>
      <c r="B2000" s="7" t="s">
        <v>5818</v>
      </c>
      <c r="C2000" s="7" t="s">
        <v>177</v>
      </c>
      <c r="D2000" s="7" t="s">
        <v>799</v>
      </c>
      <c r="E2000" s="7" t="str">
        <f>INDEX('Нормо-час по специальностям'!$B$6:$B$26,MATCH(D2000,'Нормо-час по специальностям'!$A$6:$A$26,0))</f>
        <v>Сервисный инженер ворот и автоматики</v>
      </c>
      <c r="F2000" s="15">
        <v>3</v>
      </c>
      <c r="G2000" s="7" t="s">
        <v>7646</v>
      </c>
      <c r="H2000" s="11">
        <f t="shared" si="1247"/>
        <v>2.33</v>
      </c>
      <c r="I2000" s="8">
        <f>INDEX('Нормо-час по специальностям'!$D$6:$D$26,MATCH(D2000,'Нормо-час по специальностям'!$A$6:$A$26,0))</f>
        <v>1200</v>
      </c>
      <c r="J2000" s="8">
        <f>INDEX('Нормо-час по специальностям'!$E$6:$E$26,MATCH(D2000,'Нормо-час по специальностям'!$A$6:$A$26,0))</f>
        <v>1440</v>
      </c>
      <c r="K2000" s="8">
        <f t="shared" si="1248"/>
        <v>3600</v>
      </c>
      <c r="L2000" s="8">
        <f t="shared" si="1249"/>
        <v>4320</v>
      </c>
      <c r="M2000" s="8">
        <f>Расценки!L1999</f>
        <v>3300</v>
      </c>
      <c r="N2000" s="8">
        <f>Расценки!M1999</f>
        <v>3795</v>
      </c>
      <c r="O2000" s="10">
        <f t="shared" si="1250"/>
        <v>9.0909090909090828E-2</v>
      </c>
      <c r="P2000" s="10">
        <f t="shared" si="1251"/>
        <v>0.13833992094861669</v>
      </c>
      <c r="Q2000" s="7" t="str">
        <f t="shared" si="1252"/>
        <v>равно</v>
      </c>
      <c r="R2000" s="7" t="str">
        <f t="shared" si="1253"/>
        <v>расценка</v>
      </c>
      <c r="S2000" s="8">
        <f t="shared" si="1254"/>
        <v>1100</v>
      </c>
      <c r="T2000" s="8">
        <f t="shared" si="1255"/>
        <v>1265</v>
      </c>
      <c r="U2000" s="8">
        <f>Расценки!F1999</f>
        <v>5500</v>
      </c>
      <c r="V2000" s="8">
        <f>Расценки!G1999</f>
        <v>6325</v>
      </c>
      <c r="W2000" s="10">
        <f t="shared" si="1256"/>
        <v>0.34545454545454546</v>
      </c>
      <c r="X2000" s="10">
        <f t="shared" si="1257"/>
        <v>0.31699604743083004</v>
      </c>
      <c r="Y2000" s="9">
        <f>Расценки!H1999</f>
        <v>5500</v>
      </c>
      <c r="Z2000" s="9">
        <f>Расценки!I1999</f>
        <v>6325</v>
      </c>
      <c r="AA2000" s="10">
        <f>Расценки!J1999</f>
        <v>0</v>
      </c>
      <c r="AB2000" s="10">
        <f>Расценки!K1999</f>
        <v>0</v>
      </c>
      <c r="AC2000" s="16">
        <f t="shared" si="1258"/>
        <v>0.34545454545454546</v>
      </c>
      <c r="AD2000" s="16">
        <f t="shared" si="1259"/>
        <v>0.31699604743083004</v>
      </c>
      <c r="AE2000" s="10">
        <f t="shared" si="1260"/>
        <v>0.4</v>
      </c>
      <c r="AF2000" s="10">
        <f t="shared" si="1261"/>
        <v>0.4</v>
      </c>
      <c r="AG2000" s="8">
        <f t="shared" si="1262"/>
        <v>1900</v>
      </c>
      <c r="AH2000" s="8">
        <f t="shared" si="1263"/>
        <v>2005</v>
      </c>
    </row>
    <row r="2001" spans="1:34" x14ac:dyDescent="0.25">
      <c r="A2001" s="7" t="s">
        <v>5820</v>
      </c>
      <c r="B2001" s="7" t="s">
        <v>5821</v>
      </c>
      <c r="C2001" s="7" t="s">
        <v>177</v>
      </c>
      <c r="D2001" s="7" t="s">
        <v>799</v>
      </c>
      <c r="E2001" s="7" t="str">
        <f>INDEX('Нормо-час по специальностям'!$B$6:$B$26,MATCH(D2001,'Нормо-час по специальностям'!$A$6:$A$26,0))</f>
        <v>Сервисный инженер ворот и автоматики</v>
      </c>
      <c r="F2001" s="15">
        <v>3</v>
      </c>
      <c r="G2001" s="7" t="s">
        <v>7646</v>
      </c>
      <c r="H2001" s="11">
        <f t="shared" si="1247"/>
        <v>2.33</v>
      </c>
      <c r="I2001" s="8">
        <f>INDEX('Нормо-час по специальностям'!$D$6:$D$26,MATCH(D2001,'Нормо-час по специальностям'!$A$6:$A$26,0))</f>
        <v>1200</v>
      </c>
      <c r="J2001" s="8">
        <f>INDEX('Нормо-час по специальностям'!$E$6:$E$26,MATCH(D2001,'Нормо-час по специальностям'!$A$6:$A$26,0))</f>
        <v>1440</v>
      </c>
      <c r="K2001" s="8">
        <f t="shared" si="1248"/>
        <v>3600</v>
      </c>
      <c r="L2001" s="8">
        <f t="shared" si="1249"/>
        <v>4320</v>
      </c>
      <c r="M2001" s="8">
        <f>Расценки!L2000</f>
        <v>3300</v>
      </c>
      <c r="N2001" s="8">
        <f>Расценки!M2000</f>
        <v>3795</v>
      </c>
      <c r="O2001" s="10">
        <f t="shared" si="1250"/>
        <v>9.0909090909090828E-2</v>
      </c>
      <c r="P2001" s="10">
        <f t="shared" si="1251"/>
        <v>0.13833992094861669</v>
      </c>
      <c r="Q2001" s="7" t="str">
        <f t="shared" si="1252"/>
        <v>равно</v>
      </c>
      <c r="R2001" s="7" t="str">
        <f t="shared" si="1253"/>
        <v>расценка</v>
      </c>
      <c r="S2001" s="8">
        <f t="shared" si="1254"/>
        <v>1100</v>
      </c>
      <c r="T2001" s="8">
        <f t="shared" si="1255"/>
        <v>1265</v>
      </c>
      <c r="U2001" s="8">
        <f>Расценки!F2000</f>
        <v>5500</v>
      </c>
      <c r="V2001" s="8">
        <f>Расценки!G2000</f>
        <v>6325</v>
      </c>
      <c r="W2001" s="10">
        <f t="shared" si="1256"/>
        <v>0.34545454545454546</v>
      </c>
      <c r="X2001" s="10">
        <f t="shared" si="1257"/>
        <v>0.31699604743083004</v>
      </c>
      <c r="Y2001" s="9">
        <f>Расценки!H2000</f>
        <v>5500</v>
      </c>
      <c r="Z2001" s="9">
        <f>Расценки!I2000</f>
        <v>6325</v>
      </c>
      <c r="AA2001" s="10">
        <f>Расценки!J2000</f>
        <v>0</v>
      </c>
      <c r="AB2001" s="10">
        <f>Расценки!K2000</f>
        <v>0</v>
      </c>
      <c r="AC2001" s="16">
        <f t="shared" si="1258"/>
        <v>0.34545454545454546</v>
      </c>
      <c r="AD2001" s="16">
        <f t="shared" si="1259"/>
        <v>0.31699604743083004</v>
      </c>
      <c r="AE2001" s="10">
        <f t="shared" si="1260"/>
        <v>0.4</v>
      </c>
      <c r="AF2001" s="10">
        <f t="shared" si="1261"/>
        <v>0.4</v>
      </c>
      <c r="AG2001" s="8">
        <f t="shared" si="1262"/>
        <v>1900</v>
      </c>
      <c r="AH2001" s="8">
        <f t="shared" si="1263"/>
        <v>2005</v>
      </c>
    </row>
    <row r="2002" spans="1:34" x14ac:dyDescent="0.25">
      <c r="A2002" s="7" t="s">
        <v>5823</v>
      </c>
      <c r="B2002" s="7" t="s">
        <v>5824</v>
      </c>
      <c r="C2002" s="7" t="s">
        <v>177</v>
      </c>
      <c r="D2002" s="7" t="s">
        <v>799</v>
      </c>
      <c r="E2002" s="7" t="str">
        <f>INDEX('Нормо-час по специальностям'!$B$6:$B$26,MATCH(D2002,'Нормо-час по специальностям'!$A$6:$A$26,0))</f>
        <v>Сервисный инженер ворот и автоматики</v>
      </c>
      <c r="F2002" s="15">
        <v>4</v>
      </c>
      <c r="G2002" s="7" t="s">
        <v>7646</v>
      </c>
      <c r="H2002" s="11">
        <f t="shared" si="1247"/>
        <v>1.75</v>
      </c>
      <c r="I2002" s="8">
        <f>INDEX('Нормо-час по специальностям'!$D$6:$D$26,MATCH(D2002,'Нормо-час по специальностям'!$A$6:$A$26,0))</f>
        <v>1200</v>
      </c>
      <c r="J2002" s="8">
        <f>INDEX('Нормо-час по специальностям'!$E$6:$E$26,MATCH(D2002,'Нормо-час по специальностям'!$A$6:$A$26,0))</f>
        <v>1440</v>
      </c>
      <c r="K2002" s="8">
        <f t="shared" si="1248"/>
        <v>4800</v>
      </c>
      <c r="L2002" s="8">
        <f t="shared" si="1249"/>
        <v>5760</v>
      </c>
      <c r="M2002" s="8">
        <f>Расценки!L2001</f>
        <v>4200</v>
      </c>
      <c r="N2002" s="8">
        <f>Расценки!M2001</f>
        <v>4830</v>
      </c>
      <c r="O2002" s="10">
        <f t="shared" si="1250"/>
        <v>0.14285714285714279</v>
      </c>
      <c r="P2002" s="10">
        <f t="shared" si="1251"/>
        <v>0.19254658385093171</v>
      </c>
      <c r="Q2002" s="7" t="str">
        <f t="shared" si="1252"/>
        <v>расценка</v>
      </c>
      <c r="R2002" s="7" t="str">
        <f t="shared" si="1253"/>
        <v>расценка</v>
      </c>
      <c r="S2002" s="8">
        <f t="shared" si="1254"/>
        <v>1050</v>
      </c>
      <c r="T2002" s="8">
        <f t="shared" si="1255"/>
        <v>1208</v>
      </c>
      <c r="U2002" s="8">
        <f>Расценки!F2001</f>
        <v>7000</v>
      </c>
      <c r="V2002" s="8">
        <f>Расценки!G2001</f>
        <v>8050</v>
      </c>
      <c r="W2002" s="10">
        <f t="shared" si="1256"/>
        <v>0.31428571428571428</v>
      </c>
      <c r="X2002" s="10">
        <f t="shared" si="1257"/>
        <v>0.28447204968944101</v>
      </c>
      <c r="Y2002" s="9">
        <f>Расценки!H2001</f>
        <v>7000</v>
      </c>
      <c r="Z2002" s="9">
        <f>Расценки!I2001</f>
        <v>8050</v>
      </c>
      <c r="AA2002" s="10">
        <f>Расценки!J2001</f>
        <v>0</v>
      </c>
      <c r="AB2002" s="10">
        <f>Расценки!K2001</f>
        <v>0</v>
      </c>
      <c r="AC2002" s="16">
        <f t="shared" si="1258"/>
        <v>0.31428571428571428</v>
      </c>
      <c r="AD2002" s="16">
        <f t="shared" si="1259"/>
        <v>0.28447204968944101</v>
      </c>
      <c r="AE2002" s="10">
        <f t="shared" si="1260"/>
        <v>0.4</v>
      </c>
      <c r="AF2002" s="10">
        <f t="shared" si="1261"/>
        <v>0.4</v>
      </c>
      <c r="AG2002" s="8">
        <f t="shared" si="1262"/>
        <v>2200</v>
      </c>
      <c r="AH2002" s="8">
        <f t="shared" si="1263"/>
        <v>2290</v>
      </c>
    </row>
    <row r="2003" spans="1:34" x14ac:dyDescent="0.25">
      <c r="A2003" s="7" t="s">
        <v>5826</v>
      </c>
      <c r="B2003" s="7" t="s">
        <v>5827</v>
      </c>
      <c r="C2003" s="7" t="s">
        <v>177</v>
      </c>
      <c r="D2003" s="7" t="s">
        <v>799</v>
      </c>
      <c r="E2003" s="7" t="str">
        <f>INDEX('Нормо-час по специальностям'!$B$6:$B$26,MATCH(D2003,'Нормо-час по специальностям'!$A$6:$A$26,0))</f>
        <v>Сервисный инженер ворот и автоматики</v>
      </c>
      <c r="F2003" s="15">
        <v>3.5</v>
      </c>
      <c r="G2003" s="7" t="s">
        <v>7646</v>
      </c>
      <c r="H2003" s="11">
        <f t="shared" si="1247"/>
        <v>2</v>
      </c>
      <c r="I2003" s="8">
        <f>INDEX('Нормо-час по специальностям'!$D$6:$D$26,MATCH(D2003,'Нормо-час по специальностям'!$A$6:$A$26,0))</f>
        <v>1200</v>
      </c>
      <c r="J2003" s="8">
        <f>INDEX('Нормо-час по специальностям'!$E$6:$E$26,MATCH(D2003,'Нормо-час по специальностям'!$A$6:$A$26,0))</f>
        <v>1440</v>
      </c>
      <c r="K2003" s="8">
        <f t="shared" si="1248"/>
        <v>4200</v>
      </c>
      <c r="L2003" s="8">
        <f t="shared" si="1249"/>
        <v>5040</v>
      </c>
      <c r="M2003" s="8">
        <f>Расценки!L2002</f>
        <v>3600</v>
      </c>
      <c r="N2003" s="8">
        <f>Расценки!M2002</f>
        <v>4140</v>
      </c>
      <c r="O2003" s="10">
        <f t="shared" si="1250"/>
        <v>0.16666666666666674</v>
      </c>
      <c r="P2003" s="10">
        <f t="shared" si="1251"/>
        <v>0.21739130434782616</v>
      </c>
      <c r="Q2003" s="7" t="str">
        <f t="shared" si="1252"/>
        <v>расценка</v>
      </c>
      <c r="R2003" s="7" t="str">
        <f t="shared" si="1253"/>
        <v>расценка</v>
      </c>
      <c r="S2003" s="8">
        <f t="shared" si="1254"/>
        <v>1029</v>
      </c>
      <c r="T2003" s="8">
        <f t="shared" si="1255"/>
        <v>1183</v>
      </c>
      <c r="U2003" s="8">
        <f>Расценки!F2002</f>
        <v>6000</v>
      </c>
      <c r="V2003" s="8">
        <f>Расценки!G2002</f>
        <v>6900</v>
      </c>
      <c r="W2003" s="10">
        <f t="shared" si="1256"/>
        <v>0.3</v>
      </c>
      <c r="X2003" s="10">
        <f t="shared" si="1257"/>
        <v>0.26956521739130435</v>
      </c>
      <c r="Y2003" s="9">
        <f>Расценки!H2002</f>
        <v>6000</v>
      </c>
      <c r="Z2003" s="9">
        <f>Расценки!I2002</f>
        <v>6900</v>
      </c>
      <c r="AA2003" s="10">
        <f>Расценки!J2002</f>
        <v>0</v>
      </c>
      <c r="AB2003" s="10">
        <f>Расценки!K2002</f>
        <v>0</v>
      </c>
      <c r="AC2003" s="16">
        <f t="shared" si="1258"/>
        <v>0.3</v>
      </c>
      <c r="AD2003" s="16">
        <f t="shared" si="1259"/>
        <v>0.26956521739130435</v>
      </c>
      <c r="AE2003" s="10">
        <f t="shared" si="1260"/>
        <v>0.4</v>
      </c>
      <c r="AF2003" s="10">
        <f t="shared" si="1261"/>
        <v>0.4</v>
      </c>
      <c r="AG2003" s="8">
        <f t="shared" si="1262"/>
        <v>1800</v>
      </c>
      <c r="AH2003" s="8">
        <f t="shared" si="1263"/>
        <v>1860</v>
      </c>
    </row>
    <row r="2004" spans="1:34" x14ac:dyDescent="0.25">
      <c r="A2004" s="7" t="s">
        <v>5829</v>
      </c>
      <c r="B2004" s="7" t="s">
        <v>5830</v>
      </c>
      <c r="C2004" s="7" t="s">
        <v>50</v>
      </c>
      <c r="D2004" s="7" t="s">
        <v>799</v>
      </c>
      <c r="E2004" s="7" t="str">
        <f>INDEX('Нормо-час по специальностям'!$B$6:$B$26,MATCH(D2004,'Нормо-час по специальностям'!$A$6:$A$26,0))</f>
        <v>Сервисный инженер ворот и автоматики</v>
      </c>
      <c r="F2004" s="15">
        <v>0.25</v>
      </c>
      <c r="G2004" s="7" t="s">
        <v>7646</v>
      </c>
      <c r="H2004" s="11">
        <f t="shared" ref="H2004:H2035" si="1264">IF(OR(F2004="",F2004=0),"",ROUND($G$3/F2004,2))</f>
        <v>28</v>
      </c>
      <c r="I2004" s="8">
        <f>INDEX('Нормо-час по специальностям'!$D$6:$D$26,MATCH(D2004,'Нормо-час по специальностям'!$A$6:$A$26,0))</f>
        <v>1200</v>
      </c>
      <c r="J2004" s="8">
        <f>INDEX('Нормо-час по специальностям'!$E$6:$E$26,MATCH(D2004,'Нормо-час по специальностям'!$A$6:$A$26,0))</f>
        <v>1440</v>
      </c>
      <c r="K2004" s="8">
        <f t="shared" ref="K2004:K2035" si="1265">IF(OR(F2004="",F2004=0,I2004=0),"",ROUND(F2004*I2004,0))</f>
        <v>300</v>
      </c>
      <c r="L2004" s="8">
        <f t="shared" ref="L2004:L2035" si="1266">IF(OR(F2004="",F2004=0,J2004=0),"",ROUND(F2004*J2004,0))</f>
        <v>360</v>
      </c>
      <c r="M2004" s="8">
        <f>Расценки!L2003</f>
        <v>180</v>
      </c>
      <c r="N2004" s="8">
        <f>Расценки!M2003</f>
        <v>207</v>
      </c>
      <c r="O2004" s="10">
        <f t="shared" ref="O2004:O2035" si="1267">IF(OR(K2004="",M2004="",M2004=0),"",K2004/M2004-1)</f>
        <v>0.66666666666666674</v>
      </c>
      <c r="P2004" s="10">
        <f t="shared" ref="P2004:P2035" si="1268">IF(OR(L2004="",N2004="",N2004=0),"",L2004/N2004-1)</f>
        <v>0.73913043478260865</v>
      </c>
      <c r="Q2004" s="7" t="str">
        <f t="shared" ref="Q2004:Q2035" si="1269">IF(O2004="","—",IF(O2004&lt;-$C$3,"нормо-часы",IF(O2004&gt;$C$3,"расценка","равно")))</f>
        <v>расценка</v>
      </c>
      <c r="R2004" s="7" t="str">
        <f t="shared" ref="R2004:R2035" si="1270">IF(P2004="","—",IF(P2004&lt;-$C$3,"нормо-часы",IF(P2004&gt;$C$3,"расценка","равно")))</f>
        <v>расценка</v>
      </c>
      <c r="S2004" s="8">
        <f t="shared" ref="S2004:S2035" si="1271">IF(OR(F2004="",F2004=0,M2004=""),"",ROUND(M2004/F2004,0))</f>
        <v>720</v>
      </c>
      <c r="T2004" s="8">
        <f t="shared" ref="T2004:T2035" si="1272">IF(OR(F2004="",F2004=0,N2004=""),"",ROUND(N2004/F2004,0))</f>
        <v>828</v>
      </c>
      <c r="U2004" s="8">
        <f>Расценки!F2003</f>
        <v>300</v>
      </c>
      <c r="V2004" s="8">
        <f>Расценки!G2003</f>
        <v>345</v>
      </c>
      <c r="W2004" s="10">
        <f t="shared" ref="W2004:W2035" si="1273">IF(OR(K2004="",U2004="",U2004=0),"",(U2004-K2004)/U2004)</f>
        <v>0</v>
      </c>
      <c r="X2004" s="10">
        <f t="shared" ref="X2004:X2035" si="1274">IF(OR(L2004="",V2004="",V2004=0),"",(V2004-L2004)/V2004)</f>
        <v>-4.3478260869565216E-2</v>
      </c>
      <c r="Y2004" s="9">
        <f>Расценки!H2003</f>
        <v>400</v>
      </c>
      <c r="Z2004" s="9">
        <f>Расценки!I2003</f>
        <v>480</v>
      </c>
      <c r="AA2004" s="10">
        <f>Расценки!J2003</f>
        <v>0.33333333333333326</v>
      </c>
      <c r="AB2004" s="10">
        <f>Расценки!K2003</f>
        <v>0.39130434782608692</v>
      </c>
      <c r="AC2004" s="16">
        <f t="shared" ref="AC2004:AC2035" si="1275">IF(OR(K2004="",Y2004="",Y2004=0),"",(Y2004-K2004)/Y2004)</f>
        <v>0.25</v>
      </c>
      <c r="AD2004" s="16">
        <f t="shared" ref="AD2004:AD2035" si="1276">IF(OR(L2004="",Z2004="",Z2004=0),"",(Z2004-L2004)/Z2004)</f>
        <v>0.25</v>
      </c>
      <c r="AE2004" s="10">
        <f t="shared" ref="AE2004:AE2035" si="1277">IF(OR(Y2004="",Y2004=0),"",(Y2004-M2004)/Y2004)</f>
        <v>0.55000000000000004</v>
      </c>
      <c r="AF2004" s="10">
        <f t="shared" ref="AF2004:AF2035" si="1278">IF(OR(Z2004="",Z2004=0),"",(Z2004-N2004)/Z2004)</f>
        <v>0.56874999999999998</v>
      </c>
      <c r="AG2004" s="8">
        <f t="shared" ref="AG2004:AG2035" si="1279">IF(OR(K2004="",Y2004=""),"",Y2004-K2004)</f>
        <v>100</v>
      </c>
      <c r="AH2004" s="8">
        <f t="shared" ref="AH2004:AH2035" si="1280">IF(OR(L2004="",Z2004=""),"",Z2004-L2004)</f>
        <v>120</v>
      </c>
    </row>
    <row r="2005" spans="1:34" x14ac:dyDescent="0.25">
      <c r="A2005" s="7" t="s">
        <v>5832</v>
      </c>
      <c r="B2005" s="7" t="s">
        <v>5833</v>
      </c>
      <c r="C2005" s="7" t="s">
        <v>50</v>
      </c>
      <c r="D2005" s="7" t="s">
        <v>799</v>
      </c>
      <c r="E2005" s="7" t="str">
        <f>INDEX('Нормо-час по специальностям'!$B$6:$B$26,MATCH(D2005,'Нормо-час по специальностям'!$A$6:$A$26,0))</f>
        <v>Сервисный инженер ворот и автоматики</v>
      </c>
      <c r="F2005" s="15">
        <v>0.25</v>
      </c>
      <c r="G2005" s="7" t="s">
        <v>7646</v>
      </c>
      <c r="H2005" s="11">
        <f t="shared" si="1264"/>
        <v>28</v>
      </c>
      <c r="I2005" s="8">
        <f>INDEX('Нормо-час по специальностям'!$D$6:$D$26,MATCH(D2005,'Нормо-час по специальностям'!$A$6:$A$26,0))</f>
        <v>1200</v>
      </c>
      <c r="J2005" s="8">
        <f>INDEX('Нормо-час по специальностям'!$E$6:$E$26,MATCH(D2005,'Нормо-час по специальностям'!$A$6:$A$26,0))</f>
        <v>1440</v>
      </c>
      <c r="K2005" s="8">
        <f t="shared" si="1265"/>
        <v>300</v>
      </c>
      <c r="L2005" s="8">
        <f t="shared" si="1266"/>
        <v>360</v>
      </c>
      <c r="M2005" s="8">
        <f>Расценки!L2004</f>
        <v>180</v>
      </c>
      <c r="N2005" s="8">
        <f>Расценки!M2004</f>
        <v>207</v>
      </c>
      <c r="O2005" s="10">
        <f t="shared" si="1267"/>
        <v>0.66666666666666674</v>
      </c>
      <c r="P2005" s="10">
        <f t="shared" si="1268"/>
        <v>0.73913043478260865</v>
      </c>
      <c r="Q2005" s="7" t="str">
        <f t="shared" si="1269"/>
        <v>расценка</v>
      </c>
      <c r="R2005" s="7" t="str">
        <f t="shared" si="1270"/>
        <v>расценка</v>
      </c>
      <c r="S2005" s="8">
        <f t="shared" si="1271"/>
        <v>720</v>
      </c>
      <c r="T2005" s="8">
        <f t="shared" si="1272"/>
        <v>828</v>
      </c>
      <c r="U2005" s="8">
        <f>Расценки!F2004</f>
        <v>300</v>
      </c>
      <c r="V2005" s="8">
        <f>Расценки!G2004</f>
        <v>345</v>
      </c>
      <c r="W2005" s="10">
        <f t="shared" si="1273"/>
        <v>0</v>
      </c>
      <c r="X2005" s="10">
        <f t="shared" si="1274"/>
        <v>-4.3478260869565216E-2</v>
      </c>
      <c r="Y2005" s="9">
        <f>Расценки!H2004</f>
        <v>400</v>
      </c>
      <c r="Z2005" s="9">
        <f>Расценки!I2004</f>
        <v>480</v>
      </c>
      <c r="AA2005" s="10">
        <f>Расценки!J2004</f>
        <v>0.33333333333333326</v>
      </c>
      <c r="AB2005" s="10">
        <f>Расценки!K2004</f>
        <v>0.39130434782608692</v>
      </c>
      <c r="AC2005" s="16">
        <f t="shared" si="1275"/>
        <v>0.25</v>
      </c>
      <c r="AD2005" s="16">
        <f t="shared" si="1276"/>
        <v>0.25</v>
      </c>
      <c r="AE2005" s="10">
        <f t="shared" si="1277"/>
        <v>0.55000000000000004</v>
      </c>
      <c r="AF2005" s="10">
        <f t="shared" si="1278"/>
        <v>0.56874999999999998</v>
      </c>
      <c r="AG2005" s="8">
        <f t="shared" si="1279"/>
        <v>100</v>
      </c>
      <c r="AH2005" s="8">
        <f t="shared" si="1280"/>
        <v>120</v>
      </c>
    </row>
    <row r="2006" spans="1:34" x14ac:dyDescent="0.25">
      <c r="A2006" s="7" t="s">
        <v>5834</v>
      </c>
      <c r="B2006" s="7" t="s">
        <v>5835</v>
      </c>
      <c r="C2006" s="7" t="s">
        <v>50</v>
      </c>
      <c r="D2006" s="7" t="s">
        <v>799</v>
      </c>
      <c r="E2006" s="7" t="str">
        <f>INDEX('Нормо-час по специальностям'!$B$6:$B$26,MATCH(D2006,'Нормо-час по специальностям'!$A$6:$A$26,0))</f>
        <v>Сервисный инженер ворот и автоматики</v>
      </c>
      <c r="F2006" s="15">
        <v>0.25</v>
      </c>
      <c r="G2006" s="7" t="s">
        <v>7646</v>
      </c>
      <c r="H2006" s="11">
        <f t="shared" si="1264"/>
        <v>28</v>
      </c>
      <c r="I2006" s="8">
        <f>INDEX('Нормо-час по специальностям'!$D$6:$D$26,MATCH(D2006,'Нормо-час по специальностям'!$A$6:$A$26,0))</f>
        <v>1200</v>
      </c>
      <c r="J2006" s="8">
        <f>INDEX('Нормо-час по специальностям'!$E$6:$E$26,MATCH(D2006,'Нормо-час по специальностям'!$A$6:$A$26,0))</f>
        <v>1440</v>
      </c>
      <c r="K2006" s="8">
        <f t="shared" si="1265"/>
        <v>300</v>
      </c>
      <c r="L2006" s="8">
        <f t="shared" si="1266"/>
        <v>360</v>
      </c>
      <c r="M2006" s="8">
        <f>Расценки!L2005</f>
        <v>180</v>
      </c>
      <c r="N2006" s="8">
        <f>Расценки!M2005</f>
        <v>207</v>
      </c>
      <c r="O2006" s="10">
        <f t="shared" si="1267"/>
        <v>0.66666666666666674</v>
      </c>
      <c r="P2006" s="10">
        <f t="shared" si="1268"/>
        <v>0.73913043478260865</v>
      </c>
      <c r="Q2006" s="7" t="str">
        <f t="shared" si="1269"/>
        <v>расценка</v>
      </c>
      <c r="R2006" s="7" t="str">
        <f t="shared" si="1270"/>
        <v>расценка</v>
      </c>
      <c r="S2006" s="8">
        <f t="shared" si="1271"/>
        <v>720</v>
      </c>
      <c r="T2006" s="8">
        <f t="shared" si="1272"/>
        <v>828</v>
      </c>
      <c r="U2006" s="8">
        <f>Расценки!F2005</f>
        <v>300</v>
      </c>
      <c r="V2006" s="8">
        <f>Расценки!G2005</f>
        <v>345</v>
      </c>
      <c r="W2006" s="10">
        <f t="shared" si="1273"/>
        <v>0</v>
      </c>
      <c r="X2006" s="10">
        <f t="shared" si="1274"/>
        <v>-4.3478260869565216E-2</v>
      </c>
      <c r="Y2006" s="9">
        <f>Расценки!H2005</f>
        <v>400</v>
      </c>
      <c r="Z2006" s="9">
        <f>Расценки!I2005</f>
        <v>480</v>
      </c>
      <c r="AA2006" s="10">
        <f>Расценки!J2005</f>
        <v>0.33333333333333326</v>
      </c>
      <c r="AB2006" s="10">
        <f>Расценки!K2005</f>
        <v>0.39130434782608692</v>
      </c>
      <c r="AC2006" s="16">
        <f t="shared" si="1275"/>
        <v>0.25</v>
      </c>
      <c r="AD2006" s="16">
        <f t="shared" si="1276"/>
        <v>0.25</v>
      </c>
      <c r="AE2006" s="10">
        <f t="shared" si="1277"/>
        <v>0.55000000000000004</v>
      </c>
      <c r="AF2006" s="10">
        <f t="shared" si="1278"/>
        <v>0.56874999999999998</v>
      </c>
      <c r="AG2006" s="8">
        <f t="shared" si="1279"/>
        <v>100</v>
      </c>
      <c r="AH2006" s="8">
        <f t="shared" si="1280"/>
        <v>120</v>
      </c>
    </row>
    <row r="2007" spans="1:34" x14ac:dyDescent="0.25">
      <c r="A2007" s="7" t="s">
        <v>5836</v>
      </c>
      <c r="B2007" s="7" t="s">
        <v>5837</v>
      </c>
      <c r="C2007" s="7" t="s">
        <v>54</v>
      </c>
      <c r="D2007" s="7" t="s">
        <v>799</v>
      </c>
      <c r="E2007" s="7" t="str">
        <f>INDEX('Нормо-час по специальностям'!$B$6:$B$26,MATCH(D2007,'Нормо-час по специальностям'!$A$6:$A$26,0))</f>
        <v>Сервисный инженер ворот и автоматики</v>
      </c>
      <c r="F2007" s="15">
        <v>1.5</v>
      </c>
      <c r="G2007" s="7" t="s">
        <v>7704</v>
      </c>
      <c r="H2007" s="11">
        <f t="shared" si="1264"/>
        <v>4.67</v>
      </c>
      <c r="I2007" s="8">
        <f>INDEX('Нормо-час по специальностям'!$D$6:$D$26,MATCH(D2007,'Нормо-час по специальностям'!$A$6:$A$26,0))</f>
        <v>1200</v>
      </c>
      <c r="J2007" s="8">
        <f>INDEX('Нормо-час по специальностям'!$E$6:$E$26,MATCH(D2007,'Нормо-час по специальностям'!$A$6:$A$26,0))</f>
        <v>1440</v>
      </c>
      <c r="K2007" s="8">
        <f t="shared" si="1265"/>
        <v>1800</v>
      </c>
      <c r="L2007" s="8">
        <f t="shared" si="1266"/>
        <v>2160</v>
      </c>
      <c r="M2007" s="8">
        <f>Расценки!L2006</f>
        <v>900</v>
      </c>
      <c r="N2007" s="8">
        <f>Расценки!M2006</f>
        <v>1035</v>
      </c>
      <c r="O2007" s="10">
        <f t="shared" si="1267"/>
        <v>1</v>
      </c>
      <c r="P2007" s="10">
        <f t="shared" si="1268"/>
        <v>1.0869565217391304</v>
      </c>
      <c r="Q2007" s="7" t="str">
        <f t="shared" si="1269"/>
        <v>расценка</v>
      </c>
      <c r="R2007" s="7" t="str">
        <f t="shared" si="1270"/>
        <v>расценка</v>
      </c>
      <c r="S2007" s="8">
        <f t="shared" si="1271"/>
        <v>600</v>
      </c>
      <c r="T2007" s="8">
        <f t="shared" si="1272"/>
        <v>690</v>
      </c>
      <c r="U2007" s="8">
        <f>Расценки!F2006</f>
        <v>1500</v>
      </c>
      <c r="V2007" s="8">
        <f>Расценки!G2006</f>
        <v>1725</v>
      </c>
      <c r="W2007" s="10">
        <f t="shared" si="1273"/>
        <v>-0.2</v>
      </c>
      <c r="X2007" s="10">
        <f t="shared" si="1274"/>
        <v>-0.25217391304347825</v>
      </c>
      <c r="Y2007" s="9">
        <f>Расценки!H2006</f>
        <v>2400</v>
      </c>
      <c r="Z2007" s="9">
        <f>Расценки!I2006</f>
        <v>2880</v>
      </c>
      <c r="AA2007" s="10">
        <f>Расценки!J2006</f>
        <v>0.60000000000000009</v>
      </c>
      <c r="AB2007" s="10">
        <f>Расценки!K2006</f>
        <v>0.66956521739130426</v>
      </c>
      <c r="AC2007" s="16">
        <f t="shared" si="1275"/>
        <v>0.25</v>
      </c>
      <c r="AD2007" s="16">
        <f t="shared" si="1276"/>
        <v>0.25</v>
      </c>
      <c r="AE2007" s="10">
        <f t="shared" si="1277"/>
        <v>0.625</v>
      </c>
      <c r="AF2007" s="10">
        <f t="shared" si="1278"/>
        <v>0.640625</v>
      </c>
      <c r="AG2007" s="8">
        <f t="shared" si="1279"/>
        <v>600</v>
      </c>
      <c r="AH2007" s="8">
        <f t="shared" si="1280"/>
        <v>720</v>
      </c>
    </row>
    <row r="2008" spans="1:34" x14ac:dyDescent="0.25">
      <c r="A2008" s="7" t="s">
        <v>5840</v>
      </c>
      <c r="B2008" s="7" t="s">
        <v>5841</v>
      </c>
      <c r="C2008" s="7" t="s">
        <v>177</v>
      </c>
      <c r="D2008" s="7" t="s">
        <v>799</v>
      </c>
      <c r="E2008" s="7" t="str">
        <f>INDEX('Нормо-час по специальностям'!$B$6:$B$26,MATCH(D2008,'Нормо-час по специальностям'!$A$6:$A$26,0))</f>
        <v>Сервисный инженер ворот и автоматики</v>
      </c>
      <c r="F2008" s="15">
        <v>1.5</v>
      </c>
      <c r="G2008" s="7" t="s">
        <v>7646</v>
      </c>
      <c r="H2008" s="11">
        <f t="shared" si="1264"/>
        <v>4.67</v>
      </c>
      <c r="I2008" s="8">
        <f>INDEX('Нормо-час по специальностям'!$D$6:$D$26,MATCH(D2008,'Нормо-час по специальностям'!$A$6:$A$26,0))</f>
        <v>1200</v>
      </c>
      <c r="J2008" s="8">
        <f>INDEX('Нормо-час по специальностям'!$E$6:$E$26,MATCH(D2008,'Нормо-час по специальностям'!$A$6:$A$26,0))</f>
        <v>1440</v>
      </c>
      <c r="K2008" s="8">
        <f t="shared" si="1265"/>
        <v>1800</v>
      </c>
      <c r="L2008" s="8">
        <f t="shared" si="1266"/>
        <v>2160</v>
      </c>
      <c r="M2008" s="8">
        <f>Расценки!L2007</f>
        <v>1500</v>
      </c>
      <c r="N2008" s="8">
        <f>Расценки!M2007</f>
        <v>1725</v>
      </c>
      <c r="O2008" s="10">
        <f t="shared" si="1267"/>
        <v>0.19999999999999996</v>
      </c>
      <c r="P2008" s="10">
        <f t="shared" si="1268"/>
        <v>0.25217391304347836</v>
      </c>
      <c r="Q2008" s="7" t="str">
        <f t="shared" si="1269"/>
        <v>расценка</v>
      </c>
      <c r="R2008" s="7" t="str">
        <f t="shared" si="1270"/>
        <v>расценка</v>
      </c>
      <c r="S2008" s="8">
        <f t="shared" si="1271"/>
        <v>1000</v>
      </c>
      <c r="T2008" s="8">
        <f t="shared" si="1272"/>
        <v>1150</v>
      </c>
      <c r="U2008" s="8">
        <f>Расценки!F2007</f>
        <v>2500</v>
      </c>
      <c r="V2008" s="8">
        <f>Расценки!G2007</f>
        <v>2875</v>
      </c>
      <c r="W2008" s="10">
        <f t="shared" si="1273"/>
        <v>0.28000000000000003</v>
      </c>
      <c r="X2008" s="10">
        <f t="shared" si="1274"/>
        <v>0.24869565217391304</v>
      </c>
      <c r="Y2008" s="9">
        <f>Расценки!H2007</f>
        <v>2500</v>
      </c>
      <c r="Z2008" s="9">
        <f>Расценки!I2007</f>
        <v>2880</v>
      </c>
      <c r="AA2008" s="10">
        <f>Расценки!J2007</f>
        <v>0</v>
      </c>
      <c r="AB2008" s="10">
        <f>Расценки!K2007</f>
        <v>1.7391304347826875E-3</v>
      </c>
      <c r="AC2008" s="16">
        <f t="shared" si="1275"/>
        <v>0.28000000000000003</v>
      </c>
      <c r="AD2008" s="16">
        <f t="shared" si="1276"/>
        <v>0.25</v>
      </c>
      <c r="AE2008" s="10">
        <f t="shared" si="1277"/>
        <v>0.4</v>
      </c>
      <c r="AF2008" s="10">
        <f t="shared" si="1278"/>
        <v>0.40104166666666669</v>
      </c>
      <c r="AG2008" s="8">
        <f t="shared" si="1279"/>
        <v>700</v>
      </c>
      <c r="AH2008" s="8">
        <f t="shared" si="1280"/>
        <v>720</v>
      </c>
    </row>
    <row r="2009" spans="1:34" x14ac:dyDescent="0.25">
      <c r="A2009" s="7" t="s">
        <v>5843</v>
      </c>
      <c r="B2009" s="7" t="s">
        <v>5844</v>
      </c>
      <c r="C2009" s="7" t="s">
        <v>177</v>
      </c>
      <c r="D2009" s="7" t="s">
        <v>799</v>
      </c>
      <c r="E2009" s="7" t="str">
        <f>INDEX('Нормо-час по специальностям'!$B$6:$B$26,MATCH(D2009,'Нормо-час по специальностям'!$A$6:$A$26,0))</f>
        <v>Сервисный инженер ворот и автоматики</v>
      </c>
      <c r="F2009" s="15">
        <v>0.5</v>
      </c>
      <c r="G2009" s="7" t="s">
        <v>7646</v>
      </c>
      <c r="H2009" s="11">
        <f t="shared" si="1264"/>
        <v>14</v>
      </c>
      <c r="I2009" s="8">
        <f>INDEX('Нормо-час по специальностям'!$D$6:$D$26,MATCH(D2009,'Нормо-час по специальностям'!$A$6:$A$26,0))</f>
        <v>1200</v>
      </c>
      <c r="J2009" s="8">
        <f>INDEX('Нормо-час по специальностям'!$E$6:$E$26,MATCH(D2009,'Нормо-час по специальностям'!$A$6:$A$26,0))</f>
        <v>1440</v>
      </c>
      <c r="K2009" s="8">
        <f t="shared" si="1265"/>
        <v>600</v>
      </c>
      <c r="L2009" s="8">
        <f t="shared" si="1266"/>
        <v>720</v>
      </c>
      <c r="M2009" s="8">
        <f>Расценки!L2008</f>
        <v>480</v>
      </c>
      <c r="N2009" s="8">
        <f>Расценки!M2008</f>
        <v>552</v>
      </c>
      <c r="O2009" s="10">
        <f t="shared" si="1267"/>
        <v>0.25</v>
      </c>
      <c r="P2009" s="10">
        <f t="shared" si="1268"/>
        <v>0.30434782608695654</v>
      </c>
      <c r="Q2009" s="7" t="str">
        <f t="shared" si="1269"/>
        <v>расценка</v>
      </c>
      <c r="R2009" s="7" t="str">
        <f t="shared" si="1270"/>
        <v>расценка</v>
      </c>
      <c r="S2009" s="8">
        <f t="shared" si="1271"/>
        <v>960</v>
      </c>
      <c r="T2009" s="8">
        <f t="shared" si="1272"/>
        <v>1104</v>
      </c>
      <c r="U2009" s="8">
        <f>Расценки!F2008</f>
        <v>800</v>
      </c>
      <c r="V2009" s="8">
        <f>Расценки!G2008</f>
        <v>920</v>
      </c>
      <c r="W2009" s="10">
        <f t="shared" si="1273"/>
        <v>0.25</v>
      </c>
      <c r="X2009" s="10">
        <f t="shared" si="1274"/>
        <v>0.21739130434782608</v>
      </c>
      <c r="Y2009" s="9">
        <f>Расценки!H2008</f>
        <v>800</v>
      </c>
      <c r="Z2009" s="9">
        <f>Расценки!I2008</f>
        <v>960</v>
      </c>
      <c r="AA2009" s="10">
        <f>Расценки!J2008</f>
        <v>0</v>
      </c>
      <c r="AB2009" s="10">
        <f>Расценки!K2008</f>
        <v>4.3478260869565188E-2</v>
      </c>
      <c r="AC2009" s="16">
        <f t="shared" si="1275"/>
        <v>0.25</v>
      </c>
      <c r="AD2009" s="16">
        <f t="shared" si="1276"/>
        <v>0.25</v>
      </c>
      <c r="AE2009" s="10">
        <f t="shared" si="1277"/>
        <v>0.4</v>
      </c>
      <c r="AF2009" s="10">
        <f t="shared" si="1278"/>
        <v>0.42499999999999999</v>
      </c>
      <c r="AG2009" s="8">
        <f t="shared" si="1279"/>
        <v>200</v>
      </c>
      <c r="AH2009" s="8">
        <f t="shared" si="1280"/>
        <v>240</v>
      </c>
    </row>
    <row r="2010" spans="1:34" x14ac:dyDescent="0.25">
      <c r="A2010" s="7" t="s">
        <v>5846</v>
      </c>
      <c r="B2010" s="7" t="s">
        <v>5847</v>
      </c>
      <c r="C2010" s="7" t="s">
        <v>177</v>
      </c>
      <c r="D2010" s="7" t="s">
        <v>799</v>
      </c>
      <c r="E2010" s="7" t="str">
        <f>INDEX('Нормо-час по специальностям'!$B$6:$B$26,MATCH(D2010,'Нормо-час по специальностям'!$A$6:$A$26,0))</f>
        <v>Сервисный инженер ворот и автоматики</v>
      </c>
      <c r="F2010" s="15">
        <v>0.3</v>
      </c>
      <c r="G2010" s="7" t="s">
        <v>7646</v>
      </c>
      <c r="H2010" s="11">
        <f t="shared" si="1264"/>
        <v>23.33</v>
      </c>
      <c r="I2010" s="8">
        <f>INDEX('Нормо-час по специальностям'!$D$6:$D$26,MATCH(D2010,'Нормо-час по специальностям'!$A$6:$A$26,0))</f>
        <v>1200</v>
      </c>
      <c r="J2010" s="8">
        <f>INDEX('Нормо-час по специальностям'!$E$6:$E$26,MATCH(D2010,'Нормо-час по специальностям'!$A$6:$A$26,0))</f>
        <v>1440</v>
      </c>
      <c r="K2010" s="8">
        <f t="shared" si="1265"/>
        <v>360</v>
      </c>
      <c r="L2010" s="8">
        <f t="shared" si="1266"/>
        <v>432</v>
      </c>
      <c r="M2010" s="8">
        <f>Расценки!L2009</f>
        <v>300</v>
      </c>
      <c r="N2010" s="8">
        <f>Расценки!M2009</f>
        <v>345</v>
      </c>
      <c r="O2010" s="10">
        <f t="shared" si="1267"/>
        <v>0.19999999999999996</v>
      </c>
      <c r="P2010" s="10">
        <f t="shared" si="1268"/>
        <v>0.25217391304347836</v>
      </c>
      <c r="Q2010" s="7" t="str">
        <f t="shared" si="1269"/>
        <v>расценка</v>
      </c>
      <c r="R2010" s="7" t="str">
        <f t="shared" si="1270"/>
        <v>расценка</v>
      </c>
      <c r="S2010" s="8">
        <f t="shared" si="1271"/>
        <v>1000</v>
      </c>
      <c r="T2010" s="8">
        <f t="shared" si="1272"/>
        <v>1150</v>
      </c>
      <c r="U2010" s="8">
        <f>Расценки!F2009</f>
        <v>500</v>
      </c>
      <c r="V2010" s="8">
        <f>Расценки!G2009</f>
        <v>575</v>
      </c>
      <c r="W2010" s="10">
        <f t="shared" si="1273"/>
        <v>0.28000000000000003</v>
      </c>
      <c r="X2010" s="10">
        <f t="shared" si="1274"/>
        <v>0.24869565217391304</v>
      </c>
      <c r="Y2010" s="9">
        <f>Расценки!H2009</f>
        <v>500</v>
      </c>
      <c r="Z2010" s="9">
        <f>Расценки!I2009</f>
        <v>576</v>
      </c>
      <c r="AA2010" s="10">
        <f>Расценки!J2009</f>
        <v>0</v>
      </c>
      <c r="AB2010" s="10">
        <f>Расценки!K2009</f>
        <v>1.7391304347826875E-3</v>
      </c>
      <c r="AC2010" s="16">
        <f t="shared" si="1275"/>
        <v>0.28000000000000003</v>
      </c>
      <c r="AD2010" s="16">
        <f t="shared" si="1276"/>
        <v>0.25</v>
      </c>
      <c r="AE2010" s="10">
        <f t="shared" si="1277"/>
        <v>0.4</v>
      </c>
      <c r="AF2010" s="10">
        <f t="shared" si="1278"/>
        <v>0.40104166666666669</v>
      </c>
      <c r="AG2010" s="8">
        <f t="shared" si="1279"/>
        <v>140</v>
      </c>
      <c r="AH2010" s="8">
        <f t="shared" si="1280"/>
        <v>144</v>
      </c>
    </row>
    <row r="2011" spans="1:34" x14ac:dyDescent="0.25">
      <c r="A2011" s="7" t="s">
        <v>5849</v>
      </c>
      <c r="B2011" s="7" t="s">
        <v>5850</v>
      </c>
      <c r="C2011" s="7" t="s">
        <v>177</v>
      </c>
      <c r="D2011" s="7" t="s">
        <v>799</v>
      </c>
      <c r="E2011" s="7" t="str">
        <f>INDEX('Нормо-час по специальностям'!$B$6:$B$26,MATCH(D2011,'Нормо-час по специальностям'!$A$6:$A$26,0))</f>
        <v>Сервисный инженер ворот и автоматики</v>
      </c>
      <c r="F2011" s="15">
        <v>3</v>
      </c>
      <c r="G2011" s="7" t="s">
        <v>7646</v>
      </c>
      <c r="H2011" s="11">
        <f t="shared" si="1264"/>
        <v>2.33</v>
      </c>
      <c r="I2011" s="8">
        <f>INDEX('Нормо-час по специальностям'!$D$6:$D$26,MATCH(D2011,'Нормо-час по специальностям'!$A$6:$A$26,0))</f>
        <v>1200</v>
      </c>
      <c r="J2011" s="8">
        <f>INDEX('Нормо-час по специальностям'!$E$6:$E$26,MATCH(D2011,'Нормо-час по специальностям'!$A$6:$A$26,0))</f>
        <v>1440</v>
      </c>
      <c r="K2011" s="8">
        <f t="shared" si="1265"/>
        <v>3600</v>
      </c>
      <c r="L2011" s="8">
        <f t="shared" si="1266"/>
        <v>4320</v>
      </c>
      <c r="M2011" s="8">
        <f>Расценки!L2010</f>
        <v>3600</v>
      </c>
      <c r="N2011" s="8">
        <f>Расценки!M2010</f>
        <v>4140</v>
      </c>
      <c r="O2011" s="10">
        <f t="shared" si="1267"/>
        <v>0</v>
      </c>
      <c r="P2011" s="10">
        <f t="shared" si="1268"/>
        <v>4.3478260869565188E-2</v>
      </c>
      <c r="Q2011" s="7" t="str">
        <f t="shared" si="1269"/>
        <v>равно</v>
      </c>
      <c r="R2011" s="7" t="str">
        <f t="shared" si="1270"/>
        <v>равно</v>
      </c>
      <c r="S2011" s="8">
        <f t="shared" si="1271"/>
        <v>1200</v>
      </c>
      <c r="T2011" s="8">
        <f t="shared" si="1272"/>
        <v>1380</v>
      </c>
      <c r="U2011" s="8">
        <f>Расценки!F2010</f>
        <v>6000</v>
      </c>
      <c r="V2011" s="8">
        <f>Расценки!G2010</f>
        <v>6900</v>
      </c>
      <c r="W2011" s="10">
        <f t="shared" si="1273"/>
        <v>0.4</v>
      </c>
      <c r="X2011" s="10">
        <f t="shared" si="1274"/>
        <v>0.37391304347826088</v>
      </c>
      <c r="Y2011" s="9">
        <f>Расценки!H2010</f>
        <v>6000</v>
      </c>
      <c r="Z2011" s="9">
        <f>Расценки!I2010</f>
        <v>6900</v>
      </c>
      <c r="AA2011" s="10">
        <f>Расценки!J2010</f>
        <v>0</v>
      </c>
      <c r="AB2011" s="10">
        <f>Расценки!K2010</f>
        <v>0</v>
      </c>
      <c r="AC2011" s="16">
        <f t="shared" si="1275"/>
        <v>0.4</v>
      </c>
      <c r="AD2011" s="16">
        <f t="shared" si="1276"/>
        <v>0.37391304347826088</v>
      </c>
      <c r="AE2011" s="10">
        <f t="shared" si="1277"/>
        <v>0.4</v>
      </c>
      <c r="AF2011" s="10">
        <f t="shared" si="1278"/>
        <v>0.4</v>
      </c>
      <c r="AG2011" s="8">
        <f t="shared" si="1279"/>
        <v>2400</v>
      </c>
      <c r="AH2011" s="8">
        <f t="shared" si="1280"/>
        <v>2580</v>
      </c>
    </row>
    <row r="2012" spans="1:34" x14ac:dyDescent="0.25">
      <c r="A2012" s="7" t="s">
        <v>5852</v>
      </c>
      <c r="B2012" s="7" t="s">
        <v>5853</v>
      </c>
      <c r="C2012" s="7" t="s">
        <v>177</v>
      </c>
      <c r="D2012" s="7" t="s">
        <v>392</v>
      </c>
      <c r="E2012" s="7" t="str">
        <f>INDEX('Нормо-час по специальностям'!$B$6:$B$26,MATCH(D2012,'Нормо-час по специальностям'!$A$6:$A$26,0))</f>
        <v>Электромонтажник</v>
      </c>
      <c r="F2012" s="15">
        <v>1</v>
      </c>
      <c r="G2012" s="7" t="s">
        <v>7153</v>
      </c>
      <c r="H2012" s="11">
        <f t="shared" si="1264"/>
        <v>7</v>
      </c>
      <c r="I2012" s="8">
        <f>INDEX('Нормо-час по специальностям'!$D$6:$D$26,MATCH(D2012,'Нормо-час по специальностям'!$A$6:$A$26,0))</f>
        <v>850</v>
      </c>
      <c r="J2012" s="8">
        <f>INDEX('Нормо-час по специальностям'!$E$6:$E$26,MATCH(D2012,'Нормо-час по специальностям'!$A$6:$A$26,0))</f>
        <v>1020</v>
      </c>
      <c r="K2012" s="8">
        <f t="shared" si="1265"/>
        <v>850</v>
      </c>
      <c r="L2012" s="8">
        <f t="shared" si="1266"/>
        <v>1020</v>
      </c>
      <c r="M2012" s="8">
        <f>Расценки!L2011</f>
        <v>1240</v>
      </c>
      <c r="N2012" s="8">
        <f>Расценки!M2011</f>
        <v>1426</v>
      </c>
      <c r="O2012" s="10">
        <f t="shared" si="1267"/>
        <v>-0.31451612903225812</v>
      </c>
      <c r="P2012" s="10">
        <f t="shared" si="1268"/>
        <v>-0.28471248246844316</v>
      </c>
      <c r="Q2012" s="7" t="str">
        <f t="shared" si="1269"/>
        <v>нормо-часы</v>
      </c>
      <c r="R2012" s="7" t="str">
        <f t="shared" si="1270"/>
        <v>нормо-часы</v>
      </c>
      <c r="S2012" s="8">
        <f t="shared" si="1271"/>
        <v>1240</v>
      </c>
      <c r="T2012" s="8">
        <f t="shared" si="1272"/>
        <v>1426</v>
      </c>
      <c r="U2012" s="8">
        <f>Расценки!F2011</f>
        <v>2000</v>
      </c>
      <c r="V2012" s="8">
        <f>Расценки!G2011</f>
        <v>2300</v>
      </c>
      <c r="W2012" s="10">
        <f t="shared" si="1273"/>
        <v>0.57499999999999996</v>
      </c>
      <c r="X2012" s="10">
        <f t="shared" si="1274"/>
        <v>0.55652173913043479</v>
      </c>
      <c r="Y2012" s="9">
        <f>Расценки!H2011</f>
        <v>2000</v>
      </c>
      <c r="Z2012" s="9">
        <f>Расценки!I2011</f>
        <v>2300</v>
      </c>
      <c r="AA2012" s="10">
        <f>Расценки!J2011</f>
        <v>0</v>
      </c>
      <c r="AB2012" s="10">
        <f>Расценки!K2011</f>
        <v>0</v>
      </c>
      <c r="AC2012" s="16">
        <f t="shared" si="1275"/>
        <v>0.57499999999999996</v>
      </c>
      <c r="AD2012" s="16">
        <f t="shared" si="1276"/>
        <v>0.55652173913043479</v>
      </c>
      <c r="AE2012" s="10">
        <f t="shared" si="1277"/>
        <v>0.38</v>
      </c>
      <c r="AF2012" s="10">
        <f t="shared" si="1278"/>
        <v>0.38</v>
      </c>
      <c r="AG2012" s="8">
        <f t="shared" si="1279"/>
        <v>1150</v>
      </c>
      <c r="AH2012" s="8">
        <f t="shared" si="1280"/>
        <v>1280</v>
      </c>
    </row>
    <row r="2013" spans="1:34" x14ac:dyDescent="0.25">
      <c r="A2013" s="7" t="s">
        <v>5855</v>
      </c>
      <c r="B2013" s="7" t="s">
        <v>5856</v>
      </c>
      <c r="C2013" s="7" t="s">
        <v>177</v>
      </c>
      <c r="D2013" s="7" t="s">
        <v>799</v>
      </c>
      <c r="E2013" s="7" t="str">
        <f>INDEX('Нормо-час по специальностям'!$B$6:$B$26,MATCH(D2013,'Нормо-час по специальностям'!$A$6:$A$26,0))</f>
        <v>Сервисный инженер ворот и автоматики</v>
      </c>
      <c r="F2013" s="15">
        <v>1</v>
      </c>
      <c r="G2013" s="7" t="s">
        <v>7646</v>
      </c>
      <c r="H2013" s="11">
        <f t="shared" si="1264"/>
        <v>7</v>
      </c>
      <c r="I2013" s="8">
        <f>INDEX('Нормо-час по специальностям'!$D$6:$D$26,MATCH(D2013,'Нормо-час по специальностям'!$A$6:$A$26,0))</f>
        <v>1200</v>
      </c>
      <c r="J2013" s="8">
        <f>INDEX('Нормо-час по специальностям'!$E$6:$E$26,MATCH(D2013,'Нормо-час по специальностям'!$A$6:$A$26,0))</f>
        <v>1440</v>
      </c>
      <c r="K2013" s="8">
        <f t="shared" si="1265"/>
        <v>1200</v>
      </c>
      <c r="L2013" s="8">
        <f t="shared" si="1266"/>
        <v>1440</v>
      </c>
      <c r="M2013" s="8">
        <f>Расценки!L2012</f>
        <v>1080</v>
      </c>
      <c r="N2013" s="8">
        <f>Расценки!M2012</f>
        <v>1242</v>
      </c>
      <c r="O2013" s="10">
        <f t="shared" si="1267"/>
        <v>0.11111111111111116</v>
      </c>
      <c r="P2013" s="10">
        <f t="shared" si="1268"/>
        <v>0.15942028985507251</v>
      </c>
      <c r="Q2013" s="7" t="str">
        <f t="shared" si="1269"/>
        <v>расценка</v>
      </c>
      <c r="R2013" s="7" t="str">
        <f t="shared" si="1270"/>
        <v>расценка</v>
      </c>
      <c r="S2013" s="8">
        <f t="shared" si="1271"/>
        <v>1080</v>
      </c>
      <c r="T2013" s="8">
        <f t="shared" si="1272"/>
        <v>1242</v>
      </c>
      <c r="U2013" s="8">
        <f>Расценки!F2012</f>
        <v>1800</v>
      </c>
      <c r="V2013" s="8">
        <f>Расценки!G2012</f>
        <v>2070</v>
      </c>
      <c r="W2013" s="10">
        <f t="shared" si="1273"/>
        <v>0.33333333333333331</v>
      </c>
      <c r="X2013" s="10">
        <f t="shared" si="1274"/>
        <v>0.30434782608695654</v>
      </c>
      <c r="Y2013" s="9">
        <f>Расценки!H2012</f>
        <v>1800</v>
      </c>
      <c r="Z2013" s="9">
        <f>Расценки!I2012</f>
        <v>2070</v>
      </c>
      <c r="AA2013" s="10">
        <f>Расценки!J2012</f>
        <v>0</v>
      </c>
      <c r="AB2013" s="10">
        <f>Расценки!K2012</f>
        <v>0</v>
      </c>
      <c r="AC2013" s="16">
        <f t="shared" si="1275"/>
        <v>0.33333333333333331</v>
      </c>
      <c r="AD2013" s="16">
        <f t="shared" si="1276"/>
        <v>0.30434782608695654</v>
      </c>
      <c r="AE2013" s="10">
        <f t="shared" si="1277"/>
        <v>0.4</v>
      </c>
      <c r="AF2013" s="10">
        <f t="shared" si="1278"/>
        <v>0.4</v>
      </c>
      <c r="AG2013" s="8">
        <f t="shared" si="1279"/>
        <v>600</v>
      </c>
      <c r="AH2013" s="8">
        <f t="shared" si="1280"/>
        <v>630</v>
      </c>
    </row>
    <row r="2014" spans="1:34" x14ac:dyDescent="0.25">
      <c r="A2014" s="7" t="s">
        <v>5858</v>
      </c>
      <c r="B2014" s="7" t="s">
        <v>5859</v>
      </c>
      <c r="C2014" s="7" t="s">
        <v>177</v>
      </c>
      <c r="D2014" s="7" t="s">
        <v>799</v>
      </c>
      <c r="E2014" s="7" t="str">
        <f>INDEX('Нормо-час по специальностям'!$B$6:$B$26,MATCH(D2014,'Нормо-час по специальностям'!$A$6:$A$26,0))</f>
        <v>Сервисный инженер ворот и автоматики</v>
      </c>
      <c r="F2014" s="15">
        <v>0.6</v>
      </c>
      <c r="G2014" s="7" t="s">
        <v>7646</v>
      </c>
      <c r="H2014" s="11">
        <f t="shared" si="1264"/>
        <v>11.67</v>
      </c>
      <c r="I2014" s="8">
        <f>INDEX('Нормо-час по специальностям'!$D$6:$D$26,MATCH(D2014,'Нормо-час по специальностям'!$A$6:$A$26,0))</f>
        <v>1200</v>
      </c>
      <c r="J2014" s="8">
        <f>INDEX('Нормо-час по специальностям'!$E$6:$E$26,MATCH(D2014,'Нормо-час по специальностям'!$A$6:$A$26,0))</f>
        <v>1440</v>
      </c>
      <c r="K2014" s="8">
        <f t="shared" si="1265"/>
        <v>720</v>
      </c>
      <c r="L2014" s="8">
        <f t="shared" si="1266"/>
        <v>864</v>
      </c>
      <c r="M2014" s="8">
        <f>Расценки!L2013</f>
        <v>900</v>
      </c>
      <c r="N2014" s="8">
        <f>Расценки!M2013</f>
        <v>1035</v>
      </c>
      <c r="O2014" s="10">
        <f t="shared" si="1267"/>
        <v>-0.19999999999999996</v>
      </c>
      <c r="P2014" s="10">
        <f t="shared" si="1268"/>
        <v>-0.16521739130434787</v>
      </c>
      <c r="Q2014" s="7" t="str">
        <f t="shared" si="1269"/>
        <v>нормо-часы</v>
      </c>
      <c r="R2014" s="7" t="str">
        <f t="shared" si="1270"/>
        <v>нормо-часы</v>
      </c>
      <c r="S2014" s="8">
        <f t="shared" si="1271"/>
        <v>1500</v>
      </c>
      <c r="T2014" s="8">
        <f t="shared" si="1272"/>
        <v>1725</v>
      </c>
      <c r="U2014" s="8">
        <f>Расценки!F2013</f>
        <v>1500</v>
      </c>
      <c r="V2014" s="8">
        <f>Расценки!G2013</f>
        <v>1725</v>
      </c>
      <c r="W2014" s="10">
        <f t="shared" si="1273"/>
        <v>0.52</v>
      </c>
      <c r="X2014" s="10">
        <f t="shared" si="1274"/>
        <v>0.49913043478260871</v>
      </c>
      <c r="Y2014" s="9">
        <f>Расценки!H2013</f>
        <v>1500</v>
      </c>
      <c r="Z2014" s="9">
        <f>Расценки!I2013</f>
        <v>1725</v>
      </c>
      <c r="AA2014" s="10">
        <f>Расценки!J2013</f>
        <v>0</v>
      </c>
      <c r="AB2014" s="10">
        <f>Расценки!K2013</f>
        <v>0</v>
      </c>
      <c r="AC2014" s="16">
        <f t="shared" si="1275"/>
        <v>0.52</v>
      </c>
      <c r="AD2014" s="16">
        <f t="shared" si="1276"/>
        <v>0.49913043478260871</v>
      </c>
      <c r="AE2014" s="10">
        <f t="shared" si="1277"/>
        <v>0.4</v>
      </c>
      <c r="AF2014" s="10">
        <f t="shared" si="1278"/>
        <v>0.4</v>
      </c>
      <c r="AG2014" s="8">
        <f t="shared" si="1279"/>
        <v>780</v>
      </c>
      <c r="AH2014" s="8">
        <f t="shared" si="1280"/>
        <v>861</v>
      </c>
    </row>
    <row r="2015" spans="1:34" x14ac:dyDescent="0.25">
      <c r="A2015" s="7" t="s">
        <v>5861</v>
      </c>
      <c r="B2015" s="7" t="s">
        <v>5862</v>
      </c>
      <c r="C2015" s="7" t="s">
        <v>177</v>
      </c>
      <c r="D2015" s="7" t="s">
        <v>799</v>
      </c>
      <c r="E2015" s="7" t="str">
        <f>INDEX('Нормо-час по специальностям'!$B$6:$B$26,MATCH(D2015,'Нормо-час по специальностям'!$A$6:$A$26,0))</f>
        <v>Сервисный инженер ворот и автоматики</v>
      </c>
      <c r="F2015" s="15">
        <v>1</v>
      </c>
      <c r="G2015" s="7" t="s">
        <v>7646</v>
      </c>
      <c r="H2015" s="11">
        <f t="shared" si="1264"/>
        <v>7</v>
      </c>
      <c r="I2015" s="8">
        <f>INDEX('Нормо-час по специальностям'!$D$6:$D$26,MATCH(D2015,'Нормо-час по специальностям'!$A$6:$A$26,0))</f>
        <v>1200</v>
      </c>
      <c r="J2015" s="8">
        <f>INDEX('Нормо-час по специальностям'!$E$6:$E$26,MATCH(D2015,'Нормо-час по специальностям'!$A$6:$A$26,0))</f>
        <v>1440</v>
      </c>
      <c r="K2015" s="8">
        <f t="shared" si="1265"/>
        <v>1200</v>
      </c>
      <c r="L2015" s="8">
        <f t="shared" si="1266"/>
        <v>1440</v>
      </c>
      <c r="M2015" s="8">
        <f>Расценки!L2014</f>
        <v>1200</v>
      </c>
      <c r="N2015" s="8">
        <f>Расценки!M2014</f>
        <v>1380</v>
      </c>
      <c r="O2015" s="10">
        <f t="shared" si="1267"/>
        <v>0</v>
      </c>
      <c r="P2015" s="10">
        <f t="shared" si="1268"/>
        <v>4.3478260869565188E-2</v>
      </c>
      <c r="Q2015" s="7" t="str">
        <f t="shared" si="1269"/>
        <v>равно</v>
      </c>
      <c r="R2015" s="7" t="str">
        <f t="shared" si="1270"/>
        <v>равно</v>
      </c>
      <c r="S2015" s="8">
        <f t="shared" si="1271"/>
        <v>1200</v>
      </c>
      <c r="T2015" s="8">
        <f t="shared" si="1272"/>
        <v>1380</v>
      </c>
      <c r="U2015" s="8">
        <f>Расценки!F2014</f>
        <v>2000</v>
      </c>
      <c r="V2015" s="8">
        <f>Расценки!G2014</f>
        <v>2300</v>
      </c>
      <c r="W2015" s="10">
        <f t="shared" si="1273"/>
        <v>0.4</v>
      </c>
      <c r="X2015" s="10">
        <f t="shared" si="1274"/>
        <v>0.37391304347826088</v>
      </c>
      <c r="Y2015" s="9">
        <f>Расценки!H2014</f>
        <v>2000</v>
      </c>
      <c r="Z2015" s="9">
        <f>Расценки!I2014</f>
        <v>2300</v>
      </c>
      <c r="AA2015" s="10">
        <f>Расценки!J2014</f>
        <v>0</v>
      </c>
      <c r="AB2015" s="10">
        <f>Расценки!K2014</f>
        <v>0</v>
      </c>
      <c r="AC2015" s="16">
        <f t="shared" si="1275"/>
        <v>0.4</v>
      </c>
      <c r="AD2015" s="16">
        <f t="shared" si="1276"/>
        <v>0.37391304347826088</v>
      </c>
      <c r="AE2015" s="10">
        <f t="shared" si="1277"/>
        <v>0.4</v>
      </c>
      <c r="AF2015" s="10">
        <f t="shared" si="1278"/>
        <v>0.4</v>
      </c>
      <c r="AG2015" s="8">
        <f t="shared" si="1279"/>
        <v>800</v>
      </c>
      <c r="AH2015" s="8">
        <f t="shared" si="1280"/>
        <v>860</v>
      </c>
    </row>
    <row r="2016" spans="1:34" x14ac:dyDescent="0.25">
      <c r="A2016" s="7" t="s">
        <v>5864</v>
      </c>
      <c r="B2016" s="7" t="s">
        <v>5865</v>
      </c>
      <c r="C2016" s="7" t="s">
        <v>177</v>
      </c>
      <c r="D2016" s="7" t="s">
        <v>41</v>
      </c>
      <c r="E2016" s="7" t="str">
        <f>INDEX('Нормо-час по специальностям'!$B$6:$B$26,MATCH(D2016,'Нормо-час по специальностям'!$A$6:$A$26,0))</f>
        <v>Сварщик / монтажник МК</v>
      </c>
      <c r="F2016" s="15">
        <v>1.5</v>
      </c>
      <c r="G2016" s="7" t="s">
        <v>7631</v>
      </c>
      <c r="H2016" s="11">
        <f t="shared" si="1264"/>
        <v>4.67</v>
      </c>
      <c r="I2016" s="8">
        <f>INDEX('Нормо-час по специальностям'!$D$6:$D$26,MATCH(D2016,'Нормо-час по специальностям'!$A$6:$A$26,0))</f>
        <v>900</v>
      </c>
      <c r="J2016" s="8">
        <f>INDEX('Нормо-час по специальностям'!$E$6:$E$26,MATCH(D2016,'Нормо-час по специальностям'!$A$6:$A$26,0))</f>
        <v>1080</v>
      </c>
      <c r="K2016" s="8">
        <f t="shared" si="1265"/>
        <v>1350</v>
      </c>
      <c r="L2016" s="8">
        <f t="shared" si="1266"/>
        <v>1620</v>
      </c>
      <c r="M2016" s="8">
        <f>Расценки!L2015</f>
        <v>1550</v>
      </c>
      <c r="N2016" s="8">
        <f>Расценки!M2015</f>
        <v>1782</v>
      </c>
      <c r="O2016" s="10">
        <f t="shared" si="1267"/>
        <v>-0.12903225806451613</v>
      </c>
      <c r="P2016" s="10">
        <f t="shared" si="1268"/>
        <v>-9.0909090909090939E-2</v>
      </c>
      <c r="Q2016" s="7" t="str">
        <f t="shared" si="1269"/>
        <v>нормо-часы</v>
      </c>
      <c r="R2016" s="7" t="str">
        <f t="shared" si="1270"/>
        <v>равно</v>
      </c>
      <c r="S2016" s="8">
        <f t="shared" si="1271"/>
        <v>1033</v>
      </c>
      <c r="T2016" s="8">
        <f t="shared" si="1272"/>
        <v>1188</v>
      </c>
      <c r="U2016" s="8">
        <f>Расценки!F2015</f>
        <v>2500</v>
      </c>
      <c r="V2016" s="8">
        <f>Расценки!G2015</f>
        <v>2875</v>
      </c>
      <c r="W2016" s="10">
        <f t="shared" si="1273"/>
        <v>0.46</v>
      </c>
      <c r="X2016" s="10">
        <f t="shared" si="1274"/>
        <v>0.43652173913043479</v>
      </c>
      <c r="Y2016" s="9">
        <f>Расценки!H2015</f>
        <v>2500</v>
      </c>
      <c r="Z2016" s="9">
        <f>Расценки!I2015</f>
        <v>2875</v>
      </c>
      <c r="AA2016" s="10">
        <f>Расценки!J2015</f>
        <v>0</v>
      </c>
      <c r="AB2016" s="10">
        <f>Расценки!K2015</f>
        <v>0</v>
      </c>
      <c r="AC2016" s="16">
        <f t="shared" si="1275"/>
        <v>0.46</v>
      </c>
      <c r="AD2016" s="16">
        <f t="shared" si="1276"/>
        <v>0.43652173913043479</v>
      </c>
      <c r="AE2016" s="10">
        <f t="shared" si="1277"/>
        <v>0.38</v>
      </c>
      <c r="AF2016" s="10">
        <f t="shared" si="1278"/>
        <v>0.38017391304347825</v>
      </c>
      <c r="AG2016" s="8">
        <f t="shared" si="1279"/>
        <v>1150</v>
      </c>
      <c r="AH2016" s="8">
        <f t="shared" si="1280"/>
        <v>1255</v>
      </c>
    </row>
    <row r="2017" spans="1:34" x14ac:dyDescent="0.25">
      <c r="A2017" s="7" t="s">
        <v>5867</v>
      </c>
      <c r="B2017" s="7" t="s">
        <v>5868</v>
      </c>
      <c r="C2017" s="7" t="s">
        <v>177</v>
      </c>
      <c r="D2017" s="7" t="s">
        <v>799</v>
      </c>
      <c r="E2017" s="7" t="str">
        <f>INDEX('Нормо-час по специальностям'!$B$6:$B$26,MATCH(D2017,'Нормо-час по специальностям'!$A$6:$A$26,0))</f>
        <v>Сервисный инженер ворот и автоматики</v>
      </c>
      <c r="F2017" s="15">
        <v>2</v>
      </c>
      <c r="G2017" s="7" t="s">
        <v>7646</v>
      </c>
      <c r="H2017" s="11">
        <f t="shared" si="1264"/>
        <v>3.5</v>
      </c>
      <c r="I2017" s="8">
        <f>INDEX('Нормо-час по специальностям'!$D$6:$D$26,MATCH(D2017,'Нормо-час по специальностям'!$A$6:$A$26,0))</f>
        <v>1200</v>
      </c>
      <c r="J2017" s="8">
        <f>INDEX('Нормо-час по специальностям'!$E$6:$E$26,MATCH(D2017,'Нормо-час по специальностям'!$A$6:$A$26,0))</f>
        <v>1440</v>
      </c>
      <c r="K2017" s="8">
        <f t="shared" si="1265"/>
        <v>2400</v>
      </c>
      <c r="L2017" s="8">
        <f t="shared" si="1266"/>
        <v>2880</v>
      </c>
      <c r="M2017" s="8">
        <f>Расценки!L2016</f>
        <v>2100</v>
      </c>
      <c r="N2017" s="8">
        <f>Расценки!M2016</f>
        <v>2415</v>
      </c>
      <c r="O2017" s="10">
        <f t="shared" si="1267"/>
        <v>0.14285714285714279</v>
      </c>
      <c r="P2017" s="10">
        <f t="shared" si="1268"/>
        <v>0.19254658385093171</v>
      </c>
      <c r="Q2017" s="7" t="str">
        <f t="shared" si="1269"/>
        <v>расценка</v>
      </c>
      <c r="R2017" s="7" t="str">
        <f t="shared" si="1270"/>
        <v>расценка</v>
      </c>
      <c r="S2017" s="8">
        <f t="shared" si="1271"/>
        <v>1050</v>
      </c>
      <c r="T2017" s="8">
        <f t="shared" si="1272"/>
        <v>1208</v>
      </c>
      <c r="U2017" s="8">
        <f>Расценки!F2016</f>
        <v>3500</v>
      </c>
      <c r="V2017" s="8">
        <f>Расценки!G2016</f>
        <v>4025</v>
      </c>
      <c r="W2017" s="10">
        <f t="shared" si="1273"/>
        <v>0.31428571428571428</v>
      </c>
      <c r="X2017" s="10">
        <f t="shared" si="1274"/>
        <v>0.28447204968944101</v>
      </c>
      <c r="Y2017" s="9">
        <f>Расценки!H2016</f>
        <v>3500</v>
      </c>
      <c r="Z2017" s="9">
        <f>Расценки!I2016</f>
        <v>4025</v>
      </c>
      <c r="AA2017" s="10">
        <f>Расценки!J2016</f>
        <v>0</v>
      </c>
      <c r="AB2017" s="10">
        <f>Расценки!K2016</f>
        <v>0</v>
      </c>
      <c r="AC2017" s="16">
        <f t="shared" si="1275"/>
        <v>0.31428571428571428</v>
      </c>
      <c r="AD2017" s="16">
        <f t="shared" si="1276"/>
        <v>0.28447204968944101</v>
      </c>
      <c r="AE2017" s="10">
        <f t="shared" si="1277"/>
        <v>0.4</v>
      </c>
      <c r="AF2017" s="10">
        <f t="shared" si="1278"/>
        <v>0.4</v>
      </c>
      <c r="AG2017" s="8">
        <f t="shared" si="1279"/>
        <v>1100</v>
      </c>
      <c r="AH2017" s="8">
        <f t="shared" si="1280"/>
        <v>1145</v>
      </c>
    </row>
    <row r="2018" spans="1:34" x14ac:dyDescent="0.25">
      <c r="A2018" s="7" t="s">
        <v>5871</v>
      </c>
      <c r="B2018" s="7" t="s">
        <v>5872</v>
      </c>
      <c r="C2018" s="7" t="s">
        <v>177</v>
      </c>
      <c r="D2018" s="7" t="s">
        <v>799</v>
      </c>
      <c r="E2018" s="7" t="str">
        <f>INDEX('Нормо-час по специальностям'!$B$6:$B$26,MATCH(D2018,'Нормо-час по специальностям'!$A$6:$A$26,0))</f>
        <v>Сервисный инженер ворот и автоматики</v>
      </c>
      <c r="F2018" s="15">
        <v>5</v>
      </c>
      <c r="G2018" s="7" t="s">
        <v>7646</v>
      </c>
      <c r="H2018" s="11">
        <f t="shared" si="1264"/>
        <v>1.4</v>
      </c>
      <c r="I2018" s="8">
        <f>INDEX('Нормо-час по специальностям'!$D$6:$D$26,MATCH(D2018,'Нормо-час по специальностям'!$A$6:$A$26,0))</f>
        <v>1200</v>
      </c>
      <c r="J2018" s="8">
        <f>INDEX('Нормо-час по специальностям'!$E$6:$E$26,MATCH(D2018,'Нормо-час по специальностям'!$A$6:$A$26,0))</f>
        <v>1440</v>
      </c>
      <c r="K2018" s="8">
        <f t="shared" si="1265"/>
        <v>6000</v>
      </c>
      <c r="L2018" s="8">
        <f t="shared" si="1266"/>
        <v>7200</v>
      </c>
      <c r="M2018" s="8">
        <f>Расценки!L2017</f>
        <v>4800</v>
      </c>
      <c r="N2018" s="8">
        <f>Расценки!M2017</f>
        <v>5520</v>
      </c>
      <c r="O2018" s="10">
        <f t="shared" si="1267"/>
        <v>0.25</v>
      </c>
      <c r="P2018" s="10">
        <f t="shared" si="1268"/>
        <v>0.30434782608695654</v>
      </c>
      <c r="Q2018" s="7" t="str">
        <f t="shared" si="1269"/>
        <v>расценка</v>
      </c>
      <c r="R2018" s="7" t="str">
        <f t="shared" si="1270"/>
        <v>расценка</v>
      </c>
      <c r="S2018" s="8">
        <f t="shared" si="1271"/>
        <v>960</v>
      </c>
      <c r="T2018" s="8">
        <f t="shared" si="1272"/>
        <v>1104</v>
      </c>
      <c r="U2018" s="8">
        <f>Расценки!F2017</f>
        <v>8000</v>
      </c>
      <c r="V2018" s="8">
        <f>Расценки!G2017</f>
        <v>9200</v>
      </c>
      <c r="W2018" s="10">
        <f t="shared" si="1273"/>
        <v>0.25</v>
      </c>
      <c r="X2018" s="10">
        <f t="shared" si="1274"/>
        <v>0.21739130434782608</v>
      </c>
      <c r="Y2018" s="9">
        <f>Расценки!H2017</f>
        <v>8000</v>
      </c>
      <c r="Z2018" s="9">
        <f>Расценки!I2017</f>
        <v>9600</v>
      </c>
      <c r="AA2018" s="10">
        <f>Расценки!J2017</f>
        <v>0</v>
      </c>
      <c r="AB2018" s="10">
        <f>Расценки!K2017</f>
        <v>4.3478260869565188E-2</v>
      </c>
      <c r="AC2018" s="16">
        <f t="shared" si="1275"/>
        <v>0.25</v>
      </c>
      <c r="AD2018" s="16">
        <f t="shared" si="1276"/>
        <v>0.25</v>
      </c>
      <c r="AE2018" s="10">
        <f t="shared" si="1277"/>
        <v>0.4</v>
      </c>
      <c r="AF2018" s="10">
        <f t="shared" si="1278"/>
        <v>0.42499999999999999</v>
      </c>
      <c r="AG2018" s="8">
        <f t="shared" si="1279"/>
        <v>2000</v>
      </c>
      <c r="AH2018" s="8">
        <f t="shared" si="1280"/>
        <v>2400</v>
      </c>
    </row>
    <row r="2019" spans="1:34" x14ac:dyDescent="0.25">
      <c r="A2019" s="7" t="s">
        <v>5875</v>
      </c>
      <c r="B2019" s="7" t="s">
        <v>5876</v>
      </c>
      <c r="C2019" s="7" t="s">
        <v>177</v>
      </c>
      <c r="D2019" s="7" t="s">
        <v>799</v>
      </c>
      <c r="E2019" s="7" t="str">
        <f>INDEX('Нормо-час по специальностям'!$B$6:$B$26,MATCH(D2019,'Нормо-час по специальностям'!$A$6:$A$26,0))</f>
        <v>Сервисный инженер ворот и автоматики</v>
      </c>
      <c r="F2019" s="15">
        <v>0.6</v>
      </c>
      <c r="G2019" s="7" t="s">
        <v>7646</v>
      </c>
      <c r="H2019" s="11">
        <f t="shared" si="1264"/>
        <v>11.67</v>
      </c>
      <c r="I2019" s="8">
        <f>INDEX('Нормо-час по специальностям'!$D$6:$D$26,MATCH(D2019,'Нормо-час по специальностям'!$A$6:$A$26,0))</f>
        <v>1200</v>
      </c>
      <c r="J2019" s="8">
        <f>INDEX('Нормо-час по специальностям'!$E$6:$E$26,MATCH(D2019,'Нормо-час по специальностям'!$A$6:$A$26,0))</f>
        <v>1440</v>
      </c>
      <c r="K2019" s="8">
        <f t="shared" si="1265"/>
        <v>720</v>
      </c>
      <c r="L2019" s="8">
        <f t="shared" si="1266"/>
        <v>864</v>
      </c>
      <c r="M2019" s="8">
        <f>Расценки!L2018</f>
        <v>600</v>
      </c>
      <c r="N2019" s="8">
        <f>Расценки!M2018</f>
        <v>690</v>
      </c>
      <c r="O2019" s="10">
        <f t="shared" si="1267"/>
        <v>0.19999999999999996</v>
      </c>
      <c r="P2019" s="10">
        <f t="shared" si="1268"/>
        <v>0.25217391304347836</v>
      </c>
      <c r="Q2019" s="7" t="str">
        <f t="shared" si="1269"/>
        <v>расценка</v>
      </c>
      <c r="R2019" s="7" t="str">
        <f t="shared" si="1270"/>
        <v>расценка</v>
      </c>
      <c r="S2019" s="8">
        <f t="shared" si="1271"/>
        <v>1000</v>
      </c>
      <c r="T2019" s="8">
        <f t="shared" si="1272"/>
        <v>1150</v>
      </c>
      <c r="U2019" s="8">
        <f>Расценки!F2018</f>
        <v>1000</v>
      </c>
      <c r="V2019" s="8">
        <f>Расценки!G2018</f>
        <v>1150</v>
      </c>
      <c r="W2019" s="10">
        <f t="shared" si="1273"/>
        <v>0.28000000000000003</v>
      </c>
      <c r="X2019" s="10">
        <f t="shared" si="1274"/>
        <v>0.24869565217391304</v>
      </c>
      <c r="Y2019" s="9">
        <f>Расценки!H2018</f>
        <v>1000</v>
      </c>
      <c r="Z2019" s="9">
        <f>Расценки!I2018</f>
        <v>1152</v>
      </c>
      <c r="AA2019" s="10">
        <f>Расценки!J2018</f>
        <v>0</v>
      </c>
      <c r="AB2019" s="10">
        <f>Расценки!K2018</f>
        <v>1.7391304347826875E-3</v>
      </c>
      <c r="AC2019" s="16">
        <f t="shared" si="1275"/>
        <v>0.28000000000000003</v>
      </c>
      <c r="AD2019" s="16">
        <f t="shared" si="1276"/>
        <v>0.25</v>
      </c>
      <c r="AE2019" s="10">
        <f t="shared" si="1277"/>
        <v>0.4</v>
      </c>
      <c r="AF2019" s="10">
        <f t="shared" si="1278"/>
        <v>0.40104166666666669</v>
      </c>
      <c r="AG2019" s="8">
        <f t="shared" si="1279"/>
        <v>280</v>
      </c>
      <c r="AH2019" s="8">
        <f t="shared" si="1280"/>
        <v>288</v>
      </c>
    </row>
    <row r="2020" spans="1:34" x14ac:dyDescent="0.25">
      <c r="A2020" s="7" t="s">
        <v>5878</v>
      </c>
      <c r="B2020" s="7" t="s">
        <v>5879</v>
      </c>
      <c r="C2020" s="7" t="s">
        <v>177</v>
      </c>
      <c r="D2020" s="7" t="s">
        <v>799</v>
      </c>
      <c r="E2020" s="7" t="str">
        <f>INDEX('Нормо-час по специальностям'!$B$6:$B$26,MATCH(D2020,'Нормо-час по специальностям'!$A$6:$A$26,0))</f>
        <v>Сервисный инженер ворот и автоматики</v>
      </c>
      <c r="F2020" s="15">
        <v>1.5</v>
      </c>
      <c r="G2020" s="7" t="s">
        <v>7646</v>
      </c>
      <c r="H2020" s="11">
        <f t="shared" si="1264"/>
        <v>4.67</v>
      </c>
      <c r="I2020" s="8">
        <f>INDEX('Нормо-час по специальностям'!$D$6:$D$26,MATCH(D2020,'Нормо-час по специальностям'!$A$6:$A$26,0))</f>
        <v>1200</v>
      </c>
      <c r="J2020" s="8">
        <f>INDEX('Нормо-час по специальностям'!$E$6:$E$26,MATCH(D2020,'Нормо-час по специальностям'!$A$6:$A$26,0))</f>
        <v>1440</v>
      </c>
      <c r="K2020" s="8">
        <f t="shared" si="1265"/>
        <v>1800</v>
      </c>
      <c r="L2020" s="8">
        <f t="shared" si="1266"/>
        <v>2160</v>
      </c>
      <c r="M2020" s="8">
        <f>Расценки!L2019</f>
        <v>1800</v>
      </c>
      <c r="N2020" s="8">
        <f>Расценки!M2019</f>
        <v>2070</v>
      </c>
      <c r="O2020" s="10">
        <f t="shared" si="1267"/>
        <v>0</v>
      </c>
      <c r="P2020" s="10">
        <f t="shared" si="1268"/>
        <v>4.3478260869565188E-2</v>
      </c>
      <c r="Q2020" s="7" t="str">
        <f t="shared" si="1269"/>
        <v>равно</v>
      </c>
      <c r="R2020" s="7" t="str">
        <f t="shared" si="1270"/>
        <v>равно</v>
      </c>
      <c r="S2020" s="8">
        <f t="shared" si="1271"/>
        <v>1200</v>
      </c>
      <c r="T2020" s="8">
        <f t="shared" si="1272"/>
        <v>1380</v>
      </c>
      <c r="U2020" s="8">
        <f>Расценки!F2019</f>
        <v>3000</v>
      </c>
      <c r="V2020" s="8">
        <f>Расценки!G2019</f>
        <v>3450</v>
      </c>
      <c r="W2020" s="10">
        <f t="shared" si="1273"/>
        <v>0.4</v>
      </c>
      <c r="X2020" s="10">
        <f t="shared" si="1274"/>
        <v>0.37391304347826088</v>
      </c>
      <c r="Y2020" s="9">
        <f>Расценки!H2019</f>
        <v>3000</v>
      </c>
      <c r="Z2020" s="9">
        <f>Расценки!I2019</f>
        <v>3450</v>
      </c>
      <c r="AA2020" s="10">
        <f>Расценки!J2019</f>
        <v>0</v>
      </c>
      <c r="AB2020" s="10">
        <f>Расценки!K2019</f>
        <v>0</v>
      </c>
      <c r="AC2020" s="16">
        <f t="shared" si="1275"/>
        <v>0.4</v>
      </c>
      <c r="AD2020" s="16">
        <f t="shared" si="1276"/>
        <v>0.37391304347826088</v>
      </c>
      <c r="AE2020" s="10">
        <f t="shared" si="1277"/>
        <v>0.4</v>
      </c>
      <c r="AF2020" s="10">
        <f t="shared" si="1278"/>
        <v>0.4</v>
      </c>
      <c r="AG2020" s="8">
        <f t="shared" si="1279"/>
        <v>1200</v>
      </c>
      <c r="AH2020" s="8">
        <f t="shared" si="1280"/>
        <v>1290</v>
      </c>
    </row>
    <row r="2021" spans="1:34" x14ac:dyDescent="0.25">
      <c r="A2021" s="7" t="s">
        <v>5881</v>
      </c>
      <c r="B2021" s="7" t="s">
        <v>5882</v>
      </c>
      <c r="C2021" s="7" t="s">
        <v>177</v>
      </c>
      <c r="D2021" s="7" t="s">
        <v>799</v>
      </c>
      <c r="E2021" s="7" t="str">
        <f>INDEX('Нормо-час по специальностям'!$B$6:$B$26,MATCH(D2021,'Нормо-час по специальностям'!$A$6:$A$26,0))</f>
        <v>Сервисный инженер ворот и автоматики</v>
      </c>
      <c r="F2021" s="15">
        <v>1.5</v>
      </c>
      <c r="G2021" s="7" t="s">
        <v>7646</v>
      </c>
      <c r="H2021" s="11">
        <f t="shared" si="1264"/>
        <v>4.67</v>
      </c>
      <c r="I2021" s="8">
        <f>INDEX('Нормо-час по специальностям'!$D$6:$D$26,MATCH(D2021,'Нормо-час по специальностям'!$A$6:$A$26,0))</f>
        <v>1200</v>
      </c>
      <c r="J2021" s="8">
        <f>INDEX('Нормо-час по специальностям'!$E$6:$E$26,MATCH(D2021,'Нормо-час по специальностям'!$A$6:$A$26,0))</f>
        <v>1440</v>
      </c>
      <c r="K2021" s="8">
        <f t="shared" si="1265"/>
        <v>1800</v>
      </c>
      <c r="L2021" s="8">
        <f t="shared" si="1266"/>
        <v>2160</v>
      </c>
      <c r="M2021" s="8">
        <f>Расценки!L2020</f>
        <v>1800</v>
      </c>
      <c r="N2021" s="8">
        <f>Расценки!M2020</f>
        <v>2070</v>
      </c>
      <c r="O2021" s="10">
        <f t="shared" si="1267"/>
        <v>0</v>
      </c>
      <c r="P2021" s="10">
        <f t="shared" si="1268"/>
        <v>4.3478260869565188E-2</v>
      </c>
      <c r="Q2021" s="7" t="str">
        <f t="shared" si="1269"/>
        <v>равно</v>
      </c>
      <c r="R2021" s="7" t="str">
        <f t="shared" si="1270"/>
        <v>равно</v>
      </c>
      <c r="S2021" s="8">
        <f t="shared" si="1271"/>
        <v>1200</v>
      </c>
      <c r="T2021" s="8">
        <f t="shared" si="1272"/>
        <v>1380</v>
      </c>
      <c r="U2021" s="8">
        <f>Расценки!F2020</f>
        <v>3000</v>
      </c>
      <c r="V2021" s="8">
        <f>Расценки!G2020</f>
        <v>3450</v>
      </c>
      <c r="W2021" s="10">
        <f t="shared" si="1273"/>
        <v>0.4</v>
      </c>
      <c r="X2021" s="10">
        <f t="shared" si="1274"/>
        <v>0.37391304347826088</v>
      </c>
      <c r="Y2021" s="9">
        <f>Расценки!H2020</f>
        <v>3000</v>
      </c>
      <c r="Z2021" s="9">
        <f>Расценки!I2020</f>
        <v>3450</v>
      </c>
      <c r="AA2021" s="10">
        <f>Расценки!J2020</f>
        <v>0</v>
      </c>
      <c r="AB2021" s="10">
        <f>Расценки!K2020</f>
        <v>0</v>
      </c>
      <c r="AC2021" s="16">
        <f t="shared" si="1275"/>
        <v>0.4</v>
      </c>
      <c r="AD2021" s="16">
        <f t="shared" si="1276"/>
        <v>0.37391304347826088</v>
      </c>
      <c r="AE2021" s="10">
        <f t="shared" si="1277"/>
        <v>0.4</v>
      </c>
      <c r="AF2021" s="10">
        <f t="shared" si="1278"/>
        <v>0.4</v>
      </c>
      <c r="AG2021" s="8">
        <f t="shared" si="1279"/>
        <v>1200</v>
      </c>
      <c r="AH2021" s="8">
        <f t="shared" si="1280"/>
        <v>1290</v>
      </c>
    </row>
    <row r="2022" spans="1:34" x14ac:dyDescent="0.25">
      <c r="A2022" s="7" t="s">
        <v>5884</v>
      </c>
      <c r="B2022" s="7" t="s">
        <v>5885</v>
      </c>
      <c r="C2022" s="7" t="s">
        <v>177</v>
      </c>
      <c r="D2022" s="7" t="s">
        <v>799</v>
      </c>
      <c r="E2022" s="7" t="str">
        <f>INDEX('Нормо-час по специальностям'!$B$6:$B$26,MATCH(D2022,'Нормо-час по специальностям'!$A$6:$A$26,0))</f>
        <v>Сервисный инженер ворот и автоматики</v>
      </c>
      <c r="F2022" s="15">
        <v>1.2</v>
      </c>
      <c r="G2022" s="7" t="s">
        <v>7646</v>
      </c>
      <c r="H2022" s="11">
        <f t="shared" si="1264"/>
        <v>5.83</v>
      </c>
      <c r="I2022" s="8">
        <f>INDEX('Нормо-час по специальностям'!$D$6:$D$26,MATCH(D2022,'Нормо-час по специальностям'!$A$6:$A$26,0))</f>
        <v>1200</v>
      </c>
      <c r="J2022" s="8">
        <f>INDEX('Нормо-час по специальностям'!$E$6:$E$26,MATCH(D2022,'Нормо-час по специальностям'!$A$6:$A$26,0))</f>
        <v>1440</v>
      </c>
      <c r="K2022" s="8">
        <f t="shared" si="1265"/>
        <v>1440</v>
      </c>
      <c r="L2022" s="8">
        <f t="shared" si="1266"/>
        <v>1728</v>
      </c>
      <c r="M2022" s="8">
        <f>Расценки!L2021</f>
        <v>1200</v>
      </c>
      <c r="N2022" s="8">
        <f>Расценки!M2021</f>
        <v>1380</v>
      </c>
      <c r="O2022" s="10">
        <f t="shared" si="1267"/>
        <v>0.19999999999999996</v>
      </c>
      <c r="P2022" s="10">
        <f t="shared" si="1268"/>
        <v>0.25217391304347836</v>
      </c>
      <c r="Q2022" s="7" t="str">
        <f t="shared" si="1269"/>
        <v>расценка</v>
      </c>
      <c r="R2022" s="7" t="str">
        <f t="shared" si="1270"/>
        <v>расценка</v>
      </c>
      <c r="S2022" s="8">
        <f t="shared" si="1271"/>
        <v>1000</v>
      </c>
      <c r="T2022" s="8">
        <f t="shared" si="1272"/>
        <v>1150</v>
      </c>
      <c r="U2022" s="8">
        <f>Расценки!F2021</f>
        <v>2000</v>
      </c>
      <c r="V2022" s="8">
        <f>Расценки!G2021</f>
        <v>2300</v>
      </c>
      <c r="W2022" s="10">
        <f t="shared" si="1273"/>
        <v>0.28000000000000003</v>
      </c>
      <c r="X2022" s="10">
        <f t="shared" si="1274"/>
        <v>0.24869565217391304</v>
      </c>
      <c r="Y2022" s="9">
        <f>Расценки!H2021</f>
        <v>2000</v>
      </c>
      <c r="Z2022" s="9">
        <f>Расценки!I2021</f>
        <v>2304</v>
      </c>
      <c r="AA2022" s="10">
        <f>Расценки!J2021</f>
        <v>0</v>
      </c>
      <c r="AB2022" s="10">
        <f>Расценки!K2021</f>
        <v>1.7391304347826875E-3</v>
      </c>
      <c r="AC2022" s="16">
        <f t="shared" si="1275"/>
        <v>0.28000000000000003</v>
      </c>
      <c r="AD2022" s="16">
        <f t="shared" si="1276"/>
        <v>0.25</v>
      </c>
      <c r="AE2022" s="10">
        <f t="shared" si="1277"/>
        <v>0.4</v>
      </c>
      <c r="AF2022" s="10">
        <f t="shared" si="1278"/>
        <v>0.40104166666666669</v>
      </c>
      <c r="AG2022" s="8">
        <f t="shared" si="1279"/>
        <v>560</v>
      </c>
      <c r="AH2022" s="8">
        <f t="shared" si="1280"/>
        <v>576</v>
      </c>
    </row>
    <row r="2023" spans="1:34" x14ac:dyDescent="0.25">
      <c r="A2023" s="7" t="s">
        <v>5887</v>
      </c>
      <c r="B2023" s="7" t="s">
        <v>5888</v>
      </c>
      <c r="C2023" s="7" t="s">
        <v>177</v>
      </c>
      <c r="D2023" s="7" t="s">
        <v>799</v>
      </c>
      <c r="E2023" s="7" t="str">
        <f>INDEX('Нормо-час по специальностям'!$B$6:$B$26,MATCH(D2023,'Нормо-час по специальностям'!$A$6:$A$26,0))</f>
        <v>Сервисный инженер ворот и автоматики</v>
      </c>
      <c r="F2023" s="15">
        <v>1</v>
      </c>
      <c r="G2023" s="7" t="s">
        <v>7646</v>
      </c>
      <c r="H2023" s="11">
        <f t="shared" si="1264"/>
        <v>7</v>
      </c>
      <c r="I2023" s="8">
        <f>INDEX('Нормо-час по специальностям'!$D$6:$D$26,MATCH(D2023,'Нормо-час по специальностям'!$A$6:$A$26,0))</f>
        <v>1200</v>
      </c>
      <c r="J2023" s="8">
        <f>INDEX('Нормо-час по специальностям'!$E$6:$E$26,MATCH(D2023,'Нормо-час по специальностям'!$A$6:$A$26,0))</f>
        <v>1440</v>
      </c>
      <c r="K2023" s="8">
        <f t="shared" si="1265"/>
        <v>1200</v>
      </c>
      <c r="L2023" s="8">
        <f t="shared" si="1266"/>
        <v>1440</v>
      </c>
      <c r="M2023" s="8">
        <f>Расценки!L2022</f>
        <v>1200</v>
      </c>
      <c r="N2023" s="8">
        <f>Расценки!M2022</f>
        <v>1380</v>
      </c>
      <c r="O2023" s="10">
        <f t="shared" si="1267"/>
        <v>0</v>
      </c>
      <c r="P2023" s="10">
        <f t="shared" si="1268"/>
        <v>4.3478260869565188E-2</v>
      </c>
      <c r="Q2023" s="7" t="str">
        <f t="shared" si="1269"/>
        <v>равно</v>
      </c>
      <c r="R2023" s="7" t="str">
        <f t="shared" si="1270"/>
        <v>равно</v>
      </c>
      <c r="S2023" s="8">
        <f t="shared" si="1271"/>
        <v>1200</v>
      </c>
      <c r="T2023" s="8">
        <f t="shared" si="1272"/>
        <v>1380</v>
      </c>
      <c r="U2023" s="8">
        <f>Расценки!F2022</f>
        <v>2000</v>
      </c>
      <c r="V2023" s="8">
        <f>Расценки!G2022</f>
        <v>2300</v>
      </c>
      <c r="W2023" s="10">
        <f t="shared" si="1273"/>
        <v>0.4</v>
      </c>
      <c r="X2023" s="10">
        <f t="shared" si="1274"/>
        <v>0.37391304347826088</v>
      </c>
      <c r="Y2023" s="9">
        <f>Расценки!H2022</f>
        <v>2000</v>
      </c>
      <c r="Z2023" s="9">
        <f>Расценки!I2022</f>
        <v>2300</v>
      </c>
      <c r="AA2023" s="10">
        <f>Расценки!J2022</f>
        <v>0</v>
      </c>
      <c r="AB2023" s="10">
        <f>Расценки!K2022</f>
        <v>0</v>
      </c>
      <c r="AC2023" s="16">
        <f t="shared" si="1275"/>
        <v>0.4</v>
      </c>
      <c r="AD2023" s="16">
        <f t="shared" si="1276"/>
        <v>0.37391304347826088</v>
      </c>
      <c r="AE2023" s="10">
        <f t="shared" si="1277"/>
        <v>0.4</v>
      </c>
      <c r="AF2023" s="10">
        <f t="shared" si="1278"/>
        <v>0.4</v>
      </c>
      <c r="AG2023" s="8">
        <f t="shared" si="1279"/>
        <v>800</v>
      </c>
      <c r="AH2023" s="8">
        <f t="shared" si="1280"/>
        <v>860</v>
      </c>
    </row>
    <row r="2024" spans="1:34" x14ac:dyDescent="0.25">
      <c r="A2024" s="7" t="s">
        <v>5891</v>
      </c>
      <c r="B2024" s="7" t="s">
        <v>5892</v>
      </c>
      <c r="C2024" s="7" t="s">
        <v>177</v>
      </c>
      <c r="D2024" s="7" t="s">
        <v>799</v>
      </c>
      <c r="E2024" s="7" t="str">
        <f>INDEX('Нормо-час по специальностям'!$B$6:$B$26,MATCH(D2024,'Нормо-час по специальностям'!$A$6:$A$26,0))</f>
        <v>Сервисный инженер ворот и автоматики</v>
      </c>
      <c r="F2024" s="15">
        <v>1</v>
      </c>
      <c r="G2024" s="7" t="s">
        <v>7646</v>
      </c>
      <c r="H2024" s="11">
        <f t="shared" si="1264"/>
        <v>7</v>
      </c>
      <c r="I2024" s="8">
        <f>INDEX('Нормо-час по специальностям'!$D$6:$D$26,MATCH(D2024,'Нормо-час по специальностям'!$A$6:$A$26,0))</f>
        <v>1200</v>
      </c>
      <c r="J2024" s="8">
        <f>INDEX('Нормо-час по специальностям'!$E$6:$E$26,MATCH(D2024,'Нормо-час по специальностям'!$A$6:$A$26,0))</f>
        <v>1440</v>
      </c>
      <c r="K2024" s="8">
        <f t="shared" si="1265"/>
        <v>1200</v>
      </c>
      <c r="L2024" s="8">
        <f t="shared" si="1266"/>
        <v>1440</v>
      </c>
      <c r="M2024" s="8">
        <f>Расценки!L2023</f>
        <v>1200</v>
      </c>
      <c r="N2024" s="8">
        <f>Расценки!M2023</f>
        <v>1380</v>
      </c>
      <c r="O2024" s="10">
        <f t="shared" si="1267"/>
        <v>0</v>
      </c>
      <c r="P2024" s="10">
        <f t="shared" si="1268"/>
        <v>4.3478260869565188E-2</v>
      </c>
      <c r="Q2024" s="7" t="str">
        <f t="shared" si="1269"/>
        <v>равно</v>
      </c>
      <c r="R2024" s="7" t="str">
        <f t="shared" si="1270"/>
        <v>равно</v>
      </c>
      <c r="S2024" s="8">
        <f t="shared" si="1271"/>
        <v>1200</v>
      </c>
      <c r="T2024" s="8">
        <f t="shared" si="1272"/>
        <v>1380</v>
      </c>
      <c r="U2024" s="8">
        <f>Расценки!F2023</f>
        <v>2000</v>
      </c>
      <c r="V2024" s="8">
        <f>Расценки!G2023</f>
        <v>2300</v>
      </c>
      <c r="W2024" s="10">
        <f t="shared" si="1273"/>
        <v>0.4</v>
      </c>
      <c r="X2024" s="10">
        <f t="shared" si="1274"/>
        <v>0.37391304347826088</v>
      </c>
      <c r="Y2024" s="9">
        <f>Расценки!H2023</f>
        <v>2000</v>
      </c>
      <c r="Z2024" s="9">
        <f>Расценки!I2023</f>
        <v>2300</v>
      </c>
      <c r="AA2024" s="10">
        <f>Расценки!J2023</f>
        <v>0</v>
      </c>
      <c r="AB2024" s="10">
        <f>Расценки!K2023</f>
        <v>0</v>
      </c>
      <c r="AC2024" s="16">
        <f t="shared" si="1275"/>
        <v>0.4</v>
      </c>
      <c r="AD2024" s="16">
        <f t="shared" si="1276"/>
        <v>0.37391304347826088</v>
      </c>
      <c r="AE2024" s="10">
        <f t="shared" si="1277"/>
        <v>0.4</v>
      </c>
      <c r="AF2024" s="10">
        <f t="shared" si="1278"/>
        <v>0.4</v>
      </c>
      <c r="AG2024" s="8">
        <f t="shared" si="1279"/>
        <v>800</v>
      </c>
      <c r="AH2024" s="8">
        <f t="shared" si="1280"/>
        <v>860</v>
      </c>
    </row>
    <row r="2025" spans="1:34" x14ac:dyDescent="0.25">
      <c r="A2025" s="7" t="s">
        <v>5894</v>
      </c>
      <c r="B2025" s="7" t="s">
        <v>5895</v>
      </c>
      <c r="C2025" s="7" t="s">
        <v>177</v>
      </c>
      <c r="D2025" s="7" t="s">
        <v>799</v>
      </c>
      <c r="E2025" s="7" t="str">
        <f>INDEX('Нормо-час по специальностям'!$B$6:$B$26,MATCH(D2025,'Нормо-час по специальностям'!$A$6:$A$26,0))</f>
        <v>Сервисный инженер ворот и автоматики</v>
      </c>
      <c r="F2025" s="15">
        <v>1</v>
      </c>
      <c r="G2025" s="7" t="s">
        <v>7646</v>
      </c>
      <c r="H2025" s="11">
        <f t="shared" si="1264"/>
        <v>7</v>
      </c>
      <c r="I2025" s="8">
        <f>INDEX('Нормо-час по специальностям'!$D$6:$D$26,MATCH(D2025,'Нормо-час по специальностям'!$A$6:$A$26,0))</f>
        <v>1200</v>
      </c>
      <c r="J2025" s="8">
        <f>INDEX('Нормо-час по специальностям'!$E$6:$E$26,MATCH(D2025,'Нормо-час по специальностям'!$A$6:$A$26,0))</f>
        <v>1440</v>
      </c>
      <c r="K2025" s="8">
        <f t="shared" si="1265"/>
        <v>1200</v>
      </c>
      <c r="L2025" s="8">
        <f t="shared" si="1266"/>
        <v>1440</v>
      </c>
      <c r="M2025" s="8">
        <f>Расценки!L2024</f>
        <v>1080</v>
      </c>
      <c r="N2025" s="8">
        <f>Расценки!M2024</f>
        <v>1242</v>
      </c>
      <c r="O2025" s="10">
        <f t="shared" si="1267"/>
        <v>0.11111111111111116</v>
      </c>
      <c r="P2025" s="10">
        <f t="shared" si="1268"/>
        <v>0.15942028985507251</v>
      </c>
      <c r="Q2025" s="7" t="str">
        <f t="shared" si="1269"/>
        <v>расценка</v>
      </c>
      <c r="R2025" s="7" t="str">
        <f t="shared" si="1270"/>
        <v>расценка</v>
      </c>
      <c r="S2025" s="8">
        <f t="shared" si="1271"/>
        <v>1080</v>
      </c>
      <c r="T2025" s="8">
        <f t="shared" si="1272"/>
        <v>1242</v>
      </c>
      <c r="U2025" s="8">
        <f>Расценки!F2024</f>
        <v>1800</v>
      </c>
      <c r="V2025" s="8">
        <f>Расценки!G2024</f>
        <v>2070</v>
      </c>
      <c r="W2025" s="10">
        <f t="shared" si="1273"/>
        <v>0.33333333333333331</v>
      </c>
      <c r="X2025" s="10">
        <f t="shared" si="1274"/>
        <v>0.30434782608695654</v>
      </c>
      <c r="Y2025" s="9">
        <f>Расценки!H2024</f>
        <v>1800</v>
      </c>
      <c r="Z2025" s="9">
        <f>Расценки!I2024</f>
        <v>2070</v>
      </c>
      <c r="AA2025" s="10">
        <f>Расценки!J2024</f>
        <v>0</v>
      </c>
      <c r="AB2025" s="10">
        <f>Расценки!K2024</f>
        <v>0</v>
      </c>
      <c r="AC2025" s="16">
        <f t="shared" si="1275"/>
        <v>0.33333333333333331</v>
      </c>
      <c r="AD2025" s="16">
        <f t="shared" si="1276"/>
        <v>0.30434782608695654</v>
      </c>
      <c r="AE2025" s="10">
        <f t="shared" si="1277"/>
        <v>0.4</v>
      </c>
      <c r="AF2025" s="10">
        <f t="shared" si="1278"/>
        <v>0.4</v>
      </c>
      <c r="AG2025" s="8">
        <f t="shared" si="1279"/>
        <v>600</v>
      </c>
      <c r="AH2025" s="8">
        <f t="shared" si="1280"/>
        <v>630</v>
      </c>
    </row>
    <row r="2026" spans="1:34" x14ac:dyDescent="0.25">
      <c r="A2026" s="7" t="s">
        <v>5896</v>
      </c>
      <c r="B2026" s="7" t="s">
        <v>5897</v>
      </c>
      <c r="C2026" s="7" t="s">
        <v>177</v>
      </c>
      <c r="D2026" s="7" t="s">
        <v>799</v>
      </c>
      <c r="E2026" s="7" t="str">
        <f>INDEX('Нормо-час по специальностям'!$B$6:$B$26,MATCH(D2026,'Нормо-час по специальностям'!$A$6:$A$26,0))</f>
        <v>Сервисный инженер ворот и автоматики</v>
      </c>
      <c r="F2026" s="15">
        <v>1</v>
      </c>
      <c r="G2026" s="7" t="s">
        <v>7646</v>
      </c>
      <c r="H2026" s="11">
        <f t="shared" si="1264"/>
        <v>7</v>
      </c>
      <c r="I2026" s="8">
        <f>INDEX('Нормо-час по специальностям'!$D$6:$D$26,MATCH(D2026,'Нормо-час по специальностям'!$A$6:$A$26,0))</f>
        <v>1200</v>
      </c>
      <c r="J2026" s="8">
        <f>INDEX('Нормо-час по специальностям'!$E$6:$E$26,MATCH(D2026,'Нормо-час по специальностям'!$A$6:$A$26,0))</f>
        <v>1440</v>
      </c>
      <c r="K2026" s="8">
        <f t="shared" si="1265"/>
        <v>1200</v>
      </c>
      <c r="L2026" s="8">
        <f t="shared" si="1266"/>
        <v>1440</v>
      </c>
      <c r="M2026" s="8">
        <f>Расценки!L2025</f>
        <v>1080</v>
      </c>
      <c r="N2026" s="8">
        <f>Расценки!M2025</f>
        <v>1242</v>
      </c>
      <c r="O2026" s="10">
        <f t="shared" si="1267"/>
        <v>0.11111111111111116</v>
      </c>
      <c r="P2026" s="10">
        <f t="shared" si="1268"/>
        <v>0.15942028985507251</v>
      </c>
      <c r="Q2026" s="7" t="str">
        <f t="shared" si="1269"/>
        <v>расценка</v>
      </c>
      <c r="R2026" s="7" t="str">
        <f t="shared" si="1270"/>
        <v>расценка</v>
      </c>
      <c r="S2026" s="8">
        <f t="shared" si="1271"/>
        <v>1080</v>
      </c>
      <c r="T2026" s="8">
        <f t="shared" si="1272"/>
        <v>1242</v>
      </c>
      <c r="U2026" s="8">
        <f>Расценки!F2025</f>
        <v>1800</v>
      </c>
      <c r="V2026" s="8">
        <f>Расценки!G2025</f>
        <v>2070</v>
      </c>
      <c r="W2026" s="10">
        <f t="shared" si="1273"/>
        <v>0.33333333333333331</v>
      </c>
      <c r="X2026" s="10">
        <f t="shared" si="1274"/>
        <v>0.30434782608695654</v>
      </c>
      <c r="Y2026" s="9">
        <f>Расценки!H2025</f>
        <v>1800</v>
      </c>
      <c r="Z2026" s="9">
        <f>Расценки!I2025</f>
        <v>2070</v>
      </c>
      <c r="AA2026" s="10">
        <f>Расценки!J2025</f>
        <v>0</v>
      </c>
      <c r="AB2026" s="10">
        <f>Расценки!K2025</f>
        <v>0</v>
      </c>
      <c r="AC2026" s="16">
        <f t="shared" si="1275"/>
        <v>0.33333333333333331</v>
      </c>
      <c r="AD2026" s="16">
        <f t="shared" si="1276"/>
        <v>0.30434782608695654</v>
      </c>
      <c r="AE2026" s="10">
        <f t="shared" si="1277"/>
        <v>0.4</v>
      </c>
      <c r="AF2026" s="10">
        <f t="shared" si="1278"/>
        <v>0.4</v>
      </c>
      <c r="AG2026" s="8">
        <f t="shared" si="1279"/>
        <v>600</v>
      </c>
      <c r="AH2026" s="8">
        <f t="shared" si="1280"/>
        <v>630</v>
      </c>
    </row>
    <row r="2027" spans="1:34" x14ac:dyDescent="0.25">
      <c r="A2027" s="7" t="s">
        <v>5898</v>
      </c>
      <c r="B2027" s="7" t="s">
        <v>5899</v>
      </c>
      <c r="C2027" s="7" t="s">
        <v>177</v>
      </c>
      <c r="D2027" s="7" t="s">
        <v>799</v>
      </c>
      <c r="E2027" s="7" t="str">
        <f>INDEX('Нормо-час по специальностям'!$B$6:$B$26,MATCH(D2027,'Нормо-час по специальностям'!$A$6:$A$26,0))</f>
        <v>Сервисный инженер ворот и автоматики</v>
      </c>
      <c r="F2027" s="15">
        <v>2</v>
      </c>
      <c r="G2027" s="7" t="s">
        <v>7646</v>
      </c>
      <c r="H2027" s="11">
        <f t="shared" si="1264"/>
        <v>3.5</v>
      </c>
      <c r="I2027" s="8">
        <f>INDEX('Нормо-час по специальностям'!$D$6:$D$26,MATCH(D2027,'Нормо-час по специальностям'!$A$6:$A$26,0))</f>
        <v>1200</v>
      </c>
      <c r="J2027" s="8">
        <f>INDEX('Нормо-час по специальностям'!$E$6:$E$26,MATCH(D2027,'Нормо-час по специальностям'!$A$6:$A$26,0))</f>
        <v>1440</v>
      </c>
      <c r="K2027" s="8">
        <f t="shared" si="1265"/>
        <v>2400</v>
      </c>
      <c r="L2027" s="8">
        <f t="shared" si="1266"/>
        <v>2880</v>
      </c>
      <c r="M2027" s="8">
        <f>Расценки!L2026</f>
        <v>2400</v>
      </c>
      <c r="N2027" s="8">
        <f>Расценки!M2026</f>
        <v>2760</v>
      </c>
      <c r="O2027" s="10">
        <f t="shared" si="1267"/>
        <v>0</v>
      </c>
      <c r="P2027" s="10">
        <f t="shared" si="1268"/>
        <v>4.3478260869565188E-2</v>
      </c>
      <c r="Q2027" s="7" t="str">
        <f t="shared" si="1269"/>
        <v>равно</v>
      </c>
      <c r="R2027" s="7" t="str">
        <f t="shared" si="1270"/>
        <v>равно</v>
      </c>
      <c r="S2027" s="8">
        <f t="shared" si="1271"/>
        <v>1200</v>
      </c>
      <c r="T2027" s="8">
        <f t="shared" si="1272"/>
        <v>1380</v>
      </c>
      <c r="U2027" s="8">
        <f>Расценки!F2026</f>
        <v>4000</v>
      </c>
      <c r="V2027" s="8">
        <f>Расценки!G2026</f>
        <v>4600</v>
      </c>
      <c r="W2027" s="10">
        <f t="shared" si="1273"/>
        <v>0.4</v>
      </c>
      <c r="X2027" s="10">
        <f t="shared" si="1274"/>
        <v>0.37391304347826088</v>
      </c>
      <c r="Y2027" s="9">
        <f>Расценки!H2026</f>
        <v>4000</v>
      </c>
      <c r="Z2027" s="9">
        <f>Расценки!I2026</f>
        <v>4600</v>
      </c>
      <c r="AA2027" s="10">
        <f>Расценки!J2026</f>
        <v>0</v>
      </c>
      <c r="AB2027" s="10">
        <f>Расценки!K2026</f>
        <v>0</v>
      </c>
      <c r="AC2027" s="16">
        <f t="shared" si="1275"/>
        <v>0.4</v>
      </c>
      <c r="AD2027" s="16">
        <f t="shared" si="1276"/>
        <v>0.37391304347826088</v>
      </c>
      <c r="AE2027" s="10">
        <f t="shared" si="1277"/>
        <v>0.4</v>
      </c>
      <c r="AF2027" s="10">
        <f t="shared" si="1278"/>
        <v>0.4</v>
      </c>
      <c r="AG2027" s="8">
        <f t="shared" si="1279"/>
        <v>1600</v>
      </c>
      <c r="AH2027" s="8">
        <f t="shared" si="1280"/>
        <v>1720</v>
      </c>
    </row>
    <row r="2028" spans="1:34" x14ac:dyDescent="0.25">
      <c r="A2028" s="7" t="s">
        <v>5901</v>
      </c>
      <c r="B2028" s="7" t="s">
        <v>5902</v>
      </c>
      <c r="C2028" s="7" t="s">
        <v>177</v>
      </c>
      <c r="D2028" s="7" t="s">
        <v>799</v>
      </c>
      <c r="E2028" s="7" t="str">
        <f>INDEX('Нормо-час по специальностям'!$B$6:$B$26,MATCH(D2028,'Нормо-час по специальностям'!$A$6:$A$26,0))</f>
        <v>Сервисный инженер ворот и автоматики</v>
      </c>
      <c r="F2028" s="15">
        <v>0.4</v>
      </c>
      <c r="G2028" s="7" t="s">
        <v>7646</v>
      </c>
      <c r="H2028" s="11">
        <f t="shared" si="1264"/>
        <v>17.5</v>
      </c>
      <c r="I2028" s="8">
        <f>INDEX('Нормо-час по специальностям'!$D$6:$D$26,MATCH(D2028,'Нормо-час по специальностям'!$A$6:$A$26,0))</f>
        <v>1200</v>
      </c>
      <c r="J2028" s="8">
        <f>INDEX('Нормо-час по специальностям'!$E$6:$E$26,MATCH(D2028,'Нормо-час по специальностям'!$A$6:$A$26,0))</f>
        <v>1440</v>
      </c>
      <c r="K2028" s="8">
        <f t="shared" si="1265"/>
        <v>480</v>
      </c>
      <c r="L2028" s="8">
        <f t="shared" si="1266"/>
        <v>576</v>
      </c>
      <c r="M2028" s="8">
        <f>Расценки!L2027</f>
        <v>420</v>
      </c>
      <c r="N2028" s="8">
        <f>Расценки!M2027</f>
        <v>483</v>
      </c>
      <c r="O2028" s="10">
        <f t="shared" si="1267"/>
        <v>0.14285714285714279</v>
      </c>
      <c r="P2028" s="10">
        <f t="shared" si="1268"/>
        <v>0.19254658385093171</v>
      </c>
      <c r="Q2028" s="7" t="str">
        <f t="shared" si="1269"/>
        <v>расценка</v>
      </c>
      <c r="R2028" s="7" t="str">
        <f t="shared" si="1270"/>
        <v>расценка</v>
      </c>
      <c r="S2028" s="8">
        <f t="shared" si="1271"/>
        <v>1050</v>
      </c>
      <c r="T2028" s="8">
        <f t="shared" si="1272"/>
        <v>1208</v>
      </c>
      <c r="U2028" s="8">
        <f>Расценки!F2027</f>
        <v>700</v>
      </c>
      <c r="V2028" s="8">
        <f>Расценки!G2027</f>
        <v>805</v>
      </c>
      <c r="W2028" s="10">
        <f t="shared" si="1273"/>
        <v>0.31428571428571428</v>
      </c>
      <c r="X2028" s="10">
        <f t="shared" si="1274"/>
        <v>0.28447204968944101</v>
      </c>
      <c r="Y2028" s="9">
        <f>Расценки!H2027</f>
        <v>700</v>
      </c>
      <c r="Z2028" s="9">
        <f>Расценки!I2027</f>
        <v>805</v>
      </c>
      <c r="AA2028" s="10">
        <f>Расценки!J2027</f>
        <v>0</v>
      </c>
      <c r="AB2028" s="10">
        <f>Расценки!K2027</f>
        <v>0</v>
      </c>
      <c r="AC2028" s="16">
        <f t="shared" si="1275"/>
        <v>0.31428571428571428</v>
      </c>
      <c r="AD2028" s="16">
        <f t="shared" si="1276"/>
        <v>0.28447204968944101</v>
      </c>
      <c r="AE2028" s="10">
        <f t="shared" si="1277"/>
        <v>0.4</v>
      </c>
      <c r="AF2028" s="10">
        <f t="shared" si="1278"/>
        <v>0.4</v>
      </c>
      <c r="AG2028" s="8">
        <f t="shared" si="1279"/>
        <v>220</v>
      </c>
      <c r="AH2028" s="8">
        <f t="shared" si="1280"/>
        <v>229</v>
      </c>
    </row>
    <row r="2029" spans="1:34" x14ac:dyDescent="0.25">
      <c r="A2029" s="7" t="s">
        <v>5903</v>
      </c>
      <c r="B2029" s="7" t="s">
        <v>5904</v>
      </c>
      <c r="C2029" s="7" t="s">
        <v>50</v>
      </c>
      <c r="D2029" s="7" t="s">
        <v>799</v>
      </c>
      <c r="E2029" s="7" t="str">
        <f>INDEX('Нормо-час по специальностям'!$B$6:$B$26,MATCH(D2029,'Нормо-час по специальностям'!$A$6:$A$26,0))</f>
        <v>Сервисный инженер ворот и автоматики</v>
      </c>
      <c r="F2029" s="15">
        <v>0.5</v>
      </c>
      <c r="G2029" s="7" t="s">
        <v>7646</v>
      </c>
      <c r="H2029" s="11">
        <f t="shared" si="1264"/>
        <v>14</v>
      </c>
      <c r="I2029" s="8">
        <f>INDEX('Нормо-час по специальностям'!$D$6:$D$26,MATCH(D2029,'Нормо-час по специальностям'!$A$6:$A$26,0))</f>
        <v>1200</v>
      </c>
      <c r="J2029" s="8">
        <f>INDEX('Нормо-час по специальностям'!$E$6:$E$26,MATCH(D2029,'Нормо-час по специальностям'!$A$6:$A$26,0))</f>
        <v>1440</v>
      </c>
      <c r="K2029" s="8">
        <f t="shared" si="1265"/>
        <v>600</v>
      </c>
      <c r="L2029" s="8">
        <f t="shared" si="1266"/>
        <v>720</v>
      </c>
      <c r="M2029" s="8">
        <f>Расценки!L2028</f>
        <v>420</v>
      </c>
      <c r="N2029" s="8">
        <f>Расценки!M2028</f>
        <v>483</v>
      </c>
      <c r="O2029" s="10">
        <f t="shared" si="1267"/>
        <v>0.4285714285714286</v>
      </c>
      <c r="P2029" s="10">
        <f t="shared" si="1268"/>
        <v>0.49068322981366452</v>
      </c>
      <c r="Q2029" s="7" t="str">
        <f t="shared" si="1269"/>
        <v>расценка</v>
      </c>
      <c r="R2029" s="7" t="str">
        <f t="shared" si="1270"/>
        <v>расценка</v>
      </c>
      <c r="S2029" s="8">
        <f t="shared" si="1271"/>
        <v>840</v>
      </c>
      <c r="T2029" s="8">
        <f t="shared" si="1272"/>
        <v>966</v>
      </c>
      <c r="U2029" s="8">
        <f>Расценки!F2028</f>
        <v>700</v>
      </c>
      <c r="V2029" s="8">
        <f>Расценки!G2028</f>
        <v>805</v>
      </c>
      <c r="W2029" s="10">
        <f t="shared" si="1273"/>
        <v>0.14285714285714285</v>
      </c>
      <c r="X2029" s="10">
        <f t="shared" si="1274"/>
        <v>0.10559006211180125</v>
      </c>
      <c r="Y2029" s="9">
        <f>Расценки!H2028</f>
        <v>800</v>
      </c>
      <c r="Z2029" s="9">
        <f>Расценки!I2028</f>
        <v>960</v>
      </c>
      <c r="AA2029" s="10">
        <f>Расценки!J2028</f>
        <v>0.14285714285714279</v>
      </c>
      <c r="AB2029" s="10">
        <f>Расценки!K2028</f>
        <v>0.19254658385093171</v>
      </c>
      <c r="AC2029" s="16">
        <f t="shared" si="1275"/>
        <v>0.25</v>
      </c>
      <c r="AD2029" s="16">
        <f t="shared" si="1276"/>
        <v>0.25</v>
      </c>
      <c r="AE2029" s="10">
        <f t="shared" si="1277"/>
        <v>0.47499999999999998</v>
      </c>
      <c r="AF2029" s="10">
        <f t="shared" si="1278"/>
        <v>0.49687500000000001</v>
      </c>
      <c r="AG2029" s="8">
        <f t="shared" si="1279"/>
        <v>200</v>
      </c>
      <c r="AH2029" s="8">
        <f t="shared" si="1280"/>
        <v>240</v>
      </c>
    </row>
    <row r="2030" spans="1:34" x14ac:dyDescent="0.25">
      <c r="A2030" s="7" t="s">
        <v>5907</v>
      </c>
      <c r="B2030" s="7" t="s">
        <v>5908</v>
      </c>
      <c r="C2030" s="7" t="s">
        <v>177</v>
      </c>
      <c r="D2030" s="7" t="s">
        <v>799</v>
      </c>
      <c r="E2030" s="7" t="str">
        <f>INDEX('Нормо-час по специальностям'!$B$6:$B$26,MATCH(D2030,'Нормо-час по специальностям'!$A$6:$A$26,0))</f>
        <v>Сервисный инженер ворот и автоматики</v>
      </c>
      <c r="F2030" s="15">
        <v>1</v>
      </c>
      <c r="G2030" s="7" t="s">
        <v>7646</v>
      </c>
      <c r="H2030" s="11">
        <f t="shared" si="1264"/>
        <v>7</v>
      </c>
      <c r="I2030" s="8">
        <f>INDEX('Нормо-час по специальностям'!$D$6:$D$26,MATCH(D2030,'Нормо-час по специальностям'!$A$6:$A$26,0))</f>
        <v>1200</v>
      </c>
      <c r="J2030" s="8">
        <f>INDEX('Нормо-час по специальностям'!$E$6:$E$26,MATCH(D2030,'Нормо-час по специальностям'!$A$6:$A$26,0))</f>
        <v>1440</v>
      </c>
      <c r="K2030" s="8">
        <f t="shared" si="1265"/>
        <v>1200</v>
      </c>
      <c r="L2030" s="8">
        <f t="shared" si="1266"/>
        <v>1440</v>
      </c>
      <c r="M2030" s="8">
        <f>Расценки!L2029</f>
        <v>1200</v>
      </c>
      <c r="N2030" s="8">
        <f>Расценки!M2029</f>
        <v>1380</v>
      </c>
      <c r="O2030" s="10">
        <f t="shared" si="1267"/>
        <v>0</v>
      </c>
      <c r="P2030" s="10">
        <f t="shared" si="1268"/>
        <v>4.3478260869565188E-2</v>
      </c>
      <c r="Q2030" s="7" t="str">
        <f t="shared" si="1269"/>
        <v>равно</v>
      </c>
      <c r="R2030" s="7" t="str">
        <f t="shared" si="1270"/>
        <v>равно</v>
      </c>
      <c r="S2030" s="8">
        <f t="shared" si="1271"/>
        <v>1200</v>
      </c>
      <c r="T2030" s="8">
        <f t="shared" si="1272"/>
        <v>1380</v>
      </c>
      <c r="U2030" s="8">
        <f>Расценки!F2029</f>
        <v>2000</v>
      </c>
      <c r="V2030" s="8">
        <f>Расценки!G2029</f>
        <v>2300</v>
      </c>
      <c r="W2030" s="10">
        <f t="shared" si="1273"/>
        <v>0.4</v>
      </c>
      <c r="X2030" s="10">
        <f t="shared" si="1274"/>
        <v>0.37391304347826088</v>
      </c>
      <c r="Y2030" s="9">
        <f>Расценки!H2029</f>
        <v>2000</v>
      </c>
      <c r="Z2030" s="9">
        <f>Расценки!I2029</f>
        <v>2300</v>
      </c>
      <c r="AA2030" s="10">
        <f>Расценки!J2029</f>
        <v>0</v>
      </c>
      <c r="AB2030" s="10">
        <f>Расценки!K2029</f>
        <v>0</v>
      </c>
      <c r="AC2030" s="16">
        <f t="shared" si="1275"/>
        <v>0.4</v>
      </c>
      <c r="AD2030" s="16">
        <f t="shared" si="1276"/>
        <v>0.37391304347826088</v>
      </c>
      <c r="AE2030" s="10">
        <f t="shared" si="1277"/>
        <v>0.4</v>
      </c>
      <c r="AF2030" s="10">
        <f t="shared" si="1278"/>
        <v>0.4</v>
      </c>
      <c r="AG2030" s="8">
        <f t="shared" si="1279"/>
        <v>800</v>
      </c>
      <c r="AH2030" s="8">
        <f t="shared" si="1280"/>
        <v>860</v>
      </c>
    </row>
    <row r="2031" spans="1:34" x14ac:dyDescent="0.25">
      <c r="A2031" s="7" t="s">
        <v>5909</v>
      </c>
      <c r="B2031" s="7" t="s">
        <v>5910</v>
      </c>
      <c r="C2031" s="7" t="s">
        <v>177</v>
      </c>
      <c r="D2031" s="7" t="s">
        <v>799</v>
      </c>
      <c r="E2031" s="7" t="str">
        <f>INDEX('Нормо-час по специальностям'!$B$6:$B$26,MATCH(D2031,'Нормо-час по специальностям'!$A$6:$A$26,0))</f>
        <v>Сервисный инженер ворот и автоматики</v>
      </c>
      <c r="F2031" s="15">
        <v>1</v>
      </c>
      <c r="G2031" s="7" t="s">
        <v>7646</v>
      </c>
      <c r="H2031" s="11">
        <f t="shared" si="1264"/>
        <v>7</v>
      </c>
      <c r="I2031" s="8">
        <f>INDEX('Нормо-час по специальностям'!$D$6:$D$26,MATCH(D2031,'Нормо-час по специальностям'!$A$6:$A$26,0))</f>
        <v>1200</v>
      </c>
      <c r="J2031" s="8">
        <f>INDEX('Нормо-час по специальностям'!$E$6:$E$26,MATCH(D2031,'Нормо-час по специальностям'!$A$6:$A$26,0))</f>
        <v>1440</v>
      </c>
      <c r="K2031" s="8">
        <f t="shared" si="1265"/>
        <v>1200</v>
      </c>
      <c r="L2031" s="8">
        <f t="shared" si="1266"/>
        <v>1440</v>
      </c>
      <c r="M2031" s="8">
        <f>Расценки!L2030</f>
        <v>1200</v>
      </c>
      <c r="N2031" s="8">
        <f>Расценки!M2030</f>
        <v>1380</v>
      </c>
      <c r="O2031" s="10">
        <f t="shared" si="1267"/>
        <v>0</v>
      </c>
      <c r="P2031" s="10">
        <f t="shared" si="1268"/>
        <v>4.3478260869565188E-2</v>
      </c>
      <c r="Q2031" s="7" t="str">
        <f t="shared" si="1269"/>
        <v>равно</v>
      </c>
      <c r="R2031" s="7" t="str">
        <f t="shared" si="1270"/>
        <v>равно</v>
      </c>
      <c r="S2031" s="8">
        <f t="shared" si="1271"/>
        <v>1200</v>
      </c>
      <c r="T2031" s="8">
        <f t="shared" si="1272"/>
        <v>1380</v>
      </c>
      <c r="U2031" s="8">
        <f>Расценки!F2030</f>
        <v>2000</v>
      </c>
      <c r="V2031" s="8">
        <f>Расценки!G2030</f>
        <v>2300</v>
      </c>
      <c r="W2031" s="10">
        <f t="shared" si="1273"/>
        <v>0.4</v>
      </c>
      <c r="X2031" s="10">
        <f t="shared" si="1274"/>
        <v>0.37391304347826088</v>
      </c>
      <c r="Y2031" s="9">
        <f>Расценки!H2030</f>
        <v>2000</v>
      </c>
      <c r="Z2031" s="9">
        <f>Расценки!I2030</f>
        <v>2300</v>
      </c>
      <c r="AA2031" s="10">
        <f>Расценки!J2030</f>
        <v>0</v>
      </c>
      <c r="AB2031" s="10">
        <f>Расценки!K2030</f>
        <v>0</v>
      </c>
      <c r="AC2031" s="16">
        <f t="shared" si="1275"/>
        <v>0.4</v>
      </c>
      <c r="AD2031" s="16">
        <f t="shared" si="1276"/>
        <v>0.37391304347826088</v>
      </c>
      <c r="AE2031" s="10">
        <f t="shared" si="1277"/>
        <v>0.4</v>
      </c>
      <c r="AF2031" s="10">
        <f t="shared" si="1278"/>
        <v>0.4</v>
      </c>
      <c r="AG2031" s="8">
        <f t="shared" si="1279"/>
        <v>800</v>
      </c>
      <c r="AH2031" s="8">
        <f t="shared" si="1280"/>
        <v>860</v>
      </c>
    </row>
    <row r="2032" spans="1:34" x14ac:dyDescent="0.25">
      <c r="A2032" s="7" t="s">
        <v>5912</v>
      </c>
      <c r="B2032" s="7" t="s">
        <v>5913</v>
      </c>
      <c r="C2032" s="7" t="s">
        <v>177</v>
      </c>
      <c r="D2032" s="7" t="s">
        <v>799</v>
      </c>
      <c r="E2032" s="7" t="str">
        <f>INDEX('Нормо-час по специальностям'!$B$6:$B$26,MATCH(D2032,'Нормо-час по специальностям'!$A$6:$A$26,0))</f>
        <v>Сервисный инженер ворот и автоматики</v>
      </c>
      <c r="F2032" s="15">
        <v>0.5</v>
      </c>
      <c r="G2032" s="7" t="s">
        <v>7646</v>
      </c>
      <c r="H2032" s="11">
        <f t="shared" si="1264"/>
        <v>14</v>
      </c>
      <c r="I2032" s="8">
        <f>INDEX('Нормо-час по специальностям'!$D$6:$D$26,MATCH(D2032,'Нормо-час по специальностям'!$A$6:$A$26,0))</f>
        <v>1200</v>
      </c>
      <c r="J2032" s="8">
        <f>INDEX('Нормо-час по специальностям'!$E$6:$E$26,MATCH(D2032,'Нормо-час по специальностям'!$A$6:$A$26,0))</f>
        <v>1440</v>
      </c>
      <c r="K2032" s="8">
        <f t="shared" si="1265"/>
        <v>600</v>
      </c>
      <c r="L2032" s="8">
        <f t="shared" si="1266"/>
        <v>720</v>
      </c>
      <c r="M2032" s="8">
        <f>Расценки!L2031</f>
        <v>540</v>
      </c>
      <c r="N2032" s="8">
        <f>Расценки!M2031</f>
        <v>621</v>
      </c>
      <c r="O2032" s="10">
        <f t="shared" si="1267"/>
        <v>0.11111111111111116</v>
      </c>
      <c r="P2032" s="10">
        <f t="shared" si="1268"/>
        <v>0.15942028985507251</v>
      </c>
      <c r="Q2032" s="7" t="str">
        <f t="shared" si="1269"/>
        <v>расценка</v>
      </c>
      <c r="R2032" s="7" t="str">
        <f t="shared" si="1270"/>
        <v>расценка</v>
      </c>
      <c r="S2032" s="8">
        <f t="shared" si="1271"/>
        <v>1080</v>
      </c>
      <c r="T2032" s="8">
        <f t="shared" si="1272"/>
        <v>1242</v>
      </c>
      <c r="U2032" s="8">
        <f>Расценки!F2031</f>
        <v>900</v>
      </c>
      <c r="V2032" s="8">
        <f>Расценки!G2031</f>
        <v>1035</v>
      </c>
      <c r="W2032" s="10">
        <f t="shared" si="1273"/>
        <v>0.33333333333333331</v>
      </c>
      <c r="X2032" s="10">
        <f t="shared" si="1274"/>
        <v>0.30434782608695654</v>
      </c>
      <c r="Y2032" s="9">
        <f>Расценки!H2031</f>
        <v>900</v>
      </c>
      <c r="Z2032" s="9">
        <f>Расценки!I2031</f>
        <v>1035</v>
      </c>
      <c r="AA2032" s="10">
        <f>Расценки!J2031</f>
        <v>0</v>
      </c>
      <c r="AB2032" s="10">
        <f>Расценки!K2031</f>
        <v>0</v>
      </c>
      <c r="AC2032" s="16">
        <f t="shared" si="1275"/>
        <v>0.33333333333333331</v>
      </c>
      <c r="AD2032" s="16">
        <f t="shared" si="1276"/>
        <v>0.30434782608695654</v>
      </c>
      <c r="AE2032" s="10">
        <f t="shared" si="1277"/>
        <v>0.4</v>
      </c>
      <c r="AF2032" s="10">
        <f t="shared" si="1278"/>
        <v>0.4</v>
      </c>
      <c r="AG2032" s="8">
        <f t="shared" si="1279"/>
        <v>300</v>
      </c>
      <c r="AH2032" s="8">
        <f t="shared" si="1280"/>
        <v>315</v>
      </c>
    </row>
    <row r="2033" spans="1:34" x14ac:dyDescent="0.25">
      <c r="A2033" s="7" t="s">
        <v>5915</v>
      </c>
      <c r="B2033" s="7" t="s">
        <v>5916</v>
      </c>
      <c r="C2033" s="7" t="s">
        <v>177</v>
      </c>
      <c r="D2033" s="7" t="s">
        <v>799</v>
      </c>
      <c r="E2033" s="7" t="str">
        <f>INDEX('Нормо-час по специальностям'!$B$6:$B$26,MATCH(D2033,'Нормо-час по специальностям'!$A$6:$A$26,0))</f>
        <v>Сервисный инженер ворот и автоматики</v>
      </c>
      <c r="F2033" s="15">
        <v>0.6</v>
      </c>
      <c r="G2033" s="7" t="s">
        <v>7646</v>
      </c>
      <c r="H2033" s="11">
        <f t="shared" si="1264"/>
        <v>11.67</v>
      </c>
      <c r="I2033" s="8">
        <f>INDEX('Нормо-час по специальностям'!$D$6:$D$26,MATCH(D2033,'Нормо-час по специальностям'!$A$6:$A$26,0))</f>
        <v>1200</v>
      </c>
      <c r="J2033" s="8">
        <f>INDEX('Нормо-час по специальностям'!$E$6:$E$26,MATCH(D2033,'Нормо-час по специальностям'!$A$6:$A$26,0))</f>
        <v>1440</v>
      </c>
      <c r="K2033" s="8">
        <f t="shared" si="1265"/>
        <v>720</v>
      </c>
      <c r="L2033" s="8">
        <f t="shared" si="1266"/>
        <v>864</v>
      </c>
      <c r="M2033" s="8">
        <f>Расценки!L2032</f>
        <v>600</v>
      </c>
      <c r="N2033" s="8">
        <f>Расценки!M2032</f>
        <v>690</v>
      </c>
      <c r="O2033" s="10">
        <f t="shared" si="1267"/>
        <v>0.19999999999999996</v>
      </c>
      <c r="P2033" s="10">
        <f t="shared" si="1268"/>
        <v>0.25217391304347836</v>
      </c>
      <c r="Q2033" s="7" t="str">
        <f t="shared" si="1269"/>
        <v>расценка</v>
      </c>
      <c r="R2033" s="7" t="str">
        <f t="shared" si="1270"/>
        <v>расценка</v>
      </c>
      <c r="S2033" s="8">
        <f t="shared" si="1271"/>
        <v>1000</v>
      </c>
      <c r="T2033" s="8">
        <f t="shared" si="1272"/>
        <v>1150</v>
      </c>
      <c r="U2033" s="8">
        <f>Расценки!F2032</f>
        <v>1000</v>
      </c>
      <c r="V2033" s="8">
        <f>Расценки!G2032</f>
        <v>1150</v>
      </c>
      <c r="W2033" s="10">
        <f t="shared" si="1273"/>
        <v>0.28000000000000003</v>
      </c>
      <c r="X2033" s="10">
        <f t="shared" si="1274"/>
        <v>0.24869565217391304</v>
      </c>
      <c r="Y2033" s="9">
        <f>Расценки!H2032</f>
        <v>1000</v>
      </c>
      <c r="Z2033" s="9">
        <f>Расценки!I2032</f>
        <v>1152</v>
      </c>
      <c r="AA2033" s="10">
        <f>Расценки!J2032</f>
        <v>0</v>
      </c>
      <c r="AB2033" s="10">
        <f>Расценки!K2032</f>
        <v>1.7391304347826875E-3</v>
      </c>
      <c r="AC2033" s="16">
        <f t="shared" si="1275"/>
        <v>0.28000000000000003</v>
      </c>
      <c r="AD2033" s="16">
        <f t="shared" si="1276"/>
        <v>0.25</v>
      </c>
      <c r="AE2033" s="10">
        <f t="shared" si="1277"/>
        <v>0.4</v>
      </c>
      <c r="AF2033" s="10">
        <f t="shared" si="1278"/>
        <v>0.40104166666666669</v>
      </c>
      <c r="AG2033" s="8">
        <f t="shared" si="1279"/>
        <v>280</v>
      </c>
      <c r="AH2033" s="8">
        <f t="shared" si="1280"/>
        <v>288</v>
      </c>
    </row>
    <row r="2034" spans="1:34" x14ac:dyDescent="0.25">
      <c r="A2034" s="7" t="s">
        <v>5918</v>
      </c>
      <c r="B2034" s="7" t="s">
        <v>5919</v>
      </c>
      <c r="C2034" s="7" t="s">
        <v>177</v>
      </c>
      <c r="D2034" s="7" t="s">
        <v>799</v>
      </c>
      <c r="E2034" s="7" t="str">
        <f>INDEX('Нормо-час по специальностям'!$B$6:$B$26,MATCH(D2034,'Нормо-час по специальностям'!$A$6:$A$26,0))</f>
        <v>Сервисный инженер ворот и автоматики</v>
      </c>
      <c r="F2034" s="15">
        <v>2</v>
      </c>
      <c r="G2034" s="7" t="s">
        <v>7646</v>
      </c>
      <c r="H2034" s="11">
        <f t="shared" si="1264"/>
        <v>3.5</v>
      </c>
      <c r="I2034" s="8">
        <f>INDEX('Нормо-час по специальностям'!$D$6:$D$26,MATCH(D2034,'Нормо-час по специальностям'!$A$6:$A$26,0))</f>
        <v>1200</v>
      </c>
      <c r="J2034" s="8">
        <f>INDEX('Нормо-час по специальностям'!$E$6:$E$26,MATCH(D2034,'Нормо-час по специальностям'!$A$6:$A$26,0))</f>
        <v>1440</v>
      </c>
      <c r="K2034" s="8">
        <f t="shared" si="1265"/>
        <v>2400</v>
      </c>
      <c r="L2034" s="8">
        <f t="shared" si="1266"/>
        <v>2880</v>
      </c>
      <c r="M2034" s="8">
        <f>Расценки!L2033</f>
        <v>2100</v>
      </c>
      <c r="N2034" s="8">
        <f>Расценки!M2033</f>
        <v>2415</v>
      </c>
      <c r="O2034" s="10">
        <f t="shared" si="1267"/>
        <v>0.14285714285714279</v>
      </c>
      <c r="P2034" s="10">
        <f t="shared" si="1268"/>
        <v>0.19254658385093171</v>
      </c>
      <c r="Q2034" s="7" t="str">
        <f t="shared" si="1269"/>
        <v>расценка</v>
      </c>
      <c r="R2034" s="7" t="str">
        <f t="shared" si="1270"/>
        <v>расценка</v>
      </c>
      <c r="S2034" s="8">
        <f t="shared" si="1271"/>
        <v>1050</v>
      </c>
      <c r="T2034" s="8">
        <f t="shared" si="1272"/>
        <v>1208</v>
      </c>
      <c r="U2034" s="8">
        <f>Расценки!F2033</f>
        <v>3500</v>
      </c>
      <c r="V2034" s="8">
        <f>Расценки!G2033</f>
        <v>4025</v>
      </c>
      <c r="W2034" s="10">
        <f t="shared" si="1273"/>
        <v>0.31428571428571428</v>
      </c>
      <c r="X2034" s="10">
        <f t="shared" si="1274"/>
        <v>0.28447204968944101</v>
      </c>
      <c r="Y2034" s="9">
        <f>Расценки!H2033</f>
        <v>3500</v>
      </c>
      <c r="Z2034" s="9">
        <f>Расценки!I2033</f>
        <v>4025</v>
      </c>
      <c r="AA2034" s="10">
        <f>Расценки!J2033</f>
        <v>0</v>
      </c>
      <c r="AB2034" s="10">
        <f>Расценки!K2033</f>
        <v>0</v>
      </c>
      <c r="AC2034" s="16">
        <f t="shared" si="1275"/>
        <v>0.31428571428571428</v>
      </c>
      <c r="AD2034" s="16">
        <f t="shared" si="1276"/>
        <v>0.28447204968944101</v>
      </c>
      <c r="AE2034" s="10">
        <f t="shared" si="1277"/>
        <v>0.4</v>
      </c>
      <c r="AF2034" s="10">
        <f t="shared" si="1278"/>
        <v>0.4</v>
      </c>
      <c r="AG2034" s="8">
        <f t="shared" si="1279"/>
        <v>1100</v>
      </c>
      <c r="AH2034" s="8">
        <f t="shared" si="1280"/>
        <v>1145</v>
      </c>
    </row>
    <row r="2035" spans="1:34" x14ac:dyDescent="0.25">
      <c r="A2035" s="7" t="s">
        <v>5921</v>
      </c>
      <c r="B2035" s="7" t="s">
        <v>5922</v>
      </c>
      <c r="C2035" s="7" t="s">
        <v>54</v>
      </c>
      <c r="D2035" s="7" t="s">
        <v>41</v>
      </c>
      <c r="E2035" s="7" t="str">
        <f>INDEX('Нормо-час по специальностям'!$B$6:$B$26,MATCH(D2035,'Нормо-час по специальностям'!$A$6:$A$26,0))</f>
        <v>Сварщик / монтажник МК</v>
      </c>
      <c r="F2035" s="15">
        <v>0.5</v>
      </c>
      <c r="G2035" s="7" t="s">
        <v>7631</v>
      </c>
      <c r="H2035" s="11">
        <f t="shared" si="1264"/>
        <v>14</v>
      </c>
      <c r="I2035" s="8">
        <f>INDEX('Нормо-час по специальностям'!$D$6:$D$26,MATCH(D2035,'Нормо-час по специальностям'!$A$6:$A$26,0))</f>
        <v>900</v>
      </c>
      <c r="J2035" s="8">
        <f>INDEX('Нормо-час по специальностям'!$E$6:$E$26,MATCH(D2035,'Нормо-час по специальностям'!$A$6:$A$26,0))</f>
        <v>1080</v>
      </c>
      <c r="K2035" s="8">
        <f t="shared" si="1265"/>
        <v>450</v>
      </c>
      <c r="L2035" s="8">
        <f t="shared" si="1266"/>
        <v>540</v>
      </c>
      <c r="M2035" s="8">
        <f>Расценки!L2034</f>
        <v>372</v>
      </c>
      <c r="N2035" s="8">
        <f>Расценки!M2034</f>
        <v>428</v>
      </c>
      <c r="O2035" s="10">
        <f t="shared" si="1267"/>
        <v>0.20967741935483875</v>
      </c>
      <c r="P2035" s="10">
        <f t="shared" si="1268"/>
        <v>0.26168224299065423</v>
      </c>
      <c r="Q2035" s="7" t="str">
        <f t="shared" si="1269"/>
        <v>расценка</v>
      </c>
      <c r="R2035" s="7" t="str">
        <f t="shared" si="1270"/>
        <v>расценка</v>
      </c>
      <c r="S2035" s="8">
        <f t="shared" si="1271"/>
        <v>744</v>
      </c>
      <c r="T2035" s="8">
        <f t="shared" si="1272"/>
        <v>856</v>
      </c>
      <c r="U2035" s="8">
        <f>Расценки!F2034</f>
        <v>600</v>
      </c>
      <c r="V2035" s="8">
        <f>Расценки!G2034</f>
        <v>690</v>
      </c>
      <c r="W2035" s="10">
        <f t="shared" si="1273"/>
        <v>0.25</v>
      </c>
      <c r="X2035" s="10">
        <f t="shared" si="1274"/>
        <v>0.21739130434782608</v>
      </c>
      <c r="Y2035" s="9">
        <f>Расценки!H2034</f>
        <v>600</v>
      </c>
      <c r="Z2035" s="9">
        <f>Расценки!I2034</f>
        <v>720</v>
      </c>
      <c r="AA2035" s="10">
        <f>Расценки!J2034</f>
        <v>0</v>
      </c>
      <c r="AB2035" s="10">
        <f>Расценки!K2034</f>
        <v>4.3478260869565188E-2</v>
      </c>
      <c r="AC2035" s="16">
        <f t="shared" si="1275"/>
        <v>0.25</v>
      </c>
      <c r="AD2035" s="16">
        <f t="shared" si="1276"/>
        <v>0.25</v>
      </c>
      <c r="AE2035" s="10">
        <f t="shared" si="1277"/>
        <v>0.38</v>
      </c>
      <c r="AF2035" s="10">
        <f t="shared" si="1278"/>
        <v>0.40555555555555556</v>
      </c>
      <c r="AG2035" s="8">
        <f t="shared" si="1279"/>
        <v>150</v>
      </c>
      <c r="AH2035" s="8">
        <f t="shared" si="1280"/>
        <v>180</v>
      </c>
    </row>
    <row r="2036" spans="1:34" x14ac:dyDescent="0.25">
      <c r="A2036" s="7" t="s">
        <v>5925</v>
      </c>
      <c r="B2036" s="7" t="s">
        <v>5926</v>
      </c>
      <c r="C2036" s="7" t="s">
        <v>177</v>
      </c>
      <c r="D2036" s="7" t="s">
        <v>799</v>
      </c>
      <c r="E2036" s="7" t="str">
        <f>INDEX('Нормо-час по специальностям'!$B$6:$B$26,MATCH(D2036,'Нормо-час по специальностям'!$A$6:$A$26,0))</f>
        <v>Сервисный инженер ворот и автоматики</v>
      </c>
      <c r="F2036" s="15">
        <v>3</v>
      </c>
      <c r="G2036" s="7" t="s">
        <v>7646</v>
      </c>
      <c r="H2036" s="11">
        <f t="shared" ref="H2036:H2067" si="1281">IF(OR(F2036="",F2036=0),"",ROUND($G$3/F2036,2))</f>
        <v>2.33</v>
      </c>
      <c r="I2036" s="8">
        <f>INDEX('Нормо-час по специальностям'!$D$6:$D$26,MATCH(D2036,'Нормо-час по специальностям'!$A$6:$A$26,0))</f>
        <v>1200</v>
      </c>
      <c r="J2036" s="8">
        <f>INDEX('Нормо-час по специальностям'!$E$6:$E$26,MATCH(D2036,'Нормо-час по специальностям'!$A$6:$A$26,0))</f>
        <v>1440</v>
      </c>
      <c r="K2036" s="8">
        <f t="shared" ref="K2036:K2067" si="1282">IF(OR(F2036="",F2036=0,I2036=0),"",ROUND(F2036*I2036,0))</f>
        <v>3600</v>
      </c>
      <c r="L2036" s="8">
        <f t="shared" ref="L2036:L2067" si="1283">IF(OR(F2036="",F2036=0,J2036=0),"",ROUND(F2036*J2036,0))</f>
        <v>4320</v>
      </c>
      <c r="M2036" s="8">
        <f>Расценки!L2035</f>
        <v>3000</v>
      </c>
      <c r="N2036" s="8">
        <f>Расценки!M2035</f>
        <v>3450</v>
      </c>
      <c r="O2036" s="10">
        <f t="shared" ref="O2036:O2067" si="1284">IF(OR(K2036="",M2036="",M2036=0),"",K2036/M2036-1)</f>
        <v>0.19999999999999996</v>
      </c>
      <c r="P2036" s="10">
        <f t="shared" ref="P2036:P2067" si="1285">IF(OR(L2036="",N2036="",N2036=0),"",L2036/N2036-1)</f>
        <v>0.25217391304347836</v>
      </c>
      <c r="Q2036" s="7" t="str">
        <f t="shared" ref="Q2036:Q2067" si="1286">IF(O2036="","—",IF(O2036&lt;-$C$3,"нормо-часы",IF(O2036&gt;$C$3,"расценка","равно")))</f>
        <v>расценка</v>
      </c>
      <c r="R2036" s="7" t="str">
        <f t="shared" ref="R2036:R2067" si="1287">IF(P2036="","—",IF(P2036&lt;-$C$3,"нормо-часы",IF(P2036&gt;$C$3,"расценка","равно")))</f>
        <v>расценка</v>
      </c>
      <c r="S2036" s="8">
        <f t="shared" ref="S2036:S2067" si="1288">IF(OR(F2036="",F2036=0,M2036=""),"",ROUND(M2036/F2036,0))</f>
        <v>1000</v>
      </c>
      <c r="T2036" s="8">
        <f t="shared" ref="T2036:T2067" si="1289">IF(OR(F2036="",F2036=0,N2036=""),"",ROUND(N2036/F2036,0))</f>
        <v>1150</v>
      </c>
      <c r="U2036" s="8">
        <f>Расценки!F2035</f>
        <v>5000</v>
      </c>
      <c r="V2036" s="8">
        <f>Расценки!G2035</f>
        <v>5750</v>
      </c>
      <c r="W2036" s="10">
        <f t="shared" ref="W2036:W2067" si="1290">IF(OR(K2036="",U2036="",U2036=0),"",(U2036-K2036)/U2036)</f>
        <v>0.28000000000000003</v>
      </c>
      <c r="X2036" s="10">
        <f t="shared" ref="X2036:X2067" si="1291">IF(OR(L2036="",V2036="",V2036=0),"",(V2036-L2036)/V2036)</f>
        <v>0.24869565217391304</v>
      </c>
      <c r="Y2036" s="9">
        <f>Расценки!H2035</f>
        <v>5000</v>
      </c>
      <c r="Z2036" s="9">
        <f>Расценки!I2035</f>
        <v>5760</v>
      </c>
      <c r="AA2036" s="10">
        <f>Расценки!J2035</f>
        <v>0</v>
      </c>
      <c r="AB2036" s="10">
        <f>Расценки!K2035</f>
        <v>1.7391304347826875E-3</v>
      </c>
      <c r="AC2036" s="16">
        <f t="shared" ref="AC2036:AC2067" si="1292">IF(OR(K2036="",Y2036="",Y2036=0),"",(Y2036-K2036)/Y2036)</f>
        <v>0.28000000000000003</v>
      </c>
      <c r="AD2036" s="16">
        <f t="shared" ref="AD2036:AD2067" si="1293">IF(OR(L2036="",Z2036="",Z2036=0),"",(Z2036-L2036)/Z2036)</f>
        <v>0.25</v>
      </c>
      <c r="AE2036" s="10">
        <f t="shared" ref="AE2036:AE2067" si="1294">IF(OR(Y2036="",Y2036=0),"",(Y2036-M2036)/Y2036)</f>
        <v>0.4</v>
      </c>
      <c r="AF2036" s="10">
        <f t="shared" ref="AF2036:AF2067" si="1295">IF(OR(Z2036="",Z2036=0),"",(Z2036-N2036)/Z2036)</f>
        <v>0.40104166666666669</v>
      </c>
      <c r="AG2036" s="8">
        <f t="shared" ref="AG2036:AG2067" si="1296">IF(OR(K2036="",Y2036=""),"",Y2036-K2036)</f>
        <v>1400</v>
      </c>
      <c r="AH2036" s="8">
        <f t="shared" ref="AH2036:AH2067" si="1297">IF(OR(L2036="",Z2036=""),"",Z2036-L2036)</f>
        <v>1440</v>
      </c>
    </row>
    <row r="2037" spans="1:34" x14ac:dyDescent="0.25">
      <c r="A2037" s="7" t="s">
        <v>5928</v>
      </c>
      <c r="B2037" s="7" t="s">
        <v>5929</v>
      </c>
      <c r="C2037" s="7" t="s">
        <v>177</v>
      </c>
      <c r="D2037" s="7" t="s">
        <v>799</v>
      </c>
      <c r="E2037" s="7" t="str">
        <f>INDEX('Нормо-час по специальностям'!$B$6:$B$26,MATCH(D2037,'Нормо-час по специальностям'!$A$6:$A$26,0))</f>
        <v>Сервисный инженер ворот и автоматики</v>
      </c>
      <c r="F2037" s="15">
        <v>0.6</v>
      </c>
      <c r="G2037" s="7" t="s">
        <v>7646</v>
      </c>
      <c r="H2037" s="11">
        <f t="shared" si="1281"/>
        <v>11.67</v>
      </c>
      <c r="I2037" s="8">
        <f>INDEX('Нормо-час по специальностям'!$D$6:$D$26,MATCH(D2037,'Нормо-час по специальностям'!$A$6:$A$26,0))</f>
        <v>1200</v>
      </c>
      <c r="J2037" s="8">
        <f>INDEX('Нормо-час по специальностям'!$E$6:$E$26,MATCH(D2037,'Нормо-час по специальностям'!$A$6:$A$26,0))</f>
        <v>1440</v>
      </c>
      <c r="K2037" s="8">
        <f t="shared" si="1282"/>
        <v>720</v>
      </c>
      <c r="L2037" s="8">
        <f t="shared" si="1283"/>
        <v>864</v>
      </c>
      <c r="M2037" s="8">
        <f>Расценки!L2036</f>
        <v>600</v>
      </c>
      <c r="N2037" s="8">
        <f>Расценки!M2036</f>
        <v>690</v>
      </c>
      <c r="O2037" s="10">
        <f t="shared" si="1284"/>
        <v>0.19999999999999996</v>
      </c>
      <c r="P2037" s="10">
        <f t="shared" si="1285"/>
        <v>0.25217391304347836</v>
      </c>
      <c r="Q2037" s="7" t="str">
        <f t="shared" si="1286"/>
        <v>расценка</v>
      </c>
      <c r="R2037" s="7" t="str">
        <f t="shared" si="1287"/>
        <v>расценка</v>
      </c>
      <c r="S2037" s="8">
        <f t="shared" si="1288"/>
        <v>1000</v>
      </c>
      <c r="T2037" s="8">
        <f t="shared" si="1289"/>
        <v>1150</v>
      </c>
      <c r="U2037" s="8">
        <f>Расценки!F2036</f>
        <v>1000</v>
      </c>
      <c r="V2037" s="8">
        <f>Расценки!G2036</f>
        <v>1150</v>
      </c>
      <c r="W2037" s="10">
        <f t="shared" si="1290"/>
        <v>0.28000000000000003</v>
      </c>
      <c r="X2037" s="10">
        <f t="shared" si="1291"/>
        <v>0.24869565217391304</v>
      </c>
      <c r="Y2037" s="9">
        <f>Расценки!H2036</f>
        <v>1000</v>
      </c>
      <c r="Z2037" s="9">
        <f>Расценки!I2036</f>
        <v>1152</v>
      </c>
      <c r="AA2037" s="10">
        <f>Расценки!J2036</f>
        <v>0</v>
      </c>
      <c r="AB2037" s="10">
        <f>Расценки!K2036</f>
        <v>1.7391304347826875E-3</v>
      </c>
      <c r="AC2037" s="16">
        <f t="shared" si="1292"/>
        <v>0.28000000000000003</v>
      </c>
      <c r="AD2037" s="16">
        <f t="shared" si="1293"/>
        <v>0.25</v>
      </c>
      <c r="AE2037" s="10">
        <f t="shared" si="1294"/>
        <v>0.4</v>
      </c>
      <c r="AF2037" s="10">
        <f t="shared" si="1295"/>
        <v>0.40104166666666669</v>
      </c>
      <c r="AG2037" s="8">
        <f t="shared" si="1296"/>
        <v>280</v>
      </c>
      <c r="AH2037" s="8">
        <f t="shared" si="1297"/>
        <v>288</v>
      </c>
    </row>
    <row r="2038" spans="1:34" x14ac:dyDescent="0.25">
      <c r="A2038" s="7" t="s">
        <v>5931</v>
      </c>
      <c r="B2038" s="7" t="s">
        <v>5932</v>
      </c>
      <c r="C2038" s="7" t="s">
        <v>177</v>
      </c>
      <c r="D2038" s="7" t="s">
        <v>799</v>
      </c>
      <c r="E2038" s="7" t="str">
        <f>INDEX('Нормо-час по специальностям'!$B$6:$B$26,MATCH(D2038,'Нормо-час по специальностям'!$A$6:$A$26,0))</f>
        <v>Сервисный инженер ворот и автоматики</v>
      </c>
      <c r="F2038" s="15">
        <v>0.8</v>
      </c>
      <c r="G2038" s="7" t="s">
        <v>7646</v>
      </c>
      <c r="H2038" s="11">
        <f t="shared" si="1281"/>
        <v>8.75</v>
      </c>
      <c r="I2038" s="8">
        <f>INDEX('Нормо-час по специальностям'!$D$6:$D$26,MATCH(D2038,'Нормо-час по специальностям'!$A$6:$A$26,0))</f>
        <v>1200</v>
      </c>
      <c r="J2038" s="8">
        <f>INDEX('Нормо-час по специальностям'!$E$6:$E$26,MATCH(D2038,'Нормо-час по специальностям'!$A$6:$A$26,0))</f>
        <v>1440</v>
      </c>
      <c r="K2038" s="8">
        <f t="shared" si="1282"/>
        <v>960</v>
      </c>
      <c r="L2038" s="8">
        <f t="shared" si="1283"/>
        <v>1152</v>
      </c>
      <c r="M2038" s="8">
        <f>Расценки!L2037</f>
        <v>780</v>
      </c>
      <c r="N2038" s="8">
        <f>Расценки!M2037</f>
        <v>897</v>
      </c>
      <c r="O2038" s="10">
        <f t="shared" si="1284"/>
        <v>0.23076923076923084</v>
      </c>
      <c r="P2038" s="10">
        <f t="shared" si="1285"/>
        <v>0.28428093645484953</v>
      </c>
      <c r="Q2038" s="7" t="str">
        <f t="shared" si="1286"/>
        <v>расценка</v>
      </c>
      <c r="R2038" s="7" t="str">
        <f t="shared" si="1287"/>
        <v>расценка</v>
      </c>
      <c r="S2038" s="8">
        <f t="shared" si="1288"/>
        <v>975</v>
      </c>
      <c r="T2038" s="8">
        <f t="shared" si="1289"/>
        <v>1121</v>
      </c>
      <c r="U2038" s="8">
        <f>Расценки!F2037</f>
        <v>1300</v>
      </c>
      <c r="V2038" s="8">
        <f>Расценки!G2037</f>
        <v>1495</v>
      </c>
      <c r="W2038" s="10">
        <f t="shared" si="1290"/>
        <v>0.26153846153846155</v>
      </c>
      <c r="X2038" s="10">
        <f t="shared" si="1291"/>
        <v>0.2294314381270903</v>
      </c>
      <c r="Y2038" s="9">
        <f>Расценки!H2037</f>
        <v>1300</v>
      </c>
      <c r="Z2038" s="9">
        <f>Расценки!I2037</f>
        <v>1536</v>
      </c>
      <c r="AA2038" s="10">
        <f>Расценки!J2037</f>
        <v>0</v>
      </c>
      <c r="AB2038" s="10">
        <f>Расценки!K2037</f>
        <v>2.7424749163879492E-2</v>
      </c>
      <c r="AC2038" s="16">
        <f t="shared" si="1292"/>
        <v>0.26153846153846155</v>
      </c>
      <c r="AD2038" s="16">
        <f t="shared" si="1293"/>
        <v>0.25</v>
      </c>
      <c r="AE2038" s="10">
        <f t="shared" si="1294"/>
        <v>0.4</v>
      </c>
      <c r="AF2038" s="10">
        <f t="shared" si="1295"/>
        <v>0.416015625</v>
      </c>
      <c r="AG2038" s="8">
        <f t="shared" si="1296"/>
        <v>340</v>
      </c>
      <c r="AH2038" s="8">
        <f t="shared" si="1297"/>
        <v>384</v>
      </c>
    </row>
    <row r="2039" spans="1:34" x14ac:dyDescent="0.25">
      <c r="A2039" s="7" t="s">
        <v>5934</v>
      </c>
      <c r="B2039" s="7" t="s">
        <v>5935</v>
      </c>
      <c r="C2039" s="7" t="s">
        <v>177</v>
      </c>
      <c r="D2039" s="7" t="s">
        <v>799</v>
      </c>
      <c r="E2039" s="7" t="str">
        <f>INDEX('Нормо-час по специальностям'!$B$6:$B$26,MATCH(D2039,'Нормо-час по специальностям'!$A$6:$A$26,0))</f>
        <v>Сервисный инженер ворот и автоматики</v>
      </c>
      <c r="F2039" s="15">
        <v>1</v>
      </c>
      <c r="G2039" s="7" t="s">
        <v>7646</v>
      </c>
      <c r="H2039" s="11">
        <f t="shared" si="1281"/>
        <v>7</v>
      </c>
      <c r="I2039" s="8">
        <f>INDEX('Нормо-час по специальностям'!$D$6:$D$26,MATCH(D2039,'Нормо-час по специальностям'!$A$6:$A$26,0))</f>
        <v>1200</v>
      </c>
      <c r="J2039" s="8">
        <f>INDEX('Нормо-час по специальностям'!$E$6:$E$26,MATCH(D2039,'Нормо-час по специальностям'!$A$6:$A$26,0))</f>
        <v>1440</v>
      </c>
      <c r="K2039" s="8">
        <f t="shared" si="1282"/>
        <v>1200</v>
      </c>
      <c r="L2039" s="8">
        <f t="shared" si="1283"/>
        <v>1440</v>
      </c>
      <c r="M2039" s="8">
        <f>Расценки!L2038</f>
        <v>1200</v>
      </c>
      <c r="N2039" s="8">
        <f>Расценки!M2038</f>
        <v>1380</v>
      </c>
      <c r="O2039" s="10">
        <f t="shared" si="1284"/>
        <v>0</v>
      </c>
      <c r="P2039" s="10">
        <f t="shared" si="1285"/>
        <v>4.3478260869565188E-2</v>
      </c>
      <c r="Q2039" s="7" t="str">
        <f t="shared" si="1286"/>
        <v>равно</v>
      </c>
      <c r="R2039" s="7" t="str">
        <f t="shared" si="1287"/>
        <v>равно</v>
      </c>
      <c r="S2039" s="8">
        <f t="shared" si="1288"/>
        <v>1200</v>
      </c>
      <c r="T2039" s="8">
        <f t="shared" si="1289"/>
        <v>1380</v>
      </c>
      <c r="U2039" s="8">
        <f>Расценки!F2038</f>
        <v>2000</v>
      </c>
      <c r="V2039" s="8">
        <f>Расценки!G2038</f>
        <v>2300</v>
      </c>
      <c r="W2039" s="10">
        <f t="shared" si="1290"/>
        <v>0.4</v>
      </c>
      <c r="X2039" s="10">
        <f t="shared" si="1291"/>
        <v>0.37391304347826088</v>
      </c>
      <c r="Y2039" s="9">
        <f>Расценки!H2038</f>
        <v>2000</v>
      </c>
      <c r="Z2039" s="9">
        <f>Расценки!I2038</f>
        <v>2300</v>
      </c>
      <c r="AA2039" s="10">
        <f>Расценки!J2038</f>
        <v>0</v>
      </c>
      <c r="AB2039" s="10">
        <f>Расценки!K2038</f>
        <v>0</v>
      </c>
      <c r="AC2039" s="16">
        <f t="shared" si="1292"/>
        <v>0.4</v>
      </c>
      <c r="AD2039" s="16">
        <f t="shared" si="1293"/>
        <v>0.37391304347826088</v>
      </c>
      <c r="AE2039" s="10">
        <f t="shared" si="1294"/>
        <v>0.4</v>
      </c>
      <c r="AF2039" s="10">
        <f t="shared" si="1295"/>
        <v>0.4</v>
      </c>
      <c r="AG2039" s="8">
        <f t="shared" si="1296"/>
        <v>800</v>
      </c>
      <c r="AH2039" s="8">
        <f t="shared" si="1297"/>
        <v>860</v>
      </c>
    </row>
    <row r="2040" spans="1:34" x14ac:dyDescent="0.25">
      <c r="A2040" s="7" t="s">
        <v>5937</v>
      </c>
      <c r="B2040" s="7" t="s">
        <v>5938</v>
      </c>
      <c r="C2040" s="7" t="s">
        <v>177</v>
      </c>
      <c r="D2040" s="7" t="s">
        <v>799</v>
      </c>
      <c r="E2040" s="7" t="str">
        <f>INDEX('Нормо-час по специальностям'!$B$6:$B$26,MATCH(D2040,'Нормо-час по специальностям'!$A$6:$A$26,0))</f>
        <v>Сервисный инженер ворот и автоматики</v>
      </c>
      <c r="F2040" s="15">
        <v>1.2</v>
      </c>
      <c r="G2040" s="7" t="s">
        <v>7646</v>
      </c>
      <c r="H2040" s="11">
        <f t="shared" si="1281"/>
        <v>5.83</v>
      </c>
      <c r="I2040" s="8">
        <f>INDEX('Нормо-час по специальностям'!$D$6:$D$26,MATCH(D2040,'Нормо-час по специальностям'!$A$6:$A$26,0))</f>
        <v>1200</v>
      </c>
      <c r="J2040" s="8">
        <f>INDEX('Нормо-час по специальностям'!$E$6:$E$26,MATCH(D2040,'Нормо-час по специальностям'!$A$6:$A$26,0))</f>
        <v>1440</v>
      </c>
      <c r="K2040" s="8">
        <f t="shared" si="1282"/>
        <v>1440</v>
      </c>
      <c r="L2040" s="8">
        <f t="shared" si="1283"/>
        <v>1728</v>
      </c>
      <c r="M2040" s="8">
        <f>Расценки!L2039</f>
        <v>1320</v>
      </c>
      <c r="N2040" s="8">
        <f>Расценки!M2039</f>
        <v>1518</v>
      </c>
      <c r="O2040" s="10">
        <f t="shared" si="1284"/>
        <v>9.0909090909090828E-2</v>
      </c>
      <c r="P2040" s="10">
        <f t="shared" si="1285"/>
        <v>0.13833992094861669</v>
      </c>
      <c r="Q2040" s="7" t="str">
        <f t="shared" si="1286"/>
        <v>равно</v>
      </c>
      <c r="R2040" s="7" t="str">
        <f t="shared" si="1287"/>
        <v>расценка</v>
      </c>
      <c r="S2040" s="8">
        <f t="shared" si="1288"/>
        <v>1100</v>
      </c>
      <c r="T2040" s="8">
        <f t="shared" si="1289"/>
        <v>1265</v>
      </c>
      <c r="U2040" s="8">
        <f>Расценки!F2039</f>
        <v>2200</v>
      </c>
      <c r="V2040" s="8">
        <f>Расценки!G2039</f>
        <v>2530</v>
      </c>
      <c r="W2040" s="10">
        <f t="shared" si="1290"/>
        <v>0.34545454545454546</v>
      </c>
      <c r="X2040" s="10">
        <f t="shared" si="1291"/>
        <v>0.31699604743083004</v>
      </c>
      <c r="Y2040" s="9">
        <f>Расценки!H2039</f>
        <v>2200</v>
      </c>
      <c r="Z2040" s="9">
        <f>Расценки!I2039</f>
        <v>2530</v>
      </c>
      <c r="AA2040" s="10">
        <f>Расценки!J2039</f>
        <v>0</v>
      </c>
      <c r="AB2040" s="10">
        <f>Расценки!K2039</f>
        <v>0</v>
      </c>
      <c r="AC2040" s="16">
        <f t="shared" si="1292"/>
        <v>0.34545454545454546</v>
      </c>
      <c r="AD2040" s="16">
        <f t="shared" si="1293"/>
        <v>0.31699604743083004</v>
      </c>
      <c r="AE2040" s="10">
        <f t="shared" si="1294"/>
        <v>0.4</v>
      </c>
      <c r="AF2040" s="10">
        <f t="shared" si="1295"/>
        <v>0.4</v>
      </c>
      <c r="AG2040" s="8">
        <f t="shared" si="1296"/>
        <v>760</v>
      </c>
      <c r="AH2040" s="8">
        <f t="shared" si="1297"/>
        <v>802</v>
      </c>
    </row>
    <row r="2041" spans="1:34" x14ac:dyDescent="0.25">
      <c r="A2041" s="7" t="s">
        <v>5940</v>
      </c>
      <c r="B2041" s="7" t="s">
        <v>5941</v>
      </c>
      <c r="C2041" s="7" t="s">
        <v>177</v>
      </c>
      <c r="D2041" s="7" t="s">
        <v>799</v>
      </c>
      <c r="E2041" s="7" t="str">
        <f>INDEX('Нормо-час по специальностям'!$B$6:$B$26,MATCH(D2041,'Нормо-час по специальностям'!$A$6:$A$26,0))</f>
        <v>Сервисный инженер ворот и автоматики</v>
      </c>
      <c r="F2041" s="15">
        <v>0.8</v>
      </c>
      <c r="G2041" s="7" t="s">
        <v>7646</v>
      </c>
      <c r="H2041" s="11">
        <f t="shared" si="1281"/>
        <v>8.75</v>
      </c>
      <c r="I2041" s="8">
        <f>INDEX('Нормо-час по специальностям'!$D$6:$D$26,MATCH(D2041,'Нормо-час по специальностям'!$A$6:$A$26,0))</f>
        <v>1200</v>
      </c>
      <c r="J2041" s="8">
        <f>INDEX('Нормо-час по специальностям'!$E$6:$E$26,MATCH(D2041,'Нормо-час по специальностям'!$A$6:$A$26,0))</f>
        <v>1440</v>
      </c>
      <c r="K2041" s="8">
        <f t="shared" si="1282"/>
        <v>960</v>
      </c>
      <c r="L2041" s="8">
        <f t="shared" si="1283"/>
        <v>1152</v>
      </c>
      <c r="M2041" s="8">
        <f>Расценки!L2040</f>
        <v>780</v>
      </c>
      <c r="N2041" s="8">
        <f>Расценки!M2040</f>
        <v>897</v>
      </c>
      <c r="O2041" s="10">
        <f t="shared" si="1284"/>
        <v>0.23076923076923084</v>
      </c>
      <c r="P2041" s="10">
        <f t="shared" si="1285"/>
        <v>0.28428093645484953</v>
      </c>
      <c r="Q2041" s="7" t="str">
        <f t="shared" si="1286"/>
        <v>расценка</v>
      </c>
      <c r="R2041" s="7" t="str">
        <f t="shared" si="1287"/>
        <v>расценка</v>
      </c>
      <c r="S2041" s="8">
        <f t="shared" si="1288"/>
        <v>975</v>
      </c>
      <c r="T2041" s="8">
        <f t="shared" si="1289"/>
        <v>1121</v>
      </c>
      <c r="U2041" s="8">
        <f>Расценки!F2040</f>
        <v>1300</v>
      </c>
      <c r="V2041" s="8">
        <f>Расценки!G2040</f>
        <v>1495</v>
      </c>
      <c r="W2041" s="10">
        <f t="shared" si="1290"/>
        <v>0.26153846153846155</v>
      </c>
      <c r="X2041" s="10">
        <f t="shared" si="1291"/>
        <v>0.2294314381270903</v>
      </c>
      <c r="Y2041" s="9">
        <f>Расценки!H2040</f>
        <v>1300</v>
      </c>
      <c r="Z2041" s="9">
        <f>Расценки!I2040</f>
        <v>1536</v>
      </c>
      <c r="AA2041" s="10">
        <f>Расценки!J2040</f>
        <v>0</v>
      </c>
      <c r="AB2041" s="10">
        <f>Расценки!K2040</f>
        <v>2.7424749163879492E-2</v>
      </c>
      <c r="AC2041" s="16">
        <f t="shared" si="1292"/>
        <v>0.26153846153846155</v>
      </c>
      <c r="AD2041" s="16">
        <f t="shared" si="1293"/>
        <v>0.25</v>
      </c>
      <c r="AE2041" s="10">
        <f t="shared" si="1294"/>
        <v>0.4</v>
      </c>
      <c r="AF2041" s="10">
        <f t="shared" si="1295"/>
        <v>0.416015625</v>
      </c>
      <c r="AG2041" s="8">
        <f t="shared" si="1296"/>
        <v>340</v>
      </c>
      <c r="AH2041" s="8">
        <f t="shared" si="1297"/>
        <v>384</v>
      </c>
    </row>
    <row r="2042" spans="1:34" x14ac:dyDescent="0.25">
      <c r="A2042" s="7" t="s">
        <v>5943</v>
      </c>
      <c r="B2042" s="7" t="s">
        <v>5944</v>
      </c>
      <c r="C2042" s="7" t="s">
        <v>177</v>
      </c>
      <c r="D2042" s="7" t="s">
        <v>799</v>
      </c>
      <c r="E2042" s="7" t="str">
        <f>INDEX('Нормо-час по специальностям'!$B$6:$B$26,MATCH(D2042,'Нормо-час по специальностям'!$A$6:$A$26,0))</f>
        <v>Сервисный инженер ворот и автоматики</v>
      </c>
      <c r="F2042" s="15">
        <v>3</v>
      </c>
      <c r="G2042" s="7" t="s">
        <v>7646</v>
      </c>
      <c r="H2042" s="11">
        <f t="shared" si="1281"/>
        <v>2.33</v>
      </c>
      <c r="I2042" s="8">
        <f>INDEX('Нормо-час по специальностям'!$D$6:$D$26,MATCH(D2042,'Нормо-час по специальностям'!$A$6:$A$26,0))</f>
        <v>1200</v>
      </c>
      <c r="J2042" s="8">
        <f>INDEX('Нормо-час по специальностям'!$E$6:$E$26,MATCH(D2042,'Нормо-час по специальностям'!$A$6:$A$26,0))</f>
        <v>1440</v>
      </c>
      <c r="K2042" s="8">
        <f t="shared" si="1282"/>
        <v>3600</v>
      </c>
      <c r="L2042" s="8">
        <f t="shared" si="1283"/>
        <v>4320</v>
      </c>
      <c r="M2042" s="8">
        <f>Расценки!L2041</f>
        <v>3900</v>
      </c>
      <c r="N2042" s="8">
        <f>Расценки!M2041</f>
        <v>4485</v>
      </c>
      <c r="O2042" s="10">
        <f t="shared" si="1284"/>
        <v>-7.6923076923076872E-2</v>
      </c>
      <c r="P2042" s="10">
        <f t="shared" si="1285"/>
        <v>-3.6789297658862852E-2</v>
      </c>
      <c r="Q2042" s="7" t="str">
        <f t="shared" si="1286"/>
        <v>равно</v>
      </c>
      <c r="R2042" s="7" t="str">
        <f t="shared" si="1287"/>
        <v>равно</v>
      </c>
      <c r="S2042" s="8">
        <f t="shared" si="1288"/>
        <v>1300</v>
      </c>
      <c r="T2042" s="8">
        <f t="shared" si="1289"/>
        <v>1495</v>
      </c>
      <c r="U2042" s="8">
        <f>Расценки!F2041</f>
        <v>6500</v>
      </c>
      <c r="V2042" s="8">
        <f>Расценки!G2041</f>
        <v>7475</v>
      </c>
      <c r="W2042" s="10">
        <f t="shared" si="1290"/>
        <v>0.44615384615384618</v>
      </c>
      <c r="X2042" s="10">
        <f t="shared" si="1291"/>
        <v>0.42207357859531774</v>
      </c>
      <c r="Y2042" s="9">
        <f>Расценки!H2041</f>
        <v>6500</v>
      </c>
      <c r="Z2042" s="9">
        <f>Расценки!I2041</f>
        <v>7475</v>
      </c>
      <c r="AA2042" s="10">
        <f>Расценки!J2041</f>
        <v>0</v>
      </c>
      <c r="AB2042" s="10">
        <f>Расценки!K2041</f>
        <v>0</v>
      </c>
      <c r="AC2042" s="16">
        <f t="shared" si="1292"/>
        <v>0.44615384615384618</v>
      </c>
      <c r="AD2042" s="16">
        <f t="shared" si="1293"/>
        <v>0.42207357859531774</v>
      </c>
      <c r="AE2042" s="10">
        <f t="shared" si="1294"/>
        <v>0.4</v>
      </c>
      <c r="AF2042" s="10">
        <f t="shared" si="1295"/>
        <v>0.4</v>
      </c>
      <c r="AG2042" s="8">
        <f t="shared" si="1296"/>
        <v>2900</v>
      </c>
      <c r="AH2042" s="8">
        <f t="shared" si="1297"/>
        <v>3155</v>
      </c>
    </row>
    <row r="2043" spans="1:34" x14ac:dyDescent="0.25">
      <c r="A2043" s="7" t="s">
        <v>5946</v>
      </c>
      <c r="B2043" s="7" t="s">
        <v>5947</v>
      </c>
      <c r="C2043" s="7" t="s">
        <v>177</v>
      </c>
      <c r="D2043" s="7" t="s">
        <v>799</v>
      </c>
      <c r="E2043" s="7" t="str">
        <f>INDEX('Нормо-час по специальностям'!$B$6:$B$26,MATCH(D2043,'Нормо-час по специальностям'!$A$6:$A$26,0))</f>
        <v>Сервисный инженер ворот и автоматики</v>
      </c>
      <c r="F2043" s="15">
        <v>0.8</v>
      </c>
      <c r="G2043" s="7" t="s">
        <v>7646</v>
      </c>
      <c r="H2043" s="11">
        <f t="shared" si="1281"/>
        <v>8.75</v>
      </c>
      <c r="I2043" s="8">
        <f>INDEX('Нормо-час по специальностям'!$D$6:$D$26,MATCH(D2043,'Нормо-час по специальностям'!$A$6:$A$26,0))</f>
        <v>1200</v>
      </c>
      <c r="J2043" s="8">
        <f>INDEX('Нормо-час по специальностям'!$E$6:$E$26,MATCH(D2043,'Нормо-час по специальностям'!$A$6:$A$26,0))</f>
        <v>1440</v>
      </c>
      <c r="K2043" s="8">
        <f t="shared" si="1282"/>
        <v>960</v>
      </c>
      <c r="L2043" s="8">
        <f t="shared" si="1283"/>
        <v>1152</v>
      </c>
      <c r="M2043" s="8">
        <f>Расценки!L2042</f>
        <v>900</v>
      </c>
      <c r="N2043" s="8">
        <f>Расценки!M2042</f>
        <v>1035</v>
      </c>
      <c r="O2043" s="10">
        <f t="shared" si="1284"/>
        <v>6.6666666666666652E-2</v>
      </c>
      <c r="P2043" s="10">
        <f t="shared" si="1285"/>
        <v>0.11304347826086958</v>
      </c>
      <c r="Q2043" s="7" t="str">
        <f t="shared" si="1286"/>
        <v>равно</v>
      </c>
      <c r="R2043" s="7" t="str">
        <f t="shared" si="1287"/>
        <v>расценка</v>
      </c>
      <c r="S2043" s="8">
        <f t="shared" si="1288"/>
        <v>1125</v>
      </c>
      <c r="T2043" s="8">
        <f t="shared" si="1289"/>
        <v>1294</v>
      </c>
      <c r="U2043" s="8">
        <f>Расценки!F2042</f>
        <v>1500</v>
      </c>
      <c r="V2043" s="8">
        <f>Расценки!G2042</f>
        <v>1725</v>
      </c>
      <c r="W2043" s="10">
        <f t="shared" si="1290"/>
        <v>0.36</v>
      </c>
      <c r="X2043" s="10">
        <f t="shared" si="1291"/>
        <v>0.33217391304347826</v>
      </c>
      <c r="Y2043" s="9">
        <f>Расценки!H2042</f>
        <v>1500</v>
      </c>
      <c r="Z2043" s="9">
        <f>Расценки!I2042</f>
        <v>1725</v>
      </c>
      <c r="AA2043" s="10">
        <f>Расценки!J2042</f>
        <v>0</v>
      </c>
      <c r="AB2043" s="10">
        <f>Расценки!K2042</f>
        <v>0</v>
      </c>
      <c r="AC2043" s="16">
        <f t="shared" si="1292"/>
        <v>0.36</v>
      </c>
      <c r="AD2043" s="16">
        <f t="shared" si="1293"/>
        <v>0.33217391304347826</v>
      </c>
      <c r="AE2043" s="10">
        <f t="shared" si="1294"/>
        <v>0.4</v>
      </c>
      <c r="AF2043" s="10">
        <f t="shared" si="1295"/>
        <v>0.4</v>
      </c>
      <c r="AG2043" s="8">
        <f t="shared" si="1296"/>
        <v>540</v>
      </c>
      <c r="AH2043" s="8">
        <f t="shared" si="1297"/>
        <v>573</v>
      </c>
    </row>
    <row r="2044" spans="1:34" x14ac:dyDescent="0.25">
      <c r="A2044" s="7" t="s">
        <v>5948</v>
      </c>
      <c r="B2044" s="7" t="s">
        <v>5949</v>
      </c>
      <c r="C2044" s="7" t="s">
        <v>177</v>
      </c>
      <c r="D2044" s="7" t="s">
        <v>799</v>
      </c>
      <c r="E2044" s="7" t="str">
        <f>INDEX('Нормо-час по специальностям'!$B$6:$B$26,MATCH(D2044,'Нормо-час по специальностям'!$A$6:$A$26,0))</f>
        <v>Сервисный инженер ворот и автоматики</v>
      </c>
      <c r="F2044" s="15">
        <v>0.3</v>
      </c>
      <c r="G2044" s="7" t="s">
        <v>7646</v>
      </c>
      <c r="H2044" s="11">
        <f t="shared" si="1281"/>
        <v>23.33</v>
      </c>
      <c r="I2044" s="8">
        <f>INDEX('Нормо-час по специальностям'!$D$6:$D$26,MATCH(D2044,'Нормо-час по специальностям'!$A$6:$A$26,0))</f>
        <v>1200</v>
      </c>
      <c r="J2044" s="8">
        <f>INDEX('Нормо-час по специальностям'!$E$6:$E$26,MATCH(D2044,'Нормо-час по специальностям'!$A$6:$A$26,0))</f>
        <v>1440</v>
      </c>
      <c r="K2044" s="8">
        <f t="shared" si="1282"/>
        <v>360</v>
      </c>
      <c r="L2044" s="8">
        <f t="shared" si="1283"/>
        <v>432</v>
      </c>
      <c r="M2044" s="8">
        <f>Расценки!L2043</f>
        <v>300</v>
      </c>
      <c r="N2044" s="8">
        <f>Расценки!M2043</f>
        <v>345</v>
      </c>
      <c r="O2044" s="10">
        <f t="shared" si="1284"/>
        <v>0.19999999999999996</v>
      </c>
      <c r="P2044" s="10">
        <f t="shared" si="1285"/>
        <v>0.25217391304347836</v>
      </c>
      <c r="Q2044" s="7" t="str">
        <f t="shared" si="1286"/>
        <v>расценка</v>
      </c>
      <c r="R2044" s="7" t="str">
        <f t="shared" si="1287"/>
        <v>расценка</v>
      </c>
      <c r="S2044" s="8">
        <f t="shared" si="1288"/>
        <v>1000</v>
      </c>
      <c r="T2044" s="8">
        <f t="shared" si="1289"/>
        <v>1150</v>
      </c>
      <c r="U2044" s="8">
        <f>Расценки!F2043</f>
        <v>500</v>
      </c>
      <c r="V2044" s="8">
        <f>Расценки!G2043</f>
        <v>575</v>
      </c>
      <c r="W2044" s="10">
        <f t="shared" si="1290"/>
        <v>0.28000000000000003</v>
      </c>
      <c r="X2044" s="10">
        <f t="shared" si="1291"/>
        <v>0.24869565217391304</v>
      </c>
      <c r="Y2044" s="9">
        <f>Расценки!H2043</f>
        <v>500</v>
      </c>
      <c r="Z2044" s="9">
        <f>Расценки!I2043</f>
        <v>576</v>
      </c>
      <c r="AA2044" s="10">
        <f>Расценки!J2043</f>
        <v>0</v>
      </c>
      <c r="AB2044" s="10">
        <f>Расценки!K2043</f>
        <v>1.7391304347826875E-3</v>
      </c>
      <c r="AC2044" s="16">
        <f t="shared" si="1292"/>
        <v>0.28000000000000003</v>
      </c>
      <c r="AD2044" s="16">
        <f t="shared" si="1293"/>
        <v>0.25</v>
      </c>
      <c r="AE2044" s="10">
        <f t="shared" si="1294"/>
        <v>0.4</v>
      </c>
      <c r="AF2044" s="10">
        <f t="shared" si="1295"/>
        <v>0.40104166666666669</v>
      </c>
      <c r="AG2044" s="8">
        <f t="shared" si="1296"/>
        <v>140</v>
      </c>
      <c r="AH2044" s="8">
        <f t="shared" si="1297"/>
        <v>144</v>
      </c>
    </row>
    <row r="2045" spans="1:34" x14ac:dyDescent="0.25">
      <c r="A2045" s="7" t="s">
        <v>5951</v>
      </c>
      <c r="B2045" s="7" t="s">
        <v>5952</v>
      </c>
      <c r="C2045" s="7" t="s">
        <v>177</v>
      </c>
      <c r="D2045" s="7" t="s">
        <v>799</v>
      </c>
      <c r="E2045" s="7" t="str">
        <f>INDEX('Нормо-час по специальностям'!$B$6:$B$26,MATCH(D2045,'Нормо-час по специальностям'!$A$6:$A$26,0))</f>
        <v>Сервисный инженер ворот и автоматики</v>
      </c>
      <c r="F2045" s="15">
        <v>2</v>
      </c>
      <c r="G2045" s="7" t="s">
        <v>7646</v>
      </c>
      <c r="H2045" s="11">
        <f t="shared" si="1281"/>
        <v>3.5</v>
      </c>
      <c r="I2045" s="8">
        <f>INDEX('Нормо-час по специальностям'!$D$6:$D$26,MATCH(D2045,'Нормо-час по специальностям'!$A$6:$A$26,0))</f>
        <v>1200</v>
      </c>
      <c r="J2045" s="8">
        <f>INDEX('Нормо-час по специальностям'!$E$6:$E$26,MATCH(D2045,'Нормо-час по специальностям'!$A$6:$A$26,0))</f>
        <v>1440</v>
      </c>
      <c r="K2045" s="8">
        <f t="shared" si="1282"/>
        <v>2400</v>
      </c>
      <c r="L2045" s="8">
        <f t="shared" si="1283"/>
        <v>2880</v>
      </c>
      <c r="M2045" s="8">
        <f>Расценки!L2044</f>
        <v>2100</v>
      </c>
      <c r="N2045" s="8">
        <f>Расценки!M2044</f>
        <v>2415</v>
      </c>
      <c r="O2045" s="10">
        <f t="shared" si="1284"/>
        <v>0.14285714285714279</v>
      </c>
      <c r="P2045" s="10">
        <f t="shared" si="1285"/>
        <v>0.19254658385093171</v>
      </c>
      <c r="Q2045" s="7" t="str">
        <f t="shared" si="1286"/>
        <v>расценка</v>
      </c>
      <c r="R2045" s="7" t="str">
        <f t="shared" si="1287"/>
        <v>расценка</v>
      </c>
      <c r="S2045" s="8">
        <f t="shared" si="1288"/>
        <v>1050</v>
      </c>
      <c r="T2045" s="8">
        <f t="shared" si="1289"/>
        <v>1208</v>
      </c>
      <c r="U2045" s="8">
        <f>Расценки!F2044</f>
        <v>3500</v>
      </c>
      <c r="V2045" s="8">
        <f>Расценки!G2044</f>
        <v>4025</v>
      </c>
      <c r="W2045" s="10">
        <f t="shared" si="1290"/>
        <v>0.31428571428571428</v>
      </c>
      <c r="X2045" s="10">
        <f t="shared" si="1291"/>
        <v>0.28447204968944101</v>
      </c>
      <c r="Y2045" s="9">
        <f>Расценки!H2044</f>
        <v>3500</v>
      </c>
      <c r="Z2045" s="9">
        <f>Расценки!I2044</f>
        <v>4025</v>
      </c>
      <c r="AA2045" s="10">
        <f>Расценки!J2044</f>
        <v>0</v>
      </c>
      <c r="AB2045" s="10">
        <f>Расценки!K2044</f>
        <v>0</v>
      </c>
      <c r="AC2045" s="16">
        <f t="shared" si="1292"/>
        <v>0.31428571428571428</v>
      </c>
      <c r="AD2045" s="16">
        <f t="shared" si="1293"/>
        <v>0.28447204968944101</v>
      </c>
      <c r="AE2045" s="10">
        <f t="shared" si="1294"/>
        <v>0.4</v>
      </c>
      <c r="AF2045" s="10">
        <f t="shared" si="1295"/>
        <v>0.4</v>
      </c>
      <c r="AG2045" s="8">
        <f t="shared" si="1296"/>
        <v>1100</v>
      </c>
      <c r="AH2045" s="8">
        <f t="shared" si="1297"/>
        <v>1145</v>
      </c>
    </row>
    <row r="2046" spans="1:34" x14ac:dyDescent="0.25">
      <c r="A2046" s="7" t="s">
        <v>5954</v>
      </c>
      <c r="B2046" s="7" t="s">
        <v>5955</v>
      </c>
      <c r="C2046" s="7" t="s">
        <v>54</v>
      </c>
      <c r="D2046" s="7" t="s">
        <v>396</v>
      </c>
      <c r="E2046" s="7" t="str">
        <f>INDEX('Нормо-час по специальностям'!$B$6:$B$26,MATCH(D2046,'Нормо-час по специальностям'!$A$6:$A$26,0))</f>
        <v>Монтажник дверей, окон, перегородок</v>
      </c>
      <c r="F2046" s="15">
        <v>1.5</v>
      </c>
      <c r="G2046" s="7" t="s">
        <v>7704</v>
      </c>
      <c r="H2046" s="11">
        <f t="shared" si="1281"/>
        <v>4.67</v>
      </c>
      <c r="I2046" s="8">
        <f>INDEX('Нормо-час по специальностям'!$D$6:$D$26,MATCH(D2046,'Нормо-час по специальностям'!$A$6:$A$26,0))</f>
        <v>800</v>
      </c>
      <c r="J2046" s="8">
        <f>INDEX('Нормо-час по специальностям'!$E$6:$E$26,MATCH(D2046,'Нормо-час по специальностям'!$A$6:$A$26,0))</f>
        <v>950</v>
      </c>
      <c r="K2046" s="8">
        <f t="shared" si="1282"/>
        <v>1200</v>
      </c>
      <c r="L2046" s="8">
        <f t="shared" si="1283"/>
        <v>1425</v>
      </c>
      <c r="M2046" s="8">
        <f>Расценки!L2045</f>
        <v>1116</v>
      </c>
      <c r="N2046" s="8">
        <f>Расценки!M2045</f>
        <v>1283</v>
      </c>
      <c r="O2046" s="10">
        <f t="shared" si="1284"/>
        <v>7.5268817204301008E-2</v>
      </c>
      <c r="P2046" s="10">
        <f t="shared" si="1285"/>
        <v>0.11067809820732655</v>
      </c>
      <c r="Q2046" s="7" t="str">
        <f t="shared" si="1286"/>
        <v>равно</v>
      </c>
      <c r="R2046" s="7" t="str">
        <f t="shared" si="1287"/>
        <v>расценка</v>
      </c>
      <c r="S2046" s="8">
        <f t="shared" si="1288"/>
        <v>744</v>
      </c>
      <c r="T2046" s="8">
        <f t="shared" si="1289"/>
        <v>855</v>
      </c>
      <c r="U2046" s="8">
        <f>Расценки!F2045</f>
        <v>1800</v>
      </c>
      <c r="V2046" s="8">
        <f>Расценки!G2045</f>
        <v>2070</v>
      </c>
      <c r="W2046" s="10">
        <f t="shared" si="1290"/>
        <v>0.33333333333333331</v>
      </c>
      <c r="X2046" s="10">
        <f t="shared" si="1291"/>
        <v>0.31159420289855072</v>
      </c>
      <c r="Y2046" s="9">
        <f>Расценки!H2045</f>
        <v>1800</v>
      </c>
      <c r="Z2046" s="9">
        <f>Расценки!I2045</f>
        <v>2070</v>
      </c>
      <c r="AA2046" s="10">
        <f>Расценки!J2045</f>
        <v>0</v>
      </c>
      <c r="AB2046" s="10">
        <f>Расценки!K2045</f>
        <v>0</v>
      </c>
      <c r="AC2046" s="16">
        <f t="shared" si="1292"/>
        <v>0.33333333333333331</v>
      </c>
      <c r="AD2046" s="16">
        <f t="shared" si="1293"/>
        <v>0.31159420289855072</v>
      </c>
      <c r="AE2046" s="10">
        <f t="shared" si="1294"/>
        <v>0.38</v>
      </c>
      <c r="AF2046" s="10">
        <f t="shared" si="1295"/>
        <v>0.38019323671497585</v>
      </c>
      <c r="AG2046" s="8">
        <f t="shared" si="1296"/>
        <v>600</v>
      </c>
      <c r="AH2046" s="8">
        <f t="shared" si="1297"/>
        <v>645</v>
      </c>
    </row>
    <row r="2047" spans="1:34" x14ac:dyDescent="0.25">
      <c r="A2047" s="7" t="s">
        <v>5958</v>
      </c>
      <c r="B2047" s="7" t="s">
        <v>5959</v>
      </c>
      <c r="C2047" s="7" t="s">
        <v>177</v>
      </c>
      <c r="D2047" s="7" t="s">
        <v>799</v>
      </c>
      <c r="E2047" s="7" t="str">
        <f>INDEX('Нормо-час по специальностям'!$B$6:$B$26,MATCH(D2047,'Нормо-час по специальностям'!$A$6:$A$26,0))</f>
        <v>Сервисный инженер ворот и автоматики</v>
      </c>
      <c r="F2047" s="15">
        <v>2</v>
      </c>
      <c r="G2047" s="7" t="s">
        <v>7646</v>
      </c>
      <c r="H2047" s="11">
        <f t="shared" si="1281"/>
        <v>3.5</v>
      </c>
      <c r="I2047" s="8">
        <f>INDEX('Нормо-час по специальностям'!$D$6:$D$26,MATCH(D2047,'Нормо-час по специальностям'!$A$6:$A$26,0))</f>
        <v>1200</v>
      </c>
      <c r="J2047" s="8">
        <f>INDEX('Нормо-час по специальностям'!$E$6:$E$26,MATCH(D2047,'Нормо-час по специальностям'!$A$6:$A$26,0))</f>
        <v>1440</v>
      </c>
      <c r="K2047" s="8">
        <f t="shared" si="1282"/>
        <v>2400</v>
      </c>
      <c r="L2047" s="8">
        <f t="shared" si="1283"/>
        <v>2880</v>
      </c>
      <c r="M2047" s="8">
        <f>Расценки!L2046</f>
        <v>2700</v>
      </c>
      <c r="N2047" s="8">
        <f>Расценки!M2046</f>
        <v>3105</v>
      </c>
      <c r="O2047" s="10">
        <f t="shared" si="1284"/>
        <v>-0.11111111111111116</v>
      </c>
      <c r="P2047" s="10">
        <f t="shared" si="1285"/>
        <v>-7.2463768115942018E-2</v>
      </c>
      <c r="Q2047" s="7" t="str">
        <f t="shared" si="1286"/>
        <v>нормо-часы</v>
      </c>
      <c r="R2047" s="7" t="str">
        <f t="shared" si="1287"/>
        <v>равно</v>
      </c>
      <c r="S2047" s="8">
        <f t="shared" si="1288"/>
        <v>1350</v>
      </c>
      <c r="T2047" s="8">
        <f t="shared" si="1289"/>
        <v>1553</v>
      </c>
      <c r="U2047" s="8">
        <f>Расценки!F2046</f>
        <v>4500</v>
      </c>
      <c r="V2047" s="8">
        <f>Расценки!G2046</f>
        <v>5175</v>
      </c>
      <c r="W2047" s="10">
        <f t="shared" si="1290"/>
        <v>0.46666666666666667</v>
      </c>
      <c r="X2047" s="10">
        <f t="shared" si="1291"/>
        <v>0.44347826086956521</v>
      </c>
      <c r="Y2047" s="9">
        <f>Расценки!H2046</f>
        <v>4500</v>
      </c>
      <c r="Z2047" s="9">
        <f>Расценки!I2046</f>
        <v>5175</v>
      </c>
      <c r="AA2047" s="10">
        <f>Расценки!J2046</f>
        <v>0</v>
      </c>
      <c r="AB2047" s="10">
        <f>Расценки!K2046</f>
        <v>0</v>
      </c>
      <c r="AC2047" s="16">
        <f t="shared" si="1292"/>
        <v>0.46666666666666667</v>
      </c>
      <c r="AD2047" s="16">
        <f t="shared" si="1293"/>
        <v>0.44347826086956521</v>
      </c>
      <c r="AE2047" s="10">
        <f t="shared" si="1294"/>
        <v>0.4</v>
      </c>
      <c r="AF2047" s="10">
        <f t="shared" si="1295"/>
        <v>0.4</v>
      </c>
      <c r="AG2047" s="8">
        <f t="shared" si="1296"/>
        <v>2100</v>
      </c>
      <c r="AH2047" s="8">
        <f t="shared" si="1297"/>
        <v>2295</v>
      </c>
    </row>
    <row r="2048" spans="1:34" x14ac:dyDescent="0.25">
      <c r="A2048" s="7" t="s">
        <v>5961</v>
      </c>
      <c r="B2048" s="7" t="s">
        <v>5962</v>
      </c>
      <c r="C2048" s="7" t="s">
        <v>177</v>
      </c>
      <c r="D2048" s="7" t="s">
        <v>799</v>
      </c>
      <c r="E2048" s="7" t="str">
        <f>INDEX('Нормо-час по специальностям'!$B$6:$B$26,MATCH(D2048,'Нормо-час по специальностям'!$A$6:$A$26,0))</f>
        <v>Сервисный инженер ворот и автоматики</v>
      </c>
      <c r="F2048" s="15">
        <v>1.2</v>
      </c>
      <c r="G2048" s="7" t="s">
        <v>7646</v>
      </c>
      <c r="H2048" s="11">
        <f t="shared" si="1281"/>
        <v>5.83</v>
      </c>
      <c r="I2048" s="8">
        <f>INDEX('Нормо-час по специальностям'!$D$6:$D$26,MATCH(D2048,'Нормо-час по специальностям'!$A$6:$A$26,0))</f>
        <v>1200</v>
      </c>
      <c r="J2048" s="8">
        <f>INDEX('Нормо-час по специальностям'!$E$6:$E$26,MATCH(D2048,'Нормо-час по специальностям'!$A$6:$A$26,0))</f>
        <v>1440</v>
      </c>
      <c r="K2048" s="8">
        <f t="shared" si="1282"/>
        <v>1440</v>
      </c>
      <c r="L2048" s="8">
        <f t="shared" si="1283"/>
        <v>1728</v>
      </c>
      <c r="M2048" s="8">
        <f>Расценки!L2047</f>
        <v>1500</v>
      </c>
      <c r="N2048" s="8">
        <f>Расценки!M2047</f>
        <v>1725</v>
      </c>
      <c r="O2048" s="10">
        <f t="shared" si="1284"/>
        <v>-4.0000000000000036E-2</v>
      </c>
      <c r="P2048" s="10">
        <f t="shared" si="1285"/>
        <v>1.7391304347826875E-3</v>
      </c>
      <c r="Q2048" s="7" t="str">
        <f t="shared" si="1286"/>
        <v>равно</v>
      </c>
      <c r="R2048" s="7" t="str">
        <f t="shared" si="1287"/>
        <v>равно</v>
      </c>
      <c r="S2048" s="8">
        <f t="shared" si="1288"/>
        <v>1250</v>
      </c>
      <c r="T2048" s="8">
        <f t="shared" si="1289"/>
        <v>1438</v>
      </c>
      <c r="U2048" s="8">
        <f>Расценки!F2047</f>
        <v>2500</v>
      </c>
      <c r="V2048" s="8">
        <f>Расценки!G2047</f>
        <v>2875</v>
      </c>
      <c r="W2048" s="10">
        <f t="shared" si="1290"/>
        <v>0.42399999999999999</v>
      </c>
      <c r="X2048" s="10">
        <f t="shared" si="1291"/>
        <v>0.39895652173913043</v>
      </c>
      <c r="Y2048" s="9">
        <f>Расценки!H2047</f>
        <v>2500</v>
      </c>
      <c r="Z2048" s="9">
        <f>Расценки!I2047</f>
        <v>2875</v>
      </c>
      <c r="AA2048" s="10">
        <f>Расценки!J2047</f>
        <v>0</v>
      </c>
      <c r="AB2048" s="10">
        <f>Расценки!K2047</f>
        <v>0</v>
      </c>
      <c r="AC2048" s="16">
        <f t="shared" si="1292"/>
        <v>0.42399999999999999</v>
      </c>
      <c r="AD2048" s="16">
        <f t="shared" si="1293"/>
        <v>0.39895652173913043</v>
      </c>
      <c r="AE2048" s="10">
        <f t="shared" si="1294"/>
        <v>0.4</v>
      </c>
      <c r="AF2048" s="10">
        <f t="shared" si="1295"/>
        <v>0.4</v>
      </c>
      <c r="AG2048" s="8">
        <f t="shared" si="1296"/>
        <v>1060</v>
      </c>
      <c r="AH2048" s="8">
        <f t="shared" si="1297"/>
        <v>1147</v>
      </c>
    </row>
    <row r="2049" spans="1:34" x14ac:dyDescent="0.25">
      <c r="A2049" s="7" t="s">
        <v>5964</v>
      </c>
      <c r="B2049" s="7" t="s">
        <v>5965</v>
      </c>
      <c r="C2049" s="7" t="s">
        <v>177</v>
      </c>
      <c r="D2049" s="7" t="s">
        <v>799</v>
      </c>
      <c r="E2049" s="7" t="str">
        <f>INDEX('Нормо-час по специальностям'!$B$6:$B$26,MATCH(D2049,'Нормо-час по специальностям'!$A$6:$A$26,0))</f>
        <v>Сервисный инженер ворот и автоматики</v>
      </c>
      <c r="F2049" s="15">
        <v>1.2</v>
      </c>
      <c r="G2049" s="7" t="s">
        <v>7646</v>
      </c>
      <c r="H2049" s="11">
        <f t="shared" si="1281"/>
        <v>5.83</v>
      </c>
      <c r="I2049" s="8">
        <f>INDEX('Нормо-час по специальностям'!$D$6:$D$26,MATCH(D2049,'Нормо-час по специальностям'!$A$6:$A$26,0))</f>
        <v>1200</v>
      </c>
      <c r="J2049" s="8">
        <f>INDEX('Нормо-час по специальностям'!$E$6:$E$26,MATCH(D2049,'Нормо-час по специальностям'!$A$6:$A$26,0))</f>
        <v>1440</v>
      </c>
      <c r="K2049" s="8">
        <f t="shared" si="1282"/>
        <v>1440</v>
      </c>
      <c r="L2049" s="8">
        <f t="shared" si="1283"/>
        <v>1728</v>
      </c>
      <c r="M2049" s="8">
        <f>Расценки!L2048</f>
        <v>1500</v>
      </c>
      <c r="N2049" s="8">
        <f>Расценки!M2048</f>
        <v>1725</v>
      </c>
      <c r="O2049" s="10">
        <f t="shared" si="1284"/>
        <v>-4.0000000000000036E-2</v>
      </c>
      <c r="P2049" s="10">
        <f t="shared" si="1285"/>
        <v>1.7391304347826875E-3</v>
      </c>
      <c r="Q2049" s="7" t="str">
        <f t="shared" si="1286"/>
        <v>равно</v>
      </c>
      <c r="R2049" s="7" t="str">
        <f t="shared" si="1287"/>
        <v>равно</v>
      </c>
      <c r="S2049" s="8">
        <f t="shared" si="1288"/>
        <v>1250</v>
      </c>
      <c r="T2049" s="8">
        <f t="shared" si="1289"/>
        <v>1438</v>
      </c>
      <c r="U2049" s="8">
        <f>Расценки!F2048</f>
        <v>2500</v>
      </c>
      <c r="V2049" s="8">
        <f>Расценки!G2048</f>
        <v>2875</v>
      </c>
      <c r="W2049" s="10">
        <f t="shared" si="1290"/>
        <v>0.42399999999999999</v>
      </c>
      <c r="X2049" s="10">
        <f t="shared" si="1291"/>
        <v>0.39895652173913043</v>
      </c>
      <c r="Y2049" s="9">
        <f>Расценки!H2048</f>
        <v>2500</v>
      </c>
      <c r="Z2049" s="9">
        <f>Расценки!I2048</f>
        <v>2875</v>
      </c>
      <c r="AA2049" s="10">
        <f>Расценки!J2048</f>
        <v>0</v>
      </c>
      <c r="AB2049" s="10">
        <f>Расценки!K2048</f>
        <v>0</v>
      </c>
      <c r="AC2049" s="16">
        <f t="shared" si="1292"/>
        <v>0.42399999999999999</v>
      </c>
      <c r="AD2049" s="16">
        <f t="shared" si="1293"/>
        <v>0.39895652173913043</v>
      </c>
      <c r="AE2049" s="10">
        <f t="shared" si="1294"/>
        <v>0.4</v>
      </c>
      <c r="AF2049" s="10">
        <f t="shared" si="1295"/>
        <v>0.4</v>
      </c>
      <c r="AG2049" s="8">
        <f t="shared" si="1296"/>
        <v>1060</v>
      </c>
      <c r="AH2049" s="8">
        <f t="shared" si="1297"/>
        <v>1147</v>
      </c>
    </row>
    <row r="2050" spans="1:34" x14ac:dyDescent="0.25">
      <c r="A2050" s="7" t="s">
        <v>5967</v>
      </c>
      <c r="B2050" s="7" t="s">
        <v>5968</v>
      </c>
      <c r="C2050" s="7" t="s">
        <v>177</v>
      </c>
      <c r="D2050" s="7" t="s">
        <v>799</v>
      </c>
      <c r="E2050" s="7" t="str">
        <f>INDEX('Нормо-час по специальностям'!$B$6:$B$26,MATCH(D2050,'Нормо-час по специальностям'!$A$6:$A$26,0))</f>
        <v>Сервисный инженер ворот и автоматики</v>
      </c>
      <c r="F2050" s="15">
        <v>0.3</v>
      </c>
      <c r="G2050" s="7" t="s">
        <v>7646</v>
      </c>
      <c r="H2050" s="11">
        <f t="shared" si="1281"/>
        <v>23.33</v>
      </c>
      <c r="I2050" s="8">
        <f>INDEX('Нормо-час по специальностям'!$D$6:$D$26,MATCH(D2050,'Нормо-час по специальностям'!$A$6:$A$26,0))</f>
        <v>1200</v>
      </c>
      <c r="J2050" s="8">
        <f>INDEX('Нормо-час по специальностям'!$E$6:$E$26,MATCH(D2050,'Нормо-час по специальностям'!$A$6:$A$26,0))</f>
        <v>1440</v>
      </c>
      <c r="K2050" s="8">
        <f t="shared" si="1282"/>
        <v>360</v>
      </c>
      <c r="L2050" s="8">
        <f t="shared" si="1283"/>
        <v>432</v>
      </c>
      <c r="M2050" s="8">
        <f>Расценки!L2049</f>
        <v>300</v>
      </c>
      <c r="N2050" s="8">
        <f>Расценки!M2049</f>
        <v>345</v>
      </c>
      <c r="O2050" s="10">
        <f t="shared" si="1284"/>
        <v>0.19999999999999996</v>
      </c>
      <c r="P2050" s="10">
        <f t="shared" si="1285"/>
        <v>0.25217391304347836</v>
      </c>
      <c r="Q2050" s="7" t="str">
        <f t="shared" si="1286"/>
        <v>расценка</v>
      </c>
      <c r="R2050" s="7" t="str">
        <f t="shared" si="1287"/>
        <v>расценка</v>
      </c>
      <c r="S2050" s="8">
        <f t="shared" si="1288"/>
        <v>1000</v>
      </c>
      <c r="T2050" s="8">
        <f t="shared" si="1289"/>
        <v>1150</v>
      </c>
      <c r="U2050" s="8">
        <f>Расценки!F2049</f>
        <v>500</v>
      </c>
      <c r="V2050" s="8">
        <f>Расценки!G2049</f>
        <v>575</v>
      </c>
      <c r="W2050" s="10">
        <f t="shared" si="1290"/>
        <v>0.28000000000000003</v>
      </c>
      <c r="X2050" s="10">
        <f t="shared" si="1291"/>
        <v>0.24869565217391304</v>
      </c>
      <c r="Y2050" s="9">
        <f>Расценки!H2049</f>
        <v>500</v>
      </c>
      <c r="Z2050" s="9">
        <f>Расценки!I2049</f>
        <v>576</v>
      </c>
      <c r="AA2050" s="10">
        <f>Расценки!J2049</f>
        <v>0</v>
      </c>
      <c r="AB2050" s="10">
        <f>Расценки!K2049</f>
        <v>1.7391304347826875E-3</v>
      </c>
      <c r="AC2050" s="16">
        <f t="shared" si="1292"/>
        <v>0.28000000000000003</v>
      </c>
      <c r="AD2050" s="16">
        <f t="shared" si="1293"/>
        <v>0.25</v>
      </c>
      <c r="AE2050" s="10">
        <f t="shared" si="1294"/>
        <v>0.4</v>
      </c>
      <c r="AF2050" s="10">
        <f t="shared" si="1295"/>
        <v>0.40104166666666669</v>
      </c>
      <c r="AG2050" s="8">
        <f t="shared" si="1296"/>
        <v>140</v>
      </c>
      <c r="AH2050" s="8">
        <f t="shared" si="1297"/>
        <v>144</v>
      </c>
    </row>
    <row r="2051" spans="1:34" x14ac:dyDescent="0.25">
      <c r="A2051" s="7" t="s">
        <v>5970</v>
      </c>
      <c r="B2051" s="7" t="s">
        <v>5971</v>
      </c>
      <c r="C2051" s="7" t="s">
        <v>54</v>
      </c>
      <c r="D2051" s="7" t="s">
        <v>799</v>
      </c>
      <c r="E2051" s="7" t="str">
        <f>INDEX('Нормо-час по специальностям'!$B$6:$B$26,MATCH(D2051,'Нормо-час по специальностям'!$A$6:$A$26,0))</f>
        <v>Сервисный инженер ворот и автоматики</v>
      </c>
      <c r="F2051" s="15">
        <v>1.5</v>
      </c>
      <c r="G2051" s="7" t="s">
        <v>7704</v>
      </c>
      <c r="H2051" s="11">
        <f t="shared" si="1281"/>
        <v>4.67</v>
      </c>
      <c r="I2051" s="8">
        <f>INDEX('Нормо-час по специальностям'!$D$6:$D$26,MATCH(D2051,'Нормо-час по специальностям'!$A$6:$A$26,0))</f>
        <v>1200</v>
      </c>
      <c r="J2051" s="8">
        <f>INDEX('Нормо-час по специальностям'!$E$6:$E$26,MATCH(D2051,'Нормо-час по специальностям'!$A$6:$A$26,0))</f>
        <v>1440</v>
      </c>
      <c r="K2051" s="8">
        <f t="shared" si="1282"/>
        <v>1800</v>
      </c>
      <c r="L2051" s="8">
        <f t="shared" si="1283"/>
        <v>2160</v>
      </c>
      <c r="M2051" s="8">
        <f>Расценки!L2050</f>
        <v>960</v>
      </c>
      <c r="N2051" s="8">
        <f>Расценки!M2050</f>
        <v>1104</v>
      </c>
      <c r="O2051" s="10">
        <f t="shared" si="1284"/>
        <v>0.875</v>
      </c>
      <c r="P2051" s="10">
        <f t="shared" si="1285"/>
        <v>0.95652173913043481</v>
      </c>
      <c r="Q2051" s="7" t="str">
        <f t="shared" si="1286"/>
        <v>расценка</v>
      </c>
      <c r="R2051" s="7" t="str">
        <f t="shared" si="1287"/>
        <v>расценка</v>
      </c>
      <c r="S2051" s="8">
        <f t="shared" si="1288"/>
        <v>640</v>
      </c>
      <c r="T2051" s="8">
        <f t="shared" si="1289"/>
        <v>736</v>
      </c>
      <c r="U2051" s="8">
        <f>Расценки!F2050</f>
        <v>1600</v>
      </c>
      <c r="V2051" s="8">
        <f>Расценки!G2050</f>
        <v>1840</v>
      </c>
      <c r="W2051" s="10">
        <f t="shared" si="1290"/>
        <v>-0.125</v>
      </c>
      <c r="X2051" s="10">
        <f t="shared" si="1291"/>
        <v>-0.17391304347826086</v>
      </c>
      <c r="Y2051" s="9">
        <f>Расценки!H2050</f>
        <v>2400</v>
      </c>
      <c r="Z2051" s="9">
        <f>Расценки!I2050</f>
        <v>2880</v>
      </c>
      <c r="AA2051" s="10">
        <f>Расценки!J2050</f>
        <v>0.5</v>
      </c>
      <c r="AB2051" s="10">
        <f>Расценки!K2050</f>
        <v>0.56521739130434789</v>
      </c>
      <c r="AC2051" s="16">
        <f t="shared" si="1292"/>
        <v>0.25</v>
      </c>
      <c r="AD2051" s="16">
        <f t="shared" si="1293"/>
        <v>0.25</v>
      </c>
      <c r="AE2051" s="10">
        <f t="shared" si="1294"/>
        <v>0.6</v>
      </c>
      <c r="AF2051" s="10">
        <f t="shared" si="1295"/>
        <v>0.6166666666666667</v>
      </c>
      <c r="AG2051" s="8">
        <f t="shared" si="1296"/>
        <v>600</v>
      </c>
      <c r="AH2051" s="8">
        <f t="shared" si="1297"/>
        <v>720</v>
      </c>
    </row>
    <row r="2052" spans="1:34" x14ac:dyDescent="0.25">
      <c r="A2052" s="7" t="s">
        <v>5974</v>
      </c>
      <c r="B2052" s="7" t="s">
        <v>5975</v>
      </c>
      <c r="C2052" s="7" t="s">
        <v>177</v>
      </c>
      <c r="D2052" s="7" t="s">
        <v>799</v>
      </c>
      <c r="E2052" s="7" t="str">
        <f>INDEX('Нормо-час по специальностям'!$B$6:$B$26,MATCH(D2052,'Нормо-час по специальностям'!$A$6:$A$26,0))</f>
        <v>Сервисный инженер ворот и автоматики</v>
      </c>
      <c r="F2052" s="15">
        <v>0.3</v>
      </c>
      <c r="G2052" s="7" t="s">
        <v>7646</v>
      </c>
      <c r="H2052" s="11">
        <f t="shared" si="1281"/>
        <v>23.33</v>
      </c>
      <c r="I2052" s="8">
        <f>INDEX('Нормо-час по специальностям'!$D$6:$D$26,MATCH(D2052,'Нормо-час по специальностям'!$A$6:$A$26,0))</f>
        <v>1200</v>
      </c>
      <c r="J2052" s="8">
        <f>INDEX('Нормо-час по специальностям'!$E$6:$E$26,MATCH(D2052,'Нормо-час по специальностям'!$A$6:$A$26,0))</f>
        <v>1440</v>
      </c>
      <c r="K2052" s="8">
        <f t="shared" si="1282"/>
        <v>360</v>
      </c>
      <c r="L2052" s="8">
        <f t="shared" si="1283"/>
        <v>432</v>
      </c>
      <c r="M2052" s="8">
        <f>Расценки!L2051</f>
        <v>360</v>
      </c>
      <c r="N2052" s="8">
        <f>Расценки!M2051</f>
        <v>414</v>
      </c>
      <c r="O2052" s="10">
        <f t="shared" si="1284"/>
        <v>0</v>
      </c>
      <c r="P2052" s="10">
        <f t="shared" si="1285"/>
        <v>4.3478260869565188E-2</v>
      </c>
      <c r="Q2052" s="7" t="str">
        <f t="shared" si="1286"/>
        <v>равно</v>
      </c>
      <c r="R2052" s="7" t="str">
        <f t="shared" si="1287"/>
        <v>равно</v>
      </c>
      <c r="S2052" s="8">
        <f t="shared" si="1288"/>
        <v>1200</v>
      </c>
      <c r="T2052" s="8">
        <f t="shared" si="1289"/>
        <v>1380</v>
      </c>
      <c r="U2052" s="8">
        <f>Расценки!F2051</f>
        <v>600</v>
      </c>
      <c r="V2052" s="8">
        <f>Расценки!G2051</f>
        <v>690</v>
      </c>
      <c r="W2052" s="10">
        <f t="shared" si="1290"/>
        <v>0.4</v>
      </c>
      <c r="X2052" s="10">
        <f t="shared" si="1291"/>
        <v>0.37391304347826088</v>
      </c>
      <c r="Y2052" s="9">
        <f>Расценки!H2051</f>
        <v>600</v>
      </c>
      <c r="Z2052" s="9">
        <f>Расценки!I2051</f>
        <v>690</v>
      </c>
      <c r="AA2052" s="10">
        <f>Расценки!J2051</f>
        <v>0</v>
      </c>
      <c r="AB2052" s="10">
        <f>Расценки!K2051</f>
        <v>0</v>
      </c>
      <c r="AC2052" s="16">
        <f t="shared" si="1292"/>
        <v>0.4</v>
      </c>
      <c r="AD2052" s="16">
        <f t="shared" si="1293"/>
        <v>0.37391304347826088</v>
      </c>
      <c r="AE2052" s="10">
        <f t="shared" si="1294"/>
        <v>0.4</v>
      </c>
      <c r="AF2052" s="10">
        <f t="shared" si="1295"/>
        <v>0.4</v>
      </c>
      <c r="AG2052" s="8">
        <f t="shared" si="1296"/>
        <v>240</v>
      </c>
      <c r="AH2052" s="8">
        <f t="shared" si="1297"/>
        <v>258</v>
      </c>
    </row>
    <row r="2053" spans="1:34" x14ac:dyDescent="0.25">
      <c r="A2053" s="7" t="s">
        <v>5977</v>
      </c>
      <c r="B2053" s="7" t="s">
        <v>5978</v>
      </c>
      <c r="C2053" s="7" t="s">
        <v>177</v>
      </c>
      <c r="D2053" s="7" t="s">
        <v>799</v>
      </c>
      <c r="E2053" s="7" t="str">
        <f>INDEX('Нормо-час по специальностям'!$B$6:$B$26,MATCH(D2053,'Нормо-час по специальностям'!$A$6:$A$26,0))</f>
        <v>Сервисный инженер ворот и автоматики</v>
      </c>
      <c r="F2053" s="15">
        <v>0.4</v>
      </c>
      <c r="G2053" s="7" t="s">
        <v>7646</v>
      </c>
      <c r="H2053" s="11">
        <f t="shared" si="1281"/>
        <v>17.5</v>
      </c>
      <c r="I2053" s="8">
        <f>INDEX('Нормо-час по специальностям'!$D$6:$D$26,MATCH(D2053,'Нормо-час по специальностям'!$A$6:$A$26,0))</f>
        <v>1200</v>
      </c>
      <c r="J2053" s="8">
        <f>INDEX('Нормо-час по специальностям'!$E$6:$E$26,MATCH(D2053,'Нормо-час по специальностям'!$A$6:$A$26,0))</f>
        <v>1440</v>
      </c>
      <c r="K2053" s="8">
        <f t="shared" si="1282"/>
        <v>480</v>
      </c>
      <c r="L2053" s="8">
        <f t="shared" si="1283"/>
        <v>576</v>
      </c>
      <c r="M2053" s="8">
        <f>Расценки!L2052</f>
        <v>420</v>
      </c>
      <c r="N2053" s="8">
        <f>Расценки!M2052</f>
        <v>483</v>
      </c>
      <c r="O2053" s="10">
        <f t="shared" si="1284"/>
        <v>0.14285714285714279</v>
      </c>
      <c r="P2053" s="10">
        <f t="shared" si="1285"/>
        <v>0.19254658385093171</v>
      </c>
      <c r="Q2053" s="7" t="str">
        <f t="shared" si="1286"/>
        <v>расценка</v>
      </c>
      <c r="R2053" s="7" t="str">
        <f t="shared" si="1287"/>
        <v>расценка</v>
      </c>
      <c r="S2053" s="8">
        <f t="shared" si="1288"/>
        <v>1050</v>
      </c>
      <c r="T2053" s="8">
        <f t="shared" si="1289"/>
        <v>1208</v>
      </c>
      <c r="U2053" s="8">
        <f>Расценки!F2052</f>
        <v>700</v>
      </c>
      <c r="V2053" s="8">
        <f>Расценки!G2052</f>
        <v>805</v>
      </c>
      <c r="W2053" s="10">
        <f t="shared" si="1290"/>
        <v>0.31428571428571428</v>
      </c>
      <c r="X2053" s="10">
        <f t="shared" si="1291"/>
        <v>0.28447204968944101</v>
      </c>
      <c r="Y2053" s="9">
        <f>Расценки!H2052</f>
        <v>700</v>
      </c>
      <c r="Z2053" s="9">
        <f>Расценки!I2052</f>
        <v>805</v>
      </c>
      <c r="AA2053" s="10">
        <f>Расценки!J2052</f>
        <v>0</v>
      </c>
      <c r="AB2053" s="10">
        <f>Расценки!K2052</f>
        <v>0</v>
      </c>
      <c r="AC2053" s="16">
        <f t="shared" si="1292"/>
        <v>0.31428571428571428</v>
      </c>
      <c r="AD2053" s="16">
        <f t="shared" si="1293"/>
        <v>0.28447204968944101</v>
      </c>
      <c r="AE2053" s="10">
        <f t="shared" si="1294"/>
        <v>0.4</v>
      </c>
      <c r="AF2053" s="10">
        <f t="shared" si="1295"/>
        <v>0.4</v>
      </c>
      <c r="AG2053" s="8">
        <f t="shared" si="1296"/>
        <v>220</v>
      </c>
      <c r="AH2053" s="8">
        <f t="shared" si="1297"/>
        <v>229</v>
      </c>
    </row>
    <row r="2054" spans="1:34" x14ac:dyDescent="0.25">
      <c r="A2054" s="7" t="s">
        <v>5980</v>
      </c>
      <c r="B2054" s="7" t="s">
        <v>5981</v>
      </c>
      <c r="C2054" s="7" t="s">
        <v>177</v>
      </c>
      <c r="D2054" s="7" t="s">
        <v>799</v>
      </c>
      <c r="E2054" s="7" t="str">
        <f>INDEX('Нормо-час по специальностям'!$B$6:$B$26,MATCH(D2054,'Нормо-час по специальностям'!$A$6:$A$26,0))</f>
        <v>Сервисный инженер ворот и автоматики</v>
      </c>
      <c r="F2054" s="15">
        <v>0.3</v>
      </c>
      <c r="G2054" s="7" t="s">
        <v>7646</v>
      </c>
      <c r="H2054" s="11">
        <f t="shared" si="1281"/>
        <v>23.33</v>
      </c>
      <c r="I2054" s="8">
        <f>INDEX('Нормо-час по специальностям'!$D$6:$D$26,MATCH(D2054,'Нормо-час по специальностям'!$A$6:$A$26,0))</f>
        <v>1200</v>
      </c>
      <c r="J2054" s="8">
        <f>INDEX('Нормо-час по специальностям'!$E$6:$E$26,MATCH(D2054,'Нормо-час по специальностям'!$A$6:$A$26,0))</f>
        <v>1440</v>
      </c>
      <c r="K2054" s="8">
        <f t="shared" si="1282"/>
        <v>360</v>
      </c>
      <c r="L2054" s="8">
        <f t="shared" si="1283"/>
        <v>432</v>
      </c>
      <c r="M2054" s="8">
        <f>Расценки!L2053</f>
        <v>360</v>
      </c>
      <c r="N2054" s="8">
        <f>Расценки!M2053</f>
        <v>414</v>
      </c>
      <c r="O2054" s="10">
        <f t="shared" si="1284"/>
        <v>0</v>
      </c>
      <c r="P2054" s="10">
        <f t="shared" si="1285"/>
        <v>4.3478260869565188E-2</v>
      </c>
      <c r="Q2054" s="7" t="str">
        <f t="shared" si="1286"/>
        <v>равно</v>
      </c>
      <c r="R2054" s="7" t="str">
        <f t="shared" si="1287"/>
        <v>равно</v>
      </c>
      <c r="S2054" s="8">
        <f t="shared" si="1288"/>
        <v>1200</v>
      </c>
      <c r="T2054" s="8">
        <f t="shared" si="1289"/>
        <v>1380</v>
      </c>
      <c r="U2054" s="8">
        <f>Расценки!F2053</f>
        <v>600</v>
      </c>
      <c r="V2054" s="8">
        <f>Расценки!G2053</f>
        <v>690</v>
      </c>
      <c r="W2054" s="10">
        <f t="shared" si="1290"/>
        <v>0.4</v>
      </c>
      <c r="X2054" s="10">
        <f t="shared" si="1291"/>
        <v>0.37391304347826088</v>
      </c>
      <c r="Y2054" s="9">
        <f>Расценки!H2053</f>
        <v>600</v>
      </c>
      <c r="Z2054" s="9">
        <f>Расценки!I2053</f>
        <v>690</v>
      </c>
      <c r="AA2054" s="10">
        <f>Расценки!J2053</f>
        <v>0</v>
      </c>
      <c r="AB2054" s="10">
        <f>Расценки!K2053</f>
        <v>0</v>
      </c>
      <c r="AC2054" s="16">
        <f t="shared" si="1292"/>
        <v>0.4</v>
      </c>
      <c r="AD2054" s="16">
        <f t="shared" si="1293"/>
        <v>0.37391304347826088</v>
      </c>
      <c r="AE2054" s="10">
        <f t="shared" si="1294"/>
        <v>0.4</v>
      </c>
      <c r="AF2054" s="10">
        <f t="shared" si="1295"/>
        <v>0.4</v>
      </c>
      <c r="AG2054" s="8">
        <f t="shared" si="1296"/>
        <v>240</v>
      </c>
      <c r="AH2054" s="8">
        <f t="shared" si="1297"/>
        <v>258</v>
      </c>
    </row>
    <row r="2055" spans="1:34" x14ac:dyDescent="0.25">
      <c r="A2055" s="7" t="s">
        <v>5983</v>
      </c>
      <c r="B2055" s="7" t="s">
        <v>5984</v>
      </c>
      <c r="C2055" s="7" t="s">
        <v>177</v>
      </c>
      <c r="D2055" s="7" t="s">
        <v>799</v>
      </c>
      <c r="E2055" s="7" t="str">
        <f>INDEX('Нормо-час по специальностям'!$B$6:$B$26,MATCH(D2055,'Нормо-час по специальностям'!$A$6:$A$26,0))</f>
        <v>Сервисный инженер ворот и автоматики</v>
      </c>
      <c r="F2055" s="15">
        <v>2</v>
      </c>
      <c r="G2055" s="7" t="s">
        <v>7646</v>
      </c>
      <c r="H2055" s="11">
        <f t="shared" si="1281"/>
        <v>3.5</v>
      </c>
      <c r="I2055" s="8">
        <f>INDEX('Нормо-час по специальностям'!$D$6:$D$26,MATCH(D2055,'Нормо-час по специальностям'!$A$6:$A$26,0))</f>
        <v>1200</v>
      </c>
      <c r="J2055" s="8">
        <f>INDEX('Нормо-час по специальностям'!$E$6:$E$26,MATCH(D2055,'Нормо-час по специальностям'!$A$6:$A$26,0))</f>
        <v>1440</v>
      </c>
      <c r="K2055" s="8">
        <f t="shared" si="1282"/>
        <v>2400</v>
      </c>
      <c r="L2055" s="8">
        <f t="shared" si="1283"/>
        <v>2880</v>
      </c>
      <c r="M2055" s="8">
        <f>Расценки!L2054</f>
        <v>2400</v>
      </c>
      <c r="N2055" s="8">
        <f>Расценки!M2054</f>
        <v>2760</v>
      </c>
      <c r="O2055" s="10">
        <f t="shared" si="1284"/>
        <v>0</v>
      </c>
      <c r="P2055" s="10">
        <f t="shared" si="1285"/>
        <v>4.3478260869565188E-2</v>
      </c>
      <c r="Q2055" s="7" t="str">
        <f t="shared" si="1286"/>
        <v>равно</v>
      </c>
      <c r="R2055" s="7" t="str">
        <f t="shared" si="1287"/>
        <v>равно</v>
      </c>
      <c r="S2055" s="8">
        <f t="shared" si="1288"/>
        <v>1200</v>
      </c>
      <c r="T2055" s="8">
        <f t="shared" si="1289"/>
        <v>1380</v>
      </c>
      <c r="U2055" s="8">
        <f>Расценки!F2054</f>
        <v>4000</v>
      </c>
      <c r="V2055" s="8">
        <f>Расценки!G2054</f>
        <v>4600</v>
      </c>
      <c r="W2055" s="10">
        <f t="shared" si="1290"/>
        <v>0.4</v>
      </c>
      <c r="X2055" s="10">
        <f t="shared" si="1291"/>
        <v>0.37391304347826088</v>
      </c>
      <c r="Y2055" s="9">
        <f>Расценки!H2054</f>
        <v>4000</v>
      </c>
      <c r="Z2055" s="9">
        <f>Расценки!I2054</f>
        <v>4600</v>
      </c>
      <c r="AA2055" s="10">
        <f>Расценки!J2054</f>
        <v>0</v>
      </c>
      <c r="AB2055" s="10">
        <f>Расценки!K2054</f>
        <v>0</v>
      </c>
      <c r="AC2055" s="16">
        <f t="shared" si="1292"/>
        <v>0.4</v>
      </c>
      <c r="AD2055" s="16">
        <f t="shared" si="1293"/>
        <v>0.37391304347826088</v>
      </c>
      <c r="AE2055" s="10">
        <f t="shared" si="1294"/>
        <v>0.4</v>
      </c>
      <c r="AF2055" s="10">
        <f t="shared" si="1295"/>
        <v>0.4</v>
      </c>
      <c r="AG2055" s="8">
        <f t="shared" si="1296"/>
        <v>1600</v>
      </c>
      <c r="AH2055" s="8">
        <f t="shared" si="1297"/>
        <v>1720</v>
      </c>
    </row>
    <row r="2056" spans="1:34" x14ac:dyDescent="0.25">
      <c r="A2056" s="7" t="s">
        <v>5986</v>
      </c>
      <c r="B2056" s="7" t="s">
        <v>5987</v>
      </c>
      <c r="C2056" s="7" t="s">
        <v>177</v>
      </c>
      <c r="D2056" s="7" t="s">
        <v>799</v>
      </c>
      <c r="E2056" s="7" t="str">
        <f>INDEX('Нормо-час по специальностям'!$B$6:$B$26,MATCH(D2056,'Нормо-час по специальностям'!$A$6:$A$26,0))</f>
        <v>Сервисный инженер ворот и автоматики</v>
      </c>
      <c r="F2056" s="15">
        <v>1</v>
      </c>
      <c r="G2056" s="7" t="s">
        <v>7646</v>
      </c>
      <c r="H2056" s="11">
        <f t="shared" si="1281"/>
        <v>7</v>
      </c>
      <c r="I2056" s="8">
        <f>INDEX('Нормо-час по специальностям'!$D$6:$D$26,MATCH(D2056,'Нормо-час по специальностям'!$A$6:$A$26,0))</f>
        <v>1200</v>
      </c>
      <c r="J2056" s="8">
        <f>INDEX('Нормо-час по специальностям'!$E$6:$E$26,MATCH(D2056,'Нормо-час по специальностям'!$A$6:$A$26,0))</f>
        <v>1440</v>
      </c>
      <c r="K2056" s="8">
        <f t="shared" si="1282"/>
        <v>1200</v>
      </c>
      <c r="L2056" s="8">
        <f t="shared" si="1283"/>
        <v>1440</v>
      </c>
      <c r="M2056" s="8">
        <f>Расценки!L2055</f>
        <v>1080</v>
      </c>
      <c r="N2056" s="8">
        <f>Расценки!M2055</f>
        <v>1242</v>
      </c>
      <c r="O2056" s="10">
        <f t="shared" si="1284"/>
        <v>0.11111111111111116</v>
      </c>
      <c r="P2056" s="10">
        <f t="shared" si="1285"/>
        <v>0.15942028985507251</v>
      </c>
      <c r="Q2056" s="7" t="str">
        <f t="shared" si="1286"/>
        <v>расценка</v>
      </c>
      <c r="R2056" s="7" t="str">
        <f t="shared" si="1287"/>
        <v>расценка</v>
      </c>
      <c r="S2056" s="8">
        <f t="shared" si="1288"/>
        <v>1080</v>
      </c>
      <c r="T2056" s="8">
        <f t="shared" si="1289"/>
        <v>1242</v>
      </c>
      <c r="U2056" s="8">
        <f>Расценки!F2055</f>
        <v>1800</v>
      </c>
      <c r="V2056" s="8">
        <f>Расценки!G2055</f>
        <v>2070</v>
      </c>
      <c r="W2056" s="10">
        <f t="shared" si="1290"/>
        <v>0.33333333333333331</v>
      </c>
      <c r="X2056" s="10">
        <f t="shared" si="1291"/>
        <v>0.30434782608695654</v>
      </c>
      <c r="Y2056" s="9">
        <f>Расценки!H2055</f>
        <v>1800</v>
      </c>
      <c r="Z2056" s="9">
        <f>Расценки!I2055</f>
        <v>2070</v>
      </c>
      <c r="AA2056" s="10">
        <f>Расценки!J2055</f>
        <v>0</v>
      </c>
      <c r="AB2056" s="10">
        <f>Расценки!K2055</f>
        <v>0</v>
      </c>
      <c r="AC2056" s="16">
        <f t="shared" si="1292"/>
        <v>0.33333333333333331</v>
      </c>
      <c r="AD2056" s="16">
        <f t="shared" si="1293"/>
        <v>0.30434782608695654</v>
      </c>
      <c r="AE2056" s="10">
        <f t="shared" si="1294"/>
        <v>0.4</v>
      </c>
      <c r="AF2056" s="10">
        <f t="shared" si="1295"/>
        <v>0.4</v>
      </c>
      <c r="AG2056" s="8">
        <f t="shared" si="1296"/>
        <v>600</v>
      </c>
      <c r="AH2056" s="8">
        <f t="shared" si="1297"/>
        <v>630</v>
      </c>
    </row>
    <row r="2057" spans="1:34" x14ac:dyDescent="0.25">
      <c r="A2057" s="7" t="s">
        <v>5989</v>
      </c>
      <c r="B2057" s="7" t="s">
        <v>5990</v>
      </c>
      <c r="C2057" s="7" t="s">
        <v>177</v>
      </c>
      <c r="D2057" s="7" t="s">
        <v>41</v>
      </c>
      <c r="E2057" s="7" t="str">
        <f>INDEX('Нормо-час по специальностям'!$B$6:$B$26,MATCH(D2057,'Нормо-час по специальностям'!$A$6:$A$26,0))</f>
        <v>Сварщик / монтажник МК</v>
      </c>
      <c r="F2057" s="15">
        <v>1.5</v>
      </c>
      <c r="G2057" s="7" t="s">
        <v>7631</v>
      </c>
      <c r="H2057" s="11">
        <f t="shared" si="1281"/>
        <v>4.67</v>
      </c>
      <c r="I2057" s="8">
        <f>INDEX('Нормо-час по специальностям'!$D$6:$D$26,MATCH(D2057,'Нормо-час по специальностям'!$A$6:$A$26,0))</f>
        <v>900</v>
      </c>
      <c r="J2057" s="8">
        <f>INDEX('Нормо-час по специальностям'!$E$6:$E$26,MATCH(D2057,'Нормо-час по специальностям'!$A$6:$A$26,0))</f>
        <v>1080</v>
      </c>
      <c r="K2057" s="8">
        <f t="shared" si="1282"/>
        <v>1350</v>
      </c>
      <c r="L2057" s="8">
        <f t="shared" si="1283"/>
        <v>1620</v>
      </c>
      <c r="M2057" s="8">
        <f>Расценки!L2056</f>
        <v>1240</v>
      </c>
      <c r="N2057" s="8">
        <f>Расценки!M2056</f>
        <v>1426</v>
      </c>
      <c r="O2057" s="10">
        <f t="shared" si="1284"/>
        <v>8.870967741935476E-2</v>
      </c>
      <c r="P2057" s="10">
        <f t="shared" si="1285"/>
        <v>0.13604488078541377</v>
      </c>
      <c r="Q2057" s="7" t="str">
        <f t="shared" si="1286"/>
        <v>равно</v>
      </c>
      <c r="R2057" s="7" t="str">
        <f t="shared" si="1287"/>
        <v>расценка</v>
      </c>
      <c r="S2057" s="8">
        <f t="shared" si="1288"/>
        <v>827</v>
      </c>
      <c r="T2057" s="8">
        <f t="shared" si="1289"/>
        <v>951</v>
      </c>
      <c r="U2057" s="8">
        <f>Расценки!F2056</f>
        <v>2000</v>
      </c>
      <c r="V2057" s="8">
        <f>Расценки!G2056</f>
        <v>2300</v>
      </c>
      <c r="W2057" s="10">
        <f t="shared" si="1290"/>
        <v>0.32500000000000001</v>
      </c>
      <c r="X2057" s="10">
        <f t="shared" si="1291"/>
        <v>0.29565217391304349</v>
      </c>
      <c r="Y2057" s="9">
        <f>Расценки!H2056</f>
        <v>2000</v>
      </c>
      <c r="Z2057" s="9">
        <f>Расценки!I2056</f>
        <v>2300</v>
      </c>
      <c r="AA2057" s="10">
        <f>Расценки!J2056</f>
        <v>0</v>
      </c>
      <c r="AB2057" s="10">
        <f>Расценки!K2056</f>
        <v>0</v>
      </c>
      <c r="AC2057" s="16">
        <f t="shared" si="1292"/>
        <v>0.32500000000000001</v>
      </c>
      <c r="AD2057" s="16">
        <f t="shared" si="1293"/>
        <v>0.29565217391304349</v>
      </c>
      <c r="AE2057" s="10">
        <f t="shared" si="1294"/>
        <v>0.38</v>
      </c>
      <c r="AF2057" s="10">
        <f t="shared" si="1295"/>
        <v>0.38</v>
      </c>
      <c r="AG2057" s="8">
        <f t="shared" si="1296"/>
        <v>650</v>
      </c>
      <c r="AH2057" s="8">
        <f t="shared" si="1297"/>
        <v>680</v>
      </c>
    </row>
    <row r="2058" spans="1:34" x14ac:dyDescent="0.25">
      <c r="A2058" s="7" t="s">
        <v>5993</v>
      </c>
      <c r="B2058" s="7" t="s">
        <v>5994</v>
      </c>
      <c r="C2058" s="7" t="s">
        <v>177</v>
      </c>
      <c r="D2058" s="7" t="s">
        <v>799</v>
      </c>
      <c r="E2058" s="7" t="str">
        <f>INDEX('Нормо-час по специальностям'!$B$6:$B$26,MATCH(D2058,'Нормо-час по специальностям'!$A$6:$A$26,0))</f>
        <v>Сервисный инженер ворот и автоматики</v>
      </c>
      <c r="F2058" s="15">
        <v>0.3</v>
      </c>
      <c r="G2058" s="7" t="s">
        <v>7646</v>
      </c>
      <c r="H2058" s="11">
        <f t="shared" si="1281"/>
        <v>23.33</v>
      </c>
      <c r="I2058" s="8">
        <f>INDEX('Нормо-час по специальностям'!$D$6:$D$26,MATCH(D2058,'Нормо-час по специальностям'!$A$6:$A$26,0))</f>
        <v>1200</v>
      </c>
      <c r="J2058" s="8">
        <f>INDEX('Нормо-час по специальностям'!$E$6:$E$26,MATCH(D2058,'Нормо-час по специальностям'!$A$6:$A$26,0))</f>
        <v>1440</v>
      </c>
      <c r="K2058" s="8">
        <f t="shared" si="1282"/>
        <v>360</v>
      </c>
      <c r="L2058" s="8">
        <f t="shared" si="1283"/>
        <v>432</v>
      </c>
      <c r="M2058" s="8">
        <f>Расценки!L2057</f>
        <v>300</v>
      </c>
      <c r="N2058" s="8">
        <f>Расценки!M2057</f>
        <v>345</v>
      </c>
      <c r="O2058" s="10">
        <f t="shared" si="1284"/>
        <v>0.19999999999999996</v>
      </c>
      <c r="P2058" s="10">
        <f t="shared" si="1285"/>
        <v>0.25217391304347836</v>
      </c>
      <c r="Q2058" s="7" t="str">
        <f t="shared" si="1286"/>
        <v>расценка</v>
      </c>
      <c r="R2058" s="7" t="str">
        <f t="shared" si="1287"/>
        <v>расценка</v>
      </c>
      <c r="S2058" s="8">
        <f t="shared" si="1288"/>
        <v>1000</v>
      </c>
      <c r="T2058" s="8">
        <f t="shared" si="1289"/>
        <v>1150</v>
      </c>
      <c r="U2058" s="8">
        <f>Расценки!F2057</f>
        <v>500</v>
      </c>
      <c r="V2058" s="8">
        <f>Расценки!G2057</f>
        <v>575</v>
      </c>
      <c r="W2058" s="10">
        <f t="shared" si="1290"/>
        <v>0.28000000000000003</v>
      </c>
      <c r="X2058" s="10">
        <f t="shared" si="1291"/>
        <v>0.24869565217391304</v>
      </c>
      <c r="Y2058" s="9">
        <f>Расценки!H2057</f>
        <v>500</v>
      </c>
      <c r="Z2058" s="9">
        <f>Расценки!I2057</f>
        <v>576</v>
      </c>
      <c r="AA2058" s="10">
        <f>Расценки!J2057</f>
        <v>0</v>
      </c>
      <c r="AB2058" s="10">
        <f>Расценки!K2057</f>
        <v>1.7391304347826875E-3</v>
      </c>
      <c r="AC2058" s="16">
        <f t="shared" si="1292"/>
        <v>0.28000000000000003</v>
      </c>
      <c r="AD2058" s="16">
        <f t="shared" si="1293"/>
        <v>0.25</v>
      </c>
      <c r="AE2058" s="10">
        <f t="shared" si="1294"/>
        <v>0.4</v>
      </c>
      <c r="AF2058" s="10">
        <f t="shared" si="1295"/>
        <v>0.40104166666666669</v>
      </c>
      <c r="AG2058" s="8">
        <f t="shared" si="1296"/>
        <v>140</v>
      </c>
      <c r="AH2058" s="8">
        <f t="shared" si="1297"/>
        <v>144</v>
      </c>
    </row>
    <row r="2059" spans="1:34" x14ac:dyDescent="0.25">
      <c r="A2059" s="7" t="s">
        <v>5995</v>
      </c>
      <c r="B2059" s="7" t="s">
        <v>5996</v>
      </c>
      <c r="C2059" s="7" t="s">
        <v>177</v>
      </c>
      <c r="D2059" s="7" t="s">
        <v>799</v>
      </c>
      <c r="E2059" s="7" t="str">
        <f>INDEX('Нормо-час по специальностям'!$B$6:$B$26,MATCH(D2059,'Нормо-час по специальностям'!$A$6:$A$26,0))</f>
        <v>Сервисный инженер ворот и автоматики</v>
      </c>
      <c r="F2059" s="15">
        <v>1.2</v>
      </c>
      <c r="G2059" s="7" t="s">
        <v>7646</v>
      </c>
      <c r="H2059" s="11">
        <f t="shared" si="1281"/>
        <v>5.83</v>
      </c>
      <c r="I2059" s="8">
        <f>INDEX('Нормо-час по специальностям'!$D$6:$D$26,MATCH(D2059,'Нормо-час по специальностям'!$A$6:$A$26,0))</f>
        <v>1200</v>
      </c>
      <c r="J2059" s="8">
        <f>INDEX('Нормо-час по специальностям'!$E$6:$E$26,MATCH(D2059,'Нормо-час по специальностям'!$A$6:$A$26,0))</f>
        <v>1440</v>
      </c>
      <c r="K2059" s="8">
        <f t="shared" si="1282"/>
        <v>1440</v>
      </c>
      <c r="L2059" s="8">
        <f t="shared" si="1283"/>
        <v>1728</v>
      </c>
      <c r="M2059" s="8">
        <f>Расценки!L2058</f>
        <v>1320</v>
      </c>
      <c r="N2059" s="8">
        <f>Расценки!M2058</f>
        <v>1518</v>
      </c>
      <c r="O2059" s="10">
        <f t="shared" si="1284"/>
        <v>9.0909090909090828E-2</v>
      </c>
      <c r="P2059" s="10">
        <f t="shared" si="1285"/>
        <v>0.13833992094861669</v>
      </c>
      <c r="Q2059" s="7" t="str">
        <f t="shared" si="1286"/>
        <v>равно</v>
      </c>
      <c r="R2059" s="7" t="str">
        <f t="shared" si="1287"/>
        <v>расценка</v>
      </c>
      <c r="S2059" s="8">
        <f t="shared" si="1288"/>
        <v>1100</v>
      </c>
      <c r="T2059" s="8">
        <f t="shared" si="1289"/>
        <v>1265</v>
      </c>
      <c r="U2059" s="8">
        <f>Расценки!F2058</f>
        <v>2200</v>
      </c>
      <c r="V2059" s="8">
        <f>Расценки!G2058</f>
        <v>2530</v>
      </c>
      <c r="W2059" s="10">
        <f t="shared" si="1290"/>
        <v>0.34545454545454546</v>
      </c>
      <c r="X2059" s="10">
        <f t="shared" si="1291"/>
        <v>0.31699604743083004</v>
      </c>
      <c r="Y2059" s="9">
        <f>Расценки!H2058</f>
        <v>2200</v>
      </c>
      <c r="Z2059" s="9">
        <f>Расценки!I2058</f>
        <v>2530</v>
      </c>
      <c r="AA2059" s="10">
        <f>Расценки!J2058</f>
        <v>0</v>
      </c>
      <c r="AB2059" s="10">
        <f>Расценки!K2058</f>
        <v>0</v>
      </c>
      <c r="AC2059" s="16">
        <f t="shared" si="1292"/>
        <v>0.34545454545454546</v>
      </c>
      <c r="AD2059" s="16">
        <f t="shared" si="1293"/>
        <v>0.31699604743083004</v>
      </c>
      <c r="AE2059" s="10">
        <f t="shared" si="1294"/>
        <v>0.4</v>
      </c>
      <c r="AF2059" s="10">
        <f t="shared" si="1295"/>
        <v>0.4</v>
      </c>
      <c r="AG2059" s="8">
        <f t="shared" si="1296"/>
        <v>760</v>
      </c>
      <c r="AH2059" s="8">
        <f t="shared" si="1297"/>
        <v>802</v>
      </c>
    </row>
    <row r="2060" spans="1:34" x14ac:dyDescent="0.25">
      <c r="A2060" s="7" t="s">
        <v>5998</v>
      </c>
      <c r="B2060" s="7" t="s">
        <v>5999</v>
      </c>
      <c r="C2060" s="7" t="s">
        <v>177</v>
      </c>
      <c r="D2060" s="7" t="s">
        <v>799</v>
      </c>
      <c r="E2060" s="7" t="str">
        <f>INDEX('Нормо-час по специальностям'!$B$6:$B$26,MATCH(D2060,'Нормо-час по специальностям'!$A$6:$A$26,0))</f>
        <v>Сервисный инженер ворот и автоматики</v>
      </c>
      <c r="F2060" s="15">
        <v>1.5</v>
      </c>
      <c r="G2060" s="7" t="s">
        <v>7646</v>
      </c>
      <c r="H2060" s="11">
        <f t="shared" si="1281"/>
        <v>4.67</v>
      </c>
      <c r="I2060" s="8">
        <f>INDEX('Нормо-час по специальностям'!$D$6:$D$26,MATCH(D2060,'Нормо-час по специальностям'!$A$6:$A$26,0))</f>
        <v>1200</v>
      </c>
      <c r="J2060" s="8">
        <f>INDEX('Нормо-час по специальностям'!$E$6:$E$26,MATCH(D2060,'Нормо-час по специальностям'!$A$6:$A$26,0))</f>
        <v>1440</v>
      </c>
      <c r="K2060" s="8">
        <f t="shared" si="1282"/>
        <v>1800</v>
      </c>
      <c r="L2060" s="8">
        <f t="shared" si="1283"/>
        <v>2160</v>
      </c>
      <c r="M2060" s="8">
        <f>Расценки!L2059</f>
        <v>1800</v>
      </c>
      <c r="N2060" s="8">
        <f>Расценки!M2059</f>
        <v>2070</v>
      </c>
      <c r="O2060" s="10">
        <f t="shared" si="1284"/>
        <v>0</v>
      </c>
      <c r="P2060" s="10">
        <f t="shared" si="1285"/>
        <v>4.3478260869565188E-2</v>
      </c>
      <c r="Q2060" s="7" t="str">
        <f t="shared" si="1286"/>
        <v>равно</v>
      </c>
      <c r="R2060" s="7" t="str">
        <f t="shared" si="1287"/>
        <v>равно</v>
      </c>
      <c r="S2060" s="8">
        <f t="shared" si="1288"/>
        <v>1200</v>
      </c>
      <c r="T2060" s="8">
        <f t="shared" si="1289"/>
        <v>1380</v>
      </c>
      <c r="U2060" s="8">
        <f>Расценки!F2059</f>
        <v>3000</v>
      </c>
      <c r="V2060" s="8">
        <f>Расценки!G2059</f>
        <v>3450</v>
      </c>
      <c r="W2060" s="10">
        <f t="shared" si="1290"/>
        <v>0.4</v>
      </c>
      <c r="X2060" s="10">
        <f t="shared" si="1291"/>
        <v>0.37391304347826088</v>
      </c>
      <c r="Y2060" s="9">
        <f>Расценки!H2059</f>
        <v>3000</v>
      </c>
      <c r="Z2060" s="9">
        <f>Расценки!I2059</f>
        <v>3450</v>
      </c>
      <c r="AA2060" s="10">
        <f>Расценки!J2059</f>
        <v>0</v>
      </c>
      <c r="AB2060" s="10">
        <f>Расценки!K2059</f>
        <v>0</v>
      </c>
      <c r="AC2060" s="16">
        <f t="shared" si="1292"/>
        <v>0.4</v>
      </c>
      <c r="AD2060" s="16">
        <f t="shared" si="1293"/>
        <v>0.37391304347826088</v>
      </c>
      <c r="AE2060" s="10">
        <f t="shared" si="1294"/>
        <v>0.4</v>
      </c>
      <c r="AF2060" s="10">
        <f t="shared" si="1295"/>
        <v>0.4</v>
      </c>
      <c r="AG2060" s="8">
        <f t="shared" si="1296"/>
        <v>1200</v>
      </c>
      <c r="AH2060" s="8">
        <f t="shared" si="1297"/>
        <v>1290</v>
      </c>
    </row>
    <row r="2061" spans="1:34" x14ac:dyDescent="0.25">
      <c r="A2061" s="7" t="s">
        <v>6001</v>
      </c>
      <c r="B2061" s="7" t="s">
        <v>6002</v>
      </c>
      <c r="C2061" s="7" t="s">
        <v>177</v>
      </c>
      <c r="D2061" s="7" t="s">
        <v>799</v>
      </c>
      <c r="E2061" s="7" t="str">
        <f>INDEX('Нормо-час по специальностям'!$B$6:$B$26,MATCH(D2061,'Нормо-час по специальностям'!$A$6:$A$26,0))</f>
        <v>Сервисный инженер ворот и автоматики</v>
      </c>
      <c r="F2061" s="15">
        <v>0.6</v>
      </c>
      <c r="G2061" s="7" t="s">
        <v>7646</v>
      </c>
      <c r="H2061" s="11">
        <f t="shared" si="1281"/>
        <v>11.67</v>
      </c>
      <c r="I2061" s="8">
        <f>INDEX('Нормо-час по специальностям'!$D$6:$D$26,MATCH(D2061,'Нормо-час по специальностям'!$A$6:$A$26,0))</f>
        <v>1200</v>
      </c>
      <c r="J2061" s="8">
        <f>INDEX('Нормо-час по специальностям'!$E$6:$E$26,MATCH(D2061,'Нормо-час по специальностям'!$A$6:$A$26,0))</f>
        <v>1440</v>
      </c>
      <c r="K2061" s="8">
        <f t="shared" si="1282"/>
        <v>720</v>
      </c>
      <c r="L2061" s="8">
        <f t="shared" si="1283"/>
        <v>864</v>
      </c>
      <c r="M2061" s="8">
        <f>Расценки!L2060</f>
        <v>600</v>
      </c>
      <c r="N2061" s="8">
        <f>Расценки!M2060</f>
        <v>690</v>
      </c>
      <c r="O2061" s="10">
        <f t="shared" si="1284"/>
        <v>0.19999999999999996</v>
      </c>
      <c r="P2061" s="10">
        <f t="shared" si="1285"/>
        <v>0.25217391304347836</v>
      </c>
      <c r="Q2061" s="7" t="str">
        <f t="shared" si="1286"/>
        <v>расценка</v>
      </c>
      <c r="R2061" s="7" t="str">
        <f t="shared" si="1287"/>
        <v>расценка</v>
      </c>
      <c r="S2061" s="8">
        <f t="shared" si="1288"/>
        <v>1000</v>
      </c>
      <c r="T2061" s="8">
        <f t="shared" si="1289"/>
        <v>1150</v>
      </c>
      <c r="U2061" s="8">
        <f>Расценки!F2060</f>
        <v>1000</v>
      </c>
      <c r="V2061" s="8">
        <f>Расценки!G2060</f>
        <v>1150</v>
      </c>
      <c r="W2061" s="10">
        <f t="shared" si="1290"/>
        <v>0.28000000000000003</v>
      </c>
      <c r="X2061" s="10">
        <f t="shared" si="1291"/>
        <v>0.24869565217391304</v>
      </c>
      <c r="Y2061" s="9">
        <f>Расценки!H2060</f>
        <v>1000</v>
      </c>
      <c r="Z2061" s="9">
        <f>Расценки!I2060</f>
        <v>1152</v>
      </c>
      <c r="AA2061" s="10">
        <f>Расценки!J2060</f>
        <v>0</v>
      </c>
      <c r="AB2061" s="10">
        <f>Расценки!K2060</f>
        <v>1.7391304347826875E-3</v>
      </c>
      <c r="AC2061" s="16">
        <f t="shared" si="1292"/>
        <v>0.28000000000000003</v>
      </c>
      <c r="AD2061" s="16">
        <f t="shared" si="1293"/>
        <v>0.25</v>
      </c>
      <c r="AE2061" s="10">
        <f t="shared" si="1294"/>
        <v>0.4</v>
      </c>
      <c r="AF2061" s="10">
        <f t="shared" si="1295"/>
        <v>0.40104166666666669</v>
      </c>
      <c r="AG2061" s="8">
        <f t="shared" si="1296"/>
        <v>280</v>
      </c>
      <c r="AH2061" s="8">
        <f t="shared" si="1297"/>
        <v>288</v>
      </c>
    </row>
    <row r="2062" spans="1:34" x14ac:dyDescent="0.25">
      <c r="A2062" s="7" t="s">
        <v>6004</v>
      </c>
      <c r="B2062" s="7" t="s">
        <v>6005</v>
      </c>
      <c r="C2062" s="7" t="s">
        <v>50</v>
      </c>
      <c r="D2062" s="7" t="s">
        <v>799</v>
      </c>
      <c r="E2062" s="7" t="str">
        <f>INDEX('Нормо-час по специальностям'!$B$6:$B$26,MATCH(D2062,'Нормо-час по специальностям'!$A$6:$A$26,0))</f>
        <v>Сервисный инженер ворот и автоматики</v>
      </c>
      <c r="F2062" s="15">
        <v>0.15</v>
      </c>
      <c r="G2062" s="7" t="s">
        <v>7646</v>
      </c>
      <c r="H2062" s="11">
        <f t="shared" si="1281"/>
        <v>46.67</v>
      </c>
      <c r="I2062" s="8">
        <f>INDEX('Нормо-час по специальностям'!$D$6:$D$26,MATCH(D2062,'Нормо-час по специальностям'!$A$6:$A$26,0))</f>
        <v>1200</v>
      </c>
      <c r="J2062" s="8">
        <f>INDEX('Нормо-час по специальностям'!$E$6:$E$26,MATCH(D2062,'Нормо-час по специальностям'!$A$6:$A$26,0))</f>
        <v>1440</v>
      </c>
      <c r="K2062" s="8">
        <f t="shared" si="1282"/>
        <v>180</v>
      </c>
      <c r="L2062" s="8">
        <f t="shared" si="1283"/>
        <v>216</v>
      </c>
      <c r="M2062" s="8">
        <f>Расценки!L2061</f>
        <v>150</v>
      </c>
      <c r="N2062" s="8">
        <f>Расценки!M2061</f>
        <v>172</v>
      </c>
      <c r="O2062" s="10">
        <f t="shared" si="1284"/>
        <v>0.19999999999999996</v>
      </c>
      <c r="P2062" s="10">
        <f t="shared" si="1285"/>
        <v>0.2558139534883721</v>
      </c>
      <c r="Q2062" s="7" t="str">
        <f t="shared" si="1286"/>
        <v>расценка</v>
      </c>
      <c r="R2062" s="7" t="str">
        <f t="shared" si="1287"/>
        <v>расценка</v>
      </c>
      <c r="S2062" s="8">
        <f t="shared" si="1288"/>
        <v>1000</v>
      </c>
      <c r="T2062" s="8">
        <f t="shared" si="1289"/>
        <v>1147</v>
      </c>
      <c r="U2062" s="8">
        <f>Расценки!F2061</f>
        <v>250</v>
      </c>
      <c r="V2062" s="8">
        <f>Расценки!G2061</f>
        <v>288</v>
      </c>
      <c r="W2062" s="10">
        <f t="shared" si="1290"/>
        <v>0.28000000000000003</v>
      </c>
      <c r="X2062" s="10">
        <f t="shared" si="1291"/>
        <v>0.25</v>
      </c>
      <c r="Y2062" s="9">
        <f>Расценки!H2061</f>
        <v>250</v>
      </c>
      <c r="Z2062" s="9">
        <f>Расценки!I2061</f>
        <v>288</v>
      </c>
      <c r="AA2062" s="10">
        <f>Расценки!J2061</f>
        <v>0</v>
      </c>
      <c r="AB2062" s="10">
        <f>Расценки!K2061</f>
        <v>0</v>
      </c>
      <c r="AC2062" s="16">
        <f t="shared" si="1292"/>
        <v>0.28000000000000003</v>
      </c>
      <c r="AD2062" s="16">
        <f t="shared" si="1293"/>
        <v>0.25</v>
      </c>
      <c r="AE2062" s="10">
        <f t="shared" si="1294"/>
        <v>0.4</v>
      </c>
      <c r="AF2062" s="10">
        <f t="shared" si="1295"/>
        <v>0.40277777777777779</v>
      </c>
      <c r="AG2062" s="8">
        <f t="shared" si="1296"/>
        <v>70</v>
      </c>
      <c r="AH2062" s="8">
        <f t="shared" si="1297"/>
        <v>72</v>
      </c>
    </row>
    <row r="2063" spans="1:34" x14ac:dyDescent="0.25">
      <c r="A2063" s="7" t="s">
        <v>6006</v>
      </c>
      <c r="B2063" s="7" t="s">
        <v>6007</v>
      </c>
      <c r="C2063" s="7" t="s">
        <v>50</v>
      </c>
      <c r="D2063" s="7" t="s">
        <v>799</v>
      </c>
      <c r="E2063" s="7" t="str">
        <f>INDEX('Нормо-час по специальностям'!$B$6:$B$26,MATCH(D2063,'Нормо-час по специальностям'!$A$6:$A$26,0))</f>
        <v>Сервисный инженер ворот и автоматики</v>
      </c>
      <c r="F2063" s="15">
        <v>0.15</v>
      </c>
      <c r="G2063" s="7" t="s">
        <v>7646</v>
      </c>
      <c r="H2063" s="11">
        <f t="shared" si="1281"/>
        <v>46.67</v>
      </c>
      <c r="I2063" s="8">
        <f>INDEX('Нормо-час по специальностям'!$D$6:$D$26,MATCH(D2063,'Нормо-час по специальностям'!$A$6:$A$26,0))</f>
        <v>1200</v>
      </c>
      <c r="J2063" s="8">
        <f>INDEX('Нормо-час по специальностям'!$E$6:$E$26,MATCH(D2063,'Нормо-час по специальностям'!$A$6:$A$26,0))</f>
        <v>1440</v>
      </c>
      <c r="K2063" s="8">
        <f t="shared" si="1282"/>
        <v>180</v>
      </c>
      <c r="L2063" s="8">
        <f t="shared" si="1283"/>
        <v>216</v>
      </c>
      <c r="M2063" s="8">
        <f>Расценки!L2062</f>
        <v>150</v>
      </c>
      <c r="N2063" s="8">
        <f>Расценки!M2062</f>
        <v>172</v>
      </c>
      <c r="O2063" s="10">
        <f t="shared" si="1284"/>
        <v>0.19999999999999996</v>
      </c>
      <c r="P2063" s="10">
        <f t="shared" si="1285"/>
        <v>0.2558139534883721</v>
      </c>
      <c r="Q2063" s="7" t="str">
        <f t="shared" si="1286"/>
        <v>расценка</v>
      </c>
      <c r="R2063" s="7" t="str">
        <f t="shared" si="1287"/>
        <v>расценка</v>
      </c>
      <c r="S2063" s="8">
        <f t="shared" si="1288"/>
        <v>1000</v>
      </c>
      <c r="T2063" s="8">
        <f t="shared" si="1289"/>
        <v>1147</v>
      </c>
      <c r="U2063" s="8">
        <f>Расценки!F2062</f>
        <v>250</v>
      </c>
      <c r="V2063" s="8">
        <f>Расценки!G2062</f>
        <v>288</v>
      </c>
      <c r="W2063" s="10">
        <f t="shared" si="1290"/>
        <v>0.28000000000000003</v>
      </c>
      <c r="X2063" s="10">
        <f t="shared" si="1291"/>
        <v>0.25</v>
      </c>
      <c r="Y2063" s="9">
        <f>Расценки!H2062</f>
        <v>250</v>
      </c>
      <c r="Z2063" s="9">
        <f>Расценки!I2062</f>
        <v>288</v>
      </c>
      <c r="AA2063" s="10">
        <f>Расценки!J2062</f>
        <v>0</v>
      </c>
      <c r="AB2063" s="10">
        <f>Расценки!K2062</f>
        <v>0</v>
      </c>
      <c r="AC2063" s="16">
        <f t="shared" si="1292"/>
        <v>0.28000000000000003</v>
      </c>
      <c r="AD2063" s="16">
        <f t="shared" si="1293"/>
        <v>0.25</v>
      </c>
      <c r="AE2063" s="10">
        <f t="shared" si="1294"/>
        <v>0.4</v>
      </c>
      <c r="AF2063" s="10">
        <f t="shared" si="1295"/>
        <v>0.40277777777777779</v>
      </c>
      <c r="AG2063" s="8">
        <f t="shared" si="1296"/>
        <v>70</v>
      </c>
      <c r="AH2063" s="8">
        <f t="shared" si="1297"/>
        <v>72</v>
      </c>
    </row>
    <row r="2064" spans="1:34" x14ac:dyDescent="0.25">
      <c r="A2064" s="7" t="s">
        <v>6008</v>
      </c>
      <c r="B2064" s="7" t="s">
        <v>6009</v>
      </c>
      <c r="C2064" s="7" t="s">
        <v>177</v>
      </c>
      <c r="D2064" s="7" t="s">
        <v>799</v>
      </c>
      <c r="E2064" s="7" t="str">
        <f>INDEX('Нормо-час по специальностям'!$B$6:$B$26,MATCH(D2064,'Нормо-час по специальностям'!$A$6:$A$26,0))</f>
        <v>Сервисный инженер ворот и автоматики</v>
      </c>
      <c r="F2064" s="15">
        <v>2.5</v>
      </c>
      <c r="G2064" s="7" t="s">
        <v>7646</v>
      </c>
      <c r="H2064" s="11">
        <f t="shared" si="1281"/>
        <v>2.8</v>
      </c>
      <c r="I2064" s="8">
        <f>INDEX('Нормо-час по специальностям'!$D$6:$D$26,MATCH(D2064,'Нормо-час по специальностям'!$A$6:$A$26,0))</f>
        <v>1200</v>
      </c>
      <c r="J2064" s="8">
        <f>INDEX('Нормо-час по специальностям'!$E$6:$E$26,MATCH(D2064,'Нормо-час по специальностям'!$A$6:$A$26,0))</f>
        <v>1440</v>
      </c>
      <c r="K2064" s="8">
        <f t="shared" si="1282"/>
        <v>3000</v>
      </c>
      <c r="L2064" s="8">
        <f t="shared" si="1283"/>
        <v>3600</v>
      </c>
      <c r="M2064" s="8">
        <f>Расценки!L2063</f>
        <v>3000</v>
      </c>
      <c r="N2064" s="8">
        <f>Расценки!M2063</f>
        <v>3450</v>
      </c>
      <c r="O2064" s="10">
        <f t="shared" si="1284"/>
        <v>0</v>
      </c>
      <c r="P2064" s="10">
        <f t="shared" si="1285"/>
        <v>4.3478260869565188E-2</v>
      </c>
      <c r="Q2064" s="7" t="str">
        <f t="shared" si="1286"/>
        <v>равно</v>
      </c>
      <c r="R2064" s="7" t="str">
        <f t="shared" si="1287"/>
        <v>равно</v>
      </c>
      <c r="S2064" s="8">
        <f t="shared" si="1288"/>
        <v>1200</v>
      </c>
      <c r="T2064" s="8">
        <f t="shared" si="1289"/>
        <v>1380</v>
      </c>
      <c r="U2064" s="8">
        <f>Расценки!F2063</f>
        <v>5000</v>
      </c>
      <c r="V2064" s="8">
        <f>Расценки!G2063</f>
        <v>5750</v>
      </c>
      <c r="W2064" s="10">
        <f t="shared" si="1290"/>
        <v>0.4</v>
      </c>
      <c r="X2064" s="10">
        <f t="shared" si="1291"/>
        <v>0.37391304347826088</v>
      </c>
      <c r="Y2064" s="9">
        <f>Расценки!H2063</f>
        <v>5000</v>
      </c>
      <c r="Z2064" s="9">
        <f>Расценки!I2063</f>
        <v>5750</v>
      </c>
      <c r="AA2064" s="10">
        <f>Расценки!J2063</f>
        <v>0</v>
      </c>
      <c r="AB2064" s="10">
        <f>Расценки!K2063</f>
        <v>0</v>
      </c>
      <c r="AC2064" s="16">
        <f t="shared" si="1292"/>
        <v>0.4</v>
      </c>
      <c r="AD2064" s="16">
        <f t="shared" si="1293"/>
        <v>0.37391304347826088</v>
      </c>
      <c r="AE2064" s="10">
        <f t="shared" si="1294"/>
        <v>0.4</v>
      </c>
      <c r="AF2064" s="10">
        <f t="shared" si="1295"/>
        <v>0.4</v>
      </c>
      <c r="AG2064" s="8">
        <f t="shared" si="1296"/>
        <v>2000</v>
      </c>
      <c r="AH2064" s="8">
        <f t="shared" si="1297"/>
        <v>2150</v>
      </c>
    </row>
    <row r="2065" spans="1:34" x14ac:dyDescent="0.25">
      <c r="A2065" s="7" t="s">
        <v>6011</v>
      </c>
      <c r="B2065" s="7" t="s">
        <v>6012</v>
      </c>
      <c r="C2065" s="7" t="s">
        <v>177</v>
      </c>
      <c r="D2065" s="7" t="s">
        <v>799</v>
      </c>
      <c r="E2065" s="7" t="str">
        <f>INDEX('Нормо-час по специальностям'!$B$6:$B$26,MATCH(D2065,'Нормо-час по специальностям'!$A$6:$A$26,0))</f>
        <v>Сервисный инженер ворот и автоматики</v>
      </c>
      <c r="F2065" s="15">
        <v>2</v>
      </c>
      <c r="G2065" s="7" t="s">
        <v>7646</v>
      </c>
      <c r="H2065" s="11">
        <f t="shared" si="1281"/>
        <v>3.5</v>
      </c>
      <c r="I2065" s="8">
        <f>INDEX('Нормо-час по специальностям'!$D$6:$D$26,MATCH(D2065,'Нормо-час по специальностям'!$A$6:$A$26,0))</f>
        <v>1200</v>
      </c>
      <c r="J2065" s="8">
        <f>INDEX('Нормо-час по специальностям'!$E$6:$E$26,MATCH(D2065,'Нормо-час по специальностям'!$A$6:$A$26,0))</f>
        <v>1440</v>
      </c>
      <c r="K2065" s="8">
        <f t="shared" si="1282"/>
        <v>2400</v>
      </c>
      <c r="L2065" s="8">
        <f t="shared" si="1283"/>
        <v>2880</v>
      </c>
      <c r="M2065" s="8">
        <f>Расценки!L2064</f>
        <v>2700</v>
      </c>
      <c r="N2065" s="8">
        <f>Расценки!M2064</f>
        <v>3105</v>
      </c>
      <c r="O2065" s="10">
        <f t="shared" si="1284"/>
        <v>-0.11111111111111116</v>
      </c>
      <c r="P2065" s="10">
        <f t="shared" si="1285"/>
        <v>-7.2463768115942018E-2</v>
      </c>
      <c r="Q2065" s="7" t="str">
        <f t="shared" si="1286"/>
        <v>нормо-часы</v>
      </c>
      <c r="R2065" s="7" t="str">
        <f t="shared" si="1287"/>
        <v>равно</v>
      </c>
      <c r="S2065" s="8">
        <f t="shared" si="1288"/>
        <v>1350</v>
      </c>
      <c r="T2065" s="8">
        <f t="shared" si="1289"/>
        <v>1553</v>
      </c>
      <c r="U2065" s="8">
        <f>Расценки!F2064</f>
        <v>4500</v>
      </c>
      <c r="V2065" s="8">
        <f>Расценки!G2064</f>
        <v>5175</v>
      </c>
      <c r="W2065" s="10">
        <f t="shared" si="1290"/>
        <v>0.46666666666666667</v>
      </c>
      <c r="X2065" s="10">
        <f t="shared" si="1291"/>
        <v>0.44347826086956521</v>
      </c>
      <c r="Y2065" s="9">
        <f>Расценки!H2064</f>
        <v>4500</v>
      </c>
      <c r="Z2065" s="9">
        <f>Расценки!I2064</f>
        <v>5175</v>
      </c>
      <c r="AA2065" s="10">
        <f>Расценки!J2064</f>
        <v>0</v>
      </c>
      <c r="AB2065" s="10">
        <f>Расценки!K2064</f>
        <v>0</v>
      </c>
      <c r="AC2065" s="16">
        <f t="shared" si="1292"/>
        <v>0.46666666666666667</v>
      </c>
      <c r="AD2065" s="16">
        <f t="shared" si="1293"/>
        <v>0.44347826086956521</v>
      </c>
      <c r="AE2065" s="10">
        <f t="shared" si="1294"/>
        <v>0.4</v>
      </c>
      <c r="AF2065" s="10">
        <f t="shared" si="1295"/>
        <v>0.4</v>
      </c>
      <c r="AG2065" s="8">
        <f t="shared" si="1296"/>
        <v>2100</v>
      </c>
      <c r="AH2065" s="8">
        <f t="shared" si="1297"/>
        <v>2295</v>
      </c>
    </row>
    <row r="2066" spans="1:34" x14ac:dyDescent="0.25">
      <c r="A2066" s="7" t="s">
        <v>6014</v>
      </c>
      <c r="B2066" s="7" t="s">
        <v>6015</v>
      </c>
      <c r="C2066" s="7" t="s">
        <v>177</v>
      </c>
      <c r="D2066" s="7" t="s">
        <v>799</v>
      </c>
      <c r="E2066" s="7" t="str">
        <f>INDEX('Нормо-час по специальностям'!$B$6:$B$26,MATCH(D2066,'Нормо-час по специальностям'!$A$6:$A$26,0))</f>
        <v>Сервисный инженер ворот и автоматики</v>
      </c>
      <c r="F2066" s="15">
        <v>2</v>
      </c>
      <c r="G2066" s="7" t="s">
        <v>7646</v>
      </c>
      <c r="H2066" s="11">
        <f t="shared" si="1281"/>
        <v>3.5</v>
      </c>
      <c r="I2066" s="8">
        <f>INDEX('Нормо-час по специальностям'!$D$6:$D$26,MATCH(D2066,'Нормо-час по специальностям'!$A$6:$A$26,0))</f>
        <v>1200</v>
      </c>
      <c r="J2066" s="8">
        <f>INDEX('Нормо-час по специальностям'!$E$6:$E$26,MATCH(D2066,'Нормо-час по специальностям'!$A$6:$A$26,0))</f>
        <v>1440</v>
      </c>
      <c r="K2066" s="8">
        <f t="shared" si="1282"/>
        <v>2400</v>
      </c>
      <c r="L2066" s="8">
        <f t="shared" si="1283"/>
        <v>2880</v>
      </c>
      <c r="M2066" s="8">
        <f>Расценки!L2065</f>
        <v>2100</v>
      </c>
      <c r="N2066" s="8">
        <f>Расценки!M2065</f>
        <v>2415</v>
      </c>
      <c r="O2066" s="10">
        <f t="shared" si="1284"/>
        <v>0.14285714285714279</v>
      </c>
      <c r="P2066" s="10">
        <f t="shared" si="1285"/>
        <v>0.19254658385093171</v>
      </c>
      <c r="Q2066" s="7" t="str">
        <f t="shared" si="1286"/>
        <v>расценка</v>
      </c>
      <c r="R2066" s="7" t="str">
        <f t="shared" si="1287"/>
        <v>расценка</v>
      </c>
      <c r="S2066" s="8">
        <f t="shared" si="1288"/>
        <v>1050</v>
      </c>
      <c r="T2066" s="8">
        <f t="shared" si="1289"/>
        <v>1208</v>
      </c>
      <c r="U2066" s="8">
        <f>Расценки!F2065</f>
        <v>3500</v>
      </c>
      <c r="V2066" s="8">
        <f>Расценки!G2065</f>
        <v>4025</v>
      </c>
      <c r="W2066" s="10">
        <f t="shared" si="1290"/>
        <v>0.31428571428571428</v>
      </c>
      <c r="X2066" s="10">
        <f t="shared" si="1291"/>
        <v>0.28447204968944101</v>
      </c>
      <c r="Y2066" s="9">
        <f>Расценки!H2065</f>
        <v>3500</v>
      </c>
      <c r="Z2066" s="9">
        <f>Расценки!I2065</f>
        <v>4025</v>
      </c>
      <c r="AA2066" s="10">
        <f>Расценки!J2065</f>
        <v>0</v>
      </c>
      <c r="AB2066" s="10">
        <f>Расценки!K2065</f>
        <v>0</v>
      </c>
      <c r="AC2066" s="16">
        <f t="shared" si="1292"/>
        <v>0.31428571428571428</v>
      </c>
      <c r="AD2066" s="16">
        <f t="shared" si="1293"/>
        <v>0.28447204968944101</v>
      </c>
      <c r="AE2066" s="10">
        <f t="shared" si="1294"/>
        <v>0.4</v>
      </c>
      <c r="AF2066" s="10">
        <f t="shared" si="1295"/>
        <v>0.4</v>
      </c>
      <c r="AG2066" s="8">
        <f t="shared" si="1296"/>
        <v>1100</v>
      </c>
      <c r="AH2066" s="8">
        <f t="shared" si="1297"/>
        <v>1145</v>
      </c>
    </row>
    <row r="2067" spans="1:34" x14ac:dyDescent="0.25">
      <c r="A2067" s="7" t="s">
        <v>6017</v>
      </c>
      <c r="B2067" s="7" t="s">
        <v>6018</v>
      </c>
      <c r="C2067" s="7" t="s">
        <v>177</v>
      </c>
      <c r="D2067" s="7" t="s">
        <v>799</v>
      </c>
      <c r="E2067" s="7" t="str">
        <f>INDEX('Нормо-час по специальностям'!$B$6:$B$26,MATCH(D2067,'Нормо-час по специальностям'!$A$6:$A$26,0))</f>
        <v>Сервисный инженер ворот и автоматики</v>
      </c>
      <c r="F2067" s="15">
        <v>4</v>
      </c>
      <c r="G2067" s="7" t="s">
        <v>7646</v>
      </c>
      <c r="H2067" s="11">
        <f t="shared" si="1281"/>
        <v>1.75</v>
      </c>
      <c r="I2067" s="8">
        <f>INDEX('Нормо-час по специальностям'!$D$6:$D$26,MATCH(D2067,'Нормо-час по специальностям'!$A$6:$A$26,0))</f>
        <v>1200</v>
      </c>
      <c r="J2067" s="8">
        <f>INDEX('Нормо-час по специальностям'!$E$6:$E$26,MATCH(D2067,'Нормо-час по специальностям'!$A$6:$A$26,0))</f>
        <v>1440</v>
      </c>
      <c r="K2067" s="8">
        <f t="shared" si="1282"/>
        <v>4800</v>
      </c>
      <c r="L2067" s="8">
        <f t="shared" si="1283"/>
        <v>5760</v>
      </c>
      <c r="M2067" s="8">
        <f>Расценки!L2066</f>
        <v>3600</v>
      </c>
      <c r="N2067" s="8">
        <f>Расценки!M2066</f>
        <v>4140</v>
      </c>
      <c r="O2067" s="10">
        <f t="shared" si="1284"/>
        <v>0.33333333333333326</v>
      </c>
      <c r="P2067" s="10">
        <f t="shared" si="1285"/>
        <v>0.39130434782608692</v>
      </c>
      <c r="Q2067" s="7" t="str">
        <f t="shared" si="1286"/>
        <v>расценка</v>
      </c>
      <c r="R2067" s="7" t="str">
        <f t="shared" si="1287"/>
        <v>расценка</v>
      </c>
      <c r="S2067" s="8">
        <f t="shared" si="1288"/>
        <v>900</v>
      </c>
      <c r="T2067" s="8">
        <f t="shared" si="1289"/>
        <v>1035</v>
      </c>
      <c r="U2067" s="8">
        <f>Расценки!F2066</f>
        <v>6000</v>
      </c>
      <c r="V2067" s="8">
        <f>Расценки!G2066</f>
        <v>6900</v>
      </c>
      <c r="W2067" s="10">
        <f t="shared" si="1290"/>
        <v>0.2</v>
      </c>
      <c r="X2067" s="10">
        <f t="shared" si="1291"/>
        <v>0.16521739130434782</v>
      </c>
      <c r="Y2067" s="9">
        <f>Расценки!H2066</f>
        <v>6400</v>
      </c>
      <c r="Z2067" s="9">
        <f>Расценки!I2066</f>
        <v>7680</v>
      </c>
      <c r="AA2067" s="10">
        <f>Расценки!J2066</f>
        <v>6.6666666666666652E-2</v>
      </c>
      <c r="AB2067" s="10">
        <f>Расценки!K2066</f>
        <v>0.11304347826086958</v>
      </c>
      <c r="AC2067" s="16">
        <f t="shared" si="1292"/>
        <v>0.25</v>
      </c>
      <c r="AD2067" s="16">
        <f t="shared" si="1293"/>
        <v>0.25</v>
      </c>
      <c r="AE2067" s="10">
        <f t="shared" si="1294"/>
        <v>0.4375</v>
      </c>
      <c r="AF2067" s="10">
        <f t="shared" si="1295"/>
        <v>0.4609375</v>
      </c>
      <c r="AG2067" s="8">
        <f t="shared" si="1296"/>
        <v>1600</v>
      </c>
      <c r="AH2067" s="8">
        <f t="shared" si="1297"/>
        <v>1920</v>
      </c>
    </row>
    <row r="2068" spans="1:34" x14ac:dyDescent="0.25">
      <c r="A2068" s="7" t="s">
        <v>6020</v>
      </c>
      <c r="B2068" s="7" t="s">
        <v>6021</v>
      </c>
      <c r="C2068" s="7" t="s">
        <v>177</v>
      </c>
      <c r="D2068" s="7" t="s">
        <v>799</v>
      </c>
      <c r="E2068" s="7" t="str">
        <f>INDEX('Нормо-час по специальностям'!$B$6:$B$26,MATCH(D2068,'Нормо-час по специальностям'!$A$6:$A$26,0))</f>
        <v>Сервисный инженер ворот и автоматики</v>
      </c>
      <c r="F2068" s="15">
        <v>5</v>
      </c>
      <c r="G2068" s="7" t="s">
        <v>7646</v>
      </c>
      <c r="H2068" s="11">
        <f t="shared" ref="H2068:H2086" si="1298">IF(OR(F2068="",F2068=0),"",ROUND($G$3/F2068,2))</f>
        <v>1.4</v>
      </c>
      <c r="I2068" s="8">
        <f>INDEX('Нормо-час по специальностям'!$D$6:$D$26,MATCH(D2068,'Нормо-час по специальностям'!$A$6:$A$26,0))</f>
        <v>1200</v>
      </c>
      <c r="J2068" s="8">
        <f>INDEX('Нормо-час по специальностям'!$E$6:$E$26,MATCH(D2068,'Нормо-час по специальностям'!$A$6:$A$26,0))</f>
        <v>1440</v>
      </c>
      <c r="K2068" s="8">
        <f t="shared" ref="K2068:K2086" si="1299">IF(OR(F2068="",F2068=0,I2068=0),"",ROUND(F2068*I2068,0))</f>
        <v>6000</v>
      </c>
      <c r="L2068" s="8">
        <f t="shared" ref="L2068:L2086" si="1300">IF(OR(F2068="",F2068=0,J2068=0),"",ROUND(F2068*J2068,0))</f>
        <v>7200</v>
      </c>
      <c r="M2068" s="8">
        <f>Расценки!L2067</f>
        <v>4500</v>
      </c>
      <c r="N2068" s="8">
        <f>Расценки!M2067</f>
        <v>5175</v>
      </c>
      <c r="O2068" s="10">
        <f t="shared" ref="O2068:O2086" si="1301">IF(OR(K2068="",M2068="",M2068=0),"",K2068/M2068-1)</f>
        <v>0.33333333333333326</v>
      </c>
      <c r="P2068" s="10">
        <f t="shared" ref="P2068:P2086" si="1302">IF(OR(L2068="",N2068="",N2068=0),"",L2068/N2068-1)</f>
        <v>0.39130434782608692</v>
      </c>
      <c r="Q2068" s="7" t="str">
        <f t="shared" ref="Q2068:Q2086" si="1303">IF(O2068="","—",IF(O2068&lt;-$C$3,"нормо-часы",IF(O2068&gt;$C$3,"расценка","равно")))</f>
        <v>расценка</v>
      </c>
      <c r="R2068" s="7" t="str">
        <f t="shared" ref="R2068:R2086" si="1304">IF(P2068="","—",IF(P2068&lt;-$C$3,"нормо-часы",IF(P2068&gt;$C$3,"расценка","равно")))</f>
        <v>расценка</v>
      </c>
      <c r="S2068" s="8">
        <f t="shared" ref="S2068:S2086" si="1305">IF(OR(F2068="",F2068=0,M2068=""),"",ROUND(M2068/F2068,0))</f>
        <v>900</v>
      </c>
      <c r="T2068" s="8">
        <f t="shared" ref="T2068:T2086" si="1306">IF(OR(F2068="",F2068=0,N2068=""),"",ROUND(N2068/F2068,0))</f>
        <v>1035</v>
      </c>
      <c r="U2068" s="8">
        <f>Расценки!F2067</f>
        <v>7500</v>
      </c>
      <c r="V2068" s="8">
        <f>Расценки!G2067</f>
        <v>8625</v>
      </c>
      <c r="W2068" s="10">
        <f t="shared" ref="W2068:W2086" si="1307">IF(OR(K2068="",U2068="",U2068=0),"",(U2068-K2068)/U2068)</f>
        <v>0.2</v>
      </c>
      <c r="X2068" s="10">
        <f t="shared" ref="X2068:X2086" si="1308">IF(OR(L2068="",V2068="",V2068=0),"",(V2068-L2068)/V2068)</f>
        <v>0.16521739130434782</v>
      </c>
      <c r="Y2068" s="9">
        <f>Расценки!H2067</f>
        <v>8000</v>
      </c>
      <c r="Z2068" s="9">
        <f>Расценки!I2067</f>
        <v>9600</v>
      </c>
      <c r="AA2068" s="10">
        <f>Расценки!J2067</f>
        <v>6.6666666666666652E-2</v>
      </c>
      <c r="AB2068" s="10">
        <f>Расценки!K2067</f>
        <v>0.11304347826086958</v>
      </c>
      <c r="AC2068" s="16">
        <f t="shared" ref="AC2068:AC2086" si="1309">IF(OR(K2068="",Y2068="",Y2068=0),"",(Y2068-K2068)/Y2068)</f>
        <v>0.25</v>
      </c>
      <c r="AD2068" s="16">
        <f t="shared" ref="AD2068:AD2086" si="1310">IF(OR(L2068="",Z2068="",Z2068=0),"",(Z2068-L2068)/Z2068)</f>
        <v>0.25</v>
      </c>
      <c r="AE2068" s="10">
        <f t="shared" ref="AE2068:AE2086" si="1311">IF(OR(Y2068="",Y2068=0),"",(Y2068-M2068)/Y2068)</f>
        <v>0.4375</v>
      </c>
      <c r="AF2068" s="10">
        <f t="shared" ref="AF2068:AF2086" si="1312">IF(OR(Z2068="",Z2068=0),"",(Z2068-N2068)/Z2068)</f>
        <v>0.4609375</v>
      </c>
      <c r="AG2068" s="8">
        <f t="shared" ref="AG2068:AG2086" si="1313">IF(OR(K2068="",Y2068=""),"",Y2068-K2068)</f>
        <v>2000</v>
      </c>
      <c r="AH2068" s="8">
        <f t="shared" ref="AH2068:AH2086" si="1314">IF(OR(L2068="",Z2068=""),"",Z2068-L2068)</f>
        <v>2400</v>
      </c>
    </row>
    <row r="2069" spans="1:34" x14ac:dyDescent="0.25">
      <c r="A2069" s="7" t="s">
        <v>6022</v>
      </c>
      <c r="B2069" s="7" t="s">
        <v>6023</v>
      </c>
      <c r="C2069" s="7" t="s">
        <v>177</v>
      </c>
      <c r="D2069" s="7" t="s">
        <v>799</v>
      </c>
      <c r="E2069" s="7" t="str">
        <f>INDEX('Нормо-час по специальностям'!$B$6:$B$26,MATCH(D2069,'Нормо-час по специальностям'!$A$6:$A$26,0))</f>
        <v>Сервисный инженер ворот и автоматики</v>
      </c>
      <c r="F2069" s="15">
        <v>3</v>
      </c>
      <c r="G2069" s="7" t="s">
        <v>7646</v>
      </c>
      <c r="H2069" s="11">
        <f t="shared" si="1298"/>
        <v>2.33</v>
      </c>
      <c r="I2069" s="8">
        <f>INDEX('Нормо-час по специальностям'!$D$6:$D$26,MATCH(D2069,'Нормо-час по специальностям'!$A$6:$A$26,0))</f>
        <v>1200</v>
      </c>
      <c r="J2069" s="8">
        <f>INDEX('Нормо-час по специальностям'!$E$6:$E$26,MATCH(D2069,'Нормо-час по специальностям'!$A$6:$A$26,0))</f>
        <v>1440</v>
      </c>
      <c r="K2069" s="8">
        <f t="shared" si="1299"/>
        <v>3600</v>
      </c>
      <c r="L2069" s="8">
        <f t="shared" si="1300"/>
        <v>4320</v>
      </c>
      <c r="M2069" s="8">
        <f>Расценки!L2068</f>
        <v>2700</v>
      </c>
      <c r="N2069" s="8">
        <f>Расценки!M2068</f>
        <v>3105</v>
      </c>
      <c r="O2069" s="10">
        <f t="shared" si="1301"/>
        <v>0.33333333333333326</v>
      </c>
      <c r="P2069" s="10">
        <f t="shared" si="1302"/>
        <v>0.39130434782608692</v>
      </c>
      <c r="Q2069" s="7" t="str">
        <f t="shared" si="1303"/>
        <v>расценка</v>
      </c>
      <c r="R2069" s="7" t="str">
        <f t="shared" si="1304"/>
        <v>расценка</v>
      </c>
      <c r="S2069" s="8">
        <f t="shared" si="1305"/>
        <v>900</v>
      </c>
      <c r="T2069" s="8">
        <f t="shared" si="1306"/>
        <v>1035</v>
      </c>
      <c r="U2069" s="8">
        <f>Расценки!F2068</f>
        <v>4500</v>
      </c>
      <c r="V2069" s="8">
        <f>Расценки!G2068</f>
        <v>5175</v>
      </c>
      <c r="W2069" s="10">
        <f t="shared" si="1307"/>
        <v>0.2</v>
      </c>
      <c r="X2069" s="10">
        <f t="shared" si="1308"/>
        <v>0.16521739130434782</v>
      </c>
      <c r="Y2069" s="9">
        <f>Расценки!H2068</f>
        <v>4800</v>
      </c>
      <c r="Z2069" s="9">
        <f>Расценки!I2068</f>
        <v>5760</v>
      </c>
      <c r="AA2069" s="10">
        <f>Расценки!J2068</f>
        <v>6.6666666666666652E-2</v>
      </c>
      <c r="AB2069" s="10">
        <f>Расценки!K2068</f>
        <v>0.11304347826086958</v>
      </c>
      <c r="AC2069" s="16">
        <f t="shared" si="1309"/>
        <v>0.25</v>
      </c>
      <c r="AD2069" s="16">
        <f t="shared" si="1310"/>
        <v>0.25</v>
      </c>
      <c r="AE2069" s="10">
        <f t="shared" si="1311"/>
        <v>0.4375</v>
      </c>
      <c r="AF2069" s="10">
        <f t="shared" si="1312"/>
        <v>0.4609375</v>
      </c>
      <c r="AG2069" s="8">
        <f t="shared" si="1313"/>
        <v>1200</v>
      </c>
      <c r="AH2069" s="8">
        <f t="shared" si="1314"/>
        <v>1440</v>
      </c>
    </row>
    <row r="2070" spans="1:34" x14ac:dyDescent="0.25">
      <c r="A2070" s="7" t="s">
        <v>6024</v>
      </c>
      <c r="B2070" s="7" t="s">
        <v>6025</v>
      </c>
      <c r="C2070" s="7" t="s">
        <v>177</v>
      </c>
      <c r="D2070" s="7" t="s">
        <v>799</v>
      </c>
      <c r="E2070" s="7" t="str">
        <f>INDEX('Нормо-час по специальностям'!$B$6:$B$26,MATCH(D2070,'Нормо-час по специальностям'!$A$6:$A$26,0))</f>
        <v>Сервисный инженер ворот и автоматики</v>
      </c>
      <c r="F2070" s="15">
        <v>6</v>
      </c>
      <c r="G2070" s="7" t="s">
        <v>7646</v>
      </c>
      <c r="H2070" s="11">
        <f t="shared" si="1298"/>
        <v>1.17</v>
      </c>
      <c r="I2070" s="8">
        <f>INDEX('Нормо-час по специальностям'!$D$6:$D$26,MATCH(D2070,'Нормо-час по специальностям'!$A$6:$A$26,0))</f>
        <v>1200</v>
      </c>
      <c r="J2070" s="8">
        <f>INDEX('Нормо-час по специальностям'!$E$6:$E$26,MATCH(D2070,'Нормо-час по специальностям'!$A$6:$A$26,0))</f>
        <v>1440</v>
      </c>
      <c r="K2070" s="8">
        <f t="shared" si="1299"/>
        <v>7200</v>
      </c>
      <c r="L2070" s="8">
        <f t="shared" si="1300"/>
        <v>8640</v>
      </c>
      <c r="M2070" s="8">
        <f>Расценки!L2069</f>
        <v>5400</v>
      </c>
      <c r="N2070" s="8">
        <f>Расценки!M2069</f>
        <v>6210</v>
      </c>
      <c r="O2070" s="10">
        <f t="shared" si="1301"/>
        <v>0.33333333333333326</v>
      </c>
      <c r="P2070" s="10">
        <f t="shared" si="1302"/>
        <v>0.39130434782608692</v>
      </c>
      <c r="Q2070" s="7" t="str">
        <f t="shared" si="1303"/>
        <v>расценка</v>
      </c>
      <c r="R2070" s="7" t="str">
        <f t="shared" si="1304"/>
        <v>расценка</v>
      </c>
      <c r="S2070" s="8">
        <f t="shared" si="1305"/>
        <v>900</v>
      </c>
      <c r="T2070" s="8">
        <f t="shared" si="1306"/>
        <v>1035</v>
      </c>
      <c r="U2070" s="8">
        <f>Расценки!F2069</f>
        <v>9000</v>
      </c>
      <c r="V2070" s="8">
        <f>Расценки!G2069</f>
        <v>10350</v>
      </c>
      <c r="W2070" s="10">
        <f t="shared" si="1307"/>
        <v>0.2</v>
      </c>
      <c r="X2070" s="10">
        <f t="shared" si="1308"/>
        <v>0.16521739130434782</v>
      </c>
      <c r="Y2070" s="9">
        <f>Расценки!H2069</f>
        <v>9600</v>
      </c>
      <c r="Z2070" s="9">
        <f>Расценки!I2069</f>
        <v>11520</v>
      </c>
      <c r="AA2070" s="10">
        <f>Расценки!J2069</f>
        <v>6.6666666666666652E-2</v>
      </c>
      <c r="AB2070" s="10">
        <f>Расценки!K2069</f>
        <v>0.11304347826086958</v>
      </c>
      <c r="AC2070" s="16">
        <f t="shared" si="1309"/>
        <v>0.25</v>
      </c>
      <c r="AD2070" s="16">
        <f t="shared" si="1310"/>
        <v>0.25</v>
      </c>
      <c r="AE2070" s="10">
        <f t="shared" si="1311"/>
        <v>0.4375</v>
      </c>
      <c r="AF2070" s="10">
        <f t="shared" si="1312"/>
        <v>0.4609375</v>
      </c>
      <c r="AG2070" s="8">
        <f t="shared" si="1313"/>
        <v>2400</v>
      </c>
      <c r="AH2070" s="8">
        <f t="shared" si="1314"/>
        <v>2880</v>
      </c>
    </row>
    <row r="2071" spans="1:34" x14ac:dyDescent="0.25">
      <c r="A2071" s="7" t="s">
        <v>6026</v>
      </c>
      <c r="B2071" s="7" t="s">
        <v>6027</v>
      </c>
      <c r="C2071" s="7" t="s">
        <v>177</v>
      </c>
      <c r="D2071" s="7" t="s">
        <v>396</v>
      </c>
      <c r="E2071" s="7" t="str">
        <f>INDEX('Нормо-час по специальностям'!$B$6:$B$26,MATCH(D2071,'Нормо-час по специальностям'!$A$6:$A$26,0))</f>
        <v>Монтажник дверей, окон, перегородок</v>
      </c>
      <c r="F2071" s="15">
        <v>0.5</v>
      </c>
      <c r="G2071" s="7" t="s">
        <v>7645</v>
      </c>
      <c r="H2071" s="11">
        <f t="shared" si="1298"/>
        <v>14</v>
      </c>
      <c r="I2071" s="8">
        <f>INDEX('Нормо-час по специальностям'!$D$6:$D$26,MATCH(D2071,'Нормо-час по специальностям'!$A$6:$A$26,0))</f>
        <v>800</v>
      </c>
      <c r="J2071" s="8">
        <f>INDEX('Нормо-час по специальностям'!$E$6:$E$26,MATCH(D2071,'Нормо-час по специальностям'!$A$6:$A$26,0))</f>
        <v>950</v>
      </c>
      <c r="K2071" s="8">
        <f t="shared" si="1299"/>
        <v>400</v>
      </c>
      <c r="L2071" s="8">
        <f t="shared" si="1300"/>
        <v>475</v>
      </c>
      <c r="M2071" s="8">
        <f>Расценки!L2070</f>
        <v>558</v>
      </c>
      <c r="N2071" s="8">
        <f>Расценки!M2070</f>
        <v>642</v>
      </c>
      <c r="O2071" s="10">
        <f t="shared" si="1301"/>
        <v>-0.28315412186379929</v>
      </c>
      <c r="P2071" s="10">
        <f t="shared" si="1302"/>
        <v>-0.26012461059190028</v>
      </c>
      <c r="Q2071" s="7" t="str">
        <f t="shared" si="1303"/>
        <v>нормо-часы</v>
      </c>
      <c r="R2071" s="7" t="str">
        <f t="shared" si="1304"/>
        <v>нормо-часы</v>
      </c>
      <c r="S2071" s="8">
        <f t="shared" si="1305"/>
        <v>1116</v>
      </c>
      <c r="T2071" s="8">
        <f t="shared" si="1306"/>
        <v>1284</v>
      </c>
      <c r="U2071" s="8">
        <f>Расценки!F2070</f>
        <v>900</v>
      </c>
      <c r="V2071" s="8">
        <f>Расценки!G2070</f>
        <v>1035</v>
      </c>
      <c r="W2071" s="10">
        <f t="shared" si="1307"/>
        <v>0.55555555555555558</v>
      </c>
      <c r="X2071" s="10">
        <f t="shared" si="1308"/>
        <v>0.54106280193236711</v>
      </c>
      <c r="Y2071" s="9">
        <f>Расценки!H2070</f>
        <v>900</v>
      </c>
      <c r="Z2071" s="9">
        <f>Расценки!I2070</f>
        <v>1035</v>
      </c>
      <c r="AA2071" s="10">
        <f>Расценки!J2070</f>
        <v>0</v>
      </c>
      <c r="AB2071" s="10">
        <f>Расценки!K2070</f>
        <v>0</v>
      </c>
      <c r="AC2071" s="16">
        <f t="shared" si="1309"/>
        <v>0.55555555555555558</v>
      </c>
      <c r="AD2071" s="16">
        <f t="shared" si="1310"/>
        <v>0.54106280193236711</v>
      </c>
      <c r="AE2071" s="10">
        <f t="shared" si="1311"/>
        <v>0.38</v>
      </c>
      <c r="AF2071" s="10">
        <f t="shared" si="1312"/>
        <v>0.37971014492753624</v>
      </c>
      <c r="AG2071" s="8">
        <f t="shared" si="1313"/>
        <v>500</v>
      </c>
      <c r="AH2071" s="8">
        <f t="shared" si="1314"/>
        <v>560</v>
      </c>
    </row>
    <row r="2072" spans="1:34" x14ac:dyDescent="0.25">
      <c r="A2072" s="7" t="s">
        <v>6029</v>
      </c>
      <c r="B2072" s="7" t="s">
        <v>6030</v>
      </c>
      <c r="C2072" s="7" t="s">
        <v>177</v>
      </c>
      <c r="D2072" s="7" t="s">
        <v>799</v>
      </c>
      <c r="E2072" s="7" t="str">
        <f>INDEX('Нормо-час по специальностям'!$B$6:$B$26,MATCH(D2072,'Нормо-час по специальностям'!$A$6:$A$26,0))</f>
        <v>Сервисный инженер ворот и автоматики</v>
      </c>
      <c r="F2072" s="15">
        <v>0.6</v>
      </c>
      <c r="G2072" s="7" t="s">
        <v>7646</v>
      </c>
      <c r="H2072" s="11">
        <f t="shared" si="1298"/>
        <v>11.67</v>
      </c>
      <c r="I2072" s="8">
        <f>INDEX('Нормо-час по специальностям'!$D$6:$D$26,MATCH(D2072,'Нормо-час по специальностям'!$A$6:$A$26,0))</f>
        <v>1200</v>
      </c>
      <c r="J2072" s="8">
        <f>INDEX('Нормо-час по специальностям'!$E$6:$E$26,MATCH(D2072,'Нормо-час по специальностям'!$A$6:$A$26,0))</f>
        <v>1440</v>
      </c>
      <c r="K2072" s="8">
        <f t="shared" si="1299"/>
        <v>720</v>
      </c>
      <c r="L2072" s="8">
        <f t="shared" si="1300"/>
        <v>864</v>
      </c>
      <c r="M2072" s="8">
        <f>Расценки!L2071</f>
        <v>600</v>
      </c>
      <c r="N2072" s="8">
        <f>Расценки!M2071</f>
        <v>690</v>
      </c>
      <c r="O2072" s="10">
        <f t="shared" si="1301"/>
        <v>0.19999999999999996</v>
      </c>
      <c r="P2072" s="10">
        <f t="shared" si="1302"/>
        <v>0.25217391304347836</v>
      </c>
      <c r="Q2072" s="7" t="str">
        <f t="shared" si="1303"/>
        <v>расценка</v>
      </c>
      <c r="R2072" s="7" t="str">
        <f t="shared" si="1304"/>
        <v>расценка</v>
      </c>
      <c r="S2072" s="8">
        <f t="shared" si="1305"/>
        <v>1000</v>
      </c>
      <c r="T2072" s="8">
        <f t="shared" si="1306"/>
        <v>1150</v>
      </c>
      <c r="U2072" s="8">
        <f>Расценки!F2071</f>
        <v>1000</v>
      </c>
      <c r="V2072" s="8">
        <f>Расценки!G2071</f>
        <v>1150</v>
      </c>
      <c r="W2072" s="10">
        <f t="shared" si="1307"/>
        <v>0.28000000000000003</v>
      </c>
      <c r="X2072" s="10">
        <f t="shared" si="1308"/>
        <v>0.24869565217391304</v>
      </c>
      <c r="Y2072" s="9">
        <f>Расценки!H2071</f>
        <v>1000</v>
      </c>
      <c r="Z2072" s="9">
        <f>Расценки!I2071</f>
        <v>1152</v>
      </c>
      <c r="AA2072" s="10">
        <f>Расценки!J2071</f>
        <v>0</v>
      </c>
      <c r="AB2072" s="10">
        <f>Расценки!K2071</f>
        <v>1.7391304347826875E-3</v>
      </c>
      <c r="AC2072" s="16">
        <f t="shared" si="1309"/>
        <v>0.28000000000000003</v>
      </c>
      <c r="AD2072" s="16">
        <f t="shared" si="1310"/>
        <v>0.25</v>
      </c>
      <c r="AE2072" s="10">
        <f t="shared" si="1311"/>
        <v>0.4</v>
      </c>
      <c r="AF2072" s="10">
        <f t="shared" si="1312"/>
        <v>0.40104166666666669</v>
      </c>
      <c r="AG2072" s="8">
        <f t="shared" si="1313"/>
        <v>280</v>
      </c>
      <c r="AH2072" s="8">
        <f t="shared" si="1314"/>
        <v>288</v>
      </c>
    </row>
    <row r="2073" spans="1:34" x14ac:dyDescent="0.25">
      <c r="A2073" s="7" t="s">
        <v>6032</v>
      </c>
      <c r="B2073" s="7" t="s">
        <v>6033</v>
      </c>
      <c r="C2073" s="7" t="s">
        <v>177</v>
      </c>
      <c r="D2073" s="7" t="s">
        <v>799</v>
      </c>
      <c r="E2073" s="7" t="str">
        <f>INDEX('Нормо-час по специальностям'!$B$6:$B$26,MATCH(D2073,'Нормо-час по специальностям'!$A$6:$A$26,0))</f>
        <v>Сервисный инженер ворот и автоматики</v>
      </c>
      <c r="F2073" s="15">
        <v>2.5</v>
      </c>
      <c r="G2073" s="7" t="s">
        <v>7646</v>
      </c>
      <c r="H2073" s="11">
        <f t="shared" si="1298"/>
        <v>2.8</v>
      </c>
      <c r="I2073" s="8">
        <f>INDEX('Нормо-час по специальностям'!$D$6:$D$26,MATCH(D2073,'Нормо-час по специальностям'!$A$6:$A$26,0))</f>
        <v>1200</v>
      </c>
      <c r="J2073" s="8">
        <f>INDEX('Нормо-час по специальностям'!$E$6:$E$26,MATCH(D2073,'Нормо-час по специальностям'!$A$6:$A$26,0))</f>
        <v>1440</v>
      </c>
      <c r="K2073" s="8">
        <f t="shared" si="1299"/>
        <v>3000</v>
      </c>
      <c r="L2073" s="8">
        <f t="shared" si="1300"/>
        <v>3600</v>
      </c>
      <c r="M2073" s="8">
        <f>Расценки!L2072</f>
        <v>3000</v>
      </c>
      <c r="N2073" s="8">
        <f>Расценки!M2072</f>
        <v>3450</v>
      </c>
      <c r="O2073" s="10">
        <f t="shared" si="1301"/>
        <v>0</v>
      </c>
      <c r="P2073" s="10">
        <f t="shared" si="1302"/>
        <v>4.3478260869565188E-2</v>
      </c>
      <c r="Q2073" s="7" t="str">
        <f t="shared" si="1303"/>
        <v>равно</v>
      </c>
      <c r="R2073" s="7" t="str">
        <f t="shared" si="1304"/>
        <v>равно</v>
      </c>
      <c r="S2073" s="8">
        <f t="shared" si="1305"/>
        <v>1200</v>
      </c>
      <c r="T2073" s="8">
        <f t="shared" si="1306"/>
        <v>1380</v>
      </c>
      <c r="U2073" s="8">
        <f>Расценки!F2072</f>
        <v>5000</v>
      </c>
      <c r="V2073" s="8">
        <f>Расценки!G2072</f>
        <v>5750</v>
      </c>
      <c r="W2073" s="10">
        <f t="shared" si="1307"/>
        <v>0.4</v>
      </c>
      <c r="X2073" s="10">
        <f t="shared" si="1308"/>
        <v>0.37391304347826088</v>
      </c>
      <c r="Y2073" s="9">
        <f>Расценки!H2072</f>
        <v>5000</v>
      </c>
      <c r="Z2073" s="9">
        <f>Расценки!I2072</f>
        <v>5750</v>
      </c>
      <c r="AA2073" s="10">
        <f>Расценки!J2072</f>
        <v>0</v>
      </c>
      <c r="AB2073" s="10">
        <f>Расценки!K2072</f>
        <v>0</v>
      </c>
      <c r="AC2073" s="16">
        <f t="shared" si="1309"/>
        <v>0.4</v>
      </c>
      <c r="AD2073" s="16">
        <f t="shared" si="1310"/>
        <v>0.37391304347826088</v>
      </c>
      <c r="AE2073" s="10">
        <f t="shared" si="1311"/>
        <v>0.4</v>
      </c>
      <c r="AF2073" s="10">
        <f t="shared" si="1312"/>
        <v>0.4</v>
      </c>
      <c r="AG2073" s="8">
        <f t="shared" si="1313"/>
        <v>2000</v>
      </c>
      <c r="AH2073" s="8">
        <f t="shared" si="1314"/>
        <v>2150</v>
      </c>
    </row>
    <row r="2074" spans="1:34" x14ac:dyDescent="0.25">
      <c r="A2074" s="7" t="s">
        <v>6035</v>
      </c>
      <c r="B2074" s="7" t="s">
        <v>6030</v>
      </c>
      <c r="C2074" s="7" t="s">
        <v>177</v>
      </c>
      <c r="D2074" s="7" t="s">
        <v>799</v>
      </c>
      <c r="E2074" s="7" t="str">
        <f>INDEX('Нормо-час по специальностям'!$B$6:$B$26,MATCH(D2074,'Нормо-час по специальностям'!$A$6:$A$26,0))</f>
        <v>Сервисный инженер ворот и автоматики</v>
      </c>
      <c r="F2074" s="15">
        <v>0.6</v>
      </c>
      <c r="G2074" s="7" t="s">
        <v>7646</v>
      </c>
      <c r="H2074" s="11">
        <f t="shared" si="1298"/>
        <v>11.67</v>
      </c>
      <c r="I2074" s="8">
        <f>INDEX('Нормо-час по специальностям'!$D$6:$D$26,MATCH(D2074,'Нормо-час по специальностям'!$A$6:$A$26,0))</f>
        <v>1200</v>
      </c>
      <c r="J2074" s="8">
        <f>INDEX('Нормо-час по специальностям'!$E$6:$E$26,MATCH(D2074,'Нормо-час по специальностям'!$A$6:$A$26,0))</f>
        <v>1440</v>
      </c>
      <c r="K2074" s="8">
        <f t="shared" si="1299"/>
        <v>720</v>
      </c>
      <c r="L2074" s="8">
        <f t="shared" si="1300"/>
        <v>864</v>
      </c>
      <c r="M2074" s="8">
        <f>Расценки!L2073</f>
        <v>600</v>
      </c>
      <c r="N2074" s="8">
        <f>Расценки!M2073</f>
        <v>690</v>
      </c>
      <c r="O2074" s="10">
        <f t="shared" si="1301"/>
        <v>0.19999999999999996</v>
      </c>
      <c r="P2074" s="10">
        <f t="shared" si="1302"/>
        <v>0.25217391304347836</v>
      </c>
      <c r="Q2074" s="7" t="str">
        <f t="shared" si="1303"/>
        <v>расценка</v>
      </c>
      <c r="R2074" s="7" t="str">
        <f t="shared" si="1304"/>
        <v>расценка</v>
      </c>
      <c r="S2074" s="8">
        <f t="shared" si="1305"/>
        <v>1000</v>
      </c>
      <c r="T2074" s="8">
        <f t="shared" si="1306"/>
        <v>1150</v>
      </c>
      <c r="U2074" s="8">
        <f>Расценки!F2073</f>
        <v>1000</v>
      </c>
      <c r="V2074" s="8">
        <f>Расценки!G2073</f>
        <v>1150</v>
      </c>
      <c r="W2074" s="10">
        <f t="shared" si="1307"/>
        <v>0.28000000000000003</v>
      </c>
      <c r="X2074" s="10">
        <f t="shared" si="1308"/>
        <v>0.24869565217391304</v>
      </c>
      <c r="Y2074" s="9">
        <f>Расценки!H2073</f>
        <v>1000</v>
      </c>
      <c r="Z2074" s="9">
        <f>Расценки!I2073</f>
        <v>1152</v>
      </c>
      <c r="AA2074" s="10">
        <f>Расценки!J2073</f>
        <v>0</v>
      </c>
      <c r="AB2074" s="10">
        <f>Расценки!K2073</f>
        <v>1.7391304347826875E-3</v>
      </c>
      <c r="AC2074" s="16">
        <f t="shared" si="1309"/>
        <v>0.28000000000000003</v>
      </c>
      <c r="AD2074" s="16">
        <f t="shared" si="1310"/>
        <v>0.25</v>
      </c>
      <c r="AE2074" s="10">
        <f t="shared" si="1311"/>
        <v>0.4</v>
      </c>
      <c r="AF2074" s="10">
        <f t="shared" si="1312"/>
        <v>0.40104166666666669</v>
      </c>
      <c r="AG2074" s="8">
        <f t="shared" si="1313"/>
        <v>280</v>
      </c>
      <c r="AH2074" s="8">
        <f t="shared" si="1314"/>
        <v>288</v>
      </c>
    </row>
    <row r="2075" spans="1:34" x14ac:dyDescent="0.25">
      <c r="A2075" s="7" t="s">
        <v>6038</v>
      </c>
      <c r="B2075" s="7" t="s">
        <v>6039</v>
      </c>
      <c r="C2075" s="7" t="s">
        <v>177</v>
      </c>
      <c r="D2075" s="7" t="s">
        <v>799</v>
      </c>
      <c r="E2075" s="7" t="str">
        <f>INDEX('Нормо-час по специальностям'!$B$6:$B$26,MATCH(D2075,'Нормо-час по специальностям'!$A$6:$A$26,0))</f>
        <v>Сервисный инженер ворот и автоматики</v>
      </c>
      <c r="F2075" s="15">
        <v>8</v>
      </c>
      <c r="G2075" s="7" t="s">
        <v>7705</v>
      </c>
      <c r="H2075" s="11">
        <f t="shared" si="1298"/>
        <v>0.88</v>
      </c>
      <c r="I2075" s="8">
        <f>INDEX('Нормо-час по специальностям'!$D$6:$D$26,MATCH(D2075,'Нормо-час по специальностям'!$A$6:$A$26,0))</f>
        <v>1200</v>
      </c>
      <c r="J2075" s="8">
        <f>INDEX('Нормо-час по специальностям'!$E$6:$E$26,MATCH(D2075,'Нормо-час по специальностям'!$A$6:$A$26,0))</f>
        <v>1440</v>
      </c>
      <c r="K2075" s="8">
        <f t="shared" si="1299"/>
        <v>9600</v>
      </c>
      <c r="L2075" s="8">
        <f t="shared" si="1300"/>
        <v>11520</v>
      </c>
      <c r="M2075" s="8">
        <f>Расценки!L2074</f>
        <v>10800</v>
      </c>
      <c r="N2075" s="8">
        <f>Расценки!M2074</f>
        <v>12420</v>
      </c>
      <c r="O2075" s="10">
        <f t="shared" si="1301"/>
        <v>-0.11111111111111116</v>
      </c>
      <c r="P2075" s="10">
        <f t="shared" si="1302"/>
        <v>-7.2463768115942018E-2</v>
      </c>
      <c r="Q2075" s="7" t="str">
        <f t="shared" si="1303"/>
        <v>нормо-часы</v>
      </c>
      <c r="R2075" s="7" t="str">
        <f t="shared" si="1304"/>
        <v>равно</v>
      </c>
      <c r="S2075" s="8">
        <f t="shared" si="1305"/>
        <v>1350</v>
      </c>
      <c r="T2075" s="8">
        <f t="shared" si="1306"/>
        <v>1553</v>
      </c>
      <c r="U2075" s="8">
        <f>Расценки!F2074</f>
        <v>18000</v>
      </c>
      <c r="V2075" s="8">
        <f>Расценки!G2074</f>
        <v>20700</v>
      </c>
      <c r="W2075" s="10">
        <f t="shared" si="1307"/>
        <v>0.46666666666666667</v>
      </c>
      <c r="X2075" s="10">
        <f t="shared" si="1308"/>
        <v>0.44347826086956521</v>
      </c>
      <c r="Y2075" s="9">
        <f>Расценки!H2074</f>
        <v>18000</v>
      </c>
      <c r="Z2075" s="9">
        <f>Расценки!I2074</f>
        <v>20700</v>
      </c>
      <c r="AA2075" s="10">
        <f>Расценки!J2074</f>
        <v>0</v>
      </c>
      <c r="AB2075" s="10">
        <f>Расценки!K2074</f>
        <v>0</v>
      </c>
      <c r="AC2075" s="16">
        <f t="shared" si="1309"/>
        <v>0.46666666666666667</v>
      </c>
      <c r="AD2075" s="16">
        <f t="shared" si="1310"/>
        <v>0.44347826086956521</v>
      </c>
      <c r="AE2075" s="10">
        <f t="shared" si="1311"/>
        <v>0.4</v>
      </c>
      <c r="AF2075" s="10">
        <f t="shared" si="1312"/>
        <v>0.4</v>
      </c>
      <c r="AG2075" s="8">
        <f t="shared" si="1313"/>
        <v>8400</v>
      </c>
      <c r="AH2075" s="8">
        <f t="shared" si="1314"/>
        <v>9180</v>
      </c>
    </row>
    <row r="2076" spans="1:34" x14ac:dyDescent="0.25">
      <c r="A2076" s="7" t="s">
        <v>6042</v>
      </c>
      <c r="B2076" s="7" t="s">
        <v>6043</v>
      </c>
      <c r="C2076" s="7" t="s">
        <v>177</v>
      </c>
      <c r="D2076" s="7" t="s">
        <v>799</v>
      </c>
      <c r="E2076" s="7" t="str">
        <f>INDEX('Нормо-час по специальностям'!$B$6:$B$26,MATCH(D2076,'Нормо-час по специальностям'!$A$6:$A$26,0))</f>
        <v>Сервисный инженер ворот и автоматики</v>
      </c>
      <c r="F2076" s="15">
        <v>10</v>
      </c>
      <c r="G2076" s="7" t="s">
        <v>7706</v>
      </c>
      <c r="H2076" s="11">
        <f t="shared" si="1298"/>
        <v>0.7</v>
      </c>
      <c r="I2076" s="8">
        <f>INDEX('Нормо-час по специальностям'!$D$6:$D$26,MATCH(D2076,'Нормо-час по специальностям'!$A$6:$A$26,0))</f>
        <v>1200</v>
      </c>
      <c r="J2076" s="8">
        <f>INDEX('Нормо-час по специальностям'!$E$6:$E$26,MATCH(D2076,'Нормо-час по специальностям'!$A$6:$A$26,0))</f>
        <v>1440</v>
      </c>
      <c r="K2076" s="8">
        <f t="shared" si="1299"/>
        <v>12000</v>
      </c>
      <c r="L2076" s="8">
        <f t="shared" si="1300"/>
        <v>14400</v>
      </c>
      <c r="M2076" s="8">
        <f>Расценки!L2075</f>
        <v>10800</v>
      </c>
      <c r="N2076" s="8">
        <f>Расценки!M2075</f>
        <v>12420</v>
      </c>
      <c r="O2076" s="10">
        <f t="shared" si="1301"/>
        <v>0.11111111111111116</v>
      </c>
      <c r="P2076" s="10">
        <f t="shared" si="1302"/>
        <v>0.15942028985507251</v>
      </c>
      <c r="Q2076" s="7" t="str">
        <f t="shared" si="1303"/>
        <v>расценка</v>
      </c>
      <c r="R2076" s="7" t="str">
        <f t="shared" si="1304"/>
        <v>расценка</v>
      </c>
      <c r="S2076" s="8">
        <f t="shared" si="1305"/>
        <v>1080</v>
      </c>
      <c r="T2076" s="8">
        <f t="shared" si="1306"/>
        <v>1242</v>
      </c>
      <c r="U2076" s="8">
        <f>Расценки!F2075</f>
        <v>18000</v>
      </c>
      <c r="V2076" s="8">
        <f>Расценки!G2075</f>
        <v>20700</v>
      </c>
      <c r="W2076" s="10">
        <f t="shared" si="1307"/>
        <v>0.33333333333333331</v>
      </c>
      <c r="X2076" s="10">
        <f t="shared" si="1308"/>
        <v>0.30434782608695654</v>
      </c>
      <c r="Y2076" s="9">
        <f>Расценки!H2075</f>
        <v>18000</v>
      </c>
      <c r="Z2076" s="9">
        <f>Расценки!I2075</f>
        <v>20700</v>
      </c>
      <c r="AA2076" s="10">
        <f>Расценки!J2075</f>
        <v>0</v>
      </c>
      <c r="AB2076" s="10">
        <f>Расценки!K2075</f>
        <v>0</v>
      </c>
      <c r="AC2076" s="16">
        <f t="shared" si="1309"/>
        <v>0.33333333333333331</v>
      </c>
      <c r="AD2076" s="16">
        <f t="shared" si="1310"/>
        <v>0.30434782608695654</v>
      </c>
      <c r="AE2076" s="10">
        <f t="shared" si="1311"/>
        <v>0.4</v>
      </c>
      <c r="AF2076" s="10">
        <f t="shared" si="1312"/>
        <v>0.4</v>
      </c>
      <c r="AG2076" s="8">
        <f t="shared" si="1313"/>
        <v>6000</v>
      </c>
      <c r="AH2076" s="8">
        <f t="shared" si="1314"/>
        <v>6300</v>
      </c>
    </row>
    <row r="2077" spans="1:34" x14ac:dyDescent="0.25">
      <c r="A2077" s="12" t="s">
        <v>6046</v>
      </c>
      <c r="B2077" s="12" t="s">
        <v>6047</v>
      </c>
      <c r="C2077" s="12" t="s">
        <v>1214</v>
      </c>
      <c r="D2077" s="7" t="s">
        <v>799</v>
      </c>
      <c r="E2077" s="7" t="str">
        <f>INDEX('Нормо-час по специальностям'!$B$6:$B$26,MATCH(D2077,'Нормо-час по специальностям'!$A$6:$A$26,0))</f>
        <v>Сервисный инженер ворот и автоматики</v>
      </c>
      <c r="F2077" s="15">
        <v>2.5</v>
      </c>
      <c r="G2077" s="7" t="s">
        <v>7634</v>
      </c>
      <c r="H2077" s="11">
        <f t="shared" si="1298"/>
        <v>2.8</v>
      </c>
      <c r="I2077" s="8">
        <f>INDEX('Нормо-час по специальностям'!$D$6:$D$26,MATCH(D2077,'Нормо-час по специальностям'!$A$6:$A$26,0))</f>
        <v>1200</v>
      </c>
      <c r="J2077" s="8">
        <f>INDEX('Нормо-час по специальностям'!$E$6:$E$26,MATCH(D2077,'Нормо-час по специальностям'!$A$6:$A$26,0))</f>
        <v>1440</v>
      </c>
      <c r="K2077" s="8">
        <f t="shared" si="1299"/>
        <v>3000</v>
      </c>
      <c r="L2077" s="8">
        <f t="shared" si="1300"/>
        <v>3600</v>
      </c>
      <c r="M2077" s="8">
        <f>Расценки!L2076</f>
        <v>3000</v>
      </c>
      <c r="N2077" s="8">
        <f>Расценки!M2076</f>
        <v>3450</v>
      </c>
      <c r="O2077" s="10">
        <f t="shared" si="1301"/>
        <v>0</v>
      </c>
      <c r="P2077" s="10">
        <f t="shared" si="1302"/>
        <v>4.3478260869565188E-2</v>
      </c>
      <c r="Q2077" s="7" t="str">
        <f t="shared" si="1303"/>
        <v>равно</v>
      </c>
      <c r="R2077" s="7" t="str">
        <f t="shared" si="1304"/>
        <v>равно</v>
      </c>
      <c r="S2077" s="8">
        <f t="shared" si="1305"/>
        <v>1200</v>
      </c>
      <c r="T2077" s="8">
        <f t="shared" si="1306"/>
        <v>1380</v>
      </c>
      <c r="U2077" s="8">
        <f>Расценки!F2076</f>
        <v>5000</v>
      </c>
      <c r="V2077" s="8">
        <f>Расценки!G2076</f>
        <v>5750</v>
      </c>
      <c r="W2077" s="10">
        <f t="shared" si="1307"/>
        <v>0.4</v>
      </c>
      <c r="X2077" s="10">
        <f t="shared" si="1308"/>
        <v>0.37391304347826088</v>
      </c>
      <c r="Y2077" s="9">
        <f>Расценки!H2076</f>
        <v>5000</v>
      </c>
      <c r="Z2077" s="9">
        <f>Расценки!I2076</f>
        <v>5750</v>
      </c>
      <c r="AA2077" s="10">
        <f>Расценки!J2076</f>
        <v>0</v>
      </c>
      <c r="AB2077" s="10">
        <f>Расценки!K2076</f>
        <v>0</v>
      </c>
      <c r="AC2077" s="16">
        <f t="shared" si="1309"/>
        <v>0.4</v>
      </c>
      <c r="AD2077" s="16">
        <f t="shared" si="1310"/>
        <v>0.37391304347826088</v>
      </c>
      <c r="AE2077" s="10">
        <f t="shared" si="1311"/>
        <v>0.4</v>
      </c>
      <c r="AF2077" s="10">
        <f t="shared" si="1312"/>
        <v>0.4</v>
      </c>
      <c r="AG2077" s="8">
        <f t="shared" si="1313"/>
        <v>2000</v>
      </c>
      <c r="AH2077" s="8">
        <f t="shared" si="1314"/>
        <v>2150</v>
      </c>
    </row>
    <row r="2078" spans="1:34" x14ac:dyDescent="0.25">
      <c r="A2078" s="12" t="s">
        <v>6049</v>
      </c>
      <c r="B2078" s="12" t="s">
        <v>6050</v>
      </c>
      <c r="C2078" s="12" t="s">
        <v>1214</v>
      </c>
      <c r="D2078" s="7" t="s">
        <v>799</v>
      </c>
      <c r="E2078" s="7" t="str">
        <f>INDEX('Нормо-час по специальностям'!$B$6:$B$26,MATCH(D2078,'Нормо-час по специальностям'!$A$6:$A$26,0))</f>
        <v>Сервисный инженер ворот и автоматики</v>
      </c>
      <c r="F2078" s="15">
        <v>2</v>
      </c>
      <c r="G2078" s="7" t="s">
        <v>7634</v>
      </c>
      <c r="H2078" s="11">
        <f t="shared" si="1298"/>
        <v>3.5</v>
      </c>
      <c r="I2078" s="8">
        <f>INDEX('Нормо-час по специальностям'!$D$6:$D$26,MATCH(D2078,'Нормо-час по специальностям'!$A$6:$A$26,0))</f>
        <v>1200</v>
      </c>
      <c r="J2078" s="8">
        <f>INDEX('Нормо-час по специальностям'!$E$6:$E$26,MATCH(D2078,'Нормо-час по специальностям'!$A$6:$A$26,0))</f>
        <v>1440</v>
      </c>
      <c r="K2078" s="8">
        <f t="shared" si="1299"/>
        <v>2400</v>
      </c>
      <c r="L2078" s="8">
        <f t="shared" si="1300"/>
        <v>2880</v>
      </c>
      <c r="M2078" s="8">
        <f>Расценки!L2077</f>
        <v>2400</v>
      </c>
      <c r="N2078" s="8">
        <f>Расценки!M2077</f>
        <v>2760</v>
      </c>
      <c r="O2078" s="10">
        <f t="shared" si="1301"/>
        <v>0</v>
      </c>
      <c r="P2078" s="10">
        <f t="shared" si="1302"/>
        <v>4.3478260869565188E-2</v>
      </c>
      <c r="Q2078" s="7" t="str">
        <f t="shared" si="1303"/>
        <v>равно</v>
      </c>
      <c r="R2078" s="7" t="str">
        <f t="shared" si="1304"/>
        <v>равно</v>
      </c>
      <c r="S2078" s="8">
        <f t="shared" si="1305"/>
        <v>1200</v>
      </c>
      <c r="T2078" s="8">
        <f t="shared" si="1306"/>
        <v>1380</v>
      </c>
      <c r="U2078" s="8">
        <f>Расценки!F2077</f>
        <v>4000</v>
      </c>
      <c r="V2078" s="8">
        <f>Расценки!G2077</f>
        <v>4600</v>
      </c>
      <c r="W2078" s="10">
        <f t="shared" si="1307"/>
        <v>0.4</v>
      </c>
      <c r="X2078" s="10">
        <f t="shared" si="1308"/>
        <v>0.37391304347826088</v>
      </c>
      <c r="Y2078" s="9">
        <f>Расценки!H2077</f>
        <v>4000</v>
      </c>
      <c r="Z2078" s="9">
        <f>Расценки!I2077</f>
        <v>4600</v>
      </c>
      <c r="AA2078" s="10">
        <f>Расценки!J2077</f>
        <v>0</v>
      </c>
      <c r="AB2078" s="10">
        <f>Расценки!K2077</f>
        <v>0</v>
      </c>
      <c r="AC2078" s="16">
        <f t="shared" si="1309"/>
        <v>0.4</v>
      </c>
      <c r="AD2078" s="16">
        <f t="shared" si="1310"/>
        <v>0.37391304347826088</v>
      </c>
      <c r="AE2078" s="10">
        <f t="shared" si="1311"/>
        <v>0.4</v>
      </c>
      <c r="AF2078" s="10">
        <f t="shared" si="1312"/>
        <v>0.4</v>
      </c>
      <c r="AG2078" s="8">
        <f t="shared" si="1313"/>
        <v>1600</v>
      </c>
      <c r="AH2078" s="8">
        <f t="shared" si="1314"/>
        <v>1720</v>
      </c>
    </row>
    <row r="2079" spans="1:34" x14ac:dyDescent="0.25">
      <c r="A2079" s="12" t="s">
        <v>6052</v>
      </c>
      <c r="B2079" s="12" t="s">
        <v>6053</v>
      </c>
      <c r="C2079" s="12" t="s">
        <v>177</v>
      </c>
      <c r="D2079" s="7" t="s">
        <v>799</v>
      </c>
      <c r="E2079" s="7" t="str">
        <f>INDEX('Нормо-час по специальностям'!$B$6:$B$26,MATCH(D2079,'Нормо-час по специальностям'!$A$6:$A$26,0))</f>
        <v>Сервисный инженер ворот и автоматики</v>
      </c>
      <c r="F2079" s="15">
        <v>6</v>
      </c>
      <c r="G2079" s="7" t="s">
        <v>7696</v>
      </c>
      <c r="H2079" s="11">
        <f t="shared" si="1298"/>
        <v>1.17</v>
      </c>
      <c r="I2079" s="8">
        <f>INDEX('Нормо-час по специальностям'!$D$6:$D$26,MATCH(D2079,'Нормо-час по специальностям'!$A$6:$A$26,0))</f>
        <v>1200</v>
      </c>
      <c r="J2079" s="8">
        <f>INDEX('Нормо-час по специальностям'!$E$6:$E$26,MATCH(D2079,'Нормо-час по специальностям'!$A$6:$A$26,0))</f>
        <v>1440</v>
      </c>
      <c r="K2079" s="8">
        <f t="shared" si="1299"/>
        <v>7200</v>
      </c>
      <c r="L2079" s="8">
        <f t="shared" si="1300"/>
        <v>8640</v>
      </c>
      <c r="M2079" s="8">
        <f>Расценки!L2078</f>
        <v>3000</v>
      </c>
      <c r="N2079" s="8">
        <f>Расценки!M2078</f>
        <v>3450</v>
      </c>
      <c r="O2079" s="10">
        <f t="shared" si="1301"/>
        <v>1.4</v>
      </c>
      <c r="P2079" s="10">
        <f t="shared" si="1302"/>
        <v>1.5043478260869567</v>
      </c>
      <c r="Q2079" s="7" t="str">
        <f t="shared" si="1303"/>
        <v>расценка</v>
      </c>
      <c r="R2079" s="7" t="str">
        <f t="shared" si="1304"/>
        <v>расценка</v>
      </c>
      <c r="S2079" s="8">
        <f t="shared" si="1305"/>
        <v>500</v>
      </c>
      <c r="T2079" s="8">
        <f t="shared" si="1306"/>
        <v>575</v>
      </c>
      <c r="U2079" s="8">
        <f>Расценки!F2078</f>
        <v>5000</v>
      </c>
      <c r="V2079" s="8">
        <f>Расценки!G2078</f>
        <v>5750</v>
      </c>
      <c r="W2079" s="10">
        <f t="shared" si="1307"/>
        <v>-0.44</v>
      </c>
      <c r="X2079" s="10">
        <f t="shared" si="1308"/>
        <v>-0.50260869565217392</v>
      </c>
      <c r="Y2079" s="9">
        <f>Расценки!H2078</f>
        <v>9600</v>
      </c>
      <c r="Z2079" s="9">
        <f>Расценки!I2078</f>
        <v>11520</v>
      </c>
      <c r="AA2079" s="10">
        <f>Расценки!J2078</f>
        <v>0.91999999999999993</v>
      </c>
      <c r="AB2079" s="10">
        <f>Расценки!K2078</f>
        <v>1.0034782608695654</v>
      </c>
      <c r="AC2079" s="16">
        <f t="shared" si="1309"/>
        <v>0.25</v>
      </c>
      <c r="AD2079" s="16">
        <f t="shared" si="1310"/>
        <v>0.25</v>
      </c>
      <c r="AE2079" s="10">
        <f t="shared" si="1311"/>
        <v>0.6875</v>
      </c>
      <c r="AF2079" s="10">
        <f t="shared" si="1312"/>
        <v>0.70052083333333337</v>
      </c>
      <c r="AG2079" s="8">
        <f t="shared" si="1313"/>
        <v>2400</v>
      </c>
      <c r="AH2079" s="8">
        <f t="shared" si="1314"/>
        <v>2880</v>
      </c>
    </row>
    <row r="2080" spans="1:34" x14ac:dyDescent="0.25">
      <c r="A2080" s="12" t="s">
        <v>6055</v>
      </c>
      <c r="B2080" s="12" t="s">
        <v>6056</v>
      </c>
      <c r="C2080" s="12" t="s">
        <v>177</v>
      </c>
      <c r="D2080" s="7" t="s">
        <v>799</v>
      </c>
      <c r="E2080" s="7" t="str">
        <f>INDEX('Нормо-час по специальностям'!$B$6:$B$26,MATCH(D2080,'Нормо-час по специальностям'!$A$6:$A$26,0))</f>
        <v>Сервисный инженер ворот и автоматики</v>
      </c>
      <c r="F2080" s="15">
        <v>1.5</v>
      </c>
      <c r="G2080" s="7" t="s">
        <v>7646</v>
      </c>
      <c r="H2080" s="11">
        <f t="shared" si="1298"/>
        <v>4.67</v>
      </c>
      <c r="I2080" s="8">
        <f>INDEX('Нормо-час по специальностям'!$D$6:$D$26,MATCH(D2080,'Нормо-час по специальностям'!$A$6:$A$26,0))</f>
        <v>1200</v>
      </c>
      <c r="J2080" s="8">
        <f>INDEX('Нормо-час по специальностям'!$E$6:$E$26,MATCH(D2080,'Нормо-час по специальностям'!$A$6:$A$26,0))</f>
        <v>1440</v>
      </c>
      <c r="K2080" s="8">
        <f t="shared" si="1299"/>
        <v>1800</v>
      </c>
      <c r="L2080" s="8">
        <f t="shared" si="1300"/>
        <v>2160</v>
      </c>
      <c r="M2080" s="8">
        <f>Расценки!L2079</f>
        <v>1800</v>
      </c>
      <c r="N2080" s="8">
        <f>Расценки!M2079</f>
        <v>2070</v>
      </c>
      <c r="O2080" s="10">
        <f t="shared" si="1301"/>
        <v>0</v>
      </c>
      <c r="P2080" s="10">
        <f t="shared" si="1302"/>
        <v>4.3478260869565188E-2</v>
      </c>
      <c r="Q2080" s="7" t="str">
        <f t="shared" si="1303"/>
        <v>равно</v>
      </c>
      <c r="R2080" s="7" t="str">
        <f t="shared" si="1304"/>
        <v>равно</v>
      </c>
      <c r="S2080" s="8">
        <f t="shared" si="1305"/>
        <v>1200</v>
      </c>
      <c r="T2080" s="8">
        <f t="shared" si="1306"/>
        <v>1380</v>
      </c>
      <c r="U2080" s="8">
        <f>Расценки!F2079</f>
        <v>3000</v>
      </c>
      <c r="V2080" s="8">
        <f>Расценки!G2079</f>
        <v>3450</v>
      </c>
      <c r="W2080" s="10">
        <f t="shared" si="1307"/>
        <v>0.4</v>
      </c>
      <c r="X2080" s="10">
        <f t="shared" si="1308"/>
        <v>0.37391304347826088</v>
      </c>
      <c r="Y2080" s="9">
        <f>Расценки!H2079</f>
        <v>3000</v>
      </c>
      <c r="Z2080" s="9">
        <f>Расценки!I2079</f>
        <v>3450</v>
      </c>
      <c r="AA2080" s="10">
        <f>Расценки!J2079</f>
        <v>0</v>
      </c>
      <c r="AB2080" s="10">
        <f>Расценки!K2079</f>
        <v>0</v>
      </c>
      <c r="AC2080" s="16">
        <f t="shared" si="1309"/>
        <v>0.4</v>
      </c>
      <c r="AD2080" s="16">
        <f t="shared" si="1310"/>
        <v>0.37391304347826088</v>
      </c>
      <c r="AE2080" s="10">
        <f t="shared" si="1311"/>
        <v>0.4</v>
      </c>
      <c r="AF2080" s="10">
        <f t="shared" si="1312"/>
        <v>0.4</v>
      </c>
      <c r="AG2080" s="8">
        <f t="shared" si="1313"/>
        <v>1200</v>
      </c>
      <c r="AH2080" s="8">
        <f t="shared" si="1314"/>
        <v>1290</v>
      </c>
    </row>
    <row r="2081" spans="1:34" x14ac:dyDescent="0.25">
      <c r="A2081" s="12" t="s">
        <v>6058</v>
      </c>
      <c r="B2081" s="12" t="s">
        <v>6059</v>
      </c>
      <c r="C2081" s="12" t="s">
        <v>177</v>
      </c>
      <c r="D2081" s="7" t="s">
        <v>799</v>
      </c>
      <c r="E2081" s="7" t="str">
        <f>INDEX('Нормо-час по специальностям'!$B$6:$B$26,MATCH(D2081,'Нормо-час по специальностям'!$A$6:$A$26,0))</f>
        <v>Сервисный инженер ворот и автоматики</v>
      </c>
      <c r="F2081" s="15">
        <v>1.5</v>
      </c>
      <c r="G2081" s="7" t="s">
        <v>7646</v>
      </c>
      <c r="H2081" s="11">
        <f t="shared" si="1298"/>
        <v>4.67</v>
      </c>
      <c r="I2081" s="8">
        <f>INDEX('Нормо-час по специальностям'!$D$6:$D$26,MATCH(D2081,'Нормо-час по специальностям'!$A$6:$A$26,0))</f>
        <v>1200</v>
      </c>
      <c r="J2081" s="8">
        <f>INDEX('Нормо-час по специальностям'!$E$6:$E$26,MATCH(D2081,'Нормо-час по специальностям'!$A$6:$A$26,0))</f>
        <v>1440</v>
      </c>
      <c r="K2081" s="8">
        <f t="shared" si="1299"/>
        <v>1800</v>
      </c>
      <c r="L2081" s="8">
        <f t="shared" si="1300"/>
        <v>2160</v>
      </c>
      <c r="M2081" s="8">
        <f>Расценки!L2080</f>
        <v>2100</v>
      </c>
      <c r="N2081" s="8">
        <f>Расценки!M2080</f>
        <v>2415</v>
      </c>
      <c r="O2081" s="10">
        <f t="shared" si="1301"/>
        <v>-0.1428571428571429</v>
      </c>
      <c r="P2081" s="10">
        <f t="shared" si="1302"/>
        <v>-0.10559006211180122</v>
      </c>
      <c r="Q2081" s="7" t="str">
        <f t="shared" si="1303"/>
        <v>нормо-часы</v>
      </c>
      <c r="R2081" s="7" t="str">
        <f t="shared" si="1304"/>
        <v>нормо-часы</v>
      </c>
      <c r="S2081" s="8">
        <f t="shared" si="1305"/>
        <v>1400</v>
      </c>
      <c r="T2081" s="8">
        <f t="shared" si="1306"/>
        <v>1610</v>
      </c>
      <c r="U2081" s="8">
        <f>Расценки!F2080</f>
        <v>3500</v>
      </c>
      <c r="V2081" s="8">
        <f>Расценки!G2080</f>
        <v>4025</v>
      </c>
      <c r="W2081" s="10">
        <f t="shared" si="1307"/>
        <v>0.48571428571428571</v>
      </c>
      <c r="X2081" s="10">
        <f t="shared" si="1308"/>
        <v>0.46335403726708074</v>
      </c>
      <c r="Y2081" s="9">
        <f>Расценки!H2080</f>
        <v>3500</v>
      </c>
      <c r="Z2081" s="9">
        <f>Расценки!I2080</f>
        <v>4025</v>
      </c>
      <c r="AA2081" s="10">
        <f>Расценки!J2080</f>
        <v>0</v>
      </c>
      <c r="AB2081" s="10">
        <f>Расценки!K2080</f>
        <v>0</v>
      </c>
      <c r="AC2081" s="16">
        <f t="shared" si="1309"/>
        <v>0.48571428571428571</v>
      </c>
      <c r="AD2081" s="16">
        <f t="shared" si="1310"/>
        <v>0.46335403726708074</v>
      </c>
      <c r="AE2081" s="10">
        <f t="shared" si="1311"/>
        <v>0.4</v>
      </c>
      <c r="AF2081" s="10">
        <f t="shared" si="1312"/>
        <v>0.4</v>
      </c>
      <c r="AG2081" s="8">
        <f t="shared" si="1313"/>
        <v>1700</v>
      </c>
      <c r="AH2081" s="8">
        <f t="shared" si="1314"/>
        <v>1865</v>
      </c>
    </row>
    <row r="2082" spans="1:34" x14ac:dyDescent="0.25">
      <c r="A2082" s="12" t="s">
        <v>6061</v>
      </c>
      <c r="B2082" s="12" t="s">
        <v>6062</v>
      </c>
      <c r="C2082" s="12" t="s">
        <v>1214</v>
      </c>
      <c r="D2082" s="7" t="s">
        <v>799</v>
      </c>
      <c r="E2082" s="7" t="str">
        <f>INDEX('Нормо-час по специальностям'!$B$6:$B$26,MATCH(D2082,'Нормо-час по специальностям'!$A$6:$A$26,0))</f>
        <v>Сервисный инженер ворот и автоматики</v>
      </c>
      <c r="F2082" s="15">
        <v>1.5</v>
      </c>
      <c r="G2082" s="7" t="s">
        <v>7646</v>
      </c>
      <c r="H2082" s="11">
        <f t="shared" si="1298"/>
        <v>4.67</v>
      </c>
      <c r="I2082" s="8">
        <f>INDEX('Нормо-час по специальностям'!$D$6:$D$26,MATCH(D2082,'Нормо-час по специальностям'!$A$6:$A$26,0))</f>
        <v>1200</v>
      </c>
      <c r="J2082" s="8">
        <f>INDEX('Нормо-час по специальностям'!$E$6:$E$26,MATCH(D2082,'Нормо-час по специальностям'!$A$6:$A$26,0))</f>
        <v>1440</v>
      </c>
      <c r="K2082" s="8">
        <f t="shared" si="1299"/>
        <v>1800</v>
      </c>
      <c r="L2082" s="8">
        <f t="shared" si="1300"/>
        <v>2160</v>
      </c>
      <c r="M2082" s="8">
        <f>Расценки!L2081</f>
        <v>2100</v>
      </c>
      <c r="N2082" s="8">
        <f>Расценки!M2081</f>
        <v>2415</v>
      </c>
      <c r="O2082" s="10">
        <f t="shared" si="1301"/>
        <v>-0.1428571428571429</v>
      </c>
      <c r="P2082" s="10">
        <f t="shared" si="1302"/>
        <v>-0.10559006211180122</v>
      </c>
      <c r="Q2082" s="7" t="str">
        <f t="shared" si="1303"/>
        <v>нормо-часы</v>
      </c>
      <c r="R2082" s="7" t="str">
        <f t="shared" si="1304"/>
        <v>нормо-часы</v>
      </c>
      <c r="S2082" s="8">
        <f t="shared" si="1305"/>
        <v>1400</v>
      </c>
      <c r="T2082" s="8">
        <f t="shared" si="1306"/>
        <v>1610</v>
      </c>
      <c r="U2082" s="8">
        <f>Расценки!F2081</f>
        <v>3500</v>
      </c>
      <c r="V2082" s="8">
        <f>Расценки!G2081</f>
        <v>4025</v>
      </c>
      <c r="W2082" s="10">
        <f t="shared" si="1307"/>
        <v>0.48571428571428571</v>
      </c>
      <c r="X2082" s="10">
        <f t="shared" si="1308"/>
        <v>0.46335403726708074</v>
      </c>
      <c r="Y2082" s="9">
        <f>Расценки!H2081</f>
        <v>3500</v>
      </c>
      <c r="Z2082" s="9">
        <f>Расценки!I2081</f>
        <v>4025</v>
      </c>
      <c r="AA2082" s="10">
        <f>Расценки!J2081</f>
        <v>0</v>
      </c>
      <c r="AB2082" s="10">
        <f>Расценки!K2081</f>
        <v>0</v>
      </c>
      <c r="AC2082" s="16">
        <f t="shared" si="1309"/>
        <v>0.48571428571428571</v>
      </c>
      <c r="AD2082" s="16">
        <f t="shared" si="1310"/>
        <v>0.46335403726708074</v>
      </c>
      <c r="AE2082" s="10">
        <f t="shared" si="1311"/>
        <v>0.4</v>
      </c>
      <c r="AF2082" s="10">
        <f t="shared" si="1312"/>
        <v>0.4</v>
      </c>
      <c r="AG2082" s="8">
        <f t="shared" si="1313"/>
        <v>1700</v>
      </c>
      <c r="AH2082" s="8">
        <f t="shared" si="1314"/>
        <v>1865</v>
      </c>
    </row>
    <row r="2083" spans="1:34" x14ac:dyDescent="0.25">
      <c r="A2083" s="12" t="s">
        <v>6064</v>
      </c>
      <c r="B2083" s="12" t="s">
        <v>6065</v>
      </c>
      <c r="C2083" s="12" t="s">
        <v>177</v>
      </c>
      <c r="D2083" s="7" t="s">
        <v>799</v>
      </c>
      <c r="E2083" s="7" t="str">
        <f>INDEX('Нормо-час по специальностям'!$B$6:$B$26,MATCH(D2083,'Нормо-час по специальностям'!$A$6:$A$26,0))</f>
        <v>Сервисный инженер ворот и автоматики</v>
      </c>
      <c r="F2083" s="15">
        <v>2</v>
      </c>
      <c r="G2083" s="7" t="s">
        <v>7646</v>
      </c>
      <c r="H2083" s="11">
        <f t="shared" si="1298"/>
        <v>3.5</v>
      </c>
      <c r="I2083" s="8">
        <f>INDEX('Нормо-час по специальностям'!$D$6:$D$26,MATCH(D2083,'Нормо-час по специальностям'!$A$6:$A$26,0))</f>
        <v>1200</v>
      </c>
      <c r="J2083" s="8">
        <f>INDEX('Нормо-час по специальностям'!$E$6:$E$26,MATCH(D2083,'Нормо-час по специальностям'!$A$6:$A$26,0))</f>
        <v>1440</v>
      </c>
      <c r="K2083" s="8">
        <f t="shared" si="1299"/>
        <v>2400</v>
      </c>
      <c r="L2083" s="8">
        <f t="shared" si="1300"/>
        <v>2880</v>
      </c>
      <c r="M2083" s="8">
        <f>Расценки!L2082</f>
        <v>1800</v>
      </c>
      <c r="N2083" s="8">
        <f>Расценки!M2082</f>
        <v>2070</v>
      </c>
      <c r="O2083" s="10">
        <f t="shared" si="1301"/>
        <v>0.33333333333333326</v>
      </c>
      <c r="P2083" s="10">
        <f t="shared" si="1302"/>
        <v>0.39130434782608692</v>
      </c>
      <c r="Q2083" s="7" t="str">
        <f t="shared" si="1303"/>
        <v>расценка</v>
      </c>
      <c r="R2083" s="7" t="str">
        <f t="shared" si="1304"/>
        <v>расценка</v>
      </c>
      <c r="S2083" s="8">
        <f t="shared" si="1305"/>
        <v>900</v>
      </c>
      <c r="T2083" s="8">
        <f t="shared" si="1306"/>
        <v>1035</v>
      </c>
      <c r="U2083" s="8">
        <f>Расценки!F2082</f>
        <v>3000</v>
      </c>
      <c r="V2083" s="8">
        <f>Расценки!G2082</f>
        <v>3450</v>
      </c>
      <c r="W2083" s="10">
        <f t="shared" si="1307"/>
        <v>0.2</v>
      </c>
      <c r="X2083" s="10">
        <f t="shared" si="1308"/>
        <v>0.16521739130434782</v>
      </c>
      <c r="Y2083" s="9">
        <f>Расценки!H2082</f>
        <v>3200</v>
      </c>
      <c r="Z2083" s="9">
        <f>Расценки!I2082</f>
        <v>3840</v>
      </c>
      <c r="AA2083" s="10">
        <f>Расценки!J2082</f>
        <v>6.6666666666666652E-2</v>
      </c>
      <c r="AB2083" s="10">
        <f>Расценки!K2082</f>
        <v>0.11304347826086958</v>
      </c>
      <c r="AC2083" s="16">
        <f t="shared" si="1309"/>
        <v>0.25</v>
      </c>
      <c r="AD2083" s="16">
        <f t="shared" si="1310"/>
        <v>0.25</v>
      </c>
      <c r="AE2083" s="10">
        <f t="shared" si="1311"/>
        <v>0.4375</v>
      </c>
      <c r="AF2083" s="10">
        <f t="shared" si="1312"/>
        <v>0.4609375</v>
      </c>
      <c r="AG2083" s="8">
        <f t="shared" si="1313"/>
        <v>800</v>
      </c>
      <c r="AH2083" s="8">
        <f t="shared" si="1314"/>
        <v>960</v>
      </c>
    </row>
    <row r="2084" spans="1:34" x14ac:dyDescent="0.25">
      <c r="A2084" s="12" t="s">
        <v>6066</v>
      </c>
      <c r="B2084" s="12" t="s">
        <v>6067</v>
      </c>
      <c r="C2084" s="12" t="s">
        <v>177</v>
      </c>
      <c r="D2084" s="7" t="s">
        <v>799</v>
      </c>
      <c r="E2084" s="7" t="str">
        <f>INDEX('Нормо-час по специальностям'!$B$6:$B$26,MATCH(D2084,'Нормо-час по специальностям'!$A$6:$A$26,0))</f>
        <v>Сервисный инженер ворот и автоматики</v>
      </c>
      <c r="F2084" s="15">
        <v>0.8</v>
      </c>
      <c r="G2084" s="7" t="s">
        <v>7646</v>
      </c>
      <c r="H2084" s="11">
        <f t="shared" si="1298"/>
        <v>8.75</v>
      </c>
      <c r="I2084" s="8">
        <f>INDEX('Нормо-час по специальностям'!$D$6:$D$26,MATCH(D2084,'Нормо-час по специальностям'!$A$6:$A$26,0))</f>
        <v>1200</v>
      </c>
      <c r="J2084" s="8">
        <f>INDEX('Нормо-час по специальностям'!$E$6:$E$26,MATCH(D2084,'Нормо-час по специальностям'!$A$6:$A$26,0))</f>
        <v>1440</v>
      </c>
      <c r="K2084" s="8">
        <f t="shared" si="1299"/>
        <v>960</v>
      </c>
      <c r="L2084" s="8">
        <f t="shared" si="1300"/>
        <v>1152</v>
      </c>
      <c r="M2084" s="8">
        <f>Расценки!L2083</f>
        <v>900</v>
      </c>
      <c r="N2084" s="8">
        <f>Расценки!M2083</f>
        <v>1035</v>
      </c>
      <c r="O2084" s="10">
        <f t="shared" si="1301"/>
        <v>6.6666666666666652E-2</v>
      </c>
      <c r="P2084" s="10">
        <f t="shared" si="1302"/>
        <v>0.11304347826086958</v>
      </c>
      <c r="Q2084" s="7" t="str">
        <f t="shared" si="1303"/>
        <v>равно</v>
      </c>
      <c r="R2084" s="7" t="str">
        <f t="shared" si="1304"/>
        <v>расценка</v>
      </c>
      <c r="S2084" s="8">
        <f t="shared" si="1305"/>
        <v>1125</v>
      </c>
      <c r="T2084" s="8">
        <f t="shared" si="1306"/>
        <v>1294</v>
      </c>
      <c r="U2084" s="8">
        <f>Расценки!F2083</f>
        <v>1500</v>
      </c>
      <c r="V2084" s="8">
        <f>Расценки!G2083</f>
        <v>1725</v>
      </c>
      <c r="W2084" s="10">
        <f t="shared" si="1307"/>
        <v>0.36</v>
      </c>
      <c r="X2084" s="10">
        <f t="shared" si="1308"/>
        <v>0.33217391304347826</v>
      </c>
      <c r="Y2084" s="9">
        <f>Расценки!H2083</f>
        <v>1500</v>
      </c>
      <c r="Z2084" s="9">
        <f>Расценки!I2083</f>
        <v>1725</v>
      </c>
      <c r="AA2084" s="10">
        <f>Расценки!J2083</f>
        <v>0</v>
      </c>
      <c r="AB2084" s="10">
        <f>Расценки!K2083</f>
        <v>0</v>
      </c>
      <c r="AC2084" s="16">
        <f t="shared" si="1309"/>
        <v>0.36</v>
      </c>
      <c r="AD2084" s="16">
        <f t="shared" si="1310"/>
        <v>0.33217391304347826</v>
      </c>
      <c r="AE2084" s="10">
        <f t="shared" si="1311"/>
        <v>0.4</v>
      </c>
      <c r="AF2084" s="10">
        <f t="shared" si="1312"/>
        <v>0.4</v>
      </c>
      <c r="AG2084" s="8">
        <f t="shared" si="1313"/>
        <v>540</v>
      </c>
      <c r="AH2084" s="8">
        <f t="shared" si="1314"/>
        <v>573</v>
      </c>
    </row>
    <row r="2085" spans="1:34" x14ac:dyDescent="0.25">
      <c r="A2085" s="12" t="s">
        <v>6069</v>
      </c>
      <c r="B2085" s="12" t="s">
        <v>6070</v>
      </c>
      <c r="C2085" s="12" t="s">
        <v>177</v>
      </c>
      <c r="D2085" s="7" t="s">
        <v>799</v>
      </c>
      <c r="E2085" s="7" t="str">
        <f>INDEX('Нормо-час по специальностям'!$B$6:$B$26,MATCH(D2085,'Нормо-час по специальностям'!$A$6:$A$26,0))</f>
        <v>Сервисный инженер ворот и автоматики</v>
      </c>
      <c r="F2085" s="15">
        <v>16</v>
      </c>
      <c r="G2085" s="7" t="s">
        <v>7634</v>
      </c>
      <c r="H2085" s="11">
        <f t="shared" si="1298"/>
        <v>0.44</v>
      </c>
      <c r="I2085" s="8">
        <f>INDEX('Нормо-час по специальностям'!$D$6:$D$26,MATCH(D2085,'Нормо-час по специальностям'!$A$6:$A$26,0))</f>
        <v>1200</v>
      </c>
      <c r="J2085" s="8">
        <f>INDEX('Нормо-час по специальностям'!$E$6:$E$26,MATCH(D2085,'Нормо-час по специальностям'!$A$6:$A$26,0))</f>
        <v>1440</v>
      </c>
      <c r="K2085" s="8">
        <f t="shared" si="1299"/>
        <v>19200</v>
      </c>
      <c r="L2085" s="8">
        <f t="shared" si="1300"/>
        <v>23040</v>
      </c>
      <c r="M2085" s="8">
        <f>Расценки!L2084</f>
        <v>18000</v>
      </c>
      <c r="N2085" s="8">
        <f>Расценки!M2084</f>
        <v>20700</v>
      </c>
      <c r="O2085" s="10">
        <f t="shared" si="1301"/>
        <v>6.6666666666666652E-2</v>
      </c>
      <c r="P2085" s="10">
        <f t="shared" si="1302"/>
        <v>0.11304347826086958</v>
      </c>
      <c r="Q2085" s="7" t="str">
        <f t="shared" si="1303"/>
        <v>равно</v>
      </c>
      <c r="R2085" s="7" t="str">
        <f t="shared" si="1304"/>
        <v>расценка</v>
      </c>
      <c r="S2085" s="8">
        <f t="shared" si="1305"/>
        <v>1125</v>
      </c>
      <c r="T2085" s="8">
        <f t="shared" si="1306"/>
        <v>1294</v>
      </c>
      <c r="U2085" s="8">
        <f>Расценки!F2084</f>
        <v>30000</v>
      </c>
      <c r="V2085" s="8">
        <f>Расценки!G2084</f>
        <v>34500</v>
      </c>
      <c r="W2085" s="10">
        <f t="shared" si="1307"/>
        <v>0.36</v>
      </c>
      <c r="X2085" s="10">
        <f t="shared" si="1308"/>
        <v>0.33217391304347826</v>
      </c>
      <c r="Y2085" s="9">
        <f>Расценки!H2084</f>
        <v>30000</v>
      </c>
      <c r="Z2085" s="9">
        <f>Расценки!I2084</f>
        <v>34500</v>
      </c>
      <c r="AA2085" s="10">
        <f>Расценки!J2084</f>
        <v>0</v>
      </c>
      <c r="AB2085" s="10">
        <f>Расценки!K2084</f>
        <v>0</v>
      </c>
      <c r="AC2085" s="16">
        <f t="shared" si="1309"/>
        <v>0.36</v>
      </c>
      <c r="AD2085" s="16">
        <f t="shared" si="1310"/>
        <v>0.33217391304347826</v>
      </c>
      <c r="AE2085" s="10">
        <f t="shared" si="1311"/>
        <v>0.4</v>
      </c>
      <c r="AF2085" s="10">
        <f t="shared" si="1312"/>
        <v>0.4</v>
      </c>
      <c r="AG2085" s="8">
        <f t="shared" si="1313"/>
        <v>10800</v>
      </c>
      <c r="AH2085" s="8">
        <f t="shared" si="1314"/>
        <v>11460</v>
      </c>
    </row>
    <row r="2086" spans="1:34" x14ac:dyDescent="0.25">
      <c r="A2086" s="12" t="s">
        <v>6072</v>
      </c>
      <c r="B2086" s="12" t="s">
        <v>6073</v>
      </c>
      <c r="C2086" s="12" t="s">
        <v>177</v>
      </c>
      <c r="D2086" s="7" t="s">
        <v>799</v>
      </c>
      <c r="E2086" s="7" t="str">
        <f>INDEX('Нормо-час по специальностям'!$B$6:$B$26,MATCH(D2086,'Нормо-час по специальностям'!$A$6:$A$26,0))</f>
        <v>Сервисный инженер ворот и автоматики</v>
      </c>
      <c r="F2086" s="15">
        <v>0.8</v>
      </c>
      <c r="G2086" s="7" t="s">
        <v>7646</v>
      </c>
      <c r="H2086" s="11">
        <f t="shared" si="1298"/>
        <v>8.75</v>
      </c>
      <c r="I2086" s="8">
        <f>INDEX('Нормо-час по специальностям'!$D$6:$D$26,MATCH(D2086,'Нормо-час по специальностям'!$A$6:$A$26,0))</f>
        <v>1200</v>
      </c>
      <c r="J2086" s="8">
        <f>INDEX('Нормо-час по специальностям'!$E$6:$E$26,MATCH(D2086,'Нормо-час по специальностям'!$A$6:$A$26,0))</f>
        <v>1440</v>
      </c>
      <c r="K2086" s="8">
        <f t="shared" si="1299"/>
        <v>960</v>
      </c>
      <c r="L2086" s="8">
        <f t="shared" si="1300"/>
        <v>1152</v>
      </c>
      <c r="M2086" s="8">
        <f>Расценки!L2085</f>
        <v>900</v>
      </c>
      <c r="N2086" s="8">
        <f>Расценки!M2085</f>
        <v>1035</v>
      </c>
      <c r="O2086" s="10">
        <f t="shared" si="1301"/>
        <v>6.6666666666666652E-2</v>
      </c>
      <c r="P2086" s="10">
        <f t="shared" si="1302"/>
        <v>0.11304347826086958</v>
      </c>
      <c r="Q2086" s="7" t="str">
        <f t="shared" si="1303"/>
        <v>равно</v>
      </c>
      <c r="R2086" s="7" t="str">
        <f t="shared" si="1304"/>
        <v>расценка</v>
      </c>
      <c r="S2086" s="8">
        <f t="shared" si="1305"/>
        <v>1125</v>
      </c>
      <c r="T2086" s="8">
        <f t="shared" si="1306"/>
        <v>1294</v>
      </c>
      <c r="U2086" s="8">
        <f>Расценки!F2085</f>
        <v>1500</v>
      </c>
      <c r="V2086" s="8">
        <f>Расценки!G2085</f>
        <v>1725</v>
      </c>
      <c r="W2086" s="10">
        <f t="shared" si="1307"/>
        <v>0.36</v>
      </c>
      <c r="X2086" s="10">
        <f t="shared" si="1308"/>
        <v>0.33217391304347826</v>
      </c>
      <c r="Y2086" s="9">
        <f>Расценки!H2085</f>
        <v>1500</v>
      </c>
      <c r="Z2086" s="9">
        <f>Расценки!I2085</f>
        <v>1725</v>
      </c>
      <c r="AA2086" s="10">
        <f>Расценки!J2085</f>
        <v>0</v>
      </c>
      <c r="AB2086" s="10">
        <f>Расценки!K2085</f>
        <v>0</v>
      </c>
      <c r="AC2086" s="16">
        <f t="shared" si="1309"/>
        <v>0.36</v>
      </c>
      <c r="AD2086" s="16">
        <f t="shared" si="1310"/>
        <v>0.33217391304347826</v>
      </c>
      <c r="AE2086" s="10">
        <f t="shared" si="1311"/>
        <v>0.4</v>
      </c>
      <c r="AF2086" s="10">
        <f t="shared" si="1312"/>
        <v>0.4</v>
      </c>
      <c r="AG2086" s="8">
        <f t="shared" si="1313"/>
        <v>540</v>
      </c>
      <c r="AH2086" s="8">
        <f t="shared" si="1314"/>
        <v>573</v>
      </c>
    </row>
    <row r="2087" spans="1:34" x14ac:dyDescent="0.25">
      <c r="A2087" s="5" t="s">
        <v>6075</v>
      </c>
      <c r="B2087" s="6"/>
      <c r="C2087" s="6"/>
      <c r="D2087" s="6"/>
      <c r="E2087" s="6"/>
      <c r="F2087" s="6"/>
      <c r="G2087" s="6"/>
      <c r="H2087" s="6"/>
      <c r="I2087" s="6"/>
      <c r="J2087" s="6"/>
      <c r="K2087" s="6"/>
      <c r="L2087" s="6"/>
      <c r="M2087" s="6"/>
      <c r="N2087" s="6"/>
      <c r="O2087" s="6"/>
      <c r="P2087" s="6"/>
      <c r="Q2087" s="6"/>
      <c r="R2087" s="6"/>
      <c r="S2087" s="6"/>
      <c r="T2087" s="6"/>
      <c r="U2087" s="6"/>
      <c r="V2087" s="6"/>
      <c r="W2087" s="6"/>
      <c r="X2087" s="6"/>
      <c r="Y2087" s="6"/>
      <c r="Z2087" s="6"/>
      <c r="AA2087" s="6"/>
      <c r="AB2087" s="6"/>
      <c r="AC2087" s="6"/>
      <c r="AD2087" s="6"/>
      <c r="AE2087" s="6"/>
      <c r="AF2087" s="6"/>
      <c r="AG2087" s="6"/>
      <c r="AH2087" s="6"/>
    </row>
    <row r="2088" spans="1:34" x14ac:dyDescent="0.25">
      <c r="A2088" s="7" t="s">
        <v>6076</v>
      </c>
      <c r="B2088" s="7" t="s">
        <v>6077</v>
      </c>
      <c r="C2088" s="7" t="s">
        <v>177</v>
      </c>
      <c r="D2088" s="7" t="s">
        <v>799</v>
      </c>
      <c r="E2088" s="7" t="str">
        <f>INDEX('Нормо-час по специальностям'!$B$6:$B$26,MATCH(D2088,'Нормо-час по специальностям'!$A$6:$A$26,0))</f>
        <v>Сервисный инженер ворот и автоматики</v>
      </c>
      <c r="F2088" s="15">
        <v>0.3</v>
      </c>
      <c r="G2088" s="7" t="s">
        <v>7707</v>
      </c>
      <c r="H2088" s="11">
        <f t="shared" ref="H2088:H2111" si="1315">IF(OR(F2088="",F2088=0),"",ROUND($G$3/F2088,2))</f>
        <v>23.33</v>
      </c>
      <c r="I2088" s="8">
        <f>INDEX('Нормо-час по специальностям'!$D$6:$D$26,MATCH(D2088,'Нормо-час по специальностям'!$A$6:$A$26,0))</f>
        <v>1200</v>
      </c>
      <c r="J2088" s="8">
        <f>INDEX('Нормо-час по специальностям'!$E$6:$E$26,MATCH(D2088,'Нормо-час по специальностям'!$A$6:$A$26,0))</f>
        <v>1440</v>
      </c>
      <c r="K2088" s="8">
        <f t="shared" ref="K2088:K2111" si="1316">IF(OR(F2088="",F2088=0,I2088=0),"",ROUND(F2088*I2088,0))</f>
        <v>360</v>
      </c>
      <c r="L2088" s="8">
        <f t="shared" ref="L2088:L2111" si="1317">IF(OR(F2088="",F2088=0,J2088=0),"",ROUND(F2088*J2088,0))</f>
        <v>432</v>
      </c>
      <c r="M2088" s="8">
        <f>Расценки!L2087</f>
        <v>300</v>
      </c>
      <c r="N2088" s="8">
        <f>Расценки!M2087</f>
        <v>345</v>
      </c>
      <c r="O2088" s="10">
        <f t="shared" ref="O2088:O2111" si="1318">IF(OR(K2088="",M2088="",M2088=0),"",K2088/M2088-1)</f>
        <v>0.19999999999999996</v>
      </c>
      <c r="P2088" s="10">
        <f t="shared" ref="P2088:P2111" si="1319">IF(OR(L2088="",N2088="",N2088=0),"",L2088/N2088-1)</f>
        <v>0.25217391304347836</v>
      </c>
      <c r="Q2088" s="7" t="str">
        <f t="shared" ref="Q2088:Q2111" si="1320">IF(O2088="","—",IF(O2088&lt;-$C$3,"нормо-часы",IF(O2088&gt;$C$3,"расценка","равно")))</f>
        <v>расценка</v>
      </c>
      <c r="R2088" s="7" t="str">
        <f t="shared" ref="R2088:R2111" si="1321">IF(P2088="","—",IF(P2088&lt;-$C$3,"нормо-часы",IF(P2088&gt;$C$3,"расценка","равно")))</f>
        <v>расценка</v>
      </c>
      <c r="S2088" s="8">
        <f t="shared" ref="S2088:S2111" si="1322">IF(OR(F2088="",F2088=0,M2088=""),"",ROUND(M2088/F2088,0))</f>
        <v>1000</v>
      </c>
      <c r="T2088" s="8">
        <f t="shared" ref="T2088:T2111" si="1323">IF(OR(F2088="",F2088=0,N2088=""),"",ROUND(N2088/F2088,0))</f>
        <v>1150</v>
      </c>
      <c r="U2088" s="8">
        <f>Расценки!F2087</f>
        <v>500</v>
      </c>
      <c r="V2088" s="8">
        <f>Расценки!G2087</f>
        <v>575</v>
      </c>
      <c r="W2088" s="10">
        <f t="shared" ref="W2088:W2111" si="1324">IF(OR(K2088="",U2088="",U2088=0),"",(U2088-K2088)/U2088)</f>
        <v>0.28000000000000003</v>
      </c>
      <c r="X2088" s="10">
        <f t="shared" ref="X2088:X2111" si="1325">IF(OR(L2088="",V2088="",V2088=0),"",(V2088-L2088)/V2088)</f>
        <v>0.24869565217391304</v>
      </c>
      <c r="Y2088" s="9">
        <f>Расценки!H2087</f>
        <v>500</v>
      </c>
      <c r="Z2088" s="9">
        <f>Расценки!I2087</f>
        <v>576</v>
      </c>
      <c r="AA2088" s="10">
        <f>Расценки!J2087</f>
        <v>0</v>
      </c>
      <c r="AB2088" s="10">
        <f>Расценки!K2087</f>
        <v>1.7391304347826875E-3</v>
      </c>
      <c r="AC2088" s="16">
        <f t="shared" ref="AC2088:AC2111" si="1326">IF(OR(K2088="",Y2088="",Y2088=0),"",(Y2088-K2088)/Y2088)</f>
        <v>0.28000000000000003</v>
      </c>
      <c r="AD2088" s="16">
        <f t="shared" ref="AD2088:AD2111" si="1327">IF(OR(L2088="",Z2088="",Z2088=0),"",(Z2088-L2088)/Z2088)</f>
        <v>0.25</v>
      </c>
      <c r="AE2088" s="10">
        <f t="shared" ref="AE2088:AE2111" si="1328">IF(OR(Y2088="",Y2088=0),"",(Y2088-M2088)/Y2088)</f>
        <v>0.4</v>
      </c>
      <c r="AF2088" s="10">
        <f t="shared" ref="AF2088:AF2111" si="1329">IF(OR(Z2088="",Z2088=0),"",(Z2088-N2088)/Z2088)</f>
        <v>0.40104166666666669</v>
      </c>
      <c r="AG2088" s="8">
        <f t="shared" ref="AG2088:AG2111" si="1330">IF(OR(K2088="",Y2088=""),"",Y2088-K2088)</f>
        <v>140</v>
      </c>
      <c r="AH2088" s="8">
        <f t="shared" ref="AH2088:AH2111" si="1331">IF(OR(L2088="",Z2088=""),"",Z2088-L2088)</f>
        <v>144</v>
      </c>
    </row>
    <row r="2089" spans="1:34" x14ac:dyDescent="0.25">
      <c r="A2089" s="7" t="s">
        <v>6080</v>
      </c>
      <c r="B2089" s="7" t="s">
        <v>6081</v>
      </c>
      <c r="C2089" s="7" t="s">
        <v>177</v>
      </c>
      <c r="D2089" s="7" t="s">
        <v>799</v>
      </c>
      <c r="E2089" s="7" t="str">
        <f>INDEX('Нормо-час по специальностям'!$B$6:$B$26,MATCH(D2089,'Нормо-час по специальностям'!$A$6:$A$26,0))</f>
        <v>Сервисный инженер ворот и автоматики</v>
      </c>
      <c r="F2089" s="15">
        <v>0.2</v>
      </c>
      <c r="G2089" s="7" t="s">
        <v>7646</v>
      </c>
      <c r="H2089" s="11">
        <f t="shared" si="1315"/>
        <v>35</v>
      </c>
      <c r="I2089" s="8">
        <f>INDEX('Нормо-час по специальностям'!$D$6:$D$26,MATCH(D2089,'Нормо-час по специальностям'!$A$6:$A$26,0))</f>
        <v>1200</v>
      </c>
      <c r="J2089" s="8">
        <f>INDEX('Нормо-час по специальностям'!$E$6:$E$26,MATCH(D2089,'Нормо-час по специальностям'!$A$6:$A$26,0))</f>
        <v>1440</v>
      </c>
      <c r="K2089" s="8">
        <f t="shared" si="1316"/>
        <v>240</v>
      </c>
      <c r="L2089" s="8">
        <f t="shared" si="1317"/>
        <v>288</v>
      </c>
      <c r="M2089" s="8">
        <f>Расценки!L2088</f>
        <v>240</v>
      </c>
      <c r="N2089" s="8">
        <f>Расценки!M2088</f>
        <v>276</v>
      </c>
      <c r="O2089" s="10">
        <f t="shared" si="1318"/>
        <v>0</v>
      </c>
      <c r="P2089" s="10">
        <f t="shared" si="1319"/>
        <v>4.3478260869565188E-2</v>
      </c>
      <c r="Q2089" s="7" t="str">
        <f t="shared" si="1320"/>
        <v>равно</v>
      </c>
      <c r="R2089" s="7" t="str">
        <f t="shared" si="1321"/>
        <v>равно</v>
      </c>
      <c r="S2089" s="8">
        <f t="shared" si="1322"/>
        <v>1200</v>
      </c>
      <c r="T2089" s="8">
        <f t="shared" si="1323"/>
        <v>1380</v>
      </c>
      <c r="U2089" s="8">
        <f>Расценки!F2088</f>
        <v>400</v>
      </c>
      <c r="V2089" s="8">
        <f>Расценки!G2088</f>
        <v>460</v>
      </c>
      <c r="W2089" s="10">
        <f t="shared" si="1324"/>
        <v>0.4</v>
      </c>
      <c r="X2089" s="10">
        <f t="shared" si="1325"/>
        <v>0.37391304347826088</v>
      </c>
      <c r="Y2089" s="9">
        <f>Расценки!H2088</f>
        <v>400</v>
      </c>
      <c r="Z2089" s="9">
        <f>Расценки!I2088</f>
        <v>460</v>
      </c>
      <c r="AA2089" s="10">
        <f>Расценки!J2088</f>
        <v>0</v>
      </c>
      <c r="AB2089" s="10">
        <f>Расценки!K2088</f>
        <v>0</v>
      </c>
      <c r="AC2089" s="16">
        <f t="shared" si="1326"/>
        <v>0.4</v>
      </c>
      <c r="AD2089" s="16">
        <f t="shared" si="1327"/>
        <v>0.37391304347826088</v>
      </c>
      <c r="AE2089" s="10">
        <f t="shared" si="1328"/>
        <v>0.4</v>
      </c>
      <c r="AF2089" s="10">
        <f t="shared" si="1329"/>
        <v>0.4</v>
      </c>
      <c r="AG2089" s="8">
        <f t="shared" si="1330"/>
        <v>160</v>
      </c>
      <c r="AH2089" s="8">
        <f t="shared" si="1331"/>
        <v>172</v>
      </c>
    </row>
    <row r="2090" spans="1:34" x14ac:dyDescent="0.25">
      <c r="A2090" s="7" t="s">
        <v>6083</v>
      </c>
      <c r="B2090" s="7" t="s">
        <v>6084</v>
      </c>
      <c r="C2090" s="7" t="s">
        <v>177</v>
      </c>
      <c r="D2090" s="7" t="s">
        <v>799</v>
      </c>
      <c r="E2090" s="7" t="str">
        <f>INDEX('Нормо-час по специальностям'!$B$6:$B$26,MATCH(D2090,'Нормо-час по специальностям'!$A$6:$A$26,0))</f>
        <v>Сервисный инженер ворот и автоматики</v>
      </c>
      <c r="F2090" s="15">
        <v>1</v>
      </c>
      <c r="G2090" s="7" t="s">
        <v>7646</v>
      </c>
      <c r="H2090" s="11">
        <f t="shared" si="1315"/>
        <v>7</v>
      </c>
      <c r="I2090" s="8">
        <f>INDEX('Нормо-час по специальностям'!$D$6:$D$26,MATCH(D2090,'Нормо-час по специальностям'!$A$6:$A$26,0))</f>
        <v>1200</v>
      </c>
      <c r="J2090" s="8">
        <f>INDEX('Нормо-час по специальностям'!$E$6:$E$26,MATCH(D2090,'Нормо-час по специальностям'!$A$6:$A$26,0))</f>
        <v>1440</v>
      </c>
      <c r="K2090" s="8">
        <f t="shared" si="1316"/>
        <v>1200</v>
      </c>
      <c r="L2090" s="8">
        <f t="shared" si="1317"/>
        <v>1440</v>
      </c>
      <c r="M2090" s="8">
        <f>Расценки!L2089</f>
        <v>1080</v>
      </c>
      <c r="N2090" s="8">
        <f>Расценки!M2089</f>
        <v>1242</v>
      </c>
      <c r="O2090" s="10">
        <f t="shared" si="1318"/>
        <v>0.11111111111111116</v>
      </c>
      <c r="P2090" s="10">
        <f t="shared" si="1319"/>
        <v>0.15942028985507251</v>
      </c>
      <c r="Q2090" s="7" t="str">
        <f t="shared" si="1320"/>
        <v>расценка</v>
      </c>
      <c r="R2090" s="7" t="str">
        <f t="shared" si="1321"/>
        <v>расценка</v>
      </c>
      <c r="S2090" s="8">
        <f t="shared" si="1322"/>
        <v>1080</v>
      </c>
      <c r="T2090" s="8">
        <f t="shared" si="1323"/>
        <v>1242</v>
      </c>
      <c r="U2090" s="8">
        <f>Расценки!F2089</f>
        <v>1800</v>
      </c>
      <c r="V2090" s="8">
        <f>Расценки!G2089</f>
        <v>2070</v>
      </c>
      <c r="W2090" s="10">
        <f t="shared" si="1324"/>
        <v>0.33333333333333331</v>
      </c>
      <c r="X2090" s="10">
        <f t="shared" si="1325"/>
        <v>0.30434782608695654</v>
      </c>
      <c r="Y2090" s="9">
        <f>Расценки!H2089</f>
        <v>1800</v>
      </c>
      <c r="Z2090" s="9">
        <f>Расценки!I2089</f>
        <v>2070</v>
      </c>
      <c r="AA2090" s="10">
        <f>Расценки!J2089</f>
        <v>0</v>
      </c>
      <c r="AB2090" s="10">
        <f>Расценки!K2089</f>
        <v>0</v>
      </c>
      <c r="AC2090" s="16">
        <f t="shared" si="1326"/>
        <v>0.33333333333333331</v>
      </c>
      <c r="AD2090" s="16">
        <f t="shared" si="1327"/>
        <v>0.30434782608695654</v>
      </c>
      <c r="AE2090" s="10">
        <f t="shared" si="1328"/>
        <v>0.4</v>
      </c>
      <c r="AF2090" s="10">
        <f t="shared" si="1329"/>
        <v>0.4</v>
      </c>
      <c r="AG2090" s="8">
        <f t="shared" si="1330"/>
        <v>600</v>
      </c>
      <c r="AH2090" s="8">
        <f t="shared" si="1331"/>
        <v>630</v>
      </c>
    </row>
    <row r="2091" spans="1:34" x14ac:dyDescent="0.25">
      <c r="A2091" s="7" t="s">
        <v>6086</v>
      </c>
      <c r="B2091" s="7" t="s">
        <v>6087</v>
      </c>
      <c r="C2091" s="7" t="s">
        <v>177</v>
      </c>
      <c r="D2091" s="7" t="s">
        <v>799</v>
      </c>
      <c r="E2091" s="7" t="str">
        <f>INDEX('Нормо-час по специальностям'!$B$6:$B$26,MATCH(D2091,'Нормо-час по специальностям'!$A$6:$A$26,0))</f>
        <v>Сервисный инженер ворот и автоматики</v>
      </c>
      <c r="F2091" s="15">
        <v>1</v>
      </c>
      <c r="G2091" s="7" t="s">
        <v>7646</v>
      </c>
      <c r="H2091" s="11">
        <f t="shared" si="1315"/>
        <v>7</v>
      </c>
      <c r="I2091" s="8">
        <f>INDEX('Нормо-час по специальностям'!$D$6:$D$26,MATCH(D2091,'Нормо-час по специальностям'!$A$6:$A$26,0))</f>
        <v>1200</v>
      </c>
      <c r="J2091" s="8">
        <f>INDEX('Нормо-час по специальностям'!$E$6:$E$26,MATCH(D2091,'Нормо-час по специальностям'!$A$6:$A$26,0))</f>
        <v>1440</v>
      </c>
      <c r="K2091" s="8">
        <f t="shared" si="1316"/>
        <v>1200</v>
      </c>
      <c r="L2091" s="8">
        <f t="shared" si="1317"/>
        <v>1440</v>
      </c>
      <c r="M2091" s="8">
        <f>Расценки!L2090</f>
        <v>1080</v>
      </c>
      <c r="N2091" s="8">
        <f>Расценки!M2090</f>
        <v>1242</v>
      </c>
      <c r="O2091" s="10">
        <f t="shared" si="1318"/>
        <v>0.11111111111111116</v>
      </c>
      <c r="P2091" s="10">
        <f t="shared" si="1319"/>
        <v>0.15942028985507251</v>
      </c>
      <c r="Q2091" s="7" t="str">
        <f t="shared" si="1320"/>
        <v>расценка</v>
      </c>
      <c r="R2091" s="7" t="str">
        <f t="shared" si="1321"/>
        <v>расценка</v>
      </c>
      <c r="S2091" s="8">
        <f t="shared" si="1322"/>
        <v>1080</v>
      </c>
      <c r="T2091" s="8">
        <f t="shared" si="1323"/>
        <v>1242</v>
      </c>
      <c r="U2091" s="8">
        <f>Расценки!F2090</f>
        <v>1800</v>
      </c>
      <c r="V2091" s="8">
        <f>Расценки!G2090</f>
        <v>2070</v>
      </c>
      <c r="W2091" s="10">
        <f t="shared" si="1324"/>
        <v>0.33333333333333331</v>
      </c>
      <c r="X2091" s="10">
        <f t="shared" si="1325"/>
        <v>0.30434782608695654</v>
      </c>
      <c r="Y2091" s="9">
        <f>Расценки!H2090</f>
        <v>1800</v>
      </c>
      <c r="Z2091" s="9">
        <f>Расценки!I2090</f>
        <v>2070</v>
      </c>
      <c r="AA2091" s="10">
        <f>Расценки!J2090</f>
        <v>0</v>
      </c>
      <c r="AB2091" s="10">
        <f>Расценки!K2090</f>
        <v>0</v>
      </c>
      <c r="AC2091" s="16">
        <f t="shared" si="1326"/>
        <v>0.33333333333333331</v>
      </c>
      <c r="AD2091" s="16">
        <f t="shared" si="1327"/>
        <v>0.30434782608695654</v>
      </c>
      <c r="AE2091" s="10">
        <f t="shared" si="1328"/>
        <v>0.4</v>
      </c>
      <c r="AF2091" s="10">
        <f t="shared" si="1329"/>
        <v>0.4</v>
      </c>
      <c r="AG2091" s="8">
        <f t="shared" si="1330"/>
        <v>600</v>
      </c>
      <c r="AH2091" s="8">
        <f t="shared" si="1331"/>
        <v>630</v>
      </c>
    </row>
    <row r="2092" spans="1:34" x14ac:dyDescent="0.25">
      <c r="A2092" s="7" t="s">
        <v>6089</v>
      </c>
      <c r="B2092" s="7" t="s">
        <v>6090</v>
      </c>
      <c r="C2092" s="7" t="s">
        <v>177</v>
      </c>
      <c r="D2092" s="7" t="s">
        <v>799</v>
      </c>
      <c r="E2092" s="7" t="str">
        <f>INDEX('Нормо-час по специальностям'!$B$6:$B$26,MATCH(D2092,'Нормо-час по специальностям'!$A$6:$A$26,0))</f>
        <v>Сервисный инженер ворот и автоматики</v>
      </c>
      <c r="F2092" s="15">
        <v>0.15</v>
      </c>
      <c r="G2092" s="7" t="s">
        <v>7708</v>
      </c>
      <c r="H2092" s="11">
        <f t="shared" si="1315"/>
        <v>46.67</v>
      </c>
      <c r="I2092" s="8">
        <f>INDEX('Нормо-час по специальностям'!$D$6:$D$26,MATCH(D2092,'Нормо-час по специальностям'!$A$6:$A$26,0))</f>
        <v>1200</v>
      </c>
      <c r="J2092" s="8">
        <f>INDEX('Нормо-час по специальностям'!$E$6:$E$26,MATCH(D2092,'Нормо-час по специальностям'!$A$6:$A$26,0))</f>
        <v>1440</v>
      </c>
      <c r="K2092" s="8">
        <f t="shared" si="1316"/>
        <v>180</v>
      </c>
      <c r="L2092" s="8">
        <f t="shared" si="1317"/>
        <v>216</v>
      </c>
      <c r="M2092" s="8">
        <f>Расценки!L2091</f>
        <v>150</v>
      </c>
      <c r="N2092" s="8">
        <f>Расценки!M2091</f>
        <v>172</v>
      </c>
      <c r="O2092" s="10">
        <f t="shared" si="1318"/>
        <v>0.19999999999999996</v>
      </c>
      <c r="P2092" s="10">
        <f t="shared" si="1319"/>
        <v>0.2558139534883721</v>
      </c>
      <c r="Q2092" s="7" t="str">
        <f t="shared" si="1320"/>
        <v>расценка</v>
      </c>
      <c r="R2092" s="7" t="str">
        <f t="shared" si="1321"/>
        <v>расценка</v>
      </c>
      <c r="S2092" s="8">
        <f t="shared" si="1322"/>
        <v>1000</v>
      </c>
      <c r="T2092" s="8">
        <f t="shared" si="1323"/>
        <v>1147</v>
      </c>
      <c r="U2092" s="8">
        <f>Расценки!F2091</f>
        <v>250</v>
      </c>
      <c r="V2092" s="8">
        <f>Расценки!G2091</f>
        <v>288</v>
      </c>
      <c r="W2092" s="10">
        <f t="shared" si="1324"/>
        <v>0.28000000000000003</v>
      </c>
      <c r="X2092" s="10">
        <f t="shared" si="1325"/>
        <v>0.25</v>
      </c>
      <c r="Y2092" s="9">
        <f>Расценки!H2091</f>
        <v>250</v>
      </c>
      <c r="Z2092" s="9">
        <f>Расценки!I2091</f>
        <v>288</v>
      </c>
      <c r="AA2092" s="10">
        <f>Расценки!J2091</f>
        <v>0</v>
      </c>
      <c r="AB2092" s="10">
        <f>Расценки!K2091</f>
        <v>0</v>
      </c>
      <c r="AC2092" s="16">
        <f t="shared" si="1326"/>
        <v>0.28000000000000003</v>
      </c>
      <c r="AD2092" s="16">
        <f t="shared" si="1327"/>
        <v>0.25</v>
      </c>
      <c r="AE2092" s="10">
        <f t="shared" si="1328"/>
        <v>0.4</v>
      </c>
      <c r="AF2092" s="10">
        <f t="shared" si="1329"/>
        <v>0.40277777777777779</v>
      </c>
      <c r="AG2092" s="8">
        <f t="shared" si="1330"/>
        <v>70</v>
      </c>
      <c r="AH2092" s="8">
        <f t="shared" si="1331"/>
        <v>72</v>
      </c>
    </row>
    <row r="2093" spans="1:34" x14ac:dyDescent="0.25">
      <c r="A2093" s="7" t="s">
        <v>6093</v>
      </c>
      <c r="B2093" s="7" t="s">
        <v>6094</v>
      </c>
      <c r="C2093" s="7" t="s">
        <v>177</v>
      </c>
      <c r="D2093" s="7" t="s">
        <v>799</v>
      </c>
      <c r="E2093" s="7" t="str">
        <f>INDEX('Нормо-час по специальностям'!$B$6:$B$26,MATCH(D2093,'Нормо-час по специальностям'!$A$6:$A$26,0))</f>
        <v>Сервисный инженер ворот и автоматики</v>
      </c>
      <c r="F2093" s="15">
        <v>0.2</v>
      </c>
      <c r="G2093" s="7" t="s">
        <v>7707</v>
      </c>
      <c r="H2093" s="11">
        <f t="shared" si="1315"/>
        <v>35</v>
      </c>
      <c r="I2093" s="8">
        <f>INDEX('Нормо-час по специальностям'!$D$6:$D$26,MATCH(D2093,'Нормо-час по специальностям'!$A$6:$A$26,0))</f>
        <v>1200</v>
      </c>
      <c r="J2093" s="8">
        <f>INDEX('Нормо-час по специальностям'!$E$6:$E$26,MATCH(D2093,'Нормо-час по специальностям'!$A$6:$A$26,0))</f>
        <v>1440</v>
      </c>
      <c r="K2093" s="8">
        <f t="shared" si="1316"/>
        <v>240</v>
      </c>
      <c r="L2093" s="8">
        <f t="shared" si="1317"/>
        <v>288</v>
      </c>
      <c r="M2093" s="8">
        <f>Расценки!L2092</f>
        <v>210</v>
      </c>
      <c r="N2093" s="8">
        <f>Расценки!M2092</f>
        <v>241</v>
      </c>
      <c r="O2093" s="10">
        <f t="shared" si="1318"/>
        <v>0.14285714285714279</v>
      </c>
      <c r="P2093" s="10">
        <f t="shared" si="1319"/>
        <v>0.19502074688796678</v>
      </c>
      <c r="Q2093" s="7" t="str">
        <f t="shared" si="1320"/>
        <v>расценка</v>
      </c>
      <c r="R2093" s="7" t="str">
        <f t="shared" si="1321"/>
        <v>расценка</v>
      </c>
      <c r="S2093" s="8">
        <f t="shared" si="1322"/>
        <v>1050</v>
      </c>
      <c r="T2093" s="8">
        <f t="shared" si="1323"/>
        <v>1205</v>
      </c>
      <c r="U2093" s="8">
        <f>Расценки!F2092</f>
        <v>350</v>
      </c>
      <c r="V2093" s="8">
        <f>Расценки!G2092</f>
        <v>402</v>
      </c>
      <c r="W2093" s="10">
        <f t="shared" si="1324"/>
        <v>0.31428571428571428</v>
      </c>
      <c r="X2093" s="10">
        <f t="shared" si="1325"/>
        <v>0.28358208955223879</v>
      </c>
      <c r="Y2093" s="9">
        <f>Расценки!H2092</f>
        <v>350</v>
      </c>
      <c r="Z2093" s="9">
        <f>Расценки!I2092</f>
        <v>402</v>
      </c>
      <c r="AA2093" s="10">
        <f>Расценки!J2092</f>
        <v>0</v>
      </c>
      <c r="AB2093" s="10">
        <f>Расценки!K2092</f>
        <v>0</v>
      </c>
      <c r="AC2093" s="16">
        <f t="shared" si="1326"/>
        <v>0.31428571428571428</v>
      </c>
      <c r="AD2093" s="16">
        <f t="shared" si="1327"/>
        <v>0.28358208955223879</v>
      </c>
      <c r="AE2093" s="10">
        <f t="shared" si="1328"/>
        <v>0.4</v>
      </c>
      <c r="AF2093" s="10">
        <f t="shared" si="1329"/>
        <v>0.40049751243781095</v>
      </c>
      <c r="AG2093" s="8">
        <f t="shared" si="1330"/>
        <v>110</v>
      </c>
      <c r="AH2093" s="8">
        <f t="shared" si="1331"/>
        <v>114</v>
      </c>
    </row>
    <row r="2094" spans="1:34" x14ac:dyDescent="0.25">
      <c r="A2094" s="7" t="s">
        <v>6097</v>
      </c>
      <c r="B2094" s="7" t="s">
        <v>6098</v>
      </c>
      <c r="C2094" s="7" t="s">
        <v>177</v>
      </c>
      <c r="D2094" s="7" t="s">
        <v>799</v>
      </c>
      <c r="E2094" s="7" t="str">
        <f>INDEX('Нормо-час по специальностям'!$B$6:$B$26,MATCH(D2094,'Нормо-час по специальностям'!$A$6:$A$26,0))</f>
        <v>Сервисный инженер ворот и автоматики</v>
      </c>
      <c r="F2094" s="15">
        <v>3</v>
      </c>
      <c r="G2094" s="7" t="s">
        <v>7709</v>
      </c>
      <c r="H2094" s="11">
        <f t="shared" si="1315"/>
        <v>2.33</v>
      </c>
      <c r="I2094" s="8">
        <f>INDEX('Нормо-час по специальностям'!$D$6:$D$26,MATCH(D2094,'Нормо-час по специальностям'!$A$6:$A$26,0))</f>
        <v>1200</v>
      </c>
      <c r="J2094" s="8">
        <f>INDEX('Нормо-час по специальностям'!$E$6:$E$26,MATCH(D2094,'Нормо-час по специальностям'!$A$6:$A$26,0))</f>
        <v>1440</v>
      </c>
      <c r="K2094" s="8">
        <f t="shared" si="1316"/>
        <v>3600</v>
      </c>
      <c r="L2094" s="8">
        <f t="shared" si="1317"/>
        <v>4320</v>
      </c>
      <c r="M2094" s="8">
        <f>Расценки!L2093</f>
        <v>3000</v>
      </c>
      <c r="N2094" s="8">
        <f>Расценки!M2093</f>
        <v>3450</v>
      </c>
      <c r="O2094" s="10">
        <f t="shared" si="1318"/>
        <v>0.19999999999999996</v>
      </c>
      <c r="P2094" s="10">
        <f t="shared" si="1319"/>
        <v>0.25217391304347836</v>
      </c>
      <c r="Q2094" s="7" t="str">
        <f t="shared" si="1320"/>
        <v>расценка</v>
      </c>
      <c r="R2094" s="7" t="str">
        <f t="shared" si="1321"/>
        <v>расценка</v>
      </c>
      <c r="S2094" s="8">
        <f t="shared" si="1322"/>
        <v>1000</v>
      </c>
      <c r="T2094" s="8">
        <f t="shared" si="1323"/>
        <v>1150</v>
      </c>
      <c r="U2094" s="8">
        <f>Расценки!F2093</f>
        <v>5000</v>
      </c>
      <c r="V2094" s="8">
        <f>Расценки!G2093</f>
        <v>5750</v>
      </c>
      <c r="W2094" s="10">
        <f t="shared" si="1324"/>
        <v>0.28000000000000003</v>
      </c>
      <c r="X2094" s="10">
        <f t="shared" si="1325"/>
        <v>0.24869565217391304</v>
      </c>
      <c r="Y2094" s="9">
        <f>Расценки!H2093</f>
        <v>5000</v>
      </c>
      <c r="Z2094" s="9">
        <f>Расценки!I2093</f>
        <v>5760</v>
      </c>
      <c r="AA2094" s="10">
        <f>Расценки!J2093</f>
        <v>0</v>
      </c>
      <c r="AB2094" s="10">
        <f>Расценки!K2093</f>
        <v>1.7391304347826875E-3</v>
      </c>
      <c r="AC2094" s="16">
        <f t="shared" si="1326"/>
        <v>0.28000000000000003</v>
      </c>
      <c r="AD2094" s="16">
        <f t="shared" si="1327"/>
        <v>0.25</v>
      </c>
      <c r="AE2094" s="10">
        <f t="shared" si="1328"/>
        <v>0.4</v>
      </c>
      <c r="AF2094" s="10">
        <f t="shared" si="1329"/>
        <v>0.40104166666666669</v>
      </c>
      <c r="AG2094" s="8">
        <f t="shared" si="1330"/>
        <v>1400</v>
      </c>
      <c r="AH2094" s="8">
        <f t="shared" si="1331"/>
        <v>1440</v>
      </c>
    </row>
    <row r="2095" spans="1:34" x14ac:dyDescent="0.25">
      <c r="A2095" s="7" t="s">
        <v>6100</v>
      </c>
      <c r="B2095" s="7" t="s">
        <v>6101</v>
      </c>
      <c r="C2095" s="7" t="s">
        <v>177</v>
      </c>
      <c r="D2095" s="7" t="s">
        <v>799</v>
      </c>
      <c r="E2095" s="7" t="str">
        <f>INDEX('Нормо-час по специальностям'!$B$6:$B$26,MATCH(D2095,'Нормо-час по специальностям'!$A$6:$A$26,0))</f>
        <v>Сервисный инженер ворот и автоматики</v>
      </c>
      <c r="F2095" s="15">
        <v>1.5</v>
      </c>
      <c r="G2095" s="7" t="s">
        <v>7646</v>
      </c>
      <c r="H2095" s="11">
        <f t="shared" si="1315"/>
        <v>4.67</v>
      </c>
      <c r="I2095" s="8">
        <f>INDEX('Нормо-час по специальностям'!$D$6:$D$26,MATCH(D2095,'Нормо-час по специальностям'!$A$6:$A$26,0))</f>
        <v>1200</v>
      </c>
      <c r="J2095" s="8">
        <f>INDEX('Нормо-час по специальностям'!$E$6:$E$26,MATCH(D2095,'Нормо-час по специальностям'!$A$6:$A$26,0))</f>
        <v>1440</v>
      </c>
      <c r="K2095" s="8">
        <f t="shared" si="1316"/>
        <v>1800</v>
      </c>
      <c r="L2095" s="8">
        <f t="shared" si="1317"/>
        <v>2160</v>
      </c>
      <c r="M2095" s="8">
        <f>Расценки!L2094</f>
        <v>1500</v>
      </c>
      <c r="N2095" s="8">
        <f>Расценки!M2094</f>
        <v>1725</v>
      </c>
      <c r="O2095" s="10">
        <f t="shared" si="1318"/>
        <v>0.19999999999999996</v>
      </c>
      <c r="P2095" s="10">
        <f t="shared" si="1319"/>
        <v>0.25217391304347836</v>
      </c>
      <c r="Q2095" s="7" t="str">
        <f t="shared" si="1320"/>
        <v>расценка</v>
      </c>
      <c r="R2095" s="7" t="str">
        <f t="shared" si="1321"/>
        <v>расценка</v>
      </c>
      <c r="S2095" s="8">
        <f t="shared" si="1322"/>
        <v>1000</v>
      </c>
      <c r="T2095" s="8">
        <f t="shared" si="1323"/>
        <v>1150</v>
      </c>
      <c r="U2095" s="8">
        <f>Расценки!F2094</f>
        <v>2500</v>
      </c>
      <c r="V2095" s="8">
        <f>Расценки!G2094</f>
        <v>2875</v>
      </c>
      <c r="W2095" s="10">
        <f t="shared" si="1324"/>
        <v>0.28000000000000003</v>
      </c>
      <c r="X2095" s="10">
        <f t="shared" si="1325"/>
        <v>0.24869565217391304</v>
      </c>
      <c r="Y2095" s="9">
        <f>Расценки!H2094</f>
        <v>2500</v>
      </c>
      <c r="Z2095" s="9">
        <f>Расценки!I2094</f>
        <v>2880</v>
      </c>
      <c r="AA2095" s="10">
        <f>Расценки!J2094</f>
        <v>0</v>
      </c>
      <c r="AB2095" s="10">
        <f>Расценки!K2094</f>
        <v>1.7391304347826875E-3</v>
      </c>
      <c r="AC2095" s="16">
        <f t="shared" si="1326"/>
        <v>0.28000000000000003</v>
      </c>
      <c r="AD2095" s="16">
        <f t="shared" si="1327"/>
        <v>0.25</v>
      </c>
      <c r="AE2095" s="10">
        <f t="shared" si="1328"/>
        <v>0.4</v>
      </c>
      <c r="AF2095" s="10">
        <f t="shared" si="1329"/>
        <v>0.40104166666666669</v>
      </c>
      <c r="AG2095" s="8">
        <f t="shared" si="1330"/>
        <v>700</v>
      </c>
      <c r="AH2095" s="8">
        <f t="shared" si="1331"/>
        <v>720</v>
      </c>
    </row>
    <row r="2096" spans="1:34" x14ac:dyDescent="0.25">
      <c r="A2096" s="7" t="s">
        <v>6103</v>
      </c>
      <c r="B2096" s="7" t="s">
        <v>6104</v>
      </c>
      <c r="C2096" s="7" t="s">
        <v>177</v>
      </c>
      <c r="D2096" s="7" t="s">
        <v>799</v>
      </c>
      <c r="E2096" s="7" t="str">
        <f>INDEX('Нормо-час по специальностям'!$B$6:$B$26,MATCH(D2096,'Нормо-час по специальностям'!$A$6:$A$26,0))</f>
        <v>Сервисный инженер ворот и автоматики</v>
      </c>
      <c r="F2096" s="15">
        <v>1.5</v>
      </c>
      <c r="G2096" s="7" t="s">
        <v>7646</v>
      </c>
      <c r="H2096" s="11">
        <f t="shared" si="1315"/>
        <v>4.67</v>
      </c>
      <c r="I2096" s="8">
        <f>INDEX('Нормо-час по специальностям'!$D$6:$D$26,MATCH(D2096,'Нормо-час по специальностям'!$A$6:$A$26,0))</f>
        <v>1200</v>
      </c>
      <c r="J2096" s="8">
        <f>INDEX('Нормо-час по специальностям'!$E$6:$E$26,MATCH(D2096,'Нормо-час по специальностям'!$A$6:$A$26,0))</f>
        <v>1440</v>
      </c>
      <c r="K2096" s="8">
        <f t="shared" si="1316"/>
        <v>1800</v>
      </c>
      <c r="L2096" s="8">
        <f t="shared" si="1317"/>
        <v>2160</v>
      </c>
      <c r="M2096" s="8">
        <f>Расценки!L2095</f>
        <v>1500</v>
      </c>
      <c r="N2096" s="8">
        <f>Расценки!M2095</f>
        <v>1725</v>
      </c>
      <c r="O2096" s="10">
        <f t="shared" si="1318"/>
        <v>0.19999999999999996</v>
      </c>
      <c r="P2096" s="10">
        <f t="shared" si="1319"/>
        <v>0.25217391304347836</v>
      </c>
      <c r="Q2096" s="7" t="str">
        <f t="shared" si="1320"/>
        <v>расценка</v>
      </c>
      <c r="R2096" s="7" t="str">
        <f t="shared" si="1321"/>
        <v>расценка</v>
      </c>
      <c r="S2096" s="8">
        <f t="shared" si="1322"/>
        <v>1000</v>
      </c>
      <c r="T2096" s="8">
        <f t="shared" si="1323"/>
        <v>1150</v>
      </c>
      <c r="U2096" s="8">
        <f>Расценки!F2095</f>
        <v>2500</v>
      </c>
      <c r="V2096" s="8">
        <f>Расценки!G2095</f>
        <v>2875</v>
      </c>
      <c r="W2096" s="10">
        <f t="shared" si="1324"/>
        <v>0.28000000000000003</v>
      </c>
      <c r="X2096" s="10">
        <f t="shared" si="1325"/>
        <v>0.24869565217391304</v>
      </c>
      <c r="Y2096" s="9">
        <f>Расценки!H2095</f>
        <v>2500</v>
      </c>
      <c r="Z2096" s="9">
        <f>Расценки!I2095</f>
        <v>2880</v>
      </c>
      <c r="AA2096" s="10">
        <f>Расценки!J2095</f>
        <v>0</v>
      </c>
      <c r="AB2096" s="10">
        <f>Расценки!K2095</f>
        <v>1.7391304347826875E-3</v>
      </c>
      <c r="AC2096" s="16">
        <f t="shared" si="1326"/>
        <v>0.28000000000000003</v>
      </c>
      <c r="AD2096" s="16">
        <f t="shared" si="1327"/>
        <v>0.25</v>
      </c>
      <c r="AE2096" s="10">
        <f t="shared" si="1328"/>
        <v>0.4</v>
      </c>
      <c r="AF2096" s="10">
        <f t="shared" si="1329"/>
        <v>0.40104166666666669</v>
      </c>
      <c r="AG2096" s="8">
        <f t="shared" si="1330"/>
        <v>700</v>
      </c>
      <c r="AH2096" s="8">
        <f t="shared" si="1331"/>
        <v>720</v>
      </c>
    </row>
    <row r="2097" spans="1:34" x14ac:dyDescent="0.25">
      <c r="A2097" s="7" t="s">
        <v>6106</v>
      </c>
      <c r="B2097" s="7" t="s">
        <v>6107</v>
      </c>
      <c r="C2097" s="7" t="s">
        <v>177</v>
      </c>
      <c r="D2097" s="7" t="s">
        <v>799</v>
      </c>
      <c r="E2097" s="7" t="str">
        <f>INDEX('Нормо-час по специальностям'!$B$6:$B$26,MATCH(D2097,'Нормо-час по специальностям'!$A$6:$A$26,0))</f>
        <v>Сервисный инженер ворот и автоматики</v>
      </c>
      <c r="F2097" s="15">
        <v>1</v>
      </c>
      <c r="G2097" s="7" t="s">
        <v>7646</v>
      </c>
      <c r="H2097" s="11">
        <f t="shared" si="1315"/>
        <v>7</v>
      </c>
      <c r="I2097" s="8">
        <f>INDEX('Нормо-час по специальностям'!$D$6:$D$26,MATCH(D2097,'Нормо-час по специальностям'!$A$6:$A$26,0))</f>
        <v>1200</v>
      </c>
      <c r="J2097" s="8">
        <f>INDEX('Нормо-час по специальностям'!$E$6:$E$26,MATCH(D2097,'Нормо-час по специальностям'!$A$6:$A$26,0))</f>
        <v>1440</v>
      </c>
      <c r="K2097" s="8">
        <f t="shared" si="1316"/>
        <v>1200</v>
      </c>
      <c r="L2097" s="8">
        <f t="shared" si="1317"/>
        <v>1440</v>
      </c>
      <c r="M2097" s="8">
        <f>Расценки!L2096</f>
        <v>1080</v>
      </c>
      <c r="N2097" s="8">
        <f>Расценки!M2096</f>
        <v>1242</v>
      </c>
      <c r="O2097" s="10">
        <f t="shared" si="1318"/>
        <v>0.11111111111111116</v>
      </c>
      <c r="P2097" s="10">
        <f t="shared" si="1319"/>
        <v>0.15942028985507251</v>
      </c>
      <c r="Q2097" s="7" t="str">
        <f t="shared" si="1320"/>
        <v>расценка</v>
      </c>
      <c r="R2097" s="7" t="str">
        <f t="shared" si="1321"/>
        <v>расценка</v>
      </c>
      <c r="S2097" s="8">
        <f t="shared" si="1322"/>
        <v>1080</v>
      </c>
      <c r="T2097" s="8">
        <f t="shared" si="1323"/>
        <v>1242</v>
      </c>
      <c r="U2097" s="8">
        <f>Расценки!F2096</f>
        <v>1800</v>
      </c>
      <c r="V2097" s="8">
        <f>Расценки!G2096</f>
        <v>2070</v>
      </c>
      <c r="W2097" s="10">
        <f t="shared" si="1324"/>
        <v>0.33333333333333331</v>
      </c>
      <c r="X2097" s="10">
        <f t="shared" si="1325"/>
        <v>0.30434782608695654</v>
      </c>
      <c r="Y2097" s="9">
        <f>Расценки!H2096</f>
        <v>1800</v>
      </c>
      <c r="Z2097" s="9">
        <f>Расценки!I2096</f>
        <v>2070</v>
      </c>
      <c r="AA2097" s="10">
        <f>Расценки!J2096</f>
        <v>0</v>
      </c>
      <c r="AB2097" s="10">
        <f>Расценки!K2096</f>
        <v>0</v>
      </c>
      <c r="AC2097" s="16">
        <f t="shared" si="1326"/>
        <v>0.33333333333333331</v>
      </c>
      <c r="AD2097" s="16">
        <f t="shared" si="1327"/>
        <v>0.30434782608695654</v>
      </c>
      <c r="AE2097" s="10">
        <f t="shared" si="1328"/>
        <v>0.4</v>
      </c>
      <c r="AF2097" s="10">
        <f t="shared" si="1329"/>
        <v>0.4</v>
      </c>
      <c r="AG2097" s="8">
        <f t="shared" si="1330"/>
        <v>600</v>
      </c>
      <c r="AH2097" s="8">
        <f t="shared" si="1331"/>
        <v>630</v>
      </c>
    </row>
    <row r="2098" spans="1:34" x14ac:dyDescent="0.25">
      <c r="A2098" s="7" t="s">
        <v>6109</v>
      </c>
      <c r="B2098" s="7" t="s">
        <v>6110</v>
      </c>
      <c r="C2098" s="7" t="s">
        <v>177</v>
      </c>
      <c r="D2098" s="7" t="s">
        <v>799</v>
      </c>
      <c r="E2098" s="7" t="str">
        <f>INDEX('Нормо-час по специальностям'!$B$6:$B$26,MATCH(D2098,'Нормо-час по специальностям'!$A$6:$A$26,0))</f>
        <v>Сервисный инженер ворот и автоматики</v>
      </c>
      <c r="F2098" s="15">
        <v>1</v>
      </c>
      <c r="G2098" s="7" t="s">
        <v>7646</v>
      </c>
      <c r="H2098" s="11">
        <f t="shared" si="1315"/>
        <v>7</v>
      </c>
      <c r="I2098" s="8">
        <f>INDEX('Нормо-час по специальностям'!$D$6:$D$26,MATCH(D2098,'Нормо-час по специальностям'!$A$6:$A$26,0))</f>
        <v>1200</v>
      </c>
      <c r="J2098" s="8">
        <f>INDEX('Нормо-час по специальностям'!$E$6:$E$26,MATCH(D2098,'Нормо-час по специальностям'!$A$6:$A$26,0))</f>
        <v>1440</v>
      </c>
      <c r="K2098" s="8">
        <f t="shared" si="1316"/>
        <v>1200</v>
      </c>
      <c r="L2098" s="8">
        <f t="shared" si="1317"/>
        <v>1440</v>
      </c>
      <c r="M2098" s="8">
        <f>Расценки!L2097</f>
        <v>960</v>
      </c>
      <c r="N2098" s="8">
        <f>Расценки!M2097</f>
        <v>1104</v>
      </c>
      <c r="O2098" s="10">
        <f t="shared" si="1318"/>
        <v>0.25</v>
      </c>
      <c r="P2098" s="10">
        <f t="shared" si="1319"/>
        <v>0.30434782608695654</v>
      </c>
      <c r="Q2098" s="7" t="str">
        <f t="shared" si="1320"/>
        <v>расценка</v>
      </c>
      <c r="R2098" s="7" t="str">
        <f t="shared" si="1321"/>
        <v>расценка</v>
      </c>
      <c r="S2098" s="8">
        <f t="shared" si="1322"/>
        <v>960</v>
      </c>
      <c r="T2098" s="8">
        <f t="shared" si="1323"/>
        <v>1104</v>
      </c>
      <c r="U2098" s="8">
        <f>Расценки!F2097</f>
        <v>1600</v>
      </c>
      <c r="V2098" s="8">
        <f>Расценки!G2097</f>
        <v>1840</v>
      </c>
      <c r="W2098" s="10">
        <f t="shared" si="1324"/>
        <v>0.25</v>
      </c>
      <c r="X2098" s="10">
        <f t="shared" si="1325"/>
        <v>0.21739130434782608</v>
      </c>
      <c r="Y2098" s="9">
        <f>Расценки!H2097</f>
        <v>1600</v>
      </c>
      <c r="Z2098" s="9">
        <f>Расценки!I2097</f>
        <v>1920</v>
      </c>
      <c r="AA2098" s="10">
        <f>Расценки!J2097</f>
        <v>0</v>
      </c>
      <c r="AB2098" s="10">
        <f>Расценки!K2097</f>
        <v>4.3478260869565188E-2</v>
      </c>
      <c r="AC2098" s="16">
        <f t="shared" si="1326"/>
        <v>0.25</v>
      </c>
      <c r="AD2098" s="16">
        <f t="shared" si="1327"/>
        <v>0.25</v>
      </c>
      <c r="AE2098" s="10">
        <f t="shared" si="1328"/>
        <v>0.4</v>
      </c>
      <c r="AF2098" s="10">
        <f t="shared" si="1329"/>
        <v>0.42499999999999999</v>
      </c>
      <c r="AG2098" s="8">
        <f t="shared" si="1330"/>
        <v>400</v>
      </c>
      <c r="AH2098" s="8">
        <f t="shared" si="1331"/>
        <v>480</v>
      </c>
    </row>
    <row r="2099" spans="1:34" x14ac:dyDescent="0.25">
      <c r="A2099" s="7" t="s">
        <v>6112</v>
      </c>
      <c r="B2099" s="7" t="s">
        <v>6113</v>
      </c>
      <c r="C2099" s="7" t="s">
        <v>177</v>
      </c>
      <c r="D2099" s="7" t="s">
        <v>799</v>
      </c>
      <c r="E2099" s="7" t="str">
        <f>INDEX('Нормо-час по специальностям'!$B$6:$B$26,MATCH(D2099,'Нормо-час по специальностям'!$A$6:$A$26,0))</f>
        <v>Сервисный инженер ворот и автоматики</v>
      </c>
      <c r="F2099" s="15">
        <v>0.3</v>
      </c>
      <c r="G2099" s="7" t="s">
        <v>7646</v>
      </c>
      <c r="H2099" s="11">
        <f t="shared" si="1315"/>
        <v>23.33</v>
      </c>
      <c r="I2099" s="8">
        <f>INDEX('Нормо-час по специальностям'!$D$6:$D$26,MATCH(D2099,'Нормо-час по специальностям'!$A$6:$A$26,0))</f>
        <v>1200</v>
      </c>
      <c r="J2099" s="8">
        <f>INDEX('Нормо-час по специальностям'!$E$6:$E$26,MATCH(D2099,'Нормо-час по специальностям'!$A$6:$A$26,0))</f>
        <v>1440</v>
      </c>
      <c r="K2099" s="8">
        <f t="shared" si="1316"/>
        <v>360</v>
      </c>
      <c r="L2099" s="8">
        <f t="shared" si="1317"/>
        <v>432</v>
      </c>
      <c r="M2099" s="8">
        <f>Расценки!L2098</f>
        <v>300</v>
      </c>
      <c r="N2099" s="8">
        <f>Расценки!M2098</f>
        <v>345</v>
      </c>
      <c r="O2099" s="10">
        <f t="shared" si="1318"/>
        <v>0.19999999999999996</v>
      </c>
      <c r="P2099" s="10">
        <f t="shared" si="1319"/>
        <v>0.25217391304347836</v>
      </c>
      <c r="Q2099" s="7" t="str">
        <f t="shared" si="1320"/>
        <v>расценка</v>
      </c>
      <c r="R2099" s="7" t="str">
        <f t="shared" si="1321"/>
        <v>расценка</v>
      </c>
      <c r="S2099" s="8">
        <f t="shared" si="1322"/>
        <v>1000</v>
      </c>
      <c r="T2099" s="8">
        <f t="shared" si="1323"/>
        <v>1150</v>
      </c>
      <c r="U2099" s="8">
        <f>Расценки!F2098</f>
        <v>500</v>
      </c>
      <c r="V2099" s="8">
        <f>Расценки!G2098</f>
        <v>575</v>
      </c>
      <c r="W2099" s="10">
        <f t="shared" si="1324"/>
        <v>0.28000000000000003</v>
      </c>
      <c r="X2099" s="10">
        <f t="shared" si="1325"/>
        <v>0.24869565217391304</v>
      </c>
      <c r="Y2099" s="9">
        <f>Расценки!H2098</f>
        <v>500</v>
      </c>
      <c r="Z2099" s="9">
        <f>Расценки!I2098</f>
        <v>576</v>
      </c>
      <c r="AA2099" s="10">
        <f>Расценки!J2098</f>
        <v>0</v>
      </c>
      <c r="AB2099" s="10">
        <f>Расценки!K2098</f>
        <v>1.7391304347826875E-3</v>
      </c>
      <c r="AC2099" s="16">
        <f t="shared" si="1326"/>
        <v>0.28000000000000003</v>
      </c>
      <c r="AD2099" s="16">
        <f t="shared" si="1327"/>
        <v>0.25</v>
      </c>
      <c r="AE2099" s="10">
        <f t="shared" si="1328"/>
        <v>0.4</v>
      </c>
      <c r="AF2099" s="10">
        <f t="shared" si="1329"/>
        <v>0.40104166666666669</v>
      </c>
      <c r="AG2099" s="8">
        <f t="shared" si="1330"/>
        <v>140</v>
      </c>
      <c r="AH2099" s="8">
        <f t="shared" si="1331"/>
        <v>144</v>
      </c>
    </row>
    <row r="2100" spans="1:34" x14ac:dyDescent="0.25">
      <c r="A2100" s="7" t="s">
        <v>6116</v>
      </c>
      <c r="B2100" s="7" t="s">
        <v>6117</v>
      </c>
      <c r="C2100" s="7" t="s">
        <v>177</v>
      </c>
      <c r="D2100" s="7" t="s">
        <v>799</v>
      </c>
      <c r="E2100" s="7" t="str">
        <f>INDEX('Нормо-час по специальностям'!$B$6:$B$26,MATCH(D2100,'Нормо-час по специальностям'!$A$6:$A$26,0))</f>
        <v>Сервисный инженер ворот и автоматики</v>
      </c>
      <c r="F2100" s="15">
        <v>0.5</v>
      </c>
      <c r="G2100" s="7" t="s">
        <v>7646</v>
      </c>
      <c r="H2100" s="11">
        <f t="shared" si="1315"/>
        <v>14</v>
      </c>
      <c r="I2100" s="8">
        <f>INDEX('Нормо-час по специальностям'!$D$6:$D$26,MATCH(D2100,'Нормо-час по специальностям'!$A$6:$A$26,0))</f>
        <v>1200</v>
      </c>
      <c r="J2100" s="8">
        <f>INDEX('Нормо-час по специальностям'!$E$6:$E$26,MATCH(D2100,'Нормо-час по специальностям'!$A$6:$A$26,0))</f>
        <v>1440</v>
      </c>
      <c r="K2100" s="8">
        <f t="shared" si="1316"/>
        <v>600</v>
      </c>
      <c r="L2100" s="8">
        <f t="shared" si="1317"/>
        <v>720</v>
      </c>
      <c r="M2100" s="8">
        <f>Расценки!L2099</f>
        <v>540</v>
      </c>
      <c r="N2100" s="8">
        <f>Расценки!M2099</f>
        <v>621</v>
      </c>
      <c r="O2100" s="10">
        <f t="shared" si="1318"/>
        <v>0.11111111111111116</v>
      </c>
      <c r="P2100" s="10">
        <f t="shared" si="1319"/>
        <v>0.15942028985507251</v>
      </c>
      <c r="Q2100" s="7" t="str">
        <f t="shared" si="1320"/>
        <v>расценка</v>
      </c>
      <c r="R2100" s="7" t="str">
        <f t="shared" si="1321"/>
        <v>расценка</v>
      </c>
      <c r="S2100" s="8">
        <f t="shared" si="1322"/>
        <v>1080</v>
      </c>
      <c r="T2100" s="8">
        <f t="shared" si="1323"/>
        <v>1242</v>
      </c>
      <c r="U2100" s="8">
        <f>Расценки!F2099</f>
        <v>900</v>
      </c>
      <c r="V2100" s="8">
        <f>Расценки!G2099</f>
        <v>1035</v>
      </c>
      <c r="W2100" s="10">
        <f t="shared" si="1324"/>
        <v>0.33333333333333331</v>
      </c>
      <c r="X2100" s="10">
        <f t="shared" si="1325"/>
        <v>0.30434782608695654</v>
      </c>
      <c r="Y2100" s="9">
        <f>Расценки!H2099</f>
        <v>900</v>
      </c>
      <c r="Z2100" s="9">
        <f>Расценки!I2099</f>
        <v>1035</v>
      </c>
      <c r="AA2100" s="10">
        <f>Расценки!J2099</f>
        <v>0</v>
      </c>
      <c r="AB2100" s="10">
        <f>Расценки!K2099</f>
        <v>0</v>
      </c>
      <c r="AC2100" s="16">
        <f t="shared" si="1326"/>
        <v>0.33333333333333331</v>
      </c>
      <c r="AD2100" s="16">
        <f t="shared" si="1327"/>
        <v>0.30434782608695654</v>
      </c>
      <c r="AE2100" s="10">
        <f t="shared" si="1328"/>
        <v>0.4</v>
      </c>
      <c r="AF2100" s="10">
        <f t="shared" si="1329"/>
        <v>0.4</v>
      </c>
      <c r="AG2100" s="8">
        <f t="shared" si="1330"/>
        <v>300</v>
      </c>
      <c r="AH2100" s="8">
        <f t="shared" si="1331"/>
        <v>315</v>
      </c>
    </row>
    <row r="2101" spans="1:34" x14ac:dyDescent="0.25">
      <c r="A2101" s="7" t="s">
        <v>6119</v>
      </c>
      <c r="B2101" s="7" t="s">
        <v>6120</v>
      </c>
      <c r="C2101" s="7" t="s">
        <v>177</v>
      </c>
      <c r="D2101" s="7" t="s">
        <v>799</v>
      </c>
      <c r="E2101" s="7" t="str">
        <f>INDEX('Нормо-час по специальностям'!$B$6:$B$26,MATCH(D2101,'Нормо-час по специальностям'!$A$6:$A$26,0))</f>
        <v>Сервисный инженер ворот и автоматики</v>
      </c>
      <c r="F2101" s="15">
        <v>0.6</v>
      </c>
      <c r="G2101" s="7" t="s">
        <v>7646</v>
      </c>
      <c r="H2101" s="11">
        <f t="shared" si="1315"/>
        <v>11.67</v>
      </c>
      <c r="I2101" s="8">
        <f>INDEX('Нормо-час по специальностям'!$D$6:$D$26,MATCH(D2101,'Нормо-час по специальностям'!$A$6:$A$26,0))</f>
        <v>1200</v>
      </c>
      <c r="J2101" s="8">
        <f>INDEX('Нормо-час по специальностям'!$E$6:$E$26,MATCH(D2101,'Нормо-час по специальностям'!$A$6:$A$26,0))</f>
        <v>1440</v>
      </c>
      <c r="K2101" s="8">
        <f t="shared" si="1316"/>
        <v>720</v>
      </c>
      <c r="L2101" s="8">
        <f t="shared" si="1317"/>
        <v>864</v>
      </c>
      <c r="M2101" s="8">
        <f>Расценки!L2100</f>
        <v>600</v>
      </c>
      <c r="N2101" s="8">
        <f>Расценки!M2100</f>
        <v>690</v>
      </c>
      <c r="O2101" s="10">
        <f t="shared" si="1318"/>
        <v>0.19999999999999996</v>
      </c>
      <c r="P2101" s="10">
        <f t="shared" si="1319"/>
        <v>0.25217391304347836</v>
      </c>
      <c r="Q2101" s="7" t="str">
        <f t="shared" si="1320"/>
        <v>расценка</v>
      </c>
      <c r="R2101" s="7" t="str">
        <f t="shared" si="1321"/>
        <v>расценка</v>
      </c>
      <c r="S2101" s="8">
        <f t="shared" si="1322"/>
        <v>1000</v>
      </c>
      <c r="T2101" s="8">
        <f t="shared" si="1323"/>
        <v>1150</v>
      </c>
      <c r="U2101" s="8">
        <f>Расценки!F2100</f>
        <v>1000</v>
      </c>
      <c r="V2101" s="8">
        <f>Расценки!G2100</f>
        <v>1150</v>
      </c>
      <c r="W2101" s="10">
        <f t="shared" si="1324"/>
        <v>0.28000000000000003</v>
      </c>
      <c r="X2101" s="10">
        <f t="shared" si="1325"/>
        <v>0.24869565217391304</v>
      </c>
      <c r="Y2101" s="9">
        <f>Расценки!H2100</f>
        <v>1000</v>
      </c>
      <c r="Z2101" s="9">
        <f>Расценки!I2100</f>
        <v>1152</v>
      </c>
      <c r="AA2101" s="10">
        <f>Расценки!J2100</f>
        <v>0</v>
      </c>
      <c r="AB2101" s="10">
        <f>Расценки!K2100</f>
        <v>1.7391304347826875E-3</v>
      </c>
      <c r="AC2101" s="16">
        <f t="shared" si="1326"/>
        <v>0.28000000000000003</v>
      </c>
      <c r="AD2101" s="16">
        <f t="shared" si="1327"/>
        <v>0.25</v>
      </c>
      <c r="AE2101" s="10">
        <f t="shared" si="1328"/>
        <v>0.4</v>
      </c>
      <c r="AF2101" s="10">
        <f t="shared" si="1329"/>
        <v>0.40104166666666669</v>
      </c>
      <c r="AG2101" s="8">
        <f t="shared" si="1330"/>
        <v>280</v>
      </c>
      <c r="AH2101" s="8">
        <f t="shared" si="1331"/>
        <v>288</v>
      </c>
    </row>
    <row r="2102" spans="1:34" x14ac:dyDescent="0.25">
      <c r="A2102" s="7" t="s">
        <v>6122</v>
      </c>
      <c r="B2102" s="7" t="s">
        <v>6123</v>
      </c>
      <c r="C2102" s="7" t="s">
        <v>177</v>
      </c>
      <c r="D2102" s="7" t="s">
        <v>799</v>
      </c>
      <c r="E2102" s="7" t="str">
        <f>INDEX('Нормо-час по специальностям'!$B$6:$B$26,MATCH(D2102,'Нормо-час по специальностям'!$A$6:$A$26,0))</f>
        <v>Сервисный инженер ворот и автоматики</v>
      </c>
      <c r="F2102" s="15">
        <v>1</v>
      </c>
      <c r="G2102" s="7" t="s">
        <v>7646</v>
      </c>
      <c r="H2102" s="11">
        <f t="shared" si="1315"/>
        <v>7</v>
      </c>
      <c r="I2102" s="8">
        <f>INDEX('Нормо-час по специальностям'!$D$6:$D$26,MATCH(D2102,'Нормо-час по специальностям'!$A$6:$A$26,0))</f>
        <v>1200</v>
      </c>
      <c r="J2102" s="8">
        <f>INDEX('Нормо-час по специальностям'!$E$6:$E$26,MATCH(D2102,'Нормо-час по специальностям'!$A$6:$A$26,0))</f>
        <v>1440</v>
      </c>
      <c r="K2102" s="8">
        <f t="shared" si="1316"/>
        <v>1200</v>
      </c>
      <c r="L2102" s="8">
        <f t="shared" si="1317"/>
        <v>1440</v>
      </c>
      <c r="M2102" s="8">
        <f>Расценки!L2101</f>
        <v>900</v>
      </c>
      <c r="N2102" s="8">
        <f>Расценки!M2101</f>
        <v>1035</v>
      </c>
      <c r="O2102" s="10">
        <f t="shared" si="1318"/>
        <v>0.33333333333333326</v>
      </c>
      <c r="P2102" s="10">
        <f t="shared" si="1319"/>
        <v>0.39130434782608692</v>
      </c>
      <c r="Q2102" s="7" t="str">
        <f t="shared" si="1320"/>
        <v>расценка</v>
      </c>
      <c r="R2102" s="7" t="str">
        <f t="shared" si="1321"/>
        <v>расценка</v>
      </c>
      <c r="S2102" s="8">
        <f t="shared" si="1322"/>
        <v>900</v>
      </c>
      <c r="T2102" s="8">
        <f t="shared" si="1323"/>
        <v>1035</v>
      </c>
      <c r="U2102" s="8">
        <f>Расценки!F2101</f>
        <v>1500</v>
      </c>
      <c r="V2102" s="8">
        <f>Расценки!G2101</f>
        <v>1725</v>
      </c>
      <c r="W2102" s="10">
        <f t="shared" si="1324"/>
        <v>0.2</v>
      </c>
      <c r="X2102" s="10">
        <f t="shared" si="1325"/>
        <v>0.16521739130434782</v>
      </c>
      <c r="Y2102" s="9">
        <f>Расценки!H2101</f>
        <v>1600</v>
      </c>
      <c r="Z2102" s="9">
        <f>Расценки!I2101</f>
        <v>1920</v>
      </c>
      <c r="AA2102" s="10">
        <f>Расценки!J2101</f>
        <v>6.6666666666666652E-2</v>
      </c>
      <c r="AB2102" s="10">
        <f>Расценки!K2101</f>
        <v>0.11304347826086958</v>
      </c>
      <c r="AC2102" s="16">
        <f t="shared" si="1326"/>
        <v>0.25</v>
      </c>
      <c r="AD2102" s="16">
        <f t="shared" si="1327"/>
        <v>0.25</v>
      </c>
      <c r="AE2102" s="10">
        <f t="shared" si="1328"/>
        <v>0.4375</v>
      </c>
      <c r="AF2102" s="10">
        <f t="shared" si="1329"/>
        <v>0.4609375</v>
      </c>
      <c r="AG2102" s="8">
        <f t="shared" si="1330"/>
        <v>400</v>
      </c>
      <c r="AH2102" s="8">
        <f t="shared" si="1331"/>
        <v>480</v>
      </c>
    </row>
    <row r="2103" spans="1:34" x14ac:dyDescent="0.25">
      <c r="A2103" s="7" t="s">
        <v>6125</v>
      </c>
      <c r="B2103" s="7" t="s">
        <v>6126</v>
      </c>
      <c r="C2103" s="7" t="s">
        <v>177</v>
      </c>
      <c r="D2103" s="7" t="s">
        <v>799</v>
      </c>
      <c r="E2103" s="7" t="str">
        <f>INDEX('Нормо-час по специальностям'!$B$6:$B$26,MATCH(D2103,'Нормо-час по специальностям'!$A$6:$A$26,0))</f>
        <v>Сервисный инженер ворот и автоматики</v>
      </c>
      <c r="F2103" s="15">
        <v>0.3</v>
      </c>
      <c r="G2103" s="7" t="s">
        <v>7646</v>
      </c>
      <c r="H2103" s="11">
        <f t="shared" si="1315"/>
        <v>23.33</v>
      </c>
      <c r="I2103" s="8">
        <f>INDEX('Нормо-час по специальностям'!$D$6:$D$26,MATCH(D2103,'Нормо-час по специальностям'!$A$6:$A$26,0))</f>
        <v>1200</v>
      </c>
      <c r="J2103" s="8">
        <f>INDEX('Нормо-час по специальностям'!$E$6:$E$26,MATCH(D2103,'Нормо-час по специальностям'!$A$6:$A$26,0))</f>
        <v>1440</v>
      </c>
      <c r="K2103" s="8">
        <f t="shared" si="1316"/>
        <v>360</v>
      </c>
      <c r="L2103" s="8">
        <f t="shared" si="1317"/>
        <v>432</v>
      </c>
      <c r="M2103" s="8">
        <f>Расценки!L2102</f>
        <v>300</v>
      </c>
      <c r="N2103" s="8">
        <f>Расценки!M2102</f>
        <v>345</v>
      </c>
      <c r="O2103" s="10">
        <f t="shared" si="1318"/>
        <v>0.19999999999999996</v>
      </c>
      <c r="P2103" s="10">
        <f t="shared" si="1319"/>
        <v>0.25217391304347836</v>
      </c>
      <c r="Q2103" s="7" t="str">
        <f t="shared" si="1320"/>
        <v>расценка</v>
      </c>
      <c r="R2103" s="7" t="str">
        <f t="shared" si="1321"/>
        <v>расценка</v>
      </c>
      <c r="S2103" s="8">
        <f t="shared" si="1322"/>
        <v>1000</v>
      </c>
      <c r="T2103" s="8">
        <f t="shared" si="1323"/>
        <v>1150</v>
      </c>
      <c r="U2103" s="8">
        <f>Расценки!F2102</f>
        <v>500</v>
      </c>
      <c r="V2103" s="8">
        <f>Расценки!G2102</f>
        <v>575</v>
      </c>
      <c r="W2103" s="10">
        <f t="shared" si="1324"/>
        <v>0.28000000000000003</v>
      </c>
      <c r="X2103" s="10">
        <f t="shared" si="1325"/>
        <v>0.24869565217391304</v>
      </c>
      <c r="Y2103" s="9">
        <f>Расценки!H2102</f>
        <v>500</v>
      </c>
      <c r="Z2103" s="9">
        <f>Расценки!I2102</f>
        <v>576</v>
      </c>
      <c r="AA2103" s="10">
        <f>Расценки!J2102</f>
        <v>0</v>
      </c>
      <c r="AB2103" s="10">
        <f>Расценки!K2102</f>
        <v>1.7391304347826875E-3</v>
      </c>
      <c r="AC2103" s="16">
        <f t="shared" si="1326"/>
        <v>0.28000000000000003</v>
      </c>
      <c r="AD2103" s="16">
        <f t="shared" si="1327"/>
        <v>0.25</v>
      </c>
      <c r="AE2103" s="10">
        <f t="shared" si="1328"/>
        <v>0.4</v>
      </c>
      <c r="AF2103" s="10">
        <f t="shared" si="1329"/>
        <v>0.40104166666666669</v>
      </c>
      <c r="AG2103" s="8">
        <f t="shared" si="1330"/>
        <v>140</v>
      </c>
      <c r="AH2103" s="8">
        <f t="shared" si="1331"/>
        <v>144</v>
      </c>
    </row>
    <row r="2104" spans="1:34" x14ac:dyDescent="0.25">
      <c r="A2104" s="7" t="s">
        <v>6128</v>
      </c>
      <c r="B2104" s="7" t="s">
        <v>6129</v>
      </c>
      <c r="C2104" s="7" t="s">
        <v>177</v>
      </c>
      <c r="D2104" s="7" t="s">
        <v>799</v>
      </c>
      <c r="E2104" s="7" t="str">
        <f>INDEX('Нормо-час по специальностям'!$B$6:$B$26,MATCH(D2104,'Нормо-час по специальностям'!$A$6:$A$26,0))</f>
        <v>Сервисный инженер ворот и автоматики</v>
      </c>
      <c r="F2104" s="15">
        <v>1</v>
      </c>
      <c r="G2104" s="7" t="s">
        <v>7646</v>
      </c>
      <c r="H2104" s="11">
        <f t="shared" si="1315"/>
        <v>7</v>
      </c>
      <c r="I2104" s="8">
        <f>INDEX('Нормо-час по специальностям'!$D$6:$D$26,MATCH(D2104,'Нормо-час по специальностям'!$A$6:$A$26,0))</f>
        <v>1200</v>
      </c>
      <c r="J2104" s="8">
        <f>INDEX('Нормо-час по специальностям'!$E$6:$E$26,MATCH(D2104,'Нормо-час по специальностям'!$A$6:$A$26,0))</f>
        <v>1440</v>
      </c>
      <c r="K2104" s="8">
        <f t="shared" si="1316"/>
        <v>1200</v>
      </c>
      <c r="L2104" s="8">
        <f t="shared" si="1317"/>
        <v>1440</v>
      </c>
      <c r="M2104" s="8">
        <f>Расценки!L2103</f>
        <v>900</v>
      </c>
      <c r="N2104" s="8">
        <f>Расценки!M2103</f>
        <v>1035</v>
      </c>
      <c r="O2104" s="10">
        <f t="shared" si="1318"/>
        <v>0.33333333333333326</v>
      </c>
      <c r="P2104" s="10">
        <f t="shared" si="1319"/>
        <v>0.39130434782608692</v>
      </c>
      <c r="Q2104" s="7" t="str">
        <f t="shared" si="1320"/>
        <v>расценка</v>
      </c>
      <c r="R2104" s="7" t="str">
        <f t="shared" si="1321"/>
        <v>расценка</v>
      </c>
      <c r="S2104" s="8">
        <f t="shared" si="1322"/>
        <v>900</v>
      </c>
      <c r="T2104" s="8">
        <f t="shared" si="1323"/>
        <v>1035</v>
      </c>
      <c r="U2104" s="8">
        <f>Расценки!F2103</f>
        <v>1500</v>
      </c>
      <c r="V2104" s="8">
        <f>Расценки!G2103</f>
        <v>1725</v>
      </c>
      <c r="W2104" s="10">
        <f t="shared" si="1324"/>
        <v>0.2</v>
      </c>
      <c r="X2104" s="10">
        <f t="shared" si="1325"/>
        <v>0.16521739130434782</v>
      </c>
      <c r="Y2104" s="9">
        <f>Расценки!H2103</f>
        <v>1600</v>
      </c>
      <c r="Z2104" s="9">
        <f>Расценки!I2103</f>
        <v>1920</v>
      </c>
      <c r="AA2104" s="10">
        <f>Расценки!J2103</f>
        <v>6.6666666666666652E-2</v>
      </c>
      <c r="AB2104" s="10">
        <f>Расценки!K2103</f>
        <v>0.11304347826086958</v>
      </c>
      <c r="AC2104" s="16">
        <f t="shared" si="1326"/>
        <v>0.25</v>
      </c>
      <c r="AD2104" s="16">
        <f t="shared" si="1327"/>
        <v>0.25</v>
      </c>
      <c r="AE2104" s="10">
        <f t="shared" si="1328"/>
        <v>0.4375</v>
      </c>
      <c r="AF2104" s="10">
        <f t="shared" si="1329"/>
        <v>0.4609375</v>
      </c>
      <c r="AG2104" s="8">
        <f t="shared" si="1330"/>
        <v>400</v>
      </c>
      <c r="AH2104" s="8">
        <f t="shared" si="1331"/>
        <v>480</v>
      </c>
    </row>
    <row r="2105" spans="1:34" x14ac:dyDescent="0.25">
      <c r="A2105" s="7" t="s">
        <v>6131</v>
      </c>
      <c r="B2105" s="7" t="s">
        <v>6132</v>
      </c>
      <c r="C2105" s="7" t="s">
        <v>177</v>
      </c>
      <c r="D2105" s="7" t="s">
        <v>799</v>
      </c>
      <c r="E2105" s="7" t="str">
        <f>INDEX('Нормо-час по специальностям'!$B$6:$B$26,MATCH(D2105,'Нормо-час по специальностям'!$A$6:$A$26,0))</f>
        <v>Сервисный инженер ворот и автоматики</v>
      </c>
      <c r="F2105" s="15">
        <v>0.4</v>
      </c>
      <c r="G2105" s="7" t="s">
        <v>7646</v>
      </c>
      <c r="H2105" s="11">
        <f t="shared" si="1315"/>
        <v>17.5</v>
      </c>
      <c r="I2105" s="8">
        <f>INDEX('Нормо-час по специальностям'!$D$6:$D$26,MATCH(D2105,'Нормо-час по специальностям'!$A$6:$A$26,0))</f>
        <v>1200</v>
      </c>
      <c r="J2105" s="8">
        <f>INDEX('Нормо-час по специальностям'!$E$6:$E$26,MATCH(D2105,'Нормо-час по специальностям'!$A$6:$A$26,0))</f>
        <v>1440</v>
      </c>
      <c r="K2105" s="8">
        <f t="shared" si="1316"/>
        <v>480</v>
      </c>
      <c r="L2105" s="8">
        <f t="shared" si="1317"/>
        <v>576</v>
      </c>
      <c r="M2105" s="8">
        <f>Расценки!L2104</f>
        <v>420</v>
      </c>
      <c r="N2105" s="8">
        <f>Расценки!M2104</f>
        <v>483</v>
      </c>
      <c r="O2105" s="10">
        <f t="shared" si="1318"/>
        <v>0.14285714285714279</v>
      </c>
      <c r="P2105" s="10">
        <f t="shared" si="1319"/>
        <v>0.19254658385093171</v>
      </c>
      <c r="Q2105" s="7" t="str">
        <f t="shared" si="1320"/>
        <v>расценка</v>
      </c>
      <c r="R2105" s="7" t="str">
        <f t="shared" si="1321"/>
        <v>расценка</v>
      </c>
      <c r="S2105" s="8">
        <f t="shared" si="1322"/>
        <v>1050</v>
      </c>
      <c r="T2105" s="8">
        <f t="shared" si="1323"/>
        <v>1208</v>
      </c>
      <c r="U2105" s="8">
        <f>Расценки!F2104</f>
        <v>700</v>
      </c>
      <c r="V2105" s="8">
        <f>Расценки!G2104</f>
        <v>805</v>
      </c>
      <c r="W2105" s="10">
        <f t="shared" si="1324"/>
        <v>0.31428571428571428</v>
      </c>
      <c r="X2105" s="10">
        <f t="shared" si="1325"/>
        <v>0.28447204968944101</v>
      </c>
      <c r="Y2105" s="9">
        <f>Расценки!H2104</f>
        <v>700</v>
      </c>
      <c r="Z2105" s="9">
        <f>Расценки!I2104</f>
        <v>805</v>
      </c>
      <c r="AA2105" s="10">
        <f>Расценки!J2104</f>
        <v>0</v>
      </c>
      <c r="AB2105" s="10">
        <f>Расценки!K2104</f>
        <v>0</v>
      </c>
      <c r="AC2105" s="16">
        <f t="shared" si="1326"/>
        <v>0.31428571428571428</v>
      </c>
      <c r="AD2105" s="16">
        <f t="shared" si="1327"/>
        <v>0.28447204968944101</v>
      </c>
      <c r="AE2105" s="10">
        <f t="shared" si="1328"/>
        <v>0.4</v>
      </c>
      <c r="AF2105" s="10">
        <f t="shared" si="1329"/>
        <v>0.4</v>
      </c>
      <c r="AG2105" s="8">
        <f t="shared" si="1330"/>
        <v>220</v>
      </c>
      <c r="AH2105" s="8">
        <f t="shared" si="1331"/>
        <v>229</v>
      </c>
    </row>
    <row r="2106" spans="1:34" x14ac:dyDescent="0.25">
      <c r="A2106" s="7" t="s">
        <v>6134</v>
      </c>
      <c r="B2106" s="7" t="s">
        <v>6135</v>
      </c>
      <c r="C2106" s="7" t="s">
        <v>177</v>
      </c>
      <c r="D2106" s="7" t="s">
        <v>799</v>
      </c>
      <c r="E2106" s="7" t="str">
        <f>INDEX('Нормо-час по специальностям'!$B$6:$B$26,MATCH(D2106,'Нормо-час по специальностям'!$A$6:$A$26,0))</f>
        <v>Сервисный инженер ворот и автоматики</v>
      </c>
      <c r="F2106" s="15">
        <v>1.5</v>
      </c>
      <c r="G2106" s="7" t="s">
        <v>7646</v>
      </c>
      <c r="H2106" s="11">
        <f t="shared" si="1315"/>
        <v>4.67</v>
      </c>
      <c r="I2106" s="8">
        <f>INDEX('Нормо-час по специальностям'!$D$6:$D$26,MATCH(D2106,'Нормо-час по специальностям'!$A$6:$A$26,0))</f>
        <v>1200</v>
      </c>
      <c r="J2106" s="8">
        <f>INDEX('Нормо-час по специальностям'!$E$6:$E$26,MATCH(D2106,'Нормо-час по специальностям'!$A$6:$A$26,0))</f>
        <v>1440</v>
      </c>
      <c r="K2106" s="8">
        <f t="shared" si="1316"/>
        <v>1800</v>
      </c>
      <c r="L2106" s="8">
        <f t="shared" si="1317"/>
        <v>2160</v>
      </c>
      <c r="M2106" s="8">
        <f>Расценки!L2105</f>
        <v>1500</v>
      </c>
      <c r="N2106" s="8">
        <f>Расценки!M2105</f>
        <v>1725</v>
      </c>
      <c r="O2106" s="10">
        <f t="shared" si="1318"/>
        <v>0.19999999999999996</v>
      </c>
      <c r="P2106" s="10">
        <f t="shared" si="1319"/>
        <v>0.25217391304347836</v>
      </c>
      <c r="Q2106" s="7" t="str">
        <f t="shared" si="1320"/>
        <v>расценка</v>
      </c>
      <c r="R2106" s="7" t="str">
        <f t="shared" si="1321"/>
        <v>расценка</v>
      </c>
      <c r="S2106" s="8">
        <f t="shared" si="1322"/>
        <v>1000</v>
      </c>
      <c r="T2106" s="8">
        <f t="shared" si="1323"/>
        <v>1150</v>
      </c>
      <c r="U2106" s="8">
        <f>Расценки!F2105</f>
        <v>2500</v>
      </c>
      <c r="V2106" s="8">
        <f>Расценки!G2105</f>
        <v>2875</v>
      </c>
      <c r="W2106" s="10">
        <f t="shared" si="1324"/>
        <v>0.28000000000000003</v>
      </c>
      <c r="X2106" s="10">
        <f t="shared" si="1325"/>
        <v>0.24869565217391304</v>
      </c>
      <c r="Y2106" s="9">
        <f>Расценки!H2105</f>
        <v>2500</v>
      </c>
      <c r="Z2106" s="9">
        <f>Расценки!I2105</f>
        <v>2880</v>
      </c>
      <c r="AA2106" s="10">
        <f>Расценки!J2105</f>
        <v>0</v>
      </c>
      <c r="AB2106" s="10">
        <f>Расценки!K2105</f>
        <v>1.7391304347826875E-3</v>
      </c>
      <c r="AC2106" s="16">
        <f t="shared" si="1326"/>
        <v>0.28000000000000003</v>
      </c>
      <c r="AD2106" s="16">
        <f t="shared" si="1327"/>
        <v>0.25</v>
      </c>
      <c r="AE2106" s="10">
        <f t="shared" si="1328"/>
        <v>0.4</v>
      </c>
      <c r="AF2106" s="10">
        <f t="shared" si="1329"/>
        <v>0.40104166666666669</v>
      </c>
      <c r="AG2106" s="8">
        <f t="shared" si="1330"/>
        <v>700</v>
      </c>
      <c r="AH2106" s="8">
        <f t="shared" si="1331"/>
        <v>720</v>
      </c>
    </row>
    <row r="2107" spans="1:34" x14ac:dyDescent="0.25">
      <c r="A2107" s="7" t="s">
        <v>6136</v>
      </c>
      <c r="B2107" s="7" t="s">
        <v>6137</v>
      </c>
      <c r="C2107" s="7" t="s">
        <v>177</v>
      </c>
      <c r="D2107" s="7" t="s">
        <v>799</v>
      </c>
      <c r="E2107" s="7" t="str">
        <f>INDEX('Нормо-час по специальностям'!$B$6:$B$26,MATCH(D2107,'Нормо-час по специальностям'!$A$6:$A$26,0))</f>
        <v>Сервисный инженер ворот и автоматики</v>
      </c>
      <c r="F2107" s="15">
        <v>0.5</v>
      </c>
      <c r="G2107" s="7" t="s">
        <v>7646</v>
      </c>
      <c r="H2107" s="11">
        <f t="shared" si="1315"/>
        <v>14</v>
      </c>
      <c r="I2107" s="8">
        <f>INDEX('Нормо-час по специальностям'!$D$6:$D$26,MATCH(D2107,'Нормо-час по специальностям'!$A$6:$A$26,0))</f>
        <v>1200</v>
      </c>
      <c r="J2107" s="8">
        <f>INDEX('Нормо-час по специальностям'!$E$6:$E$26,MATCH(D2107,'Нормо-час по специальностям'!$A$6:$A$26,0))</f>
        <v>1440</v>
      </c>
      <c r="K2107" s="8">
        <f t="shared" si="1316"/>
        <v>600</v>
      </c>
      <c r="L2107" s="8">
        <f t="shared" si="1317"/>
        <v>720</v>
      </c>
      <c r="M2107" s="8">
        <f>Расценки!L2106</f>
        <v>480</v>
      </c>
      <c r="N2107" s="8">
        <f>Расценки!M2106</f>
        <v>552</v>
      </c>
      <c r="O2107" s="10">
        <f t="shared" si="1318"/>
        <v>0.25</v>
      </c>
      <c r="P2107" s="10">
        <f t="shared" si="1319"/>
        <v>0.30434782608695654</v>
      </c>
      <c r="Q2107" s="7" t="str">
        <f t="shared" si="1320"/>
        <v>расценка</v>
      </c>
      <c r="R2107" s="7" t="str">
        <f t="shared" si="1321"/>
        <v>расценка</v>
      </c>
      <c r="S2107" s="8">
        <f t="shared" si="1322"/>
        <v>960</v>
      </c>
      <c r="T2107" s="8">
        <f t="shared" si="1323"/>
        <v>1104</v>
      </c>
      <c r="U2107" s="8">
        <f>Расценки!F2106</f>
        <v>800</v>
      </c>
      <c r="V2107" s="8">
        <f>Расценки!G2106</f>
        <v>920</v>
      </c>
      <c r="W2107" s="10">
        <f t="shared" si="1324"/>
        <v>0.25</v>
      </c>
      <c r="X2107" s="10">
        <f t="shared" si="1325"/>
        <v>0.21739130434782608</v>
      </c>
      <c r="Y2107" s="9">
        <f>Расценки!H2106</f>
        <v>800</v>
      </c>
      <c r="Z2107" s="9">
        <f>Расценки!I2106</f>
        <v>960</v>
      </c>
      <c r="AA2107" s="10">
        <f>Расценки!J2106</f>
        <v>0</v>
      </c>
      <c r="AB2107" s="10">
        <f>Расценки!K2106</f>
        <v>4.3478260869565188E-2</v>
      </c>
      <c r="AC2107" s="16">
        <f t="shared" si="1326"/>
        <v>0.25</v>
      </c>
      <c r="AD2107" s="16">
        <f t="shared" si="1327"/>
        <v>0.25</v>
      </c>
      <c r="AE2107" s="10">
        <f t="shared" si="1328"/>
        <v>0.4</v>
      </c>
      <c r="AF2107" s="10">
        <f t="shared" si="1329"/>
        <v>0.42499999999999999</v>
      </c>
      <c r="AG2107" s="8">
        <f t="shared" si="1330"/>
        <v>200</v>
      </c>
      <c r="AH2107" s="8">
        <f t="shared" si="1331"/>
        <v>240</v>
      </c>
    </row>
    <row r="2108" spans="1:34" x14ac:dyDescent="0.25">
      <c r="A2108" s="7" t="s">
        <v>6139</v>
      </c>
      <c r="B2108" s="7" t="s">
        <v>6140</v>
      </c>
      <c r="C2108" s="7" t="s">
        <v>177</v>
      </c>
      <c r="D2108" s="7" t="s">
        <v>799</v>
      </c>
      <c r="E2108" s="7" t="str">
        <f>INDEX('Нормо-час по специальностям'!$B$6:$B$26,MATCH(D2108,'Нормо-час по специальностям'!$A$6:$A$26,0))</f>
        <v>Сервисный инженер ворот и автоматики</v>
      </c>
      <c r="F2108" s="15">
        <v>0.5</v>
      </c>
      <c r="G2108" s="7" t="s">
        <v>7646</v>
      </c>
      <c r="H2108" s="11">
        <f t="shared" si="1315"/>
        <v>14</v>
      </c>
      <c r="I2108" s="8">
        <f>INDEX('Нормо-час по специальностям'!$D$6:$D$26,MATCH(D2108,'Нормо-час по специальностям'!$A$6:$A$26,0))</f>
        <v>1200</v>
      </c>
      <c r="J2108" s="8">
        <f>INDEX('Нормо-час по специальностям'!$E$6:$E$26,MATCH(D2108,'Нормо-час по специальностям'!$A$6:$A$26,0))</f>
        <v>1440</v>
      </c>
      <c r="K2108" s="8">
        <f t="shared" si="1316"/>
        <v>600</v>
      </c>
      <c r="L2108" s="8">
        <f t="shared" si="1317"/>
        <v>720</v>
      </c>
      <c r="M2108" s="8">
        <f>Расценки!L2107</f>
        <v>480</v>
      </c>
      <c r="N2108" s="8">
        <f>Расценки!M2107</f>
        <v>552</v>
      </c>
      <c r="O2108" s="10">
        <f t="shared" si="1318"/>
        <v>0.25</v>
      </c>
      <c r="P2108" s="10">
        <f t="shared" si="1319"/>
        <v>0.30434782608695654</v>
      </c>
      <c r="Q2108" s="7" t="str">
        <f t="shared" si="1320"/>
        <v>расценка</v>
      </c>
      <c r="R2108" s="7" t="str">
        <f t="shared" si="1321"/>
        <v>расценка</v>
      </c>
      <c r="S2108" s="8">
        <f t="shared" si="1322"/>
        <v>960</v>
      </c>
      <c r="T2108" s="8">
        <f t="shared" si="1323"/>
        <v>1104</v>
      </c>
      <c r="U2108" s="8">
        <f>Расценки!F2107</f>
        <v>800</v>
      </c>
      <c r="V2108" s="8">
        <f>Расценки!G2107</f>
        <v>920</v>
      </c>
      <c r="W2108" s="10">
        <f t="shared" si="1324"/>
        <v>0.25</v>
      </c>
      <c r="X2108" s="10">
        <f t="shared" si="1325"/>
        <v>0.21739130434782608</v>
      </c>
      <c r="Y2108" s="9">
        <f>Расценки!H2107</f>
        <v>800</v>
      </c>
      <c r="Z2108" s="9">
        <f>Расценки!I2107</f>
        <v>960</v>
      </c>
      <c r="AA2108" s="10">
        <f>Расценки!J2107</f>
        <v>0</v>
      </c>
      <c r="AB2108" s="10">
        <f>Расценки!K2107</f>
        <v>4.3478260869565188E-2</v>
      </c>
      <c r="AC2108" s="16">
        <f t="shared" si="1326"/>
        <v>0.25</v>
      </c>
      <c r="AD2108" s="16">
        <f t="shared" si="1327"/>
        <v>0.25</v>
      </c>
      <c r="AE2108" s="10">
        <f t="shared" si="1328"/>
        <v>0.4</v>
      </c>
      <c r="AF2108" s="10">
        <f t="shared" si="1329"/>
        <v>0.42499999999999999</v>
      </c>
      <c r="AG2108" s="8">
        <f t="shared" si="1330"/>
        <v>200</v>
      </c>
      <c r="AH2108" s="8">
        <f t="shared" si="1331"/>
        <v>240</v>
      </c>
    </row>
    <row r="2109" spans="1:34" x14ac:dyDescent="0.25">
      <c r="A2109" s="7" t="s">
        <v>6142</v>
      </c>
      <c r="B2109" s="7" t="s">
        <v>6143</v>
      </c>
      <c r="C2109" s="7" t="s">
        <v>177</v>
      </c>
      <c r="D2109" s="7" t="s">
        <v>799</v>
      </c>
      <c r="E2109" s="7" t="str">
        <f>INDEX('Нормо-час по специальностям'!$B$6:$B$26,MATCH(D2109,'Нормо-час по специальностям'!$A$6:$A$26,0))</f>
        <v>Сервисный инженер ворот и автоматики</v>
      </c>
      <c r="F2109" s="15">
        <v>1.5</v>
      </c>
      <c r="G2109" s="7" t="s">
        <v>7646</v>
      </c>
      <c r="H2109" s="11">
        <f t="shared" si="1315"/>
        <v>4.67</v>
      </c>
      <c r="I2109" s="8">
        <f>INDEX('Нормо-час по специальностям'!$D$6:$D$26,MATCH(D2109,'Нормо-час по специальностям'!$A$6:$A$26,0))</f>
        <v>1200</v>
      </c>
      <c r="J2109" s="8">
        <f>INDEX('Нормо-час по специальностям'!$E$6:$E$26,MATCH(D2109,'Нормо-час по специальностям'!$A$6:$A$26,0))</f>
        <v>1440</v>
      </c>
      <c r="K2109" s="8">
        <f t="shared" si="1316"/>
        <v>1800</v>
      </c>
      <c r="L2109" s="8">
        <f t="shared" si="1317"/>
        <v>2160</v>
      </c>
      <c r="M2109" s="8">
        <f>Расценки!L2108</f>
        <v>1500</v>
      </c>
      <c r="N2109" s="8">
        <f>Расценки!M2108</f>
        <v>1725</v>
      </c>
      <c r="O2109" s="10">
        <f t="shared" si="1318"/>
        <v>0.19999999999999996</v>
      </c>
      <c r="P2109" s="10">
        <f t="shared" si="1319"/>
        <v>0.25217391304347836</v>
      </c>
      <c r="Q2109" s="7" t="str">
        <f t="shared" si="1320"/>
        <v>расценка</v>
      </c>
      <c r="R2109" s="7" t="str">
        <f t="shared" si="1321"/>
        <v>расценка</v>
      </c>
      <c r="S2109" s="8">
        <f t="shared" si="1322"/>
        <v>1000</v>
      </c>
      <c r="T2109" s="8">
        <f t="shared" si="1323"/>
        <v>1150</v>
      </c>
      <c r="U2109" s="8">
        <f>Расценки!F2108</f>
        <v>2500</v>
      </c>
      <c r="V2109" s="8">
        <f>Расценки!G2108</f>
        <v>2875</v>
      </c>
      <c r="W2109" s="10">
        <f t="shared" si="1324"/>
        <v>0.28000000000000003</v>
      </c>
      <c r="X2109" s="10">
        <f t="shared" si="1325"/>
        <v>0.24869565217391304</v>
      </c>
      <c r="Y2109" s="9">
        <f>Расценки!H2108</f>
        <v>2500</v>
      </c>
      <c r="Z2109" s="9">
        <f>Расценки!I2108</f>
        <v>2880</v>
      </c>
      <c r="AA2109" s="10">
        <f>Расценки!J2108</f>
        <v>0</v>
      </c>
      <c r="AB2109" s="10">
        <f>Расценки!K2108</f>
        <v>1.7391304347826875E-3</v>
      </c>
      <c r="AC2109" s="16">
        <f t="shared" si="1326"/>
        <v>0.28000000000000003</v>
      </c>
      <c r="AD2109" s="16">
        <f t="shared" si="1327"/>
        <v>0.25</v>
      </c>
      <c r="AE2109" s="10">
        <f t="shared" si="1328"/>
        <v>0.4</v>
      </c>
      <c r="AF2109" s="10">
        <f t="shared" si="1329"/>
        <v>0.40104166666666669</v>
      </c>
      <c r="AG2109" s="8">
        <f t="shared" si="1330"/>
        <v>700</v>
      </c>
      <c r="AH2109" s="8">
        <f t="shared" si="1331"/>
        <v>720</v>
      </c>
    </row>
    <row r="2110" spans="1:34" x14ac:dyDescent="0.25">
      <c r="A2110" s="12" t="s">
        <v>6144</v>
      </c>
      <c r="B2110" s="12" t="s">
        <v>6145</v>
      </c>
      <c r="C2110" s="12" t="s">
        <v>54</v>
      </c>
      <c r="D2110" s="7" t="s">
        <v>799</v>
      </c>
      <c r="E2110" s="7" t="str">
        <f>INDEX('Нормо-час по специальностям'!$B$6:$B$26,MATCH(D2110,'Нормо-час по специальностям'!$A$6:$A$26,0))</f>
        <v>Сервисный инженер ворот и автоматики</v>
      </c>
      <c r="F2110" s="15">
        <v>0.8</v>
      </c>
      <c r="G2110" s="7" t="s">
        <v>7707</v>
      </c>
      <c r="H2110" s="11">
        <f t="shared" si="1315"/>
        <v>8.75</v>
      </c>
      <c r="I2110" s="8">
        <f>INDEX('Нормо-час по специальностям'!$D$6:$D$26,MATCH(D2110,'Нормо-час по специальностям'!$A$6:$A$26,0))</f>
        <v>1200</v>
      </c>
      <c r="J2110" s="8">
        <f>INDEX('Нормо-час по специальностям'!$E$6:$E$26,MATCH(D2110,'Нормо-час по специальностям'!$A$6:$A$26,0))</f>
        <v>1440</v>
      </c>
      <c r="K2110" s="8">
        <f t="shared" si="1316"/>
        <v>960</v>
      </c>
      <c r="L2110" s="8">
        <f t="shared" si="1317"/>
        <v>1152</v>
      </c>
      <c r="M2110" s="8">
        <f>Расценки!L2109</f>
        <v>480</v>
      </c>
      <c r="N2110" s="8">
        <f>Расценки!M2109</f>
        <v>552</v>
      </c>
      <c r="O2110" s="10">
        <f t="shared" si="1318"/>
        <v>1</v>
      </c>
      <c r="P2110" s="10">
        <f t="shared" si="1319"/>
        <v>1.0869565217391304</v>
      </c>
      <c r="Q2110" s="7" t="str">
        <f t="shared" si="1320"/>
        <v>расценка</v>
      </c>
      <c r="R2110" s="7" t="str">
        <f t="shared" si="1321"/>
        <v>расценка</v>
      </c>
      <c r="S2110" s="8">
        <f t="shared" si="1322"/>
        <v>600</v>
      </c>
      <c r="T2110" s="8">
        <f t="shared" si="1323"/>
        <v>690</v>
      </c>
      <c r="U2110" s="8">
        <f>Расценки!F2109</f>
        <v>800</v>
      </c>
      <c r="V2110" s="8">
        <f>Расценки!G2109</f>
        <v>920</v>
      </c>
      <c r="W2110" s="10">
        <f t="shared" si="1324"/>
        <v>-0.2</v>
      </c>
      <c r="X2110" s="10">
        <f t="shared" si="1325"/>
        <v>-0.25217391304347825</v>
      </c>
      <c r="Y2110" s="9">
        <f>Расценки!H2109</f>
        <v>1280</v>
      </c>
      <c r="Z2110" s="9">
        <f>Расценки!I2109</f>
        <v>1536</v>
      </c>
      <c r="AA2110" s="10">
        <f>Расценки!J2109</f>
        <v>0.60000000000000009</v>
      </c>
      <c r="AB2110" s="10">
        <f>Расценки!K2109</f>
        <v>0.66956521739130426</v>
      </c>
      <c r="AC2110" s="16">
        <f t="shared" si="1326"/>
        <v>0.25</v>
      </c>
      <c r="AD2110" s="16">
        <f t="shared" si="1327"/>
        <v>0.25</v>
      </c>
      <c r="AE2110" s="10">
        <f t="shared" si="1328"/>
        <v>0.625</v>
      </c>
      <c r="AF2110" s="10">
        <f t="shared" si="1329"/>
        <v>0.640625</v>
      </c>
      <c r="AG2110" s="8">
        <f t="shared" si="1330"/>
        <v>320</v>
      </c>
      <c r="AH2110" s="8">
        <f t="shared" si="1331"/>
        <v>384</v>
      </c>
    </row>
    <row r="2111" spans="1:34" x14ac:dyDescent="0.25">
      <c r="A2111" s="12" t="s">
        <v>6147</v>
      </c>
      <c r="B2111" s="12" t="s">
        <v>6148</v>
      </c>
      <c r="C2111" s="12" t="s">
        <v>54</v>
      </c>
      <c r="D2111" s="7" t="s">
        <v>35</v>
      </c>
      <c r="E2111" s="7" t="str">
        <f>INDEX('Нормо-час по специальностям'!$B$6:$B$26,MATCH(D2111,'Нормо-час по специальностям'!$A$6:$A$26,0))</f>
        <v>Разнорабочий / демонтажник</v>
      </c>
      <c r="F2111" s="15">
        <v>0.2</v>
      </c>
      <c r="G2111" s="7" t="s">
        <v>7710</v>
      </c>
      <c r="H2111" s="11">
        <f t="shared" si="1315"/>
        <v>35</v>
      </c>
      <c r="I2111" s="8">
        <f>INDEX('Нормо-час по специальностям'!$D$6:$D$26,MATCH(D2111,'Нормо-час по специальностям'!$A$6:$A$26,0))</f>
        <v>550</v>
      </c>
      <c r="J2111" s="8">
        <f>INDEX('Нормо-час по специальностям'!$E$6:$E$26,MATCH(D2111,'Нормо-час по специальностям'!$A$6:$A$26,0))</f>
        <v>660</v>
      </c>
      <c r="K2111" s="8">
        <f t="shared" si="1316"/>
        <v>110</v>
      </c>
      <c r="L2111" s="8">
        <f t="shared" si="1317"/>
        <v>132</v>
      </c>
      <c r="M2111" s="8">
        <f>Расценки!L2110</f>
        <v>162</v>
      </c>
      <c r="N2111" s="8">
        <f>Расценки!M2110</f>
        <v>187</v>
      </c>
      <c r="O2111" s="10">
        <f t="shared" si="1318"/>
        <v>-0.32098765432098764</v>
      </c>
      <c r="P2111" s="10">
        <f t="shared" si="1319"/>
        <v>-0.29411764705882348</v>
      </c>
      <c r="Q2111" s="7" t="str">
        <f t="shared" si="1320"/>
        <v>нормо-часы</v>
      </c>
      <c r="R2111" s="7" t="str">
        <f t="shared" si="1321"/>
        <v>нормо-часы</v>
      </c>
      <c r="S2111" s="8">
        <f t="shared" si="1322"/>
        <v>810</v>
      </c>
      <c r="T2111" s="8">
        <f t="shared" si="1323"/>
        <v>935</v>
      </c>
      <c r="U2111" s="8">
        <f>Расценки!F2110</f>
        <v>250</v>
      </c>
      <c r="V2111" s="8">
        <f>Расценки!G2110</f>
        <v>288</v>
      </c>
      <c r="W2111" s="10">
        <f t="shared" si="1324"/>
        <v>0.56000000000000005</v>
      </c>
      <c r="X2111" s="10">
        <f t="shared" si="1325"/>
        <v>0.54166666666666663</v>
      </c>
      <c r="Y2111" s="9">
        <f>Расценки!H2110</f>
        <v>250</v>
      </c>
      <c r="Z2111" s="9">
        <f>Расценки!I2110</f>
        <v>288</v>
      </c>
      <c r="AA2111" s="10">
        <f>Расценки!J2110</f>
        <v>0</v>
      </c>
      <c r="AB2111" s="10">
        <f>Расценки!K2110</f>
        <v>0</v>
      </c>
      <c r="AC2111" s="16">
        <f t="shared" si="1326"/>
        <v>0.56000000000000005</v>
      </c>
      <c r="AD2111" s="16">
        <f t="shared" si="1327"/>
        <v>0.54166666666666663</v>
      </c>
      <c r="AE2111" s="10">
        <f t="shared" si="1328"/>
        <v>0.35199999999999998</v>
      </c>
      <c r="AF2111" s="10">
        <f t="shared" si="1329"/>
        <v>0.35069444444444442</v>
      </c>
      <c r="AG2111" s="8">
        <f t="shared" si="1330"/>
        <v>140</v>
      </c>
      <c r="AH2111" s="8">
        <f t="shared" si="1331"/>
        <v>156</v>
      </c>
    </row>
    <row r="2112" spans="1:34" x14ac:dyDescent="0.25">
      <c r="A2112" s="5" t="s">
        <v>6149</v>
      </c>
      <c r="B2112" s="6"/>
      <c r="C2112" s="6"/>
      <c r="D2112" s="6"/>
      <c r="E2112" s="6"/>
      <c r="F2112" s="6"/>
      <c r="G2112" s="6"/>
      <c r="H2112" s="6"/>
      <c r="I2112" s="6"/>
      <c r="J2112" s="6"/>
      <c r="K2112" s="6"/>
      <c r="L2112" s="6"/>
      <c r="M2112" s="6"/>
      <c r="N2112" s="6"/>
      <c r="O2112" s="6"/>
      <c r="P2112" s="6"/>
      <c r="Q2112" s="6"/>
      <c r="R2112" s="6"/>
      <c r="S2112" s="6"/>
      <c r="T2112" s="6"/>
      <c r="U2112" s="6"/>
      <c r="V2112" s="6"/>
      <c r="W2112" s="6"/>
      <c r="X2112" s="6"/>
      <c r="Y2112" s="6"/>
      <c r="Z2112" s="6"/>
      <c r="AA2112" s="6"/>
      <c r="AB2112" s="6"/>
      <c r="AC2112" s="6"/>
      <c r="AD2112" s="6"/>
      <c r="AE2112" s="6"/>
      <c r="AF2112" s="6"/>
      <c r="AG2112" s="6"/>
      <c r="AH2112" s="6"/>
    </row>
    <row r="2113" spans="1:34" x14ac:dyDescent="0.25">
      <c r="A2113" s="7" t="s">
        <v>6150</v>
      </c>
      <c r="B2113" s="7" t="s">
        <v>6151</v>
      </c>
      <c r="C2113" s="7" t="s">
        <v>177</v>
      </c>
      <c r="D2113" s="7" t="s">
        <v>396</v>
      </c>
      <c r="E2113" s="7" t="str">
        <f>INDEX('Нормо-час по специальностям'!$B$6:$B$26,MATCH(D2113,'Нормо-час по специальностям'!$A$6:$A$26,0))</f>
        <v>Монтажник дверей, окон, перегородок</v>
      </c>
      <c r="F2113" s="15">
        <v>0.8</v>
      </c>
      <c r="G2113" s="7" t="s">
        <v>7670</v>
      </c>
      <c r="H2113" s="11">
        <f t="shared" ref="H2113:H2137" si="1332">IF(OR(F2113="",F2113=0),"",ROUND($G$3/F2113,2))</f>
        <v>8.75</v>
      </c>
      <c r="I2113" s="8">
        <f>INDEX('Нормо-час по специальностям'!$D$6:$D$26,MATCH(D2113,'Нормо-час по специальностям'!$A$6:$A$26,0))</f>
        <v>800</v>
      </c>
      <c r="J2113" s="8">
        <f>INDEX('Нормо-час по специальностям'!$E$6:$E$26,MATCH(D2113,'Нормо-час по специальностям'!$A$6:$A$26,0))</f>
        <v>950</v>
      </c>
      <c r="K2113" s="8">
        <f t="shared" ref="K2113:K2137" si="1333">IF(OR(F2113="",F2113=0,I2113=0),"",ROUND(F2113*I2113,0))</f>
        <v>640</v>
      </c>
      <c r="L2113" s="8">
        <f t="shared" ref="L2113:L2137" si="1334">IF(OR(F2113="",F2113=0,J2113=0),"",ROUND(F2113*J2113,0))</f>
        <v>760</v>
      </c>
      <c r="M2113" s="8">
        <f>Расценки!L2112</f>
        <v>744</v>
      </c>
      <c r="N2113" s="8">
        <f>Расценки!M2112</f>
        <v>856</v>
      </c>
      <c r="O2113" s="10">
        <f t="shared" ref="O2113:O2137" si="1335">IF(OR(K2113="",M2113="",M2113=0),"",K2113/M2113-1)</f>
        <v>-0.13978494623655913</v>
      </c>
      <c r="P2113" s="10">
        <f t="shared" ref="P2113:P2137" si="1336">IF(OR(L2113="",N2113="",N2113=0),"",L2113/N2113-1)</f>
        <v>-0.11214953271028039</v>
      </c>
      <c r="Q2113" s="7" t="str">
        <f t="shared" ref="Q2113:Q2137" si="1337">IF(O2113="","—",IF(O2113&lt;-$C$3,"нормо-часы",IF(O2113&gt;$C$3,"расценка","равно")))</f>
        <v>нормо-часы</v>
      </c>
      <c r="R2113" s="7" t="str">
        <f t="shared" ref="R2113:R2137" si="1338">IF(P2113="","—",IF(P2113&lt;-$C$3,"нормо-часы",IF(P2113&gt;$C$3,"расценка","равно")))</f>
        <v>нормо-часы</v>
      </c>
      <c r="S2113" s="8">
        <f t="shared" ref="S2113:S2137" si="1339">IF(OR(F2113="",F2113=0,M2113=""),"",ROUND(M2113/F2113,0))</f>
        <v>930</v>
      </c>
      <c r="T2113" s="8">
        <f t="shared" ref="T2113:T2137" si="1340">IF(OR(F2113="",F2113=0,N2113=""),"",ROUND(N2113/F2113,0))</f>
        <v>1070</v>
      </c>
      <c r="U2113" s="8">
        <f>Расценки!F2112</f>
        <v>1200</v>
      </c>
      <c r="V2113" s="8">
        <f>Расценки!G2112</f>
        <v>1380</v>
      </c>
      <c r="W2113" s="10">
        <f t="shared" ref="W2113:W2137" si="1341">IF(OR(K2113="",U2113="",U2113=0),"",(U2113-K2113)/U2113)</f>
        <v>0.46666666666666667</v>
      </c>
      <c r="X2113" s="10">
        <f t="shared" ref="X2113:X2137" si="1342">IF(OR(L2113="",V2113="",V2113=0),"",(V2113-L2113)/V2113)</f>
        <v>0.44927536231884058</v>
      </c>
      <c r="Y2113" s="9">
        <f>Расценки!H2112</f>
        <v>1200</v>
      </c>
      <c r="Z2113" s="9">
        <f>Расценки!I2112</f>
        <v>1380</v>
      </c>
      <c r="AA2113" s="10">
        <f>Расценки!J2112</f>
        <v>0</v>
      </c>
      <c r="AB2113" s="10">
        <f>Расценки!K2112</f>
        <v>0</v>
      </c>
      <c r="AC2113" s="16">
        <f t="shared" ref="AC2113:AC2137" si="1343">IF(OR(K2113="",Y2113="",Y2113=0),"",(Y2113-K2113)/Y2113)</f>
        <v>0.46666666666666667</v>
      </c>
      <c r="AD2113" s="16">
        <f t="shared" ref="AD2113:AD2137" si="1344">IF(OR(L2113="",Z2113="",Z2113=0),"",(Z2113-L2113)/Z2113)</f>
        <v>0.44927536231884058</v>
      </c>
      <c r="AE2113" s="10">
        <f t="shared" ref="AE2113:AE2137" si="1345">IF(OR(Y2113="",Y2113=0),"",(Y2113-M2113)/Y2113)</f>
        <v>0.38</v>
      </c>
      <c r="AF2113" s="10">
        <f t="shared" ref="AF2113:AF2137" si="1346">IF(OR(Z2113="",Z2113=0),"",(Z2113-N2113)/Z2113)</f>
        <v>0.37971014492753624</v>
      </c>
      <c r="AG2113" s="8">
        <f t="shared" ref="AG2113:AG2137" si="1347">IF(OR(K2113="",Y2113=""),"",Y2113-K2113)</f>
        <v>560</v>
      </c>
      <c r="AH2113" s="8">
        <f t="shared" ref="AH2113:AH2137" si="1348">IF(OR(L2113="",Z2113=""),"",Z2113-L2113)</f>
        <v>620</v>
      </c>
    </row>
    <row r="2114" spans="1:34" x14ac:dyDescent="0.25">
      <c r="A2114" s="7" t="s">
        <v>6153</v>
      </c>
      <c r="B2114" s="7" t="s">
        <v>6154</v>
      </c>
      <c r="C2114" s="7" t="s">
        <v>177</v>
      </c>
      <c r="D2114" s="7" t="s">
        <v>396</v>
      </c>
      <c r="E2114" s="7" t="str">
        <f>INDEX('Нормо-час по специальностям'!$B$6:$B$26,MATCH(D2114,'Нормо-час по специальностям'!$A$6:$A$26,0))</f>
        <v>Монтажник дверей, окон, перегородок</v>
      </c>
      <c r="F2114" s="15">
        <v>0.25</v>
      </c>
      <c r="G2114" s="7" t="s">
        <v>7711</v>
      </c>
      <c r="H2114" s="11">
        <f t="shared" si="1332"/>
        <v>28</v>
      </c>
      <c r="I2114" s="8">
        <f>INDEX('Нормо-час по специальностям'!$D$6:$D$26,MATCH(D2114,'Нормо-час по специальностям'!$A$6:$A$26,0))</f>
        <v>800</v>
      </c>
      <c r="J2114" s="8">
        <f>INDEX('Нормо-час по специальностям'!$E$6:$E$26,MATCH(D2114,'Нормо-час по специальностям'!$A$6:$A$26,0))</f>
        <v>950</v>
      </c>
      <c r="K2114" s="8">
        <f t="shared" si="1333"/>
        <v>200</v>
      </c>
      <c r="L2114" s="8">
        <f t="shared" si="1334"/>
        <v>238</v>
      </c>
      <c r="M2114" s="8">
        <f>Расценки!L2113</f>
        <v>248</v>
      </c>
      <c r="N2114" s="8">
        <f>Расценки!M2113</f>
        <v>285</v>
      </c>
      <c r="O2114" s="10">
        <f t="shared" si="1335"/>
        <v>-0.19354838709677424</v>
      </c>
      <c r="P2114" s="10">
        <f t="shared" si="1336"/>
        <v>-0.16491228070175434</v>
      </c>
      <c r="Q2114" s="7" t="str">
        <f t="shared" si="1337"/>
        <v>нормо-часы</v>
      </c>
      <c r="R2114" s="7" t="str">
        <f t="shared" si="1338"/>
        <v>нормо-часы</v>
      </c>
      <c r="S2114" s="8">
        <f t="shared" si="1339"/>
        <v>992</v>
      </c>
      <c r="T2114" s="8">
        <f t="shared" si="1340"/>
        <v>1140</v>
      </c>
      <c r="U2114" s="8">
        <f>Расценки!F2113</f>
        <v>400</v>
      </c>
      <c r="V2114" s="8">
        <f>Расценки!G2113</f>
        <v>460</v>
      </c>
      <c r="W2114" s="10">
        <f t="shared" si="1341"/>
        <v>0.5</v>
      </c>
      <c r="X2114" s="10">
        <f t="shared" si="1342"/>
        <v>0.4826086956521739</v>
      </c>
      <c r="Y2114" s="9">
        <f>Расценки!H2113</f>
        <v>400</v>
      </c>
      <c r="Z2114" s="9">
        <f>Расценки!I2113</f>
        <v>460</v>
      </c>
      <c r="AA2114" s="10">
        <f>Расценки!J2113</f>
        <v>0</v>
      </c>
      <c r="AB2114" s="10">
        <f>Расценки!K2113</f>
        <v>0</v>
      </c>
      <c r="AC2114" s="16">
        <f t="shared" si="1343"/>
        <v>0.5</v>
      </c>
      <c r="AD2114" s="16">
        <f t="shared" si="1344"/>
        <v>0.4826086956521739</v>
      </c>
      <c r="AE2114" s="10">
        <f t="shared" si="1345"/>
        <v>0.38</v>
      </c>
      <c r="AF2114" s="10">
        <f t="shared" si="1346"/>
        <v>0.38043478260869568</v>
      </c>
      <c r="AG2114" s="8">
        <f t="shared" si="1347"/>
        <v>200</v>
      </c>
      <c r="AH2114" s="8">
        <f t="shared" si="1348"/>
        <v>222</v>
      </c>
    </row>
    <row r="2115" spans="1:34" x14ac:dyDescent="0.25">
      <c r="A2115" s="7" t="s">
        <v>6156</v>
      </c>
      <c r="B2115" s="7" t="s">
        <v>6157</v>
      </c>
      <c r="C2115" s="7" t="s">
        <v>177</v>
      </c>
      <c r="D2115" s="7" t="s">
        <v>396</v>
      </c>
      <c r="E2115" s="7" t="str">
        <f>INDEX('Нормо-час по специальностям'!$B$6:$B$26,MATCH(D2115,'Нормо-час по специальностям'!$A$6:$A$26,0))</f>
        <v>Монтажник дверей, окон, перегородок</v>
      </c>
      <c r="F2115" s="15">
        <v>0.2</v>
      </c>
      <c r="G2115" s="7" t="s">
        <v>7647</v>
      </c>
      <c r="H2115" s="11">
        <f t="shared" si="1332"/>
        <v>35</v>
      </c>
      <c r="I2115" s="8">
        <f>INDEX('Нормо-час по специальностям'!$D$6:$D$26,MATCH(D2115,'Нормо-час по специальностям'!$A$6:$A$26,0))</f>
        <v>800</v>
      </c>
      <c r="J2115" s="8">
        <f>INDEX('Нормо-час по специальностям'!$E$6:$E$26,MATCH(D2115,'Нормо-час по специальностям'!$A$6:$A$26,0))</f>
        <v>950</v>
      </c>
      <c r="K2115" s="8">
        <f t="shared" si="1333"/>
        <v>160</v>
      </c>
      <c r="L2115" s="8">
        <f t="shared" si="1334"/>
        <v>190</v>
      </c>
      <c r="M2115" s="8">
        <f>Расценки!L2114</f>
        <v>248</v>
      </c>
      <c r="N2115" s="8">
        <f>Расценки!M2114</f>
        <v>285</v>
      </c>
      <c r="O2115" s="10">
        <f t="shared" si="1335"/>
        <v>-0.35483870967741937</v>
      </c>
      <c r="P2115" s="10">
        <f t="shared" si="1336"/>
        <v>-0.33333333333333337</v>
      </c>
      <c r="Q2115" s="7" t="str">
        <f t="shared" si="1337"/>
        <v>нормо-часы</v>
      </c>
      <c r="R2115" s="7" t="str">
        <f t="shared" si="1338"/>
        <v>нормо-часы</v>
      </c>
      <c r="S2115" s="8">
        <f t="shared" si="1339"/>
        <v>1240</v>
      </c>
      <c r="T2115" s="8">
        <f t="shared" si="1340"/>
        <v>1425</v>
      </c>
      <c r="U2115" s="8">
        <f>Расценки!F2114</f>
        <v>400</v>
      </c>
      <c r="V2115" s="8">
        <f>Расценки!G2114</f>
        <v>460</v>
      </c>
      <c r="W2115" s="10">
        <f t="shared" si="1341"/>
        <v>0.6</v>
      </c>
      <c r="X2115" s="10">
        <f t="shared" si="1342"/>
        <v>0.58695652173913049</v>
      </c>
      <c r="Y2115" s="9">
        <f>Расценки!H2114</f>
        <v>400</v>
      </c>
      <c r="Z2115" s="9">
        <f>Расценки!I2114</f>
        <v>460</v>
      </c>
      <c r="AA2115" s="10">
        <f>Расценки!J2114</f>
        <v>0</v>
      </c>
      <c r="AB2115" s="10">
        <f>Расценки!K2114</f>
        <v>0</v>
      </c>
      <c r="AC2115" s="16">
        <f t="shared" si="1343"/>
        <v>0.6</v>
      </c>
      <c r="AD2115" s="16">
        <f t="shared" si="1344"/>
        <v>0.58695652173913049</v>
      </c>
      <c r="AE2115" s="10">
        <f t="shared" si="1345"/>
        <v>0.38</v>
      </c>
      <c r="AF2115" s="10">
        <f t="shared" si="1346"/>
        <v>0.38043478260869568</v>
      </c>
      <c r="AG2115" s="8">
        <f t="shared" si="1347"/>
        <v>240</v>
      </c>
      <c r="AH2115" s="8">
        <f t="shared" si="1348"/>
        <v>270</v>
      </c>
    </row>
    <row r="2116" spans="1:34" x14ac:dyDescent="0.25">
      <c r="A2116" s="7" t="s">
        <v>6159</v>
      </c>
      <c r="B2116" s="7" t="s">
        <v>6160</v>
      </c>
      <c r="C2116" s="7" t="s">
        <v>177</v>
      </c>
      <c r="D2116" s="7" t="s">
        <v>396</v>
      </c>
      <c r="E2116" s="7" t="str">
        <f>INDEX('Нормо-час по специальностям'!$B$6:$B$26,MATCH(D2116,'Нормо-час по специальностям'!$A$6:$A$26,0))</f>
        <v>Монтажник дверей, окон, перегородок</v>
      </c>
      <c r="F2116" s="15">
        <v>0.4</v>
      </c>
      <c r="G2116" s="7" t="s">
        <v>7670</v>
      </c>
      <c r="H2116" s="11">
        <f t="shared" si="1332"/>
        <v>17.5</v>
      </c>
      <c r="I2116" s="8">
        <f>INDEX('Нормо-час по специальностям'!$D$6:$D$26,MATCH(D2116,'Нормо-час по специальностям'!$A$6:$A$26,0))</f>
        <v>800</v>
      </c>
      <c r="J2116" s="8">
        <f>INDEX('Нормо-час по специальностям'!$E$6:$E$26,MATCH(D2116,'Нормо-час по специальностям'!$A$6:$A$26,0))</f>
        <v>950</v>
      </c>
      <c r="K2116" s="8">
        <f t="shared" si="1333"/>
        <v>320</v>
      </c>
      <c r="L2116" s="8">
        <f t="shared" si="1334"/>
        <v>380</v>
      </c>
      <c r="M2116" s="8">
        <f>Расценки!L2115</f>
        <v>372</v>
      </c>
      <c r="N2116" s="8">
        <f>Расценки!M2115</f>
        <v>428</v>
      </c>
      <c r="O2116" s="10">
        <f t="shared" si="1335"/>
        <v>-0.13978494623655913</v>
      </c>
      <c r="P2116" s="10">
        <f t="shared" si="1336"/>
        <v>-0.11214953271028039</v>
      </c>
      <c r="Q2116" s="7" t="str">
        <f t="shared" si="1337"/>
        <v>нормо-часы</v>
      </c>
      <c r="R2116" s="7" t="str">
        <f t="shared" si="1338"/>
        <v>нормо-часы</v>
      </c>
      <c r="S2116" s="8">
        <f t="shared" si="1339"/>
        <v>930</v>
      </c>
      <c r="T2116" s="8">
        <f t="shared" si="1340"/>
        <v>1070</v>
      </c>
      <c r="U2116" s="8">
        <f>Расценки!F2115</f>
        <v>600</v>
      </c>
      <c r="V2116" s="8">
        <f>Расценки!G2115</f>
        <v>690</v>
      </c>
      <c r="W2116" s="10">
        <f t="shared" si="1341"/>
        <v>0.46666666666666667</v>
      </c>
      <c r="X2116" s="10">
        <f t="shared" si="1342"/>
        <v>0.44927536231884058</v>
      </c>
      <c r="Y2116" s="9">
        <f>Расценки!H2115</f>
        <v>600</v>
      </c>
      <c r="Z2116" s="9">
        <f>Расценки!I2115</f>
        <v>690</v>
      </c>
      <c r="AA2116" s="10">
        <f>Расценки!J2115</f>
        <v>0</v>
      </c>
      <c r="AB2116" s="10">
        <f>Расценки!K2115</f>
        <v>0</v>
      </c>
      <c r="AC2116" s="16">
        <f t="shared" si="1343"/>
        <v>0.46666666666666667</v>
      </c>
      <c r="AD2116" s="16">
        <f t="shared" si="1344"/>
        <v>0.44927536231884058</v>
      </c>
      <c r="AE2116" s="10">
        <f t="shared" si="1345"/>
        <v>0.38</v>
      </c>
      <c r="AF2116" s="10">
        <f t="shared" si="1346"/>
        <v>0.37971014492753624</v>
      </c>
      <c r="AG2116" s="8">
        <f t="shared" si="1347"/>
        <v>280</v>
      </c>
      <c r="AH2116" s="8">
        <f t="shared" si="1348"/>
        <v>310</v>
      </c>
    </row>
    <row r="2117" spans="1:34" x14ac:dyDescent="0.25">
      <c r="A2117" s="7" t="s">
        <v>6162</v>
      </c>
      <c r="B2117" s="7" t="s">
        <v>6163</v>
      </c>
      <c r="C2117" s="7" t="s">
        <v>177</v>
      </c>
      <c r="D2117" s="7" t="s">
        <v>396</v>
      </c>
      <c r="E2117" s="7" t="str">
        <f>INDEX('Нормо-час по специальностям'!$B$6:$B$26,MATCH(D2117,'Нормо-час по специальностям'!$A$6:$A$26,0))</f>
        <v>Монтажник дверей, окон, перегородок</v>
      </c>
      <c r="F2117" s="15">
        <v>0.4</v>
      </c>
      <c r="G2117" s="7" t="s">
        <v>7670</v>
      </c>
      <c r="H2117" s="11">
        <f t="shared" si="1332"/>
        <v>17.5</v>
      </c>
      <c r="I2117" s="8">
        <f>INDEX('Нормо-час по специальностям'!$D$6:$D$26,MATCH(D2117,'Нормо-час по специальностям'!$A$6:$A$26,0))</f>
        <v>800</v>
      </c>
      <c r="J2117" s="8">
        <f>INDEX('Нормо-час по специальностям'!$E$6:$E$26,MATCH(D2117,'Нормо-час по специальностям'!$A$6:$A$26,0))</f>
        <v>950</v>
      </c>
      <c r="K2117" s="8">
        <f t="shared" si="1333"/>
        <v>320</v>
      </c>
      <c r="L2117" s="8">
        <f t="shared" si="1334"/>
        <v>380</v>
      </c>
      <c r="M2117" s="8">
        <f>Расценки!L2116</f>
        <v>372</v>
      </c>
      <c r="N2117" s="8">
        <f>Расценки!M2116</f>
        <v>428</v>
      </c>
      <c r="O2117" s="10">
        <f t="shared" si="1335"/>
        <v>-0.13978494623655913</v>
      </c>
      <c r="P2117" s="10">
        <f t="shared" si="1336"/>
        <v>-0.11214953271028039</v>
      </c>
      <c r="Q2117" s="7" t="str">
        <f t="shared" si="1337"/>
        <v>нормо-часы</v>
      </c>
      <c r="R2117" s="7" t="str">
        <f t="shared" si="1338"/>
        <v>нормо-часы</v>
      </c>
      <c r="S2117" s="8">
        <f t="shared" si="1339"/>
        <v>930</v>
      </c>
      <c r="T2117" s="8">
        <f t="shared" si="1340"/>
        <v>1070</v>
      </c>
      <c r="U2117" s="8">
        <f>Расценки!F2116</f>
        <v>600</v>
      </c>
      <c r="V2117" s="8">
        <f>Расценки!G2116</f>
        <v>690</v>
      </c>
      <c r="W2117" s="10">
        <f t="shared" si="1341"/>
        <v>0.46666666666666667</v>
      </c>
      <c r="X2117" s="10">
        <f t="shared" si="1342"/>
        <v>0.44927536231884058</v>
      </c>
      <c r="Y2117" s="9">
        <f>Расценки!H2116</f>
        <v>600</v>
      </c>
      <c r="Z2117" s="9">
        <f>Расценки!I2116</f>
        <v>690</v>
      </c>
      <c r="AA2117" s="10">
        <f>Расценки!J2116</f>
        <v>0</v>
      </c>
      <c r="AB2117" s="10">
        <f>Расценки!K2116</f>
        <v>0</v>
      </c>
      <c r="AC2117" s="16">
        <f t="shared" si="1343"/>
        <v>0.46666666666666667</v>
      </c>
      <c r="AD2117" s="16">
        <f t="shared" si="1344"/>
        <v>0.44927536231884058</v>
      </c>
      <c r="AE2117" s="10">
        <f t="shared" si="1345"/>
        <v>0.38</v>
      </c>
      <c r="AF2117" s="10">
        <f t="shared" si="1346"/>
        <v>0.37971014492753624</v>
      </c>
      <c r="AG2117" s="8">
        <f t="shared" si="1347"/>
        <v>280</v>
      </c>
      <c r="AH2117" s="8">
        <f t="shared" si="1348"/>
        <v>310</v>
      </c>
    </row>
    <row r="2118" spans="1:34" x14ac:dyDescent="0.25">
      <c r="A2118" s="7" t="s">
        <v>6165</v>
      </c>
      <c r="B2118" s="7" t="s">
        <v>6166</v>
      </c>
      <c r="C2118" s="7" t="s">
        <v>177</v>
      </c>
      <c r="D2118" s="7" t="s">
        <v>396</v>
      </c>
      <c r="E2118" s="7" t="str">
        <f>INDEX('Нормо-час по специальностям'!$B$6:$B$26,MATCH(D2118,'Нормо-час по специальностям'!$A$6:$A$26,0))</f>
        <v>Монтажник дверей, окон, перегородок</v>
      </c>
      <c r="F2118" s="15">
        <v>0.4</v>
      </c>
      <c r="G2118" s="7" t="s">
        <v>7665</v>
      </c>
      <c r="H2118" s="11">
        <f t="shared" si="1332"/>
        <v>17.5</v>
      </c>
      <c r="I2118" s="8">
        <f>INDEX('Нормо-час по специальностям'!$D$6:$D$26,MATCH(D2118,'Нормо-час по специальностям'!$A$6:$A$26,0))</f>
        <v>800</v>
      </c>
      <c r="J2118" s="8">
        <f>INDEX('Нормо-час по специальностям'!$E$6:$E$26,MATCH(D2118,'Нормо-час по специальностям'!$A$6:$A$26,0))</f>
        <v>950</v>
      </c>
      <c r="K2118" s="8">
        <f t="shared" si="1333"/>
        <v>320</v>
      </c>
      <c r="L2118" s="8">
        <f t="shared" si="1334"/>
        <v>380</v>
      </c>
      <c r="M2118" s="8">
        <f>Расценки!L2117</f>
        <v>372</v>
      </c>
      <c r="N2118" s="8">
        <f>Расценки!M2117</f>
        <v>428</v>
      </c>
      <c r="O2118" s="10">
        <f t="shared" si="1335"/>
        <v>-0.13978494623655913</v>
      </c>
      <c r="P2118" s="10">
        <f t="shared" si="1336"/>
        <v>-0.11214953271028039</v>
      </c>
      <c r="Q2118" s="7" t="str">
        <f t="shared" si="1337"/>
        <v>нормо-часы</v>
      </c>
      <c r="R2118" s="7" t="str">
        <f t="shared" si="1338"/>
        <v>нормо-часы</v>
      </c>
      <c r="S2118" s="8">
        <f t="shared" si="1339"/>
        <v>930</v>
      </c>
      <c r="T2118" s="8">
        <f t="shared" si="1340"/>
        <v>1070</v>
      </c>
      <c r="U2118" s="8">
        <f>Расценки!F2117</f>
        <v>600</v>
      </c>
      <c r="V2118" s="8">
        <f>Расценки!G2117</f>
        <v>690</v>
      </c>
      <c r="W2118" s="10">
        <f t="shared" si="1341"/>
        <v>0.46666666666666667</v>
      </c>
      <c r="X2118" s="10">
        <f t="shared" si="1342"/>
        <v>0.44927536231884058</v>
      </c>
      <c r="Y2118" s="9">
        <f>Расценки!H2117</f>
        <v>600</v>
      </c>
      <c r="Z2118" s="9">
        <f>Расценки!I2117</f>
        <v>690</v>
      </c>
      <c r="AA2118" s="10">
        <f>Расценки!J2117</f>
        <v>0</v>
      </c>
      <c r="AB2118" s="10">
        <f>Расценки!K2117</f>
        <v>0</v>
      </c>
      <c r="AC2118" s="16">
        <f t="shared" si="1343"/>
        <v>0.46666666666666667</v>
      </c>
      <c r="AD2118" s="16">
        <f t="shared" si="1344"/>
        <v>0.44927536231884058</v>
      </c>
      <c r="AE2118" s="10">
        <f t="shared" si="1345"/>
        <v>0.38</v>
      </c>
      <c r="AF2118" s="10">
        <f t="shared" si="1346"/>
        <v>0.37971014492753624</v>
      </c>
      <c r="AG2118" s="8">
        <f t="shared" si="1347"/>
        <v>280</v>
      </c>
      <c r="AH2118" s="8">
        <f t="shared" si="1348"/>
        <v>310</v>
      </c>
    </row>
    <row r="2119" spans="1:34" x14ac:dyDescent="0.25">
      <c r="A2119" s="7" t="s">
        <v>6168</v>
      </c>
      <c r="B2119" s="7" t="s">
        <v>6169</v>
      </c>
      <c r="C2119" s="7" t="s">
        <v>177</v>
      </c>
      <c r="D2119" s="7" t="s">
        <v>396</v>
      </c>
      <c r="E2119" s="7" t="str">
        <f>INDEX('Нормо-час по специальностям'!$B$6:$B$26,MATCH(D2119,'Нормо-час по специальностям'!$A$6:$A$26,0))</f>
        <v>Монтажник дверей, окон, перегородок</v>
      </c>
      <c r="F2119" s="15">
        <v>0.6</v>
      </c>
      <c r="G2119" s="7" t="s">
        <v>7663</v>
      </c>
      <c r="H2119" s="11">
        <f t="shared" si="1332"/>
        <v>11.67</v>
      </c>
      <c r="I2119" s="8">
        <f>INDEX('Нормо-час по специальностям'!$D$6:$D$26,MATCH(D2119,'Нормо-час по специальностям'!$A$6:$A$26,0))</f>
        <v>800</v>
      </c>
      <c r="J2119" s="8">
        <f>INDEX('Нормо-час по специальностям'!$E$6:$E$26,MATCH(D2119,'Нормо-час по специальностям'!$A$6:$A$26,0))</f>
        <v>950</v>
      </c>
      <c r="K2119" s="8">
        <f t="shared" si="1333"/>
        <v>480</v>
      </c>
      <c r="L2119" s="8">
        <f t="shared" si="1334"/>
        <v>570</v>
      </c>
      <c r="M2119" s="8">
        <f>Расценки!L2118</f>
        <v>558</v>
      </c>
      <c r="N2119" s="8">
        <f>Расценки!M2118</f>
        <v>642</v>
      </c>
      <c r="O2119" s="10">
        <f t="shared" si="1335"/>
        <v>-0.13978494623655913</v>
      </c>
      <c r="P2119" s="10">
        <f t="shared" si="1336"/>
        <v>-0.11214953271028039</v>
      </c>
      <c r="Q2119" s="7" t="str">
        <f t="shared" si="1337"/>
        <v>нормо-часы</v>
      </c>
      <c r="R2119" s="7" t="str">
        <f t="shared" si="1338"/>
        <v>нормо-часы</v>
      </c>
      <c r="S2119" s="8">
        <f t="shared" si="1339"/>
        <v>930</v>
      </c>
      <c r="T2119" s="8">
        <f t="shared" si="1340"/>
        <v>1070</v>
      </c>
      <c r="U2119" s="8">
        <f>Расценки!F2118</f>
        <v>900</v>
      </c>
      <c r="V2119" s="8">
        <f>Расценки!G2118</f>
        <v>1035</v>
      </c>
      <c r="W2119" s="10">
        <f t="shared" si="1341"/>
        <v>0.46666666666666667</v>
      </c>
      <c r="X2119" s="10">
        <f t="shared" si="1342"/>
        <v>0.44927536231884058</v>
      </c>
      <c r="Y2119" s="9">
        <f>Расценки!H2118</f>
        <v>900</v>
      </c>
      <c r="Z2119" s="9">
        <f>Расценки!I2118</f>
        <v>1035</v>
      </c>
      <c r="AA2119" s="10">
        <f>Расценки!J2118</f>
        <v>0</v>
      </c>
      <c r="AB2119" s="10">
        <f>Расценки!K2118</f>
        <v>0</v>
      </c>
      <c r="AC2119" s="16">
        <f t="shared" si="1343"/>
        <v>0.46666666666666667</v>
      </c>
      <c r="AD2119" s="16">
        <f t="shared" si="1344"/>
        <v>0.44927536231884058</v>
      </c>
      <c r="AE2119" s="10">
        <f t="shared" si="1345"/>
        <v>0.38</v>
      </c>
      <c r="AF2119" s="10">
        <f t="shared" si="1346"/>
        <v>0.37971014492753624</v>
      </c>
      <c r="AG2119" s="8">
        <f t="shared" si="1347"/>
        <v>420</v>
      </c>
      <c r="AH2119" s="8">
        <f t="shared" si="1348"/>
        <v>465</v>
      </c>
    </row>
    <row r="2120" spans="1:34" x14ac:dyDescent="0.25">
      <c r="A2120" s="7" t="s">
        <v>6170</v>
      </c>
      <c r="B2120" s="7" t="s">
        <v>6171</v>
      </c>
      <c r="C2120" s="7" t="s">
        <v>54</v>
      </c>
      <c r="D2120" s="7" t="s">
        <v>396</v>
      </c>
      <c r="E2120" s="7" t="str">
        <f>INDEX('Нормо-час по специальностям'!$B$6:$B$26,MATCH(D2120,'Нормо-час по специальностям'!$A$6:$A$26,0))</f>
        <v>Монтажник дверей, окон, перегородок</v>
      </c>
      <c r="F2120" s="15">
        <v>1.2</v>
      </c>
      <c r="G2120" s="7" t="s">
        <v>7695</v>
      </c>
      <c r="H2120" s="11">
        <f t="shared" si="1332"/>
        <v>5.83</v>
      </c>
      <c r="I2120" s="8">
        <f>INDEX('Нормо-час по специальностям'!$D$6:$D$26,MATCH(D2120,'Нормо-час по специальностям'!$A$6:$A$26,0))</f>
        <v>800</v>
      </c>
      <c r="J2120" s="8">
        <f>INDEX('Нормо-час по специальностям'!$E$6:$E$26,MATCH(D2120,'Нормо-час по специальностям'!$A$6:$A$26,0))</f>
        <v>950</v>
      </c>
      <c r="K2120" s="8">
        <f t="shared" si="1333"/>
        <v>960</v>
      </c>
      <c r="L2120" s="8">
        <f t="shared" si="1334"/>
        <v>1140</v>
      </c>
      <c r="M2120" s="8">
        <f>Расценки!L2119</f>
        <v>806</v>
      </c>
      <c r="N2120" s="8">
        <f>Расценки!M2119</f>
        <v>927</v>
      </c>
      <c r="O2120" s="10">
        <f t="shared" si="1335"/>
        <v>0.19106699751861034</v>
      </c>
      <c r="P2120" s="10">
        <f t="shared" si="1336"/>
        <v>0.22977346278317157</v>
      </c>
      <c r="Q2120" s="7" t="str">
        <f t="shared" si="1337"/>
        <v>расценка</v>
      </c>
      <c r="R2120" s="7" t="str">
        <f t="shared" si="1338"/>
        <v>расценка</v>
      </c>
      <c r="S2120" s="8">
        <f t="shared" si="1339"/>
        <v>672</v>
      </c>
      <c r="T2120" s="8">
        <f t="shared" si="1340"/>
        <v>773</v>
      </c>
      <c r="U2120" s="8">
        <f>Расценки!F2119</f>
        <v>1300</v>
      </c>
      <c r="V2120" s="8">
        <f>Расценки!G2119</f>
        <v>1495</v>
      </c>
      <c r="W2120" s="10">
        <f t="shared" si="1341"/>
        <v>0.26153846153846155</v>
      </c>
      <c r="X2120" s="10">
        <f t="shared" si="1342"/>
        <v>0.23745819397993312</v>
      </c>
      <c r="Y2120" s="9">
        <f>Расценки!H2119</f>
        <v>1300</v>
      </c>
      <c r="Z2120" s="9">
        <f>Расценки!I2119</f>
        <v>1520</v>
      </c>
      <c r="AA2120" s="10">
        <f>Расценки!J2119</f>
        <v>0</v>
      </c>
      <c r="AB2120" s="10">
        <f>Расценки!K2119</f>
        <v>1.6722408026755842E-2</v>
      </c>
      <c r="AC2120" s="16">
        <f t="shared" si="1343"/>
        <v>0.26153846153846155</v>
      </c>
      <c r="AD2120" s="16">
        <f t="shared" si="1344"/>
        <v>0.25</v>
      </c>
      <c r="AE2120" s="10">
        <f t="shared" si="1345"/>
        <v>0.38</v>
      </c>
      <c r="AF2120" s="10">
        <f t="shared" si="1346"/>
        <v>0.39013157894736844</v>
      </c>
      <c r="AG2120" s="8">
        <f t="shared" si="1347"/>
        <v>340</v>
      </c>
      <c r="AH2120" s="8">
        <f t="shared" si="1348"/>
        <v>380</v>
      </c>
    </row>
    <row r="2121" spans="1:34" x14ac:dyDescent="0.25">
      <c r="A2121" s="7" t="s">
        <v>6173</v>
      </c>
      <c r="B2121" s="7" t="s">
        <v>6174</v>
      </c>
      <c r="C2121" s="7" t="s">
        <v>54</v>
      </c>
      <c r="D2121" s="7" t="s">
        <v>396</v>
      </c>
      <c r="E2121" s="7" t="str">
        <f>INDEX('Нормо-час по специальностям'!$B$6:$B$26,MATCH(D2121,'Нормо-час по специальностям'!$A$6:$A$26,0))</f>
        <v>Монтажник дверей, окон, перегородок</v>
      </c>
      <c r="F2121" s="15">
        <v>1.6</v>
      </c>
      <c r="G2121" s="7" t="s">
        <v>7695</v>
      </c>
      <c r="H2121" s="11">
        <f t="shared" si="1332"/>
        <v>4.38</v>
      </c>
      <c r="I2121" s="8">
        <f>INDEX('Нормо-час по специальностям'!$D$6:$D$26,MATCH(D2121,'Нормо-час по специальностям'!$A$6:$A$26,0))</f>
        <v>800</v>
      </c>
      <c r="J2121" s="8">
        <f>INDEX('Нормо-час по специальностям'!$E$6:$E$26,MATCH(D2121,'Нормо-час по специальностям'!$A$6:$A$26,0))</f>
        <v>950</v>
      </c>
      <c r="K2121" s="8">
        <f t="shared" si="1333"/>
        <v>1280</v>
      </c>
      <c r="L2121" s="8">
        <f t="shared" si="1334"/>
        <v>1520</v>
      </c>
      <c r="M2121" s="8">
        <f>Расценки!L2120</f>
        <v>1240</v>
      </c>
      <c r="N2121" s="8">
        <f>Расценки!M2120</f>
        <v>1426</v>
      </c>
      <c r="O2121" s="10">
        <f t="shared" si="1335"/>
        <v>3.2258064516129004E-2</v>
      </c>
      <c r="P2121" s="10">
        <f t="shared" si="1336"/>
        <v>6.5918653576437558E-2</v>
      </c>
      <c r="Q2121" s="7" t="str">
        <f t="shared" si="1337"/>
        <v>равно</v>
      </c>
      <c r="R2121" s="7" t="str">
        <f t="shared" si="1338"/>
        <v>равно</v>
      </c>
      <c r="S2121" s="8">
        <f t="shared" si="1339"/>
        <v>775</v>
      </c>
      <c r="T2121" s="8">
        <f t="shared" si="1340"/>
        <v>891</v>
      </c>
      <c r="U2121" s="8">
        <f>Расценки!F2120</f>
        <v>2000</v>
      </c>
      <c r="V2121" s="8">
        <f>Расценки!G2120</f>
        <v>2300</v>
      </c>
      <c r="W2121" s="10">
        <f t="shared" si="1341"/>
        <v>0.36</v>
      </c>
      <c r="X2121" s="10">
        <f t="shared" si="1342"/>
        <v>0.33913043478260868</v>
      </c>
      <c r="Y2121" s="9">
        <f>Расценки!H2120</f>
        <v>2000</v>
      </c>
      <c r="Z2121" s="9">
        <f>Расценки!I2120</f>
        <v>2300</v>
      </c>
      <c r="AA2121" s="10">
        <f>Расценки!J2120</f>
        <v>0</v>
      </c>
      <c r="AB2121" s="10">
        <f>Расценки!K2120</f>
        <v>0</v>
      </c>
      <c r="AC2121" s="16">
        <f t="shared" si="1343"/>
        <v>0.36</v>
      </c>
      <c r="AD2121" s="16">
        <f t="shared" si="1344"/>
        <v>0.33913043478260868</v>
      </c>
      <c r="AE2121" s="10">
        <f t="shared" si="1345"/>
        <v>0.38</v>
      </c>
      <c r="AF2121" s="10">
        <f t="shared" si="1346"/>
        <v>0.38</v>
      </c>
      <c r="AG2121" s="8">
        <f t="shared" si="1347"/>
        <v>720</v>
      </c>
      <c r="AH2121" s="8">
        <f t="shared" si="1348"/>
        <v>780</v>
      </c>
    </row>
    <row r="2122" spans="1:34" x14ac:dyDescent="0.25">
      <c r="A2122" s="7" t="s">
        <v>6177</v>
      </c>
      <c r="B2122" s="7" t="s">
        <v>6178</v>
      </c>
      <c r="C2122" s="7" t="s">
        <v>54</v>
      </c>
      <c r="D2122" s="7" t="s">
        <v>396</v>
      </c>
      <c r="E2122" s="7" t="str">
        <f>INDEX('Нормо-час по специальностям'!$B$6:$B$26,MATCH(D2122,'Нормо-час по специальностям'!$A$6:$A$26,0))</f>
        <v>Монтажник дверей, окон, перегородок</v>
      </c>
      <c r="F2122" s="15">
        <v>1.5</v>
      </c>
      <c r="G2122" s="7" t="s">
        <v>7695</v>
      </c>
      <c r="H2122" s="11">
        <f t="shared" si="1332"/>
        <v>4.67</v>
      </c>
      <c r="I2122" s="8">
        <f>INDEX('Нормо-час по специальностям'!$D$6:$D$26,MATCH(D2122,'Нормо-час по специальностям'!$A$6:$A$26,0))</f>
        <v>800</v>
      </c>
      <c r="J2122" s="8">
        <f>INDEX('Нормо-час по специальностям'!$E$6:$E$26,MATCH(D2122,'Нормо-час по специальностям'!$A$6:$A$26,0))</f>
        <v>950</v>
      </c>
      <c r="K2122" s="8">
        <f t="shared" si="1333"/>
        <v>1200</v>
      </c>
      <c r="L2122" s="8">
        <f t="shared" si="1334"/>
        <v>1425</v>
      </c>
      <c r="M2122" s="8">
        <f>Расценки!L2121</f>
        <v>1178</v>
      </c>
      <c r="N2122" s="8">
        <f>Расценки!M2121</f>
        <v>1355</v>
      </c>
      <c r="O2122" s="10">
        <f t="shared" si="1335"/>
        <v>1.8675721561969505E-2</v>
      </c>
      <c r="P2122" s="10">
        <f t="shared" si="1336"/>
        <v>5.1660516605166018E-2</v>
      </c>
      <c r="Q2122" s="7" t="str">
        <f t="shared" si="1337"/>
        <v>равно</v>
      </c>
      <c r="R2122" s="7" t="str">
        <f t="shared" si="1338"/>
        <v>равно</v>
      </c>
      <c r="S2122" s="8">
        <f t="shared" si="1339"/>
        <v>785</v>
      </c>
      <c r="T2122" s="8">
        <f t="shared" si="1340"/>
        <v>903</v>
      </c>
      <c r="U2122" s="8">
        <f>Расценки!F2121</f>
        <v>1900</v>
      </c>
      <c r="V2122" s="8">
        <f>Расценки!G2121</f>
        <v>2185</v>
      </c>
      <c r="W2122" s="10">
        <f t="shared" si="1341"/>
        <v>0.36842105263157893</v>
      </c>
      <c r="X2122" s="10">
        <f t="shared" si="1342"/>
        <v>0.34782608695652173</v>
      </c>
      <c r="Y2122" s="9">
        <f>Расценки!H2121</f>
        <v>1900</v>
      </c>
      <c r="Z2122" s="9">
        <f>Расценки!I2121</f>
        <v>2185</v>
      </c>
      <c r="AA2122" s="10">
        <f>Расценки!J2121</f>
        <v>0</v>
      </c>
      <c r="AB2122" s="10">
        <f>Расценки!K2121</f>
        <v>0</v>
      </c>
      <c r="AC2122" s="16">
        <f t="shared" si="1343"/>
        <v>0.36842105263157893</v>
      </c>
      <c r="AD2122" s="16">
        <f t="shared" si="1344"/>
        <v>0.34782608695652173</v>
      </c>
      <c r="AE2122" s="10">
        <f t="shared" si="1345"/>
        <v>0.38</v>
      </c>
      <c r="AF2122" s="10">
        <f t="shared" si="1346"/>
        <v>0.37986270022883295</v>
      </c>
      <c r="AG2122" s="8">
        <f t="shared" si="1347"/>
        <v>700</v>
      </c>
      <c r="AH2122" s="8">
        <f t="shared" si="1348"/>
        <v>760</v>
      </c>
    </row>
    <row r="2123" spans="1:34" x14ac:dyDescent="0.25">
      <c r="A2123" s="7" t="s">
        <v>6180</v>
      </c>
      <c r="B2123" s="7" t="s">
        <v>6181</v>
      </c>
      <c r="C2123" s="7" t="s">
        <v>54</v>
      </c>
      <c r="D2123" s="7" t="s">
        <v>396</v>
      </c>
      <c r="E2123" s="7" t="str">
        <f>INDEX('Нормо-час по специальностям'!$B$6:$B$26,MATCH(D2123,'Нормо-час по специальностям'!$A$6:$A$26,0))</f>
        <v>Монтажник дверей, окон, перегородок</v>
      </c>
      <c r="F2123" s="15">
        <v>1.1000000000000001</v>
      </c>
      <c r="G2123" s="7" t="s">
        <v>7695</v>
      </c>
      <c r="H2123" s="11">
        <f t="shared" si="1332"/>
        <v>6.36</v>
      </c>
      <c r="I2123" s="8">
        <f>INDEX('Нормо-час по специальностям'!$D$6:$D$26,MATCH(D2123,'Нормо-час по специальностям'!$A$6:$A$26,0))</f>
        <v>800</v>
      </c>
      <c r="J2123" s="8">
        <f>INDEX('Нормо-час по специальностям'!$E$6:$E$26,MATCH(D2123,'Нормо-час по специальностям'!$A$6:$A$26,0))</f>
        <v>950</v>
      </c>
      <c r="K2123" s="8">
        <f t="shared" si="1333"/>
        <v>880</v>
      </c>
      <c r="L2123" s="8">
        <f t="shared" si="1334"/>
        <v>1045</v>
      </c>
      <c r="M2123" s="8">
        <f>Расценки!L2122</f>
        <v>744</v>
      </c>
      <c r="N2123" s="8">
        <f>Расценки!M2122</f>
        <v>856</v>
      </c>
      <c r="O2123" s="10">
        <f t="shared" si="1335"/>
        <v>0.18279569892473124</v>
      </c>
      <c r="P2123" s="10">
        <f t="shared" si="1336"/>
        <v>0.22079439252336441</v>
      </c>
      <c r="Q2123" s="7" t="str">
        <f t="shared" si="1337"/>
        <v>расценка</v>
      </c>
      <c r="R2123" s="7" t="str">
        <f t="shared" si="1338"/>
        <v>расценка</v>
      </c>
      <c r="S2123" s="8">
        <f t="shared" si="1339"/>
        <v>676</v>
      </c>
      <c r="T2123" s="8">
        <f t="shared" si="1340"/>
        <v>778</v>
      </c>
      <c r="U2123" s="8">
        <f>Расценки!F2122</f>
        <v>1200</v>
      </c>
      <c r="V2123" s="8">
        <f>Расценки!G2122</f>
        <v>1380</v>
      </c>
      <c r="W2123" s="10">
        <f t="shared" si="1341"/>
        <v>0.26666666666666666</v>
      </c>
      <c r="X2123" s="10">
        <f t="shared" si="1342"/>
        <v>0.24275362318840579</v>
      </c>
      <c r="Y2123" s="9">
        <f>Расценки!H2122</f>
        <v>1200</v>
      </c>
      <c r="Z2123" s="9">
        <f>Расценки!I2122</f>
        <v>1394</v>
      </c>
      <c r="AA2123" s="10">
        <f>Расценки!J2122</f>
        <v>0</v>
      </c>
      <c r="AB2123" s="10">
        <f>Расценки!K2122</f>
        <v>1.0144927536231974E-2</v>
      </c>
      <c r="AC2123" s="16">
        <f t="shared" si="1343"/>
        <v>0.26666666666666666</v>
      </c>
      <c r="AD2123" s="16">
        <f t="shared" si="1344"/>
        <v>0.25035868005738882</v>
      </c>
      <c r="AE2123" s="10">
        <f t="shared" si="1345"/>
        <v>0.38</v>
      </c>
      <c r="AF2123" s="10">
        <f t="shared" si="1346"/>
        <v>0.38593974175035867</v>
      </c>
      <c r="AG2123" s="8">
        <f t="shared" si="1347"/>
        <v>320</v>
      </c>
      <c r="AH2123" s="8">
        <f t="shared" si="1348"/>
        <v>349</v>
      </c>
    </row>
    <row r="2124" spans="1:34" x14ac:dyDescent="0.25">
      <c r="A2124" s="7" t="s">
        <v>6183</v>
      </c>
      <c r="B2124" s="7" t="s">
        <v>6184</v>
      </c>
      <c r="C2124" s="7" t="s">
        <v>54</v>
      </c>
      <c r="D2124" s="7" t="s">
        <v>396</v>
      </c>
      <c r="E2124" s="7" t="str">
        <f>INDEX('Нормо-час по специальностям'!$B$6:$B$26,MATCH(D2124,'Нормо-час по специальностям'!$A$6:$A$26,0))</f>
        <v>Монтажник дверей, окон, перегородок</v>
      </c>
      <c r="F2124" s="15">
        <v>1.2</v>
      </c>
      <c r="G2124" s="7" t="s">
        <v>7712</v>
      </c>
      <c r="H2124" s="11">
        <f t="shared" si="1332"/>
        <v>5.83</v>
      </c>
      <c r="I2124" s="8">
        <f>INDEX('Нормо-час по специальностям'!$D$6:$D$26,MATCH(D2124,'Нормо-час по специальностям'!$A$6:$A$26,0))</f>
        <v>800</v>
      </c>
      <c r="J2124" s="8">
        <f>INDEX('Нормо-час по специальностям'!$E$6:$E$26,MATCH(D2124,'Нормо-час по специальностям'!$A$6:$A$26,0))</f>
        <v>950</v>
      </c>
      <c r="K2124" s="8">
        <f t="shared" si="1333"/>
        <v>960</v>
      </c>
      <c r="L2124" s="8">
        <f t="shared" si="1334"/>
        <v>1140</v>
      </c>
      <c r="M2124" s="8">
        <f>Расценки!L2123</f>
        <v>806</v>
      </c>
      <c r="N2124" s="8">
        <f>Расценки!M2123</f>
        <v>927</v>
      </c>
      <c r="O2124" s="10">
        <f t="shared" si="1335"/>
        <v>0.19106699751861034</v>
      </c>
      <c r="P2124" s="10">
        <f t="shared" si="1336"/>
        <v>0.22977346278317157</v>
      </c>
      <c r="Q2124" s="7" t="str">
        <f t="shared" si="1337"/>
        <v>расценка</v>
      </c>
      <c r="R2124" s="7" t="str">
        <f t="shared" si="1338"/>
        <v>расценка</v>
      </c>
      <c r="S2124" s="8">
        <f t="shared" si="1339"/>
        <v>672</v>
      </c>
      <c r="T2124" s="8">
        <f t="shared" si="1340"/>
        <v>773</v>
      </c>
      <c r="U2124" s="8">
        <f>Расценки!F2123</f>
        <v>1300</v>
      </c>
      <c r="V2124" s="8">
        <f>Расценки!G2123</f>
        <v>1495</v>
      </c>
      <c r="W2124" s="10">
        <f t="shared" si="1341"/>
        <v>0.26153846153846155</v>
      </c>
      <c r="X2124" s="10">
        <f t="shared" si="1342"/>
        <v>0.23745819397993312</v>
      </c>
      <c r="Y2124" s="9">
        <f>Расценки!H2123</f>
        <v>1300</v>
      </c>
      <c r="Z2124" s="9">
        <f>Расценки!I2123</f>
        <v>1520</v>
      </c>
      <c r="AA2124" s="10">
        <f>Расценки!J2123</f>
        <v>0</v>
      </c>
      <c r="AB2124" s="10">
        <f>Расценки!K2123</f>
        <v>1.6722408026755842E-2</v>
      </c>
      <c r="AC2124" s="16">
        <f t="shared" si="1343"/>
        <v>0.26153846153846155</v>
      </c>
      <c r="AD2124" s="16">
        <f t="shared" si="1344"/>
        <v>0.25</v>
      </c>
      <c r="AE2124" s="10">
        <f t="shared" si="1345"/>
        <v>0.38</v>
      </c>
      <c r="AF2124" s="10">
        <f t="shared" si="1346"/>
        <v>0.39013157894736844</v>
      </c>
      <c r="AG2124" s="8">
        <f t="shared" si="1347"/>
        <v>340</v>
      </c>
      <c r="AH2124" s="8">
        <f t="shared" si="1348"/>
        <v>380</v>
      </c>
    </row>
    <row r="2125" spans="1:34" x14ac:dyDescent="0.25">
      <c r="A2125" s="7" t="s">
        <v>6186</v>
      </c>
      <c r="B2125" s="7" t="s">
        <v>6187</v>
      </c>
      <c r="C2125" s="7" t="s">
        <v>54</v>
      </c>
      <c r="D2125" s="7" t="s">
        <v>396</v>
      </c>
      <c r="E2125" s="7" t="str">
        <f>INDEX('Нормо-час по специальностям'!$B$6:$B$26,MATCH(D2125,'Нормо-час по специальностям'!$A$6:$A$26,0))</f>
        <v>Монтажник дверей, окон, перегородок</v>
      </c>
      <c r="F2125" s="15">
        <v>1.5</v>
      </c>
      <c r="G2125" s="7" t="s">
        <v>7712</v>
      </c>
      <c r="H2125" s="11">
        <f t="shared" si="1332"/>
        <v>4.67</v>
      </c>
      <c r="I2125" s="8">
        <f>INDEX('Нормо-час по специальностям'!$D$6:$D$26,MATCH(D2125,'Нормо-час по специальностям'!$A$6:$A$26,0))</f>
        <v>800</v>
      </c>
      <c r="J2125" s="8">
        <f>INDEX('Нормо-час по специальностям'!$E$6:$E$26,MATCH(D2125,'Нормо-час по специальностям'!$A$6:$A$26,0))</f>
        <v>950</v>
      </c>
      <c r="K2125" s="8">
        <f t="shared" si="1333"/>
        <v>1200</v>
      </c>
      <c r="L2125" s="8">
        <f t="shared" si="1334"/>
        <v>1425</v>
      </c>
      <c r="M2125" s="8">
        <f>Расценки!L2124</f>
        <v>1240</v>
      </c>
      <c r="N2125" s="8">
        <f>Расценки!M2124</f>
        <v>1426</v>
      </c>
      <c r="O2125" s="10">
        <f t="shared" si="1335"/>
        <v>-3.2258064516129004E-2</v>
      </c>
      <c r="P2125" s="10">
        <f t="shared" si="1336"/>
        <v>-7.0126227208977543E-4</v>
      </c>
      <c r="Q2125" s="7" t="str">
        <f t="shared" si="1337"/>
        <v>равно</v>
      </c>
      <c r="R2125" s="7" t="str">
        <f t="shared" si="1338"/>
        <v>равно</v>
      </c>
      <c r="S2125" s="8">
        <f t="shared" si="1339"/>
        <v>827</v>
      </c>
      <c r="T2125" s="8">
        <f t="shared" si="1340"/>
        <v>951</v>
      </c>
      <c r="U2125" s="8">
        <f>Расценки!F2124</f>
        <v>2000</v>
      </c>
      <c r="V2125" s="8">
        <f>Расценки!G2124</f>
        <v>2300</v>
      </c>
      <c r="W2125" s="10">
        <f t="shared" si="1341"/>
        <v>0.4</v>
      </c>
      <c r="X2125" s="10">
        <f t="shared" si="1342"/>
        <v>0.38043478260869568</v>
      </c>
      <c r="Y2125" s="9">
        <f>Расценки!H2124</f>
        <v>2000</v>
      </c>
      <c r="Z2125" s="9">
        <f>Расценки!I2124</f>
        <v>2300</v>
      </c>
      <c r="AA2125" s="10">
        <f>Расценки!J2124</f>
        <v>0</v>
      </c>
      <c r="AB2125" s="10">
        <f>Расценки!K2124</f>
        <v>0</v>
      </c>
      <c r="AC2125" s="16">
        <f t="shared" si="1343"/>
        <v>0.4</v>
      </c>
      <c r="AD2125" s="16">
        <f t="shared" si="1344"/>
        <v>0.38043478260869568</v>
      </c>
      <c r="AE2125" s="10">
        <f t="shared" si="1345"/>
        <v>0.38</v>
      </c>
      <c r="AF2125" s="10">
        <f t="shared" si="1346"/>
        <v>0.38</v>
      </c>
      <c r="AG2125" s="8">
        <f t="shared" si="1347"/>
        <v>800</v>
      </c>
      <c r="AH2125" s="8">
        <f t="shared" si="1348"/>
        <v>875</v>
      </c>
    </row>
    <row r="2126" spans="1:34" x14ac:dyDescent="0.25">
      <c r="A2126" s="7" t="s">
        <v>6189</v>
      </c>
      <c r="B2126" s="7" t="s">
        <v>6190</v>
      </c>
      <c r="C2126" s="7" t="s">
        <v>54</v>
      </c>
      <c r="D2126" s="7" t="s">
        <v>396</v>
      </c>
      <c r="E2126" s="7" t="str">
        <f>INDEX('Нормо-час по специальностям'!$B$6:$B$26,MATCH(D2126,'Нормо-час по специальностям'!$A$6:$A$26,0))</f>
        <v>Монтажник дверей, окон, перегородок</v>
      </c>
      <c r="F2126" s="15">
        <v>1.1000000000000001</v>
      </c>
      <c r="G2126" s="7" t="s">
        <v>7712</v>
      </c>
      <c r="H2126" s="11">
        <f t="shared" si="1332"/>
        <v>6.36</v>
      </c>
      <c r="I2126" s="8">
        <f>INDEX('Нормо-час по специальностям'!$D$6:$D$26,MATCH(D2126,'Нормо-час по специальностям'!$A$6:$A$26,0))</f>
        <v>800</v>
      </c>
      <c r="J2126" s="8">
        <f>INDEX('Нормо-час по специальностям'!$E$6:$E$26,MATCH(D2126,'Нормо-час по специальностям'!$A$6:$A$26,0))</f>
        <v>950</v>
      </c>
      <c r="K2126" s="8">
        <f t="shared" si="1333"/>
        <v>880</v>
      </c>
      <c r="L2126" s="8">
        <f t="shared" si="1334"/>
        <v>1045</v>
      </c>
      <c r="M2126" s="8">
        <f>Расценки!L2125</f>
        <v>744</v>
      </c>
      <c r="N2126" s="8">
        <f>Расценки!M2125</f>
        <v>856</v>
      </c>
      <c r="O2126" s="10">
        <f t="shared" si="1335"/>
        <v>0.18279569892473124</v>
      </c>
      <c r="P2126" s="10">
        <f t="shared" si="1336"/>
        <v>0.22079439252336441</v>
      </c>
      <c r="Q2126" s="7" t="str">
        <f t="shared" si="1337"/>
        <v>расценка</v>
      </c>
      <c r="R2126" s="7" t="str">
        <f t="shared" si="1338"/>
        <v>расценка</v>
      </c>
      <c r="S2126" s="8">
        <f t="shared" si="1339"/>
        <v>676</v>
      </c>
      <c r="T2126" s="8">
        <f t="shared" si="1340"/>
        <v>778</v>
      </c>
      <c r="U2126" s="8">
        <f>Расценки!F2125</f>
        <v>1200</v>
      </c>
      <c r="V2126" s="8">
        <f>Расценки!G2125</f>
        <v>1380</v>
      </c>
      <c r="W2126" s="10">
        <f t="shared" si="1341"/>
        <v>0.26666666666666666</v>
      </c>
      <c r="X2126" s="10">
        <f t="shared" si="1342"/>
        <v>0.24275362318840579</v>
      </c>
      <c r="Y2126" s="9">
        <f>Расценки!H2125</f>
        <v>1200</v>
      </c>
      <c r="Z2126" s="9">
        <f>Расценки!I2125</f>
        <v>1394</v>
      </c>
      <c r="AA2126" s="10">
        <f>Расценки!J2125</f>
        <v>0</v>
      </c>
      <c r="AB2126" s="10">
        <f>Расценки!K2125</f>
        <v>1.0144927536231974E-2</v>
      </c>
      <c r="AC2126" s="16">
        <f t="shared" si="1343"/>
        <v>0.26666666666666666</v>
      </c>
      <c r="AD2126" s="16">
        <f t="shared" si="1344"/>
        <v>0.25035868005738882</v>
      </c>
      <c r="AE2126" s="10">
        <f t="shared" si="1345"/>
        <v>0.38</v>
      </c>
      <c r="AF2126" s="10">
        <f t="shared" si="1346"/>
        <v>0.38593974175035867</v>
      </c>
      <c r="AG2126" s="8">
        <f t="shared" si="1347"/>
        <v>320</v>
      </c>
      <c r="AH2126" s="8">
        <f t="shared" si="1348"/>
        <v>349</v>
      </c>
    </row>
    <row r="2127" spans="1:34" x14ac:dyDescent="0.25">
      <c r="A2127" s="7" t="s">
        <v>6192</v>
      </c>
      <c r="B2127" s="7" t="s">
        <v>6193</v>
      </c>
      <c r="C2127" s="7" t="s">
        <v>54</v>
      </c>
      <c r="D2127" s="7" t="s">
        <v>396</v>
      </c>
      <c r="E2127" s="7" t="str">
        <f>INDEX('Нормо-час по специальностям'!$B$6:$B$26,MATCH(D2127,'Нормо-час по специальностям'!$A$6:$A$26,0))</f>
        <v>Монтажник дверей, окон, перегородок</v>
      </c>
      <c r="F2127" s="15">
        <v>1.4</v>
      </c>
      <c r="G2127" s="7" t="s">
        <v>7712</v>
      </c>
      <c r="H2127" s="11">
        <f t="shared" si="1332"/>
        <v>5</v>
      </c>
      <c r="I2127" s="8">
        <f>INDEX('Нормо-час по специальностям'!$D$6:$D$26,MATCH(D2127,'Нормо-час по специальностям'!$A$6:$A$26,0))</f>
        <v>800</v>
      </c>
      <c r="J2127" s="8">
        <f>INDEX('Нормо-час по специальностям'!$E$6:$E$26,MATCH(D2127,'Нормо-час по специальностям'!$A$6:$A$26,0))</f>
        <v>950</v>
      </c>
      <c r="K2127" s="8">
        <f t="shared" si="1333"/>
        <v>1120</v>
      </c>
      <c r="L2127" s="8">
        <f t="shared" si="1334"/>
        <v>1330</v>
      </c>
      <c r="M2127" s="8">
        <f>Расценки!L2126</f>
        <v>1178</v>
      </c>
      <c r="N2127" s="8">
        <f>Расценки!M2126</f>
        <v>1355</v>
      </c>
      <c r="O2127" s="10">
        <f t="shared" si="1335"/>
        <v>-4.9235993208828543E-2</v>
      </c>
      <c r="P2127" s="10">
        <f t="shared" si="1336"/>
        <v>-1.8450184501844991E-2</v>
      </c>
      <c r="Q2127" s="7" t="str">
        <f t="shared" si="1337"/>
        <v>равно</v>
      </c>
      <c r="R2127" s="7" t="str">
        <f t="shared" si="1338"/>
        <v>равно</v>
      </c>
      <c r="S2127" s="8">
        <f t="shared" si="1339"/>
        <v>841</v>
      </c>
      <c r="T2127" s="8">
        <f t="shared" si="1340"/>
        <v>968</v>
      </c>
      <c r="U2127" s="8">
        <f>Расценки!F2126</f>
        <v>1900</v>
      </c>
      <c r="V2127" s="8">
        <f>Расценки!G2126</f>
        <v>2185</v>
      </c>
      <c r="W2127" s="10">
        <f t="shared" si="1341"/>
        <v>0.41052631578947368</v>
      </c>
      <c r="X2127" s="10">
        <f t="shared" si="1342"/>
        <v>0.39130434782608697</v>
      </c>
      <c r="Y2127" s="9">
        <f>Расценки!H2126</f>
        <v>1900</v>
      </c>
      <c r="Z2127" s="9">
        <f>Расценки!I2126</f>
        <v>2185</v>
      </c>
      <c r="AA2127" s="10">
        <f>Расценки!J2126</f>
        <v>0</v>
      </c>
      <c r="AB2127" s="10">
        <f>Расценки!K2126</f>
        <v>0</v>
      </c>
      <c r="AC2127" s="16">
        <f t="shared" si="1343"/>
        <v>0.41052631578947368</v>
      </c>
      <c r="AD2127" s="16">
        <f t="shared" si="1344"/>
        <v>0.39130434782608697</v>
      </c>
      <c r="AE2127" s="10">
        <f t="shared" si="1345"/>
        <v>0.38</v>
      </c>
      <c r="AF2127" s="10">
        <f t="shared" si="1346"/>
        <v>0.37986270022883295</v>
      </c>
      <c r="AG2127" s="8">
        <f t="shared" si="1347"/>
        <v>780</v>
      </c>
      <c r="AH2127" s="8">
        <f t="shared" si="1348"/>
        <v>855</v>
      </c>
    </row>
    <row r="2128" spans="1:34" x14ac:dyDescent="0.25">
      <c r="A2128" s="7" t="s">
        <v>6194</v>
      </c>
      <c r="B2128" s="7" t="s">
        <v>6195</v>
      </c>
      <c r="C2128" s="7" t="s">
        <v>50</v>
      </c>
      <c r="D2128" s="7" t="s">
        <v>396</v>
      </c>
      <c r="E2128" s="7" t="str">
        <f>INDEX('Нормо-час по специальностям'!$B$6:$B$26,MATCH(D2128,'Нормо-час по специальностям'!$A$6:$A$26,0))</f>
        <v>Монтажник дверей, окон, перегородок</v>
      </c>
      <c r="F2128" s="15">
        <v>0.12</v>
      </c>
      <c r="G2128" s="7" t="s">
        <v>7712</v>
      </c>
      <c r="H2128" s="11">
        <f t="shared" si="1332"/>
        <v>58.33</v>
      </c>
      <c r="I2128" s="8">
        <f>INDEX('Нормо-час по специальностям'!$D$6:$D$26,MATCH(D2128,'Нормо-час по специальностям'!$A$6:$A$26,0))</f>
        <v>800</v>
      </c>
      <c r="J2128" s="8">
        <f>INDEX('Нормо-час по специальностям'!$E$6:$E$26,MATCH(D2128,'Нормо-час по специальностям'!$A$6:$A$26,0))</f>
        <v>950</v>
      </c>
      <c r="K2128" s="8">
        <f t="shared" si="1333"/>
        <v>96</v>
      </c>
      <c r="L2128" s="8">
        <f t="shared" si="1334"/>
        <v>114</v>
      </c>
      <c r="M2128" s="8">
        <f>Расценки!L2127</f>
        <v>93</v>
      </c>
      <c r="N2128" s="8">
        <f>Расценки!M2127</f>
        <v>107</v>
      </c>
      <c r="O2128" s="10">
        <f t="shared" si="1335"/>
        <v>3.2258064516129004E-2</v>
      </c>
      <c r="P2128" s="10">
        <f t="shared" si="1336"/>
        <v>6.5420560747663448E-2</v>
      </c>
      <c r="Q2128" s="7" t="str">
        <f t="shared" si="1337"/>
        <v>равно</v>
      </c>
      <c r="R2128" s="7" t="str">
        <f t="shared" si="1338"/>
        <v>равно</v>
      </c>
      <c r="S2128" s="8">
        <f t="shared" si="1339"/>
        <v>775</v>
      </c>
      <c r="T2128" s="8">
        <f t="shared" si="1340"/>
        <v>892</v>
      </c>
      <c r="U2128" s="8">
        <f>Расценки!F2127</f>
        <v>150</v>
      </c>
      <c r="V2128" s="8">
        <f>Расценки!G2127</f>
        <v>172</v>
      </c>
      <c r="W2128" s="10">
        <f t="shared" si="1341"/>
        <v>0.36</v>
      </c>
      <c r="X2128" s="10">
        <f t="shared" si="1342"/>
        <v>0.33720930232558138</v>
      </c>
      <c r="Y2128" s="9">
        <f>Расценки!H2127</f>
        <v>150</v>
      </c>
      <c r="Z2128" s="9">
        <f>Расценки!I2127</f>
        <v>172</v>
      </c>
      <c r="AA2128" s="10">
        <f>Расценки!J2127</f>
        <v>0</v>
      </c>
      <c r="AB2128" s="10">
        <f>Расценки!K2127</f>
        <v>0</v>
      </c>
      <c r="AC2128" s="16">
        <f t="shared" si="1343"/>
        <v>0.36</v>
      </c>
      <c r="AD2128" s="16">
        <f t="shared" si="1344"/>
        <v>0.33720930232558138</v>
      </c>
      <c r="AE2128" s="10">
        <f t="shared" si="1345"/>
        <v>0.38</v>
      </c>
      <c r="AF2128" s="10">
        <f t="shared" si="1346"/>
        <v>0.37790697674418605</v>
      </c>
      <c r="AG2128" s="8">
        <f t="shared" si="1347"/>
        <v>54</v>
      </c>
      <c r="AH2128" s="8">
        <f t="shared" si="1348"/>
        <v>58</v>
      </c>
    </row>
    <row r="2129" spans="1:34" x14ac:dyDescent="0.25">
      <c r="A2129" s="7" t="s">
        <v>6197</v>
      </c>
      <c r="B2129" s="7" t="s">
        <v>6198</v>
      </c>
      <c r="C2129" s="7" t="s">
        <v>177</v>
      </c>
      <c r="D2129" s="7" t="s">
        <v>396</v>
      </c>
      <c r="E2129" s="7" t="str">
        <f>INDEX('Нормо-час по специальностям'!$B$6:$B$26,MATCH(D2129,'Нормо-час по специальностям'!$A$6:$A$26,0))</f>
        <v>Монтажник дверей, окон, перегородок</v>
      </c>
      <c r="F2129" s="15">
        <v>0.3</v>
      </c>
      <c r="G2129" s="7" t="s">
        <v>7712</v>
      </c>
      <c r="H2129" s="11">
        <f t="shared" si="1332"/>
        <v>23.33</v>
      </c>
      <c r="I2129" s="8">
        <f>INDEX('Нормо-час по специальностям'!$D$6:$D$26,MATCH(D2129,'Нормо-час по специальностям'!$A$6:$A$26,0))</f>
        <v>800</v>
      </c>
      <c r="J2129" s="8">
        <f>INDEX('Нормо-час по специальностям'!$E$6:$E$26,MATCH(D2129,'Нормо-час по специальностям'!$A$6:$A$26,0))</f>
        <v>950</v>
      </c>
      <c r="K2129" s="8">
        <f t="shared" si="1333"/>
        <v>240</v>
      </c>
      <c r="L2129" s="8">
        <f t="shared" si="1334"/>
        <v>285</v>
      </c>
      <c r="M2129" s="8">
        <f>Расценки!L2128</f>
        <v>217</v>
      </c>
      <c r="N2129" s="8">
        <f>Расценки!M2128</f>
        <v>250</v>
      </c>
      <c r="O2129" s="10">
        <f t="shared" si="1335"/>
        <v>0.10599078341013835</v>
      </c>
      <c r="P2129" s="10">
        <f t="shared" si="1336"/>
        <v>0.1399999999999999</v>
      </c>
      <c r="Q2129" s="7" t="str">
        <f t="shared" si="1337"/>
        <v>расценка</v>
      </c>
      <c r="R2129" s="7" t="str">
        <f t="shared" si="1338"/>
        <v>расценка</v>
      </c>
      <c r="S2129" s="8">
        <f t="shared" si="1339"/>
        <v>723</v>
      </c>
      <c r="T2129" s="8">
        <f t="shared" si="1340"/>
        <v>833</v>
      </c>
      <c r="U2129" s="8">
        <f>Расценки!F2128</f>
        <v>350</v>
      </c>
      <c r="V2129" s="8">
        <f>Расценки!G2128</f>
        <v>402</v>
      </c>
      <c r="W2129" s="10">
        <f t="shared" si="1341"/>
        <v>0.31428571428571428</v>
      </c>
      <c r="X2129" s="10">
        <f t="shared" si="1342"/>
        <v>0.29104477611940299</v>
      </c>
      <c r="Y2129" s="9">
        <f>Расценки!H2128</f>
        <v>350</v>
      </c>
      <c r="Z2129" s="9">
        <f>Расценки!I2128</f>
        <v>402</v>
      </c>
      <c r="AA2129" s="10">
        <f>Расценки!J2128</f>
        <v>0</v>
      </c>
      <c r="AB2129" s="10">
        <f>Расценки!K2128</f>
        <v>0</v>
      </c>
      <c r="AC2129" s="16">
        <f t="shared" si="1343"/>
        <v>0.31428571428571428</v>
      </c>
      <c r="AD2129" s="16">
        <f t="shared" si="1344"/>
        <v>0.29104477611940299</v>
      </c>
      <c r="AE2129" s="10">
        <f t="shared" si="1345"/>
        <v>0.38</v>
      </c>
      <c r="AF2129" s="10">
        <f t="shared" si="1346"/>
        <v>0.37810945273631841</v>
      </c>
      <c r="AG2129" s="8">
        <f t="shared" si="1347"/>
        <v>110</v>
      </c>
      <c r="AH2129" s="8">
        <f t="shared" si="1348"/>
        <v>117</v>
      </c>
    </row>
    <row r="2130" spans="1:34" x14ac:dyDescent="0.25">
      <c r="A2130" s="7" t="s">
        <v>6200</v>
      </c>
      <c r="B2130" s="7" t="s">
        <v>6201</v>
      </c>
      <c r="C2130" s="7" t="s">
        <v>177</v>
      </c>
      <c r="D2130" s="7" t="s">
        <v>396</v>
      </c>
      <c r="E2130" s="7" t="str">
        <f>INDEX('Нормо-час по специальностям'!$B$6:$B$26,MATCH(D2130,'Нормо-час по специальностям'!$A$6:$A$26,0))</f>
        <v>Монтажник дверей, окон, перегородок</v>
      </c>
      <c r="F2130" s="15">
        <v>0.4</v>
      </c>
      <c r="G2130" s="7" t="s">
        <v>7712</v>
      </c>
      <c r="H2130" s="11">
        <f t="shared" si="1332"/>
        <v>17.5</v>
      </c>
      <c r="I2130" s="8">
        <f>INDEX('Нормо-час по специальностям'!$D$6:$D$26,MATCH(D2130,'Нормо-час по специальностям'!$A$6:$A$26,0))</f>
        <v>800</v>
      </c>
      <c r="J2130" s="8">
        <f>INDEX('Нормо-час по специальностям'!$E$6:$E$26,MATCH(D2130,'Нормо-час по специальностям'!$A$6:$A$26,0))</f>
        <v>950</v>
      </c>
      <c r="K2130" s="8">
        <f t="shared" si="1333"/>
        <v>320</v>
      </c>
      <c r="L2130" s="8">
        <f t="shared" si="1334"/>
        <v>380</v>
      </c>
      <c r="M2130" s="8">
        <f>Расценки!L2129</f>
        <v>372</v>
      </c>
      <c r="N2130" s="8">
        <f>Расценки!M2129</f>
        <v>428</v>
      </c>
      <c r="O2130" s="10">
        <f t="shared" si="1335"/>
        <v>-0.13978494623655913</v>
      </c>
      <c r="P2130" s="10">
        <f t="shared" si="1336"/>
        <v>-0.11214953271028039</v>
      </c>
      <c r="Q2130" s="7" t="str">
        <f t="shared" si="1337"/>
        <v>нормо-часы</v>
      </c>
      <c r="R2130" s="7" t="str">
        <f t="shared" si="1338"/>
        <v>нормо-часы</v>
      </c>
      <c r="S2130" s="8">
        <f t="shared" si="1339"/>
        <v>930</v>
      </c>
      <c r="T2130" s="8">
        <f t="shared" si="1340"/>
        <v>1070</v>
      </c>
      <c r="U2130" s="8">
        <f>Расценки!F2129</f>
        <v>600</v>
      </c>
      <c r="V2130" s="8">
        <f>Расценки!G2129</f>
        <v>690</v>
      </c>
      <c r="W2130" s="10">
        <f t="shared" si="1341"/>
        <v>0.46666666666666667</v>
      </c>
      <c r="X2130" s="10">
        <f t="shared" si="1342"/>
        <v>0.44927536231884058</v>
      </c>
      <c r="Y2130" s="9">
        <f>Расценки!H2129</f>
        <v>600</v>
      </c>
      <c r="Z2130" s="9">
        <f>Расценки!I2129</f>
        <v>690</v>
      </c>
      <c r="AA2130" s="10">
        <f>Расценки!J2129</f>
        <v>0</v>
      </c>
      <c r="AB2130" s="10">
        <f>Расценки!K2129</f>
        <v>0</v>
      </c>
      <c r="AC2130" s="16">
        <f t="shared" si="1343"/>
        <v>0.46666666666666667</v>
      </c>
      <c r="AD2130" s="16">
        <f t="shared" si="1344"/>
        <v>0.44927536231884058</v>
      </c>
      <c r="AE2130" s="10">
        <f t="shared" si="1345"/>
        <v>0.38</v>
      </c>
      <c r="AF2130" s="10">
        <f t="shared" si="1346"/>
        <v>0.37971014492753624</v>
      </c>
      <c r="AG2130" s="8">
        <f t="shared" si="1347"/>
        <v>280</v>
      </c>
      <c r="AH2130" s="8">
        <f t="shared" si="1348"/>
        <v>310</v>
      </c>
    </row>
    <row r="2131" spans="1:34" x14ac:dyDescent="0.25">
      <c r="A2131" s="7" t="s">
        <v>6203</v>
      </c>
      <c r="B2131" s="7" t="s">
        <v>6204</v>
      </c>
      <c r="C2131" s="7" t="s">
        <v>177</v>
      </c>
      <c r="D2131" s="7" t="s">
        <v>396</v>
      </c>
      <c r="E2131" s="7" t="str">
        <f>INDEX('Нормо-час по специальностям'!$B$6:$B$26,MATCH(D2131,'Нормо-час по специальностям'!$A$6:$A$26,0))</f>
        <v>Монтажник дверей, окон, перегородок</v>
      </c>
      <c r="F2131" s="15">
        <v>0.8</v>
      </c>
      <c r="G2131" s="7" t="s">
        <v>7713</v>
      </c>
      <c r="H2131" s="11">
        <f t="shared" si="1332"/>
        <v>8.75</v>
      </c>
      <c r="I2131" s="8">
        <f>INDEX('Нормо-час по специальностям'!$D$6:$D$26,MATCH(D2131,'Нормо-час по специальностям'!$A$6:$A$26,0))</f>
        <v>800</v>
      </c>
      <c r="J2131" s="8">
        <f>INDEX('Нормо-час по специальностям'!$E$6:$E$26,MATCH(D2131,'Нормо-час по специальностям'!$A$6:$A$26,0))</f>
        <v>950</v>
      </c>
      <c r="K2131" s="8">
        <f t="shared" si="1333"/>
        <v>640</v>
      </c>
      <c r="L2131" s="8">
        <f t="shared" si="1334"/>
        <v>760</v>
      </c>
      <c r="M2131" s="8">
        <f>Расценки!L2130</f>
        <v>744</v>
      </c>
      <c r="N2131" s="8">
        <f>Расценки!M2130</f>
        <v>856</v>
      </c>
      <c r="O2131" s="10">
        <f t="shared" si="1335"/>
        <v>-0.13978494623655913</v>
      </c>
      <c r="P2131" s="10">
        <f t="shared" si="1336"/>
        <v>-0.11214953271028039</v>
      </c>
      <c r="Q2131" s="7" t="str">
        <f t="shared" si="1337"/>
        <v>нормо-часы</v>
      </c>
      <c r="R2131" s="7" t="str">
        <f t="shared" si="1338"/>
        <v>нормо-часы</v>
      </c>
      <c r="S2131" s="8">
        <f t="shared" si="1339"/>
        <v>930</v>
      </c>
      <c r="T2131" s="8">
        <f t="shared" si="1340"/>
        <v>1070</v>
      </c>
      <c r="U2131" s="8">
        <f>Расценки!F2130</f>
        <v>1200</v>
      </c>
      <c r="V2131" s="8">
        <f>Расценки!G2130</f>
        <v>1380</v>
      </c>
      <c r="W2131" s="10">
        <f t="shared" si="1341"/>
        <v>0.46666666666666667</v>
      </c>
      <c r="X2131" s="10">
        <f t="shared" si="1342"/>
        <v>0.44927536231884058</v>
      </c>
      <c r="Y2131" s="9">
        <f>Расценки!H2130</f>
        <v>1200</v>
      </c>
      <c r="Z2131" s="9">
        <f>Расценки!I2130</f>
        <v>1380</v>
      </c>
      <c r="AA2131" s="10">
        <f>Расценки!J2130</f>
        <v>0</v>
      </c>
      <c r="AB2131" s="10">
        <f>Расценки!K2130</f>
        <v>0</v>
      </c>
      <c r="AC2131" s="16">
        <f t="shared" si="1343"/>
        <v>0.46666666666666667</v>
      </c>
      <c r="AD2131" s="16">
        <f t="shared" si="1344"/>
        <v>0.44927536231884058</v>
      </c>
      <c r="AE2131" s="10">
        <f t="shared" si="1345"/>
        <v>0.38</v>
      </c>
      <c r="AF2131" s="10">
        <f t="shared" si="1346"/>
        <v>0.37971014492753624</v>
      </c>
      <c r="AG2131" s="8">
        <f t="shared" si="1347"/>
        <v>560</v>
      </c>
      <c r="AH2131" s="8">
        <f t="shared" si="1348"/>
        <v>620</v>
      </c>
    </row>
    <row r="2132" spans="1:34" x14ac:dyDescent="0.25">
      <c r="A2132" s="7" t="s">
        <v>6206</v>
      </c>
      <c r="B2132" s="7" t="s">
        <v>6207</v>
      </c>
      <c r="C2132" s="7" t="s">
        <v>177</v>
      </c>
      <c r="D2132" s="7" t="s">
        <v>396</v>
      </c>
      <c r="E2132" s="7" t="str">
        <f>INDEX('Нормо-час по специальностям'!$B$6:$B$26,MATCH(D2132,'Нормо-час по специальностям'!$A$6:$A$26,0))</f>
        <v>Монтажник дверей, окон, перегородок</v>
      </c>
      <c r="F2132" s="15">
        <v>1</v>
      </c>
      <c r="G2132" s="7" t="s">
        <v>7712</v>
      </c>
      <c r="H2132" s="11">
        <f t="shared" si="1332"/>
        <v>7</v>
      </c>
      <c r="I2132" s="8">
        <f>INDEX('Нормо-час по специальностям'!$D$6:$D$26,MATCH(D2132,'Нормо-час по специальностям'!$A$6:$A$26,0))</f>
        <v>800</v>
      </c>
      <c r="J2132" s="8">
        <f>INDEX('Нормо-час по специальностям'!$E$6:$E$26,MATCH(D2132,'Нормо-час по специальностям'!$A$6:$A$26,0))</f>
        <v>950</v>
      </c>
      <c r="K2132" s="8">
        <f t="shared" si="1333"/>
        <v>800</v>
      </c>
      <c r="L2132" s="8">
        <f t="shared" si="1334"/>
        <v>950</v>
      </c>
      <c r="M2132" s="8">
        <f>Расценки!L2131</f>
        <v>930</v>
      </c>
      <c r="N2132" s="8">
        <f>Расценки!M2131</f>
        <v>1069</v>
      </c>
      <c r="O2132" s="10">
        <f t="shared" si="1335"/>
        <v>-0.13978494623655913</v>
      </c>
      <c r="P2132" s="10">
        <f t="shared" si="1336"/>
        <v>-0.11131898971000931</v>
      </c>
      <c r="Q2132" s="7" t="str">
        <f t="shared" si="1337"/>
        <v>нормо-часы</v>
      </c>
      <c r="R2132" s="7" t="str">
        <f t="shared" si="1338"/>
        <v>нормо-часы</v>
      </c>
      <c r="S2132" s="8">
        <f t="shared" si="1339"/>
        <v>930</v>
      </c>
      <c r="T2132" s="8">
        <f t="shared" si="1340"/>
        <v>1069</v>
      </c>
      <c r="U2132" s="8">
        <f>Расценки!F2131</f>
        <v>1500</v>
      </c>
      <c r="V2132" s="8">
        <f>Расценки!G2131</f>
        <v>1725</v>
      </c>
      <c r="W2132" s="10">
        <f t="shared" si="1341"/>
        <v>0.46666666666666667</v>
      </c>
      <c r="X2132" s="10">
        <f t="shared" si="1342"/>
        <v>0.44927536231884058</v>
      </c>
      <c r="Y2132" s="9">
        <f>Расценки!H2131</f>
        <v>1500</v>
      </c>
      <c r="Z2132" s="9">
        <f>Расценки!I2131</f>
        <v>1725</v>
      </c>
      <c r="AA2132" s="10">
        <f>Расценки!J2131</f>
        <v>0</v>
      </c>
      <c r="AB2132" s="10">
        <f>Расценки!K2131</f>
        <v>0</v>
      </c>
      <c r="AC2132" s="16">
        <f t="shared" si="1343"/>
        <v>0.46666666666666667</v>
      </c>
      <c r="AD2132" s="16">
        <f t="shared" si="1344"/>
        <v>0.44927536231884058</v>
      </c>
      <c r="AE2132" s="10">
        <f t="shared" si="1345"/>
        <v>0.38</v>
      </c>
      <c r="AF2132" s="10">
        <f t="shared" si="1346"/>
        <v>0.38028985507246377</v>
      </c>
      <c r="AG2132" s="8">
        <f t="shared" si="1347"/>
        <v>700</v>
      </c>
      <c r="AH2132" s="8">
        <f t="shared" si="1348"/>
        <v>775</v>
      </c>
    </row>
    <row r="2133" spans="1:34" x14ac:dyDescent="0.25">
      <c r="A2133" s="12" t="s">
        <v>6209</v>
      </c>
      <c r="B2133" s="12" t="s">
        <v>6210</v>
      </c>
      <c r="C2133" s="12" t="s">
        <v>177</v>
      </c>
      <c r="D2133" s="7" t="s">
        <v>35</v>
      </c>
      <c r="E2133" s="7" t="str">
        <f>INDEX('Нормо-час по специальностям'!$B$6:$B$26,MATCH(D2133,'Нормо-час по специальностям'!$A$6:$A$26,0))</f>
        <v>Разнорабочий / демонтажник</v>
      </c>
      <c r="F2133" s="15">
        <v>0.8</v>
      </c>
      <c r="G2133" s="7" t="s">
        <v>7696</v>
      </c>
      <c r="H2133" s="11">
        <f t="shared" si="1332"/>
        <v>8.75</v>
      </c>
      <c r="I2133" s="8">
        <f>INDEX('Нормо-час по специальностям'!$D$6:$D$26,MATCH(D2133,'Нормо-час по специальностям'!$A$6:$A$26,0))</f>
        <v>550</v>
      </c>
      <c r="J2133" s="8">
        <f>INDEX('Нормо-час по специальностям'!$E$6:$E$26,MATCH(D2133,'Нормо-час по специальностям'!$A$6:$A$26,0))</f>
        <v>660</v>
      </c>
      <c r="K2133" s="8">
        <f t="shared" si="1333"/>
        <v>440</v>
      </c>
      <c r="L2133" s="8">
        <f t="shared" si="1334"/>
        <v>528</v>
      </c>
      <c r="M2133" s="8">
        <f>Расценки!L2132</f>
        <v>650</v>
      </c>
      <c r="N2133" s="8">
        <f>Расценки!M2132</f>
        <v>748</v>
      </c>
      <c r="O2133" s="10">
        <f t="shared" si="1335"/>
        <v>-0.32307692307692304</v>
      </c>
      <c r="P2133" s="10">
        <f t="shared" si="1336"/>
        <v>-0.29411764705882348</v>
      </c>
      <c r="Q2133" s="7" t="str">
        <f t="shared" si="1337"/>
        <v>нормо-часы</v>
      </c>
      <c r="R2133" s="7" t="str">
        <f t="shared" si="1338"/>
        <v>нормо-часы</v>
      </c>
      <c r="S2133" s="8">
        <f t="shared" si="1339"/>
        <v>813</v>
      </c>
      <c r="T2133" s="8">
        <f t="shared" si="1340"/>
        <v>935</v>
      </c>
      <c r="U2133" s="8">
        <f>Расценки!F2132</f>
        <v>1000</v>
      </c>
      <c r="V2133" s="8">
        <f>Расценки!G2132</f>
        <v>1150</v>
      </c>
      <c r="W2133" s="10">
        <f t="shared" si="1341"/>
        <v>0.56000000000000005</v>
      </c>
      <c r="X2133" s="10">
        <f t="shared" si="1342"/>
        <v>0.54086956521739127</v>
      </c>
      <c r="Y2133" s="9">
        <f>Расценки!H2132</f>
        <v>1000</v>
      </c>
      <c r="Z2133" s="9">
        <f>Расценки!I2132</f>
        <v>1150</v>
      </c>
      <c r="AA2133" s="10">
        <f>Расценки!J2132</f>
        <v>0</v>
      </c>
      <c r="AB2133" s="10">
        <f>Расценки!K2132</f>
        <v>0</v>
      </c>
      <c r="AC2133" s="16">
        <f t="shared" si="1343"/>
        <v>0.56000000000000005</v>
      </c>
      <c r="AD2133" s="16">
        <f t="shared" si="1344"/>
        <v>0.54086956521739127</v>
      </c>
      <c r="AE2133" s="10">
        <f t="shared" si="1345"/>
        <v>0.35</v>
      </c>
      <c r="AF2133" s="10">
        <f t="shared" si="1346"/>
        <v>0.34956521739130436</v>
      </c>
      <c r="AG2133" s="8">
        <f t="shared" si="1347"/>
        <v>560</v>
      </c>
      <c r="AH2133" s="8">
        <f t="shared" si="1348"/>
        <v>622</v>
      </c>
    </row>
    <row r="2134" spans="1:34" x14ac:dyDescent="0.25">
      <c r="A2134" s="12" t="s">
        <v>6212</v>
      </c>
      <c r="B2134" s="12" t="s">
        <v>6213</v>
      </c>
      <c r="C2134" s="12" t="s">
        <v>177</v>
      </c>
      <c r="D2134" s="7" t="s">
        <v>396</v>
      </c>
      <c r="E2134" s="7" t="str">
        <f>INDEX('Нормо-час по специальностям'!$B$6:$B$26,MATCH(D2134,'Нормо-час по специальностям'!$A$6:$A$26,0))</f>
        <v>Монтажник дверей, окон, перегородок</v>
      </c>
      <c r="F2134" s="15">
        <v>0.6</v>
      </c>
      <c r="G2134" s="7" t="s">
        <v>7681</v>
      </c>
      <c r="H2134" s="11">
        <f t="shared" si="1332"/>
        <v>11.67</v>
      </c>
      <c r="I2134" s="8">
        <f>INDEX('Нормо-час по специальностям'!$D$6:$D$26,MATCH(D2134,'Нормо-час по специальностям'!$A$6:$A$26,0))</f>
        <v>800</v>
      </c>
      <c r="J2134" s="8">
        <f>INDEX('Нормо-час по специальностям'!$E$6:$E$26,MATCH(D2134,'Нормо-час по специальностям'!$A$6:$A$26,0))</f>
        <v>950</v>
      </c>
      <c r="K2134" s="8">
        <f t="shared" si="1333"/>
        <v>480</v>
      </c>
      <c r="L2134" s="8">
        <f t="shared" si="1334"/>
        <v>570</v>
      </c>
      <c r="M2134" s="8">
        <f>Расценки!L2133</f>
        <v>620</v>
      </c>
      <c r="N2134" s="8">
        <f>Расценки!M2133</f>
        <v>713</v>
      </c>
      <c r="O2134" s="10">
        <f t="shared" si="1335"/>
        <v>-0.22580645161290325</v>
      </c>
      <c r="P2134" s="10">
        <f t="shared" si="1336"/>
        <v>-0.20056100981767178</v>
      </c>
      <c r="Q2134" s="7" t="str">
        <f t="shared" si="1337"/>
        <v>нормо-часы</v>
      </c>
      <c r="R2134" s="7" t="str">
        <f t="shared" si="1338"/>
        <v>нормо-часы</v>
      </c>
      <c r="S2134" s="8">
        <f t="shared" si="1339"/>
        <v>1033</v>
      </c>
      <c r="T2134" s="8">
        <f t="shared" si="1340"/>
        <v>1188</v>
      </c>
      <c r="U2134" s="8">
        <f>Расценки!F2133</f>
        <v>1000</v>
      </c>
      <c r="V2134" s="8">
        <f>Расценки!G2133</f>
        <v>1150</v>
      </c>
      <c r="W2134" s="10">
        <f t="shared" si="1341"/>
        <v>0.52</v>
      </c>
      <c r="X2134" s="10">
        <f t="shared" si="1342"/>
        <v>0.5043478260869565</v>
      </c>
      <c r="Y2134" s="9">
        <f>Расценки!H2133</f>
        <v>1000</v>
      </c>
      <c r="Z2134" s="9">
        <f>Расценки!I2133</f>
        <v>1150</v>
      </c>
      <c r="AA2134" s="10">
        <f>Расценки!J2133</f>
        <v>0</v>
      </c>
      <c r="AB2134" s="10">
        <f>Расценки!K2133</f>
        <v>0</v>
      </c>
      <c r="AC2134" s="16">
        <f t="shared" si="1343"/>
        <v>0.52</v>
      </c>
      <c r="AD2134" s="16">
        <f t="shared" si="1344"/>
        <v>0.5043478260869565</v>
      </c>
      <c r="AE2134" s="10">
        <f t="shared" si="1345"/>
        <v>0.38</v>
      </c>
      <c r="AF2134" s="10">
        <f t="shared" si="1346"/>
        <v>0.38</v>
      </c>
      <c r="AG2134" s="8">
        <f t="shared" si="1347"/>
        <v>520</v>
      </c>
      <c r="AH2134" s="8">
        <f t="shared" si="1348"/>
        <v>580</v>
      </c>
    </row>
    <row r="2135" spans="1:34" x14ac:dyDescent="0.25">
      <c r="A2135" s="12" t="s">
        <v>6215</v>
      </c>
      <c r="B2135" s="12" t="s">
        <v>6216</v>
      </c>
      <c r="C2135" s="12" t="s">
        <v>177</v>
      </c>
      <c r="D2135" s="7" t="s">
        <v>396</v>
      </c>
      <c r="E2135" s="7" t="str">
        <f>INDEX('Нормо-час по специальностям'!$B$6:$B$26,MATCH(D2135,'Нормо-час по специальностям'!$A$6:$A$26,0))</f>
        <v>Монтажник дверей, окон, перегородок</v>
      </c>
      <c r="F2135" s="15">
        <v>3.5</v>
      </c>
      <c r="G2135" s="7" t="s">
        <v>7712</v>
      </c>
      <c r="H2135" s="11">
        <f t="shared" si="1332"/>
        <v>2</v>
      </c>
      <c r="I2135" s="8">
        <f>INDEX('Нормо-час по специальностям'!$D$6:$D$26,MATCH(D2135,'Нормо-час по специальностям'!$A$6:$A$26,0))</f>
        <v>800</v>
      </c>
      <c r="J2135" s="8">
        <f>INDEX('Нормо-час по специальностям'!$E$6:$E$26,MATCH(D2135,'Нормо-час по специальностям'!$A$6:$A$26,0))</f>
        <v>950</v>
      </c>
      <c r="K2135" s="8">
        <f t="shared" si="1333"/>
        <v>2800</v>
      </c>
      <c r="L2135" s="8">
        <f t="shared" si="1334"/>
        <v>3325</v>
      </c>
      <c r="M2135" s="8">
        <f>Расценки!L2134</f>
        <v>3100</v>
      </c>
      <c r="N2135" s="8">
        <f>Расценки!M2134</f>
        <v>3565</v>
      </c>
      <c r="O2135" s="10">
        <f t="shared" si="1335"/>
        <v>-9.6774193548387122E-2</v>
      </c>
      <c r="P2135" s="10">
        <f t="shared" si="1336"/>
        <v>-6.7321178120617109E-2</v>
      </c>
      <c r="Q2135" s="7" t="str">
        <f t="shared" si="1337"/>
        <v>равно</v>
      </c>
      <c r="R2135" s="7" t="str">
        <f t="shared" si="1338"/>
        <v>равно</v>
      </c>
      <c r="S2135" s="8">
        <f t="shared" si="1339"/>
        <v>886</v>
      </c>
      <c r="T2135" s="8">
        <f t="shared" si="1340"/>
        <v>1019</v>
      </c>
      <c r="U2135" s="8">
        <f>Расценки!F2134</f>
        <v>5000</v>
      </c>
      <c r="V2135" s="8">
        <f>Расценки!G2134</f>
        <v>5750</v>
      </c>
      <c r="W2135" s="10">
        <f t="shared" si="1341"/>
        <v>0.44</v>
      </c>
      <c r="X2135" s="10">
        <f t="shared" si="1342"/>
        <v>0.42173913043478262</v>
      </c>
      <c r="Y2135" s="9">
        <f>Расценки!H2134</f>
        <v>5000</v>
      </c>
      <c r="Z2135" s="9">
        <f>Расценки!I2134</f>
        <v>5750</v>
      </c>
      <c r="AA2135" s="10">
        <f>Расценки!J2134</f>
        <v>0</v>
      </c>
      <c r="AB2135" s="10">
        <f>Расценки!K2134</f>
        <v>0</v>
      </c>
      <c r="AC2135" s="16">
        <f t="shared" si="1343"/>
        <v>0.44</v>
      </c>
      <c r="AD2135" s="16">
        <f t="shared" si="1344"/>
        <v>0.42173913043478262</v>
      </c>
      <c r="AE2135" s="10">
        <f t="shared" si="1345"/>
        <v>0.38</v>
      </c>
      <c r="AF2135" s="10">
        <f t="shared" si="1346"/>
        <v>0.38</v>
      </c>
      <c r="AG2135" s="8">
        <f t="shared" si="1347"/>
        <v>2200</v>
      </c>
      <c r="AH2135" s="8">
        <f t="shared" si="1348"/>
        <v>2425</v>
      </c>
    </row>
    <row r="2136" spans="1:34" x14ac:dyDescent="0.25">
      <c r="A2136" s="12" t="s">
        <v>6218</v>
      </c>
      <c r="B2136" s="12" t="s">
        <v>6219</v>
      </c>
      <c r="C2136" s="12" t="s">
        <v>177</v>
      </c>
      <c r="D2136" s="7" t="s">
        <v>396</v>
      </c>
      <c r="E2136" s="7" t="str">
        <f>INDEX('Нормо-час по специальностям'!$B$6:$B$26,MATCH(D2136,'Нормо-час по специальностям'!$A$6:$A$26,0))</f>
        <v>Монтажник дверей, окон, перегородок</v>
      </c>
      <c r="F2136" s="15">
        <v>0.5</v>
      </c>
      <c r="G2136" s="7" t="s">
        <v>7670</v>
      </c>
      <c r="H2136" s="11">
        <f t="shared" si="1332"/>
        <v>14</v>
      </c>
      <c r="I2136" s="8">
        <f>INDEX('Нормо-час по специальностям'!$D$6:$D$26,MATCH(D2136,'Нормо-час по специальностям'!$A$6:$A$26,0))</f>
        <v>800</v>
      </c>
      <c r="J2136" s="8">
        <f>INDEX('Нормо-час по специальностям'!$E$6:$E$26,MATCH(D2136,'Нормо-час по специальностям'!$A$6:$A$26,0))</f>
        <v>950</v>
      </c>
      <c r="K2136" s="8">
        <f t="shared" si="1333"/>
        <v>400</v>
      </c>
      <c r="L2136" s="8">
        <f t="shared" si="1334"/>
        <v>475</v>
      </c>
      <c r="M2136" s="8">
        <f>Расценки!L2135</f>
        <v>434</v>
      </c>
      <c r="N2136" s="8">
        <f>Расценки!M2135</f>
        <v>499</v>
      </c>
      <c r="O2136" s="10">
        <f t="shared" si="1335"/>
        <v>-7.8341013824884786E-2</v>
      </c>
      <c r="P2136" s="10">
        <f t="shared" si="1336"/>
        <v>-4.8096192384769587E-2</v>
      </c>
      <c r="Q2136" s="7" t="str">
        <f t="shared" si="1337"/>
        <v>равно</v>
      </c>
      <c r="R2136" s="7" t="str">
        <f t="shared" si="1338"/>
        <v>равно</v>
      </c>
      <c r="S2136" s="8">
        <f t="shared" si="1339"/>
        <v>868</v>
      </c>
      <c r="T2136" s="8">
        <f t="shared" si="1340"/>
        <v>998</v>
      </c>
      <c r="U2136" s="8">
        <f>Расценки!F2135</f>
        <v>700</v>
      </c>
      <c r="V2136" s="8">
        <f>Расценки!G2135</f>
        <v>805</v>
      </c>
      <c r="W2136" s="10">
        <f t="shared" si="1341"/>
        <v>0.42857142857142855</v>
      </c>
      <c r="X2136" s="10">
        <f t="shared" si="1342"/>
        <v>0.40993788819875776</v>
      </c>
      <c r="Y2136" s="9">
        <f>Расценки!H2135</f>
        <v>700</v>
      </c>
      <c r="Z2136" s="9">
        <f>Расценки!I2135</f>
        <v>805</v>
      </c>
      <c r="AA2136" s="10">
        <f>Расценки!J2135</f>
        <v>0</v>
      </c>
      <c r="AB2136" s="10">
        <f>Расценки!K2135</f>
        <v>0</v>
      </c>
      <c r="AC2136" s="16">
        <f t="shared" si="1343"/>
        <v>0.42857142857142855</v>
      </c>
      <c r="AD2136" s="16">
        <f t="shared" si="1344"/>
        <v>0.40993788819875776</v>
      </c>
      <c r="AE2136" s="10">
        <f t="shared" si="1345"/>
        <v>0.38</v>
      </c>
      <c r="AF2136" s="10">
        <f t="shared" si="1346"/>
        <v>0.38012422360248449</v>
      </c>
      <c r="AG2136" s="8">
        <f t="shared" si="1347"/>
        <v>300</v>
      </c>
      <c r="AH2136" s="8">
        <f t="shared" si="1348"/>
        <v>330</v>
      </c>
    </row>
    <row r="2137" spans="1:34" x14ac:dyDescent="0.25">
      <c r="A2137" s="12" t="s">
        <v>6221</v>
      </c>
      <c r="B2137" s="12" t="s">
        <v>6222</v>
      </c>
      <c r="C2137" s="12" t="s">
        <v>177</v>
      </c>
      <c r="D2137" s="7" t="s">
        <v>396</v>
      </c>
      <c r="E2137" s="7" t="str">
        <f>INDEX('Нормо-час по специальностям'!$B$6:$B$26,MATCH(D2137,'Нормо-час по специальностям'!$A$6:$A$26,0))</f>
        <v>Монтажник дверей, окон, перегородок</v>
      </c>
      <c r="F2137" s="15">
        <v>0.2</v>
      </c>
      <c r="G2137" s="7" t="s">
        <v>7670</v>
      </c>
      <c r="H2137" s="11">
        <f t="shared" si="1332"/>
        <v>35</v>
      </c>
      <c r="I2137" s="8">
        <f>INDEX('Нормо-час по специальностям'!$D$6:$D$26,MATCH(D2137,'Нормо-час по специальностям'!$A$6:$A$26,0))</f>
        <v>800</v>
      </c>
      <c r="J2137" s="8">
        <f>INDEX('Нормо-час по специальностям'!$E$6:$E$26,MATCH(D2137,'Нормо-час по специальностям'!$A$6:$A$26,0))</f>
        <v>950</v>
      </c>
      <c r="K2137" s="8">
        <f t="shared" si="1333"/>
        <v>160</v>
      </c>
      <c r="L2137" s="8">
        <f t="shared" si="1334"/>
        <v>190</v>
      </c>
      <c r="M2137" s="8">
        <f>Расценки!L2136</f>
        <v>186</v>
      </c>
      <c r="N2137" s="8">
        <f>Расценки!M2136</f>
        <v>214</v>
      </c>
      <c r="O2137" s="10">
        <f t="shared" si="1335"/>
        <v>-0.13978494623655913</v>
      </c>
      <c r="P2137" s="10">
        <f t="shared" si="1336"/>
        <v>-0.11214953271028039</v>
      </c>
      <c r="Q2137" s="7" t="str">
        <f t="shared" si="1337"/>
        <v>нормо-часы</v>
      </c>
      <c r="R2137" s="7" t="str">
        <f t="shared" si="1338"/>
        <v>нормо-часы</v>
      </c>
      <c r="S2137" s="8">
        <f t="shared" si="1339"/>
        <v>930</v>
      </c>
      <c r="T2137" s="8">
        <f t="shared" si="1340"/>
        <v>1070</v>
      </c>
      <c r="U2137" s="8">
        <f>Расценки!F2136</f>
        <v>300</v>
      </c>
      <c r="V2137" s="8">
        <f>Расценки!G2136</f>
        <v>345</v>
      </c>
      <c r="W2137" s="10">
        <f t="shared" si="1341"/>
        <v>0.46666666666666667</v>
      </c>
      <c r="X2137" s="10">
        <f t="shared" si="1342"/>
        <v>0.44927536231884058</v>
      </c>
      <c r="Y2137" s="9">
        <f>Расценки!H2136</f>
        <v>300</v>
      </c>
      <c r="Z2137" s="9">
        <f>Расценки!I2136</f>
        <v>345</v>
      </c>
      <c r="AA2137" s="10">
        <f>Расценки!J2136</f>
        <v>0</v>
      </c>
      <c r="AB2137" s="10">
        <f>Расценки!K2136</f>
        <v>0</v>
      </c>
      <c r="AC2137" s="16">
        <f t="shared" si="1343"/>
        <v>0.46666666666666667</v>
      </c>
      <c r="AD2137" s="16">
        <f t="shared" si="1344"/>
        <v>0.44927536231884058</v>
      </c>
      <c r="AE2137" s="10">
        <f t="shared" si="1345"/>
        <v>0.38</v>
      </c>
      <c r="AF2137" s="10">
        <f t="shared" si="1346"/>
        <v>0.37971014492753624</v>
      </c>
      <c r="AG2137" s="8">
        <f t="shared" si="1347"/>
        <v>140</v>
      </c>
      <c r="AH2137" s="8">
        <f t="shared" si="1348"/>
        <v>155</v>
      </c>
    </row>
    <row r="2138" spans="1:34" x14ac:dyDescent="0.25">
      <c r="A2138" s="5" t="s">
        <v>6224</v>
      </c>
      <c r="B2138" s="6"/>
      <c r="C2138" s="6"/>
      <c r="D2138" s="6"/>
      <c r="E2138" s="6"/>
      <c r="F2138" s="6"/>
      <c r="G2138" s="6"/>
      <c r="H2138" s="6"/>
      <c r="I2138" s="6"/>
      <c r="J2138" s="6"/>
      <c r="K2138" s="6"/>
      <c r="L2138" s="6"/>
      <c r="M2138" s="6"/>
      <c r="N2138" s="6"/>
      <c r="O2138" s="6"/>
      <c r="P2138" s="6"/>
      <c r="Q2138" s="6"/>
      <c r="R2138" s="6"/>
      <c r="S2138" s="6"/>
      <c r="T2138" s="6"/>
      <c r="U2138" s="6"/>
      <c r="V2138" s="6"/>
      <c r="W2138" s="6"/>
      <c r="X2138" s="6"/>
      <c r="Y2138" s="6"/>
      <c r="Z2138" s="6"/>
      <c r="AA2138" s="6"/>
      <c r="AB2138" s="6"/>
      <c r="AC2138" s="6"/>
      <c r="AD2138" s="6"/>
      <c r="AE2138" s="6"/>
      <c r="AF2138" s="6"/>
      <c r="AG2138" s="6"/>
      <c r="AH2138" s="6"/>
    </row>
    <row r="2139" spans="1:34" x14ac:dyDescent="0.25">
      <c r="A2139" s="7" t="s">
        <v>6225</v>
      </c>
      <c r="B2139" s="7" t="s">
        <v>6226</v>
      </c>
      <c r="C2139" s="7" t="s">
        <v>5227</v>
      </c>
      <c r="D2139" s="7" t="s">
        <v>1040</v>
      </c>
      <c r="E2139" s="7" t="str">
        <f>INDEX('Нормо-час по специальностям'!$B$6:$B$26,MATCH(D2139,'Нормо-час по специальностям'!$A$6:$A$26,0))</f>
        <v>Механик ПС / подъёмников / прессов / доков</v>
      </c>
      <c r="F2139" s="15">
        <v>1.5</v>
      </c>
      <c r="G2139" s="7" t="s">
        <v>7714</v>
      </c>
      <c r="H2139" s="11">
        <f t="shared" ref="H2139:H2170" si="1349">IF(OR(F2139="",F2139=0),"",ROUND($G$3/F2139,2))</f>
        <v>4.67</v>
      </c>
      <c r="I2139" s="8">
        <f>INDEX('Нормо-час по специальностям'!$D$6:$D$26,MATCH(D2139,'Нормо-час по специальностям'!$A$6:$A$26,0))</f>
        <v>1500</v>
      </c>
      <c r="J2139" s="8">
        <f>INDEX('Нормо-час по специальностям'!$E$6:$E$26,MATCH(D2139,'Нормо-час по специальностям'!$A$6:$A$26,0))</f>
        <v>1800</v>
      </c>
      <c r="K2139" s="8">
        <f t="shared" ref="K2139:K2170" si="1350">IF(OR(F2139="",F2139=0,I2139=0),"",ROUND(F2139*I2139,0))</f>
        <v>2250</v>
      </c>
      <c r="L2139" s="8">
        <f t="shared" ref="L2139:L2170" si="1351">IF(OR(F2139="",F2139=0,J2139=0),"",ROUND(F2139*J2139,0))</f>
        <v>2700</v>
      </c>
      <c r="M2139" s="8">
        <f>Расценки!L2138</f>
        <v>3000</v>
      </c>
      <c r="N2139" s="8">
        <f>Расценки!M2138</f>
        <v>3600</v>
      </c>
      <c r="O2139" s="10">
        <f t="shared" ref="O2139:O2170" si="1352">IF(OR(K2139="",M2139="",M2139=0),"",K2139/M2139-1)</f>
        <v>-0.25</v>
      </c>
      <c r="P2139" s="10">
        <f t="shared" ref="P2139:P2170" si="1353">IF(OR(L2139="",N2139="",N2139=0),"",L2139/N2139-1)</f>
        <v>-0.25</v>
      </c>
      <c r="Q2139" s="7" t="str">
        <f t="shared" ref="Q2139:Q2170" si="1354">IF(O2139="","—",IF(O2139&lt;-$C$3,"нормо-часы",IF(O2139&gt;$C$3,"расценка","равно")))</f>
        <v>нормо-часы</v>
      </c>
      <c r="R2139" s="7" t="str">
        <f t="shared" ref="R2139:R2170" si="1355">IF(P2139="","—",IF(P2139&lt;-$C$3,"нормо-часы",IF(P2139&gt;$C$3,"расценка","равно")))</f>
        <v>нормо-часы</v>
      </c>
      <c r="S2139" s="8">
        <f t="shared" ref="S2139:S2170" si="1356">IF(OR(F2139="",F2139=0,M2139=""),"",ROUND(M2139/F2139,0))</f>
        <v>2000</v>
      </c>
      <c r="T2139" s="8">
        <f t="shared" ref="T2139:T2170" si="1357">IF(OR(F2139="",F2139=0,N2139=""),"",ROUND(N2139/F2139,0))</f>
        <v>2400</v>
      </c>
      <c r="U2139" s="8">
        <f>Расценки!F2138</f>
        <v>5000</v>
      </c>
      <c r="V2139" s="8">
        <f>Расценки!G2138</f>
        <v>6000</v>
      </c>
      <c r="W2139" s="10">
        <f t="shared" ref="W2139:W2170" si="1358">IF(OR(K2139="",U2139="",U2139=0),"",(U2139-K2139)/U2139)</f>
        <v>0.55000000000000004</v>
      </c>
      <c r="X2139" s="10">
        <f t="shared" ref="X2139:X2170" si="1359">IF(OR(L2139="",V2139="",V2139=0),"",(V2139-L2139)/V2139)</f>
        <v>0.55000000000000004</v>
      </c>
      <c r="Y2139" s="9">
        <f>Расценки!H2138</f>
        <v>5000</v>
      </c>
      <c r="Z2139" s="9">
        <f>Расценки!I2138</f>
        <v>6000</v>
      </c>
      <c r="AA2139" s="10">
        <f>Расценки!J2138</f>
        <v>0</v>
      </c>
      <c r="AB2139" s="10">
        <f>Расценки!K2138</f>
        <v>0</v>
      </c>
      <c r="AC2139" s="16">
        <f t="shared" ref="AC2139:AC2170" si="1360">IF(OR(K2139="",Y2139="",Y2139=0),"",(Y2139-K2139)/Y2139)</f>
        <v>0.55000000000000004</v>
      </c>
      <c r="AD2139" s="16">
        <f t="shared" ref="AD2139:AD2170" si="1361">IF(OR(L2139="",Z2139="",Z2139=0),"",(Z2139-L2139)/Z2139)</f>
        <v>0.55000000000000004</v>
      </c>
      <c r="AE2139" s="10">
        <f t="shared" ref="AE2139:AE2170" si="1362">IF(OR(Y2139="",Y2139=0),"",(Y2139-M2139)/Y2139)</f>
        <v>0.4</v>
      </c>
      <c r="AF2139" s="10">
        <f t="shared" ref="AF2139:AF2170" si="1363">IF(OR(Z2139="",Z2139=0),"",(Z2139-N2139)/Z2139)</f>
        <v>0.4</v>
      </c>
      <c r="AG2139" s="8">
        <f t="shared" ref="AG2139:AG2170" si="1364">IF(OR(K2139="",Y2139=""),"",Y2139-K2139)</f>
        <v>2750</v>
      </c>
      <c r="AH2139" s="8">
        <f t="shared" ref="AH2139:AH2170" si="1365">IF(OR(L2139="",Z2139=""),"",Z2139-L2139)</f>
        <v>3300</v>
      </c>
    </row>
    <row r="2140" spans="1:34" x14ac:dyDescent="0.25">
      <c r="A2140" s="7" t="s">
        <v>6229</v>
      </c>
      <c r="B2140" s="7" t="s">
        <v>6230</v>
      </c>
      <c r="C2140" s="7" t="s">
        <v>5227</v>
      </c>
      <c r="D2140" s="7" t="s">
        <v>1040</v>
      </c>
      <c r="E2140" s="7" t="str">
        <f>INDEX('Нормо-час по специальностям'!$B$6:$B$26,MATCH(D2140,'Нормо-час по специальностям'!$A$6:$A$26,0))</f>
        <v>Механик ПС / подъёмников / прессов / доков</v>
      </c>
      <c r="F2140" s="15">
        <v>2.5</v>
      </c>
      <c r="G2140" s="7" t="s">
        <v>7714</v>
      </c>
      <c r="H2140" s="11">
        <f t="shared" si="1349"/>
        <v>2.8</v>
      </c>
      <c r="I2140" s="8">
        <f>INDEX('Нормо-час по специальностям'!$D$6:$D$26,MATCH(D2140,'Нормо-час по специальностям'!$A$6:$A$26,0))</f>
        <v>1500</v>
      </c>
      <c r="J2140" s="8">
        <f>INDEX('Нормо-час по специальностям'!$E$6:$E$26,MATCH(D2140,'Нормо-час по специальностям'!$A$6:$A$26,0))</f>
        <v>1800</v>
      </c>
      <c r="K2140" s="8">
        <f t="shared" si="1350"/>
        <v>3750</v>
      </c>
      <c r="L2140" s="8">
        <f t="shared" si="1351"/>
        <v>4500</v>
      </c>
      <c r="M2140" s="8">
        <f>Расценки!L2139</f>
        <v>3850</v>
      </c>
      <c r="N2140" s="8">
        <f>Расценки!M2139</f>
        <v>4450</v>
      </c>
      <c r="O2140" s="10">
        <f t="shared" si="1352"/>
        <v>-2.5974025974025983E-2</v>
      </c>
      <c r="P2140" s="10">
        <f t="shared" si="1353"/>
        <v>1.1235955056179803E-2</v>
      </c>
      <c r="Q2140" s="7" t="str">
        <f t="shared" si="1354"/>
        <v>равно</v>
      </c>
      <c r="R2140" s="7" t="str">
        <f t="shared" si="1355"/>
        <v>равно</v>
      </c>
      <c r="S2140" s="8">
        <f t="shared" si="1356"/>
        <v>1540</v>
      </c>
      <c r="T2140" s="8">
        <f t="shared" si="1357"/>
        <v>1780</v>
      </c>
      <c r="U2140" s="8">
        <f>Расценки!F2139</f>
        <v>6500</v>
      </c>
      <c r="V2140" s="8">
        <f>Расценки!G2139</f>
        <v>7500</v>
      </c>
      <c r="W2140" s="10">
        <f t="shared" si="1358"/>
        <v>0.42307692307692307</v>
      </c>
      <c r="X2140" s="10">
        <f t="shared" si="1359"/>
        <v>0.4</v>
      </c>
      <c r="Y2140" s="9">
        <f>Расценки!H2139</f>
        <v>6500</v>
      </c>
      <c r="Z2140" s="9">
        <f>Расценки!I2139</f>
        <v>7500</v>
      </c>
      <c r="AA2140" s="10">
        <f>Расценки!J2139</f>
        <v>0</v>
      </c>
      <c r="AB2140" s="10">
        <f>Расценки!K2139</f>
        <v>0</v>
      </c>
      <c r="AC2140" s="16">
        <f t="shared" si="1360"/>
        <v>0.42307692307692307</v>
      </c>
      <c r="AD2140" s="16">
        <f t="shared" si="1361"/>
        <v>0.4</v>
      </c>
      <c r="AE2140" s="10">
        <f t="shared" si="1362"/>
        <v>0.40769230769230769</v>
      </c>
      <c r="AF2140" s="10">
        <f t="shared" si="1363"/>
        <v>0.40666666666666668</v>
      </c>
      <c r="AG2140" s="8">
        <f t="shared" si="1364"/>
        <v>2750</v>
      </c>
      <c r="AH2140" s="8">
        <f t="shared" si="1365"/>
        <v>3000</v>
      </c>
    </row>
    <row r="2141" spans="1:34" x14ac:dyDescent="0.25">
      <c r="A2141" s="7" t="s">
        <v>6232</v>
      </c>
      <c r="B2141" s="7" t="s">
        <v>6233</v>
      </c>
      <c r="C2141" s="7" t="s">
        <v>5227</v>
      </c>
      <c r="D2141" s="7" t="s">
        <v>1040</v>
      </c>
      <c r="E2141" s="7" t="str">
        <f>INDEX('Нормо-час по специальностям'!$B$6:$B$26,MATCH(D2141,'Нормо-час по специальностям'!$A$6:$A$26,0))</f>
        <v>Механик ПС / подъёмников / прессов / доков</v>
      </c>
      <c r="F2141" s="15">
        <v>1</v>
      </c>
      <c r="G2141" s="7" t="s">
        <v>7714</v>
      </c>
      <c r="H2141" s="11">
        <f t="shared" si="1349"/>
        <v>7</v>
      </c>
      <c r="I2141" s="8">
        <f>INDEX('Нормо-час по специальностям'!$D$6:$D$26,MATCH(D2141,'Нормо-час по специальностям'!$A$6:$A$26,0))</f>
        <v>1500</v>
      </c>
      <c r="J2141" s="8">
        <f>INDEX('Нормо-час по специальностям'!$E$6:$E$26,MATCH(D2141,'Нормо-час по специальностям'!$A$6:$A$26,0))</f>
        <v>1800</v>
      </c>
      <c r="K2141" s="8">
        <f t="shared" si="1350"/>
        <v>1500</v>
      </c>
      <c r="L2141" s="8">
        <f t="shared" si="1351"/>
        <v>1800</v>
      </c>
      <c r="M2141" s="8">
        <f>Расценки!L2140</f>
        <v>1800</v>
      </c>
      <c r="N2141" s="8">
        <f>Расценки!M2140</f>
        <v>2050</v>
      </c>
      <c r="O2141" s="10">
        <f t="shared" si="1352"/>
        <v>-0.16666666666666663</v>
      </c>
      <c r="P2141" s="10">
        <f t="shared" si="1353"/>
        <v>-0.12195121951219512</v>
      </c>
      <c r="Q2141" s="7" t="str">
        <f t="shared" si="1354"/>
        <v>нормо-часы</v>
      </c>
      <c r="R2141" s="7" t="str">
        <f t="shared" si="1355"/>
        <v>нормо-часы</v>
      </c>
      <c r="S2141" s="8">
        <f t="shared" si="1356"/>
        <v>1800</v>
      </c>
      <c r="T2141" s="8">
        <f t="shared" si="1357"/>
        <v>2050</v>
      </c>
      <c r="U2141" s="8">
        <f>Расценки!F2140</f>
        <v>3000</v>
      </c>
      <c r="V2141" s="8">
        <f>Расценки!G2140</f>
        <v>3500</v>
      </c>
      <c r="W2141" s="10">
        <f t="shared" si="1358"/>
        <v>0.5</v>
      </c>
      <c r="X2141" s="10">
        <f t="shared" si="1359"/>
        <v>0.48571428571428571</v>
      </c>
      <c r="Y2141" s="9">
        <f>Расценки!H2140</f>
        <v>3000</v>
      </c>
      <c r="Z2141" s="9">
        <f>Расценки!I2140</f>
        <v>3500</v>
      </c>
      <c r="AA2141" s="10">
        <f>Расценки!J2140</f>
        <v>0</v>
      </c>
      <c r="AB2141" s="10">
        <f>Расценки!K2140</f>
        <v>0</v>
      </c>
      <c r="AC2141" s="16">
        <f t="shared" si="1360"/>
        <v>0.5</v>
      </c>
      <c r="AD2141" s="16">
        <f t="shared" si="1361"/>
        <v>0.48571428571428571</v>
      </c>
      <c r="AE2141" s="10">
        <f t="shared" si="1362"/>
        <v>0.4</v>
      </c>
      <c r="AF2141" s="10">
        <f t="shared" si="1363"/>
        <v>0.41428571428571431</v>
      </c>
      <c r="AG2141" s="8">
        <f t="shared" si="1364"/>
        <v>1500</v>
      </c>
      <c r="AH2141" s="8">
        <f t="shared" si="1365"/>
        <v>1700</v>
      </c>
    </row>
    <row r="2142" spans="1:34" x14ac:dyDescent="0.25">
      <c r="A2142" s="7" t="s">
        <v>6236</v>
      </c>
      <c r="B2142" s="7" t="s">
        <v>6237</v>
      </c>
      <c r="C2142" s="7" t="s">
        <v>5227</v>
      </c>
      <c r="D2142" s="7" t="s">
        <v>1040</v>
      </c>
      <c r="E2142" s="7" t="str">
        <f>INDEX('Нормо-час по специальностям'!$B$6:$B$26,MATCH(D2142,'Нормо-час по специальностям'!$A$6:$A$26,0))</f>
        <v>Механик ПС / подъёмников / прессов / доков</v>
      </c>
      <c r="F2142" s="15">
        <v>0.02</v>
      </c>
      <c r="G2142" s="7" t="s">
        <v>7714</v>
      </c>
      <c r="H2142" s="11">
        <f t="shared" si="1349"/>
        <v>350</v>
      </c>
      <c r="I2142" s="8">
        <f>INDEX('Нормо-час по специальностям'!$D$6:$D$26,MATCH(D2142,'Нормо-час по специальностям'!$A$6:$A$26,0))</f>
        <v>1500</v>
      </c>
      <c r="J2142" s="8">
        <f>INDEX('Нормо-час по специальностям'!$E$6:$E$26,MATCH(D2142,'Нормо-час по специальностям'!$A$6:$A$26,0))</f>
        <v>1800</v>
      </c>
      <c r="K2142" s="8">
        <f t="shared" si="1350"/>
        <v>30</v>
      </c>
      <c r="L2142" s="8">
        <f t="shared" si="1351"/>
        <v>36</v>
      </c>
      <c r="M2142" s="8">
        <f>Расценки!L2141</f>
        <v>30</v>
      </c>
      <c r="N2142" s="8">
        <f>Расценки!M2141</f>
        <v>30</v>
      </c>
      <c r="O2142" s="10">
        <f t="shared" si="1352"/>
        <v>0</v>
      </c>
      <c r="P2142" s="10">
        <f t="shared" si="1353"/>
        <v>0.19999999999999996</v>
      </c>
      <c r="Q2142" s="7" t="str">
        <f t="shared" si="1354"/>
        <v>равно</v>
      </c>
      <c r="R2142" s="7" t="str">
        <f t="shared" si="1355"/>
        <v>расценка</v>
      </c>
      <c r="S2142" s="8">
        <f t="shared" si="1356"/>
        <v>1500</v>
      </c>
      <c r="T2142" s="8">
        <f t="shared" si="1357"/>
        <v>1500</v>
      </c>
      <c r="U2142" s="8">
        <f>Расценки!F2141</f>
        <v>40</v>
      </c>
      <c r="V2142" s="8">
        <f>Расценки!G2141</f>
        <v>45</v>
      </c>
      <c r="W2142" s="10">
        <f t="shared" si="1358"/>
        <v>0.25</v>
      </c>
      <c r="X2142" s="10">
        <f t="shared" si="1359"/>
        <v>0.2</v>
      </c>
      <c r="Y2142" s="9">
        <f>Расценки!H2141</f>
        <v>40</v>
      </c>
      <c r="Z2142" s="9">
        <f>Расценки!I2141</f>
        <v>48</v>
      </c>
      <c r="AA2142" s="10">
        <f>Расценки!J2141</f>
        <v>0</v>
      </c>
      <c r="AB2142" s="10">
        <f>Расценки!K2141</f>
        <v>6.6666666666666652E-2</v>
      </c>
      <c r="AC2142" s="16">
        <f t="shared" si="1360"/>
        <v>0.25</v>
      </c>
      <c r="AD2142" s="16">
        <f t="shared" si="1361"/>
        <v>0.25</v>
      </c>
      <c r="AE2142" s="10">
        <f t="shared" si="1362"/>
        <v>0.25</v>
      </c>
      <c r="AF2142" s="10">
        <f t="shared" si="1363"/>
        <v>0.375</v>
      </c>
      <c r="AG2142" s="8">
        <f t="shared" si="1364"/>
        <v>10</v>
      </c>
      <c r="AH2142" s="8">
        <f t="shared" si="1365"/>
        <v>12</v>
      </c>
    </row>
    <row r="2143" spans="1:34" x14ac:dyDescent="0.25">
      <c r="A2143" s="7" t="s">
        <v>6239</v>
      </c>
      <c r="B2143" s="7" t="s">
        <v>6240</v>
      </c>
      <c r="C2143" s="7" t="s">
        <v>177</v>
      </c>
      <c r="D2143" s="7" t="s">
        <v>1040</v>
      </c>
      <c r="E2143" s="7" t="str">
        <f>INDEX('Нормо-час по специальностям'!$B$6:$B$26,MATCH(D2143,'Нормо-час по специальностям'!$A$6:$A$26,0))</f>
        <v>Механик ПС / подъёмников / прессов / доков</v>
      </c>
      <c r="F2143" s="15">
        <v>1</v>
      </c>
      <c r="G2143" s="7" t="s">
        <v>7715</v>
      </c>
      <c r="H2143" s="11">
        <f t="shared" si="1349"/>
        <v>7</v>
      </c>
      <c r="I2143" s="8">
        <f>INDEX('Нормо-час по специальностям'!$D$6:$D$26,MATCH(D2143,'Нормо-час по специальностям'!$A$6:$A$26,0))</f>
        <v>1500</v>
      </c>
      <c r="J2143" s="8">
        <f>INDEX('Нормо-час по специальностям'!$E$6:$E$26,MATCH(D2143,'Нормо-час по специальностям'!$A$6:$A$26,0))</f>
        <v>1800</v>
      </c>
      <c r="K2143" s="8">
        <f t="shared" si="1350"/>
        <v>1500</v>
      </c>
      <c r="L2143" s="8">
        <f t="shared" si="1351"/>
        <v>1800</v>
      </c>
      <c r="M2143" s="8">
        <f>Расценки!L2142</f>
        <v>1800</v>
      </c>
      <c r="N2143" s="8">
        <f>Расценки!M2142</f>
        <v>2050</v>
      </c>
      <c r="O2143" s="10">
        <f t="shared" si="1352"/>
        <v>-0.16666666666666663</v>
      </c>
      <c r="P2143" s="10">
        <f t="shared" si="1353"/>
        <v>-0.12195121951219512</v>
      </c>
      <c r="Q2143" s="7" t="str">
        <f t="shared" si="1354"/>
        <v>нормо-часы</v>
      </c>
      <c r="R2143" s="7" t="str">
        <f t="shared" si="1355"/>
        <v>нормо-часы</v>
      </c>
      <c r="S2143" s="8">
        <f t="shared" si="1356"/>
        <v>1800</v>
      </c>
      <c r="T2143" s="8">
        <f t="shared" si="1357"/>
        <v>2050</v>
      </c>
      <c r="U2143" s="8">
        <f>Расценки!F2142</f>
        <v>3000</v>
      </c>
      <c r="V2143" s="8">
        <f>Расценки!G2142</f>
        <v>3500</v>
      </c>
      <c r="W2143" s="10">
        <f t="shared" si="1358"/>
        <v>0.5</v>
      </c>
      <c r="X2143" s="10">
        <f t="shared" si="1359"/>
        <v>0.48571428571428571</v>
      </c>
      <c r="Y2143" s="9">
        <f>Расценки!H2142</f>
        <v>3000</v>
      </c>
      <c r="Z2143" s="9">
        <f>Расценки!I2142</f>
        <v>3500</v>
      </c>
      <c r="AA2143" s="10">
        <f>Расценки!J2142</f>
        <v>0</v>
      </c>
      <c r="AB2143" s="10">
        <f>Расценки!K2142</f>
        <v>0</v>
      </c>
      <c r="AC2143" s="16">
        <f t="shared" si="1360"/>
        <v>0.5</v>
      </c>
      <c r="AD2143" s="16">
        <f t="shared" si="1361"/>
        <v>0.48571428571428571</v>
      </c>
      <c r="AE2143" s="10">
        <f t="shared" si="1362"/>
        <v>0.4</v>
      </c>
      <c r="AF2143" s="10">
        <f t="shared" si="1363"/>
        <v>0.41428571428571431</v>
      </c>
      <c r="AG2143" s="8">
        <f t="shared" si="1364"/>
        <v>1500</v>
      </c>
      <c r="AH2143" s="8">
        <f t="shared" si="1365"/>
        <v>1700</v>
      </c>
    </row>
    <row r="2144" spans="1:34" x14ac:dyDescent="0.25">
      <c r="A2144" s="7" t="s">
        <v>6242</v>
      </c>
      <c r="B2144" s="7" t="s">
        <v>6243</v>
      </c>
      <c r="C2144" s="7" t="s">
        <v>28</v>
      </c>
      <c r="D2144" s="7" t="s">
        <v>35</v>
      </c>
      <c r="E2144" s="7" t="str">
        <f>INDEX('Нормо-час по специальностям'!$B$6:$B$26,MATCH(D2144,'Нормо-час по специальностям'!$A$6:$A$26,0))</f>
        <v>Разнорабочий / демонтажник</v>
      </c>
      <c r="F2144" s="15">
        <v>5</v>
      </c>
      <c r="G2144" s="7" t="s">
        <v>7716</v>
      </c>
      <c r="H2144" s="11">
        <f t="shared" si="1349"/>
        <v>1.4</v>
      </c>
      <c r="I2144" s="8">
        <f>INDEX('Нормо-час по специальностям'!$D$6:$D$26,MATCH(D2144,'Нормо-час по специальностям'!$A$6:$A$26,0))</f>
        <v>550</v>
      </c>
      <c r="J2144" s="8">
        <f>INDEX('Нормо-час по специальностям'!$E$6:$E$26,MATCH(D2144,'Нормо-час по специальностям'!$A$6:$A$26,0))</f>
        <v>660</v>
      </c>
      <c r="K2144" s="8">
        <f t="shared" si="1350"/>
        <v>2750</v>
      </c>
      <c r="L2144" s="8">
        <f t="shared" si="1351"/>
        <v>3300</v>
      </c>
      <c r="M2144" s="8">
        <f>Расценки!L2143</f>
        <v>6000</v>
      </c>
      <c r="N2144" s="8">
        <f>Расценки!M2143</f>
        <v>6950</v>
      </c>
      <c r="O2144" s="10">
        <f t="shared" si="1352"/>
        <v>-0.54166666666666674</v>
      </c>
      <c r="P2144" s="10">
        <f t="shared" si="1353"/>
        <v>-0.52517985611510798</v>
      </c>
      <c r="Q2144" s="7" t="str">
        <f t="shared" si="1354"/>
        <v>нормо-часы</v>
      </c>
      <c r="R2144" s="7" t="str">
        <f t="shared" si="1355"/>
        <v>нормо-часы</v>
      </c>
      <c r="S2144" s="8">
        <f t="shared" si="1356"/>
        <v>1200</v>
      </c>
      <c r="T2144" s="8">
        <f t="shared" si="1357"/>
        <v>1390</v>
      </c>
      <c r="U2144" s="8">
        <f>Расценки!F2143</f>
        <v>9000</v>
      </c>
      <c r="V2144" s="8">
        <f>Расценки!G2143</f>
        <v>10500</v>
      </c>
      <c r="W2144" s="10">
        <f t="shared" si="1358"/>
        <v>0.69444444444444442</v>
      </c>
      <c r="X2144" s="10">
        <f t="shared" si="1359"/>
        <v>0.68571428571428572</v>
      </c>
      <c r="Y2144" s="9">
        <f>Расценки!H2143</f>
        <v>9000</v>
      </c>
      <c r="Z2144" s="9">
        <f>Расценки!I2143</f>
        <v>10500</v>
      </c>
      <c r="AA2144" s="10">
        <f>Расценки!J2143</f>
        <v>0</v>
      </c>
      <c r="AB2144" s="10">
        <f>Расценки!K2143</f>
        <v>0</v>
      </c>
      <c r="AC2144" s="16">
        <f t="shared" si="1360"/>
        <v>0.69444444444444442</v>
      </c>
      <c r="AD2144" s="16">
        <f t="shared" si="1361"/>
        <v>0.68571428571428572</v>
      </c>
      <c r="AE2144" s="10">
        <f t="shared" si="1362"/>
        <v>0.33333333333333331</v>
      </c>
      <c r="AF2144" s="10">
        <f t="shared" si="1363"/>
        <v>0.33809523809523812</v>
      </c>
      <c r="AG2144" s="8">
        <f t="shared" si="1364"/>
        <v>6250</v>
      </c>
      <c r="AH2144" s="8">
        <f t="shared" si="1365"/>
        <v>7200</v>
      </c>
    </row>
    <row r="2145" spans="1:34" x14ac:dyDescent="0.25">
      <c r="A2145" s="7" t="s">
        <v>6245</v>
      </c>
      <c r="B2145" s="7" t="s">
        <v>6246</v>
      </c>
      <c r="C2145" s="7" t="s">
        <v>54</v>
      </c>
      <c r="D2145" s="7" t="s">
        <v>3921</v>
      </c>
      <c r="E2145" s="7" t="str">
        <f>INDEX('Нормо-час по специальностям'!$B$6:$B$26,MATCH(D2145,'Нормо-час по специальностям'!$A$6:$A$26,0))</f>
        <v>Дезинфектор (ОЗДС)</v>
      </c>
      <c r="F2145" s="15">
        <v>0.03</v>
      </c>
      <c r="G2145" s="7" t="s">
        <v>7717</v>
      </c>
      <c r="H2145" s="11">
        <f t="shared" si="1349"/>
        <v>233.33</v>
      </c>
      <c r="I2145" s="8">
        <f>INDEX('Нормо-час по специальностям'!$D$6:$D$26,MATCH(D2145,'Нормо-час по специальностям'!$A$6:$A$26,0))</f>
        <v>850</v>
      </c>
      <c r="J2145" s="8">
        <f>INDEX('Нормо-час по специальностям'!$E$6:$E$26,MATCH(D2145,'Нормо-час по специальностям'!$A$6:$A$26,0))</f>
        <v>1020</v>
      </c>
      <c r="K2145" s="8">
        <f t="shared" si="1350"/>
        <v>26</v>
      </c>
      <c r="L2145" s="8">
        <f t="shared" si="1351"/>
        <v>31</v>
      </c>
      <c r="M2145" s="8">
        <f>Расценки!L2144</f>
        <v>36</v>
      </c>
      <c r="N2145" s="8">
        <f>Расценки!M2144</f>
        <v>42</v>
      </c>
      <c r="O2145" s="10">
        <f t="shared" si="1352"/>
        <v>-0.27777777777777779</v>
      </c>
      <c r="P2145" s="10">
        <f t="shared" si="1353"/>
        <v>-0.26190476190476186</v>
      </c>
      <c r="Q2145" s="7" t="str">
        <f t="shared" si="1354"/>
        <v>нормо-часы</v>
      </c>
      <c r="R2145" s="7" t="str">
        <f t="shared" si="1355"/>
        <v>нормо-часы</v>
      </c>
      <c r="S2145" s="8">
        <f t="shared" si="1356"/>
        <v>1200</v>
      </c>
      <c r="T2145" s="8">
        <f t="shared" si="1357"/>
        <v>1400</v>
      </c>
      <c r="U2145" s="8">
        <f>Расценки!F2144</f>
        <v>60</v>
      </c>
      <c r="V2145" s="8">
        <f>Расценки!G2144</f>
        <v>70</v>
      </c>
      <c r="W2145" s="10">
        <f t="shared" si="1358"/>
        <v>0.56666666666666665</v>
      </c>
      <c r="X2145" s="10">
        <f t="shared" si="1359"/>
        <v>0.55714285714285716</v>
      </c>
      <c r="Y2145" s="9">
        <f>Расценки!H2144</f>
        <v>60</v>
      </c>
      <c r="Z2145" s="9">
        <f>Расценки!I2144</f>
        <v>70</v>
      </c>
      <c r="AA2145" s="10">
        <f>Расценки!J2144</f>
        <v>0</v>
      </c>
      <c r="AB2145" s="10">
        <f>Расценки!K2144</f>
        <v>0</v>
      </c>
      <c r="AC2145" s="16">
        <f t="shared" si="1360"/>
        <v>0.56666666666666665</v>
      </c>
      <c r="AD2145" s="16">
        <f t="shared" si="1361"/>
        <v>0.55714285714285716</v>
      </c>
      <c r="AE2145" s="10">
        <f t="shared" si="1362"/>
        <v>0.4</v>
      </c>
      <c r="AF2145" s="10">
        <f t="shared" si="1363"/>
        <v>0.4</v>
      </c>
      <c r="AG2145" s="8">
        <f t="shared" si="1364"/>
        <v>34</v>
      </c>
      <c r="AH2145" s="8">
        <f t="shared" si="1365"/>
        <v>39</v>
      </c>
    </row>
    <row r="2146" spans="1:34" x14ac:dyDescent="0.25">
      <c r="A2146" s="7" t="s">
        <v>6248</v>
      </c>
      <c r="B2146" s="7" t="s">
        <v>6249</v>
      </c>
      <c r="C2146" s="7" t="s">
        <v>28</v>
      </c>
      <c r="D2146" s="7" t="s">
        <v>35</v>
      </c>
      <c r="E2146" s="7" t="str">
        <f>INDEX('Нормо-час по специальностям'!$B$6:$B$26,MATCH(D2146,'Нормо-час по специальностям'!$A$6:$A$26,0))</f>
        <v>Разнорабочий / демонтажник</v>
      </c>
      <c r="F2146" s="15">
        <v>0.3</v>
      </c>
      <c r="G2146" s="7" t="s">
        <v>7716</v>
      </c>
      <c r="H2146" s="11">
        <f t="shared" si="1349"/>
        <v>23.33</v>
      </c>
      <c r="I2146" s="8">
        <f>INDEX('Нормо-час по специальностям'!$D$6:$D$26,MATCH(D2146,'Нормо-час по специальностям'!$A$6:$A$26,0))</f>
        <v>550</v>
      </c>
      <c r="J2146" s="8">
        <f>INDEX('Нормо-час по специальностям'!$E$6:$E$26,MATCH(D2146,'Нормо-час по специальностям'!$A$6:$A$26,0))</f>
        <v>660</v>
      </c>
      <c r="K2146" s="8">
        <f t="shared" si="1350"/>
        <v>165</v>
      </c>
      <c r="L2146" s="8">
        <f t="shared" si="1351"/>
        <v>198</v>
      </c>
      <c r="M2146" s="8">
        <f>Расценки!L2145</f>
        <v>540</v>
      </c>
      <c r="N2146" s="8">
        <f>Расценки!M2145</f>
        <v>600</v>
      </c>
      <c r="O2146" s="10">
        <f t="shared" si="1352"/>
        <v>-0.69444444444444442</v>
      </c>
      <c r="P2146" s="10">
        <f t="shared" si="1353"/>
        <v>-0.66999999999999993</v>
      </c>
      <c r="Q2146" s="7" t="str">
        <f t="shared" si="1354"/>
        <v>нормо-часы</v>
      </c>
      <c r="R2146" s="7" t="str">
        <f t="shared" si="1355"/>
        <v>нормо-часы</v>
      </c>
      <c r="S2146" s="8">
        <f t="shared" si="1356"/>
        <v>1800</v>
      </c>
      <c r="T2146" s="8">
        <f t="shared" si="1357"/>
        <v>2000</v>
      </c>
      <c r="U2146" s="8">
        <f>Расценки!F2145</f>
        <v>800</v>
      </c>
      <c r="V2146" s="8">
        <f>Расценки!G2145</f>
        <v>950</v>
      </c>
      <c r="W2146" s="10">
        <f t="shared" si="1358"/>
        <v>0.79374999999999996</v>
      </c>
      <c r="X2146" s="10">
        <f t="shared" si="1359"/>
        <v>0.79157894736842105</v>
      </c>
      <c r="Y2146" s="9">
        <f>Расценки!H2145</f>
        <v>800</v>
      </c>
      <c r="Z2146" s="9">
        <f>Расценки!I2145</f>
        <v>950</v>
      </c>
      <c r="AA2146" s="10">
        <f>Расценки!J2145</f>
        <v>0</v>
      </c>
      <c r="AB2146" s="10">
        <f>Расценки!K2145</f>
        <v>0</v>
      </c>
      <c r="AC2146" s="16">
        <f t="shared" si="1360"/>
        <v>0.79374999999999996</v>
      </c>
      <c r="AD2146" s="16">
        <f t="shared" si="1361"/>
        <v>0.79157894736842105</v>
      </c>
      <c r="AE2146" s="10">
        <f t="shared" si="1362"/>
        <v>0.32500000000000001</v>
      </c>
      <c r="AF2146" s="10">
        <f t="shared" si="1363"/>
        <v>0.36842105263157893</v>
      </c>
      <c r="AG2146" s="8">
        <f t="shared" si="1364"/>
        <v>635</v>
      </c>
      <c r="AH2146" s="8">
        <f t="shared" si="1365"/>
        <v>752</v>
      </c>
    </row>
    <row r="2147" spans="1:34" x14ac:dyDescent="0.25">
      <c r="A2147" s="7" t="s">
        <v>6251</v>
      </c>
      <c r="B2147" s="7" t="s">
        <v>6252</v>
      </c>
      <c r="C2147" s="7" t="s">
        <v>177</v>
      </c>
      <c r="D2147" s="7" t="s">
        <v>1040</v>
      </c>
      <c r="E2147" s="7" t="str">
        <f>INDEX('Нормо-час по специальностям'!$B$6:$B$26,MATCH(D2147,'Нормо-час по специальностям'!$A$6:$A$26,0))</f>
        <v>Механик ПС / подъёмников / прессов / доков</v>
      </c>
      <c r="F2147" s="15">
        <v>1.5</v>
      </c>
      <c r="G2147" s="7" t="s">
        <v>7715</v>
      </c>
      <c r="H2147" s="11">
        <f t="shared" si="1349"/>
        <v>4.67</v>
      </c>
      <c r="I2147" s="8">
        <f>INDEX('Нормо-час по специальностям'!$D$6:$D$26,MATCH(D2147,'Нормо-час по специальностям'!$A$6:$A$26,0))</f>
        <v>1500</v>
      </c>
      <c r="J2147" s="8">
        <f>INDEX('Нормо-час по специальностям'!$E$6:$E$26,MATCH(D2147,'Нормо-час по специальностям'!$A$6:$A$26,0))</f>
        <v>1800</v>
      </c>
      <c r="K2147" s="8">
        <f t="shared" si="1350"/>
        <v>2250</v>
      </c>
      <c r="L2147" s="8">
        <f t="shared" si="1351"/>
        <v>2700</v>
      </c>
      <c r="M2147" s="8">
        <f>Расценки!L2146</f>
        <v>2500</v>
      </c>
      <c r="N2147" s="8">
        <f>Расценки!M2146</f>
        <v>2900</v>
      </c>
      <c r="O2147" s="10">
        <f t="shared" si="1352"/>
        <v>-9.9999999999999978E-2</v>
      </c>
      <c r="P2147" s="10">
        <f t="shared" si="1353"/>
        <v>-6.8965517241379337E-2</v>
      </c>
      <c r="Q2147" s="7" t="str">
        <f t="shared" si="1354"/>
        <v>равно</v>
      </c>
      <c r="R2147" s="7" t="str">
        <f t="shared" si="1355"/>
        <v>равно</v>
      </c>
      <c r="S2147" s="8">
        <f t="shared" si="1356"/>
        <v>1667</v>
      </c>
      <c r="T2147" s="8">
        <f t="shared" si="1357"/>
        <v>1933</v>
      </c>
      <c r="U2147" s="8">
        <f>Расценки!F2146</f>
        <v>4500</v>
      </c>
      <c r="V2147" s="8">
        <f>Расценки!G2146</f>
        <v>5200</v>
      </c>
      <c r="W2147" s="10">
        <f t="shared" si="1358"/>
        <v>0.5</v>
      </c>
      <c r="X2147" s="10">
        <f t="shared" si="1359"/>
        <v>0.48076923076923078</v>
      </c>
      <c r="Y2147" s="9">
        <f>Расценки!H2146</f>
        <v>4500</v>
      </c>
      <c r="Z2147" s="9">
        <f>Расценки!I2146</f>
        <v>5200</v>
      </c>
      <c r="AA2147" s="10">
        <f>Расценки!J2146</f>
        <v>0</v>
      </c>
      <c r="AB2147" s="10">
        <f>Расценки!K2146</f>
        <v>0</v>
      </c>
      <c r="AC2147" s="16">
        <f t="shared" si="1360"/>
        <v>0.5</v>
      </c>
      <c r="AD2147" s="16">
        <f t="shared" si="1361"/>
        <v>0.48076923076923078</v>
      </c>
      <c r="AE2147" s="10">
        <f t="shared" si="1362"/>
        <v>0.44444444444444442</v>
      </c>
      <c r="AF2147" s="10">
        <f t="shared" si="1363"/>
        <v>0.44230769230769229</v>
      </c>
      <c r="AG2147" s="8">
        <f t="shared" si="1364"/>
        <v>2250</v>
      </c>
      <c r="AH2147" s="8">
        <f t="shared" si="1365"/>
        <v>2500</v>
      </c>
    </row>
    <row r="2148" spans="1:34" x14ac:dyDescent="0.25">
      <c r="A2148" s="7" t="s">
        <v>6254</v>
      </c>
      <c r="B2148" s="7" t="s">
        <v>6255</v>
      </c>
      <c r="C2148" s="7" t="s">
        <v>177</v>
      </c>
      <c r="D2148" s="7" t="s">
        <v>35</v>
      </c>
      <c r="E2148" s="7" t="str">
        <f>INDEX('Нормо-час по специальностям'!$B$6:$B$26,MATCH(D2148,'Нормо-час по специальностям'!$A$6:$A$26,0))</f>
        <v>Разнорабочий / демонтажник</v>
      </c>
      <c r="F2148" s="15">
        <v>0.5</v>
      </c>
      <c r="G2148" s="7" t="s">
        <v>7714</v>
      </c>
      <c r="H2148" s="11">
        <f t="shared" si="1349"/>
        <v>14</v>
      </c>
      <c r="I2148" s="8">
        <f>INDEX('Нормо-час по специальностям'!$D$6:$D$26,MATCH(D2148,'Нормо-час по специальностям'!$A$6:$A$26,0))</f>
        <v>550</v>
      </c>
      <c r="J2148" s="8">
        <f>INDEX('Нормо-час по специальностям'!$E$6:$E$26,MATCH(D2148,'Нормо-час по специальностям'!$A$6:$A$26,0))</f>
        <v>660</v>
      </c>
      <c r="K2148" s="8">
        <f t="shared" si="1350"/>
        <v>275</v>
      </c>
      <c r="L2148" s="8">
        <f t="shared" si="1351"/>
        <v>330</v>
      </c>
      <c r="M2148" s="8">
        <f>Расценки!L2147</f>
        <v>1300</v>
      </c>
      <c r="N2148" s="8">
        <f>Расценки!M2147</f>
        <v>1500</v>
      </c>
      <c r="O2148" s="10">
        <f t="shared" si="1352"/>
        <v>-0.78846153846153844</v>
      </c>
      <c r="P2148" s="10">
        <f t="shared" si="1353"/>
        <v>-0.78</v>
      </c>
      <c r="Q2148" s="7" t="str">
        <f t="shared" si="1354"/>
        <v>нормо-часы</v>
      </c>
      <c r="R2148" s="7" t="str">
        <f t="shared" si="1355"/>
        <v>нормо-часы</v>
      </c>
      <c r="S2148" s="8">
        <f t="shared" si="1356"/>
        <v>2600</v>
      </c>
      <c r="T2148" s="8">
        <f t="shared" si="1357"/>
        <v>3000</v>
      </c>
      <c r="U2148" s="8">
        <f>Расценки!F2147</f>
        <v>1800</v>
      </c>
      <c r="V2148" s="8">
        <f>Расценки!G2147</f>
        <v>2000</v>
      </c>
      <c r="W2148" s="10">
        <f t="shared" si="1358"/>
        <v>0.84722222222222221</v>
      </c>
      <c r="X2148" s="10">
        <f t="shared" si="1359"/>
        <v>0.83499999999999996</v>
      </c>
      <c r="Y2148" s="9">
        <f>Расценки!H2147</f>
        <v>1800</v>
      </c>
      <c r="Z2148" s="9">
        <f>Расценки!I2147</f>
        <v>2000</v>
      </c>
      <c r="AA2148" s="10">
        <f>Расценки!J2147</f>
        <v>0</v>
      </c>
      <c r="AB2148" s="10">
        <f>Расценки!K2147</f>
        <v>0</v>
      </c>
      <c r="AC2148" s="16">
        <f t="shared" si="1360"/>
        <v>0.84722222222222221</v>
      </c>
      <c r="AD2148" s="16">
        <f t="shared" si="1361"/>
        <v>0.83499999999999996</v>
      </c>
      <c r="AE2148" s="10">
        <f t="shared" si="1362"/>
        <v>0.27777777777777779</v>
      </c>
      <c r="AF2148" s="10">
        <f t="shared" si="1363"/>
        <v>0.25</v>
      </c>
      <c r="AG2148" s="8">
        <f t="shared" si="1364"/>
        <v>1525</v>
      </c>
      <c r="AH2148" s="8">
        <f t="shared" si="1365"/>
        <v>1670</v>
      </c>
    </row>
    <row r="2149" spans="1:34" x14ac:dyDescent="0.25">
      <c r="A2149" s="7" t="s">
        <v>6257</v>
      </c>
      <c r="B2149" s="7" t="s">
        <v>6258</v>
      </c>
      <c r="C2149" s="7" t="s">
        <v>177</v>
      </c>
      <c r="D2149" s="7" t="s">
        <v>1040</v>
      </c>
      <c r="E2149" s="7" t="str">
        <f>INDEX('Нормо-час по специальностям'!$B$6:$B$26,MATCH(D2149,'Нормо-час по специальностям'!$A$6:$A$26,0))</f>
        <v>Механик ПС / подъёмников / прессов / доков</v>
      </c>
      <c r="F2149" s="15">
        <v>0.5</v>
      </c>
      <c r="G2149" s="7" t="s">
        <v>7718</v>
      </c>
      <c r="H2149" s="11">
        <f t="shared" si="1349"/>
        <v>14</v>
      </c>
      <c r="I2149" s="8">
        <f>INDEX('Нормо-час по специальностям'!$D$6:$D$26,MATCH(D2149,'Нормо-час по специальностям'!$A$6:$A$26,0))</f>
        <v>1500</v>
      </c>
      <c r="J2149" s="8">
        <f>INDEX('Нормо-час по специальностям'!$E$6:$E$26,MATCH(D2149,'Нормо-час по специальностям'!$A$6:$A$26,0))</f>
        <v>1800</v>
      </c>
      <c r="K2149" s="8">
        <f t="shared" si="1350"/>
        <v>750</v>
      </c>
      <c r="L2149" s="8">
        <f t="shared" si="1351"/>
        <v>900</v>
      </c>
      <c r="M2149" s="8">
        <f>Расценки!L2148</f>
        <v>840</v>
      </c>
      <c r="N2149" s="8">
        <f>Расценки!M2148</f>
        <v>960</v>
      </c>
      <c r="O2149" s="10">
        <f t="shared" si="1352"/>
        <v>-0.1071428571428571</v>
      </c>
      <c r="P2149" s="10">
        <f t="shared" si="1353"/>
        <v>-6.25E-2</v>
      </c>
      <c r="Q2149" s="7" t="str">
        <f t="shared" si="1354"/>
        <v>нормо-часы</v>
      </c>
      <c r="R2149" s="7" t="str">
        <f t="shared" si="1355"/>
        <v>равно</v>
      </c>
      <c r="S2149" s="8">
        <f t="shared" si="1356"/>
        <v>1680</v>
      </c>
      <c r="T2149" s="8">
        <f t="shared" si="1357"/>
        <v>1920</v>
      </c>
      <c r="U2149" s="8">
        <f>Расценки!F2148</f>
        <v>1500</v>
      </c>
      <c r="V2149" s="8">
        <f>Расценки!G2148</f>
        <v>1750</v>
      </c>
      <c r="W2149" s="10">
        <f t="shared" si="1358"/>
        <v>0.5</v>
      </c>
      <c r="X2149" s="10">
        <f t="shared" si="1359"/>
        <v>0.48571428571428571</v>
      </c>
      <c r="Y2149" s="9">
        <f>Расценки!H2148</f>
        <v>1500</v>
      </c>
      <c r="Z2149" s="9">
        <f>Расценки!I2148</f>
        <v>1750</v>
      </c>
      <c r="AA2149" s="10">
        <f>Расценки!J2148</f>
        <v>0</v>
      </c>
      <c r="AB2149" s="10">
        <f>Расценки!K2148</f>
        <v>0</v>
      </c>
      <c r="AC2149" s="16">
        <f t="shared" si="1360"/>
        <v>0.5</v>
      </c>
      <c r="AD2149" s="16">
        <f t="shared" si="1361"/>
        <v>0.48571428571428571</v>
      </c>
      <c r="AE2149" s="10">
        <f t="shared" si="1362"/>
        <v>0.44</v>
      </c>
      <c r="AF2149" s="10">
        <f t="shared" si="1363"/>
        <v>0.4514285714285714</v>
      </c>
      <c r="AG2149" s="8">
        <f t="shared" si="1364"/>
        <v>750</v>
      </c>
      <c r="AH2149" s="8">
        <f t="shared" si="1365"/>
        <v>850</v>
      </c>
    </row>
    <row r="2150" spans="1:34" x14ac:dyDescent="0.25">
      <c r="A2150" s="7" t="s">
        <v>6259</v>
      </c>
      <c r="B2150" s="7" t="s">
        <v>6260</v>
      </c>
      <c r="C2150" s="7" t="s">
        <v>177</v>
      </c>
      <c r="D2150" s="7" t="s">
        <v>1040</v>
      </c>
      <c r="E2150" s="7" t="str">
        <f>INDEX('Нормо-час по специальностям'!$B$6:$B$26,MATCH(D2150,'Нормо-час по специальностям'!$A$6:$A$26,0))</f>
        <v>Механик ПС / подъёмников / прессов / доков</v>
      </c>
      <c r="F2150" s="15">
        <v>0.75</v>
      </c>
      <c r="G2150" s="7" t="s">
        <v>7718</v>
      </c>
      <c r="H2150" s="11">
        <f t="shared" si="1349"/>
        <v>9.33</v>
      </c>
      <c r="I2150" s="8">
        <f>INDEX('Нормо-час по специальностям'!$D$6:$D$26,MATCH(D2150,'Нормо-час по специальностям'!$A$6:$A$26,0))</f>
        <v>1500</v>
      </c>
      <c r="J2150" s="8">
        <f>INDEX('Нормо-час по специальностям'!$E$6:$E$26,MATCH(D2150,'Нормо-час по специальностям'!$A$6:$A$26,0))</f>
        <v>1800</v>
      </c>
      <c r="K2150" s="8">
        <f t="shared" si="1350"/>
        <v>1125</v>
      </c>
      <c r="L2150" s="8">
        <f t="shared" si="1351"/>
        <v>1350</v>
      </c>
      <c r="M2150" s="8">
        <f>Расценки!L2149</f>
        <v>1250</v>
      </c>
      <c r="N2150" s="8">
        <f>Расценки!M2149</f>
        <v>1450</v>
      </c>
      <c r="O2150" s="10">
        <f t="shared" si="1352"/>
        <v>-9.9999999999999978E-2</v>
      </c>
      <c r="P2150" s="10">
        <f t="shared" si="1353"/>
        <v>-6.8965517241379337E-2</v>
      </c>
      <c r="Q2150" s="7" t="str">
        <f t="shared" si="1354"/>
        <v>равно</v>
      </c>
      <c r="R2150" s="7" t="str">
        <f t="shared" si="1355"/>
        <v>равно</v>
      </c>
      <c r="S2150" s="8">
        <f t="shared" si="1356"/>
        <v>1667</v>
      </c>
      <c r="T2150" s="8">
        <f t="shared" si="1357"/>
        <v>1933</v>
      </c>
      <c r="U2150" s="8">
        <f>Расценки!F2149</f>
        <v>2200</v>
      </c>
      <c r="V2150" s="8">
        <f>Расценки!G2149</f>
        <v>2600</v>
      </c>
      <c r="W2150" s="10">
        <f t="shared" si="1358"/>
        <v>0.48863636363636365</v>
      </c>
      <c r="X2150" s="10">
        <f t="shared" si="1359"/>
        <v>0.48076923076923078</v>
      </c>
      <c r="Y2150" s="9">
        <f>Расценки!H2149</f>
        <v>2200</v>
      </c>
      <c r="Z2150" s="9">
        <f>Расценки!I2149</f>
        <v>2600</v>
      </c>
      <c r="AA2150" s="10">
        <f>Расценки!J2149</f>
        <v>0</v>
      </c>
      <c r="AB2150" s="10">
        <f>Расценки!K2149</f>
        <v>0</v>
      </c>
      <c r="AC2150" s="16">
        <f t="shared" si="1360"/>
        <v>0.48863636363636365</v>
      </c>
      <c r="AD2150" s="16">
        <f t="shared" si="1361"/>
        <v>0.48076923076923078</v>
      </c>
      <c r="AE2150" s="10">
        <f t="shared" si="1362"/>
        <v>0.43181818181818182</v>
      </c>
      <c r="AF2150" s="10">
        <f t="shared" si="1363"/>
        <v>0.44230769230769229</v>
      </c>
      <c r="AG2150" s="8">
        <f t="shared" si="1364"/>
        <v>1075</v>
      </c>
      <c r="AH2150" s="8">
        <f t="shared" si="1365"/>
        <v>1250</v>
      </c>
    </row>
    <row r="2151" spans="1:34" x14ac:dyDescent="0.25">
      <c r="A2151" s="7" t="s">
        <v>6261</v>
      </c>
      <c r="B2151" s="7" t="s">
        <v>6262</v>
      </c>
      <c r="C2151" s="7" t="s">
        <v>177</v>
      </c>
      <c r="D2151" s="7" t="s">
        <v>1040</v>
      </c>
      <c r="E2151" s="7" t="str">
        <f>INDEX('Нормо-час по специальностям'!$B$6:$B$26,MATCH(D2151,'Нормо-час по специальностям'!$A$6:$A$26,0))</f>
        <v>Механик ПС / подъёмников / прессов / доков</v>
      </c>
      <c r="F2151" s="15">
        <v>1</v>
      </c>
      <c r="G2151" s="7" t="s">
        <v>7718</v>
      </c>
      <c r="H2151" s="11">
        <f t="shared" si="1349"/>
        <v>7</v>
      </c>
      <c r="I2151" s="8">
        <f>INDEX('Нормо-час по специальностям'!$D$6:$D$26,MATCH(D2151,'Нормо-час по специальностям'!$A$6:$A$26,0))</f>
        <v>1500</v>
      </c>
      <c r="J2151" s="8">
        <f>INDEX('Нормо-час по специальностям'!$E$6:$E$26,MATCH(D2151,'Нормо-час по специальностям'!$A$6:$A$26,0))</f>
        <v>1800</v>
      </c>
      <c r="K2151" s="8">
        <f t="shared" si="1350"/>
        <v>1500</v>
      </c>
      <c r="L2151" s="8">
        <f t="shared" si="1351"/>
        <v>1800</v>
      </c>
      <c r="M2151" s="8">
        <f>Расценки!L2150</f>
        <v>1700</v>
      </c>
      <c r="N2151" s="8">
        <f>Расценки!M2150</f>
        <v>1900</v>
      </c>
      <c r="O2151" s="10">
        <f t="shared" si="1352"/>
        <v>-0.11764705882352944</v>
      </c>
      <c r="P2151" s="10">
        <f t="shared" si="1353"/>
        <v>-5.2631578947368474E-2</v>
      </c>
      <c r="Q2151" s="7" t="str">
        <f t="shared" si="1354"/>
        <v>нормо-часы</v>
      </c>
      <c r="R2151" s="7" t="str">
        <f t="shared" si="1355"/>
        <v>равно</v>
      </c>
      <c r="S2151" s="8">
        <f t="shared" si="1356"/>
        <v>1700</v>
      </c>
      <c r="T2151" s="8">
        <f t="shared" si="1357"/>
        <v>1900</v>
      </c>
      <c r="U2151" s="8">
        <f>Расценки!F2150</f>
        <v>2800</v>
      </c>
      <c r="V2151" s="8">
        <f>Расценки!G2150</f>
        <v>3300</v>
      </c>
      <c r="W2151" s="10">
        <f t="shared" si="1358"/>
        <v>0.4642857142857143</v>
      </c>
      <c r="X2151" s="10">
        <f t="shared" si="1359"/>
        <v>0.45454545454545453</v>
      </c>
      <c r="Y2151" s="9">
        <f>Расценки!H2150</f>
        <v>2800</v>
      </c>
      <c r="Z2151" s="9">
        <f>Расценки!I2150</f>
        <v>3300</v>
      </c>
      <c r="AA2151" s="10">
        <f>Расценки!J2150</f>
        <v>0</v>
      </c>
      <c r="AB2151" s="10">
        <f>Расценки!K2150</f>
        <v>0</v>
      </c>
      <c r="AC2151" s="16">
        <f t="shared" si="1360"/>
        <v>0.4642857142857143</v>
      </c>
      <c r="AD2151" s="16">
        <f t="shared" si="1361"/>
        <v>0.45454545454545453</v>
      </c>
      <c r="AE2151" s="10">
        <f t="shared" si="1362"/>
        <v>0.39285714285714285</v>
      </c>
      <c r="AF2151" s="10">
        <f t="shared" si="1363"/>
        <v>0.42424242424242425</v>
      </c>
      <c r="AG2151" s="8">
        <f t="shared" si="1364"/>
        <v>1300</v>
      </c>
      <c r="AH2151" s="8">
        <f t="shared" si="1365"/>
        <v>1500</v>
      </c>
    </row>
    <row r="2152" spans="1:34" x14ac:dyDescent="0.25">
      <c r="A2152" s="7" t="s">
        <v>6263</v>
      </c>
      <c r="B2152" s="7" t="s">
        <v>6264</v>
      </c>
      <c r="C2152" s="7" t="s">
        <v>177</v>
      </c>
      <c r="D2152" s="7" t="s">
        <v>1040</v>
      </c>
      <c r="E2152" s="7" t="str">
        <f>INDEX('Нормо-час по специальностям'!$B$6:$B$26,MATCH(D2152,'Нормо-час по специальностям'!$A$6:$A$26,0))</f>
        <v>Механик ПС / подъёмников / прессов / доков</v>
      </c>
      <c r="F2152" s="15">
        <v>1</v>
      </c>
      <c r="G2152" s="7" t="s">
        <v>7718</v>
      </c>
      <c r="H2152" s="11">
        <f t="shared" si="1349"/>
        <v>7</v>
      </c>
      <c r="I2152" s="8">
        <f>INDEX('Нормо-час по специальностям'!$D$6:$D$26,MATCH(D2152,'Нормо-час по специальностям'!$A$6:$A$26,0))</f>
        <v>1500</v>
      </c>
      <c r="J2152" s="8">
        <f>INDEX('Нормо-час по специальностям'!$E$6:$E$26,MATCH(D2152,'Нормо-час по специальностям'!$A$6:$A$26,0))</f>
        <v>1800</v>
      </c>
      <c r="K2152" s="8">
        <f t="shared" si="1350"/>
        <v>1500</v>
      </c>
      <c r="L2152" s="8">
        <f t="shared" si="1351"/>
        <v>1800</v>
      </c>
      <c r="M2152" s="8">
        <f>Расценки!L2151</f>
        <v>1700</v>
      </c>
      <c r="N2152" s="8">
        <f>Расценки!M2151</f>
        <v>1900</v>
      </c>
      <c r="O2152" s="10">
        <f t="shared" si="1352"/>
        <v>-0.11764705882352944</v>
      </c>
      <c r="P2152" s="10">
        <f t="shared" si="1353"/>
        <v>-5.2631578947368474E-2</v>
      </c>
      <c r="Q2152" s="7" t="str">
        <f t="shared" si="1354"/>
        <v>нормо-часы</v>
      </c>
      <c r="R2152" s="7" t="str">
        <f t="shared" si="1355"/>
        <v>равно</v>
      </c>
      <c r="S2152" s="8">
        <f t="shared" si="1356"/>
        <v>1700</v>
      </c>
      <c r="T2152" s="8">
        <f t="shared" si="1357"/>
        <v>1900</v>
      </c>
      <c r="U2152" s="8">
        <f>Расценки!F2151</f>
        <v>2800</v>
      </c>
      <c r="V2152" s="8">
        <f>Расценки!G2151</f>
        <v>3300</v>
      </c>
      <c r="W2152" s="10">
        <f t="shared" si="1358"/>
        <v>0.4642857142857143</v>
      </c>
      <c r="X2152" s="10">
        <f t="shared" si="1359"/>
        <v>0.45454545454545453</v>
      </c>
      <c r="Y2152" s="9">
        <f>Расценки!H2151</f>
        <v>2800</v>
      </c>
      <c r="Z2152" s="9">
        <f>Расценки!I2151</f>
        <v>3300</v>
      </c>
      <c r="AA2152" s="10">
        <f>Расценки!J2151</f>
        <v>0</v>
      </c>
      <c r="AB2152" s="10">
        <f>Расценки!K2151</f>
        <v>0</v>
      </c>
      <c r="AC2152" s="16">
        <f t="shared" si="1360"/>
        <v>0.4642857142857143</v>
      </c>
      <c r="AD2152" s="16">
        <f t="shared" si="1361"/>
        <v>0.45454545454545453</v>
      </c>
      <c r="AE2152" s="10">
        <f t="shared" si="1362"/>
        <v>0.39285714285714285</v>
      </c>
      <c r="AF2152" s="10">
        <f t="shared" si="1363"/>
        <v>0.42424242424242425</v>
      </c>
      <c r="AG2152" s="8">
        <f t="shared" si="1364"/>
        <v>1300</v>
      </c>
      <c r="AH2152" s="8">
        <f t="shared" si="1365"/>
        <v>1500</v>
      </c>
    </row>
    <row r="2153" spans="1:34" x14ac:dyDescent="0.25">
      <c r="A2153" s="7" t="s">
        <v>6265</v>
      </c>
      <c r="B2153" s="7" t="s">
        <v>6266</v>
      </c>
      <c r="C2153" s="7" t="s">
        <v>177</v>
      </c>
      <c r="D2153" s="7" t="s">
        <v>1040</v>
      </c>
      <c r="E2153" s="7" t="str">
        <f>INDEX('Нормо-час по специальностям'!$B$6:$B$26,MATCH(D2153,'Нормо-час по специальностям'!$A$6:$A$26,0))</f>
        <v>Механик ПС / подъёмников / прессов / доков</v>
      </c>
      <c r="F2153" s="15">
        <v>0.75</v>
      </c>
      <c r="G2153" s="7" t="s">
        <v>7718</v>
      </c>
      <c r="H2153" s="11">
        <f t="shared" si="1349"/>
        <v>9.33</v>
      </c>
      <c r="I2153" s="8">
        <f>INDEX('Нормо-час по специальностям'!$D$6:$D$26,MATCH(D2153,'Нормо-час по специальностям'!$A$6:$A$26,0))</f>
        <v>1500</v>
      </c>
      <c r="J2153" s="8">
        <f>INDEX('Нормо-час по специальностям'!$E$6:$E$26,MATCH(D2153,'Нормо-час по специальностям'!$A$6:$A$26,0))</f>
        <v>1800</v>
      </c>
      <c r="K2153" s="8">
        <f t="shared" si="1350"/>
        <v>1125</v>
      </c>
      <c r="L2153" s="8">
        <f t="shared" si="1351"/>
        <v>1350</v>
      </c>
      <c r="M2153" s="8">
        <f>Расценки!L2152</f>
        <v>1250</v>
      </c>
      <c r="N2153" s="8">
        <f>Расценки!M2152</f>
        <v>1450</v>
      </c>
      <c r="O2153" s="10">
        <f t="shared" si="1352"/>
        <v>-9.9999999999999978E-2</v>
      </c>
      <c r="P2153" s="10">
        <f t="shared" si="1353"/>
        <v>-6.8965517241379337E-2</v>
      </c>
      <c r="Q2153" s="7" t="str">
        <f t="shared" si="1354"/>
        <v>равно</v>
      </c>
      <c r="R2153" s="7" t="str">
        <f t="shared" si="1355"/>
        <v>равно</v>
      </c>
      <c r="S2153" s="8">
        <f t="shared" si="1356"/>
        <v>1667</v>
      </c>
      <c r="T2153" s="8">
        <f t="shared" si="1357"/>
        <v>1933</v>
      </c>
      <c r="U2153" s="8">
        <f>Расценки!F2152</f>
        <v>2200</v>
      </c>
      <c r="V2153" s="8">
        <f>Расценки!G2152</f>
        <v>2600</v>
      </c>
      <c r="W2153" s="10">
        <f t="shared" si="1358"/>
        <v>0.48863636363636365</v>
      </c>
      <c r="X2153" s="10">
        <f t="shared" si="1359"/>
        <v>0.48076923076923078</v>
      </c>
      <c r="Y2153" s="9">
        <f>Расценки!H2152</f>
        <v>2200</v>
      </c>
      <c r="Z2153" s="9">
        <f>Расценки!I2152</f>
        <v>2600</v>
      </c>
      <c r="AA2153" s="10">
        <f>Расценки!J2152</f>
        <v>0</v>
      </c>
      <c r="AB2153" s="10">
        <f>Расценки!K2152</f>
        <v>0</v>
      </c>
      <c r="AC2153" s="16">
        <f t="shared" si="1360"/>
        <v>0.48863636363636365</v>
      </c>
      <c r="AD2153" s="16">
        <f t="shared" si="1361"/>
        <v>0.48076923076923078</v>
      </c>
      <c r="AE2153" s="10">
        <f t="shared" si="1362"/>
        <v>0.43181818181818182</v>
      </c>
      <c r="AF2153" s="10">
        <f t="shared" si="1363"/>
        <v>0.44230769230769229</v>
      </c>
      <c r="AG2153" s="8">
        <f t="shared" si="1364"/>
        <v>1075</v>
      </c>
      <c r="AH2153" s="8">
        <f t="shared" si="1365"/>
        <v>1250</v>
      </c>
    </row>
    <row r="2154" spans="1:34" x14ac:dyDescent="0.25">
      <c r="A2154" s="7" t="s">
        <v>6267</v>
      </c>
      <c r="B2154" s="7" t="s">
        <v>6268</v>
      </c>
      <c r="C2154" s="7" t="s">
        <v>177</v>
      </c>
      <c r="D2154" s="7" t="s">
        <v>1040</v>
      </c>
      <c r="E2154" s="7" t="str">
        <f>INDEX('Нормо-час по специальностям'!$B$6:$B$26,MATCH(D2154,'Нормо-час по специальностям'!$A$6:$A$26,0))</f>
        <v>Механик ПС / подъёмников / прессов / доков</v>
      </c>
      <c r="F2154" s="15">
        <v>0.75</v>
      </c>
      <c r="G2154" s="7" t="s">
        <v>7718</v>
      </c>
      <c r="H2154" s="11">
        <f t="shared" si="1349"/>
        <v>9.33</v>
      </c>
      <c r="I2154" s="8">
        <f>INDEX('Нормо-час по специальностям'!$D$6:$D$26,MATCH(D2154,'Нормо-час по специальностям'!$A$6:$A$26,0))</f>
        <v>1500</v>
      </c>
      <c r="J2154" s="8">
        <f>INDEX('Нормо-час по специальностям'!$E$6:$E$26,MATCH(D2154,'Нормо-час по специальностям'!$A$6:$A$26,0))</f>
        <v>1800</v>
      </c>
      <c r="K2154" s="8">
        <f t="shared" si="1350"/>
        <v>1125</v>
      </c>
      <c r="L2154" s="8">
        <f t="shared" si="1351"/>
        <v>1350</v>
      </c>
      <c r="M2154" s="8">
        <f>Расценки!L2153</f>
        <v>1250</v>
      </c>
      <c r="N2154" s="8">
        <f>Расценки!M2153</f>
        <v>1450</v>
      </c>
      <c r="O2154" s="10">
        <f t="shared" si="1352"/>
        <v>-9.9999999999999978E-2</v>
      </c>
      <c r="P2154" s="10">
        <f t="shared" si="1353"/>
        <v>-6.8965517241379337E-2</v>
      </c>
      <c r="Q2154" s="7" t="str">
        <f t="shared" si="1354"/>
        <v>равно</v>
      </c>
      <c r="R2154" s="7" t="str">
        <f t="shared" si="1355"/>
        <v>равно</v>
      </c>
      <c r="S2154" s="8">
        <f t="shared" si="1356"/>
        <v>1667</v>
      </c>
      <c r="T2154" s="8">
        <f t="shared" si="1357"/>
        <v>1933</v>
      </c>
      <c r="U2154" s="8">
        <f>Расценки!F2153</f>
        <v>2200</v>
      </c>
      <c r="V2154" s="8">
        <f>Расценки!G2153</f>
        <v>2600</v>
      </c>
      <c r="W2154" s="10">
        <f t="shared" si="1358"/>
        <v>0.48863636363636365</v>
      </c>
      <c r="X2154" s="10">
        <f t="shared" si="1359"/>
        <v>0.48076923076923078</v>
      </c>
      <c r="Y2154" s="9">
        <f>Расценки!H2153</f>
        <v>2200</v>
      </c>
      <c r="Z2154" s="9">
        <f>Расценки!I2153</f>
        <v>2600</v>
      </c>
      <c r="AA2154" s="10">
        <f>Расценки!J2153</f>
        <v>0</v>
      </c>
      <c r="AB2154" s="10">
        <f>Расценки!K2153</f>
        <v>0</v>
      </c>
      <c r="AC2154" s="16">
        <f t="shared" si="1360"/>
        <v>0.48863636363636365</v>
      </c>
      <c r="AD2154" s="16">
        <f t="shared" si="1361"/>
        <v>0.48076923076923078</v>
      </c>
      <c r="AE2154" s="10">
        <f t="shared" si="1362"/>
        <v>0.43181818181818182</v>
      </c>
      <c r="AF2154" s="10">
        <f t="shared" si="1363"/>
        <v>0.44230769230769229</v>
      </c>
      <c r="AG2154" s="8">
        <f t="shared" si="1364"/>
        <v>1075</v>
      </c>
      <c r="AH2154" s="8">
        <f t="shared" si="1365"/>
        <v>1250</v>
      </c>
    </row>
    <row r="2155" spans="1:34" x14ac:dyDescent="0.25">
      <c r="A2155" s="7" t="s">
        <v>6269</v>
      </c>
      <c r="B2155" s="7" t="s">
        <v>6270</v>
      </c>
      <c r="C2155" s="7" t="s">
        <v>177</v>
      </c>
      <c r="D2155" s="7" t="s">
        <v>1040</v>
      </c>
      <c r="E2155" s="7" t="str">
        <f>INDEX('Нормо-час по специальностям'!$B$6:$B$26,MATCH(D2155,'Нормо-час по специальностям'!$A$6:$A$26,0))</f>
        <v>Механик ПС / подъёмников / прессов / доков</v>
      </c>
      <c r="F2155" s="15">
        <v>0.5</v>
      </c>
      <c r="G2155" s="7" t="s">
        <v>7718</v>
      </c>
      <c r="H2155" s="11">
        <f t="shared" si="1349"/>
        <v>14</v>
      </c>
      <c r="I2155" s="8">
        <f>INDEX('Нормо-час по специальностям'!$D$6:$D$26,MATCH(D2155,'Нормо-час по специальностям'!$A$6:$A$26,0))</f>
        <v>1500</v>
      </c>
      <c r="J2155" s="8">
        <f>INDEX('Нормо-час по специальностям'!$E$6:$E$26,MATCH(D2155,'Нормо-час по специальностям'!$A$6:$A$26,0))</f>
        <v>1800</v>
      </c>
      <c r="K2155" s="8">
        <f t="shared" si="1350"/>
        <v>750</v>
      </c>
      <c r="L2155" s="8">
        <f t="shared" si="1351"/>
        <v>900</v>
      </c>
      <c r="M2155" s="8">
        <f>Расценки!L2154</f>
        <v>840</v>
      </c>
      <c r="N2155" s="8">
        <f>Расценки!M2154</f>
        <v>960</v>
      </c>
      <c r="O2155" s="10">
        <f t="shared" si="1352"/>
        <v>-0.1071428571428571</v>
      </c>
      <c r="P2155" s="10">
        <f t="shared" si="1353"/>
        <v>-6.25E-2</v>
      </c>
      <c r="Q2155" s="7" t="str">
        <f t="shared" si="1354"/>
        <v>нормо-часы</v>
      </c>
      <c r="R2155" s="7" t="str">
        <f t="shared" si="1355"/>
        <v>равно</v>
      </c>
      <c r="S2155" s="8">
        <f t="shared" si="1356"/>
        <v>1680</v>
      </c>
      <c r="T2155" s="8">
        <f t="shared" si="1357"/>
        <v>1920</v>
      </c>
      <c r="U2155" s="8">
        <f>Расценки!F2154</f>
        <v>1500</v>
      </c>
      <c r="V2155" s="8">
        <f>Расценки!G2154</f>
        <v>1750</v>
      </c>
      <c r="W2155" s="10">
        <f t="shared" si="1358"/>
        <v>0.5</v>
      </c>
      <c r="X2155" s="10">
        <f t="shared" si="1359"/>
        <v>0.48571428571428571</v>
      </c>
      <c r="Y2155" s="9">
        <f>Расценки!H2154</f>
        <v>1500</v>
      </c>
      <c r="Z2155" s="9">
        <f>Расценки!I2154</f>
        <v>1750</v>
      </c>
      <c r="AA2155" s="10">
        <f>Расценки!J2154</f>
        <v>0</v>
      </c>
      <c r="AB2155" s="10">
        <f>Расценки!K2154</f>
        <v>0</v>
      </c>
      <c r="AC2155" s="16">
        <f t="shared" si="1360"/>
        <v>0.5</v>
      </c>
      <c r="AD2155" s="16">
        <f t="shared" si="1361"/>
        <v>0.48571428571428571</v>
      </c>
      <c r="AE2155" s="10">
        <f t="shared" si="1362"/>
        <v>0.44</v>
      </c>
      <c r="AF2155" s="10">
        <f t="shared" si="1363"/>
        <v>0.4514285714285714</v>
      </c>
      <c r="AG2155" s="8">
        <f t="shared" si="1364"/>
        <v>750</v>
      </c>
      <c r="AH2155" s="8">
        <f t="shared" si="1365"/>
        <v>850</v>
      </c>
    </row>
    <row r="2156" spans="1:34" x14ac:dyDescent="0.25">
      <c r="A2156" s="7" t="s">
        <v>6271</v>
      </c>
      <c r="B2156" s="7" t="s">
        <v>6272</v>
      </c>
      <c r="C2156" s="7" t="s">
        <v>177</v>
      </c>
      <c r="D2156" s="7" t="s">
        <v>1040</v>
      </c>
      <c r="E2156" s="7" t="str">
        <f>INDEX('Нормо-час по специальностям'!$B$6:$B$26,MATCH(D2156,'Нормо-час по специальностям'!$A$6:$A$26,0))</f>
        <v>Механик ПС / подъёмников / прессов / доков</v>
      </c>
      <c r="F2156" s="15">
        <v>0.3</v>
      </c>
      <c r="G2156" s="7" t="s">
        <v>7718</v>
      </c>
      <c r="H2156" s="11">
        <f t="shared" si="1349"/>
        <v>23.33</v>
      </c>
      <c r="I2156" s="8">
        <f>INDEX('Нормо-час по специальностям'!$D$6:$D$26,MATCH(D2156,'Нормо-час по специальностям'!$A$6:$A$26,0))</f>
        <v>1500</v>
      </c>
      <c r="J2156" s="8">
        <f>INDEX('Нормо-час по специальностям'!$E$6:$E$26,MATCH(D2156,'Нормо-час по специальностям'!$A$6:$A$26,0))</f>
        <v>1800</v>
      </c>
      <c r="K2156" s="8">
        <f t="shared" si="1350"/>
        <v>450</v>
      </c>
      <c r="L2156" s="8">
        <f t="shared" si="1351"/>
        <v>540</v>
      </c>
      <c r="M2156" s="8">
        <f>Расценки!L2155</f>
        <v>500</v>
      </c>
      <c r="N2156" s="8">
        <f>Расценки!M2155</f>
        <v>580</v>
      </c>
      <c r="O2156" s="10">
        <f t="shared" si="1352"/>
        <v>-9.9999999999999978E-2</v>
      </c>
      <c r="P2156" s="10">
        <f t="shared" si="1353"/>
        <v>-6.8965517241379337E-2</v>
      </c>
      <c r="Q2156" s="7" t="str">
        <f t="shared" si="1354"/>
        <v>равно</v>
      </c>
      <c r="R2156" s="7" t="str">
        <f t="shared" si="1355"/>
        <v>равно</v>
      </c>
      <c r="S2156" s="8">
        <f t="shared" si="1356"/>
        <v>1667</v>
      </c>
      <c r="T2156" s="8">
        <f t="shared" si="1357"/>
        <v>1933</v>
      </c>
      <c r="U2156" s="8">
        <f>Расценки!F2155</f>
        <v>900</v>
      </c>
      <c r="V2156" s="8">
        <f>Расценки!G2155</f>
        <v>1050</v>
      </c>
      <c r="W2156" s="10">
        <f t="shared" si="1358"/>
        <v>0.5</v>
      </c>
      <c r="X2156" s="10">
        <f t="shared" si="1359"/>
        <v>0.48571428571428571</v>
      </c>
      <c r="Y2156" s="9">
        <f>Расценки!H2155</f>
        <v>900</v>
      </c>
      <c r="Z2156" s="9">
        <f>Расценки!I2155</f>
        <v>1050</v>
      </c>
      <c r="AA2156" s="10">
        <f>Расценки!J2155</f>
        <v>0</v>
      </c>
      <c r="AB2156" s="10">
        <f>Расценки!K2155</f>
        <v>0</v>
      </c>
      <c r="AC2156" s="16">
        <f t="shared" si="1360"/>
        <v>0.5</v>
      </c>
      <c r="AD2156" s="16">
        <f t="shared" si="1361"/>
        <v>0.48571428571428571</v>
      </c>
      <c r="AE2156" s="10">
        <f t="shared" si="1362"/>
        <v>0.44444444444444442</v>
      </c>
      <c r="AF2156" s="10">
        <f t="shared" si="1363"/>
        <v>0.44761904761904764</v>
      </c>
      <c r="AG2156" s="8">
        <f t="shared" si="1364"/>
        <v>450</v>
      </c>
      <c r="AH2156" s="8">
        <f t="shared" si="1365"/>
        <v>510</v>
      </c>
    </row>
    <row r="2157" spans="1:34" x14ac:dyDescent="0.25">
      <c r="A2157" s="7" t="s">
        <v>6273</v>
      </c>
      <c r="B2157" s="7" t="s">
        <v>6274</v>
      </c>
      <c r="C2157" s="7" t="s">
        <v>177</v>
      </c>
      <c r="D2157" s="7" t="s">
        <v>1040</v>
      </c>
      <c r="E2157" s="7" t="str">
        <f>INDEX('Нормо-час по специальностям'!$B$6:$B$26,MATCH(D2157,'Нормо-час по специальностям'!$A$6:$A$26,0))</f>
        <v>Механик ПС / подъёмников / прессов / доков</v>
      </c>
      <c r="F2157" s="15">
        <v>0.4</v>
      </c>
      <c r="G2157" s="7" t="s">
        <v>7718</v>
      </c>
      <c r="H2157" s="11">
        <f t="shared" si="1349"/>
        <v>17.5</v>
      </c>
      <c r="I2157" s="8">
        <f>INDEX('Нормо-час по специальностям'!$D$6:$D$26,MATCH(D2157,'Нормо-час по специальностям'!$A$6:$A$26,0))</f>
        <v>1500</v>
      </c>
      <c r="J2157" s="8">
        <f>INDEX('Нормо-час по специальностям'!$E$6:$E$26,MATCH(D2157,'Нормо-час по специальностям'!$A$6:$A$26,0))</f>
        <v>1800</v>
      </c>
      <c r="K2157" s="8">
        <f t="shared" si="1350"/>
        <v>600</v>
      </c>
      <c r="L2157" s="8">
        <f t="shared" si="1351"/>
        <v>720</v>
      </c>
      <c r="M2157" s="8">
        <f>Расценки!L2156</f>
        <v>670</v>
      </c>
      <c r="N2157" s="8">
        <f>Расценки!M2156</f>
        <v>780</v>
      </c>
      <c r="O2157" s="10">
        <f t="shared" si="1352"/>
        <v>-0.10447761194029848</v>
      </c>
      <c r="P2157" s="10">
        <f t="shared" si="1353"/>
        <v>-7.6923076923076872E-2</v>
      </c>
      <c r="Q2157" s="7" t="str">
        <f t="shared" si="1354"/>
        <v>нормо-часы</v>
      </c>
      <c r="R2157" s="7" t="str">
        <f t="shared" si="1355"/>
        <v>равно</v>
      </c>
      <c r="S2157" s="8">
        <f t="shared" si="1356"/>
        <v>1675</v>
      </c>
      <c r="T2157" s="8">
        <f t="shared" si="1357"/>
        <v>1950</v>
      </c>
      <c r="U2157" s="8">
        <f>Расценки!F2156</f>
        <v>1200</v>
      </c>
      <c r="V2157" s="8">
        <f>Расценки!G2156</f>
        <v>1400</v>
      </c>
      <c r="W2157" s="10">
        <f t="shared" si="1358"/>
        <v>0.5</v>
      </c>
      <c r="X2157" s="10">
        <f t="shared" si="1359"/>
        <v>0.48571428571428571</v>
      </c>
      <c r="Y2157" s="9">
        <f>Расценки!H2156</f>
        <v>1200</v>
      </c>
      <c r="Z2157" s="9">
        <f>Расценки!I2156</f>
        <v>1400</v>
      </c>
      <c r="AA2157" s="10">
        <f>Расценки!J2156</f>
        <v>0</v>
      </c>
      <c r="AB2157" s="10">
        <f>Расценки!K2156</f>
        <v>0</v>
      </c>
      <c r="AC2157" s="16">
        <f t="shared" si="1360"/>
        <v>0.5</v>
      </c>
      <c r="AD2157" s="16">
        <f t="shared" si="1361"/>
        <v>0.48571428571428571</v>
      </c>
      <c r="AE2157" s="10">
        <f t="shared" si="1362"/>
        <v>0.44166666666666665</v>
      </c>
      <c r="AF2157" s="10">
        <f t="shared" si="1363"/>
        <v>0.44285714285714284</v>
      </c>
      <c r="AG2157" s="8">
        <f t="shared" si="1364"/>
        <v>600</v>
      </c>
      <c r="AH2157" s="8">
        <f t="shared" si="1365"/>
        <v>680</v>
      </c>
    </row>
    <row r="2158" spans="1:34" x14ac:dyDescent="0.25">
      <c r="A2158" s="7" t="s">
        <v>6276</v>
      </c>
      <c r="B2158" s="7" t="s">
        <v>6277</v>
      </c>
      <c r="C2158" s="7" t="s">
        <v>177</v>
      </c>
      <c r="D2158" s="7" t="s">
        <v>1040</v>
      </c>
      <c r="E2158" s="7" t="str">
        <f>INDEX('Нормо-час по специальностям'!$B$6:$B$26,MATCH(D2158,'Нормо-час по специальностям'!$A$6:$A$26,0))</f>
        <v>Механик ПС / подъёмников / прессов / доков</v>
      </c>
      <c r="F2158" s="15">
        <v>0.6</v>
      </c>
      <c r="G2158" s="7" t="s">
        <v>7718</v>
      </c>
      <c r="H2158" s="11">
        <f t="shared" si="1349"/>
        <v>11.67</v>
      </c>
      <c r="I2158" s="8">
        <f>INDEX('Нормо-час по специальностям'!$D$6:$D$26,MATCH(D2158,'Нормо-час по специальностям'!$A$6:$A$26,0))</f>
        <v>1500</v>
      </c>
      <c r="J2158" s="8">
        <f>INDEX('Нормо-час по специальностям'!$E$6:$E$26,MATCH(D2158,'Нормо-час по специальностям'!$A$6:$A$26,0))</f>
        <v>1800</v>
      </c>
      <c r="K2158" s="8">
        <f t="shared" si="1350"/>
        <v>900</v>
      </c>
      <c r="L2158" s="8">
        <f t="shared" si="1351"/>
        <v>1080</v>
      </c>
      <c r="M2158" s="8">
        <f>Расценки!L2157</f>
        <v>1000</v>
      </c>
      <c r="N2158" s="8">
        <f>Расценки!M2157</f>
        <v>1150</v>
      </c>
      <c r="O2158" s="10">
        <f t="shared" si="1352"/>
        <v>-9.9999999999999978E-2</v>
      </c>
      <c r="P2158" s="10">
        <f t="shared" si="1353"/>
        <v>-6.0869565217391286E-2</v>
      </c>
      <c r="Q2158" s="7" t="str">
        <f t="shared" si="1354"/>
        <v>равно</v>
      </c>
      <c r="R2158" s="7" t="str">
        <f t="shared" si="1355"/>
        <v>равно</v>
      </c>
      <c r="S2158" s="8">
        <f t="shared" si="1356"/>
        <v>1667</v>
      </c>
      <c r="T2158" s="8">
        <f t="shared" si="1357"/>
        <v>1917</v>
      </c>
      <c r="U2158" s="8">
        <f>Расценки!F2157</f>
        <v>1700</v>
      </c>
      <c r="V2158" s="8">
        <f>Расценки!G2157</f>
        <v>2000</v>
      </c>
      <c r="W2158" s="10">
        <f t="shared" si="1358"/>
        <v>0.47058823529411764</v>
      </c>
      <c r="X2158" s="10">
        <f t="shared" si="1359"/>
        <v>0.46</v>
      </c>
      <c r="Y2158" s="9">
        <f>Расценки!H2157</f>
        <v>1700</v>
      </c>
      <c r="Z2158" s="9">
        <f>Расценки!I2157</f>
        <v>2000</v>
      </c>
      <c r="AA2158" s="10">
        <f>Расценки!J2157</f>
        <v>0</v>
      </c>
      <c r="AB2158" s="10">
        <f>Расценки!K2157</f>
        <v>0</v>
      </c>
      <c r="AC2158" s="16">
        <f t="shared" si="1360"/>
        <v>0.47058823529411764</v>
      </c>
      <c r="AD2158" s="16">
        <f t="shared" si="1361"/>
        <v>0.46</v>
      </c>
      <c r="AE2158" s="10">
        <f t="shared" si="1362"/>
        <v>0.41176470588235292</v>
      </c>
      <c r="AF2158" s="10">
        <f t="shared" si="1363"/>
        <v>0.42499999999999999</v>
      </c>
      <c r="AG2158" s="8">
        <f t="shared" si="1364"/>
        <v>800</v>
      </c>
      <c r="AH2158" s="8">
        <f t="shared" si="1365"/>
        <v>920</v>
      </c>
    </row>
    <row r="2159" spans="1:34" x14ac:dyDescent="0.25">
      <c r="A2159" s="7" t="s">
        <v>6279</v>
      </c>
      <c r="B2159" s="7" t="s">
        <v>6280</v>
      </c>
      <c r="C2159" s="7" t="s">
        <v>177</v>
      </c>
      <c r="D2159" s="7" t="s">
        <v>1040</v>
      </c>
      <c r="E2159" s="7" t="str">
        <f>INDEX('Нормо-час по специальностям'!$B$6:$B$26,MATCH(D2159,'Нормо-час по специальностям'!$A$6:$A$26,0))</f>
        <v>Механик ПС / подъёмников / прессов / доков</v>
      </c>
      <c r="F2159" s="15">
        <v>0.8</v>
      </c>
      <c r="G2159" s="7" t="s">
        <v>7718</v>
      </c>
      <c r="H2159" s="11">
        <f t="shared" si="1349"/>
        <v>8.75</v>
      </c>
      <c r="I2159" s="8">
        <f>INDEX('Нормо-час по специальностям'!$D$6:$D$26,MATCH(D2159,'Нормо-час по специальностям'!$A$6:$A$26,0))</f>
        <v>1500</v>
      </c>
      <c r="J2159" s="8">
        <f>INDEX('Нормо-час по специальностям'!$E$6:$E$26,MATCH(D2159,'Нормо-час по специальностям'!$A$6:$A$26,0))</f>
        <v>1800</v>
      </c>
      <c r="K2159" s="8">
        <f t="shared" si="1350"/>
        <v>1200</v>
      </c>
      <c r="L2159" s="8">
        <f t="shared" si="1351"/>
        <v>1440</v>
      </c>
      <c r="M2159" s="8">
        <f>Расценки!L2158</f>
        <v>1300</v>
      </c>
      <c r="N2159" s="8">
        <f>Расценки!M2158</f>
        <v>1550</v>
      </c>
      <c r="O2159" s="10">
        <f t="shared" si="1352"/>
        <v>-7.6923076923076872E-2</v>
      </c>
      <c r="P2159" s="10">
        <f t="shared" si="1353"/>
        <v>-7.096774193548383E-2</v>
      </c>
      <c r="Q2159" s="7" t="str">
        <f t="shared" si="1354"/>
        <v>равно</v>
      </c>
      <c r="R2159" s="7" t="str">
        <f t="shared" si="1355"/>
        <v>равно</v>
      </c>
      <c r="S2159" s="8">
        <f t="shared" si="1356"/>
        <v>1625</v>
      </c>
      <c r="T2159" s="8">
        <f t="shared" si="1357"/>
        <v>1938</v>
      </c>
      <c r="U2159" s="8">
        <f>Расценки!F2158</f>
        <v>2300</v>
      </c>
      <c r="V2159" s="8">
        <f>Расценки!G2158</f>
        <v>2700</v>
      </c>
      <c r="W2159" s="10">
        <f t="shared" si="1358"/>
        <v>0.47826086956521741</v>
      </c>
      <c r="X2159" s="10">
        <f t="shared" si="1359"/>
        <v>0.46666666666666667</v>
      </c>
      <c r="Y2159" s="9">
        <f>Расценки!H2158</f>
        <v>2300</v>
      </c>
      <c r="Z2159" s="9">
        <f>Расценки!I2158</f>
        <v>2700</v>
      </c>
      <c r="AA2159" s="10">
        <f>Расценки!J2158</f>
        <v>0</v>
      </c>
      <c r="AB2159" s="10">
        <f>Расценки!K2158</f>
        <v>0</v>
      </c>
      <c r="AC2159" s="16">
        <f t="shared" si="1360"/>
        <v>0.47826086956521741</v>
      </c>
      <c r="AD2159" s="16">
        <f t="shared" si="1361"/>
        <v>0.46666666666666667</v>
      </c>
      <c r="AE2159" s="10">
        <f t="shared" si="1362"/>
        <v>0.43478260869565216</v>
      </c>
      <c r="AF2159" s="10">
        <f t="shared" si="1363"/>
        <v>0.42592592592592593</v>
      </c>
      <c r="AG2159" s="8">
        <f t="shared" si="1364"/>
        <v>1100</v>
      </c>
      <c r="AH2159" s="8">
        <f t="shared" si="1365"/>
        <v>1260</v>
      </c>
    </row>
    <row r="2160" spans="1:34" x14ac:dyDescent="0.25">
      <c r="A2160" s="7" t="s">
        <v>6281</v>
      </c>
      <c r="B2160" s="7" t="s">
        <v>6282</v>
      </c>
      <c r="C2160" s="7" t="s">
        <v>177</v>
      </c>
      <c r="D2160" s="7" t="s">
        <v>1040</v>
      </c>
      <c r="E2160" s="7" t="str">
        <f>INDEX('Нормо-час по специальностям'!$B$6:$B$26,MATCH(D2160,'Нормо-час по специальностям'!$A$6:$A$26,0))</f>
        <v>Механик ПС / подъёмников / прессов / доков</v>
      </c>
      <c r="F2160" s="15">
        <v>1.5</v>
      </c>
      <c r="G2160" s="7" t="s">
        <v>7718</v>
      </c>
      <c r="H2160" s="11">
        <f t="shared" si="1349"/>
        <v>4.67</v>
      </c>
      <c r="I2160" s="8">
        <f>INDEX('Нормо-час по специальностям'!$D$6:$D$26,MATCH(D2160,'Нормо-час по специальностям'!$A$6:$A$26,0))</f>
        <v>1500</v>
      </c>
      <c r="J2160" s="8">
        <f>INDEX('Нормо-час по специальностям'!$E$6:$E$26,MATCH(D2160,'Нормо-час по специальностям'!$A$6:$A$26,0))</f>
        <v>1800</v>
      </c>
      <c r="K2160" s="8">
        <f t="shared" si="1350"/>
        <v>2250</v>
      </c>
      <c r="L2160" s="8">
        <f t="shared" si="1351"/>
        <v>2700</v>
      </c>
      <c r="M2160" s="8">
        <f>Расценки!L2159</f>
        <v>2650</v>
      </c>
      <c r="N2160" s="8">
        <f>Расценки!M2159</f>
        <v>3000</v>
      </c>
      <c r="O2160" s="10">
        <f t="shared" si="1352"/>
        <v>-0.15094339622641506</v>
      </c>
      <c r="P2160" s="10">
        <f t="shared" si="1353"/>
        <v>-9.9999999999999978E-2</v>
      </c>
      <c r="Q2160" s="7" t="str">
        <f t="shared" si="1354"/>
        <v>нормо-часы</v>
      </c>
      <c r="R2160" s="7" t="str">
        <f t="shared" si="1355"/>
        <v>равно</v>
      </c>
      <c r="S2160" s="8">
        <f t="shared" si="1356"/>
        <v>1767</v>
      </c>
      <c r="T2160" s="8">
        <f t="shared" si="1357"/>
        <v>2000</v>
      </c>
      <c r="U2160" s="8">
        <f>Расценки!F2159</f>
        <v>4500</v>
      </c>
      <c r="V2160" s="8">
        <f>Расценки!G2159</f>
        <v>5200</v>
      </c>
      <c r="W2160" s="10">
        <f t="shared" si="1358"/>
        <v>0.5</v>
      </c>
      <c r="X2160" s="10">
        <f t="shared" si="1359"/>
        <v>0.48076923076923078</v>
      </c>
      <c r="Y2160" s="9">
        <f>Расценки!H2159</f>
        <v>4500</v>
      </c>
      <c r="Z2160" s="9">
        <f>Расценки!I2159</f>
        <v>5200</v>
      </c>
      <c r="AA2160" s="10">
        <f>Расценки!J2159</f>
        <v>0</v>
      </c>
      <c r="AB2160" s="10">
        <f>Расценки!K2159</f>
        <v>0</v>
      </c>
      <c r="AC2160" s="16">
        <f t="shared" si="1360"/>
        <v>0.5</v>
      </c>
      <c r="AD2160" s="16">
        <f t="shared" si="1361"/>
        <v>0.48076923076923078</v>
      </c>
      <c r="AE2160" s="10">
        <f t="shared" si="1362"/>
        <v>0.41111111111111109</v>
      </c>
      <c r="AF2160" s="10">
        <f t="shared" si="1363"/>
        <v>0.42307692307692307</v>
      </c>
      <c r="AG2160" s="8">
        <f t="shared" si="1364"/>
        <v>2250</v>
      </c>
      <c r="AH2160" s="8">
        <f t="shared" si="1365"/>
        <v>2500</v>
      </c>
    </row>
    <row r="2161" spans="1:34" x14ac:dyDescent="0.25">
      <c r="A2161" s="7" t="s">
        <v>6284</v>
      </c>
      <c r="B2161" s="7" t="s">
        <v>6285</v>
      </c>
      <c r="C2161" s="7" t="s">
        <v>177</v>
      </c>
      <c r="D2161" s="7" t="s">
        <v>1040</v>
      </c>
      <c r="E2161" s="7" t="str">
        <f>INDEX('Нормо-час по специальностям'!$B$6:$B$26,MATCH(D2161,'Нормо-час по специальностям'!$A$6:$A$26,0))</f>
        <v>Механик ПС / подъёмников / прессов / доков</v>
      </c>
      <c r="F2161" s="15">
        <v>1.2</v>
      </c>
      <c r="G2161" s="7" t="s">
        <v>7718</v>
      </c>
      <c r="H2161" s="11">
        <f t="shared" si="1349"/>
        <v>5.83</v>
      </c>
      <c r="I2161" s="8">
        <f>INDEX('Нормо-час по специальностям'!$D$6:$D$26,MATCH(D2161,'Нормо-час по специальностям'!$A$6:$A$26,0))</f>
        <v>1500</v>
      </c>
      <c r="J2161" s="8">
        <f>INDEX('Нормо-час по специальностям'!$E$6:$E$26,MATCH(D2161,'Нормо-час по специальностям'!$A$6:$A$26,0))</f>
        <v>1800</v>
      </c>
      <c r="K2161" s="8">
        <f t="shared" si="1350"/>
        <v>1800</v>
      </c>
      <c r="L2161" s="8">
        <f t="shared" si="1351"/>
        <v>2160</v>
      </c>
      <c r="M2161" s="8">
        <f>Расценки!L2160</f>
        <v>2050</v>
      </c>
      <c r="N2161" s="8">
        <f>Расценки!M2160</f>
        <v>2400</v>
      </c>
      <c r="O2161" s="10">
        <f t="shared" si="1352"/>
        <v>-0.12195121951219512</v>
      </c>
      <c r="P2161" s="10">
        <f t="shared" si="1353"/>
        <v>-9.9999999999999978E-2</v>
      </c>
      <c r="Q2161" s="7" t="str">
        <f t="shared" si="1354"/>
        <v>нормо-часы</v>
      </c>
      <c r="R2161" s="7" t="str">
        <f t="shared" si="1355"/>
        <v>равно</v>
      </c>
      <c r="S2161" s="8">
        <f t="shared" si="1356"/>
        <v>1708</v>
      </c>
      <c r="T2161" s="8">
        <f t="shared" si="1357"/>
        <v>2000</v>
      </c>
      <c r="U2161" s="8">
        <f>Расценки!F2160</f>
        <v>3600</v>
      </c>
      <c r="V2161" s="8">
        <f>Расценки!G2160</f>
        <v>4200</v>
      </c>
      <c r="W2161" s="10">
        <f t="shared" si="1358"/>
        <v>0.5</v>
      </c>
      <c r="X2161" s="10">
        <f t="shared" si="1359"/>
        <v>0.48571428571428571</v>
      </c>
      <c r="Y2161" s="9">
        <f>Расценки!H2160</f>
        <v>3600</v>
      </c>
      <c r="Z2161" s="9">
        <f>Расценки!I2160</f>
        <v>4200</v>
      </c>
      <c r="AA2161" s="10">
        <f>Расценки!J2160</f>
        <v>0</v>
      </c>
      <c r="AB2161" s="10">
        <f>Расценки!K2160</f>
        <v>0</v>
      </c>
      <c r="AC2161" s="16">
        <f t="shared" si="1360"/>
        <v>0.5</v>
      </c>
      <c r="AD2161" s="16">
        <f t="shared" si="1361"/>
        <v>0.48571428571428571</v>
      </c>
      <c r="AE2161" s="10">
        <f t="shared" si="1362"/>
        <v>0.43055555555555558</v>
      </c>
      <c r="AF2161" s="10">
        <f t="shared" si="1363"/>
        <v>0.42857142857142855</v>
      </c>
      <c r="AG2161" s="8">
        <f t="shared" si="1364"/>
        <v>1800</v>
      </c>
      <c r="AH2161" s="8">
        <f t="shared" si="1365"/>
        <v>2040</v>
      </c>
    </row>
    <row r="2162" spans="1:34" x14ac:dyDescent="0.25">
      <c r="A2162" s="7" t="s">
        <v>6286</v>
      </c>
      <c r="B2162" s="7" t="s">
        <v>6287</v>
      </c>
      <c r="C2162" s="7" t="s">
        <v>177</v>
      </c>
      <c r="D2162" s="7" t="s">
        <v>1040</v>
      </c>
      <c r="E2162" s="7" t="str">
        <f>INDEX('Нормо-час по специальностям'!$B$6:$B$26,MATCH(D2162,'Нормо-час по специальностям'!$A$6:$A$26,0))</f>
        <v>Механик ПС / подъёмников / прессов / доков</v>
      </c>
      <c r="F2162" s="15">
        <v>1.5</v>
      </c>
      <c r="G2162" s="7" t="s">
        <v>7718</v>
      </c>
      <c r="H2162" s="11">
        <f t="shared" si="1349"/>
        <v>4.67</v>
      </c>
      <c r="I2162" s="8">
        <f>INDEX('Нормо-час по специальностям'!$D$6:$D$26,MATCH(D2162,'Нормо-час по специальностям'!$A$6:$A$26,0))</f>
        <v>1500</v>
      </c>
      <c r="J2162" s="8">
        <f>INDEX('Нормо-час по специальностям'!$E$6:$E$26,MATCH(D2162,'Нормо-час по специальностям'!$A$6:$A$26,0))</f>
        <v>1800</v>
      </c>
      <c r="K2162" s="8">
        <f t="shared" si="1350"/>
        <v>2250</v>
      </c>
      <c r="L2162" s="8">
        <f t="shared" si="1351"/>
        <v>2700</v>
      </c>
      <c r="M2162" s="8">
        <f>Расценки!L2161</f>
        <v>2650</v>
      </c>
      <c r="N2162" s="8">
        <f>Расценки!M2161</f>
        <v>3000</v>
      </c>
      <c r="O2162" s="10">
        <f t="shared" si="1352"/>
        <v>-0.15094339622641506</v>
      </c>
      <c r="P2162" s="10">
        <f t="shared" si="1353"/>
        <v>-9.9999999999999978E-2</v>
      </c>
      <c r="Q2162" s="7" t="str">
        <f t="shared" si="1354"/>
        <v>нормо-часы</v>
      </c>
      <c r="R2162" s="7" t="str">
        <f t="shared" si="1355"/>
        <v>равно</v>
      </c>
      <c r="S2162" s="8">
        <f t="shared" si="1356"/>
        <v>1767</v>
      </c>
      <c r="T2162" s="8">
        <f t="shared" si="1357"/>
        <v>2000</v>
      </c>
      <c r="U2162" s="8">
        <f>Расценки!F2161</f>
        <v>4500</v>
      </c>
      <c r="V2162" s="8">
        <f>Расценки!G2161</f>
        <v>5200</v>
      </c>
      <c r="W2162" s="10">
        <f t="shared" si="1358"/>
        <v>0.5</v>
      </c>
      <c r="X2162" s="10">
        <f t="shared" si="1359"/>
        <v>0.48076923076923078</v>
      </c>
      <c r="Y2162" s="9">
        <f>Расценки!H2161</f>
        <v>4500</v>
      </c>
      <c r="Z2162" s="9">
        <f>Расценки!I2161</f>
        <v>5200</v>
      </c>
      <c r="AA2162" s="10">
        <f>Расценки!J2161</f>
        <v>0</v>
      </c>
      <c r="AB2162" s="10">
        <f>Расценки!K2161</f>
        <v>0</v>
      </c>
      <c r="AC2162" s="16">
        <f t="shared" si="1360"/>
        <v>0.5</v>
      </c>
      <c r="AD2162" s="16">
        <f t="shared" si="1361"/>
        <v>0.48076923076923078</v>
      </c>
      <c r="AE2162" s="10">
        <f t="shared" si="1362"/>
        <v>0.41111111111111109</v>
      </c>
      <c r="AF2162" s="10">
        <f t="shared" si="1363"/>
        <v>0.42307692307692307</v>
      </c>
      <c r="AG2162" s="8">
        <f t="shared" si="1364"/>
        <v>2250</v>
      </c>
      <c r="AH2162" s="8">
        <f t="shared" si="1365"/>
        <v>2500</v>
      </c>
    </row>
    <row r="2163" spans="1:34" x14ac:dyDescent="0.25">
      <c r="A2163" s="7" t="s">
        <v>6288</v>
      </c>
      <c r="B2163" s="7" t="s">
        <v>6289</v>
      </c>
      <c r="C2163" s="7" t="s">
        <v>177</v>
      </c>
      <c r="D2163" s="7" t="s">
        <v>1040</v>
      </c>
      <c r="E2163" s="7" t="str">
        <f>INDEX('Нормо-час по специальностям'!$B$6:$B$26,MATCH(D2163,'Нормо-час по специальностям'!$A$6:$A$26,0))</f>
        <v>Механик ПС / подъёмников / прессов / доков</v>
      </c>
      <c r="F2163" s="15">
        <v>0.6</v>
      </c>
      <c r="G2163" s="7" t="s">
        <v>7718</v>
      </c>
      <c r="H2163" s="11">
        <f t="shared" si="1349"/>
        <v>11.67</v>
      </c>
      <c r="I2163" s="8">
        <f>INDEX('Нормо-час по специальностям'!$D$6:$D$26,MATCH(D2163,'Нормо-час по специальностям'!$A$6:$A$26,0))</f>
        <v>1500</v>
      </c>
      <c r="J2163" s="8">
        <f>INDEX('Нормо-час по специальностям'!$E$6:$E$26,MATCH(D2163,'Нормо-час по специальностям'!$A$6:$A$26,0))</f>
        <v>1800</v>
      </c>
      <c r="K2163" s="8">
        <f t="shared" si="1350"/>
        <v>900</v>
      </c>
      <c r="L2163" s="8">
        <f t="shared" si="1351"/>
        <v>1080</v>
      </c>
      <c r="M2163" s="8">
        <f>Расценки!L2162</f>
        <v>1000</v>
      </c>
      <c r="N2163" s="8">
        <f>Расценки!M2162</f>
        <v>1200</v>
      </c>
      <c r="O2163" s="10">
        <f t="shared" si="1352"/>
        <v>-9.9999999999999978E-2</v>
      </c>
      <c r="P2163" s="10">
        <f t="shared" si="1353"/>
        <v>-9.9999999999999978E-2</v>
      </c>
      <c r="Q2163" s="7" t="str">
        <f t="shared" si="1354"/>
        <v>равно</v>
      </c>
      <c r="R2163" s="7" t="str">
        <f t="shared" si="1355"/>
        <v>равно</v>
      </c>
      <c r="S2163" s="8">
        <f t="shared" si="1356"/>
        <v>1667</v>
      </c>
      <c r="T2163" s="8">
        <f t="shared" si="1357"/>
        <v>2000</v>
      </c>
      <c r="U2163" s="8">
        <f>Расценки!F2162</f>
        <v>1800</v>
      </c>
      <c r="V2163" s="8">
        <f>Расценки!G2162</f>
        <v>2100</v>
      </c>
      <c r="W2163" s="10">
        <f t="shared" si="1358"/>
        <v>0.5</v>
      </c>
      <c r="X2163" s="10">
        <f t="shared" si="1359"/>
        <v>0.48571428571428571</v>
      </c>
      <c r="Y2163" s="9">
        <f>Расценки!H2162</f>
        <v>1800</v>
      </c>
      <c r="Z2163" s="9">
        <f>Расценки!I2162</f>
        <v>2100</v>
      </c>
      <c r="AA2163" s="10">
        <f>Расценки!J2162</f>
        <v>0</v>
      </c>
      <c r="AB2163" s="10">
        <f>Расценки!K2162</f>
        <v>0</v>
      </c>
      <c r="AC2163" s="16">
        <f t="shared" si="1360"/>
        <v>0.5</v>
      </c>
      <c r="AD2163" s="16">
        <f t="shared" si="1361"/>
        <v>0.48571428571428571</v>
      </c>
      <c r="AE2163" s="10">
        <f t="shared" si="1362"/>
        <v>0.44444444444444442</v>
      </c>
      <c r="AF2163" s="10">
        <f t="shared" si="1363"/>
        <v>0.42857142857142855</v>
      </c>
      <c r="AG2163" s="8">
        <f t="shared" si="1364"/>
        <v>900</v>
      </c>
      <c r="AH2163" s="8">
        <f t="shared" si="1365"/>
        <v>1020</v>
      </c>
    </row>
    <row r="2164" spans="1:34" x14ac:dyDescent="0.25">
      <c r="A2164" s="7" t="s">
        <v>6290</v>
      </c>
      <c r="B2164" s="7" t="s">
        <v>6291</v>
      </c>
      <c r="C2164" s="7" t="s">
        <v>177</v>
      </c>
      <c r="D2164" s="7" t="s">
        <v>1040</v>
      </c>
      <c r="E2164" s="7" t="str">
        <f>INDEX('Нормо-час по специальностям'!$B$6:$B$26,MATCH(D2164,'Нормо-час по специальностям'!$A$6:$A$26,0))</f>
        <v>Механик ПС / подъёмников / прессов / доков</v>
      </c>
      <c r="F2164" s="15">
        <v>1.5</v>
      </c>
      <c r="G2164" s="7" t="s">
        <v>7718</v>
      </c>
      <c r="H2164" s="11">
        <f t="shared" si="1349"/>
        <v>4.67</v>
      </c>
      <c r="I2164" s="8">
        <f>INDEX('Нормо-час по специальностям'!$D$6:$D$26,MATCH(D2164,'Нормо-час по специальностям'!$A$6:$A$26,0))</f>
        <v>1500</v>
      </c>
      <c r="J2164" s="8">
        <f>INDEX('Нормо-час по специальностям'!$E$6:$E$26,MATCH(D2164,'Нормо-час по специальностям'!$A$6:$A$26,0))</f>
        <v>1800</v>
      </c>
      <c r="K2164" s="8">
        <f t="shared" si="1350"/>
        <v>2250</v>
      </c>
      <c r="L2164" s="8">
        <f t="shared" si="1351"/>
        <v>2700</v>
      </c>
      <c r="M2164" s="8">
        <f>Расценки!L2163</f>
        <v>2650</v>
      </c>
      <c r="N2164" s="8">
        <f>Расценки!M2163</f>
        <v>3000</v>
      </c>
      <c r="O2164" s="10">
        <f t="shared" si="1352"/>
        <v>-0.15094339622641506</v>
      </c>
      <c r="P2164" s="10">
        <f t="shared" si="1353"/>
        <v>-9.9999999999999978E-2</v>
      </c>
      <c r="Q2164" s="7" t="str">
        <f t="shared" si="1354"/>
        <v>нормо-часы</v>
      </c>
      <c r="R2164" s="7" t="str">
        <f t="shared" si="1355"/>
        <v>равно</v>
      </c>
      <c r="S2164" s="8">
        <f t="shared" si="1356"/>
        <v>1767</v>
      </c>
      <c r="T2164" s="8">
        <f t="shared" si="1357"/>
        <v>2000</v>
      </c>
      <c r="U2164" s="8">
        <f>Расценки!F2163</f>
        <v>4500</v>
      </c>
      <c r="V2164" s="8">
        <f>Расценки!G2163</f>
        <v>5200</v>
      </c>
      <c r="W2164" s="10">
        <f t="shared" si="1358"/>
        <v>0.5</v>
      </c>
      <c r="X2164" s="10">
        <f t="shared" si="1359"/>
        <v>0.48076923076923078</v>
      </c>
      <c r="Y2164" s="9">
        <f>Расценки!H2163</f>
        <v>4500</v>
      </c>
      <c r="Z2164" s="9">
        <f>Расценки!I2163</f>
        <v>5200</v>
      </c>
      <c r="AA2164" s="10">
        <f>Расценки!J2163</f>
        <v>0</v>
      </c>
      <c r="AB2164" s="10">
        <f>Расценки!K2163</f>
        <v>0</v>
      </c>
      <c r="AC2164" s="16">
        <f t="shared" si="1360"/>
        <v>0.5</v>
      </c>
      <c r="AD2164" s="16">
        <f t="shared" si="1361"/>
        <v>0.48076923076923078</v>
      </c>
      <c r="AE2164" s="10">
        <f t="shared" si="1362"/>
        <v>0.41111111111111109</v>
      </c>
      <c r="AF2164" s="10">
        <f t="shared" si="1363"/>
        <v>0.42307692307692307</v>
      </c>
      <c r="AG2164" s="8">
        <f t="shared" si="1364"/>
        <v>2250</v>
      </c>
      <c r="AH2164" s="8">
        <f t="shared" si="1365"/>
        <v>2500</v>
      </c>
    </row>
    <row r="2165" spans="1:34" x14ac:dyDescent="0.25">
      <c r="A2165" s="7" t="s">
        <v>6293</v>
      </c>
      <c r="B2165" s="7" t="s">
        <v>6294</v>
      </c>
      <c r="C2165" s="7" t="s">
        <v>177</v>
      </c>
      <c r="D2165" s="7" t="s">
        <v>1040</v>
      </c>
      <c r="E2165" s="7" t="str">
        <f>INDEX('Нормо-час по специальностям'!$B$6:$B$26,MATCH(D2165,'Нормо-час по специальностям'!$A$6:$A$26,0))</f>
        <v>Механик ПС / подъёмников / прессов / доков</v>
      </c>
      <c r="F2165" s="15">
        <v>1.5</v>
      </c>
      <c r="G2165" s="7" t="s">
        <v>7718</v>
      </c>
      <c r="H2165" s="11">
        <f t="shared" si="1349"/>
        <v>4.67</v>
      </c>
      <c r="I2165" s="8">
        <f>INDEX('Нормо-час по специальностям'!$D$6:$D$26,MATCH(D2165,'Нормо-час по специальностям'!$A$6:$A$26,0))</f>
        <v>1500</v>
      </c>
      <c r="J2165" s="8">
        <f>INDEX('Нормо-час по специальностям'!$E$6:$E$26,MATCH(D2165,'Нормо-час по специальностям'!$A$6:$A$26,0))</f>
        <v>1800</v>
      </c>
      <c r="K2165" s="8">
        <f t="shared" si="1350"/>
        <v>2250</v>
      </c>
      <c r="L2165" s="8">
        <f t="shared" si="1351"/>
        <v>2700</v>
      </c>
      <c r="M2165" s="8">
        <f>Расценки!L2164</f>
        <v>2650</v>
      </c>
      <c r="N2165" s="8">
        <f>Расценки!M2164</f>
        <v>3000</v>
      </c>
      <c r="O2165" s="10">
        <f t="shared" si="1352"/>
        <v>-0.15094339622641506</v>
      </c>
      <c r="P2165" s="10">
        <f t="shared" si="1353"/>
        <v>-9.9999999999999978E-2</v>
      </c>
      <c r="Q2165" s="7" t="str">
        <f t="shared" si="1354"/>
        <v>нормо-часы</v>
      </c>
      <c r="R2165" s="7" t="str">
        <f t="shared" si="1355"/>
        <v>равно</v>
      </c>
      <c r="S2165" s="8">
        <f t="shared" si="1356"/>
        <v>1767</v>
      </c>
      <c r="T2165" s="8">
        <f t="shared" si="1357"/>
        <v>2000</v>
      </c>
      <c r="U2165" s="8">
        <f>Расценки!F2164</f>
        <v>4500</v>
      </c>
      <c r="V2165" s="8">
        <f>Расценки!G2164</f>
        <v>5200</v>
      </c>
      <c r="W2165" s="10">
        <f t="shared" si="1358"/>
        <v>0.5</v>
      </c>
      <c r="X2165" s="10">
        <f t="shared" si="1359"/>
        <v>0.48076923076923078</v>
      </c>
      <c r="Y2165" s="9">
        <f>Расценки!H2164</f>
        <v>4500</v>
      </c>
      <c r="Z2165" s="9">
        <f>Расценки!I2164</f>
        <v>5200</v>
      </c>
      <c r="AA2165" s="10">
        <f>Расценки!J2164</f>
        <v>0</v>
      </c>
      <c r="AB2165" s="10">
        <f>Расценки!K2164</f>
        <v>0</v>
      </c>
      <c r="AC2165" s="16">
        <f t="shared" si="1360"/>
        <v>0.5</v>
      </c>
      <c r="AD2165" s="16">
        <f t="shared" si="1361"/>
        <v>0.48076923076923078</v>
      </c>
      <c r="AE2165" s="10">
        <f t="shared" si="1362"/>
        <v>0.41111111111111109</v>
      </c>
      <c r="AF2165" s="10">
        <f t="shared" si="1363"/>
        <v>0.42307692307692307</v>
      </c>
      <c r="AG2165" s="8">
        <f t="shared" si="1364"/>
        <v>2250</v>
      </c>
      <c r="AH2165" s="8">
        <f t="shared" si="1365"/>
        <v>2500</v>
      </c>
    </row>
    <row r="2166" spans="1:34" x14ac:dyDescent="0.25">
      <c r="A2166" s="7" t="s">
        <v>6296</v>
      </c>
      <c r="B2166" s="7" t="s">
        <v>6297</v>
      </c>
      <c r="C2166" s="7" t="s">
        <v>177</v>
      </c>
      <c r="D2166" s="7" t="s">
        <v>1040</v>
      </c>
      <c r="E2166" s="7" t="str">
        <f>INDEX('Нормо-час по специальностям'!$B$6:$B$26,MATCH(D2166,'Нормо-час по специальностям'!$A$6:$A$26,0))</f>
        <v>Механик ПС / подъёмников / прессов / доков</v>
      </c>
      <c r="F2166" s="15">
        <v>0.75</v>
      </c>
      <c r="G2166" s="7" t="s">
        <v>7718</v>
      </c>
      <c r="H2166" s="11">
        <f t="shared" si="1349"/>
        <v>9.33</v>
      </c>
      <c r="I2166" s="8">
        <f>INDEX('Нормо-час по специальностям'!$D$6:$D$26,MATCH(D2166,'Нормо-час по специальностям'!$A$6:$A$26,0))</f>
        <v>1500</v>
      </c>
      <c r="J2166" s="8">
        <f>INDEX('Нормо-час по специальностям'!$E$6:$E$26,MATCH(D2166,'Нормо-час по специальностям'!$A$6:$A$26,0))</f>
        <v>1800</v>
      </c>
      <c r="K2166" s="8">
        <f t="shared" si="1350"/>
        <v>1125</v>
      </c>
      <c r="L2166" s="8">
        <f t="shared" si="1351"/>
        <v>1350</v>
      </c>
      <c r="M2166" s="8">
        <f>Расценки!L2165</f>
        <v>1250</v>
      </c>
      <c r="N2166" s="8">
        <f>Расценки!M2165</f>
        <v>1450</v>
      </c>
      <c r="O2166" s="10">
        <f t="shared" si="1352"/>
        <v>-9.9999999999999978E-2</v>
      </c>
      <c r="P2166" s="10">
        <f t="shared" si="1353"/>
        <v>-6.8965517241379337E-2</v>
      </c>
      <c r="Q2166" s="7" t="str">
        <f t="shared" si="1354"/>
        <v>равно</v>
      </c>
      <c r="R2166" s="7" t="str">
        <f t="shared" si="1355"/>
        <v>равно</v>
      </c>
      <c r="S2166" s="8">
        <f t="shared" si="1356"/>
        <v>1667</v>
      </c>
      <c r="T2166" s="8">
        <f t="shared" si="1357"/>
        <v>1933</v>
      </c>
      <c r="U2166" s="8">
        <f>Расценки!F2165</f>
        <v>2200</v>
      </c>
      <c r="V2166" s="8">
        <f>Расценки!G2165</f>
        <v>2600</v>
      </c>
      <c r="W2166" s="10">
        <f t="shared" si="1358"/>
        <v>0.48863636363636365</v>
      </c>
      <c r="X2166" s="10">
        <f t="shared" si="1359"/>
        <v>0.48076923076923078</v>
      </c>
      <c r="Y2166" s="9">
        <f>Расценки!H2165</f>
        <v>2200</v>
      </c>
      <c r="Z2166" s="9">
        <f>Расценки!I2165</f>
        <v>2600</v>
      </c>
      <c r="AA2166" s="10">
        <f>Расценки!J2165</f>
        <v>0</v>
      </c>
      <c r="AB2166" s="10">
        <f>Расценки!K2165</f>
        <v>0</v>
      </c>
      <c r="AC2166" s="16">
        <f t="shared" si="1360"/>
        <v>0.48863636363636365</v>
      </c>
      <c r="AD2166" s="16">
        <f t="shared" si="1361"/>
        <v>0.48076923076923078</v>
      </c>
      <c r="AE2166" s="10">
        <f t="shared" si="1362"/>
        <v>0.43181818181818182</v>
      </c>
      <c r="AF2166" s="10">
        <f t="shared" si="1363"/>
        <v>0.44230769230769229</v>
      </c>
      <c r="AG2166" s="8">
        <f t="shared" si="1364"/>
        <v>1075</v>
      </c>
      <c r="AH2166" s="8">
        <f t="shared" si="1365"/>
        <v>1250</v>
      </c>
    </row>
    <row r="2167" spans="1:34" x14ac:dyDescent="0.25">
      <c r="A2167" s="7" t="s">
        <v>6299</v>
      </c>
      <c r="B2167" s="7" t="s">
        <v>6300</v>
      </c>
      <c r="C2167" s="7" t="s">
        <v>177</v>
      </c>
      <c r="D2167" s="7" t="s">
        <v>1040</v>
      </c>
      <c r="E2167" s="7" t="str">
        <f>INDEX('Нормо-час по специальностям'!$B$6:$B$26,MATCH(D2167,'Нормо-час по специальностям'!$A$6:$A$26,0))</f>
        <v>Механик ПС / подъёмников / прессов / доков</v>
      </c>
      <c r="F2167" s="15">
        <v>0.75</v>
      </c>
      <c r="G2167" s="7" t="s">
        <v>7718</v>
      </c>
      <c r="H2167" s="11">
        <f t="shared" si="1349"/>
        <v>9.33</v>
      </c>
      <c r="I2167" s="8">
        <f>INDEX('Нормо-час по специальностям'!$D$6:$D$26,MATCH(D2167,'Нормо-час по специальностям'!$A$6:$A$26,0))</f>
        <v>1500</v>
      </c>
      <c r="J2167" s="8">
        <f>INDEX('Нормо-час по специальностям'!$E$6:$E$26,MATCH(D2167,'Нормо-час по специальностям'!$A$6:$A$26,0))</f>
        <v>1800</v>
      </c>
      <c r="K2167" s="8">
        <f t="shared" si="1350"/>
        <v>1125</v>
      </c>
      <c r="L2167" s="8">
        <f t="shared" si="1351"/>
        <v>1350</v>
      </c>
      <c r="M2167" s="8">
        <f>Расценки!L2166</f>
        <v>1250</v>
      </c>
      <c r="N2167" s="8">
        <f>Расценки!M2166</f>
        <v>1450</v>
      </c>
      <c r="O2167" s="10">
        <f t="shared" si="1352"/>
        <v>-9.9999999999999978E-2</v>
      </c>
      <c r="P2167" s="10">
        <f t="shared" si="1353"/>
        <v>-6.8965517241379337E-2</v>
      </c>
      <c r="Q2167" s="7" t="str">
        <f t="shared" si="1354"/>
        <v>равно</v>
      </c>
      <c r="R2167" s="7" t="str">
        <f t="shared" si="1355"/>
        <v>равно</v>
      </c>
      <c r="S2167" s="8">
        <f t="shared" si="1356"/>
        <v>1667</v>
      </c>
      <c r="T2167" s="8">
        <f t="shared" si="1357"/>
        <v>1933</v>
      </c>
      <c r="U2167" s="8">
        <f>Расценки!F2166</f>
        <v>2200</v>
      </c>
      <c r="V2167" s="8">
        <f>Расценки!G2166</f>
        <v>2600</v>
      </c>
      <c r="W2167" s="10">
        <f t="shared" si="1358"/>
        <v>0.48863636363636365</v>
      </c>
      <c r="X2167" s="10">
        <f t="shared" si="1359"/>
        <v>0.48076923076923078</v>
      </c>
      <c r="Y2167" s="9">
        <f>Расценки!H2166</f>
        <v>2200</v>
      </c>
      <c r="Z2167" s="9">
        <f>Расценки!I2166</f>
        <v>2600</v>
      </c>
      <c r="AA2167" s="10">
        <f>Расценки!J2166</f>
        <v>0</v>
      </c>
      <c r="AB2167" s="10">
        <f>Расценки!K2166</f>
        <v>0</v>
      </c>
      <c r="AC2167" s="16">
        <f t="shared" si="1360"/>
        <v>0.48863636363636365</v>
      </c>
      <c r="AD2167" s="16">
        <f t="shared" si="1361"/>
        <v>0.48076923076923078</v>
      </c>
      <c r="AE2167" s="10">
        <f t="shared" si="1362"/>
        <v>0.43181818181818182</v>
      </c>
      <c r="AF2167" s="10">
        <f t="shared" si="1363"/>
        <v>0.44230769230769229</v>
      </c>
      <c r="AG2167" s="8">
        <f t="shared" si="1364"/>
        <v>1075</v>
      </c>
      <c r="AH2167" s="8">
        <f t="shared" si="1365"/>
        <v>1250</v>
      </c>
    </row>
    <row r="2168" spans="1:34" x14ac:dyDescent="0.25">
      <c r="A2168" s="7" t="s">
        <v>6302</v>
      </c>
      <c r="B2168" s="7" t="s">
        <v>6303</v>
      </c>
      <c r="C2168" s="7" t="s">
        <v>177</v>
      </c>
      <c r="D2168" s="7" t="s">
        <v>1040</v>
      </c>
      <c r="E2168" s="7" t="str">
        <f>INDEX('Нормо-час по специальностям'!$B$6:$B$26,MATCH(D2168,'Нормо-час по специальностям'!$A$6:$A$26,0))</f>
        <v>Механик ПС / подъёмников / прессов / доков</v>
      </c>
      <c r="F2168" s="15">
        <v>0.6</v>
      </c>
      <c r="G2168" s="7" t="s">
        <v>7718</v>
      </c>
      <c r="H2168" s="11">
        <f t="shared" si="1349"/>
        <v>11.67</v>
      </c>
      <c r="I2168" s="8">
        <f>INDEX('Нормо-час по специальностям'!$D$6:$D$26,MATCH(D2168,'Нормо-час по специальностям'!$A$6:$A$26,0))</f>
        <v>1500</v>
      </c>
      <c r="J2168" s="8">
        <f>INDEX('Нормо-час по специальностям'!$E$6:$E$26,MATCH(D2168,'Нормо-час по специальностям'!$A$6:$A$26,0))</f>
        <v>1800</v>
      </c>
      <c r="K2168" s="8">
        <f t="shared" si="1350"/>
        <v>900</v>
      </c>
      <c r="L2168" s="8">
        <f t="shared" si="1351"/>
        <v>1080</v>
      </c>
      <c r="M2168" s="8">
        <f>Расценки!L2167</f>
        <v>1000</v>
      </c>
      <c r="N2168" s="8">
        <f>Расценки!M2167</f>
        <v>1200</v>
      </c>
      <c r="O2168" s="10">
        <f t="shared" si="1352"/>
        <v>-9.9999999999999978E-2</v>
      </c>
      <c r="P2168" s="10">
        <f t="shared" si="1353"/>
        <v>-9.9999999999999978E-2</v>
      </c>
      <c r="Q2168" s="7" t="str">
        <f t="shared" si="1354"/>
        <v>равно</v>
      </c>
      <c r="R2168" s="7" t="str">
        <f t="shared" si="1355"/>
        <v>равно</v>
      </c>
      <c r="S2168" s="8">
        <f t="shared" si="1356"/>
        <v>1667</v>
      </c>
      <c r="T2168" s="8">
        <f t="shared" si="1357"/>
        <v>2000</v>
      </c>
      <c r="U2168" s="8">
        <f>Расценки!F2167</f>
        <v>1800</v>
      </c>
      <c r="V2168" s="8">
        <f>Расценки!G2167</f>
        <v>2100</v>
      </c>
      <c r="W2168" s="10">
        <f t="shared" si="1358"/>
        <v>0.5</v>
      </c>
      <c r="X2168" s="10">
        <f t="shared" si="1359"/>
        <v>0.48571428571428571</v>
      </c>
      <c r="Y2168" s="9">
        <f>Расценки!H2167</f>
        <v>1800</v>
      </c>
      <c r="Z2168" s="9">
        <f>Расценки!I2167</f>
        <v>2100</v>
      </c>
      <c r="AA2168" s="10">
        <f>Расценки!J2167</f>
        <v>0</v>
      </c>
      <c r="AB2168" s="10">
        <f>Расценки!K2167</f>
        <v>0</v>
      </c>
      <c r="AC2168" s="16">
        <f t="shared" si="1360"/>
        <v>0.5</v>
      </c>
      <c r="AD2168" s="16">
        <f t="shared" si="1361"/>
        <v>0.48571428571428571</v>
      </c>
      <c r="AE2168" s="10">
        <f t="shared" si="1362"/>
        <v>0.44444444444444442</v>
      </c>
      <c r="AF2168" s="10">
        <f t="shared" si="1363"/>
        <v>0.42857142857142855</v>
      </c>
      <c r="AG2168" s="8">
        <f t="shared" si="1364"/>
        <v>900</v>
      </c>
      <c r="AH2168" s="8">
        <f t="shared" si="1365"/>
        <v>1020</v>
      </c>
    </row>
    <row r="2169" spans="1:34" x14ac:dyDescent="0.25">
      <c r="A2169" s="7" t="s">
        <v>6305</v>
      </c>
      <c r="B2169" s="7" t="s">
        <v>6306</v>
      </c>
      <c r="C2169" s="7" t="s">
        <v>177</v>
      </c>
      <c r="D2169" s="7" t="s">
        <v>1040</v>
      </c>
      <c r="E2169" s="7" t="str">
        <f>INDEX('Нормо-час по специальностям'!$B$6:$B$26,MATCH(D2169,'Нормо-час по специальностям'!$A$6:$A$26,0))</f>
        <v>Механик ПС / подъёмников / прессов / доков</v>
      </c>
      <c r="F2169" s="15">
        <v>0.6</v>
      </c>
      <c r="G2169" s="7" t="s">
        <v>7718</v>
      </c>
      <c r="H2169" s="11">
        <f t="shared" si="1349"/>
        <v>11.67</v>
      </c>
      <c r="I2169" s="8">
        <f>INDEX('Нормо-час по специальностям'!$D$6:$D$26,MATCH(D2169,'Нормо-час по специальностям'!$A$6:$A$26,0))</f>
        <v>1500</v>
      </c>
      <c r="J2169" s="8">
        <f>INDEX('Нормо-час по специальностям'!$E$6:$E$26,MATCH(D2169,'Нормо-час по специальностям'!$A$6:$A$26,0))</f>
        <v>1800</v>
      </c>
      <c r="K2169" s="8">
        <f t="shared" si="1350"/>
        <v>900</v>
      </c>
      <c r="L2169" s="8">
        <f t="shared" si="1351"/>
        <v>1080</v>
      </c>
      <c r="M2169" s="8">
        <f>Расценки!L2168</f>
        <v>1000</v>
      </c>
      <c r="N2169" s="8">
        <f>Расценки!M2168</f>
        <v>1200</v>
      </c>
      <c r="O2169" s="10">
        <f t="shared" si="1352"/>
        <v>-9.9999999999999978E-2</v>
      </c>
      <c r="P2169" s="10">
        <f t="shared" si="1353"/>
        <v>-9.9999999999999978E-2</v>
      </c>
      <c r="Q2169" s="7" t="str">
        <f t="shared" si="1354"/>
        <v>равно</v>
      </c>
      <c r="R2169" s="7" t="str">
        <f t="shared" si="1355"/>
        <v>равно</v>
      </c>
      <c r="S2169" s="8">
        <f t="shared" si="1356"/>
        <v>1667</v>
      </c>
      <c r="T2169" s="8">
        <f t="shared" si="1357"/>
        <v>2000</v>
      </c>
      <c r="U2169" s="8">
        <f>Расценки!F2168</f>
        <v>1800</v>
      </c>
      <c r="V2169" s="8">
        <f>Расценки!G2168</f>
        <v>2100</v>
      </c>
      <c r="W2169" s="10">
        <f t="shared" si="1358"/>
        <v>0.5</v>
      </c>
      <c r="X2169" s="10">
        <f t="shared" si="1359"/>
        <v>0.48571428571428571</v>
      </c>
      <c r="Y2169" s="9">
        <f>Расценки!H2168</f>
        <v>1800</v>
      </c>
      <c r="Z2169" s="9">
        <f>Расценки!I2168</f>
        <v>2100</v>
      </c>
      <c r="AA2169" s="10">
        <f>Расценки!J2168</f>
        <v>0</v>
      </c>
      <c r="AB2169" s="10">
        <f>Расценки!K2168</f>
        <v>0</v>
      </c>
      <c r="AC2169" s="16">
        <f t="shared" si="1360"/>
        <v>0.5</v>
      </c>
      <c r="AD2169" s="16">
        <f t="shared" si="1361"/>
        <v>0.48571428571428571</v>
      </c>
      <c r="AE2169" s="10">
        <f t="shared" si="1362"/>
        <v>0.44444444444444442</v>
      </c>
      <c r="AF2169" s="10">
        <f t="shared" si="1363"/>
        <v>0.42857142857142855</v>
      </c>
      <c r="AG2169" s="8">
        <f t="shared" si="1364"/>
        <v>900</v>
      </c>
      <c r="AH2169" s="8">
        <f t="shared" si="1365"/>
        <v>1020</v>
      </c>
    </row>
    <row r="2170" spans="1:34" x14ac:dyDescent="0.25">
      <c r="A2170" s="7" t="s">
        <v>6308</v>
      </c>
      <c r="B2170" s="7" t="s">
        <v>6309</v>
      </c>
      <c r="C2170" s="7" t="s">
        <v>177</v>
      </c>
      <c r="D2170" s="7" t="s">
        <v>1040</v>
      </c>
      <c r="E2170" s="7" t="str">
        <f>INDEX('Нормо-час по специальностям'!$B$6:$B$26,MATCH(D2170,'Нормо-час по специальностям'!$A$6:$A$26,0))</f>
        <v>Механик ПС / подъёмников / прессов / доков</v>
      </c>
      <c r="F2170" s="15">
        <v>6</v>
      </c>
      <c r="G2170" s="7" t="s">
        <v>7718</v>
      </c>
      <c r="H2170" s="11">
        <f t="shared" si="1349"/>
        <v>1.17</v>
      </c>
      <c r="I2170" s="8">
        <f>INDEX('Нормо-час по специальностям'!$D$6:$D$26,MATCH(D2170,'Нормо-час по специальностям'!$A$6:$A$26,0))</f>
        <v>1500</v>
      </c>
      <c r="J2170" s="8">
        <f>INDEX('Нормо-час по специальностям'!$E$6:$E$26,MATCH(D2170,'Нормо-час по специальностям'!$A$6:$A$26,0))</f>
        <v>1800</v>
      </c>
      <c r="K2170" s="8">
        <f t="shared" si="1350"/>
        <v>9000</v>
      </c>
      <c r="L2170" s="8">
        <f t="shared" si="1351"/>
        <v>10800</v>
      </c>
      <c r="M2170" s="8">
        <f>Расценки!L2169</f>
        <v>9600</v>
      </c>
      <c r="N2170" s="8">
        <f>Расценки!M2169</f>
        <v>11050</v>
      </c>
      <c r="O2170" s="10">
        <f t="shared" si="1352"/>
        <v>-6.25E-2</v>
      </c>
      <c r="P2170" s="10">
        <f t="shared" si="1353"/>
        <v>-2.2624434389140302E-2</v>
      </c>
      <c r="Q2170" s="7" t="str">
        <f t="shared" si="1354"/>
        <v>равно</v>
      </c>
      <c r="R2170" s="7" t="str">
        <f t="shared" si="1355"/>
        <v>равно</v>
      </c>
      <c r="S2170" s="8">
        <f t="shared" si="1356"/>
        <v>1600</v>
      </c>
      <c r="T2170" s="8">
        <f t="shared" si="1357"/>
        <v>1842</v>
      </c>
      <c r="U2170" s="8">
        <f>Расценки!F2169</f>
        <v>16000</v>
      </c>
      <c r="V2170" s="8">
        <f>Расценки!G2169</f>
        <v>18500</v>
      </c>
      <c r="W2170" s="10">
        <f t="shared" si="1358"/>
        <v>0.4375</v>
      </c>
      <c r="X2170" s="10">
        <f t="shared" si="1359"/>
        <v>0.41621621621621624</v>
      </c>
      <c r="Y2170" s="9">
        <f>Расценки!H2169</f>
        <v>16000</v>
      </c>
      <c r="Z2170" s="9">
        <f>Расценки!I2169</f>
        <v>18500</v>
      </c>
      <c r="AA2170" s="10">
        <f>Расценки!J2169</f>
        <v>0</v>
      </c>
      <c r="AB2170" s="10">
        <f>Расценки!K2169</f>
        <v>0</v>
      </c>
      <c r="AC2170" s="16">
        <f t="shared" si="1360"/>
        <v>0.4375</v>
      </c>
      <c r="AD2170" s="16">
        <f t="shared" si="1361"/>
        <v>0.41621621621621624</v>
      </c>
      <c r="AE2170" s="10">
        <f t="shared" si="1362"/>
        <v>0.4</v>
      </c>
      <c r="AF2170" s="10">
        <f t="shared" si="1363"/>
        <v>0.4027027027027027</v>
      </c>
      <c r="AG2170" s="8">
        <f t="shared" si="1364"/>
        <v>7000</v>
      </c>
      <c r="AH2170" s="8">
        <f t="shared" si="1365"/>
        <v>7700</v>
      </c>
    </row>
    <row r="2171" spans="1:34" x14ac:dyDescent="0.25">
      <c r="A2171" s="7" t="s">
        <v>6311</v>
      </c>
      <c r="B2171" s="7" t="s">
        <v>6312</v>
      </c>
      <c r="C2171" s="7" t="s">
        <v>177</v>
      </c>
      <c r="D2171" s="7" t="s">
        <v>1040</v>
      </c>
      <c r="E2171" s="7" t="str">
        <f>INDEX('Нормо-час по специальностям'!$B$6:$B$26,MATCH(D2171,'Нормо-час по специальностям'!$A$6:$A$26,0))</f>
        <v>Механик ПС / подъёмников / прессов / доков</v>
      </c>
      <c r="F2171" s="15">
        <v>5</v>
      </c>
      <c r="G2171" s="7" t="s">
        <v>7718</v>
      </c>
      <c r="H2171" s="11">
        <f t="shared" ref="H2171:H2202" si="1366">IF(OR(F2171="",F2171=0),"",ROUND($G$3/F2171,2))</f>
        <v>1.4</v>
      </c>
      <c r="I2171" s="8">
        <f>INDEX('Нормо-час по специальностям'!$D$6:$D$26,MATCH(D2171,'Нормо-час по специальностям'!$A$6:$A$26,0))</f>
        <v>1500</v>
      </c>
      <c r="J2171" s="8">
        <f>INDEX('Нормо-час по специальностям'!$E$6:$E$26,MATCH(D2171,'Нормо-час по специальностям'!$A$6:$A$26,0))</f>
        <v>1800</v>
      </c>
      <c r="K2171" s="8">
        <f t="shared" ref="K2171:K2202" si="1367">IF(OR(F2171="",F2171=0,I2171=0),"",ROUND(F2171*I2171,0))</f>
        <v>7500</v>
      </c>
      <c r="L2171" s="8">
        <f t="shared" ref="L2171:L2202" si="1368">IF(OR(F2171="",F2171=0,J2171=0),"",ROUND(F2171*J2171,0))</f>
        <v>9000</v>
      </c>
      <c r="M2171" s="8">
        <f>Расценки!L2170</f>
        <v>8400</v>
      </c>
      <c r="N2171" s="8">
        <f>Расценки!M2170</f>
        <v>9600</v>
      </c>
      <c r="O2171" s="10">
        <f t="shared" ref="O2171:O2202" si="1369">IF(OR(K2171="",M2171="",M2171=0),"",K2171/M2171-1)</f>
        <v>-0.1071428571428571</v>
      </c>
      <c r="P2171" s="10">
        <f t="shared" ref="P2171:P2202" si="1370">IF(OR(L2171="",N2171="",N2171=0),"",L2171/N2171-1)</f>
        <v>-6.25E-2</v>
      </c>
      <c r="Q2171" s="7" t="str">
        <f t="shared" ref="Q2171:Q2202" si="1371">IF(O2171="","—",IF(O2171&lt;-$C$3,"нормо-часы",IF(O2171&gt;$C$3,"расценка","равно")))</f>
        <v>нормо-часы</v>
      </c>
      <c r="R2171" s="7" t="str">
        <f t="shared" ref="R2171:R2202" si="1372">IF(P2171="","—",IF(P2171&lt;-$C$3,"нормо-часы",IF(P2171&gt;$C$3,"расценка","равно")))</f>
        <v>равно</v>
      </c>
      <c r="S2171" s="8">
        <f t="shared" ref="S2171:S2202" si="1373">IF(OR(F2171="",F2171=0,M2171=""),"",ROUND(M2171/F2171,0))</f>
        <v>1680</v>
      </c>
      <c r="T2171" s="8">
        <f t="shared" ref="T2171:T2202" si="1374">IF(OR(F2171="",F2171=0,N2171=""),"",ROUND(N2171/F2171,0))</f>
        <v>1920</v>
      </c>
      <c r="U2171" s="8">
        <f>Расценки!F2170</f>
        <v>14000</v>
      </c>
      <c r="V2171" s="8">
        <f>Расценки!G2170</f>
        <v>16000</v>
      </c>
      <c r="W2171" s="10">
        <f t="shared" ref="W2171:W2202" si="1375">IF(OR(K2171="",U2171="",U2171=0),"",(U2171-K2171)/U2171)</f>
        <v>0.4642857142857143</v>
      </c>
      <c r="X2171" s="10">
        <f t="shared" ref="X2171:X2202" si="1376">IF(OR(L2171="",V2171="",V2171=0),"",(V2171-L2171)/V2171)</f>
        <v>0.4375</v>
      </c>
      <c r="Y2171" s="9">
        <f>Расценки!H2170</f>
        <v>14000</v>
      </c>
      <c r="Z2171" s="9">
        <f>Расценки!I2170</f>
        <v>16000</v>
      </c>
      <c r="AA2171" s="10">
        <f>Расценки!J2170</f>
        <v>0</v>
      </c>
      <c r="AB2171" s="10">
        <f>Расценки!K2170</f>
        <v>0</v>
      </c>
      <c r="AC2171" s="16">
        <f t="shared" ref="AC2171:AC2202" si="1377">IF(OR(K2171="",Y2171="",Y2171=0),"",(Y2171-K2171)/Y2171)</f>
        <v>0.4642857142857143</v>
      </c>
      <c r="AD2171" s="16">
        <f t="shared" ref="AD2171:AD2202" si="1378">IF(OR(L2171="",Z2171="",Z2171=0),"",(Z2171-L2171)/Z2171)</f>
        <v>0.4375</v>
      </c>
      <c r="AE2171" s="10">
        <f t="shared" ref="AE2171:AE2202" si="1379">IF(OR(Y2171="",Y2171=0),"",(Y2171-M2171)/Y2171)</f>
        <v>0.4</v>
      </c>
      <c r="AF2171" s="10">
        <f t="shared" ref="AF2171:AF2202" si="1380">IF(OR(Z2171="",Z2171=0),"",(Z2171-N2171)/Z2171)</f>
        <v>0.4</v>
      </c>
      <c r="AG2171" s="8">
        <f t="shared" ref="AG2171:AG2202" si="1381">IF(OR(K2171="",Y2171=""),"",Y2171-K2171)</f>
        <v>6500</v>
      </c>
      <c r="AH2171" s="8">
        <f t="shared" ref="AH2171:AH2202" si="1382">IF(OR(L2171="",Z2171=""),"",Z2171-L2171)</f>
        <v>7000</v>
      </c>
    </row>
    <row r="2172" spans="1:34" x14ac:dyDescent="0.25">
      <c r="A2172" s="7" t="s">
        <v>6314</v>
      </c>
      <c r="B2172" s="7" t="s">
        <v>6315</v>
      </c>
      <c r="C2172" s="7" t="s">
        <v>177</v>
      </c>
      <c r="D2172" s="7" t="s">
        <v>1040</v>
      </c>
      <c r="E2172" s="7" t="str">
        <f>INDEX('Нормо-час по специальностям'!$B$6:$B$26,MATCH(D2172,'Нормо-час по специальностям'!$A$6:$A$26,0))</f>
        <v>Механик ПС / подъёмников / прессов / доков</v>
      </c>
      <c r="F2172" s="15">
        <v>0.75</v>
      </c>
      <c r="G2172" s="7" t="s">
        <v>7718</v>
      </c>
      <c r="H2172" s="11">
        <f t="shared" si="1366"/>
        <v>9.33</v>
      </c>
      <c r="I2172" s="8">
        <f>INDEX('Нормо-час по специальностям'!$D$6:$D$26,MATCH(D2172,'Нормо-час по специальностям'!$A$6:$A$26,0))</f>
        <v>1500</v>
      </c>
      <c r="J2172" s="8">
        <f>INDEX('Нормо-час по специальностям'!$E$6:$E$26,MATCH(D2172,'Нормо-час по специальностям'!$A$6:$A$26,0))</f>
        <v>1800</v>
      </c>
      <c r="K2172" s="8">
        <f t="shared" si="1367"/>
        <v>1125</v>
      </c>
      <c r="L2172" s="8">
        <f t="shared" si="1368"/>
        <v>1350</v>
      </c>
      <c r="M2172" s="8">
        <f>Расценки!L2171</f>
        <v>1300</v>
      </c>
      <c r="N2172" s="8">
        <f>Расценки!M2171</f>
        <v>1500</v>
      </c>
      <c r="O2172" s="10">
        <f t="shared" si="1369"/>
        <v>-0.13461538461538458</v>
      </c>
      <c r="P2172" s="10">
        <f t="shared" si="1370"/>
        <v>-9.9999999999999978E-2</v>
      </c>
      <c r="Q2172" s="7" t="str">
        <f t="shared" si="1371"/>
        <v>нормо-часы</v>
      </c>
      <c r="R2172" s="7" t="str">
        <f t="shared" si="1372"/>
        <v>равно</v>
      </c>
      <c r="S2172" s="8">
        <f t="shared" si="1373"/>
        <v>1733</v>
      </c>
      <c r="T2172" s="8">
        <f t="shared" si="1374"/>
        <v>2000</v>
      </c>
      <c r="U2172" s="8">
        <f>Расценки!F2171</f>
        <v>2500</v>
      </c>
      <c r="V2172" s="8">
        <f>Расценки!G2171</f>
        <v>2900</v>
      </c>
      <c r="W2172" s="10">
        <f t="shared" si="1375"/>
        <v>0.55000000000000004</v>
      </c>
      <c r="X2172" s="10">
        <f t="shared" si="1376"/>
        <v>0.53448275862068961</v>
      </c>
      <c r="Y2172" s="9">
        <f>Расценки!H2171</f>
        <v>2500</v>
      </c>
      <c r="Z2172" s="9">
        <f>Расценки!I2171</f>
        <v>2900</v>
      </c>
      <c r="AA2172" s="10">
        <f>Расценки!J2171</f>
        <v>0</v>
      </c>
      <c r="AB2172" s="10">
        <f>Расценки!K2171</f>
        <v>0</v>
      </c>
      <c r="AC2172" s="16">
        <f t="shared" si="1377"/>
        <v>0.55000000000000004</v>
      </c>
      <c r="AD2172" s="16">
        <f t="shared" si="1378"/>
        <v>0.53448275862068961</v>
      </c>
      <c r="AE2172" s="10">
        <f t="shared" si="1379"/>
        <v>0.48</v>
      </c>
      <c r="AF2172" s="10">
        <f t="shared" si="1380"/>
        <v>0.48275862068965519</v>
      </c>
      <c r="AG2172" s="8">
        <f t="shared" si="1381"/>
        <v>1375</v>
      </c>
      <c r="AH2172" s="8">
        <f t="shared" si="1382"/>
        <v>1550</v>
      </c>
    </row>
    <row r="2173" spans="1:34" x14ac:dyDescent="0.25">
      <c r="A2173" s="7" t="s">
        <v>6316</v>
      </c>
      <c r="B2173" s="7" t="s">
        <v>6317</v>
      </c>
      <c r="C2173" s="7" t="s">
        <v>177</v>
      </c>
      <c r="D2173" s="7" t="s">
        <v>1040</v>
      </c>
      <c r="E2173" s="7" t="str">
        <f>INDEX('Нормо-час по специальностям'!$B$6:$B$26,MATCH(D2173,'Нормо-час по специальностям'!$A$6:$A$26,0))</f>
        <v>Механик ПС / подъёмников / прессов / доков</v>
      </c>
      <c r="F2173" s="15">
        <v>1</v>
      </c>
      <c r="G2173" s="7" t="s">
        <v>7718</v>
      </c>
      <c r="H2173" s="11">
        <f t="shared" si="1366"/>
        <v>7</v>
      </c>
      <c r="I2173" s="8">
        <f>INDEX('Нормо-час по специальностям'!$D$6:$D$26,MATCH(D2173,'Нормо-час по специальностям'!$A$6:$A$26,0))</f>
        <v>1500</v>
      </c>
      <c r="J2173" s="8">
        <f>INDEX('Нормо-час по специальностям'!$E$6:$E$26,MATCH(D2173,'Нормо-час по специальностям'!$A$6:$A$26,0))</f>
        <v>1800</v>
      </c>
      <c r="K2173" s="8">
        <f t="shared" si="1367"/>
        <v>1500</v>
      </c>
      <c r="L2173" s="8">
        <f t="shared" si="1368"/>
        <v>1800</v>
      </c>
      <c r="M2173" s="8">
        <f>Расценки!L2172</f>
        <v>1700</v>
      </c>
      <c r="N2173" s="8">
        <f>Расценки!M2172</f>
        <v>1900</v>
      </c>
      <c r="O2173" s="10">
        <f t="shared" si="1369"/>
        <v>-0.11764705882352944</v>
      </c>
      <c r="P2173" s="10">
        <f t="shared" si="1370"/>
        <v>-5.2631578947368474E-2</v>
      </c>
      <c r="Q2173" s="7" t="str">
        <f t="shared" si="1371"/>
        <v>нормо-часы</v>
      </c>
      <c r="R2173" s="7" t="str">
        <f t="shared" si="1372"/>
        <v>равно</v>
      </c>
      <c r="S2173" s="8">
        <f t="shared" si="1373"/>
        <v>1700</v>
      </c>
      <c r="T2173" s="8">
        <f t="shared" si="1374"/>
        <v>1900</v>
      </c>
      <c r="U2173" s="8">
        <f>Расценки!F2172</f>
        <v>3000</v>
      </c>
      <c r="V2173" s="8">
        <f>Расценки!G2172</f>
        <v>3500</v>
      </c>
      <c r="W2173" s="10">
        <f t="shared" si="1375"/>
        <v>0.5</v>
      </c>
      <c r="X2173" s="10">
        <f t="shared" si="1376"/>
        <v>0.48571428571428571</v>
      </c>
      <c r="Y2173" s="9">
        <f>Расценки!H2172</f>
        <v>3000</v>
      </c>
      <c r="Z2173" s="9">
        <f>Расценки!I2172</f>
        <v>3500</v>
      </c>
      <c r="AA2173" s="10">
        <f>Расценки!J2172</f>
        <v>0</v>
      </c>
      <c r="AB2173" s="10">
        <f>Расценки!K2172</f>
        <v>0</v>
      </c>
      <c r="AC2173" s="16">
        <f t="shared" si="1377"/>
        <v>0.5</v>
      </c>
      <c r="AD2173" s="16">
        <f t="shared" si="1378"/>
        <v>0.48571428571428571</v>
      </c>
      <c r="AE2173" s="10">
        <f t="shared" si="1379"/>
        <v>0.43333333333333335</v>
      </c>
      <c r="AF2173" s="10">
        <f t="shared" si="1380"/>
        <v>0.45714285714285713</v>
      </c>
      <c r="AG2173" s="8">
        <f t="shared" si="1381"/>
        <v>1500</v>
      </c>
      <c r="AH2173" s="8">
        <f t="shared" si="1382"/>
        <v>1700</v>
      </c>
    </row>
    <row r="2174" spans="1:34" x14ac:dyDescent="0.25">
      <c r="A2174" s="7" t="s">
        <v>6318</v>
      </c>
      <c r="B2174" s="7" t="s">
        <v>6319</v>
      </c>
      <c r="C2174" s="7" t="s">
        <v>177</v>
      </c>
      <c r="D2174" s="7" t="s">
        <v>1040</v>
      </c>
      <c r="E2174" s="7" t="str">
        <f>INDEX('Нормо-час по специальностям'!$B$6:$B$26,MATCH(D2174,'Нормо-час по специальностям'!$A$6:$A$26,0))</f>
        <v>Механик ПС / подъёмников / прессов / доков</v>
      </c>
      <c r="F2174" s="15">
        <v>0.3</v>
      </c>
      <c r="G2174" s="7" t="s">
        <v>7715</v>
      </c>
      <c r="H2174" s="11">
        <f t="shared" si="1366"/>
        <v>23.33</v>
      </c>
      <c r="I2174" s="8">
        <f>INDEX('Нормо-час по специальностям'!$D$6:$D$26,MATCH(D2174,'Нормо-час по специальностям'!$A$6:$A$26,0))</f>
        <v>1500</v>
      </c>
      <c r="J2174" s="8">
        <f>INDEX('Нормо-час по специальностям'!$E$6:$E$26,MATCH(D2174,'Нормо-час по специальностям'!$A$6:$A$26,0))</f>
        <v>1800</v>
      </c>
      <c r="K2174" s="8">
        <f t="shared" si="1367"/>
        <v>450</v>
      </c>
      <c r="L2174" s="8">
        <f t="shared" si="1368"/>
        <v>540</v>
      </c>
      <c r="M2174" s="8">
        <f>Расценки!L2173</f>
        <v>540</v>
      </c>
      <c r="N2174" s="8">
        <f>Расценки!M2173</f>
        <v>600</v>
      </c>
      <c r="O2174" s="10">
        <f t="shared" si="1369"/>
        <v>-0.16666666666666663</v>
      </c>
      <c r="P2174" s="10">
        <f t="shared" si="1370"/>
        <v>-9.9999999999999978E-2</v>
      </c>
      <c r="Q2174" s="7" t="str">
        <f t="shared" si="1371"/>
        <v>нормо-часы</v>
      </c>
      <c r="R2174" s="7" t="str">
        <f t="shared" si="1372"/>
        <v>равно</v>
      </c>
      <c r="S2174" s="8">
        <f t="shared" si="1373"/>
        <v>1800</v>
      </c>
      <c r="T2174" s="8">
        <f t="shared" si="1374"/>
        <v>2000</v>
      </c>
      <c r="U2174" s="8">
        <f>Расценки!F2173</f>
        <v>1000</v>
      </c>
      <c r="V2174" s="8">
        <f>Расценки!G2173</f>
        <v>1150</v>
      </c>
      <c r="W2174" s="10">
        <f t="shared" si="1375"/>
        <v>0.55000000000000004</v>
      </c>
      <c r="X2174" s="10">
        <f t="shared" si="1376"/>
        <v>0.5304347826086957</v>
      </c>
      <c r="Y2174" s="9">
        <f>Расценки!H2173</f>
        <v>1000</v>
      </c>
      <c r="Z2174" s="9">
        <f>Расценки!I2173</f>
        <v>1150</v>
      </c>
      <c r="AA2174" s="10">
        <f>Расценки!J2173</f>
        <v>0</v>
      </c>
      <c r="AB2174" s="10">
        <f>Расценки!K2173</f>
        <v>0</v>
      </c>
      <c r="AC2174" s="16">
        <f t="shared" si="1377"/>
        <v>0.55000000000000004</v>
      </c>
      <c r="AD2174" s="16">
        <f t="shared" si="1378"/>
        <v>0.5304347826086957</v>
      </c>
      <c r="AE2174" s="10">
        <f t="shared" si="1379"/>
        <v>0.46</v>
      </c>
      <c r="AF2174" s="10">
        <f t="shared" si="1380"/>
        <v>0.47826086956521741</v>
      </c>
      <c r="AG2174" s="8">
        <f t="shared" si="1381"/>
        <v>550</v>
      </c>
      <c r="AH2174" s="8">
        <f t="shared" si="1382"/>
        <v>610</v>
      </c>
    </row>
    <row r="2175" spans="1:34" x14ac:dyDescent="0.25">
      <c r="A2175" s="7" t="s">
        <v>6320</v>
      </c>
      <c r="B2175" s="7" t="s">
        <v>6321</v>
      </c>
      <c r="C2175" s="7" t="s">
        <v>177</v>
      </c>
      <c r="D2175" s="7" t="s">
        <v>1040</v>
      </c>
      <c r="E2175" s="7" t="str">
        <f>INDEX('Нормо-час по специальностям'!$B$6:$B$26,MATCH(D2175,'Нормо-час по специальностям'!$A$6:$A$26,0))</f>
        <v>Механик ПС / подъёмников / прессов / доков</v>
      </c>
      <c r="F2175" s="15">
        <v>1.5</v>
      </c>
      <c r="G2175" s="7" t="s">
        <v>7715</v>
      </c>
      <c r="H2175" s="11">
        <f t="shared" si="1366"/>
        <v>4.67</v>
      </c>
      <c r="I2175" s="8">
        <f>INDEX('Нормо-час по специальностям'!$D$6:$D$26,MATCH(D2175,'Нормо-час по специальностям'!$A$6:$A$26,0))</f>
        <v>1500</v>
      </c>
      <c r="J2175" s="8">
        <f>INDEX('Нормо-час по специальностям'!$E$6:$E$26,MATCH(D2175,'Нормо-час по специальностям'!$A$6:$A$26,0))</f>
        <v>1800</v>
      </c>
      <c r="K2175" s="8">
        <f t="shared" si="1367"/>
        <v>2250</v>
      </c>
      <c r="L2175" s="8">
        <f t="shared" si="1368"/>
        <v>2700</v>
      </c>
      <c r="M2175" s="8">
        <f>Расценки!L2174</f>
        <v>2400</v>
      </c>
      <c r="N2175" s="8">
        <f>Расценки!M2174</f>
        <v>2750</v>
      </c>
      <c r="O2175" s="10">
        <f t="shared" si="1369"/>
        <v>-6.25E-2</v>
      </c>
      <c r="P2175" s="10">
        <f t="shared" si="1370"/>
        <v>-1.8181818181818188E-2</v>
      </c>
      <c r="Q2175" s="7" t="str">
        <f t="shared" si="1371"/>
        <v>равно</v>
      </c>
      <c r="R2175" s="7" t="str">
        <f t="shared" si="1372"/>
        <v>равно</v>
      </c>
      <c r="S2175" s="8">
        <f t="shared" si="1373"/>
        <v>1600</v>
      </c>
      <c r="T2175" s="8">
        <f t="shared" si="1374"/>
        <v>1833</v>
      </c>
      <c r="U2175" s="8">
        <f>Расценки!F2174</f>
        <v>4000</v>
      </c>
      <c r="V2175" s="8">
        <f>Расценки!G2174</f>
        <v>4600</v>
      </c>
      <c r="W2175" s="10">
        <f t="shared" si="1375"/>
        <v>0.4375</v>
      </c>
      <c r="X2175" s="10">
        <f t="shared" si="1376"/>
        <v>0.41304347826086957</v>
      </c>
      <c r="Y2175" s="9">
        <f>Расценки!H2174</f>
        <v>4000</v>
      </c>
      <c r="Z2175" s="9">
        <f>Расценки!I2174</f>
        <v>4600</v>
      </c>
      <c r="AA2175" s="10">
        <f>Расценки!J2174</f>
        <v>0</v>
      </c>
      <c r="AB2175" s="10">
        <f>Расценки!K2174</f>
        <v>0</v>
      </c>
      <c r="AC2175" s="16">
        <f t="shared" si="1377"/>
        <v>0.4375</v>
      </c>
      <c r="AD2175" s="16">
        <f t="shared" si="1378"/>
        <v>0.41304347826086957</v>
      </c>
      <c r="AE2175" s="10">
        <f t="shared" si="1379"/>
        <v>0.4</v>
      </c>
      <c r="AF2175" s="10">
        <f t="shared" si="1380"/>
        <v>0.40217391304347827</v>
      </c>
      <c r="AG2175" s="8">
        <f t="shared" si="1381"/>
        <v>1750</v>
      </c>
      <c r="AH2175" s="8">
        <f t="shared" si="1382"/>
        <v>1900</v>
      </c>
    </row>
    <row r="2176" spans="1:34" x14ac:dyDescent="0.25">
      <c r="A2176" s="7" t="s">
        <v>6322</v>
      </c>
      <c r="B2176" s="7" t="s">
        <v>6323</v>
      </c>
      <c r="C2176" s="7" t="s">
        <v>177</v>
      </c>
      <c r="D2176" s="7" t="s">
        <v>1040</v>
      </c>
      <c r="E2176" s="7" t="str">
        <f>INDEX('Нормо-час по специальностям'!$B$6:$B$26,MATCH(D2176,'Нормо-час по специальностям'!$A$6:$A$26,0))</f>
        <v>Механик ПС / подъёмников / прессов / доков</v>
      </c>
      <c r="F2176" s="15">
        <v>3</v>
      </c>
      <c r="G2176" s="7" t="s">
        <v>7715</v>
      </c>
      <c r="H2176" s="11">
        <f t="shared" si="1366"/>
        <v>2.33</v>
      </c>
      <c r="I2176" s="8">
        <f>INDEX('Нормо-час по специальностям'!$D$6:$D$26,MATCH(D2176,'Нормо-час по специальностям'!$A$6:$A$26,0))</f>
        <v>1500</v>
      </c>
      <c r="J2176" s="8">
        <f>INDEX('Нормо-час по специальностям'!$E$6:$E$26,MATCH(D2176,'Нормо-час по специальностям'!$A$6:$A$26,0))</f>
        <v>1800</v>
      </c>
      <c r="K2176" s="8">
        <f t="shared" si="1367"/>
        <v>4500</v>
      </c>
      <c r="L2176" s="8">
        <f t="shared" si="1368"/>
        <v>5400</v>
      </c>
      <c r="M2176" s="8">
        <f>Расценки!L2175</f>
        <v>4800</v>
      </c>
      <c r="N2176" s="8">
        <f>Расценки!M2175</f>
        <v>5500</v>
      </c>
      <c r="O2176" s="10">
        <f t="shared" si="1369"/>
        <v>-6.25E-2</v>
      </c>
      <c r="P2176" s="10">
        <f t="shared" si="1370"/>
        <v>-1.8181818181818188E-2</v>
      </c>
      <c r="Q2176" s="7" t="str">
        <f t="shared" si="1371"/>
        <v>равно</v>
      </c>
      <c r="R2176" s="7" t="str">
        <f t="shared" si="1372"/>
        <v>равно</v>
      </c>
      <c r="S2176" s="8">
        <f t="shared" si="1373"/>
        <v>1600</v>
      </c>
      <c r="T2176" s="8">
        <f t="shared" si="1374"/>
        <v>1833</v>
      </c>
      <c r="U2176" s="8">
        <f>Расценки!F2175</f>
        <v>8000</v>
      </c>
      <c r="V2176" s="8">
        <f>Расценки!G2175</f>
        <v>9200</v>
      </c>
      <c r="W2176" s="10">
        <f t="shared" si="1375"/>
        <v>0.4375</v>
      </c>
      <c r="X2176" s="10">
        <f t="shared" si="1376"/>
        <v>0.41304347826086957</v>
      </c>
      <c r="Y2176" s="9">
        <f>Расценки!H2175</f>
        <v>8000</v>
      </c>
      <c r="Z2176" s="9">
        <f>Расценки!I2175</f>
        <v>9200</v>
      </c>
      <c r="AA2176" s="10">
        <f>Расценки!J2175</f>
        <v>0</v>
      </c>
      <c r="AB2176" s="10">
        <f>Расценки!K2175</f>
        <v>0</v>
      </c>
      <c r="AC2176" s="16">
        <f t="shared" si="1377"/>
        <v>0.4375</v>
      </c>
      <c r="AD2176" s="16">
        <f t="shared" si="1378"/>
        <v>0.41304347826086957</v>
      </c>
      <c r="AE2176" s="10">
        <f t="shared" si="1379"/>
        <v>0.4</v>
      </c>
      <c r="AF2176" s="10">
        <f t="shared" si="1380"/>
        <v>0.40217391304347827</v>
      </c>
      <c r="AG2176" s="8">
        <f t="shared" si="1381"/>
        <v>3500</v>
      </c>
      <c r="AH2176" s="8">
        <f t="shared" si="1382"/>
        <v>3800</v>
      </c>
    </row>
    <row r="2177" spans="1:34" x14ac:dyDescent="0.25">
      <c r="A2177" s="7" t="s">
        <v>6325</v>
      </c>
      <c r="B2177" s="7" t="s">
        <v>6326</v>
      </c>
      <c r="C2177" s="7" t="s">
        <v>177</v>
      </c>
      <c r="D2177" s="7" t="s">
        <v>1040</v>
      </c>
      <c r="E2177" s="7" t="str">
        <f>INDEX('Нормо-час по специальностям'!$B$6:$B$26,MATCH(D2177,'Нормо-час по специальностям'!$A$6:$A$26,0))</f>
        <v>Механик ПС / подъёмников / прессов / доков</v>
      </c>
      <c r="F2177" s="15">
        <v>2.5</v>
      </c>
      <c r="G2177" s="7" t="s">
        <v>7715</v>
      </c>
      <c r="H2177" s="11">
        <f t="shared" si="1366"/>
        <v>2.8</v>
      </c>
      <c r="I2177" s="8">
        <f>INDEX('Нормо-час по специальностям'!$D$6:$D$26,MATCH(D2177,'Нормо-час по специальностям'!$A$6:$A$26,0))</f>
        <v>1500</v>
      </c>
      <c r="J2177" s="8">
        <f>INDEX('Нормо-час по специальностям'!$E$6:$E$26,MATCH(D2177,'Нормо-час по специальностям'!$A$6:$A$26,0))</f>
        <v>1800</v>
      </c>
      <c r="K2177" s="8">
        <f t="shared" si="1367"/>
        <v>3750</v>
      </c>
      <c r="L2177" s="8">
        <f t="shared" si="1368"/>
        <v>4500</v>
      </c>
      <c r="M2177" s="8">
        <f>Расценки!L2176</f>
        <v>4200</v>
      </c>
      <c r="N2177" s="8">
        <f>Расценки!M2176</f>
        <v>4800</v>
      </c>
      <c r="O2177" s="10">
        <f t="shared" si="1369"/>
        <v>-0.1071428571428571</v>
      </c>
      <c r="P2177" s="10">
        <f t="shared" si="1370"/>
        <v>-6.25E-2</v>
      </c>
      <c r="Q2177" s="7" t="str">
        <f t="shared" si="1371"/>
        <v>нормо-часы</v>
      </c>
      <c r="R2177" s="7" t="str">
        <f t="shared" si="1372"/>
        <v>равно</v>
      </c>
      <c r="S2177" s="8">
        <f t="shared" si="1373"/>
        <v>1680</v>
      </c>
      <c r="T2177" s="8">
        <f t="shared" si="1374"/>
        <v>1920</v>
      </c>
      <c r="U2177" s="8">
        <f>Расценки!F2176</f>
        <v>7000</v>
      </c>
      <c r="V2177" s="8">
        <f>Расценки!G2176</f>
        <v>8000</v>
      </c>
      <c r="W2177" s="10">
        <f t="shared" si="1375"/>
        <v>0.4642857142857143</v>
      </c>
      <c r="X2177" s="10">
        <f t="shared" si="1376"/>
        <v>0.4375</v>
      </c>
      <c r="Y2177" s="9">
        <f>Расценки!H2176</f>
        <v>7000</v>
      </c>
      <c r="Z2177" s="9">
        <f>Расценки!I2176</f>
        <v>8000</v>
      </c>
      <c r="AA2177" s="10">
        <f>Расценки!J2176</f>
        <v>0</v>
      </c>
      <c r="AB2177" s="10">
        <f>Расценки!K2176</f>
        <v>0</v>
      </c>
      <c r="AC2177" s="16">
        <f t="shared" si="1377"/>
        <v>0.4642857142857143</v>
      </c>
      <c r="AD2177" s="16">
        <f t="shared" si="1378"/>
        <v>0.4375</v>
      </c>
      <c r="AE2177" s="10">
        <f t="shared" si="1379"/>
        <v>0.4</v>
      </c>
      <c r="AF2177" s="10">
        <f t="shared" si="1380"/>
        <v>0.4</v>
      </c>
      <c r="AG2177" s="8">
        <f t="shared" si="1381"/>
        <v>3250</v>
      </c>
      <c r="AH2177" s="8">
        <f t="shared" si="1382"/>
        <v>3500</v>
      </c>
    </row>
    <row r="2178" spans="1:34" x14ac:dyDescent="0.25">
      <c r="A2178" s="7" t="s">
        <v>6328</v>
      </c>
      <c r="B2178" s="7" t="s">
        <v>6329</v>
      </c>
      <c r="C2178" s="7" t="s">
        <v>177</v>
      </c>
      <c r="D2178" s="7" t="s">
        <v>1040</v>
      </c>
      <c r="E2178" s="7" t="str">
        <f>INDEX('Нормо-час по специальностям'!$B$6:$B$26,MATCH(D2178,'Нормо-час по специальностям'!$A$6:$A$26,0))</f>
        <v>Механик ПС / подъёмников / прессов / доков</v>
      </c>
      <c r="F2178" s="15">
        <v>0.75</v>
      </c>
      <c r="G2178" s="7" t="s">
        <v>7715</v>
      </c>
      <c r="H2178" s="11">
        <f t="shared" si="1366"/>
        <v>9.33</v>
      </c>
      <c r="I2178" s="8">
        <f>INDEX('Нормо-час по специальностям'!$D$6:$D$26,MATCH(D2178,'Нормо-час по специальностям'!$A$6:$A$26,0))</f>
        <v>1500</v>
      </c>
      <c r="J2178" s="8">
        <f>INDEX('Нормо-час по специальностям'!$E$6:$E$26,MATCH(D2178,'Нормо-час по специальностям'!$A$6:$A$26,0))</f>
        <v>1800</v>
      </c>
      <c r="K2178" s="8">
        <f t="shared" si="1367"/>
        <v>1125</v>
      </c>
      <c r="L2178" s="8">
        <f t="shared" si="1368"/>
        <v>1350</v>
      </c>
      <c r="M2178" s="8">
        <f>Расценки!L2177</f>
        <v>1250</v>
      </c>
      <c r="N2178" s="8">
        <f>Расценки!M2177</f>
        <v>1450</v>
      </c>
      <c r="O2178" s="10">
        <f t="shared" si="1369"/>
        <v>-9.9999999999999978E-2</v>
      </c>
      <c r="P2178" s="10">
        <f t="shared" si="1370"/>
        <v>-6.8965517241379337E-2</v>
      </c>
      <c r="Q2178" s="7" t="str">
        <f t="shared" si="1371"/>
        <v>равно</v>
      </c>
      <c r="R2178" s="7" t="str">
        <f t="shared" si="1372"/>
        <v>равно</v>
      </c>
      <c r="S2178" s="8">
        <f t="shared" si="1373"/>
        <v>1667</v>
      </c>
      <c r="T2178" s="8">
        <f t="shared" si="1374"/>
        <v>1933</v>
      </c>
      <c r="U2178" s="8">
        <f>Расценки!F2177</f>
        <v>2200</v>
      </c>
      <c r="V2178" s="8">
        <f>Расценки!G2177</f>
        <v>2600</v>
      </c>
      <c r="W2178" s="10">
        <f t="shared" si="1375"/>
        <v>0.48863636363636365</v>
      </c>
      <c r="X2178" s="10">
        <f t="shared" si="1376"/>
        <v>0.48076923076923078</v>
      </c>
      <c r="Y2178" s="9">
        <f>Расценки!H2177</f>
        <v>2200</v>
      </c>
      <c r="Z2178" s="9">
        <f>Расценки!I2177</f>
        <v>2600</v>
      </c>
      <c r="AA2178" s="10">
        <f>Расценки!J2177</f>
        <v>0</v>
      </c>
      <c r="AB2178" s="10">
        <f>Расценки!K2177</f>
        <v>0</v>
      </c>
      <c r="AC2178" s="16">
        <f t="shared" si="1377"/>
        <v>0.48863636363636365</v>
      </c>
      <c r="AD2178" s="16">
        <f t="shared" si="1378"/>
        <v>0.48076923076923078</v>
      </c>
      <c r="AE2178" s="10">
        <f t="shared" si="1379"/>
        <v>0.43181818181818182</v>
      </c>
      <c r="AF2178" s="10">
        <f t="shared" si="1380"/>
        <v>0.44230769230769229</v>
      </c>
      <c r="AG2178" s="8">
        <f t="shared" si="1381"/>
        <v>1075</v>
      </c>
      <c r="AH2178" s="8">
        <f t="shared" si="1382"/>
        <v>1250</v>
      </c>
    </row>
    <row r="2179" spans="1:34" x14ac:dyDescent="0.25">
      <c r="A2179" s="7" t="s">
        <v>6330</v>
      </c>
      <c r="B2179" s="7" t="s">
        <v>6331</v>
      </c>
      <c r="C2179" s="7" t="s">
        <v>177</v>
      </c>
      <c r="D2179" s="7" t="s">
        <v>1040</v>
      </c>
      <c r="E2179" s="7" t="str">
        <f>INDEX('Нормо-час по специальностям'!$B$6:$B$26,MATCH(D2179,'Нормо-час по специальностям'!$A$6:$A$26,0))</f>
        <v>Механик ПС / подъёмников / прессов / доков</v>
      </c>
      <c r="F2179" s="15">
        <v>0.75</v>
      </c>
      <c r="G2179" s="7" t="s">
        <v>7715</v>
      </c>
      <c r="H2179" s="11">
        <f t="shared" si="1366"/>
        <v>9.33</v>
      </c>
      <c r="I2179" s="8">
        <f>INDEX('Нормо-час по специальностям'!$D$6:$D$26,MATCH(D2179,'Нормо-час по специальностям'!$A$6:$A$26,0))</f>
        <v>1500</v>
      </c>
      <c r="J2179" s="8">
        <f>INDEX('Нормо-час по специальностям'!$E$6:$E$26,MATCH(D2179,'Нормо-час по специальностям'!$A$6:$A$26,0))</f>
        <v>1800</v>
      </c>
      <c r="K2179" s="8">
        <f t="shared" si="1367"/>
        <v>1125</v>
      </c>
      <c r="L2179" s="8">
        <f t="shared" si="1368"/>
        <v>1350</v>
      </c>
      <c r="M2179" s="8">
        <f>Расценки!L2178</f>
        <v>1250</v>
      </c>
      <c r="N2179" s="8">
        <f>Расценки!M2178</f>
        <v>1450</v>
      </c>
      <c r="O2179" s="10">
        <f t="shared" si="1369"/>
        <v>-9.9999999999999978E-2</v>
      </c>
      <c r="P2179" s="10">
        <f t="shared" si="1370"/>
        <v>-6.8965517241379337E-2</v>
      </c>
      <c r="Q2179" s="7" t="str">
        <f t="shared" si="1371"/>
        <v>равно</v>
      </c>
      <c r="R2179" s="7" t="str">
        <f t="shared" si="1372"/>
        <v>равно</v>
      </c>
      <c r="S2179" s="8">
        <f t="shared" si="1373"/>
        <v>1667</v>
      </c>
      <c r="T2179" s="8">
        <f t="shared" si="1374"/>
        <v>1933</v>
      </c>
      <c r="U2179" s="8">
        <f>Расценки!F2178</f>
        <v>2200</v>
      </c>
      <c r="V2179" s="8">
        <f>Расценки!G2178</f>
        <v>2600</v>
      </c>
      <c r="W2179" s="10">
        <f t="shared" si="1375"/>
        <v>0.48863636363636365</v>
      </c>
      <c r="X2179" s="10">
        <f t="shared" si="1376"/>
        <v>0.48076923076923078</v>
      </c>
      <c r="Y2179" s="9">
        <f>Расценки!H2178</f>
        <v>2200</v>
      </c>
      <c r="Z2179" s="9">
        <f>Расценки!I2178</f>
        <v>2600</v>
      </c>
      <c r="AA2179" s="10">
        <f>Расценки!J2178</f>
        <v>0</v>
      </c>
      <c r="AB2179" s="10">
        <f>Расценки!K2178</f>
        <v>0</v>
      </c>
      <c r="AC2179" s="16">
        <f t="shared" si="1377"/>
        <v>0.48863636363636365</v>
      </c>
      <c r="AD2179" s="16">
        <f t="shared" si="1378"/>
        <v>0.48076923076923078</v>
      </c>
      <c r="AE2179" s="10">
        <f t="shared" si="1379"/>
        <v>0.43181818181818182</v>
      </c>
      <c r="AF2179" s="10">
        <f t="shared" si="1380"/>
        <v>0.44230769230769229</v>
      </c>
      <c r="AG2179" s="8">
        <f t="shared" si="1381"/>
        <v>1075</v>
      </c>
      <c r="AH2179" s="8">
        <f t="shared" si="1382"/>
        <v>1250</v>
      </c>
    </row>
    <row r="2180" spans="1:34" x14ac:dyDescent="0.25">
      <c r="A2180" s="7" t="s">
        <v>6332</v>
      </c>
      <c r="B2180" s="7" t="s">
        <v>6333</v>
      </c>
      <c r="C2180" s="7" t="s">
        <v>177</v>
      </c>
      <c r="D2180" s="7" t="s">
        <v>1040</v>
      </c>
      <c r="E2180" s="7" t="str">
        <f>INDEX('Нормо-час по специальностям'!$B$6:$B$26,MATCH(D2180,'Нормо-час по специальностям'!$A$6:$A$26,0))</f>
        <v>Механик ПС / подъёмников / прессов / доков</v>
      </c>
      <c r="F2180" s="15">
        <v>2</v>
      </c>
      <c r="G2180" s="7" t="s">
        <v>7715</v>
      </c>
      <c r="H2180" s="11">
        <f t="shared" si="1366"/>
        <v>3.5</v>
      </c>
      <c r="I2180" s="8">
        <f>INDEX('Нормо-час по специальностям'!$D$6:$D$26,MATCH(D2180,'Нормо-час по специальностям'!$A$6:$A$26,0))</f>
        <v>1500</v>
      </c>
      <c r="J2180" s="8">
        <f>INDEX('Нормо-час по специальностям'!$E$6:$E$26,MATCH(D2180,'Нормо-час по специальностям'!$A$6:$A$26,0))</f>
        <v>1800</v>
      </c>
      <c r="K2180" s="8">
        <f t="shared" si="1367"/>
        <v>3000</v>
      </c>
      <c r="L2180" s="8">
        <f t="shared" si="1368"/>
        <v>3600</v>
      </c>
      <c r="M2180" s="8">
        <f>Расценки!L2179</f>
        <v>3350</v>
      </c>
      <c r="N2180" s="8">
        <f>Расценки!M2179</f>
        <v>3850</v>
      </c>
      <c r="O2180" s="10">
        <f t="shared" si="1369"/>
        <v>-0.10447761194029848</v>
      </c>
      <c r="P2180" s="10">
        <f t="shared" si="1370"/>
        <v>-6.4935064935064957E-2</v>
      </c>
      <c r="Q2180" s="7" t="str">
        <f t="shared" si="1371"/>
        <v>нормо-часы</v>
      </c>
      <c r="R2180" s="7" t="str">
        <f t="shared" si="1372"/>
        <v>равно</v>
      </c>
      <c r="S2180" s="8">
        <f t="shared" si="1373"/>
        <v>1675</v>
      </c>
      <c r="T2180" s="8">
        <f t="shared" si="1374"/>
        <v>1925</v>
      </c>
      <c r="U2180" s="8">
        <f>Расценки!F2179</f>
        <v>5500</v>
      </c>
      <c r="V2180" s="8">
        <f>Расценки!G2179</f>
        <v>6300</v>
      </c>
      <c r="W2180" s="10">
        <f t="shared" si="1375"/>
        <v>0.45454545454545453</v>
      </c>
      <c r="X2180" s="10">
        <f t="shared" si="1376"/>
        <v>0.42857142857142855</v>
      </c>
      <c r="Y2180" s="9">
        <f>Расценки!H2179</f>
        <v>5500</v>
      </c>
      <c r="Z2180" s="9">
        <f>Расценки!I2179</f>
        <v>6300</v>
      </c>
      <c r="AA2180" s="10">
        <f>Расценки!J2179</f>
        <v>0</v>
      </c>
      <c r="AB2180" s="10">
        <f>Расценки!K2179</f>
        <v>0</v>
      </c>
      <c r="AC2180" s="16">
        <f t="shared" si="1377"/>
        <v>0.45454545454545453</v>
      </c>
      <c r="AD2180" s="16">
        <f t="shared" si="1378"/>
        <v>0.42857142857142855</v>
      </c>
      <c r="AE2180" s="10">
        <f t="shared" si="1379"/>
        <v>0.39090909090909093</v>
      </c>
      <c r="AF2180" s="10">
        <f t="shared" si="1380"/>
        <v>0.3888888888888889</v>
      </c>
      <c r="AG2180" s="8">
        <f t="shared" si="1381"/>
        <v>2500</v>
      </c>
      <c r="AH2180" s="8">
        <f t="shared" si="1382"/>
        <v>2700</v>
      </c>
    </row>
    <row r="2181" spans="1:34" x14ac:dyDescent="0.25">
      <c r="A2181" s="7" t="s">
        <v>6334</v>
      </c>
      <c r="B2181" s="7" t="s">
        <v>6335</v>
      </c>
      <c r="C2181" s="7" t="s">
        <v>177</v>
      </c>
      <c r="D2181" s="7" t="s">
        <v>1040</v>
      </c>
      <c r="E2181" s="7" t="str">
        <f>INDEX('Нормо-час по специальностям'!$B$6:$B$26,MATCH(D2181,'Нормо-час по специальностям'!$A$6:$A$26,0))</f>
        <v>Механик ПС / подъёмников / прессов / доков</v>
      </c>
      <c r="F2181" s="15">
        <v>5</v>
      </c>
      <c r="G2181" s="7" t="s">
        <v>7715</v>
      </c>
      <c r="H2181" s="11">
        <f t="shared" si="1366"/>
        <v>1.4</v>
      </c>
      <c r="I2181" s="8">
        <f>INDEX('Нормо-час по специальностям'!$D$6:$D$26,MATCH(D2181,'Нормо-час по специальностям'!$A$6:$A$26,0))</f>
        <v>1500</v>
      </c>
      <c r="J2181" s="8">
        <f>INDEX('Нормо-час по специальностям'!$E$6:$E$26,MATCH(D2181,'Нормо-час по специальностям'!$A$6:$A$26,0))</f>
        <v>1800</v>
      </c>
      <c r="K2181" s="8">
        <f t="shared" si="1367"/>
        <v>7500</v>
      </c>
      <c r="L2181" s="8">
        <f t="shared" si="1368"/>
        <v>9000</v>
      </c>
      <c r="M2181" s="8">
        <f>Расценки!L2180</f>
        <v>7800</v>
      </c>
      <c r="N2181" s="8">
        <f>Расценки!M2180</f>
        <v>9000</v>
      </c>
      <c r="O2181" s="10">
        <f t="shared" si="1369"/>
        <v>-3.8461538461538436E-2</v>
      </c>
      <c r="P2181" s="10">
        <f t="shared" si="1370"/>
        <v>0</v>
      </c>
      <c r="Q2181" s="7" t="str">
        <f t="shared" si="1371"/>
        <v>равно</v>
      </c>
      <c r="R2181" s="7" t="str">
        <f t="shared" si="1372"/>
        <v>равно</v>
      </c>
      <c r="S2181" s="8">
        <f t="shared" si="1373"/>
        <v>1560</v>
      </c>
      <c r="T2181" s="8">
        <f t="shared" si="1374"/>
        <v>1800</v>
      </c>
      <c r="U2181" s="8">
        <f>Расценки!F2180</f>
        <v>13000</v>
      </c>
      <c r="V2181" s="8">
        <f>Расценки!G2180</f>
        <v>15000</v>
      </c>
      <c r="W2181" s="10">
        <f t="shared" si="1375"/>
        <v>0.42307692307692307</v>
      </c>
      <c r="X2181" s="10">
        <f t="shared" si="1376"/>
        <v>0.4</v>
      </c>
      <c r="Y2181" s="9">
        <f>Расценки!H2180</f>
        <v>13000</v>
      </c>
      <c r="Z2181" s="9">
        <f>Расценки!I2180</f>
        <v>15000</v>
      </c>
      <c r="AA2181" s="10">
        <f>Расценки!J2180</f>
        <v>0</v>
      </c>
      <c r="AB2181" s="10">
        <f>Расценки!K2180</f>
        <v>0</v>
      </c>
      <c r="AC2181" s="16">
        <f t="shared" si="1377"/>
        <v>0.42307692307692307</v>
      </c>
      <c r="AD2181" s="16">
        <f t="shared" si="1378"/>
        <v>0.4</v>
      </c>
      <c r="AE2181" s="10">
        <f t="shared" si="1379"/>
        <v>0.4</v>
      </c>
      <c r="AF2181" s="10">
        <f t="shared" si="1380"/>
        <v>0.4</v>
      </c>
      <c r="AG2181" s="8">
        <f t="shared" si="1381"/>
        <v>5500</v>
      </c>
      <c r="AH2181" s="8">
        <f t="shared" si="1382"/>
        <v>6000</v>
      </c>
    </row>
    <row r="2182" spans="1:34" x14ac:dyDescent="0.25">
      <c r="A2182" s="7" t="s">
        <v>6337</v>
      </c>
      <c r="B2182" s="7" t="s">
        <v>6338</v>
      </c>
      <c r="C2182" s="7" t="s">
        <v>177</v>
      </c>
      <c r="D2182" s="7" t="s">
        <v>1040</v>
      </c>
      <c r="E2182" s="7" t="str">
        <f>INDEX('Нормо-час по специальностям'!$B$6:$B$26,MATCH(D2182,'Нормо-час по специальностям'!$A$6:$A$26,0))</f>
        <v>Механик ПС / подъёмников / прессов / доков</v>
      </c>
      <c r="F2182" s="15">
        <v>6</v>
      </c>
      <c r="G2182" s="7" t="s">
        <v>7715</v>
      </c>
      <c r="H2182" s="11">
        <f t="shared" si="1366"/>
        <v>1.17</v>
      </c>
      <c r="I2182" s="8">
        <f>INDEX('Нормо-час по специальностям'!$D$6:$D$26,MATCH(D2182,'Нормо-час по специальностям'!$A$6:$A$26,0))</f>
        <v>1500</v>
      </c>
      <c r="J2182" s="8">
        <f>INDEX('Нормо-час по специальностям'!$E$6:$E$26,MATCH(D2182,'Нормо-час по специальностям'!$A$6:$A$26,0))</f>
        <v>1800</v>
      </c>
      <c r="K2182" s="8">
        <f t="shared" si="1367"/>
        <v>9000</v>
      </c>
      <c r="L2182" s="8">
        <f t="shared" si="1368"/>
        <v>10800</v>
      </c>
      <c r="M2182" s="8">
        <f>Расценки!L2181</f>
        <v>9000</v>
      </c>
      <c r="N2182" s="8">
        <f>Расценки!M2181</f>
        <v>10450</v>
      </c>
      <c r="O2182" s="10">
        <f t="shared" si="1369"/>
        <v>0</v>
      </c>
      <c r="P2182" s="10">
        <f t="shared" si="1370"/>
        <v>3.3492822966507241E-2</v>
      </c>
      <c r="Q2182" s="7" t="str">
        <f t="shared" si="1371"/>
        <v>равно</v>
      </c>
      <c r="R2182" s="7" t="str">
        <f t="shared" si="1372"/>
        <v>равно</v>
      </c>
      <c r="S2182" s="8">
        <f t="shared" si="1373"/>
        <v>1500</v>
      </c>
      <c r="T2182" s="8">
        <f t="shared" si="1374"/>
        <v>1742</v>
      </c>
      <c r="U2182" s="8">
        <f>Расценки!F2181</f>
        <v>15000</v>
      </c>
      <c r="V2182" s="8">
        <f>Расценки!G2181</f>
        <v>17500</v>
      </c>
      <c r="W2182" s="10">
        <f t="shared" si="1375"/>
        <v>0.4</v>
      </c>
      <c r="X2182" s="10">
        <f t="shared" si="1376"/>
        <v>0.38285714285714284</v>
      </c>
      <c r="Y2182" s="9">
        <f>Расценки!H2181</f>
        <v>15000</v>
      </c>
      <c r="Z2182" s="9">
        <f>Расценки!I2181</f>
        <v>17500</v>
      </c>
      <c r="AA2182" s="10">
        <f>Расценки!J2181</f>
        <v>0</v>
      </c>
      <c r="AB2182" s="10">
        <f>Расценки!K2181</f>
        <v>0</v>
      </c>
      <c r="AC2182" s="16">
        <f t="shared" si="1377"/>
        <v>0.4</v>
      </c>
      <c r="AD2182" s="16">
        <f t="shared" si="1378"/>
        <v>0.38285714285714284</v>
      </c>
      <c r="AE2182" s="10">
        <f t="shared" si="1379"/>
        <v>0.4</v>
      </c>
      <c r="AF2182" s="10">
        <f t="shared" si="1380"/>
        <v>0.40285714285714286</v>
      </c>
      <c r="AG2182" s="8">
        <f t="shared" si="1381"/>
        <v>6000</v>
      </c>
      <c r="AH2182" s="8">
        <f t="shared" si="1382"/>
        <v>6700</v>
      </c>
    </row>
    <row r="2183" spans="1:34" x14ac:dyDescent="0.25">
      <c r="A2183" s="7" t="s">
        <v>6339</v>
      </c>
      <c r="B2183" s="7" t="s">
        <v>6340</v>
      </c>
      <c r="C2183" s="7" t="s">
        <v>177</v>
      </c>
      <c r="D2183" s="7" t="s">
        <v>1040</v>
      </c>
      <c r="E2183" s="7" t="str">
        <f>INDEX('Нормо-час по специальностям'!$B$6:$B$26,MATCH(D2183,'Нормо-час по специальностям'!$A$6:$A$26,0))</f>
        <v>Механик ПС / подъёмников / прессов / доков</v>
      </c>
      <c r="F2183" s="15">
        <v>6</v>
      </c>
      <c r="G2183" s="7" t="s">
        <v>7715</v>
      </c>
      <c r="H2183" s="11">
        <f t="shared" si="1366"/>
        <v>1.17</v>
      </c>
      <c r="I2183" s="8">
        <f>INDEX('Нормо-час по специальностям'!$D$6:$D$26,MATCH(D2183,'Нормо-час по специальностям'!$A$6:$A$26,0))</f>
        <v>1500</v>
      </c>
      <c r="J2183" s="8">
        <f>INDEX('Нормо-час по специальностям'!$E$6:$E$26,MATCH(D2183,'Нормо-час по специальностям'!$A$6:$A$26,0))</f>
        <v>1800</v>
      </c>
      <c r="K2183" s="8">
        <f t="shared" si="1367"/>
        <v>9000</v>
      </c>
      <c r="L2183" s="8">
        <f t="shared" si="1368"/>
        <v>10800</v>
      </c>
      <c r="M2183" s="8">
        <f>Расценки!L2182</f>
        <v>9000</v>
      </c>
      <c r="N2183" s="8">
        <f>Расценки!M2182</f>
        <v>10450</v>
      </c>
      <c r="O2183" s="10">
        <f t="shared" si="1369"/>
        <v>0</v>
      </c>
      <c r="P2183" s="10">
        <f t="shared" si="1370"/>
        <v>3.3492822966507241E-2</v>
      </c>
      <c r="Q2183" s="7" t="str">
        <f t="shared" si="1371"/>
        <v>равно</v>
      </c>
      <c r="R2183" s="7" t="str">
        <f t="shared" si="1372"/>
        <v>равно</v>
      </c>
      <c r="S2183" s="8">
        <f t="shared" si="1373"/>
        <v>1500</v>
      </c>
      <c r="T2183" s="8">
        <f t="shared" si="1374"/>
        <v>1742</v>
      </c>
      <c r="U2183" s="8">
        <f>Расценки!F2182</f>
        <v>15000</v>
      </c>
      <c r="V2183" s="8">
        <f>Расценки!G2182</f>
        <v>17500</v>
      </c>
      <c r="W2183" s="10">
        <f t="shared" si="1375"/>
        <v>0.4</v>
      </c>
      <c r="X2183" s="10">
        <f t="shared" si="1376"/>
        <v>0.38285714285714284</v>
      </c>
      <c r="Y2183" s="9">
        <f>Расценки!H2182</f>
        <v>15000</v>
      </c>
      <c r="Z2183" s="9">
        <f>Расценки!I2182</f>
        <v>17500</v>
      </c>
      <c r="AA2183" s="10">
        <f>Расценки!J2182</f>
        <v>0</v>
      </c>
      <c r="AB2183" s="10">
        <f>Расценки!K2182</f>
        <v>0</v>
      </c>
      <c r="AC2183" s="16">
        <f t="shared" si="1377"/>
        <v>0.4</v>
      </c>
      <c r="AD2183" s="16">
        <f t="shared" si="1378"/>
        <v>0.38285714285714284</v>
      </c>
      <c r="AE2183" s="10">
        <f t="shared" si="1379"/>
        <v>0.4</v>
      </c>
      <c r="AF2183" s="10">
        <f t="shared" si="1380"/>
        <v>0.40285714285714286</v>
      </c>
      <c r="AG2183" s="8">
        <f t="shared" si="1381"/>
        <v>6000</v>
      </c>
      <c r="AH2183" s="8">
        <f t="shared" si="1382"/>
        <v>6700</v>
      </c>
    </row>
    <row r="2184" spans="1:34" x14ac:dyDescent="0.25">
      <c r="A2184" s="7" t="s">
        <v>6342</v>
      </c>
      <c r="B2184" s="7" t="s">
        <v>6343</v>
      </c>
      <c r="C2184" s="7" t="s">
        <v>177</v>
      </c>
      <c r="D2184" s="7" t="s">
        <v>1040</v>
      </c>
      <c r="E2184" s="7" t="str">
        <f>INDEX('Нормо-час по специальностям'!$B$6:$B$26,MATCH(D2184,'Нормо-час по специальностям'!$A$6:$A$26,0))</f>
        <v>Механик ПС / подъёмников / прессов / доков</v>
      </c>
      <c r="F2184" s="15">
        <v>7</v>
      </c>
      <c r="G2184" s="7" t="s">
        <v>7715</v>
      </c>
      <c r="H2184" s="11">
        <f t="shared" si="1366"/>
        <v>1</v>
      </c>
      <c r="I2184" s="8">
        <f>INDEX('Нормо-час по специальностям'!$D$6:$D$26,MATCH(D2184,'Нормо-час по специальностям'!$A$6:$A$26,0))</f>
        <v>1500</v>
      </c>
      <c r="J2184" s="8">
        <f>INDEX('Нормо-час по специальностям'!$E$6:$E$26,MATCH(D2184,'Нормо-час по специальностям'!$A$6:$A$26,0))</f>
        <v>1800</v>
      </c>
      <c r="K2184" s="8">
        <f t="shared" si="1367"/>
        <v>10500</v>
      </c>
      <c r="L2184" s="8">
        <f t="shared" si="1368"/>
        <v>12600</v>
      </c>
      <c r="M2184" s="8">
        <f>Расценки!L2183</f>
        <v>10450</v>
      </c>
      <c r="N2184" s="8">
        <f>Расценки!M2183</f>
        <v>12000</v>
      </c>
      <c r="O2184" s="10">
        <f t="shared" si="1369"/>
        <v>4.7846889952152249E-3</v>
      </c>
      <c r="P2184" s="10">
        <f t="shared" si="1370"/>
        <v>5.0000000000000044E-2</v>
      </c>
      <c r="Q2184" s="7" t="str">
        <f t="shared" si="1371"/>
        <v>равно</v>
      </c>
      <c r="R2184" s="7" t="str">
        <f t="shared" si="1372"/>
        <v>равно</v>
      </c>
      <c r="S2184" s="8">
        <f t="shared" si="1373"/>
        <v>1493</v>
      </c>
      <c r="T2184" s="8">
        <f t="shared" si="1374"/>
        <v>1714</v>
      </c>
      <c r="U2184" s="8">
        <f>Расценки!F2183</f>
        <v>17500</v>
      </c>
      <c r="V2184" s="8">
        <f>Расценки!G2183</f>
        <v>20000</v>
      </c>
      <c r="W2184" s="10">
        <f t="shared" si="1375"/>
        <v>0.4</v>
      </c>
      <c r="X2184" s="10">
        <f t="shared" si="1376"/>
        <v>0.37</v>
      </c>
      <c r="Y2184" s="9">
        <f>Расценки!H2183</f>
        <v>17500</v>
      </c>
      <c r="Z2184" s="9">
        <f>Расценки!I2183</f>
        <v>20000</v>
      </c>
      <c r="AA2184" s="10">
        <f>Расценки!J2183</f>
        <v>0</v>
      </c>
      <c r="AB2184" s="10">
        <f>Расценки!K2183</f>
        <v>0</v>
      </c>
      <c r="AC2184" s="16">
        <f t="shared" si="1377"/>
        <v>0.4</v>
      </c>
      <c r="AD2184" s="16">
        <f t="shared" si="1378"/>
        <v>0.37</v>
      </c>
      <c r="AE2184" s="10">
        <f t="shared" si="1379"/>
        <v>0.40285714285714286</v>
      </c>
      <c r="AF2184" s="10">
        <f t="shared" si="1380"/>
        <v>0.4</v>
      </c>
      <c r="AG2184" s="8">
        <f t="shared" si="1381"/>
        <v>7000</v>
      </c>
      <c r="AH2184" s="8">
        <f t="shared" si="1382"/>
        <v>7400</v>
      </c>
    </row>
    <row r="2185" spans="1:34" x14ac:dyDescent="0.25">
      <c r="A2185" s="7" t="s">
        <v>6344</v>
      </c>
      <c r="B2185" s="7" t="s">
        <v>6345</v>
      </c>
      <c r="C2185" s="7" t="s">
        <v>177</v>
      </c>
      <c r="D2185" s="7" t="s">
        <v>1040</v>
      </c>
      <c r="E2185" s="7" t="str">
        <f>INDEX('Нормо-час по специальностям'!$B$6:$B$26,MATCH(D2185,'Нормо-час по специальностям'!$A$6:$A$26,0))</f>
        <v>Механик ПС / подъёмников / прессов / доков</v>
      </c>
      <c r="F2185" s="15">
        <v>8</v>
      </c>
      <c r="G2185" s="7" t="s">
        <v>7715</v>
      </c>
      <c r="H2185" s="11">
        <f t="shared" si="1366"/>
        <v>0.88</v>
      </c>
      <c r="I2185" s="8">
        <f>INDEX('Нормо-час по специальностям'!$D$6:$D$26,MATCH(D2185,'Нормо-час по специальностям'!$A$6:$A$26,0))</f>
        <v>1500</v>
      </c>
      <c r="J2185" s="8">
        <f>INDEX('Нормо-час по специальностям'!$E$6:$E$26,MATCH(D2185,'Нормо-час по специальностям'!$A$6:$A$26,0))</f>
        <v>1800</v>
      </c>
      <c r="K2185" s="8">
        <f t="shared" si="1367"/>
        <v>12000</v>
      </c>
      <c r="L2185" s="8">
        <f t="shared" si="1368"/>
        <v>14400</v>
      </c>
      <c r="M2185" s="8">
        <f>Расценки!L2184</f>
        <v>12000</v>
      </c>
      <c r="N2185" s="8">
        <f>Расценки!M2184</f>
        <v>13800</v>
      </c>
      <c r="O2185" s="10">
        <f t="shared" si="1369"/>
        <v>0</v>
      </c>
      <c r="P2185" s="10">
        <f t="shared" si="1370"/>
        <v>4.3478260869565188E-2</v>
      </c>
      <c r="Q2185" s="7" t="str">
        <f t="shared" si="1371"/>
        <v>равно</v>
      </c>
      <c r="R2185" s="7" t="str">
        <f t="shared" si="1372"/>
        <v>равно</v>
      </c>
      <c r="S2185" s="8">
        <f t="shared" si="1373"/>
        <v>1500</v>
      </c>
      <c r="T2185" s="8">
        <f t="shared" si="1374"/>
        <v>1725</v>
      </c>
      <c r="U2185" s="8">
        <f>Расценки!F2184</f>
        <v>20000</v>
      </c>
      <c r="V2185" s="8">
        <f>Расценки!G2184</f>
        <v>23000</v>
      </c>
      <c r="W2185" s="10">
        <f t="shared" si="1375"/>
        <v>0.4</v>
      </c>
      <c r="X2185" s="10">
        <f t="shared" si="1376"/>
        <v>0.37391304347826088</v>
      </c>
      <c r="Y2185" s="9">
        <f>Расценки!H2184</f>
        <v>20000</v>
      </c>
      <c r="Z2185" s="9">
        <f>Расценки!I2184</f>
        <v>23000</v>
      </c>
      <c r="AA2185" s="10">
        <f>Расценки!J2184</f>
        <v>0</v>
      </c>
      <c r="AB2185" s="10">
        <f>Расценки!K2184</f>
        <v>0</v>
      </c>
      <c r="AC2185" s="16">
        <f t="shared" si="1377"/>
        <v>0.4</v>
      </c>
      <c r="AD2185" s="16">
        <f t="shared" si="1378"/>
        <v>0.37391304347826088</v>
      </c>
      <c r="AE2185" s="10">
        <f t="shared" si="1379"/>
        <v>0.4</v>
      </c>
      <c r="AF2185" s="10">
        <f t="shared" si="1380"/>
        <v>0.4</v>
      </c>
      <c r="AG2185" s="8">
        <f t="shared" si="1381"/>
        <v>8000</v>
      </c>
      <c r="AH2185" s="8">
        <f t="shared" si="1382"/>
        <v>8600</v>
      </c>
    </row>
    <row r="2186" spans="1:34" x14ac:dyDescent="0.25">
      <c r="A2186" s="7" t="s">
        <v>6346</v>
      </c>
      <c r="B2186" s="7" t="s">
        <v>6347</v>
      </c>
      <c r="C2186" s="7" t="s">
        <v>177</v>
      </c>
      <c r="D2186" s="7" t="s">
        <v>1040</v>
      </c>
      <c r="E2186" s="7" t="str">
        <f>INDEX('Нормо-час по специальностям'!$B$6:$B$26,MATCH(D2186,'Нормо-час по специальностям'!$A$6:$A$26,0))</f>
        <v>Механик ПС / подъёмников / прессов / доков</v>
      </c>
      <c r="F2186" s="15">
        <v>9</v>
      </c>
      <c r="G2186" s="7" t="s">
        <v>7715</v>
      </c>
      <c r="H2186" s="11">
        <f t="shared" si="1366"/>
        <v>0.78</v>
      </c>
      <c r="I2186" s="8">
        <f>INDEX('Нормо-час по специальностям'!$D$6:$D$26,MATCH(D2186,'Нормо-час по специальностям'!$A$6:$A$26,0))</f>
        <v>1500</v>
      </c>
      <c r="J2186" s="8">
        <f>INDEX('Нормо-час по специальностям'!$E$6:$E$26,MATCH(D2186,'Нормо-час по специальностям'!$A$6:$A$26,0))</f>
        <v>1800</v>
      </c>
      <c r="K2186" s="8">
        <f t="shared" si="1367"/>
        <v>13500</v>
      </c>
      <c r="L2186" s="8">
        <f t="shared" si="1368"/>
        <v>16200</v>
      </c>
      <c r="M2186" s="8">
        <f>Расценки!L2185</f>
        <v>13800</v>
      </c>
      <c r="N2186" s="8">
        <f>Расценки!M2185</f>
        <v>15850</v>
      </c>
      <c r="O2186" s="10">
        <f t="shared" si="1369"/>
        <v>-2.1739130434782594E-2</v>
      </c>
      <c r="P2186" s="10">
        <f t="shared" si="1370"/>
        <v>2.208201892744488E-2</v>
      </c>
      <c r="Q2186" s="7" t="str">
        <f t="shared" si="1371"/>
        <v>равно</v>
      </c>
      <c r="R2186" s="7" t="str">
        <f t="shared" si="1372"/>
        <v>равно</v>
      </c>
      <c r="S2186" s="8">
        <f t="shared" si="1373"/>
        <v>1533</v>
      </c>
      <c r="T2186" s="8">
        <f t="shared" si="1374"/>
        <v>1761</v>
      </c>
      <c r="U2186" s="8">
        <f>Расценки!F2185</f>
        <v>23000</v>
      </c>
      <c r="V2186" s="8">
        <f>Расценки!G2185</f>
        <v>26500</v>
      </c>
      <c r="W2186" s="10">
        <f t="shared" si="1375"/>
        <v>0.41304347826086957</v>
      </c>
      <c r="X2186" s="10">
        <f t="shared" si="1376"/>
        <v>0.38867924528301889</v>
      </c>
      <c r="Y2186" s="9">
        <f>Расценки!H2185</f>
        <v>23000</v>
      </c>
      <c r="Z2186" s="9">
        <f>Расценки!I2185</f>
        <v>26500</v>
      </c>
      <c r="AA2186" s="10">
        <f>Расценки!J2185</f>
        <v>0</v>
      </c>
      <c r="AB2186" s="10">
        <f>Расценки!K2185</f>
        <v>0</v>
      </c>
      <c r="AC2186" s="16">
        <f t="shared" si="1377"/>
        <v>0.41304347826086957</v>
      </c>
      <c r="AD2186" s="16">
        <f t="shared" si="1378"/>
        <v>0.38867924528301889</v>
      </c>
      <c r="AE2186" s="10">
        <f t="shared" si="1379"/>
        <v>0.4</v>
      </c>
      <c r="AF2186" s="10">
        <f t="shared" si="1380"/>
        <v>0.40188679245283021</v>
      </c>
      <c r="AG2186" s="8">
        <f t="shared" si="1381"/>
        <v>9500</v>
      </c>
      <c r="AH2186" s="8">
        <f t="shared" si="1382"/>
        <v>10300</v>
      </c>
    </row>
    <row r="2187" spans="1:34" x14ac:dyDescent="0.25">
      <c r="A2187" s="7" t="s">
        <v>6348</v>
      </c>
      <c r="B2187" s="7" t="s">
        <v>6349</v>
      </c>
      <c r="C2187" s="7" t="s">
        <v>177</v>
      </c>
      <c r="D2187" s="7" t="s">
        <v>1040</v>
      </c>
      <c r="E2187" s="7" t="str">
        <f>INDEX('Нормо-час по специальностям'!$B$6:$B$26,MATCH(D2187,'Нормо-час по специальностям'!$A$6:$A$26,0))</f>
        <v>Механик ПС / подъёмников / прессов / доков</v>
      </c>
      <c r="F2187" s="15">
        <v>1</v>
      </c>
      <c r="G2187" s="7" t="s">
        <v>7718</v>
      </c>
      <c r="H2187" s="11">
        <f t="shared" si="1366"/>
        <v>7</v>
      </c>
      <c r="I2187" s="8">
        <f>INDEX('Нормо-час по специальностям'!$D$6:$D$26,MATCH(D2187,'Нормо-час по специальностям'!$A$6:$A$26,0))</f>
        <v>1500</v>
      </c>
      <c r="J2187" s="8">
        <f>INDEX('Нормо-час по специальностям'!$E$6:$E$26,MATCH(D2187,'Нормо-час по специальностям'!$A$6:$A$26,0))</f>
        <v>1800</v>
      </c>
      <c r="K2187" s="8">
        <f t="shared" si="1367"/>
        <v>1500</v>
      </c>
      <c r="L2187" s="8">
        <f t="shared" si="1368"/>
        <v>1800</v>
      </c>
      <c r="M2187" s="8">
        <f>Расценки!L2186</f>
        <v>1800</v>
      </c>
      <c r="N2187" s="8">
        <f>Расценки!M2186</f>
        <v>2150</v>
      </c>
      <c r="O2187" s="10">
        <f t="shared" si="1369"/>
        <v>-0.16666666666666663</v>
      </c>
      <c r="P2187" s="10">
        <f t="shared" si="1370"/>
        <v>-0.16279069767441856</v>
      </c>
      <c r="Q2187" s="7" t="str">
        <f t="shared" si="1371"/>
        <v>нормо-часы</v>
      </c>
      <c r="R2187" s="7" t="str">
        <f t="shared" si="1372"/>
        <v>нормо-часы</v>
      </c>
      <c r="S2187" s="8">
        <f t="shared" si="1373"/>
        <v>1800</v>
      </c>
      <c r="T2187" s="8">
        <f t="shared" si="1374"/>
        <v>2150</v>
      </c>
      <c r="U2187" s="8">
        <f>Расценки!F2186</f>
        <v>3500</v>
      </c>
      <c r="V2187" s="8">
        <f>Расценки!G2186</f>
        <v>4500</v>
      </c>
      <c r="W2187" s="10">
        <f t="shared" si="1375"/>
        <v>0.5714285714285714</v>
      </c>
      <c r="X2187" s="10">
        <f t="shared" si="1376"/>
        <v>0.6</v>
      </c>
      <c r="Y2187" s="9">
        <f>Расценки!H2186</f>
        <v>3500</v>
      </c>
      <c r="Z2187" s="9">
        <f>Расценки!I2186</f>
        <v>4500</v>
      </c>
      <c r="AA2187" s="10">
        <f>Расценки!J2186</f>
        <v>0</v>
      </c>
      <c r="AB2187" s="10">
        <f>Расценки!K2186</f>
        <v>0</v>
      </c>
      <c r="AC2187" s="16">
        <f t="shared" si="1377"/>
        <v>0.5714285714285714</v>
      </c>
      <c r="AD2187" s="16">
        <f t="shared" si="1378"/>
        <v>0.6</v>
      </c>
      <c r="AE2187" s="10">
        <f t="shared" si="1379"/>
        <v>0.48571428571428571</v>
      </c>
      <c r="AF2187" s="10">
        <f t="shared" si="1380"/>
        <v>0.52222222222222225</v>
      </c>
      <c r="AG2187" s="8">
        <f t="shared" si="1381"/>
        <v>2000</v>
      </c>
      <c r="AH2187" s="8">
        <f t="shared" si="1382"/>
        <v>2700</v>
      </c>
    </row>
    <row r="2188" spans="1:34" x14ac:dyDescent="0.25">
      <c r="A2188" s="7" t="s">
        <v>6352</v>
      </c>
      <c r="B2188" s="7" t="s">
        <v>6353</v>
      </c>
      <c r="C2188" s="7" t="s">
        <v>177</v>
      </c>
      <c r="D2188" s="7" t="s">
        <v>1040</v>
      </c>
      <c r="E2188" s="7" t="str">
        <f>INDEX('Нормо-час по специальностям'!$B$6:$B$26,MATCH(D2188,'Нормо-час по специальностям'!$A$6:$A$26,0))</f>
        <v>Механик ПС / подъёмников / прессов / доков</v>
      </c>
      <c r="F2188" s="15">
        <v>1.5</v>
      </c>
      <c r="G2188" s="7" t="s">
        <v>7718</v>
      </c>
      <c r="H2188" s="11">
        <f t="shared" si="1366"/>
        <v>4.67</v>
      </c>
      <c r="I2188" s="8">
        <f>INDEX('Нормо-час по специальностям'!$D$6:$D$26,MATCH(D2188,'Нормо-час по специальностям'!$A$6:$A$26,0))</f>
        <v>1500</v>
      </c>
      <c r="J2188" s="8">
        <f>INDEX('Нормо-час по специальностям'!$E$6:$E$26,MATCH(D2188,'Нормо-час по специальностям'!$A$6:$A$26,0))</f>
        <v>1800</v>
      </c>
      <c r="K2188" s="8">
        <f t="shared" si="1367"/>
        <v>2250</v>
      </c>
      <c r="L2188" s="8">
        <f t="shared" si="1368"/>
        <v>2700</v>
      </c>
      <c r="M2188" s="8">
        <f>Расценки!L2187</f>
        <v>2500</v>
      </c>
      <c r="N2188" s="8">
        <f>Расценки!M2187</f>
        <v>2900</v>
      </c>
      <c r="O2188" s="10">
        <f t="shared" si="1369"/>
        <v>-9.9999999999999978E-2</v>
      </c>
      <c r="P2188" s="10">
        <f t="shared" si="1370"/>
        <v>-6.8965517241379337E-2</v>
      </c>
      <c r="Q2188" s="7" t="str">
        <f t="shared" si="1371"/>
        <v>равно</v>
      </c>
      <c r="R2188" s="7" t="str">
        <f t="shared" si="1372"/>
        <v>равно</v>
      </c>
      <c r="S2188" s="8">
        <f t="shared" si="1373"/>
        <v>1667</v>
      </c>
      <c r="T2188" s="8">
        <f t="shared" si="1374"/>
        <v>1933</v>
      </c>
      <c r="U2188" s="8">
        <f>Расценки!F2187</f>
        <v>4500</v>
      </c>
      <c r="V2188" s="8">
        <f>Расценки!G2187</f>
        <v>5200</v>
      </c>
      <c r="W2188" s="10">
        <f t="shared" si="1375"/>
        <v>0.5</v>
      </c>
      <c r="X2188" s="10">
        <f t="shared" si="1376"/>
        <v>0.48076923076923078</v>
      </c>
      <c r="Y2188" s="9">
        <f>Расценки!H2187</f>
        <v>4500</v>
      </c>
      <c r="Z2188" s="9">
        <f>Расценки!I2187</f>
        <v>5200</v>
      </c>
      <c r="AA2188" s="10">
        <f>Расценки!J2187</f>
        <v>0</v>
      </c>
      <c r="AB2188" s="10">
        <f>Расценки!K2187</f>
        <v>0</v>
      </c>
      <c r="AC2188" s="16">
        <f t="shared" si="1377"/>
        <v>0.5</v>
      </c>
      <c r="AD2188" s="16">
        <f t="shared" si="1378"/>
        <v>0.48076923076923078</v>
      </c>
      <c r="AE2188" s="10">
        <f t="shared" si="1379"/>
        <v>0.44444444444444442</v>
      </c>
      <c r="AF2188" s="10">
        <f t="shared" si="1380"/>
        <v>0.44230769230769229</v>
      </c>
      <c r="AG2188" s="8">
        <f t="shared" si="1381"/>
        <v>2250</v>
      </c>
      <c r="AH2188" s="8">
        <f t="shared" si="1382"/>
        <v>2500</v>
      </c>
    </row>
    <row r="2189" spans="1:34" x14ac:dyDescent="0.25">
      <c r="A2189" s="7" t="s">
        <v>6354</v>
      </c>
      <c r="B2189" s="7" t="s">
        <v>6355</v>
      </c>
      <c r="C2189" s="7" t="s">
        <v>177</v>
      </c>
      <c r="D2189" s="7" t="s">
        <v>1040</v>
      </c>
      <c r="E2189" s="7" t="str">
        <f>INDEX('Нормо-час по специальностям'!$B$6:$B$26,MATCH(D2189,'Нормо-час по специальностям'!$A$6:$A$26,0))</f>
        <v>Механик ПС / подъёмников / прессов / доков</v>
      </c>
      <c r="F2189" s="15">
        <v>1</v>
      </c>
      <c r="G2189" s="7" t="s">
        <v>7718</v>
      </c>
      <c r="H2189" s="11">
        <f t="shared" si="1366"/>
        <v>7</v>
      </c>
      <c r="I2189" s="8">
        <f>INDEX('Нормо-час по специальностям'!$D$6:$D$26,MATCH(D2189,'Нормо-час по специальностям'!$A$6:$A$26,0))</f>
        <v>1500</v>
      </c>
      <c r="J2189" s="8">
        <f>INDEX('Нормо-час по специальностям'!$E$6:$E$26,MATCH(D2189,'Нормо-час по специальностям'!$A$6:$A$26,0))</f>
        <v>1800</v>
      </c>
      <c r="K2189" s="8">
        <f t="shared" si="1367"/>
        <v>1500</v>
      </c>
      <c r="L2189" s="8">
        <f t="shared" si="1368"/>
        <v>1800</v>
      </c>
      <c r="M2189" s="8">
        <f>Расценки!L2188</f>
        <v>1700</v>
      </c>
      <c r="N2189" s="8">
        <f>Расценки!M2188</f>
        <v>1900</v>
      </c>
      <c r="O2189" s="10">
        <f t="shared" si="1369"/>
        <v>-0.11764705882352944</v>
      </c>
      <c r="P2189" s="10">
        <f t="shared" si="1370"/>
        <v>-5.2631578947368474E-2</v>
      </c>
      <c r="Q2189" s="7" t="str">
        <f t="shared" si="1371"/>
        <v>нормо-часы</v>
      </c>
      <c r="R2189" s="7" t="str">
        <f t="shared" si="1372"/>
        <v>равно</v>
      </c>
      <c r="S2189" s="8">
        <f t="shared" si="1373"/>
        <v>1700</v>
      </c>
      <c r="T2189" s="8">
        <f t="shared" si="1374"/>
        <v>1900</v>
      </c>
      <c r="U2189" s="8">
        <f>Расценки!F2188</f>
        <v>3000</v>
      </c>
      <c r="V2189" s="8">
        <f>Расценки!G2188</f>
        <v>3500</v>
      </c>
      <c r="W2189" s="10">
        <f t="shared" si="1375"/>
        <v>0.5</v>
      </c>
      <c r="X2189" s="10">
        <f t="shared" si="1376"/>
        <v>0.48571428571428571</v>
      </c>
      <c r="Y2189" s="9">
        <f>Расценки!H2188</f>
        <v>3000</v>
      </c>
      <c r="Z2189" s="9">
        <f>Расценки!I2188</f>
        <v>3500</v>
      </c>
      <c r="AA2189" s="10">
        <f>Расценки!J2188</f>
        <v>0</v>
      </c>
      <c r="AB2189" s="10">
        <f>Расценки!K2188</f>
        <v>0</v>
      </c>
      <c r="AC2189" s="16">
        <f t="shared" si="1377"/>
        <v>0.5</v>
      </c>
      <c r="AD2189" s="16">
        <f t="shared" si="1378"/>
        <v>0.48571428571428571</v>
      </c>
      <c r="AE2189" s="10">
        <f t="shared" si="1379"/>
        <v>0.43333333333333335</v>
      </c>
      <c r="AF2189" s="10">
        <f t="shared" si="1380"/>
        <v>0.45714285714285713</v>
      </c>
      <c r="AG2189" s="8">
        <f t="shared" si="1381"/>
        <v>1500</v>
      </c>
      <c r="AH2189" s="8">
        <f t="shared" si="1382"/>
        <v>1700</v>
      </c>
    </row>
    <row r="2190" spans="1:34" x14ac:dyDescent="0.25">
      <c r="A2190" s="7" t="s">
        <v>6356</v>
      </c>
      <c r="B2190" s="7" t="s">
        <v>6357</v>
      </c>
      <c r="C2190" s="7" t="s">
        <v>177</v>
      </c>
      <c r="D2190" s="7" t="s">
        <v>1040</v>
      </c>
      <c r="E2190" s="7" t="str">
        <f>INDEX('Нормо-час по специальностям'!$B$6:$B$26,MATCH(D2190,'Нормо-час по специальностям'!$A$6:$A$26,0))</f>
        <v>Механик ПС / подъёмников / прессов / доков</v>
      </c>
      <c r="F2190" s="15">
        <v>3</v>
      </c>
      <c r="G2190" s="7" t="s">
        <v>7715</v>
      </c>
      <c r="H2190" s="11">
        <f t="shared" si="1366"/>
        <v>2.33</v>
      </c>
      <c r="I2190" s="8">
        <f>INDEX('Нормо-час по специальностям'!$D$6:$D$26,MATCH(D2190,'Нормо-час по специальностям'!$A$6:$A$26,0))</f>
        <v>1500</v>
      </c>
      <c r="J2190" s="8">
        <f>INDEX('Нормо-час по специальностям'!$E$6:$E$26,MATCH(D2190,'Нормо-час по специальностям'!$A$6:$A$26,0))</f>
        <v>1800</v>
      </c>
      <c r="K2190" s="8">
        <f t="shared" si="1367"/>
        <v>4500</v>
      </c>
      <c r="L2190" s="8">
        <f t="shared" si="1368"/>
        <v>5400</v>
      </c>
      <c r="M2190" s="8">
        <f>Расценки!L2189</f>
        <v>4800</v>
      </c>
      <c r="N2190" s="8">
        <f>Расценки!M2189</f>
        <v>5750</v>
      </c>
      <c r="O2190" s="10">
        <f t="shared" si="1369"/>
        <v>-6.25E-2</v>
      </c>
      <c r="P2190" s="10">
        <f t="shared" si="1370"/>
        <v>-6.0869565217391286E-2</v>
      </c>
      <c r="Q2190" s="7" t="str">
        <f t="shared" si="1371"/>
        <v>равно</v>
      </c>
      <c r="R2190" s="7" t="str">
        <f t="shared" si="1372"/>
        <v>равно</v>
      </c>
      <c r="S2190" s="8">
        <f t="shared" si="1373"/>
        <v>1600</v>
      </c>
      <c r="T2190" s="8">
        <f t="shared" si="1374"/>
        <v>1917</v>
      </c>
      <c r="U2190" s="8">
        <f>Расценки!F2189</f>
        <v>8000</v>
      </c>
      <c r="V2190" s="8">
        <f>Расценки!G2189</f>
        <v>10000</v>
      </c>
      <c r="W2190" s="10">
        <f t="shared" si="1375"/>
        <v>0.4375</v>
      </c>
      <c r="X2190" s="10">
        <f t="shared" si="1376"/>
        <v>0.46</v>
      </c>
      <c r="Y2190" s="9">
        <f>Расценки!H2189</f>
        <v>8000</v>
      </c>
      <c r="Z2190" s="9">
        <f>Расценки!I2189</f>
        <v>10000</v>
      </c>
      <c r="AA2190" s="10">
        <f>Расценки!J2189</f>
        <v>0</v>
      </c>
      <c r="AB2190" s="10">
        <f>Расценки!K2189</f>
        <v>0</v>
      </c>
      <c r="AC2190" s="16">
        <f t="shared" si="1377"/>
        <v>0.4375</v>
      </c>
      <c r="AD2190" s="16">
        <f t="shared" si="1378"/>
        <v>0.46</v>
      </c>
      <c r="AE2190" s="10">
        <f t="shared" si="1379"/>
        <v>0.4</v>
      </c>
      <c r="AF2190" s="10">
        <f t="shared" si="1380"/>
        <v>0.42499999999999999</v>
      </c>
      <c r="AG2190" s="8">
        <f t="shared" si="1381"/>
        <v>3500</v>
      </c>
      <c r="AH2190" s="8">
        <f t="shared" si="1382"/>
        <v>4600</v>
      </c>
    </row>
    <row r="2191" spans="1:34" x14ac:dyDescent="0.25">
      <c r="A2191" s="7" t="s">
        <v>6359</v>
      </c>
      <c r="B2191" s="7" t="s">
        <v>6360</v>
      </c>
      <c r="C2191" s="7" t="s">
        <v>177</v>
      </c>
      <c r="D2191" s="7" t="s">
        <v>1040</v>
      </c>
      <c r="E2191" s="7" t="str">
        <f>INDEX('Нормо-час по специальностям'!$B$6:$B$26,MATCH(D2191,'Нормо-час по специальностям'!$A$6:$A$26,0))</f>
        <v>Механик ПС / подъёмников / прессов / доков</v>
      </c>
      <c r="F2191" s="15">
        <v>2</v>
      </c>
      <c r="G2191" s="7" t="s">
        <v>7715</v>
      </c>
      <c r="H2191" s="11">
        <f t="shared" si="1366"/>
        <v>3.5</v>
      </c>
      <c r="I2191" s="8">
        <f>INDEX('Нормо-час по специальностям'!$D$6:$D$26,MATCH(D2191,'Нормо-час по специальностям'!$A$6:$A$26,0))</f>
        <v>1500</v>
      </c>
      <c r="J2191" s="8">
        <f>INDEX('Нормо-час по специальностям'!$E$6:$E$26,MATCH(D2191,'Нормо-час по специальностям'!$A$6:$A$26,0))</f>
        <v>1800</v>
      </c>
      <c r="K2191" s="8">
        <f t="shared" si="1367"/>
        <v>3000</v>
      </c>
      <c r="L2191" s="8">
        <f t="shared" si="1368"/>
        <v>3600</v>
      </c>
      <c r="M2191" s="8">
        <f>Расценки!L2190</f>
        <v>3350</v>
      </c>
      <c r="N2191" s="8">
        <f>Расценки!M2190</f>
        <v>3850</v>
      </c>
      <c r="O2191" s="10">
        <f t="shared" si="1369"/>
        <v>-0.10447761194029848</v>
      </c>
      <c r="P2191" s="10">
        <f t="shared" si="1370"/>
        <v>-6.4935064935064957E-2</v>
      </c>
      <c r="Q2191" s="7" t="str">
        <f t="shared" si="1371"/>
        <v>нормо-часы</v>
      </c>
      <c r="R2191" s="7" t="str">
        <f t="shared" si="1372"/>
        <v>равно</v>
      </c>
      <c r="S2191" s="8">
        <f t="shared" si="1373"/>
        <v>1675</v>
      </c>
      <c r="T2191" s="8">
        <f t="shared" si="1374"/>
        <v>1925</v>
      </c>
      <c r="U2191" s="8">
        <f>Расценки!F2190</f>
        <v>5500</v>
      </c>
      <c r="V2191" s="8">
        <f>Расценки!G2190</f>
        <v>6500</v>
      </c>
      <c r="W2191" s="10">
        <f t="shared" si="1375"/>
        <v>0.45454545454545453</v>
      </c>
      <c r="X2191" s="10">
        <f t="shared" si="1376"/>
        <v>0.44615384615384618</v>
      </c>
      <c r="Y2191" s="9">
        <f>Расценки!H2190</f>
        <v>5500</v>
      </c>
      <c r="Z2191" s="9">
        <f>Расценки!I2190</f>
        <v>6500</v>
      </c>
      <c r="AA2191" s="10">
        <f>Расценки!J2190</f>
        <v>0</v>
      </c>
      <c r="AB2191" s="10">
        <f>Расценки!K2190</f>
        <v>0</v>
      </c>
      <c r="AC2191" s="16">
        <f t="shared" si="1377"/>
        <v>0.45454545454545453</v>
      </c>
      <c r="AD2191" s="16">
        <f t="shared" si="1378"/>
        <v>0.44615384615384618</v>
      </c>
      <c r="AE2191" s="10">
        <f t="shared" si="1379"/>
        <v>0.39090909090909093</v>
      </c>
      <c r="AF2191" s="10">
        <f t="shared" si="1380"/>
        <v>0.40769230769230769</v>
      </c>
      <c r="AG2191" s="8">
        <f t="shared" si="1381"/>
        <v>2500</v>
      </c>
      <c r="AH2191" s="8">
        <f t="shared" si="1382"/>
        <v>2900</v>
      </c>
    </row>
    <row r="2192" spans="1:34" x14ac:dyDescent="0.25">
      <c r="A2192" s="7" t="s">
        <v>6362</v>
      </c>
      <c r="B2192" s="7" t="s">
        <v>6363</v>
      </c>
      <c r="C2192" s="7" t="s">
        <v>177</v>
      </c>
      <c r="D2192" s="7" t="s">
        <v>1040</v>
      </c>
      <c r="E2192" s="7" t="str">
        <f>INDEX('Нормо-час по специальностям'!$B$6:$B$26,MATCH(D2192,'Нормо-час по специальностям'!$A$6:$A$26,0))</f>
        <v>Механик ПС / подъёмников / прессов / доков</v>
      </c>
      <c r="F2192" s="15">
        <v>3</v>
      </c>
      <c r="G2192" s="7" t="s">
        <v>7715</v>
      </c>
      <c r="H2192" s="11">
        <f t="shared" si="1366"/>
        <v>2.33</v>
      </c>
      <c r="I2192" s="8">
        <f>INDEX('Нормо-час по специальностям'!$D$6:$D$26,MATCH(D2192,'Нормо-час по специальностям'!$A$6:$A$26,0))</f>
        <v>1500</v>
      </c>
      <c r="J2192" s="8">
        <f>INDEX('Нормо-час по специальностям'!$E$6:$E$26,MATCH(D2192,'Нормо-час по специальностям'!$A$6:$A$26,0))</f>
        <v>1800</v>
      </c>
      <c r="K2192" s="8">
        <f t="shared" si="1367"/>
        <v>4500</v>
      </c>
      <c r="L2192" s="8">
        <f t="shared" si="1368"/>
        <v>5400</v>
      </c>
      <c r="M2192" s="8">
        <f>Расценки!L2191</f>
        <v>4800</v>
      </c>
      <c r="N2192" s="8">
        <f>Расценки!M2191</f>
        <v>5500</v>
      </c>
      <c r="O2192" s="10">
        <f t="shared" si="1369"/>
        <v>-6.25E-2</v>
      </c>
      <c r="P2192" s="10">
        <f t="shared" si="1370"/>
        <v>-1.8181818181818188E-2</v>
      </c>
      <c r="Q2192" s="7" t="str">
        <f t="shared" si="1371"/>
        <v>равно</v>
      </c>
      <c r="R2192" s="7" t="str">
        <f t="shared" si="1372"/>
        <v>равно</v>
      </c>
      <c r="S2192" s="8">
        <f t="shared" si="1373"/>
        <v>1600</v>
      </c>
      <c r="T2192" s="8">
        <f t="shared" si="1374"/>
        <v>1833</v>
      </c>
      <c r="U2192" s="8">
        <f>Расценки!F2191</f>
        <v>8000</v>
      </c>
      <c r="V2192" s="8">
        <f>Расценки!G2191</f>
        <v>9500</v>
      </c>
      <c r="W2192" s="10">
        <f t="shared" si="1375"/>
        <v>0.4375</v>
      </c>
      <c r="X2192" s="10">
        <f t="shared" si="1376"/>
        <v>0.43157894736842106</v>
      </c>
      <c r="Y2192" s="9">
        <f>Расценки!H2191</f>
        <v>8000</v>
      </c>
      <c r="Z2192" s="9">
        <f>Расценки!I2191</f>
        <v>9500</v>
      </c>
      <c r="AA2192" s="10">
        <f>Расценки!J2191</f>
        <v>0</v>
      </c>
      <c r="AB2192" s="10">
        <f>Расценки!K2191</f>
        <v>0</v>
      </c>
      <c r="AC2192" s="16">
        <f t="shared" si="1377"/>
        <v>0.4375</v>
      </c>
      <c r="AD2192" s="16">
        <f t="shared" si="1378"/>
        <v>0.43157894736842106</v>
      </c>
      <c r="AE2192" s="10">
        <f t="shared" si="1379"/>
        <v>0.4</v>
      </c>
      <c r="AF2192" s="10">
        <f t="shared" si="1380"/>
        <v>0.42105263157894735</v>
      </c>
      <c r="AG2192" s="8">
        <f t="shared" si="1381"/>
        <v>3500</v>
      </c>
      <c r="AH2192" s="8">
        <f t="shared" si="1382"/>
        <v>4100</v>
      </c>
    </row>
    <row r="2193" spans="1:34" x14ac:dyDescent="0.25">
      <c r="A2193" s="7" t="s">
        <v>6364</v>
      </c>
      <c r="B2193" s="7" t="s">
        <v>6365</v>
      </c>
      <c r="C2193" s="7" t="s">
        <v>177</v>
      </c>
      <c r="D2193" s="7" t="s">
        <v>1040</v>
      </c>
      <c r="E2193" s="7" t="str">
        <f>INDEX('Нормо-час по специальностям'!$B$6:$B$26,MATCH(D2193,'Нормо-час по специальностям'!$A$6:$A$26,0))</f>
        <v>Механик ПС / подъёмников / прессов / доков</v>
      </c>
      <c r="F2193" s="15">
        <v>8</v>
      </c>
      <c r="G2193" s="7" t="s">
        <v>7715</v>
      </c>
      <c r="H2193" s="11">
        <f t="shared" si="1366"/>
        <v>0.88</v>
      </c>
      <c r="I2193" s="8">
        <f>INDEX('Нормо-час по специальностям'!$D$6:$D$26,MATCH(D2193,'Нормо-час по специальностям'!$A$6:$A$26,0))</f>
        <v>1500</v>
      </c>
      <c r="J2193" s="8">
        <f>INDEX('Нормо-час по специальностям'!$E$6:$E$26,MATCH(D2193,'Нормо-час по специальностям'!$A$6:$A$26,0))</f>
        <v>1800</v>
      </c>
      <c r="K2193" s="8">
        <f t="shared" si="1367"/>
        <v>12000</v>
      </c>
      <c r="L2193" s="8">
        <f t="shared" si="1368"/>
        <v>14400</v>
      </c>
      <c r="M2193" s="8">
        <f>Расценки!L2192</f>
        <v>13200</v>
      </c>
      <c r="N2193" s="8">
        <f>Расценки!M2192</f>
        <v>15600</v>
      </c>
      <c r="O2193" s="10">
        <f t="shared" si="1369"/>
        <v>-9.0909090909090939E-2</v>
      </c>
      <c r="P2193" s="10">
        <f t="shared" si="1370"/>
        <v>-7.6923076923076872E-2</v>
      </c>
      <c r="Q2193" s="7" t="str">
        <f t="shared" si="1371"/>
        <v>равно</v>
      </c>
      <c r="R2193" s="7" t="str">
        <f t="shared" si="1372"/>
        <v>равно</v>
      </c>
      <c r="S2193" s="8">
        <f t="shared" si="1373"/>
        <v>1650</v>
      </c>
      <c r="T2193" s="8">
        <f t="shared" si="1374"/>
        <v>1950</v>
      </c>
      <c r="U2193" s="8">
        <f>Расценки!F2192</f>
        <v>22000</v>
      </c>
      <c r="V2193" s="8">
        <f>Расценки!G2192</f>
        <v>27000</v>
      </c>
      <c r="W2193" s="10">
        <f t="shared" si="1375"/>
        <v>0.45454545454545453</v>
      </c>
      <c r="X2193" s="10">
        <f t="shared" si="1376"/>
        <v>0.46666666666666667</v>
      </c>
      <c r="Y2193" s="9">
        <f>Расценки!H2192</f>
        <v>22000</v>
      </c>
      <c r="Z2193" s="9">
        <f>Расценки!I2192</f>
        <v>27000</v>
      </c>
      <c r="AA2193" s="10">
        <f>Расценки!J2192</f>
        <v>0</v>
      </c>
      <c r="AB2193" s="10">
        <f>Расценки!K2192</f>
        <v>0</v>
      </c>
      <c r="AC2193" s="16">
        <f t="shared" si="1377"/>
        <v>0.45454545454545453</v>
      </c>
      <c r="AD2193" s="16">
        <f t="shared" si="1378"/>
        <v>0.46666666666666667</v>
      </c>
      <c r="AE2193" s="10">
        <f t="shared" si="1379"/>
        <v>0.4</v>
      </c>
      <c r="AF2193" s="10">
        <f t="shared" si="1380"/>
        <v>0.42222222222222222</v>
      </c>
      <c r="AG2193" s="8">
        <f t="shared" si="1381"/>
        <v>10000</v>
      </c>
      <c r="AH2193" s="8">
        <f t="shared" si="1382"/>
        <v>12600</v>
      </c>
    </row>
    <row r="2194" spans="1:34" x14ac:dyDescent="0.25">
      <c r="A2194" s="7" t="s">
        <v>6367</v>
      </c>
      <c r="B2194" s="7" t="s">
        <v>6368</v>
      </c>
      <c r="C2194" s="7" t="s">
        <v>177</v>
      </c>
      <c r="D2194" s="7" t="s">
        <v>1040</v>
      </c>
      <c r="E2194" s="7" t="str">
        <f>INDEX('Нормо-час по специальностям'!$B$6:$B$26,MATCH(D2194,'Нормо-час по специальностям'!$A$6:$A$26,0))</f>
        <v>Механик ПС / подъёмников / прессов / доков</v>
      </c>
      <c r="F2194" s="15">
        <v>1</v>
      </c>
      <c r="G2194" s="7" t="s">
        <v>7715</v>
      </c>
      <c r="H2194" s="11">
        <f t="shared" si="1366"/>
        <v>7</v>
      </c>
      <c r="I2194" s="8">
        <f>INDEX('Нормо-час по специальностям'!$D$6:$D$26,MATCH(D2194,'Нормо-час по специальностям'!$A$6:$A$26,0))</f>
        <v>1500</v>
      </c>
      <c r="J2194" s="8">
        <f>INDEX('Нормо-час по специальностям'!$E$6:$E$26,MATCH(D2194,'Нормо-час по специальностям'!$A$6:$A$26,0))</f>
        <v>1800</v>
      </c>
      <c r="K2194" s="8">
        <f t="shared" si="1367"/>
        <v>1500</v>
      </c>
      <c r="L2194" s="8">
        <f t="shared" si="1368"/>
        <v>1800</v>
      </c>
      <c r="M2194" s="8">
        <f>Расценки!L2193</f>
        <v>1700</v>
      </c>
      <c r="N2194" s="8">
        <f>Расценки!M2193</f>
        <v>1900</v>
      </c>
      <c r="O2194" s="10">
        <f t="shared" si="1369"/>
        <v>-0.11764705882352944</v>
      </c>
      <c r="P2194" s="10">
        <f t="shared" si="1370"/>
        <v>-5.2631578947368474E-2</v>
      </c>
      <c r="Q2194" s="7" t="str">
        <f t="shared" si="1371"/>
        <v>нормо-часы</v>
      </c>
      <c r="R2194" s="7" t="str">
        <f t="shared" si="1372"/>
        <v>равно</v>
      </c>
      <c r="S2194" s="8">
        <f t="shared" si="1373"/>
        <v>1700</v>
      </c>
      <c r="T2194" s="8">
        <f t="shared" si="1374"/>
        <v>1900</v>
      </c>
      <c r="U2194" s="8">
        <f>Расценки!F2193</f>
        <v>3000</v>
      </c>
      <c r="V2194" s="8">
        <f>Расценки!G2193</f>
        <v>3500</v>
      </c>
      <c r="W2194" s="10">
        <f t="shared" si="1375"/>
        <v>0.5</v>
      </c>
      <c r="X2194" s="10">
        <f t="shared" si="1376"/>
        <v>0.48571428571428571</v>
      </c>
      <c r="Y2194" s="9">
        <f>Расценки!H2193</f>
        <v>3000</v>
      </c>
      <c r="Z2194" s="9">
        <f>Расценки!I2193</f>
        <v>3500</v>
      </c>
      <c r="AA2194" s="10">
        <f>Расценки!J2193</f>
        <v>0</v>
      </c>
      <c r="AB2194" s="10">
        <f>Расценки!K2193</f>
        <v>0</v>
      </c>
      <c r="AC2194" s="16">
        <f t="shared" si="1377"/>
        <v>0.5</v>
      </c>
      <c r="AD2194" s="16">
        <f t="shared" si="1378"/>
        <v>0.48571428571428571</v>
      </c>
      <c r="AE2194" s="10">
        <f t="shared" si="1379"/>
        <v>0.43333333333333335</v>
      </c>
      <c r="AF2194" s="10">
        <f t="shared" si="1380"/>
        <v>0.45714285714285713</v>
      </c>
      <c r="AG2194" s="8">
        <f t="shared" si="1381"/>
        <v>1500</v>
      </c>
      <c r="AH2194" s="8">
        <f t="shared" si="1382"/>
        <v>1700</v>
      </c>
    </row>
    <row r="2195" spans="1:34" x14ac:dyDescent="0.25">
      <c r="A2195" s="7" t="s">
        <v>6369</v>
      </c>
      <c r="B2195" s="7" t="s">
        <v>6370</v>
      </c>
      <c r="C2195" s="7" t="s">
        <v>177</v>
      </c>
      <c r="D2195" s="7" t="s">
        <v>1040</v>
      </c>
      <c r="E2195" s="7" t="str">
        <f>INDEX('Нормо-час по специальностям'!$B$6:$B$26,MATCH(D2195,'Нормо-час по специальностям'!$A$6:$A$26,0))</f>
        <v>Механик ПС / подъёмников / прессов / доков</v>
      </c>
      <c r="F2195" s="15">
        <v>1</v>
      </c>
      <c r="G2195" s="7" t="s">
        <v>7715</v>
      </c>
      <c r="H2195" s="11">
        <f t="shared" si="1366"/>
        <v>7</v>
      </c>
      <c r="I2195" s="8">
        <f>INDEX('Нормо-час по специальностям'!$D$6:$D$26,MATCH(D2195,'Нормо-час по специальностям'!$A$6:$A$26,0))</f>
        <v>1500</v>
      </c>
      <c r="J2195" s="8">
        <f>INDEX('Нормо-час по специальностям'!$E$6:$E$26,MATCH(D2195,'Нормо-час по специальностям'!$A$6:$A$26,0))</f>
        <v>1800</v>
      </c>
      <c r="K2195" s="8">
        <f t="shared" si="1367"/>
        <v>1500</v>
      </c>
      <c r="L2195" s="8">
        <f t="shared" si="1368"/>
        <v>1800</v>
      </c>
      <c r="M2195" s="8">
        <f>Расценки!L2194</f>
        <v>1700</v>
      </c>
      <c r="N2195" s="8">
        <f>Расценки!M2194</f>
        <v>1900</v>
      </c>
      <c r="O2195" s="10">
        <f t="shared" si="1369"/>
        <v>-0.11764705882352944</v>
      </c>
      <c r="P2195" s="10">
        <f t="shared" si="1370"/>
        <v>-5.2631578947368474E-2</v>
      </c>
      <c r="Q2195" s="7" t="str">
        <f t="shared" si="1371"/>
        <v>нормо-часы</v>
      </c>
      <c r="R2195" s="7" t="str">
        <f t="shared" si="1372"/>
        <v>равно</v>
      </c>
      <c r="S2195" s="8">
        <f t="shared" si="1373"/>
        <v>1700</v>
      </c>
      <c r="T2195" s="8">
        <f t="shared" si="1374"/>
        <v>1900</v>
      </c>
      <c r="U2195" s="8">
        <f>Расценки!F2194</f>
        <v>3000</v>
      </c>
      <c r="V2195" s="8">
        <f>Расценки!G2194</f>
        <v>3500</v>
      </c>
      <c r="W2195" s="10">
        <f t="shared" si="1375"/>
        <v>0.5</v>
      </c>
      <c r="X2195" s="10">
        <f t="shared" si="1376"/>
        <v>0.48571428571428571</v>
      </c>
      <c r="Y2195" s="9">
        <f>Расценки!H2194</f>
        <v>3000</v>
      </c>
      <c r="Z2195" s="9">
        <f>Расценки!I2194</f>
        <v>3500</v>
      </c>
      <c r="AA2195" s="10">
        <f>Расценки!J2194</f>
        <v>0</v>
      </c>
      <c r="AB2195" s="10">
        <f>Расценки!K2194</f>
        <v>0</v>
      </c>
      <c r="AC2195" s="16">
        <f t="shared" si="1377"/>
        <v>0.5</v>
      </c>
      <c r="AD2195" s="16">
        <f t="shared" si="1378"/>
        <v>0.48571428571428571</v>
      </c>
      <c r="AE2195" s="10">
        <f t="shared" si="1379"/>
        <v>0.43333333333333335</v>
      </c>
      <c r="AF2195" s="10">
        <f t="shared" si="1380"/>
        <v>0.45714285714285713</v>
      </c>
      <c r="AG2195" s="8">
        <f t="shared" si="1381"/>
        <v>1500</v>
      </c>
      <c r="AH2195" s="8">
        <f t="shared" si="1382"/>
        <v>1700</v>
      </c>
    </row>
    <row r="2196" spans="1:34" x14ac:dyDescent="0.25">
      <c r="A2196" s="7" t="s">
        <v>6371</v>
      </c>
      <c r="B2196" s="7" t="s">
        <v>6372</v>
      </c>
      <c r="C2196" s="7" t="s">
        <v>177</v>
      </c>
      <c r="D2196" s="7" t="s">
        <v>1040</v>
      </c>
      <c r="E2196" s="7" t="str">
        <f>INDEX('Нормо-час по специальностям'!$B$6:$B$26,MATCH(D2196,'Нормо-час по специальностям'!$A$6:$A$26,0))</f>
        <v>Механик ПС / подъёмников / прессов / доков</v>
      </c>
      <c r="F2196" s="15">
        <v>1.5</v>
      </c>
      <c r="G2196" s="7" t="s">
        <v>7715</v>
      </c>
      <c r="H2196" s="11">
        <f t="shared" si="1366"/>
        <v>4.67</v>
      </c>
      <c r="I2196" s="8">
        <f>INDEX('Нормо-час по специальностям'!$D$6:$D$26,MATCH(D2196,'Нормо-час по специальностям'!$A$6:$A$26,0))</f>
        <v>1500</v>
      </c>
      <c r="J2196" s="8">
        <f>INDEX('Нормо-час по специальностям'!$E$6:$E$26,MATCH(D2196,'Нормо-час по специальностям'!$A$6:$A$26,0))</f>
        <v>1800</v>
      </c>
      <c r="K2196" s="8">
        <f t="shared" si="1367"/>
        <v>2250</v>
      </c>
      <c r="L2196" s="8">
        <f t="shared" si="1368"/>
        <v>2700</v>
      </c>
      <c r="M2196" s="8">
        <f>Расценки!L2195</f>
        <v>2400</v>
      </c>
      <c r="N2196" s="8">
        <f>Расценки!M2195</f>
        <v>2750</v>
      </c>
      <c r="O2196" s="10">
        <f t="shared" si="1369"/>
        <v>-6.25E-2</v>
      </c>
      <c r="P2196" s="10">
        <f t="shared" si="1370"/>
        <v>-1.8181818181818188E-2</v>
      </c>
      <c r="Q2196" s="7" t="str">
        <f t="shared" si="1371"/>
        <v>равно</v>
      </c>
      <c r="R2196" s="7" t="str">
        <f t="shared" si="1372"/>
        <v>равно</v>
      </c>
      <c r="S2196" s="8">
        <f t="shared" si="1373"/>
        <v>1600</v>
      </c>
      <c r="T2196" s="8">
        <f t="shared" si="1374"/>
        <v>1833</v>
      </c>
      <c r="U2196" s="8">
        <f>Расценки!F2195</f>
        <v>4000</v>
      </c>
      <c r="V2196" s="8">
        <f>Расценки!G2195</f>
        <v>4600</v>
      </c>
      <c r="W2196" s="10">
        <f t="shared" si="1375"/>
        <v>0.4375</v>
      </c>
      <c r="X2196" s="10">
        <f t="shared" si="1376"/>
        <v>0.41304347826086957</v>
      </c>
      <c r="Y2196" s="9">
        <f>Расценки!H2195</f>
        <v>4000</v>
      </c>
      <c r="Z2196" s="9">
        <f>Расценки!I2195</f>
        <v>4600</v>
      </c>
      <c r="AA2196" s="10">
        <f>Расценки!J2195</f>
        <v>0</v>
      </c>
      <c r="AB2196" s="10">
        <f>Расценки!K2195</f>
        <v>0</v>
      </c>
      <c r="AC2196" s="16">
        <f t="shared" si="1377"/>
        <v>0.4375</v>
      </c>
      <c r="AD2196" s="16">
        <f t="shared" si="1378"/>
        <v>0.41304347826086957</v>
      </c>
      <c r="AE2196" s="10">
        <f t="shared" si="1379"/>
        <v>0.4</v>
      </c>
      <c r="AF2196" s="10">
        <f t="shared" si="1380"/>
        <v>0.40217391304347827</v>
      </c>
      <c r="AG2196" s="8">
        <f t="shared" si="1381"/>
        <v>1750</v>
      </c>
      <c r="AH2196" s="8">
        <f t="shared" si="1382"/>
        <v>1900</v>
      </c>
    </row>
    <row r="2197" spans="1:34" x14ac:dyDescent="0.25">
      <c r="A2197" s="7" t="s">
        <v>6373</v>
      </c>
      <c r="B2197" s="7" t="s">
        <v>6374</v>
      </c>
      <c r="C2197" s="7" t="s">
        <v>177</v>
      </c>
      <c r="D2197" s="7" t="s">
        <v>1040</v>
      </c>
      <c r="E2197" s="7" t="str">
        <f>INDEX('Нормо-час по специальностям'!$B$6:$B$26,MATCH(D2197,'Нормо-час по специальностям'!$A$6:$A$26,0))</f>
        <v>Механик ПС / подъёмников / прессов / доков</v>
      </c>
      <c r="F2197" s="15">
        <v>1.5</v>
      </c>
      <c r="G2197" s="7" t="s">
        <v>7715</v>
      </c>
      <c r="H2197" s="11">
        <f t="shared" si="1366"/>
        <v>4.67</v>
      </c>
      <c r="I2197" s="8">
        <f>INDEX('Нормо-час по специальностям'!$D$6:$D$26,MATCH(D2197,'Нормо-час по специальностям'!$A$6:$A$26,0))</f>
        <v>1500</v>
      </c>
      <c r="J2197" s="8">
        <f>INDEX('Нормо-час по специальностям'!$E$6:$E$26,MATCH(D2197,'Нормо-час по специальностям'!$A$6:$A$26,0))</f>
        <v>1800</v>
      </c>
      <c r="K2197" s="8">
        <f t="shared" si="1367"/>
        <v>2250</v>
      </c>
      <c r="L2197" s="8">
        <f t="shared" si="1368"/>
        <v>2700</v>
      </c>
      <c r="M2197" s="8">
        <f>Расценки!L2196</f>
        <v>2500</v>
      </c>
      <c r="N2197" s="8">
        <f>Расценки!M2196</f>
        <v>3000</v>
      </c>
      <c r="O2197" s="10">
        <f t="shared" si="1369"/>
        <v>-9.9999999999999978E-2</v>
      </c>
      <c r="P2197" s="10">
        <f t="shared" si="1370"/>
        <v>-9.9999999999999978E-2</v>
      </c>
      <c r="Q2197" s="7" t="str">
        <f t="shared" si="1371"/>
        <v>равно</v>
      </c>
      <c r="R2197" s="7" t="str">
        <f t="shared" si="1372"/>
        <v>равно</v>
      </c>
      <c r="S2197" s="8">
        <f t="shared" si="1373"/>
        <v>1667</v>
      </c>
      <c r="T2197" s="8">
        <f t="shared" si="1374"/>
        <v>2000</v>
      </c>
      <c r="U2197" s="8">
        <f>Расценки!F2196</f>
        <v>4500</v>
      </c>
      <c r="V2197" s="8">
        <f>Расценки!G2196</f>
        <v>5400</v>
      </c>
      <c r="W2197" s="10">
        <f t="shared" si="1375"/>
        <v>0.5</v>
      </c>
      <c r="X2197" s="10">
        <f t="shared" si="1376"/>
        <v>0.5</v>
      </c>
      <c r="Y2197" s="9">
        <f>Расценки!H2196</f>
        <v>4500</v>
      </c>
      <c r="Z2197" s="9">
        <f>Расценки!I2196</f>
        <v>5400</v>
      </c>
      <c r="AA2197" s="10">
        <f>Расценки!J2196</f>
        <v>0</v>
      </c>
      <c r="AB2197" s="10">
        <f>Расценки!K2196</f>
        <v>0</v>
      </c>
      <c r="AC2197" s="16">
        <f t="shared" si="1377"/>
        <v>0.5</v>
      </c>
      <c r="AD2197" s="16">
        <f t="shared" si="1378"/>
        <v>0.5</v>
      </c>
      <c r="AE2197" s="10">
        <f t="shared" si="1379"/>
        <v>0.44444444444444442</v>
      </c>
      <c r="AF2197" s="10">
        <f t="shared" si="1380"/>
        <v>0.44444444444444442</v>
      </c>
      <c r="AG2197" s="8">
        <f t="shared" si="1381"/>
        <v>2250</v>
      </c>
      <c r="AH2197" s="8">
        <f t="shared" si="1382"/>
        <v>2700</v>
      </c>
    </row>
    <row r="2198" spans="1:34" x14ac:dyDescent="0.25">
      <c r="A2198" s="7" t="s">
        <v>6376</v>
      </c>
      <c r="B2198" s="7" t="s">
        <v>6377</v>
      </c>
      <c r="C2198" s="7" t="s">
        <v>177</v>
      </c>
      <c r="D2198" s="7" t="s">
        <v>1040</v>
      </c>
      <c r="E2198" s="7" t="str">
        <f>INDEX('Нормо-час по специальностям'!$B$6:$B$26,MATCH(D2198,'Нормо-час по специальностям'!$A$6:$A$26,0))</f>
        <v>Механик ПС / подъёмников / прессов / доков</v>
      </c>
      <c r="F2198" s="15">
        <v>2</v>
      </c>
      <c r="G2198" s="7" t="s">
        <v>7715</v>
      </c>
      <c r="H2198" s="11">
        <f t="shared" si="1366"/>
        <v>3.5</v>
      </c>
      <c r="I2198" s="8">
        <f>INDEX('Нормо-час по специальностям'!$D$6:$D$26,MATCH(D2198,'Нормо-час по специальностям'!$A$6:$A$26,0))</f>
        <v>1500</v>
      </c>
      <c r="J2198" s="8">
        <f>INDEX('Нормо-час по специальностям'!$E$6:$E$26,MATCH(D2198,'Нормо-час по специальностям'!$A$6:$A$26,0))</f>
        <v>1800</v>
      </c>
      <c r="K2198" s="8">
        <f t="shared" si="1367"/>
        <v>3000</v>
      </c>
      <c r="L2198" s="8">
        <f t="shared" si="1368"/>
        <v>3600</v>
      </c>
      <c r="M2198" s="8">
        <f>Расценки!L2197</f>
        <v>3350</v>
      </c>
      <c r="N2198" s="8">
        <f>Расценки!M2197</f>
        <v>3850</v>
      </c>
      <c r="O2198" s="10">
        <f t="shared" si="1369"/>
        <v>-0.10447761194029848</v>
      </c>
      <c r="P2198" s="10">
        <f t="shared" si="1370"/>
        <v>-6.4935064935064957E-2</v>
      </c>
      <c r="Q2198" s="7" t="str">
        <f t="shared" si="1371"/>
        <v>нормо-часы</v>
      </c>
      <c r="R2198" s="7" t="str">
        <f t="shared" si="1372"/>
        <v>равно</v>
      </c>
      <c r="S2198" s="8">
        <f t="shared" si="1373"/>
        <v>1675</v>
      </c>
      <c r="T2198" s="8">
        <f t="shared" si="1374"/>
        <v>1925</v>
      </c>
      <c r="U2198" s="8">
        <f>Расценки!F2197</f>
        <v>5500</v>
      </c>
      <c r="V2198" s="8">
        <f>Расценки!G2197</f>
        <v>6500</v>
      </c>
      <c r="W2198" s="10">
        <f t="shared" si="1375"/>
        <v>0.45454545454545453</v>
      </c>
      <c r="X2198" s="10">
        <f t="shared" si="1376"/>
        <v>0.44615384615384618</v>
      </c>
      <c r="Y2198" s="9">
        <f>Расценки!H2197</f>
        <v>5500</v>
      </c>
      <c r="Z2198" s="9">
        <f>Расценки!I2197</f>
        <v>6500</v>
      </c>
      <c r="AA2198" s="10">
        <f>Расценки!J2197</f>
        <v>0</v>
      </c>
      <c r="AB2198" s="10">
        <f>Расценки!K2197</f>
        <v>0</v>
      </c>
      <c r="AC2198" s="16">
        <f t="shared" si="1377"/>
        <v>0.45454545454545453</v>
      </c>
      <c r="AD2198" s="16">
        <f t="shared" si="1378"/>
        <v>0.44615384615384618</v>
      </c>
      <c r="AE2198" s="10">
        <f t="shared" si="1379"/>
        <v>0.39090909090909093</v>
      </c>
      <c r="AF2198" s="10">
        <f t="shared" si="1380"/>
        <v>0.40769230769230769</v>
      </c>
      <c r="AG2198" s="8">
        <f t="shared" si="1381"/>
        <v>2500</v>
      </c>
      <c r="AH2198" s="8">
        <f t="shared" si="1382"/>
        <v>2900</v>
      </c>
    </row>
    <row r="2199" spans="1:34" x14ac:dyDescent="0.25">
      <c r="A2199" s="7" t="s">
        <v>6378</v>
      </c>
      <c r="B2199" s="7" t="s">
        <v>6379</v>
      </c>
      <c r="C2199" s="7" t="s">
        <v>177</v>
      </c>
      <c r="D2199" s="7" t="s">
        <v>1040</v>
      </c>
      <c r="E2199" s="7" t="str">
        <f>INDEX('Нормо-час по специальностям'!$B$6:$B$26,MATCH(D2199,'Нормо-час по специальностям'!$A$6:$A$26,0))</f>
        <v>Механик ПС / подъёмников / прессов / доков</v>
      </c>
      <c r="F2199" s="15">
        <v>0.4</v>
      </c>
      <c r="G2199" s="7" t="s">
        <v>7715</v>
      </c>
      <c r="H2199" s="11">
        <f t="shared" si="1366"/>
        <v>17.5</v>
      </c>
      <c r="I2199" s="8">
        <f>INDEX('Нормо-час по специальностям'!$D$6:$D$26,MATCH(D2199,'Нормо-час по специальностям'!$A$6:$A$26,0))</f>
        <v>1500</v>
      </c>
      <c r="J2199" s="8">
        <f>INDEX('Нормо-час по специальностям'!$E$6:$E$26,MATCH(D2199,'Нормо-час по специальностям'!$A$6:$A$26,0))</f>
        <v>1800</v>
      </c>
      <c r="K2199" s="8">
        <f t="shared" si="1367"/>
        <v>600</v>
      </c>
      <c r="L2199" s="8">
        <f t="shared" si="1368"/>
        <v>720</v>
      </c>
      <c r="M2199" s="8">
        <f>Расценки!L2198</f>
        <v>670</v>
      </c>
      <c r="N2199" s="8">
        <f>Расценки!M2198</f>
        <v>780</v>
      </c>
      <c r="O2199" s="10">
        <f t="shared" si="1369"/>
        <v>-0.10447761194029848</v>
      </c>
      <c r="P2199" s="10">
        <f t="shared" si="1370"/>
        <v>-7.6923076923076872E-2</v>
      </c>
      <c r="Q2199" s="7" t="str">
        <f t="shared" si="1371"/>
        <v>нормо-часы</v>
      </c>
      <c r="R2199" s="7" t="str">
        <f t="shared" si="1372"/>
        <v>равно</v>
      </c>
      <c r="S2199" s="8">
        <f t="shared" si="1373"/>
        <v>1675</v>
      </c>
      <c r="T2199" s="8">
        <f t="shared" si="1374"/>
        <v>1950</v>
      </c>
      <c r="U2199" s="8">
        <f>Расценки!F2198</f>
        <v>1200</v>
      </c>
      <c r="V2199" s="8">
        <f>Расценки!G2198</f>
        <v>1400</v>
      </c>
      <c r="W2199" s="10">
        <f t="shared" si="1375"/>
        <v>0.5</v>
      </c>
      <c r="X2199" s="10">
        <f t="shared" si="1376"/>
        <v>0.48571428571428571</v>
      </c>
      <c r="Y2199" s="9">
        <f>Расценки!H2198</f>
        <v>1200</v>
      </c>
      <c r="Z2199" s="9">
        <f>Расценки!I2198</f>
        <v>1400</v>
      </c>
      <c r="AA2199" s="10">
        <f>Расценки!J2198</f>
        <v>0</v>
      </c>
      <c r="AB2199" s="10">
        <f>Расценки!K2198</f>
        <v>0</v>
      </c>
      <c r="AC2199" s="16">
        <f t="shared" si="1377"/>
        <v>0.5</v>
      </c>
      <c r="AD2199" s="16">
        <f t="shared" si="1378"/>
        <v>0.48571428571428571</v>
      </c>
      <c r="AE2199" s="10">
        <f t="shared" si="1379"/>
        <v>0.44166666666666665</v>
      </c>
      <c r="AF2199" s="10">
        <f t="shared" si="1380"/>
        <v>0.44285714285714284</v>
      </c>
      <c r="AG2199" s="8">
        <f t="shared" si="1381"/>
        <v>600</v>
      </c>
      <c r="AH2199" s="8">
        <f t="shared" si="1382"/>
        <v>680</v>
      </c>
    </row>
    <row r="2200" spans="1:34" x14ac:dyDescent="0.25">
      <c r="A2200" s="7" t="s">
        <v>6380</v>
      </c>
      <c r="B2200" s="7" t="s">
        <v>6381</v>
      </c>
      <c r="C2200" s="7" t="s">
        <v>177</v>
      </c>
      <c r="D2200" s="7" t="s">
        <v>1040</v>
      </c>
      <c r="E2200" s="7" t="str">
        <f>INDEX('Нормо-час по специальностям'!$B$6:$B$26,MATCH(D2200,'Нормо-час по специальностям'!$A$6:$A$26,0))</f>
        <v>Механик ПС / подъёмников / прессов / доков</v>
      </c>
      <c r="F2200" s="15">
        <v>4</v>
      </c>
      <c r="G2200" s="7" t="s">
        <v>7715</v>
      </c>
      <c r="H2200" s="11">
        <f t="shared" si="1366"/>
        <v>1.75</v>
      </c>
      <c r="I2200" s="8">
        <f>INDEX('Нормо-час по специальностям'!$D$6:$D$26,MATCH(D2200,'Нормо-час по специальностям'!$A$6:$A$26,0))</f>
        <v>1500</v>
      </c>
      <c r="J2200" s="8">
        <f>INDEX('Нормо-час по специальностям'!$E$6:$E$26,MATCH(D2200,'Нормо-час по специальностям'!$A$6:$A$26,0))</f>
        <v>1800</v>
      </c>
      <c r="K2200" s="8">
        <f t="shared" si="1367"/>
        <v>6000</v>
      </c>
      <c r="L2200" s="8">
        <f t="shared" si="1368"/>
        <v>7200</v>
      </c>
      <c r="M2200" s="8">
        <f>Расценки!L2199</f>
        <v>6600</v>
      </c>
      <c r="N2200" s="8">
        <f>Расценки!M2199</f>
        <v>7550</v>
      </c>
      <c r="O2200" s="10">
        <f t="shared" si="1369"/>
        <v>-9.0909090909090939E-2</v>
      </c>
      <c r="P2200" s="10">
        <f t="shared" si="1370"/>
        <v>-4.635761589403975E-2</v>
      </c>
      <c r="Q2200" s="7" t="str">
        <f t="shared" si="1371"/>
        <v>равно</v>
      </c>
      <c r="R2200" s="7" t="str">
        <f t="shared" si="1372"/>
        <v>равно</v>
      </c>
      <c r="S2200" s="8">
        <f t="shared" si="1373"/>
        <v>1650</v>
      </c>
      <c r="T2200" s="8">
        <f t="shared" si="1374"/>
        <v>1888</v>
      </c>
      <c r="U2200" s="8">
        <f>Расценки!F2199</f>
        <v>11000</v>
      </c>
      <c r="V2200" s="8">
        <f>Расценки!G2199</f>
        <v>12500</v>
      </c>
      <c r="W2200" s="10">
        <f t="shared" si="1375"/>
        <v>0.45454545454545453</v>
      </c>
      <c r="X2200" s="10">
        <f t="shared" si="1376"/>
        <v>0.42399999999999999</v>
      </c>
      <c r="Y2200" s="9">
        <f>Расценки!H2199</f>
        <v>11000</v>
      </c>
      <c r="Z2200" s="9">
        <f>Расценки!I2199</f>
        <v>12500</v>
      </c>
      <c r="AA2200" s="10">
        <f>Расценки!J2199</f>
        <v>0</v>
      </c>
      <c r="AB2200" s="10">
        <f>Расценки!K2199</f>
        <v>0</v>
      </c>
      <c r="AC2200" s="16">
        <f t="shared" si="1377"/>
        <v>0.45454545454545453</v>
      </c>
      <c r="AD2200" s="16">
        <f t="shared" si="1378"/>
        <v>0.42399999999999999</v>
      </c>
      <c r="AE2200" s="10">
        <f t="shared" si="1379"/>
        <v>0.4</v>
      </c>
      <c r="AF2200" s="10">
        <f t="shared" si="1380"/>
        <v>0.39600000000000002</v>
      </c>
      <c r="AG2200" s="8">
        <f t="shared" si="1381"/>
        <v>5000</v>
      </c>
      <c r="AH2200" s="8">
        <f t="shared" si="1382"/>
        <v>5300</v>
      </c>
    </row>
    <row r="2201" spans="1:34" x14ac:dyDescent="0.25">
      <c r="A2201" s="7" t="s">
        <v>6383</v>
      </c>
      <c r="B2201" s="7" t="s">
        <v>6384</v>
      </c>
      <c r="C2201" s="7" t="s">
        <v>177</v>
      </c>
      <c r="D2201" s="7" t="s">
        <v>1040</v>
      </c>
      <c r="E2201" s="7" t="str">
        <f>INDEX('Нормо-час по специальностям'!$B$6:$B$26,MATCH(D2201,'Нормо-час по специальностям'!$A$6:$A$26,0))</f>
        <v>Механик ПС / подъёмников / прессов / доков</v>
      </c>
      <c r="F2201" s="15">
        <v>1</v>
      </c>
      <c r="G2201" s="7" t="s">
        <v>7715</v>
      </c>
      <c r="H2201" s="11">
        <f t="shared" si="1366"/>
        <v>7</v>
      </c>
      <c r="I2201" s="8">
        <f>INDEX('Нормо-час по специальностям'!$D$6:$D$26,MATCH(D2201,'Нормо-час по специальностям'!$A$6:$A$26,0))</f>
        <v>1500</v>
      </c>
      <c r="J2201" s="8">
        <f>INDEX('Нормо-час по специальностям'!$E$6:$E$26,MATCH(D2201,'Нормо-час по специальностям'!$A$6:$A$26,0))</f>
        <v>1800</v>
      </c>
      <c r="K2201" s="8">
        <f t="shared" si="1367"/>
        <v>1500</v>
      </c>
      <c r="L2201" s="8">
        <f t="shared" si="1368"/>
        <v>1800</v>
      </c>
      <c r="M2201" s="8">
        <f>Расценки!L2200</f>
        <v>1700</v>
      </c>
      <c r="N2201" s="8">
        <f>Расценки!M2200</f>
        <v>1900</v>
      </c>
      <c r="O2201" s="10">
        <f t="shared" si="1369"/>
        <v>-0.11764705882352944</v>
      </c>
      <c r="P2201" s="10">
        <f t="shared" si="1370"/>
        <v>-5.2631578947368474E-2</v>
      </c>
      <c r="Q2201" s="7" t="str">
        <f t="shared" si="1371"/>
        <v>нормо-часы</v>
      </c>
      <c r="R2201" s="7" t="str">
        <f t="shared" si="1372"/>
        <v>равно</v>
      </c>
      <c r="S2201" s="8">
        <f t="shared" si="1373"/>
        <v>1700</v>
      </c>
      <c r="T2201" s="8">
        <f t="shared" si="1374"/>
        <v>1900</v>
      </c>
      <c r="U2201" s="8">
        <f>Расценки!F2200</f>
        <v>3000</v>
      </c>
      <c r="V2201" s="8">
        <f>Расценки!G2200</f>
        <v>3500</v>
      </c>
      <c r="W2201" s="10">
        <f t="shared" si="1375"/>
        <v>0.5</v>
      </c>
      <c r="X2201" s="10">
        <f t="shared" si="1376"/>
        <v>0.48571428571428571</v>
      </c>
      <c r="Y2201" s="9">
        <f>Расценки!H2200</f>
        <v>3000</v>
      </c>
      <c r="Z2201" s="9">
        <f>Расценки!I2200</f>
        <v>3500</v>
      </c>
      <c r="AA2201" s="10">
        <f>Расценки!J2200</f>
        <v>0</v>
      </c>
      <c r="AB2201" s="10">
        <f>Расценки!K2200</f>
        <v>0</v>
      </c>
      <c r="AC2201" s="16">
        <f t="shared" si="1377"/>
        <v>0.5</v>
      </c>
      <c r="AD2201" s="16">
        <f t="shared" si="1378"/>
        <v>0.48571428571428571</v>
      </c>
      <c r="AE2201" s="10">
        <f t="shared" si="1379"/>
        <v>0.43333333333333335</v>
      </c>
      <c r="AF2201" s="10">
        <f t="shared" si="1380"/>
        <v>0.45714285714285713</v>
      </c>
      <c r="AG2201" s="8">
        <f t="shared" si="1381"/>
        <v>1500</v>
      </c>
      <c r="AH2201" s="8">
        <f t="shared" si="1382"/>
        <v>1700</v>
      </c>
    </row>
    <row r="2202" spans="1:34" x14ac:dyDescent="0.25">
      <c r="A2202" s="7" t="s">
        <v>6385</v>
      </c>
      <c r="B2202" s="7" t="s">
        <v>6386</v>
      </c>
      <c r="C2202" s="7" t="s">
        <v>177</v>
      </c>
      <c r="D2202" s="7" t="s">
        <v>1040</v>
      </c>
      <c r="E2202" s="7" t="str">
        <f>INDEX('Нормо-час по специальностям'!$B$6:$B$26,MATCH(D2202,'Нормо-час по специальностям'!$A$6:$A$26,0))</f>
        <v>Механик ПС / подъёмников / прессов / доков</v>
      </c>
      <c r="F2202" s="15">
        <v>1</v>
      </c>
      <c r="G2202" s="7" t="s">
        <v>7715</v>
      </c>
      <c r="H2202" s="11">
        <f t="shared" si="1366"/>
        <v>7</v>
      </c>
      <c r="I2202" s="8">
        <f>INDEX('Нормо-час по специальностям'!$D$6:$D$26,MATCH(D2202,'Нормо-час по специальностям'!$A$6:$A$26,0))</f>
        <v>1500</v>
      </c>
      <c r="J2202" s="8">
        <f>INDEX('Нормо-час по специальностям'!$E$6:$E$26,MATCH(D2202,'Нормо-час по специальностям'!$A$6:$A$26,0))</f>
        <v>1800</v>
      </c>
      <c r="K2202" s="8">
        <f t="shared" si="1367"/>
        <v>1500</v>
      </c>
      <c r="L2202" s="8">
        <f t="shared" si="1368"/>
        <v>1800</v>
      </c>
      <c r="M2202" s="8">
        <f>Расценки!L2201</f>
        <v>1700</v>
      </c>
      <c r="N2202" s="8">
        <f>Расценки!M2201</f>
        <v>1900</v>
      </c>
      <c r="O2202" s="10">
        <f t="shared" si="1369"/>
        <v>-0.11764705882352944</v>
      </c>
      <c r="P2202" s="10">
        <f t="shared" si="1370"/>
        <v>-5.2631578947368474E-2</v>
      </c>
      <c r="Q2202" s="7" t="str">
        <f t="shared" si="1371"/>
        <v>нормо-часы</v>
      </c>
      <c r="R2202" s="7" t="str">
        <f t="shared" si="1372"/>
        <v>равно</v>
      </c>
      <c r="S2202" s="8">
        <f t="shared" si="1373"/>
        <v>1700</v>
      </c>
      <c r="T2202" s="8">
        <f t="shared" si="1374"/>
        <v>1900</v>
      </c>
      <c r="U2202" s="8">
        <f>Расценки!F2201</f>
        <v>3000</v>
      </c>
      <c r="V2202" s="8">
        <f>Расценки!G2201</f>
        <v>3500</v>
      </c>
      <c r="W2202" s="10">
        <f t="shared" si="1375"/>
        <v>0.5</v>
      </c>
      <c r="X2202" s="10">
        <f t="shared" si="1376"/>
        <v>0.48571428571428571</v>
      </c>
      <c r="Y2202" s="9">
        <f>Расценки!H2201</f>
        <v>3000</v>
      </c>
      <c r="Z2202" s="9">
        <f>Расценки!I2201</f>
        <v>3500</v>
      </c>
      <c r="AA2202" s="10">
        <f>Расценки!J2201</f>
        <v>0</v>
      </c>
      <c r="AB2202" s="10">
        <f>Расценки!K2201</f>
        <v>0</v>
      </c>
      <c r="AC2202" s="16">
        <f t="shared" si="1377"/>
        <v>0.5</v>
      </c>
      <c r="AD2202" s="16">
        <f t="shared" si="1378"/>
        <v>0.48571428571428571</v>
      </c>
      <c r="AE2202" s="10">
        <f t="shared" si="1379"/>
        <v>0.43333333333333335</v>
      </c>
      <c r="AF2202" s="10">
        <f t="shared" si="1380"/>
        <v>0.45714285714285713</v>
      </c>
      <c r="AG2202" s="8">
        <f t="shared" si="1381"/>
        <v>1500</v>
      </c>
      <c r="AH2202" s="8">
        <f t="shared" si="1382"/>
        <v>1700</v>
      </c>
    </row>
    <row r="2203" spans="1:34" x14ac:dyDescent="0.25">
      <c r="A2203" s="7" t="s">
        <v>6387</v>
      </c>
      <c r="B2203" s="7" t="s">
        <v>6388</v>
      </c>
      <c r="C2203" s="7" t="s">
        <v>177</v>
      </c>
      <c r="D2203" s="7" t="s">
        <v>1040</v>
      </c>
      <c r="E2203" s="7" t="str">
        <f>INDEX('Нормо-час по специальностям'!$B$6:$B$26,MATCH(D2203,'Нормо-час по специальностям'!$A$6:$A$26,0))</f>
        <v>Механик ПС / подъёмников / прессов / доков</v>
      </c>
      <c r="F2203" s="15">
        <v>16</v>
      </c>
      <c r="G2203" s="7" t="s">
        <v>7715</v>
      </c>
      <c r="H2203" s="11">
        <f t="shared" ref="H2203:H2234" si="1383">IF(OR(F2203="",F2203=0),"",ROUND($G$3/F2203,2))</f>
        <v>0.44</v>
      </c>
      <c r="I2203" s="8">
        <f>INDEX('Нормо-час по специальностям'!$D$6:$D$26,MATCH(D2203,'Нормо-час по специальностям'!$A$6:$A$26,0))</f>
        <v>1500</v>
      </c>
      <c r="J2203" s="8">
        <f>INDEX('Нормо-час по специальностям'!$E$6:$E$26,MATCH(D2203,'Нормо-час по специальностям'!$A$6:$A$26,0))</f>
        <v>1800</v>
      </c>
      <c r="K2203" s="8">
        <f t="shared" ref="K2203:K2234" si="1384">IF(OR(F2203="",F2203=0,I2203=0),"",ROUND(F2203*I2203,0))</f>
        <v>24000</v>
      </c>
      <c r="L2203" s="8">
        <f t="shared" ref="L2203:L2234" si="1385">IF(OR(F2203="",F2203=0,J2203=0),"",ROUND(F2203*J2203,0))</f>
        <v>28800</v>
      </c>
      <c r="M2203" s="8">
        <f>Расценки!L2202</f>
        <v>24000</v>
      </c>
      <c r="N2203" s="8">
        <f>Расценки!M2202</f>
        <v>27600</v>
      </c>
      <c r="O2203" s="10">
        <f t="shared" ref="O2203:O2234" si="1386">IF(OR(K2203="",M2203="",M2203=0),"",K2203/M2203-1)</f>
        <v>0</v>
      </c>
      <c r="P2203" s="10">
        <f t="shared" ref="P2203:P2234" si="1387">IF(OR(L2203="",N2203="",N2203=0),"",L2203/N2203-1)</f>
        <v>4.3478260869565188E-2</v>
      </c>
      <c r="Q2203" s="7" t="str">
        <f t="shared" ref="Q2203:Q2234" si="1388">IF(O2203="","—",IF(O2203&lt;-$C$3,"нормо-часы",IF(O2203&gt;$C$3,"расценка","равно")))</f>
        <v>равно</v>
      </c>
      <c r="R2203" s="7" t="str">
        <f t="shared" ref="R2203:R2234" si="1389">IF(P2203="","—",IF(P2203&lt;-$C$3,"нормо-часы",IF(P2203&gt;$C$3,"расценка","равно")))</f>
        <v>равно</v>
      </c>
      <c r="S2203" s="8">
        <f t="shared" ref="S2203:S2234" si="1390">IF(OR(F2203="",F2203=0,M2203=""),"",ROUND(M2203/F2203,0))</f>
        <v>1500</v>
      </c>
      <c r="T2203" s="8">
        <f t="shared" ref="T2203:T2234" si="1391">IF(OR(F2203="",F2203=0,N2203=""),"",ROUND(N2203/F2203,0))</f>
        <v>1725</v>
      </c>
      <c r="U2203" s="8">
        <f>Расценки!F2202</f>
        <v>40000</v>
      </c>
      <c r="V2203" s="8">
        <f>Расценки!G2202</f>
        <v>46000</v>
      </c>
      <c r="W2203" s="10">
        <f t="shared" ref="W2203:W2234" si="1392">IF(OR(K2203="",U2203="",U2203=0),"",(U2203-K2203)/U2203)</f>
        <v>0.4</v>
      </c>
      <c r="X2203" s="10">
        <f t="shared" ref="X2203:X2234" si="1393">IF(OR(L2203="",V2203="",V2203=0),"",(V2203-L2203)/V2203)</f>
        <v>0.37391304347826088</v>
      </c>
      <c r="Y2203" s="9">
        <f>Расценки!H2202</f>
        <v>40000</v>
      </c>
      <c r="Z2203" s="9">
        <f>Расценки!I2202</f>
        <v>46000</v>
      </c>
      <c r="AA2203" s="10">
        <f>Расценки!J2202</f>
        <v>0</v>
      </c>
      <c r="AB2203" s="10">
        <f>Расценки!K2202</f>
        <v>0</v>
      </c>
      <c r="AC2203" s="16">
        <f t="shared" ref="AC2203:AC2234" si="1394">IF(OR(K2203="",Y2203="",Y2203=0),"",(Y2203-K2203)/Y2203)</f>
        <v>0.4</v>
      </c>
      <c r="AD2203" s="16">
        <f t="shared" ref="AD2203:AD2234" si="1395">IF(OR(L2203="",Z2203="",Z2203=0),"",(Z2203-L2203)/Z2203)</f>
        <v>0.37391304347826088</v>
      </c>
      <c r="AE2203" s="10">
        <f t="shared" ref="AE2203:AE2234" si="1396">IF(OR(Y2203="",Y2203=0),"",(Y2203-M2203)/Y2203)</f>
        <v>0.4</v>
      </c>
      <c r="AF2203" s="10">
        <f t="shared" ref="AF2203:AF2234" si="1397">IF(OR(Z2203="",Z2203=0),"",(Z2203-N2203)/Z2203)</f>
        <v>0.4</v>
      </c>
      <c r="AG2203" s="8">
        <f t="shared" ref="AG2203:AG2234" si="1398">IF(OR(K2203="",Y2203=""),"",Y2203-K2203)</f>
        <v>16000</v>
      </c>
      <c r="AH2203" s="8">
        <f t="shared" ref="AH2203:AH2234" si="1399">IF(OR(L2203="",Z2203=""),"",Z2203-L2203)</f>
        <v>17200</v>
      </c>
    </row>
    <row r="2204" spans="1:34" x14ac:dyDescent="0.25">
      <c r="A2204" s="7" t="s">
        <v>6390</v>
      </c>
      <c r="B2204" s="7" t="s">
        <v>6391</v>
      </c>
      <c r="C2204" s="7" t="s">
        <v>177</v>
      </c>
      <c r="D2204" s="7" t="s">
        <v>1040</v>
      </c>
      <c r="E2204" s="7" t="str">
        <f>INDEX('Нормо-час по специальностям'!$B$6:$B$26,MATCH(D2204,'Нормо-час по специальностям'!$A$6:$A$26,0))</f>
        <v>Механик ПС / подъёмников / прессов / доков</v>
      </c>
      <c r="F2204" s="15">
        <v>3</v>
      </c>
      <c r="G2204" s="7" t="s">
        <v>7715</v>
      </c>
      <c r="H2204" s="11">
        <f t="shared" si="1383"/>
        <v>2.33</v>
      </c>
      <c r="I2204" s="8">
        <f>INDEX('Нормо-час по специальностям'!$D$6:$D$26,MATCH(D2204,'Нормо-час по специальностям'!$A$6:$A$26,0))</f>
        <v>1500</v>
      </c>
      <c r="J2204" s="8">
        <f>INDEX('Нормо-час по специальностям'!$E$6:$E$26,MATCH(D2204,'Нормо-час по специальностям'!$A$6:$A$26,0))</f>
        <v>1800</v>
      </c>
      <c r="K2204" s="8">
        <f t="shared" si="1384"/>
        <v>4500</v>
      </c>
      <c r="L2204" s="8">
        <f t="shared" si="1385"/>
        <v>5400</v>
      </c>
      <c r="M2204" s="8">
        <f>Расценки!L2203</f>
        <v>5050</v>
      </c>
      <c r="N2204" s="8">
        <f>Расценки!M2203</f>
        <v>5750</v>
      </c>
      <c r="O2204" s="10">
        <f t="shared" si="1386"/>
        <v>-0.1089108910891089</v>
      </c>
      <c r="P2204" s="10">
        <f t="shared" si="1387"/>
        <v>-6.0869565217391286E-2</v>
      </c>
      <c r="Q2204" s="7" t="str">
        <f t="shared" si="1388"/>
        <v>нормо-часы</v>
      </c>
      <c r="R2204" s="7" t="str">
        <f t="shared" si="1389"/>
        <v>равно</v>
      </c>
      <c r="S2204" s="8">
        <f t="shared" si="1390"/>
        <v>1683</v>
      </c>
      <c r="T2204" s="8">
        <f t="shared" si="1391"/>
        <v>1917</v>
      </c>
      <c r="U2204" s="8">
        <f>Расценки!F2203</f>
        <v>8500</v>
      </c>
      <c r="V2204" s="8">
        <f>Расценки!G2203</f>
        <v>9800</v>
      </c>
      <c r="W2204" s="10">
        <f t="shared" si="1392"/>
        <v>0.47058823529411764</v>
      </c>
      <c r="X2204" s="10">
        <f t="shared" si="1393"/>
        <v>0.44897959183673469</v>
      </c>
      <c r="Y2204" s="9">
        <f>Расценки!H2203</f>
        <v>8500</v>
      </c>
      <c r="Z2204" s="9">
        <f>Расценки!I2203</f>
        <v>9800</v>
      </c>
      <c r="AA2204" s="10">
        <f>Расценки!J2203</f>
        <v>0</v>
      </c>
      <c r="AB2204" s="10">
        <f>Расценки!K2203</f>
        <v>0</v>
      </c>
      <c r="AC2204" s="16">
        <f t="shared" si="1394"/>
        <v>0.47058823529411764</v>
      </c>
      <c r="AD2204" s="16">
        <f t="shared" si="1395"/>
        <v>0.44897959183673469</v>
      </c>
      <c r="AE2204" s="10">
        <f t="shared" si="1396"/>
        <v>0.40588235294117647</v>
      </c>
      <c r="AF2204" s="10">
        <f t="shared" si="1397"/>
        <v>0.41326530612244899</v>
      </c>
      <c r="AG2204" s="8">
        <f t="shared" si="1398"/>
        <v>4000</v>
      </c>
      <c r="AH2204" s="8">
        <f t="shared" si="1399"/>
        <v>4400</v>
      </c>
    </row>
    <row r="2205" spans="1:34" x14ac:dyDescent="0.25">
      <c r="A2205" s="7" t="s">
        <v>6392</v>
      </c>
      <c r="B2205" s="7" t="s">
        <v>6393</v>
      </c>
      <c r="C2205" s="7" t="s">
        <v>177</v>
      </c>
      <c r="D2205" s="7" t="s">
        <v>1040</v>
      </c>
      <c r="E2205" s="7" t="str">
        <f>INDEX('Нормо-час по специальностям'!$B$6:$B$26,MATCH(D2205,'Нормо-час по специальностям'!$A$6:$A$26,0))</f>
        <v>Механик ПС / подъёмников / прессов / доков</v>
      </c>
      <c r="F2205" s="15">
        <v>2.5</v>
      </c>
      <c r="G2205" s="7" t="s">
        <v>7715</v>
      </c>
      <c r="H2205" s="11">
        <f t="shared" si="1383"/>
        <v>2.8</v>
      </c>
      <c r="I2205" s="8">
        <f>INDEX('Нормо-час по специальностям'!$D$6:$D$26,MATCH(D2205,'Нормо-час по специальностям'!$A$6:$A$26,0))</f>
        <v>1500</v>
      </c>
      <c r="J2205" s="8">
        <f>INDEX('Нормо-час по специальностям'!$E$6:$E$26,MATCH(D2205,'Нормо-час по специальностям'!$A$6:$A$26,0))</f>
        <v>1800</v>
      </c>
      <c r="K2205" s="8">
        <f t="shared" si="1384"/>
        <v>3750</v>
      </c>
      <c r="L2205" s="8">
        <f t="shared" si="1385"/>
        <v>4500</v>
      </c>
      <c r="M2205" s="8">
        <f>Расценки!L2204</f>
        <v>4200</v>
      </c>
      <c r="N2205" s="8">
        <f>Расценки!M2204</f>
        <v>5050</v>
      </c>
      <c r="O2205" s="10">
        <f t="shared" si="1386"/>
        <v>-0.1071428571428571</v>
      </c>
      <c r="P2205" s="10">
        <f t="shared" si="1387"/>
        <v>-0.1089108910891089</v>
      </c>
      <c r="Q2205" s="7" t="str">
        <f t="shared" si="1388"/>
        <v>нормо-часы</v>
      </c>
      <c r="R2205" s="7" t="str">
        <f t="shared" si="1389"/>
        <v>нормо-часы</v>
      </c>
      <c r="S2205" s="8">
        <f t="shared" si="1390"/>
        <v>1680</v>
      </c>
      <c r="T2205" s="8">
        <f t="shared" si="1391"/>
        <v>2020</v>
      </c>
      <c r="U2205" s="8">
        <f>Расценки!F2204</f>
        <v>8500</v>
      </c>
      <c r="V2205" s="8">
        <f>Расценки!G2204</f>
        <v>10500</v>
      </c>
      <c r="W2205" s="10">
        <f t="shared" si="1392"/>
        <v>0.55882352941176472</v>
      </c>
      <c r="X2205" s="10">
        <f t="shared" si="1393"/>
        <v>0.5714285714285714</v>
      </c>
      <c r="Y2205" s="9">
        <f>Расценки!H2204</f>
        <v>8500</v>
      </c>
      <c r="Z2205" s="9">
        <f>Расценки!I2204</f>
        <v>10500</v>
      </c>
      <c r="AA2205" s="10">
        <f>Расценки!J2204</f>
        <v>0</v>
      </c>
      <c r="AB2205" s="10">
        <f>Расценки!K2204</f>
        <v>0</v>
      </c>
      <c r="AC2205" s="16">
        <f t="shared" si="1394"/>
        <v>0.55882352941176472</v>
      </c>
      <c r="AD2205" s="16">
        <f t="shared" si="1395"/>
        <v>0.5714285714285714</v>
      </c>
      <c r="AE2205" s="10">
        <f t="shared" si="1396"/>
        <v>0.50588235294117645</v>
      </c>
      <c r="AF2205" s="10">
        <f t="shared" si="1397"/>
        <v>0.51904761904761909</v>
      </c>
      <c r="AG2205" s="8">
        <f t="shared" si="1398"/>
        <v>4750</v>
      </c>
      <c r="AH2205" s="8">
        <f t="shared" si="1399"/>
        <v>6000</v>
      </c>
    </row>
    <row r="2206" spans="1:34" x14ac:dyDescent="0.25">
      <c r="A2206" s="7" t="s">
        <v>6395</v>
      </c>
      <c r="B2206" s="7" t="s">
        <v>6396</v>
      </c>
      <c r="C2206" s="7" t="s">
        <v>177</v>
      </c>
      <c r="D2206" s="7" t="s">
        <v>1040</v>
      </c>
      <c r="E2206" s="7" t="str">
        <f>INDEX('Нормо-час по специальностям'!$B$6:$B$26,MATCH(D2206,'Нормо-час по специальностям'!$A$6:$A$26,0))</f>
        <v>Механик ПС / подъёмников / прессов / доков</v>
      </c>
      <c r="F2206" s="15">
        <v>1.5</v>
      </c>
      <c r="G2206" s="7" t="s">
        <v>7715</v>
      </c>
      <c r="H2206" s="11">
        <f t="shared" si="1383"/>
        <v>4.67</v>
      </c>
      <c r="I2206" s="8">
        <f>INDEX('Нормо-час по специальностям'!$D$6:$D$26,MATCH(D2206,'Нормо-час по специальностям'!$A$6:$A$26,0))</f>
        <v>1500</v>
      </c>
      <c r="J2206" s="8">
        <f>INDEX('Нормо-час по специальностям'!$E$6:$E$26,MATCH(D2206,'Нормо-час по специальностям'!$A$6:$A$26,0))</f>
        <v>1800</v>
      </c>
      <c r="K2206" s="8">
        <f t="shared" si="1384"/>
        <v>2250</v>
      </c>
      <c r="L2206" s="8">
        <f t="shared" si="1385"/>
        <v>2700</v>
      </c>
      <c r="M2206" s="8">
        <f>Расценки!L2205</f>
        <v>2400</v>
      </c>
      <c r="N2206" s="8">
        <f>Расценки!M2205</f>
        <v>2750</v>
      </c>
      <c r="O2206" s="10">
        <f t="shared" si="1386"/>
        <v>-6.25E-2</v>
      </c>
      <c r="P2206" s="10">
        <f t="shared" si="1387"/>
        <v>-1.8181818181818188E-2</v>
      </c>
      <c r="Q2206" s="7" t="str">
        <f t="shared" si="1388"/>
        <v>равно</v>
      </c>
      <c r="R2206" s="7" t="str">
        <f t="shared" si="1389"/>
        <v>равно</v>
      </c>
      <c r="S2206" s="8">
        <f t="shared" si="1390"/>
        <v>1600</v>
      </c>
      <c r="T2206" s="8">
        <f t="shared" si="1391"/>
        <v>1833</v>
      </c>
      <c r="U2206" s="8">
        <f>Расценки!F2205</f>
        <v>4000</v>
      </c>
      <c r="V2206" s="8">
        <f>Расценки!G2205</f>
        <v>4600</v>
      </c>
      <c r="W2206" s="10">
        <f t="shared" si="1392"/>
        <v>0.4375</v>
      </c>
      <c r="X2206" s="10">
        <f t="shared" si="1393"/>
        <v>0.41304347826086957</v>
      </c>
      <c r="Y2206" s="9">
        <f>Расценки!H2205</f>
        <v>4000</v>
      </c>
      <c r="Z2206" s="9">
        <f>Расценки!I2205</f>
        <v>4600</v>
      </c>
      <c r="AA2206" s="10">
        <f>Расценки!J2205</f>
        <v>0</v>
      </c>
      <c r="AB2206" s="10">
        <f>Расценки!K2205</f>
        <v>0</v>
      </c>
      <c r="AC2206" s="16">
        <f t="shared" si="1394"/>
        <v>0.4375</v>
      </c>
      <c r="AD2206" s="16">
        <f t="shared" si="1395"/>
        <v>0.41304347826086957</v>
      </c>
      <c r="AE2206" s="10">
        <f t="shared" si="1396"/>
        <v>0.4</v>
      </c>
      <c r="AF2206" s="10">
        <f t="shared" si="1397"/>
        <v>0.40217391304347827</v>
      </c>
      <c r="AG2206" s="8">
        <f t="shared" si="1398"/>
        <v>1750</v>
      </c>
      <c r="AH2206" s="8">
        <f t="shared" si="1399"/>
        <v>1900</v>
      </c>
    </row>
    <row r="2207" spans="1:34" x14ac:dyDescent="0.25">
      <c r="A2207" s="7" t="s">
        <v>6397</v>
      </c>
      <c r="B2207" s="7" t="s">
        <v>6398</v>
      </c>
      <c r="C2207" s="7" t="s">
        <v>177</v>
      </c>
      <c r="D2207" s="7" t="s">
        <v>1040</v>
      </c>
      <c r="E2207" s="7" t="str">
        <f>INDEX('Нормо-час по специальностям'!$B$6:$B$26,MATCH(D2207,'Нормо-час по специальностям'!$A$6:$A$26,0))</f>
        <v>Механик ПС / подъёмников / прессов / доков</v>
      </c>
      <c r="F2207" s="15">
        <v>1</v>
      </c>
      <c r="G2207" s="7" t="s">
        <v>7715</v>
      </c>
      <c r="H2207" s="11">
        <f t="shared" si="1383"/>
        <v>7</v>
      </c>
      <c r="I2207" s="8">
        <f>INDEX('Нормо-час по специальностям'!$D$6:$D$26,MATCH(D2207,'Нормо-час по специальностям'!$A$6:$A$26,0))</f>
        <v>1500</v>
      </c>
      <c r="J2207" s="8">
        <f>INDEX('Нормо-час по специальностям'!$E$6:$E$26,MATCH(D2207,'Нормо-час по специальностям'!$A$6:$A$26,0))</f>
        <v>1800</v>
      </c>
      <c r="K2207" s="8">
        <f t="shared" si="1384"/>
        <v>1500</v>
      </c>
      <c r="L2207" s="8">
        <f t="shared" si="1385"/>
        <v>1800</v>
      </c>
      <c r="M2207" s="8">
        <f>Расценки!L2206</f>
        <v>1700</v>
      </c>
      <c r="N2207" s="8">
        <f>Расценки!M2206</f>
        <v>1900</v>
      </c>
      <c r="O2207" s="10">
        <f t="shared" si="1386"/>
        <v>-0.11764705882352944</v>
      </c>
      <c r="P2207" s="10">
        <f t="shared" si="1387"/>
        <v>-5.2631578947368474E-2</v>
      </c>
      <c r="Q2207" s="7" t="str">
        <f t="shared" si="1388"/>
        <v>нормо-часы</v>
      </c>
      <c r="R2207" s="7" t="str">
        <f t="shared" si="1389"/>
        <v>равно</v>
      </c>
      <c r="S2207" s="8">
        <f t="shared" si="1390"/>
        <v>1700</v>
      </c>
      <c r="T2207" s="8">
        <f t="shared" si="1391"/>
        <v>1900</v>
      </c>
      <c r="U2207" s="8">
        <f>Расценки!F2206</f>
        <v>3000</v>
      </c>
      <c r="V2207" s="8">
        <f>Расценки!G2206</f>
        <v>3500</v>
      </c>
      <c r="W2207" s="10">
        <f t="shared" si="1392"/>
        <v>0.5</v>
      </c>
      <c r="X2207" s="10">
        <f t="shared" si="1393"/>
        <v>0.48571428571428571</v>
      </c>
      <c r="Y2207" s="9">
        <f>Расценки!H2206</f>
        <v>3000</v>
      </c>
      <c r="Z2207" s="9">
        <f>Расценки!I2206</f>
        <v>3500</v>
      </c>
      <c r="AA2207" s="10">
        <f>Расценки!J2206</f>
        <v>0</v>
      </c>
      <c r="AB2207" s="10">
        <f>Расценки!K2206</f>
        <v>0</v>
      </c>
      <c r="AC2207" s="16">
        <f t="shared" si="1394"/>
        <v>0.5</v>
      </c>
      <c r="AD2207" s="16">
        <f t="shared" si="1395"/>
        <v>0.48571428571428571</v>
      </c>
      <c r="AE2207" s="10">
        <f t="shared" si="1396"/>
        <v>0.43333333333333335</v>
      </c>
      <c r="AF2207" s="10">
        <f t="shared" si="1397"/>
        <v>0.45714285714285713</v>
      </c>
      <c r="AG2207" s="8">
        <f t="shared" si="1398"/>
        <v>1500</v>
      </c>
      <c r="AH2207" s="8">
        <f t="shared" si="1399"/>
        <v>1700</v>
      </c>
    </row>
    <row r="2208" spans="1:34" x14ac:dyDescent="0.25">
      <c r="A2208" s="7" t="s">
        <v>6399</v>
      </c>
      <c r="B2208" s="7" t="s">
        <v>6400</v>
      </c>
      <c r="C2208" s="7" t="s">
        <v>177</v>
      </c>
      <c r="D2208" s="7" t="s">
        <v>1040</v>
      </c>
      <c r="E2208" s="7" t="str">
        <f>INDEX('Нормо-час по специальностям'!$B$6:$B$26,MATCH(D2208,'Нормо-час по специальностям'!$A$6:$A$26,0))</f>
        <v>Механик ПС / подъёмников / прессов / доков</v>
      </c>
      <c r="F2208" s="15">
        <v>0.1</v>
      </c>
      <c r="G2208" s="7" t="s">
        <v>7715</v>
      </c>
      <c r="H2208" s="11">
        <f t="shared" si="1383"/>
        <v>70</v>
      </c>
      <c r="I2208" s="8">
        <f>INDEX('Нормо-час по специальностям'!$D$6:$D$26,MATCH(D2208,'Нормо-час по специальностям'!$A$6:$A$26,0))</f>
        <v>1500</v>
      </c>
      <c r="J2208" s="8">
        <f>INDEX('Нормо-час по специальностям'!$E$6:$E$26,MATCH(D2208,'Нормо-час по специальностям'!$A$6:$A$26,0))</f>
        <v>1800</v>
      </c>
      <c r="K2208" s="8">
        <f t="shared" si="1384"/>
        <v>150</v>
      </c>
      <c r="L2208" s="8">
        <f t="shared" si="1385"/>
        <v>180</v>
      </c>
      <c r="M2208" s="8">
        <f>Расценки!L2207</f>
        <v>180</v>
      </c>
      <c r="N2208" s="8">
        <f>Расценки!M2207</f>
        <v>200</v>
      </c>
      <c r="O2208" s="10">
        <f t="shared" si="1386"/>
        <v>-0.16666666666666663</v>
      </c>
      <c r="P2208" s="10">
        <f t="shared" si="1387"/>
        <v>-9.9999999999999978E-2</v>
      </c>
      <c r="Q2208" s="7" t="str">
        <f t="shared" si="1388"/>
        <v>нормо-часы</v>
      </c>
      <c r="R2208" s="7" t="str">
        <f t="shared" si="1389"/>
        <v>равно</v>
      </c>
      <c r="S2208" s="8">
        <f t="shared" si="1390"/>
        <v>1800</v>
      </c>
      <c r="T2208" s="8">
        <f t="shared" si="1391"/>
        <v>2000</v>
      </c>
      <c r="U2208" s="8">
        <f>Расценки!F2207</f>
        <v>300</v>
      </c>
      <c r="V2208" s="8">
        <f>Расценки!G2207</f>
        <v>350</v>
      </c>
      <c r="W2208" s="10">
        <f t="shared" si="1392"/>
        <v>0.5</v>
      </c>
      <c r="X2208" s="10">
        <f t="shared" si="1393"/>
        <v>0.48571428571428571</v>
      </c>
      <c r="Y2208" s="9">
        <f>Расценки!H2207</f>
        <v>300</v>
      </c>
      <c r="Z2208" s="9">
        <f>Расценки!I2207</f>
        <v>350</v>
      </c>
      <c r="AA2208" s="10">
        <f>Расценки!J2207</f>
        <v>0</v>
      </c>
      <c r="AB2208" s="10">
        <f>Расценки!K2207</f>
        <v>0</v>
      </c>
      <c r="AC2208" s="16">
        <f t="shared" si="1394"/>
        <v>0.5</v>
      </c>
      <c r="AD2208" s="16">
        <f t="shared" si="1395"/>
        <v>0.48571428571428571</v>
      </c>
      <c r="AE2208" s="10">
        <f t="shared" si="1396"/>
        <v>0.4</v>
      </c>
      <c r="AF2208" s="10">
        <f t="shared" si="1397"/>
        <v>0.42857142857142855</v>
      </c>
      <c r="AG2208" s="8">
        <f t="shared" si="1398"/>
        <v>150</v>
      </c>
      <c r="AH2208" s="8">
        <f t="shared" si="1399"/>
        <v>170</v>
      </c>
    </row>
    <row r="2209" spans="1:34" x14ac:dyDescent="0.25">
      <c r="A2209" s="7" t="s">
        <v>6402</v>
      </c>
      <c r="B2209" s="7" t="s">
        <v>6403</v>
      </c>
      <c r="C2209" s="7" t="s">
        <v>177</v>
      </c>
      <c r="D2209" s="7" t="s">
        <v>1040</v>
      </c>
      <c r="E2209" s="7" t="str">
        <f>INDEX('Нормо-час по специальностям'!$B$6:$B$26,MATCH(D2209,'Нормо-час по специальностям'!$A$6:$A$26,0))</f>
        <v>Механик ПС / подъёмников / прессов / доков</v>
      </c>
      <c r="F2209" s="15">
        <v>3</v>
      </c>
      <c r="G2209" s="7" t="s">
        <v>7719</v>
      </c>
      <c r="H2209" s="11">
        <f t="shared" si="1383"/>
        <v>2.33</v>
      </c>
      <c r="I2209" s="8">
        <f>INDEX('Нормо-час по специальностям'!$D$6:$D$26,MATCH(D2209,'Нормо-час по специальностям'!$A$6:$A$26,0))</f>
        <v>1500</v>
      </c>
      <c r="J2209" s="8">
        <f>INDEX('Нормо-час по специальностям'!$E$6:$E$26,MATCH(D2209,'Нормо-час по специальностям'!$A$6:$A$26,0))</f>
        <v>1800</v>
      </c>
      <c r="K2209" s="8">
        <f t="shared" si="1384"/>
        <v>4500</v>
      </c>
      <c r="L2209" s="8">
        <f t="shared" si="1385"/>
        <v>5400</v>
      </c>
      <c r="M2209" s="8">
        <f>Расценки!L2208</f>
        <v>5050</v>
      </c>
      <c r="N2209" s="8">
        <f>Расценки!M2208</f>
        <v>5750</v>
      </c>
      <c r="O2209" s="10">
        <f t="shared" si="1386"/>
        <v>-0.1089108910891089</v>
      </c>
      <c r="P2209" s="10">
        <f t="shared" si="1387"/>
        <v>-6.0869565217391286E-2</v>
      </c>
      <c r="Q2209" s="7" t="str">
        <f t="shared" si="1388"/>
        <v>нормо-часы</v>
      </c>
      <c r="R2209" s="7" t="str">
        <f t="shared" si="1389"/>
        <v>равно</v>
      </c>
      <c r="S2209" s="8">
        <f t="shared" si="1390"/>
        <v>1683</v>
      </c>
      <c r="T2209" s="8">
        <f t="shared" si="1391"/>
        <v>1917</v>
      </c>
      <c r="U2209" s="8">
        <f>Расценки!F2208</f>
        <v>8500</v>
      </c>
      <c r="V2209" s="8">
        <f>Расценки!G2208</f>
        <v>10000</v>
      </c>
      <c r="W2209" s="10">
        <f t="shared" si="1392"/>
        <v>0.47058823529411764</v>
      </c>
      <c r="X2209" s="10">
        <f t="shared" si="1393"/>
        <v>0.46</v>
      </c>
      <c r="Y2209" s="9">
        <f>Расценки!H2208</f>
        <v>8500</v>
      </c>
      <c r="Z2209" s="9">
        <f>Расценки!I2208</f>
        <v>10000</v>
      </c>
      <c r="AA2209" s="10">
        <f>Расценки!J2208</f>
        <v>0</v>
      </c>
      <c r="AB2209" s="10">
        <f>Расценки!K2208</f>
        <v>0</v>
      </c>
      <c r="AC2209" s="16">
        <f t="shared" si="1394"/>
        <v>0.47058823529411764</v>
      </c>
      <c r="AD2209" s="16">
        <f t="shared" si="1395"/>
        <v>0.46</v>
      </c>
      <c r="AE2209" s="10">
        <f t="shared" si="1396"/>
        <v>0.40588235294117647</v>
      </c>
      <c r="AF2209" s="10">
        <f t="shared" si="1397"/>
        <v>0.42499999999999999</v>
      </c>
      <c r="AG2209" s="8">
        <f t="shared" si="1398"/>
        <v>4000</v>
      </c>
      <c r="AH2209" s="8">
        <f t="shared" si="1399"/>
        <v>4600</v>
      </c>
    </row>
    <row r="2210" spans="1:34" x14ac:dyDescent="0.25">
      <c r="A2210" s="7" t="s">
        <v>6406</v>
      </c>
      <c r="B2210" s="7" t="s">
        <v>6407</v>
      </c>
      <c r="C2210" s="7" t="s">
        <v>177</v>
      </c>
      <c r="D2210" s="7" t="s">
        <v>1040</v>
      </c>
      <c r="E2210" s="7" t="str">
        <f>INDEX('Нормо-час по специальностям'!$B$6:$B$26,MATCH(D2210,'Нормо-час по специальностям'!$A$6:$A$26,0))</f>
        <v>Механик ПС / подъёмников / прессов / доков</v>
      </c>
      <c r="F2210" s="15">
        <v>0.5</v>
      </c>
      <c r="G2210" s="7" t="s">
        <v>7719</v>
      </c>
      <c r="H2210" s="11">
        <f t="shared" si="1383"/>
        <v>14</v>
      </c>
      <c r="I2210" s="8">
        <f>INDEX('Нормо-час по специальностям'!$D$6:$D$26,MATCH(D2210,'Нормо-час по специальностям'!$A$6:$A$26,0))</f>
        <v>1500</v>
      </c>
      <c r="J2210" s="8">
        <f>INDEX('Нормо-час по специальностям'!$E$6:$E$26,MATCH(D2210,'Нормо-час по специальностям'!$A$6:$A$26,0))</f>
        <v>1800</v>
      </c>
      <c r="K2210" s="8">
        <f t="shared" si="1384"/>
        <v>750</v>
      </c>
      <c r="L2210" s="8">
        <f t="shared" si="1385"/>
        <v>900</v>
      </c>
      <c r="M2210" s="8">
        <f>Расценки!L2209</f>
        <v>840</v>
      </c>
      <c r="N2210" s="8">
        <f>Расценки!M2209</f>
        <v>960</v>
      </c>
      <c r="O2210" s="10">
        <f t="shared" si="1386"/>
        <v>-0.1071428571428571</v>
      </c>
      <c r="P2210" s="10">
        <f t="shared" si="1387"/>
        <v>-6.25E-2</v>
      </c>
      <c r="Q2210" s="7" t="str">
        <f t="shared" si="1388"/>
        <v>нормо-часы</v>
      </c>
      <c r="R2210" s="7" t="str">
        <f t="shared" si="1389"/>
        <v>равно</v>
      </c>
      <c r="S2210" s="8">
        <f t="shared" si="1390"/>
        <v>1680</v>
      </c>
      <c r="T2210" s="8">
        <f t="shared" si="1391"/>
        <v>1920</v>
      </c>
      <c r="U2210" s="8">
        <f>Расценки!F2209</f>
        <v>1500</v>
      </c>
      <c r="V2210" s="8">
        <f>Расценки!G2209</f>
        <v>1750</v>
      </c>
      <c r="W2210" s="10">
        <f t="shared" si="1392"/>
        <v>0.5</v>
      </c>
      <c r="X2210" s="10">
        <f t="shared" si="1393"/>
        <v>0.48571428571428571</v>
      </c>
      <c r="Y2210" s="9">
        <f>Расценки!H2209</f>
        <v>1500</v>
      </c>
      <c r="Z2210" s="9">
        <f>Расценки!I2209</f>
        <v>1750</v>
      </c>
      <c r="AA2210" s="10">
        <f>Расценки!J2209</f>
        <v>0</v>
      </c>
      <c r="AB2210" s="10">
        <f>Расценки!K2209</f>
        <v>0</v>
      </c>
      <c r="AC2210" s="16">
        <f t="shared" si="1394"/>
        <v>0.5</v>
      </c>
      <c r="AD2210" s="16">
        <f t="shared" si="1395"/>
        <v>0.48571428571428571</v>
      </c>
      <c r="AE2210" s="10">
        <f t="shared" si="1396"/>
        <v>0.44</v>
      </c>
      <c r="AF2210" s="10">
        <f t="shared" si="1397"/>
        <v>0.4514285714285714</v>
      </c>
      <c r="AG2210" s="8">
        <f t="shared" si="1398"/>
        <v>750</v>
      </c>
      <c r="AH2210" s="8">
        <f t="shared" si="1399"/>
        <v>850</v>
      </c>
    </row>
    <row r="2211" spans="1:34" x14ac:dyDescent="0.25">
      <c r="A2211" s="7" t="s">
        <v>6408</v>
      </c>
      <c r="B2211" s="7" t="s">
        <v>6409</v>
      </c>
      <c r="C2211" s="7" t="s">
        <v>177</v>
      </c>
      <c r="D2211" s="7" t="s">
        <v>1040</v>
      </c>
      <c r="E2211" s="7" t="str">
        <f>INDEX('Нормо-час по специальностям'!$B$6:$B$26,MATCH(D2211,'Нормо-час по специальностям'!$A$6:$A$26,0))</f>
        <v>Механик ПС / подъёмников / прессов / доков</v>
      </c>
      <c r="F2211" s="15">
        <v>5</v>
      </c>
      <c r="G2211" s="7" t="s">
        <v>7719</v>
      </c>
      <c r="H2211" s="11">
        <f t="shared" si="1383"/>
        <v>1.4</v>
      </c>
      <c r="I2211" s="8">
        <f>INDEX('Нормо-час по специальностям'!$D$6:$D$26,MATCH(D2211,'Нормо-час по специальностям'!$A$6:$A$26,0))</f>
        <v>1500</v>
      </c>
      <c r="J2211" s="8">
        <f>INDEX('Нормо-час по специальностям'!$E$6:$E$26,MATCH(D2211,'Нормо-час по специальностям'!$A$6:$A$26,0))</f>
        <v>1800</v>
      </c>
      <c r="K2211" s="8">
        <f t="shared" si="1384"/>
        <v>7500</v>
      </c>
      <c r="L2211" s="8">
        <f t="shared" si="1385"/>
        <v>9000</v>
      </c>
      <c r="M2211" s="8">
        <f>Расценки!L2210</f>
        <v>8400</v>
      </c>
      <c r="N2211" s="8">
        <f>Расценки!M2210</f>
        <v>10200</v>
      </c>
      <c r="O2211" s="10">
        <f t="shared" si="1386"/>
        <v>-0.1071428571428571</v>
      </c>
      <c r="P2211" s="10">
        <f t="shared" si="1387"/>
        <v>-0.11764705882352944</v>
      </c>
      <c r="Q2211" s="7" t="str">
        <f t="shared" si="1388"/>
        <v>нормо-часы</v>
      </c>
      <c r="R2211" s="7" t="str">
        <f t="shared" si="1389"/>
        <v>нормо-часы</v>
      </c>
      <c r="S2211" s="8">
        <f t="shared" si="1390"/>
        <v>1680</v>
      </c>
      <c r="T2211" s="8">
        <f t="shared" si="1391"/>
        <v>2040</v>
      </c>
      <c r="U2211" s="8">
        <f>Расценки!F2210</f>
        <v>16000</v>
      </c>
      <c r="V2211" s="8">
        <f>Расценки!G2210</f>
        <v>21000</v>
      </c>
      <c r="W2211" s="10">
        <f t="shared" si="1392"/>
        <v>0.53125</v>
      </c>
      <c r="X2211" s="10">
        <f t="shared" si="1393"/>
        <v>0.5714285714285714</v>
      </c>
      <c r="Y2211" s="9">
        <f>Расценки!H2210</f>
        <v>16000</v>
      </c>
      <c r="Z2211" s="9">
        <f>Расценки!I2210</f>
        <v>21000</v>
      </c>
      <c r="AA2211" s="10">
        <f>Расценки!J2210</f>
        <v>0</v>
      </c>
      <c r="AB2211" s="10">
        <f>Расценки!K2210</f>
        <v>0</v>
      </c>
      <c r="AC2211" s="16">
        <f t="shared" si="1394"/>
        <v>0.53125</v>
      </c>
      <c r="AD2211" s="16">
        <f t="shared" si="1395"/>
        <v>0.5714285714285714</v>
      </c>
      <c r="AE2211" s="10">
        <f t="shared" si="1396"/>
        <v>0.47499999999999998</v>
      </c>
      <c r="AF2211" s="10">
        <f t="shared" si="1397"/>
        <v>0.51428571428571423</v>
      </c>
      <c r="AG2211" s="8">
        <f t="shared" si="1398"/>
        <v>8500</v>
      </c>
      <c r="AH2211" s="8">
        <f t="shared" si="1399"/>
        <v>12000</v>
      </c>
    </row>
    <row r="2212" spans="1:34" x14ac:dyDescent="0.25">
      <c r="A2212" s="7" t="s">
        <v>6411</v>
      </c>
      <c r="B2212" s="7" t="s">
        <v>6412</v>
      </c>
      <c r="C2212" s="7" t="s">
        <v>177</v>
      </c>
      <c r="D2212" s="7" t="s">
        <v>1040</v>
      </c>
      <c r="E2212" s="7" t="str">
        <f>INDEX('Нормо-час по специальностям'!$B$6:$B$26,MATCH(D2212,'Нормо-час по специальностям'!$A$6:$A$26,0))</f>
        <v>Механик ПС / подъёмников / прессов / доков</v>
      </c>
      <c r="F2212" s="15">
        <v>8</v>
      </c>
      <c r="G2212" s="7" t="s">
        <v>7719</v>
      </c>
      <c r="H2212" s="11">
        <f t="shared" si="1383"/>
        <v>0.88</v>
      </c>
      <c r="I2212" s="8">
        <f>INDEX('Нормо-час по специальностям'!$D$6:$D$26,MATCH(D2212,'Нормо-час по специальностям'!$A$6:$A$26,0))</f>
        <v>1500</v>
      </c>
      <c r="J2212" s="8">
        <f>INDEX('Нормо-час по специальностям'!$E$6:$E$26,MATCH(D2212,'Нормо-час по специальностям'!$A$6:$A$26,0))</f>
        <v>1800</v>
      </c>
      <c r="K2212" s="8">
        <f t="shared" si="1384"/>
        <v>12000</v>
      </c>
      <c r="L2212" s="8">
        <f t="shared" si="1385"/>
        <v>14400</v>
      </c>
      <c r="M2212" s="8">
        <f>Расценки!L2211</f>
        <v>12000</v>
      </c>
      <c r="N2212" s="8">
        <f>Расценки!M2211</f>
        <v>14400</v>
      </c>
      <c r="O2212" s="10">
        <f t="shared" si="1386"/>
        <v>0</v>
      </c>
      <c r="P2212" s="10">
        <f t="shared" si="1387"/>
        <v>0</v>
      </c>
      <c r="Q2212" s="7" t="str">
        <f t="shared" si="1388"/>
        <v>равно</v>
      </c>
      <c r="R2212" s="7" t="str">
        <f t="shared" si="1389"/>
        <v>равно</v>
      </c>
      <c r="S2212" s="8">
        <f t="shared" si="1390"/>
        <v>1500</v>
      </c>
      <c r="T2212" s="8">
        <f t="shared" si="1391"/>
        <v>1800</v>
      </c>
      <c r="U2212" s="8">
        <f>Расценки!F2211</f>
        <v>22000</v>
      </c>
      <c r="V2212" s="8">
        <f>Расценки!G2211</f>
        <v>26000</v>
      </c>
      <c r="W2212" s="10">
        <f t="shared" si="1392"/>
        <v>0.45454545454545453</v>
      </c>
      <c r="X2212" s="10">
        <f t="shared" si="1393"/>
        <v>0.44615384615384618</v>
      </c>
      <c r="Y2212" s="9">
        <f>Расценки!H2211</f>
        <v>22000</v>
      </c>
      <c r="Z2212" s="9">
        <f>Расценки!I2211</f>
        <v>26000</v>
      </c>
      <c r="AA2212" s="10">
        <f>Расценки!J2211</f>
        <v>0</v>
      </c>
      <c r="AB2212" s="10">
        <f>Расценки!K2211</f>
        <v>0</v>
      </c>
      <c r="AC2212" s="16">
        <f t="shared" si="1394"/>
        <v>0.45454545454545453</v>
      </c>
      <c r="AD2212" s="16">
        <f t="shared" si="1395"/>
        <v>0.44615384615384618</v>
      </c>
      <c r="AE2212" s="10">
        <f t="shared" si="1396"/>
        <v>0.45454545454545453</v>
      </c>
      <c r="AF2212" s="10">
        <f t="shared" si="1397"/>
        <v>0.44615384615384618</v>
      </c>
      <c r="AG2212" s="8">
        <f t="shared" si="1398"/>
        <v>10000</v>
      </c>
      <c r="AH2212" s="8">
        <f t="shared" si="1399"/>
        <v>11600</v>
      </c>
    </row>
    <row r="2213" spans="1:34" x14ac:dyDescent="0.25">
      <c r="A2213" s="7" t="s">
        <v>6413</v>
      </c>
      <c r="B2213" s="7" t="s">
        <v>6414</v>
      </c>
      <c r="C2213" s="7" t="s">
        <v>177</v>
      </c>
      <c r="D2213" s="7" t="s">
        <v>1040</v>
      </c>
      <c r="E2213" s="7" t="str">
        <f>INDEX('Нормо-час по специальностям'!$B$6:$B$26,MATCH(D2213,'Нормо-час по специальностям'!$A$6:$A$26,0))</f>
        <v>Механик ПС / подъёмников / прессов / доков</v>
      </c>
      <c r="F2213" s="15">
        <v>3</v>
      </c>
      <c r="G2213" s="7" t="s">
        <v>7719</v>
      </c>
      <c r="H2213" s="11">
        <f t="shared" si="1383"/>
        <v>2.33</v>
      </c>
      <c r="I2213" s="8">
        <f>INDEX('Нормо-час по специальностям'!$D$6:$D$26,MATCH(D2213,'Нормо-час по специальностям'!$A$6:$A$26,0))</f>
        <v>1500</v>
      </c>
      <c r="J2213" s="8">
        <f>INDEX('Нормо-час по специальностям'!$E$6:$E$26,MATCH(D2213,'Нормо-час по специальностям'!$A$6:$A$26,0))</f>
        <v>1800</v>
      </c>
      <c r="K2213" s="8">
        <f t="shared" si="1384"/>
        <v>4500</v>
      </c>
      <c r="L2213" s="8">
        <f t="shared" si="1385"/>
        <v>5400</v>
      </c>
      <c r="M2213" s="8">
        <f>Расценки!L2212</f>
        <v>5050</v>
      </c>
      <c r="N2213" s="8">
        <f>Расценки!M2212</f>
        <v>5750</v>
      </c>
      <c r="O2213" s="10">
        <f t="shared" si="1386"/>
        <v>-0.1089108910891089</v>
      </c>
      <c r="P2213" s="10">
        <f t="shared" si="1387"/>
        <v>-6.0869565217391286E-2</v>
      </c>
      <c r="Q2213" s="7" t="str">
        <f t="shared" si="1388"/>
        <v>нормо-часы</v>
      </c>
      <c r="R2213" s="7" t="str">
        <f t="shared" si="1389"/>
        <v>равно</v>
      </c>
      <c r="S2213" s="8">
        <f t="shared" si="1390"/>
        <v>1683</v>
      </c>
      <c r="T2213" s="8">
        <f t="shared" si="1391"/>
        <v>1917</v>
      </c>
      <c r="U2213" s="8">
        <f>Расценки!F2212</f>
        <v>8500</v>
      </c>
      <c r="V2213" s="8">
        <f>Расценки!G2212</f>
        <v>10000</v>
      </c>
      <c r="W2213" s="10">
        <f t="shared" si="1392"/>
        <v>0.47058823529411764</v>
      </c>
      <c r="X2213" s="10">
        <f t="shared" si="1393"/>
        <v>0.46</v>
      </c>
      <c r="Y2213" s="9">
        <f>Расценки!H2212</f>
        <v>8500</v>
      </c>
      <c r="Z2213" s="9">
        <f>Расценки!I2212</f>
        <v>10000</v>
      </c>
      <c r="AA2213" s="10">
        <f>Расценки!J2212</f>
        <v>0</v>
      </c>
      <c r="AB2213" s="10">
        <f>Расценки!K2212</f>
        <v>0</v>
      </c>
      <c r="AC2213" s="16">
        <f t="shared" si="1394"/>
        <v>0.47058823529411764</v>
      </c>
      <c r="AD2213" s="16">
        <f t="shared" si="1395"/>
        <v>0.46</v>
      </c>
      <c r="AE2213" s="10">
        <f t="shared" si="1396"/>
        <v>0.40588235294117647</v>
      </c>
      <c r="AF2213" s="10">
        <f t="shared" si="1397"/>
        <v>0.42499999999999999</v>
      </c>
      <c r="AG2213" s="8">
        <f t="shared" si="1398"/>
        <v>4000</v>
      </c>
      <c r="AH2213" s="8">
        <f t="shared" si="1399"/>
        <v>4600</v>
      </c>
    </row>
    <row r="2214" spans="1:34" x14ac:dyDescent="0.25">
      <c r="A2214" s="7" t="s">
        <v>6415</v>
      </c>
      <c r="B2214" s="7" t="s">
        <v>6416</v>
      </c>
      <c r="C2214" s="7" t="s">
        <v>177</v>
      </c>
      <c r="D2214" s="7" t="s">
        <v>1040</v>
      </c>
      <c r="E2214" s="7" t="str">
        <f>INDEX('Нормо-час по специальностям'!$B$6:$B$26,MATCH(D2214,'Нормо-час по специальностям'!$A$6:$A$26,0))</f>
        <v>Механик ПС / подъёмников / прессов / доков</v>
      </c>
      <c r="F2214" s="15">
        <v>1</v>
      </c>
      <c r="G2214" s="7" t="s">
        <v>7719</v>
      </c>
      <c r="H2214" s="11">
        <f t="shared" si="1383"/>
        <v>7</v>
      </c>
      <c r="I2214" s="8">
        <f>INDEX('Нормо-час по специальностям'!$D$6:$D$26,MATCH(D2214,'Нормо-час по специальностям'!$A$6:$A$26,0))</f>
        <v>1500</v>
      </c>
      <c r="J2214" s="8">
        <f>INDEX('Нормо-час по специальностям'!$E$6:$E$26,MATCH(D2214,'Нормо-час по специальностям'!$A$6:$A$26,0))</f>
        <v>1800</v>
      </c>
      <c r="K2214" s="8">
        <f t="shared" si="1384"/>
        <v>1500</v>
      </c>
      <c r="L2214" s="8">
        <f t="shared" si="1385"/>
        <v>1800</v>
      </c>
      <c r="M2214" s="8">
        <f>Расценки!L2213</f>
        <v>1800</v>
      </c>
      <c r="N2214" s="8">
        <f>Расценки!M2213</f>
        <v>2150</v>
      </c>
      <c r="O2214" s="10">
        <f t="shared" si="1386"/>
        <v>-0.16666666666666663</v>
      </c>
      <c r="P2214" s="10">
        <f t="shared" si="1387"/>
        <v>-0.16279069767441856</v>
      </c>
      <c r="Q2214" s="7" t="str">
        <f t="shared" si="1388"/>
        <v>нормо-часы</v>
      </c>
      <c r="R2214" s="7" t="str">
        <f t="shared" si="1389"/>
        <v>нормо-часы</v>
      </c>
      <c r="S2214" s="8">
        <f t="shared" si="1390"/>
        <v>1800</v>
      </c>
      <c r="T2214" s="8">
        <f t="shared" si="1391"/>
        <v>2150</v>
      </c>
      <c r="U2214" s="8">
        <f>Расценки!F2213</f>
        <v>3500</v>
      </c>
      <c r="V2214" s="8">
        <f>Расценки!G2213</f>
        <v>4200</v>
      </c>
      <c r="W2214" s="10">
        <f t="shared" si="1392"/>
        <v>0.5714285714285714</v>
      </c>
      <c r="X2214" s="10">
        <f t="shared" si="1393"/>
        <v>0.5714285714285714</v>
      </c>
      <c r="Y2214" s="9">
        <f>Расценки!H2213</f>
        <v>3500</v>
      </c>
      <c r="Z2214" s="9">
        <f>Расценки!I2213</f>
        <v>4200</v>
      </c>
      <c r="AA2214" s="10">
        <f>Расценки!J2213</f>
        <v>0</v>
      </c>
      <c r="AB2214" s="10">
        <f>Расценки!K2213</f>
        <v>0</v>
      </c>
      <c r="AC2214" s="16">
        <f t="shared" si="1394"/>
        <v>0.5714285714285714</v>
      </c>
      <c r="AD2214" s="16">
        <f t="shared" si="1395"/>
        <v>0.5714285714285714</v>
      </c>
      <c r="AE2214" s="10">
        <f t="shared" si="1396"/>
        <v>0.48571428571428571</v>
      </c>
      <c r="AF2214" s="10">
        <f t="shared" si="1397"/>
        <v>0.48809523809523808</v>
      </c>
      <c r="AG2214" s="8">
        <f t="shared" si="1398"/>
        <v>2000</v>
      </c>
      <c r="AH2214" s="8">
        <f t="shared" si="1399"/>
        <v>2400</v>
      </c>
    </row>
    <row r="2215" spans="1:34" x14ac:dyDescent="0.25">
      <c r="A2215" s="7" t="s">
        <v>6418</v>
      </c>
      <c r="B2215" s="7" t="s">
        <v>6419</v>
      </c>
      <c r="C2215" s="7" t="s">
        <v>177</v>
      </c>
      <c r="D2215" s="7" t="s">
        <v>1040</v>
      </c>
      <c r="E2215" s="7" t="str">
        <f>INDEX('Нормо-час по специальностям'!$B$6:$B$26,MATCH(D2215,'Нормо-час по специальностям'!$A$6:$A$26,0))</f>
        <v>Механик ПС / подъёмников / прессов / доков</v>
      </c>
      <c r="F2215" s="15">
        <v>0.75</v>
      </c>
      <c r="G2215" s="7" t="s">
        <v>7719</v>
      </c>
      <c r="H2215" s="11">
        <f t="shared" si="1383"/>
        <v>9.33</v>
      </c>
      <c r="I2215" s="8">
        <f>INDEX('Нормо-час по специальностям'!$D$6:$D$26,MATCH(D2215,'Нормо-час по специальностям'!$A$6:$A$26,0))</f>
        <v>1500</v>
      </c>
      <c r="J2215" s="8">
        <f>INDEX('Нормо-час по специальностям'!$E$6:$E$26,MATCH(D2215,'Нормо-час по специальностям'!$A$6:$A$26,0))</f>
        <v>1800</v>
      </c>
      <c r="K2215" s="8">
        <f t="shared" si="1384"/>
        <v>1125</v>
      </c>
      <c r="L2215" s="8">
        <f t="shared" si="1385"/>
        <v>1350</v>
      </c>
      <c r="M2215" s="8">
        <f>Расценки!L2214</f>
        <v>1300</v>
      </c>
      <c r="N2215" s="8">
        <f>Расценки!M2214</f>
        <v>1550</v>
      </c>
      <c r="O2215" s="10">
        <f t="shared" si="1386"/>
        <v>-0.13461538461538458</v>
      </c>
      <c r="P2215" s="10">
        <f t="shared" si="1387"/>
        <v>-0.12903225806451613</v>
      </c>
      <c r="Q2215" s="7" t="str">
        <f t="shared" si="1388"/>
        <v>нормо-часы</v>
      </c>
      <c r="R2215" s="7" t="str">
        <f t="shared" si="1389"/>
        <v>нормо-часы</v>
      </c>
      <c r="S2215" s="8">
        <f t="shared" si="1390"/>
        <v>1733</v>
      </c>
      <c r="T2215" s="8">
        <f t="shared" si="1391"/>
        <v>2067</v>
      </c>
      <c r="U2215" s="8">
        <f>Расценки!F2214</f>
        <v>2500</v>
      </c>
      <c r="V2215" s="8">
        <f>Расценки!G2214</f>
        <v>2900</v>
      </c>
      <c r="W2215" s="10">
        <f t="shared" si="1392"/>
        <v>0.55000000000000004</v>
      </c>
      <c r="X2215" s="10">
        <f t="shared" si="1393"/>
        <v>0.53448275862068961</v>
      </c>
      <c r="Y2215" s="9">
        <f>Расценки!H2214</f>
        <v>2500</v>
      </c>
      <c r="Z2215" s="9">
        <f>Расценки!I2214</f>
        <v>2900</v>
      </c>
      <c r="AA2215" s="10">
        <f>Расценки!J2214</f>
        <v>0</v>
      </c>
      <c r="AB2215" s="10">
        <f>Расценки!K2214</f>
        <v>0</v>
      </c>
      <c r="AC2215" s="16">
        <f t="shared" si="1394"/>
        <v>0.55000000000000004</v>
      </c>
      <c r="AD2215" s="16">
        <f t="shared" si="1395"/>
        <v>0.53448275862068961</v>
      </c>
      <c r="AE2215" s="10">
        <f t="shared" si="1396"/>
        <v>0.48</v>
      </c>
      <c r="AF2215" s="10">
        <f t="shared" si="1397"/>
        <v>0.46551724137931033</v>
      </c>
      <c r="AG2215" s="8">
        <f t="shared" si="1398"/>
        <v>1375</v>
      </c>
      <c r="AH2215" s="8">
        <f t="shared" si="1399"/>
        <v>1550</v>
      </c>
    </row>
    <row r="2216" spans="1:34" x14ac:dyDescent="0.25">
      <c r="A2216" s="7" t="s">
        <v>6420</v>
      </c>
      <c r="B2216" s="7" t="s">
        <v>6421</v>
      </c>
      <c r="C2216" s="7" t="s">
        <v>177</v>
      </c>
      <c r="D2216" s="7" t="s">
        <v>1040</v>
      </c>
      <c r="E2216" s="7" t="str">
        <f>INDEX('Нормо-час по специальностям'!$B$6:$B$26,MATCH(D2216,'Нормо-час по специальностям'!$A$6:$A$26,0))</f>
        <v>Механик ПС / подъёмников / прессов / доков</v>
      </c>
      <c r="F2216" s="15">
        <v>0.5</v>
      </c>
      <c r="G2216" s="7" t="s">
        <v>7719</v>
      </c>
      <c r="H2216" s="11">
        <f t="shared" si="1383"/>
        <v>14</v>
      </c>
      <c r="I2216" s="8">
        <f>INDEX('Нормо-час по специальностям'!$D$6:$D$26,MATCH(D2216,'Нормо-час по специальностям'!$A$6:$A$26,0))</f>
        <v>1500</v>
      </c>
      <c r="J2216" s="8">
        <f>INDEX('Нормо-час по специальностям'!$E$6:$E$26,MATCH(D2216,'Нормо-час по специальностям'!$A$6:$A$26,0))</f>
        <v>1800</v>
      </c>
      <c r="K2216" s="8">
        <f t="shared" si="1384"/>
        <v>750</v>
      </c>
      <c r="L2216" s="8">
        <f t="shared" si="1385"/>
        <v>900</v>
      </c>
      <c r="M2216" s="8">
        <f>Расценки!L2215</f>
        <v>840</v>
      </c>
      <c r="N2216" s="8">
        <f>Расценки!M2215</f>
        <v>960</v>
      </c>
      <c r="O2216" s="10">
        <f t="shared" si="1386"/>
        <v>-0.1071428571428571</v>
      </c>
      <c r="P2216" s="10">
        <f t="shared" si="1387"/>
        <v>-6.25E-2</v>
      </c>
      <c r="Q2216" s="7" t="str">
        <f t="shared" si="1388"/>
        <v>нормо-часы</v>
      </c>
      <c r="R2216" s="7" t="str">
        <f t="shared" si="1389"/>
        <v>равно</v>
      </c>
      <c r="S2216" s="8">
        <f t="shared" si="1390"/>
        <v>1680</v>
      </c>
      <c r="T2216" s="8">
        <f t="shared" si="1391"/>
        <v>1920</v>
      </c>
      <c r="U2216" s="8">
        <f>Расценки!F2215</f>
        <v>1500</v>
      </c>
      <c r="V2216" s="8">
        <f>Расценки!G2215</f>
        <v>1750</v>
      </c>
      <c r="W2216" s="10">
        <f t="shared" si="1392"/>
        <v>0.5</v>
      </c>
      <c r="X2216" s="10">
        <f t="shared" si="1393"/>
        <v>0.48571428571428571</v>
      </c>
      <c r="Y2216" s="9">
        <f>Расценки!H2215</f>
        <v>1500</v>
      </c>
      <c r="Z2216" s="9">
        <f>Расценки!I2215</f>
        <v>1750</v>
      </c>
      <c r="AA2216" s="10">
        <f>Расценки!J2215</f>
        <v>0</v>
      </c>
      <c r="AB2216" s="10">
        <f>Расценки!K2215</f>
        <v>0</v>
      </c>
      <c r="AC2216" s="16">
        <f t="shared" si="1394"/>
        <v>0.5</v>
      </c>
      <c r="AD2216" s="16">
        <f t="shared" si="1395"/>
        <v>0.48571428571428571</v>
      </c>
      <c r="AE2216" s="10">
        <f t="shared" si="1396"/>
        <v>0.44</v>
      </c>
      <c r="AF2216" s="10">
        <f t="shared" si="1397"/>
        <v>0.4514285714285714</v>
      </c>
      <c r="AG2216" s="8">
        <f t="shared" si="1398"/>
        <v>750</v>
      </c>
      <c r="AH2216" s="8">
        <f t="shared" si="1399"/>
        <v>850</v>
      </c>
    </row>
    <row r="2217" spans="1:34" x14ac:dyDescent="0.25">
      <c r="A2217" s="7" t="s">
        <v>6423</v>
      </c>
      <c r="B2217" s="7" t="s">
        <v>6424</v>
      </c>
      <c r="C2217" s="7" t="s">
        <v>177</v>
      </c>
      <c r="D2217" s="7" t="s">
        <v>1040</v>
      </c>
      <c r="E2217" s="7" t="str">
        <f>INDEX('Нормо-час по специальностям'!$B$6:$B$26,MATCH(D2217,'Нормо-час по специальностям'!$A$6:$A$26,0))</f>
        <v>Механик ПС / подъёмников / прессов / доков</v>
      </c>
      <c r="F2217" s="15">
        <v>0.75</v>
      </c>
      <c r="G2217" s="7" t="s">
        <v>7719</v>
      </c>
      <c r="H2217" s="11">
        <f t="shared" si="1383"/>
        <v>9.33</v>
      </c>
      <c r="I2217" s="8">
        <f>INDEX('Нормо-час по специальностям'!$D$6:$D$26,MATCH(D2217,'Нормо-час по специальностям'!$A$6:$A$26,0))</f>
        <v>1500</v>
      </c>
      <c r="J2217" s="8">
        <f>INDEX('Нормо-час по специальностям'!$E$6:$E$26,MATCH(D2217,'Нормо-час по специальностям'!$A$6:$A$26,0))</f>
        <v>1800</v>
      </c>
      <c r="K2217" s="8">
        <f t="shared" si="1384"/>
        <v>1125</v>
      </c>
      <c r="L2217" s="8">
        <f t="shared" si="1385"/>
        <v>1350</v>
      </c>
      <c r="M2217" s="8">
        <f>Расценки!L2216</f>
        <v>1250</v>
      </c>
      <c r="N2217" s="8">
        <f>Расценки!M2216</f>
        <v>1450</v>
      </c>
      <c r="O2217" s="10">
        <f t="shared" si="1386"/>
        <v>-9.9999999999999978E-2</v>
      </c>
      <c r="P2217" s="10">
        <f t="shared" si="1387"/>
        <v>-6.8965517241379337E-2</v>
      </c>
      <c r="Q2217" s="7" t="str">
        <f t="shared" si="1388"/>
        <v>равно</v>
      </c>
      <c r="R2217" s="7" t="str">
        <f t="shared" si="1389"/>
        <v>равно</v>
      </c>
      <c r="S2217" s="8">
        <f t="shared" si="1390"/>
        <v>1667</v>
      </c>
      <c r="T2217" s="8">
        <f t="shared" si="1391"/>
        <v>1933</v>
      </c>
      <c r="U2217" s="8">
        <f>Расценки!F2216</f>
        <v>2200</v>
      </c>
      <c r="V2217" s="8">
        <f>Расценки!G2216</f>
        <v>2600</v>
      </c>
      <c r="W2217" s="10">
        <f t="shared" si="1392"/>
        <v>0.48863636363636365</v>
      </c>
      <c r="X2217" s="10">
        <f t="shared" si="1393"/>
        <v>0.48076923076923078</v>
      </c>
      <c r="Y2217" s="9">
        <f>Расценки!H2216</f>
        <v>2200</v>
      </c>
      <c r="Z2217" s="9">
        <f>Расценки!I2216</f>
        <v>2600</v>
      </c>
      <c r="AA2217" s="10">
        <f>Расценки!J2216</f>
        <v>0</v>
      </c>
      <c r="AB2217" s="10">
        <f>Расценки!K2216</f>
        <v>0</v>
      </c>
      <c r="AC2217" s="16">
        <f t="shared" si="1394"/>
        <v>0.48863636363636365</v>
      </c>
      <c r="AD2217" s="16">
        <f t="shared" si="1395"/>
        <v>0.48076923076923078</v>
      </c>
      <c r="AE2217" s="10">
        <f t="shared" si="1396"/>
        <v>0.43181818181818182</v>
      </c>
      <c r="AF2217" s="10">
        <f t="shared" si="1397"/>
        <v>0.44230769230769229</v>
      </c>
      <c r="AG2217" s="8">
        <f t="shared" si="1398"/>
        <v>1075</v>
      </c>
      <c r="AH2217" s="8">
        <f t="shared" si="1399"/>
        <v>1250</v>
      </c>
    </row>
    <row r="2218" spans="1:34" x14ac:dyDescent="0.25">
      <c r="A2218" s="7" t="s">
        <v>6425</v>
      </c>
      <c r="B2218" s="7" t="s">
        <v>6426</v>
      </c>
      <c r="C2218" s="7" t="s">
        <v>177</v>
      </c>
      <c r="D2218" s="7" t="s">
        <v>1040</v>
      </c>
      <c r="E2218" s="7" t="str">
        <f>INDEX('Нормо-час по специальностям'!$B$6:$B$26,MATCH(D2218,'Нормо-час по специальностям'!$A$6:$A$26,0))</f>
        <v>Механик ПС / подъёмников / прессов / доков</v>
      </c>
      <c r="F2218" s="15">
        <v>6</v>
      </c>
      <c r="G2218" s="7" t="s">
        <v>7719</v>
      </c>
      <c r="H2218" s="11">
        <f t="shared" si="1383"/>
        <v>1.17</v>
      </c>
      <c r="I2218" s="8">
        <f>INDEX('Нормо-час по специальностям'!$D$6:$D$26,MATCH(D2218,'Нормо-час по специальностям'!$A$6:$A$26,0))</f>
        <v>1500</v>
      </c>
      <c r="J2218" s="8">
        <f>INDEX('Нормо-час по специальностям'!$E$6:$E$26,MATCH(D2218,'Нормо-час по специальностям'!$A$6:$A$26,0))</f>
        <v>1800</v>
      </c>
      <c r="K2218" s="8">
        <f t="shared" si="1384"/>
        <v>9000</v>
      </c>
      <c r="L2218" s="8">
        <f t="shared" si="1385"/>
        <v>10800</v>
      </c>
      <c r="M2218" s="8">
        <f>Расценки!L2217</f>
        <v>9600</v>
      </c>
      <c r="N2218" s="8">
        <f>Расценки!M2217</f>
        <v>11050</v>
      </c>
      <c r="O2218" s="10">
        <f t="shared" si="1386"/>
        <v>-6.25E-2</v>
      </c>
      <c r="P2218" s="10">
        <f t="shared" si="1387"/>
        <v>-2.2624434389140302E-2</v>
      </c>
      <c r="Q2218" s="7" t="str">
        <f t="shared" si="1388"/>
        <v>равно</v>
      </c>
      <c r="R2218" s="7" t="str">
        <f t="shared" si="1389"/>
        <v>равно</v>
      </c>
      <c r="S2218" s="8">
        <f t="shared" si="1390"/>
        <v>1600</v>
      </c>
      <c r="T2218" s="8">
        <f t="shared" si="1391"/>
        <v>1842</v>
      </c>
      <c r="U2218" s="8">
        <f>Расценки!F2217</f>
        <v>16000</v>
      </c>
      <c r="V2218" s="8">
        <f>Расценки!G2217</f>
        <v>19000</v>
      </c>
      <c r="W2218" s="10">
        <f t="shared" si="1392"/>
        <v>0.4375</v>
      </c>
      <c r="X2218" s="10">
        <f t="shared" si="1393"/>
        <v>0.43157894736842106</v>
      </c>
      <c r="Y2218" s="9">
        <f>Расценки!H2217</f>
        <v>16000</v>
      </c>
      <c r="Z2218" s="9">
        <f>Расценки!I2217</f>
        <v>19000</v>
      </c>
      <c r="AA2218" s="10">
        <f>Расценки!J2217</f>
        <v>0</v>
      </c>
      <c r="AB2218" s="10">
        <f>Расценки!K2217</f>
        <v>0</v>
      </c>
      <c r="AC2218" s="16">
        <f t="shared" si="1394"/>
        <v>0.4375</v>
      </c>
      <c r="AD2218" s="16">
        <f t="shared" si="1395"/>
        <v>0.43157894736842106</v>
      </c>
      <c r="AE2218" s="10">
        <f t="shared" si="1396"/>
        <v>0.4</v>
      </c>
      <c r="AF2218" s="10">
        <f t="shared" si="1397"/>
        <v>0.41842105263157897</v>
      </c>
      <c r="AG2218" s="8">
        <f t="shared" si="1398"/>
        <v>7000</v>
      </c>
      <c r="AH2218" s="8">
        <f t="shared" si="1399"/>
        <v>8200</v>
      </c>
    </row>
    <row r="2219" spans="1:34" x14ac:dyDescent="0.25">
      <c r="A2219" s="7" t="s">
        <v>6427</v>
      </c>
      <c r="B2219" s="7" t="s">
        <v>6428</v>
      </c>
      <c r="C2219" s="7" t="s">
        <v>177</v>
      </c>
      <c r="D2219" s="7" t="s">
        <v>1040</v>
      </c>
      <c r="E2219" s="7" t="str">
        <f>INDEX('Нормо-час по специальностям'!$B$6:$B$26,MATCH(D2219,'Нормо-час по специальностям'!$A$6:$A$26,0))</f>
        <v>Механик ПС / подъёмников / прессов / доков</v>
      </c>
      <c r="F2219" s="15">
        <v>5</v>
      </c>
      <c r="G2219" s="7" t="s">
        <v>7719</v>
      </c>
      <c r="H2219" s="11">
        <f t="shared" si="1383"/>
        <v>1.4</v>
      </c>
      <c r="I2219" s="8">
        <f>INDEX('Нормо-час по специальностям'!$D$6:$D$26,MATCH(D2219,'Нормо-час по специальностям'!$A$6:$A$26,0))</f>
        <v>1500</v>
      </c>
      <c r="J2219" s="8">
        <f>INDEX('Нормо-час по специальностям'!$E$6:$E$26,MATCH(D2219,'Нормо-час по специальностям'!$A$6:$A$26,0))</f>
        <v>1800</v>
      </c>
      <c r="K2219" s="8">
        <f t="shared" si="1384"/>
        <v>7500</v>
      </c>
      <c r="L2219" s="8">
        <f t="shared" si="1385"/>
        <v>9000</v>
      </c>
      <c r="M2219" s="8">
        <f>Расценки!L2218</f>
        <v>8400</v>
      </c>
      <c r="N2219" s="8">
        <f>Расценки!M2218</f>
        <v>9600</v>
      </c>
      <c r="O2219" s="10">
        <f t="shared" si="1386"/>
        <v>-0.1071428571428571</v>
      </c>
      <c r="P2219" s="10">
        <f t="shared" si="1387"/>
        <v>-6.25E-2</v>
      </c>
      <c r="Q2219" s="7" t="str">
        <f t="shared" si="1388"/>
        <v>нормо-часы</v>
      </c>
      <c r="R2219" s="7" t="str">
        <f t="shared" si="1389"/>
        <v>равно</v>
      </c>
      <c r="S2219" s="8">
        <f t="shared" si="1390"/>
        <v>1680</v>
      </c>
      <c r="T2219" s="8">
        <f t="shared" si="1391"/>
        <v>1920</v>
      </c>
      <c r="U2219" s="8">
        <f>Расценки!F2218</f>
        <v>14000</v>
      </c>
      <c r="V2219" s="8">
        <f>Расценки!G2218</f>
        <v>16000</v>
      </c>
      <c r="W2219" s="10">
        <f t="shared" si="1392"/>
        <v>0.4642857142857143</v>
      </c>
      <c r="X2219" s="10">
        <f t="shared" si="1393"/>
        <v>0.4375</v>
      </c>
      <c r="Y2219" s="9">
        <f>Расценки!H2218</f>
        <v>14000</v>
      </c>
      <c r="Z2219" s="9">
        <f>Расценки!I2218</f>
        <v>16000</v>
      </c>
      <c r="AA2219" s="10">
        <f>Расценки!J2218</f>
        <v>0</v>
      </c>
      <c r="AB2219" s="10">
        <f>Расценки!K2218</f>
        <v>0</v>
      </c>
      <c r="AC2219" s="16">
        <f t="shared" si="1394"/>
        <v>0.4642857142857143</v>
      </c>
      <c r="AD2219" s="16">
        <f t="shared" si="1395"/>
        <v>0.4375</v>
      </c>
      <c r="AE2219" s="10">
        <f t="shared" si="1396"/>
        <v>0.4</v>
      </c>
      <c r="AF2219" s="10">
        <f t="shared" si="1397"/>
        <v>0.4</v>
      </c>
      <c r="AG2219" s="8">
        <f t="shared" si="1398"/>
        <v>6500</v>
      </c>
      <c r="AH2219" s="8">
        <f t="shared" si="1399"/>
        <v>7000</v>
      </c>
    </row>
    <row r="2220" spans="1:34" x14ac:dyDescent="0.25">
      <c r="A2220" s="7" t="s">
        <v>6430</v>
      </c>
      <c r="B2220" s="7" t="s">
        <v>6431</v>
      </c>
      <c r="C2220" s="7" t="s">
        <v>177</v>
      </c>
      <c r="D2220" s="7" t="s">
        <v>1040</v>
      </c>
      <c r="E2220" s="7" t="str">
        <f>INDEX('Нормо-час по специальностям'!$B$6:$B$26,MATCH(D2220,'Нормо-час по специальностям'!$A$6:$A$26,0))</f>
        <v>Механик ПС / подъёмников / прессов / доков</v>
      </c>
      <c r="F2220" s="15">
        <v>2.5</v>
      </c>
      <c r="G2220" s="7" t="s">
        <v>7719</v>
      </c>
      <c r="H2220" s="11">
        <f t="shared" si="1383"/>
        <v>2.8</v>
      </c>
      <c r="I2220" s="8">
        <f>INDEX('Нормо-час по специальностям'!$D$6:$D$26,MATCH(D2220,'Нормо-час по специальностям'!$A$6:$A$26,0))</f>
        <v>1500</v>
      </c>
      <c r="J2220" s="8">
        <f>INDEX('Нормо-час по специальностям'!$E$6:$E$26,MATCH(D2220,'Нормо-час по специальностям'!$A$6:$A$26,0))</f>
        <v>1800</v>
      </c>
      <c r="K2220" s="8">
        <f t="shared" si="1384"/>
        <v>3750</v>
      </c>
      <c r="L2220" s="8">
        <f t="shared" si="1385"/>
        <v>4500</v>
      </c>
      <c r="M2220" s="8">
        <f>Расценки!L2219</f>
        <v>4200</v>
      </c>
      <c r="N2220" s="8">
        <f>Расценки!M2219</f>
        <v>4800</v>
      </c>
      <c r="O2220" s="10">
        <f t="shared" si="1386"/>
        <v>-0.1071428571428571</v>
      </c>
      <c r="P2220" s="10">
        <f t="shared" si="1387"/>
        <v>-6.25E-2</v>
      </c>
      <c r="Q2220" s="7" t="str">
        <f t="shared" si="1388"/>
        <v>нормо-часы</v>
      </c>
      <c r="R2220" s="7" t="str">
        <f t="shared" si="1389"/>
        <v>равно</v>
      </c>
      <c r="S2220" s="8">
        <f t="shared" si="1390"/>
        <v>1680</v>
      </c>
      <c r="T2220" s="8">
        <f t="shared" si="1391"/>
        <v>1920</v>
      </c>
      <c r="U2220" s="8">
        <f>Расценки!F2219</f>
        <v>7000</v>
      </c>
      <c r="V2220" s="8">
        <f>Расценки!G2219</f>
        <v>8500</v>
      </c>
      <c r="W2220" s="10">
        <f t="shared" si="1392"/>
        <v>0.4642857142857143</v>
      </c>
      <c r="X2220" s="10">
        <f t="shared" si="1393"/>
        <v>0.47058823529411764</v>
      </c>
      <c r="Y2220" s="9">
        <f>Расценки!H2219</f>
        <v>7000</v>
      </c>
      <c r="Z2220" s="9">
        <f>Расценки!I2219</f>
        <v>8500</v>
      </c>
      <c r="AA2220" s="10">
        <f>Расценки!J2219</f>
        <v>0</v>
      </c>
      <c r="AB2220" s="10">
        <f>Расценки!K2219</f>
        <v>0</v>
      </c>
      <c r="AC2220" s="16">
        <f t="shared" si="1394"/>
        <v>0.4642857142857143</v>
      </c>
      <c r="AD2220" s="16">
        <f t="shared" si="1395"/>
        <v>0.47058823529411764</v>
      </c>
      <c r="AE2220" s="10">
        <f t="shared" si="1396"/>
        <v>0.4</v>
      </c>
      <c r="AF2220" s="10">
        <f t="shared" si="1397"/>
        <v>0.43529411764705883</v>
      </c>
      <c r="AG2220" s="8">
        <f t="shared" si="1398"/>
        <v>3250</v>
      </c>
      <c r="AH2220" s="8">
        <f t="shared" si="1399"/>
        <v>4000</v>
      </c>
    </row>
    <row r="2221" spans="1:34" x14ac:dyDescent="0.25">
      <c r="A2221" s="7" t="s">
        <v>6433</v>
      </c>
      <c r="B2221" s="7" t="s">
        <v>6434</v>
      </c>
      <c r="C2221" s="7" t="s">
        <v>177</v>
      </c>
      <c r="D2221" s="7" t="s">
        <v>1040</v>
      </c>
      <c r="E2221" s="7" t="str">
        <f>INDEX('Нормо-час по специальностям'!$B$6:$B$26,MATCH(D2221,'Нормо-час по специальностям'!$A$6:$A$26,0))</f>
        <v>Механик ПС / подъёмников / прессов / доков</v>
      </c>
      <c r="F2221" s="15">
        <v>0.3</v>
      </c>
      <c r="G2221" s="7" t="s">
        <v>7719</v>
      </c>
      <c r="H2221" s="11">
        <f t="shared" si="1383"/>
        <v>23.33</v>
      </c>
      <c r="I2221" s="8">
        <f>INDEX('Нормо-час по специальностям'!$D$6:$D$26,MATCH(D2221,'Нормо-час по специальностям'!$A$6:$A$26,0))</f>
        <v>1500</v>
      </c>
      <c r="J2221" s="8">
        <f>INDEX('Нормо-час по специальностям'!$E$6:$E$26,MATCH(D2221,'Нормо-час по специальностям'!$A$6:$A$26,0))</f>
        <v>1800</v>
      </c>
      <c r="K2221" s="8">
        <f t="shared" si="1384"/>
        <v>450</v>
      </c>
      <c r="L2221" s="8">
        <f t="shared" si="1385"/>
        <v>540</v>
      </c>
      <c r="M2221" s="8">
        <f>Расценки!L2220</f>
        <v>540</v>
      </c>
      <c r="N2221" s="8">
        <f>Расценки!M2220</f>
        <v>600</v>
      </c>
      <c r="O2221" s="10">
        <f t="shared" si="1386"/>
        <v>-0.16666666666666663</v>
      </c>
      <c r="P2221" s="10">
        <f t="shared" si="1387"/>
        <v>-9.9999999999999978E-2</v>
      </c>
      <c r="Q2221" s="7" t="str">
        <f t="shared" si="1388"/>
        <v>нормо-часы</v>
      </c>
      <c r="R2221" s="7" t="str">
        <f t="shared" si="1389"/>
        <v>равно</v>
      </c>
      <c r="S2221" s="8">
        <f t="shared" si="1390"/>
        <v>1800</v>
      </c>
      <c r="T2221" s="8">
        <f t="shared" si="1391"/>
        <v>2000</v>
      </c>
      <c r="U2221" s="8">
        <f>Расценки!F2220</f>
        <v>1000</v>
      </c>
      <c r="V2221" s="8">
        <f>Расценки!G2220</f>
        <v>1150</v>
      </c>
      <c r="W2221" s="10">
        <f t="shared" si="1392"/>
        <v>0.55000000000000004</v>
      </c>
      <c r="X2221" s="10">
        <f t="shared" si="1393"/>
        <v>0.5304347826086957</v>
      </c>
      <c r="Y2221" s="9">
        <f>Расценки!H2220</f>
        <v>1000</v>
      </c>
      <c r="Z2221" s="9">
        <f>Расценки!I2220</f>
        <v>1150</v>
      </c>
      <c r="AA2221" s="10">
        <f>Расценки!J2220</f>
        <v>0</v>
      </c>
      <c r="AB2221" s="10">
        <f>Расценки!K2220</f>
        <v>0</v>
      </c>
      <c r="AC2221" s="16">
        <f t="shared" si="1394"/>
        <v>0.55000000000000004</v>
      </c>
      <c r="AD2221" s="16">
        <f t="shared" si="1395"/>
        <v>0.5304347826086957</v>
      </c>
      <c r="AE2221" s="10">
        <f t="shared" si="1396"/>
        <v>0.46</v>
      </c>
      <c r="AF2221" s="10">
        <f t="shared" si="1397"/>
        <v>0.47826086956521741</v>
      </c>
      <c r="AG2221" s="8">
        <f t="shared" si="1398"/>
        <v>550</v>
      </c>
      <c r="AH2221" s="8">
        <f t="shared" si="1399"/>
        <v>610</v>
      </c>
    </row>
    <row r="2222" spans="1:34" x14ac:dyDescent="0.25">
      <c r="A2222" s="7" t="s">
        <v>6436</v>
      </c>
      <c r="B2222" s="7" t="s">
        <v>6437</v>
      </c>
      <c r="C2222" s="7" t="s">
        <v>177</v>
      </c>
      <c r="D2222" s="7" t="s">
        <v>1040</v>
      </c>
      <c r="E2222" s="7" t="str">
        <f>INDEX('Нормо-час по специальностям'!$B$6:$B$26,MATCH(D2222,'Нормо-час по специальностям'!$A$6:$A$26,0))</f>
        <v>Механик ПС / подъёмников / прессов / доков</v>
      </c>
      <c r="F2222" s="15">
        <v>0.4</v>
      </c>
      <c r="G2222" s="7" t="s">
        <v>7719</v>
      </c>
      <c r="H2222" s="11">
        <f t="shared" si="1383"/>
        <v>17.5</v>
      </c>
      <c r="I2222" s="8">
        <f>INDEX('Нормо-час по специальностям'!$D$6:$D$26,MATCH(D2222,'Нормо-час по специальностям'!$A$6:$A$26,0))</f>
        <v>1500</v>
      </c>
      <c r="J2222" s="8">
        <f>INDEX('Нормо-час по специальностям'!$E$6:$E$26,MATCH(D2222,'Нормо-час по специальностям'!$A$6:$A$26,0))</f>
        <v>1800</v>
      </c>
      <c r="K2222" s="8">
        <f t="shared" si="1384"/>
        <v>600</v>
      </c>
      <c r="L2222" s="8">
        <f t="shared" si="1385"/>
        <v>720</v>
      </c>
      <c r="M2222" s="8">
        <f>Расценки!L2221</f>
        <v>670</v>
      </c>
      <c r="N2222" s="8">
        <f>Расценки!M2221</f>
        <v>780</v>
      </c>
      <c r="O2222" s="10">
        <f t="shared" si="1386"/>
        <v>-0.10447761194029848</v>
      </c>
      <c r="P2222" s="10">
        <f t="shared" si="1387"/>
        <v>-7.6923076923076872E-2</v>
      </c>
      <c r="Q2222" s="7" t="str">
        <f t="shared" si="1388"/>
        <v>нормо-часы</v>
      </c>
      <c r="R2222" s="7" t="str">
        <f t="shared" si="1389"/>
        <v>равно</v>
      </c>
      <c r="S2222" s="8">
        <f t="shared" si="1390"/>
        <v>1675</v>
      </c>
      <c r="T2222" s="8">
        <f t="shared" si="1391"/>
        <v>1950</v>
      </c>
      <c r="U2222" s="8">
        <f>Расценки!F2221</f>
        <v>1200</v>
      </c>
      <c r="V2222" s="8">
        <f>Расценки!G2221</f>
        <v>1400</v>
      </c>
      <c r="W2222" s="10">
        <f t="shared" si="1392"/>
        <v>0.5</v>
      </c>
      <c r="X2222" s="10">
        <f t="shared" si="1393"/>
        <v>0.48571428571428571</v>
      </c>
      <c r="Y2222" s="9">
        <f>Расценки!H2221</f>
        <v>1200</v>
      </c>
      <c r="Z2222" s="9">
        <f>Расценки!I2221</f>
        <v>1400</v>
      </c>
      <c r="AA2222" s="10">
        <f>Расценки!J2221</f>
        <v>0</v>
      </c>
      <c r="AB2222" s="10">
        <f>Расценки!K2221</f>
        <v>0</v>
      </c>
      <c r="AC2222" s="16">
        <f t="shared" si="1394"/>
        <v>0.5</v>
      </c>
      <c r="AD2222" s="16">
        <f t="shared" si="1395"/>
        <v>0.48571428571428571</v>
      </c>
      <c r="AE2222" s="10">
        <f t="shared" si="1396"/>
        <v>0.44166666666666665</v>
      </c>
      <c r="AF2222" s="10">
        <f t="shared" si="1397"/>
        <v>0.44285714285714284</v>
      </c>
      <c r="AG2222" s="8">
        <f t="shared" si="1398"/>
        <v>600</v>
      </c>
      <c r="AH2222" s="8">
        <f t="shared" si="1399"/>
        <v>680</v>
      </c>
    </row>
    <row r="2223" spans="1:34" x14ac:dyDescent="0.25">
      <c r="A2223" s="7" t="s">
        <v>6438</v>
      </c>
      <c r="B2223" s="7" t="s">
        <v>6439</v>
      </c>
      <c r="C2223" s="7" t="s">
        <v>177</v>
      </c>
      <c r="D2223" s="7" t="s">
        <v>1040</v>
      </c>
      <c r="E2223" s="7" t="str">
        <f>INDEX('Нормо-час по специальностям'!$B$6:$B$26,MATCH(D2223,'Нормо-час по специальностям'!$A$6:$A$26,0))</f>
        <v>Механик ПС / подъёмников / прессов / доков</v>
      </c>
      <c r="F2223" s="15">
        <v>4</v>
      </c>
      <c r="G2223" s="7" t="s">
        <v>7718</v>
      </c>
      <c r="H2223" s="11">
        <f t="shared" si="1383"/>
        <v>1.75</v>
      </c>
      <c r="I2223" s="8">
        <f>INDEX('Нормо-час по специальностям'!$D$6:$D$26,MATCH(D2223,'Нормо-час по специальностям'!$A$6:$A$26,0))</f>
        <v>1500</v>
      </c>
      <c r="J2223" s="8">
        <f>INDEX('Нормо-час по специальностям'!$E$6:$E$26,MATCH(D2223,'Нормо-час по специальностям'!$A$6:$A$26,0))</f>
        <v>1800</v>
      </c>
      <c r="K2223" s="8">
        <f t="shared" si="1384"/>
        <v>6000</v>
      </c>
      <c r="L2223" s="8">
        <f t="shared" si="1385"/>
        <v>7200</v>
      </c>
      <c r="M2223" s="8">
        <f>Расценки!L2222</f>
        <v>6600</v>
      </c>
      <c r="N2223" s="8">
        <f>Расценки!M2222</f>
        <v>7800</v>
      </c>
      <c r="O2223" s="10">
        <f t="shared" si="1386"/>
        <v>-9.0909090909090939E-2</v>
      </c>
      <c r="P2223" s="10">
        <f t="shared" si="1387"/>
        <v>-7.6923076923076872E-2</v>
      </c>
      <c r="Q2223" s="7" t="str">
        <f t="shared" si="1388"/>
        <v>равно</v>
      </c>
      <c r="R2223" s="7" t="str">
        <f t="shared" si="1389"/>
        <v>равно</v>
      </c>
      <c r="S2223" s="8">
        <f t="shared" si="1390"/>
        <v>1650</v>
      </c>
      <c r="T2223" s="8">
        <f t="shared" si="1391"/>
        <v>1950</v>
      </c>
      <c r="U2223" s="8">
        <f>Расценки!F2222</f>
        <v>12000</v>
      </c>
      <c r="V2223" s="8">
        <f>Расценки!G2222</f>
        <v>15000</v>
      </c>
      <c r="W2223" s="10">
        <f t="shared" si="1392"/>
        <v>0.5</v>
      </c>
      <c r="X2223" s="10">
        <f t="shared" si="1393"/>
        <v>0.52</v>
      </c>
      <c r="Y2223" s="9">
        <f>Расценки!H2222</f>
        <v>12000</v>
      </c>
      <c r="Z2223" s="9">
        <f>Расценки!I2222</f>
        <v>15000</v>
      </c>
      <c r="AA2223" s="10">
        <f>Расценки!J2222</f>
        <v>0</v>
      </c>
      <c r="AB2223" s="10">
        <f>Расценки!K2222</f>
        <v>0</v>
      </c>
      <c r="AC2223" s="16">
        <f t="shared" si="1394"/>
        <v>0.5</v>
      </c>
      <c r="AD2223" s="16">
        <f t="shared" si="1395"/>
        <v>0.52</v>
      </c>
      <c r="AE2223" s="10">
        <f t="shared" si="1396"/>
        <v>0.45</v>
      </c>
      <c r="AF2223" s="10">
        <f t="shared" si="1397"/>
        <v>0.48</v>
      </c>
      <c r="AG2223" s="8">
        <f t="shared" si="1398"/>
        <v>6000</v>
      </c>
      <c r="AH2223" s="8">
        <f t="shared" si="1399"/>
        <v>7800</v>
      </c>
    </row>
    <row r="2224" spans="1:34" x14ac:dyDescent="0.25">
      <c r="A2224" s="7" t="s">
        <v>6441</v>
      </c>
      <c r="B2224" s="7" t="s">
        <v>6442</v>
      </c>
      <c r="C2224" s="7" t="s">
        <v>177</v>
      </c>
      <c r="D2224" s="7" t="s">
        <v>1040</v>
      </c>
      <c r="E2224" s="7" t="str">
        <f>INDEX('Нормо-час по специальностям'!$B$6:$B$26,MATCH(D2224,'Нормо-час по специальностям'!$A$6:$A$26,0))</f>
        <v>Механик ПС / подъёмников / прессов / доков</v>
      </c>
      <c r="F2224" s="15">
        <v>3.5</v>
      </c>
      <c r="G2224" s="7" t="s">
        <v>7718</v>
      </c>
      <c r="H2224" s="11">
        <f t="shared" si="1383"/>
        <v>2</v>
      </c>
      <c r="I2224" s="8">
        <f>INDEX('Нормо-час по специальностям'!$D$6:$D$26,MATCH(D2224,'Нормо-час по специальностям'!$A$6:$A$26,0))</f>
        <v>1500</v>
      </c>
      <c r="J2224" s="8">
        <f>INDEX('Нормо-час по специальностям'!$E$6:$E$26,MATCH(D2224,'Нормо-час по специальностям'!$A$6:$A$26,0))</f>
        <v>1800</v>
      </c>
      <c r="K2224" s="8">
        <f t="shared" si="1384"/>
        <v>5250</v>
      </c>
      <c r="L2224" s="8">
        <f t="shared" si="1385"/>
        <v>6300</v>
      </c>
      <c r="M2224" s="8">
        <f>Расценки!L2223</f>
        <v>6000</v>
      </c>
      <c r="N2224" s="8">
        <f>Расценки!M2223</f>
        <v>6950</v>
      </c>
      <c r="O2224" s="10">
        <f t="shared" si="1386"/>
        <v>-0.125</v>
      </c>
      <c r="P2224" s="10">
        <f t="shared" si="1387"/>
        <v>-9.3525179856115082E-2</v>
      </c>
      <c r="Q2224" s="7" t="str">
        <f t="shared" si="1388"/>
        <v>нормо-часы</v>
      </c>
      <c r="R2224" s="7" t="str">
        <f t="shared" si="1389"/>
        <v>равно</v>
      </c>
      <c r="S2224" s="8">
        <f t="shared" si="1390"/>
        <v>1714</v>
      </c>
      <c r="T2224" s="8">
        <f t="shared" si="1391"/>
        <v>1986</v>
      </c>
      <c r="U2224" s="8">
        <f>Расценки!F2223</f>
        <v>10000</v>
      </c>
      <c r="V2224" s="8">
        <f>Расценки!G2223</f>
        <v>12000</v>
      </c>
      <c r="W2224" s="10">
        <f t="shared" si="1392"/>
        <v>0.47499999999999998</v>
      </c>
      <c r="X2224" s="10">
        <f t="shared" si="1393"/>
        <v>0.47499999999999998</v>
      </c>
      <c r="Y2224" s="9">
        <f>Расценки!H2223</f>
        <v>10000</v>
      </c>
      <c r="Z2224" s="9">
        <f>Расценки!I2223</f>
        <v>12000</v>
      </c>
      <c r="AA2224" s="10">
        <f>Расценки!J2223</f>
        <v>0</v>
      </c>
      <c r="AB2224" s="10">
        <f>Расценки!K2223</f>
        <v>0</v>
      </c>
      <c r="AC2224" s="16">
        <f t="shared" si="1394"/>
        <v>0.47499999999999998</v>
      </c>
      <c r="AD2224" s="16">
        <f t="shared" si="1395"/>
        <v>0.47499999999999998</v>
      </c>
      <c r="AE2224" s="10">
        <f t="shared" si="1396"/>
        <v>0.4</v>
      </c>
      <c r="AF2224" s="10">
        <f t="shared" si="1397"/>
        <v>0.42083333333333334</v>
      </c>
      <c r="AG2224" s="8">
        <f t="shared" si="1398"/>
        <v>4750</v>
      </c>
      <c r="AH2224" s="8">
        <f t="shared" si="1399"/>
        <v>5700</v>
      </c>
    </row>
    <row r="2225" spans="1:34" x14ac:dyDescent="0.25">
      <c r="A2225" s="7" t="s">
        <v>6444</v>
      </c>
      <c r="B2225" s="7" t="s">
        <v>6445</v>
      </c>
      <c r="C2225" s="7" t="s">
        <v>177</v>
      </c>
      <c r="D2225" s="7" t="s">
        <v>41</v>
      </c>
      <c r="E2225" s="7" t="str">
        <f>INDEX('Нормо-час по специальностям'!$B$6:$B$26,MATCH(D2225,'Нормо-час по специальностям'!$A$6:$A$26,0))</f>
        <v>Сварщик / монтажник МК</v>
      </c>
      <c r="F2225" s="15">
        <v>1</v>
      </c>
      <c r="G2225" s="7" t="s">
        <v>7720</v>
      </c>
      <c r="H2225" s="11">
        <f t="shared" si="1383"/>
        <v>7</v>
      </c>
      <c r="I2225" s="8">
        <f>INDEX('Нормо-час по специальностям'!$D$6:$D$26,MATCH(D2225,'Нормо-час по специальностям'!$A$6:$A$26,0))</f>
        <v>900</v>
      </c>
      <c r="J2225" s="8">
        <f>INDEX('Нормо-час по специальностям'!$E$6:$E$26,MATCH(D2225,'Нормо-час по специальностям'!$A$6:$A$26,0))</f>
        <v>1080</v>
      </c>
      <c r="K2225" s="8">
        <f t="shared" si="1384"/>
        <v>900</v>
      </c>
      <c r="L2225" s="8">
        <f t="shared" si="1385"/>
        <v>1080</v>
      </c>
      <c r="M2225" s="8">
        <f>Расценки!L2224</f>
        <v>1700</v>
      </c>
      <c r="N2225" s="8">
        <f>Расценки!M2224</f>
        <v>1900</v>
      </c>
      <c r="O2225" s="10">
        <f t="shared" si="1386"/>
        <v>-0.47058823529411764</v>
      </c>
      <c r="P2225" s="10">
        <f t="shared" si="1387"/>
        <v>-0.43157894736842106</v>
      </c>
      <c r="Q2225" s="7" t="str">
        <f t="shared" si="1388"/>
        <v>нормо-часы</v>
      </c>
      <c r="R2225" s="7" t="str">
        <f t="shared" si="1389"/>
        <v>нормо-часы</v>
      </c>
      <c r="S2225" s="8">
        <f t="shared" si="1390"/>
        <v>1700</v>
      </c>
      <c r="T2225" s="8">
        <f t="shared" si="1391"/>
        <v>1900</v>
      </c>
      <c r="U2225" s="8">
        <f>Расценки!F2224</f>
        <v>3000</v>
      </c>
      <c r="V2225" s="8">
        <f>Расценки!G2224</f>
        <v>3500</v>
      </c>
      <c r="W2225" s="10">
        <f t="shared" si="1392"/>
        <v>0.7</v>
      </c>
      <c r="X2225" s="10">
        <f t="shared" si="1393"/>
        <v>0.69142857142857139</v>
      </c>
      <c r="Y2225" s="9">
        <f>Расценки!H2224</f>
        <v>3000</v>
      </c>
      <c r="Z2225" s="9">
        <f>Расценки!I2224</f>
        <v>3500</v>
      </c>
      <c r="AA2225" s="10">
        <f>Расценки!J2224</f>
        <v>0</v>
      </c>
      <c r="AB2225" s="10">
        <f>Расценки!K2224</f>
        <v>0</v>
      </c>
      <c r="AC2225" s="16">
        <f t="shared" si="1394"/>
        <v>0.7</v>
      </c>
      <c r="AD2225" s="16">
        <f t="shared" si="1395"/>
        <v>0.69142857142857139</v>
      </c>
      <c r="AE2225" s="10">
        <f t="shared" si="1396"/>
        <v>0.43333333333333335</v>
      </c>
      <c r="AF2225" s="10">
        <f t="shared" si="1397"/>
        <v>0.45714285714285713</v>
      </c>
      <c r="AG2225" s="8">
        <f t="shared" si="1398"/>
        <v>2100</v>
      </c>
      <c r="AH2225" s="8">
        <f t="shared" si="1399"/>
        <v>2420</v>
      </c>
    </row>
    <row r="2226" spans="1:34" x14ac:dyDescent="0.25">
      <c r="A2226" s="7" t="s">
        <v>6446</v>
      </c>
      <c r="B2226" s="7" t="s">
        <v>6447</v>
      </c>
      <c r="C2226" s="7" t="s">
        <v>177</v>
      </c>
      <c r="D2226" s="7" t="s">
        <v>1040</v>
      </c>
      <c r="E2226" s="7" t="str">
        <f>INDEX('Нормо-час по специальностям'!$B$6:$B$26,MATCH(D2226,'Нормо-час по специальностям'!$A$6:$A$26,0))</f>
        <v>Механик ПС / подъёмников / прессов / доков</v>
      </c>
      <c r="F2226" s="15">
        <v>0.5</v>
      </c>
      <c r="G2226" s="7" t="s">
        <v>7715</v>
      </c>
      <c r="H2226" s="11">
        <f t="shared" si="1383"/>
        <v>14</v>
      </c>
      <c r="I2226" s="8">
        <f>INDEX('Нормо-час по специальностям'!$D$6:$D$26,MATCH(D2226,'Нормо-час по специальностям'!$A$6:$A$26,0))</f>
        <v>1500</v>
      </c>
      <c r="J2226" s="8">
        <f>INDEX('Нормо-час по специальностям'!$E$6:$E$26,MATCH(D2226,'Нормо-час по специальностям'!$A$6:$A$26,0))</f>
        <v>1800</v>
      </c>
      <c r="K2226" s="8">
        <f t="shared" si="1384"/>
        <v>750</v>
      </c>
      <c r="L2226" s="8">
        <f t="shared" si="1385"/>
        <v>900</v>
      </c>
      <c r="M2226" s="8">
        <f>Расценки!L2225</f>
        <v>840</v>
      </c>
      <c r="N2226" s="8">
        <f>Расценки!M2225</f>
        <v>960</v>
      </c>
      <c r="O2226" s="10">
        <f t="shared" si="1386"/>
        <v>-0.1071428571428571</v>
      </c>
      <c r="P2226" s="10">
        <f t="shared" si="1387"/>
        <v>-6.25E-2</v>
      </c>
      <c r="Q2226" s="7" t="str">
        <f t="shared" si="1388"/>
        <v>нормо-часы</v>
      </c>
      <c r="R2226" s="7" t="str">
        <f t="shared" si="1389"/>
        <v>равно</v>
      </c>
      <c r="S2226" s="8">
        <f t="shared" si="1390"/>
        <v>1680</v>
      </c>
      <c r="T2226" s="8">
        <f t="shared" si="1391"/>
        <v>1920</v>
      </c>
      <c r="U2226" s="8">
        <f>Расценки!F2225</f>
        <v>1500</v>
      </c>
      <c r="V2226" s="8">
        <f>Расценки!G2225</f>
        <v>1750</v>
      </c>
      <c r="W2226" s="10">
        <f t="shared" si="1392"/>
        <v>0.5</v>
      </c>
      <c r="X2226" s="10">
        <f t="shared" si="1393"/>
        <v>0.48571428571428571</v>
      </c>
      <c r="Y2226" s="9">
        <f>Расценки!H2225</f>
        <v>1500</v>
      </c>
      <c r="Z2226" s="9">
        <f>Расценки!I2225</f>
        <v>1750</v>
      </c>
      <c r="AA2226" s="10">
        <f>Расценки!J2225</f>
        <v>0</v>
      </c>
      <c r="AB2226" s="10">
        <f>Расценки!K2225</f>
        <v>0</v>
      </c>
      <c r="AC2226" s="16">
        <f t="shared" si="1394"/>
        <v>0.5</v>
      </c>
      <c r="AD2226" s="16">
        <f t="shared" si="1395"/>
        <v>0.48571428571428571</v>
      </c>
      <c r="AE2226" s="10">
        <f t="shared" si="1396"/>
        <v>0.44</v>
      </c>
      <c r="AF2226" s="10">
        <f t="shared" si="1397"/>
        <v>0.4514285714285714</v>
      </c>
      <c r="AG2226" s="8">
        <f t="shared" si="1398"/>
        <v>750</v>
      </c>
      <c r="AH2226" s="8">
        <f t="shared" si="1399"/>
        <v>850</v>
      </c>
    </row>
    <row r="2227" spans="1:34" x14ac:dyDescent="0.25">
      <c r="A2227" s="7" t="s">
        <v>6448</v>
      </c>
      <c r="B2227" s="7" t="s">
        <v>6449</v>
      </c>
      <c r="C2227" s="7" t="s">
        <v>177</v>
      </c>
      <c r="D2227" s="7" t="s">
        <v>1040</v>
      </c>
      <c r="E2227" s="7" t="str">
        <f>INDEX('Нормо-час по специальностям'!$B$6:$B$26,MATCH(D2227,'Нормо-час по специальностям'!$A$6:$A$26,0))</f>
        <v>Механик ПС / подъёмников / прессов / доков</v>
      </c>
      <c r="F2227" s="15">
        <v>0.75</v>
      </c>
      <c r="G2227" s="7" t="s">
        <v>7715</v>
      </c>
      <c r="H2227" s="11">
        <f t="shared" si="1383"/>
        <v>9.33</v>
      </c>
      <c r="I2227" s="8">
        <f>INDEX('Нормо-час по специальностям'!$D$6:$D$26,MATCH(D2227,'Нормо-час по специальностям'!$A$6:$A$26,0))</f>
        <v>1500</v>
      </c>
      <c r="J2227" s="8">
        <f>INDEX('Нормо-час по специальностям'!$E$6:$E$26,MATCH(D2227,'Нормо-час по специальностям'!$A$6:$A$26,0))</f>
        <v>1800</v>
      </c>
      <c r="K2227" s="8">
        <f t="shared" si="1384"/>
        <v>1125</v>
      </c>
      <c r="L2227" s="8">
        <f t="shared" si="1385"/>
        <v>1350</v>
      </c>
      <c r="M2227" s="8">
        <f>Расценки!L2226</f>
        <v>1250</v>
      </c>
      <c r="N2227" s="8">
        <f>Расценки!M2226</f>
        <v>1450</v>
      </c>
      <c r="O2227" s="10">
        <f t="shared" si="1386"/>
        <v>-9.9999999999999978E-2</v>
      </c>
      <c r="P2227" s="10">
        <f t="shared" si="1387"/>
        <v>-6.8965517241379337E-2</v>
      </c>
      <c r="Q2227" s="7" t="str">
        <f t="shared" si="1388"/>
        <v>равно</v>
      </c>
      <c r="R2227" s="7" t="str">
        <f t="shared" si="1389"/>
        <v>равно</v>
      </c>
      <c r="S2227" s="8">
        <f t="shared" si="1390"/>
        <v>1667</v>
      </c>
      <c r="T2227" s="8">
        <f t="shared" si="1391"/>
        <v>1933</v>
      </c>
      <c r="U2227" s="8">
        <f>Расценки!F2226</f>
        <v>2200</v>
      </c>
      <c r="V2227" s="8">
        <f>Расценки!G2226</f>
        <v>2600</v>
      </c>
      <c r="W2227" s="10">
        <f t="shared" si="1392"/>
        <v>0.48863636363636365</v>
      </c>
      <c r="X2227" s="10">
        <f t="shared" si="1393"/>
        <v>0.48076923076923078</v>
      </c>
      <c r="Y2227" s="9">
        <f>Расценки!H2226</f>
        <v>2200</v>
      </c>
      <c r="Z2227" s="9">
        <f>Расценки!I2226</f>
        <v>2600</v>
      </c>
      <c r="AA2227" s="10">
        <f>Расценки!J2226</f>
        <v>0</v>
      </c>
      <c r="AB2227" s="10">
        <f>Расценки!K2226</f>
        <v>0</v>
      </c>
      <c r="AC2227" s="16">
        <f t="shared" si="1394"/>
        <v>0.48863636363636365</v>
      </c>
      <c r="AD2227" s="16">
        <f t="shared" si="1395"/>
        <v>0.48076923076923078</v>
      </c>
      <c r="AE2227" s="10">
        <f t="shared" si="1396"/>
        <v>0.43181818181818182</v>
      </c>
      <c r="AF2227" s="10">
        <f t="shared" si="1397"/>
        <v>0.44230769230769229</v>
      </c>
      <c r="AG2227" s="8">
        <f t="shared" si="1398"/>
        <v>1075</v>
      </c>
      <c r="AH2227" s="8">
        <f t="shared" si="1399"/>
        <v>1250</v>
      </c>
    </row>
    <row r="2228" spans="1:34" x14ac:dyDescent="0.25">
      <c r="A2228" s="7" t="s">
        <v>6450</v>
      </c>
      <c r="B2228" s="7" t="s">
        <v>6451</v>
      </c>
      <c r="C2228" s="7" t="s">
        <v>177</v>
      </c>
      <c r="D2228" s="7" t="s">
        <v>1040</v>
      </c>
      <c r="E2228" s="7" t="str">
        <f>INDEX('Нормо-час по специальностям'!$B$6:$B$26,MATCH(D2228,'Нормо-час по специальностям'!$A$6:$A$26,0))</f>
        <v>Механик ПС / подъёмников / прессов / доков</v>
      </c>
      <c r="F2228" s="15">
        <v>1</v>
      </c>
      <c r="G2228" s="7" t="s">
        <v>7715</v>
      </c>
      <c r="H2228" s="11">
        <f t="shared" si="1383"/>
        <v>7</v>
      </c>
      <c r="I2228" s="8">
        <f>INDEX('Нормо-час по специальностям'!$D$6:$D$26,MATCH(D2228,'Нормо-час по специальностям'!$A$6:$A$26,0))</f>
        <v>1500</v>
      </c>
      <c r="J2228" s="8">
        <f>INDEX('Нормо-час по специальностям'!$E$6:$E$26,MATCH(D2228,'Нормо-час по специальностям'!$A$6:$A$26,0))</f>
        <v>1800</v>
      </c>
      <c r="K2228" s="8">
        <f t="shared" si="1384"/>
        <v>1500</v>
      </c>
      <c r="L2228" s="8">
        <f t="shared" si="1385"/>
        <v>1800</v>
      </c>
      <c r="M2228" s="8">
        <f>Расценки!L2227</f>
        <v>1700</v>
      </c>
      <c r="N2228" s="8">
        <f>Расценки!M2227</f>
        <v>1900</v>
      </c>
      <c r="O2228" s="10">
        <f t="shared" si="1386"/>
        <v>-0.11764705882352944</v>
      </c>
      <c r="P2228" s="10">
        <f t="shared" si="1387"/>
        <v>-5.2631578947368474E-2</v>
      </c>
      <c r="Q2228" s="7" t="str">
        <f t="shared" si="1388"/>
        <v>нормо-часы</v>
      </c>
      <c r="R2228" s="7" t="str">
        <f t="shared" si="1389"/>
        <v>равно</v>
      </c>
      <c r="S2228" s="8">
        <f t="shared" si="1390"/>
        <v>1700</v>
      </c>
      <c r="T2228" s="8">
        <f t="shared" si="1391"/>
        <v>1900</v>
      </c>
      <c r="U2228" s="8">
        <f>Расценки!F2227</f>
        <v>3000</v>
      </c>
      <c r="V2228" s="8">
        <f>Расценки!G2227</f>
        <v>3500</v>
      </c>
      <c r="W2228" s="10">
        <f t="shared" si="1392"/>
        <v>0.5</v>
      </c>
      <c r="X2228" s="10">
        <f t="shared" si="1393"/>
        <v>0.48571428571428571</v>
      </c>
      <c r="Y2228" s="9">
        <f>Расценки!H2227</f>
        <v>3000</v>
      </c>
      <c r="Z2228" s="9">
        <f>Расценки!I2227</f>
        <v>3500</v>
      </c>
      <c r="AA2228" s="10">
        <f>Расценки!J2227</f>
        <v>0</v>
      </c>
      <c r="AB2228" s="10">
        <f>Расценки!K2227</f>
        <v>0</v>
      </c>
      <c r="AC2228" s="16">
        <f t="shared" si="1394"/>
        <v>0.5</v>
      </c>
      <c r="AD2228" s="16">
        <f t="shared" si="1395"/>
        <v>0.48571428571428571</v>
      </c>
      <c r="AE2228" s="10">
        <f t="shared" si="1396"/>
        <v>0.43333333333333335</v>
      </c>
      <c r="AF2228" s="10">
        <f t="shared" si="1397"/>
        <v>0.45714285714285713</v>
      </c>
      <c r="AG2228" s="8">
        <f t="shared" si="1398"/>
        <v>1500</v>
      </c>
      <c r="AH2228" s="8">
        <f t="shared" si="1399"/>
        <v>1700</v>
      </c>
    </row>
    <row r="2229" spans="1:34" x14ac:dyDescent="0.25">
      <c r="A2229" s="7" t="s">
        <v>6452</v>
      </c>
      <c r="B2229" s="7" t="s">
        <v>6453</v>
      </c>
      <c r="C2229" s="7" t="s">
        <v>177</v>
      </c>
      <c r="D2229" s="7" t="s">
        <v>41</v>
      </c>
      <c r="E2229" s="7" t="str">
        <f>INDEX('Нормо-час по специальностям'!$B$6:$B$26,MATCH(D2229,'Нормо-час по специальностям'!$A$6:$A$26,0))</f>
        <v>Сварщик / монтажник МК</v>
      </c>
      <c r="F2229" s="15">
        <v>3</v>
      </c>
      <c r="G2229" s="7" t="s">
        <v>7720</v>
      </c>
      <c r="H2229" s="11">
        <f t="shared" si="1383"/>
        <v>2.33</v>
      </c>
      <c r="I2229" s="8">
        <f>INDEX('Нормо-час по специальностям'!$D$6:$D$26,MATCH(D2229,'Нормо-час по специальностям'!$A$6:$A$26,0))</f>
        <v>900</v>
      </c>
      <c r="J2229" s="8">
        <f>INDEX('Нормо-час по специальностям'!$E$6:$E$26,MATCH(D2229,'Нормо-час по специальностям'!$A$6:$A$26,0))</f>
        <v>1080</v>
      </c>
      <c r="K2229" s="8">
        <f t="shared" si="1384"/>
        <v>2700</v>
      </c>
      <c r="L2229" s="8">
        <f t="shared" si="1385"/>
        <v>3240</v>
      </c>
      <c r="M2229" s="8">
        <f>Расценки!L2228</f>
        <v>5050</v>
      </c>
      <c r="N2229" s="8">
        <f>Расценки!M2228</f>
        <v>5900</v>
      </c>
      <c r="O2229" s="10">
        <f t="shared" si="1386"/>
        <v>-0.46534653465346532</v>
      </c>
      <c r="P2229" s="10">
        <f t="shared" si="1387"/>
        <v>-0.45084745762711864</v>
      </c>
      <c r="Q2229" s="7" t="str">
        <f t="shared" si="1388"/>
        <v>нормо-часы</v>
      </c>
      <c r="R2229" s="7" t="str">
        <f t="shared" si="1389"/>
        <v>нормо-часы</v>
      </c>
      <c r="S2229" s="8">
        <f t="shared" si="1390"/>
        <v>1683</v>
      </c>
      <c r="T2229" s="8">
        <f t="shared" si="1391"/>
        <v>1967</v>
      </c>
      <c r="U2229" s="8">
        <f>Расценки!F2228</f>
        <v>9000</v>
      </c>
      <c r="V2229" s="8">
        <f>Расценки!G2228</f>
        <v>10500</v>
      </c>
      <c r="W2229" s="10">
        <f t="shared" si="1392"/>
        <v>0.7</v>
      </c>
      <c r="X2229" s="10">
        <f t="shared" si="1393"/>
        <v>0.69142857142857139</v>
      </c>
      <c r="Y2229" s="9">
        <f>Расценки!H2228</f>
        <v>9000</v>
      </c>
      <c r="Z2229" s="9">
        <f>Расценки!I2228</f>
        <v>10500</v>
      </c>
      <c r="AA2229" s="10">
        <f>Расценки!J2228</f>
        <v>0</v>
      </c>
      <c r="AB2229" s="10">
        <f>Расценки!K2228</f>
        <v>0</v>
      </c>
      <c r="AC2229" s="16">
        <f t="shared" si="1394"/>
        <v>0.7</v>
      </c>
      <c r="AD2229" s="16">
        <f t="shared" si="1395"/>
        <v>0.69142857142857139</v>
      </c>
      <c r="AE2229" s="10">
        <f t="shared" si="1396"/>
        <v>0.43888888888888888</v>
      </c>
      <c r="AF2229" s="10">
        <f t="shared" si="1397"/>
        <v>0.43809523809523809</v>
      </c>
      <c r="AG2229" s="8">
        <f t="shared" si="1398"/>
        <v>6300</v>
      </c>
      <c r="AH2229" s="8">
        <f t="shared" si="1399"/>
        <v>7260</v>
      </c>
    </row>
    <row r="2230" spans="1:34" x14ac:dyDescent="0.25">
      <c r="A2230" s="7" t="s">
        <v>6455</v>
      </c>
      <c r="B2230" s="7" t="s">
        <v>6456</v>
      </c>
      <c r="C2230" s="7" t="s">
        <v>177</v>
      </c>
      <c r="D2230" s="7" t="s">
        <v>41</v>
      </c>
      <c r="E2230" s="7" t="str">
        <f>INDEX('Нормо-час по специальностям'!$B$6:$B$26,MATCH(D2230,'Нормо-час по специальностям'!$A$6:$A$26,0))</f>
        <v>Сварщик / монтажник МК</v>
      </c>
      <c r="F2230" s="15">
        <v>3</v>
      </c>
      <c r="G2230" s="7" t="s">
        <v>7720</v>
      </c>
      <c r="H2230" s="11">
        <f t="shared" si="1383"/>
        <v>2.33</v>
      </c>
      <c r="I2230" s="8">
        <f>INDEX('Нормо-час по специальностям'!$D$6:$D$26,MATCH(D2230,'Нормо-час по специальностям'!$A$6:$A$26,0))</f>
        <v>900</v>
      </c>
      <c r="J2230" s="8">
        <f>INDEX('Нормо-час по специальностям'!$E$6:$E$26,MATCH(D2230,'Нормо-час по специальностям'!$A$6:$A$26,0))</f>
        <v>1080</v>
      </c>
      <c r="K2230" s="8">
        <f t="shared" si="1384"/>
        <v>2700</v>
      </c>
      <c r="L2230" s="8">
        <f t="shared" si="1385"/>
        <v>3240</v>
      </c>
      <c r="M2230" s="8">
        <f>Расценки!L2229</f>
        <v>6600</v>
      </c>
      <c r="N2230" s="8">
        <f>Расценки!M2229</f>
        <v>7550</v>
      </c>
      <c r="O2230" s="10">
        <f t="shared" si="1386"/>
        <v>-0.59090909090909083</v>
      </c>
      <c r="P2230" s="10">
        <f t="shared" si="1387"/>
        <v>-0.57086092715231795</v>
      </c>
      <c r="Q2230" s="7" t="str">
        <f t="shared" si="1388"/>
        <v>нормо-часы</v>
      </c>
      <c r="R2230" s="7" t="str">
        <f t="shared" si="1389"/>
        <v>нормо-часы</v>
      </c>
      <c r="S2230" s="8">
        <f t="shared" si="1390"/>
        <v>2200</v>
      </c>
      <c r="T2230" s="8">
        <f t="shared" si="1391"/>
        <v>2517</v>
      </c>
      <c r="U2230" s="8">
        <f>Расценки!F2229</f>
        <v>11500</v>
      </c>
      <c r="V2230" s="8">
        <f>Расценки!G2229</f>
        <v>13500</v>
      </c>
      <c r="W2230" s="10">
        <f t="shared" si="1392"/>
        <v>0.76521739130434785</v>
      </c>
      <c r="X2230" s="10">
        <f t="shared" si="1393"/>
        <v>0.76</v>
      </c>
      <c r="Y2230" s="9">
        <f>Расценки!H2229</f>
        <v>11500</v>
      </c>
      <c r="Z2230" s="9">
        <f>Расценки!I2229</f>
        <v>13500</v>
      </c>
      <c r="AA2230" s="10">
        <f>Расценки!J2229</f>
        <v>0</v>
      </c>
      <c r="AB2230" s="10">
        <f>Расценки!K2229</f>
        <v>0</v>
      </c>
      <c r="AC2230" s="16">
        <f t="shared" si="1394"/>
        <v>0.76521739130434785</v>
      </c>
      <c r="AD2230" s="16">
        <f t="shared" si="1395"/>
        <v>0.76</v>
      </c>
      <c r="AE2230" s="10">
        <f t="shared" si="1396"/>
        <v>0.42608695652173911</v>
      </c>
      <c r="AF2230" s="10">
        <f t="shared" si="1397"/>
        <v>0.44074074074074077</v>
      </c>
      <c r="AG2230" s="8">
        <f t="shared" si="1398"/>
        <v>8800</v>
      </c>
      <c r="AH2230" s="8">
        <f t="shared" si="1399"/>
        <v>10260</v>
      </c>
    </row>
    <row r="2231" spans="1:34" x14ac:dyDescent="0.25">
      <c r="A2231" s="7" t="s">
        <v>6458</v>
      </c>
      <c r="B2231" s="7" t="s">
        <v>6459</v>
      </c>
      <c r="C2231" s="7" t="s">
        <v>177</v>
      </c>
      <c r="D2231" s="7" t="s">
        <v>1040</v>
      </c>
      <c r="E2231" s="7" t="str">
        <f>INDEX('Нормо-час по специальностям'!$B$6:$B$26,MATCH(D2231,'Нормо-час по специальностям'!$A$6:$A$26,0))</f>
        <v>Механик ПС / подъёмников / прессов / доков</v>
      </c>
      <c r="F2231" s="15">
        <v>1</v>
      </c>
      <c r="G2231" s="7" t="s">
        <v>7715</v>
      </c>
      <c r="H2231" s="11">
        <f t="shared" si="1383"/>
        <v>7</v>
      </c>
      <c r="I2231" s="8">
        <f>INDEX('Нормо-час по специальностям'!$D$6:$D$26,MATCH(D2231,'Нормо-час по специальностям'!$A$6:$A$26,0))</f>
        <v>1500</v>
      </c>
      <c r="J2231" s="8">
        <f>INDEX('Нормо-час по специальностям'!$E$6:$E$26,MATCH(D2231,'Нормо-час по специальностям'!$A$6:$A$26,0))</f>
        <v>1800</v>
      </c>
      <c r="K2231" s="8">
        <f t="shared" si="1384"/>
        <v>1500</v>
      </c>
      <c r="L2231" s="8">
        <f t="shared" si="1385"/>
        <v>1800</v>
      </c>
      <c r="M2231" s="8">
        <f>Расценки!L2230</f>
        <v>1800</v>
      </c>
      <c r="N2231" s="8">
        <f>Расценки!M2230</f>
        <v>2050</v>
      </c>
      <c r="O2231" s="10">
        <f t="shared" si="1386"/>
        <v>-0.16666666666666663</v>
      </c>
      <c r="P2231" s="10">
        <f t="shared" si="1387"/>
        <v>-0.12195121951219512</v>
      </c>
      <c r="Q2231" s="7" t="str">
        <f t="shared" si="1388"/>
        <v>нормо-часы</v>
      </c>
      <c r="R2231" s="7" t="str">
        <f t="shared" si="1389"/>
        <v>нормо-часы</v>
      </c>
      <c r="S2231" s="8">
        <f t="shared" si="1390"/>
        <v>1800</v>
      </c>
      <c r="T2231" s="8">
        <f t="shared" si="1391"/>
        <v>2050</v>
      </c>
      <c r="U2231" s="8">
        <f>Расценки!F2230</f>
        <v>3500</v>
      </c>
      <c r="V2231" s="8">
        <f>Расценки!G2230</f>
        <v>4000</v>
      </c>
      <c r="W2231" s="10">
        <f t="shared" si="1392"/>
        <v>0.5714285714285714</v>
      </c>
      <c r="X2231" s="10">
        <f t="shared" si="1393"/>
        <v>0.55000000000000004</v>
      </c>
      <c r="Y2231" s="9">
        <f>Расценки!H2230</f>
        <v>3500</v>
      </c>
      <c r="Z2231" s="9">
        <f>Расценки!I2230</f>
        <v>4000</v>
      </c>
      <c r="AA2231" s="10">
        <f>Расценки!J2230</f>
        <v>0</v>
      </c>
      <c r="AB2231" s="10">
        <f>Расценки!K2230</f>
        <v>0</v>
      </c>
      <c r="AC2231" s="16">
        <f t="shared" si="1394"/>
        <v>0.5714285714285714</v>
      </c>
      <c r="AD2231" s="16">
        <f t="shared" si="1395"/>
        <v>0.55000000000000004</v>
      </c>
      <c r="AE2231" s="10">
        <f t="shared" si="1396"/>
        <v>0.48571428571428571</v>
      </c>
      <c r="AF2231" s="10">
        <f t="shared" si="1397"/>
        <v>0.48749999999999999</v>
      </c>
      <c r="AG2231" s="8">
        <f t="shared" si="1398"/>
        <v>2000</v>
      </c>
      <c r="AH2231" s="8">
        <f t="shared" si="1399"/>
        <v>2200</v>
      </c>
    </row>
    <row r="2232" spans="1:34" x14ac:dyDescent="0.25">
      <c r="A2232" s="7" t="s">
        <v>6460</v>
      </c>
      <c r="B2232" s="7" t="s">
        <v>6461</v>
      </c>
      <c r="C2232" s="7" t="s">
        <v>177</v>
      </c>
      <c r="D2232" s="7" t="s">
        <v>1040</v>
      </c>
      <c r="E2232" s="7" t="str">
        <f>INDEX('Нормо-час по специальностям'!$B$6:$B$26,MATCH(D2232,'Нормо-час по специальностям'!$A$6:$A$26,0))</f>
        <v>Механик ПС / подъёмников / прессов / доков</v>
      </c>
      <c r="F2232" s="15">
        <v>4</v>
      </c>
      <c r="G2232" s="7" t="s">
        <v>7715</v>
      </c>
      <c r="H2232" s="11">
        <f t="shared" si="1383"/>
        <v>1.75</v>
      </c>
      <c r="I2232" s="8">
        <f>INDEX('Нормо-час по специальностям'!$D$6:$D$26,MATCH(D2232,'Нормо-час по специальностям'!$A$6:$A$26,0))</f>
        <v>1500</v>
      </c>
      <c r="J2232" s="8">
        <f>INDEX('Нормо-час по специальностям'!$E$6:$E$26,MATCH(D2232,'Нормо-час по специальностям'!$A$6:$A$26,0))</f>
        <v>1800</v>
      </c>
      <c r="K2232" s="8">
        <f t="shared" si="1384"/>
        <v>6000</v>
      </c>
      <c r="L2232" s="8">
        <f t="shared" si="1385"/>
        <v>7200</v>
      </c>
      <c r="M2232" s="8">
        <f>Расценки!L2231</f>
        <v>6600</v>
      </c>
      <c r="N2232" s="8">
        <f>Расценки!M2231</f>
        <v>7550</v>
      </c>
      <c r="O2232" s="10">
        <f t="shared" si="1386"/>
        <v>-9.0909090909090939E-2</v>
      </c>
      <c r="P2232" s="10">
        <f t="shared" si="1387"/>
        <v>-4.635761589403975E-2</v>
      </c>
      <c r="Q2232" s="7" t="str">
        <f t="shared" si="1388"/>
        <v>равно</v>
      </c>
      <c r="R2232" s="7" t="str">
        <f t="shared" si="1389"/>
        <v>равно</v>
      </c>
      <c r="S2232" s="8">
        <f t="shared" si="1390"/>
        <v>1650</v>
      </c>
      <c r="T2232" s="8">
        <f t="shared" si="1391"/>
        <v>1888</v>
      </c>
      <c r="U2232" s="8">
        <f>Расценки!F2231</f>
        <v>11000</v>
      </c>
      <c r="V2232" s="8">
        <f>Расценки!G2231</f>
        <v>13000</v>
      </c>
      <c r="W2232" s="10">
        <f t="shared" si="1392"/>
        <v>0.45454545454545453</v>
      </c>
      <c r="X2232" s="10">
        <f t="shared" si="1393"/>
        <v>0.44615384615384618</v>
      </c>
      <c r="Y2232" s="9">
        <f>Расценки!H2231</f>
        <v>11000</v>
      </c>
      <c r="Z2232" s="9">
        <f>Расценки!I2231</f>
        <v>13000</v>
      </c>
      <c r="AA2232" s="10">
        <f>Расценки!J2231</f>
        <v>0</v>
      </c>
      <c r="AB2232" s="10">
        <f>Расценки!K2231</f>
        <v>0</v>
      </c>
      <c r="AC2232" s="16">
        <f t="shared" si="1394"/>
        <v>0.45454545454545453</v>
      </c>
      <c r="AD2232" s="16">
        <f t="shared" si="1395"/>
        <v>0.44615384615384618</v>
      </c>
      <c r="AE2232" s="10">
        <f t="shared" si="1396"/>
        <v>0.4</v>
      </c>
      <c r="AF2232" s="10">
        <f t="shared" si="1397"/>
        <v>0.41923076923076924</v>
      </c>
      <c r="AG2232" s="8">
        <f t="shared" si="1398"/>
        <v>5000</v>
      </c>
      <c r="AH2232" s="8">
        <f t="shared" si="1399"/>
        <v>5800</v>
      </c>
    </row>
    <row r="2233" spans="1:34" x14ac:dyDescent="0.25">
      <c r="A2233" s="7" t="s">
        <v>6462</v>
      </c>
      <c r="B2233" s="7" t="s">
        <v>6463</v>
      </c>
      <c r="C2233" s="7" t="s">
        <v>177</v>
      </c>
      <c r="D2233" s="7" t="s">
        <v>1040</v>
      </c>
      <c r="E2233" s="7" t="str">
        <f>INDEX('Нормо-час по специальностям'!$B$6:$B$26,MATCH(D2233,'Нормо-час по специальностям'!$A$6:$A$26,0))</f>
        <v>Механик ПС / подъёмников / прессов / доков</v>
      </c>
      <c r="F2233" s="15">
        <v>8</v>
      </c>
      <c r="G2233" s="7" t="s">
        <v>7719</v>
      </c>
      <c r="H2233" s="11">
        <f t="shared" si="1383"/>
        <v>0.88</v>
      </c>
      <c r="I2233" s="8">
        <f>INDEX('Нормо-час по специальностям'!$D$6:$D$26,MATCH(D2233,'Нормо-час по специальностям'!$A$6:$A$26,0))</f>
        <v>1500</v>
      </c>
      <c r="J2233" s="8">
        <f>INDEX('Нормо-час по специальностям'!$E$6:$E$26,MATCH(D2233,'Нормо-час по специальностям'!$A$6:$A$26,0))</f>
        <v>1800</v>
      </c>
      <c r="K2233" s="8">
        <f t="shared" si="1384"/>
        <v>12000</v>
      </c>
      <c r="L2233" s="8">
        <f t="shared" si="1385"/>
        <v>14400</v>
      </c>
      <c r="M2233" s="8">
        <f>Расценки!L2232</f>
        <v>13200</v>
      </c>
      <c r="N2233" s="8">
        <f>Расценки!M2232</f>
        <v>15600</v>
      </c>
      <c r="O2233" s="10">
        <f t="shared" si="1386"/>
        <v>-9.0909090909090939E-2</v>
      </c>
      <c r="P2233" s="10">
        <f t="shared" si="1387"/>
        <v>-7.6923076923076872E-2</v>
      </c>
      <c r="Q2233" s="7" t="str">
        <f t="shared" si="1388"/>
        <v>равно</v>
      </c>
      <c r="R2233" s="7" t="str">
        <f t="shared" si="1389"/>
        <v>равно</v>
      </c>
      <c r="S2233" s="8">
        <f t="shared" si="1390"/>
        <v>1650</v>
      </c>
      <c r="T2233" s="8">
        <f t="shared" si="1391"/>
        <v>1950</v>
      </c>
      <c r="U2233" s="8">
        <f>Расценки!F2232</f>
        <v>22000</v>
      </c>
      <c r="V2233" s="8">
        <f>Расценки!G2232</f>
        <v>26500</v>
      </c>
      <c r="W2233" s="10">
        <f t="shared" si="1392"/>
        <v>0.45454545454545453</v>
      </c>
      <c r="X2233" s="10">
        <f t="shared" si="1393"/>
        <v>0.45660377358490567</v>
      </c>
      <c r="Y2233" s="9">
        <f>Расценки!H2232</f>
        <v>22000</v>
      </c>
      <c r="Z2233" s="9">
        <f>Расценки!I2232</f>
        <v>26500</v>
      </c>
      <c r="AA2233" s="10">
        <f>Расценки!J2232</f>
        <v>0</v>
      </c>
      <c r="AB2233" s="10">
        <f>Расценки!K2232</f>
        <v>0</v>
      </c>
      <c r="AC2233" s="16">
        <f t="shared" si="1394"/>
        <v>0.45454545454545453</v>
      </c>
      <c r="AD2233" s="16">
        <f t="shared" si="1395"/>
        <v>0.45660377358490567</v>
      </c>
      <c r="AE2233" s="10">
        <f t="shared" si="1396"/>
        <v>0.4</v>
      </c>
      <c r="AF2233" s="10">
        <f t="shared" si="1397"/>
        <v>0.41132075471698115</v>
      </c>
      <c r="AG2233" s="8">
        <f t="shared" si="1398"/>
        <v>10000</v>
      </c>
      <c r="AH2233" s="8">
        <f t="shared" si="1399"/>
        <v>12100</v>
      </c>
    </row>
    <row r="2234" spans="1:34" x14ac:dyDescent="0.25">
      <c r="A2234" s="7" t="s">
        <v>6465</v>
      </c>
      <c r="B2234" s="7" t="s">
        <v>6466</v>
      </c>
      <c r="C2234" s="7" t="s">
        <v>177</v>
      </c>
      <c r="D2234" s="7" t="s">
        <v>1040</v>
      </c>
      <c r="E2234" s="7" t="str">
        <f>INDEX('Нормо-час по специальностям'!$B$6:$B$26,MATCH(D2234,'Нормо-час по специальностям'!$A$6:$A$26,0))</f>
        <v>Механик ПС / подъёмников / прессов / доков</v>
      </c>
      <c r="F2234" s="15">
        <v>10</v>
      </c>
      <c r="G2234" s="7" t="s">
        <v>7719</v>
      </c>
      <c r="H2234" s="11">
        <f t="shared" si="1383"/>
        <v>0.7</v>
      </c>
      <c r="I2234" s="8">
        <f>INDEX('Нормо-час по специальностям'!$D$6:$D$26,MATCH(D2234,'Нормо-час по специальностям'!$A$6:$A$26,0))</f>
        <v>1500</v>
      </c>
      <c r="J2234" s="8">
        <f>INDEX('Нормо-час по специальностям'!$E$6:$E$26,MATCH(D2234,'Нормо-час по специальностям'!$A$6:$A$26,0))</f>
        <v>1800</v>
      </c>
      <c r="K2234" s="8">
        <f t="shared" si="1384"/>
        <v>15000</v>
      </c>
      <c r="L2234" s="8">
        <f t="shared" si="1385"/>
        <v>18000</v>
      </c>
      <c r="M2234" s="8">
        <f>Расценки!L2233</f>
        <v>31500</v>
      </c>
      <c r="N2234" s="8">
        <f>Расценки!M2233</f>
        <v>36000</v>
      </c>
      <c r="O2234" s="10">
        <f t="shared" si="1386"/>
        <v>-0.52380952380952384</v>
      </c>
      <c r="P2234" s="10">
        <f t="shared" si="1387"/>
        <v>-0.5</v>
      </c>
      <c r="Q2234" s="7" t="str">
        <f t="shared" si="1388"/>
        <v>нормо-часы</v>
      </c>
      <c r="R2234" s="7" t="str">
        <f t="shared" si="1389"/>
        <v>нормо-часы</v>
      </c>
      <c r="S2234" s="8">
        <f t="shared" si="1390"/>
        <v>3150</v>
      </c>
      <c r="T2234" s="8">
        <f t="shared" si="1391"/>
        <v>3600</v>
      </c>
      <c r="U2234" s="8">
        <f>Расценки!F2233</f>
        <v>42000</v>
      </c>
      <c r="V2234" s="8">
        <f>Расценки!G2233</f>
        <v>48000</v>
      </c>
      <c r="W2234" s="10">
        <f t="shared" si="1392"/>
        <v>0.6428571428571429</v>
      </c>
      <c r="X2234" s="10">
        <f t="shared" si="1393"/>
        <v>0.625</v>
      </c>
      <c r="Y2234" s="9">
        <f>Расценки!H2233</f>
        <v>42000</v>
      </c>
      <c r="Z2234" s="9">
        <f>Расценки!I2233</f>
        <v>48000</v>
      </c>
      <c r="AA2234" s="10">
        <f>Расценки!J2233</f>
        <v>0</v>
      </c>
      <c r="AB2234" s="10">
        <f>Расценки!K2233</f>
        <v>0</v>
      </c>
      <c r="AC2234" s="16">
        <f t="shared" si="1394"/>
        <v>0.6428571428571429</v>
      </c>
      <c r="AD2234" s="16">
        <f t="shared" si="1395"/>
        <v>0.625</v>
      </c>
      <c r="AE2234" s="10">
        <f t="shared" si="1396"/>
        <v>0.25</v>
      </c>
      <c r="AF2234" s="10">
        <f t="shared" si="1397"/>
        <v>0.25</v>
      </c>
      <c r="AG2234" s="8">
        <f t="shared" si="1398"/>
        <v>27000</v>
      </c>
      <c r="AH2234" s="8">
        <f t="shared" si="1399"/>
        <v>30000</v>
      </c>
    </row>
    <row r="2235" spans="1:34" x14ac:dyDescent="0.25">
      <c r="A2235" s="7" t="s">
        <v>6468</v>
      </c>
      <c r="B2235" s="7" t="s">
        <v>6469</v>
      </c>
      <c r="C2235" s="7" t="s">
        <v>177</v>
      </c>
      <c r="D2235" s="7" t="s">
        <v>1040</v>
      </c>
      <c r="E2235" s="7" t="str">
        <f>INDEX('Нормо-час по специальностям'!$B$6:$B$26,MATCH(D2235,'Нормо-час по специальностям'!$A$6:$A$26,0))</f>
        <v>Механик ПС / подъёмников / прессов / доков</v>
      </c>
      <c r="F2235" s="15">
        <v>10</v>
      </c>
      <c r="G2235" s="7" t="s">
        <v>7719</v>
      </c>
      <c r="H2235" s="11">
        <f t="shared" ref="H2235:H2252" si="1400">IF(OR(F2235="",F2235=0),"",ROUND($G$3/F2235,2))</f>
        <v>0.7</v>
      </c>
      <c r="I2235" s="8">
        <f>INDEX('Нормо-час по специальностям'!$D$6:$D$26,MATCH(D2235,'Нормо-час по специальностям'!$A$6:$A$26,0))</f>
        <v>1500</v>
      </c>
      <c r="J2235" s="8">
        <f>INDEX('Нормо-час по специальностям'!$E$6:$E$26,MATCH(D2235,'Нормо-час по специальностям'!$A$6:$A$26,0))</f>
        <v>1800</v>
      </c>
      <c r="K2235" s="8">
        <f t="shared" ref="K2235:K2252" si="1401">IF(OR(F2235="",F2235=0,I2235=0),"",ROUND(F2235*I2235,0))</f>
        <v>15000</v>
      </c>
      <c r="L2235" s="8">
        <f t="shared" ref="L2235:L2252" si="1402">IF(OR(F2235="",F2235=0,J2235=0),"",ROUND(F2235*J2235,0))</f>
        <v>18000</v>
      </c>
      <c r="M2235" s="8">
        <f>Расценки!L2234</f>
        <v>37500</v>
      </c>
      <c r="N2235" s="8">
        <f>Расценки!M2234</f>
        <v>42750</v>
      </c>
      <c r="O2235" s="10">
        <f t="shared" ref="O2235:O2252" si="1403">IF(OR(K2235="",M2235="",M2235=0),"",K2235/M2235-1)</f>
        <v>-0.6</v>
      </c>
      <c r="P2235" s="10">
        <f t="shared" ref="P2235:P2252" si="1404">IF(OR(L2235="",N2235="",N2235=0),"",L2235/N2235-1)</f>
        <v>-0.57894736842105265</v>
      </c>
      <c r="Q2235" s="7" t="str">
        <f t="shared" ref="Q2235:Q2252" si="1405">IF(O2235="","—",IF(O2235&lt;-$C$3,"нормо-часы",IF(O2235&gt;$C$3,"расценка","равно")))</f>
        <v>нормо-часы</v>
      </c>
      <c r="R2235" s="7" t="str">
        <f t="shared" ref="R2235:R2252" si="1406">IF(P2235="","—",IF(P2235&lt;-$C$3,"нормо-часы",IF(P2235&gt;$C$3,"расценка","равно")))</f>
        <v>нормо-часы</v>
      </c>
      <c r="S2235" s="8">
        <f t="shared" ref="S2235:S2252" si="1407">IF(OR(F2235="",F2235=0,M2235=""),"",ROUND(M2235/F2235,0))</f>
        <v>3750</v>
      </c>
      <c r="T2235" s="8">
        <f t="shared" ref="T2235:T2252" si="1408">IF(OR(F2235="",F2235=0,N2235=""),"",ROUND(N2235/F2235,0))</f>
        <v>4275</v>
      </c>
      <c r="U2235" s="8">
        <f>Расценки!F2234</f>
        <v>50000</v>
      </c>
      <c r="V2235" s="8">
        <f>Расценки!G2234</f>
        <v>57000</v>
      </c>
      <c r="W2235" s="10">
        <f t="shared" ref="W2235:W2252" si="1409">IF(OR(K2235="",U2235="",U2235=0),"",(U2235-K2235)/U2235)</f>
        <v>0.7</v>
      </c>
      <c r="X2235" s="10">
        <f t="shared" ref="X2235:X2252" si="1410">IF(OR(L2235="",V2235="",V2235=0),"",(V2235-L2235)/V2235)</f>
        <v>0.68421052631578949</v>
      </c>
      <c r="Y2235" s="9">
        <f>Расценки!H2234</f>
        <v>50000</v>
      </c>
      <c r="Z2235" s="9">
        <f>Расценки!I2234</f>
        <v>57000</v>
      </c>
      <c r="AA2235" s="10">
        <f>Расценки!J2234</f>
        <v>0</v>
      </c>
      <c r="AB2235" s="10">
        <f>Расценки!K2234</f>
        <v>0</v>
      </c>
      <c r="AC2235" s="16">
        <f t="shared" ref="AC2235:AC2252" si="1411">IF(OR(K2235="",Y2235="",Y2235=0),"",(Y2235-K2235)/Y2235)</f>
        <v>0.7</v>
      </c>
      <c r="AD2235" s="16">
        <f t="shared" ref="AD2235:AD2252" si="1412">IF(OR(L2235="",Z2235="",Z2235=0),"",(Z2235-L2235)/Z2235)</f>
        <v>0.68421052631578949</v>
      </c>
      <c r="AE2235" s="10">
        <f t="shared" ref="AE2235:AE2252" si="1413">IF(OR(Y2235="",Y2235=0),"",(Y2235-M2235)/Y2235)</f>
        <v>0.25</v>
      </c>
      <c r="AF2235" s="10">
        <f t="shared" ref="AF2235:AF2252" si="1414">IF(OR(Z2235="",Z2235=0),"",(Z2235-N2235)/Z2235)</f>
        <v>0.25</v>
      </c>
      <c r="AG2235" s="8">
        <f t="shared" ref="AG2235:AG2252" si="1415">IF(OR(K2235="",Y2235=""),"",Y2235-K2235)</f>
        <v>35000</v>
      </c>
      <c r="AH2235" s="8">
        <f t="shared" ref="AH2235:AH2252" si="1416">IF(OR(L2235="",Z2235=""),"",Z2235-L2235)</f>
        <v>39000</v>
      </c>
    </row>
    <row r="2236" spans="1:34" x14ac:dyDescent="0.25">
      <c r="A2236" s="7" t="s">
        <v>6471</v>
      </c>
      <c r="B2236" s="7" t="s">
        <v>6472</v>
      </c>
      <c r="C2236" s="7" t="s">
        <v>177</v>
      </c>
      <c r="D2236" s="7" t="s">
        <v>41</v>
      </c>
      <c r="E2236" s="7" t="str">
        <f>INDEX('Нормо-час по специальностям'!$B$6:$B$26,MATCH(D2236,'Нормо-час по специальностям'!$A$6:$A$26,0))</f>
        <v>Сварщик / монтажник МК</v>
      </c>
      <c r="F2236" s="15">
        <v>10</v>
      </c>
      <c r="G2236" s="7" t="s">
        <v>7720</v>
      </c>
      <c r="H2236" s="11">
        <f t="shared" si="1400"/>
        <v>0.7</v>
      </c>
      <c r="I2236" s="8">
        <f>INDEX('Нормо-час по специальностям'!$D$6:$D$26,MATCH(D2236,'Нормо-час по специальностям'!$A$6:$A$26,0))</f>
        <v>900</v>
      </c>
      <c r="J2236" s="8">
        <f>INDEX('Нормо-час по специальностям'!$E$6:$E$26,MATCH(D2236,'Нормо-час по специальностям'!$A$6:$A$26,0))</f>
        <v>1080</v>
      </c>
      <c r="K2236" s="8">
        <f t="shared" si="1401"/>
        <v>9000</v>
      </c>
      <c r="L2236" s="8">
        <f t="shared" si="1402"/>
        <v>10800</v>
      </c>
      <c r="M2236" s="8">
        <f>Расценки!L2235</f>
        <v>15000</v>
      </c>
      <c r="N2236" s="8">
        <f>Расценки!M2235</f>
        <v>17400</v>
      </c>
      <c r="O2236" s="10">
        <f t="shared" si="1403"/>
        <v>-0.4</v>
      </c>
      <c r="P2236" s="10">
        <f t="shared" si="1404"/>
        <v>-0.37931034482758619</v>
      </c>
      <c r="Q2236" s="7" t="str">
        <f t="shared" si="1405"/>
        <v>нормо-часы</v>
      </c>
      <c r="R2236" s="7" t="str">
        <f t="shared" si="1406"/>
        <v>нормо-часы</v>
      </c>
      <c r="S2236" s="8">
        <f t="shared" si="1407"/>
        <v>1500</v>
      </c>
      <c r="T2236" s="8">
        <f t="shared" si="1408"/>
        <v>1740</v>
      </c>
      <c r="U2236" s="8">
        <f>Расценки!F2235</f>
        <v>25000</v>
      </c>
      <c r="V2236" s="8">
        <f>Расценки!G2235</f>
        <v>29000</v>
      </c>
      <c r="W2236" s="10">
        <f t="shared" si="1409"/>
        <v>0.64</v>
      </c>
      <c r="X2236" s="10">
        <f t="shared" si="1410"/>
        <v>0.62758620689655176</v>
      </c>
      <c r="Y2236" s="9">
        <f>Расценки!H2235</f>
        <v>25000</v>
      </c>
      <c r="Z2236" s="9">
        <f>Расценки!I2235</f>
        <v>29000</v>
      </c>
      <c r="AA2236" s="10">
        <f>Расценки!J2235</f>
        <v>0</v>
      </c>
      <c r="AB2236" s="10">
        <f>Расценки!K2235</f>
        <v>0</v>
      </c>
      <c r="AC2236" s="16">
        <f t="shared" si="1411"/>
        <v>0.64</v>
      </c>
      <c r="AD2236" s="16">
        <f t="shared" si="1412"/>
        <v>0.62758620689655176</v>
      </c>
      <c r="AE2236" s="10">
        <f t="shared" si="1413"/>
        <v>0.4</v>
      </c>
      <c r="AF2236" s="10">
        <f t="shared" si="1414"/>
        <v>0.4</v>
      </c>
      <c r="AG2236" s="8">
        <f t="shared" si="1415"/>
        <v>16000</v>
      </c>
      <c r="AH2236" s="8">
        <f t="shared" si="1416"/>
        <v>18200</v>
      </c>
    </row>
    <row r="2237" spans="1:34" x14ac:dyDescent="0.25">
      <c r="A2237" s="7" t="s">
        <v>6474</v>
      </c>
      <c r="B2237" s="7" t="s">
        <v>6475</v>
      </c>
      <c r="C2237" s="7" t="s">
        <v>177</v>
      </c>
      <c r="D2237" s="7" t="s">
        <v>1040</v>
      </c>
      <c r="E2237" s="7" t="str">
        <f>INDEX('Нормо-час по специальностям'!$B$6:$B$26,MATCH(D2237,'Нормо-час по специальностям'!$A$6:$A$26,0))</f>
        <v>Механик ПС / подъёмников / прессов / доков</v>
      </c>
      <c r="F2237" s="15">
        <v>4</v>
      </c>
      <c r="G2237" s="7" t="s">
        <v>7715</v>
      </c>
      <c r="H2237" s="11">
        <f t="shared" si="1400"/>
        <v>1.75</v>
      </c>
      <c r="I2237" s="8">
        <f>INDEX('Нормо-час по специальностям'!$D$6:$D$26,MATCH(D2237,'Нормо-час по специальностям'!$A$6:$A$26,0))</f>
        <v>1500</v>
      </c>
      <c r="J2237" s="8">
        <f>INDEX('Нормо-час по специальностям'!$E$6:$E$26,MATCH(D2237,'Нормо-час по специальностям'!$A$6:$A$26,0))</f>
        <v>1800</v>
      </c>
      <c r="K2237" s="8">
        <f t="shared" si="1401"/>
        <v>6000</v>
      </c>
      <c r="L2237" s="8">
        <f t="shared" si="1402"/>
        <v>7200</v>
      </c>
      <c r="M2237" s="8">
        <f>Расценки!L2236</f>
        <v>6600</v>
      </c>
      <c r="N2237" s="8">
        <f>Расценки!M2236</f>
        <v>7550</v>
      </c>
      <c r="O2237" s="10">
        <f t="shared" si="1403"/>
        <v>-9.0909090909090939E-2</v>
      </c>
      <c r="P2237" s="10">
        <f t="shared" si="1404"/>
        <v>-4.635761589403975E-2</v>
      </c>
      <c r="Q2237" s="7" t="str">
        <f t="shared" si="1405"/>
        <v>равно</v>
      </c>
      <c r="R2237" s="7" t="str">
        <f t="shared" si="1406"/>
        <v>равно</v>
      </c>
      <c r="S2237" s="8">
        <f t="shared" si="1407"/>
        <v>1650</v>
      </c>
      <c r="T2237" s="8">
        <f t="shared" si="1408"/>
        <v>1888</v>
      </c>
      <c r="U2237" s="8">
        <f>Расценки!F2236</f>
        <v>11000</v>
      </c>
      <c r="V2237" s="8">
        <f>Расценки!G2236</f>
        <v>12500</v>
      </c>
      <c r="W2237" s="10">
        <f t="shared" si="1409"/>
        <v>0.45454545454545453</v>
      </c>
      <c r="X2237" s="10">
        <f t="shared" si="1410"/>
        <v>0.42399999999999999</v>
      </c>
      <c r="Y2237" s="9">
        <f>Расценки!H2236</f>
        <v>11000</v>
      </c>
      <c r="Z2237" s="9">
        <f>Расценки!I2236</f>
        <v>12500</v>
      </c>
      <c r="AA2237" s="10">
        <f>Расценки!J2236</f>
        <v>0</v>
      </c>
      <c r="AB2237" s="10">
        <f>Расценки!K2236</f>
        <v>0</v>
      </c>
      <c r="AC2237" s="16">
        <f t="shared" si="1411"/>
        <v>0.45454545454545453</v>
      </c>
      <c r="AD2237" s="16">
        <f t="shared" si="1412"/>
        <v>0.42399999999999999</v>
      </c>
      <c r="AE2237" s="10">
        <f t="shared" si="1413"/>
        <v>0.4</v>
      </c>
      <c r="AF2237" s="10">
        <f t="shared" si="1414"/>
        <v>0.39600000000000002</v>
      </c>
      <c r="AG2237" s="8">
        <f t="shared" si="1415"/>
        <v>5000</v>
      </c>
      <c r="AH2237" s="8">
        <f t="shared" si="1416"/>
        <v>5300</v>
      </c>
    </row>
    <row r="2238" spans="1:34" x14ac:dyDescent="0.25">
      <c r="A2238" s="7" t="s">
        <v>6476</v>
      </c>
      <c r="B2238" s="7" t="s">
        <v>6477</v>
      </c>
      <c r="C2238" s="7" t="s">
        <v>177</v>
      </c>
      <c r="D2238" s="7" t="s">
        <v>41</v>
      </c>
      <c r="E2238" s="7" t="str">
        <f>INDEX('Нормо-час по специальностям'!$B$6:$B$26,MATCH(D2238,'Нормо-час по специальностям'!$A$6:$A$26,0))</f>
        <v>Сварщик / монтажник МК</v>
      </c>
      <c r="F2238" s="15">
        <v>8</v>
      </c>
      <c r="G2238" s="7" t="s">
        <v>7720</v>
      </c>
      <c r="H2238" s="11">
        <f t="shared" si="1400"/>
        <v>0.88</v>
      </c>
      <c r="I2238" s="8">
        <f>INDEX('Нормо-час по специальностям'!$D$6:$D$26,MATCH(D2238,'Нормо-час по специальностям'!$A$6:$A$26,0))</f>
        <v>900</v>
      </c>
      <c r="J2238" s="8">
        <f>INDEX('Нормо-час по специальностям'!$E$6:$E$26,MATCH(D2238,'Нормо-час по специальностям'!$A$6:$A$26,0))</f>
        <v>1080</v>
      </c>
      <c r="K2238" s="8">
        <f t="shared" si="1401"/>
        <v>7200</v>
      </c>
      <c r="L2238" s="8">
        <f t="shared" si="1402"/>
        <v>8640</v>
      </c>
      <c r="M2238" s="8">
        <f>Расценки!L2237</f>
        <v>12600</v>
      </c>
      <c r="N2238" s="8">
        <f>Расценки!M2237</f>
        <v>14400</v>
      </c>
      <c r="O2238" s="10">
        <f t="shared" si="1403"/>
        <v>-0.4285714285714286</v>
      </c>
      <c r="P2238" s="10">
        <f t="shared" si="1404"/>
        <v>-0.4</v>
      </c>
      <c r="Q2238" s="7" t="str">
        <f t="shared" si="1405"/>
        <v>нормо-часы</v>
      </c>
      <c r="R2238" s="7" t="str">
        <f t="shared" si="1406"/>
        <v>нормо-часы</v>
      </c>
      <c r="S2238" s="8">
        <f t="shared" si="1407"/>
        <v>1575</v>
      </c>
      <c r="T2238" s="8">
        <f t="shared" si="1408"/>
        <v>1800</v>
      </c>
      <c r="U2238" s="8">
        <f>Расценки!F2237</f>
        <v>21000</v>
      </c>
      <c r="V2238" s="8">
        <f>Расценки!G2237</f>
        <v>24000</v>
      </c>
      <c r="W2238" s="10">
        <f t="shared" si="1409"/>
        <v>0.65714285714285714</v>
      </c>
      <c r="X2238" s="10">
        <f t="shared" si="1410"/>
        <v>0.64</v>
      </c>
      <c r="Y2238" s="9">
        <f>Расценки!H2237</f>
        <v>21000</v>
      </c>
      <c r="Z2238" s="9">
        <f>Расценки!I2237</f>
        <v>24000</v>
      </c>
      <c r="AA2238" s="10">
        <f>Расценки!J2237</f>
        <v>0</v>
      </c>
      <c r="AB2238" s="10">
        <f>Расценки!K2237</f>
        <v>0</v>
      </c>
      <c r="AC2238" s="16">
        <f t="shared" si="1411"/>
        <v>0.65714285714285714</v>
      </c>
      <c r="AD2238" s="16">
        <f t="shared" si="1412"/>
        <v>0.64</v>
      </c>
      <c r="AE2238" s="10">
        <f t="shared" si="1413"/>
        <v>0.4</v>
      </c>
      <c r="AF2238" s="10">
        <f t="shared" si="1414"/>
        <v>0.4</v>
      </c>
      <c r="AG2238" s="8">
        <f t="shared" si="1415"/>
        <v>13800</v>
      </c>
      <c r="AH2238" s="8">
        <f t="shared" si="1416"/>
        <v>15360</v>
      </c>
    </row>
    <row r="2239" spans="1:34" x14ac:dyDescent="0.25">
      <c r="A2239" s="7" t="s">
        <v>6478</v>
      </c>
      <c r="B2239" s="7" t="s">
        <v>6479</v>
      </c>
      <c r="C2239" s="7" t="s">
        <v>177</v>
      </c>
      <c r="D2239" s="7" t="s">
        <v>41</v>
      </c>
      <c r="E2239" s="7" t="str">
        <f>INDEX('Нормо-час по специальностям'!$B$6:$B$26,MATCH(D2239,'Нормо-час по специальностям'!$A$6:$A$26,0))</f>
        <v>Сварщик / монтажник МК</v>
      </c>
      <c r="F2239" s="15">
        <v>3</v>
      </c>
      <c r="G2239" s="7" t="s">
        <v>7720</v>
      </c>
      <c r="H2239" s="11">
        <f t="shared" si="1400"/>
        <v>2.33</v>
      </c>
      <c r="I2239" s="8">
        <f>INDEX('Нормо-час по специальностям'!$D$6:$D$26,MATCH(D2239,'Нормо-час по специальностям'!$A$6:$A$26,0))</f>
        <v>900</v>
      </c>
      <c r="J2239" s="8">
        <f>INDEX('Нормо-час по специальностям'!$E$6:$E$26,MATCH(D2239,'Нормо-час по специальностям'!$A$6:$A$26,0))</f>
        <v>1080</v>
      </c>
      <c r="K2239" s="8">
        <f t="shared" si="1401"/>
        <v>2700</v>
      </c>
      <c r="L2239" s="8">
        <f t="shared" si="1402"/>
        <v>3240</v>
      </c>
      <c r="M2239" s="8">
        <f>Расценки!L2238</f>
        <v>4200</v>
      </c>
      <c r="N2239" s="8">
        <f>Расценки!M2238</f>
        <v>4800</v>
      </c>
      <c r="O2239" s="10">
        <f t="shared" si="1403"/>
        <v>-0.3571428571428571</v>
      </c>
      <c r="P2239" s="10">
        <f t="shared" si="1404"/>
        <v>-0.32499999999999996</v>
      </c>
      <c r="Q2239" s="7" t="str">
        <f t="shared" si="1405"/>
        <v>нормо-часы</v>
      </c>
      <c r="R2239" s="7" t="str">
        <f t="shared" si="1406"/>
        <v>нормо-часы</v>
      </c>
      <c r="S2239" s="8">
        <f t="shared" si="1407"/>
        <v>1400</v>
      </c>
      <c r="T2239" s="8">
        <f t="shared" si="1408"/>
        <v>1600</v>
      </c>
      <c r="U2239" s="8">
        <f>Расценки!F2238</f>
        <v>7000</v>
      </c>
      <c r="V2239" s="8">
        <f>Расценки!G2238</f>
        <v>8000</v>
      </c>
      <c r="W2239" s="10">
        <f t="shared" si="1409"/>
        <v>0.61428571428571432</v>
      </c>
      <c r="X2239" s="10">
        <f t="shared" si="1410"/>
        <v>0.59499999999999997</v>
      </c>
      <c r="Y2239" s="9">
        <f>Расценки!H2238</f>
        <v>7000</v>
      </c>
      <c r="Z2239" s="9">
        <f>Расценки!I2238</f>
        <v>8000</v>
      </c>
      <c r="AA2239" s="10">
        <f>Расценки!J2238</f>
        <v>0</v>
      </c>
      <c r="AB2239" s="10">
        <f>Расценки!K2238</f>
        <v>0</v>
      </c>
      <c r="AC2239" s="16">
        <f t="shared" si="1411"/>
        <v>0.61428571428571432</v>
      </c>
      <c r="AD2239" s="16">
        <f t="shared" si="1412"/>
        <v>0.59499999999999997</v>
      </c>
      <c r="AE2239" s="10">
        <f t="shared" si="1413"/>
        <v>0.4</v>
      </c>
      <c r="AF2239" s="10">
        <f t="shared" si="1414"/>
        <v>0.4</v>
      </c>
      <c r="AG2239" s="8">
        <f t="shared" si="1415"/>
        <v>4300</v>
      </c>
      <c r="AH2239" s="8">
        <f t="shared" si="1416"/>
        <v>4760</v>
      </c>
    </row>
    <row r="2240" spans="1:34" x14ac:dyDescent="0.25">
      <c r="A2240" s="7" t="s">
        <v>6481</v>
      </c>
      <c r="B2240" s="7" t="s">
        <v>6482</v>
      </c>
      <c r="C2240" s="7" t="s">
        <v>177</v>
      </c>
      <c r="D2240" s="7" t="s">
        <v>1040</v>
      </c>
      <c r="E2240" s="7" t="str">
        <f>INDEX('Нормо-час по специальностям'!$B$6:$B$26,MATCH(D2240,'Нормо-час по специальностям'!$A$6:$A$26,0))</f>
        <v>Механик ПС / подъёмников / прессов / доков</v>
      </c>
      <c r="F2240" s="15">
        <v>16</v>
      </c>
      <c r="G2240" s="7" t="s">
        <v>7715</v>
      </c>
      <c r="H2240" s="11">
        <f t="shared" si="1400"/>
        <v>0.44</v>
      </c>
      <c r="I2240" s="8">
        <f>INDEX('Нормо-час по специальностям'!$D$6:$D$26,MATCH(D2240,'Нормо-час по специальностям'!$A$6:$A$26,0))</f>
        <v>1500</v>
      </c>
      <c r="J2240" s="8">
        <f>INDEX('Нормо-час по специальностям'!$E$6:$E$26,MATCH(D2240,'Нормо-час по специальностям'!$A$6:$A$26,0))</f>
        <v>1800</v>
      </c>
      <c r="K2240" s="8">
        <f t="shared" si="1401"/>
        <v>24000</v>
      </c>
      <c r="L2240" s="8">
        <f t="shared" si="1402"/>
        <v>28800</v>
      </c>
      <c r="M2240" s="8">
        <f>Расценки!L2239</f>
        <v>24000</v>
      </c>
      <c r="N2240" s="8">
        <f>Расценки!M2239</f>
        <v>27600</v>
      </c>
      <c r="O2240" s="10">
        <f t="shared" si="1403"/>
        <v>0</v>
      </c>
      <c r="P2240" s="10">
        <f t="shared" si="1404"/>
        <v>4.3478260869565188E-2</v>
      </c>
      <c r="Q2240" s="7" t="str">
        <f t="shared" si="1405"/>
        <v>равно</v>
      </c>
      <c r="R2240" s="7" t="str">
        <f t="shared" si="1406"/>
        <v>равно</v>
      </c>
      <c r="S2240" s="8">
        <f t="shared" si="1407"/>
        <v>1500</v>
      </c>
      <c r="T2240" s="8">
        <f t="shared" si="1408"/>
        <v>1725</v>
      </c>
      <c r="U2240" s="8">
        <f>Расценки!F2239</f>
        <v>40000</v>
      </c>
      <c r="V2240" s="8">
        <f>Расценки!G2239</f>
        <v>46000</v>
      </c>
      <c r="W2240" s="10">
        <f t="shared" si="1409"/>
        <v>0.4</v>
      </c>
      <c r="X2240" s="10">
        <f t="shared" si="1410"/>
        <v>0.37391304347826088</v>
      </c>
      <c r="Y2240" s="9">
        <f>Расценки!H2239</f>
        <v>40000</v>
      </c>
      <c r="Z2240" s="9">
        <f>Расценки!I2239</f>
        <v>46000</v>
      </c>
      <c r="AA2240" s="10">
        <f>Расценки!J2239</f>
        <v>0</v>
      </c>
      <c r="AB2240" s="10">
        <f>Расценки!K2239</f>
        <v>0</v>
      </c>
      <c r="AC2240" s="16">
        <f t="shared" si="1411"/>
        <v>0.4</v>
      </c>
      <c r="AD2240" s="16">
        <f t="shared" si="1412"/>
        <v>0.37391304347826088</v>
      </c>
      <c r="AE2240" s="10">
        <f t="shared" si="1413"/>
        <v>0.4</v>
      </c>
      <c r="AF2240" s="10">
        <f t="shared" si="1414"/>
        <v>0.4</v>
      </c>
      <c r="AG2240" s="8">
        <f t="shared" si="1415"/>
        <v>16000</v>
      </c>
      <c r="AH2240" s="8">
        <f t="shared" si="1416"/>
        <v>17200</v>
      </c>
    </row>
    <row r="2241" spans="1:34" x14ac:dyDescent="0.25">
      <c r="A2241" s="7" t="s">
        <v>6484</v>
      </c>
      <c r="B2241" s="7" t="s">
        <v>6485</v>
      </c>
      <c r="C2241" s="7" t="s">
        <v>177</v>
      </c>
      <c r="D2241" s="7" t="s">
        <v>41</v>
      </c>
      <c r="E2241" s="7" t="str">
        <f>INDEX('Нормо-час по специальностям'!$B$6:$B$26,MATCH(D2241,'Нормо-час по специальностям'!$A$6:$A$26,0))</f>
        <v>Сварщик / монтажник МК</v>
      </c>
      <c r="F2241" s="15">
        <v>24</v>
      </c>
      <c r="G2241" s="7" t="s">
        <v>7720</v>
      </c>
      <c r="H2241" s="11">
        <f t="shared" si="1400"/>
        <v>0.28999999999999998</v>
      </c>
      <c r="I2241" s="8">
        <f>INDEX('Нормо-час по специальностям'!$D$6:$D$26,MATCH(D2241,'Нормо-час по специальностям'!$A$6:$A$26,0))</f>
        <v>900</v>
      </c>
      <c r="J2241" s="8">
        <f>INDEX('Нормо-час по специальностям'!$E$6:$E$26,MATCH(D2241,'Нормо-час по специальностям'!$A$6:$A$26,0))</f>
        <v>1080</v>
      </c>
      <c r="K2241" s="8">
        <f t="shared" si="1401"/>
        <v>21600</v>
      </c>
      <c r="L2241" s="8">
        <f t="shared" si="1402"/>
        <v>25920</v>
      </c>
      <c r="M2241" s="8">
        <f>Расценки!L2240</f>
        <v>33600</v>
      </c>
      <c r="N2241" s="8">
        <f>Расценки!M2240</f>
        <v>38400</v>
      </c>
      <c r="O2241" s="10">
        <f t="shared" si="1403"/>
        <v>-0.3571428571428571</v>
      </c>
      <c r="P2241" s="10">
        <f t="shared" si="1404"/>
        <v>-0.32499999999999996</v>
      </c>
      <c r="Q2241" s="7" t="str">
        <f t="shared" si="1405"/>
        <v>нормо-часы</v>
      </c>
      <c r="R2241" s="7" t="str">
        <f t="shared" si="1406"/>
        <v>нормо-часы</v>
      </c>
      <c r="S2241" s="8">
        <f t="shared" si="1407"/>
        <v>1400</v>
      </c>
      <c r="T2241" s="8">
        <f t="shared" si="1408"/>
        <v>1600</v>
      </c>
      <c r="U2241" s="8">
        <f>Расценки!F2240</f>
        <v>55000</v>
      </c>
      <c r="V2241" s="8">
        <f>Расценки!G2240</f>
        <v>63000</v>
      </c>
      <c r="W2241" s="10">
        <f t="shared" si="1409"/>
        <v>0.6072727272727273</v>
      </c>
      <c r="X2241" s="10">
        <f t="shared" si="1410"/>
        <v>0.58857142857142852</v>
      </c>
      <c r="Y2241" s="9">
        <f>Расценки!H2240</f>
        <v>55000</v>
      </c>
      <c r="Z2241" s="9">
        <f>Расценки!I2240</f>
        <v>63000</v>
      </c>
      <c r="AA2241" s="10">
        <f>Расценки!J2240</f>
        <v>0</v>
      </c>
      <c r="AB2241" s="10">
        <f>Расценки!K2240</f>
        <v>0</v>
      </c>
      <c r="AC2241" s="16">
        <f t="shared" si="1411"/>
        <v>0.6072727272727273</v>
      </c>
      <c r="AD2241" s="16">
        <f t="shared" si="1412"/>
        <v>0.58857142857142852</v>
      </c>
      <c r="AE2241" s="10">
        <f t="shared" si="1413"/>
        <v>0.3890909090909091</v>
      </c>
      <c r="AF2241" s="10">
        <f t="shared" si="1414"/>
        <v>0.39047619047619048</v>
      </c>
      <c r="AG2241" s="8">
        <f t="shared" si="1415"/>
        <v>33400</v>
      </c>
      <c r="AH2241" s="8">
        <f t="shared" si="1416"/>
        <v>37080</v>
      </c>
    </row>
    <row r="2242" spans="1:34" x14ac:dyDescent="0.25">
      <c r="A2242" s="7" t="s">
        <v>6487</v>
      </c>
      <c r="B2242" s="7" t="s">
        <v>6488</v>
      </c>
      <c r="C2242" s="7" t="s">
        <v>177</v>
      </c>
      <c r="D2242" s="7" t="s">
        <v>392</v>
      </c>
      <c r="E2242" s="7" t="str">
        <f>INDEX('Нормо-час по специальностям'!$B$6:$B$26,MATCH(D2242,'Нормо-час по специальностям'!$A$6:$A$26,0))</f>
        <v>Электромонтажник</v>
      </c>
      <c r="F2242" s="15">
        <v>0.5</v>
      </c>
      <c r="G2242" s="7" t="s">
        <v>7718</v>
      </c>
      <c r="H2242" s="11">
        <f t="shared" si="1400"/>
        <v>14</v>
      </c>
      <c r="I2242" s="8">
        <f>INDEX('Нормо-час по специальностям'!$D$6:$D$26,MATCH(D2242,'Нормо-час по специальностям'!$A$6:$A$26,0))</f>
        <v>850</v>
      </c>
      <c r="J2242" s="8">
        <f>INDEX('Нормо-час по специальностям'!$E$6:$E$26,MATCH(D2242,'Нормо-час по специальностям'!$A$6:$A$26,0))</f>
        <v>1020</v>
      </c>
      <c r="K2242" s="8">
        <f t="shared" si="1401"/>
        <v>425</v>
      </c>
      <c r="L2242" s="8">
        <f t="shared" si="1402"/>
        <v>510</v>
      </c>
      <c r="M2242" s="8">
        <f>Расценки!L2241</f>
        <v>720</v>
      </c>
      <c r="N2242" s="8">
        <f>Расценки!M2241</f>
        <v>840</v>
      </c>
      <c r="O2242" s="10">
        <f t="shared" si="1403"/>
        <v>-0.40972222222222221</v>
      </c>
      <c r="P2242" s="10">
        <f t="shared" si="1404"/>
        <v>-0.3928571428571429</v>
      </c>
      <c r="Q2242" s="7" t="str">
        <f t="shared" si="1405"/>
        <v>нормо-часы</v>
      </c>
      <c r="R2242" s="7" t="str">
        <f t="shared" si="1406"/>
        <v>нормо-часы</v>
      </c>
      <c r="S2242" s="8">
        <f t="shared" si="1407"/>
        <v>1440</v>
      </c>
      <c r="T2242" s="8">
        <f t="shared" si="1408"/>
        <v>1680</v>
      </c>
      <c r="U2242" s="8">
        <f>Расценки!F2241</f>
        <v>1200</v>
      </c>
      <c r="V2242" s="8">
        <f>Расценки!G2241</f>
        <v>1400</v>
      </c>
      <c r="W2242" s="10">
        <f t="shared" si="1409"/>
        <v>0.64583333333333337</v>
      </c>
      <c r="X2242" s="10">
        <f t="shared" si="1410"/>
        <v>0.63571428571428568</v>
      </c>
      <c r="Y2242" s="9">
        <f>Расценки!H2241</f>
        <v>1200</v>
      </c>
      <c r="Z2242" s="9">
        <f>Расценки!I2241</f>
        <v>1400</v>
      </c>
      <c r="AA2242" s="10">
        <f>Расценки!J2241</f>
        <v>0</v>
      </c>
      <c r="AB2242" s="10">
        <f>Расценки!K2241</f>
        <v>0</v>
      </c>
      <c r="AC2242" s="16">
        <f t="shared" si="1411"/>
        <v>0.64583333333333337</v>
      </c>
      <c r="AD2242" s="16">
        <f t="shared" si="1412"/>
        <v>0.63571428571428568</v>
      </c>
      <c r="AE2242" s="10">
        <f t="shared" si="1413"/>
        <v>0.4</v>
      </c>
      <c r="AF2242" s="10">
        <f t="shared" si="1414"/>
        <v>0.4</v>
      </c>
      <c r="AG2242" s="8">
        <f t="shared" si="1415"/>
        <v>775</v>
      </c>
      <c r="AH2242" s="8">
        <f t="shared" si="1416"/>
        <v>890</v>
      </c>
    </row>
    <row r="2243" spans="1:34" x14ac:dyDescent="0.25">
      <c r="A2243" s="12" t="s">
        <v>6489</v>
      </c>
      <c r="B2243" s="12" t="s">
        <v>6490</v>
      </c>
      <c r="C2243" s="12" t="s">
        <v>6491</v>
      </c>
      <c r="D2243" s="7" t="s">
        <v>1040</v>
      </c>
      <c r="E2243" s="7" t="str">
        <f>INDEX('Нормо-час по специальностям'!$B$6:$B$26,MATCH(D2243,'Нормо-час по специальностям'!$A$6:$A$26,0))</f>
        <v>Механик ПС / подъёмников / прессов / доков</v>
      </c>
      <c r="F2243" s="15">
        <v>3</v>
      </c>
      <c r="G2243" s="7" t="s">
        <v>7715</v>
      </c>
      <c r="H2243" s="11">
        <f t="shared" si="1400"/>
        <v>2.33</v>
      </c>
      <c r="I2243" s="8">
        <f>INDEX('Нормо-час по специальностям'!$D$6:$D$26,MATCH(D2243,'Нормо-час по специальностям'!$A$6:$A$26,0))</f>
        <v>1500</v>
      </c>
      <c r="J2243" s="8">
        <f>INDEX('Нормо-час по специальностям'!$E$6:$E$26,MATCH(D2243,'Нормо-час по специальностям'!$A$6:$A$26,0))</f>
        <v>1800</v>
      </c>
      <c r="K2243" s="8">
        <f t="shared" si="1401"/>
        <v>4500</v>
      </c>
      <c r="L2243" s="8">
        <f t="shared" si="1402"/>
        <v>5400</v>
      </c>
      <c r="M2243" s="8">
        <f>Расценки!L2242</f>
        <v>5400</v>
      </c>
      <c r="N2243" s="8">
        <f>Расценки!M2242</f>
        <v>6600</v>
      </c>
      <c r="O2243" s="10">
        <f t="shared" si="1403"/>
        <v>-0.16666666666666663</v>
      </c>
      <c r="P2243" s="10">
        <f t="shared" si="1404"/>
        <v>-0.18181818181818177</v>
      </c>
      <c r="Q2243" s="7" t="str">
        <f t="shared" si="1405"/>
        <v>нормо-часы</v>
      </c>
      <c r="R2243" s="7" t="str">
        <f t="shared" si="1406"/>
        <v>нормо-часы</v>
      </c>
      <c r="S2243" s="8">
        <f t="shared" si="1407"/>
        <v>1800</v>
      </c>
      <c r="T2243" s="8">
        <f t="shared" si="1408"/>
        <v>2200</v>
      </c>
      <c r="U2243" s="8">
        <f>Расценки!F2242</f>
        <v>9000</v>
      </c>
      <c r="V2243" s="8">
        <f>Расценки!G2242</f>
        <v>11000</v>
      </c>
      <c r="W2243" s="10">
        <f t="shared" si="1409"/>
        <v>0.5</v>
      </c>
      <c r="X2243" s="10">
        <f t="shared" si="1410"/>
        <v>0.50909090909090904</v>
      </c>
      <c r="Y2243" s="9">
        <f>Расценки!H2242</f>
        <v>9000</v>
      </c>
      <c r="Z2243" s="9">
        <f>Расценки!I2242</f>
        <v>11000</v>
      </c>
      <c r="AA2243" s="10">
        <f>Расценки!J2242</f>
        <v>0</v>
      </c>
      <c r="AB2243" s="10">
        <f>Расценки!K2242</f>
        <v>0</v>
      </c>
      <c r="AC2243" s="16">
        <f t="shared" si="1411"/>
        <v>0.5</v>
      </c>
      <c r="AD2243" s="16">
        <f t="shared" si="1412"/>
        <v>0.50909090909090904</v>
      </c>
      <c r="AE2243" s="10">
        <f t="shared" si="1413"/>
        <v>0.4</v>
      </c>
      <c r="AF2243" s="10">
        <f t="shared" si="1414"/>
        <v>0.4</v>
      </c>
      <c r="AG2243" s="8">
        <f t="shared" si="1415"/>
        <v>4500</v>
      </c>
      <c r="AH2243" s="8">
        <f t="shared" si="1416"/>
        <v>5600</v>
      </c>
    </row>
    <row r="2244" spans="1:34" x14ac:dyDescent="0.25">
      <c r="A2244" s="12" t="s">
        <v>6493</v>
      </c>
      <c r="B2244" s="12" t="s">
        <v>6494</v>
      </c>
      <c r="C2244" s="12" t="s">
        <v>177</v>
      </c>
      <c r="D2244" s="7" t="s">
        <v>1040</v>
      </c>
      <c r="E2244" s="7" t="str">
        <f>INDEX('Нормо-час по специальностям'!$B$6:$B$26,MATCH(D2244,'Нормо-час по специальностям'!$A$6:$A$26,0))</f>
        <v>Механик ПС / подъёмников / прессов / доков</v>
      </c>
      <c r="F2244" s="15">
        <v>8</v>
      </c>
      <c r="G2244" s="7" t="s">
        <v>7715</v>
      </c>
      <c r="H2244" s="11">
        <f t="shared" si="1400"/>
        <v>0.88</v>
      </c>
      <c r="I2244" s="8">
        <f>INDEX('Нормо-час по специальностям'!$D$6:$D$26,MATCH(D2244,'Нормо-час по специальностям'!$A$6:$A$26,0))</f>
        <v>1500</v>
      </c>
      <c r="J2244" s="8">
        <f>INDEX('Нормо-час по специальностям'!$E$6:$E$26,MATCH(D2244,'Нормо-час по специальностям'!$A$6:$A$26,0))</f>
        <v>1800</v>
      </c>
      <c r="K2244" s="8">
        <f t="shared" si="1401"/>
        <v>12000</v>
      </c>
      <c r="L2244" s="8">
        <f t="shared" si="1402"/>
        <v>14400</v>
      </c>
      <c r="M2244" s="8">
        <f>Расценки!L2243</f>
        <v>14400</v>
      </c>
      <c r="N2244" s="8">
        <f>Расценки!M2243</f>
        <v>17400</v>
      </c>
      <c r="O2244" s="10">
        <f t="shared" si="1403"/>
        <v>-0.16666666666666663</v>
      </c>
      <c r="P2244" s="10">
        <f t="shared" si="1404"/>
        <v>-0.17241379310344829</v>
      </c>
      <c r="Q2244" s="7" t="str">
        <f t="shared" si="1405"/>
        <v>нормо-часы</v>
      </c>
      <c r="R2244" s="7" t="str">
        <f t="shared" si="1406"/>
        <v>нормо-часы</v>
      </c>
      <c r="S2244" s="8">
        <f t="shared" si="1407"/>
        <v>1800</v>
      </c>
      <c r="T2244" s="8">
        <f t="shared" si="1408"/>
        <v>2175</v>
      </c>
      <c r="U2244" s="8">
        <f>Расценки!F2243</f>
        <v>25000</v>
      </c>
      <c r="V2244" s="8">
        <f>Расценки!G2243</f>
        <v>30000</v>
      </c>
      <c r="W2244" s="10">
        <f t="shared" si="1409"/>
        <v>0.52</v>
      </c>
      <c r="X2244" s="10">
        <f t="shared" si="1410"/>
        <v>0.52</v>
      </c>
      <c r="Y2244" s="9">
        <f>Расценки!H2243</f>
        <v>25000</v>
      </c>
      <c r="Z2244" s="9">
        <f>Расценки!I2243</f>
        <v>30000</v>
      </c>
      <c r="AA2244" s="10">
        <f>Расценки!J2243</f>
        <v>0</v>
      </c>
      <c r="AB2244" s="10">
        <f>Расценки!K2243</f>
        <v>0</v>
      </c>
      <c r="AC2244" s="16">
        <f t="shared" si="1411"/>
        <v>0.52</v>
      </c>
      <c r="AD2244" s="16">
        <f t="shared" si="1412"/>
        <v>0.52</v>
      </c>
      <c r="AE2244" s="10">
        <f t="shared" si="1413"/>
        <v>0.42399999999999999</v>
      </c>
      <c r="AF2244" s="10">
        <f t="shared" si="1414"/>
        <v>0.42</v>
      </c>
      <c r="AG2244" s="8">
        <f t="shared" si="1415"/>
        <v>13000</v>
      </c>
      <c r="AH2244" s="8">
        <f t="shared" si="1416"/>
        <v>15600</v>
      </c>
    </row>
    <row r="2245" spans="1:34" x14ac:dyDescent="0.25">
      <c r="A2245" s="12" t="s">
        <v>6496</v>
      </c>
      <c r="B2245" s="12" t="s">
        <v>6497</v>
      </c>
      <c r="C2245" s="12" t="s">
        <v>177</v>
      </c>
      <c r="D2245" s="7" t="s">
        <v>1040</v>
      </c>
      <c r="E2245" s="7" t="str">
        <f>INDEX('Нормо-час по специальностям'!$B$6:$B$26,MATCH(D2245,'Нормо-час по специальностям'!$A$6:$A$26,0))</f>
        <v>Механик ПС / подъёмников / прессов / доков</v>
      </c>
      <c r="F2245" s="15">
        <v>2</v>
      </c>
      <c r="G2245" s="7" t="s">
        <v>7715</v>
      </c>
      <c r="H2245" s="11">
        <f t="shared" si="1400"/>
        <v>3.5</v>
      </c>
      <c r="I2245" s="8">
        <f>INDEX('Нормо-час по специальностям'!$D$6:$D$26,MATCH(D2245,'Нормо-час по специальностям'!$A$6:$A$26,0))</f>
        <v>1500</v>
      </c>
      <c r="J2245" s="8">
        <f>INDEX('Нормо-час по специальностям'!$E$6:$E$26,MATCH(D2245,'Нормо-час по специальностям'!$A$6:$A$26,0))</f>
        <v>1800</v>
      </c>
      <c r="K2245" s="8">
        <f t="shared" si="1401"/>
        <v>3000</v>
      </c>
      <c r="L2245" s="8">
        <f t="shared" si="1402"/>
        <v>3600</v>
      </c>
      <c r="M2245" s="8">
        <f>Расценки!L2244</f>
        <v>3250</v>
      </c>
      <c r="N2245" s="8">
        <f>Расценки!M2244</f>
        <v>3700</v>
      </c>
      <c r="O2245" s="10">
        <f t="shared" si="1403"/>
        <v>-7.6923076923076872E-2</v>
      </c>
      <c r="P2245" s="10">
        <f t="shared" si="1404"/>
        <v>-2.7027027027026973E-2</v>
      </c>
      <c r="Q2245" s="7" t="str">
        <f t="shared" si="1405"/>
        <v>равно</v>
      </c>
      <c r="R2245" s="7" t="str">
        <f t="shared" si="1406"/>
        <v>равно</v>
      </c>
      <c r="S2245" s="8">
        <f t="shared" si="1407"/>
        <v>1625</v>
      </c>
      <c r="T2245" s="8">
        <f t="shared" si="1408"/>
        <v>1850</v>
      </c>
      <c r="U2245" s="8">
        <f>Расценки!F2244</f>
        <v>5500</v>
      </c>
      <c r="V2245" s="8">
        <f>Расценки!G2244</f>
        <v>6500</v>
      </c>
      <c r="W2245" s="10">
        <f t="shared" si="1409"/>
        <v>0.45454545454545453</v>
      </c>
      <c r="X2245" s="10">
        <f t="shared" si="1410"/>
        <v>0.44615384615384618</v>
      </c>
      <c r="Y2245" s="9">
        <f>Расценки!H2244</f>
        <v>5500</v>
      </c>
      <c r="Z2245" s="9">
        <f>Расценки!I2244</f>
        <v>6500</v>
      </c>
      <c r="AA2245" s="10">
        <f>Расценки!J2244</f>
        <v>0</v>
      </c>
      <c r="AB2245" s="10">
        <f>Расценки!K2244</f>
        <v>0</v>
      </c>
      <c r="AC2245" s="16">
        <f t="shared" si="1411"/>
        <v>0.45454545454545453</v>
      </c>
      <c r="AD2245" s="16">
        <f t="shared" si="1412"/>
        <v>0.44615384615384618</v>
      </c>
      <c r="AE2245" s="10">
        <f t="shared" si="1413"/>
        <v>0.40909090909090912</v>
      </c>
      <c r="AF2245" s="10">
        <f t="shared" si="1414"/>
        <v>0.43076923076923079</v>
      </c>
      <c r="AG2245" s="8">
        <f t="shared" si="1415"/>
        <v>2500</v>
      </c>
      <c r="AH2245" s="8">
        <f t="shared" si="1416"/>
        <v>2900</v>
      </c>
    </row>
    <row r="2246" spans="1:34" x14ac:dyDescent="0.25">
      <c r="A2246" s="12" t="s">
        <v>6498</v>
      </c>
      <c r="B2246" s="12" t="s">
        <v>6499</v>
      </c>
      <c r="C2246" s="12" t="s">
        <v>1050</v>
      </c>
      <c r="D2246" s="7" t="s">
        <v>1040</v>
      </c>
      <c r="E2246" s="7" t="str">
        <f>INDEX('Нормо-час по специальностям'!$B$6:$B$26,MATCH(D2246,'Нормо-час по специальностям'!$A$6:$A$26,0))</f>
        <v>Механик ПС / подъёмников / прессов / доков</v>
      </c>
      <c r="F2246" s="15">
        <v>6</v>
      </c>
      <c r="G2246" s="7" t="s">
        <v>7715</v>
      </c>
      <c r="H2246" s="11">
        <f t="shared" si="1400"/>
        <v>1.17</v>
      </c>
      <c r="I2246" s="8">
        <f>INDEX('Нормо-час по специальностям'!$D$6:$D$26,MATCH(D2246,'Нормо-час по специальностям'!$A$6:$A$26,0))</f>
        <v>1500</v>
      </c>
      <c r="J2246" s="8">
        <f>INDEX('Нормо-час по специальностям'!$E$6:$E$26,MATCH(D2246,'Нормо-час по специальностям'!$A$6:$A$26,0))</f>
        <v>1800</v>
      </c>
      <c r="K2246" s="8">
        <f t="shared" si="1401"/>
        <v>9000</v>
      </c>
      <c r="L2246" s="8">
        <f t="shared" si="1402"/>
        <v>10800</v>
      </c>
      <c r="M2246" s="8">
        <f>Расценки!L2245</f>
        <v>10200</v>
      </c>
      <c r="N2246" s="8">
        <f>Расценки!M2245</f>
        <v>12000</v>
      </c>
      <c r="O2246" s="10">
        <f t="shared" si="1403"/>
        <v>-0.11764705882352944</v>
      </c>
      <c r="P2246" s="10">
        <f t="shared" si="1404"/>
        <v>-9.9999999999999978E-2</v>
      </c>
      <c r="Q2246" s="7" t="str">
        <f t="shared" si="1405"/>
        <v>нормо-часы</v>
      </c>
      <c r="R2246" s="7" t="str">
        <f t="shared" si="1406"/>
        <v>равно</v>
      </c>
      <c r="S2246" s="8">
        <f t="shared" si="1407"/>
        <v>1700</v>
      </c>
      <c r="T2246" s="8">
        <f t="shared" si="1408"/>
        <v>2000</v>
      </c>
      <c r="U2246" s="8">
        <f>Расценки!F2245</f>
        <v>18000</v>
      </c>
      <c r="V2246" s="8">
        <f>Расценки!G2245</f>
        <v>21000</v>
      </c>
      <c r="W2246" s="10">
        <f t="shared" si="1409"/>
        <v>0.5</v>
      </c>
      <c r="X2246" s="10">
        <f t="shared" si="1410"/>
        <v>0.48571428571428571</v>
      </c>
      <c r="Y2246" s="9">
        <f>Расценки!H2245</f>
        <v>18000</v>
      </c>
      <c r="Z2246" s="9">
        <f>Расценки!I2245</f>
        <v>21000</v>
      </c>
      <c r="AA2246" s="10">
        <f>Расценки!J2245</f>
        <v>0</v>
      </c>
      <c r="AB2246" s="10">
        <f>Расценки!K2245</f>
        <v>0</v>
      </c>
      <c r="AC2246" s="16">
        <f t="shared" si="1411"/>
        <v>0.5</v>
      </c>
      <c r="AD2246" s="16">
        <f t="shared" si="1412"/>
        <v>0.48571428571428571</v>
      </c>
      <c r="AE2246" s="10">
        <f t="shared" si="1413"/>
        <v>0.43333333333333335</v>
      </c>
      <c r="AF2246" s="10">
        <f t="shared" si="1414"/>
        <v>0.42857142857142855</v>
      </c>
      <c r="AG2246" s="8">
        <f t="shared" si="1415"/>
        <v>9000</v>
      </c>
      <c r="AH2246" s="8">
        <f t="shared" si="1416"/>
        <v>10200</v>
      </c>
    </row>
    <row r="2247" spans="1:34" x14ac:dyDescent="0.25">
      <c r="A2247" s="12" t="s">
        <v>6501</v>
      </c>
      <c r="B2247" s="12" t="s">
        <v>6502</v>
      </c>
      <c r="C2247" s="12" t="s">
        <v>177</v>
      </c>
      <c r="D2247" s="7" t="s">
        <v>1040</v>
      </c>
      <c r="E2247" s="7" t="str">
        <f>INDEX('Нормо-час по специальностям'!$B$6:$B$26,MATCH(D2247,'Нормо-час по специальностям'!$A$6:$A$26,0))</f>
        <v>Механик ПС / подъёмников / прессов / доков</v>
      </c>
      <c r="F2247" s="15">
        <v>1</v>
      </c>
      <c r="G2247" s="7" t="s">
        <v>7718</v>
      </c>
      <c r="H2247" s="11">
        <f t="shared" si="1400"/>
        <v>7</v>
      </c>
      <c r="I2247" s="8">
        <f>INDEX('Нормо-час по специальностям'!$D$6:$D$26,MATCH(D2247,'Нормо-час по специальностям'!$A$6:$A$26,0))</f>
        <v>1500</v>
      </c>
      <c r="J2247" s="8">
        <f>INDEX('Нормо-час по специальностям'!$E$6:$E$26,MATCH(D2247,'Нормо-час по специальностям'!$A$6:$A$26,0))</f>
        <v>1800</v>
      </c>
      <c r="K2247" s="8">
        <f t="shared" si="1401"/>
        <v>1500</v>
      </c>
      <c r="L2247" s="8">
        <f t="shared" si="1402"/>
        <v>1800</v>
      </c>
      <c r="M2247" s="8">
        <f>Расценки!L2246</f>
        <v>1800</v>
      </c>
      <c r="N2247" s="8">
        <f>Расценки!M2246</f>
        <v>2050</v>
      </c>
      <c r="O2247" s="10">
        <f t="shared" si="1403"/>
        <v>-0.16666666666666663</v>
      </c>
      <c r="P2247" s="10">
        <f t="shared" si="1404"/>
        <v>-0.12195121951219512</v>
      </c>
      <c r="Q2247" s="7" t="str">
        <f t="shared" si="1405"/>
        <v>нормо-часы</v>
      </c>
      <c r="R2247" s="7" t="str">
        <f t="shared" si="1406"/>
        <v>нормо-часы</v>
      </c>
      <c r="S2247" s="8">
        <f t="shared" si="1407"/>
        <v>1800</v>
      </c>
      <c r="T2247" s="8">
        <f t="shared" si="1408"/>
        <v>2050</v>
      </c>
      <c r="U2247" s="8">
        <f>Расценки!F2246</f>
        <v>3500</v>
      </c>
      <c r="V2247" s="8">
        <f>Расценки!G2246</f>
        <v>4000</v>
      </c>
      <c r="W2247" s="10">
        <f t="shared" si="1409"/>
        <v>0.5714285714285714</v>
      </c>
      <c r="X2247" s="10">
        <f t="shared" si="1410"/>
        <v>0.55000000000000004</v>
      </c>
      <c r="Y2247" s="9">
        <f>Расценки!H2246</f>
        <v>3500</v>
      </c>
      <c r="Z2247" s="9">
        <f>Расценки!I2246</f>
        <v>4000</v>
      </c>
      <c r="AA2247" s="10">
        <f>Расценки!J2246</f>
        <v>0</v>
      </c>
      <c r="AB2247" s="10">
        <f>Расценки!K2246</f>
        <v>0</v>
      </c>
      <c r="AC2247" s="16">
        <f t="shared" si="1411"/>
        <v>0.5714285714285714</v>
      </c>
      <c r="AD2247" s="16">
        <f t="shared" si="1412"/>
        <v>0.55000000000000004</v>
      </c>
      <c r="AE2247" s="10">
        <f t="shared" si="1413"/>
        <v>0.48571428571428571</v>
      </c>
      <c r="AF2247" s="10">
        <f t="shared" si="1414"/>
        <v>0.48749999999999999</v>
      </c>
      <c r="AG2247" s="8">
        <f t="shared" si="1415"/>
        <v>2000</v>
      </c>
      <c r="AH2247" s="8">
        <f t="shared" si="1416"/>
        <v>2200</v>
      </c>
    </row>
    <row r="2248" spans="1:34" x14ac:dyDescent="0.25">
      <c r="A2248" s="12" t="s">
        <v>6503</v>
      </c>
      <c r="B2248" s="12" t="s">
        <v>6504</v>
      </c>
      <c r="C2248" s="12" t="s">
        <v>1050</v>
      </c>
      <c r="D2248" s="7" t="s">
        <v>1040</v>
      </c>
      <c r="E2248" s="7" t="str">
        <f>INDEX('Нормо-час по специальностям'!$B$6:$B$26,MATCH(D2248,'Нормо-час по специальностям'!$A$6:$A$26,0))</f>
        <v>Механик ПС / подъёмников / прессов / доков</v>
      </c>
      <c r="F2248" s="15">
        <v>6</v>
      </c>
      <c r="G2248" s="7" t="s">
        <v>7715</v>
      </c>
      <c r="H2248" s="11">
        <f t="shared" si="1400"/>
        <v>1.17</v>
      </c>
      <c r="I2248" s="8">
        <f>INDEX('Нормо-час по специальностям'!$D$6:$D$26,MATCH(D2248,'Нормо-час по специальностям'!$A$6:$A$26,0))</f>
        <v>1500</v>
      </c>
      <c r="J2248" s="8">
        <f>INDEX('Нормо-час по специальностям'!$E$6:$E$26,MATCH(D2248,'Нормо-час по специальностям'!$A$6:$A$26,0))</f>
        <v>1800</v>
      </c>
      <c r="K2248" s="8">
        <f t="shared" si="1401"/>
        <v>9000</v>
      </c>
      <c r="L2248" s="8">
        <f t="shared" si="1402"/>
        <v>10800</v>
      </c>
      <c r="M2248" s="8">
        <f>Расценки!L2247</f>
        <v>9600</v>
      </c>
      <c r="N2248" s="8">
        <f>Расценки!M2247</f>
        <v>11400</v>
      </c>
      <c r="O2248" s="10">
        <f t="shared" si="1403"/>
        <v>-6.25E-2</v>
      </c>
      <c r="P2248" s="10">
        <f t="shared" si="1404"/>
        <v>-5.2631578947368474E-2</v>
      </c>
      <c r="Q2248" s="7" t="str">
        <f t="shared" si="1405"/>
        <v>равно</v>
      </c>
      <c r="R2248" s="7" t="str">
        <f t="shared" si="1406"/>
        <v>равно</v>
      </c>
      <c r="S2248" s="8">
        <f t="shared" si="1407"/>
        <v>1600</v>
      </c>
      <c r="T2248" s="8">
        <f t="shared" si="1408"/>
        <v>1900</v>
      </c>
      <c r="U2248" s="8">
        <f>Расценки!F2247</f>
        <v>16000</v>
      </c>
      <c r="V2248" s="8">
        <f>Расценки!G2247</f>
        <v>20000</v>
      </c>
      <c r="W2248" s="10">
        <f t="shared" si="1409"/>
        <v>0.4375</v>
      </c>
      <c r="X2248" s="10">
        <f t="shared" si="1410"/>
        <v>0.46</v>
      </c>
      <c r="Y2248" s="9">
        <f>Расценки!H2247</f>
        <v>16000</v>
      </c>
      <c r="Z2248" s="9">
        <f>Расценки!I2247</f>
        <v>20000</v>
      </c>
      <c r="AA2248" s="10">
        <f>Расценки!J2247</f>
        <v>0</v>
      </c>
      <c r="AB2248" s="10">
        <f>Расценки!K2247</f>
        <v>0</v>
      </c>
      <c r="AC2248" s="16">
        <f t="shared" si="1411"/>
        <v>0.4375</v>
      </c>
      <c r="AD2248" s="16">
        <f t="shared" si="1412"/>
        <v>0.46</v>
      </c>
      <c r="AE2248" s="10">
        <f t="shared" si="1413"/>
        <v>0.4</v>
      </c>
      <c r="AF2248" s="10">
        <f t="shared" si="1414"/>
        <v>0.43</v>
      </c>
      <c r="AG2248" s="8">
        <f t="shared" si="1415"/>
        <v>7000</v>
      </c>
      <c r="AH2248" s="8">
        <f t="shared" si="1416"/>
        <v>9200</v>
      </c>
    </row>
    <row r="2249" spans="1:34" x14ac:dyDescent="0.25">
      <c r="A2249" s="12" t="s">
        <v>6506</v>
      </c>
      <c r="B2249" s="12" t="s">
        <v>6507</v>
      </c>
      <c r="C2249" s="12" t="s">
        <v>1490</v>
      </c>
      <c r="D2249" s="7" t="s">
        <v>1040</v>
      </c>
      <c r="E2249" s="7" t="str">
        <f>INDEX('Нормо-час по специальностям'!$B$6:$B$26,MATCH(D2249,'Нормо-час по специальностям'!$A$6:$A$26,0))</f>
        <v>Механик ПС / подъёмников / прессов / доков</v>
      </c>
      <c r="F2249" s="15">
        <v>1</v>
      </c>
      <c r="G2249" s="7" t="s">
        <v>6999</v>
      </c>
      <c r="H2249" s="11">
        <f t="shared" si="1400"/>
        <v>7</v>
      </c>
      <c r="I2249" s="8">
        <f>INDEX('Нормо-час по специальностям'!$D$6:$D$26,MATCH(D2249,'Нормо-час по специальностям'!$A$6:$A$26,0))</f>
        <v>1500</v>
      </c>
      <c r="J2249" s="8">
        <f>INDEX('Нормо-час по специальностям'!$E$6:$E$26,MATCH(D2249,'Нормо-час по специальностям'!$A$6:$A$26,0))</f>
        <v>1800</v>
      </c>
      <c r="K2249" s="8">
        <f t="shared" si="1401"/>
        <v>1500</v>
      </c>
      <c r="L2249" s="8">
        <f t="shared" si="1402"/>
        <v>1800</v>
      </c>
      <c r="M2249" s="8">
        <f>Расценки!L2248</f>
        <v>1700</v>
      </c>
      <c r="N2249" s="8">
        <f>Расценки!M2248</f>
        <v>1900</v>
      </c>
      <c r="O2249" s="10">
        <f t="shared" si="1403"/>
        <v>-0.11764705882352944</v>
      </c>
      <c r="P2249" s="10">
        <f t="shared" si="1404"/>
        <v>-5.2631578947368474E-2</v>
      </c>
      <c r="Q2249" s="7" t="str">
        <f t="shared" si="1405"/>
        <v>нормо-часы</v>
      </c>
      <c r="R2249" s="7" t="str">
        <f t="shared" si="1406"/>
        <v>равно</v>
      </c>
      <c r="S2249" s="8">
        <f t="shared" si="1407"/>
        <v>1700</v>
      </c>
      <c r="T2249" s="8">
        <f t="shared" si="1408"/>
        <v>1900</v>
      </c>
      <c r="U2249" s="8">
        <f>Расценки!F2248</f>
        <v>3000</v>
      </c>
      <c r="V2249" s="8">
        <f>Расценки!G2248</f>
        <v>3500</v>
      </c>
      <c r="W2249" s="10">
        <f t="shared" si="1409"/>
        <v>0.5</v>
      </c>
      <c r="X2249" s="10">
        <f t="shared" si="1410"/>
        <v>0.48571428571428571</v>
      </c>
      <c r="Y2249" s="9">
        <f>Расценки!H2248</f>
        <v>3000</v>
      </c>
      <c r="Z2249" s="9">
        <f>Расценки!I2248</f>
        <v>3500</v>
      </c>
      <c r="AA2249" s="10">
        <f>Расценки!J2248</f>
        <v>0</v>
      </c>
      <c r="AB2249" s="10">
        <f>Расценки!K2248</f>
        <v>0</v>
      </c>
      <c r="AC2249" s="16">
        <f t="shared" si="1411"/>
        <v>0.5</v>
      </c>
      <c r="AD2249" s="16">
        <f t="shared" si="1412"/>
        <v>0.48571428571428571</v>
      </c>
      <c r="AE2249" s="10">
        <f t="shared" si="1413"/>
        <v>0.43333333333333335</v>
      </c>
      <c r="AF2249" s="10">
        <f t="shared" si="1414"/>
        <v>0.45714285714285713</v>
      </c>
      <c r="AG2249" s="8">
        <f t="shared" si="1415"/>
        <v>1500</v>
      </c>
      <c r="AH2249" s="8">
        <f t="shared" si="1416"/>
        <v>1700</v>
      </c>
    </row>
    <row r="2250" spans="1:34" x14ac:dyDescent="0.25">
      <c r="A2250" s="12" t="s">
        <v>6508</v>
      </c>
      <c r="B2250" s="12" t="s">
        <v>6509</v>
      </c>
      <c r="C2250" s="12" t="s">
        <v>177</v>
      </c>
      <c r="D2250" s="7" t="s">
        <v>1040</v>
      </c>
      <c r="E2250" s="7" t="str">
        <f>INDEX('Нормо-час по специальностям'!$B$6:$B$26,MATCH(D2250,'Нормо-час по специальностям'!$A$6:$A$26,0))</f>
        <v>Механик ПС / подъёмников / прессов / доков</v>
      </c>
      <c r="F2250" s="15">
        <v>4</v>
      </c>
      <c r="G2250" s="7" t="s">
        <v>7715</v>
      </c>
      <c r="H2250" s="11">
        <f t="shared" si="1400"/>
        <v>1.75</v>
      </c>
      <c r="I2250" s="8">
        <f>INDEX('Нормо-час по специальностям'!$D$6:$D$26,MATCH(D2250,'Нормо-час по специальностям'!$A$6:$A$26,0))</f>
        <v>1500</v>
      </c>
      <c r="J2250" s="8">
        <f>INDEX('Нормо-час по специальностям'!$E$6:$E$26,MATCH(D2250,'Нормо-час по специальностям'!$A$6:$A$26,0))</f>
        <v>1800</v>
      </c>
      <c r="K2250" s="8">
        <f t="shared" si="1401"/>
        <v>6000</v>
      </c>
      <c r="L2250" s="8">
        <f t="shared" si="1402"/>
        <v>7200</v>
      </c>
      <c r="M2250" s="8">
        <f>Расценки!L2249</f>
        <v>6600</v>
      </c>
      <c r="N2250" s="8">
        <f>Расценки!M2249</f>
        <v>7550</v>
      </c>
      <c r="O2250" s="10">
        <f t="shared" si="1403"/>
        <v>-9.0909090909090939E-2</v>
      </c>
      <c r="P2250" s="10">
        <f t="shared" si="1404"/>
        <v>-4.635761589403975E-2</v>
      </c>
      <c r="Q2250" s="7" t="str">
        <f t="shared" si="1405"/>
        <v>равно</v>
      </c>
      <c r="R2250" s="7" t="str">
        <f t="shared" si="1406"/>
        <v>равно</v>
      </c>
      <c r="S2250" s="8">
        <f t="shared" si="1407"/>
        <v>1650</v>
      </c>
      <c r="T2250" s="8">
        <f t="shared" si="1408"/>
        <v>1888</v>
      </c>
      <c r="U2250" s="8">
        <f>Расценки!F2249</f>
        <v>11000</v>
      </c>
      <c r="V2250" s="8">
        <f>Расценки!G2249</f>
        <v>12500</v>
      </c>
      <c r="W2250" s="10">
        <f t="shared" si="1409"/>
        <v>0.45454545454545453</v>
      </c>
      <c r="X2250" s="10">
        <f t="shared" si="1410"/>
        <v>0.42399999999999999</v>
      </c>
      <c r="Y2250" s="9">
        <f>Расценки!H2249</f>
        <v>11000</v>
      </c>
      <c r="Z2250" s="9">
        <f>Расценки!I2249</f>
        <v>12500</v>
      </c>
      <c r="AA2250" s="10">
        <f>Расценки!J2249</f>
        <v>0</v>
      </c>
      <c r="AB2250" s="10">
        <f>Расценки!K2249</f>
        <v>0</v>
      </c>
      <c r="AC2250" s="16">
        <f t="shared" si="1411"/>
        <v>0.45454545454545453</v>
      </c>
      <c r="AD2250" s="16">
        <f t="shared" si="1412"/>
        <v>0.42399999999999999</v>
      </c>
      <c r="AE2250" s="10">
        <f t="shared" si="1413"/>
        <v>0.4</v>
      </c>
      <c r="AF2250" s="10">
        <f t="shared" si="1414"/>
        <v>0.39600000000000002</v>
      </c>
      <c r="AG2250" s="8">
        <f t="shared" si="1415"/>
        <v>5000</v>
      </c>
      <c r="AH2250" s="8">
        <f t="shared" si="1416"/>
        <v>5300</v>
      </c>
    </row>
    <row r="2251" spans="1:34" x14ac:dyDescent="0.25">
      <c r="A2251" s="12" t="s">
        <v>6510</v>
      </c>
      <c r="B2251" s="12" t="s">
        <v>6511</v>
      </c>
      <c r="C2251" s="12" t="s">
        <v>177</v>
      </c>
      <c r="D2251" s="7" t="s">
        <v>3886</v>
      </c>
      <c r="E2251" s="7" t="str">
        <f>INDEX('Нормо-час по специальностям'!$B$6:$B$26,MATCH(D2251,'Нормо-час по специальностям'!$A$6:$A$26,0))</f>
        <v>Инженер электролаборатории / ПНР</v>
      </c>
      <c r="F2251" s="15">
        <v>1.5</v>
      </c>
      <c r="G2251" s="7" t="s">
        <v>7718</v>
      </c>
      <c r="H2251" s="11">
        <f t="shared" si="1400"/>
        <v>4.67</v>
      </c>
      <c r="I2251" s="8">
        <f>INDEX('Нормо-час по специальностям'!$D$6:$D$26,MATCH(D2251,'Нормо-час по специальностям'!$A$6:$A$26,0))</f>
        <v>1400</v>
      </c>
      <c r="J2251" s="8">
        <f>INDEX('Нормо-час по специальностям'!$E$6:$E$26,MATCH(D2251,'Нормо-час по специальностям'!$A$6:$A$26,0))</f>
        <v>1680</v>
      </c>
      <c r="K2251" s="8">
        <f t="shared" si="1401"/>
        <v>2100</v>
      </c>
      <c r="L2251" s="8">
        <f t="shared" si="1402"/>
        <v>2520</v>
      </c>
      <c r="M2251" s="8">
        <f>Расценки!L2250</f>
        <v>2400</v>
      </c>
      <c r="N2251" s="8">
        <f>Расценки!M2250</f>
        <v>2900</v>
      </c>
      <c r="O2251" s="10">
        <f t="shared" si="1403"/>
        <v>-0.125</v>
      </c>
      <c r="P2251" s="10">
        <f t="shared" si="1404"/>
        <v>-0.13103448275862073</v>
      </c>
      <c r="Q2251" s="7" t="str">
        <f t="shared" si="1405"/>
        <v>нормо-часы</v>
      </c>
      <c r="R2251" s="7" t="str">
        <f t="shared" si="1406"/>
        <v>нормо-часы</v>
      </c>
      <c r="S2251" s="8">
        <f t="shared" si="1407"/>
        <v>1600</v>
      </c>
      <c r="T2251" s="8">
        <f t="shared" si="1408"/>
        <v>1933</v>
      </c>
      <c r="U2251" s="8">
        <f>Расценки!F2250</f>
        <v>4500</v>
      </c>
      <c r="V2251" s="8">
        <f>Расценки!G2250</f>
        <v>5500</v>
      </c>
      <c r="W2251" s="10">
        <f t="shared" si="1409"/>
        <v>0.53333333333333333</v>
      </c>
      <c r="X2251" s="10">
        <f t="shared" si="1410"/>
        <v>0.54181818181818187</v>
      </c>
      <c r="Y2251" s="9">
        <f>Расценки!H2250</f>
        <v>4500</v>
      </c>
      <c r="Z2251" s="9">
        <f>Расценки!I2250</f>
        <v>5500</v>
      </c>
      <c r="AA2251" s="10">
        <f>Расценки!J2250</f>
        <v>0</v>
      </c>
      <c r="AB2251" s="10">
        <f>Расценки!K2250</f>
        <v>0</v>
      </c>
      <c r="AC2251" s="16">
        <f t="shared" si="1411"/>
        <v>0.53333333333333333</v>
      </c>
      <c r="AD2251" s="16">
        <f t="shared" si="1412"/>
        <v>0.54181818181818187</v>
      </c>
      <c r="AE2251" s="10">
        <f t="shared" si="1413"/>
        <v>0.46666666666666667</v>
      </c>
      <c r="AF2251" s="10">
        <f t="shared" si="1414"/>
        <v>0.47272727272727272</v>
      </c>
      <c r="AG2251" s="8">
        <f t="shared" si="1415"/>
        <v>2400</v>
      </c>
      <c r="AH2251" s="8">
        <f t="shared" si="1416"/>
        <v>2980</v>
      </c>
    </row>
    <row r="2252" spans="1:34" x14ac:dyDescent="0.25">
      <c r="A2252" s="12" t="s">
        <v>6512</v>
      </c>
      <c r="B2252" s="12" t="s">
        <v>6513</v>
      </c>
      <c r="C2252" s="12" t="s">
        <v>177</v>
      </c>
      <c r="D2252" s="7" t="s">
        <v>1040</v>
      </c>
      <c r="E2252" s="7" t="str">
        <f>INDEX('Нормо-час по специальностям'!$B$6:$B$26,MATCH(D2252,'Нормо-час по специальностям'!$A$6:$A$26,0))</f>
        <v>Механик ПС / подъёмников / прессов / доков</v>
      </c>
      <c r="F2252" s="15">
        <v>2</v>
      </c>
      <c r="G2252" s="7" t="s">
        <v>7715</v>
      </c>
      <c r="H2252" s="11">
        <f t="shared" si="1400"/>
        <v>3.5</v>
      </c>
      <c r="I2252" s="8">
        <f>INDEX('Нормо-час по специальностям'!$D$6:$D$26,MATCH(D2252,'Нормо-час по специальностям'!$A$6:$A$26,0))</f>
        <v>1500</v>
      </c>
      <c r="J2252" s="8">
        <f>INDEX('Нормо-час по специальностям'!$E$6:$E$26,MATCH(D2252,'Нормо-час по специальностям'!$A$6:$A$26,0))</f>
        <v>1800</v>
      </c>
      <c r="K2252" s="8">
        <f t="shared" si="1401"/>
        <v>3000</v>
      </c>
      <c r="L2252" s="8">
        <f t="shared" si="1402"/>
        <v>3600</v>
      </c>
      <c r="M2252" s="8">
        <f>Расценки!L2251</f>
        <v>3600</v>
      </c>
      <c r="N2252" s="8">
        <f>Расценки!M2251</f>
        <v>4200</v>
      </c>
      <c r="O2252" s="10">
        <f t="shared" si="1403"/>
        <v>-0.16666666666666663</v>
      </c>
      <c r="P2252" s="10">
        <f t="shared" si="1404"/>
        <v>-0.1428571428571429</v>
      </c>
      <c r="Q2252" s="7" t="str">
        <f t="shared" si="1405"/>
        <v>нормо-часы</v>
      </c>
      <c r="R2252" s="7" t="str">
        <f t="shared" si="1406"/>
        <v>нормо-часы</v>
      </c>
      <c r="S2252" s="8">
        <f t="shared" si="1407"/>
        <v>1800</v>
      </c>
      <c r="T2252" s="8">
        <f t="shared" si="1408"/>
        <v>2100</v>
      </c>
      <c r="U2252" s="8">
        <f>Расценки!F2251</f>
        <v>6000</v>
      </c>
      <c r="V2252" s="8">
        <f>Расценки!G2251</f>
        <v>7000</v>
      </c>
      <c r="W2252" s="10">
        <f t="shared" si="1409"/>
        <v>0.5</v>
      </c>
      <c r="X2252" s="10">
        <f t="shared" si="1410"/>
        <v>0.48571428571428571</v>
      </c>
      <c r="Y2252" s="9">
        <f>Расценки!H2251</f>
        <v>6000</v>
      </c>
      <c r="Z2252" s="9">
        <f>Расценки!I2251</f>
        <v>7000</v>
      </c>
      <c r="AA2252" s="10">
        <f>Расценки!J2251</f>
        <v>0</v>
      </c>
      <c r="AB2252" s="10">
        <f>Расценки!K2251</f>
        <v>0</v>
      </c>
      <c r="AC2252" s="16">
        <f t="shared" si="1411"/>
        <v>0.5</v>
      </c>
      <c r="AD2252" s="16">
        <f t="shared" si="1412"/>
        <v>0.48571428571428571</v>
      </c>
      <c r="AE2252" s="10">
        <f t="shared" si="1413"/>
        <v>0.4</v>
      </c>
      <c r="AF2252" s="10">
        <f t="shared" si="1414"/>
        <v>0.4</v>
      </c>
      <c r="AG2252" s="8">
        <f t="shared" si="1415"/>
        <v>3000</v>
      </c>
      <c r="AH2252" s="8">
        <f t="shared" si="1416"/>
        <v>3400</v>
      </c>
    </row>
    <row r="2253" spans="1:34" x14ac:dyDescent="0.25">
      <c r="A2253" s="5" t="s">
        <v>6514</v>
      </c>
      <c r="B2253" s="6"/>
      <c r="C2253" s="6"/>
      <c r="D2253" s="6"/>
      <c r="E2253" s="6"/>
      <c r="F2253" s="6"/>
      <c r="G2253" s="6"/>
      <c r="H2253" s="6"/>
      <c r="I2253" s="6"/>
      <c r="J2253" s="6"/>
      <c r="K2253" s="6"/>
      <c r="L2253" s="6"/>
      <c r="M2253" s="6"/>
      <c r="N2253" s="6"/>
      <c r="O2253" s="6"/>
      <c r="P2253" s="6"/>
      <c r="Q2253" s="6"/>
      <c r="R2253" s="6"/>
      <c r="S2253" s="6"/>
      <c r="T2253" s="6"/>
      <c r="U2253" s="6"/>
      <c r="V2253" s="6"/>
      <c r="W2253" s="6"/>
      <c r="X2253" s="6"/>
      <c r="Y2253" s="6"/>
      <c r="Z2253" s="6"/>
      <c r="AA2253" s="6"/>
      <c r="AB2253" s="6"/>
      <c r="AC2253" s="6"/>
      <c r="AD2253" s="6"/>
      <c r="AE2253" s="6"/>
      <c r="AF2253" s="6"/>
      <c r="AG2253" s="6"/>
      <c r="AH2253" s="6"/>
    </row>
    <row r="2254" spans="1:34" x14ac:dyDescent="0.25">
      <c r="A2254" s="7" t="s">
        <v>6515</v>
      </c>
      <c r="B2254" s="7" t="s">
        <v>6516</v>
      </c>
      <c r="C2254" s="7" t="s">
        <v>5227</v>
      </c>
      <c r="D2254" s="7" t="s">
        <v>1040</v>
      </c>
      <c r="E2254" s="7" t="str">
        <f>INDEX('Нормо-час по специальностям'!$B$6:$B$26,MATCH(D2254,'Нормо-час по специальностям'!$A$6:$A$26,0))</f>
        <v>Механик ПС / подъёмников / прессов / доков</v>
      </c>
      <c r="F2254" s="15">
        <v>1.5</v>
      </c>
      <c r="G2254" s="7" t="s">
        <v>7714</v>
      </c>
      <c r="H2254" s="11">
        <f t="shared" ref="H2254:H2285" si="1417">IF(OR(F2254="",F2254=0),"",ROUND($G$3/F2254,2))</f>
        <v>4.67</v>
      </c>
      <c r="I2254" s="8">
        <f>INDEX('Нормо-час по специальностям'!$D$6:$D$26,MATCH(D2254,'Нормо-час по специальностям'!$A$6:$A$26,0))</f>
        <v>1500</v>
      </c>
      <c r="J2254" s="8">
        <f>INDEX('Нормо-час по специальностям'!$E$6:$E$26,MATCH(D2254,'Нормо-час по специальностям'!$A$6:$A$26,0))</f>
        <v>1800</v>
      </c>
      <c r="K2254" s="8">
        <f t="shared" ref="K2254:K2285" si="1418">IF(OR(F2254="",F2254=0,I2254=0),"",ROUND(F2254*I2254,0))</f>
        <v>2250</v>
      </c>
      <c r="L2254" s="8">
        <f t="shared" ref="L2254:L2285" si="1419">IF(OR(F2254="",F2254=0,J2254=0),"",ROUND(F2254*J2254,0))</f>
        <v>2700</v>
      </c>
      <c r="M2254" s="8">
        <f>Расценки!L2253</f>
        <v>3000</v>
      </c>
      <c r="N2254" s="8">
        <f>Расценки!M2253</f>
        <v>3600</v>
      </c>
      <c r="O2254" s="10">
        <f t="shared" ref="O2254:O2285" si="1420">IF(OR(K2254="",M2254="",M2254=0),"",K2254/M2254-1)</f>
        <v>-0.25</v>
      </c>
      <c r="P2254" s="10">
        <f t="shared" ref="P2254:P2285" si="1421">IF(OR(L2254="",N2254="",N2254=0),"",L2254/N2254-1)</f>
        <v>-0.25</v>
      </c>
      <c r="Q2254" s="7" t="str">
        <f t="shared" ref="Q2254:Q2285" si="1422">IF(O2254="","—",IF(O2254&lt;-$C$3,"нормо-часы",IF(O2254&gt;$C$3,"расценка","равно")))</f>
        <v>нормо-часы</v>
      </c>
      <c r="R2254" s="7" t="str">
        <f t="shared" ref="R2254:R2285" si="1423">IF(P2254="","—",IF(P2254&lt;-$C$3,"нормо-часы",IF(P2254&gt;$C$3,"расценка","равно")))</f>
        <v>нормо-часы</v>
      </c>
      <c r="S2254" s="8">
        <f t="shared" ref="S2254:S2285" si="1424">IF(OR(F2254="",F2254=0,M2254=""),"",ROUND(M2254/F2254,0))</f>
        <v>2000</v>
      </c>
      <c r="T2254" s="8">
        <f t="shared" ref="T2254:T2285" si="1425">IF(OR(F2254="",F2254=0,N2254=""),"",ROUND(N2254/F2254,0))</f>
        <v>2400</v>
      </c>
      <c r="U2254" s="8">
        <f>Расценки!F2253</f>
        <v>5000</v>
      </c>
      <c r="V2254" s="8">
        <f>Расценки!G2253</f>
        <v>6000</v>
      </c>
      <c r="W2254" s="10">
        <f t="shared" ref="W2254:W2285" si="1426">IF(OR(K2254="",U2254="",U2254=0),"",(U2254-K2254)/U2254)</f>
        <v>0.55000000000000004</v>
      </c>
      <c r="X2254" s="10">
        <f t="shared" ref="X2254:X2285" si="1427">IF(OR(L2254="",V2254="",V2254=0),"",(V2254-L2254)/V2254)</f>
        <v>0.55000000000000004</v>
      </c>
      <c r="Y2254" s="9">
        <f>Расценки!H2253</f>
        <v>5000</v>
      </c>
      <c r="Z2254" s="9">
        <f>Расценки!I2253</f>
        <v>6000</v>
      </c>
      <c r="AA2254" s="10">
        <f>Расценки!J2253</f>
        <v>0</v>
      </c>
      <c r="AB2254" s="10">
        <f>Расценки!K2253</f>
        <v>0</v>
      </c>
      <c r="AC2254" s="16">
        <f t="shared" ref="AC2254:AC2285" si="1428">IF(OR(K2254="",Y2254="",Y2254=0),"",(Y2254-K2254)/Y2254)</f>
        <v>0.55000000000000004</v>
      </c>
      <c r="AD2254" s="16">
        <f t="shared" ref="AD2254:AD2285" si="1429">IF(OR(L2254="",Z2254="",Z2254=0),"",(Z2254-L2254)/Z2254)</f>
        <v>0.55000000000000004</v>
      </c>
      <c r="AE2254" s="10">
        <f t="shared" ref="AE2254:AE2285" si="1430">IF(OR(Y2254="",Y2254=0),"",(Y2254-M2254)/Y2254)</f>
        <v>0.4</v>
      </c>
      <c r="AF2254" s="10">
        <f t="shared" ref="AF2254:AF2285" si="1431">IF(OR(Z2254="",Z2254=0),"",(Z2254-N2254)/Z2254)</f>
        <v>0.4</v>
      </c>
      <c r="AG2254" s="8">
        <f t="shared" ref="AG2254:AG2285" si="1432">IF(OR(K2254="",Y2254=""),"",Y2254-K2254)</f>
        <v>2750</v>
      </c>
      <c r="AH2254" s="8">
        <f t="shared" ref="AH2254:AH2285" si="1433">IF(OR(L2254="",Z2254=""),"",Z2254-L2254)</f>
        <v>3300</v>
      </c>
    </row>
    <row r="2255" spans="1:34" x14ac:dyDescent="0.25">
      <c r="A2255" s="7" t="s">
        <v>6517</v>
      </c>
      <c r="B2255" s="7" t="s">
        <v>6518</v>
      </c>
      <c r="C2255" s="7" t="s">
        <v>5227</v>
      </c>
      <c r="D2255" s="7" t="s">
        <v>1040</v>
      </c>
      <c r="E2255" s="7" t="str">
        <f>INDEX('Нормо-час по специальностям'!$B$6:$B$26,MATCH(D2255,'Нормо-час по специальностям'!$A$6:$A$26,0))</f>
        <v>Механик ПС / подъёмников / прессов / доков</v>
      </c>
      <c r="F2255" s="15">
        <v>2.5</v>
      </c>
      <c r="G2255" s="7" t="s">
        <v>7714</v>
      </c>
      <c r="H2255" s="11">
        <f t="shared" si="1417"/>
        <v>2.8</v>
      </c>
      <c r="I2255" s="8">
        <f>INDEX('Нормо-час по специальностям'!$D$6:$D$26,MATCH(D2255,'Нормо-час по специальностям'!$A$6:$A$26,0))</f>
        <v>1500</v>
      </c>
      <c r="J2255" s="8">
        <f>INDEX('Нормо-час по специальностям'!$E$6:$E$26,MATCH(D2255,'Нормо-час по специальностям'!$A$6:$A$26,0))</f>
        <v>1800</v>
      </c>
      <c r="K2255" s="8">
        <f t="shared" si="1418"/>
        <v>3750</v>
      </c>
      <c r="L2255" s="8">
        <f t="shared" si="1419"/>
        <v>4500</v>
      </c>
      <c r="M2255" s="8">
        <f>Расценки!L2254</f>
        <v>3850</v>
      </c>
      <c r="N2255" s="8">
        <f>Расценки!M2254</f>
        <v>4450</v>
      </c>
      <c r="O2255" s="10">
        <f t="shared" si="1420"/>
        <v>-2.5974025974025983E-2</v>
      </c>
      <c r="P2255" s="10">
        <f t="shared" si="1421"/>
        <v>1.1235955056179803E-2</v>
      </c>
      <c r="Q2255" s="7" t="str">
        <f t="shared" si="1422"/>
        <v>равно</v>
      </c>
      <c r="R2255" s="7" t="str">
        <f t="shared" si="1423"/>
        <v>равно</v>
      </c>
      <c r="S2255" s="8">
        <f t="shared" si="1424"/>
        <v>1540</v>
      </c>
      <c r="T2255" s="8">
        <f t="shared" si="1425"/>
        <v>1780</v>
      </c>
      <c r="U2255" s="8">
        <f>Расценки!F2254</f>
        <v>6500</v>
      </c>
      <c r="V2255" s="8">
        <f>Расценки!G2254</f>
        <v>7500</v>
      </c>
      <c r="W2255" s="10">
        <f t="shared" si="1426"/>
        <v>0.42307692307692307</v>
      </c>
      <c r="X2255" s="10">
        <f t="shared" si="1427"/>
        <v>0.4</v>
      </c>
      <c r="Y2255" s="9">
        <f>Расценки!H2254</f>
        <v>6500</v>
      </c>
      <c r="Z2255" s="9">
        <f>Расценки!I2254</f>
        <v>7500</v>
      </c>
      <c r="AA2255" s="10">
        <f>Расценки!J2254</f>
        <v>0</v>
      </c>
      <c r="AB2255" s="10">
        <f>Расценки!K2254</f>
        <v>0</v>
      </c>
      <c r="AC2255" s="16">
        <f t="shared" si="1428"/>
        <v>0.42307692307692307</v>
      </c>
      <c r="AD2255" s="16">
        <f t="shared" si="1429"/>
        <v>0.4</v>
      </c>
      <c r="AE2255" s="10">
        <f t="shared" si="1430"/>
        <v>0.40769230769230769</v>
      </c>
      <c r="AF2255" s="10">
        <f t="shared" si="1431"/>
        <v>0.40666666666666668</v>
      </c>
      <c r="AG2255" s="8">
        <f t="shared" si="1432"/>
        <v>2750</v>
      </c>
      <c r="AH2255" s="8">
        <f t="shared" si="1433"/>
        <v>3000</v>
      </c>
    </row>
    <row r="2256" spans="1:34" x14ac:dyDescent="0.25">
      <c r="A2256" s="7" t="s">
        <v>6519</v>
      </c>
      <c r="B2256" s="7" t="s">
        <v>6520</v>
      </c>
      <c r="C2256" s="7" t="s">
        <v>5227</v>
      </c>
      <c r="D2256" s="7" t="s">
        <v>1040</v>
      </c>
      <c r="E2256" s="7" t="str">
        <f>INDEX('Нормо-час по специальностям'!$B$6:$B$26,MATCH(D2256,'Нормо-час по специальностям'!$A$6:$A$26,0))</f>
        <v>Механик ПС / подъёмников / прессов / доков</v>
      </c>
      <c r="F2256" s="15">
        <v>1</v>
      </c>
      <c r="G2256" s="7" t="s">
        <v>7714</v>
      </c>
      <c r="H2256" s="11">
        <f t="shared" si="1417"/>
        <v>7</v>
      </c>
      <c r="I2256" s="8">
        <f>INDEX('Нормо-час по специальностям'!$D$6:$D$26,MATCH(D2256,'Нормо-час по специальностям'!$A$6:$A$26,0))</f>
        <v>1500</v>
      </c>
      <c r="J2256" s="8">
        <f>INDEX('Нормо-час по специальностям'!$E$6:$E$26,MATCH(D2256,'Нормо-час по специальностям'!$A$6:$A$26,0))</f>
        <v>1800</v>
      </c>
      <c r="K2256" s="8">
        <f t="shared" si="1418"/>
        <v>1500</v>
      </c>
      <c r="L2256" s="8">
        <f t="shared" si="1419"/>
        <v>1800</v>
      </c>
      <c r="M2256" s="8">
        <f>Расценки!L2255</f>
        <v>1800</v>
      </c>
      <c r="N2256" s="8">
        <f>Расценки!M2255</f>
        <v>2050</v>
      </c>
      <c r="O2256" s="10">
        <f t="shared" si="1420"/>
        <v>-0.16666666666666663</v>
      </c>
      <c r="P2256" s="10">
        <f t="shared" si="1421"/>
        <v>-0.12195121951219512</v>
      </c>
      <c r="Q2256" s="7" t="str">
        <f t="shared" si="1422"/>
        <v>нормо-часы</v>
      </c>
      <c r="R2256" s="7" t="str">
        <f t="shared" si="1423"/>
        <v>нормо-часы</v>
      </c>
      <c r="S2256" s="8">
        <f t="shared" si="1424"/>
        <v>1800</v>
      </c>
      <c r="T2256" s="8">
        <f t="shared" si="1425"/>
        <v>2050</v>
      </c>
      <c r="U2256" s="8">
        <f>Расценки!F2255</f>
        <v>3000</v>
      </c>
      <c r="V2256" s="8">
        <f>Расценки!G2255</f>
        <v>3500</v>
      </c>
      <c r="W2256" s="10">
        <f t="shared" si="1426"/>
        <v>0.5</v>
      </c>
      <c r="X2256" s="10">
        <f t="shared" si="1427"/>
        <v>0.48571428571428571</v>
      </c>
      <c r="Y2256" s="9">
        <f>Расценки!H2255</f>
        <v>3000</v>
      </c>
      <c r="Z2256" s="9">
        <f>Расценки!I2255</f>
        <v>3500</v>
      </c>
      <c r="AA2256" s="10">
        <f>Расценки!J2255</f>
        <v>0</v>
      </c>
      <c r="AB2256" s="10">
        <f>Расценки!K2255</f>
        <v>0</v>
      </c>
      <c r="AC2256" s="16">
        <f t="shared" si="1428"/>
        <v>0.5</v>
      </c>
      <c r="AD2256" s="16">
        <f t="shared" si="1429"/>
        <v>0.48571428571428571</v>
      </c>
      <c r="AE2256" s="10">
        <f t="shared" si="1430"/>
        <v>0.4</v>
      </c>
      <c r="AF2256" s="10">
        <f t="shared" si="1431"/>
        <v>0.41428571428571431</v>
      </c>
      <c r="AG2256" s="8">
        <f t="shared" si="1432"/>
        <v>1500</v>
      </c>
      <c r="AH2256" s="8">
        <f t="shared" si="1433"/>
        <v>1700</v>
      </c>
    </row>
    <row r="2257" spans="1:34" x14ac:dyDescent="0.25">
      <c r="A2257" s="7" t="s">
        <v>6521</v>
      </c>
      <c r="B2257" s="7" t="s">
        <v>6522</v>
      </c>
      <c r="C2257" s="7" t="s">
        <v>5227</v>
      </c>
      <c r="D2257" s="7" t="s">
        <v>1040</v>
      </c>
      <c r="E2257" s="7" t="str">
        <f>INDEX('Нормо-час по специальностям'!$B$6:$B$26,MATCH(D2257,'Нормо-час по специальностям'!$A$6:$A$26,0))</f>
        <v>Механик ПС / подъёмников / прессов / доков</v>
      </c>
      <c r="F2257" s="15">
        <v>0.02</v>
      </c>
      <c r="G2257" s="7" t="s">
        <v>7714</v>
      </c>
      <c r="H2257" s="11">
        <f t="shared" si="1417"/>
        <v>350</v>
      </c>
      <c r="I2257" s="8">
        <f>INDEX('Нормо-час по специальностям'!$D$6:$D$26,MATCH(D2257,'Нормо-час по специальностям'!$A$6:$A$26,0))</f>
        <v>1500</v>
      </c>
      <c r="J2257" s="8">
        <f>INDEX('Нормо-час по специальностям'!$E$6:$E$26,MATCH(D2257,'Нормо-час по специальностям'!$A$6:$A$26,0))</f>
        <v>1800</v>
      </c>
      <c r="K2257" s="8">
        <f t="shared" si="1418"/>
        <v>30</v>
      </c>
      <c r="L2257" s="8">
        <f t="shared" si="1419"/>
        <v>36</v>
      </c>
      <c r="M2257" s="8">
        <f>Расценки!L2256</f>
        <v>30</v>
      </c>
      <c r="N2257" s="8">
        <f>Расценки!M2256</f>
        <v>30</v>
      </c>
      <c r="O2257" s="10">
        <f t="shared" si="1420"/>
        <v>0</v>
      </c>
      <c r="P2257" s="10">
        <f t="shared" si="1421"/>
        <v>0.19999999999999996</v>
      </c>
      <c r="Q2257" s="7" t="str">
        <f t="shared" si="1422"/>
        <v>равно</v>
      </c>
      <c r="R2257" s="7" t="str">
        <f t="shared" si="1423"/>
        <v>расценка</v>
      </c>
      <c r="S2257" s="8">
        <f t="shared" si="1424"/>
        <v>1500</v>
      </c>
      <c r="T2257" s="8">
        <f t="shared" si="1425"/>
        <v>1500</v>
      </c>
      <c r="U2257" s="8">
        <f>Расценки!F2256</f>
        <v>40</v>
      </c>
      <c r="V2257" s="8">
        <f>Расценки!G2256</f>
        <v>45</v>
      </c>
      <c r="W2257" s="10">
        <f t="shared" si="1426"/>
        <v>0.25</v>
      </c>
      <c r="X2257" s="10">
        <f t="shared" si="1427"/>
        <v>0.2</v>
      </c>
      <c r="Y2257" s="9">
        <f>Расценки!H2256</f>
        <v>40</v>
      </c>
      <c r="Z2257" s="9">
        <f>Расценки!I2256</f>
        <v>48</v>
      </c>
      <c r="AA2257" s="10">
        <f>Расценки!J2256</f>
        <v>0</v>
      </c>
      <c r="AB2257" s="10">
        <f>Расценки!K2256</f>
        <v>6.6666666666666652E-2</v>
      </c>
      <c r="AC2257" s="16">
        <f t="shared" si="1428"/>
        <v>0.25</v>
      </c>
      <c r="AD2257" s="16">
        <f t="shared" si="1429"/>
        <v>0.25</v>
      </c>
      <c r="AE2257" s="10">
        <f t="shared" si="1430"/>
        <v>0.25</v>
      </c>
      <c r="AF2257" s="10">
        <f t="shared" si="1431"/>
        <v>0.375</v>
      </c>
      <c r="AG2257" s="8">
        <f t="shared" si="1432"/>
        <v>10</v>
      </c>
      <c r="AH2257" s="8">
        <f t="shared" si="1433"/>
        <v>12</v>
      </c>
    </row>
    <row r="2258" spans="1:34" x14ac:dyDescent="0.25">
      <c r="A2258" s="7" t="s">
        <v>6524</v>
      </c>
      <c r="B2258" s="7" t="s">
        <v>6525</v>
      </c>
      <c r="C2258" s="7" t="s">
        <v>177</v>
      </c>
      <c r="D2258" s="7" t="s">
        <v>1040</v>
      </c>
      <c r="E2258" s="7" t="str">
        <f>INDEX('Нормо-час по специальностям'!$B$6:$B$26,MATCH(D2258,'Нормо-час по специальностям'!$A$6:$A$26,0))</f>
        <v>Механик ПС / подъёмников / прессов / доков</v>
      </c>
      <c r="F2258" s="15">
        <v>1.5</v>
      </c>
      <c r="G2258" s="7" t="s">
        <v>7721</v>
      </c>
      <c r="H2258" s="11">
        <f t="shared" si="1417"/>
        <v>4.67</v>
      </c>
      <c r="I2258" s="8">
        <f>INDEX('Нормо-час по специальностям'!$D$6:$D$26,MATCH(D2258,'Нормо-час по специальностям'!$A$6:$A$26,0))</f>
        <v>1500</v>
      </c>
      <c r="J2258" s="8">
        <f>INDEX('Нормо-час по специальностям'!$E$6:$E$26,MATCH(D2258,'Нормо-час по специальностям'!$A$6:$A$26,0))</f>
        <v>1800</v>
      </c>
      <c r="K2258" s="8">
        <f t="shared" si="1418"/>
        <v>2250</v>
      </c>
      <c r="L2258" s="8">
        <f t="shared" si="1419"/>
        <v>2700</v>
      </c>
      <c r="M2258" s="8">
        <f>Расценки!L2257</f>
        <v>2400</v>
      </c>
      <c r="N2258" s="8">
        <f>Расценки!M2257</f>
        <v>2750</v>
      </c>
      <c r="O2258" s="10">
        <f t="shared" si="1420"/>
        <v>-6.25E-2</v>
      </c>
      <c r="P2258" s="10">
        <f t="shared" si="1421"/>
        <v>-1.8181818181818188E-2</v>
      </c>
      <c r="Q2258" s="7" t="str">
        <f t="shared" si="1422"/>
        <v>равно</v>
      </c>
      <c r="R2258" s="7" t="str">
        <f t="shared" si="1423"/>
        <v>равно</v>
      </c>
      <c r="S2258" s="8">
        <f t="shared" si="1424"/>
        <v>1600</v>
      </c>
      <c r="T2258" s="8">
        <f t="shared" si="1425"/>
        <v>1833</v>
      </c>
      <c r="U2258" s="8">
        <f>Расценки!F2257</f>
        <v>4000</v>
      </c>
      <c r="V2258" s="8">
        <f>Расценки!G2257</f>
        <v>4600</v>
      </c>
      <c r="W2258" s="10">
        <f t="shared" si="1426"/>
        <v>0.4375</v>
      </c>
      <c r="X2258" s="10">
        <f t="shared" si="1427"/>
        <v>0.41304347826086957</v>
      </c>
      <c r="Y2258" s="9">
        <f>Расценки!H2257</f>
        <v>4000</v>
      </c>
      <c r="Z2258" s="9">
        <f>Расценки!I2257</f>
        <v>4600</v>
      </c>
      <c r="AA2258" s="10">
        <f>Расценки!J2257</f>
        <v>0</v>
      </c>
      <c r="AB2258" s="10">
        <f>Расценки!K2257</f>
        <v>0</v>
      </c>
      <c r="AC2258" s="16">
        <f t="shared" si="1428"/>
        <v>0.4375</v>
      </c>
      <c r="AD2258" s="16">
        <f t="shared" si="1429"/>
        <v>0.41304347826086957</v>
      </c>
      <c r="AE2258" s="10">
        <f t="shared" si="1430"/>
        <v>0.4</v>
      </c>
      <c r="AF2258" s="10">
        <f t="shared" si="1431"/>
        <v>0.40217391304347827</v>
      </c>
      <c r="AG2258" s="8">
        <f t="shared" si="1432"/>
        <v>1750</v>
      </c>
      <c r="AH2258" s="8">
        <f t="shared" si="1433"/>
        <v>1900</v>
      </c>
    </row>
    <row r="2259" spans="1:34" x14ac:dyDescent="0.25">
      <c r="A2259" s="7" t="s">
        <v>6527</v>
      </c>
      <c r="B2259" s="7" t="s">
        <v>6260</v>
      </c>
      <c r="C2259" s="7" t="s">
        <v>177</v>
      </c>
      <c r="D2259" s="7" t="s">
        <v>1040</v>
      </c>
      <c r="E2259" s="7" t="str">
        <f>INDEX('Нормо-час по специальностям'!$B$6:$B$26,MATCH(D2259,'Нормо-час по специальностям'!$A$6:$A$26,0))</f>
        <v>Механик ПС / подъёмников / прессов / доков</v>
      </c>
      <c r="F2259" s="15">
        <v>0.75</v>
      </c>
      <c r="G2259" s="7" t="s">
        <v>7718</v>
      </c>
      <c r="H2259" s="11">
        <f t="shared" si="1417"/>
        <v>9.33</v>
      </c>
      <c r="I2259" s="8">
        <f>INDEX('Нормо-час по специальностям'!$D$6:$D$26,MATCH(D2259,'Нормо-час по специальностям'!$A$6:$A$26,0))</f>
        <v>1500</v>
      </c>
      <c r="J2259" s="8">
        <f>INDEX('Нормо-час по специальностям'!$E$6:$E$26,MATCH(D2259,'Нормо-час по специальностям'!$A$6:$A$26,0))</f>
        <v>1800</v>
      </c>
      <c r="K2259" s="8">
        <f t="shared" si="1418"/>
        <v>1125</v>
      </c>
      <c r="L2259" s="8">
        <f t="shared" si="1419"/>
        <v>1350</v>
      </c>
      <c r="M2259" s="8">
        <f>Расценки!L2258</f>
        <v>1250</v>
      </c>
      <c r="N2259" s="8">
        <f>Расценки!M2258</f>
        <v>1450</v>
      </c>
      <c r="O2259" s="10">
        <f t="shared" si="1420"/>
        <v>-9.9999999999999978E-2</v>
      </c>
      <c r="P2259" s="10">
        <f t="shared" si="1421"/>
        <v>-6.8965517241379337E-2</v>
      </c>
      <c r="Q2259" s="7" t="str">
        <f t="shared" si="1422"/>
        <v>равно</v>
      </c>
      <c r="R2259" s="7" t="str">
        <f t="shared" si="1423"/>
        <v>равно</v>
      </c>
      <c r="S2259" s="8">
        <f t="shared" si="1424"/>
        <v>1667</v>
      </c>
      <c r="T2259" s="8">
        <f t="shared" si="1425"/>
        <v>1933</v>
      </c>
      <c r="U2259" s="8">
        <f>Расценки!F2258</f>
        <v>2200</v>
      </c>
      <c r="V2259" s="8">
        <f>Расценки!G2258</f>
        <v>2600</v>
      </c>
      <c r="W2259" s="10">
        <f t="shared" si="1426"/>
        <v>0.48863636363636365</v>
      </c>
      <c r="X2259" s="10">
        <f t="shared" si="1427"/>
        <v>0.48076923076923078</v>
      </c>
      <c r="Y2259" s="9">
        <f>Расценки!H2258</f>
        <v>2200</v>
      </c>
      <c r="Z2259" s="9">
        <f>Расценки!I2258</f>
        <v>2600</v>
      </c>
      <c r="AA2259" s="10">
        <f>Расценки!J2258</f>
        <v>0</v>
      </c>
      <c r="AB2259" s="10">
        <f>Расценки!K2258</f>
        <v>0</v>
      </c>
      <c r="AC2259" s="16">
        <f t="shared" si="1428"/>
        <v>0.48863636363636365</v>
      </c>
      <c r="AD2259" s="16">
        <f t="shared" si="1429"/>
        <v>0.48076923076923078</v>
      </c>
      <c r="AE2259" s="10">
        <f t="shared" si="1430"/>
        <v>0.43181818181818182</v>
      </c>
      <c r="AF2259" s="10">
        <f t="shared" si="1431"/>
        <v>0.44230769230769229</v>
      </c>
      <c r="AG2259" s="8">
        <f t="shared" si="1432"/>
        <v>1075</v>
      </c>
      <c r="AH2259" s="8">
        <f t="shared" si="1433"/>
        <v>1250</v>
      </c>
    </row>
    <row r="2260" spans="1:34" x14ac:dyDescent="0.25">
      <c r="A2260" s="7" t="s">
        <v>6528</v>
      </c>
      <c r="B2260" s="7" t="s">
        <v>6274</v>
      </c>
      <c r="C2260" s="7" t="s">
        <v>177</v>
      </c>
      <c r="D2260" s="7" t="s">
        <v>1040</v>
      </c>
      <c r="E2260" s="7" t="str">
        <f>INDEX('Нормо-час по специальностям'!$B$6:$B$26,MATCH(D2260,'Нормо-час по специальностям'!$A$6:$A$26,0))</f>
        <v>Механик ПС / подъёмников / прессов / доков</v>
      </c>
      <c r="F2260" s="15">
        <v>0.5</v>
      </c>
      <c r="G2260" s="7" t="s">
        <v>7718</v>
      </c>
      <c r="H2260" s="11">
        <f t="shared" si="1417"/>
        <v>14</v>
      </c>
      <c r="I2260" s="8">
        <f>INDEX('Нормо-час по специальностям'!$D$6:$D$26,MATCH(D2260,'Нормо-час по специальностям'!$A$6:$A$26,0))</f>
        <v>1500</v>
      </c>
      <c r="J2260" s="8">
        <f>INDEX('Нормо-час по специальностям'!$E$6:$E$26,MATCH(D2260,'Нормо-час по специальностям'!$A$6:$A$26,0))</f>
        <v>1800</v>
      </c>
      <c r="K2260" s="8">
        <f t="shared" si="1418"/>
        <v>750</v>
      </c>
      <c r="L2260" s="8">
        <f t="shared" si="1419"/>
        <v>900</v>
      </c>
      <c r="M2260" s="8">
        <f>Расценки!L2259</f>
        <v>840</v>
      </c>
      <c r="N2260" s="8">
        <f>Расценки!M2259</f>
        <v>960</v>
      </c>
      <c r="O2260" s="10">
        <f t="shared" si="1420"/>
        <v>-0.1071428571428571</v>
      </c>
      <c r="P2260" s="10">
        <f t="shared" si="1421"/>
        <v>-6.25E-2</v>
      </c>
      <c r="Q2260" s="7" t="str">
        <f t="shared" si="1422"/>
        <v>нормо-часы</v>
      </c>
      <c r="R2260" s="7" t="str">
        <f t="shared" si="1423"/>
        <v>равно</v>
      </c>
      <c r="S2260" s="8">
        <f t="shared" si="1424"/>
        <v>1680</v>
      </c>
      <c r="T2260" s="8">
        <f t="shared" si="1425"/>
        <v>1920</v>
      </c>
      <c r="U2260" s="8">
        <f>Расценки!F2259</f>
        <v>1500</v>
      </c>
      <c r="V2260" s="8">
        <f>Расценки!G2259</f>
        <v>1750</v>
      </c>
      <c r="W2260" s="10">
        <f t="shared" si="1426"/>
        <v>0.5</v>
      </c>
      <c r="X2260" s="10">
        <f t="shared" si="1427"/>
        <v>0.48571428571428571</v>
      </c>
      <c r="Y2260" s="9">
        <f>Расценки!H2259</f>
        <v>1500</v>
      </c>
      <c r="Z2260" s="9">
        <f>Расценки!I2259</f>
        <v>1750</v>
      </c>
      <c r="AA2260" s="10">
        <f>Расценки!J2259</f>
        <v>0</v>
      </c>
      <c r="AB2260" s="10">
        <f>Расценки!K2259</f>
        <v>0</v>
      </c>
      <c r="AC2260" s="16">
        <f t="shared" si="1428"/>
        <v>0.5</v>
      </c>
      <c r="AD2260" s="16">
        <f t="shared" si="1429"/>
        <v>0.48571428571428571</v>
      </c>
      <c r="AE2260" s="10">
        <f t="shared" si="1430"/>
        <v>0.44</v>
      </c>
      <c r="AF2260" s="10">
        <f t="shared" si="1431"/>
        <v>0.4514285714285714</v>
      </c>
      <c r="AG2260" s="8">
        <f t="shared" si="1432"/>
        <v>750</v>
      </c>
      <c r="AH2260" s="8">
        <f t="shared" si="1433"/>
        <v>850</v>
      </c>
    </row>
    <row r="2261" spans="1:34" x14ac:dyDescent="0.25">
      <c r="A2261" s="7" t="s">
        <v>6530</v>
      </c>
      <c r="B2261" s="7" t="s">
        <v>6277</v>
      </c>
      <c r="C2261" s="7" t="s">
        <v>177</v>
      </c>
      <c r="D2261" s="7" t="s">
        <v>1040</v>
      </c>
      <c r="E2261" s="7" t="str">
        <f>INDEX('Нормо-час по специальностям'!$B$6:$B$26,MATCH(D2261,'Нормо-час по специальностям'!$A$6:$A$26,0))</f>
        <v>Механик ПС / подъёмников / прессов / доков</v>
      </c>
      <c r="F2261" s="15">
        <v>0.6</v>
      </c>
      <c r="G2261" s="7" t="s">
        <v>7718</v>
      </c>
      <c r="H2261" s="11">
        <f t="shared" si="1417"/>
        <v>11.67</v>
      </c>
      <c r="I2261" s="8">
        <f>INDEX('Нормо-час по специальностям'!$D$6:$D$26,MATCH(D2261,'Нормо-час по специальностям'!$A$6:$A$26,0))</f>
        <v>1500</v>
      </c>
      <c r="J2261" s="8">
        <f>INDEX('Нормо-час по специальностям'!$E$6:$E$26,MATCH(D2261,'Нормо-час по специальностям'!$A$6:$A$26,0))</f>
        <v>1800</v>
      </c>
      <c r="K2261" s="8">
        <f t="shared" si="1418"/>
        <v>900</v>
      </c>
      <c r="L2261" s="8">
        <f t="shared" si="1419"/>
        <v>1080</v>
      </c>
      <c r="M2261" s="8">
        <f>Расценки!L2260</f>
        <v>1000</v>
      </c>
      <c r="N2261" s="8">
        <f>Расценки!M2260</f>
        <v>1150</v>
      </c>
      <c r="O2261" s="10">
        <f t="shared" si="1420"/>
        <v>-9.9999999999999978E-2</v>
      </c>
      <c r="P2261" s="10">
        <f t="shared" si="1421"/>
        <v>-6.0869565217391286E-2</v>
      </c>
      <c r="Q2261" s="7" t="str">
        <f t="shared" si="1422"/>
        <v>равно</v>
      </c>
      <c r="R2261" s="7" t="str">
        <f t="shared" si="1423"/>
        <v>равно</v>
      </c>
      <c r="S2261" s="8">
        <f t="shared" si="1424"/>
        <v>1667</v>
      </c>
      <c r="T2261" s="8">
        <f t="shared" si="1425"/>
        <v>1917</v>
      </c>
      <c r="U2261" s="8">
        <f>Расценки!F2260</f>
        <v>1700</v>
      </c>
      <c r="V2261" s="8">
        <f>Расценки!G2260</f>
        <v>2000</v>
      </c>
      <c r="W2261" s="10">
        <f t="shared" si="1426"/>
        <v>0.47058823529411764</v>
      </c>
      <c r="X2261" s="10">
        <f t="shared" si="1427"/>
        <v>0.46</v>
      </c>
      <c r="Y2261" s="9">
        <f>Расценки!H2260</f>
        <v>1700</v>
      </c>
      <c r="Z2261" s="9">
        <f>Расценки!I2260</f>
        <v>2000</v>
      </c>
      <c r="AA2261" s="10">
        <f>Расценки!J2260</f>
        <v>0</v>
      </c>
      <c r="AB2261" s="10">
        <f>Расценки!K2260</f>
        <v>0</v>
      </c>
      <c r="AC2261" s="16">
        <f t="shared" si="1428"/>
        <v>0.47058823529411764</v>
      </c>
      <c r="AD2261" s="16">
        <f t="shared" si="1429"/>
        <v>0.46</v>
      </c>
      <c r="AE2261" s="10">
        <f t="shared" si="1430"/>
        <v>0.41176470588235292</v>
      </c>
      <c r="AF2261" s="10">
        <f t="shared" si="1431"/>
        <v>0.42499999999999999</v>
      </c>
      <c r="AG2261" s="8">
        <f t="shared" si="1432"/>
        <v>800</v>
      </c>
      <c r="AH2261" s="8">
        <f t="shared" si="1433"/>
        <v>920</v>
      </c>
    </row>
    <row r="2262" spans="1:34" x14ac:dyDescent="0.25">
      <c r="A2262" s="7" t="s">
        <v>6531</v>
      </c>
      <c r="B2262" s="7" t="s">
        <v>6282</v>
      </c>
      <c r="C2262" s="7" t="s">
        <v>177</v>
      </c>
      <c r="D2262" s="7" t="s">
        <v>1040</v>
      </c>
      <c r="E2262" s="7" t="str">
        <f>INDEX('Нормо-час по специальностям'!$B$6:$B$26,MATCH(D2262,'Нормо-час по специальностям'!$A$6:$A$26,0))</f>
        <v>Механик ПС / подъёмников / прессов / доков</v>
      </c>
      <c r="F2262" s="15">
        <v>1.2</v>
      </c>
      <c r="G2262" s="7" t="s">
        <v>7718</v>
      </c>
      <c r="H2262" s="11">
        <f t="shared" si="1417"/>
        <v>5.83</v>
      </c>
      <c r="I2262" s="8">
        <f>INDEX('Нормо-час по специальностям'!$D$6:$D$26,MATCH(D2262,'Нормо-час по специальностям'!$A$6:$A$26,0))</f>
        <v>1500</v>
      </c>
      <c r="J2262" s="8">
        <f>INDEX('Нормо-час по специальностям'!$E$6:$E$26,MATCH(D2262,'Нормо-час по специальностям'!$A$6:$A$26,0))</f>
        <v>1800</v>
      </c>
      <c r="K2262" s="8">
        <f t="shared" si="1418"/>
        <v>1800</v>
      </c>
      <c r="L2262" s="8">
        <f t="shared" si="1419"/>
        <v>2160</v>
      </c>
      <c r="M2262" s="8">
        <f>Расценки!L2261</f>
        <v>2050</v>
      </c>
      <c r="N2262" s="8">
        <f>Расценки!M2261</f>
        <v>2400</v>
      </c>
      <c r="O2262" s="10">
        <f t="shared" si="1420"/>
        <v>-0.12195121951219512</v>
      </c>
      <c r="P2262" s="10">
        <f t="shared" si="1421"/>
        <v>-9.9999999999999978E-2</v>
      </c>
      <c r="Q2262" s="7" t="str">
        <f t="shared" si="1422"/>
        <v>нормо-часы</v>
      </c>
      <c r="R2262" s="7" t="str">
        <f t="shared" si="1423"/>
        <v>равно</v>
      </c>
      <c r="S2262" s="8">
        <f t="shared" si="1424"/>
        <v>1708</v>
      </c>
      <c r="T2262" s="8">
        <f t="shared" si="1425"/>
        <v>2000</v>
      </c>
      <c r="U2262" s="8">
        <f>Расценки!F2261</f>
        <v>3600</v>
      </c>
      <c r="V2262" s="8">
        <f>Расценки!G2261</f>
        <v>4200</v>
      </c>
      <c r="W2262" s="10">
        <f t="shared" si="1426"/>
        <v>0.5</v>
      </c>
      <c r="X2262" s="10">
        <f t="shared" si="1427"/>
        <v>0.48571428571428571</v>
      </c>
      <c r="Y2262" s="9">
        <f>Расценки!H2261</f>
        <v>3600</v>
      </c>
      <c r="Z2262" s="9">
        <f>Расценки!I2261</f>
        <v>4200</v>
      </c>
      <c r="AA2262" s="10">
        <f>Расценки!J2261</f>
        <v>0</v>
      </c>
      <c r="AB2262" s="10">
        <f>Расценки!K2261</f>
        <v>0</v>
      </c>
      <c r="AC2262" s="16">
        <f t="shared" si="1428"/>
        <v>0.5</v>
      </c>
      <c r="AD2262" s="16">
        <f t="shared" si="1429"/>
        <v>0.48571428571428571</v>
      </c>
      <c r="AE2262" s="10">
        <f t="shared" si="1430"/>
        <v>0.43055555555555558</v>
      </c>
      <c r="AF2262" s="10">
        <f t="shared" si="1431"/>
        <v>0.42857142857142855</v>
      </c>
      <c r="AG2262" s="8">
        <f t="shared" si="1432"/>
        <v>1800</v>
      </c>
      <c r="AH2262" s="8">
        <f t="shared" si="1433"/>
        <v>2040</v>
      </c>
    </row>
    <row r="2263" spans="1:34" x14ac:dyDescent="0.25">
      <c r="A2263" s="7" t="s">
        <v>6532</v>
      </c>
      <c r="B2263" s="7" t="s">
        <v>6287</v>
      </c>
      <c r="C2263" s="7" t="s">
        <v>177</v>
      </c>
      <c r="D2263" s="7" t="s">
        <v>1040</v>
      </c>
      <c r="E2263" s="7" t="str">
        <f>INDEX('Нормо-час по специальностям'!$B$6:$B$26,MATCH(D2263,'Нормо-час по специальностям'!$A$6:$A$26,0))</f>
        <v>Механик ПС / подъёмников / прессов / доков</v>
      </c>
      <c r="F2263" s="15">
        <v>1.2</v>
      </c>
      <c r="G2263" s="7" t="s">
        <v>7718</v>
      </c>
      <c r="H2263" s="11">
        <f t="shared" si="1417"/>
        <v>5.83</v>
      </c>
      <c r="I2263" s="8">
        <f>INDEX('Нормо-час по специальностям'!$D$6:$D$26,MATCH(D2263,'Нормо-час по специальностям'!$A$6:$A$26,0))</f>
        <v>1500</v>
      </c>
      <c r="J2263" s="8">
        <f>INDEX('Нормо-час по специальностям'!$E$6:$E$26,MATCH(D2263,'Нормо-час по специальностям'!$A$6:$A$26,0))</f>
        <v>1800</v>
      </c>
      <c r="K2263" s="8">
        <f t="shared" si="1418"/>
        <v>1800</v>
      </c>
      <c r="L2263" s="8">
        <f t="shared" si="1419"/>
        <v>2160</v>
      </c>
      <c r="M2263" s="8">
        <f>Расценки!L2262</f>
        <v>2050</v>
      </c>
      <c r="N2263" s="8">
        <f>Расценки!M2262</f>
        <v>2400</v>
      </c>
      <c r="O2263" s="10">
        <f t="shared" si="1420"/>
        <v>-0.12195121951219512</v>
      </c>
      <c r="P2263" s="10">
        <f t="shared" si="1421"/>
        <v>-9.9999999999999978E-2</v>
      </c>
      <c r="Q2263" s="7" t="str">
        <f t="shared" si="1422"/>
        <v>нормо-часы</v>
      </c>
      <c r="R2263" s="7" t="str">
        <f t="shared" si="1423"/>
        <v>равно</v>
      </c>
      <c r="S2263" s="8">
        <f t="shared" si="1424"/>
        <v>1708</v>
      </c>
      <c r="T2263" s="8">
        <f t="shared" si="1425"/>
        <v>2000</v>
      </c>
      <c r="U2263" s="8">
        <f>Расценки!F2262</f>
        <v>3600</v>
      </c>
      <c r="V2263" s="8">
        <f>Расценки!G2262</f>
        <v>4200</v>
      </c>
      <c r="W2263" s="10">
        <f t="shared" si="1426"/>
        <v>0.5</v>
      </c>
      <c r="X2263" s="10">
        <f t="shared" si="1427"/>
        <v>0.48571428571428571</v>
      </c>
      <c r="Y2263" s="9">
        <f>Расценки!H2262</f>
        <v>3600</v>
      </c>
      <c r="Z2263" s="9">
        <f>Расценки!I2262</f>
        <v>4200</v>
      </c>
      <c r="AA2263" s="10">
        <f>Расценки!J2262</f>
        <v>0</v>
      </c>
      <c r="AB2263" s="10">
        <f>Расценки!K2262</f>
        <v>0</v>
      </c>
      <c r="AC2263" s="16">
        <f t="shared" si="1428"/>
        <v>0.5</v>
      </c>
      <c r="AD2263" s="16">
        <f t="shared" si="1429"/>
        <v>0.48571428571428571</v>
      </c>
      <c r="AE2263" s="10">
        <f t="shared" si="1430"/>
        <v>0.43055555555555558</v>
      </c>
      <c r="AF2263" s="10">
        <f t="shared" si="1431"/>
        <v>0.42857142857142855</v>
      </c>
      <c r="AG2263" s="8">
        <f t="shared" si="1432"/>
        <v>1800</v>
      </c>
      <c r="AH2263" s="8">
        <f t="shared" si="1433"/>
        <v>2040</v>
      </c>
    </row>
    <row r="2264" spans="1:34" x14ac:dyDescent="0.25">
      <c r="A2264" s="7" t="s">
        <v>6533</v>
      </c>
      <c r="B2264" s="7" t="s">
        <v>6534</v>
      </c>
      <c r="C2264" s="7" t="s">
        <v>50</v>
      </c>
      <c r="D2264" s="7" t="s">
        <v>1040</v>
      </c>
      <c r="E2264" s="7" t="str">
        <f>INDEX('Нормо-час по специальностям'!$B$6:$B$26,MATCH(D2264,'Нормо-час по специальностям'!$A$6:$A$26,0))</f>
        <v>Механик ПС / подъёмников / прессов / доков</v>
      </c>
      <c r="F2264" s="15">
        <v>0.15</v>
      </c>
      <c r="G2264" s="7" t="s">
        <v>7718</v>
      </c>
      <c r="H2264" s="11">
        <f t="shared" si="1417"/>
        <v>46.67</v>
      </c>
      <c r="I2264" s="8">
        <f>INDEX('Нормо-час по специальностям'!$D$6:$D$26,MATCH(D2264,'Нормо-час по специальностям'!$A$6:$A$26,0))</f>
        <v>1500</v>
      </c>
      <c r="J2264" s="8">
        <f>INDEX('Нормо-час по специальностям'!$E$6:$E$26,MATCH(D2264,'Нормо-час по специальностям'!$A$6:$A$26,0))</f>
        <v>1800</v>
      </c>
      <c r="K2264" s="8">
        <f t="shared" si="1418"/>
        <v>225</v>
      </c>
      <c r="L2264" s="8">
        <f t="shared" si="1419"/>
        <v>270</v>
      </c>
      <c r="M2264" s="8">
        <f>Расценки!L2263</f>
        <v>260</v>
      </c>
      <c r="N2264" s="8">
        <f>Расценки!M2263</f>
        <v>300</v>
      </c>
      <c r="O2264" s="10">
        <f t="shared" si="1420"/>
        <v>-0.13461538461538458</v>
      </c>
      <c r="P2264" s="10">
        <f t="shared" si="1421"/>
        <v>-9.9999999999999978E-2</v>
      </c>
      <c r="Q2264" s="7" t="str">
        <f t="shared" si="1422"/>
        <v>нормо-часы</v>
      </c>
      <c r="R2264" s="7" t="str">
        <f t="shared" si="1423"/>
        <v>равно</v>
      </c>
      <c r="S2264" s="8">
        <f t="shared" si="1424"/>
        <v>1733</v>
      </c>
      <c r="T2264" s="8">
        <f t="shared" si="1425"/>
        <v>2000</v>
      </c>
      <c r="U2264" s="8">
        <f>Расценки!F2263</f>
        <v>450</v>
      </c>
      <c r="V2264" s="8">
        <f>Расценки!G2263</f>
        <v>520</v>
      </c>
      <c r="W2264" s="10">
        <f t="shared" si="1426"/>
        <v>0.5</v>
      </c>
      <c r="X2264" s="10">
        <f t="shared" si="1427"/>
        <v>0.48076923076923078</v>
      </c>
      <c r="Y2264" s="9">
        <f>Расценки!H2263</f>
        <v>450</v>
      </c>
      <c r="Z2264" s="9">
        <f>Расценки!I2263</f>
        <v>520</v>
      </c>
      <c r="AA2264" s="10">
        <f>Расценки!J2263</f>
        <v>0</v>
      </c>
      <c r="AB2264" s="10">
        <f>Расценки!K2263</f>
        <v>0</v>
      </c>
      <c r="AC2264" s="16">
        <f t="shared" si="1428"/>
        <v>0.5</v>
      </c>
      <c r="AD2264" s="16">
        <f t="shared" si="1429"/>
        <v>0.48076923076923078</v>
      </c>
      <c r="AE2264" s="10">
        <f t="shared" si="1430"/>
        <v>0.42222222222222222</v>
      </c>
      <c r="AF2264" s="10">
        <f t="shared" si="1431"/>
        <v>0.42307692307692307</v>
      </c>
      <c r="AG2264" s="8">
        <f t="shared" si="1432"/>
        <v>225</v>
      </c>
      <c r="AH2264" s="8">
        <f t="shared" si="1433"/>
        <v>250</v>
      </c>
    </row>
    <row r="2265" spans="1:34" x14ac:dyDescent="0.25">
      <c r="A2265" s="7" t="s">
        <v>6536</v>
      </c>
      <c r="B2265" s="7" t="s">
        <v>6315</v>
      </c>
      <c r="C2265" s="7" t="s">
        <v>177</v>
      </c>
      <c r="D2265" s="7" t="s">
        <v>1040</v>
      </c>
      <c r="E2265" s="7" t="str">
        <f>INDEX('Нормо-час по специальностям'!$B$6:$B$26,MATCH(D2265,'Нормо-час по специальностям'!$A$6:$A$26,0))</f>
        <v>Механик ПС / подъёмников / прессов / доков</v>
      </c>
      <c r="F2265" s="15">
        <v>0.75</v>
      </c>
      <c r="G2265" s="7" t="s">
        <v>7718</v>
      </c>
      <c r="H2265" s="11">
        <f t="shared" si="1417"/>
        <v>9.33</v>
      </c>
      <c r="I2265" s="8">
        <f>INDEX('Нормо-час по специальностям'!$D$6:$D$26,MATCH(D2265,'Нормо-час по специальностям'!$A$6:$A$26,0))</f>
        <v>1500</v>
      </c>
      <c r="J2265" s="8">
        <f>INDEX('Нормо-час по специальностям'!$E$6:$E$26,MATCH(D2265,'Нормо-час по специальностям'!$A$6:$A$26,0))</f>
        <v>1800</v>
      </c>
      <c r="K2265" s="8">
        <f t="shared" si="1418"/>
        <v>1125</v>
      </c>
      <c r="L2265" s="8">
        <f t="shared" si="1419"/>
        <v>1350</v>
      </c>
      <c r="M2265" s="8">
        <f>Расценки!L2264</f>
        <v>1300</v>
      </c>
      <c r="N2265" s="8">
        <f>Расценки!M2264</f>
        <v>1500</v>
      </c>
      <c r="O2265" s="10">
        <f t="shared" si="1420"/>
        <v>-0.13461538461538458</v>
      </c>
      <c r="P2265" s="10">
        <f t="shared" si="1421"/>
        <v>-9.9999999999999978E-2</v>
      </c>
      <c r="Q2265" s="7" t="str">
        <f t="shared" si="1422"/>
        <v>нормо-часы</v>
      </c>
      <c r="R2265" s="7" t="str">
        <f t="shared" si="1423"/>
        <v>равно</v>
      </c>
      <c r="S2265" s="8">
        <f t="shared" si="1424"/>
        <v>1733</v>
      </c>
      <c r="T2265" s="8">
        <f t="shared" si="1425"/>
        <v>2000</v>
      </c>
      <c r="U2265" s="8">
        <f>Расценки!F2264</f>
        <v>2500</v>
      </c>
      <c r="V2265" s="8">
        <f>Расценки!G2264</f>
        <v>2900</v>
      </c>
      <c r="W2265" s="10">
        <f t="shared" si="1426"/>
        <v>0.55000000000000004</v>
      </c>
      <c r="X2265" s="10">
        <f t="shared" si="1427"/>
        <v>0.53448275862068961</v>
      </c>
      <c r="Y2265" s="9">
        <f>Расценки!H2264</f>
        <v>2500</v>
      </c>
      <c r="Z2265" s="9">
        <f>Расценки!I2264</f>
        <v>2900</v>
      </c>
      <c r="AA2265" s="10">
        <f>Расценки!J2264</f>
        <v>0</v>
      </c>
      <c r="AB2265" s="10">
        <f>Расценки!K2264</f>
        <v>0</v>
      </c>
      <c r="AC2265" s="16">
        <f t="shared" si="1428"/>
        <v>0.55000000000000004</v>
      </c>
      <c r="AD2265" s="16">
        <f t="shared" si="1429"/>
        <v>0.53448275862068961</v>
      </c>
      <c r="AE2265" s="10">
        <f t="shared" si="1430"/>
        <v>0.48</v>
      </c>
      <c r="AF2265" s="10">
        <f t="shared" si="1431"/>
        <v>0.48275862068965519</v>
      </c>
      <c r="AG2265" s="8">
        <f t="shared" si="1432"/>
        <v>1375</v>
      </c>
      <c r="AH2265" s="8">
        <f t="shared" si="1433"/>
        <v>1550</v>
      </c>
    </row>
    <row r="2266" spans="1:34" x14ac:dyDescent="0.25">
      <c r="A2266" s="7" t="s">
        <v>6537</v>
      </c>
      <c r="B2266" s="7" t="s">
        <v>6317</v>
      </c>
      <c r="C2266" s="7" t="s">
        <v>177</v>
      </c>
      <c r="D2266" s="7" t="s">
        <v>1040</v>
      </c>
      <c r="E2266" s="7" t="str">
        <f>INDEX('Нормо-час по специальностям'!$B$6:$B$26,MATCH(D2266,'Нормо-час по специальностям'!$A$6:$A$26,0))</f>
        <v>Механик ПС / подъёмников / прессов / доков</v>
      </c>
      <c r="F2266" s="15">
        <v>1</v>
      </c>
      <c r="G2266" s="7" t="s">
        <v>7718</v>
      </c>
      <c r="H2266" s="11">
        <f t="shared" si="1417"/>
        <v>7</v>
      </c>
      <c r="I2266" s="8">
        <f>INDEX('Нормо-час по специальностям'!$D$6:$D$26,MATCH(D2266,'Нормо-час по специальностям'!$A$6:$A$26,0))</f>
        <v>1500</v>
      </c>
      <c r="J2266" s="8">
        <f>INDEX('Нормо-час по специальностям'!$E$6:$E$26,MATCH(D2266,'Нормо-час по специальностям'!$A$6:$A$26,0))</f>
        <v>1800</v>
      </c>
      <c r="K2266" s="8">
        <f t="shared" si="1418"/>
        <v>1500</v>
      </c>
      <c r="L2266" s="8">
        <f t="shared" si="1419"/>
        <v>1800</v>
      </c>
      <c r="M2266" s="8">
        <f>Расценки!L2265</f>
        <v>1700</v>
      </c>
      <c r="N2266" s="8">
        <f>Расценки!M2265</f>
        <v>1900</v>
      </c>
      <c r="O2266" s="10">
        <f t="shared" si="1420"/>
        <v>-0.11764705882352944</v>
      </c>
      <c r="P2266" s="10">
        <f t="shared" si="1421"/>
        <v>-5.2631578947368474E-2</v>
      </c>
      <c r="Q2266" s="7" t="str">
        <f t="shared" si="1422"/>
        <v>нормо-часы</v>
      </c>
      <c r="R2266" s="7" t="str">
        <f t="shared" si="1423"/>
        <v>равно</v>
      </c>
      <c r="S2266" s="8">
        <f t="shared" si="1424"/>
        <v>1700</v>
      </c>
      <c r="T2266" s="8">
        <f t="shared" si="1425"/>
        <v>1900</v>
      </c>
      <c r="U2266" s="8">
        <f>Расценки!F2265</f>
        <v>3000</v>
      </c>
      <c r="V2266" s="8">
        <f>Расценки!G2265</f>
        <v>3500</v>
      </c>
      <c r="W2266" s="10">
        <f t="shared" si="1426"/>
        <v>0.5</v>
      </c>
      <c r="X2266" s="10">
        <f t="shared" si="1427"/>
        <v>0.48571428571428571</v>
      </c>
      <c r="Y2266" s="9">
        <f>Расценки!H2265</f>
        <v>3000</v>
      </c>
      <c r="Z2266" s="9">
        <f>Расценки!I2265</f>
        <v>3500</v>
      </c>
      <c r="AA2266" s="10">
        <f>Расценки!J2265</f>
        <v>0</v>
      </c>
      <c r="AB2266" s="10">
        <f>Расценки!K2265</f>
        <v>0</v>
      </c>
      <c r="AC2266" s="16">
        <f t="shared" si="1428"/>
        <v>0.5</v>
      </c>
      <c r="AD2266" s="16">
        <f t="shared" si="1429"/>
        <v>0.48571428571428571</v>
      </c>
      <c r="AE2266" s="10">
        <f t="shared" si="1430"/>
        <v>0.43333333333333335</v>
      </c>
      <c r="AF2266" s="10">
        <f t="shared" si="1431"/>
        <v>0.45714285714285713</v>
      </c>
      <c r="AG2266" s="8">
        <f t="shared" si="1432"/>
        <v>1500</v>
      </c>
      <c r="AH2266" s="8">
        <f t="shared" si="1433"/>
        <v>1700</v>
      </c>
    </row>
    <row r="2267" spans="1:34" x14ac:dyDescent="0.25">
      <c r="A2267" s="7" t="s">
        <v>6538</v>
      </c>
      <c r="B2267" s="7" t="s">
        <v>6319</v>
      </c>
      <c r="C2267" s="7" t="s">
        <v>177</v>
      </c>
      <c r="D2267" s="7" t="s">
        <v>1040</v>
      </c>
      <c r="E2267" s="7" t="str">
        <f>INDEX('Нормо-час по специальностям'!$B$6:$B$26,MATCH(D2267,'Нормо-час по специальностям'!$A$6:$A$26,0))</f>
        <v>Механик ПС / подъёмников / прессов / доков</v>
      </c>
      <c r="F2267" s="15">
        <v>0.3</v>
      </c>
      <c r="G2267" s="7" t="s">
        <v>7721</v>
      </c>
      <c r="H2267" s="11">
        <f t="shared" si="1417"/>
        <v>23.33</v>
      </c>
      <c r="I2267" s="8">
        <f>INDEX('Нормо-час по специальностям'!$D$6:$D$26,MATCH(D2267,'Нормо-час по специальностям'!$A$6:$A$26,0))</f>
        <v>1500</v>
      </c>
      <c r="J2267" s="8">
        <f>INDEX('Нормо-час по специальностям'!$E$6:$E$26,MATCH(D2267,'Нормо-час по специальностям'!$A$6:$A$26,0))</f>
        <v>1800</v>
      </c>
      <c r="K2267" s="8">
        <f t="shared" si="1418"/>
        <v>450</v>
      </c>
      <c r="L2267" s="8">
        <f t="shared" si="1419"/>
        <v>540</v>
      </c>
      <c r="M2267" s="8">
        <f>Расценки!L2266</f>
        <v>540</v>
      </c>
      <c r="N2267" s="8">
        <f>Расценки!M2266</f>
        <v>600</v>
      </c>
      <c r="O2267" s="10">
        <f t="shared" si="1420"/>
        <v>-0.16666666666666663</v>
      </c>
      <c r="P2267" s="10">
        <f t="shared" si="1421"/>
        <v>-9.9999999999999978E-2</v>
      </c>
      <c r="Q2267" s="7" t="str">
        <f t="shared" si="1422"/>
        <v>нормо-часы</v>
      </c>
      <c r="R2267" s="7" t="str">
        <f t="shared" si="1423"/>
        <v>равно</v>
      </c>
      <c r="S2267" s="8">
        <f t="shared" si="1424"/>
        <v>1800</v>
      </c>
      <c r="T2267" s="8">
        <f t="shared" si="1425"/>
        <v>2000</v>
      </c>
      <c r="U2267" s="8">
        <f>Расценки!F2266</f>
        <v>1000</v>
      </c>
      <c r="V2267" s="8">
        <f>Расценки!G2266</f>
        <v>1150</v>
      </c>
      <c r="W2267" s="10">
        <f t="shared" si="1426"/>
        <v>0.55000000000000004</v>
      </c>
      <c r="X2267" s="10">
        <f t="shared" si="1427"/>
        <v>0.5304347826086957</v>
      </c>
      <c r="Y2267" s="9">
        <f>Расценки!H2266</f>
        <v>1000</v>
      </c>
      <c r="Z2267" s="9">
        <f>Расценки!I2266</f>
        <v>1150</v>
      </c>
      <c r="AA2267" s="10">
        <f>Расценки!J2266</f>
        <v>0</v>
      </c>
      <c r="AB2267" s="10">
        <f>Расценки!K2266</f>
        <v>0</v>
      </c>
      <c r="AC2267" s="16">
        <f t="shared" si="1428"/>
        <v>0.55000000000000004</v>
      </c>
      <c r="AD2267" s="16">
        <f t="shared" si="1429"/>
        <v>0.5304347826086957</v>
      </c>
      <c r="AE2267" s="10">
        <f t="shared" si="1430"/>
        <v>0.46</v>
      </c>
      <c r="AF2267" s="10">
        <f t="shared" si="1431"/>
        <v>0.47826086956521741</v>
      </c>
      <c r="AG2267" s="8">
        <f t="shared" si="1432"/>
        <v>550</v>
      </c>
      <c r="AH2267" s="8">
        <f t="shared" si="1433"/>
        <v>610</v>
      </c>
    </row>
    <row r="2268" spans="1:34" x14ac:dyDescent="0.25">
      <c r="A2268" s="7" t="s">
        <v>6539</v>
      </c>
      <c r="B2268" s="7" t="s">
        <v>6323</v>
      </c>
      <c r="C2268" s="7" t="s">
        <v>177</v>
      </c>
      <c r="D2268" s="7" t="s">
        <v>1040</v>
      </c>
      <c r="E2268" s="7" t="str">
        <f>INDEX('Нормо-час по специальностям'!$B$6:$B$26,MATCH(D2268,'Нормо-час по специальностям'!$A$6:$A$26,0))</f>
        <v>Механик ПС / подъёмников / прессов / доков</v>
      </c>
      <c r="F2268" s="15">
        <v>2</v>
      </c>
      <c r="G2268" s="7" t="s">
        <v>7721</v>
      </c>
      <c r="H2268" s="11">
        <f t="shared" si="1417"/>
        <v>3.5</v>
      </c>
      <c r="I2268" s="8">
        <f>INDEX('Нормо-час по специальностям'!$D$6:$D$26,MATCH(D2268,'Нормо-час по специальностям'!$A$6:$A$26,0))</f>
        <v>1500</v>
      </c>
      <c r="J2268" s="8">
        <f>INDEX('Нормо-час по специальностям'!$E$6:$E$26,MATCH(D2268,'Нормо-час по специальностям'!$A$6:$A$26,0))</f>
        <v>1800</v>
      </c>
      <c r="K2268" s="8">
        <f t="shared" si="1418"/>
        <v>3000</v>
      </c>
      <c r="L2268" s="8">
        <f t="shared" si="1419"/>
        <v>3600</v>
      </c>
      <c r="M2268" s="8">
        <f>Расценки!L2267</f>
        <v>3350</v>
      </c>
      <c r="N2268" s="8">
        <f>Расценки!M2267</f>
        <v>3850</v>
      </c>
      <c r="O2268" s="10">
        <f t="shared" si="1420"/>
        <v>-0.10447761194029848</v>
      </c>
      <c r="P2268" s="10">
        <f t="shared" si="1421"/>
        <v>-6.4935064935064957E-2</v>
      </c>
      <c r="Q2268" s="7" t="str">
        <f t="shared" si="1422"/>
        <v>нормо-часы</v>
      </c>
      <c r="R2268" s="7" t="str">
        <f t="shared" si="1423"/>
        <v>равно</v>
      </c>
      <c r="S2268" s="8">
        <f t="shared" si="1424"/>
        <v>1675</v>
      </c>
      <c r="T2268" s="8">
        <f t="shared" si="1425"/>
        <v>1925</v>
      </c>
      <c r="U2268" s="8">
        <f>Расценки!F2267</f>
        <v>5500</v>
      </c>
      <c r="V2268" s="8">
        <f>Расценки!G2267</f>
        <v>6300</v>
      </c>
      <c r="W2268" s="10">
        <f t="shared" si="1426"/>
        <v>0.45454545454545453</v>
      </c>
      <c r="X2268" s="10">
        <f t="shared" si="1427"/>
        <v>0.42857142857142855</v>
      </c>
      <c r="Y2268" s="9">
        <f>Расценки!H2267</f>
        <v>5500</v>
      </c>
      <c r="Z2268" s="9">
        <f>Расценки!I2267</f>
        <v>6300</v>
      </c>
      <c r="AA2268" s="10">
        <f>Расценки!J2267</f>
        <v>0</v>
      </c>
      <c r="AB2268" s="10">
        <f>Расценки!K2267</f>
        <v>0</v>
      </c>
      <c r="AC2268" s="16">
        <f t="shared" si="1428"/>
        <v>0.45454545454545453</v>
      </c>
      <c r="AD2268" s="16">
        <f t="shared" si="1429"/>
        <v>0.42857142857142855</v>
      </c>
      <c r="AE2268" s="10">
        <f t="shared" si="1430"/>
        <v>0.39090909090909093</v>
      </c>
      <c r="AF2268" s="10">
        <f t="shared" si="1431"/>
        <v>0.3888888888888889</v>
      </c>
      <c r="AG2268" s="8">
        <f t="shared" si="1432"/>
        <v>2500</v>
      </c>
      <c r="AH2268" s="8">
        <f t="shared" si="1433"/>
        <v>2700</v>
      </c>
    </row>
    <row r="2269" spans="1:34" x14ac:dyDescent="0.25">
      <c r="A2269" s="7" t="s">
        <v>6540</v>
      </c>
      <c r="B2269" s="7" t="s">
        <v>6370</v>
      </c>
      <c r="C2269" s="7" t="s">
        <v>177</v>
      </c>
      <c r="D2269" s="7" t="s">
        <v>1040</v>
      </c>
      <c r="E2269" s="7" t="str">
        <f>INDEX('Нормо-час по специальностям'!$B$6:$B$26,MATCH(D2269,'Нормо-час по специальностям'!$A$6:$A$26,0))</f>
        <v>Механик ПС / подъёмников / прессов / доков</v>
      </c>
      <c r="F2269" s="15">
        <v>1</v>
      </c>
      <c r="G2269" s="7" t="s">
        <v>7721</v>
      </c>
      <c r="H2269" s="11">
        <f t="shared" si="1417"/>
        <v>7</v>
      </c>
      <c r="I2269" s="8">
        <f>INDEX('Нормо-час по специальностям'!$D$6:$D$26,MATCH(D2269,'Нормо-час по специальностям'!$A$6:$A$26,0))</f>
        <v>1500</v>
      </c>
      <c r="J2269" s="8">
        <f>INDEX('Нормо-час по специальностям'!$E$6:$E$26,MATCH(D2269,'Нормо-час по специальностям'!$A$6:$A$26,0))</f>
        <v>1800</v>
      </c>
      <c r="K2269" s="8">
        <f t="shared" si="1418"/>
        <v>1500</v>
      </c>
      <c r="L2269" s="8">
        <f t="shared" si="1419"/>
        <v>1800</v>
      </c>
      <c r="M2269" s="8">
        <f>Расценки!L2268</f>
        <v>1700</v>
      </c>
      <c r="N2269" s="8">
        <f>Расценки!M2268</f>
        <v>1900</v>
      </c>
      <c r="O2269" s="10">
        <f t="shared" si="1420"/>
        <v>-0.11764705882352944</v>
      </c>
      <c r="P2269" s="10">
        <f t="shared" si="1421"/>
        <v>-5.2631578947368474E-2</v>
      </c>
      <c r="Q2269" s="7" t="str">
        <f t="shared" si="1422"/>
        <v>нормо-часы</v>
      </c>
      <c r="R2269" s="7" t="str">
        <f t="shared" si="1423"/>
        <v>равно</v>
      </c>
      <c r="S2269" s="8">
        <f t="shared" si="1424"/>
        <v>1700</v>
      </c>
      <c r="T2269" s="8">
        <f t="shared" si="1425"/>
        <v>1900</v>
      </c>
      <c r="U2269" s="8">
        <f>Расценки!F2268</f>
        <v>3000</v>
      </c>
      <c r="V2269" s="8">
        <f>Расценки!G2268</f>
        <v>3500</v>
      </c>
      <c r="W2269" s="10">
        <f t="shared" si="1426"/>
        <v>0.5</v>
      </c>
      <c r="X2269" s="10">
        <f t="shared" si="1427"/>
        <v>0.48571428571428571</v>
      </c>
      <c r="Y2269" s="9">
        <f>Расценки!H2268</f>
        <v>3000</v>
      </c>
      <c r="Z2269" s="9">
        <f>Расценки!I2268</f>
        <v>3500</v>
      </c>
      <c r="AA2269" s="10">
        <f>Расценки!J2268</f>
        <v>0</v>
      </c>
      <c r="AB2269" s="10">
        <f>Расценки!K2268</f>
        <v>0</v>
      </c>
      <c r="AC2269" s="16">
        <f t="shared" si="1428"/>
        <v>0.5</v>
      </c>
      <c r="AD2269" s="16">
        <f t="shared" si="1429"/>
        <v>0.48571428571428571</v>
      </c>
      <c r="AE2269" s="10">
        <f t="shared" si="1430"/>
        <v>0.43333333333333335</v>
      </c>
      <c r="AF2269" s="10">
        <f t="shared" si="1431"/>
        <v>0.45714285714285713</v>
      </c>
      <c r="AG2269" s="8">
        <f t="shared" si="1432"/>
        <v>1500</v>
      </c>
      <c r="AH2269" s="8">
        <f t="shared" si="1433"/>
        <v>1700</v>
      </c>
    </row>
    <row r="2270" spans="1:34" x14ac:dyDescent="0.25">
      <c r="A2270" s="7" t="s">
        <v>6541</v>
      </c>
      <c r="B2270" s="7" t="s">
        <v>6372</v>
      </c>
      <c r="C2270" s="7" t="s">
        <v>177</v>
      </c>
      <c r="D2270" s="7" t="s">
        <v>1040</v>
      </c>
      <c r="E2270" s="7" t="str">
        <f>INDEX('Нормо-час по специальностям'!$B$6:$B$26,MATCH(D2270,'Нормо-час по специальностям'!$A$6:$A$26,0))</f>
        <v>Механик ПС / подъёмников / прессов / доков</v>
      </c>
      <c r="F2270" s="15">
        <v>1.5</v>
      </c>
      <c r="G2270" s="7" t="s">
        <v>7721</v>
      </c>
      <c r="H2270" s="11">
        <f t="shared" si="1417"/>
        <v>4.67</v>
      </c>
      <c r="I2270" s="8">
        <f>INDEX('Нормо-час по специальностям'!$D$6:$D$26,MATCH(D2270,'Нормо-час по специальностям'!$A$6:$A$26,0))</f>
        <v>1500</v>
      </c>
      <c r="J2270" s="8">
        <f>INDEX('Нормо-час по специальностям'!$E$6:$E$26,MATCH(D2270,'Нормо-час по специальностям'!$A$6:$A$26,0))</f>
        <v>1800</v>
      </c>
      <c r="K2270" s="8">
        <f t="shared" si="1418"/>
        <v>2250</v>
      </c>
      <c r="L2270" s="8">
        <f t="shared" si="1419"/>
        <v>2700</v>
      </c>
      <c r="M2270" s="8">
        <f>Расценки!L2269</f>
        <v>2400</v>
      </c>
      <c r="N2270" s="8">
        <f>Расценки!M2269</f>
        <v>2750</v>
      </c>
      <c r="O2270" s="10">
        <f t="shared" si="1420"/>
        <v>-6.25E-2</v>
      </c>
      <c r="P2270" s="10">
        <f t="shared" si="1421"/>
        <v>-1.8181818181818188E-2</v>
      </c>
      <c r="Q2270" s="7" t="str">
        <f t="shared" si="1422"/>
        <v>равно</v>
      </c>
      <c r="R2270" s="7" t="str">
        <f t="shared" si="1423"/>
        <v>равно</v>
      </c>
      <c r="S2270" s="8">
        <f t="shared" si="1424"/>
        <v>1600</v>
      </c>
      <c r="T2270" s="8">
        <f t="shared" si="1425"/>
        <v>1833</v>
      </c>
      <c r="U2270" s="8">
        <f>Расценки!F2269</f>
        <v>4000</v>
      </c>
      <c r="V2270" s="8">
        <f>Расценки!G2269</f>
        <v>4600</v>
      </c>
      <c r="W2270" s="10">
        <f t="shared" si="1426"/>
        <v>0.4375</v>
      </c>
      <c r="X2270" s="10">
        <f t="shared" si="1427"/>
        <v>0.41304347826086957</v>
      </c>
      <c r="Y2270" s="9">
        <f>Расценки!H2269</f>
        <v>4000</v>
      </c>
      <c r="Z2270" s="9">
        <f>Расценки!I2269</f>
        <v>4600</v>
      </c>
      <c r="AA2270" s="10">
        <f>Расценки!J2269</f>
        <v>0</v>
      </c>
      <c r="AB2270" s="10">
        <f>Расценки!K2269</f>
        <v>0</v>
      </c>
      <c r="AC2270" s="16">
        <f t="shared" si="1428"/>
        <v>0.4375</v>
      </c>
      <c r="AD2270" s="16">
        <f t="shared" si="1429"/>
        <v>0.41304347826086957</v>
      </c>
      <c r="AE2270" s="10">
        <f t="shared" si="1430"/>
        <v>0.4</v>
      </c>
      <c r="AF2270" s="10">
        <f t="shared" si="1431"/>
        <v>0.40217391304347827</v>
      </c>
      <c r="AG2270" s="8">
        <f t="shared" si="1432"/>
        <v>1750</v>
      </c>
      <c r="AH2270" s="8">
        <f t="shared" si="1433"/>
        <v>1900</v>
      </c>
    </row>
    <row r="2271" spans="1:34" x14ac:dyDescent="0.25">
      <c r="A2271" s="7" t="s">
        <v>6542</v>
      </c>
      <c r="B2271" s="7" t="s">
        <v>6379</v>
      </c>
      <c r="C2271" s="7" t="s">
        <v>177</v>
      </c>
      <c r="D2271" s="7" t="s">
        <v>1040</v>
      </c>
      <c r="E2271" s="7" t="str">
        <f>INDEX('Нормо-час по специальностям'!$B$6:$B$26,MATCH(D2271,'Нормо-час по специальностям'!$A$6:$A$26,0))</f>
        <v>Механик ПС / подъёмников / прессов / доков</v>
      </c>
      <c r="F2271" s="15">
        <v>0.4</v>
      </c>
      <c r="G2271" s="7" t="s">
        <v>7721</v>
      </c>
      <c r="H2271" s="11">
        <f t="shared" si="1417"/>
        <v>17.5</v>
      </c>
      <c r="I2271" s="8">
        <f>INDEX('Нормо-час по специальностям'!$D$6:$D$26,MATCH(D2271,'Нормо-час по специальностям'!$A$6:$A$26,0))</f>
        <v>1500</v>
      </c>
      <c r="J2271" s="8">
        <f>INDEX('Нормо-час по специальностям'!$E$6:$E$26,MATCH(D2271,'Нормо-час по специальностям'!$A$6:$A$26,0))</f>
        <v>1800</v>
      </c>
      <c r="K2271" s="8">
        <f t="shared" si="1418"/>
        <v>600</v>
      </c>
      <c r="L2271" s="8">
        <f t="shared" si="1419"/>
        <v>720</v>
      </c>
      <c r="M2271" s="8">
        <f>Расценки!L2270</f>
        <v>670</v>
      </c>
      <c r="N2271" s="8">
        <f>Расценки!M2270</f>
        <v>780</v>
      </c>
      <c r="O2271" s="10">
        <f t="shared" si="1420"/>
        <v>-0.10447761194029848</v>
      </c>
      <c r="P2271" s="10">
        <f t="shared" si="1421"/>
        <v>-7.6923076923076872E-2</v>
      </c>
      <c r="Q2271" s="7" t="str">
        <f t="shared" si="1422"/>
        <v>нормо-часы</v>
      </c>
      <c r="R2271" s="7" t="str">
        <f t="shared" si="1423"/>
        <v>равно</v>
      </c>
      <c r="S2271" s="8">
        <f t="shared" si="1424"/>
        <v>1675</v>
      </c>
      <c r="T2271" s="8">
        <f t="shared" si="1425"/>
        <v>1950</v>
      </c>
      <c r="U2271" s="8">
        <f>Расценки!F2270</f>
        <v>1200</v>
      </c>
      <c r="V2271" s="8">
        <f>Расценки!G2270</f>
        <v>1400</v>
      </c>
      <c r="W2271" s="10">
        <f t="shared" si="1426"/>
        <v>0.5</v>
      </c>
      <c r="X2271" s="10">
        <f t="shared" si="1427"/>
        <v>0.48571428571428571</v>
      </c>
      <c r="Y2271" s="9">
        <f>Расценки!H2270</f>
        <v>1200</v>
      </c>
      <c r="Z2271" s="9">
        <f>Расценки!I2270</f>
        <v>1400</v>
      </c>
      <c r="AA2271" s="10">
        <f>Расценки!J2270</f>
        <v>0</v>
      </c>
      <c r="AB2271" s="10">
        <f>Расценки!K2270</f>
        <v>0</v>
      </c>
      <c r="AC2271" s="16">
        <f t="shared" si="1428"/>
        <v>0.5</v>
      </c>
      <c r="AD2271" s="16">
        <f t="shared" si="1429"/>
        <v>0.48571428571428571</v>
      </c>
      <c r="AE2271" s="10">
        <f t="shared" si="1430"/>
        <v>0.44166666666666665</v>
      </c>
      <c r="AF2271" s="10">
        <f t="shared" si="1431"/>
        <v>0.44285714285714284</v>
      </c>
      <c r="AG2271" s="8">
        <f t="shared" si="1432"/>
        <v>600</v>
      </c>
      <c r="AH2271" s="8">
        <f t="shared" si="1433"/>
        <v>680</v>
      </c>
    </row>
    <row r="2272" spans="1:34" x14ac:dyDescent="0.25">
      <c r="A2272" s="7" t="s">
        <v>6543</v>
      </c>
      <c r="B2272" s="7" t="s">
        <v>6386</v>
      </c>
      <c r="C2272" s="7" t="s">
        <v>177</v>
      </c>
      <c r="D2272" s="7" t="s">
        <v>1040</v>
      </c>
      <c r="E2272" s="7" t="str">
        <f>INDEX('Нормо-час по специальностям'!$B$6:$B$26,MATCH(D2272,'Нормо-час по специальностям'!$A$6:$A$26,0))</f>
        <v>Механик ПС / подъёмников / прессов / доков</v>
      </c>
      <c r="F2272" s="15">
        <v>0.75</v>
      </c>
      <c r="G2272" s="7" t="s">
        <v>7721</v>
      </c>
      <c r="H2272" s="11">
        <f t="shared" si="1417"/>
        <v>9.33</v>
      </c>
      <c r="I2272" s="8">
        <f>INDEX('Нормо-час по специальностям'!$D$6:$D$26,MATCH(D2272,'Нормо-час по специальностям'!$A$6:$A$26,0))</f>
        <v>1500</v>
      </c>
      <c r="J2272" s="8">
        <f>INDEX('Нормо-час по специальностям'!$E$6:$E$26,MATCH(D2272,'Нормо-час по специальностям'!$A$6:$A$26,0))</f>
        <v>1800</v>
      </c>
      <c r="K2272" s="8">
        <f t="shared" si="1418"/>
        <v>1125</v>
      </c>
      <c r="L2272" s="8">
        <f t="shared" si="1419"/>
        <v>1350</v>
      </c>
      <c r="M2272" s="8">
        <f>Расценки!L2271</f>
        <v>1250</v>
      </c>
      <c r="N2272" s="8">
        <f>Расценки!M2271</f>
        <v>1450</v>
      </c>
      <c r="O2272" s="10">
        <f t="shared" si="1420"/>
        <v>-9.9999999999999978E-2</v>
      </c>
      <c r="P2272" s="10">
        <f t="shared" si="1421"/>
        <v>-6.8965517241379337E-2</v>
      </c>
      <c r="Q2272" s="7" t="str">
        <f t="shared" si="1422"/>
        <v>равно</v>
      </c>
      <c r="R2272" s="7" t="str">
        <f t="shared" si="1423"/>
        <v>равно</v>
      </c>
      <c r="S2272" s="8">
        <f t="shared" si="1424"/>
        <v>1667</v>
      </c>
      <c r="T2272" s="8">
        <f t="shared" si="1425"/>
        <v>1933</v>
      </c>
      <c r="U2272" s="8">
        <f>Расценки!F2271</f>
        <v>2200</v>
      </c>
      <c r="V2272" s="8">
        <f>Расценки!G2271</f>
        <v>2600</v>
      </c>
      <c r="W2272" s="10">
        <f t="shared" si="1426"/>
        <v>0.48863636363636365</v>
      </c>
      <c r="X2272" s="10">
        <f t="shared" si="1427"/>
        <v>0.48076923076923078</v>
      </c>
      <c r="Y2272" s="9">
        <f>Расценки!H2271</f>
        <v>2200</v>
      </c>
      <c r="Z2272" s="9">
        <f>Расценки!I2271</f>
        <v>2600</v>
      </c>
      <c r="AA2272" s="10">
        <f>Расценки!J2271</f>
        <v>0</v>
      </c>
      <c r="AB2272" s="10">
        <f>Расценки!K2271</f>
        <v>0</v>
      </c>
      <c r="AC2272" s="16">
        <f t="shared" si="1428"/>
        <v>0.48863636363636365</v>
      </c>
      <c r="AD2272" s="16">
        <f t="shared" si="1429"/>
        <v>0.48076923076923078</v>
      </c>
      <c r="AE2272" s="10">
        <f t="shared" si="1430"/>
        <v>0.43181818181818182</v>
      </c>
      <c r="AF2272" s="10">
        <f t="shared" si="1431"/>
        <v>0.44230769230769229</v>
      </c>
      <c r="AG2272" s="8">
        <f t="shared" si="1432"/>
        <v>1075</v>
      </c>
      <c r="AH2272" s="8">
        <f t="shared" si="1433"/>
        <v>1250</v>
      </c>
    </row>
    <row r="2273" spans="1:34" x14ac:dyDescent="0.25">
      <c r="A2273" s="7" t="s">
        <v>6545</v>
      </c>
      <c r="B2273" s="7" t="s">
        <v>6546</v>
      </c>
      <c r="C2273" s="7" t="s">
        <v>177</v>
      </c>
      <c r="D2273" s="7" t="s">
        <v>1040</v>
      </c>
      <c r="E2273" s="7" t="str">
        <f>INDEX('Нормо-час по специальностям'!$B$6:$B$26,MATCH(D2273,'Нормо-час по специальностям'!$A$6:$A$26,0))</f>
        <v>Механик ПС / подъёмников / прессов / доков</v>
      </c>
      <c r="F2273" s="15">
        <v>2</v>
      </c>
      <c r="G2273" s="7" t="s">
        <v>7721</v>
      </c>
      <c r="H2273" s="11">
        <f t="shared" si="1417"/>
        <v>3.5</v>
      </c>
      <c r="I2273" s="8">
        <f>INDEX('Нормо-час по специальностям'!$D$6:$D$26,MATCH(D2273,'Нормо-час по специальностям'!$A$6:$A$26,0))</f>
        <v>1500</v>
      </c>
      <c r="J2273" s="8">
        <f>INDEX('Нормо-час по специальностям'!$E$6:$E$26,MATCH(D2273,'Нормо-час по специальностям'!$A$6:$A$26,0))</f>
        <v>1800</v>
      </c>
      <c r="K2273" s="8">
        <f t="shared" si="1418"/>
        <v>3000</v>
      </c>
      <c r="L2273" s="8">
        <f t="shared" si="1419"/>
        <v>3600</v>
      </c>
      <c r="M2273" s="8">
        <f>Расценки!L2272</f>
        <v>3350</v>
      </c>
      <c r="N2273" s="8">
        <f>Расценки!M2272</f>
        <v>3950</v>
      </c>
      <c r="O2273" s="10">
        <f t="shared" si="1420"/>
        <v>-0.10447761194029848</v>
      </c>
      <c r="P2273" s="10">
        <f t="shared" si="1421"/>
        <v>-8.8607594936708889E-2</v>
      </c>
      <c r="Q2273" s="7" t="str">
        <f t="shared" si="1422"/>
        <v>нормо-часы</v>
      </c>
      <c r="R2273" s="7" t="str">
        <f t="shared" si="1423"/>
        <v>равно</v>
      </c>
      <c r="S2273" s="8">
        <f t="shared" si="1424"/>
        <v>1675</v>
      </c>
      <c r="T2273" s="8">
        <f t="shared" si="1425"/>
        <v>1975</v>
      </c>
      <c r="U2273" s="8">
        <f>Расценки!F2272</f>
        <v>6000</v>
      </c>
      <c r="V2273" s="8">
        <f>Расценки!G2272</f>
        <v>7000</v>
      </c>
      <c r="W2273" s="10">
        <f t="shared" si="1426"/>
        <v>0.5</v>
      </c>
      <c r="X2273" s="10">
        <f t="shared" si="1427"/>
        <v>0.48571428571428571</v>
      </c>
      <c r="Y2273" s="9">
        <f>Расценки!H2272</f>
        <v>6000</v>
      </c>
      <c r="Z2273" s="9">
        <f>Расценки!I2272</f>
        <v>7000</v>
      </c>
      <c r="AA2273" s="10">
        <f>Расценки!J2272</f>
        <v>0</v>
      </c>
      <c r="AB2273" s="10">
        <f>Расценки!K2272</f>
        <v>0</v>
      </c>
      <c r="AC2273" s="16">
        <f t="shared" si="1428"/>
        <v>0.5</v>
      </c>
      <c r="AD2273" s="16">
        <f t="shared" si="1429"/>
        <v>0.48571428571428571</v>
      </c>
      <c r="AE2273" s="10">
        <f t="shared" si="1430"/>
        <v>0.44166666666666665</v>
      </c>
      <c r="AF2273" s="10">
        <f t="shared" si="1431"/>
        <v>0.43571428571428572</v>
      </c>
      <c r="AG2273" s="8">
        <f t="shared" si="1432"/>
        <v>3000</v>
      </c>
      <c r="AH2273" s="8">
        <f t="shared" si="1433"/>
        <v>3400</v>
      </c>
    </row>
    <row r="2274" spans="1:34" x14ac:dyDescent="0.25">
      <c r="A2274" s="7" t="s">
        <v>6547</v>
      </c>
      <c r="B2274" s="7" t="s">
        <v>6396</v>
      </c>
      <c r="C2274" s="7" t="s">
        <v>177</v>
      </c>
      <c r="D2274" s="7" t="s">
        <v>1040</v>
      </c>
      <c r="E2274" s="7" t="str">
        <f>INDEX('Нормо-час по специальностям'!$B$6:$B$26,MATCH(D2274,'Нормо-час по специальностям'!$A$6:$A$26,0))</f>
        <v>Механик ПС / подъёмников / прессов / доков</v>
      </c>
      <c r="F2274" s="15">
        <v>1</v>
      </c>
      <c r="G2274" s="7" t="s">
        <v>7721</v>
      </c>
      <c r="H2274" s="11">
        <f t="shared" si="1417"/>
        <v>7</v>
      </c>
      <c r="I2274" s="8">
        <f>INDEX('Нормо-час по специальностям'!$D$6:$D$26,MATCH(D2274,'Нормо-час по специальностям'!$A$6:$A$26,0))</f>
        <v>1500</v>
      </c>
      <c r="J2274" s="8">
        <f>INDEX('Нормо-час по специальностям'!$E$6:$E$26,MATCH(D2274,'Нормо-час по специальностям'!$A$6:$A$26,0))</f>
        <v>1800</v>
      </c>
      <c r="K2274" s="8">
        <f t="shared" si="1418"/>
        <v>1500</v>
      </c>
      <c r="L2274" s="8">
        <f t="shared" si="1419"/>
        <v>1800</v>
      </c>
      <c r="M2274" s="8">
        <f>Расценки!L2273</f>
        <v>1700</v>
      </c>
      <c r="N2274" s="8">
        <f>Расценки!M2273</f>
        <v>1900</v>
      </c>
      <c r="O2274" s="10">
        <f t="shared" si="1420"/>
        <v>-0.11764705882352944</v>
      </c>
      <c r="P2274" s="10">
        <f t="shared" si="1421"/>
        <v>-5.2631578947368474E-2</v>
      </c>
      <c r="Q2274" s="7" t="str">
        <f t="shared" si="1422"/>
        <v>нормо-часы</v>
      </c>
      <c r="R2274" s="7" t="str">
        <f t="shared" si="1423"/>
        <v>равно</v>
      </c>
      <c r="S2274" s="8">
        <f t="shared" si="1424"/>
        <v>1700</v>
      </c>
      <c r="T2274" s="8">
        <f t="shared" si="1425"/>
        <v>1900</v>
      </c>
      <c r="U2274" s="8">
        <f>Расценки!F2273</f>
        <v>3000</v>
      </c>
      <c r="V2274" s="8">
        <f>Расценки!G2273</f>
        <v>3500</v>
      </c>
      <c r="W2274" s="10">
        <f t="shared" si="1426"/>
        <v>0.5</v>
      </c>
      <c r="X2274" s="10">
        <f t="shared" si="1427"/>
        <v>0.48571428571428571</v>
      </c>
      <c r="Y2274" s="9">
        <f>Расценки!H2273</f>
        <v>3000</v>
      </c>
      <c r="Z2274" s="9">
        <f>Расценки!I2273</f>
        <v>3500</v>
      </c>
      <c r="AA2274" s="10">
        <f>Расценки!J2273</f>
        <v>0</v>
      </c>
      <c r="AB2274" s="10">
        <f>Расценки!K2273</f>
        <v>0</v>
      </c>
      <c r="AC2274" s="16">
        <f t="shared" si="1428"/>
        <v>0.5</v>
      </c>
      <c r="AD2274" s="16">
        <f t="shared" si="1429"/>
        <v>0.48571428571428571</v>
      </c>
      <c r="AE2274" s="10">
        <f t="shared" si="1430"/>
        <v>0.43333333333333335</v>
      </c>
      <c r="AF2274" s="10">
        <f t="shared" si="1431"/>
        <v>0.45714285714285713</v>
      </c>
      <c r="AG2274" s="8">
        <f t="shared" si="1432"/>
        <v>1500</v>
      </c>
      <c r="AH2274" s="8">
        <f t="shared" si="1433"/>
        <v>1700</v>
      </c>
    </row>
    <row r="2275" spans="1:34" x14ac:dyDescent="0.25">
      <c r="A2275" s="7" t="s">
        <v>6548</v>
      </c>
      <c r="B2275" s="7" t="s">
        <v>6398</v>
      </c>
      <c r="C2275" s="7" t="s">
        <v>177</v>
      </c>
      <c r="D2275" s="7" t="s">
        <v>1040</v>
      </c>
      <c r="E2275" s="7" t="str">
        <f>INDEX('Нормо-час по специальностям'!$B$6:$B$26,MATCH(D2275,'Нормо-час по специальностям'!$A$6:$A$26,0))</f>
        <v>Механик ПС / подъёмников / прессов / доков</v>
      </c>
      <c r="F2275" s="15">
        <v>0.75</v>
      </c>
      <c r="G2275" s="7" t="s">
        <v>7721</v>
      </c>
      <c r="H2275" s="11">
        <f t="shared" si="1417"/>
        <v>9.33</v>
      </c>
      <c r="I2275" s="8">
        <f>INDEX('Нормо-час по специальностям'!$D$6:$D$26,MATCH(D2275,'Нормо-час по специальностям'!$A$6:$A$26,0))</f>
        <v>1500</v>
      </c>
      <c r="J2275" s="8">
        <f>INDEX('Нормо-час по специальностям'!$E$6:$E$26,MATCH(D2275,'Нормо-час по специальностям'!$A$6:$A$26,0))</f>
        <v>1800</v>
      </c>
      <c r="K2275" s="8">
        <f t="shared" si="1418"/>
        <v>1125</v>
      </c>
      <c r="L2275" s="8">
        <f t="shared" si="1419"/>
        <v>1350</v>
      </c>
      <c r="M2275" s="8">
        <f>Расценки!L2274</f>
        <v>1250</v>
      </c>
      <c r="N2275" s="8">
        <f>Расценки!M2274</f>
        <v>1450</v>
      </c>
      <c r="O2275" s="10">
        <f t="shared" si="1420"/>
        <v>-9.9999999999999978E-2</v>
      </c>
      <c r="P2275" s="10">
        <f t="shared" si="1421"/>
        <v>-6.8965517241379337E-2</v>
      </c>
      <c r="Q2275" s="7" t="str">
        <f t="shared" si="1422"/>
        <v>равно</v>
      </c>
      <c r="R2275" s="7" t="str">
        <f t="shared" si="1423"/>
        <v>равно</v>
      </c>
      <c r="S2275" s="8">
        <f t="shared" si="1424"/>
        <v>1667</v>
      </c>
      <c r="T2275" s="8">
        <f t="shared" si="1425"/>
        <v>1933</v>
      </c>
      <c r="U2275" s="8">
        <f>Расценки!F2274</f>
        <v>2200</v>
      </c>
      <c r="V2275" s="8">
        <f>Расценки!G2274</f>
        <v>2600</v>
      </c>
      <c r="W2275" s="10">
        <f t="shared" si="1426"/>
        <v>0.48863636363636365</v>
      </c>
      <c r="X2275" s="10">
        <f t="shared" si="1427"/>
        <v>0.48076923076923078</v>
      </c>
      <c r="Y2275" s="9">
        <f>Расценки!H2274</f>
        <v>2200</v>
      </c>
      <c r="Z2275" s="9">
        <f>Расценки!I2274</f>
        <v>2600</v>
      </c>
      <c r="AA2275" s="10">
        <f>Расценки!J2274</f>
        <v>0</v>
      </c>
      <c r="AB2275" s="10">
        <f>Расценки!K2274</f>
        <v>0</v>
      </c>
      <c r="AC2275" s="16">
        <f t="shared" si="1428"/>
        <v>0.48863636363636365</v>
      </c>
      <c r="AD2275" s="16">
        <f t="shared" si="1429"/>
        <v>0.48076923076923078</v>
      </c>
      <c r="AE2275" s="10">
        <f t="shared" si="1430"/>
        <v>0.43181818181818182</v>
      </c>
      <c r="AF2275" s="10">
        <f t="shared" si="1431"/>
        <v>0.44230769230769229</v>
      </c>
      <c r="AG2275" s="8">
        <f t="shared" si="1432"/>
        <v>1075</v>
      </c>
      <c r="AH2275" s="8">
        <f t="shared" si="1433"/>
        <v>1250</v>
      </c>
    </row>
    <row r="2276" spans="1:34" x14ac:dyDescent="0.25">
      <c r="A2276" s="7" t="s">
        <v>6549</v>
      </c>
      <c r="B2276" s="7" t="s">
        <v>6400</v>
      </c>
      <c r="C2276" s="7" t="s">
        <v>177</v>
      </c>
      <c r="D2276" s="7" t="s">
        <v>1040</v>
      </c>
      <c r="E2276" s="7" t="str">
        <f>INDEX('Нормо-час по специальностям'!$B$6:$B$26,MATCH(D2276,'Нормо-час по специальностям'!$A$6:$A$26,0))</f>
        <v>Механик ПС / подъёмников / прессов / доков</v>
      </c>
      <c r="F2276" s="15">
        <v>0.1</v>
      </c>
      <c r="G2276" s="7" t="s">
        <v>7721</v>
      </c>
      <c r="H2276" s="11">
        <f t="shared" si="1417"/>
        <v>70</v>
      </c>
      <c r="I2276" s="8">
        <f>INDEX('Нормо-час по специальностям'!$D$6:$D$26,MATCH(D2276,'Нормо-час по специальностям'!$A$6:$A$26,0))</f>
        <v>1500</v>
      </c>
      <c r="J2276" s="8">
        <f>INDEX('Нормо-час по специальностям'!$E$6:$E$26,MATCH(D2276,'Нормо-час по специальностям'!$A$6:$A$26,0))</f>
        <v>1800</v>
      </c>
      <c r="K2276" s="8">
        <f t="shared" si="1418"/>
        <v>150</v>
      </c>
      <c r="L2276" s="8">
        <f t="shared" si="1419"/>
        <v>180</v>
      </c>
      <c r="M2276" s="8">
        <f>Расценки!L2275</f>
        <v>180</v>
      </c>
      <c r="N2276" s="8">
        <f>Расценки!M2275</f>
        <v>200</v>
      </c>
      <c r="O2276" s="10">
        <f t="shared" si="1420"/>
        <v>-0.16666666666666663</v>
      </c>
      <c r="P2276" s="10">
        <f t="shared" si="1421"/>
        <v>-9.9999999999999978E-2</v>
      </c>
      <c r="Q2276" s="7" t="str">
        <f t="shared" si="1422"/>
        <v>нормо-часы</v>
      </c>
      <c r="R2276" s="7" t="str">
        <f t="shared" si="1423"/>
        <v>равно</v>
      </c>
      <c r="S2276" s="8">
        <f t="shared" si="1424"/>
        <v>1800</v>
      </c>
      <c r="T2276" s="8">
        <f t="shared" si="1425"/>
        <v>2000</v>
      </c>
      <c r="U2276" s="8">
        <f>Расценки!F2275</f>
        <v>300</v>
      </c>
      <c r="V2276" s="8">
        <f>Расценки!G2275</f>
        <v>350</v>
      </c>
      <c r="W2276" s="10">
        <f t="shared" si="1426"/>
        <v>0.5</v>
      </c>
      <c r="X2276" s="10">
        <f t="shared" si="1427"/>
        <v>0.48571428571428571</v>
      </c>
      <c r="Y2276" s="9">
        <f>Расценки!H2275</f>
        <v>300</v>
      </c>
      <c r="Z2276" s="9">
        <f>Расценки!I2275</f>
        <v>350</v>
      </c>
      <c r="AA2276" s="10">
        <f>Расценки!J2275</f>
        <v>0</v>
      </c>
      <c r="AB2276" s="10">
        <f>Расценки!K2275</f>
        <v>0</v>
      </c>
      <c r="AC2276" s="16">
        <f t="shared" si="1428"/>
        <v>0.5</v>
      </c>
      <c r="AD2276" s="16">
        <f t="shared" si="1429"/>
        <v>0.48571428571428571</v>
      </c>
      <c r="AE2276" s="10">
        <f t="shared" si="1430"/>
        <v>0.4</v>
      </c>
      <c r="AF2276" s="10">
        <f t="shared" si="1431"/>
        <v>0.42857142857142855</v>
      </c>
      <c r="AG2276" s="8">
        <f t="shared" si="1432"/>
        <v>150</v>
      </c>
      <c r="AH2276" s="8">
        <f t="shared" si="1433"/>
        <v>170</v>
      </c>
    </row>
    <row r="2277" spans="1:34" x14ac:dyDescent="0.25">
      <c r="A2277" s="7" t="s">
        <v>6551</v>
      </c>
      <c r="B2277" s="7" t="s">
        <v>6552</v>
      </c>
      <c r="C2277" s="7" t="s">
        <v>177</v>
      </c>
      <c r="D2277" s="7" t="s">
        <v>1040</v>
      </c>
      <c r="E2277" s="7" t="str">
        <f>INDEX('Нормо-час по специальностям'!$B$6:$B$26,MATCH(D2277,'Нормо-час по специальностям'!$A$6:$A$26,0))</f>
        <v>Механик ПС / подъёмников / прессов / доков</v>
      </c>
      <c r="F2277" s="15">
        <v>0.5</v>
      </c>
      <c r="G2277" s="7" t="s">
        <v>7721</v>
      </c>
      <c r="H2277" s="11">
        <f t="shared" si="1417"/>
        <v>14</v>
      </c>
      <c r="I2277" s="8">
        <f>INDEX('Нормо-час по специальностям'!$D$6:$D$26,MATCH(D2277,'Нормо-час по специальностям'!$A$6:$A$26,0))</f>
        <v>1500</v>
      </c>
      <c r="J2277" s="8">
        <f>INDEX('Нормо-час по специальностям'!$E$6:$E$26,MATCH(D2277,'Нормо-час по специальностям'!$A$6:$A$26,0))</f>
        <v>1800</v>
      </c>
      <c r="K2277" s="8">
        <f t="shared" si="1418"/>
        <v>750</v>
      </c>
      <c r="L2277" s="8">
        <f t="shared" si="1419"/>
        <v>900</v>
      </c>
      <c r="M2277" s="8">
        <f>Расценки!L2276</f>
        <v>840</v>
      </c>
      <c r="N2277" s="8">
        <f>Расценки!M2276</f>
        <v>960</v>
      </c>
      <c r="O2277" s="10">
        <f t="shared" si="1420"/>
        <v>-0.1071428571428571</v>
      </c>
      <c r="P2277" s="10">
        <f t="shared" si="1421"/>
        <v>-6.25E-2</v>
      </c>
      <c r="Q2277" s="7" t="str">
        <f t="shared" si="1422"/>
        <v>нормо-часы</v>
      </c>
      <c r="R2277" s="7" t="str">
        <f t="shared" si="1423"/>
        <v>равно</v>
      </c>
      <c r="S2277" s="8">
        <f t="shared" si="1424"/>
        <v>1680</v>
      </c>
      <c r="T2277" s="8">
        <f t="shared" si="1425"/>
        <v>1920</v>
      </c>
      <c r="U2277" s="8">
        <f>Расценки!F2276</f>
        <v>1500</v>
      </c>
      <c r="V2277" s="8">
        <f>Расценки!G2276</f>
        <v>1750</v>
      </c>
      <c r="W2277" s="10">
        <f t="shared" si="1426"/>
        <v>0.5</v>
      </c>
      <c r="X2277" s="10">
        <f t="shared" si="1427"/>
        <v>0.48571428571428571</v>
      </c>
      <c r="Y2277" s="9">
        <f>Расценки!H2276</f>
        <v>1500</v>
      </c>
      <c r="Z2277" s="9">
        <f>Расценки!I2276</f>
        <v>1750</v>
      </c>
      <c r="AA2277" s="10">
        <f>Расценки!J2276</f>
        <v>0</v>
      </c>
      <c r="AB2277" s="10">
        <f>Расценки!K2276</f>
        <v>0</v>
      </c>
      <c r="AC2277" s="16">
        <f t="shared" si="1428"/>
        <v>0.5</v>
      </c>
      <c r="AD2277" s="16">
        <f t="shared" si="1429"/>
        <v>0.48571428571428571</v>
      </c>
      <c r="AE2277" s="10">
        <f t="shared" si="1430"/>
        <v>0.44</v>
      </c>
      <c r="AF2277" s="10">
        <f t="shared" si="1431"/>
        <v>0.4514285714285714</v>
      </c>
      <c r="AG2277" s="8">
        <f t="shared" si="1432"/>
        <v>750</v>
      </c>
      <c r="AH2277" s="8">
        <f t="shared" si="1433"/>
        <v>850</v>
      </c>
    </row>
    <row r="2278" spans="1:34" x14ac:dyDescent="0.25">
      <c r="A2278" s="7" t="s">
        <v>6553</v>
      </c>
      <c r="B2278" s="7" t="s">
        <v>6554</v>
      </c>
      <c r="C2278" s="7" t="s">
        <v>177</v>
      </c>
      <c r="D2278" s="7" t="s">
        <v>1040</v>
      </c>
      <c r="E2278" s="7" t="str">
        <f>INDEX('Нормо-час по специальностям'!$B$6:$B$26,MATCH(D2278,'Нормо-час по специальностям'!$A$6:$A$26,0))</f>
        <v>Механик ПС / подъёмников / прессов / доков</v>
      </c>
      <c r="F2278" s="15">
        <v>5</v>
      </c>
      <c r="G2278" s="7" t="s">
        <v>7719</v>
      </c>
      <c r="H2278" s="11">
        <f t="shared" si="1417"/>
        <v>1.4</v>
      </c>
      <c r="I2278" s="8">
        <f>INDEX('Нормо-час по специальностям'!$D$6:$D$26,MATCH(D2278,'Нормо-час по специальностям'!$A$6:$A$26,0))</f>
        <v>1500</v>
      </c>
      <c r="J2278" s="8">
        <f>INDEX('Нормо-час по специальностям'!$E$6:$E$26,MATCH(D2278,'Нормо-час по специальностям'!$A$6:$A$26,0))</f>
        <v>1800</v>
      </c>
      <c r="K2278" s="8">
        <f t="shared" si="1418"/>
        <v>7500</v>
      </c>
      <c r="L2278" s="8">
        <f t="shared" si="1419"/>
        <v>9000</v>
      </c>
      <c r="M2278" s="8">
        <f>Расценки!L2277</f>
        <v>8400</v>
      </c>
      <c r="N2278" s="8">
        <f>Расценки!M2277</f>
        <v>9600</v>
      </c>
      <c r="O2278" s="10">
        <f t="shared" si="1420"/>
        <v>-0.1071428571428571</v>
      </c>
      <c r="P2278" s="10">
        <f t="shared" si="1421"/>
        <v>-6.25E-2</v>
      </c>
      <c r="Q2278" s="7" t="str">
        <f t="shared" si="1422"/>
        <v>нормо-часы</v>
      </c>
      <c r="R2278" s="7" t="str">
        <f t="shared" si="1423"/>
        <v>равно</v>
      </c>
      <c r="S2278" s="8">
        <f t="shared" si="1424"/>
        <v>1680</v>
      </c>
      <c r="T2278" s="8">
        <f t="shared" si="1425"/>
        <v>1920</v>
      </c>
      <c r="U2278" s="8">
        <f>Расценки!F2277</f>
        <v>14000</v>
      </c>
      <c r="V2278" s="8">
        <f>Расценки!G2277</f>
        <v>17000</v>
      </c>
      <c r="W2278" s="10">
        <f t="shared" si="1426"/>
        <v>0.4642857142857143</v>
      </c>
      <c r="X2278" s="10">
        <f t="shared" si="1427"/>
        <v>0.47058823529411764</v>
      </c>
      <c r="Y2278" s="9">
        <f>Расценки!H2277</f>
        <v>14000</v>
      </c>
      <c r="Z2278" s="9">
        <f>Расценки!I2277</f>
        <v>17000</v>
      </c>
      <c r="AA2278" s="10">
        <f>Расценки!J2277</f>
        <v>0</v>
      </c>
      <c r="AB2278" s="10">
        <f>Расценки!K2277</f>
        <v>0</v>
      </c>
      <c r="AC2278" s="16">
        <f t="shared" si="1428"/>
        <v>0.4642857142857143</v>
      </c>
      <c r="AD2278" s="16">
        <f t="shared" si="1429"/>
        <v>0.47058823529411764</v>
      </c>
      <c r="AE2278" s="10">
        <f t="shared" si="1430"/>
        <v>0.4</v>
      </c>
      <c r="AF2278" s="10">
        <f t="shared" si="1431"/>
        <v>0.43529411764705883</v>
      </c>
      <c r="AG2278" s="8">
        <f t="shared" si="1432"/>
        <v>6500</v>
      </c>
      <c r="AH2278" s="8">
        <f t="shared" si="1433"/>
        <v>8000</v>
      </c>
    </row>
    <row r="2279" spans="1:34" x14ac:dyDescent="0.25">
      <c r="A2279" s="7" t="s">
        <v>6555</v>
      </c>
      <c r="B2279" s="7" t="s">
        <v>6414</v>
      </c>
      <c r="C2279" s="7" t="s">
        <v>177</v>
      </c>
      <c r="D2279" s="7" t="s">
        <v>1040</v>
      </c>
      <c r="E2279" s="7" t="str">
        <f>INDEX('Нормо-час по специальностям'!$B$6:$B$26,MATCH(D2279,'Нормо-час по специальностям'!$A$6:$A$26,0))</f>
        <v>Механик ПС / подъёмников / прессов / доков</v>
      </c>
      <c r="F2279" s="15">
        <v>2.5</v>
      </c>
      <c r="G2279" s="7" t="s">
        <v>7719</v>
      </c>
      <c r="H2279" s="11">
        <f t="shared" si="1417"/>
        <v>2.8</v>
      </c>
      <c r="I2279" s="8">
        <f>INDEX('Нормо-час по специальностям'!$D$6:$D$26,MATCH(D2279,'Нормо-час по специальностям'!$A$6:$A$26,0))</f>
        <v>1500</v>
      </c>
      <c r="J2279" s="8">
        <f>INDEX('Нормо-час по специальностям'!$E$6:$E$26,MATCH(D2279,'Нормо-час по специальностям'!$A$6:$A$26,0))</f>
        <v>1800</v>
      </c>
      <c r="K2279" s="8">
        <f t="shared" si="1418"/>
        <v>3750</v>
      </c>
      <c r="L2279" s="8">
        <f t="shared" si="1419"/>
        <v>4500</v>
      </c>
      <c r="M2279" s="8">
        <f>Расценки!L2278</f>
        <v>4200</v>
      </c>
      <c r="N2279" s="8">
        <f>Расценки!M2278</f>
        <v>4800</v>
      </c>
      <c r="O2279" s="10">
        <f t="shared" si="1420"/>
        <v>-0.1071428571428571</v>
      </c>
      <c r="P2279" s="10">
        <f t="shared" si="1421"/>
        <v>-6.25E-2</v>
      </c>
      <c r="Q2279" s="7" t="str">
        <f t="shared" si="1422"/>
        <v>нормо-часы</v>
      </c>
      <c r="R2279" s="7" t="str">
        <f t="shared" si="1423"/>
        <v>равно</v>
      </c>
      <c r="S2279" s="8">
        <f t="shared" si="1424"/>
        <v>1680</v>
      </c>
      <c r="T2279" s="8">
        <f t="shared" si="1425"/>
        <v>1920</v>
      </c>
      <c r="U2279" s="8">
        <f>Расценки!F2278</f>
        <v>7500</v>
      </c>
      <c r="V2279" s="8">
        <f>Расценки!G2278</f>
        <v>8700</v>
      </c>
      <c r="W2279" s="10">
        <f t="shared" si="1426"/>
        <v>0.5</v>
      </c>
      <c r="X2279" s="10">
        <f t="shared" si="1427"/>
        <v>0.48275862068965519</v>
      </c>
      <c r="Y2279" s="9">
        <f>Расценки!H2278</f>
        <v>7500</v>
      </c>
      <c r="Z2279" s="9">
        <f>Расценки!I2278</f>
        <v>8700</v>
      </c>
      <c r="AA2279" s="10">
        <f>Расценки!J2278</f>
        <v>0</v>
      </c>
      <c r="AB2279" s="10">
        <f>Расценки!K2278</f>
        <v>0</v>
      </c>
      <c r="AC2279" s="16">
        <f t="shared" si="1428"/>
        <v>0.5</v>
      </c>
      <c r="AD2279" s="16">
        <f t="shared" si="1429"/>
        <v>0.48275862068965519</v>
      </c>
      <c r="AE2279" s="10">
        <f t="shared" si="1430"/>
        <v>0.44</v>
      </c>
      <c r="AF2279" s="10">
        <f t="shared" si="1431"/>
        <v>0.44827586206896552</v>
      </c>
      <c r="AG2279" s="8">
        <f t="shared" si="1432"/>
        <v>3750</v>
      </c>
      <c r="AH2279" s="8">
        <f t="shared" si="1433"/>
        <v>4200</v>
      </c>
    </row>
    <row r="2280" spans="1:34" x14ac:dyDescent="0.25">
      <c r="A2280" s="7" t="s">
        <v>6556</v>
      </c>
      <c r="B2280" s="7" t="s">
        <v>6416</v>
      </c>
      <c r="C2280" s="7" t="s">
        <v>177</v>
      </c>
      <c r="D2280" s="7" t="s">
        <v>1040</v>
      </c>
      <c r="E2280" s="7" t="str">
        <f>INDEX('Нормо-час по специальностям'!$B$6:$B$26,MATCH(D2280,'Нормо-час по специальностям'!$A$6:$A$26,0))</f>
        <v>Механик ПС / подъёмников / прессов / доков</v>
      </c>
      <c r="F2280" s="15">
        <v>0.75</v>
      </c>
      <c r="G2280" s="7" t="s">
        <v>7719</v>
      </c>
      <c r="H2280" s="11">
        <f t="shared" si="1417"/>
        <v>9.33</v>
      </c>
      <c r="I2280" s="8">
        <f>INDEX('Нормо-час по специальностям'!$D$6:$D$26,MATCH(D2280,'Нормо-час по специальностям'!$A$6:$A$26,0))</f>
        <v>1500</v>
      </c>
      <c r="J2280" s="8">
        <f>INDEX('Нормо-час по специальностям'!$E$6:$E$26,MATCH(D2280,'Нормо-час по специальностям'!$A$6:$A$26,0))</f>
        <v>1800</v>
      </c>
      <c r="K2280" s="8">
        <f t="shared" si="1418"/>
        <v>1125</v>
      </c>
      <c r="L2280" s="8">
        <f t="shared" si="1419"/>
        <v>1350</v>
      </c>
      <c r="M2280" s="8">
        <f>Расценки!L2279</f>
        <v>1550</v>
      </c>
      <c r="N2280" s="8">
        <f>Расценки!M2279</f>
        <v>1800</v>
      </c>
      <c r="O2280" s="10">
        <f t="shared" si="1420"/>
        <v>-0.27419354838709675</v>
      </c>
      <c r="P2280" s="10">
        <f t="shared" si="1421"/>
        <v>-0.25</v>
      </c>
      <c r="Q2280" s="7" t="str">
        <f t="shared" si="1422"/>
        <v>нормо-часы</v>
      </c>
      <c r="R2280" s="7" t="str">
        <f t="shared" si="1423"/>
        <v>нормо-часы</v>
      </c>
      <c r="S2280" s="8">
        <f t="shared" si="1424"/>
        <v>2067</v>
      </c>
      <c r="T2280" s="8">
        <f t="shared" si="1425"/>
        <v>2400</v>
      </c>
      <c r="U2280" s="8">
        <f>Расценки!F2279</f>
        <v>3000</v>
      </c>
      <c r="V2280" s="8">
        <f>Расценки!G2279</f>
        <v>3500</v>
      </c>
      <c r="W2280" s="10">
        <f t="shared" si="1426"/>
        <v>0.625</v>
      </c>
      <c r="X2280" s="10">
        <f t="shared" si="1427"/>
        <v>0.61428571428571432</v>
      </c>
      <c r="Y2280" s="9">
        <f>Расценки!H2279</f>
        <v>3000</v>
      </c>
      <c r="Z2280" s="9">
        <f>Расценки!I2279</f>
        <v>3500</v>
      </c>
      <c r="AA2280" s="10">
        <f>Расценки!J2279</f>
        <v>0</v>
      </c>
      <c r="AB2280" s="10">
        <f>Расценки!K2279</f>
        <v>0</v>
      </c>
      <c r="AC2280" s="16">
        <f t="shared" si="1428"/>
        <v>0.625</v>
      </c>
      <c r="AD2280" s="16">
        <f t="shared" si="1429"/>
        <v>0.61428571428571432</v>
      </c>
      <c r="AE2280" s="10">
        <f t="shared" si="1430"/>
        <v>0.48333333333333334</v>
      </c>
      <c r="AF2280" s="10">
        <f t="shared" si="1431"/>
        <v>0.48571428571428571</v>
      </c>
      <c r="AG2280" s="8">
        <f t="shared" si="1432"/>
        <v>1875</v>
      </c>
      <c r="AH2280" s="8">
        <f t="shared" si="1433"/>
        <v>2150</v>
      </c>
    </row>
    <row r="2281" spans="1:34" x14ac:dyDescent="0.25">
      <c r="A2281" s="7" t="s">
        <v>6558</v>
      </c>
      <c r="B2281" s="7" t="s">
        <v>6419</v>
      </c>
      <c r="C2281" s="7" t="s">
        <v>177</v>
      </c>
      <c r="D2281" s="7" t="s">
        <v>1040</v>
      </c>
      <c r="E2281" s="7" t="str">
        <f>INDEX('Нормо-час по специальностям'!$B$6:$B$26,MATCH(D2281,'Нормо-час по специальностям'!$A$6:$A$26,0))</f>
        <v>Механик ПС / подъёмников / прессов / доков</v>
      </c>
      <c r="F2281" s="15">
        <v>0.75</v>
      </c>
      <c r="G2281" s="7" t="s">
        <v>7719</v>
      </c>
      <c r="H2281" s="11">
        <f t="shared" si="1417"/>
        <v>9.33</v>
      </c>
      <c r="I2281" s="8">
        <f>INDEX('Нормо-час по специальностям'!$D$6:$D$26,MATCH(D2281,'Нормо-час по специальностям'!$A$6:$A$26,0))</f>
        <v>1500</v>
      </c>
      <c r="J2281" s="8">
        <f>INDEX('Нормо-час по специальностям'!$E$6:$E$26,MATCH(D2281,'Нормо-час по специальностям'!$A$6:$A$26,0))</f>
        <v>1800</v>
      </c>
      <c r="K2281" s="8">
        <f t="shared" si="1418"/>
        <v>1125</v>
      </c>
      <c r="L2281" s="8">
        <f t="shared" si="1419"/>
        <v>1350</v>
      </c>
      <c r="M2281" s="8">
        <f>Расценки!L2280</f>
        <v>1300</v>
      </c>
      <c r="N2281" s="8">
        <f>Расценки!M2280</f>
        <v>1550</v>
      </c>
      <c r="O2281" s="10">
        <f t="shared" si="1420"/>
        <v>-0.13461538461538458</v>
      </c>
      <c r="P2281" s="10">
        <f t="shared" si="1421"/>
        <v>-0.12903225806451613</v>
      </c>
      <c r="Q2281" s="7" t="str">
        <f t="shared" si="1422"/>
        <v>нормо-часы</v>
      </c>
      <c r="R2281" s="7" t="str">
        <f t="shared" si="1423"/>
        <v>нормо-часы</v>
      </c>
      <c r="S2281" s="8">
        <f t="shared" si="1424"/>
        <v>1733</v>
      </c>
      <c r="T2281" s="8">
        <f t="shared" si="1425"/>
        <v>2067</v>
      </c>
      <c r="U2281" s="8">
        <f>Расценки!F2280</f>
        <v>2500</v>
      </c>
      <c r="V2281" s="8">
        <f>Расценки!G2280</f>
        <v>2900</v>
      </c>
      <c r="W2281" s="10">
        <f t="shared" si="1426"/>
        <v>0.55000000000000004</v>
      </c>
      <c r="X2281" s="10">
        <f t="shared" si="1427"/>
        <v>0.53448275862068961</v>
      </c>
      <c r="Y2281" s="9">
        <f>Расценки!H2280</f>
        <v>2500</v>
      </c>
      <c r="Z2281" s="9">
        <f>Расценки!I2280</f>
        <v>2900</v>
      </c>
      <c r="AA2281" s="10">
        <f>Расценки!J2280</f>
        <v>0</v>
      </c>
      <c r="AB2281" s="10">
        <f>Расценки!K2280</f>
        <v>0</v>
      </c>
      <c r="AC2281" s="16">
        <f t="shared" si="1428"/>
        <v>0.55000000000000004</v>
      </c>
      <c r="AD2281" s="16">
        <f t="shared" si="1429"/>
        <v>0.53448275862068961</v>
      </c>
      <c r="AE2281" s="10">
        <f t="shared" si="1430"/>
        <v>0.48</v>
      </c>
      <c r="AF2281" s="10">
        <f t="shared" si="1431"/>
        <v>0.46551724137931033</v>
      </c>
      <c r="AG2281" s="8">
        <f t="shared" si="1432"/>
        <v>1375</v>
      </c>
      <c r="AH2281" s="8">
        <f t="shared" si="1433"/>
        <v>1550</v>
      </c>
    </row>
    <row r="2282" spans="1:34" x14ac:dyDescent="0.25">
      <c r="A2282" s="7" t="s">
        <v>6559</v>
      </c>
      <c r="B2282" s="7" t="s">
        <v>6560</v>
      </c>
      <c r="C2282" s="7" t="s">
        <v>177</v>
      </c>
      <c r="D2282" s="7" t="s">
        <v>1040</v>
      </c>
      <c r="E2282" s="7" t="str">
        <f>INDEX('Нормо-час по специальностям'!$B$6:$B$26,MATCH(D2282,'Нормо-час по специальностям'!$A$6:$A$26,0))</f>
        <v>Механик ПС / подъёмников / прессов / доков</v>
      </c>
      <c r="F2282" s="15">
        <v>0.5</v>
      </c>
      <c r="G2282" s="7" t="s">
        <v>7719</v>
      </c>
      <c r="H2282" s="11">
        <f t="shared" si="1417"/>
        <v>14</v>
      </c>
      <c r="I2282" s="8">
        <f>INDEX('Нормо-час по специальностям'!$D$6:$D$26,MATCH(D2282,'Нормо-час по специальностям'!$A$6:$A$26,0))</f>
        <v>1500</v>
      </c>
      <c r="J2282" s="8">
        <f>INDEX('Нормо-час по специальностям'!$E$6:$E$26,MATCH(D2282,'Нормо-час по специальностям'!$A$6:$A$26,0))</f>
        <v>1800</v>
      </c>
      <c r="K2282" s="8">
        <f t="shared" si="1418"/>
        <v>750</v>
      </c>
      <c r="L2282" s="8">
        <f t="shared" si="1419"/>
        <v>900</v>
      </c>
      <c r="M2282" s="8">
        <f>Расценки!L2281</f>
        <v>840</v>
      </c>
      <c r="N2282" s="8">
        <f>Расценки!M2281</f>
        <v>960</v>
      </c>
      <c r="O2282" s="10">
        <f t="shared" si="1420"/>
        <v>-0.1071428571428571</v>
      </c>
      <c r="P2282" s="10">
        <f t="shared" si="1421"/>
        <v>-6.25E-2</v>
      </c>
      <c r="Q2282" s="7" t="str">
        <f t="shared" si="1422"/>
        <v>нормо-часы</v>
      </c>
      <c r="R2282" s="7" t="str">
        <f t="shared" si="1423"/>
        <v>равно</v>
      </c>
      <c r="S2282" s="8">
        <f t="shared" si="1424"/>
        <v>1680</v>
      </c>
      <c r="T2282" s="8">
        <f t="shared" si="1425"/>
        <v>1920</v>
      </c>
      <c r="U2282" s="8">
        <f>Расценки!F2281</f>
        <v>1500</v>
      </c>
      <c r="V2282" s="8">
        <f>Расценки!G2281</f>
        <v>1750</v>
      </c>
      <c r="W2282" s="10">
        <f t="shared" si="1426"/>
        <v>0.5</v>
      </c>
      <c r="X2282" s="10">
        <f t="shared" si="1427"/>
        <v>0.48571428571428571</v>
      </c>
      <c r="Y2282" s="9">
        <f>Расценки!H2281</f>
        <v>1500</v>
      </c>
      <c r="Z2282" s="9">
        <f>Расценки!I2281</f>
        <v>1750</v>
      </c>
      <c r="AA2282" s="10">
        <f>Расценки!J2281</f>
        <v>0</v>
      </c>
      <c r="AB2282" s="10">
        <f>Расценки!K2281</f>
        <v>0</v>
      </c>
      <c r="AC2282" s="16">
        <f t="shared" si="1428"/>
        <v>0.5</v>
      </c>
      <c r="AD2282" s="16">
        <f t="shared" si="1429"/>
        <v>0.48571428571428571</v>
      </c>
      <c r="AE2282" s="10">
        <f t="shared" si="1430"/>
        <v>0.44</v>
      </c>
      <c r="AF2282" s="10">
        <f t="shared" si="1431"/>
        <v>0.4514285714285714</v>
      </c>
      <c r="AG2282" s="8">
        <f t="shared" si="1432"/>
        <v>750</v>
      </c>
      <c r="AH2282" s="8">
        <f t="shared" si="1433"/>
        <v>850</v>
      </c>
    </row>
    <row r="2283" spans="1:34" x14ac:dyDescent="0.25">
      <c r="A2283" s="7" t="s">
        <v>6561</v>
      </c>
      <c r="B2283" s="7" t="s">
        <v>6424</v>
      </c>
      <c r="C2283" s="7" t="s">
        <v>177</v>
      </c>
      <c r="D2283" s="7" t="s">
        <v>1040</v>
      </c>
      <c r="E2283" s="7" t="str">
        <f>INDEX('Нормо-час по специальностям'!$B$6:$B$26,MATCH(D2283,'Нормо-час по специальностям'!$A$6:$A$26,0))</f>
        <v>Механик ПС / подъёмников / прессов / доков</v>
      </c>
      <c r="F2283" s="15">
        <v>0.75</v>
      </c>
      <c r="G2283" s="7" t="s">
        <v>7719</v>
      </c>
      <c r="H2283" s="11">
        <f t="shared" si="1417"/>
        <v>9.33</v>
      </c>
      <c r="I2283" s="8">
        <f>INDEX('Нормо-час по специальностям'!$D$6:$D$26,MATCH(D2283,'Нормо-час по специальностям'!$A$6:$A$26,0))</f>
        <v>1500</v>
      </c>
      <c r="J2283" s="8">
        <f>INDEX('Нормо-час по специальностям'!$E$6:$E$26,MATCH(D2283,'Нормо-час по специальностям'!$A$6:$A$26,0))</f>
        <v>1800</v>
      </c>
      <c r="K2283" s="8">
        <f t="shared" si="1418"/>
        <v>1125</v>
      </c>
      <c r="L2283" s="8">
        <f t="shared" si="1419"/>
        <v>1350</v>
      </c>
      <c r="M2283" s="8">
        <f>Расценки!L2282</f>
        <v>1250</v>
      </c>
      <c r="N2283" s="8">
        <f>Расценки!M2282</f>
        <v>1450</v>
      </c>
      <c r="O2283" s="10">
        <f t="shared" si="1420"/>
        <v>-9.9999999999999978E-2</v>
      </c>
      <c r="P2283" s="10">
        <f t="shared" si="1421"/>
        <v>-6.8965517241379337E-2</v>
      </c>
      <c r="Q2283" s="7" t="str">
        <f t="shared" si="1422"/>
        <v>равно</v>
      </c>
      <c r="R2283" s="7" t="str">
        <f t="shared" si="1423"/>
        <v>равно</v>
      </c>
      <c r="S2283" s="8">
        <f t="shared" si="1424"/>
        <v>1667</v>
      </c>
      <c r="T2283" s="8">
        <f t="shared" si="1425"/>
        <v>1933</v>
      </c>
      <c r="U2283" s="8">
        <f>Расценки!F2282</f>
        <v>2200</v>
      </c>
      <c r="V2283" s="8">
        <f>Расценки!G2282</f>
        <v>2600</v>
      </c>
      <c r="W2283" s="10">
        <f t="shared" si="1426"/>
        <v>0.48863636363636365</v>
      </c>
      <c r="X2283" s="10">
        <f t="shared" si="1427"/>
        <v>0.48076923076923078</v>
      </c>
      <c r="Y2283" s="9">
        <f>Расценки!H2282</f>
        <v>2200</v>
      </c>
      <c r="Z2283" s="9">
        <f>Расценки!I2282</f>
        <v>2600</v>
      </c>
      <c r="AA2283" s="10">
        <f>Расценки!J2282</f>
        <v>0</v>
      </c>
      <c r="AB2283" s="10">
        <f>Расценки!K2282</f>
        <v>0</v>
      </c>
      <c r="AC2283" s="16">
        <f t="shared" si="1428"/>
        <v>0.48863636363636365</v>
      </c>
      <c r="AD2283" s="16">
        <f t="shared" si="1429"/>
        <v>0.48076923076923078</v>
      </c>
      <c r="AE2283" s="10">
        <f t="shared" si="1430"/>
        <v>0.43181818181818182</v>
      </c>
      <c r="AF2283" s="10">
        <f t="shared" si="1431"/>
        <v>0.44230769230769229</v>
      </c>
      <c r="AG2283" s="8">
        <f t="shared" si="1432"/>
        <v>1075</v>
      </c>
      <c r="AH2283" s="8">
        <f t="shared" si="1433"/>
        <v>1250</v>
      </c>
    </row>
    <row r="2284" spans="1:34" x14ac:dyDescent="0.25">
      <c r="A2284" s="7" t="s">
        <v>6562</v>
      </c>
      <c r="B2284" s="7" t="s">
        <v>6426</v>
      </c>
      <c r="C2284" s="7" t="s">
        <v>177</v>
      </c>
      <c r="D2284" s="7" t="s">
        <v>1040</v>
      </c>
      <c r="E2284" s="7" t="str">
        <f>INDEX('Нормо-час по специальностям'!$B$6:$B$26,MATCH(D2284,'Нормо-час по специальностям'!$A$6:$A$26,0))</f>
        <v>Механик ПС / подъёмников / прессов / доков</v>
      </c>
      <c r="F2284" s="15">
        <v>5</v>
      </c>
      <c r="G2284" s="7" t="s">
        <v>7719</v>
      </c>
      <c r="H2284" s="11">
        <f t="shared" si="1417"/>
        <v>1.4</v>
      </c>
      <c r="I2284" s="8">
        <f>INDEX('Нормо-час по специальностям'!$D$6:$D$26,MATCH(D2284,'Нормо-час по специальностям'!$A$6:$A$26,0))</f>
        <v>1500</v>
      </c>
      <c r="J2284" s="8">
        <f>INDEX('Нормо-час по специальностям'!$E$6:$E$26,MATCH(D2284,'Нормо-час по специальностям'!$A$6:$A$26,0))</f>
        <v>1800</v>
      </c>
      <c r="K2284" s="8">
        <f t="shared" si="1418"/>
        <v>7500</v>
      </c>
      <c r="L2284" s="8">
        <f t="shared" si="1419"/>
        <v>9000</v>
      </c>
      <c r="M2284" s="8">
        <f>Расценки!L2283</f>
        <v>8400</v>
      </c>
      <c r="N2284" s="8">
        <f>Расценки!M2283</f>
        <v>9600</v>
      </c>
      <c r="O2284" s="10">
        <f t="shared" si="1420"/>
        <v>-0.1071428571428571</v>
      </c>
      <c r="P2284" s="10">
        <f t="shared" si="1421"/>
        <v>-6.25E-2</v>
      </c>
      <c r="Q2284" s="7" t="str">
        <f t="shared" si="1422"/>
        <v>нормо-часы</v>
      </c>
      <c r="R2284" s="7" t="str">
        <f t="shared" si="1423"/>
        <v>равно</v>
      </c>
      <c r="S2284" s="8">
        <f t="shared" si="1424"/>
        <v>1680</v>
      </c>
      <c r="T2284" s="8">
        <f t="shared" si="1425"/>
        <v>1920</v>
      </c>
      <c r="U2284" s="8">
        <f>Расценки!F2283</f>
        <v>14000</v>
      </c>
      <c r="V2284" s="8">
        <f>Расценки!G2283</f>
        <v>16000</v>
      </c>
      <c r="W2284" s="10">
        <f t="shared" si="1426"/>
        <v>0.4642857142857143</v>
      </c>
      <c r="X2284" s="10">
        <f t="shared" si="1427"/>
        <v>0.4375</v>
      </c>
      <c r="Y2284" s="9">
        <f>Расценки!H2283</f>
        <v>14000</v>
      </c>
      <c r="Z2284" s="9">
        <f>Расценки!I2283</f>
        <v>16000</v>
      </c>
      <c r="AA2284" s="10">
        <f>Расценки!J2283</f>
        <v>0</v>
      </c>
      <c r="AB2284" s="10">
        <f>Расценки!K2283</f>
        <v>0</v>
      </c>
      <c r="AC2284" s="16">
        <f t="shared" si="1428"/>
        <v>0.4642857142857143</v>
      </c>
      <c r="AD2284" s="16">
        <f t="shared" si="1429"/>
        <v>0.4375</v>
      </c>
      <c r="AE2284" s="10">
        <f t="shared" si="1430"/>
        <v>0.4</v>
      </c>
      <c r="AF2284" s="10">
        <f t="shared" si="1431"/>
        <v>0.4</v>
      </c>
      <c r="AG2284" s="8">
        <f t="shared" si="1432"/>
        <v>6500</v>
      </c>
      <c r="AH2284" s="8">
        <f t="shared" si="1433"/>
        <v>7000</v>
      </c>
    </row>
    <row r="2285" spans="1:34" x14ac:dyDescent="0.25">
      <c r="A2285" s="7" t="s">
        <v>6563</v>
      </c>
      <c r="B2285" s="7" t="s">
        <v>6564</v>
      </c>
      <c r="C2285" s="7" t="s">
        <v>177</v>
      </c>
      <c r="D2285" s="7" t="s">
        <v>1040</v>
      </c>
      <c r="E2285" s="7" t="str">
        <f>INDEX('Нормо-час по специальностям'!$B$6:$B$26,MATCH(D2285,'Нормо-час по специальностям'!$A$6:$A$26,0))</f>
        <v>Механик ПС / подъёмников / прессов / доков</v>
      </c>
      <c r="F2285" s="15">
        <v>2</v>
      </c>
      <c r="G2285" s="7" t="s">
        <v>7719</v>
      </c>
      <c r="H2285" s="11">
        <f t="shared" si="1417"/>
        <v>3.5</v>
      </c>
      <c r="I2285" s="8">
        <f>INDEX('Нормо-час по специальностям'!$D$6:$D$26,MATCH(D2285,'Нормо-час по специальностям'!$A$6:$A$26,0))</f>
        <v>1500</v>
      </c>
      <c r="J2285" s="8">
        <f>INDEX('Нормо-час по специальностям'!$E$6:$E$26,MATCH(D2285,'Нормо-час по специальностям'!$A$6:$A$26,0))</f>
        <v>1800</v>
      </c>
      <c r="K2285" s="8">
        <f t="shared" si="1418"/>
        <v>3000</v>
      </c>
      <c r="L2285" s="8">
        <f t="shared" si="1419"/>
        <v>3600</v>
      </c>
      <c r="M2285" s="8">
        <f>Расценки!L2284</f>
        <v>3600</v>
      </c>
      <c r="N2285" s="8">
        <f>Расценки!M2284</f>
        <v>4100</v>
      </c>
      <c r="O2285" s="10">
        <f t="shared" si="1420"/>
        <v>-0.16666666666666663</v>
      </c>
      <c r="P2285" s="10">
        <f t="shared" si="1421"/>
        <v>-0.12195121951219512</v>
      </c>
      <c r="Q2285" s="7" t="str">
        <f t="shared" si="1422"/>
        <v>нормо-часы</v>
      </c>
      <c r="R2285" s="7" t="str">
        <f t="shared" si="1423"/>
        <v>нормо-часы</v>
      </c>
      <c r="S2285" s="8">
        <f t="shared" si="1424"/>
        <v>1800</v>
      </c>
      <c r="T2285" s="8">
        <f t="shared" si="1425"/>
        <v>2050</v>
      </c>
      <c r="U2285" s="8">
        <f>Расценки!F2284</f>
        <v>6000</v>
      </c>
      <c r="V2285" s="8">
        <f>Расценки!G2284</f>
        <v>7000</v>
      </c>
      <c r="W2285" s="10">
        <f t="shared" si="1426"/>
        <v>0.5</v>
      </c>
      <c r="X2285" s="10">
        <f t="shared" si="1427"/>
        <v>0.48571428571428571</v>
      </c>
      <c r="Y2285" s="9">
        <f>Расценки!H2284</f>
        <v>6000</v>
      </c>
      <c r="Z2285" s="9">
        <f>Расценки!I2284</f>
        <v>7000</v>
      </c>
      <c r="AA2285" s="10">
        <f>Расценки!J2284</f>
        <v>0</v>
      </c>
      <c r="AB2285" s="10">
        <f>Расценки!K2284</f>
        <v>0</v>
      </c>
      <c r="AC2285" s="16">
        <f t="shared" si="1428"/>
        <v>0.5</v>
      </c>
      <c r="AD2285" s="16">
        <f t="shared" si="1429"/>
        <v>0.48571428571428571</v>
      </c>
      <c r="AE2285" s="10">
        <f t="shared" si="1430"/>
        <v>0.4</v>
      </c>
      <c r="AF2285" s="10">
        <f t="shared" si="1431"/>
        <v>0.41428571428571431</v>
      </c>
      <c r="AG2285" s="8">
        <f t="shared" si="1432"/>
        <v>3000</v>
      </c>
      <c r="AH2285" s="8">
        <f t="shared" si="1433"/>
        <v>3400</v>
      </c>
    </row>
    <row r="2286" spans="1:34" x14ac:dyDescent="0.25">
      <c r="A2286" s="7" t="s">
        <v>6565</v>
      </c>
      <c r="B2286" s="7" t="s">
        <v>6566</v>
      </c>
      <c r="C2286" s="7" t="s">
        <v>177</v>
      </c>
      <c r="D2286" s="7" t="s">
        <v>1040</v>
      </c>
      <c r="E2286" s="7" t="str">
        <f>INDEX('Нормо-час по специальностям'!$B$6:$B$26,MATCH(D2286,'Нормо-час по специальностям'!$A$6:$A$26,0))</f>
        <v>Механик ПС / подъёмников / прессов / доков</v>
      </c>
      <c r="F2286" s="15">
        <v>0.4</v>
      </c>
      <c r="G2286" s="7" t="s">
        <v>7719</v>
      </c>
      <c r="H2286" s="11">
        <f t="shared" ref="H2286:H2317" si="1434">IF(OR(F2286="",F2286=0),"",ROUND($G$3/F2286,2))</f>
        <v>17.5</v>
      </c>
      <c r="I2286" s="8">
        <f>INDEX('Нормо-час по специальностям'!$D$6:$D$26,MATCH(D2286,'Нормо-час по специальностям'!$A$6:$A$26,0))</f>
        <v>1500</v>
      </c>
      <c r="J2286" s="8">
        <f>INDEX('Нормо-час по специальностям'!$E$6:$E$26,MATCH(D2286,'Нормо-час по специальностям'!$A$6:$A$26,0))</f>
        <v>1800</v>
      </c>
      <c r="K2286" s="8">
        <f t="shared" ref="K2286:K2317" si="1435">IF(OR(F2286="",F2286=0,I2286=0),"",ROUND(F2286*I2286,0))</f>
        <v>600</v>
      </c>
      <c r="L2286" s="8">
        <f t="shared" ref="L2286:L2317" si="1436">IF(OR(F2286="",F2286=0,J2286=0),"",ROUND(F2286*J2286,0))</f>
        <v>720</v>
      </c>
      <c r="M2286" s="8">
        <f>Расценки!L2285</f>
        <v>670</v>
      </c>
      <c r="N2286" s="8">
        <f>Расценки!M2285</f>
        <v>780</v>
      </c>
      <c r="O2286" s="10">
        <f t="shared" ref="O2286:O2317" si="1437">IF(OR(K2286="",M2286="",M2286=0),"",K2286/M2286-1)</f>
        <v>-0.10447761194029848</v>
      </c>
      <c r="P2286" s="10">
        <f t="shared" ref="P2286:P2317" si="1438">IF(OR(L2286="",N2286="",N2286=0),"",L2286/N2286-1)</f>
        <v>-7.6923076923076872E-2</v>
      </c>
      <c r="Q2286" s="7" t="str">
        <f t="shared" ref="Q2286:Q2317" si="1439">IF(O2286="","—",IF(O2286&lt;-$C$3,"нормо-часы",IF(O2286&gt;$C$3,"расценка","равно")))</f>
        <v>нормо-часы</v>
      </c>
      <c r="R2286" s="7" t="str">
        <f t="shared" ref="R2286:R2317" si="1440">IF(P2286="","—",IF(P2286&lt;-$C$3,"нормо-часы",IF(P2286&gt;$C$3,"расценка","равно")))</f>
        <v>равно</v>
      </c>
      <c r="S2286" s="8">
        <f t="shared" ref="S2286:S2317" si="1441">IF(OR(F2286="",F2286=0,M2286=""),"",ROUND(M2286/F2286,0))</f>
        <v>1675</v>
      </c>
      <c r="T2286" s="8">
        <f t="shared" ref="T2286:T2317" si="1442">IF(OR(F2286="",F2286=0,N2286=""),"",ROUND(N2286/F2286,0))</f>
        <v>1950</v>
      </c>
      <c r="U2286" s="8">
        <f>Расценки!F2285</f>
        <v>1200</v>
      </c>
      <c r="V2286" s="8">
        <f>Расценки!G2285</f>
        <v>1400</v>
      </c>
      <c r="W2286" s="10">
        <f t="shared" ref="W2286:W2317" si="1443">IF(OR(K2286="",U2286="",U2286=0),"",(U2286-K2286)/U2286)</f>
        <v>0.5</v>
      </c>
      <c r="X2286" s="10">
        <f t="shared" ref="X2286:X2317" si="1444">IF(OR(L2286="",V2286="",V2286=0),"",(V2286-L2286)/V2286)</f>
        <v>0.48571428571428571</v>
      </c>
      <c r="Y2286" s="9">
        <f>Расценки!H2285</f>
        <v>1200</v>
      </c>
      <c r="Z2286" s="9">
        <f>Расценки!I2285</f>
        <v>1400</v>
      </c>
      <c r="AA2286" s="10">
        <f>Расценки!J2285</f>
        <v>0</v>
      </c>
      <c r="AB2286" s="10">
        <f>Расценки!K2285</f>
        <v>0</v>
      </c>
      <c r="AC2286" s="16">
        <f t="shared" ref="AC2286:AC2317" si="1445">IF(OR(K2286="",Y2286="",Y2286=0),"",(Y2286-K2286)/Y2286)</f>
        <v>0.5</v>
      </c>
      <c r="AD2286" s="16">
        <f t="shared" ref="AD2286:AD2317" si="1446">IF(OR(L2286="",Z2286="",Z2286=0),"",(Z2286-L2286)/Z2286)</f>
        <v>0.48571428571428571</v>
      </c>
      <c r="AE2286" s="10">
        <f t="shared" ref="AE2286:AE2317" si="1447">IF(OR(Y2286="",Y2286=0),"",(Y2286-M2286)/Y2286)</f>
        <v>0.44166666666666665</v>
      </c>
      <c r="AF2286" s="10">
        <f t="shared" ref="AF2286:AF2317" si="1448">IF(OR(Z2286="",Z2286=0),"",(Z2286-N2286)/Z2286)</f>
        <v>0.44285714285714284</v>
      </c>
      <c r="AG2286" s="8">
        <f t="shared" ref="AG2286:AG2317" si="1449">IF(OR(K2286="",Y2286=""),"",Y2286-K2286)</f>
        <v>600</v>
      </c>
      <c r="AH2286" s="8">
        <f t="shared" ref="AH2286:AH2317" si="1450">IF(OR(L2286="",Z2286=""),"",Z2286-L2286)</f>
        <v>680</v>
      </c>
    </row>
    <row r="2287" spans="1:34" x14ac:dyDescent="0.25">
      <c r="A2287" s="7" t="s">
        <v>6567</v>
      </c>
      <c r="B2287" s="7" t="s">
        <v>6568</v>
      </c>
      <c r="C2287" s="7" t="s">
        <v>177</v>
      </c>
      <c r="D2287" s="7" t="s">
        <v>1040</v>
      </c>
      <c r="E2287" s="7" t="str">
        <f>INDEX('Нормо-час по специальностям'!$B$6:$B$26,MATCH(D2287,'Нормо-час по специальностям'!$A$6:$A$26,0))</f>
        <v>Механик ПС / подъёмников / прессов / доков</v>
      </c>
      <c r="F2287" s="15">
        <v>3.5</v>
      </c>
      <c r="G2287" s="7" t="s">
        <v>7718</v>
      </c>
      <c r="H2287" s="11">
        <f t="shared" si="1434"/>
        <v>2</v>
      </c>
      <c r="I2287" s="8">
        <f>INDEX('Нормо-час по специальностям'!$D$6:$D$26,MATCH(D2287,'Нормо-час по специальностям'!$A$6:$A$26,0))</f>
        <v>1500</v>
      </c>
      <c r="J2287" s="8">
        <f>INDEX('Нормо-час по специальностям'!$E$6:$E$26,MATCH(D2287,'Нормо-час по специальностям'!$A$6:$A$26,0))</f>
        <v>1800</v>
      </c>
      <c r="K2287" s="8">
        <f t="shared" si="1435"/>
        <v>5250</v>
      </c>
      <c r="L2287" s="8">
        <f t="shared" si="1436"/>
        <v>6300</v>
      </c>
      <c r="M2287" s="8">
        <f>Расценки!L2286</f>
        <v>6000</v>
      </c>
      <c r="N2287" s="8">
        <f>Расценки!M2286</f>
        <v>6950</v>
      </c>
      <c r="O2287" s="10">
        <f t="shared" si="1437"/>
        <v>-0.125</v>
      </c>
      <c r="P2287" s="10">
        <f t="shared" si="1438"/>
        <v>-9.3525179856115082E-2</v>
      </c>
      <c r="Q2287" s="7" t="str">
        <f t="shared" si="1439"/>
        <v>нормо-часы</v>
      </c>
      <c r="R2287" s="7" t="str">
        <f t="shared" si="1440"/>
        <v>равно</v>
      </c>
      <c r="S2287" s="8">
        <f t="shared" si="1441"/>
        <v>1714</v>
      </c>
      <c r="T2287" s="8">
        <f t="shared" si="1442"/>
        <v>1986</v>
      </c>
      <c r="U2287" s="8">
        <f>Расценки!F2286</f>
        <v>10000</v>
      </c>
      <c r="V2287" s="8">
        <f>Расценки!G2286</f>
        <v>12000</v>
      </c>
      <c r="W2287" s="10">
        <f t="shared" si="1443"/>
        <v>0.47499999999999998</v>
      </c>
      <c r="X2287" s="10">
        <f t="shared" si="1444"/>
        <v>0.47499999999999998</v>
      </c>
      <c r="Y2287" s="9">
        <f>Расценки!H2286</f>
        <v>10000</v>
      </c>
      <c r="Z2287" s="9">
        <f>Расценки!I2286</f>
        <v>12000</v>
      </c>
      <c r="AA2287" s="10">
        <f>Расценки!J2286</f>
        <v>0</v>
      </c>
      <c r="AB2287" s="10">
        <f>Расценки!K2286</f>
        <v>0</v>
      </c>
      <c r="AC2287" s="16">
        <f t="shared" si="1445"/>
        <v>0.47499999999999998</v>
      </c>
      <c r="AD2287" s="16">
        <f t="shared" si="1446"/>
        <v>0.47499999999999998</v>
      </c>
      <c r="AE2287" s="10">
        <f t="shared" si="1447"/>
        <v>0.4</v>
      </c>
      <c r="AF2287" s="10">
        <f t="shared" si="1448"/>
        <v>0.42083333333333334</v>
      </c>
      <c r="AG2287" s="8">
        <f t="shared" si="1449"/>
        <v>4750</v>
      </c>
      <c r="AH2287" s="8">
        <f t="shared" si="1450"/>
        <v>5700</v>
      </c>
    </row>
    <row r="2288" spans="1:34" x14ac:dyDescent="0.25">
      <c r="A2288" s="7" t="s">
        <v>6569</v>
      </c>
      <c r="B2288" s="7" t="s">
        <v>6570</v>
      </c>
      <c r="C2288" s="7" t="s">
        <v>177</v>
      </c>
      <c r="D2288" s="7" t="s">
        <v>1040</v>
      </c>
      <c r="E2288" s="7" t="str">
        <f>INDEX('Нормо-час по специальностям'!$B$6:$B$26,MATCH(D2288,'Нормо-час по специальностям'!$A$6:$A$26,0))</f>
        <v>Механик ПС / подъёмников / прессов / доков</v>
      </c>
      <c r="F2288" s="15">
        <v>0.75</v>
      </c>
      <c r="G2288" s="7" t="s">
        <v>7721</v>
      </c>
      <c r="H2288" s="11">
        <f t="shared" si="1434"/>
        <v>9.33</v>
      </c>
      <c r="I2288" s="8">
        <f>INDEX('Нормо-час по специальностям'!$D$6:$D$26,MATCH(D2288,'Нормо-час по специальностям'!$A$6:$A$26,0))</f>
        <v>1500</v>
      </c>
      <c r="J2288" s="8">
        <f>INDEX('Нормо-час по специальностям'!$E$6:$E$26,MATCH(D2288,'Нормо-час по специальностям'!$A$6:$A$26,0))</f>
        <v>1800</v>
      </c>
      <c r="K2288" s="8">
        <f t="shared" si="1435"/>
        <v>1125</v>
      </c>
      <c r="L2288" s="8">
        <f t="shared" si="1436"/>
        <v>1350</v>
      </c>
      <c r="M2288" s="8">
        <f>Расценки!L2287</f>
        <v>1250</v>
      </c>
      <c r="N2288" s="8">
        <f>Расценки!M2287</f>
        <v>1450</v>
      </c>
      <c r="O2288" s="10">
        <f t="shared" si="1437"/>
        <v>-9.9999999999999978E-2</v>
      </c>
      <c r="P2288" s="10">
        <f t="shared" si="1438"/>
        <v>-6.8965517241379337E-2</v>
      </c>
      <c r="Q2288" s="7" t="str">
        <f t="shared" si="1439"/>
        <v>равно</v>
      </c>
      <c r="R2288" s="7" t="str">
        <f t="shared" si="1440"/>
        <v>равно</v>
      </c>
      <c r="S2288" s="8">
        <f t="shared" si="1441"/>
        <v>1667</v>
      </c>
      <c r="T2288" s="8">
        <f t="shared" si="1442"/>
        <v>1933</v>
      </c>
      <c r="U2288" s="8">
        <f>Расценки!F2287</f>
        <v>2200</v>
      </c>
      <c r="V2288" s="8">
        <f>Расценки!G2287</f>
        <v>2600</v>
      </c>
      <c r="W2288" s="10">
        <f t="shared" si="1443"/>
        <v>0.48863636363636365</v>
      </c>
      <c r="X2288" s="10">
        <f t="shared" si="1444"/>
        <v>0.48076923076923078</v>
      </c>
      <c r="Y2288" s="9">
        <f>Расценки!H2287</f>
        <v>2200</v>
      </c>
      <c r="Z2288" s="9">
        <f>Расценки!I2287</f>
        <v>2600</v>
      </c>
      <c r="AA2288" s="10">
        <f>Расценки!J2287</f>
        <v>0</v>
      </c>
      <c r="AB2288" s="10">
        <f>Расценки!K2287</f>
        <v>0</v>
      </c>
      <c r="AC2288" s="16">
        <f t="shared" si="1445"/>
        <v>0.48863636363636365</v>
      </c>
      <c r="AD2288" s="16">
        <f t="shared" si="1446"/>
        <v>0.48076923076923078</v>
      </c>
      <c r="AE2288" s="10">
        <f t="shared" si="1447"/>
        <v>0.43181818181818182</v>
      </c>
      <c r="AF2288" s="10">
        <f t="shared" si="1448"/>
        <v>0.44230769230769229</v>
      </c>
      <c r="AG2288" s="8">
        <f t="shared" si="1449"/>
        <v>1075</v>
      </c>
      <c r="AH2288" s="8">
        <f t="shared" si="1450"/>
        <v>1250</v>
      </c>
    </row>
    <row r="2289" spans="1:34" x14ac:dyDescent="0.25">
      <c r="A2289" s="7" t="s">
        <v>6571</v>
      </c>
      <c r="B2289" s="7" t="s">
        <v>6572</v>
      </c>
      <c r="C2289" s="7" t="s">
        <v>177</v>
      </c>
      <c r="D2289" s="7" t="s">
        <v>41</v>
      </c>
      <c r="E2289" s="7" t="str">
        <f>INDEX('Нормо-час по специальностям'!$B$6:$B$26,MATCH(D2289,'Нормо-час по специальностям'!$A$6:$A$26,0))</f>
        <v>Сварщик / монтажник МК</v>
      </c>
      <c r="F2289" s="15">
        <v>3</v>
      </c>
      <c r="G2289" s="7" t="s">
        <v>7720</v>
      </c>
      <c r="H2289" s="11">
        <f t="shared" si="1434"/>
        <v>2.33</v>
      </c>
      <c r="I2289" s="8">
        <f>INDEX('Нормо-час по специальностям'!$D$6:$D$26,MATCH(D2289,'Нормо-час по специальностям'!$A$6:$A$26,0))</f>
        <v>900</v>
      </c>
      <c r="J2289" s="8">
        <f>INDEX('Нормо-час по специальностям'!$E$6:$E$26,MATCH(D2289,'Нормо-час по специальностям'!$A$6:$A$26,0))</f>
        <v>1080</v>
      </c>
      <c r="K2289" s="8">
        <f t="shared" si="1435"/>
        <v>2700</v>
      </c>
      <c r="L2289" s="8">
        <f t="shared" si="1436"/>
        <v>3240</v>
      </c>
      <c r="M2289" s="8">
        <f>Расценки!L2288</f>
        <v>5050</v>
      </c>
      <c r="N2289" s="8">
        <f>Расценки!M2288</f>
        <v>5900</v>
      </c>
      <c r="O2289" s="10">
        <f t="shared" si="1437"/>
        <v>-0.46534653465346532</v>
      </c>
      <c r="P2289" s="10">
        <f t="shared" si="1438"/>
        <v>-0.45084745762711864</v>
      </c>
      <c r="Q2289" s="7" t="str">
        <f t="shared" si="1439"/>
        <v>нормо-часы</v>
      </c>
      <c r="R2289" s="7" t="str">
        <f t="shared" si="1440"/>
        <v>нормо-часы</v>
      </c>
      <c r="S2289" s="8">
        <f t="shared" si="1441"/>
        <v>1683</v>
      </c>
      <c r="T2289" s="8">
        <f t="shared" si="1442"/>
        <v>1967</v>
      </c>
      <c r="U2289" s="8">
        <f>Расценки!F2288</f>
        <v>9000</v>
      </c>
      <c r="V2289" s="8">
        <f>Расценки!G2288</f>
        <v>10500</v>
      </c>
      <c r="W2289" s="10">
        <f t="shared" si="1443"/>
        <v>0.7</v>
      </c>
      <c r="X2289" s="10">
        <f t="shared" si="1444"/>
        <v>0.69142857142857139</v>
      </c>
      <c r="Y2289" s="9">
        <f>Расценки!H2288</f>
        <v>9000</v>
      </c>
      <c r="Z2289" s="9">
        <f>Расценки!I2288</f>
        <v>10500</v>
      </c>
      <c r="AA2289" s="10">
        <f>Расценки!J2288</f>
        <v>0</v>
      </c>
      <c r="AB2289" s="10">
        <f>Расценки!K2288</f>
        <v>0</v>
      </c>
      <c r="AC2289" s="16">
        <f t="shared" si="1445"/>
        <v>0.7</v>
      </c>
      <c r="AD2289" s="16">
        <f t="shared" si="1446"/>
        <v>0.69142857142857139</v>
      </c>
      <c r="AE2289" s="10">
        <f t="shared" si="1447"/>
        <v>0.43888888888888888</v>
      </c>
      <c r="AF2289" s="10">
        <f t="shared" si="1448"/>
        <v>0.43809523809523809</v>
      </c>
      <c r="AG2289" s="8">
        <f t="shared" si="1449"/>
        <v>6300</v>
      </c>
      <c r="AH2289" s="8">
        <f t="shared" si="1450"/>
        <v>7260</v>
      </c>
    </row>
    <row r="2290" spans="1:34" x14ac:dyDescent="0.25">
      <c r="A2290" s="7" t="s">
        <v>6573</v>
      </c>
      <c r="B2290" s="7" t="s">
        <v>6574</v>
      </c>
      <c r="C2290" s="7" t="s">
        <v>177</v>
      </c>
      <c r="D2290" s="7" t="s">
        <v>41</v>
      </c>
      <c r="E2290" s="7" t="str">
        <f>INDEX('Нормо-час по специальностям'!$B$6:$B$26,MATCH(D2290,'Нормо-час по специальностям'!$A$6:$A$26,0))</f>
        <v>Сварщик / монтажник МК</v>
      </c>
      <c r="F2290" s="15">
        <v>3</v>
      </c>
      <c r="G2290" s="7" t="s">
        <v>7720</v>
      </c>
      <c r="H2290" s="11">
        <f t="shared" si="1434"/>
        <v>2.33</v>
      </c>
      <c r="I2290" s="8">
        <f>INDEX('Нормо-час по специальностям'!$D$6:$D$26,MATCH(D2290,'Нормо-час по специальностям'!$A$6:$A$26,0))</f>
        <v>900</v>
      </c>
      <c r="J2290" s="8">
        <f>INDEX('Нормо-час по специальностям'!$E$6:$E$26,MATCH(D2290,'Нормо-час по специальностям'!$A$6:$A$26,0))</f>
        <v>1080</v>
      </c>
      <c r="K2290" s="8">
        <f t="shared" si="1435"/>
        <v>2700</v>
      </c>
      <c r="L2290" s="8">
        <f t="shared" si="1436"/>
        <v>3240</v>
      </c>
      <c r="M2290" s="8">
        <f>Расценки!L2289</f>
        <v>6600</v>
      </c>
      <c r="N2290" s="8">
        <f>Расценки!M2289</f>
        <v>7550</v>
      </c>
      <c r="O2290" s="10">
        <f t="shared" si="1437"/>
        <v>-0.59090909090909083</v>
      </c>
      <c r="P2290" s="10">
        <f t="shared" si="1438"/>
        <v>-0.57086092715231795</v>
      </c>
      <c r="Q2290" s="7" t="str">
        <f t="shared" si="1439"/>
        <v>нормо-часы</v>
      </c>
      <c r="R2290" s="7" t="str">
        <f t="shared" si="1440"/>
        <v>нормо-часы</v>
      </c>
      <c r="S2290" s="8">
        <f t="shared" si="1441"/>
        <v>2200</v>
      </c>
      <c r="T2290" s="8">
        <f t="shared" si="1442"/>
        <v>2517</v>
      </c>
      <c r="U2290" s="8">
        <f>Расценки!F2289</f>
        <v>11500</v>
      </c>
      <c r="V2290" s="8">
        <f>Расценки!G2289</f>
        <v>13500</v>
      </c>
      <c r="W2290" s="10">
        <f t="shared" si="1443"/>
        <v>0.76521739130434785</v>
      </c>
      <c r="X2290" s="10">
        <f t="shared" si="1444"/>
        <v>0.76</v>
      </c>
      <c r="Y2290" s="9">
        <f>Расценки!H2289</f>
        <v>11500</v>
      </c>
      <c r="Z2290" s="9">
        <f>Расценки!I2289</f>
        <v>13500</v>
      </c>
      <c r="AA2290" s="10">
        <f>Расценки!J2289</f>
        <v>0</v>
      </c>
      <c r="AB2290" s="10">
        <f>Расценки!K2289</f>
        <v>0</v>
      </c>
      <c r="AC2290" s="16">
        <f t="shared" si="1445"/>
        <v>0.76521739130434785</v>
      </c>
      <c r="AD2290" s="16">
        <f t="shared" si="1446"/>
        <v>0.76</v>
      </c>
      <c r="AE2290" s="10">
        <f t="shared" si="1447"/>
        <v>0.42608695652173911</v>
      </c>
      <c r="AF2290" s="10">
        <f t="shared" si="1448"/>
        <v>0.44074074074074077</v>
      </c>
      <c r="AG2290" s="8">
        <f t="shared" si="1449"/>
        <v>8800</v>
      </c>
      <c r="AH2290" s="8">
        <f t="shared" si="1450"/>
        <v>10260</v>
      </c>
    </row>
    <row r="2291" spans="1:34" x14ac:dyDescent="0.25">
      <c r="A2291" s="7" t="s">
        <v>6575</v>
      </c>
      <c r="B2291" s="7" t="s">
        <v>6576</v>
      </c>
      <c r="C2291" s="7" t="s">
        <v>177</v>
      </c>
      <c r="D2291" s="7" t="s">
        <v>1040</v>
      </c>
      <c r="E2291" s="7" t="str">
        <f>INDEX('Нормо-час по специальностям'!$B$6:$B$26,MATCH(D2291,'Нормо-час по специальностям'!$A$6:$A$26,0))</f>
        <v>Механик ПС / подъёмников / прессов / доков</v>
      </c>
      <c r="F2291" s="15">
        <v>6</v>
      </c>
      <c r="G2291" s="7" t="s">
        <v>7719</v>
      </c>
      <c r="H2291" s="11">
        <f t="shared" si="1434"/>
        <v>1.17</v>
      </c>
      <c r="I2291" s="8">
        <f>INDEX('Нормо-час по специальностям'!$D$6:$D$26,MATCH(D2291,'Нормо-час по специальностям'!$A$6:$A$26,0))</f>
        <v>1500</v>
      </c>
      <c r="J2291" s="8">
        <f>INDEX('Нормо-час по специальностям'!$E$6:$E$26,MATCH(D2291,'Нормо-час по специальностям'!$A$6:$A$26,0))</f>
        <v>1800</v>
      </c>
      <c r="K2291" s="8">
        <f t="shared" si="1435"/>
        <v>9000</v>
      </c>
      <c r="L2291" s="8">
        <f t="shared" si="1436"/>
        <v>10800</v>
      </c>
      <c r="M2291" s="8">
        <f>Расценки!L2290</f>
        <v>12000</v>
      </c>
      <c r="N2291" s="8">
        <f>Расценки!M2290</f>
        <v>14400</v>
      </c>
      <c r="O2291" s="10">
        <f t="shared" si="1437"/>
        <v>-0.25</v>
      </c>
      <c r="P2291" s="10">
        <f t="shared" si="1438"/>
        <v>-0.25</v>
      </c>
      <c r="Q2291" s="7" t="str">
        <f t="shared" si="1439"/>
        <v>нормо-часы</v>
      </c>
      <c r="R2291" s="7" t="str">
        <f t="shared" si="1440"/>
        <v>нормо-часы</v>
      </c>
      <c r="S2291" s="8">
        <f t="shared" si="1441"/>
        <v>2000</v>
      </c>
      <c r="T2291" s="8">
        <f t="shared" si="1442"/>
        <v>2400</v>
      </c>
      <c r="U2291" s="8">
        <f>Расценки!F2290</f>
        <v>20000</v>
      </c>
      <c r="V2291" s="8">
        <f>Расценки!G2290</f>
        <v>24000</v>
      </c>
      <c r="W2291" s="10">
        <f t="shared" si="1443"/>
        <v>0.55000000000000004</v>
      </c>
      <c r="X2291" s="10">
        <f t="shared" si="1444"/>
        <v>0.55000000000000004</v>
      </c>
      <c r="Y2291" s="9">
        <f>Расценки!H2290</f>
        <v>20000</v>
      </c>
      <c r="Z2291" s="9">
        <f>Расценки!I2290</f>
        <v>24000</v>
      </c>
      <c r="AA2291" s="10">
        <f>Расценки!J2290</f>
        <v>0</v>
      </c>
      <c r="AB2291" s="10">
        <f>Расценки!K2290</f>
        <v>0</v>
      </c>
      <c r="AC2291" s="16">
        <f t="shared" si="1445"/>
        <v>0.55000000000000004</v>
      </c>
      <c r="AD2291" s="16">
        <f t="shared" si="1446"/>
        <v>0.55000000000000004</v>
      </c>
      <c r="AE2291" s="10">
        <f t="shared" si="1447"/>
        <v>0.4</v>
      </c>
      <c r="AF2291" s="10">
        <f t="shared" si="1448"/>
        <v>0.4</v>
      </c>
      <c r="AG2291" s="8">
        <f t="shared" si="1449"/>
        <v>11000</v>
      </c>
      <c r="AH2291" s="8">
        <f t="shared" si="1450"/>
        <v>13200</v>
      </c>
    </row>
    <row r="2292" spans="1:34" x14ac:dyDescent="0.25">
      <c r="A2292" s="7" t="s">
        <v>6578</v>
      </c>
      <c r="B2292" s="7" t="s">
        <v>6466</v>
      </c>
      <c r="C2292" s="7" t="s">
        <v>177</v>
      </c>
      <c r="D2292" s="7" t="s">
        <v>1040</v>
      </c>
      <c r="E2292" s="7" t="str">
        <f>INDEX('Нормо-час по специальностям'!$B$6:$B$26,MATCH(D2292,'Нормо-час по специальностям'!$A$6:$A$26,0))</f>
        <v>Механик ПС / подъёмников / прессов / доков</v>
      </c>
      <c r="F2292" s="15">
        <v>10</v>
      </c>
      <c r="G2292" s="7" t="s">
        <v>7719</v>
      </c>
      <c r="H2292" s="11">
        <f t="shared" si="1434"/>
        <v>0.7</v>
      </c>
      <c r="I2292" s="8">
        <f>INDEX('Нормо-час по специальностям'!$D$6:$D$26,MATCH(D2292,'Нормо-час по специальностям'!$A$6:$A$26,0))</f>
        <v>1500</v>
      </c>
      <c r="J2292" s="8">
        <f>INDEX('Нормо-час по специальностям'!$E$6:$E$26,MATCH(D2292,'Нормо-час по специальностям'!$A$6:$A$26,0))</f>
        <v>1800</v>
      </c>
      <c r="K2292" s="8">
        <f t="shared" si="1435"/>
        <v>15000</v>
      </c>
      <c r="L2292" s="8">
        <f t="shared" si="1436"/>
        <v>18000</v>
      </c>
      <c r="M2292" s="8">
        <f>Расценки!L2291</f>
        <v>31500</v>
      </c>
      <c r="N2292" s="8">
        <f>Расценки!M2291</f>
        <v>36000</v>
      </c>
      <c r="O2292" s="10">
        <f t="shared" si="1437"/>
        <v>-0.52380952380952384</v>
      </c>
      <c r="P2292" s="10">
        <f t="shared" si="1438"/>
        <v>-0.5</v>
      </c>
      <c r="Q2292" s="7" t="str">
        <f t="shared" si="1439"/>
        <v>нормо-часы</v>
      </c>
      <c r="R2292" s="7" t="str">
        <f t="shared" si="1440"/>
        <v>нормо-часы</v>
      </c>
      <c r="S2292" s="8">
        <f t="shared" si="1441"/>
        <v>3150</v>
      </c>
      <c r="T2292" s="8">
        <f t="shared" si="1442"/>
        <v>3600</v>
      </c>
      <c r="U2292" s="8">
        <f>Расценки!F2291</f>
        <v>42000</v>
      </c>
      <c r="V2292" s="8">
        <f>Расценки!G2291</f>
        <v>48000</v>
      </c>
      <c r="W2292" s="10">
        <f t="shared" si="1443"/>
        <v>0.6428571428571429</v>
      </c>
      <c r="X2292" s="10">
        <f t="shared" si="1444"/>
        <v>0.625</v>
      </c>
      <c r="Y2292" s="9">
        <f>Расценки!H2291</f>
        <v>42000</v>
      </c>
      <c r="Z2292" s="9">
        <f>Расценки!I2291</f>
        <v>48000</v>
      </c>
      <c r="AA2292" s="10">
        <f>Расценки!J2291</f>
        <v>0</v>
      </c>
      <c r="AB2292" s="10">
        <f>Расценки!K2291</f>
        <v>0</v>
      </c>
      <c r="AC2292" s="16">
        <f t="shared" si="1445"/>
        <v>0.6428571428571429</v>
      </c>
      <c r="AD2292" s="16">
        <f t="shared" si="1446"/>
        <v>0.625</v>
      </c>
      <c r="AE2292" s="10">
        <f t="shared" si="1447"/>
        <v>0.25</v>
      </c>
      <c r="AF2292" s="10">
        <f t="shared" si="1448"/>
        <v>0.25</v>
      </c>
      <c r="AG2292" s="8">
        <f t="shared" si="1449"/>
        <v>27000</v>
      </c>
      <c r="AH2292" s="8">
        <f t="shared" si="1450"/>
        <v>30000</v>
      </c>
    </row>
    <row r="2293" spans="1:34" x14ac:dyDescent="0.25">
      <c r="A2293" s="7" t="s">
        <v>6580</v>
      </c>
      <c r="B2293" s="7" t="s">
        <v>6581</v>
      </c>
      <c r="C2293" s="7" t="s">
        <v>177</v>
      </c>
      <c r="D2293" s="7" t="s">
        <v>1040</v>
      </c>
      <c r="E2293" s="7" t="str">
        <f>INDEX('Нормо-час по специальностям'!$B$6:$B$26,MATCH(D2293,'Нормо-час по специальностям'!$A$6:$A$26,0))</f>
        <v>Механик ПС / подъёмников / прессов / доков</v>
      </c>
      <c r="F2293" s="15">
        <v>1.5</v>
      </c>
      <c r="G2293" s="7" t="s">
        <v>7718</v>
      </c>
      <c r="H2293" s="11">
        <f t="shared" si="1434"/>
        <v>4.67</v>
      </c>
      <c r="I2293" s="8">
        <f>INDEX('Нормо-час по специальностям'!$D$6:$D$26,MATCH(D2293,'Нормо-час по специальностям'!$A$6:$A$26,0))</f>
        <v>1500</v>
      </c>
      <c r="J2293" s="8">
        <f>INDEX('Нормо-час по специальностям'!$E$6:$E$26,MATCH(D2293,'Нормо-час по специальностям'!$A$6:$A$26,0))</f>
        <v>1800</v>
      </c>
      <c r="K2293" s="8">
        <f t="shared" si="1435"/>
        <v>2250</v>
      </c>
      <c r="L2293" s="8">
        <f t="shared" si="1436"/>
        <v>2700</v>
      </c>
      <c r="M2293" s="8">
        <f>Расценки!L2292</f>
        <v>2500</v>
      </c>
      <c r="N2293" s="8">
        <f>Расценки!M2292</f>
        <v>2900</v>
      </c>
      <c r="O2293" s="10">
        <f t="shared" si="1437"/>
        <v>-9.9999999999999978E-2</v>
      </c>
      <c r="P2293" s="10">
        <f t="shared" si="1438"/>
        <v>-6.8965517241379337E-2</v>
      </c>
      <c r="Q2293" s="7" t="str">
        <f t="shared" si="1439"/>
        <v>равно</v>
      </c>
      <c r="R2293" s="7" t="str">
        <f t="shared" si="1440"/>
        <v>равно</v>
      </c>
      <c r="S2293" s="8">
        <f t="shared" si="1441"/>
        <v>1667</v>
      </c>
      <c r="T2293" s="8">
        <f t="shared" si="1442"/>
        <v>1933</v>
      </c>
      <c r="U2293" s="8">
        <f>Расценки!F2292</f>
        <v>4500</v>
      </c>
      <c r="V2293" s="8">
        <f>Расценки!G2292</f>
        <v>5200</v>
      </c>
      <c r="W2293" s="10">
        <f t="shared" si="1443"/>
        <v>0.5</v>
      </c>
      <c r="X2293" s="10">
        <f t="shared" si="1444"/>
        <v>0.48076923076923078</v>
      </c>
      <c r="Y2293" s="9">
        <f>Расценки!H2292</f>
        <v>4500</v>
      </c>
      <c r="Z2293" s="9">
        <f>Расценки!I2292</f>
        <v>5200</v>
      </c>
      <c r="AA2293" s="10">
        <f>Расценки!J2292</f>
        <v>0</v>
      </c>
      <c r="AB2293" s="10">
        <f>Расценки!K2292</f>
        <v>0</v>
      </c>
      <c r="AC2293" s="16">
        <f t="shared" si="1445"/>
        <v>0.5</v>
      </c>
      <c r="AD2293" s="16">
        <f t="shared" si="1446"/>
        <v>0.48076923076923078</v>
      </c>
      <c r="AE2293" s="10">
        <f t="shared" si="1447"/>
        <v>0.44444444444444442</v>
      </c>
      <c r="AF2293" s="10">
        <f t="shared" si="1448"/>
        <v>0.44230769230769229</v>
      </c>
      <c r="AG2293" s="8">
        <f t="shared" si="1449"/>
        <v>2250</v>
      </c>
      <c r="AH2293" s="8">
        <f t="shared" si="1450"/>
        <v>2500</v>
      </c>
    </row>
    <row r="2294" spans="1:34" x14ac:dyDescent="0.25">
      <c r="A2294" s="7" t="s">
        <v>6582</v>
      </c>
      <c r="B2294" s="7" t="s">
        <v>6583</v>
      </c>
      <c r="C2294" s="7" t="s">
        <v>177</v>
      </c>
      <c r="D2294" s="7" t="s">
        <v>1040</v>
      </c>
      <c r="E2294" s="7" t="str">
        <f>INDEX('Нормо-час по специальностям'!$B$6:$B$26,MATCH(D2294,'Нормо-час по специальностям'!$A$6:$A$26,0))</f>
        <v>Механик ПС / подъёмников / прессов / доков</v>
      </c>
      <c r="F2294" s="15">
        <v>1.2</v>
      </c>
      <c r="G2294" s="7" t="s">
        <v>7718</v>
      </c>
      <c r="H2294" s="11">
        <f t="shared" si="1434"/>
        <v>5.83</v>
      </c>
      <c r="I2294" s="8">
        <f>INDEX('Нормо-час по специальностям'!$D$6:$D$26,MATCH(D2294,'Нормо-час по специальностям'!$A$6:$A$26,0))</f>
        <v>1500</v>
      </c>
      <c r="J2294" s="8">
        <f>INDEX('Нормо-час по специальностям'!$E$6:$E$26,MATCH(D2294,'Нормо-час по специальностям'!$A$6:$A$26,0))</f>
        <v>1800</v>
      </c>
      <c r="K2294" s="8">
        <f t="shared" si="1435"/>
        <v>1800</v>
      </c>
      <c r="L2294" s="8">
        <f t="shared" si="1436"/>
        <v>2160</v>
      </c>
      <c r="M2294" s="8">
        <f>Расценки!L2293</f>
        <v>2050</v>
      </c>
      <c r="N2294" s="8">
        <f>Расценки!M2293</f>
        <v>2400</v>
      </c>
      <c r="O2294" s="10">
        <f t="shared" si="1437"/>
        <v>-0.12195121951219512</v>
      </c>
      <c r="P2294" s="10">
        <f t="shared" si="1438"/>
        <v>-9.9999999999999978E-2</v>
      </c>
      <c r="Q2294" s="7" t="str">
        <f t="shared" si="1439"/>
        <v>нормо-часы</v>
      </c>
      <c r="R2294" s="7" t="str">
        <f t="shared" si="1440"/>
        <v>равно</v>
      </c>
      <c r="S2294" s="8">
        <f t="shared" si="1441"/>
        <v>1708</v>
      </c>
      <c r="T2294" s="8">
        <f t="shared" si="1442"/>
        <v>2000</v>
      </c>
      <c r="U2294" s="8">
        <f>Расценки!F2293</f>
        <v>3600</v>
      </c>
      <c r="V2294" s="8">
        <f>Расценки!G2293</f>
        <v>4200</v>
      </c>
      <c r="W2294" s="10">
        <f t="shared" si="1443"/>
        <v>0.5</v>
      </c>
      <c r="X2294" s="10">
        <f t="shared" si="1444"/>
        <v>0.48571428571428571</v>
      </c>
      <c r="Y2294" s="9">
        <f>Расценки!H2293</f>
        <v>3600</v>
      </c>
      <c r="Z2294" s="9">
        <f>Расценки!I2293</f>
        <v>4200</v>
      </c>
      <c r="AA2294" s="10">
        <f>Расценки!J2293</f>
        <v>0</v>
      </c>
      <c r="AB2294" s="10">
        <f>Расценки!K2293</f>
        <v>0</v>
      </c>
      <c r="AC2294" s="16">
        <f t="shared" si="1445"/>
        <v>0.5</v>
      </c>
      <c r="AD2294" s="16">
        <f t="shared" si="1446"/>
        <v>0.48571428571428571</v>
      </c>
      <c r="AE2294" s="10">
        <f t="shared" si="1447"/>
        <v>0.43055555555555558</v>
      </c>
      <c r="AF2294" s="10">
        <f t="shared" si="1448"/>
        <v>0.42857142857142855</v>
      </c>
      <c r="AG2294" s="8">
        <f t="shared" si="1449"/>
        <v>1800</v>
      </c>
      <c r="AH2294" s="8">
        <f t="shared" si="1450"/>
        <v>2040</v>
      </c>
    </row>
    <row r="2295" spans="1:34" x14ac:dyDescent="0.25">
      <c r="A2295" s="7" t="s">
        <v>6584</v>
      </c>
      <c r="B2295" s="7" t="s">
        <v>6469</v>
      </c>
      <c r="C2295" s="7" t="s">
        <v>177</v>
      </c>
      <c r="D2295" s="7" t="s">
        <v>1040</v>
      </c>
      <c r="E2295" s="7" t="str">
        <f>INDEX('Нормо-час по специальностям'!$B$6:$B$26,MATCH(D2295,'Нормо-час по специальностям'!$A$6:$A$26,0))</f>
        <v>Механик ПС / подъёмников / прессов / доков</v>
      </c>
      <c r="F2295" s="15">
        <v>10</v>
      </c>
      <c r="G2295" s="7" t="s">
        <v>7719</v>
      </c>
      <c r="H2295" s="11">
        <f t="shared" si="1434"/>
        <v>0.7</v>
      </c>
      <c r="I2295" s="8">
        <f>INDEX('Нормо-час по специальностям'!$D$6:$D$26,MATCH(D2295,'Нормо-час по специальностям'!$A$6:$A$26,0))</f>
        <v>1500</v>
      </c>
      <c r="J2295" s="8">
        <f>INDEX('Нормо-час по специальностям'!$E$6:$E$26,MATCH(D2295,'Нормо-час по специальностям'!$A$6:$A$26,0))</f>
        <v>1800</v>
      </c>
      <c r="K2295" s="8">
        <f t="shared" si="1435"/>
        <v>15000</v>
      </c>
      <c r="L2295" s="8">
        <f t="shared" si="1436"/>
        <v>18000</v>
      </c>
      <c r="M2295" s="8">
        <f>Расценки!L2294</f>
        <v>37500</v>
      </c>
      <c r="N2295" s="8">
        <f>Расценки!M2294</f>
        <v>42750</v>
      </c>
      <c r="O2295" s="10">
        <f t="shared" si="1437"/>
        <v>-0.6</v>
      </c>
      <c r="P2295" s="10">
        <f t="shared" si="1438"/>
        <v>-0.57894736842105265</v>
      </c>
      <c r="Q2295" s="7" t="str">
        <f t="shared" si="1439"/>
        <v>нормо-часы</v>
      </c>
      <c r="R2295" s="7" t="str">
        <f t="shared" si="1440"/>
        <v>нормо-часы</v>
      </c>
      <c r="S2295" s="8">
        <f t="shared" si="1441"/>
        <v>3750</v>
      </c>
      <c r="T2295" s="8">
        <f t="shared" si="1442"/>
        <v>4275</v>
      </c>
      <c r="U2295" s="8">
        <f>Расценки!F2294</f>
        <v>50000</v>
      </c>
      <c r="V2295" s="8">
        <f>Расценки!G2294</f>
        <v>57000</v>
      </c>
      <c r="W2295" s="10">
        <f t="shared" si="1443"/>
        <v>0.7</v>
      </c>
      <c r="X2295" s="10">
        <f t="shared" si="1444"/>
        <v>0.68421052631578949</v>
      </c>
      <c r="Y2295" s="9">
        <f>Расценки!H2294</f>
        <v>50000</v>
      </c>
      <c r="Z2295" s="9">
        <f>Расценки!I2294</f>
        <v>57000</v>
      </c>
      <c r="AA2295" s="10">
        <f>Расценки!J2294</f>
        <v>0</v>
      </c>
      <c r="AB2295" s="10">
        <f>Расценки!K2294</f>
        <v>0</v>
      </c>
      <c r="AC2295" s="16">
        <f t="shared" si="1445"/>
        <v>0.7</v>
      </c>
      <c r="AD2295" s="16">
        <f t="shared" si="1446"/>
        <v>0.68421052631578949</v>
      </c>
      <c r="AE2295" s="10">
        <f t="shared" si="1447"/>
        <v>0.25</v>
      </c>
      <c r="AF2295" s="10">
        <f t="shared" si="1448"/>
        <v>0.25</v>
      </c>
      <c r="AG2295" s="8">
        <f t="shared" si="1449"/>
        <v>35000</v>
      </c>
      <c r="AH2295" s="8">
        <f t="shared" si="1450"/>
        <v>39000</v>
      </c>
    </row>
    <row r="2296" spans="1:34" x14ac:dyDescent="0.25">
      <c r="A2296" s="7" t="s">
        <v>6586</v>
      </c>
      <c r="B2296" s="7" t="s">
        <v>6587</v>
      </c>
      <c r="C2296" s="7" t="s">
        <v>177</v>
      </c>
      <c r="D2296" s="7" t="s">
        <v>1040</v>
      </c>
      <c r="E2296" s="7" t="str">
        <f>INDEX('Нормо-час по специальностям'!$B$6:$B$26,MATCH(D2296,'Нормо-час по специальностям'!$A$6:$A$26,0))</f>
        <v>Механик ПС / подъёмников / прессов / доков</v>
      </c>
      <c r="F2296" s="15">
        <v>6</v>
      </c>
      <c r="G2296" s="7" t="s">
        <v>7721</v>
      </c>
      <c r="H2296" s="11">
        <f t="shared" si="1434"/>
        <v>1.17</v>
      </c>
      <c r="I2296" s="8">
        <f>INDEX('Нормо-час по специальностям'!$D$6:$D$26,MATCH(D2296,'Нормо-час по специальностям'!$A$6:$A$26,0))</f>
        <v>1500</v>
      </c>
      <c r="J2296" s="8">
        <f>INDEX('Нормо-час по специальностям'!$E$6:$E$26,MATCH(D2296,'Нормо-час по специальностям'!$A$6:$A$26,0))</f>
        <v>1800</v>
      </c>
      <c r="K2296" s="8">
        <f t="shared" si="1435"/>
        <v>9000</v>
      </c>
      <c r="L2296" s="8">
        <f t="shared" si="1436"/>
        <v>10800</v>
      </c>
      <c r="M2296" s="8">
        <f>Расценки!L2295</f>
        <v>9600</v>
      </c>
      <c r="N2296" s="8">
        <f>Расценки!M2295</f>
        <v>11050</v>
      </c>
      <c r="O2296" s="10">
        <f t="shared" si="1437"/>
        <v>-6.25E-2</v>
      </c>
      <c r="P2296" s="10">
        <f t="shared" si="1438"/>
        <v>-2.2624434389140302E-2</v>
      </c>
      <c r="Q2296" s="7" t="str">
        <f t="shared" si="1439"/>
        <v>равно</v>
      </c>
      <c r="R2296" s="7" t="str">
        <f t="shared" si="1440"/>
        <v>равно</v>
      </c>
      <c r="S2296" s="8">
        <f t="shared" si="1441"/>
        <v>1600</v>
      </c>
      <c r="T2296" s="8">
        <f t="shared" si="1442"/>
        <v>1842</v>
      </c>
      <c r="U2296" s="8">
        <f>Расценки!F2295</f>
        <v>16000</v>
      </c>
      <c r="V2296" s="8">
        <f>Расценки!G2295</f>
        <v>18500</v>
      </c>
      <c r="W2296" s="10">
        <f t="shared" si="1443"/>
        <v>0.4375</v>
      </c>
      <c r="X2296" s="10">
        <f t="shared" si="1444"/>
        <v>0.41621621621621624</v>
      </c>
      <c r="Y2296" s="9">
        <f>Расценки!H2295</f>
        <v>16000</v>
      </c>
      <c r="Z2296" s="9">
        <f>Расценки!I2295</f>
        <v>18500</v>
      </c>
      <c r="AA2296" s="10">
        <f>Расценки!J2295</f>
        <v>0</v>
      </c>
      <c r="AB2296" s="10">
        <f>Расценки!K2295</f>
        <v>0</v>
      </c>
      <c r="AC2296" s="16">
        <f t="shared" si="1445"/>
        <v>0.4375</v>
      </c>
      <c r="AD2296" s="16">
        <f t="shared" si="1446"/>
        <v>0.41621621621621624</v>
      </c>
      <c r="AE2296" s="10">
        <f t="shared" si="1447"/>
        <v>0.4</v>
      </c>
      <c r="AF2296" s="10">
        <f t="shared" si="1448"/>
        <v>0.4027027027027027</v>
      </c>
      <c r="AG2296" s="8">
        <f t="shared" si="1449"/>
        <v>7000</v>
      </c>
      <c r="AH2296" s="8">
        <f t="shared" si="1450"/>
        <v>7700</v>
      </c>
    </row>
    <row r="2297" spans="1:34" x14ac:dyDescent="0.25">
      <c r="A2297" s="7" t="s">
        <v>6588</v>
      </c>
      <c r="B2297" s="7" t="s">
        <v>6589</v>
      </c>
      <c r="C2297" s="7" t="s">
        <v>177</v>
      </c>
      <c r="D2297" s="7" t="s">
        <v>1040</v>
      </c>
      <c r="E2297" s="7" t="str">
        <f>INDEX('Нормо-час по специальностям'!$B$6:$B$26,MATCH(D2297,'Нормо-час по специальностям'!$A$6:$A$26,0))</f>
        <v>Механик ПС / подъёмников / прессов / доков</v>
      </c>
      <c r="F2297" s="15">
        <v>0.3</v>
      </c>
      <c r="G2297" s="7" t="s">
        <v>7721</v>
      </c>
      <c r="H2297" s="11">
        <f t="shared" si="1434"/>
        <v>23.33</v>
      </c>
      <c r="I2297" s="8">
        <f>INDEX('Нормо-час по специальностям'!$D$6:$D$26,MATCH(D2297,'Нормо-час по специальностям'!$A$6:$A$26,0))</f>
        <v>1500</v>
      </c>
      <c r="J2297" s="8">
        <f>INDEX('Нормо-час по специальностям'!$E$6:$E$26,MATCH(D2297,'Нормо-час по специальностям'!$A$6:$A$26,0))</f>
        <v>1800</v>
      </c>
      <c r="K2297" s="8">
        <f t="shared" si="1435"/>
        <v>450</v>
      </c>
      <c r="L2297" s="8">
        <f t="shared" si="1436"/>
        <v>540</v>
      </c>
      <c r="M2297" s="8">
        <f>Расценки!L2296</f>
        <v>500</v>
      </c>
      <c r="N2297" s="8">
        <f>Расценки!M2296</f>
        <v>580</v>
      </c>
      <c r="O2297" s="10">
        <f t="shared" si="1437"/>
        <v>-9.9999999999999978E-2</v>
      </c>
      <c r="P2297" s="10">
        <f t="shared" si="1438"/>
        <v>-6.8965517241379337E-2</v>
      </c>
      <c r="Q2297" s="7" t="str">
        <f t="shared" si="1439"/>
        <v>равно</v>
      </c>
      <c r="R2297" s="7" t="str">
        <f t="shared" si="1440"/>
        <v>равно</v>
      </c>
      <c r="S2297" s="8">
        <f t="shared" si="1441"/>
        <v>1667</v>
      </c>
      <c r="T2297" s="8">
        <f t="shared" si="1442"/>
        <v>1933</v>
      </c>
      <c r="U2297" s="8">
        <f>Расценки!F2296</f>
        <v>900</v>
      </c>
      <c r="V2297" s="8">
        <f>Расценки!G2296</f>
        <v>1050</v>
      </c>
      <c r="W2297" s="10">
        <f t="shared" si="1443"/>
        <v>0.5</v>
      </c>
      <c r="X2297" s="10">
        <f t="shared" si="1444"/>
        <v>0.48571428571428571</v>
      </c>
      <c r="Y2297" s="9">
        <f>Расценки!H2296</f>
        <v>900</v>
      </c>
      <c r="Z2297" s="9">
        <f>Расценки!I2296</f>
        <v>1050</v>
      </c>
      <c r="AA2297" s="10">
        <f>Расценки!J2296</f>
        <v>0</v>
      </c>
      <c r="AB2297" s="10">
        <f>Расценки!K2296</f>
        <v>0</v>
      </c>
      <c r="AC2297" s="16">
        <f t="shared" si="1445"/>
        <v>0.5</v>
      </c>
      <c r="AD2297" s="16">
        <f t="shared" si="1446"/>
        <v>0.48571428571428571</v>
      </c>
      <c r="AE2297" s="10">
        <f t="shared" si="1447"/>
        <v>0.44444444444444442</v>
      </c>
      <c r="AF2297" s="10">
        <f t="shared" si="1448"/>
        <v>0.44761904761904764</v>
      </c>
      <c r="AG2297" s="8">
        <f t="shared" si="1449"/>
        <v>450</v>
      </c>
      <c r="AH2297" s="8">
        <f t="shared" si="1450"/>
        <v>510</v>
      </c>
    </row>
    <row r="2298" spans="1:34" x14ac:dyDescent="0.25">
      <c r="A2298" s="7" t="s">
        <v>6590</v>
      </c>
      <c r="B2298" s="7" t="s">
        <v>6591</v>
      </c>
      <c r="C2298" s="7" t="s">
        <v>177</v>
      </c>
      <c r="D2298" s="7" t="s">
        <v>1040</v>
      </c>
      <c r="E2298" s="7" t="str">
        <f>INDEX('Нормо-час по специальностям'!$B$6:$B$26,MATCH(D2298,'Нормо-час по специальностям'!$A$6:$A$26,0))</f>
        <v>Механик ПС / подъёмников / прессов / доков</v>
      </c>
      <c r="F2298" s="15">
        <v>1</v>
      </c>
      <c r="G2298" s="7" t="s">
        <v>7721</v>
      </c>
      <c r="H2298" s="11">
        <f t="shared" si="1434"/>
        <v>7</v>
      </c>
      <c r="I2298" s="8">
        <f>INDEX('Нормо-час по специальностям'!$D$6:$D$26,MATCH(D2298,'Нормо-час по специальностям'!$A$6:$A$26,0))</f>
        <v>1500</v>
      </c>
      <c r="J2298" s="8">
        <f>INDEX('Нормо-час по специальностям'!$E$6:$E$26,MATCH(D2298,'Нормо-час по специальностям'!$A$6:$A$26,0))</f>
        <v>1800</v>
      </c>
      <c r="K2298" s="8">
        <f t="shared" si="1435"/>
        <v>1500</v>
      </c>
      <c r="L2298" s="8">
        <f t="shared" si="1436"/>
        <v>1800</v>
      </c>
      <c r="M2298" s="8">
        <f>Расценки!L2297</f>
        <v>1700</v>
      </c>
      <c r="N2298" s="8">
        <f>Расценки!M2297</f>
        <v>1900</v>
      </c>
      <c r="O2298" s="10">
        <f t="shared" si="1437"/>
        <v>-0.11764705882352944</v>
      </c>
      <c r="P2298" s="10">
        <f t="shared" si="1438"/>
        <v>-5.2631578947368474E-2</v>
      </c>
      <c r="Q2298" s="7" t="str">
        <f t="shared" si="1439"/>
        <v>нормо-часы</v>
      </c>
      <c r="R2298" s="7" t="str">
        <f t="shared" si="1440"/>
        <v>равно</v>
      </c>
      <c r="S2298" s="8">
        <f t="shared" si="1441"/>
        <v>1700</v>
      </c>
      <c r="T2298" s="8">
        <f t="shared" si="1442"/>
        <v>1900</v>
      </c>
      <c r="U2298" s="8">
        <f>Расценки!F2297</f>
        <v>3000</v>
      </c>
      <c r="V2298" s="8">
        <f>Расценки!G2297</f>
        <v>3500</v>
      </c>
      <c r="W2298" s="10">
        <f t="shared" si="1443"/>
        <v>0.5</v>
      </c>
      <c r="X2298" s="10">
        <f t="shared" si="1444"/>
        <v>0.48571428571428571</v>
      </c>
      <c r="Y2298" s="9">
        <f>Расценки!H2297</f>
        <v>3000</v>
      </c>
      <c r="Z2298" s="9">
        <f>Расценки!I2297</f>
        <v>3500</v>
      </c>
      <c r="AA2298" s="10">
        <f>Расценки!J2297</f>
        <v>0</v>
      </c>
      <c r="AB2298" s="10">
        <f>Расценки!K2297</f>
        <v>0</v>
      </c>
      <c r="AC2298" s="16">
        <f t="shared" si="1445"/>
        <v>0.5</v>
      </c>
      <c r="AD2298" s="16">
        <f t="shared" si="1446"/>
        <v>0.48571428571428571</v>
      </c>
      <c r="AE2298" s="10">
        <f t="shared" si="1447"/>
        <v>0.43333333333333335</v>
      </c>
      <c r="AF2298" s="10">
        <f t="shared" si="1448"/>
        <v>0.45714285714285713</v>
      </c>
      <c r="AG2298" s="8">
        <f t="shared" si="1449"/>
        <v>1500</v>
      </c>
      <c r="AH2298" s="8">
        <f t="shared" si="1450"/>
        <v>1700</v>
      </c>
    </row>
    <row r="2299" spans="1:34" x14ac:dyDescent="0.25">
      <c r="A2299" s="7" t="s">
        <v>6592</v>
      </c>
      <c r="B2299" s="7" t="s">
        <v>6593</v>
      </c>
      <c r="C2299" s="7" t="s">
        <v>177</v>
      </c>
      <c r="D2299" s="7" t="s">
        <v>1040</v>
      </c>
      <c r="E2299" s="7" t="str">
        <f>INDEX('Нормо-час по специальностям'!$B$6:$B$26,MATCH(D2299,'Нормо-час по специальностям'!$A$6:$A$26,0))</f>
        <v>Механик ПС / подъёмников / прессов / доков</v>
      </c>
      <c r="F2299" s="15">
        <v>0.5</v>
      </c>
      <c r="G2299" s="7" t="s">
        <v>7721</v>
      </c>
      <c r="H2299" s="11">
        <f t="shared" si="1434"/>
        <v>14</v>
      </c>
      <c r="I2299" s="8">
        <f>INDEX('Нормо-час по специальностям'!$D$6:$D$26,MATCH(D2299,'Нормо-час по специальностям'!$A$6:$A$26,0))</f>
        <v>1500</v>
      </c>
      <c r="J2299" s="8">
        <f>INDEX('Нормо-час по специальностям'!$E$6:$E$26,MATCH(D2299,'Нормо-час по специальностям'!$A$6:$A$26,0))</f>
        <v>1800</v>
      </c>
      <c r="K2299" s="8">
        <f t="shared" si="1435"/>
        <v>750</v>
      </c>
      <c r="L2299" s="8">
        <f t="shared" si="1436"/>
        <v>900</v>
      </c>
      <c r="M2299" s="8">
        <f>Расценки!L2298</f>
        <v>840</v>
      </c>
      <c r="N2299" s="8">
        <f>Расценки!M2298</f>
        <v>960</v>
      </c>
      <c r="O2299" s="10">
        <f t="shared" si="1437"/>
        <v>-0.1071428571428571</v>
      </c>
      <c r="P2299" s="10">
        <f t="shared" si="1438"/>
        <v>-6.25E-2</v>
      </c>
      <c r="Q2299" s="7" t="str">
        <f t="shared" si="1439"/>
        <v>нормо-часы</v>
      </c>
      <c r="R2299" s="7" t="str">
        <f t="shared" si="1440"/>
        <v>равно</v>
      </c>
      <c r="S2299" s="8">
        <f t="shared" si="1441"/>
        <v>1680</v>
      </c>
      <c r="T2299" s="8">
        <f t="shared" si="1442"/>
        <v>1920</v>
      </c>
      <c r="U2299" s="8">
        <f>Расценки!F2298</f>
        <v>1500</v>
      </c>
      <c r="V2299" s="8">
        <f>Расценки!G2298</f>
        <v>1750</v>
      </c>
      <c r="W2299" s="10">
        <f t="shared" si="1443"/>
        <v>0.5</v>
      </c>
      <c r="X2299" s="10">
        <f t="shared" si="1444"/>
        <v>0.48571428571428571</v>
      </c>
      <c r="Y2299" s="9">
        <f>Расценки!H2298</f>
        <v>1500</v>
      </c>
      <c r="Z2299" s="9">
        <f>Расценки!I2298</f>
        <v>1750</v>
      </c>
      <c r="AA2299" s="10">
        <f>Расценки!J2298</f>
        <v>0</v>
      </c>
      <c r="AB2299" s="10">
        <f>Расценки!K2298</f>
        <v>0</v>
      </c>
      <c r="AC2299" s="16">
        <f t="shared" si="1445"/>
        <v>0.5</v>
      </c>
      <c r="AD2299" s="16">
        <f t="shared" si="1446"/>
        <v>0.48571428571428571</v>
      </c>
      <c r="AE2299" s="10">
        <f t="shared" si="1447"/>
        <v>0.44</v>
      </c>
      <c r="AF2299" s="10">
        <f t="shared" si="1448"/>
        <v>0.4514285714285714</v>
      </c>
      <c r="AG2299" s="8">
        <f t="shared" si="1449"/>
        <v>750</v>
      </c>
      <c r="AH2299" s="8">
        <f t="shared" si="1450"/>
        <v>850</v>
      </c>
    </row>
    <row r="2300" spans="1:34" x14ac:dyDescent="0.25">
      <c r="A2300" s="7" t="s">
        <v>6594</v>
      </c>
      <c r="B2300" s="7" t="s">
        <v>6595</v>
      </c>
      <c r="C2300" s="7" t="s">
        <v>177</v>
      </c>
      <c r="D2300" s="7" t="s">
        <v>1040</v>
      </c>
      <c r="E2300" s="7" t="str">
        <f>INDEX('Нормо-час по специальностям'!$B$6:$B$26,MATCH(D2300,'Нормо-час по специальностям'!$A$6:$A$26,0))</f>
        <v>Механик ПС / подъёмников / прессов / доков</v>
      </c>
      <c r="F2300" s="15">
        <v>1</v>
      </c>
      <c r="G2300" s="7" t="s">
        <v>7721</v>
      </c>
      <c r="H2300" s="11">
        <f t="shared" si="1434"/>
        <v>7</v>
      </c>
      <c r="I2300" s="8">
        <f>INDEX('Нормо-час по специальностям'!$D$6:$D$26,MATCH(D2300,'Нормо-час по специальностям'!$A$6:$A$26,0))</f>
        <v>1500</v>
      </c>
      <c r="J2300" s="8">
        <f>INDEX('Нормо-час по специальностям'!$E$6:$E$26,MATCH(D2300,'Нормо-час по специальностям'!$A$6:$A$26,0))</f>
        <v>1800</v>
      </c>
      <c r="K2300" s="8">
        <f t="shared" si="1435"/>
        <v>1500</v>
      </c>
      <c r="L2300" s="8">
        <f t="shared" si="1436"/>
        <v>1800</v>
      </c>
      <c r="M2300" s="8">
        <f>Расценки!L2299</f>
        <v>1700</v>
      </c>
      <c r="N2300" s="8">
        <f>Расценки!M2299</f>
        <v>1900</v>
      </c>
      <c r="O2300" s="10">
        <f t="shared" si="1437"/>
        <v>-0.11764705882352944</v>
      </c>
      <c r="P2300" s="10">
        <f t="shared" si="1438"/>
        <v>-5.2631578947368474E-2</v>
      </c>
      <c r="Q2300" s="7" t="str">
        <f t="shared" si="1439"/>
        <v>нормо-часы</v>
      </c>
      <c r="R2300" s="7" t="str">
        <f t="shared" si="1440"/>
        <v>равно</v>
      </c>
      <c r="S2300" s="8">
        <f t="shared" si="1441"/>
        <v>1700</v>
      </c>
      <c r="T2300" s="8">
        <f t="shared" si="1442"/>
        <v>1900</v>
      </c>
      <c r="U2300" s="8">
        <f>Расценки!F2299</f>
        <v>3000</v>
      </c>
      <c r="V2300" s="8">
        <f>Расценки!G2299</f>
        <v>3500</v>
      </c>
      <c r="W2300" s="10">
        <f t="shared" si="1443"/>
        <v>0.5</v>
      </c>
      <c r="X2300" s="10">
        <f t="shared" si="1444"/>
        <v>0.48571428571428571</v>
      </c>
      <c r="Y2300" s="9">
        <f>Расценки!H2299</f>
        <v>3000</v>
      </c>
      <c r="Z2300" s="9">
        <f>Расценки!I2299</f>
        <v>3500</v>
      </c>
      <c r="AA2300" s="10">
        <f>Расценки!J2299</f>
        <v>0</v>
      </c>
      <c r="AB2300" s="10">
        <f>Расценки!K2299</f>
        <v>0</v>
      </c>
      <c r="AC2300" s="16">
        <f t="shared" si="1445"/>
        <v>0.5</v>
      </c>
      <c r="AD2300" s="16">
        <f t="shared" si="1446"/>
        <v>0.48571428571428571</v>
      </c>
      <c r="AE2300" s="10">
        <f t="shared" si="1447"/>
        <v>0.43333333333333335</v>
      </c>
      <c r="AF2300" s="10">
        <f t="shared" si="1448"/>
        <v>0.45714285714285713</v>
      </c>
      <c r="AG2300" s="8">
        <f t="shared" si="1449"/>
        <v>1500</v>
      </c>
      <c r="AH2300" s="8">
        <f t="shared" si="1450"/>
        <v>1700</v>
      </c>
    </row>
    <row r="2301" spans="1:34" x14ac:dyDescent="0.25">
      <c r="A2301" s="7" t="s">
        <v>6596</v>
      </c>
      <c r="B2301" s="7" t="s">
        <v>6597</v>
      </c>
      <c r="C2301" s="7" t="s">
        <v>177</v>
      </c>
      <c r="D2301" s="7" t="s">
        <v>1040</v>
      </c>
      <c r="E2301" s="7" t="str">
        <f>INDEX('Нормо-час по специальностям'!$B$6:$B$26,MATCH(D2301,'Нормо-час по специальностям'!$A$6:$A$26,0))</f>
        <v>Механик ПС / подъёмников / прессов / доков</v>
      </c>
      <c r="F2301" s="15">
        <v>0.3</v>
      </c>
      <c r="G2301" s="7" t="s">
        <v>7721</v>
      </c>
      <c r="H2301" s="11">
        <f t="shared" si="1434"/>
        <v>23.33</v>
      </c>
      <c r="I2301" s="8">
        <f>INDEX('Нормо-час по специальностям'!$D$6:$D$26,MATCH(D2301,'Нормо-час по специальностям'!$A$6:$A$26,0))</f>
        <v>1500</v>
      </c>
      <c r="J2301" s="8">
        <f>INDEX('Нормо-час по специальностям'!$E$6:$E$26,MATCH(D2301,'Нормо-час по специальностям'!$A$6:$A$26,0))</f>
        <v>1800</v>
      </c>
      <c r="K2301" s="8">
        <f t="shared" si="1435"/>
        <v>450</v>
      </c>
      <c r="L2301" s="8">
        <f t="shared" si="1436"/>
        <v>540</v>
      </c>
      <c r="M2301" s="8">
        <f>Расценки!L2300</f>
        <v>500</v>
      </c>
      <c r="N2301" s="8">
        <f>Расценки!M2300</f>
        <v>580</v>
      </c>
      <c r="O2301" s="10">
        <f t="shared" si="1437"/>
        <v>-9.9999999999999978E-2</v>
      </c>
      <c r="P2301" s="10">
        <f t="shared" si="1438"/>
        <v>-6.8965517241379337E-2</v>
      </c>
      <c r="Q2301" s="7" t="str">
        <f t="shared" si="1439"/>
        <v>равно</v>
      </c>
      <c r="R2301" s="7" t="str">
        <f t="shared" si="1440"/>
        <v>равно</v>
      </c>
      <c r="S2301" s="8">
        <f t="shared" si="1441"/>
        <v>1667</v>
      </c>
      <c r="T2301" s="8">
        <f t="shared" si="1442"/>
        <v>1933</v>
      </c>
      <c r="U2301" s="8">
        <f>Расценки!F2300</f>
        <v>900</v>
      </c>
      <c r="V2301" s="8">
        <f>Расценки!G2300</f>
        <v>1050</v>
      </c>
      <c r="W2301" s="10">
        <f t="shared" si="1443"/>
        <v>0.5</v>
      </c>
      <c r="X2301" s="10">
        <f t="shared" si="1444"/>
        <v>0.48571428571428571</v>
      </c>
      <c r="Y2301" s="9">
        <f>Расценки!H2300</f>
        <v>900</v>
      </c>
      <c r="Z2301" s="9">
        <f>Расценки!I2300</f>
        <v>1050</v>
      </c>
      <c r="AA2301" s="10">
        <f>Расценки!J2300</f>
        <v>0</v>
      </c>
      <c r="AB2301" s="10">
        <f>Расценки!K2300</f>
        <v>0</v>
      </c>
      <c r="AC2301" s="16">
        <f t="shared" si="1445"/>
        <v>0.5</v>
      </c>
      <c r="AD2301" s="16">
        <f t="shared" si="1446"/>
        <v>0.48571428571428571</v>
      </c>
      <c r="AE2301" s="10">
        <f t="shared" si="1447"/>
        <v>0.44444444444444442</v>
      </c>
      <c r="AF2301" s="10">
        <f t="shared" si="1448"/>
        <v>0.44761904761904764</v>
      </c>
      <c r="AG2301" s="8">
        <f t="shared" si="1449"/>
        <v>450</v>
      </c>
      <c r="AH2301" s="8">
        <f t="shared" si="1450"/>
        <v>510</v>
      </c>
    </row>
    <row r="2302" spans="1:34" x14ac:dyDescent="0.25">
      <c r="A2302" s="7" t="s">
        <v>6599</v>
      </c>
      <c r="B2302" s="7" t="s">
        <v>6600</v>
      </c>
      <c r="C2302" s="7" t="s">
        <v>177</v>
      </c>
      <c r="D2302" s="7" t="s">
        <v>1040</v>
      </c>
      <c r="E2302" s="7" t="str">
        <f>INDEX('Нормо-час по специальностям'!$B$6:$B$26,MATCH(D2302,'Нормо-час по специальностям'!$A$6:$A$26,0))</f>
        <v>Механик ПС / подъёмников / прессов / доков</v>
      </c>
      <c r="F2302" s="15">
        <v>0.5</v>
      </c>
      <c r="G2302" s="7" t="s">
        <v>7718</v>
      </c>
      <c r="H2302" s="11">
        <f t="shared" si="1434"/>
        <v>14</v>
      </c>
      <c r="I2302" s="8">
        <f>INDEX('Нормо-час по специальностям'!$D$6:$D$26,MATCH(D2302,'Нормо-час по специальностям'!$A$6:$A$26,0))</f>
        <v>1500</v>
      </c>
      <c r="J2302" s="8">
        <f>INDEX('Нормо-час по специальностям'!$E$6:$E$26,MATCH(D2302,'Нормо-час по специальностям'!$A$6:$A$26,0))</f>
        <v>1800</v>
      </c>
      <c r="K2302" s="8">
        <f t="shared" si="1435"/>
        <v>750</v>
      </c>
      <c r="L2302" s="8">
        <f t="shared" si="1436"/>
        <v>900</v>
      </c>
      <c r="M2302" s="8">
        <f>Расценки!L2301</f>
        <v>840</v>
      </c>
      <c r="N2302" s="8">
        <f>Расценки!M2301</f>
        <v>960</v>
      </c>
      <c r="O2302" s="10">
        <f t="shared" si="1437"/>
        <v>-0.1071428571428571</v>
      </c>
      <c r="P2302" s="10">
        <f t="shared" si="1438"/>
        <v>-6.25E-2</v>
      </c>
      <c r="Q2302" s="7" t="str">
        <f t="shared" si="1439"/>
        <v>нормо-часы</v>
      </c>
      <c r="R2302" s="7" t="str">
        <f t="shared" si="1440"/>
        <v>равно</v>
      </c>
      <c r="S2302" s="8">
        <f t="shared" si="1441"/>
        <v>1680</v>
      </c>
      <c r="T2302" s="8">
        <f t="shared" si="1442"/>
        <v>1920</v>
      </c>
      <c r="U2302" s="8">
        <f>Расценки!F2301</f>
        <v>1500</v>
      </c>
      <c r="V2302" s="8">
        <f>Расценки!G2301</f>
        <v>1750</v>
      </c>
      <c r="W2302" s="10">
        <f t="shared" si="1443"/>
        <v>0.5</v>
      </c>
      <c r="X2302" s="10">
        <f t="shared" si="1444"/>
        <v>0.48571428571428571</v>
      </c>
      <c r="Y2302" s="9">
        <f>Расценки!H2301</f>
        <v>1500</v>
      </c>
      <c r="Z2302" s="9">
        <f>Расценки!I2301</f>
        <v>1750</v>
      </c>
      <c r="AA2302" s="10">
        <f>Расценки!J2301</f>
        <v>0</v>
      </c>
      <c r="AB2302" s="10">
        <f>Расценки!K2301</f>
        <v>0</v>
      </c>
      <c r="AC2302" s="16">
        <f t="shared" si="1445"/>
        <v>0.5</v>
      </c>
      <c r="AD2302" s="16">
        <f t="shared" si="1446"/>
        <v>0.48571428571428571</v>
      </c>
      <c r="AE2302" s="10">
        <f t="shared" si="1447"/>
        <v>0.44</v>
      </c>
      <c r="AF2302" s="10">
        <f t="shared" si="1448"/>
        <v>0.4514285714285714</v>
      </c>
      <c r="AG2302" s="8">
        <f t="shared" si="1449"/>
        <v>750</v>
      </c>
      <c r="AH2302" s="8">
        <f t="shared" si="1450"/>
        <v>850</v>
      </c>
    </row>
    <row r="2303" spans="1:34" x14ac:dyDescent="0.25">
      <c r="A2303" s="7" t="s">
        <v>6601</v>
      </c>
      <c r="B2303" s="7" t="s">
        <v>6602</v>
      </c>
      <c r="C2303" s="7" t="s">
        <v>177</v>
      </c>
      <c r="D2303" s="7" t="s">
        <v>1040</v>
      </c>
      <c r="E2303" s="7" t="str">
        <f>INDEX('Нормо-час по специальностям'!$B$6:$B$26,MATCH(D2303,'Нормо-час по специальностям'!$A$6:$A$26,0))</f>
        <v>Механик ПС / подъёмников / прессов / доков</v>
      </c>
      <c r="F2303" s="15">
        <v>0.5</v>
      </c>
      <c r="G2303" s="7" t="s">
        <v>7721</v>
      </c>
      <c r="H2303" s="11">
        <f t="shared" si="1434"/>
        <v>14</v>
      </c>
      <c r="I2303" s="8">
        <f>INDEX('Нормо-час по специальностям'!$D$6:$D$26,MATCH(D2303,'Нормо-час по специальностям'!$A$6:$A$26,0))</f>
        <v>1500</v>
      </c>
      <c r="J2303" s="8">
        <f>INDEX('Нормо-час по специальностям'!$E$6:$E$26,MATCH(D2303,'Нормо-час по специальностям'!$A$6:$A$26,0))</f>
        <v>1800</v>
      </c>
      <c r="K2303" s="8">
        <f t="shared" si="1435"/>
        <v>750</v>
      </c>
      <c r="L2303" s="8">
        <f t="shared" si="1436"/>
        <v>900</v>
      </c>
      <c r="M2303" s="8">
        <f>Расценки!L2302</f>
        <v>840</v>
      </c>
      <c r="N2303" s="8">
        <f>Расценки!M2302</f>
        <v>960</v>
      </c>
      <c r="O2303" s="10">
        <f t="shared" si="1437"/>
        <v>-0.1071428571428571</v>
      </c>
      <c r="P2303" s="10">
        <f t="shared" si="1438"/>
        <v>-6.25E-2</v>
      </c>
      <c r="Q2303" s="7" t="str">
        <f t="shared" si="1439"/>
        <v>нормо-часы</v>
      </c>
      <c r="R2303" s="7" t="str">
        <f t="shared" si="1440"/>
        <v>равно</v>
      </c>
      <c r="S2303" s="8">
        <f t="shared" si="1441"/>
        <v>1680</v>
      </c>
      <c r="T2303" s="8">
        <f t="shared" si="1442"/>
        <v>1920</v>
      </c>
      <c r="U2303" s="8">
        <f>Расценки!F2302</f>
        <v>1500</v>
      </c>
      <c r="V2303" s="8">
        <f>Расценки!G2302</f>
        <v>1750</v>
      </c>
      <c r="W2303" s="10">
        <f t="shared" si="1443"/>
        <v>0.5</v>
      </c>
      <c r="X2303" s="10">
        <f t="shared" si="1444"/>
        <v>0.48571428571428571</v>
      </c>
      <c r="Y2303" s="9">
        <f>Расценки!H2302</f>
        <v>1500</v>
      </c>
      <c r="Z2303" s="9">
        <f>Расценки!I2302</f>
        <v>1750</v>
      </c>
      <c r="AA2303" s="10">
        <f>Расценки!J2302</f>
        <v>0</v>
      </c>
      <c r="AB2303" s="10">
        <f>Расценки!K2302</f>
        <v>0</v>
      </c>
      <c r="AC2303" s="16">
        <f t="shared" si="1445"/>
        <v>0.5</v>
      </c>
      <c r="AD2303" s="16">
        <f t="shared" si="1446"/>
        <v>0.48571428571428571</v>
      </c>
      <c r="AE2303" s="10">
        <f t="shared" si="1447"/>
        <v>0.44</v>
      </c>
      <c r="AF2303" s="10">
        <f t="shared" si="1448"/>
        <v>0.4514285714285714</v>
      </c>
      <c r="AG2303" s="8">
        <f t="shared" si="1449"/>
        <v>750</v>
      </c>
      <c r="AH2303" s="8">
        <f t="shared" si="1450"/>
        <v>850</v>
      </c>
    </row>
    <row r="2304" spans="1:34" x14ac:dyDescent="0.25">
      <c r="A2304" s="7" t="s">
        <v>6604</v>
      </c>
      <c r="B2304" s="7" t="s">
        <v>6605</v>
      </c>
      <c r="C2304" s="7" t="s">
        <v>177</v>
      </c>
      <c r="D2304" s="7" t="s">
        <v>1040</v>
      </c>
      <c r="E2304" s="7" t="str">
        <f>INDEX('Нормо-час по специальностям'!$B$6:$B$26,MATCH(D2304,'Нормо-час по специальностям'!$A$6:$A$26,0))</f>
        <v>Механик ПС / подъёмников / прессов / доков</v>
      </c>
      <c r="F2304" s="15">
        <v>2.5</v>
      </c>
      <c r="G2304" s="7" t="s">
        <v>7719</v>
      </c>
      <c r="H2304" s="11">
        <f t="shared" si="1434"/>
        <v>2.8</v>
      </c>
      <c r="I2304" s="8">
        <f>INDEX('Нормо-час по специальностям'!$D$6:$D$26,MATCH(D2304,'Нормо-час по специальностям'!$A$6:$A$26,0))</f>
        <v>1500</v>
      </c>
      <c r="J2304" s="8">
        <f>INDEX('Нормо-час по специальностям'!$E$6:$E$26,MATCH(D2304,'Нормо-час по специальностям'!$A$6:$A$26,0))</f>
        <v>1800</v>
      </c>
      <c r="K2304" s="8">
        <f t="shared" si="1435"/>
        <v>3750</v>
      </c>
      <c r="L2304" s="8">
        <f t="shared" si="1436"/>
        <v>4500</v>
      </c>
      <c r="M2304" s="8">
        <f>Расценки!L2303</f>
        <v>4200</v>
      </c>
      <c r="N2304" s="8">
        <f>Расценки!M2303</f>
        <v>4800</v>
      </c>
      <c r="O2304" s="10">
        <f t="shared" si="1437"/>
        <v>-0.1071428571428571</v>
      </c>
      <c r="P2304" s="10">
        <f t="shared" si="1438"/>
        <v>-6.25E-2</v>
      </c>
      <c r="Q2304" s="7" t="str">
        <f t="shared" si="1439"/>
        <v>нормо-часы</v>
      </c>
      <c r="R2304" s="7" t="str">
        <f t="shared" si="1440"/>
        <v>равно</v>
      </c>
      <c r="S2304" s="8">
        <f t="shared" si="1441"/>
        <v>1680</v>
      </c>
      <c r="T2304" s="8">
        <f t="shared" si="1442"/>
        <v>1920</v>
      </c>
      <c r="U2304" s="8">
        <f>Расценки!F2303</f>
        <v>7500</v>
      </c>
      <c r="V2304" s="8">
        <f>Расценки!G2303</f>
        <v>8700</v>
      </c>
      <c r="W2304" s="10">
        <f t="shared" si="1443"/>
        <v>0.5</v>
      </c>
      <c r="X2304" s="10">
        <f t="shared" si="1444"/>
        <v>0.48275862068965519</v>
      </c>
      <c r="Y2304" s="9">
        <f>Расценки!H2303</f>
        <v>7500</v>
      </c>
      <c r="Z2304" s="9">
        <f>Расценки!I2303</f>
        <v>8700</v>
      </c>
      <c r="AA2304" s="10">
        <f>Расценки!J2303</f>
        <v>0</v>
      </c>
      <c r="AB2304" s="10">
        <f>Расценки!K2303</f>
        <v>0</v>
      </c>
      <c r="AC2304" s="16">
        <f t="shared" si="1445"/>
        <v>0.5</v>
      </c>
      <c r="AD2304" s="16">
        <f t="shared" si="1446"/>
        <v>0.48275862068965519</v>
      </c>
      <c r="AE2304" s="10">
        <f t="shared" si="1447"/>
        <v>0.44</v>
      </c>
      <c r="AF2304" s="10">
        <f t="shared" si="1448"/>
        <v>0.44827586206896552</v>
      </c>
      <c r="AG2304" s="8">
        <f t="shared" si="1449"/>
        <v>3750</v>
      </c>
      <c r="AH2304" s="8">
        <f t="shared" si="1450"/>
        <v>4200</v>
      </c>
    </row>
    <row r="2305" spans="1:34" x14ac:dyDescent="0.25">
      <c r="A2305" s="7" t="s">
        <v>6607</v>
      </c>
      <c r="B2305" s="7" t="s">
        <v>6608</v>
      </c>
      <c r="C2305" s="7" t="s">
        <v>177</v>
      </c>
      <c r="D2305" s="7" t="s">
        <v>1040</v>
      </c>
      <c r="E2305" s="7" t="str">
        <f>INDEX('Нормо-час по специальностям'!$B$6:$B$26,MATCH(D2305,'Нормо-час по специальностям'!$A$6:$A$26,0))</f>
        <v>Механик ПС / подъёмников / прессов / доков</v>
      </c>
      <c r="F2305" s="15">
        <v>0.75</v>
      </c>
      <c r="G2305" s="7" t="s">
        <v>7719</v>
      </c>
      <c r="H2305" s="11">
        <f t="shared" si="1434"/>
        <v>9.33</v>
      </c>
      <c r="I2305" s="8">
        <f>INDEX('Нормо-час по специальностям'!$D$6:$D$26,MATCH(D2305,'Нормо-час по специальностям'!$A$6:$A$26,0))</f>
        <v>1500</v>
      </c>
      <c r="J2305" s="8">
        <f>INDEX('Нормо-час по специальностям'!$E$6:$E$26,MATCH(D2305,'Нормо-час по специальностям'!$A$6:$A$26,0))</f>
        <v>1800</v>
      </c>
      <c r="K2305" s="8">
        <f t="shared" si="1435"/>
        <v>1125</v>
      </c>
      <c r="L2305" s="8">
        <f t="shared" si="1436"/>
        <v>1350</v>
      </c>
      <c r="M2305" s="8">
        <f>Расценки!L2304</f>
        <v>1250</v>
      </c>
      <c r="N2305" s="8">
        <f>Расценки!M2304</f>
        <v>1450</v>
      </c>
      <c r="O2305" s="10">
        <f t="shared" si="1437"/>
        <v>-9.9999999999999978E-2</v>
      </c>
      <c r="P2305" s="10">
        <f t="shared" si="1438"/>
        <v>-6.8965517241379337E-2</v>
      </c>
      <c r="Q2305" s="7" t="str">
        <f t="shared" si="1439"/>
        <v>равно</v>
      </c>
      <c r="R2305" s="7" t="str">
        <f t="shared" si="1440"/>
        <v>равно</v>
      </c>
      <c r="S2305" s="8">
        <f t="shared" si="1441"/>
        <v>1667</v>
      </c>
      <c r="T2305" s="8">
        <f t="shared" si="1442"/>
        <v>1933</v>
      </c>
      <c r="U2305" s="8">
        <f>Расценки!F2304</f>
        <v>2200</v>
      </c>
      <c r="V2305" s="8">
        <f>Расценки!G2304</f>
        <v>2600</v>
      </c>
      <c r="W2305" s="10">
        <f t="shared" si="1443"/>
        <v>0.48863636363636365</v>
      </c>
      <c r="X2305" s="10">
        <f t="shared" si="1444"/>
        <v>0.48076923076923078</v>
      </c>
      <c r="Y2305" s="9">
        <f>Расценки!H2304</f>
        <v>2200</v>
      </c>
      <c r="Z2305" s="9">
        <f>Расценки!I2304</f>
        <v>2600</v>
      </c>
      <c r="AA2305" s="10">
        <f>Расценки!J2304</f>
        <v>0</v>
      </c>
      <c r="AB2305" s="10">
        <f>Расценки!K2304</f>
        <v>0</v>
      </c>
      <c r="AC2305" s="16">
        <f t="shared" si="1445"/>
        <v>0.48863636363636365</v>
      </c>
      <c r="AD2305" s="16">
        <f t="shared" si="1446"/>
        <v>0.48076923076923078</v>
      </c>
      <c r="AE2305" s="10">
        <f t="shared" si="1447"/>
        <v>0.43181818181818182</v>
      </c>
      <c r="AF2305" s="10">
        <f t="shared" si="1448"/>
        <v>0.44230769230769229</v>
      </c>
      <c r="AG2305" s="8">
        <f t="shared" si="1449"/>
        <v>1075</v>
      </c>
      <c r="AH2305" s="8">
        <f t="shared" si="1450"/>
        <v>1250</v>
      </c>
    </row>
    <row r="2306" spans="1:34" x14ac:dyDescent="0.25">
      <c r="A2306" s="7" t="s">
        <v>6609</v>
      </c>
      <c r="B2306" s="7" t="s">
        <v>6610</v>
      </c>
      <c r="C2306" s="7" t="s">
        <v>177</v>
      </c>
      <c r="D2306" s="7" t="s">
        <v>41</v>
      </c>
      <c r="E2306" s="7" t="str">
        <f>INDEX('Нормо-час по специальностям'!$B$6:$B$26,MATCH(D2306,'Нормо-час по специальностям'!$A$6:$A$26,0))</f>
        <v>Сварщик / монтажник МК</v>
      </c>
      <c r="F2306" s="15">
        <v>4</v>
      </c>
      <c r="G2306" s="7" t="s">
        <v>7720</v>
      </c>
      <c r="H2306" s="11">
        <f t="shared" si="1434"/>
        <v>1.75</v>
      </c>
      <c r="I2306" s="8">
        <f>INDEX('Нормо-час по специальностям'!$D$6:$D$26,MATCH(D2306,'Нормо-час по специальностям'!$A$6:$A$26,0))</f>
        <v>900</v>
      </c>
      <c r="J2306" s="8">
        <f>INDEX('Нормо-час по специальностям'!$E$6:$E$26,MATCH(D2306,'Нормо-час по специальностям'!$A$6:$A$26,0))</f>
        <v>1080</v>
      </c>
      <c r="K2306" s="8">
        <f t="shared" si="1435"/>
        <v>3600</v>
      </c>
      <c r="L2306" s="8">
        <f t="shared" si="1436"/>
        <v>4320</v>
      </c>
      <c r="M2306" s="8">
        <f>Расценки!L2305</f>
        <v>7800</v>
      </c>
      <c r="N2306" s="8">
        <f>Расценки!M2305</f>
        <v>9000</v>
      </c>
      <c r="O2306" s="10">
        <f t="shared" si="1437"/>
        <v>-0.53846153846153844</v>
      </c>
      <c r="P2306" s="10">
        <f t="shared" si="1438"/>
        <v>-0.52</v>
      </c>
      <c r="Q2306" s="7" t="str">
        <f t="shared" si="1439"/>
        <v>нормо-часы</v>
      </c>
      <c r="R2306" s="7" t="str">
        <f t="shared" si="1440"/>
        <v>нормо-часы</v>
      </c>
      <c r="S2306" s="8">
        <f t="shared" si="1441"/>
        <v>1950</v>
      </c>
      <c r="T2306" s="8">
        <f t="shared" si="1442"/>
        <v>2250</v>
      </c>
      <c r="U2306" s="8">
        <f>Расценки!F2305</f>
        <v>14000</v>
      </c>
      <c r="V2306" s="8">
        <f>Расценки!G2305</f>
        <v>16000</v>
      </c>
      <c r="W2306" s="10">
        <f t="shared" si="1443"/>
        <v>0.74285714285714288</v>
      </c>
      <c r="X2306" s="10">
        <f t="shared" si="1444"/>
        <v>0.73</v>
      </c>
      <c r="Y2306" s="9">
        <f>Расценки!H2305</f>
        <v>14000</v>
      </c>
      <c r="Z2306" s="9">
        <f>Расценки!I2305</f>
        <v>16000</v>
      </c>
      <c r="AA2306" s="10">
        <f>Расценки!J2305</f>
        <v>0</v>
      </c>
      <c r="AB2306" s="10">
        <f>Расценки!K2305</f>
        <v>0</v>
      </c>
      <c r="AC2306" s="16">
        <f t="shared" si="1445"/>
        <v>0.74285714285714288</v>
      </c>
      <c r="AD2306" s="16">
        <f t="shared" si="1446"/>
        <v>0.73</v>
      </c>
      <c r="AE2306" s="10">
        <f t="shared" si="1447"/>
        <v>0.44285714285714284</v>
      </c>
      <c r="AF2306" s="10">
        <f t="shared" si="1448"/>
        <v>0.4375</v>
      </c>
      <c r="AG2306" s="8">
        <f t="shared" si="1449"/>
        <v>10400</v>
      </c>
      <c r="AH2306" s="8">
        <f t="shared" si="1450"/>
        <v>11680</v>
      </c>
    </row>
    <row r="2307" spans="1:34" x14ac:dyDescent="0.25">
      <c r="A2307" s="7" t="s">
        <v>6611</v>
      </c>
      <c r="B2307" s="7" t="s">
        <v>6612</v>
      </c>
      <c r="C2307" s="7" t="s">
        <v>177</v>
      </c>
      <c r="D2307" s="7" t="s">
        <v>1040</v>
      </c>
      <c r="E2307" s="7" t="str">
        <f>INDEX('Нормо-час по специальностям'!$B$6:$B$26,MATCH(D2307,'Нормо-час по специальностям'!$A$6:$A$26,0))</f>
        <v>Механик ПС / подъёмников / прессов / доков</v>
      </c>
      <c r="F2307" s="15">
        <v>2.5</v>
      </c>
      <c r="G2307" s="7" t="s">
        <v>7719</v>
      </c>
      <c r="H2307" s="11">
        <f t="shared" si="1434"/>
        <v>2.8</v>
      </c>
      <c r="I2307" s="8">
        <f>INDEX('Нормо-час по специальностям'!$D$6:$D$26,MATCH(D2307,'Нормо-час по специальностям'!$A$6:$A$26,0))</f>
        <v>1500</v>
      </c>
      <c r="J2307" s="8">
        <f>INDEX('Нормо-час по специальностям'!$E$6:$E$26,MATCH(D2307,'Нормо-час по специальностям'!$A$6:$A$26,0))</f>
        <v>1800</v>
      </c>
      <c r="K2307" s="8">
        <f t="shared" si="1435"/>
        <v>3750</v>
      </c>
      <c r="L2307" s="8">
        <f t="shared" si="1436"/>
        <v>4500</v>
      </c>
      <c r="M2307" s="8">
        <f>Расценки!L2306</f>
        <v>4200</v>
      </c>
      <c r="N2307" s="8">
        <f>Расценки!M2306</f>
        <v>4800</v>
      </c>
      <c r="O2307" s="10">
        <f t="shared" si="1437"/>
        <v>-0.1071428571428571</v>
      </c>
      <c r="P2307" s="10">
        <f t="shared" si="1438"/>
        <v>-6.25E-2</v>
      </c>
      <c r="Q2307" s="7" t="str">
        <f t="shared" si="1439"/>
        <v>нормо-часы</v>
      </c>
      <c r="R2307" s="7" t="str">
        <f t="shared" si="1440"/>
        <v>равно</v>
      </c>
      <c r="S2307" s="8">
        <f t="shared" si="1441"/>
        <v>1680</v>
      </c>
      <c r="T2307" s="8">
        <f t="shared" si="1442"/>
        <v>1920</v>
      </c>
      <c r="U2307" s="8">
        <f>Расценки!F2306</f>
        <v>7500</v>
      </c>
      <c r="V2307" s="8">
        <f>Расценки!G2306</f>
        <v>8700</v>
      </c>
      <c r="W2307" s="10">
        <f t="shared" si="1443"/>
        <v>0.5</v>
      </c>
      <c r="X2307" s="10">
        <f t="shared" si="1444"/>
        <v>0.48275862068965519</v>
      </c>
      <c r="Y2307" s="9">
        <f>Расценки!H2306</f>
        <v>7500</v>
      </c>
      <c r="Z2307" s="9">
        <f>Расценки!I2306</f>
        <v>8700</v>
      </c>
      <c r="AA2307" s="10">
        <f>Расценки!J2306</f>
        <v>0</v>
      </c>
      <c r="AB2307" s="10">
        <f>Расценки!K2306</f>
        <v>0</v>
      </c>
      <c r="AC2307" s="16">
        <f t="shared" si="1445"/>
        <v>0.5</v>
      </c>
      <c r="AD2307" s="16">
        <f t="shared" si="1446"/>
        <v>0.48275862068965519</v>
      </c>
      <c r="AE2307" s="10">
        <f t="shared" si="1447"/>
        <v>0.44</v>
      </c>
      <c r="AF2307" s="10">
        <f t="shared" si="1448"/>
        <v>0.44827586206896552</v>
      </c>
      <c r="AG2307" s="8">
        <f t="shared" si="1449"/>
        <v>3750</v>
      </c>
      <c r="AH2307" s="8">
        <f t="shared" si="1450"/>
        <v>4200</v>
      </c>
    </row>
    <row r="2308" spans="1:34" x14ac:dyDescent="0.25">
      <c r="A2308" s="7" t="s">
        <v>6614</v>
      </c>
      <c r="B2308" s="7" t="s">
        <v>6615</v>
      </c>
      <c r="C2308" s="7" t="s">
        <v>177</v>
      </c>
      <c r="D2308" s="7" t="s">
        <v>1040</v>
      </c>
      <c r="E2308" s="7" t="str">
        <f>INDEX('Нормо-час по специальностям'!$B$6:$B$26,MATCH(D2308,'Нормо-час по специальностям'!$A$6:$A$26,0))</f>
        <v>Механик ПС / подъёмников / прессов / доков</v>
      </c>
      <c r="F2308" s="15">
        <v>5</v>
      </c>
      <c r="G2308" s="7" t="s">
        <v>7719</v>
      </c>
      <c r="H2308" s="11">
        <f t="shared" si="1434"/>
        <v>1.4</v>
      </c>
      <c r="I2308" s="8">
        <f>INDEX('Нормо-час по специальностям'!$D$6:$D$26,MATCH(D2308,'Нормо-час по специальностям'!$A$6:$A$26,0))</f>
        <v>1500</v>
      </c>
      <c r="J2308" s="8">
        <f>INDEX('Нормо-час по специальностям'!$E$6:$E$26,MATCH(D2308,'Нормо-час по специальностям'!$A$6:$A$26,0))</f>
        <v>1800</v>
      </c>
      <c r="K2308" s="8">
        <f t="shared" si="1435"/>
        <v>7500</v>
      </c>
      <c r="L2308" s="8">
        <f t="shared" si="1436"/>
        <v>9000</v>
      </c>
      <c r="M2308" s="8">
        <f>Расценки!L2307</f>
        <v>8400</v>
      </c>
      <c r="N2308" s="8">
        <f>Расценки!M2307</f>
        <v>9600</v>
      </c>
      <c r="O2308" s="10">
        <f t="shared" si="1437"/>
        <v>-0.1071428571428571</v>
      </c>
      <c r="P2308" s="10">
        <f t="shared" si="1438"/>
        <v>-6.25E-2</v>
      </c>
      <c r="Q2308" s="7" t="str">
        <f t="shared" si="1439"/>
        <v>нормо-часы</v>
      </c>
      <c r="R2308" s="7" t="str">
        <f t="shared" si="1440"/>
        <v>равно</v>
      </c>
      <c r="S2308" s="8">
        <f t="shared" si="1441"/>
        <v>1680</v>
      </c>
      <c r="T2308" s="8">
        <f t="shared" si="1442"/>
        <v>1920</v>
      </c>
      <c r="U2308" s="8">
        <f>Расценки!F2307</f>
        <v>14000</v>
      </c>
      <c r="V2308" s="8">
        <f>Расценки!G2307</f>
        <v>17000</v>
      </c>
      <c r="W2308" s="10">
        <f t="shared" si="1443"/>
        <v>0.4642857142857143</v>
      </c>
      <c r="X2308" s="10">
        <f t="shared" si="1444"/>
        <v>0.47058823529411764</v>
      </c>
      <c r="Y2308" s="9">
        <f>Расценки!H2307</f>
        <v>14000</v>
      </c>
      <c r="Z2308" s="9">
        <f>Расценки!I2307</f>
        <v>17000</v>
      </c>
      <c r="AA2308" s="10">
        <f>Расценки!J2307</f>
        <v>0</v>
      </c>
      <c r="AB2308" s="10">
        <f>Расценки!K2307</f>
        <v>0</v>
      </c>
      <c r="AC2308" s="16">
        <f t="shared" si="1445"/>
        <v>0.4642857142857143</v>
      </c>
      <c r="AD2308" s="16">
        <f t="shared" si="1446"/>
        <v>0.47058823529411764</v>
      </c>
      <c r="AE2308" s="10">
        <f t="shared" si="1447"/>
        <v>0.4</v>
      </c>
      <c r="AF2308" s="10">
        <f t="shared" si="1448"/>
        <v>0.43529411764705883</v>
      </c>
      <c r="AG2308" s="8">
        <f t="shared" si="1449"/>
        <v>6500</v>
      </c>
      <c r="AH2308" s="8">
        <f t="shared" si="1450"/>
        <v>8000</v>
      </c>
    </row>
    <row r="2309" spans="1:34" x14ac:dyDescent="0.25">
      <c r="A2309" s="7" t="s">
        <v>6617</v>
      </c>
      <c r="B2309" s="7" t="s">
        <v>6618</v>
      </c>
      <c r="C2309" s="7" t="s">
        <v>177</v>
      </c>
      <c r="D2309" s="7" t="s">
        <v>1040</v>
      </c>
      <c r="E2309" s="7" t="str">
        <f>INDEX('Нормо-час по специальностям'!$B$6:$B$26,MATCH(D2309,'Нормо-час по специальностям'!$A$6:$A$26,0))</f>
        <v>Механик ПС / подъёмников / прессов / доков</v>
      </c>
      <c r="F2309" s="15">
        <v>6</v>
      </c>
      <c r="G2309" s="7" t="s">
        <v>7721</v>
      </c>
      <c r="H2309" s="11">
        <f t="shared" si="1434"/>
        <v>1.17</v>
      </c>
      <c r="I2309" s="8">
        <f>INDEX('Нормо-час по специальностям'!$D$6:$D$26,MATCH(D2309,'Нормо-час по специальностям'!$A$6:$A$26,0))</f>
        <v>1500</v>
      </c>
      <c r="J2309" s="8">
        <f>INDEX('Нормо-час по специальностям'!$E$6:$E$26,MATCH(D2309,'Нормо-час по специальностям'!$A$6:$A$26,0))</f>
        <v>1800</v>
      </c>
      <c r="K2309" s="8">
        <f t="shared" si="1435"/>
        <v>9000</v>
      </c>
      <c r="L2309" s="8">
        <f t="shared" si="1436"/>
        <v>10800</v>
      </c>
      <c r="M2309" s="8">
        <f>Расценки!L2308</f>
        <v>9600</v>
      </c>
      <c r="N2309" s="8">
        <f>Расценки!M2308</f>
        <v>11050</v>
      </c>
      <c r="O2309" s="10">
        <f t="shared" si="1437"/>
        <v>-6.25E-2</v>
      </c>
      <c r="P2309" s="10">
        <f t="shared" si="1438"/>
        <v>-2.2624434389140302E-2</v>
      </c>
      <c r="Q2309" s="7" t="str">
        <f t="shared" si="1439"/>
        <v>равно</v>
      </c>
      <c r="R2309" s="7" t="str">
        <f t="shared" si="1440"/>
        <v>равно</v>
      </c>
      <c r="S2309" s="8">
        <f t="shared" si="1441"/>
        <v>1600</v>
      </c>
      <c r="T2309" s="8">
        <f t="shared" si="1442"/>
        <v>1842</v>
      </c>
      <c r="U2309" s="8">
        <f>Расценки!F2308</f>
        <v>16000</v>
      </c>
      <c r="V2309" s="8">
        <f>Расценки!G2308</f>
        <v>18500</v>
      </c>
      <c r="W2309" s="10">
        <f t="shared" si="1443"/>
        <v>0.4375</v>
      </c>
      <c r="X2309" s="10">
        <f t="shared" si="1444"/>
        <v>0.41621621621621624</v>
      </c>
      <c r="Y2309" s="9">
        <f>Расценки!H2308</f>
        <v>16000</v>
      </c>
      <c r="Z2309" s="9">
        <f>Расценки!I2308</f>
        <v>18500</v>
      </c>
      <c r="AA2309" s="10">
        <f>Расценки!J2308</f>
        <v>0</v>
      </c>
      <c r="AB2309" s="10">
        <f>Расценки!K2308</f>
        <v>0</v>
      </c>
      <c r="AC2309" s="16">
        <f t="shared" si="1445"/>
        <v>0.4375</v>
      </c>
      <c r="AD2309" s="16">
        <f t="shared" si="1446"/>
        <v>0.41621621621621624</v>
      </c>
      <c r="AE2309" s="10">
        <f t="shared" si="1447"/>
        <v>0.4</v>
      </c>
      <c r="AF2309" s="10">
        <f t="shared" si="1448"/>
        <v>0.4027027027027027</v>
      </c>
      <c r="AG2309" s="8">
        <f t="shared" si="1449"/>
        <v>7000</v>
      </c>
      <c r="AH2309" s="8">
        <f t="shared" si="1450"/>
        <v>7700</v>
      </c>
    </row>
    <row r="2310" spans="1:34" x14ac:dyDescent="0.25">
      <c r="A2310" s="7" t="s">
        <v>6620</v>
      </c>
      <c r="B2310" s="7" t="s">
        <v>6621</v>
      </c>
      <c r="C2310" s="7" t="s">
        <v>177</v>
      </c>
      <c r="D2310" s="7" t="s">
        <v>1040</v>
      </c>
      <c r="E2310" s="7" t="str">
        <f>INDEX('Нормо-час по специальностям'!$B$6:$B$26,MATCH(D2310,'Нормо-час по специальностям'!$A$6:$A$26,0))</f>
        <v>Механик ПС / подъёмников / прессов / доков</v>
      </c>
      <c r="F2310" s="15">
        <v>0.75</v>
      </c>
      <c r="G2310" s="7" t="s">
        <v>7719</v>
      </c>
      <c r="H2310" s="11">
        <f t="shared" si="1434"/>
        <v>9.33</v>
      </c>
      <c r="I2310" s="8">
        <f>INDEX('Нормо-час по специальностям'!$D$6:$D$26,MATCH(D2310,'Нормо-час по специальностям'!$A$6:$A$26,0))</f>
        <v>1500</v>
      </c>
      <c r="J2310" s="8">
        <f>INDEX('Нормо-час по специальностям'!$E$6:$E$26,MATCH(D2310,'Нормо-час по специальностям'!$A$6:$A$26,0))</f>
        <v>1800</v>
      </c>
      <c r="K2310" s="8">
        <f t="shared" si="1435"/>
        <v>1125</v>
      </c>
      <c r="L2310" s="8">
        <f t="shared" si="1436"/>
        <v>1350</v>
      </c>
      <c r="M2310" s="8">
        <f>Расценки!L2309</f>
        <v>1800</v>
      </c>
      <c r="N2310" s="8">
        <f>Расценки!M2309</f>
        <v>2150</v>
      </c>
      <c r="O2310" s="10">
        <f t="shared" si="1437"/>
        <v>-0.375</v>
      </c>
      <c r="P2310" s="10">
        <f t="shared" si="1438"/>
        <v>-0.37209302325581395</v>
      </c>
      <c r="Q2310" s="7" t="str">
        <f t="shared" si="1439"/>
        <v>нормо-часы</v>
      </c>
      <c r="R2310" s="7" t="str">
        <f t="shared" si="1440"/>
        <v>нормо-часы</v>
      </c>
      <c r="S2310" s="8">
        <f t="shared" si="1441"/>
        <v>2400</v>
      </c>
      <c r="T2310" s="8">
        <f t="shared" si="1442"/>
        <v>2867</v>
      </c>
      <c r="U2310" s="8">
        <f>Расценки!F2309</f>
        <v>2500</v>
      </c>
      <c r="V2310" s="8">
        <f>Расценки!G2309</f>
        <v>3000</v>
      </c>
      <c r="W2310" s="10">
        <f t="shared" si="1443"/>
        <v>0.55000000000000004</v>
      </c>
      <c r="X2310" s="10">
        <f t="shared" si="1444"/>
        <v>0.55000000000000004</v>
      </c>
      <c r="Y2310" s="9">
        <f>Расценки!H2309</f>
        <v>2500</v>
      </c>
      <c r="Z2310" s="9">
        <f>Расценки!I2309</f>
        <v>3000</v>
      </c>
      <c r="AA2310" s="10">
        <f>Расценки!J2309</f>
        <v>0</v>
      </c>
      <c r="AB2310" s="10">
        <f>Расценки!K2309</f>
        <v>0</v>
      </c>
      <c r="AC2310" s="16">
        <f t="shared" si="1445"/>
        <v>0.55000000000000004</v>
      </c>
      <c r="AD2310" s="16">
        <f t="shared" si="1446"/>
        <v>0.55000000000000004</v>
      </c>
      <c r="AE2310" s="10">
        <f t="shared" si="1447"/>
        <v>0.28000000000000003</v>
      </c>
      <c r="AF2310" s="10">
        <f t="shared" si="1448"/>
        <v>0.28333333333333333</v>
      </c>
      <c r="AG2310" s="8">
        <f t="shared" si="1449"/>
        <v>1375</v>
      </c>
      <c r="AH2310" s="8">
        <f t="shared" si="1450"/>
        <v>1650</v>
      </c>
    </row>
    <row r="2311" spans="1:34" x14ac:dyDescent="0.25">
      <c r="A2311" s="7" t="s">
        <v>6623</v>
      </c>
      <c r="B2311" s="7" t="s">
        <v>6624</v>
      </c>
      <c r="C2311" s="7" t="s">
        <v>177</v>
      </c>
      <c r="D2311" s="7" t="s">
        <v>1040</v>
      </c>
      <c r="E2311" s="7" t="str">
        <f>INDEX('Нормо-час по специальностям'!$B$6:$B$26,MATCH(D2311,'Нормо-час по специальностям'!$A$6:$A$26,0))</f>
        <v>Механик ПС / подъёмников / прессов / доков</v>
      </c>
      <c r="F2311" s="15">
        <v>1</v>
      </c>
      <c r="G2311" s="7" t="s">
        <v>7719</v>
      </c>
      <c r="H2311" s="11">
        <f t="shared" si="1434"/>
        <v>7</v>
      </c>
      <c r="I2311" s="8">
        <f>INDEX('Нормо-час по специальностям'!$D$6:$D$26,MATCH(D2311,'Нормо-час по специальностям'!$A$6:$A$26,0))</f>
        <v>1500</v>
      </c>
      <c r="J2311" s="8">
        <f>INDEX('Нормо-час по специальностям'!$E$6:$E$26,MATCH(D2311,'Нормо-час по специальностям'!$A$6:$A$26,0))</f>
        <v>1800</v>
      </c>
      <c r="K2311" s="8">
        <f t="shared" si="1435"/>
        <v>1500</v>
      </c>
      <c r="L2311" s="8">
        <f t="shared" si="1436"/>
        <v>1800</v>
      </c>
      <c r="M2311" s="8">
        <f>Расценки!L2310</f>
        <v>1700</v>
      </c>
      <c r="N2311" s="8">
        <f>Расценки!M2310</f>
        <v>1900</v>
      </c>
      <c r="O2311" s="10">
        <f t="shared" si="1437"/>
        <v>-0.11764705882352944</v>
      </c>
      <c r="P2311" s="10">
        <f t="shared" si="1438"/>
        <v>-5.2631578947368474E-2</v>
      </c>
      <c r="Q2311" s="7" t="str">
        <f t="shared" si="1439"/>
        <v>нормо-часы</v>
      </c>
      <c r="R2311" s="7" t="str">
        <f t="shared" si="1440"/>
        <v>равно</v>
      </c>
      <c r="S2311" s="8">
        <f t="shared" si="1441"/>
        <v>1700</v>
      </c>
      <c r="T2311" s="8">
        <f t="shared" si="1442"/>
        <v>1900</v>
      </c>
      <c r="U2311" s="8">
        <f>Расценки!F2310</f>
        <v>3000</v>
      </c>
      <c r="V2311" s="8">
        <f>Расценки!G2310</f>
        <v>3500</v>
      </c>
      <c r="W2311" s="10">
        <f t="shared" si="1443"/>
        <v>0.5</v>
      </c>
      <c r="X2311" s="10">
        <f t="shared" si="1444"/>
        <v>0.48571428571428571</v>
      </c>
      <c r="Y2311" s="9">
        <f>Расценки!H2310</f>
        <v>3000</v>
      </c>
      <c r="Z2311" s="9">
        <f>Расценки!I2310</f>
        <v>3500</v>
      </c>
      <c r="AA2311" s="10">
        <f>Расценки!J2310</f>
        <v>0</v>
      </c>
      <c r="AB2311" s="10">
        <f>Расценки!K2310</f>
        <v>0</v>
      </c>
      <c r="AC2311" s="16">
        <f t="shared" si="1445"/>
        <v>0.5</v>
      </c>
      <c r="AD2311" s="16">
        <f t="shared" si="1446"/>
        <v>0.48571428571428571</v>
      </c>
      <c r="AE2311" s="10">
        <f t="shared" si="1447"/>
        <v>0.43333333333333335</v>
      </c>
      <c r="AF2311" s="10">
        <f t="shared" si="1448"/>
        <v>0.45714285714285713</v>
      </c>
      <c r="AG2311" s="8">
        <f t="shared" si="1449"/>
        <v>1500</v>
      </c>
      <c r="AH2311" s="8">
        <f t="shared" si="1450"/>
        <v>1700</v>
      </c>
    </row>
    <row r="2312" spans="1:34" x14ac:dyDescent="0.25">
      <c r="A2312" s="7" t="s">
        <v>6625</v>
      </c>
      <c r="B2312" s="7" t="s">
        <v>6626</v>
      </c>
      <c r="C2312" s="7" t="s">
        <v>177</v>
      </c>
      <c r="D2312" s="7" t="s">
        <v>1040</v>
      </c>
      <c r="E2312" s="7" t="str">
        <f>INDEX('Нормо-час по специальностям'!$B$6:$B$26,MATCH(D2312,'Нормо-час по специальностям'!$A$6:$A$26,0))</f>
        <v>Механик ПС / подъёмников / прессов / доков</v>
      </c>
      <c r="F2312" s="15">
        <v>0.75</v>
      </c>
      <c r="G2312" s="7" t="s">
        <v>7719</v>
      </c>
      <c r="H2312" s="11">
        <f t="shared" si="1434"/>
        <v>9.33</v>
      </c>
      <c r="I2312" s="8">
        <f>INDEX('Нормо-час по специальностям'!$D$6:$D$26,MATCH(D2312,'Нормо-час по специальностям'!$A$6:$A$26,0))</f>
        <v>1500</v>
      </c>
      <c r="J2312" s="8">
        <f>INDEX('Нормо-час по специальностям'!$E$6:$E$26,MATCH(D2312,'Нормо-час по специальностям'!$A$6:$A$26,0))</f>
        <v>1800</v>
      </c>
      <c r="K2312" s="8">
        <f t="shared" si="1435"/>
        <v>1125</v>
      </c>
      <c r="L2312" s="8">
        <f t="shared" si="1436"/>
        <v>1350</v>
      </c>
      <c r="M2312" s="8">
        <f>Расценки!L2311</f>
        <v>1300</v>
      </c>
      <c r="N2312" s="8">
        <f>Расценки!M2311</f>
        <v>1550</v>
      </c>
      <c r="O2312" s="10">
        <f t="shared" si="1437"/>
        <v>-0.13461538461538458</v>
      </c>
      <c r="P2312" s="10">
        <f t="shared" si="1438"/>
        <v>-0.12903225806451613</v>
      </c>
      <c r="Q2312" s="7" t="str">
        <f t="shared" si="1439"/>
        <v>нормо-часы</v>
      </c>
      <c r="R2312" s="7" t="str">
        <f t="shared" si="1440"/>
        <v>нормо-часы</v>
      </c>
      <c r="S2312" s="8">
        <f t="shared" si="1441"/>
        <v>1733</v>
      </c>
      <c r="T2312" s="8">
        <f t="shared" si="1442"/>
        <v>2067</v>
      </c>
      <c r="U2312" s="8">
        <f>Расценки!F2311</f>
        <v>2500</v>
      </c>
      <c r="V2312" s="8">
        <f>Расценки!G2311</f>
        <v>2900</v>
      </c>
      <c r="W2312" s="10">
        <f t="shared" si="1443"/>
        <v>0.55000000000000004</v>
      </c>
      <c r="X2312" s="10">
        <f t="shared" si="1444"/>
        <v>0.53448275862068961</v>
      </c>
      <c r="Y2312" s="9">
        <f>Расценки!H2311</f>
        <v>2500</v>
      </c>
      <c r="Z2312" s="9">
        <f>Расценки!I2311</f>
        <v>2900</v>
      </c>
      <c r="AA2312" s="10">
        <f>Расценки!J2311</f>
        <v>0</v>
      </c>
      <c r="AB2312" s="10">
        <f>Расценки!K2311</f>
        <v>0</v>
      </c>
      <c r="AC2312" s="16">
        <f t="shared" si="1445"/>
        <v>0.55000000000000004</v>
      </c>
      <c r="AD2312" s="16">
        <f t="shared" si="1446"/>
        <v>0.53448275862068961</v>
      </c>
      <c r="AE2312" s="10">
        <f t="shared" si="1447"/>
        <v>0.48</v>
      </c>
      <c r="AF2312" s="10">
        <f t="shared" si="1448"/>
        <v>0.46551724137931033</v>
      </c>
      <c r="AG2312" s="8">
        <f t="shared" si="1449"/>
        <v>1375</v>
      </c>
      <c r="AH2312" s="8">
        <f t="shared" si="1450"/>
        <v>1550</v>
      </c>
    </row>
    <row r="2313" spans="1:34" x14ac:dyDescent="0.25">
      <c r="A2313" s="7" t="s">
        <v>6628</v>
      </c>
      <c r="B2313" s="7" t="s">
        <v>6629</v>
      </c>
      <c r="C2313" s="7" t="s">
        <v>177</v>
      </c>
      <c r="D2313" s="7" t="s">
        <v>1040</v>
      </c>
      <c r="E2313" s="7" t="str">
        <f>INDEX('Нормо-час по специальностям'!$B$6:$B$26,MATCH(D2313,'Нормо-час по специальностям'!$A$6:$A$26,0))</f>
        <v>Механик ПС / подъёмников / прессов / доков</v>
      </c>
      <c r="F2313" s="15">
        <v>3</v>
      </c>
      <c r="G2313" s="7" t="s">
        <v>7719</v>
      </c>
      <c r="H2313" s="11">
        <f t="shared" si="1434"/>
        <v>2.33</v>
      </c>
      <c r="I2313" s="8">
        <f>INDEX('Нормо-час по специальностям'!$D$6:$D$26,MATCH(D2313,'Нормо-час по специальностям'!$A$6:$A$26,0))</f>
        <v>1500</v>
      </c>
      <c r="J2313" s="8">
        <f>INDEX('Нормо-час по специальностям'!$E$6:$E$26,MATCH(D2313,'Нормо-час по специальностям'!$A$6:$A$26,0))</f>
        <v>1800</v>
      </c>
      <c r="K2313" s="8">
        <f t="shared" si="1435"/>
        <v>4500</v>
      </c>
      <c r="L2313" s="8">
        <f t="shared" si="1436"/>
        <v>5400</v>
      </c>
      <c r="M2313" s="8">
        <f>Расценки!L2312</f>
        <v>5050</v>
      </c>
      <c r="N2313" s="8">
        <f>Расценки!M2312</f>
        <v>5750</v>
      </c>
      <c r="O2313" s="10">
        <f t="shared" si="1437"/>
        <v>-0.1089108910891089</v>
      </c>
      <c r="P2313" s="10">
        <f t="shared" si="1438"/>
        <v>-6.0869565217391286E-2</v>
      </c>
      <c r="Q2313" s="7" t="str">
        <f t="shared" si="1439"/>
        <v>нормо-часы</v>
      </c>
      <c r="R2313" s="7" t="str">
        <f t="shared" si="1440"/>
        <v>равно</v>
      </c>
      <c r="S2313" s="8">
        <f t="shared" si="1441"/>
        <v>1683</v>
      </c>
      <c r="T2313" s="8">
        <f t="shared" si="1442"/>
        <v>1917</v>
      </c>
      <c r="U2313" s="8">
        <f>Расценки!F2312</f>
        <v>8500</v>
      </c>
      <c r="V2313" s="8">
        <f>Расценки!G2312</f>
        <v>10000</v>
      </c>
      <c r="W2313" s="10">
        <f t="shared" si="1443"/>
        <v>0.47058823529411764</v>
      </c>
      <c r="X2313" s="10">
        <f t="shared" si="1444"/>
        <v>0.46</v>
      </c>
      <c r="Y2313" s="9">
        <f>Расценки!H2312</f>
        <v>8500</v>
      </c>
      <c r="Z2313" s="9">
        <f>Расценки!I2312</f>
        <v>10000</v>
      </c>
      <c r="AA2313" s="10">
        <f>Расценки!J2312</f>
        <v>0</v>
      </c>
      <c r="AB2313" s="10">
        <f>Расценки!K2312</f>
        <v>0</v>
      </c>
      <c r="AC2313" s="16">
        <f t="shared" si="1445"/>
        <v>0.47058823529411764</v>
      </c>
      <c r="AD2313" s="16">
        <f t="shared" si="1446"/>
        <v>0.46</v>
      </c>
      <c r="AE2313" s="10">
        <f t="shared" si="1447"/>
        <v>0.40588235294117647</v>
      </c>
      <c r="AF2313" s="10">
        <f t="shared" si="1448"/>
        <v>0.42499999999999999</v>
      </c>
      <c r="AG2313" s="8">
        <f t="shared" si="1449"/>
        <v>4000</v>
      </c>
      <c r="AH2313" s="8">
        <f t="shared" si="1450"/>
        <v>4600</v>
      </c>
    </row>
    <row r="2314" spans="1:34" x14ac:dyDescent="0.25">
      <c r="A2314" s="7" t="s">
        <v>6630</v>
      </c>
      <c r="B2314" s="7" t="s">
        <v>6631</v>
      </c>
      <c r="C2314" s="7" t="s">
        <v>177</v>
      </c>
      <c r="D2314" s="7" t="s">
        <v>1040</v>
      </c>
      <c r="E2314" s="7" t="str">
        <f>INDEX('Нормо-час по специальностям'!$B$6:$B$26,MATCH(D2314,'Нормо-час по специальностям'!$A$6:$A$26,0))</f>
        <v>Механик ПС / подъёмников / прессов / доков</v>
      </c>
      <c r="F2314" s="15">
        <v>0.75</v>
      </c>
      <c r="G2314" s="7" t="s">
        <v>7718</v>
      </c>
      <c r="H2314" s="11">
        <f t="shared" si="1434"/>
        <v>9.33</v>
      </c>
      <c r="I2314" s="8">
        <f>INDEX('Нормо-час по специальностям'!$D$6:$D$26,MATCH(D2314,'Нормо-час по специальностям'!$A$6:$A$26,0))</f>
        <v>1500</v>
      </c>
      <c r="J2314" s="8">
        <f>INDEX('Нормо-час по специальностям'!$E$6:$E$26,MATCH(D2314,'Нормо-час по специальностям'!$A$6:$A$26,0))</f>
        <v>1800</v>
      </c>
      <c r="K2314" s="8">
        <f t="shared" si="1435"/>
        <v>1125</v>
      </c>
      <c r="L2314" s="8">
        <f t="shared" si="1436"/>
        <v>1350</v>
      </c>
      <c r="M2314" s="8">
        <f>Расценки!L2313</f>
        <v>1300</v>
      </c>
      <c r="N2314" s="8">
        <f>Расценки!M2313</f>
        <v>1500</v>
      </c>
      <c r="O2314" s="10">
        <f t="shared" si="1437"/>
        <v>-0.13461538461538458</v>
      </c>
      <c r="P2314" s="10">
        <f t="shared" si="1438"/>
        <v>-9.9999999999999978E-2</v>
      </c>
      <c r="Q2314" s="7" t="str">
        <f t="shared" si="1439"/>
        <v>нормо-часы</v>
      </c>
      <c r="R2314" s="7" t="str">
        <f t="shared" si="1440"/>
        <v>равно</v>
      </c>
      <c r="S2314" s="8">
        <f t="shared" si="1441"/>
        <v>1733</v>
      </c>
      <c r="T2314" s="8">
        <f t="shared" si="1442"/>
        <v>2000</v>
      </c>
      <c r="U2314" s="8">
        <f>Расценки!F2313</f>
        <v>2500</v>
      </c>
      <c r="V2314" s="8">
        <f>Расценки!G2313</f>
        <v>2900</v>
      </c>
      <c r="W2314" s="10">
        <f t="shared" si="1443"/>
        <v>0.55000000000000004</v>
      </c>
      <c r="X2314" s="10">
        <f t="shared" si="1444"/>
        <v>0.53448275862068961</v>
      </c>
      <c r="Y2314" s="9">
        <f>Расценки!H2313</f>
        <v>2500</v>
      </c>
      <c r="Z2314" s="9">
        <f>Расценки!I2313</f>
        <v>2900</v>
      </c>
      <c r="AA2314" s="10">
        <f>Расценки!J2313</f>
        <v>0</v>
      </c>
      <c r="AB2314" s="10">
        <f>Расценки!K2313</f>
        <v>0</v>
      </c>
      <c r="AC2314" s="16">
        <f t="shared" si="1445"/>
        <v>0.55000000000000004</v>
      </c>
      <c r="AD2314" s="16">
        <f t="shared" si="1446"/>
        <v>0.53448275862068961</v>
      </c>
      <c r="AE2314" s="10">
        <f t="shared" si="1447"/>
        <v>0.48</v>
      </c>
      <c r="AF2314" s="10">
        <f t="shared" si="1448"/>
        <v>0.48275862068965519</v>
      </c>
      <c r="AG2314" s="8">
        <f t="shared" si="1449"/>
        <v>1375</v>
      </c>
      <c r="AH2314" s="8">
        <f t="shared" si="1450"/>
        <v>1550</v>
      </c>
    </row>
    <row r="2315" spans="1:34" x14ac:dyDescent="0.25">
      <c r="A2315" s="7" t="s">
        <v>6633</v>
      </c>
      <c r="B2315" s="7" t="s">
        <v>6634</v>
      </c>
      <c r="C2315" s="7" t="s">
        <v>177</v>
      </c>
      <c r="D2315" s="7" t="s">
        <v>1040</v>
      </c>
      <c r="E2315" s="7" t="str">
        <f>INDEX('Нормо-час по специальностям'!$B$6:$B$26,MATCH(D2315,'Нормо-час по специальностям'!$A$6:$A$26,0))</f>
        <v>Механик ПС / подъёмников / прессов / доков</v>
      </c>
      <c r="F2315" s="15">
        <v>1</v>
      </c>
      <c r="G2315" s="7" t="s">
        <v>7718</v>
      </c>
      <c r="H2315" s="11">
        <f t="shared" si="1434"/>
        <v>7</v>
      </c>
      <c r="I2315" s="8">
        <f>INDEX('Нормо-час по специальностям'!$D$6:$D$26,MATCH(D2315,'Нормо-час по специальностям'!$A$6:$A$26,0))</f>
        <v>1500</v>
      </c>
      <c r="J2315" s="8">
        <f>INDEX('Нормо-час по специальностям'!$E$6:$E$26,MATCH(D2315,'Нормо-час по специальностям'!$A$6:$A$26,0))</f>
        <v>1800</v>
      </c>
      <c r="K2315" s="8">
        <f t="shared" si="1435"/>
        <v>1500</v>
      </c>
      <c r="L2315" s="8">
        <f t="shared" si="1436"/>
        <v>1800</v>
      </c>
      <c r="M2315" s="8">
        <f>Расценки!L2314</f>
        <v>1700</v>
      </c>
      <c r="N2315" s="8">
        <f>Расценки!M2314</f>
        <v>1900</v>
      </c>
      <c r="O2315" s="10">
        <f t="shared" si="1437"/>
        <v>-0.11764705882352944</v>
      </c>
      <c r="P2315" s="10">
        <f t="shared" si="1438"/>
        <v>-5.2631578947368474E-2</v>
      </c>
      <c r="Q2315" s="7" t="str">
        <f t="shared" si="1439"/>
        <v>нормо-часы</v>
      </c>
      <c r="R2315" s="7" t="str">
        <f t="shared" si="1440"/>
        <v>равно</v>
      </c>
      <c r="S2315" s="8">
        <f t="shared" si="1441"/>
        <v>1700</v>
      </c>
      <c r="T2315" s="8">
        <f t="shared" si="1442"/>
        <v>1900</v>
      </c>
      <c r="U2315" s="8">
        <f>Расценки!F2314</f>
        <v>2800</v>
      </c>
      <c r="V2315" s="8">
        <f>Расценки!G2314</f>
        <v>3300</v>
      </c>
      <c r="W2315" s="10">
        <f t="shared" si="1443"/>
        <v>0.4642857142857143</v>
      </c>
      <c r="X2315" s="10">
        <f t="shared" si="1444"/>
        <v>0.45454545454545453</v>
      </c>
      <c r="Y2315" s="9">
        <f>Расценки!H2314</f>
        <v>2800</v>
      </c>
      <c r="Z2315" s="9">
        <f>Расценки!I2314</f>
        <v>3300</v>
      </c>
      <c r="AA2315" s="10">
        <f>Расценки!J2314</f>
        <v>0</v>
      </c>
      <c r="AB2315" s="10">
        <f>Расценки!K2314</f>
        <v>0</v>
      </c>
      <c r="AC2315" s="16">
        <f t="shared" si="1445"/>
        <v>0.4642857142857143</v>
      </c>
      <c r="AD2315" s="16">
        <f t="shared" si="1446"/>
        <v>0.45454545454545453</v>
      </c>
      <c r="AE2315" s="10">
        <f t="shared" si="1447"/>
        <v>0.39285714285714285</v>
      </c>
      <c r="AF2315" s="10">
        <f t="shared" si="1448"/>
        <v>0.42424242424242425</v>
      </c>
      <c r="AG2315" s="8">
        <f t="shared" si="1449"/>
        <v>1300</v>
      </c>
      <c r="AH2315" s="8">
        <f t="shared" si="1450"/>
        <v>1500</v>
      </c>
    </row>
    <row r="2316" spans="1:34" x14ac:dyDescent="0.25">
      <c r="A2316" s="7" t="s">
        <v>6635</v>
      </c>
      <c r="B2316" s="7" t="s">
        <v>6636</v>
      </c>
      <c r="C2316" s="7" t="s">
        <v>177</v>
      </c>
      <c r="D2316" s="7" t="s">
        <v>1040</v>
      </c>
      <c r="E2316" s="7" t="str">
        <f>INDEX('Нормо-час по специальностям'!$B$6:$B$26,MATCH(D2316,'Нормо-час по специальностям'!$A$6:$A$26,0))</f>
        <v>Механик ПС / подъёмников / прессов / доков</v>
      </c>
      <c r="F2316" s="15">
        <v>2</v>
      </c>
      <c r="G2316" s="7" t="s">
        <v>7719</v>
      </c>
      <c r="H2316" s="11">
        <f t="shared" si="1434"/>
        <v>3.5</v>
      </c>
      <c r="I2316" s="8">
        <f>INDEX('Нормо-час по специальностям'!$D$6:$D$26,MATCH(D2316,'Нормо-час по специальностям'!$A$6:$A$26,0))</f>
        <v>1500</v>
      </c>
      <c r="J2316" s="8">
        <f>INDEX('Нормо-час по специальностям'!$E$6:$E$26,MATCH(D2316,'Нормо-час по специальностям'!$A$6:$A$26,0))</f>
        <v>1800</v>
      </c>
      <c r="K2316" s="8">
        <f t="shared" si="1435"/>
        <v>3000</v>
      </c>
      <c r="L2316" s="8">
        <f t="shared" si="1436"/>
        <v>3600</v>
      </c>
      <c r="M2316" s="8">
        <f>Расценки!L2315</f>
        <v>3350</v>
      </c>
      <c r="N2316" s="8">
        <f>Расценки!M2315</f>
        <v>3850</v>
      </c>
      <c r="O2316" s="10">
        <f t="shared" si="1437"/>
        <v>-0.10447761194029848</v>
      </c>
      <c r="P2316" s="10">
        <f t="shared" si="1438"/>
        <v>-6.4935064935064957E-2</v>
      </c>
      <c r="Q2316" s="7" t="str">
        <f t="shared" si="1439"/>
        <v>нормо-часы</v>
      </c>
      <c r="R2316" s="7" t="str">
        <f t="shared" si="1440"/>
        <v>равно</v>
      </c>
      <c r="S2316" s="8">
        <f t="shared" si="1441"/>
        <v>1675</v>
      </c>
      <c r="T2316" s="8">
        <f t="shared" si="1442"/>
        <v>1925</v>
      </c>
      <c r="U2316" s="8">
        <f>Расценки!F2315</f>
        <v>6000</v>
      </c>
      <c r="V2316" s="8">
        <f>Расценки!G2315</f>
        <v>7000</v>
      </c>
      <c r="W2316" s="10">
        <f t="shared" si="1443"/>
        <v>0.5</v>
      </c>
      <c r="X2316" s="10">
        <f t="shared" si="1444"/>
        <v>0.48571428571428571</v>
      </c>
      <c r="Y2316" s="9">
        <f>Расценки!H2315</f>
        <v>6000</v>
      </c>
      <c r="Z2316" s="9">
        <f>Расценки!I2315</f>
        <v>7000</v>
      </c>
      <c r="AA2316" s="10">
        <f>Расценки!J2315</f>
        <v>0</v>
      </c>
      <c r="AB2316" s="10">
        <f>Расценки!K2315</f>
        <v>0</v>
      </c>
      <c r="AC2316" s="16">
        <f t="shared" si="1445"/>
        <v>0.5</v>
      </c>
      <c r="AD2316" s="16">
        <f t="shared" si="1446"/>
        <v>0.48571428571428571</v>
      </c>
      <c r="AE2316" s="10">
        <f t="shared" si="1447"/>
        <v>0.44166666666666665</v>
      </c>
      <c r="AF2316" s="10">
        <f t="shared" si="1448"/>
        <v>0.45</v>
      </c>
      <c r="AG2316" s="8">
        <f t="shared" si="1449"/>
        <v>3000</v>
      </c>
      <c r="AH2316" s="8">
        <f t="shared" si="1450"/>
        <v>3400</v>
      </c>
    </row>
    <row r="2317" spans="1:34" x14ac:dyDescent="0.25">
      <c r="A2317" s="7" t="s">
        <v>6637</v>
      </c>
      <c r="B2317" s="7" t="s">
        <v>6638</v>
      </c>
      <c r="C2317" s="7" t="s">
        <v>177</v>
      </c>
      <c r="D2317" s="7" t="s">
        <v>1040</v>
      </c>
      <c r="E2317" s="7" t="str">
        <f>INDEX('Нормо-час по специальностям'!$B$6:$B$26,MATCH(D2317,'Нормо-час по специальностям'!$A$6:$A$26,0))</f>
        <v>Механик ПС / подъёмников / прессов / доков</v>
      </c>
      <c r="F2317" s="15">
        <v>1.5</v>
      </c>
      <c r="G2317" s="7" t="s">
        <v>7721</v>
      </c>
      <c r="H2317" s="11">
        <f t="shared" si="1434"/>
        <v>4.67</v>
      </c>
      <c r="I2317" s="8">
        <f>INDEX('Нормо-час по специальностям'!$D$6:$D$26,MATCH(D2317,'Нормо-час по специальностям'!$A$6:$A$26,0))</f>
        <v>1500</v>
      </c>
      <c r="J2317" s="8">
        <f>INDEX('Нормо-час по специальностям'!$E$6:$E$26,MATCH(D2317,'Нормо-час по специальностям'!$A$6:$A$26,0))</f>
        <v>1800</v>
      </c>
      <c r="K2317" s="8">
        <f t="shared" si="1435"/>
        <v>2250</v>
      </c>
      <c r="L2317" s="8">
        <f t="shared" si="1436"/>
        <v>2700</v>
      </c>
      <c r="M2317" s="8">
        <f>Расценки!L2316</f>
        <v>2500</v>
      </c>
      <c r="N2317" s="8">
        <f>Расценки!M2316</f>
        <v>2900</v>
      </c>
      <c r="O2317" s="10">
        <f t="shared" si="1437"/>
        <v>-9.9999999999999978E-2</v>
      </c>
      <c r="P2317" s="10">
        <f t="shared" si="1438"/>
        <v>-6.8965517241379337E-2</v>
      </c>
      <c r="Q2317" s="7" t="str">
        <f t="shared" si="1439"/>
        <v>равно</v>
      </c>
      <c r="R2317" s="7" t="str">
        <f t="shared" si="1440"/>
        <v>равно</v>
      </c>
      <c r="S2317" s="8">
        <f t="shared" si="1441"/>
        <v>1667</v>
      </c>
      <c r="T2317" s="8">
        <f t="shared" si="1442"/>
        <v>1933</v>
      </c>
      <c r="U2317" s="8">
        <f>Расценки!F2316</f>
        <v>4500</v>
      </c>
      <c r="V2317" s="8">
        <f>Расценки!G2316</f>
        <v>5200</v>
      </c>
      <c r="W2317" s="10">
        <f t="shared" si="1443"/>
        <v>0.5</v>
      </c>
      <c r="X2317" s="10">
        <f t="shared" si="1444"/>
        <v>0.48076923076923078</v>
      </c>
      <c r="Y2317" s="9">
        <f>Расценки!H2316</f>
        <v>4500</v>
      </c>
      <c r="Z2317" s="9">
        <f>Расценки!I2316</f>
        <v>5200</v>
      </c>
      <c r="AA2317" s="10">
        <f>Расценки!J2316</f>
        <v>0</v>
      </c>
      <c r="AB2317" s="10">
        <f>Расценки!K2316</f>
        <v>0</v>
      </c>
      <c r="AC2317" s="16">
        <f t="shared" si="1445"/>
        <v>0.5</v>
      </c>
      <c r="AD2317" s="16">
        <f t="shared" si="1446"/>
        <v>0.48076923076923078</v>
      </c>
      <c r="AE2317" s="10">
        <f t="shared" si="1447"/>
        <v>0.44444444444444442</v>
      </c>
      <c r="AF2317" s="10">
        <f t="shared" si="1448"/>
        <v>0.44230769230769229</v>
      </c>
      <c r="AG2317" s="8">
        <f t="shared" si="1449"/>
        <v>2250</v>
      </c>
      <c r="AH2317" s="8">
        <f t="shared" si="1450"/>
        <v>2500</v>
      </c>
    </row>
    <row r="2318" spans="1:34" x14ac:dyDescent="0.25">
      <c r="A2318" s="7" t="s">
        <v>6639</v>
      </c>
      <c r="B2318" s="7" t="s">
        <v>6640</v>
      </c>
      <c r="C2318" s="7" t="s">
        <v>177</v>
      </c>
      <c r="D2318" s="7" t="s">
        <v>1040</v>
      </c>
      <c r="E2318" s="7" t="str">
        <f>INDEX('Нормо-час по специальностям'!$B$6:$B$26,MATCH(D2318,'Нормо-час по специальностям'!$A$6:$A$26,0))</f>
        <v>Механик ПС / подъёмников / прессов / доков</v>
      </c>
      <c r="F2318" s="15">
        <v>0.3</v>
      </c>
      <c r="G2318" s="7" t="s">
        <v>7721</v>
      </c>
      <c r="H2318" s="11">
        <f t="shared" ref="H2318:H2338" si="1451">IF(OR(F2318="",F2318=0),"",ROUND($G$3/F2318,2))</f>
        <v>23.33</v>
      </c>
      <c r="I2318" s="8">
        <f>INDEX('Нормо-час по специальностям'!$D$6:$D$26,MATCH(D2318,'Нормо-час по специальностям'!$A$6:$A$26,0))</f>
        <v>1500</v>
      </c>
      <c r="J2318" s="8">
        <f>INDEX('Нормо-час по специальностям'!$E$6:$E$26,MATCH(D2318,'Нормо-час по специальностям'!$A$6:$A$26,0))</f>
        <v>1800</v>
      </c>
      <c r="K2318" s="8">
        <f t="shared" ref="K2318:K2338" si="1452">IF(OR(F2318="",F2318=0,I2318=0),"",ROUND(F2318*I2318,0))</f>
        <v>450</v>
      </c>
      <c r="L2318" s="8">
        <f t="shared" ref="L2318:L2338" si="1453">IF(OR(F2318="",F2318=0,J2318=0),"",ROUND(F2318*J2318,0))</f>
        <v>540</v>
      </c>
      <c r="M2318" s="8">
        <f>Расценки!L2317</f>
        <v>500</v>
      </c>
      <c r="N2318" s="8">
        <f>Расценки!M2317</f>
        <v>580</v>
      </c>
      <c r="O2318" s="10">
        <f t="shared" ref="O2318:O2338" si="1454">IF(OR(K2318="",M2318="",M2318=0),"",K2318/M2318-1)</f>
        <v>-9.9999999999999978E-2</v>
      </c>
      <c r="P2318" s="10">
        <f t="shared" ref="P2318:P2338" si="1455">IF(OR(L2318="",N2318="",N2318=0),"",L2318/N2318-1)</f>
        <v>-6.8965517241379337E-2</v>
      </c>
      <c r="Q2318" s="7" t="str">
        <f t="shared" ref="Q2318:Q2338" si="1456">IF(O2318="","—",IF(O2318&lt;-$C$3,"нормо-часы",IF(O2318&gt;$C$3,"расценка","равно")))</f>
        <v>равно</v>
      </c>
      <c r="R2318" s="7" t="str">
        <f t="shared" ref="R2318:R2338" si="1457">IF(P2318="","—",IF(P2318&lt;-$C$3,"нормо-часы",IF(P2318&gt;$C$3,"расценка","равно")))</f>
        <v>равно</v>
      </c>
      <c r="S2318" s="8">
        <f t="shared" ref="S2318:S2338" si="1458">IF(OR(F2318="",F2318=0,M2318=""),"",ROUND(M2318/F2318,0))</f>
        <v>1667</v>
      </c>
      <c r="T2318" s="8">
        <f t="shared" ref="T2318:T2338" si="1459">IF(OR(F2318="",F2318=0,N2318=""),"",ROUND(N2318/F2318,0))</f>
        <v>1933</v>
      </c>
      <c r="U2318" s="8">
        <f>Расценки!F2317</f>
        <v>900</v>
      </c>
      <c r="V2318" s="8">
        <f>Расценки!G2317</f>
        <v>1050</v>
      </c>
      <c r="W2318" s="10">
        <f t="shared" ref="W2318:W2338" si="1460">IF(OR(K2318="",U2318="",U2318=0),"",(U2318-K2318)/U2318)</f>
        <v>0.5</v>
      </c>
      <c r="X2318" s="10">
        <f t="shared" ref="X2318:X2338" si="1461">IF(OR(L2318="",V2318="",V2318=0),"",(V2318-L2318)/V2318)</f>
        <v>0.48571428571428571</v>
      </c>
      <c r="Y2318" s="9">
        <f>Расценки!H2317</f>
        <v>900</v>
      </c>
      <c r="Z2318" s="9">
        <f>Расценки!I2317</f>
        <v>1050</v>
      </c>
      <c r="AA2318" s="10">
        <f>Расценки!J2317</f>
        <v>0</v>
      </c>
      <c r="AB2318" s="10">
        <f>Расценки!K2317</f>
        <v>0</v>
      </c>
      <c r="AC2318" s="16">
        <f t="shared" ref="AC2318:AC2338" si="1462">IF(OR(K2318="",Y2318="",Y2318=0),"",(Y2318-K2318)/Y2318)</f>
        <v>0.5</v>
      </c>
      <c r="AD2318" s="16">
        <f t="shared" ref="AD2318:AD2338" si="1463">IF(OR(L2318="",Z2318="",Z2318=0),"",(Z2318-L2318)/Z2318)</f>
        <v>0.48571428571428571</v>
      </c>
      <c r="AE2318" s="10">
        <f t="shared" ref="AE2318:AE2338" si="1464">IF(OR(Y2318="",Y2318=0),"",(Y2318-M2318)/Y2318)</f>
        <v>0.44444444444444442</v>
      </c>
      <c r="AF2318" s="10">
        <f t="shared" ref="AF2318:AF2338" si="1465">IF(OR(Z2318="",Z2318=0),"",(Z2318-N2318)/Z2318)</f>
        <v>0.44761904761904764</v>
      </c>
      <c r="AG2318" s="8">
        <f t="shared" ref="AG2318:AG2338" si="1466">IF(OR(K2318="",Y2318=""),"",Y2318-K2318)</f>
        <v>450</v>
      </c>
      <c r="AH2318" s="8">
        <f t="shared" ref="AH2318:AH2338" si="1467">IF(OR(L2318="",Z2318=""),"",Z2318-L2318)</f>
        <v>510</v>
      </c>
    </row>
    <row r="2319" spans="1:34" x14ac:dyDescent="0.25">
      <c r="A2319" s="7" t="s">
        <v>6641</v>
      </c>
      <c r="B2319" s="7" t="s">
        <v>6642</v>
      </c>
      <c r="C2319" s="7" t="s">
        <v>177</v>
      </c>
      <c r="D2319" s="7" t="s">
        <v>1040</v>
      </c>
      <c r="E2319" s="7" t="str">
        <f>INDEX('Нормо-час по специальностям'!$B$6:$B$26,MATCH(D2319,'Нормо-час по специальностям'!$A$6:$A$26,0))</f>
        <v>Механик ПС / подъёмников / прессов / доков</v>
      </c>
      <c r="F2319" s="15">
        <v>3</v>
      </c>
      <c r="G2319" s="7" t="s">
        <v>7721</v>
      </c>
      <c r="H2319" s="11">
        <f t="shared" si="1451"/>
        <v>2.33</v>
      </c>
      <c r="I2319" s="8">
        <f>INDEX('Нормо-час по специальностям'!$D$6:$D$26,MATCH(D2319,'Нормо-час по специальностям'!$A$6:$A$26,0))</f>
        <v>1500</v>
      </c>
      <c r="J2319" s="8">
        <f>INDEX('Нормо-час по специальностям'!$E$6:$E$26,MATCH(D2319,'Нормо-час по специальностям'!$A$6:$A$26,0))</f>
        <v>1800</v>
      </c>
      <c r="K2319" s="8">
        <f t="shared" si="1452"/>
        <v>4500</v>
      </c>
      <c r="L2319" s="8">
        <f t="shared" si="1453"/>
        <v>5400</v>
      </c>
      <c r="M2319" s="8">
        <f>Расценки!L2318</f>
        <v>5050</v>
      </c>
      <c r="N2319" s="8">
        <f>Расценки!M2318</f>
        <v>5750</v>
      </c>
      <c r="O2319" s="10">
        <f t="shared" si="1454"/>
        <v>-0.1089108910891089</v>
      </c>
      <c r="P2319" s="10">
        <f t="shared" si="1455"/>
        <v>-6.0869565217391286E-2</v>
      </c>
      <c r="Q2319" s="7" t="str">
        <f t="shared" si="1456"/>
        <v>нормо-часы</v>
      </c>
      <c r="R2319" s="7" t="str">
        <f t="shared" si="1457"/>
        <v>равно</v>
      </c>
      <c r="S2319" s="8">
        <f t="shared" si="1458"/>
        <v>1683</v>
      </c>
      <c r="T2319" s="8">
        <f t="shared" si="1459"/>
        <v>1917</v>
      </c>
      <c r="U2319" s="8">
        <f>Расценки!F2318</f>
        <v>8500</v>
      </c>
      <c r="V2319" s="8">
        <f>Расценки!G2318</f>
        <v>10000</v>
      </c>
      <c r="W2319" s="10">
        <f t="shared" si="1460"/>
        <v>0.47058823529411764</v>
      </c>
      <c r="X2319" s="10">
        <f t="shared" si="1461"/>
        <v>0.46</v>
      </c>
      <c r="Y2319" s="9">
        <f>Расценки!H2318</f>
        <v>8500</v>
      </c>
      <c r="Z2319" s="9">
        <f>Расценки!I2318</f>
        <v>10000</v>
      </c>
      <c r="AA2319" s="10">
        <f>Расценки!J2318</f>
        <v>0</v>
      </c>
      <c r="AB2319" s="10">
        <f>Расценки!K2318</f>
        <v>0</v>
      </c>
      <c r="AC2319" s="16">
        <f t="shared" si="1462"/>
        <v>0.47058823529411764</v>
      </c>
      <c r="AD2319" s="16">
        <f t="shared" si="1463"/>
        <v>0.46</v>
      </c>
      <c r="AE2319" s="10">
        <f t="shared" si="1464"/>
        <v>0.40588235294117647</v>
      </c>
      <c r="AF2319" s="10">
        <f t="shared" si="1465"/>
        <v>0.42499999999999999</v>
      </c>
      <c r="AG2319" s="8">
        <f t="shared" si="1466"/>
        <v>4000</v>
      </c>
      <c r="AH2319" s="8">
        <f t="shared" si="1467"/>
        <v>4600</v>
      </c>
    </row>
    <row r="2320" spans="1:34" x14ac:dyDescent="0.25">
      <c r="A2320" s="7" t="s">
        <v>6643</v>
      </c>
      <c r="B2320" s="7" t="s">
        <v>6644</v>
      </c>
      <c r="C2320" s="7" t="s">
        <v>177</v>
      </c>
      <c r="D2320" s="7" t="s">
        <v>1040</v>
      </c>
      <c r="E2320" s="7" t="str">
        <f>INDEX('Нормо-час по специальностям'!$B$6:$B$26,MATCH(D2320,'Нормо-час по специальностям'!$A$6:$A$26,0))</f>
        <v>Механик ПС / подъёмников / прессов / доков</v>
      </c>
      <c r="F2320" s="15">
        <v>3</v>
      </c>
      <c r="G2320" s="7" t="s">
        <v>7719</v>
      </c>
      <c r="H2320" s="11">
        <f t="shared" si="1451"/>
        <v>2.33</v>
      </c>
      <c r="I2320" s="8">
        <f>INDEX('Нормо-час по специальностям'!$D$6:$D$26,MATCH(D2320,'Нормо-час по специальностям'!$A$6:$A$26,0))</f>
        <v>1500</v>
      </c>
      <c r="J2320" s="8">
        <f>INDEX('Нормо-час по специальностям'!$E$6:$E$26,MATCH(D2320,'Нормо-час по специальностям'!$A$6:$A$26,0))</f>
        <v>1800</v>
      </c>
      <c r="K2320" s="8">
        <f t="shared" si="1452"/>
        <v>4500</v>
      </c>
      <c r="L2320" s="8">
        <f t="shared" si="1453"/>
        <v>5400</v>
      </c>
      <c r="M2320" s="8">
        <f>Расценки!L2319</f>
        <v>4800</v>
      </c>
      <c r="N2320" s="8">
        <f>Расценки!M2319</f>
        <v>5500</v>
      </c>
      <c r="O2320" s="10">
        <f t="shared" si="1454"/>
        <v>-6.25E-2</v>
      </c>
      <c r="P2320" s="10">
        <f t="shared" si="1455"/>
        <v>-1.8181818181818188E-2</v>
      </c>
      <c r="Q2320" s="7" t="str">
        <f t="shared" si="1456"/>
        <v>равно</v>
      </c>
      <c r="R2320" s="7" t="str">
        <f t="shared" si="1457"/>
        <v>равно</v>
      </c>
      <c r="S2320" s="8">
        <f t="shared" si="1458"/>
        <v>1600</v>
      </c>
      <c r="T2320" s="8">
        <f t="shared" si="1459"/>
        <v>1833</v>
      </c>
      <c r="U2320" s="8">
        <f>Расценки!F2319</f>
        <v>8000</v>
      </c>
      <c r="V2320" s="8">
        <f>Расценки!G2319</f>
        <v>9500</v>
      </c>
      <c r="W2320" s="10">
        <f t="shared" si="1460"/>
        <v>0.4375</v>
      </c>
      <c r="X2320" s="10">
        <f t="shared" si="1461"/>
        <v>0.43157894736842106</v>
      </c>
      <c r="Y2320" s="9">
        <f>Расценки!H2319</f>
        <v>8000</v>
      </c>
      <c r="Z2320" s="9">
        <f>Расценки!I2319</f>
        <v>9500</v>
      </c>
      <c r="AA2320" s="10">
        <f>Расценки!J2319</f>
        <v>0</v>
      </c>
      <c r="AB2320" s="10">
        <f>Расценки!K2319</f>
        <v>0</v>
      </c>
      <c r="AC2320" s="16">
        <f t="shared" si="1462"/>
        <v>0.4375</v>
      </c>
      <c r="AD2320" s="16">
        <f t="shared" si="1463"/>
        <v>0.43157894736842106</v>
      </c>
      <c r="AE2320" s="10">
        <f t="shared" si="1464"/>
        <v>0.4</v>
      </c>
      <c r="AF2320" s="10">
        <f t="shared" si="1465"/>
        <v>0.42105263157894735</v>
      </c>
      <c r="AG2320" s="8">
        <f t="shared" si="1466"/>
        <v>3500</v>
      </c>
      <c r="AH2320" s="8">
        <f t="shared" si="1467"/>
        <v>4100</v>
      </c>
    </row>
    <row r="2321" spans="1:34" x14ac:dyDescent="0.25">
      <c r="A2321" s="7" t="s">
        <v>6646</v>
      </c>
      <c r="B2321" s="7" t="s">
        <v>6647</v>
      </c>
      <c r="C2321" s="7" t="s">
        <v>177</v>
      </c>
      <c r="D2321" s="7" t="s">
        <v>41</v>
      </c>
      <c r="E2321" s="7" t="str">
        <f>INDEX('Нормо-час по специальностям'!$B$6:$B$26,MATCH(D2321,'Нормо-час по специальностям'!$A$6:$A$26,0))</f>
        <v>Сварщик / монтажник МК</v>
      </c>
      <c r="F2321" s="15">
        <v>3</v>
      </c>
      <c r="G2321" s="7" t="s">
        <v>7720</v>
      </c>
      <c r="H2321" s="11">
        <f t="shared" si="1451"/>
        <v>2.33</v>
      </c>
      <c r="I2321" s="8">
        <f>INDEX('Нормо-час по специальностям'!$D$6:$D$26,MATCH(D2321,'Нормо-час по специальностям'!$A$6:$A$26,0))</f>
        <v>900</v>
      </c>
      <c r="J2321" s="8">
        <f>INDEX('Нормо-час по специальностям'!$E$6:$E$26,MATCH(D2321,'Нормо-час по специальностям'!$A$6:$A$26,0))</f>
        <v>1080</v>
      </c>
      <c r="K2321" s="8">
        <f t="shared" si="1452"/>
        <v>2700</v>
      </c>
      <c r="L2321" s="8">
        <f t="shared" si="1453"/>
        <v>3240</v>
      </c>
      <c r="M2321" s="8">
        <f>Расценки!L2320</f>
        <v>5050</v>
      </c>
      <c r="N2321" s="8">
        <f>Расценки!M2320</f>
        <v>5900</v>
      </c>
      <c r="O2321" s="10">
        <f t="shared" si="1454"/>
        <v>-0.46534653465346532</v>
      </c>
      <c r="P2321" s="10">
        <f t="shared" si="1455"/>
        <v>-0.45084745762711864</v>
      </c>
      <c r="Q2321" s="7" t="str">
        <f t="shared" si="1456"/>
        <v>нормо-часы</v>
      </c>
      <c r="R2321" s="7" t="str">
        <f t="shared" si="1457"/>
        <v>нормо-часы</v>
      </c>
      <c r="S2321" s="8">
        <f t="shared" si="1458"/>
        <v>1683</v>
      </c>
      <c r="T2321" s="8">
        <f t="shared" si="1459"/>
        <v>1967</v>
      </c>
      <c r="U2321" s="8">
        <f>Расценки!F2320</f>
        <v>9000</v>
      </c>
      <c r="V2321" s="8">
        <f>Расценки!G2320</f>
        <v>10500</v>
      </c>
      <c r="W2321" s="10">
        <f t="shared" si="1460"/>
        <v>0.7</v>
      </c>
      <c r="X2321" s="10">
        <f t="shared" si="1461"/>
        <v>0.69142857142857139</v>
      </c>
      <c r="Y2321" s="9">
        <f>Расценки!H2320</f>
        <v>9000</v>
      </c>
      <c r="Z2321" s="9">
        <f>Расценки!I2320</f>
        <v>10500</v>
      </c>
      <c r="AA2321" s="10">
        <f>Расценки!J2320</f>
        <v>0</v>
      </c>
      <c r="AB2321" s="10">
        <f>Расценки!K2320</f>
        <v>0</v>
      </c>
      <c r="AC2321" s="16">
        <f t="shared" si="1462"/>
        <v>0.7</v>
      </c>
      <c r="AD2321" s="16">
        <f t="shared" si="1463"/>
        <v>0.69142857142857139</v>
      </c>
      <c r="AE2321" s="10">
        <f t="shared" si="1464"/>
        <v>0.43888888888888888</v>
      </c>
      <c r="AF2321" s="10">
        <f t="shared" si="1465"/>
        <v>0.43809523809523809</v>
      </c>
      <c r="AG2321" s="8">
        <f t="shared" si="1466"/>
        <v>6300</v>
      </c>
      <c r="AH2321" s="8">
        <f t="shared" si="1467"/>
        <v>7260</v>
      </c>
    </row>
    <row r="2322" spans="1:34" x14ac:dyDescent="0.25">
      <c r="A2322" s="7" t="s">
        <v>6648</v>
      </c>
      <c r="B2322" s="7" t="s">
        <v>6649</v>
      </c>
      <c r="C2322" s="7" t="s">
        <v>177</v>
      </c>
      <c r="D2322" s="7" t="s">
        <v>1040</v>
      </c>
      <c r="E2322" s="7" t="str">
        <f>INDEX('Нормо-час по специальностям'!$B$6:$B$26,MATCH(D2322,'Нормо-час по специальностям'!$A$6:$A$26,0))</f>
        <v>Механик ПС / подъёмников / прессов / доков</v>
      </c>
      <c r="F2322" s="15">
        <v>1.5</v>
      </c>
      <c r="G2322" s="7" t="s">
        <v>7721</v>
      </c>
      <c r="H2322" s="11">
        <f t="shared" si="1451"/>
        <v>4.67</v>
      </c>
      <c r="I2322" s="8">
        <f>INDEX('Нормо-час по специальностям'!$D$6:$D$26,MATCH(D2322,'Нормо-час по специальностям'!$A$6:$A$26,0))</f>
        <v>1500</v>
      </c>
      <c r="J2322" s="8">
        <f>INDEX('Нормо-час по специальностям'!$E$6:$E$26,MATCH(D2322,'Нормо-час по специальностям'!$A$6:$A$26,0))</f>
        <v>1800</v>
      </c>
      <c r="K2322" s="8">
        <f t="shared" si="1452"/>
        <v>2250</v>
      </c>
      <c r="L2322" s="8">
        <f t="shared" si="1453"/>
        <v>2700</v>
      </c>
      <c r="M2322" s="8">
        <f>Расценки!L2321</f>
        <v>2500</v>
      </c>
      <c r="N2322" s="8">
        <f>Расценки!M2321</f>
        <v>2900</v>
      </c>
      <c r="O2322" s="10">
        <f t="shared" si="1454"/>
        <v>-9.9999999999999978E-2</v>
      </c>
      <c r="P2322" s="10">
        <f t="shared" si="1455"/>
        <v>-6.8965517241379337E-2</v>
      </c>
      <c r="Q2322" s="7" t="str">
        <f t="shared" si="1456"/>
        <v>равно</v>
      </c>
      <c r="R2322" s="7" t="str">
        <f t="shared" si="1457"/>
        <v>равно</v>
      </c>
      <c r="S2322" s="8">
        <f t="shared" si="1458"/>
        <v>1667</v>
      </c>
      <c r="T2322" s="8">
        <f t="shared" si="1459"/>
        <v>1933</v>
      </c>
      <c r="U2322" s="8">
        <f>Расценки!F2321</f>
        <v>4500</v>
      </c>
      <c r="V2322" s="8">
        <f>Расценки!G2321</f>
        <v>5200</v>
      </c>
      <c r="W2322" s="10">
        <f t="shared" si="1460"/>
        <v>0.5</v>
      </c>
      <c r="X2322" s="10">
        <f t="shared" si="1461"/>
        <v>0.48076923076923078</v>
      </c>
      <c r="Y2322" s="9">
        <f>Расценки!H2321</f>
        <v>4500</v>
      </c>
      <c r="Z2322" s="9">
        <f>Расценки!I2321</f>
        <v>5200</v>
      </c>
      <c r="AA2322" s="10">
        <f>Расценки!J2321</f>
        <v>0</v>
      </c>
      <c r="AB2322" s="10">
        <f>Расценки!K2321</f>
        <v>0</v>
      </c>
      <c r="AC2322" s="16">
        <f t="shared" si="1462"/>
        <v>0.5</v>
      </c>
      <c r="AD2322" s="16">
        <f t="shared" si="1463"/>
        <v>0.48076923076923078</v>
      </c>
      <c r="AE2322" s="10">
        <f t="shared" si="1464"/>
        <v>0.44444444444444442</v>
      </c>
      <c r="AF2322" s="10">
        <f t="shared" si="1465"/>
        <v>0.44230769230769229</v>
      </c>
      <c r="AG2322" s="8">
        <f t="shared" si="1466"/>
        <v>2250</v>
      </c>
      <c r="AH2322" s="8">
        <f t="shared" si="1467"/>
        <v>2500</v>
      </c>
    </row>
    <row r="2323" spans="1:34" x14ac:dyDescent="0.25">
      <c r="A2323" s="7" t="s">
        <v>6650</v>
      </c>
      <c r="B2323" s="7" t="s">
        <v>6651</v>
      </c>
      <c r="C2323" s="7" t="s">
        <v>177</v>
      </c>
      <c r="D2323" s="7" t="s">
        <v>1040</v>
      </c>
      <c r="E2323" s="7" t="str">
        <f>INDEX('Нормо-час по специальностям'!$B$6:$B$26,MATCH(D2323,'Нормо-час по специальностям'!$A$6:$A$26,0))</f>
        <v>Механик ПС / подъёмников / прессов / доков</v>
      </c>
      <c r="F2323" s="15">
        <v>1</v>
      </c>
      <c r="G2323" s="7" t="s">
        <v>7721</v>
      </c>
      <c r="H2323" s="11">
        <f t="shared" si="1451"/>
        <v>7</v>
      </c>
      <c r="I2323" s="8">
        <f>INDEX('Нормо-час по специальностям'!$D$6:$D$26,MATCH(D2323,'Нормо-час по специальностям'!$A$6:$A$26,0))</f>
        <v>1500</v>
      </c>
      <c r="J2323" s="8">
        <f>INDEX('Нормо-час по специальностям'!$E$6:$E$26,MATCH(D2323,'Нормо-час по специальностям'!$A$6:$A$26,0))</f>
        <v>1800</v>
      </c>
      <c r="K2323" s="8">
        <f t="shared" si="1452"/>
        <v>1500</v>
      </c>
      <c r="L2323" s="8">
        <f t="shared" si="1453"/>
        <v>1800</v>
      </c>
      <c r="M2323" s="8">
        <f>Расценки!L2322</f>
        <v>1700</v>
      </c>
      <c r="N2323" s="8">
        <f>Расценки!M2322</f>
        <v>1900</v>
      </c>
      <c r="O2323" s="10">
        <f t="shared" si="1454"/>
        <v>-0.11764705882352944</v>
      </c>
      <c r="P2323" s="10">
        <f t="shared" si="1455"/>
        <v>-5.2631578947368474E-2</v>
      </c>
      <c r="Q2323" s="7" t="str">
        <f t="shared" si="1456"/>
        <v>нормо-часы</v>
      </c>
      <c r="R2323" s="7" t="str">
        <f t="shared" si="1457"/>
        <v>равно</v>
      </c>
      <c r="S2323" s="8">
        <f t="shared" si="1458"/>
        <v>1700</v>
      </c>
      <c r="T2323" s="8">
        <f t="shared" si="1459"/>
        <v>1900</v>
      </c>
      <c r="U2323" s="8">
        <f>Расценки!F2322</f>
        <v>3000</v>
      </c>
      <c r="V2323" s="8">
        <f>Расценки!G2322</f>
        <v>3500</v>
      </c>
      <c r="W2323" s="10">
        <f t="shared" si="1460"/>
        <v>0.5</v>
      </c>
      <c r="X2323" s="10">
        <f t="shared" si="1461"/>
        <v>0.48571428571428571</v>
      </c>
      <c r="Y2323" s="9">
        <f>Расценки!H2322</f>
        <v>3000</v>
      </c>
      <c r="Z2323" s="9">
        <f>Расценки!I2322</f>
        <v>3500</v>
      </c>
      <c r="AA2323" s="10">
        <f>Расценки!J2322</f>
        <v>0</v>
      </c>
      <c r="AB2323" s="10">
        <f>Расценки!K2322</f>
        <v>0</v>
      </c>
      <c r="AC2323" s="16">
        <f t="shared" si="1462"/>
        <v>0.5</v>
      </c>
      <c r="AD2323" s="16">
        <f t="shared" si="1463"/>
        <v>0.48571428571428571</v>
      </c>
      <c r="AE2323" s="10">
        <f t="shared" si="1464"/>
        <v>0.43333333333333335</v>
      </c>
      <c r="AF2323" s="10">
        <f t="shared" si="1465"/>
        <v>0.45714285714285713</v>
      </c>
      <c r="AG2323" s="8">
        <f t="shared" si="1466"/>
        <v>1500</v>
      </c>
      <c r="AH2323" s="8">
        <f t="shared" si="1467"/>
        <v>1700</v>
      </c>
    </row>
    <row r="2324" spans="1:34" x14ac:dyDescent="0.25">
      <c r="A2324" s="7" t="s">
        <v>6652</v>
      </c>
      <c r="B2324" s="7" t="s">
        <v>6653</v>
      </c>
      <c r="C2324" s="7" t="s">
        <v>177</v>
      </c>
      <c r="D2324" s="7" t="s">
        <v>1040</v>
      </c>
      <c r="E2324" s="7" t="str">
        <f>INDEX('Нормо-час по специальностям'!$B$6:$B$26,MATCH(D2324,'Нормо-час по специальностям'!$A$6:$A$26,0))</f>
        <v>Механик ПС / подъёмников / прессов / доков</v>
      </c>
      <c r="F2324" s="15">
        <v>0.75</v>
      </c>
      <c r="G2324" s="7" t="s">
        <v>7718</v>
      </c>
      <c r="H2324" s="11">
        <f t="shared" si="1451"/>
        <v>9.33</v>
      </c>
      <c r="I2324" s="8">
        <f>INDEX('Нормо-час по специальностям'!$D$6:$D$26,MATCH(D2324,'Нормо-час по специальностям'!$A$6:$A$26,0))</f>
        <v>1500</v>
      </c>
      <c r="J2324" s="8">
        <f>INDEX('Нормо-час по специальностям'!$E$6:$E$26,MATCH(D2324,'Нормо-час по специальностям'!$A$6:$A$26,0))</f>
        <v>1800</v>
      </c>
      <c r="K2324" s="8">
        <f t="shared" si="1452"/>
        <v>1125</v>
      </c>
      <c r="L2324" s="8">
        <f t="shared" si="1453"/>
        <v>1350</v>
      </c>
      <c r="M2324" s="8">
        <f>Расценки!L2323</f>
        <v>1300</v>
      </c>
      <c r="N2324" s="8">
        <f>Расценки!M2323</f>
        <v>1500</v>
      </c>
      <c r="O2324" s="10">
        <f t="shared" si="1454"/>
        <v>-0.13461538461538458</v>
      </c>
      <c r="P2324" s="10">
        <f t="shared" si="1455"/>
        <v>-9.9999999999999978E-2</v>
      </c>
      <c r="Q2324" s="7" t="str">
        <f t="shared" si="1456"/>
        <v>нормо-часы</v>
      </c>
      <c r="R2324" s="7" t="str">
        <f t="shared" si="1457"/>
        <v>равно</v>
      </c>
      <c r="S2324" s="8">
        <f t="shared" si="1458"/>
        <v>1733</v>
      </c>
      <c r="T2324" s="8">
        <f t="shared" si="1459"/>
        <v>2000</v>
      </c>
      <c r="U2324" s="8">
        <f>Расценки!F2323</f>
        <v>2500</v>
      </c>
      <c r="V2324" s="8">
        <f>Расценки!G2323</f>
        <v>2900</v>
      </c>
      <c r="W2324" s="10">
        <f t="shared" si="1460"/>
        <v>0.55000000000000004</v>
      </c>
      <c r="X2324" s="10">
        <f t="shared" si="1461"/>
        <v>0.53448275862068961</v>
      </c>
      <c r="Y2324" s="9">
        <f>Расценки!H2323</f>
        <v>2500</v>
      </c>
      <c r="Z2324" s="9">
        <f>Расценки!I2323</f>
        <v>2900</v>
      </c>
      <c r="AA2324" s="10">
        <f>Расценки!J2323</f>
        <v>0</v>
      </c>
      <c r="AB2324" s="10">
        <f>Расценки!K2323</f>
        <v>0</v>
      </c>
      <c r="AC2324" s="16">
        <f t="shared" si="1462"/>
        <v>0.55000000000000004</v>
      </c>
      <c r="AD2324" s="16">
        <f t="shared" si="1463"/>
        <v>0.53448275862068961</v>
      </c>
      <c r="AE2324" s="10">
        <f t="shared" si="1464"/>
        <v>0.48</v>
      </c>
      <c r="AF2324" s="10">
        <f t="shared" si="1465"/>
        <v>0.48275862068965519</v>
      </c>
      <c r="AG2324" s="8">
        <f t="shared" si="1466"/>
        <v>1375</v>
      </c>
      <c r="AH2324" s="8">
        <f t="shared" si="1467"/>
        <v>1550</v>
      </c>
    </row>
    <row r="2325" spans="1:34" x14ac:dyDescent="0.25">
      <c r="A2325" s="7" t="s">
        <v>6655</v>
      </c>
      <c r="B2325" s="7" t="s">
        <v>6656</v>
      </c>
      <c r="C2325" s="7" t="s">
        <v>177</v>
      </c>
      <c r="D2325" s="7" t="s">
        <v>1040</v>
      </c>
      <c r="E2325" s="7" t="str">
        <f>INDEX('Нормо-час по специальностям'!$B$6:$B$26,MATCH(D2325,'Нормо-час по специальностям'!$A$6:$A$26,0))</f>
        <v>Механик ПС / подъёмников / прессов / доков</v>
      </c>
      <c r="F2325" s="15">
        <v>0.3</v>
      </c>
      <c r="G2325" s="7" t="s">
        <v>7719</v>
      </c>
      <c r="H2325" s="11">
        <f t="shared" si="1451"/>
        <v>23.33</v>
      </c>
      <c r="I2325" s="8">
        <f>INDEX('Нормо-час по специальностям'!$D$6:$D$26,MATCH(D2325,'Нормо-час по специальностям'!$A$6:$A$26,0))</f>
        <v>1500</v>
      </c>
      <c r="J2325" s="8">
        <f>INDEX('Нормо-час по специальностям'!$E$6:$E$26,MATCH(D2325,'Нормо-час по специальностям'!$A$6:$A$26,0))</f>
        <v>1800</v>
      </c>
      <c r="K2325" s="8">
        <f t="shared" si="1452"/>
        <v>450</v>
      </c>
      <c r="L2325" s="8">
        <f t="shared" si="1453"/>
        <v>540</v>
      </c>
      <c r="M2325" s="8">
        <f>Расценки!L2324</f>
        <v>500</v>
      </c>
      <c r="N2325" s="8">
        <f>Расценки!M2324</f>
        <v>580</v>
      </c>
      <c r="O2325" s="10">
        <f t="shared" si="1454"/>
        <v>-9.9999999999999978E-2</v>
      </c>
      <c r="P2325" s="10">
        <f t="shared" si="1455"/>
        <v>-6.8965517241379337E-2</v>
      </c>
      <c r="Q2325" s="7" t="str">
        <f t="shared" si="1456"/>
        <v>равно</v>
      </c>
      <c r="R2325" s="7" t="str">
        <f t="shared" si="1457"/>
        <v>равно</v>
      </c>
      <c r="S2325" s="8">
        <f t="shared" si="1458"/>
        <v>1667</v>
      </c>
      <c r="T2325" s="8">
        <f t="shared" si="1459"/>
        <v>1933</v>
      </c>
      <c r="U2325" s="8">
        <f>Расценки!F2324</f>
        <v>900</v>
      </c>
      <c r="V2325" s="8">
        <f>Расценки!G2324</f>
        <v>1050</v>
      </c>
      <c r="W2325" s="10">
        <f t="shared" si="1460"/>
        <v>0.5</v>
      </c>
      <c r="X2325" s="10">
        <f t="shared" si="1461"/>
        <v>0.48571428571428571</v>
      </c>
      <c r="Y2325" s="9">
        <f>Расценки!H2324</f>
        <v>900</v>
      </c>
      <c r="Z2325" s="9">
        <f>Расценки!I2324</f>
        <v>1050</v>
      </c>
      <c r="AA2325" s="10">
        <f>Расценки!J2324</f>
        <v>0</v>
      </c>
      <c r="AB2325" s="10">
        <f>Расценки!K2324</f>
        <v>0</v>
      </c>
      <c r="AC2325" s="16">
        <f t="shared" si="1462"/>
        <v>0.5</v>
      </c>
      <c r="AD2325" s="16">
        <f t="shared" si="1463"/>
        <v>0.48571428571428571</v>
      </c>
      <c r="AE2325" s="10">
        <f t="shared" si="1464"/>
        <v>0.44444444444444442</v>
      </c>
      <c r="AF2325" s="10">
        <f t="shared" si="1465"/>
        <v>0.44761904761904764</v>
      </c>
      <c r="AG2325" s="8">
        <f t="shared" si="1466"/>
        <v>450</v>
      </c>
      <c r="AH2325" s="8">
        <f t="shared" si="1467"/>
        <v>510</v>
      </c>
    </row>
    <row r="2326" spans="1:34" x14ac:dyDescent="0.25">
      <c r="A2326" s="7" t="s">
        <v>6657</v>
      </c>
      <c r="B2326" s="7" t="s">
        <v>6658</v>
      </c>
      <c r="C2326" s="7" t="s">
        <v>177</v>
      </c>
      <c r="D2326" s="7" t="s">
        <v>1040</v>
      </c>
      <c r="E2326" s="7" t="str">
        <f>INDEX('Нормо-час по специальностям'!$B$6:$B$26,MATCH(D2326,'Нормо-час по специальностям'!$A$6:$A$26,0))</f>
        <v>Механик ПС / подъёмников / прессов / доков</v>
      </c>
      <c r="F2326" s="15">
        <v>3</v>
      </c>
      <c r="G2326" s="7" t="s">
        <v>7719</v>
      </c>
      <c r="H2326" s="11">
        <f t="shared" si="1451"/>
        <v>2.33</v>
      </c>
      <c r="I2326" s="8">
        <f>INDEX('Нормо-час по специальностям'!$D$6:$D$26,MATCH(D2326,'Нормо-час по специальностям'!$A$6:$A$26,0))</f>
        <v>1500</v>
      </c>
      <c r="J2326" s="8">
        <f>INDEX('Нормо-час по специальностям'!$E$6:$E$26,MATCH(D2326,'Нормо-час по специальностям'!$A$6:$A$26,0))</f>
        <v>1800</v>
      </c>
      <c r="K2326" s="8">
        <f t="shared" si="1452"/>
        <v>4500</v>
      </c>
      <c r="L2326" s="8">
        <f t="shared" si="1453"/>
        <v>5400</v>
      </c>
      <c r="M2326" s="8">
        <f>Расценки!L2325</f>
        <v>5050</v>
      </c>
      <c r="N2326" s="8">
        <f>Расценки!M2325</f>
        <v>5750</v>
      </c>
      <c r="O2326" s="10">
        <f t="shared" si="1454"/>
        <v>-0.1089108910891089</v>
      </c>
      <c r="P2326" s="10">
        <f t="shared" si="1455"/>
        <v>-6.0869565217391286E-2</v>
      </c>
      <c r="Q2326" s="7" t="str">
        <f t="shared" si="1456"/>
        <v>нормо-часы</v>
      </c>
      <c r="R2326" s="7" t="str">
        <f t="shared" si="1457"/>
        <v>равно</v>
      </c>
      <c r="S2326" s="8">
        <f t="shared" si="1458"/>
        <v>1683</v>
      </c>
      <c r="T2326" s="8">
        <f t="shared" si="1459"/>
        <v>1917</v>
      </c>
      <c r="U2326" s="8">
        <f>Расценки!F2325</f>
        <v>8500</v>
      </c>
      <c r="V2326" s="8">
        <f>Расценки!G2325</f>
        <v>10000</v>
      </c>
      <c r="W2326" s="10">
        <f t="shared" si="1460"/>
        <v>0.47058823529411764</v>
      </c>
      <c r="X2326" s="10">
        <f t="shared" si="1461"/>
        <v>0.46</v>
      </c>
      <c r="Y2326" s="9">
        <f>Расценки!H2325</f>
        <v>8500</v>
      </c>
      <c r="Z2326" s="9">
        <f>Расценки!I2325</f>
        <v>10000</v>
      </c>
      <c r="AA2326" s="10">
        <f>Расценки!J2325</f>
        <v>0</v>
      </c>
      <c r="AB2326" s="10">
        <f>Расценки!K2325</f>
        <v>0</v>
      </c>
      <c r="AC2326" s="16">
        <f t="shared" si="1462"/>
        <v>0.47058823529411764</v>
      </c>
      <c r="AD2326" s="16">
        <f t="shared" si="1463"/>
        <v>0.46</v>
      </c>
      <c r="AE2326" s="10">
        <f t="shared" si="1464"/>
        <v>0.40588235294117647</v>
      </c>
      <c r="AF2326" s="10">
        <f t="shared" si="1465"/>
        <v>0.42499999999999999</v>
      </c>
      <c r="AG2326" s="8">
        <f t="shared" si="1466"/>
        <v>4000</v>
      </c>
      <c r="AH2326" s="8">
        <f t="shared" si="1467"/>
        <v>4600</v>
      </c>
    </row>
    <row r="2327" spans="1:34" x14ac:dyDescent="0.25">
      <c r="A2327" s="7" t="s">
        <v>6660</v>
      </c>
      <c r="B2327" s="7" t="s">
        <v>6661</v>
      </c>
      <c r="C2327" s="7" t="s">
        <v>177</v>
      </c>
      <c r="D2327" s="7" t="s">
        <v>1040</v>
      </c>
      <c r="E2327" s="7" t="str">
        <f>INDEX('Нормо-час по специальностям'!$B$6:$B$26,MATCH(D2327,'Нормо-час по специальностям'!$A$6:$A$26,0))</f>
        <v>Механик ПС / подъёмников / прессов / доков</v>
      </c>
      <c r="F2327" s="15">
        <v>0.5</v>
      </c>
      <c r="G2327" s="7" t="s">
        <v>7719</v>
      </c>
      <c r="H2327" s="11">
        <f t="shared" si="1451"/>
        <v>14</v>
      </c>
      <c r="I2327" s="8">
        <f>INDEX('Нормо-час по специальностям'!$D$6:$D$26,MATCH(D2327,'Нормо-час по специальностям'!$A$6:$A$26,0))</f>
        <v>1500</v>
      </c>
      <c r="J2327" s="8">
        <f>INDEX('Нормо-час по специальностям'!$E$6:$E$26,MATCH(D2327,'Нормо-час по специальностям'!$A$6:$A$26,0))</f>
        <v>1800</v>
      </c>
      <c r="K2327" s="8">
        <f t="shared" si="1452"/>
        <v>750</v>
      </c>
      <c r="L2327" s="8">
        <f t="shared" si="1453"/>
        <v>900</v>
      </c>
      <c r="M2327" s="8">
        <f>Расценки!L2326</f>
        <v>840</v>
      </c>
      <c r="N2327" s="8">
        <f>Расценки!M2326</f>
        <v>960</v>
      </c>
      <c r="O2327" s="10">
        <f t="shared" si="1454"/>
        <v>-0.1071428571428571</v>
      </c>
      <c r="P2327" s="10">
        <f t="shared" si="1455"/>
        <v>-6.25E-2</v>
      </c>
      <c r="Q2327" s="7" t="str">
        <f t="shared" si="1456"/>
        <v>нормо-часы</v>
      </c>
      <c r="R2327" s="7" t="str">
        <f t="shared" si="1457"/>
        <v>равно</v>
      </c>
      <c r="S2327" s="8">
        <f t="shared" si="1458"/>
        <v>1680</v>
      </c>
      <c r="T2327" s="8">
        <f t="shared" si="1459"/>
        <v>1920</v>
      </c>
      <c r="U2327" s="8">
        <f>Расценки!F2326</f>
        <v>1500</v>
      </c>
      <c r="V2327" s="8">
        <f>Расценки!G2326</f>
        <v>1750</v>
      </c>
      <c r="W2327" s="10">
        <f t="shared" si="1460"/>
        <v>0.5</v>
      </c>
      <c r="X2327" s="10">
        <f t="shared" si="1461"/>
        <v>0.48571428571428571</v>
      </c>
      <c r="Y2327" s="9">
        <f>Расценки!H2326</f>
        <v>1500</v>
      </c>
      <c r="Z2327" s="9">
        <f>Расценки!I2326</f>
        <v>1750</v>
      </c>
      <c r="AA2327" s="10">
        <f>Расценки!J2326</f>
        <v>0</v>
      </c>
      <c r="AB2327" s="10">
        <f>Расценки!K2326</f>
        <v>0</v>
      </c>
      <c r="AC2327" s="16">
        <f t="shared" si="1462"/>
        <v>0.5</v>
      </c>
      <c r="AD2327" s="16">
        <f t="shared" si="1463"/>
        <v>0.48571428571428571</v>
      </c>
      <c r="AE2327" s="10">
        <f t="shared" si="1464"/>
        <v>0.44</v>
      </c>
      <c r="AF2327" s="10">
        <f t="shared" si="1465"/>
        <v>0.4514285714285714</v>
      </c>
      <c r="AG2327" s="8">
        <f t="shared" si="1466"/>
        <v>750</v>
      </c>
      <c r="AH2327" s="8">
        <f t="shared" si="1467"/>
        <v>850</v>
      </c>
    </row>
    <row r="2328" spans="1:34" x14ac:dyDescent="0.25">
      <c r="A2328" s="7" t="s">
        <v>6662</v>
      </c>
      <c r="B2328" s="7" t="s">
        <v>6663</v>
      </c>
      <c r="C2328" s="7" t="s">
        <v>177</v>
      </c>
      <c r="D2328" s="7" t="s">
        <v>1040</v>
      </c>
      <c r="E2328" s="7" t="str">
        <f>INDEX('Нормо-час по специальностям'!$B$6:$B$26,MATCH(D2328,'Нормо-час по специальностям'!$A$6:$A$26,0))</f>
        <v>Механик ПС / подъёмников / прессов / доков</v>
      </c>
      <c r="F2328" s="15">
        <v>0.3</v>
      </c>
      <c r="G2328" s="7" t="s">
        <v>7719</v>
      </c>
      <c r="H2328" s="11">
        <f t="shared" si="1451"/>
        <v>23.33</v>
      </c>
      <c r="I2328" s="8">
        <f>INDEX('Нормо-час по специальностям'!$D$6:$D$26,MATCH(D2328,'Нормо-час по специальностям'!$A$6:$A$26,0))</f>
        <v>1500</v>
      </c>
      <c r="J2328" s="8">
        <f>INDEX('Нормо-час по специальностям'!$E$6:$E$26,MATCH(D2328,'Нормо-час по специальностям'!$A$6:$A$26,0))</f>
        <v>1800</v>
      </c>
      <c r="K2328" s="8">
        <f t="shared" si="1452"/>
        <v>450</v>
      </c>
      <c r="L2328" s="8">
        <f t="shared" si="1453"/>
        <v>540</v>
      </c>
      <c r="M2328" s="8">
        <f>Расценки!L2327</f>
        <v>540</v>
      </c>
      <c r="N2328" s="8">
        <f>Расценки!M2327</f>
        <v>600</v>
      </c>
      <c r="O2328" s="10">
        <f t="shared" si="1454"/>
        <v>-0.16666666666666663</v>
      </c>
      <c r="P2328" s="10">
        <f t="shared" si="1455"/>
        <v>-9.9999999999999978E-2</v>
      </c>
      <c r="Q2328" s="7" t="str">
        <f t="shared" si="1456"/>
        <v>нормо-часы</v>
      </c>
      <c r="R2328" s="7" t="str">
        <f t="shared" si="1457"/>
        <v>равно</v>
      </c>
      <c r="S2328" s="8">
        <f t="shared" si="1458"/>
        <v>1800</v>
      </c>
      <c r="T2328" s="8">
        <f t="shared" si="1459"/>
        <v>2000</v>
      </c>
      <c r="U2328" s="8">
        <f>Расценки!F2327</f>
        <v>1000</v>
      </c>
      <c r="V2328" s="8">
        <f>Расценки!G2327</f>
        <v>1150</v>
      </c>
      <c r="W2328" s="10">
        <f t="shared" si="1460"/>
        <v>0.55000000000000004</v>
      </c>
      <c r="X2328" s="10">
        <f t="shared" si="1461"/>
        <v>0.5304347826086957</v>
      </c>
      <c r="Y2328" s="9">
        <f>Расценки!H2327</f>
        <v>1000</v>
      </c>
      <c r="Z2328" s="9">
        <f>Расценки!I2327</f>
        <v>1150</v>
      </c>
      <c r="AA2328" s="10">
        <f>Расценки!J2327</f>
        <v>0</v>
      </c>
      <c r="AB2328" s="10">
        <f>Расценки!K2327</f>
        <v>0</v>
      </c>
      <c r="AC2328" s="16">
        <f t="shared" si="1462"/>
        <v>0.55000000000000004</v>
      </c>
      <c r="AD2328" s="16">
        <f t="shared" si="1463"/>
        <v>0.5304347826086957</v>
      </c>
      <c r="AE2328" s="10">
        <f t="shared" si="1464"/>
        <v>0.46</v>
      </c>
      <c r="AF2328" s="10">
        <f t="shared" si="1465"/>
        <v>0.47826086956521741</v>
      </c>
      <c r="AG2328" s="8">
        <f t="shared" si="1466"/>
        <v>550</v>
      </c>
      <c r="AH2328" s="8">
        <f t="shared" si="1467"/>
        <v>610</v>
      </c>
    </row>
    <row r="2329" spans="1:34" x14ac:dyDescent="0.25">
      <c r="A2329" s="7" t="s">
        <v>6664</v>
      </c>
      <c r="B2329" s="7" t="s">
        <v>6665</v>
      </c>
      <c r="C2329" s="7" t="s">
        <v>177</v>
      </c>
      <c r="D2329" s="7" t="s">
        <v>1040</v>
      </c>
      <c r="E2329" s="7" t="str">
        <f>INDEX('Нормо-час по специальностям'!$B$6:$B$26,MATCH(D2329,'Нормо-час по специальностям'!$A$6:$A$26,0))</f>
        <v>Механик ПС / подъёмников / прессов / доков</v>
      </c>
      <c r="F2329" s="15">
        <v>8</v>
      </c>
      <c r="G2329" s="7" t="s">
        <v>7719</v>
      </c>
      <c r="H2329" s="11">
        <f t="shared" si="1451"/>
        <v>0.88</v>
      </c>
      <c r="I2329" s="8">
        <f>INDEX('Нормо-час по специальностям'!$D$6:$D$26,MATCH(D2329,'Нормо-час по специальностям'!$A$6:$A$26,0))</f>
        <v>1500</v>
      </c>
      <c r="J2329" s="8">
        <f>INDEX('Нормо-час по специальностям'!$E$6:$E$26,MATCH(D2329,'Нормо-час по специальностям'!$A$6:$A$26,0))</f>
        <v>1800</v>
      </c>
      <c r="K2329" s="8">
        <f t="shared" si="1452"/>
        <v>12000</v>
      </c>
      <c r="L2329" s="8">
        <f t="shared" si="1453"/>
        <v>14400</v>
      </c>
      <c r="M2329" s="8">
        <f>Расценки!L2328</f>
        <v>15000</v>
      </c>
      <c r="N2329" s="8">
        <f>Расценки!M2328</f>
        <v>18000</v>
      </c>
      <c r="O2329" s="10">
        <f t="shared" si="1454"/>
        <v>-0.19999999999999996</v>
      </c>
      <c r="P2329" s="10">
        <f t="shared" si="1455"/>
        <v>-0.19999999999999996</v>
      </c>
      <c r="Q2329" s="7" t="str">
        <f t="shared" si="1456"/>
        <v>нормо-часы</v>
      </c>
      <c r="R2329" s="7" t="str">
        <f t="shared" si="1457"/>
        <v>нормо-часы</v>
      </c>
      <c r="S2329" s="8">
        <f t="shared" si="1458"/>
        <v>1875</v>
      </c>
      <c r="T2329" s="8">
        <f t="shared" si="1459"/>
        <v>2250</v>
      </c>
      <c r="U2329" s="8">
        <f>Расценки!F2328</f>
        <v>25000</v>
      </c>
      <c r="V2329" s="8">
        <f>Расценки!G2328</f>
        <v>30000</v>
      </c>
      <c r="W2329" s="10">
        <f t="shared" si="1460"/>
        <v>0.52</v>
      </c>
      <c r="X2329" s="10">
        <f t="shared" si="1461"/>
        <v>0.52</v>
      </c>
      <c r="Y2329" s="9">
        <f>Расценки!H2328</f>
        <v>25000</v>
      </c>
      <c r="Z2329" s="9">
        <f>Расценки!I2328</f>
        <v>30000</v>
      </c>
      <c r="AA2329" s="10">
        <f>Расценки!J2328</f>
        <v>0</v>
      </c>
      <c r="AB2329" s="10">
        <f>Расценки!K2328</f>
        <v>0</v>
      </c>
      <c r="AC2329" s="16">
        <f t="shared" si="1462"/>
        <v>0.52</v>
      </c>
      <c r="AD2329" s="16">
        <f t="shared" si="1463"/>
        <v>0.52</v>
      </c>
      <c r="AE2329" s="10">
        <f t="shared" si="1464"/>
        <v>0.4</v>
      </c>
      <c r="AF2329" s="10">
        <f t="shared" si="1465"/>
        <v>0.4</v>
      </c>
      <c r="AG2329" s="8">
        <f t="shared" si="1466"/>
        <v>13000</v>
      </c>
      <c r="AH2329" s="8">
        <f t="shared" si="1467"/>
        <v>15600</v>
      </c>
    </row>
    <row r="2330" spans="1:34" x14ac:dyDescent="0.25">
      <c r="A2330" s="7" t="s">
        <v>6667</v>
      </c>
      <c r="B2330" s="7" t="s">
        <v>6668</v>
      </c>
      <c r="C2330" s="7" t="s">
        <v>177</v>
      </c>
      <c r="D2330" s="7" t="s">
        <v>41</v>
      </c>
      <c r="E2330" s="7" t="str">
        <f>INDEX('Нормо-час по специальностям'!$B$6:$B$26,MATCH(D2330,'Нормо-час по специальностям'!$A$6:$A$26,0))</f>
        <v>Сварщик / монтажник МК</v>
      </c>
      <c r="F2330" s="15">
        <v>3</v>
      </c>
      <c r="G2330" s="7" t="s">
        <v>7720</v>
      </c>
      <c r="H2330" s="11">
        <f t="shared" si="1451"/>
        <v>2.33</v>
      </c>
      <c r="I2330" s="8">
        <f>INDEX('Нормо-час по специальностям'!$D$6:$D$26,MATCH(D2330,'Нормо-час по специальностям'!$A$6:$A$26,0))</f>
        <v>900</v>
      </c>
      <c r="J2330" s="8">
        <f>INDEX('Нормо-час по специальностям'!$E$6:$E$26,MATCH(D2330,'Нормо-час по специальностям'!$A$6:$A$26,0))</f>
        <v>1080</v>
      </c>
      <c r="K2330" s="8">
        <f t="shared" si="1452"/>
        <v>2700</v>
      </c>
      <c r="L2330" s="8">
        <f t="shared" si="1453"/>
        <v>3240</v>
      </c>
      <c r="M2330" s="8">
        <f>Расценки!L2329</f>
        <v>5050</v>
      </c>
      <c r="N2330" s="8">
        <f>Расценки!M2329</f>
        <v>5900</v>
      </c>
      <c r="O2330" s="10">
        <f t="shared" si="1454"/>
        <v>-0.46534653465346532</v>
      </c>
      <c r="P2330" s="10">
        <f t="shared" si="1455"/>
        <v>-0.45084745762711864</v>
      </c>
      <c r="Q2330" s="7" t="str">
        <f t="shared" si="1456"/>
        <v>нормо-часы</v>
      </c>
      <c r="R2330" s="7" t="str">
        <f t="shared" si="1457"/>
        <v>нормо-часы</v>
      </c>
      <c r="S2330" s="8">
        <f t="shared" si="1458"/>
        <v>1683</v>
      </c>
      <c r="T2330" s="8">
        <f t="shared" si="1459"/>
        <v>1967</v>
      </c>
      <c r="U2330" s="8">
        <f>Расценки!F2329</f>
        <v>9000</v>
      </c>
      <c r="V2330" s="8">
        <f>Расценки!G2329</f>
        <v>10500</v>
      </c>
      <c r="W2330" s="10">
        <f t="shared" si="1460"/>
        <v>0.7</v>
      </c>
      <c r="X2330" s="10">
        <f t="shared" si="1461"/>
        <v>0.69142857142857139</v>
      </c>
      <c r="Y2330" s="9">
        <f>Расценки!H2329</f>
        <v>9000</v>
      </c>
      <c r="Z2330" s="9">
        <f>Расценки!I2329</f>
        <v>10500</v>
      </c>
      <c r="AA2330" s="10">
        <f>Расценки!J2329</f>
        <v>0</v>
      </c>
      <c r="AB2330" s="10">
        <f>Расценки!K2329</f>
        <v>0</v>
      </c>
      <c r="AC2330" s="16">
        <f t="shared" si="1462"/>
        <v>0.7</v>
      </c>
      <c r="AD2330" s="16">
        <f t="shared" si="1463"/>
        <v>0.69142857142857139</v>
      </c>
      <c r="AE2330" s="10">
        <f t="shared" si="1464"/>
        <v>0.43888888888888888</v>
      </c>
      <c r="AF2330" s="10">
        <f t="shared" si="1465"/>
        <v>0.43809523809523809</v>
      </c>
      <c r="AG2330" s="8">
        <f t="shared" si="1466"/>
        <v>6300</v>
      </c>
      <c r="AH2330" s="8">
        <f t="shared" si="1467"/>
        <v>7260</v>
      </c>
    </row>
    <row r="2331" spans="1:34" x14ac:dyDescent="0.25">
      <c r="A2331" s="7" t="s">
        <v>6669</v>
      </c>
      <c r="B2331" s="7" t="s">
        <v>6670</v>
      </c>
      <c r="C2331" s="7" t="s">
        <v>177</v>
      </c>
      <c r="D2331" s="7" t="s">
        <v>1040</v>
      </c>
      <c r="E2331" s="7" t="str">
        <f>INDEX('Нормо-час по специальностям'!$B$6:$B$26,MATCH(D2331,'Нормо-час по специальностям'!$A$6:$A$26,0))</f>
        <v>Механик ПС / подъёмников / прессов / доков</v>
      </c>
      <c r="F2331" s="15">
        <v>2.5</v>
      </c>
      <c r="G2331" s="7" t="s">
        <v>7719</v>
      </c>
      <c r="H2331" s="11">
        <f t="shared" si="1451"/>
        <v>2.8</v>
      </c>
      <c r="I2331" s="8">
        <f>INDEX('Нормо-час по специальностям'!$D$6:$D$26,MATCH(D2331,'Нормо-час по специальностям'!$A$6:$A$26,0))</f>
        <v>1500</v>
      </c>
      <c r="J2331" s="8">
        <f>INDEX('Нормо-час по специальностям'!$E$6:$E$26,MATCH(D2331,'Нормо-час по специальностям'!$A$6:$A$26,0))</f>
        <v>1800</v>
      </c>
      <c r="K2331" s="8">
        <f t="shared" si="1452"/>
        <v>3750</v>
      </c>
      <c r="L2331" s="8">
        <f t="shared" si="1453"/>
        <v>4500</v>
      </c>
      <c r="M2331" s="8">
        <f>Расценки!L2330</f>
        <v>4200</v>
      </c>
      <c r="N2331" s="8">
        <f>Расценки!M2330</f>
        <v>4800</v>
      </c>
      <c r="O2331" s="10">
        <f t="shared" si="1454"/>
        <v>-0.1071428571428571</v>
      </c>
      <c r="P2331" s="10">
        <f t="shared" si="1455"/>
        <v>-6.25E-2</v>
      </c>
      <c r="Q2331" s="7" t="str">
        <f t="shared" si="1456"/>
        <v>нормо-часы</v>
      </c>
      <c r="R2331" s="7" t="str">
        <f t="shared" si="1457"/>
        <v>равно</v>
      </c>
      <c r="S2331" s="8">
        <f t="shared" si="1458"/>
        <v>1680</v>
      </c>
      <c r="T2331" s="8">
        <f t="shared" si="1459"/>
        <v>1920</v>
      </c>
      <c r="U2331" s="8">
        <f>Расценки!F2330</f>
        <v>7000</v>
      </c>
      <c r="V2331" s="8">
        <f>Расценки!G2330</f>
        <v>8500</v>
      </c>
      <c r="W2331" s="10">
        <f t="shared" si="1460"/>
        <v>0.4642857142857143</v>
      </c>
      <c r="X2331" s="10">
        <f t="shared" si="1461"/>
        <v>0.47058823529411764</v>
      </c>
      <c r="Y2331" s="9">
        <f>Расценки!H2330</f>
        <v>7000</v>
      </c>
      <c r="Z2331" s="9">
        <f>Расценки!I2330</f>
        <v>8500</v>
      </c>
      <c r="AA2331" s="10">
        <f>Расценки!J2330</f>
        <v>0</v>
      </c>
      <c r="AB2331" s="10">
        <f>Расценки!K2330</f>
        <v>0</v>
      </c>
      <c r="AC2331" s="16">
        <f t="shared" si="1462"/>
        <v>0.4642857142857143</v>
      </c>
      <c r="AD2331" s="16">
        <f t="shared" si="1463"/>
        <v>0.47058823529411764</v>
      </c>
      <c r="AE2331" s="10">
        <f t="shared" si="1464"/>
        <v>0.4</v>
      </c>
      <c r="AF2331" s="10">
        <f t="shared" si="1465"/>
        <v>0.43529411764705883</v>
      </c>
      <c r="AG2331" s="8">
        <f t="shared" si="1466"/>
        <v>3250</v>
      </c>
      <c r="AH2331" s="8">
        <f t="shared" si="1467"/>
        <v>4000</v>
      </c>
    </row>
    <row r="2332" spans="1:34" x14ac:dyDescent="0.25">
      <c r="A2332" s="7" t="s">
        <v>6671</v>
      </c>
      <c r="B2332" s="7" t="s">
        <v>6672</v>
      </c>
      <c r="C2332" s="7" t="s">
        <v>177</v>
      </c>
      <c r="D2332" s="7" t="s">
        <v>1040</v>
      </c>
      <c r="E2332" s="7" t="str">
        <f>INDEX('Нормо-час по специальностям'!$B$6:$B$26,MATCH(D2332,'Нормо-час по специальностям'!$A$6:$A$26,0))</f>
        <v>Механик ПС / подъёмников / прессов / доков</v>
      </c>
      <c r="F2332" s="15">
        <v>0.4</v>
      </c>
      <c r="G2332" s="7" t="s">
        <v>7719</v>
      </c>
      <c r="H2332" s="11">
        <f t="shared" si="1451"/>
        <v>17.5</v>
      </c>
      <c r="I2332" s="8">
        <f>INDEX('Нормо-час по специальностям'!$D$6:$D$26,MATCH(D2332,'Нормо-час по специальностям'!$A$6:$A$26,0))</f>
        <v>1500</v>
      </c>
      <c r="J2332" s="8">
        <f>INDEX('Нормо-час по специальностям'!$E$6:$E$26,MATCH(D2332,'Нормо-час по специальностям'!$A$6:$A$26,0))</f>
        <v>1800</v>
      </c>
      <c r="K2332" s="8">
        <f t="shared" si="1452"/>
        <v>600</v>
      </c>
      <c r="L2332" s="8">
        <f t="shared" si="1453"/>
        <v>720</v>
      </c>
      <c r="M2332" s="8">
        <f>Расценки!L2331</f>
        <v>670</v>
      </c>
      <c r="N2332" s="8">
        <f>Расценки!M2331</f>
        <v>780</v>
      </c>
      <c r="O2332" s="10">
        <f t="shared" si="1454"/>
        <v>-0.10447761194029848</v>
      </c>
      <c r="P2332" s="10">
        <f t="shared" si="1455"/>
        <v>-7.6923076923076872E-2</v>
      </c>
      <c r="Q2332" s="7" t="str">
        <f t="shared" si="1456"/>
        <v>нормо-часы</v>
      </c>
      <c r="R2332" s="7" t="str">
        <f t="shared" si="1457"/>
        <v>равно</v>
      </c>
      <c r="S2332" s="8">
        <f t="shared" si="1458"/>
        <v>1675</v>
      </c>
      <c r="T2332" s="8">
        <f t="shared" si="1459"/>
        <v>1950</v>
      </c>
      <c r="U2332" s="8">
        <f>Расценки!F2331</f>
        <v>1200</v>
      </c>
      <c r="V2332" s="8">
        <f>Расценки!G2331</f>
        <v>1400</v>
      </c>
      <c r="W2332" s="10">
        <f t="shared" si="1460"/>
        <v>0.5</v>
      </c>
      <c r="X2332" s="10">
        <f t="shared" si="1461"/>
        <v>0.48571428571428571</v>
      </c>
      <c r="Y2332" s="9">
        <f>Расценки!H2331</f>
        <v>1200</v>
      </c>
      <c r="Z2332" s="9">
        <f>Расценки!I2331</f>
        <v>1400</v>
      </c>
      <c r="AA2332" s="10">
        <f>Расценки!J2331</f>
        <v>0</v>
      </c>
      <c r="AB2332" s="10">
        <f>Расценки!K2331</f>
        <v>0</v>
      </c>
      <c r="AC2332" s="16">
        <f t="shared" si="1462"/>
        <v>0.5</v>
      </c>
      <c r="AD2332" s="16">
        <f t="shared" si="1463"/>
        <v>0.48571428571428571</v>
      </c>
      <c r="AE2332" s="10">
        <f t="shared" si="1464"/>
        <v>0.44166666666666665</v>
      </c>
      <c r="AF2332" s="10">
        <f t="shared" si="1465"/>
        <v>0.44285714285714284</v>
      </c>
      <c r="AG2332" s="8">
        <f t="shared" si="1466"/>
        <v>600</v>
      </c>
      <c r="AH2332" s="8">
        <f t="shared" si="1467"/>
        <v>680</v>
      </c>
    </row>
    <row r="2333" spans="1:34" x14ac:dyDescent="0.25">
      <c r="A2333" s="7" t="s">
        <v>6674</v>
      </c>
      <c r="B2333" s="7" t="s">
        <v>6675</v>
      </c>
      <c r="C2333" s="7" t="s">
        <v>177</v>
      </c>
      <c r="D2333" s="7" t="s">
        <v>1040</v>
      </c>
      <c r="E2333" s="7" t="str">
        <f>INDEX('Нормо-час по специальностям'!$B$6:$B$26,MATCH(D2333,'Нормо-час по специальностям'!$A$6:$A$26,0))</f>
        <v>Механик ПС / подъёмников / прессов / доков</v>
      </c>
      <c r="F2333" s="15">
        <v>1.5</v>
      </c>
      <c r="G2333" s="7" t="s">
        <v>7719</v>
      </c>
      <c r="H2333" s="11">
        <f t="shared" si="1451"/>
        <v>4.67</v>
      </c>
      <c r="I2333" s="8">
        <f>INDEX('Нормо-час по специальностям'!$D$6:$D$26,MATCH(D2333,'Нормо-час по специальностям'!$A$6:$A$26,0))</f>
        <v>1500</v>
      </c>
      <c r="J2333" s="8">
        <f>INDEX('Нормо-час по специальностям'!$E$6:$E$26,MATCH(D2333,'Нормо-час по специальностям'!$A$6:$A$26,0))</f>
        <v>1800</v>
      </c>
      <c r="K2333" s="8">
        <f t="shared" si="1452"/>
        <v>2250</v>
      </c>
      <c r="L2333" s="8">
        <f t="shared" si="1453"/>
        <v>2700</v>
      </c>
      <c r="M2333" s="8">
        <f>Расценки!L2332</f>
        <v>2500</v>
      </c>
      <c r="N2333" s="8">
        <f>Расценки!M2332</f>
        <v>2900</v>
      </c>
      <c r="O2333" s="10">
        <f t="shared" si="1454"/>
        <v>-9.9999999999999978E-2</v>
      </c>
      <c r="P2333" s="10">
        <f t="shared" si="1455"/>
        <v>-6.8965517241379337E-2</v>
      </c>
      <c r="Q2333" s="7" t="str">
        <f t="shared" si="1456"/>
        <v>равно</v>
      </c>
      <c r="R2333" s="7" t="str">
        <f t="shared" si="1457"/>
        <v>равно</v>
      </c>
      <c r="S2333" s="8">
        <f t="shared" si="1458"/>
        <v>1667</v>
      </c>
      <c r="T2333" s="8">
        <f t="shared" si="1459"/>
        <v>1933</v>
      </c>
      <c r="U2333" s="8">
        <f>Расценки!F2332</f>
        <v>4500</v>
      </c>
      <c r="V2333" s="8">
        <f>Расценки!G2332</f>
        <v>5200</v>
      </c>
      <c r="W2333" s="10">
        <f t="shared" si="1460"/>
        <v>0.5</v>
      </c>
      <c r="X2333" s="10">
        <f t="shared" si="1461"/>
        <v>0.48076923076923078</v>
      </c>
      <c r="Y2333" s="9">
        <f>Расценки!H2332</f>
        <v>4500</v>
      </c>
      <c r="Z2333" s="9">
        <f>Расценки!I2332</f>
        <v>5200</v>
      </c>
      <c r="AA2333" s="10">
        <f>Расценки!J2332</f>
        <v>0</v>
      </c>
      <c r="AB2333" s="10">
        <f>Расценки!K2332</f>
        <v>0</v>
      </c>
      <c r="AC2333" s="16">
        <f t="shared" si="1462"/>
        <v>0.5</v>
      </c>
      <c r="AD2333" s="16">
        <f t="shared" si="1463"/>
        <v>0.48076923076923078</v>
      </c>
      <c r="AE2333" s="10">
        <f t="shared" si="1464"/>
        <v>0.44444444444444442</v>
      </c>
      <c r="AF2333" s="10">
        <f t="shared" si="1465"/>
        <v>0.44230769230769229</v>
      </c>
      <c r="AG2333" s="8">
        <f t="shared" si="1466"/>
        <v>2250</v>
      </c>
      <c r="AH2333" s="8">
        <f t="shared" si="1467"/>
        <v>2500</v>
      </c>
    </row>
    <row r="2334" spans="1:34" x14ac:dyDescent="0.25">
      <c r="A2334" s="12" t="s">
        <v>6677</v>
      </c>
      <c r="B2334" s="12" t="s">
        <v>6678</v>
      </c>
      <c r="C2334" s="12" t="s">
        <v>6491</v>
      </c>
      <c r="D2334" s="7" t="s">
        <v>1040</v>
      </c>
      <c r="E2334" s="7" t="str">
        <f>INDEX('Нормо-час по специальностям'!$B$6:$B$26,MATCH(D2334,'Нормо-час по специальностям'!$A$6:$A$26,0))</f>
        <v>Механик ПС / подъёмников / прессов / доков</v>
      </c>
      <c r="F2334" s="15">
        <v>2</v>
      </c>
      <c r="G2334" s="7" t="s">
        <v>7721</v>
      </c>
      <c r="H2334" s="11">
        <f t="shared" si="1451"/>
        <v>3.5</v>
      </c>
      <c r="I2334" s="8">
        <f>INDEX('Нормо-час по специальностям'!$D$6:$D$26,MATCH(D2334,'Нормо-час по специальностям'!$A$6:$A$26,0))</f>
        <v>1500</v>
      </c>
      <c r="J2334" s="8">
        <f>INDEX('Нормо-час по специальностям'!$E$6:$E$26,MATCH(D2334,'Нормо-час по специальностям'!$A$6:$A$26,0))</f>
        <v>1800</v>
      </c>
      <c r="K2334" s="8">
        <f t="shared" si="1452"/>
        <v>3000</v>
      </c>
      <c r="L2334" s="8">
        <f t="shared" si="1453"/>
        <v>3600</v>
      </c>
      <c r="M2334" s="8">
        <f>Расценки!L2333</f>
        <v>3350</v>
      </c>
      <c r="N2334" s="8">
        <f>Расценки!M2333</f>
        <v>3850</v>
      </c>
      <c r="O2334" s="10">
        <f t="shared" si="1454"/>
        <v>-0.10447761194029848</v>
      </c>
      <c r="P2334" s="10">
        <f t="shared" si="1455"/>
        <v>-6.4935064935064957E-2</v>
      </c>
      <c r="Q2334" s="7" t="str">
        <f t="shared" si="1456"/>
        <v>нормо-часы</v>
      </c>
      <c r="R2334" s="7" t="str">
        <f t="shared" si="1457"/>
        <v>равно</v>
      </c>
      <c r="S2334" s="8">
        <f t="shared" si="1458"/>
        <v>1675</v>
      </c>
      <c r="T2334" s="8">
        <f t="shared" si="1459"/>
        <v>1925</v>
      </c>
      <c r="U2334" s="8">
        <f>Расценки!F2333</f>
        <v>5500</v>
      </c>
      <c r="V2334" s="8">
        <f>Расценки!G2333</f>
        <v>6500</v>
      </c>
      <c r="W2334" s="10">
        <f t="shared" si="1460"/>
        <v>0.45454545454545453</v>
      </c>
      <c r="X2334" s="10">
        <f t="shared" si="1461"/>
        <v>0.44615384615384618</v>
      </c>
      <c r="Y2334" s="9">
        <f>Расценки!H2333</f>
        <v>5500</v>
      </c>
      <c r="Z2334" s="9">
        <f>Расценки!I2333</f>
        <v>6500</v>
      </c>
      <c r="AA2334" s="10">
        <f>Расценки!J2333</f>
        <v>0</v>
      </c>
      <c r="AB2334" s="10">
        <f>Расценки!K2333</f>
        <v>0</v>
      </c>
      <c r="AC2334" s="16">
        <f t="shared" si="1462"/>
        <v>0.45454545454545453</v>
      </c>
      <c r="AD2334" s="16">
        <f t="shared" si="1463"/>
        <v>0.44615384615384618</v>
      </c>
      <c r="AE2334" s="10">
        <f t="shared" si="1464"/>
        <v>0.39090909090909093</v>
      </c>
      <c r="AF2334" s="10">
        <f t="shared" si="1465"/>
        <v>0.40769230769230769</v>
      </c>
      <c r="AG2334" s="8">
        <f t="shared" si="1466"/>
        <v>2500</v>
      </c>
      <c r="AH2334" s="8">
        <f t="shared" si="1467"/>
        <v>2900</v>
      </c>
    </row>
    <row r="2335" spans="1:34" x14ac:dyDescent="0.25">
      <c r="A2335" s="12" t="s">
        <v>6679</v>
      </c>
      <c r="B2335" s="12" t="s">
        <v>6680</v>
      </c>
      <c r="C2335" s="12" t="s">
        <v>177</v>
      </c>
      <c r="D2335" s="7" t="s">
        <v>1040</v>
      </c>
      <c r="E2335" s="7" t="str">
        <f>INDEX('Нормо-час по специальностям'!$B$6:$B$26,MATCH(D2335,'Нормо-час по специальностям'!$A$6:$A$26,0))</f>
        <v>Механик ПС / подъёмников / прессов / доков</v>
      </c>
      <c r="F2335" s="15">
        <v>0.5</v>
      </c>
      <c r="G2335" s="7" t="s">
        <v>7719</v>
      </c>
      <c r="H2335" s="11">
        <f t="shared" si="1451"/>
        <v>14</v>
      </c>
      <c r="I2335" s="8">
        <f>INDEX('Нормо-час по специальностям'!$D$6:$D$26,MATCH(D2335,'Нормо-час по специальностям'!$A$6:$A$26,0))</f>
        <v>1500</v>
      </c>
      <c r="J2335" s="8">
        <f>INDEX('Нормо-час по специальностям'!$E$6:$E$26,MATCH(D2335,'Нормо-час по специальностям'!$A$6:$A$26,0))</f>
        <v>1800</v>
      </c>
      <c r="K2335" s="8">
        <f t="shared" si="1452"/>
        <v>750</v>
      </c>
      <c r="L2335" s="8">
        <f t="shared" si="1453"/>
        <v>900</v>
      </c>
      <c r="M2335" s="8">
        <f>Расценки!L2334</f>
        <v>840</v>
      </c>
      <c r="N2335" s="8">
        <f>Расценки!M2334</f>
        <v>960</v>
      </c>
      <c r="O2335" s="10">
        <f t="shared" si="1454"/>
        <v>-0.1071428571428571</v>
      </c>
      <c r="P2335" s="10">
        <f t="shared" si="1455"/>
        <v>-6.25E-2</v>
      </c>
      <c r="Q2335" s="7" t="str">
        <f t="shared" si="1456"/>
        <v>нормо-часы</v>
      </c>
      <c r="R2335" s="7" t="str">
        <f t="shared" si="1457"/>
        <v>равно</v>
      </c>
      <c r="S2335" s="8">
        <f t="shared" si="1458"/>
        <v>1680</v>
      </c>
      <c r="T2335" s="8">
        <f t="shared" si="1459"/>
        <v>1920</v>
      </c>
      <c r="U2335" s="8">
        <f>Расценки!F2334</f>
        <v>1500</v>
      </c>
      <c r="V2335" s="8">
        <f>Расценки!G2334</f>
        <v>1750</v>
      </c>
      <c r="W2335" s="10">
        <f t="shared" si="1460"/>
        <v>0.5</v>
      </c>
      <c r="X2335" s="10">
        <f t="shared" si="1461"/>
        <v>0.48571428571428571</v>
      </c>
      <c r="Y2335" s="9">
        <f>Расценки!H2334</f>
        <v>1500</v>
      </c>
      <c r="Z2335" s="9">
        <f>Расценки!I2334</f>
        <v>1750</v>
      </c>
      <c r="AA2335" s="10">
        <f>Расценки!J2334</f>
        <v>0</v>
      </c>
      <c r="AB2335" s="10">
        <f>Расценки!K2334</f>
        <v>0</v>
      </c>
      <c r="AC2335" s="16">
        <f t="shared" si="1462"/>
        <v>0.5</v>
      </c>
      <c r="AD2335" s="16">
        <f t="shared" si="1463"/>
        <v>0.48571428571428571</v>
      </c>
      <c r="AE2335" s="10">
        <f t="shared" si="1464"/>
        <v>0.44</v>
      </c>
      <c r="AF2335" s="10">
        <f t="shared" si="1465"/>
        <v>0.4514285714285714</v>
      </c>
      <c r="AG2335" s="8">
        <f t="shared" si="1466"/>
        <v>750</v>
      </c>
      <c r="AH2335" s="8">
        <f t="shared" si="1467"/>
        <v>850</v>
      </c>
    </row>
    <row r="2336" spans="1:34" x14ac:dyDescent="0.25">
      <c r="A2336" s="12" t="s">
        <v>6681</v>
      </c>
      <c r="B2336" s="12" t="s">
        <v>6682</v>
      </c>
      <c r="C2336" s="12" t="s">
        <v>1050</v>
      </c>
      <c r="D2336" s="7" t="s">
        <v>1040</v>
      </c>
      <c r="E2336" s="7" t="str">
        <f>INDEX('Нормо-час по специальностям'!$B$6:$B$26,MATCH(D2336,'Нормо-час по специальностям'!$A$6:$A$26,0))</f>
        <v>Механик ПС / подъёмников / прессов / доков</v>
      </c>
      <c r="F2336" s="15">
        <v>4</v>
      </c>
      <c r="G2336" s="7" t="s">
        <v>7721</v>
      </c>
      <c r="H2336" s="11">
        <f t="shared" si="1451"/>
        <v>1.75</v>
      </c>
      <c r="I2336" s="8">
        <f>INDEX('Нормо-час по специальностям'!$D$6:$D$26,MATCH(D2336,'Нормо-час по специальностям'!$A$6:$A$26,0))</f>
        <v>1500</v>
      </c>
      <c r="J2336" s="8">
        <f>INDEX('Нормо-час по специальностям'!$E$6:$E$26,MATCH(D2336,'Нормо-час по специальностям'!$A$6:$A$26,0))</f>
        <v>1800</v>
      </c>
      <c r="K2336" s="8">
        <f t="shared" si="1452"/>
        <v>6000</v>
      </c>
      <c r="L2336" s="8">
        <f t="shared" si="1453"/>
        <v>7200</v>
      </c>
      <c r="M2336" s="8">
        <f>Расценки!L2335</f>
        <v>6600</v>
      </c>
      <c r="N2336" s="8">
        <f>Расценки!M2335</f>
        <v>7550</v>
      </c>
      <c r="O2336" s="10">
        <f t="shared" si="1454"/>
        <v>-9.0909090909090939E-2</v>
      </c>
      <c r="P2336" s="10">
        <f t="shared" si="1455"/>
        <v>-4.635761589403975E-2</v>
      </c>
      <c r="Q2336" s="7" t="str">
        <f t="shared" si="1456"/>
        <v>равно</v>
      </c>
      <c r="R2336" s="7" t="str">
        <f t="shared" si="1457"/>
        <v>равно</v>
      </c>
      <c r="S2336" s="8">
        <f t="shared" si="1458"/>
        <v>1650</v>
      </c>
      <c r="T2336" s="8">
        <f t="shared" si="1459"/>
        <v>1888</v>
      </c>
      <c r="U2336" s="8">
        <f>Расценки!F2335</f>
        <v>11000</v>
      </c>
      <c r="V2336" s="8">
        <f>Расценки!G2335</f>
        <v>12500</v>
      </c>
      <c r="W2336" s="10">
        <f t="shared" si="1460"/>
        <v>0.45454545454545453</v>
      </c>
      <c r="X2336" s="10">
        <f t="shared" si="1461"/>
        <v>0.42399999999999999</v>
      </c>
      <c r="Y2336" s="9">
        <f>Расценки!H2335</f>
        <v>11000</v>
      </c>
      <c r="Z2336" s="9">
        <f>Расценки!I2335</f>
        <v>12500</v>
      </c>
      <c r="AA2336" s="10">
        <f>Расценки!J2335</f>
        <v>0</v>
      </c>
      <c r="AB2336" s="10">
        <f>Расценки!K2335</f>
        <v>0</v>
      </c>
      <c r="AC2336" s="16">
        <f t="shared" si="1462"/>
        <v>0.45454545454545453</v>
      </c>
      <c r="AD2336" s="16">
        <f t="shared" si="1463"/>
        <v>0.42399999999999999</v>
      </c>
      <c r="AE2336" s="10">
        <f t="shared" si="1464"/>
        <v>0.4</v>
      </c>
      <c r="AF2336" s="10">
        <f t="shared" si="1465"/>
        <v>0.39600000000000002</v>
      </c>
      <c r="AG2336" s="8">
        <f t="shared" si="1466"/>
        <v>5000</v>
      </c>
      <c r="AH2336" s="8">
        <f t="shared" si="1467"/>
        <v>5300</v>
      </c>
    </row>
    <row r="2337" spans="1:34" x14ac:dyDescent="0.25">
      <c r="A2337" s="12" t="s">
        <v>6683</v>
      </c>
      <c r="B2337" s="12" t="s">
        <v>6684</v>
      </c>
      <c r="C2337" s="12" t="s">
        <v>1490</v>
      </c>
      <c r="D2337" s="7" t="s">
        <v>1040</v>
      </c>
      <c r="E2337" s="7" t="str">
        <f>INDEX('Нормо-час по специальностям'!$B$6:$B$26,MATCH(D2337,'Нормо-час по специальностям'!$A$6:$A$26,0))</f>
        <v>Механик ПС / подъёмников / прессов / доков</v>
      </c>
      <c r="F2337" s="15">
        <v>1</v>
      </c>
      <c r="G2337" s="7" t="s">
        <v>6999</v>
      </c>
      <c r="H2337" s="11">
        <f t="shared" si="1451"/>
        <v>7</v>
      </c>
      <c r="I2337" s="8">
        <f>INDEX('Нормо-час по специальностям'!$D$6:$D$26,MATCH(D2337,'Нормо-час по специальностям'!$A$6:$A$26,0))</f>
        <v>1500</v>
      </c>
      <c r="J2337" s="8">
        <f>INDEX('Нормо-час по специальностям'!$E$6:$E$26,MATCH(D2337,'Нормо-час по специальностям'!$A$6:$A$26,0))</f>
        <v>1800</v>
      </c>
      <c r="K2337" s="8">
        <f t="shared" si="1452"/>
        <v>1500</v>
      </c>
      <c r="L2337" s="8">
        <f t="shared" si="1453"/>
        <v>1800</v>
      </c>
      <c r="M2337" s="8">
        <f>Расценки!L2336</f>
        <v>1700</v>
      </c>
      <c r="N2337" s="8">
        <f>Расценки!M2336</f>
        <v>1900</v>
      </c>
      <c r="O2337" s="10">
        <f t="shared" si="1454"/>
        <v>-0.11764705882352944</v>
      </c>
      <c r="P2337" s="10">
        <f t="shared" si="1455"/>
        <v>-5.2631578947368474E-2</v>
      </c>
      <c r="Q2337" s="7" t="str">
        <f t="shared" si="1456"/>
        <v>нормо-часы</v>
      </c>
      <c r="R2337" s="7" t="str">
        <f t="shared" si="1457"/>
        <v>равно</v>
      </c>
      <c r="S2337" s="8">
        <f t="shared" si="1458"/>
        <v>1700</v>
      </c>
      <c r="T2337" s="8">
        <f t="shared" si="1459"/>
        <v>1900</v>
      </c>
      <c r="U2337" s="8">
        <f>Расценки!F2336</f>
        <v>3000</v>
      </c>
      <c r="V2337" s="8">
        <f>Расценки!G2336</f>
        <v>3500</v>
      </c>
      <c r="W2337" s="10">
        <f t="shared" si="1460"/>
        <v>0.5</v>
      </c>
      <c r="X2337" s="10">
        <f t="shared" si="1461"/>
        <v>0.48571428571428571</v>
      </c>
      <c r="Y2337" s="9">
        <f>Расценки!H2336</f>
        <v>3000</v>
      </c>
      <c r="Z2337" s="9">
        <f>Расценки!I2336</f>
        <v>3500</v>
      </c>
      <c r="AA2337" s="10">
        <f>Расценки!J2336</f>
        <v>0</v>
      </c>
      <c r="AB2337" s="10">
        <f>Расценки!K2336</f>
        <v>0</v>
      </c>
      <c r="AC2337" s="16">
        <f t="shared" si="1462"/>
        <v>0.5</v>
      </c>
      <c r="AD2337" s="16">
        <f t="shared" si="1463"/>
        <v>0.48571428571428571</v>
      </c>
      <c r="AE2337" s="10">
        <f t="shared" si="1464"/>
        <v>0.43333333333333335</v>
      </c>
      <c r="AF2337" s="10">
        <f t="shared" si="1465"/>
        <v>0.45714285714285713</v>
      </c>
      <c r="AG2337" s="8">
        <f t="shared" si="1466"/>
        <v>1500</v>
      </c>
      <c r="AH2337" s="8">
        <f t="shared" si="1467"/>
        <v>1700</v>
      </c>
    </row>
    <row r="2338" spans="1:34" x14ac:dyDescent="0.25">
      <c r="A2338" s="12" t="s">
        <v>6685</v>
      </c>
      <c r="B2338" s="12" t="s">
        <v>6686</v>
      </c>
      <c r="C2338" s="12" t="s">
        <v>177</v>
      </c>
      <c r="D2338" s="7" t="s">
        <v>1040</v>
      </c>
      <c r="E2338" s="7" t="str">
        <f>INDEX('Нормо-час по специальностям'!$B$6:$B$26,MATCH(D2338,'Нормо-час по специальностям'!$A$6:$A$26,0))</f>
        <v>Механик ПС / подъёмников / прессов / доков</v>
      </c>
      <c r="F2338" s="15">
        <v>1.5</v>
      </c>
      <c r="G2338" s="7" t="s">
        <v>7718</v>
      </c>
      <c r="H2338" s="11">
        <f t="shared" si="1451"/>
        <v>4.67</v>
      </c>
      <c r="I2338" s="8">
        <f>INDEX('Нормо-час по специальностям'!$D$6:$D$26,MATCH(D2338,'Нормо-час по специальностям'!$A$6:$A$26,0))</f>
        <v>1500</v>
      </c>
      <c r="J2338" s="8">
        <f>INDEX('Нормо-час по специальностям'!$E$6:$E$26,MATCH(D2338,'Нормо-час по специальностям'!$A$6:$A$26,0))</f>
        <v>1800</v>
      </c>
      <c r="K2338" s="8">
        <f t="shared" si="1452"/>
        <v>2250</v>
      </c>
      <c r="L2338" s="8">
        <f t="shared" si="1453"/>
        <v>2700</v>
      </c>
      <c r="M2338" s="8">
        <f>Расценки!L2337</f>
        <v>2650</v>
      </c>
      <c r="N2338" s="8">
        <f>Расценки!M2337</f>
        <v>3000</v>
      </c>
      <c r="O2338" s="10">
        <f t="shared" si="1454"/>
        <v>-0.15094339622641506</v>
      </c>
      <c r="P2338" s="10">
        <f t="shared" si="1455"/>
        <v>-9.9999999999999978E-2</v>
      </c>
      <c r="Q2338" s="7" t="str">
        <f t="shared" si="1456"/>
        <v>нормо-часы</v>
      </c>
      <c r="R2338" s="7" t="str">
        <f t="shared" si="1457"/>
        <v>равно</v>
      </c>
      <c r="S2338" s="8">
        <f t="shared" si="1458"/>
        <v>1767</v>
      </c>
      <c r="T2338" s="8">
        <f t="shared" si="1459"/>
        <v>2000</v>
      </c>
      <c r="U2338" s="8">
        <f>Расценки!F2337</f>
        <v>4500</v>
      </c>
      <c r="V2338" s="8">
        <f>Расценки!G2337</f>
        <v>5200</v>
      </c>
      <c r="W2338" s="10">
        <f t="shared" si="1460"/>
        <v>0.5</v>
      </c>
      <c r="X2338" s="10">
        <f t="shared" si="1461"/>
        <v>0.48076923076923078</v>
      </c>
      <c r="Y2338" s="9">
        <f>Расценки!H2337</f>
        <v>4500</v>
      </c>
      <c r="Z2338" s="9">
        <f>Расценки!I2337</f>
        <v>5200</v>
      </c>
      <c r="AA2338" s="10">
        <f>Расценки!J2337</f>
        <v>0</v>
      </c>
      <c r="AB2338" s="10">
        <f>Расценки!K2337</f>
        <v>0</v>
      </c>
      <c r="AC2338" s="16">
        <f t="shared" si="1462"/>
        <v>0.5</v>
      </c>
      <c r="AD2338" s="16">
        <f t="shared" si="1463"/>
        <v>0.48076923076923078</v>
      </c>
      <c r="AE2338" s="10">
        <f t="shared" si="1464"/>
        <v>0.41111111111111109</v>
      </c>
      <c r="AF2338" s="10">
        <f t="shared" si="1465"/>
        <v>0.42307692307692307</v>
      </c>
      <c r="AG2338" s="8">
        <f t="shared" si="1466"/>
        <v>2250</v>
      </c>
      <c r="AH2338" s="8">
        <f t="shared" si="1467"/>
        <v>2500</v>
      </c>
    </row>
    <row r="2339" spans="1:34" x14ac:dyDescent="0.25">
      <c r="A2339" s="5" t="s">
        <v>6687</v>
      </c>
      <c r="B2339" s="6"/>
      <c r="C2339" s="6"/>
      <c r="D2339" s="6"/>
      <c r="E2339" s="6"/>
      <c r="F2339" s="6"/>
      <c r="G2339" s="6"/>
      <c r="H2339" s="6"/>
      <c r="I2339" s="6"/>
      <c r="J2339" s="6"/>
      <c r="K2339" s="6"/>
      <c r="L2339" s="6"/>
      <c r="M2339" s="6"/>
      <c r="N2339" s="6"/>
      <c r="O2339" s="6"/>
      <c r="P2339" s="6"/>
      <c r="Q2339" s="6"/>
      <c r="R2339" s="6"/>
      <c r="S2339" s="6"/>
      <c r="T2339" s="6"/>
      <c r="U2339" s="6"/>
      <c r="V2339" s="6"/>
      <c r="W2339" s="6"/>
      <c r="X2339" s="6"/>
      <c r="Y2339" s="6"/>
      <c r="Z2339" s="6"/>
      <c r="AA2339" s="6"/>
      <c r="AB2339" s="6"/>
      <c r="AC2339" s="6"/>
      <c r="AD2339" s="6"/>
      <c r="AE2339" s="6"/>
      <c r="AF2339" s="6"/>
      <c r="AG2339" s="6"/>
      <c r="AH2339" s="6"/>
    </row>
    <row r="2340" spans="1:34" x14ac:dyDescent="0.25">
      <c r="A2340" s="7" t="s">
        <v>6688</v>
      </c>
      <c r="B2340" s="7" t="s">
        <v>6689</v>
      </c>
      <c r="C2340" s="7" t="s">
        <v>177</v>
      </c>
      <c r="D2340" s="7" t="s">
        <v>410</v>
      </c>
      <c r="E2340" s="7" t="str">
        <f>INDEX('Нормо-час по специальностям'!$B$6:$B$26,MATCH(D2340,'Нормо-час по специальностям'!$A$6:$A$26,0))</f>
        <v>Монтажник вентиляции</v>
      </c>
      <c r="F2340" s="15">
        <v>4</v>
      </c>
      <c r="G2340" s="7" t="s">
        <v>7722</v>
      </c>
      <c r="H2340" s="11">
        <f t="shared" ref="H2340:H2360" si="1468">IF(OR(F2340="",F2340=0),"",ROUND($G$3/F2340,2))</f>
        <v>1.75</v>
      </c>
      <c r="I2340" s="8">
        <f>INDEX('Нормо-час по специальностям'!$D$6:$D$26,MATCH(D2340,'Нормо-час по специальностям'!$A$6:$A$26,0))</f>
        <v>850</v>
      </c>
      <c r="J2340" s="8">
        <f>INDEX('Нормо-час по специальностям'!$E$6:$E$26,MATCH(D2340,'Нормо-час по специальностям'!$A$6:$A$26,0))</f>
        <v>1020</v>
      </c>
      <c r="K2340" s="8">
        <f t="shared" ref="K2340:K2360" si="1469">IF(OR(F2340="",F2340=0,I2340=0),"",ROUND(F2340*I2340,0))</f>
        <v>3400</v>
      </c>
      <c r="L2340" s="8">
        <f t="shared" ref="L2340:L2360" si="1470">IF(OR(F2340="",F2340=0,J2340=0),"",ROUND(F2340*J2340,0))</f>
        <v>4080</v>
      </c>
      <c r="M2340" s="8">
        <f>Расценки!L2339</f>
        <v>5400</v>
      </c>
      <c r="N2340" s="8">
        <f>Расценки!M2339</f>
        <v>6600</v>
      </c>
      <c r="O2340" s="10">
        <f t="shared" ref="O2340:O2360" si="1471">IF(OR(K2340="",M2340="",M2340=0),"",K2340/M2340-1)</f>
        <v>-0.37037037037037035</v>
      </c>
      <c r="P2340" s="10">
        <f t="shared" ref="P2340:P2360" si="1472">IF(OR(L2340="",N2340="",N2340=0),"",L2340/N2340-1)</f>
        <v>-0.38181818181818183</v>
      </c>
      <c r="Q2340" s="7" t="str">
        <f t="shared" ref="Q2340:Q2360" si="1473">IF(O2340="","—",IF(O2340&lt;-$C$3,"нормо-часы",IF(O2340&gt;$C$3,"расценка","равно")))</f>
        <v>нормо-часы</v>
      </c>
      <c r="R2340" s="7" t="str">
        <f t="shared" ref="R2340:R2360" si="1474">IF(P2340="","—",IF(P2340&lt;-$C$3,"нормо-часы",IF(P2340&gt;$C$3,"расценка","равно")))</f>
        <v>нормо-часы</v>
      </c>
      <c r="S2340" s="8">
        <f t="shared" ref="S2340:S2360" si="1475">IF(OR(F2340="",F2340=0,M2340=""),"",ROUND(M2340/F2340,0))</f>
        <v>1350</v>
      </c>
      <c r="T2340" s="8">
        <f t="shared" ref="T2340:T2360" si="1476">IF(OR(F2340="",F2340=0,N2340=""),"",ROUND(N2340/F2340,0))</f>
        <v>1650</v>
      </c>
      <c r="U2340" s="8">
        <f>Расценки!F2339</f>
        <v>8000</v>
      </c>
      <c r="V2340" s="8">
        <f>Расценки!G2339</f>
        <v>10000</v>
      </c>
      <c r="W2340" s="10">
        <f t="shared" ref="W2340:W2360" si="1477">IF(OR(K2340="",U2340="",U2340=0),"",(U2340-K2340)/U2340)</f>
        <v>0.57499999999999996</v>
      </c>
      <c r="X2340" s="10">
        <f t="shared" ref="X2340:X2360" si="1478">IF(OR(L2340="",V2340="",V2340=0),"",(V2340-L2340)/V2340)</f>
        <v>0.59199999999999997</v>
      </c>
      <c r="Y2340" s="9">
        <f>Расценки!H2339</f>
        <v>8000</v>
      </c>
      <c r="Z2340" s="9">
        <f>Расценки!I2339</f>
        <v>10000</v>
      </c>
      <c r="AA2340" s="10">
        <f>Расценки!J2339</f>
        <v>0</v>
      </c>
      <c r="AB2340" s="10">
        <f>Расценки!K2339</f>
        <v>0</v>
      </c>
      <c r="AC2340" s="16">
        <f t="shared" ref="AC2340:AC2360" si="1479">IF(OR(K2340="",Y2340="",Y2340=0),"",(Y2340-K2340)/Y2340)</f>
        <v>0.57499999999999996</v>
      </c>
      <c r="AD2340" s="16">
        <f t="shared" ref="AD2340:AD2360" si="1480">IF(OR(L2340="",Z2340="",Z2340=0),"",(Z2340-L2340)/Z2340)</f>
        <v>0.59199999999999997</v>
      </c>
      <c r="AE2340" s="10">
        <f t="shared" ref="AE2340:AE2360" si="1481">IF(OR(Y2340="",Y2340=0),"",(Y2340-M2340)/Y2340)</f>
        <v>0.32500000000000001</v>
      </c>
      <c r="AF2340" s="10">
        <f t="shared" ref="AF2340:AF2360" si="1482">IF(OR(Z2340="",Z2340=0),"",(Z2340-N2340)/Z2340)</f>
        <v>0.34</v>
      </c>
      <c r="AG2340" s="8">
        <f t="shared" ref="AG2340:AG2360" si="1483">IF(OR(K2340="",Y2340=""),"",Y2340-K2340)</f>
        <v>4600</v>
      </c>
      <c r="AH2340" s="8">
        <f t="shared" ref="AH2340:AH2360" si="1484">IF(OR(L2340="",Z2340=""),"",Z2340-L2340)</f>
        <v>5920</v>
      </c>
    </row>
    <row r="2341" spans="1:34" x14ac:dyDescent="0.25">
      <c r="A2341" s="7" t="s">
        <v>6691</v>
      </c>
      <c r="B2341" s="7" t="s">
        <v>6692</v>
      </c>
      <c r="C2341" s="7" t="s">
        <v>177</v>
      </c>
      <c r="D2341" s="7" t="s">
        <v>410</v>
      </c>
      <c r="E2341" s="7" t="str">
        <f>INDEX('Нормо-час по специальностям'!$B$6:$B$26,MATCH(D2341,'Нормо-час по специальностям'!$A$6:$A$26,0))</f>
        <v>Монтажник вентиляции</v>
      </c>
      <c r="F2341" s="15">
        <v>1</v>
      </c>
      <c r="G2341" s="7" t="s">
        <v>7722</v>
      </c>
      <c r="H2341" s="11">
        <f t="shared" si="1468"/>
        <v>7</v>
      </c>
      <c r="I2341" s="8">
        <f>INDEX('Нормо-час по специальностям'!$D$6:$D$26,MATCH(D2341,'Нормо-час по специальностям'!$A$6:$A$26,0))</f>
        <v>850</v>
      </c>
      <c r="J2341" s="8">
        <f>INDEX('Нормо-час по специальностям'!$E$6:$E$26,MATCH(D2341,'Нормо-час по специальностям'!$A$6:$A$26,0))</f>
        <v>1020</v>
      </c>
      <c r="K2341" s="8">
        <f t="shared" si="1469"/>
        <v>850</v>
      </c>
      <c r="L2341" s="8">
        <f t="shared" si="1470"/>
        <v>1020</v>
      </c>
      <c r="M2341" s="8">
        <f>Расценки!L2340</f>
        <v>1550</v>
      </c>
      <c r="N2341" s="8">
        <f>Расценки!M2340</f>
        <v>1800</v>
      </c>
      <c r="O2341" s="10">
        <f t="shared" si="1471"/>
        <v>-0.45161290322580649</v>
      </c>
      <c r="P2341" s="10">
        <f t="shared" si="1472"/>
        <v>-0.43333333333333335</v>
      </c>
      <c r="Q2341" s="7" t="str">
        <f t="shared" si="1473"/>
        <v>нормо-часы</v>
      </c>
      <c r="R2341" s="7" t="str">
        <f t="shared" si="1474"/>
        <v>нормо-часы</v>
      </c>
      <c r="S2341" s="8">
        <f t="shared" si="1475"/>
        <v>1550</v>
      </c>
      <c r="T2341" s="8">
        <f t="shared" si="1476"/>
        <v>1800</v>
      </c>
      <c r="U2341" s="8">
        <f>Расценки!F2340</f>
        <v>2500</v>
      </c>
      <c r="V2341" s="8">
        <f>Расценки!G2340</f>
        <v>3000</v>
      </c>
      <c r="W2341" s="10">
        <f t="shared" si="1477"/>
        <v>0.66</v>
      </c>
      <c r="X2341" s="10">
        <f t="shared" si="1478"/>
        <v>0.66</v>
      </c>
      <c r="Y2341" s="9">
        <f>Расценки!H2340</f>
        <v>2500</v>
      </c>
      <c r="Z2341" s="9">
        <f>Расценки!I2340</f>
        <v>3000</v>
      </c>
      <c r="AA2341" s="10">
        <f>Расценки!J2340</f>
        <v>0</v>
      </c>
      <c r="AB2341" s="10">
        <f>Расценки!K2340</f>
        <v>0</v>
      </c>
      <c r="AC2341" s="16">
        <f t="shared" si="1479"/>
        <v>0.66</v>
      </c>
      <c r="AD2341" s="16">
        <f t="shared" si="1480"/>
        <v>0.66</v>
      </c>
      <c r="AE2341" s="10">
        <f t="shared" si="1481"/>
        <v>0.38</v>
      </c>
      <c r="AF2341" s="10">
        <f t="shared" si="1482"/>
        <v>0.4</v>
      </c>
      <c r="AG2341" s="8">
        <f t="shared" si="1483"/>
        <v>1650</v>
      </c>
      <c r="AH2341" s="8">
        <f t="shared" si="1484"/>
        <v>1980</v>
      </c>
    </row>
    <row r="2342" spans="1:34" x14ac:dyDescent="0.25">
      <c r="A2342" s="7" t="s">
        <v>6693</v>
      </c>
      <c r="B2342" s="7" t="s">
        <v>6694</v>
      </c>
      <c r="C2342" s="7" t="s">
        <v>6695</v>
      </c>
      <c r="D2342" s="7" t="s">
        <v>410</v>
      </c>
      <c r="E2342" s="7" t="str">
        <f>INDEX('Нормо-час по специальностям'!$B$6:$B$26,MATCH(D2342,'Нормо-час по специальностям'!$A$6:$A$26,0))</f>
        <v>Монтажник вентиляции</v>
      </c>
      <c r="F2342" s="15">
        <v>14</v>
      </c>
      <c r="G2342" s="7" t="s">
        <v>7722</v>
      </c>
      <c r="H2342" s="11">
        <f t="shared" si="1468"/>
        <v>0.5</v>
      </c>
      <c r="I2342" s="8">
        <f>INDEX('Нормо-час по специальностям'!$D$6:$D$26,MATCH(D2342,'Нормо-час по специальностям'!$A$6:$A$26,0))</f>
        <v>850</v>
      </c>
      <c r="J2342" s="8">
        <f>INDEX('Нормо-час по специальностям'!$E$6:$E$26,MATCH(D2342,'Нормо-час по специальностям'!$A$6:$A$26,0))</f>
        <v>1020</v>
      </c>
      <c r="K2342" s="8">
        <f t="shared" si="1469"/>
        <v>11900</v>
      </c>
      <c r="L2342" s="8">
        <f t="shared" si="1470"/>
        <v>14280</v>
      </c>
      <c r="M2342" s="8">
        <f>Расценки!L2341</f>
        <v>11400</v>
      </c>
      <c r="N2342" s="8">
        <f>Расценки!M2341</f>
        <v>13800</v>
      </c>
      <c r="O2342" s="10">
        <f t="shared" si="1471"/>
        <v>4.3859649122806932E-2</v>
      </c>
      <c r="P2342" s="10">
        <f t="shared" si="1472"/>
        <v>3.4782608695652195E-2</v>
      </c>
      <c r="Q2342" s="7" t="str">
        <f t="shared" si="1473"/>
        <v>равно</v>
      </c>
      <c r="R2342" s="7" t="str">
        <f t="shared" si="1474"/>
        <v>равно</v>
      </c>
      <c r="S2342" s="8">
        <f t="shared" si="1475"/>
        <v>814</v>
      </c>
      <c r="T2342" s="8">
        <f t="shared" si="1476"/>
        <v>986</v>
      </c>
      <c r="U2342" s="8">
        <f>Расценки!F2341</f>
        <v>18000</v>
      </c>
      <c r="V2342" s="8">
        <f>Расценки!G2341</f>
        <v>22000</v>
      </c>
      <c r="W2342" s="10">
        <f t="shared" si="1477"/>
        <v>0.33888888888888891</v>
      </c>
      <c r="X2342" s="10">
        <f t="shared" si="1478"/>
        <v>0.35090909090909089</v>
      </c>
      <c r="Y2342" s="9">
        <f>Расценки!H2341</f>
        <v>18000</v>
      </c>
      <c r="Z2342" s="9">
        <f>Расценки!I2341</f>
        <v>22000</v>
      </c>
      <c r="AA2342" s="10">
        <f>Расценки!J2341</f>
        <v>0</v>
      </c>
      <c r="AB2342" s="10">
        <f>Расценки!K2341</f>
        <v>0</v>
      </c>
      <c r="AC2342" s="16">
        <f t="shared" si="1479"/>
        <v>0.33888888888888891</v>
      </c>
      <c r="AD2342" s="16">
        <f t="shared" si="1480"/>
        <v>0.35090909090909089</v>
      </c>
      <c r="AE2342" s="10">
        <f t="shared" si="1481"/>
        <v>0.36666666666666664</v>
      </c>
      <c r="AF2342" s="10">
        <f t="shared" si="1482"/>
        <v>0.37272727272727274</v>
      </c>
      <c r="AG2342" s="8">
        <f t="shared" si="1483"/>
        <v>6100</v>
      </c>
      <c r="AH2342" s="8">
        <f t="shared" si="1484"/>
        <v>7720</v>
      </c>
    </row>
    <row r="2343" spans="1:34" x14ac:dyDescent="0.25">
      <c r="A2343" s="7" t="s">
        <v>6697</v>
      </c>
      <c r="B2343" s="7" t="s">
        <v>6698</v>
      </c>
      <c r="C2343" s="7" t="s">
        <v>6695</v>
      </c>
      <c r="D2343" s="7" t="s">
        <v>410</v>
      </c>
      <c r="E2343" s="7" t="str">
        <f>INDEX('Нормо-час по специальностям'!$B$6:$B$26,MATCH(D2343,'Нормо-час по специальностям'!$A$6:$A$26,0))</f>
        <v>Монтажник вентиляции</v>
      </c>
      <c r="F2343" s="15">
        <v>9</v>
      </c>
      <c r="G2343" s="7" t="s">
        <v>7722</v>
      </c>
      <c r="H2343" s="11">
        <f t="shared" si="1468"/>
        <v>0.78</v>
      </c>
      <c r="I2343" s="8">
        <f>INDEX('Нормо-час по специальностям'!$D$6:$D$26,MATCH(D2343,'Нормо-час по специальностям'!$A$6:$A$26,0))</f>
        <v>850</v>
      </c>
      <c r="J2343" s="8">
        <f>INDEX('Нормо-час по специальностям'!$E$6:$E$26,MATCH(D2343,'Нормо-час по специальностям'!$A$6:$A$26,0))</f>
        <v>1020</v>
      </c>
      <c r="K2343" s="8">
        <f t="shared" si="1469"/>
        <v>7650</v>
      </c>
      <c r="L2343" s="8">
        <f t="shared" si="1470"/>
        <v>9180</v>
      </c>
      <c r="M2343" s="8">
        <f>Расценки!L2342</f>
        <v>7800</v>
      </c>
      <c r="N2343" s="8">
        <f>Расценки!M2342</f>
        <v>9000</v>
      </c>
      <c r="O2343" s="10">
        <f t="shared" si="1471"/>
        <v>-1.9230769230769273E-2</v>
      </c>
      <c r="P2343" s="10">
        <f t="shared" si="1472"/>
        <v>2.0000000000000018E-2</v>
      </c>
      <c r="Q2343" s="7" t="str">
        <f t="shared" si="1473"/>
        <v>равно</v>
      </c>
      <c r="R2343" s="7" t="str">
        <f t="shared" si="1474"/>
        <v>равно</v>
      </c>
      <c r="S2343" s="8">
        <f t="shared" si="1475"/>
        <v>867</v>
      </c>
      <c r="T2343" s="8">
        <f t="shared" si="1476"/>
        <v>1000</v>
      </c>
      <c r="U2343" s="8">
        <f>Расценки!F2342</f>
        <v>12000</v>
      </c>
      <c r="V2343" s="8">
        <f>Расценки!G2342</f>
        <v>14500</v>
      </c>
      <c r="W2343" s="10">
        <f t="shared" si="1477"/>
        <v>0.36249999999999999</v>
      </c>
      <c r="X2343" s="10">
        <f t="shared" si="1478"/>
        <v>0.36689655172413793</v>
      </c>
      <c r="Y2343" s="9">
        <f>Расценки!H2342</f>
        <v>12000</v>
      </c>
      <c r="Z2343" s="9">
        <f>Расценки!I2342</f>
        <v>14500</v>
      </c>
      <c r="AA2343" s="10">
        <f>Расценки!J2342</f>
        <v>0</v>
      </c>
      <c r="AB2343" s="10">
        <f>Расценки!K2342</f>
        <v>0</v>
      </c>
      <c r="AC2343" s="16">
        <f t="shared" si="1479"/>
        <v>0.36249999999999999</v>
      </c>
      <c r="AD2343" s="16">
        <f t="shared" si="1480"/>
        <v>0.36689655172413793</v>
      </c>
      <c r="AE2343" s="10">
        <f t="shared" si="1481"/>
        <v>0.35</v>
      </c>
      <c r="AF2343" s="10">
        <f t="shared" si="1482"/>
        <v>0.37931034482758619</v>
      </c>
      <c r="AG2343" s="8">
        <f t="shared" si="1483"/>
        <v>4350</v>
      </c>
      <c r="AH2343" s="8">
        <f t="shared" si="1484"/>
        <v>5320</v>
      </c>
    </row>
    <row r="2344" spans="1:34" x14ac:dyDescent="0.25">
      <c r="A2344" s="7" t="s">
        <v>6699</v>
      </c>
      <c r="B2344" s="7" t="s">
        <v>6700</v>
      </c>
      <c r="C2344" s="7" t="s">
        <v>6701</v>
      </c>
      <c r="D2344" s="7" t="s">
        <v>468</v>
      </c>
      <c r="E2344" s="7" t="str">
        <f>INDEX('Нормо-час по специальностям'!$B$6:$B$26,MATCH(D2344,'Нормо-час по специальностям'!$A$6:$A$26,0))</f>
        <v>Сантехник</v>
      </c>
      <c r="F2344" s="15">
        <v>6</v>
      </c>
      <c r="G2344" s="7" t="s">
        <v>7723</v>
      </c>
      <c r="H2344" s="11">
        <f t="shared" si="1468"/>
        <v>1.17</v>
      </c>
      <c r="I2344" s="8">
        <f>INDEX('Нормо-час по специальностям'!$D$6:$D$26,MATCH(D2344,'Нормо-час по специальностям'!$A$6:$A$26,0))</f>
        <v>850</v>
      </c>
      <c r="J2344" s="8">
        <f>INDEX('Нормо-час по специальностям'!$E$6:$E$26,MATCH(D2344,'Нормо-час по специальностям'!$A$6:$A$26,0))</f>
        <v>1020</v>
      </c>
      <c r="K2344" s="8">
        <f t="shared" si="1469"/>
        <v>5100</v>
      </c>
      <c r="L2344" s="8">
        <f t="shared" si="1470"/>
        <v>6120</v>
      </c>
      <c r="M2344" s="8">
        <f>Расценки!L2343</f>
        <v>6000</v>
      </c>
      <c r="N2344" s="8">
        <f>Расценки!M2343</f>
        <v>7200</v>
      </c>
      <c r="O2344" s="10">
        <f t="shared" si="1471"/>
        <v>-0.15000000000000002</v>
      </c>
      <c r="P2344" s="10">
        <f t="shared" si="1472"/>
        <v>-0.15000000000000002</v>
      </c>
      <c r="Q2344" s="7" t="str">
        <f t="shared" si="1473"/>
        <v>нормо-часы</v>
      </c>
      <c r="R2344" s="7" t="str">
        <f t="shared" si="1474"/>
        <v>нормо-часы</v>
      </c>
      <c r="S2344" s="8">
        <f t="shared" si="1475"/>
        <v>1000</v>
      </c>
      <c r="T2344" s="8">
        <f t="shared" si="1476"/>
        <v>1200</v>
      </c>
      <c r="U2344" s="8">
        <f>Расценки!F2343</f>
        <v>10000</v>
      </c>
      <c r="V2344" s="8">
        <f>Расценки!G2343</f>
        <v>12000</v>
      </c>
      <c r="W2344" s="10">
        <f t="shared" si="1477"/>
        <v>0.49</v>
      </c>
      <c r="X2344" s="10">
        <f t="shared" si="1478"/>
        <v>0.49</v>
      </c>
      <c r="Y2344" s="9">
        <f>Расценки!H2343</f>
        <v>10000</v>
      </c>
      <c r="Z2344" s="9">
        <f>Расценки!I2343</f>
        <v>12000</v>
      </c>
      <c r="AA2344" s="10">
        <f>Расценки!J2343</f>
        <v>0</v>
      </c>
      <c r="AB2344" s="10">
        <f>Расценки!K2343</f>
        <v>0</v>
      </c>
      <c r="AC2344" s="16">
        <f t="shared" si="1479"/>
        <v>0.49</v>
      </c>
      <c r="AD2344" s="16">
        <f t="shared" si="1480"/>
        <v>0.49</v>
      </c>
      <c r="AE2344" s="10">
        <f t="shared" si="1481"/>
        <v>0.4</v>
      </c>
      <c r="AF2344" s="10">
        <f t="shared" si="1482"/>
        <v>0.4</v>
      </c>
      <c r="AG2344" s="8">
        <f t="shared" si="1483"/>
        <v>4900</v>
      </c>
      <c r="AH2344" s="8">
        <f t="shared" si="1484"/>
        <v>5880</v>
      </c>
    </row>
    <row r="2345" spans="1:34" x14ac:dyDescent="0.25">
      <c r="A2345" s="7" t="s">
        <v>6704</v>
      </c>
      <c r="B2345" s="7" t="s">
        <v>6705</v>
      </c>
      <c r="C2345" s="7" t="s">
        <v>177</v>
      </c>
      <c r="D2345" s="7" t="s">
        <v>468</v>
      </c>
      <c r="E2345" s="7" t="str">
        <f>INDEX('Нормо-час по специальностям'!$B$6:$B$26,MATCH(D2345,'Нормо-час по специальностям'!$A$6:$A$26,0))</f>
        <v>Сантехник</v>
      </c>
      <c r="F2345" s="15">
        <v>2</v>
      </c>
      <c r="G2345" s="7" t="s">
        <v>7723</v>
      </c>
      <c r="H2345" s="11">
        <f t="shared" si="1468"/>
        <v>3.5</v>
      </c>
      <c r="I2345" s="8">
        <f>INDEX('Нормо-час по специальностям'!$D$6:$D$26,MATCH(D2345,'Нормо-час по специальностям'!$A$6:$A$26,0))</f>
        <v>850</v>
      </c>
      <c r="J2345" s="8">
        <f>INDEX('Нормо-час по специальностям'!$E$6:$E$26,MATCH(D2345,'Нормо-час по специальностям'!$A$6:$A$26,0))</f>
        <v>1020</v>
      </c>
      <c r="K2345" s="8">
        <f t="shared" si="1469"/>
        <v>1700</v>
      </c>
      <c r="L2345" s="8">
        <f t="shared" si="1470"/>
        <v>2040</v>
      </c>
      <c r="M2345" s="8">
        <f>Расценки!L2344</f>
        <v>2400</v>
      </c>
      <c r="N2345" s="8">
        <f>Расценки!M2344</f>
        <v>2900</v>
      </c>
      <c r="O2345" s="10">
        <f t="shared" si="1471"/>
        <v>-0.29166666666666663</v>
      </c>
      <c r="P2345" s="10">
        <f t="shared" si="1472"/>
        <v>-0.29655172413793107</v>
      </c>
      <c r="Q2345" s="7" t="str">
        <f t="shared" si="1473"/>
        <v>нормо-часы</v>
      </c>
      <c r="R2345" s="7" t="str">
        <f t="shared" si="1474"/>
        <v>нормо-часы</v>
      </c>
      <c r="S2345" s="8">
        <f t="shared" si="1475"/>
        <v>1200</v>
      </c>
      <c r="T2345" s="8">
        <f t="shared" si="1476"/>
        <v>1450</v>
      </c>
      <c r="U2345" s="8">
        <f>Расценки!F2344</f>
        <v>4000</v>
      </c>
      <c r="V2345" s="8">
        <f>Расценки!G2344</f>
        <v>4800</v>
      </c>
      <c r="W2345" s="10">
        <f t="shared" si="1477"/>
        <v>0.57499999999999996</v>
      </c>
      <c r="X2345" s="10">
        <f t="shared" si="1478"/>
        <v>0.57499999999999996</v>
      </c>
      <c r="Y2345" s="9">
        <f>Расценки!H2344</f>
        <v>4000</v>
      </c>
      <c r="Z2345" s="9">
        <f>Расценки!I2344</f>
        <v>4800</v>
      </c>
      <c r="AA2345" s="10">
        <f>Расценки!J2344</f>
        <v>0</v>
      </c>
      <c r="AB2345" s="10">
        <f>Расценки!K2344</f>
        <v>0</v>
      </c>
      <c r="AC2345" s="16">
        <f t="shared" si="1479"/>
        <v>0.57499999999999996</v>
      </c>
      <c r="AD2345" s="16">
        <f t="shared" si="1480"/>
        <v>0.57499999999999996</v>
      </c>
      <c r="AE2345" s="10">
        <f t="shared" si="1481"/>
        <v>0.4</v>
      </c>
      <c r="AF2345" s="10">
        <f t="shared" si="1482"/>
        <v>0.39583333333333331</v>
      </c>
      <c r="AG2345" s="8">
        <f t="shared" si="1483"/>
        <v>2300</v>
      </c>
      <c r="AH2345" s="8">
        <f t="shared" si="1484"/>
        <v>2760</v>
      </c>
    </row>
    <row r="2346" spans="1:34" x14ac:dyDescent="0.25">
      <c r="A2346" s="7" t="s">
        <v>6706</v>
      </c>
      <c r="B2346" s="7" t="s">
        <v>6707</v>
      </c>
      <c r="C2346" s="7" t="s">
        <v>177</v>
      </c>
      <c r="D2346" s="7" t="s">
        <v>3886</v>
      </c>
      <c r="E2346" s="7" t="str">
        <f>INDEX('Нормо-час по специальностям'!$B$6:$B$26,MATCH(D2346,'Нормо-час по специальностям'!$A$6:$A$26,0))</f>
        <v>Инженер электролаборатории / ПНР</v>
      </c>
      <c r="F2346" s="15">
        <v>8</v>
      </c>
      <c r="G2346" s="7" t="s">
        <v>7723</v>
      </c>
      <c r="H2346" s="11">
        <f t="shared" si="1468"/>
        <v>0.88</v>
      </c>
      <c r="I2346" s="8">
        <f>INDEX('Нормо-час по специальностям'!$D$6:$D$26,MATCH(D2346,'Нормо-час по специальностям'!$A$6:$A$26,0))</f>
        <v>1400</v>
      </c>
      <c r="J2346" s="8">
        <f>INDEX('Нормо-час по специальностям'!$E$6:$E$26,MATCH(D2346,'Нормо-час по специальностям'!$A$6:$A$26,0))</f>
        <v>1680</v>
      </c>
      <c r="K2346" s="8">
        <f t="shared" si="1469"/>
        <v>11200</v>
      </c>
      <c r="L2346" s="8">
        <f t="shared" si="1470"/>
        <v>13440</v>
      </c>
      <c r="M2346" s="8">
        <f>Расценки!L2345</f>
        <v>7200</v>
      </c>
      <c r="N2346" s="8">
        <f>Расценки!M2345</f>
        <v>8650</v>
      </c>
      <c r="O2346" s="10">
        <f t="shared" si="1471"/>
        <v>0.55555555555555558</v>
      </c>
      <c r="P2346" s="10">
        <f t="shared" si="1472"/>
        <v>0.5537572254335259</v>
      </c>
      <c r="Q2346" s="7" t="str">
        <f t="shared" si="1473"/>
        <v>расценка</v>
      </c>
      <c r="R2346" s="7" t="str">
        <f t="shared" si="1474"/>
        <v>расценка</v>
      </c>
      <c r="S2346" s="8">
        <f t="shared" si="1475"/>
        <v>900</v>
      </c>
      <c r="T2346" s="8">
        <f t="shared" si="1476"/>
        <v>1081</v>
      </c>
      <c r="U2346" s="8">
        <f>Расценки!F2345</f>
        <v>12000</v>
      </c>
      <c r="V2346" s="8">
        <f>Расценки!G2345</f>
        <v>14500</v>
      </c>
      <c r="W2346" s="10">
        <f t="shared" si="1477"/>
        <v>6.6666666666666666E-2</v>
      </c>
      <c r="X2346" s="10">
        <f t="shared" si="1478"/>
        <v>7.3103448275862071E-2</v>
      </c>
      <c r="Y2346" s="9">
        <f>Расценки!H2345</f>
        <v>14934</v>
      </c>
      <c r="Z2346" s="9">
        <f>Расценки!I2345</f>
        <v>17920</v>
      </c>
      <c r="AA2346" s="10">
        <f>Расценки!J2345</f>
        <v>0.24449999999999994</v>
      </c>
      <c r="AB2346" s="10">
        <f>Расценки!K2345</f>
        <v>0.23586206896551731</v>
      </c>
      <c r="AC2346" s="16">
        <f t="shared" si="1479"/>
        <v>0.25003348064818537</v>
      </c>
      <c r="AD2346" s="16">
        <f t="shared" si="1480"/>
        <v>0.25</v>
      </c>
      <c r="AE2346" s="10">
        <f t="shared" si="1481"/>
        <v>0.51787866613097633</v>
      </c>
      <c r="AF2346" s="10">
        <f t="shared" si="1482"/>
        <v>0.5172991071428571</v>
      </c>
      <c r="AG2346" s="8">
        <f t="shared" si="1483"/>
        <v>3734</v>
      </c>
      <c r="AH2346" s="8">
        <f t="shared" si="1484"/>
        <v>4480</v>
      </c>
    </row>
    <row r="2347" spans="1:34" x14ac:dyDescent="0.25">
      <c r="A2347" s="7" t="s">
        <v>6709</v>
      </c>
      <c r="B2347" s="7" t="s">
        <v>6710</v>
      </c>
      <c r="C2347" s="7" t="s">
        <v>177</v>
      </c>
      <c r="D2347" s="7" t="s">
        <v>468</v>
      </c>
      <c r="E2347" s="7" t="str">
        <f>INDEX('Нормо-час по специальностям'!$B$6:$B$26,MATCH(D2347,'Нормо-час по специальностям'!$A$6:$A$26,0))</f>
        <v>Сантехник</v>
      </c>
      <c r="F2347" s="15">
        <v>6</v>
      </c>
      <c r="G2347" s="7" t="s">
        <v>7723</v>
      </c>
      <c r="H2347" s="11">
        <f t="shared" si="1468"/>
        <v>1.17</v>
      </c>
      <c r="I2347" s="8">
        <f>INDEX('Нормо-час по специальностям'!$D$6:$D$26,MATCH(D2347,'Нормо-час по специальностям'!$A$6:$A$26,0))</f>
        <v>850</v>
      </c>
      <c r="J2347" s="8">
        <f>INDEX('Нормо-час по специальностям'!$E$6:$E$26,MATCH(D2347,'Нормо-час по специальностям'!$A$6:$A$26,0))</f>
        <v>1020</v>
      </c>
      <c r="K2347" s="8">
        <f t="shared" si="1469"/>
        <v>5100</v>
      </c>
      <c r="L2347" s="8">
        <f t="shared" si="1470"/>
        <v>6120</v>
      </c>
      <c r="M2347" s="8">
        <f>Расценки!L2346</f>
        <v>6000</v>
      </c>
      <c r="N2347" s="8">
        <f>Расценки!M2346</f>
        <v>7200</v>
      </c>
      <c r="O2347" s="10">
        <f t="shared" si="1471"/>
        <v>-0.15000000000000002</v>
      </c>
      <c r="P2347" s="10">
        <f t="shared" si="1472"/>
        <v>-0.15000000000000002</v>
      </c>
      <c r="Q2347" s="7" t="str">
        <f t="shared" si="1473"/>
        <v>нормо-часы</v>
      </c>
      <c r="R2347" s="7" t="str">
        <f t="shared" si="1474"/>
        <v>нормо-часы</v>
      </c>
      <c r="S2347" s="8">
        <f t="shared" si="1475"/>
        <v>1000</v>
      </c>
      <c r="T2347" s="8">
        <f t="shared" si="1476"/>
        <v>1200</v>
      </c>
      <c r="U2347" s="8">
        <f>Расценки!F2346</f>
        <v>10000</v>
      </c>
      <c r="V2347" s="8">
        <f>Расценки!G2346</f>
        <v>12000</v>
      </c>
      <c r="W2347" s="10">
        <f t="shared" si="1477"/>
        <v>0.49</v>
      </c>
      <c r="X2347" s="10">
        <f t="shared" si="1478"/>
        <v>0.49</v>
      </c>
      <c r="Y2347" s="9">
        <f>Расценки!H2346</f>
        <v>10000</v>
      </c>
      <c r="Z2347" s="9">
        <f>Расценки!I2346</f>
        <v>12000</v>
      </c>
      <c r="AA2347" s="10">
        <f>Расценки!J2346</f>
        <v>0</v>
      </c>
      <c r="AB2347" s="10">
        <f>Расценки!K2346</f>
        <v>0</v>
      </c>
      <c r="AC2347" s="16">
        <f t="shared" si="1479"/>
        <v>0.49</v>
      </c>
      <c r="AD2347" s="16">
        <f t="shared" si="1480"/>
        <v>0.49</v>
      </c>
      <c r="AE2347" s="10">
        <f t="shared" si="1481"/>
        <v>0.4</v>
      </c>
      <c r="AF2347" s="10">
        <f t="shared" si="1482"/>
        <v>0.4</v>
      </c>
      <c r="AG2347" s="8">
        <f t="shared" si="1483"/>
        <v>4900</v>
      </c>
      <c r="AH2347" s="8">
        <f t="shared" si="1484"/>
        <v>5880</v>
      </c>
    </row>
    <row r="2348" spans="1:34" x14ac:dyDescent="0.25">
      <c r="A2348" s="7" t="s">
        <v>6712</v>
      </c>
      <c r="B2348" s="7" t="s">
        <v>6713</v>
      </c>
      <c r="C2348" s="7" t="s">
        <v>1214</v>
      </c>
      <c r="D2348" s="7" t="s">
        <v>468</v>
      </c>
      <c r="E2348" s="7" t="str">
        <f>INDEX('Нормо-час по специальностям'!$B$6:$B$26,MATCH(D2348,'Нормо-час по специальностям'!$A$6:$A$26,0))</f>
        <v>Сантехник</v>
      </c>
      <c r="F2348" s="15">
        <v>60</v>
      </c>
      <c r="G2348" s="7" t="s">
        <v>7723</v>
      </c>
      <c r="H2348" s="11">
        <f t="shared" si="1468"/>
        <v>0.12</v>
      </c>
      <c r="I2348" s="8">
        <f>INDEX('Нормо-час по специальностям'!$D$6:$D$26,MATCH(D2348,'Нормо-час по специальностям'!$A$6:$A$26,0))</f>
        <v>850</v>
      </c>
      <c r="J2348" s="8">
        <f>INDEX('Нормо-час по специальностям'!$E$6:$E$26,MATCH(D2348,'Нормо-час по специальностям'!$A$6:$A$26,0))</f>
        <v>1020</v>
      </c>
      <c r="K2348" s="8">
        <f t="shared" si="1469"/>
        <v>51000</v>
      </c>
      <c r="L2348" s="8">
        <f t="shared" si="1470"/>
        <v>61200</v>
      </c>
      <c r="M2348" s="8">
        <f>Расценки!L2347</f>
        <v>90000</v>
      </c>
      <c r="N2348" s="8">
        <f>Расценки!M2347</f>
        <v>108000</v>
      </c>
      <c r="O2348" s="10">
        <f t="shared" si="1471"/>
        <v>-0.43333333333333335</v>
      </c>
      <c r="P2348" s="10">
        <f t="shared" si="1472"/>
        <v>-0.43333333333333335</v>
      </c>
      <c r="Q2348" s="7" t="str">
        <f t="shared" si="1473"/>
        <v>нормо-часы</v>
      </c>
      <c r="R2348" s="7" t="str">
        <f t="shared" si="1474"/>
        <v>нормо-часы</v>
      </c>
      <c r="S2348" s="8">
        <f t="shared" si="1475"/>
        <v>1500</v>
      </c>
      <c r="T2348" s="8">
        <f t="shared" si="1476"/>
        <v>1800</v>
      </c>
      <c r="U2348" s="8">
        <f>Расценки!F2347</f>
        <v>150000</v>
      </c>
      <c r="V2348" s="8">
        <f>Расценки!G2347</f>
        <v>180000</v>
      </c>
      <c r="W2348" s="10">
        <f t="shared" si="1477"/>
        <v>0.66</v>
      </c>
      <c r="X2348" s="10">
        <f t="shared" si="1478"/>
        <v>0.66</v>
      </c>
      <c r="Y2348" s="9">
        <f>Расценки!H2347</f>
        <v>150000</v>
      </c>
      <c r="Z2348" s="9">
        <f>Расценки!I2347</f>
        <v>180000</v>
      </c>
      <c r="AA2348" s="10">
        <f>Расценки!J2347</f>
        <v>0</v>
      </c>
      <c r="AB2348" s="10">
        <f>Расценки!K2347</f>
        <v>0</v>
      </c>
      <c r="AC2348" s="16">
        <f t="shared" si="1479"/>
        <v>0.66</v>
      </c>
      <c r="AD2348" s="16">
        <f t="shared" si="1480"/>
        <v>0.66</v>
      </c>
      <c r="AE2348" s="10">
        <f t="shared" si="1481"/>
        <v>0.4</v>
      </c>
      <c r="AF2348" s="10">
        <f t="shared" si="1482"/>
        <v>0.4</v>
      </c>
      <c r="AG2348" s="8">
        <f t="shared" si="1483"/>
        <v>99000</v>
      </c>
      <c r="AH2348" s="8">
        <f t="shared" si="1484"/>
        <v>118800</v>
      </c>
    </row>
    <row r="2349" spans="1:34" x14ac:dyDescent="0.25">
      <c r="A2349" s="7" t="s">
        <v>6715</v>
      </c>
      <c r="B2349" s="7" t="s">
        <v>6716</v>
      </c>
      <c r="C2349" s="7" t="s">
        <v>1214</v>
      </c>
      <c r="D2349" s="7" t="s">
        <v>3886</v>
      </c>
      <c r="E2349" s="7" t="str">
        <f>INDEX('Нормо-час по специальностям'!$B$6:$B$26,MATCH(D2349,'Нормо-час по специальностям'!$A$6:$A$26,0))</f>
        <v>Инженер электролаборатории / ПНР</v>
      </c>
      <c r="F2349" s="15">
        <v>16</v>
      </c>
      <c r="G2349" s="7" t="s">
        <v>7723</v>
      </c>
      <c r="H2349" s="11">
        <f t="shared" si="1468"/>
        <v>0.44</v>
      </c>
      <c r="I2349" s="8">
        <f>INDEX('Нормо-час по специальностям'!$D$6:$D$26,MATCH(D2349,'Нормо-час по специальностям'!$A$6:$A$26,0))</f>
        <v>1400</v>
      </c>
      <c r="J2349" s="8">
        <f>INDEX('Нормо-час по специальностям'!$E$6:$E$26,MATCH(D2349,'Нормо-час по специальностям'!$A$6:$A$26,0))</f>
        <v>1680</v>
      </c>
      <c r="K2349" s="8">
        <f t="shared" si="1469"/>
        <v>22400</v>
      </c>
      <c r="L2349" s="8">
        <f t="shared" si="1470"/>
        <v>26880</v>
      </c>
      <c r="M2349" s="8">
        <f>Расценки!L2348</f>
        <v>20400</v>
      </c>
      <c r="N2349" s="8">
        <f>Расценки!M2348</f>
        <v>24000</v>
      </c>
      <c r="O2349" s="10">
        <f t="shared" si="1471"/>
        <v>9.8039215686274606E-2</v>
      </c>
      <c r="P2349" s="10">
        <f t="shared" si="1472"/>
        <v>0.12000000000000011</v>
      </c>
      <c r="Q2349" s="7" t="str">
        <f t="shared" si="1473"/>
        <v>равно</v>
      </c>
      <c r="R2349" s="7" t="str">
        <f t="shared" si="1474"/>
        <v>расценка</v>
      </c>
      <c r="S2349" s="8">
        <f t="shared" si="1475"/>
        <v>1275</v>
      </c>
      <c r="T2349" s="8">
        <f t="shared" si="1476"/>
        <v>1500</v>
      </c>
      <c r="U2349" s="8">
        <f>Расценки!F2348</f>
        <v>35000</v>
      </c>
      <c r="V2349" s="8">
        <f>Расценки!G2348</f>
        <v>42000</v>
      </c>
      <c r="W2349" s="10">
        <f t="shared" si="1477"/>
        <v>0.36</v>
      </c>
      <c r="X2349" s="10">
        <f t="shared" si="1478"/>
        <v>0.36</v>
      </c>
      <c r="Y2349" s="9">
        <f>Расценки!H2348</f>
        <v>35000</v>
      </c>
      <c r="Z2349" s="9">
        <f>Расценки!I2348</f>
        <v>42000</v>
      </c>
      <c r="AA2349" s="10">
        <f>Расценки!J2348</f>
        <v>0</v>
      </c>
      <c r="AB2349" s="10">
        <f>Расценки!K2348</f>
        <v>0</v>
      </c>
      <c r="AC2349" s="16">
        <f t="shared" si="1479"/>
        <v>0.36</v>
      </c>
      <c r="AD2349" s="16">
        <f t="shared" si="1480"/>
        <v>0.36</v>
      </c>
      <c r="AE2349" s="10">
        <f t="shared" si="1481"/>
        <v>0.41714285714285715</v>
      </c>
      <c r="AF2349" s="10">
        <f t="shared" si="1482"/>
        <v>0.42857142857142855</v>
      </c>
      <c r="AG2349" s="8">
        <f t="shared" si="1483"/>
        <v>12600</v>
      </c>
      <c r="AH2349" s="8">
        <f t="shared" si="1484"/>
        <v>15120</v>
      </c>
    </row>
    <row r="2350" spans="1:34" x14ac:dyDescent="0.25">
      <c r="A2350" s="7" t="s">
        <v>6718</v>
      </c>
      <c r="B2350" s="7" t="s">
        <v>6719</v>
      </c>
      <c r="C2350" s="7" t="s">
        <v>1214</v>
      </c>
      <c r="D2350" s="7" t="s">
        <v>3886</v>
      </c>
      <c r="E2350" s="7" t="str">
        <f>INDEX('Нормо-час по специальностям'!$B$6:$B$26,MATCH(D2350,'Нормо-час по специальностям'!$A$6:$A$26,0))</f>
        <v>Инженер электролаборатории / ПНР</v>
      </c>
      <c r="F2350" s="15">
        <v>40</v>
      </c>
      <c r="G2350" s="7" t="s">
        <v>7724</v>
      </c>
      <c r="H2350" s="11">
        <f t="shared" si="1468"/>
        <v>0.18</v>
      </c>
      <c r="I2350" s="8">
        <f>INDEX('Нормо-час по специальностям'!$D$6:$D$26,MATCH(D2350,'Нормо-час по специальностям'!$A$6:$A$26,0))</f>
        <v>1400</v>
      </c>
      <c r="J2350" s="8">
        <f>INDEX('Нормо-час по специальностям'!$E$6:$E$26,MATCH(D2350,'Нормо-час по специальностям'!$A$6:$A$26,0))</f>
        <v>1680</v>
      </c>
      <c r="K2350" s="8">
        <f t="shared" si="1469"/>
        <v>56000</v>
      </c>
      <c r="L2350" s="8">
        <f t="shared" si="1470"/>
        <v>67200</v>
      </c>
      <c r="M2350" s="8">
        <f>Расценки!L2349</f>
        <v>54000</v>
      </c>
      <c r="N2350" s="8">
        <f>Расценки!M2349</f>
        <v>66000</v>
      </c>
      <c r="O2350" s="10">
        <f t="shared" si="1471"/>
        <v>3.7037037037036979E-2</v>
      </c>
      <c r="P2350" s="10">
        <f t="shared" si="1472"/>
        <v>1.8181818181818077E-2</v>
      </c>
      <c r="Q2350" s="7" t="str">
        <f t="shared" si="1473"/>
        <v>равно</v>
      </c>
      <c r="R2350" s="7" t="str">
        <f t="shared" si="1474"/>
        <v>равно</v>
      </c>
      <c r="S2350" s="8">
        <f t="shared" si="1475"/>
        <v>1350</v>
      </c>
      <c r="T2350" s="8">
        <f t="shared" si="1476"/>
        <v>1650</v>
      </c>
      <c r="U2350" s="8">
        <f>Расценки!F2349</f>
        <v>90000</v>
      </c>
      <c r="V2350" s="8">
        <f>Расценки!G2349</f>
        <v>110000</v>
      </c>
      <c r="W2350" s="10">
        <f t="shared" si="1477"/>
        <v>0.37777777777777777</v>
      </c>
      <c r="X2350" s="10">
        <f t="shared" si="1478"/>
        <v>0.3890909090909091</v>
      </c>
      <c r="Y2350" s="9">
        <f>Расценки!H2349</f>
        <v>90000</v>
      </c>
      <c r="Z2350" s="9">
        <f>Расценки!I2349</f>
        <v>110000</v>
      </c>
      <c r="AA2350" s="10">
        <f>Расценки!J2349</f>
        <v>0</v>
      </c>
      <c r="AB2350" s="10">
        <f>Расценки!K2349</f>
        <v>0</v>
      </c>
      <c r="AC2350" s="16">
        <f t="shared" si="1479"/>
        <v>0.37777777777777777</v>
      </c>
      <c r="AD2350" s="16">
        <f t="shared" si="1480"/>
        <v>0.3890909090909091</v>
      </c>
      <c r="AE2350" s="10">
        <f t="shared" si="1481"/>
        <v>0.4</v>
      </c>
      <c r="AF2350" s="10">
        <f t="shared" si="1482"/>
        <v>0.4</v>
      </c>
      <c r="AG2350" s="8">
        <f t="shared" si="1483"/>
        <v>34000</v>
      </c>
      <c r="AH2350" s="8">
        <f t="shared" si="1484"/>
        <v>42800</v>
      </c>
    </row>
    <row r="2351" spans="1:34" x14ac:dyDescent="0.25">
      <c r="A2351" s="7" t="s">
        <v>6721</v>
      </c>
      <c r="B2351" s="7" t="s">
        <v>6722</v>
      </c>
      <c r="C2351" s="7" t="s">
        <v>1214</v>
      </c>
      <c r="D2351" s="7" t="s">
        <v>3886</v>
      </c>
      <c r="E2351" s="7" t="str">
        <f>INDEX('Нормо-час по специальностям'!$B$6:$B$26,MATCH(D2351,'Нормо-час по специальностям'!$A$6:$A$26,0))</f>
        <v>Инженер электролаборатории / ПНР</v>
      </c>
      <c r="F2351" s="15">
        <v>24</v>
      </c>
      <c r="G2351" s="7" t="s">
        <v>7724</v>
      </c>
      <c r="H2351" s="11">
        <f t="shared" si="1468"/>
        <v>0.28999999999999998</v>
      </c>
      <c r="I2351" s="8">
        <f>INDEX('Нормо-час по специальностям'!$D$6:$D$26,MATCH(D2351,'Нормо-час по специальностям'!$A$6:$A$26,0))</f>
        <v>1400</v>
      </c>
      <c r="J2351" s="8">
        <f>INDEX('Нормо-час по специальностям'!$E$6:$E$26,MATCH(D2351,'Нормо-час по специальностям'!$A$6:$A$26,0))</f>
        <v>1680</v>
      </c>
      <c r="K2351" s="8">
        <f t="shared" si="1469"/>
        <v>33600</v>
      </c>
      <c r="L2351" s="8">
        <f t="shared" si="1470"/>
        <v>40320</v>
      </c>
      <c r="M2351" s="8">
        <f>Расценки!L2350</f>
        <v>33600</v>
      </c>
      <c r="N2351" s="8">
        <f>Расценки!M2350</f>
        <v>39600</v>
      </c>
      <c r="O2351" s="10">
        <f t="shared" si="1471"/>
        <v>0</v>
      </c>
      <c r="P2351" s="10">
        <f t="shared" si="1472"/>
        <v>1.8181818181818077E-2</v>
      </c>
      <c r="Q2351" s="7" t="str">
        <f t="shared" si="1473"/>
        <v>равно</v>
      </c>
      <c r="R2351" s="7" t="str">
        <f t="shared" si="1474"/>
        <v>равно</v>
      </c>
      <c r="S2351" s="8">
        <f t="shared" si="1475"/>
        <v>1400</v>
      </c>
      <c r="T2351" s="8">
        <f t="shared" si="1476"/>
        <v>1650</v>
      </c>
      <c r="U2351" s="8">
        <f>Расценки!F2350</f>
        <v>55000</v>
      </c>
      <c r="V2351" s="8">
        <f>Расценки!G2350</f>
        <v>65000</v>
      </c>
      <c r="W2351" s="10">
        <f t="shared" si="1477"/>
        <v>0.3890909090909091</v>
      </c>
      <c r="X2351" s="10">
        <f t="shared" si="1478"/>
        <v>0.37969230769230772</v>
      </c>
      <c r="Y2351" s="9">
        <f>Расценки!H2350</f>
        <v>55000</v>
      </c>
      <c r="Z2351" s="9">
        <f>Расценки!I2350</f>
        <v>65000</v>
      </c>
      <c r="AA2351" s="10">
        <f>Расценки!J2350</f>
        <v>0</v>
      </c>
      <c r="AB2351" s="10">
        <f>Расценки!K2350</f>
        <v>0</v>
      </c>
      <c r="AC2351" s="16">
        <f t="shared" si="1479"/>
        <v>0.3890909090909091</v>
      </c>
      <c r="AD2351" s="16">
        <f t="shared" si="1480"/>
        <v>0.37969230769230772</v>
      </c>
      <c r="AE2351" s="10">
        <f t="shared" si="1481"/>
        <v>0.3890909090909091</v>
      </c>
      <c r="AF2351" s="10">
        <f t="shared" si="1482"/>
        <v>0.39076923076923076</v>
      </c>
      <c r="AG2351" s="8">
        <f t="shared" si="1483"/>
        <v>21400</v>
      </c>
      <c r="AH2351" s="8">
        <f t="shared" si="1484"/>
        <v>24680</v>
      </c>
    </row>
    <row r="2352" spans="1:34" x14ac:dyDescent="0.25">
      <c r="A2352" s="7" t="s">
        <v>6724</v>
      </c>
      <c r="B2352" s="7" t="s">
        <v>6725</v>
      </c>
      <c r="C2352" s="7" t="s">
        <v>177</v>
      </c>
      <c r="D2352" s="7" t="s">
        <v>3886</v>
      </c>
      <c r="E2352" s="7" t="str">
        <f>INDEX('Нормо-час по специальностям'!$B$6:$B$26,MATCH(D2352,'Нормо-час по специальностям'!$A$6:$A$26,0))</f>
        <v>Инженер электролаборатории / ПНР</v>
      </c>
      <c r="F2352" s="15">
        <v>1</v>
      </c>
      <c r="G2352" s="7" t="s">
        <v>7723</v>
      </c>
      <c r="H2352" s="11">
        <f t="shared" si="1468"/>
        <v>7</v>
      </c>
      <c r="I2352" s="8">
        <f>INDEX('Нормо-час по специальностям'!$D$6:$D$26,MATCH(D2352,'Нормо-час по специальностям'!$A$6:$A$26,0))</f>
        <v>1400</v>
      </c>
      <c r="J2352" s="8">
        <f>INDEX('Нормо-час по специальностям'!$E$6:$E$26,MATCH(D2352,'Нормо-час по специальностям'!$A$6:$A$26,0))</f>
        <v>1680</v>
      </c>
      <c r="K2352" s="8">
        <f t="shared" si="1469"/>
        <v>1400</v>
      </c>
      <c r="L2352" s="8">
        <f t="shared" si="1470"/>
        <v>1680</v>
      </c>
      <c r="M2352" s="8">
        <f>Расценки!L2351</f>
        <v>1800</v>
      </c>
      <c r="N2352" s="8">
        <f>Расценки!M2351</f>
        <v>2150</v>
      </c>
      <c r="O2352" s="10">
        <f t="shared" si="1471"/>
        <v>-0.22222222222222221</v>
      </c>
      <c r="P2352" s="10">
        <f t="shared" si="1472"/>
        <v>-0.21860465116279071</v>
      </c>
      <c r="Q2352" s="7" t="str">
        <f t="shared" si="1473"/>
        <v>нормо-часы</v>
      </c>
      <c r="R2352" s="7" t="str">
        <f t="shared" si="1474"/>
        <v>нормо-часы</v>
      </c>
      <c r="S2352" s="8">
        <f t="shared" si="1475"/>
        <v>1800</v>
      </c>
      <c r="T2352" s="8">
        <f t="shared" si="1476"/>
        <v>2150</v>
      </c>
      <c r="U2352" s="8">
        <f>Расценки!F2351</f>
        <v>3000</v>
      </c>
      <c r="V2352" s="8">
        <f>Расценки!G2351</f>
        <v>3500</v>
      </c>
      <c r="W2352" s="10">
        <f t="shared" si="1477"/>
        <v>0.53333333333333333</v>
      </c>
      <c r="X2352" s="10">
        <f t="shared" si="1478"/>
        <v>0.52</v>
      </c>
      <c r="Y2352" s="9">
        <f>Расценки!H2351</f>
        <v>3000</v>
      </c>
      <c r="Z2352" s="9">
        <f>Расценки!I2351</f>
        <v>3500</v>
      </c>
      <c r="AA2352" s="10">
        <f>Расценки!J2351</f>
        <v>0</v>
      </c>
      <c r="AB2352" s="10">
        <f>Расценки!K2351</f>
        <v>0</v>
      </c>
      <c r="AC2352" s="16">
        <f t="shared" si="1479"/>
        <v>0.53333333333333333</v>
      </c>
      <c r="AD2352" s="16">
        <f t="shared" si="1480"/>
        <v>0.52</v>
      </c>
      <c r="AE2352" s="10">
        <f t="shared" si="1481"/>
        <v>0.4</v>
      </c>
      <c r="AF2352" s="10">
        <f t="shared" si="1482"/>
        <v>0.38571428571428573</v>
      </c>
      <c r="AG2352" s="8">
        <f t="shared" si="1483"/>
        <v>1600</v>
      </c>
      <c r="AH2352" s="8">
        <f t="shared" si="1484"/>
        <v>1820</v>
      </c>
    </row>
    <row r="2353" spans="1:34" x14ac:dyDescent="0.25">
      <c r="A2353" s="12" t="s">
        <v>6726</v>
      </c>
      <c r="B2353" s="12" t="s">
        <v>6727</v>
      </c>
      <c r="C2353" s="12" t="s">
        <v>3039</v>
      </c>
      <c r="D2353" s="7" t="s">
        <v>410</v>
      </c>
      <c r="E2353" s="7" t="str">
        <f>INDEX('Нормо-час по специальностям'!$B$6:$B$26,MATCH(D2353,'Нормо-час по специальностям'!$A$6:$A$26,0))</f>
        <v>Монтажник вентиляции</v>
      </c>
      <c r="F2353" s="15">
        <v>16</v>
      </c>
      <c r="G2353" s="7" t="s">
        <v>7722</v>
      </c>
      <c r="H2353" s="11">
        <f t="shared" si="1468"/>
        <v>0.44</v>
      </c>
      <c r="I2353" s="8">
        <f>INDEX('Нормо-час по специальностям'!$D$6:$D$26,MATCH(D2353,'Нормо-час по специальностям'!$A$6:$A$26,0))</f>
        <v>850</v>
      </c>
      <c r="J2353" s="8">
        <f>INDEX('Нормо-час по специальностям'!$E$6:$E$26,MATCH(D2353,'Нормо-час по специальностям'!$A$6:$A$26,0))</f>
        <v>1020</v>
      </c>
      <c r="K2353" s="8">
        <f t="shared" si="1469"/>
        <v>13600</v>
      </c>
      <c r="L2353" s="8">
        <f t="shared" si="1470"/>
        <v>16320</v>
      </c>
      <c r="M2353" s="8">
        <f>Расценки!L2352</f>
        <v>15000</v>
      </c>
      <c r="N2353" s="8">
        <f>Расценки!M2352</f>
        <v>18000</v>
      </c>
      <c r="O2353" s="10">
        <f t="shared" si="1471"/>
        <v>-9.3333333333333379E-2</v>
      </c>
      <c r="P2353" s="10">
        <f t="shared" si="1472"/>
        <v>-9.3333333333333379E-2</v>
      </c>
      <c r="Q2353" s="7" t="str">
        <f t="shared" si="1473"/>
        <v>равно</v>
      </c>
      <c r="R2353" s="7" t="str">
        <f t="shared" si="1474"/>
        <v>равно</v>
      </c>
      <c r="S2353" s="8">
        <f t="shared" si="1475"/>
        <v>938</v>
      </c>
      <c r="T2353" s="8">
        <f t="shared" si="1476"/>
        <v>1125</v>
      </c>
      <c r="U2353" s="8">
        <f>Расценки!F2352</f>
        <v>25000</v>
      </c>
      <c r="V2353" s="8">
        <f>Расценки!G2352</f>
        <v>30000</v>
      </c>
      <c r="W2353" s="10">
        <f t="shared" si="1477"/>
        <v>0.45600000000000002</v>
      </c>
      <c r="X2353" s="10">
        <f t="shared" si="1478"/>
        <v>0.45600000000000002</v>
      </c>
      <c r="Y2353" s="9">
        <f>Расценки!H2352</f>
        <v>25000</v>
      </c>
      <c r="Z2353" s="9">
        <f>Расценки!I2352</f>
        <v>30000</v>
      </c>
      <c r="AA2353" s="10">
        <f>Расценки!J2352</f>
        <v>0</v>
      </c>
      <c r="AB2353" s="10">
        <f>Расценки!K2352</f>
        <v>0</v>
      </c>
      <c r="AC2353" s="16">
        <f t="shared" si="1479"/>
        <v>0.45600000000000002</v>
      </c>
      <c r="AD2353" s="16">
        <f t="shared" si="1480"/>
        <v>0.45600000000000002</v>
      </c>
      <c r="AE2353" s="10">
        <f t="shared" si="1481"/>
        <v>0.4</v>
      </c>
      <c r="AF2353" s="10">
        <f t="shared" si="1482"/>
        <v>0.4</v>
      </c>
      <c r="AG2353" s="8">
        <f t="shared" si="1483"/>
        <v>11400</v>
      </c>
      <c r="AH2353" s="8">
        <f t="shared" si="1484"/>
        <v>13680</v>
      </c>
    </row>
    <row r="2354" spans="1:34" x14ac:dyDescent="0.25">
      <c r="A2354" s="12" t="s">
        <v>6729</v>
      </c>
      <c r="B2354" s="12" t="s">
        <v>6730</v>
      </c>
      <c r="C2354" s="12" t="s">
        <v>3039</v>
      </c>
      <c r="D2354" s="7" t="s">
        <v>410</v>
      </c>
      <c r="E2354" s="7" t="str">
        <f>INDEX('Нормо-час по специальностям'!$B$6:$B$26,MATCH(D2354,'Нормо-час по специальностям'!$A$6:$A$26,0))</f>
        <v>Монтажник вентиляции</v>
      </c>
      <c r="F2354" s="15">
        <v>12</v>
      </c>
      <c r="G2354" s="7" t="s">
        <v>7722</v>
      </c>
      <c r="H2354" s="11">
        <f t="shared" si="1468"/>
        <v>0.57999999999999996</v>
      </c>
      <c r="I2354" s="8">
        <f>INDEX('Нормо-час по специальностям'!$D$6:$D$26,MATCH(D2354,'Нормо-час по специальностям'!$A$6:$A$26,0))</f>
        <v>850</v>
      </c>
      <c r="J2354" s="8">
        <f>INDEX('Нормо-час по специальностям'!$E$6:$E$26,MATCH(D2354,'Нормо-час по специальностям'!$A$6:$A$26,0))</f>
        <v>1020</v>
      </c>
      <c r="K2354" s="8">
        <f t="shared" si="1469"/>
        <v>10200</v>
      </c>
      <c r="L2354" s="8">
        <f t="shared" si="1470"/>
        <v>12240</v>
      </c>
      <c r="M2354" s="8">
        <f>Расценки!L2353</f>
        <v>9000</v>
      </c>
      <c r="N2354" s="8">
        <f>Расценки!M2353</f>
        <v>10800</v>
      </c>
      <c r="O2354" s="10">
        <f t="shared" si="1471"/>
        <v>0.1333333333333333</v>
      </c>
      <c r="P2354" s="10">
        <f t="shared" si="1472"/>
        <v>0.1333333333333333</v>
      </c>
      <c r="Q2354" s="7" t="str">
        <f t="shared" si="1473"/>
        <v>расценка</v>
      </c>
      <c r="R2354" s="7" t="str">
        <f t="shared" si="1474"/>
        <v>расценка</v>
      </c>
      <c r="S2354" s="8">
        <f t="shared" si="1475"/>
        <v>750</v>
      </c>
      <c r="T2354" s="8">
        <f t="shared" si="1476"/>
        <v>900</v>
      </c>
      <c r="U2354" s="8">
        <f>Расценки!F2353</f>
        <v>15000</v>
      </c>
      <c r="V2354" s="8">
        <f>Расценки!G2353</f>
        <v>18000</v>
      </c>
      <c r="W2354" s="10">
        <f t="shared" si="1477"/>
        <v>0.32</v>
      </c>
      <c r="X2354" s="10">
        <f t="shared" si="1478"/>
        <v>0.32</v>
      </c>
      <c r="Y2354" s="9">
        <f>Расценки!H2353</f>
        <v>15000</v>
      </c>
      <c r="Z2354" s="9">
        <f>Расценки!I2353</f>
        <v>18000</v>
      </c>
      <c r="AA2354" s="10">
        <f>Расценки!J2353</f>
        <v>0</v>
      </c>
      <c r="AB2354" s="10">
        <f>Расценки!K2353</f>
        <v>0</v>
      </c>
      <c r="AC2354" s="16">
        <f t="shared" si="1479"/>
        <v>0.32</v>
      </c>
      <c r="AD2354" s="16">
        <f t="shared" si="1480"/>
        <v>0.32</v>
      </c>
      <c r="AE2354" s="10">
        <f t="shared" si="1481"/>
        <v>0.4</v>
      </c>
      <c r="AF2354" s="10">
        <f t="shared" si="1482"/>
        <v>0.4</v>
      </c>
      <c r="AG2354" s="8">
        <f t="shared" si="1483"/>
        <v>4800</v>
      </c>
      <c r="AH2354" s="8">
        <f t="shared" si="1484"/>
        <v>5760</v>
      </c>
    </row>
    <row r="2355" spans="1:34" x14ac:dyDescent="0.25">
      <c r="A2355" s="12" t="s">
        <v>6731</v>
      </c>
      <c r="B2355" s="12" t="s">
        <v>6732</v>
      </c>
      <c r="C2355" s="12" t="s">
        <v>177</v>
      </c>
      <c r="D2355" s="7" t="s">
        <v>426</v>
      </c>
      <c r="E2355" s="7" t="str">
        <f>INDEX('Нормо-час по специальностям'!$B$6:$B$26,MATCH(D2355,'Нормо-час по специальностям'!$A$6:$A$26,0))</f>
        <v>Холодильщик / монтажник кондиционеров</v>
      </c>
      <c r="F2355" s="15">
        <v>1.5</v>
      </c>
      <c r="G2355" s="7" t="s">
        <v>7722</v>
      </c>
      <c r="H2355" s="11">
        <f t="shared" si="1468"/>
        <v>4.67</v>
      </c>
      <c r="I2355" s="8">
        <f>INDEX('Нормо-час по специальностям'!$D$6:$D$26,MATCH(D2355,'Нормо-час по специальностям'!$A$6:$A$26,0))</f>
        <v>1200</v>
      </c>
      <c r="J2355" s="8">
        <f>INDEX('Нормо-час по специальностям'!$E$6:$E$26,MATCH(D2355,'Нормо-час по специальностям'!$A$6:$A$26,0))</f>
        <v>1440</v>
      </c>
      <c r="K2355" s="8">
        <f t="shared" si="1469"/>
        <v>1800</v>
      </c>
      <c r="L2355" s="8">
        <f t="shared" si="1470"/>
        <v>2160</v>
      </c>
      <c r="M2355" s="8">
        <f>Расценки!L2354</f>
        <v>1900</v>
      </c>
      <c r="N2355" s="8">
        <f>Расценки!M2354</f>
        <v>2300</v>
      </c>
      <c r="O2355" s="10">
        <f t="shared" si="1471"/>
        <v>-5.2631578947368474E-2</v>
      </c>
      <c r="P2355" s="10">
        <f t="shared" si="1472"/>
        <v>-6.0869565217391286E-2</v>
      </c>
      <c r="Q2355" s="7" t="str">
        <f t="shared" si="1473"/>
        <v>равно</v>
      </c>
      <c r="R2355" s="7" t="str">
        <f t="shared" si="1474"/>
        <v>равно</v>
      </c>
      <c r="S2355" s="8">
        <f t="shared" si="1475"/>
        <v>1267</v>
      </c>
      <c r="T2355" s="8">
        <f t="shared" si="1476"/>
        <v>1533</v>
      </c>
      <c r="U2355" s="8">
        <f>Расценки!F2354</f>
        <v>3500</v>
      </c>
      <c r="V2355" s="8">
        <f>Расценки!G2354</f>
        <v>4000</v>
      </c>
      <c r="W2355" s="10">
        <f t="shared" si="1477"/>
        <v>0.48571428571428571</v>
      </c>
      <c r="X2355" s="10">
        <f t="shared" si="1478"/>
        <v>0.46</v>
      </c>
      <c r="Y2355" s="9">
        <f>Расценки!H2354</f>
        <v>3500</v>
      </c>
      <c r="Z2355" s="9">
        <f>Расценки!I2354</f>
        <v>4000</v>
      </c>
      <c r="AA2355" s="10">
        <f>Расценки!J2354</f>
        <v>0</v>
      </c>
      <c r="AB2355" s="10">
        <f>Расценки!K2354</f>
        <v>0</v>
      </c>
      <c r="AC2355" s="16">
        <f t="shared" si="1479"/>
        <v>0.48571428571428571</v>
      </c>
      <c r="AD2355" s="16">
        <f t="shared" si="1480"/>
        <v>0.46</v>
      </c>
      <c r="AE2355" s="10">
        <f t="shared" si="1481"/>
        <v>0.45714285714285713</v>
      </c>
      <c r="AF2355" s="10">
        <f t="shared" si="1482"/>
        <v>0.42499999999999999</v>
      </c>
      <c r="AG2355" s="8">
        <f t="shared" si="1483"/>
        <v>1700</v>
      </c>
      <c r="AH2355" s="8">
        <f t="shared" si="1484"/>
        <v>1840</v>
      </c>
    </row>
    <row r="2356" spans="1:34" x14ac:dyDescent="0.25">
      <c r="A2356" s="12" t="s">
        <v>6733</v>
      </c>
      <c r="B2356" s="12" t="s">
        <v>6734</v>
      </c>
      <c r="C2356" s="12" t="s">
        <v>3039</v>
      </c>
      <c r="D2356" s="7" t="s">
        <v>410</v>
      </c>
      <c r="E2356" s="7" t="str">
        <f>INDEX('Нормо-час по специальностям'!$B$6:$B$26,MATCH(D2356,'Нормо-час по специальностям'!$A$6:$A$26,0))</f>
        <v>Монтажник вентиляции</v>
      </c>
      <c r="F2356" s="15">
        <v>8</v>
      </c>
      <c r="G2356" s="7" t="s">
        <v>7722</v>
      </c>
      <c r="H2356" s="11">
        <f t="shared" si="1468"/>
        <v>0.88</v>
      </c>
      <c r="I2356" s="8">
        <f>INDEX('Нормо-час по специальностям'!$D$6:$D$26,MATCH(D2356,'Нормо-час по специальностям'!$A$6:$A$26,0))</f>
        <v>850</v>
      </c>
      <c r="J2356" s="8">
        <f>INDEX('Нормо-час по специальностям'!$E$6:$E$26,MATCH(D2356,'Нормо-час по специальностям'!$A$6:$A$26,0))</f>
        <v>1020</v>
      </c>
      <c r="K2356" s="8">
        <f t="shared" si="1469"/>
        <v>6800</v>
      </c>
      <c r="L2356" s="8">
        <f t="shared" si="1470"/>
        <v>8160</v>
      </c>
      <c r="M2356" s="8">
        <f>Расценки!L2355</f>
        <v>10800</v>
      </c>
      <c r="N2356" s="8">
        <f>Расценки!M2355</f>
        <v>13200</v>
      </c>
      <c r="O2356" s="10">
        <f t="shared" si="1471"/>
        <v>-0.37037037037037035</v>
      </c>
      <c r="P2356" s="10">
        <f t="shared" si="1472"/>
        <v>-0.38181818181818183</v>
      </c>
      <c r="Q2356" s="7" t="str">
        <f t="shared" si="1473"/>
        <v>нормо-часы</v>
      </c>
      <c r="R2356" s="7" t="str">
        <f t="shared" si="1474"/>
        <v>нормо-часы</v>
      </c>
      <c r="S2356" s="8">
        <f t="shared" si="1475"/>
        <v>1350</v>
      </c>
      <c r="T2356" s="8">
        <f t="shared" si="1476"/>
        <v>1650</v>
      </c>
      <c r="U2356" s="8">
        <f>Расценки!F2355</f>
        <v>18000</v>
      </c>
      <c r="V2356" s="8">
        <f>Расценки!G2355</f>
        <v>22000</v>
      </c>
      <c r="W2356" s="10">
        <f t="shared" si="1477"/>
        <v>0.62222222222222223</v>
      </c>
      <c r="X2356" s="10">
        <f t="shared" si="1478"/>
        <v>0.62909090909090915</v>
      </c>
      <c r="Y2356" s="9">
        <f>Расценки!H2355</f>
        <v>18000</v>
      </c>
      <c r="Z2356" s="9">
        <f>Расценки!I2355</f>
        <v>22000</v>
      </c>
      <c r="AA2356" s="10">
        <f>Расценки!J2355</f>
        <v>0</v>
      </c>
      <c r="AB2356" s="10">
        <f>Расценки!K2355</f>
        <v>0</v>
      </c>
      <c r="AC2356" s="16">
        <f t="shared" si="1479"/>
        <v>0.62222222222222223</v>
      </c>
      <c r="AD2356" s="16">
        <f t="shared" si="1480"/>
        <v>0.62909090909090915</v>
      </c>
      <c r="AE2356" s="10">
        <f t="shared" si="1481"/>
        <v>0.4</v>
      </c>
      <c r="AF2356" s="10">
        <f t="shared" si="1482"/>
        <v>0.4</v>
      </c>
      <c r="AG2356" s="8">
        <f t="shared" si="1483"/>
        <v>11200</v>
      </c>
      <c r="AH2356" s="8">
        <f t="shared" si="1484"/>
        <v>13840</v>
      </c>
    </row>
    <row r="2357" spans="1:34" x14ac:dyDescent="0.25">
      <c r="A2357" s="12" t="s">
        <v>6735</v>
      </c>
      <c r="B2357" s="12" t="s">
        <v>6736</v>
      </c>
      <c r="C2357" s="12" t="s">
        <v>177</v>
      </c>
      <c r="D2357" s="7" t="s">
        <v>410</v>
      </c>
      <c r="E2357" s="7" t="str">
        <f>INDEX('Нормо-час по специальностям'!$B$6:$B$26,MATCH(D2357,'Нормо-час по специальностям'!$A$6:$A$26,0))</f>
        <v>Монтажник вентиляции</v>
      </c>
      <c r="F2357" s="15">
        <v>2</v>
      </c>
      <c r="G2357" s="7" t="s">
        <v>7722</v>
      </c>
      <c r="H2357" s="11">
        <f t="shared" si="1468"/>
        <v>3.5</v>
      </c>
      <c r="I2357" s="8">
        <f>INDEX('Нормо-час по специальностям'!$D$6:$D$26,MATCH(D2357,'Нормо-час по специальностям'!$A$6:$A$26,0))</f>
        <v>850</v>
      </c>
      <c r="J2357" s="8">
        <f>INDEX('Нормо-час по специальностям'!$E$6:$E$26,MATCH(D2357,'Нормо-час по специальностям'!$A$6:$A$26,0))</f>
        <v>1020</v>
      </c>
      <c r="K2357" s="8">
        <f t="shared" si="1469"/>
        <v>1700</v>
      </c>
      <c r="L2357" s="8">
        <f t="shared" si="1470"/>
        <v>2040</v>
      </c>
      <c r="M2357" s="8">
        <f>Расценки!L2356</f>
        <v>2650</v>
      </c>
      <c r="N2357" s="8">
        <f>Расценки!M2356</f>
        <v>3100</v>
      </c>
      <c r="O2357" s="10">
        <f t="shared" si="1471"/>
        <v>-0.35849056603773588</v>
      </c>
      <c r="P2357" s="10">
        <f t="shared" si="1472"/>
        <v>-0.34193548387096773</v>
      </c>
      <c r="Q2357" s="7" t="str">
        <f t="shared" si="1473"/>
        <v>нормо-часы</v>
      </c>
      <c r="R2357" s="7" t="str">
        <f t="shared" si="1474"/>
        <v>нормо-часы</v>
      </c>
      <c r="S2357" s="8">
        <f t="shared" si="1475"/>
        <v>1325</v>
      </c>
      <c r="T2357" s="8">
        <f t="shared" si="1476"/>
        <v>1550</v>
      </c>
      <c r="U2357" s="8">
        <f>Расценки!F2356</f>
        <v>4500</v>
      </c>
      <c r="V2357" s="8">
        <f>Расценки!G2356</f>
        <v>5500</v>
      </c>
      <c r="W2357" s="10">
        <f t="shared" si="1477"/>
        <v>0.62222222222222223</v>
      </c>
      <c r="X2357" s="10">
        <f t="shared" si="1478"/>
        <v>0.62909090909090915</v>
      </c>
      <c r="Y2357" s="9">
        <f>Расценки!H2356</f>
        <v>4500</v>
      </c>
      <c r="Z2357" s="9">
        <f>Расценки!I2356</f>
        <v>5500</v>
      </c>
      <c r="AA2357" s="10">
        <f>Расценки!J2356</f>
        <v>0</v>
      </c>
      <c r="AB2357" s="10">
        <f>Расценки!K2356</f>
        <v>0</v>
      </c>
      <c r="AC2357" s="16">
        <f t="shared" si="1479"/>
        <v>0.62222222222222223</v>
      </c>
      <c r="AD2357" s="16">
        <f t="shared" si="1480"/>
        <v>0.62909090909090915</v>
      </c>
      <c r="AE2357" s="10">
        <f t="shared" si="1481"/>
        <v>0.41111111111111109</v>
      </c>
      <c r="AF2357" s="10">
        <f t="shared" si="1482"/>
        <v>0.43636363636363634</v>
      </c>
      <c r="AG2357" s="8">
        <f t="shared" si="1483"/>
        <v>2800</v>
      </c>
      <c r="AH2357" s="8">
        <f t="shared" si="1484"/>
        <v>3460</v>
      </c>
    </row>
    <row r="2358" spans="1:34" x14ac:dyDescent="0.25">
      <c r="A2358" s="12" t="s">
        <v>6737</v>
      </c>
      <c r="B2358" s="12" t="s">
        <v>6738</v>
      </c>
      <c r="C2358" s="12" t="s">
        <v>177</v>
      </c>
      <c r="D2358" s="7" t="s">
        <v>468</v>
      </c>
      <c r="E2358" s="7" t="str">
        <f>INDEX('Нормо-час по специальностям'!$B$6:$B$26,MATCH(D2358,'Нормо-час по специальностям'!$A$6:$A$26,0))</f>
        <v>Сантехник</v>
      </c>
      <c r="F2358" s="15">
        <v>6</v>
      </c>
      <c r="G2358" s="7" t="s">
        <v>7723</v>
      </c>
      <c r="H2358" s="11">
        <f t="shared" si="1468"/>
        <v>1.17</v>
      </c>
      <c r="I2358" s="8">
        <f>INDEX('Нормо-час по специальностям'!$D$6:$D$26,MATCH(D2358,'Нормо-час по специальностям'!$A$6:$A$26,0))</f>
        <v>850</v>
      </c>
      <c r="J2358" s="8">
        <f>INDEX('Нормо-час по специальностям'!$E$6:$E$26,MATCH(D2358,'Нормо-час по специальностям'!$A$6:$A$26,0))</f>
        <v>1020</v>
      </c>
      <c r="K2358" s="8">
        <f t="shared" si="1469"/>
        <v>5100</v>
      </c>
      <c r="L2358" s="8">
        <f t="shared" si="1470"/>
        <v>6120</v>
      </c>
      <c r="M2358" s="8">
        <f>Расценки!L2357</f>
        <v>9000</v>
      </c>
      <c r="N2358" s="8">
        <f>Расценки!M2357</f>
        <v>10800</v>
      </c>
      <c r="O2358" s="10">
        <f t="shared" si="1471"/>
        <v>-0.43333333333333335</v>
      </c>
      <c r="P2358" s="10">
        <f t="shared" si="1472"/>
        <v>-0.43333333333333335</v>
      </c>
      <c r="Q2358" s="7" t="str">
        <f t="shared" si="1473"/>
        <v>нормо-часы</v>
      </c>
      <c r="R2358" s="7" t="str">
        <f t="shared" si="1474"/>
        <v>нормо-часы</v>
      </c>
      <c r="S2358" s="8">
        <f t="shared" si="1475"/>
        <v>1500</v>
      </c>
      <c r="T2358" s="8">
        <f t="shared" si="1476"/>
        <v>1800</v>
      </c>
      <c r="U2358" s="8">
        <f>Расценки!F2357</f>
        <v>15000</v>
      </c>
      <c r="V2358" s="8">
        <f>Расценки!G2357</f>
        <v>18000</v>
      </c>
      <c r="W2358" s="10">
        <f t="shared" si="1477"/>
        <v>0.66</v>
      </c>
      <c r="X2358" s="10">
        <f t="shared" si="1478"/>
        <v>0.66</v>
      </c>
      <c r="Y2358" s="9">
        <f>Расценки!H2357</f>
        <v>15000</v>
      </c>
      <c r="Z2358" s="9">
        <f>Расценки!I2357</f>
        <v>18000</v>
      </c>
      <c r="AA2358" s="10">
        <f>Расценки!J2357</f>
        <v>0</v>
      </c>
      <c r="AB2358" s="10">
        <f>Расценки!K2357</f>
        <v>0</v>
      </c>
      <c r="AC2358" s="16">
        <f t="shared" si="1479"/>
        <v>0.66</v>
      </c>
      <c r="AD2358" s="16">
        <f t="shared" si="1480"/>
        <v>0.66</v>
      </c>
      <c r="AE2358" s="10">
        <f t="shared" si="1481"/>
        <v>0.4</v>
      </c>
      <c r="AF2358" s="10">
        <f t="shared" si="1482"/>
        <v>0.4</v>
      </c>
      <c r="AG2358" s="8">
        <f t="shared" si="1483"/>
        <v>9900</v>
      </c>
      <c r="AH2358" s="8">
        <f t="shared" si="1484"/>
        <v>11880</v>
      </c>
    </row>
    <row r="2359" spans="1:34" x14ac:dyDescent="0.25">
      <c r="A2359" s="12" t="s">
        <v>6739</v>
      </c>
      <c r="B2359" s="12" t="s">
        <v>6740</v>
      </c>
      <c r="C2359" s="12" t="s">
        <v>177</v>
      </c>
      <c r="D2359" s="7" t="s">
        <v>3886</v>
      </c>
      <c r="E2359" s="7" t="str">
        <f>INDEX('Нормо-час по специальностям'!$B$6:$B$26,MATCH(D2359,'Нормо-час по специальностям'!$A$6:$A$26,0))</f>
        <v>Инженер электролаборатории / ПНР</v>
      </c>
      <c r="F2359" s="15">
        <v>4</v>
      </c>
      <c r="G2359" s="7" t="s">
        <v>7723</v>
      </c>
      <c r="H2359" s="11">
        <f t="shared" si="1468"/>
        <v>1.75</v>
      </c>
      <c r="I2359" s="8">
        <f>INDEX('Нормо-час по специальностям'!$D$6:$D$26,MATCH(D2359,'Нормо-час по специальностям'!$A$6:$A$26,0))</f>
        <v>1400</v>
      </c>
      <c r="J2359" s="8">
        <f>INDEX('Нормо-час по специальностям'!$E$6:$E$26,MATCH(D2359,'Нормо-час по специальностям'!$A$6:$A$26,0))</f>
        <v>1680</v>
      </c>
      <c r="K2359" s="8">
        <f t="shared" si="1469"/>
        <v>5600</v>
      </c>
      <c r="L2359" s="8">
        <f t="shared" si="1470"/>
        <v>6720</v>
      </c>
      <c r="M2359" s="8">
        <f>Расценки!L2358</f>
        <v>6000</v>
      </c>
      <c r="N2359" s="8">
        <f>Расценки!M2358</f>
        <v>7200</v>
      </c>
      <c r="O2359" s="10">
        <f t="shared" si="1471"/>
        <v>-6.6666666666666652E-2</v>
      </c>
      <c r="P2359" s="10">
        <f t="shared" si="1472"/>
        <v>-6.6666666666666652E-2</v>
      </c>
      <c r="Q2359" s="7" t="str">
        <f t="shared" si="1473"/>
        <v>равно</v>
      </c>
      <c r="R2359" s="7" t="str">
        <f t="shared" si="1474"/>
        <v>равно</v>
      </c>
      <c r="S2359" s="8">
        <f t="shared" si="1475"/>
        <v>1500</v>
      </c>
      <c r="T2359" s="8">
        <f t="shared" si="1476"/>
        <v>1800</v>
      </c>
      <c r="U2359" s="8">
        <f>Расценки!F2358</f>
        <v>10000</v>
      </c>
      <c r="V2359" s="8">
        <f>Расценки!G2358</f>
        <v>12000</v>
      </c>
      <c r="W2359" s="10">
        <f t="shared" si="1477"/>
        <v>0.44</v>
      </c>
      <c r="X2359" s="10">
        <f t="shared" si="1478"/>
        <v>0.44</v>
      </c>
      <c r="Y2359" s="9">
        <f>Расценки!H2358</f>
        <v>10000</v>
      </c>
      <c r="Z2359" s="9">
        <f>Расценки!I2358</f>
        <v>12000</v>
      </c>
      <c r="AA2359" s="10">
        <f>Расценки!J2358</f>
        <v>0</v>
      </c>
      <c r="AB2359" s="10">
        <f>Расценки!K2358</f>
        <v>0</v>
      </c>
      <c r="AC2359" s="16">
        <f t="shared" si="1479"/>
        <v>0.44</v>
      </c>
      <c r="AD2359" s="16">
        <f t="shared" si="1480"/>
        <v>0.44</v>
      </c>
      <c r="AE2359" s="10">
        <f t="shared" si="1481"/>
        <v>0.4</v>
      </c>
      <c r="AF2359" s="10">
        <f t="shared" si="1482"/>
        <v>0.4</v>
      </c>
      <c r="AG2359" s="8">
        <f t="shared" si="1483"/>
        <v>4400</v>
      </c>
      <c r="AH2359" s="8">
        <f t="shared" si="1484"/>
        <v>5280</v>
      </c>
    </row>
    <row r="2360" spans="1:34" x14ac:dyDescent="0.25">
      <c r="A2360" s="12" t="s">
        <v>6741</v>
      </c>
      <c r="B2360" s="12" t="s">
        <v>6742</v>
      </c>
      <c r="C2360" s="12" t="s">
        <v>3039</v>
      </c>
      <c r="D2360" s="7" t="s">
        <v>468</v>
      </c>
      <c r="E2360" s="7" t="str">
        <f>INDEX('Нормо-час по специальностям'!$B$6:$B$26,MATCH(D2360,'Нормо-час по специальностям'!$A$6:$A$26,0))</f>
        <v>Сантехник</v>
      </c>
      <c r="F2360" s="15">
        <v>6</v>
      </c>
      <c r="G2360" s="7" t="s">
        <v>7723</v>
      </c>
      <c r="H2360" s="11">
        <f t="shared" si="1468"/>
        <v>1.17</v>
      </c>
      <c r="I2360" s="8">
        <f>INDEX('Нормо-час по специальностям'!$D$6:$D$26,MATCH(D2360,'Нормо-час по специальностям'!$A$6:$A$26,0))</f>
        <v>850</v>
      </c>
      <c r="J2360" s="8">
        <f>INDEX('Нормо-час по специальностям'!$E$6:$E$26,MATCH(D2360,'Нормо-час по специальностям'!$A$6:$A$26,0))</f>
        <v>1020</v>
      </c>
      <c r="K2360" s="8">
        <f t="shared" si="1469"/>
        <v>5100</v>
      </c>
      <c r="L2360" s="8">
        <f t="shared" si="1470"/>
        <v>6120</v>
      </c>
      <c r="M2360" s="8">
        <f>Расценки!L2359</f>
        <v>7200</v>
      </c>
      <c r="N2360" s="8">
        <f>Расценки!M2359</f>
        <v>8400</v>
      </c>
      <c r="O2360" s="10">
        <f t="shared" si="1471"/>
        <v>-0.29166666666666663</v>
      </c>
      <c r="P2360" s="10">
        <f t="shared" si="1472"/>
        <v>-0.27142857142857146</v>
      </c>
      <c r="Q2360" s="7" t="str">
        <f t="shared" si="1473"/>
        <v>нормо-часы</v>
      </c>
      <c r="R2360" s="7" t="str">
        <f t="shared" si="1474"/>
        <v>нормо-часы</v>
      </c>
      <c r="S2360" s="8">
        <f t="shared" si="1475"/>
        <v>1200</v>
      </c>
      <c r="T2360" s="8">
        <f t="shared" si="1476"/>
        <v>1400</v>
      </c>
      <c r="U2360" s="8">
        <f>Расценки!F2359</f>
        <v>12000</v>
      </c>
      <c r="V2360" s="8">
        <f>Расценки!G2359</f>
        <v>14000</v>
      </c>
      <c r="W2360" s="10">
        <f t="shared" si="1477"/>
        <v>0.57499999999999996</v>
      </c>
      <c r="X2360" s="10">
        <f t="shared" si="1478"/>
        <v>0.56285714285714283</v>
      </c>
      <c r="Y2360" s="9">
        <f>Расценки!H2359</f>
        <v>12000</v>
      </c>
      <c r="Z2360" s="9">
        <f>Расценки!I2359</f>
        <v>14000</v>
      </c>
      <c r="AA2360" s="10">
        <f>Расценки!J2359</f>
        <v>0</v>
      </c>
      <c r="AB2360" s="10">
        <f>Расценки!K2359</f>
        <v>0</v>
      </c>
      <c r="AC2360" s="16">
        <f t="shared" si="1479"/>
        <v>0.57499999999999996</v>
      </c>
      <c r="AD2360" s="16">
        <f t="shared" si="1480"/>
        <v>0.56285714285714283</v>
      </c>
      <c r="AE2360" s="10">
        <f t="shared" si="1481"/>
        <v>0.4</v>
      </c>
      <c r="AF2360" s="10">
        <f t="shared" si="1482"/>
        <v>0.4</v>
      </c>
      <c r="AG2360" s="8">
        <f t="shared" si="1483"/>
        <v>6900</v>
      </c>
      <c r="AH2360" s="8">
        <f t="shared" si="1484"/>
        <v>7880</v>
      </c>
    </row>
    <row r="2361" spans="1:34" x14ac:dyDescent="0.25">
      <c r="A2361" s="5" t="s">
        <v>6743</v>
      </c>
      <c r="B2361" s="6"/>
      <c r="C2361" s="6"/>
      <c r="D2361" s="6"/>
      <c r="E2361" s="6"/>
      <c r="F2361" s="6"/>
      <c r="G2361" s="6"/>
      <c r="H2361" s="6"/>
      <c r="I2361" s="6"/>
      <c r="J2361" s="6"/>
      <c r="K2361" s="6"/>
      <c r="L2361" s="6"/>
      <c r="M2361" s="6"/>
      <c r="N2361" s="6"/>
      <c r="O2361" s="6"/>
      <c r="P2361" s="6"/>
      <c r="Q2361" s="6"/>
      <c r="R2361" s="6"/>
      <c r="S2361" s="6"/>
      <c r="T2361" s="6"/>
      <c r="U2361" s="6"/>
      <c r="V2361" s="6"/>
      <c r="W2361" s="6"/>
      <c r="X2361" s="6"/>
      <c r="Y2361" s="6"/>
      <c r="Z2361" s="6"/>
      <c r="AA2361" s="6"/>
      <c r="AB2361" s="6"/>
      <c r="AC2361" s="6"/>
      <c r="AD2361" s="6"/>
      <c r="AE2361" s="6"/>
      <c r="AF2361" s="6"/>
      <c r="AG2361" s="6"/>
      <c r="AH2361" s="6"/>
    </row>
    <row r="2362" spans="1:34" x14ac:dyDescent="0.25">
      <c r="A2362" s="7" t="s">
        <v>6744</v>
      </c>
      <c r="B2362" s="7" t="s">
        <v>6745</v>
      </c>
      <c r="C2362" s="7" t="s">
        <v>6746</v>
      </c>
      <c r="D2362" s="7" t="s">
        <v>799</v>
      </c>
      <c r="E2362" s="7" t="str">
        <f>INDEX('Нормо-час по специальностям'!$B$6:$B$26,MATCH(D2362,'Нормо-час по специальностям'!$A$6:$A$26,0))</f>
        <v>Сервисный инженер ворот и автоматики</v>
      </c>
      <c r="F2362" s="15">
        <v>0.2</v>
      </c>
      <c r="G2362" s="7" t="s">
        <v>7725</v>
      </c>
      <c r="H2362" s="11">
        <f t="shared" ref="H2362:H2393" si="1485">IF(OR(F2362="",F2362=0),"",ROUND($G$3/F2362,2))</f>
        <v>35</v>
      </c>
      <c r="I2362" s="8">
        <f>INDEX('Нормо-час по специальностям'!$D$6:$D$26,MATCH(D2362,'Нормо-час по специальностям'!$A$6:$A$26,0))</f>
        <v>1200</v>
      </c>
      <c r="J2362" s="8">
        <f>INDEX('Нормо-час по специальностям'!$E$6:$E$26,MATCH(D2362,'Нормо-час по специальностям'!$A$6:$A$26,0))</f>
        <v>1440</v>
      </c>
      <c r="K2362" s="8">
        <f t="shared" ref="K2362:K2393" si="1486">IF(OR(F2362="",F2362=0,I2362=0),"",ROUND(F2362*I2362,0))</f>
        <v>240</v>
      </c>
      <c r="L2362" s="8">
        <f t="shared" ref="L2362:L2393" si="1487">IF(OR(F2362="",F2362=0,J2362=0),"",ROUND(F2362*J2362,0))</f>
        <v>288</v>
      </c>
      <c r="M2362" s="8">
        <f>Расценки!L2361</f>
        <v>300</v>
      </c>
      <c r="N2362" s="8">
        <f>Расценки!M2361</f>
        <v>360</v>
      </c>
      <c r="O2362" s="10">
        <f t="shared" ref="O2362:O2393" si="1488">IF(OR(K2362="",M2362="",M2362=0),"",K2362/M2362-1)</f>
        <v>-0.19999999999999996</v>
      </c>
      <c r="P2362" s="10">
        <f t="shared" ref="P2362:P2393" si="1489">IF(OR(L2362="",N2362="",N2362=0),"",L2362/N2362-1)</f>
        <v>-0.19999999999999996</v>
      </c>
      <c r="Q2362" s="7" t="str">
        <f t="shared" ref="Q2362:Q2393" si="1490">IF(O2362="","—",IF(O2362&lt;-$C$3,"нормо-часы",IF(O2362&gt;$C$3,"расценка","равно")))</f>
        <v>нормо-часы</v>
      </c>
      <c r="R2362" s="7" t="str">
        <f t="shared" ref="R2362:R2393" si="1491">IF(P2362="","—",IF(P2362&lt;-$C$3,"нормо-часы",IF(P2362&gt;$C$3,"расценка","равно")))</f>
        <v>нормо-часы</v>
      </c>
      <c r="S2362" s="8">
        <f t="shared" ref="S2362:S2393" si="1492">IF(OR(F2362="",F2362=0,M2362=""),"",ROUND(M2362/F2362,0))</f>
        <v>1500</v>
      </c>
      <c r="T2362" s="8">
        <f t="shared" ref="T2362:T2393" si="1493">IF(OR(F2362="",F2362=0,N2362=""),"",ROUND(N2362/F2362,0))</f>
        <v>1800</v>
      </c>
      <c r="U2362" s="8">
        <f>Расценки!F2361</f>
        <v>500</v>
      </c>
      <c r="V2362" s="8">
        <f>Расценки!G2361</f>
        <v>600</v>
      </c>
      <c r="W2362" s="10">
        <f t="shared" ref="W2362:W2393" si="1494">IF(OR(K2362="",U2362="",U2362=0),"",(U2362-K2362)/U2362)</f>
        <v>0.52</v>
      </c>
      <c r="X2362" s="10">
        <f t="shared" ref="X2362:X2393" si="1495">IF(OR(L2362="",V2362="",V2362=0),"",(V2362-L2362)/V2362)</f>
        <v>0.52</v>
      </c>
      <c r="Y2362" s="9">
        <f>Расценки!H2361</f>
        <v>500</v>
      </c>
      <c r="Z2362" s="9">
        <f>Расценки!I2361</f>
        <v>600</v>
      </c>
      <c r="AA2362" s="10">
        <f>Расценки!J2361</f>
        <v>0</v>
      </c>
      <c r="AB2362" s="10">
        <f>Расценки!K2361</f>
        <v>0</v>
      </c>
      <c r="AC2362" s="16">
        <f t="shared" ref="AC2362:AC2393" si="1496">IF(OR(K2362="",Y2362="",Y2362=0),"",(Y2362-K2362)/Y2362)</f>
        <v>0.52</v>
      </c>
      <c r="AD2362" s="16">
        <f t="shared" ref="AD2362:AD2393" si="1497">IF(OR(L2362="",Z2362="",Z2362=0),"",(Z2362-L2362)/Z2362)</f>
        <v>0.52</v>
      </c>
      <c r="AE2362" s="10">
        <f t="shared" ref="AE2362:AE2393" si="1498">IF(OR(Y2362="",Y2362=0),"",(Y2362-M2362)/Y2362)</f>
        <v>0.4</v>
      </c>
      <c r="AF2362" s="10">
        <f t="shared" ref="AF2362:AF2393" si="1499">IF(OR(Z2362="",Z2362=0),"",(Z2362-N2362)/Z2362)</f>
        <v>0.4</v>
      </c>
      <c r="AG2362" s="8">
        <f t="shared" ref="AG2362:AG2393" si="1500">IF(OR(K2362="",Y2362=""),"",Y2362-K2362)</f>
        <v>260</v>
      </c>
      <c r="AH2362" s="8">
        <f t="shared" ref="AH2362:AH2393" si="1501">IF(OR(L2362="",Z2362=""),"",Z2362-L2362)</f>
        <v>312</v>
      </c>
    </row>
    <row r="2363" spans="1:34" x14ac:dyDescent="0.25">
      <c r="A2363" s="7" t="s">
        <v>6748</v>
      </c>
      <c r="B2363" s="7" t="s">
        <v>6749</v>
      </c>
      <c r="C2363" s="7" t="s">
        <v>6746</v>
      </c>
      <c r="D2363" s="7" t="s">
        <v>799</v>
      </c>
      <c r="E2363" s="7" t="str">
        <f>INDEX('Нормо-час по специальностям'!$B$6:$B$26,MATCH(D2363,'Нормо-час по специальностям'!$A$6:$A$26,0))</f>
        <v>Сервисный инженер ворот и автоматики</v>
      </c>
      <c r="F2363" s="15">
        <v>5</v>
      </c>
      <c r="G2363" s="7" t="s">
        <v>7725</v>
      </c>
      <c r="H2363" s="11">
        <f t="shared" si="1485"/>
        <v>1.4</v>
      </c>
      <c r="I2363" s="8">
        <f>INDEX('Нормо-час по специальностям'!$D$6:$D$26,MATCH(D2363,'Нормо-час по специальностям'!$A$6:$A$26,0))</f>
        <v>1200</v>
      </c>
      <c r="J2363" s="8">
        <f>INDEX('Нормо-час по специальностям'!$E$6:$E$26,MATCH(D2363,'Нормо-час по специальностям'!$A$6:$A$26,0))</f>
        <v>1440</v>
      </c>
      <c r="K2363" s="8">
        <f t="shared" si="1486"/>
        <v>6000</v>
      </c>
      <c r="L2363" s="8">
        <f t="shared" si="1487"/>
        <v>7200</v>
      </c>
      <c r="M2363" s="8">
        <f>Расценки!L2362</f>
        <v>7200</v>
      </c>
      <c r="N2363" s="8">
        <f>Расценки!M2362</f>
        <v>8400</v>
      </c>
      <c r="O2363" s="10">
        <f t="shared" si="1488"/>
        <v>-0.16666666666666663</v>
      </c>
      <c r="P2363" s="10">
        <f t="shared" si="1489"/>
        <v>-0.1428571428571429</v>
      </c>
      <c r="Q2363" s="7" t="str">
        <f t="shared" si="1490"/>
        <v>нормо-часы</v>
      </c>
      <c r="R2363" s="7" t="str">
        <f t="shared" si="1491"/>
        <v>нормо-часы</v>
      </c>
      <c r="S2363" s="8">
        <f t="shared" si="1492"/>
        <v>1440</v>
      </c>
      <c r="T2363" s="8">
        <f t="shared" si="1493"/>
        <v>1680</v>
      </c>
      <c r="U2363" s="8">
        <f>Расценки!F2362</f>
        <v>11000</v>
      </c>
      <c r="V2363" s="8">
        <f>Расценки!G2362</f>
        <v>13000</v>
      </c>
      <c r="W2363" s="10">
        <f t="shared" si="1494"/>
        <v>0.45454545454545453</v>
      </c>
      <c r="X2363" s="10">
        <f t="shared" si="1495"/>
        <v>0.44615384615384618</v>
      </c>
      <c r="Y2363" s="9">
        <f>Расценки!H2362</f>
        <v>11000</v>
      </c>
      <c r="Z2363" s="9">
        <f>Расценки!I2362</f>
        <v>13000</v>
      </c>
      <c r="AA2363" s="10">
        <f>Расценки!J2362</f>
        <v>0</v>
      </c>
      <c r="AB2363" s="10">
        <f>Расценки!K2362</f>
        <v>0</v>
      </c>
      <c r="AC2363" s="16">
        <f t="shared" si="1496"/>
        <v>0.45454545454545453</v>
      </c>
      <c r="AD2363" s="16">
        <f t="shared" si="1497"/>
        <v>0.44615384615384618</v>
      </c>
      <c r="AE2363" s="10">
        <f t="shared" si="1498"/>
        <v>0.34545454545454546</v>
      </c>
      <c r="AF2363" s="10">
        <f t="shared" si="1499"/>
        <v>0.35384615384615387</v>
      </c>
      <c r="AG2363" s="8">
        <f t="shared" si="1500"/>
        <v>5000</v>
      </c>
      <c r="AH2363" s="8">
        <f t="shared" si="1501"/>
        <v>5800</v>
      </c>
    </row>
    <row r="2364" spans="1:34" x14ac:dyDescent="0.25">
      <c r="A2364" s="7" t="s">
        <v>6752</v>
      </c>
      <c r="B2364" s="7" t="s">
        <v>6753</v>
      </c>
      <c r="C2364" s="7" t="s">
        <v>6746</v>
      </c>
      <c r="D2364" s="7" t="s">
        <v>799</v>
      </c>
      <c r="E2364" s="7" t="str">
        <f>INDEX('Нормо-час по специальностям'!$B$6:$B$26,MATCH(D2364,'Нормо-час по специальностям'!$A$6:$A$26,0))</f>
        <v>Сервисный инженер ворот и автоматики</v>
      </c>
      <c r="F2364" s="15">
        <v>4.5</v>
      </c>
      <c r="G2364" s="7" t="s">
        <v>7725</v>
      </c>
      <c r="H2364" s="11">
        <f t="shared" si="1485"/>
        <v>1.56</v>
      </c>
      <c r="I2364" s="8">
        <f>INDEX('Нормо-час по специальностям'!$D$6:$D$26,MATCH(D2364,'Нормо-час по специальностям'!$A$6:$A$26,0))</f>
        <v>1200</v>
      </c>
      <c r="J2364" s="8">
        <f>INDEX('Нормо-час по специальностям'!$E$6:$E$26,MATCH(D2364,'Нормо-час по специальностям'!$A$6:$A$26,0))</f>
        <v>1440</v>
      </c>
      <c r="K2364" s="8">
        <f t="shared" si="1486"/>
        <v>5400</v>
      </c>
      <c r="L2364" s="8">
        <f t="shared" si="1487"/>
        <v>6480</v>
      </c>
      <c r="M2364" s="8">
        <f>Расценки!L2363</f>
        <v>6600</v>
      </c>
      <c r="N2364" s="8">
        <f>Расценки!M2363</f>
        <v>7800</v>
      </c>
      <c r="O2364" s="10">
        <f t="shared" si="1488"/>
        <v>-0.18181818181818177</v>
      </c>
      <c r="P2364" s="10">
        <f t="shared" si="1489"/>
        <v>-0.16923076923076918</v>
      </c>
      <c r="Q2364" s="7" t="str">
        <f t="shared" si="1490"/>
        <v>нормо-часы</v>
      </c>
      <c r="R2364" s="7" t="str">
        <f t="shared" si="1491"/>
        <v>нормо-часы</v>
      </c>
      <c r="S2364" s="8">
        <f t="shared" si="1492"/>
        <v>1467</v>
      </c>
      <c r="T2364" s="8">
        <f t="shared" si="1493"/>
        <v>1733</v>
      </c>
      <c r="U2364" s="8">
        <f>Расценки!F2363</f>
        <v>10000</v>
      </c>
      <c r="V2364" s="8">
        <f>Расценки!G2363</f>
        <v>12000</v>
      </c>
      <c r="W2364" s="10">
        <f t="shared" si="1494"/>
        <v>0.46</v>
      </c>
      <c r="X2364" s="10">
        <f t="shared" si="1495"/>
        <v>0.46</v>
      </c>
      <c r="Y2364" s="9">
        <f>Расценки!H2363</f>
        <v>10000</v>
      </c>
      <c r="Z2364" s="9">
        <f>Расценки!I2363</f>
        <v>12000</v>
      </c>
      <c r="AA2364" s="10">
        <f>Расценки!J2363</f>
        <v>0</v>
      </c>
      <c r="AB2364" s="10">
        <f>Расценки!K2363</f>
        <v>0</v>
      </c>
      <c r="AC2364" s="16">
        <f t="shared" si="1496"/>
        <v>0.46</v>
      </c>
      <c r="AD2364" s="16">
        <f t="shared" si="1497"/>
        <v>0.46</v>
      </c>
      <c r="AE2364" s="10">
        <f t="shared" si="1498"/>
        <v>0.34</v>
      </c>
      <c r="AF2364" s="10">
        <f t="shared" si="1499"/>
        <v>0.35</v>
      </c>
      <c r="AG2364" s="8">
        <f t="shared" si="1500"/>
        <v>4600</v>
      </c>
      <c r="AH2364" s="8">
        <f t="shared" si="1501"/>
        <v>5520</v>
      </c>
    </row>
    <row r="2365" spans="1:34" x14ac:dyDescent="0.25">
      <c r="A2365" s="7" t="s">
        <v>6754</v>
      </c>
      <c r="B2365" s="7" t="s">
        <v>6755</v>
      </c>
      <c r="C2365" s="7" t="s">
        <v>6746</v>
      </c>
      <c r="D2365" s="7" t="s">
        <v>799</v>
      </c>
      <c r="E2365" s="7" t="str">
        <f>INDEX('Нормо-час по специальностям'!$B$6:$B$26,MATCH(D2365,'Нормо-час по специальностям'!$A$6:$A$26,0))</f>
        <v>Сервисный инженер ворот и автоматики</v>
      </c>
      <c r="F2365" s="15">
        <v>0.3</v>
      </c>
      <c r="G2365" s="7" t="s">
        <v>7725</v>
      </c>
      <c r="H2365" s="11">
        <f t="shared" si="1485"/>
        <v>23.33</v>
      </c>
      <c r="I2365" s="8">
        <f>INDEX('Нормо-час по специальностям'!$D$6:$D$26,MATCH(D2365,'Нормо-час по специальностям'!$A$6:$A$26,0))</f>
        <v>1200</v>
      </c>
      <c r="J2365" s="8">
        <f>INDEX('Нормо-час по специальностям'!$E$6:$E$26,MATCH(D2365,'Нормо-час по специальностям'!$A$6:$A$26,0))</f>
        <v>1440</v>
      </c>
      <c r="K2365" s="8">
        <f t="shared" si="1486"/>
        <v>360</v>
      </c>
      <c r="L2365" s="8">
        <f t="shared" si="1487"/>
        <v>432</v>
      </c>
      <c r="M2365" s="8">
        <f>Расценки!L2364</f>
        <v>480</v>
      </c>
      <c r="N2365" s="8">
        <f>Расценки!M2364</f>
        <v>540</v>
      </c>
      <c r="O2365" s="10">
        <f t="shared" si="1488"/>
        <v>-0.25</v>
      </c>
      <c r="P2365" s="10">
        <f t="shared" si="1489"/>
        <v>-0.19999999999999996</v>
      </c>
      <c r="Q2365" s="7" t="str">
        <f t="shared" si="1490"/>
        <v>нормо-часы</v>
      </c>
      <c r="R2365" s="7" t="str">
        <f t="shared" si="1491"/>
        <v>нормо-часы</v>
      </c>
      <c r="S2365" s="8">
        <f t="shared" si="1492"/>
        <v>1600</v>
      </c>
      <c r="T2365" s="8">
        <f t="shared" si="1493"/>
        <v>1800</v>
      </c>
      <c r="U2365" s="8">
        <f>Расценки!F2364</f>
        <v>800</v>
      </c>
      <c r="V2365" s="8">
        <f>Расценки!G2364</f>
        <v>950</v>
      </c>
      <c r="W2365" s="10">
        <f t="shared" si="1494"/>
        <v>0.55000000000000004</v>
      </c>
      <c r="X2365" s="10">
        <f t="shared" si="1495"/>
        <v>0.54526315789473689</v>
      </c>
      <c r="Y2365" s="9">
        <f>Расценки!H2364</f>
        <v>800</v>
      </c>
      <c r="Z2365" s="9">
        <f>Расценки!I2364</f>
        <v>950</v>
      </c>
      <c r="AA2365" s="10">
        <f>Расценки!J2364</f>
        <v>0</v>
      </c>
      <c r="AB2365" s="10">
        <f>Расценки!K2364</f>
        <v>0</v>
      </c>
      <c r="AC2365" s="16">
        <f t="shared" si="1496"/>
        <v>0.55000000000000004</v>
      </c>
      <c r="AD2365" s="16">
        <f t="shared" si="1497"/>
        <v>0.54526315789473689</v>
      </c>
      <c r="AE2365" s="10">
        <f t="shared" si="1498"/>
        <v>0.4</v>
      </c>
      <c r="AF2365" s="10">
        <f t="shared" si="1499"/>
        <v>0.43157894736842106</v>
      </c>
      <c r="AG2365" s="8">
        <f t="shared" si="1500"/>
        <v>440</v>
      </c>
      <c r="AH2365" s="8">
        <f t="shared" si="1501"/>
        <v>518</v>
      </c>
    </row>
    <row r="2366" spans="1:34" x14ac:dyDescent="0.25">
      <c r="A2366" s="7" t="s">
        <v>6756</v>
      </c>
      <c r="B2366" s="7" t="s">
        <v>6757</v>
      </c>
      <c r="C2366" s="7" t="s">
        <v>6746</v>
      </c>
      <c r="D2366" s="7" t="s">
        <v>799</v>
      </c>
      <c r="E2366" s="7" t="str">
        <f>INDEX('Нормо-час по специальностям'!$B$6:$B$26,MATCH(D2366,'Нормо-час по специальностям'!$A$6:$A$26,0))</f>
        <v>Сервисный инженер ворот и автоматики</v>
      </c>
      <c r="F2366" s="15">
        <v>0.3</v>
      </c>
      <c r="G2366" s="7" t="s">
        <v>7725</v>
      </c>
      <c r="H2366" s="11">
        <f t="shared" si="1485"/>
        <v>23.33</v>
      </c>
      <c r="I2366" s="8">
        <f>INDEX('Нормо-час по специальностям'!$D$6:$D$26,MATCH(D2366,'Нормо-час по специальностям'!$A$6:$A$26,0))</f>
        <v>1200</v>
      </c>
      <c r="J2366" s="8">
        <f>INDEX('Нормо-час по специальностям'!$E$6:$E$26,MATCH(D2366,'Нормо-час по специальностям'!$A$6:$A$26,0))</f>
        <v>1440</v>
      </c>
      <c r="K2366" s="8">
        <f t="shared" si="1486"/>
        <v>360</v>
      </c>
      <c r="L2366" s="8">
        <f t="shared" si="1487"/>
        <v>432</v>
      </c>
      <c r="M2366" s="8">
        <f>Расценки!L2365</f>
        <v>480</v>
      </c>
      <c r="N2366" s="8">
        <f>Расценки!M2365</f>
        <v>540</v>
      </c>
      <c r="O2366" s="10">
        <f t="shared" si="1488"/>
        <v>-0.25</v>
      </c>
      <c r="P2366" s="10">
        <f t="shared" si="1489"/>
        <v>-0.19999999999999996</v>
      </c>
      <c r="Q2366" s="7" t="str">
        <f t="shared" si="1490"/>
        <v>нормо-часы</v>
      </c>
      <c r="R2366" s="7" t="str">
        <f t="shared" si="1491"/>
        <v>нормо-часы</v>
      </c>
      <c r="S2366" s="8">
        <f t="shared" si="1492"/>
        <v>1600</v>
      </c>
      <c r="T2366" s="8">
        <f t="shared" si="1493"/>
        <v>1800</v>
      </c>
      <c r="U2366" s="8">
        <f>Расценки!F2365</f>
        <v>800</v>
      </c>
      <c r="V2366" s="8">
        <f>Расценки!G2365</f>
        <v>950</v>
      </c>
      <c r="W2366" s="10">
        <f t="shared" si="1494"/>
        <v>0.55000000000000004</v>
      </c>
      <c r="X2366" s="10">
        <f t="shared" si="1495"/>
        <v>0.54526315789473689</v>
      </c>
      <c r="Y2366" s="9">
        <f>Расценки!H2365</f>
        <v>800</v>
      </c>
      <c r="Z2366" s="9">
        <f>Расценки!I2365</f>
        <v>950</v>
      </c>
      <c r="AA2366" s="10">
        <f>Расценки!J2365</f>
        <v>0</v>
      </c>
      <c r="AB2366" s="10">
        <f>Расценки!K2365</f>
        <v>0</v>
      </c>
      <c r="AC2366" s="16">
        <f t="shared" si="1496"/>
        <v>0.55000000000000004</v>
      </c>
      <c r="AD2366" s="16">
        <f t="shared" si="1497"/>
        <v>0.54526315789473689</v>
      </c>
      <c r="AE2366" s="10">
        <f t="shared" si="1498"/>
        <v>0.4</v>
      </c>
      <c r="AF2366" s="10">
        <f t="shared" si="1499"/>
        <v>0.43157894736842106</v>
      </c>
      <c r="AG2366" s="8">
        <f t="shared" si="1500"/>
        <v>440</v>
      </c>
      <c r="AH2366" s="8">
        <f t="shared" si="1501"/>
        <v>518</v>
      </c>
    </row>
    <row r="2367" spans="1:34" x14ac:dyDescent="0.25">
      <c r="A2367" s="7" t="s">
        <v>6758</v>
      </c>
      <c r="B2367" s="7" t="s">
        <v>6759</v>
      </c>
      <c r="C2367" s="7" t="s">
        <v>6746</v>
      </c>
      <c r="D2367" s="7" t="s">
        <v>799</v>
      </c>
      <c r="E2367" s="7" t="str">
        <f>INDEX('Нормо-час по специальностям'!$B$6:$B$26,MATCH(D2367,'Нормо-час по специальностям'!$A$6:$A$26,0))</f>
        <v>Сервисный инженер ворот и автоматики</v>
      </c>
      <c r="F2367" s="15">
        <v>0.3</v>
      </c>
      <c r="G2367" s="7" t="s">
        <v>7725</v>
      </c>
      <c r="H2367" s="11">
        <f t="shared" si="1485"/>
        <v>23.33</v>
      </c>
      <c r="I2367" s="8">
        <f>INDEX('Нормо-час по специальностям'!$D$6:$D$26,MATCH(D2367,'Нормо-час по специальностям'!$A$6:$A$26,0))</f>
        <v>1200</v>
      </c>
      <c r="J2367" s="8">
        <f>INDEX('Нормо-час по специальностям'!$E$6:$E$26,MATCH(D2367,'Нормо-час по специальностям'!$A$6:$A$26,0))</f>
        <v>1440</v>
      </c>
      <c r="K2367" s="8">
        <f t="shared" si="1486"/>
        <v>360</v>
      </c>
      <c r="L2367" s="8">
        <f t="shared" si="1487"/>
        <v>432</v>
      </c>
      <c r="M2367" s="8">
        <f>Расценки!L2366</f>
        <v>360</v>
      </c>
      <c r="N2367" s="8">
        <f>Расценки!M2366</f>
        <v>420</v>
      </c>
      <c r="O2367" s="10">
        <f t="shared" si="1488"/>
        <v>0</v>
      </c>
      <c r="P2367" s="10">
        <f t="shared" si="1489"/>
        <v>2.857142857142847E-2</v>
      </c>
      <c r="Q2367" s="7" t="str">
        <f t="shared" si="1490"/>
        <v>равно</v>
      </c>
      <c r="R2367" s="7" t="str">
        <f t="shared" si="1491"/>
        <v>равно</v>
      </c>
      <c r="S2367" s="8">
        <f t="shared" si="1492"/>
        <v>1200</v>
      </c>
      <c r="T2367" s="8">
        <f t="shared" si="1493"/>
        <v>1400</v>
      </c>
      <c r="U2367" s="8">
        <f>Расценки!F2366</f>
        <v>600</v>
      </c>
      <c r="V2367" s="8">
        <f>Расценки!G2366</f>
        <v>700</v>
      </c>
      <c r="W2367" s="10">
        <f t="shared" si="1494"/>
        <v>0.4</v>
      </c>
      <c r="X2367" s="10">
        <f t="shared" si="1495"/>
        <v>0.38285714285714284</v>
      </c>
      <c r="Y2367" s="9">
        <f>Расценки!H2366</f>
        <v>600</v>
      </c>
      <c r="Z2367" s="9">
        <f>Расценки!I2366</f>
        <v>700</v>
      </c>
      <c r="AA2367" s="10">
        <f>Расценки!J2366</f>
        <v>0</v>
      </c>
      <c r="AB2367" s="10">
        <f>Расценки!K2366</f>
        <v>0</v>
      </c>
      <c r="AC2367" s="16">
        <f t="shared" si="1496"/>
        <v>0.4</v>
      </c>
      <c r="AD2367" s="16">
        <f t="shared" si="1497"/>
        <v>0.38285714285714284</v>
      </c>
      <c r="AE2367" s="10">
        <f t="shared" si="1498"/>
        <v>0.4</v>
      </c>
      <c r="AF2367" s="10">
        <f t="shared" si="1499"/>
        <v>0.4</v>
      </c>
      <c r="AG2367" s="8">
        <f t="shared" si="1500"/>
        <v>240</v>
      </c>
      <c r="AH2367" s="8">
        <f t="shared" si="1501"/>
        <v>268</v>
      </c>
    </row>
    <row r="2368" spans="1:34" x14ac:dyDescent="0.25">
      <c r="A2368" s="7" t="s">
        <v>6761</v>
      </c>
      <c r="B2368" s="7" t="s">
        <v>6762</v>
      </c>
      <c r="C2368" s="7" t="s">
        <v>6746</v>
      </c>
      <c r="D2368" s="7" t="s">
        <v>799</v>
      </c>
      <c r="E2368" s="7" t="str">
        <f>INDEX('Нормо-час по специальностям'!$B$6:$B$26,MATCH(D2368,'Нормо-час по специальностям'!$A$6:$A$26,0))</f>
        <v>Сервисный инженер ворот и автоматики</v>
      </c>
      <c r="F2368" s="15">
        <v>0.5</v>
      </c>
      <c r="G2368" s="7" t="s">
        <v>7725</v>
      </c>
      <c r="H2368" s="11">
        <f t="shared" si="1485"/>
        <v>14</v>
      </c>
      <c r="I2368" s="8">
        <f>INDEX('Нормо-час по специальностям'!$D$6:$D$26,MATCH(D2368,'Нормо-час по специальностям'!$A$6:$A$26,0))</f>
        <v>1200</v>
      </c>
      <c r="J2368" s="8">
        <f>INDEX('Нормо-час по специальностям'!$E$6:$E$26,MATCH(D2368,'Нормо-час по специальностям'!$A$6:$A$26,0))</f>
        <v>1440</v>
      </c>
      <c r="K2368" s="8">
        <f t="shared" si="1486"/>
        <v>600</v>
      </c>
      <c r="L2368" s="8">
        <f t="shared" si="1487"/>
        <v>720</v>
      </c>
      <c r="M2368" s="8">
        <f>Расценки!L2367</f>
        <v>840</v>
      </c>
      <c r="N2368" s="8">
        <f>Расценки!M2367</f>
        <v>960</v>
      </c>
      <c r="O2368" s="10">
        <f t="shared" si="1488"/>
        <v>-0.2857142857142857</v>
      </c>
      <c r="P2368" s="10">
        <f t="shared" si="1489"/>
        <v>-0.25</v>
      </c>
      <c r="Q2368" s="7" t="str">
        <f t="shared" si="1490"/>
        <v>нормо-часы</v>
      </c>
      <c r="R2368" s="7" t="str">
        <f t="shared" si="1491"/>
        <v>нормо-часы</v>
      </c>
      <c r="S2368" s="8">
        <f t="shared" si="1492"/>
        <v>1680</v>
      </c>
      <c r="T2368" s="8">
        <f t="shared" si="1493"/>
        <v>1920</v>
      </c>
      <c r="U2368" s="8">
        <f>Расценки!F2367</f>
        <v>1500</v>
      </c>
      <c r="V2368" s="8">
        <f>Расценки!G2367</f>
        <v>1750</v>
      </c>
      <c r="W2368" s="10">
        <f t="shared" si="1494"/>
        <v>0.6</v>
      </c>
      <c r="X2368" s="10">
        <f t="shared" si="1495"/>
        <v>0.58857142857142852</v>
      </c>
      <c r="Y2368" s="9">
        <f>Расценки!H2367</f>
        <v>1500</v>
      </c>
      <c r="Z2368" s="9">
        <f>Расценки!I2367</f>
        <v>1750</v>
      </c>
      <c r="AA2368" s="10">
        <f>Расценки!J2367</f>
        <v>0</v>
      </c>
      <c r="AB2368" s="10">
        <f>Расценки!K2367</f>
        <v>0</v>
      </c>
      <c r="AC2368" s="16">
        <f t="shared" si="1496"/>
        <v>0.6</v>
      </c>
      <c r="AD2368" s="16">
        <f t="shared" si="1497"/>
        <v>0.58857142857142852</v>
      </c>
      <c r="AE2368" s="10">
        <f t="shared" si="1498"/>
        <v>0.44</v>
      </c>
      <c r="AF2368" s="10">
        <f t="shared" si="1499"/>
        <v>0.4514285714285714</v>
      </c>
      <c r="AG2368" s="8">
        <f t="shared" si="1500"/>
        <v>900</v>
      </c>
      <c r="AH2368" s="8">
        <f t="shared" si="1501"/>
        <v>1030</v>
      </c>
    </row>
    <row r="2369" spans="1:34" x14ac:dyDescent="0.25">
      <c r="A2369" s="7" t="s">
        <v>6763</v>
      </c>
      <c r="B2369" s="7" t="s">
        <v>6764</v>
      </c>
      <c r="C2369" s="7" t="s">
        <v>6746</v>
      </c>
      <c r="D2369" s="7" t="s">
        <v>799</v>
      </c>
      <c r="E2369" s="7" t="str">
        <f>INDEX('Нормо-час по специальностям'!$B$6:$B$26,MATCH(D2369,'Нормо-час по специальностям'!$A$6:$A$26,0))</f>
        <v>Сервисный инженер ворот и автоматики</v>
      </c>
      <c r="F2369" s="15">
        <v>1</v>
      </c>
      <c r="G2369" s="7" t="s">
        <v>7725</v>
      </c>
      <c r="H2369" s="11">
        <f t="shared" si="1485"/>
        <v>7</v>
      </c>
      <c r="I2369" s="8">
        <f>INDEX('Нормо-час по специальностям'!$D$6:$D$26,MATCH(D2369,'Нормо-час по специальностям'!$A$6:$A$26,0))</f>
        <v>1200</v>
      </c>
      <c r="J2369" s="8">
        <f>INDEX('Нормо-час по специальностям'!$E$6:$E$26,MATCH(D2369,'Нормо-час по специальностям'!$A$6:$A$26,0))</f>
        <v>1440</v>
      </c>
      <c r="K2369" s="8">
        <f t="shared" si="1486"/>
        <v>1200</v>
      </c>
      <c r="L2369" s="8">
        <f t="shared" si="1487"/>
        <v>1440</v>
      </c>
      <c r="M2369" s="8">
        <f>Расценки!L2368</f>
        <v>1550</v>
      </c>
      <c r="N2369" s="8">
        <f>Расценки!M2368</f>
        <v>1800</v>
      </c>
      <c r="O2369" s="10">
        <f t="shared" si="1488"/>
        <v>-0.22580645161290325</v>
      </c>
      <c r="P2369" s="10">
        <f t="shared" si="1489"/>
        <v>-0.19999999999999996</v>
      </c>
      <c r="Q2369" s="7" t="str">
        <f t="shared" si="1490"/>
        <v>нормо-часы</v>
      </c>
      <c r="R2369" s="7" t="str">
        <f t="shared" si="1491"/>
        <v>нормо-часы</v>
      </c>
      <c r="S2369" s="8">
        <f t="shared" si="1492"/>
        <v>1550</v>
      </c>
      <c r="T2369" s="8">
        <f t="shared" si="1493"/>
        <v>1800</v>
      </c>
      <c r="U2369" s="8">
        <f>Расценки!F2368</f>
        <v>2500</v>
      </c>
      <c r="V2369" s="8">
        <f>Расценки!G2368</f>
        <v>3000</v>
      </c>
      <c r="W2369" s="10">
        <f t="shared" si="1494"/>
        <v>0.52</v>
      </c>
      <c r="X2369" s="10">
        <f t="shared" si="1495"/>
        <v>0.52</v>
      </c>
      <c r="Y2369" s="9">
        <f>Расценки!H2368</f>
        <v>2500</v>
      </c>
      <c r="Z2369" s="9">
        <f>Расценки!I2368</f>
        <v>3000</v>
      </c>
      <c r="AA2369" s="10">
        <f>Расценки!J2368</f>
        <v>0</v>
      </c>
      <c r="AB2369" s="10">
        <f>Расценки!K2368</f>
        <v>0</v>
      </c>
      <c r="AC2369" s="16">
        <f t="shared" si="1496"/>
        <v>0.52</v>
      </c>
      <c r="AD2369" s="16">
        <f t="shared" si="1497"/>
        <v>0.52</v>
      </c>
      <c r="AE2369" s="10">
        <f t="shared" si="1498"/>
        <v>0.38</v>
      </c>
      <c r="AF2369" s="10">
        <f t="shared" si="1499"/>
        <v>0.4</v>
      </c>
      <c r="AG2369" s="8">
        <f t="shared" si="1500"/>
        <v>1300</v>
      </c>
      <c r="AH2369" s="8">
        <f t="shared" si="1501"/>
        <v>1560</v>
      </c>
    </row>
    <row r="2370" spans="1:34" x14ac:dyDescent="0.25">
      <c r="A2370" s="7" t="s">
        <v>6766</v>
      </c>
      <c r="B2370" s="7" t="s">
        <v>6767</v>
      </c>
      <c r="C2370" s="7" t="s">
        <v>6746</v>
      </c>
      <c r="D2370" s="7" t="s">
        <v>799</v>
      </c>
      <c r="E2370" s="7" t="str">
        <f>INDEX('Нормо-час по специальностям'!$B$6:$B$26,MATCH(D2370,'Нормо-час по специальностям'!$A$6:$A$26,0))</f>
        <v>Сервисный инженер ворот и автоматики</v>
      </c>
      <c r="F2370" s="15">
        <v>0.3</v>
      </c>
      <c r="G2370" s="7" t="s">
        <v>7725</v>
      </c>
      <c r="H2370" s="11">
        <f t="shared" si="1485"/>
        <v>23.33</v>
      </c>
      <c r="I2370" s="8">
        <f>INDEX('Нормо-час по специальностям'!$D$6:$D$26,MATCH(D2370,'Нормо-час по специальностям'!$A$6:$A$26,0))</f>
        <v>1200</v>
      </c>
      <c r="J2370" s="8">
        <f>INDEX('Нормо-час по специальностям'!$E$6:$E$26,MATCH(D2370,'Нормо-час по специальностям'!$A$6:$A$26,0))</f>
        <v>1440</v>
      </c>
      <c r="K2370" s="8">
        <f t="shared" si="1486"/>
        <v>360</v>
      </c>
      <c r="L2370" s="8">
        <f t="shared" si="1487"/>
        <v>432</v>
      </c>
      <c r="M2370" s="8">
        <f>Расценки!L2369</f>
        <v>300</v>
      </c>
      <c r="N2370" s="8">
        <f>Расценки!M2369</f>
        <v>360</v>
      </c>
      <c r="O2370" s="10">
        <f t="shared" si="1488"/>
        <v>0.19999999999999996</v>
      </c>
      <c r="P2370" s="10">
        <f t="shared" si="1489"/>
        <v>0.19999999999999996</v>
      </c>
      <c r="Q2370" s="7" t="str">
        <f t="shared" si="1490"/>
        <v>расценка</v>
      </c>
      <c r="R2370" s="7" t="str">
        <f t="shared" si="1491"/>
        <v>расценка</v>
      </c>
      <c r="S2370" s="8">
        <f t="shared" si="1492"/>
        <v>1000</v>
      </c>
      <c r="T2370" s="8">
        <f t="shared" si="1493"/>
        <v>1200</v>
      </c>
      <c r="U2370" s="8">
        <f>Расценки!F2369</f>
        <v>500</v>
      </c>
      <c r="V2370" s="8">
        <f>Расценки!G2369</f>
        <v>600</v>
      </c>
      <c r="W2370" s="10">
        <f t="shared" si="1494"/>
        <v>0.28000000000000003</v>
      </c>
      <c r="X2370" s="10">
        <f t="shared" si="1495"/>
        <v>0.28000000000000003</v>
      </c>
      <c r="Y2370" s="9">
        <f>Расценки!H2369</f>
        <v>500</v>
      </c>
      <c r="Z2370" s="9">
        <f>Расценки!I2369</f>
        <v>600</v>
      </c>
      <c r="AA2370" s="10">
        <f>Расценки!J2369</f>
        <v>0</v>
      </c>
      <c r="AB2370" s="10">
        <f>Расценки!K2369</f>
        <v>0</v>
      </c>
      <c r="AC2370" s="16">
        <f t="shared" si="1496"/>
        <v>0.28000000000000003</v>
      </c>
      <c r="AD2370" s="16">
        <f t="shared" si="1497"/>
        <v>0.28000000000000003</v>
      </c>
      <c r="AE2370" s="10">
        <f t="shared" si="1498"/>
        <v>0.4</v>
      </c>
      <c r="AF2370" s="10">
        <f t="shared" si="1499"/>
        <v>0.4</v>
      </c>
      <c r="AG2370" s="8">
        <f t="shared" si="1500"/>
        <v>140</v>
      </c>
      <c r="AH2370" s="8">
        <f t="shared" si="1501"/>
        <v>168</v>
      </c>
    </row>
    <row r="2371" spans="1:34" x14ac:dyDescent="0.25">
      <c r="A2371" s="7" t="s">
        <v>6769</v>
      </c>
      <c r="B2371" s="7" t="s">
        <v>6770</v>
      </c>
      <c r="C2371" s="7" t="s">
        <v>6746</v>
      </c>
      <c r="D2371" s="7" t="s">
        <v>799</v>
      </c>
      <c r="E2371" s="7" t="str">
        <f>INDEX('Нормо-час по специальностям'!$B$6:$B$26,MATCH(D2371,'Нормо-час по специальностям'!$A$6:$A$26,0))</f>
        <v>Сервисный инженер ворот и автоматики</v>
      </c>
      <c r="F2371" s="15">
        <v>0.4</v>
      </c>
      <c r="G2371" s="7" t="s">
        <v>7725</v>
      </c>
      <c r="H2371" s="11">
        <f t="shared" si="1485"/>
        <v>17.5</v>
      </c>
      <c r="I2371" s="8">
        <f>INDEX('Нормо-час по специальностям'!$D$6:$D$26,MATCH(D2371,'Нормо-час по специальностям'!$A$6:$A$26,0))</f>
        <v>1200</v>
      </c>
      <c r="J2371" s="8">
        <f>INDEX('Нормо-час по специальностям'!$E$6:$E$26,MATCH(D2371,'Нормо-час по специальностям'!$A$6:$A$26,0))</f>
        <v>1440</v>
      </c>
      <c r="K2371" s="8">
        <f t="shared" si="1486"/>
        <v>480</v>
      </c>
      <c r="L2371" s="8">
        <f t="shared" si="1487"/>
        <v>576</v>
      </c>
      <c r="M2371" s="8">
        <f>Расценки!L2370</f>
        <v>480</v>
      </c>
      <c r="N2371" s="8">
        <f>Расценки!M2370</f>
        <v>540</v>
      </c>
      <c r="O2371" s="10">
        <f t="shared" si="1488"/>
        <v>0</v>
      </c>
      <c r="P2371" s="10">
        <f t="shared" si="1489"/>
        <v>6.6666666666666652E-2</v>
      </c>
      <c r="Q2371" s="7" t="str">
        <f t="shared" si="1490"/>
        <v>равно</v>
      </c>
      <c r="R2371" s="7" t="str">
        <f t="shared" si="1491"/>
        <v>равно</v>
      </c>
      <c r="S2371" s="8">
        <f t="shared" si="1492"/>
        <v>1200</v>
      </c>
      <c r="T2371" s="8">
        <f t="shared" si="1493"/>
        <v>1350</v>
      </c>
      <c r="U2371" s="8">
        <f>Расценки!F2370</f>
        <v>800</v>
      </c>
      <c r="V2371" s="8">
        <f>Расценки!G2370</f>
        <v>900</v>
      </c>
      <c r="W2371" s="10">
        <f t="shared" si="1494"/>
        <v>0.4</v>
      </c>
      <c r="X2371" s="10">
        <f t="shared" si="1495"/>
        <v>0.36</v>
      </c>
      <c r="Y2371" s="9">
        <f>Расценки!H2370</f>
        <v>800</v>
      </c>
      <c r="Z2371" s="9">
        <f>Расценки!I2370</f>
        <v>900</v>
      </c>
      <c r="AA2371" s="10">
        <f>Расценки!J2370</f>
        <v>0</v>
      </c>
      <c r="AB2371" s="10">
        <f>Расценки!K2370</f>
        <v>0</v>
      </c>
      <c r="AC2371" s="16">
        <f t="shared" si="1496"/>
        <v>0.4</v>
      </c>
      <c r="AD2371" s="16">
        <f t="shared" si="1497"/>
        <v>0.36</v>
      </c>
      <c r="AE2371" s="10">
        <f t="shared" si="1498"/>
        <v>0.4</v>
      </c>
      <c r="AF2371" s="10">
        <f t="shared" si="1499"/>
        <v>0.4</v>
      </c>
      <c r="AG2371" s="8">
        <f t="shared" si="1500"/>
        <v>320</v>
      </c>
      <c r="AH2371" s="8">
        <f t="shared" si="1501"/>
        <v>324</v>
      </c>
    </row>
    <row r="2372" spans="1:34" x14ac:dyDescent="0.25">
      <c r="A2372" s="7" t="s">
        <v>6772</v>
      </c>
      <c r="B2372" s="7" t="s">
        <v>6773</v>
      </c>
      <c r="C2372" s="7" t="s">
        <v>6746</v>
      </c>
      <c r="D2372" s="7" t="s">
        <v>799</v>
      </c>
      <c r="E2372" s="7" t="str">
        <f>INDEX('Нормо-час по специальностям'!$B$6:$B$26,MATCH(D2372,'Нормо-час по специальностям'!$A$6:$A$26,0))</f>
        <v>Сервисный инженер ворот и автоматики</v>
      </c>
      <c r="F2372" s="15">
        <v>0.4</v>
      </c>
      <c r="G2372" s="7" t="s">
        <v>7725</v>
      </c>
      <c r="H2372" s="11">
        <f t="shared" si="1485"/>
        <v>17.5</v>
      </c>
      <c r="I2372" s="8">
        <f>INDEX('Нормо-час по специальностям'!$D$6:$D$26,MATCH(D2372,'Нормо-час по специальностям'!$A$6:$A$26,0))</f>
        <v>1200</v>
      </c>
      <c r="J2372" s="8">
        <f>INDEX('Нормо-час по специальностям'!$E$6:$E$26,MATCH(D2372,'Нормо-час по специальностям'!$A$6:$A$26,0))</f>
        <v>1440</v>
      </c>
      <c r="K2372" s="8">
        <f t="shared" si="1486"/>
        <v>480</v>
      </c>
      <c r="L2372" s="8">
        <f t="shared" si="1487"/>
        <v>576</v>
      </c>
      <c r="M2372" s="8">
        <f>Расценки!L2371</f>
        <v>480</v>
      </c>
      <c r="N2372" s="8">
        <f>Расценки!M2371</f>
        <v>540</v>
      </c>
      <c r="O2372" s="10">
        <f t="shared" si="1488"/>
        <v>0</v>
      </c>
      <c r="P2372" s="10">
        <f t="shared" si="1489"/>
        <v>6.6666666666666652E-2</v>
      </c>
      <c r="Q2372" s="7" t="str">
        <f t="shared" si="1490"/>
        <v>равно</v>
      </c>
      <c r="R2372" s="7" t="str">
        <f t="shared" si="1491"/>
        <v>равно</v>
      </c>
      <c r="S2372" s="8">
        <f t="shared" si="1492"/>
        <v>1200</v>
      </c>
      <c r="T2372" s="8">
        <f t="shared" si="1493"/>
        <v>1350</v>
      </c>
      <c r="U2372" s="8">
        <f>Расценки!F2371</f>
        <v>800</v>
      </c>
      <c r="V2372" s="8">
        <f>Расценки!G2371</f>
        <v>900</v>
      </c>
      <c r="W2372" s="10">
        <f t="shared" si="1494"/>
        <v>0.4</v>
      </c>
      <c r="X2372" s="10">
        <f t="shared" si="1495"/>
        <v>0.36</v>
      </c>
      <c r="Y2372" s="9">
        <f>Расценки!H2371</f>
        <v>800</v>
      </c>
      <c r="Z2372" s="9">
        <f>Расценки!I2371</f>
        <v>900</v>
      </c>
      <c r="AA2372" s="10">
        <f>Расценки!J2371</f>
        <v>0</v>
      </c>
      <c r="AB2372" s="10">
        <f>Расценки!K2371</f>
        <v>0</v>
      </c>
      <c r="AC2372" s="16">
        <f t="shared" si="1496"/>
        <v>0.4</v>
      </c>
      <c r="AD2372" s="16">
        <f t="shared" si="1497"/>
        <v>0.36</v>
      </c>
      <c r="AE2372" s="10">
        <f t="shared" si="1498"/>
        <v>0.4</v>
      </c>
      <c r="AF2372" s="10">
        <f t="shared" si="1499"/>
        <v>0.4</v>
      </c>
      <c r="AG2372" s="8">
        <f t="shared" si="1500"/>
        <v>320</v>
      </c>
      <c r="AH2372" s="8">
        <f t="shared" si="1501"/>
        <v>324</v>
      </c>
    </row>
    <row r="2373" spans="1:34" x14ac:dyDescent="0.25">
      <c r="A2373" s="7" t="s">
        <v>6774</v>
      </c>
      <c r="B2373" s="7" t="s">
        <v>6775</v>
      </c>
      <c r="C2373" s="7" t="s">
        <v>6746</v>
      </c>
      <c r="D2373" s="7" t="s">
        <v>799</v>
      </c>
      <c r="E2373" s="7" t="str">
        <f>INDEX('Нормо-час по специальностям'!$B$6:$B$26,MATCH(D2373,'Нормо-час по специальностям'!$A$6:$A$26,0))</f>
        <v>Сервисный инженер ворот и автоматики</v>
      </c>
      <c r="F2373" s="15">
        <v>0.75</v>
      </c>
      <c r="G2373" s="7" t="s">
        <v>7725</v>
      </c>
      <c r="H2373" s="11">
        <f t="shared" si="1485"/>
        <v>9.33</v>
      </c>
      <c r="I2373" s="8">
        <f>INDEX('Нормо-час по специальностям'!$D$6:$D$26,MATCH(D2373,'Нормо-час по специальностям'!$A$6:$A$26,0))</f>
        <v>1200</v>
      </c>
      <c r="J2373" s="8">
        <f>INDEX('Нормо-час по специальностям'!$E$6:$E$26,MATCH(D2373,'Нормо-час по специальностям'!$A$6:$A$26,0))</f>
        <v>1440</v>
      </c>
      <c r="K2373" s="8">
        <f t="shared" si="1486"/>
        <v>900</v>
      </c>
      <c r="L2373" s="8">
        <f t="shared" si="1487"/>
        <v>1080</v>
      </c>
      <c r="M2373" s="8">
        <f>Расценки!L2372</f>
        <v>1200</v>
      </c>
      <c r="N2373" s="8">
        <f>Расценки!M2372</f>
        <v>1450</v>
      </c>
      <c r="O2373" s="10">
        <f t="shared" si="1488"/>
        <v>-0.25</v>
      </c>
      <c r="P2373" s="10">
        <f t="shared" si="1489"/>
        <v>-0.2551724137931034</v>
      </c>
      <c r="Q2373" s="7" t="str">
        <f t="shared" si="1490"/>
        <v>нормо-часы</v>
      </c>
      <c r="R2373" s="7" t="str">
        <f t="shared" si="1491"/>
        <v>нормо-часы</v>
      </c>
      <c r="S2373" s="8">
        <f t="shared" si="1492"/>
        <v>1600</v>
      </c>
      <c r="T2373" s="8">
        <f t="shared" si="1493"/>
        <v>1933</v>
      </c>
      <c r="U2373" s="8">
        <f>Расценки!F2372</f>
        <v>2000</v>
      </c>
      <c r="V2373" s="8">
        <f>Расценки!G2372</f>
        <v>2400</v>
      </c>
      <c r="W2373" s="10">
        <f t="shared" si="1494"/>
        <v>0.55000000000000004</v>
      </c>
      <c r="X2373" s="10">
        <f t="shared" si="1495"/>
        <v>0.55000000000000004</v>
      </c>
      <c r="Y2373" s="9">
        <f>Расценки!H2372</f>
        <v>2000</v>
      </c>
      <c r="Z2373" s="9">
        <f>Расценки!I2372</f>
        <v>2400</v>
      </c>
      <c r="AA2373" s="10">
        <f>Расценки!J2372</f>
        <v>0</v>
      </c>
      <c r="AB2373" s="10">
        <f>Расценки!K2372</f>
        <v>0</v>
      </c>
      <c r="AC2373" s="16">
        <f t="shared" si="1496"/>
        <v>0.55000000000000004</v>
      </c>
      <c r="AD2373" s="16">
        <f t="shared" si="1497"/>
        <v>0.55000000000000004</v>
      </c>
      <c r="AE2373" s="10">
        <f t="shared" si="1498"/>
        <v>0.4</v>
      </c>
      <c r="AF2373" s="10">
        <f t="shared" si="1499"/>
        <v>0.39583333333333331</v>
      </c>
      <c r="AG2373" s="8">
        <f t="shared" si="1500"/>
        <v>1100</v>
      </c>
      <c r="AH2373" s="8">
        <f t="shared" si="1501"/>
        <v>1320</v>
      </c>
    </row>
    <row r="2374" spans="1:34" x14ac:dyDescent="0.25">
      <c r="A2374" s="7" t="s">
        <v>6776</v>
      </c>
      <c r="B2374" s="7" t="s">
        <v>6777</v>
      </c>
      <c r="C2374" s="7" t="s">
        <v>6746</v>
      </c>
      <c r="D2374" s="7" t="s">
        <v>799</v>
      </c>
      <c r="E2374" s="7" t="str">
        <f>INDEX('Нормо-час по специальностям'!$B$6:$B$26,MATCH(D2374,'Нормо-час по специальностям'!$A$6:$A$26,0))</f>
        <v>Сервисный инженер ворот и автоматики</v>
      </c>
      <c r="F2374" s="15">
        <v>1</v>
      </c>
      <c r="G2374" s="7" t="s">
        <v>7725</v>
      </c>
      <c r="H2374" s="11">
        <f t="shared" si="1485"/>
        <v>7</v>
      </c>
      <c r="I2374" s="8">
        <f>INDEX('Нормо-час по специальностям'!$D$6:$D$26,MATCH(D2374,'Нормо-час по специальностям'!$A$6:$A$26,0))</f>
        <v>1200</v>
      </c>
      <c r="J2374" s="8">
        <f>INDEX('Нормо-час по специальностям'!$E$6:$E$26,MATCH(D2374,'Нормо-час по специальностям'!$A$6:$A$26,0))</f>
        <v>1440</v>
      </c>
      <c r="K2374" s="8">
        <f t="shared" si="1486"/>
        <v>1200</v>
      </c>
      <c r="L2374" s="8">
        <f t="shared" si="1487"/>
        <v>1440</v>
      </c>
      <c r="M2374" s="8">
        <f>Расценки!L2373</f>
        <v>1700</v>
      </c>
      <c r="N2374" s="8">
        <f>Расценки!M2373</f>
        <v>1900</v>
      </c>
      <c r="O2374" s="10">
        <f t="shared" si="1488"/>
        <v>-0.29411764705882348</v>
      </c>
      <c r="P2374" s="10">
        <f t="shared" si="1489"/>
        <v>-0.24210526315789471</v>
      </c>
      <c r="Q2374" s="7" t="str">
        <f t="shared" si="1490"/>
        <v>нормо-часы</v>
      </c>
      <c r="R2374" s="7" t="str">
        <f t="shared" si="1491"/>
        <v>нормо-часы</v>
      </c>
      <c r="S2374" s="8">
        <f t="shared" si="1492"/>
        <v>1700</v>
      </c>
      <c r="T2374" s="8">
        <f t="shared" si="1493"/>
        <v>1900</v>
      </c>
      <c r="U2374" s="8">
        <f>Расценки!F2373</f>
        <v>3000</v>
      </c>
      <c r="V2374" s="8">
        <f>Расценки!G2373</f>
        <v>3500</v>
      </c>
      <c r="W2374" s="10">
        <f t="shared" si="1494"/>
        <v>0.6</v>
      </c>
      <c r="X2374" s="10">
        <f t="shared" si="1495"/>
        <v>0.58857142857142852</v>
      </c>
      <c r="Y2374" s="9">
        <f>Расценки!H2373</f>
        <v>3000</v>
      </c>
      <c r="Z2374" s="9">
        <f>Расценки!I2373</f>
        <v>3500</v>
      </c>
      <c r="AA2374" s="10">
        <f>Расценки!J2373</f>
        <v>0</v>
      </c>
      <c r="AB2374" s="10">
        <f>Расценки!K2373</f>
        <v>0</v>
      </c>
      <c r="AC2374" s="16">
        <f t="shared" si="1496"/>
        <v>0.6</v>
      </c>
      <c r="AD2374" s="16">
        <f t="shared" si="1497"/>
        <v>0.58857142857142852</v>
      </c>
      <c r="AE2374" s="10">
        <f t="shared" si="1498"/>
        <v>0.43333333333333335</v>
      </c>
      <c r="AF2374" s="10">
        <f t="shared" si="1499"/>
        <v>0.45714285714285713</v>
      </c>
      <c r="AG2374" s="8">
        <f t="shared" si="1500"/>
        <v>1800</v>
      </c>
      <c r="AH2374" s="8">
        <f t="shared" si="1501"/>
        <v>2060</v>
      </c>
    </row>
    <row r="2375" spans="1:34" x14ac:dyDescent="0.25">
      <c r="A2375" s="7" t="s">
        <v>6778</v>
      </c>
      <c r="B2375" s="7" t="s">
        <v>6779</v>
      </c>
      <c r="C2375" s="7" t="s">
        <v>6746</v>
      </c>
      <c r="D2375" s="7" t="s">
        <v>799</v>
      </c>
      <c r="E2375" s="7" t="str">
        <f>INDEX('Нормо-час по специальностям'!$B$6:$B$26,MATCH(D2375,'Нормо-час по специальностям'!$A$6:$A$26,0))</f>
        <v>Сервисный инженер ворот и автоматики</v>
      </c>
      <c r="F2375" s="15">
        <v>2</v>
      </c>
      <c r="G2375" s="7" t="s">
        <v>7725</v>
      </c>
      <c r="H2375" s="11">
        <f t="shared" si="1485"/>
        <v>3.5</v>
      </c>
      <c r="I2375" s="8">
        <f>INDEX('Нормо-час по специальностям'!$D$6:$D$26,MATCH(D2375,'Нормо-час по специальностям'!$A$6:$A$26,0))</f>
        <v>1200</v>
      </c>
      <c r="J2375" s="8">
        <f>INDEX('Нормо-час по специальностям'!$E$6:$E$26,MATCH(D2375,'Нормо-час по специальностям'!$A$6:$A$26,0))</f>
        <v>1440</v>
      </c>
      <c r="K2375" s="8">
        <f t="shared" si="1486"/>
        <v>2400</v>
      </c>
      <c r="L2375" s="8">
        <f t="shared" si="1487"/>
        <v>2880</v>
      </c>
      <c r="M2375" s="8">
        <f>Расценки!L2374</f>
        <v>2650</v>
      </c>
      <c r="N2375" s="8">
        <f>Расценки!M2374</f>
        <v>3000</v>
      </c>
      <c r="O2375" s="10">
        <f t="shared" si="1488"/>
        <v>-9.4339622641509413E-2</v>
      </c>
      <c r="P2375" s="10">
        <f t="shared" si="1489"/>
        <v>-4.0000000000000036E-2</v>
      </c>
      <c r="Q2375" s="7" t="str">
        <f t="shared" si="1490"/>
        <v>равно</v>
      </c>
      <c r="R2375" s="7" t="str">
        <f t="shared" si="1491"/>
        <v>равно</v>
      </c>
      <c r="S2375" s="8">
        <f t="shared" si="1492"/>
        <v>1325</v>
      </c>
      <c r="T2375" s="8">
        <f t="shared" si="1493"/>
        <v>1500</v>
      </c>
      <c r="U2375" s="8">
        <f>Расценки!F2374</f>
        <v>4500</v>
      </c>
      <c r="V2375" s="8">
        <f>Расценки!G2374</f>
        <v>5000</v>
      </c>
      <c r="W2375" s="10">
        <f t="shared" si="1494"/>
        <v>0.46666666666666667</v>
      </c>
      <c r="X2375" s="10">
        <f t="shared" si="1495"/>
        <v>0.42399999999999999</v>
      </c>
      <c r="Y2375" s="9">
        <f>Расценки!H2374</f>
        <v>4500</v>
      </c>
      <c r="Z2375" s="9">
        <f>Расценки!I2374</f>
        <v>5000</v>
      </c>
      <c r="AA2375" s="10">
        <f>Расценки!J2374</f>
        <v>0</v>
      </c>
      <c r="AB2375" s="10">
        <f>Расценки!K2374</f>
        <v>0</v>
      </c>
      <c r="AC2375" s="16">
        <f t="shared" si="1496"/>
        <v>0.46666666666666667</v>
      </c>
      <c r="AD2375" s="16">
        <f t="shared" si="1497"/>
        <v>0.42399999999999999</v>
      </c>
      <c r="AE2375" s="10">
        <f t="shared" si="1498"/>
        <v>0.41111111111111109</v>
      </c>
      <c r="AF2375" s="10">
        <f t="shared" si="1499"/>
        <v>0.4</v>
      </c>
      <c r="AG2375" s="8">
        <f t="shared" si="1500"/>
        <v>2100</v>
      </c>
      <c r="AH2375" s="8">
        <f t="shared" si="1501"/>
        <v>2120</v>
      </c>
    </row>
    <row r="2376" spans="1:34" x14ac:dyDescent="0.25">
      <c r="A2376" s="7" t="s">
        <v>6781</v>
      </c>
      <c r="B2376" s="7" t="s">
        <v>6782</v>
      </c>
      <c r="C2376" s="7" t="s">
        <v>6746</v>
      </c>
      <c r="D2376" s="7" t="s">
        <v>799</v>
      </c>
      <c r="E2376" s="7" t="str">
        <f>INDEX('Нормо-час по специальностям'!$B$6:$B$26,MATCH(D2376,'Нормо-час по специальностям'!$A$6:$A$26,0))</f>
        <v>Сервисный инженер ворот и автоматики</v>
      </c>
      <c r="F2376" s="15">
        <v>2</v>
      </c>
      <c r="G2376" s="7" t="s">
        <v>7725</v>
      </c>
      <c r="H2376" s="11">
        <f t="shared" si="1485"/>
        <v>3.5</v>
      </c>
      <c r="I2376" s="8">
        <f>INDEX('Нормо-час по специальностям'!$D$6:$D$26,MATCH(D2376,'Нормо-час по специальностям'!$A$6:$A$26,0))</f>
        <v>1200</v>
      </c>
      <c r="J2376" s="8">
        <f>INDEX('Нормо-час по специальностям'!$E$6:$E$26,MATCH(D2376,'Нормо-час по специальностям'!$A$6:$A$26,0))</f>
        <v>1440</v>
      </c>
      <c r="K2376" s="8">
        <f t="shared" si="1486"/>
        <v>2400</v>
      </c>
      <c r="L2376" s="8">
        <f t="shared" si="1487"/>
        <v>2880</v>
      </c>
      <c r="M2376" s="8">
        <f>Расценки!L2375</f>
        <v>2650</v>
      </c>
      <c r="N2376" s="8">
        <f>Расценки!M2375</f>
        <v>3000</v>
      </c>
      <c r="O2376" s="10">
        <f t="shared" si="1488"/>
        <v>-9.4339622641509413E-2</v>
      </c>
      <c r="P2376" s="10">
        <f t="shared" si="1489"/>
        <v>-4.0000000000000036E-2</v>
      </c>
      <c r="Q2376" s="7" t="str">
        <f t="shared" si="1490"/>
        <v>равно</v>
      </c>
      <c r="R2376" s="7" t="str">
        <f t="shared" si="1491"/>
        <v>равно</v>
      </c>
      <c r="S2376" s="8">
        <f t="shared" si="1492"/>
        <v>1325</v>
      </c>
      <c r="T2376" s="8">
        <f t="shared" si="1493"/>
        <v>1500</v>
      </c>
      <c r="U2376" s="8">
        <f>Расценки!F2375</f>
        <v>4500</v>
      </c>
      <c r="V2376" s="8">
        <f>Расценки!G2375</f>
        <v>5000</v>
      </c>
      <c r="W2376" s="10">
        <f t="shared" si="1494"/>
        <v>0.46666666666666667</v>
      </c>
      <c r="X2376" s="10">
        <f t="shared" si="1495"/>
        <v>0.42399999999999999</v>
      </c>
      <c r="Y2376" s="9">
        <f>Расценки!H2375</f>
        <v>4500</v>
      </c>
      <c r="Z2376" s="9">
        <f>Расценки!I2375</f>
        <v>5000</v>
      </c>
      <c r="AA2376" s="10">
        <f>Расценки!J2375</f>
        <v>0</v>
      </c>
      <c r="AB2376" s="10">
        <f>Расценки!K2375</f>
        <v>0</v>
      </c>
      <c r="AC2376" s="16">
        <f t="shared" si="1496"/>
        <v>0.46666666666666667</v>
      </c>
      <c r="AD2376" s="16">
        <f t="shared" si="1497"/>
        <v>0.42399999999999999</v>
      </c>
      <c r="AE2376" s="10">
        <f t="shared" si="1498"/>
        <v>0.41111111111111109</v>
      </c>
      <c r="AF2376" s="10">
        <f t="shared" si="1499"/>
        <v>0.4</v>
      </c>
      <c r="AG2376" s="8">
        <f t="shared" si="1500"/>
        <v>2100</v>
      </c>
      <c r="AH2376" s="8">
        <f t="shared" si="1501"/>
        <v>2120</v>
      </c>
    </row>
    <row r="2377" spans="1:34" x14ac:dyDescent="0.25">
      <c r="A2377" s="7" t="s">
        <v>6783</v>
      </c>
      <c r="B2377" s="7" t="s">
        <v>6784</v>
      </c>
      <c r="C2377" s="7" t="s">
        <v>6746</v>
      </c>
      <c r="D2377" s="7" t="s">
        <v>799</v>
      </c>
      <c r="E2377" s="7" t="str">
        <f>INDEX('Нормо-час по специальностям'!$B$6:$B$26,MATCH(D2377,'Нормо-час по специальностям'!$A$6:$A$26,0))</f>
        <v>Сервисный инженер ворот и автоматики</v>
      </c>
      <c r="F2377" s="15">
        <v>2.5</v>
      </c>
      <c r="G2377" s="7" t="s">
        <v>7725</v>
      </c>
      <c r="H2377" s="11">
        <f t="shared" si="1485"/>
        <v>2.8</v>
      </c>
      <c r="I2377" s="8">
        <f>INDEX('Нормо-час по специальностям'!$D$6:$D$26,MATCH(D2377,'Нормо-час по специальностям'!$A$6:$A$26,0))</f>
        <v>1200</v>
      </c>
      <c r="J2377" s="8">
        <f>INDEX('Нормо-час по специальностям'!$E$6:$E$26,MATCH(D2377,'Нормо-час по специальностям'!$A$6:$A$26,0))</f>
        <v>1440</v>
      </c>
      <c r="K2377" s="8">
        <f t="shared" si="1486"/>
        <v>3000</v>
      </c>
      <c r="L2377" s="8">
        <f t="shared" si="1487"/>
        <v>3600</v>
      </c>
      <c r="M2377" s="8">
        <f>Расценки!L2376</f>
        <v>3600</v>
      </c>
      <c r="N2377" s="8">
        <f>Расценки!M2376</f>
        <v>4200</v>
      </c>
      <c r="O2377" s="10">
        <f t="shared" si="1488"/>
        <v>-0.16666666666666663</v>
      </c>
      <c r="P2377" s="10">
        <f t="shared" si="1489"/>
        <v>-0.1428571428571429</v>
      </c>
      <c r="Q2377" s="7" t="str">
        <f t="shared" si="1490"/>
        <v>нормо-часы</v>
      </c>
      <c r="R2377" s="7" t="str">
        <f t="shared" si="1491"/>
        <v>нормо-часы</v>
      </c>
      <c r="S2377" s="8">
        <f t="shared" si="1492"/>
        <v>1440</v>
      </c>
      <c r="T2377" s="8">
        <f t="shared" si="1493"/>
        <v>1680</v>
      </c>
      <c r="U2377" s="8">
        <f>Расценки!F2376</f>
        <v>6000</v>
      </c>
      <c r="V2377" s="8">
        <f>Расценки!G2376</f>
        <v>7000</v>
      </c>
      <c r="W2377" s="10">
        <f t="shared" si="1494"/>
        <v>0.5</v>
      </c>
      <c r="X2377" s="10">
        <f t="shared" si="1495"/>
        <v>0.48571428571428571</v>
      </c>
      <c r="Y2377" s="9">
        <f>Расценки!H2376</f>
        <v>6000</v>
      </c>
      <c r="Z2377" s="9">
        <f>Расценки!I2376</f>
        <v>7000</v>
      </c>
      <c r="AA2377" s="10">
        <f>Расценки!J2376</f>
        <v>0</v>
      </c>
      <c r="AB2377" s="10">
        <f>Расценки!K2376</f>
        <v>0</v>
      </c>
      <c r="AC2377" s="16">
        <f t="shared" si="1496"/>
        <v>0.5</v>
      </c>
      <c r="AD2377" s="16">
        <f t="shared" si="1497"/>
        <v>0.48571428571428571</v>
      </c>
      <c r="AE2377" s="10">
        <f t="shared" si="1498"/>
        <v>0.4</v>
      </c>
      <c r="AF2377" s="10">
        <f t="shared" si="1499"/>
        <v>0.4</v>
      </c>
      <c r="AG2377" s="8">
        <f t="shared" si="1500"/>
        <v>3000</v>
      </c>
      <c r="AH2377" s="8">
        <f t="shared" si="1501"/>
        <v>3400</v>
      </c>
    </row>
    <row r="2378" spans="1:34" x14ac:dyDescent="0.25">
      <c r="A2378" s="7" t="s">
        <v>6786</v>
      </c>
      <c r="B2378" s="7" t="s">
        <v>6787</v>
      </c>
      <c r="C2378" s="7" t="s">
        <v>6746</v>
      </c>
      <c r="D2378" s="7" t="s">
        <v>799</v>
      </c>
      <c r="E2378" s="7" t="str">
        <f>INDEX('Нормо-час по специальностям'!$B$6:$B$26,MATCH(D2378,'Нормо-час по специальностям'!$A$6:$A$26,0))</f>
        <v>Сервисный инженер ворот и автоматики</v>
      </c>
      <c r="F2378" s="15">
        <v>1.5</v>
      </c>
      <c r="G2378" s="7" t="s">
        <v>7725</v>
      </c>
      <c r="H2378" s="11">
        <f t="shared" si="1485"/>
        <v>4.67</v>
      </c>
      <c r="I2378" s="8">
        <f>INDEX('Нормо-час по специальностям'!$D$6:$D$26,MATCH(D2378,'Нормо-час по специальностям'!$A$6:$A$26,0))</f>
        <v>1200</v>
      </c>
      <c r="J2378" s="8">
        <f>INDEX('Нормо-час по специальностям'!$E$6:$E$26,MATCH(D2378,'Нормо-час по специальностям'!$A$6:$A$26,0))</f>
        <v>1440</v>
      </c>
      <c r="K2378" s="8">
        <f t="shared" si="1486"/>
        <v>1800</v>
      </c>
      <c r="L2378" s="8">
        <f t="shared" si="1487"/>
        <v>2160</v>
      </c>
      <c r="M2378" s="8">
        <f>Расценки!L2377</f>
        <v>2150</v>
      </c>
      <c r="N2378" s="8">
        <f>Расценки!M2377</f>
        <v>2400</v>
      </c>
      <c r="O2378" s="10">
        <f t="shared" si="1488"/>
        <v>-0.16279069767441856</v>
      </c>
      <c r="P2378" s="10">
        <f t="shared" si="1489"/>
        <v>-9.9999999999999978E-2</v>
      </c>
      <c r="Q2378" s="7" t="str">
        <f t="shared" si="1490"/>
        <v>нормо-часы</v>
      </c>
      <c r="R2378" s="7" t="str">
        <f t="shared" si="1491"/>
        <v>равно</v>
      </c>
      <c r="S2378" s="8">
        <f t="shared" si="1492"/>
        <v>1433</v>
      </c>
      <c r="T2378" s="8">
        <f t="shared" si="1493"/>
        <v>1600</v>
      </c>
      <c r="U2378" s="8">
        <f>Расценки!F2377</f>
        <v>3500</v>
      </c>
      <c r="V2378" s="8">
        <f>Расценки!G2377</f>
        <v>4000</v>
      </c>
      <c r="W2378" s="10">
        <f t="shared" si="1494"/>
        <v>0.48571428571428571</v>
      </c>
      <c r="X2378" s="10">
        <f t="shared" si="1495"/>
        <v>0.46</v>
      </c>
      <c r="Y2378" s="9">
        <f>Расценки!H2377</f>
        <v>3500</v>
      </c>
      <c r="Z2378" s="9">
        <f>Расценки!I2377</f>
        <v>4000</v>
      </c>
      <c r="AA2378" s="10">
        <f>Расценки!J2377</f>
        <v>0</v>
      </c>
      <c r="AB2378" s="10">
        <f>Расценки!K2377</f>
        <v>0</v>
      </c>
      <c r="AC2378" s="16">
        <f t="shared" si="1496"/>
        <v>0.48571428571428571</v>
      </c>
      <c r="AD2378" s="16">
        <f t="shared" si="1497"/>
        <v>0.46</v>
      </c>
      <c r="AE2378" s="10">
        <f t="shared" si="1498"/>
        <v>0.38571428571428573</v>
      </c>
      <c r="AF2378" s="10">
        <f t="shared" si="1499"/>
        <v>0.4</v>
      </c>
      <c r="AG2378" s="8">
        <f t="shared" si="1500"/>
        <v>1700</v>
      </c>
      <c r="AH2378" s="8">
        <f t="shared" si="1501"/>
        <v>1840</v>
      </c>
    </row>
    <row r="2379" spans="1:34" x14ac:dyDescent="0.25">
      <c r="A2379" s="7" t="s">
        <v>6788</v>
      </c>
      <c r="B2379" s="7" t="s">
        <v>6789</v>
      </c>
      <c r="C2379" s="7" t="s">
        <v>6746</v>
      </c>
      <c r="D2379" s="7" t="s">
        <v>799</v>
      </c>
      <c r="E2379" s="7" t="str">
        <f>INDEX('Нормо-час по специальностям'!$B$6:$B$26,MATCH(D2379,'Нормо-час по специальностям'!$A$6:$A$26,0))</f>
        <v>Сервисный инженер ворот и автоматики</v>
      </c>
      <c r="F2379" s="15">
        <v>0.5</v>
      </c>
      <c r="G2379" s="7" t="s">
        <v>7725</v>
      </c>
      <c r="H2379" s="11">
        <f t="shared" si="1485"/>
        <v>14</v>
      </c>
      <c r="I2379" s="8">
        <f>INDEX('Нормо-час по специальностям'!$D$6:$D$26,MATCH(D2379,'Нормо-час по специальностям'!$A$6:$A$26,0))</f>
        <v>1200</v>
      </c>
      <c r="J2379" s="8">
        <f>INDEX('Нормо-час по специальностям'!$E$6:$E$26,MATCH(D2379,'Нормо-час по специальностям'!$A$6:$A$26,0))</f>
        <v>1440</v>
      </c>
      <c r="K2379" s="8">
        <f t="shared" si="1486"/>
        <v>600</v>
      </c>
      <c r="L2379" s="8">
        <f t="shared" si="1487"/>
        <v>720</v>
      </c>
      <c r="M2379" s="8">
        <f>Расценки!L2378</f>
        <v>720</v>
      </c>
      <c r="N2379" s="8">
        <f>Расценки!M2378</f>
        <v>840</v>
      </c>
      <c r="O2379" s="10">
        <f t="shared" si="1488"/>
        <v>-0.16666666666666663</v>
      </c>
      <c r="P2379" s="10">
        <f t="shared" si="1489"/>
        <v>-0.1428571428571429</v>
      </c>
      <c r="Q2379" s="7" t="str">
        <f t="shared" si="1490"/>
        <v>нормо-часы</v>
      </c>
      <c r="R2379" s="7" t="str">
        <f t="shared" si="1491"/>
        <v>нормо-часы</v>
      </c>
      <c r="S2379" s="8">
        <f t="shared" si="1492"/>
        <v>1440</v>
      </c>
      <c r="T2379" s="8">
        <f t="shared" si="1493"/>
        <v>1680</v>
      </c>
      <c r="U2379" s="8">
        <f>Расценки!F2378</f>
        <v>1200</v>
      </c>
      <c r="V2379" s="8">
        <f>Расценки!G2378</f>
        <v>1400</v>
      </c>
      <c r="W2379" s="10">
        <f t="shared" si="1494"/>
        <v>0.5</v>
      </c>
      <c r="X2379" s="10">
        <f t="shared" si="1495"/>
        <v>0.48571428571428571</v>
      </c>
      <c r="Y2379" s="9">
        <f>Расценки!H2378</f>
        <v>1200</v>
      </c>
      <c r="Z2379" s="9">
        <f>Расценки!I2378</f>
        <v>1400</v>
      </c>
      <c r="AA2379" s="10">
        <f>Расценки!J2378</f>
        <v>0</v>
      </c>
      <c r="AB2379" s="10">
        <f>Расценки!K2378</f>
        <v>0</v>
      </c>
      <c r="AC2379" s="16">
        <f t="shared" si="1496"/>
        <v>0.5</v>
      </c>
      <c r="AD2379" s="16">
        <f t="shared" si="1497"/>
        <v>0.48571428571428571</v>
      </c>
      <c r="AE2379" s="10">
        <f t="shared" si="1498"/>
        <v>0.4</v>
      </c>
      <c r="AF2379" s="10">
        <f t="shared" si="1499"/>
        <v>0.4</v>
      </c>
      <c r="AG2379" s="8">
        <f t="shared" si="1500"/>
        <v>600</v>
      </c>
      <c r="AH2379" s="8">
        <f t="shared" si="1501"/>
        <v>680</v>
      </c>
    </row>
    <row r="2380" spans="1:34" x14ac:dyDescent="0.25">
      <c r="A2380" s="7" t="s">
        <v>6790</v>
      </c>
      <c r="B2380" s="7" t="s">
        <v>6791</v>
      </c>
      <c r="C2380" s="7" t="s">
        <v>6746</v>
      </c>
      <c r="D2380" s="7" t="s">
        <v>799</v>
      </c>
      <c r="E2380" s="7" t="str">
        <f>INDEX('Нормо-час по специальностям'!$B$6:$B$26,MATCH(D2380,'Нормо-час по специальностям'!$A$6:$A$26,0))</f>
        <v>Сервисный инженер ворот и автоматики</v>
      </c>
      <c r="F2380" s="15">
        <v>0.75</v>
      </c>
      <c r="G2380" s="7" t="s">
        <v>7725</v>
      </c>
      <c r="H2380" s="11">
        <f t="shared" si="1485"/>
        <v>9.33</v>
      </c>
      <c r="I2380" s="8">
        <f>INDEX('Нормо-час по специальностям'!$D$6:$D$26,MATCH(D2380,'Нормо-час по специальностям'!$A$6:$A$26,0))</f>
        <v>1200</v>
      </c>
      <c r="J2380" s="8">
        <f>INDEX('Нормо-час по специальностям'!$E$6:$E$26,MATCH(D2380,'Нормо-час по специальностям'!$A$6:$A$26,0))</f>
        <v>1440</v>
      </c>
      <c r="K2380" s="8">
        <f t="shared" si="1486"/>
        <v>900</v>
      </c>
      <c r="L2380" s="8">
        <f t="shared" si="1487"/>
        <v>1080</v>
      </c>
      <c r="M2380" s="8">
        <f>Расценки!L2379</f>
        <v>1100</v>
      </c>
      <c r="N2380" s="8">
        <f>Расценки!M2379</f>
        <v>1250</v>
      </c>
      <c r="O2380" s="10">
        <f t="shared" si="1488"/>
        <v>-0.18181818181818177</v>
      </c>
      <c r="P2380" s="10">
        <f t="shared" si="1489"/>
        <v>-0.13600000000000001</v>
      </c>
      <c r="Q2380" s="7" t="str">
        <f t="shared" si="1490"/>
        <v>нормо-часы</v>
      </c>
      <c r="R2380" s="7" t="str">
        <f t="shared" si="1491"/>
        <v>нормо-часы</v>
      </c>
      <c r="S2380" s="8">
        <f t="shared" si="1492"/>
        <v>1467</v>
      </c>
      <c r="T2380" s="8">
        <f t="shared" si="1493"/>
        <v>1667</v>
      </c>
      <c r="U2380" s="8">
        <f>Расценки!F2379</f>
        <v>1800</v>
      </c>
      <c r="V2380" s="8">
        <f>Расценки!G2379</f>
        <v>2100</v>
      </c>
      <c r="W2380" s="10">
        <f t="shared" si="1494"/>
        <v>0.5</v>
      </c>
      <c r="X2380" s="10">
        <f t="shared" si="1495"/>
        <v>0.48571428571428571</v>
      </c>
      <c r="Y2380" s="9">
        <f>Расценки!H2379</f>
        <v>1800</v>
      </c>
      <c r="Z2380" s="9">
        <f>Расценки!I2379</f>
        <v>2100</v>
      </c>
      <c r="AA2380" s="10">
        <f>Расценки!J2379</f>
        <v>0</v>
      </c>
      <c r="AB2380" s="10">
        <f>Расценки!K2379</f>
        <v>0</v>
      </c>
      <c r="AC2380" s="16">
        <f t="shared" si="1496"/>
        <v>0.5</v>
      </c>
      <c r="AD2380" s="16">
        <f t="shared" si="1497"/>
        <v>0.48571428571428571</v>
      </c>
      <c r="AE2380" s="10">
        <f t="shared" si="1498"/>
        <v>0.3888888888888889</v>
      </c>
      <c r="AF2380" s="10">
        <f t="shared" si="1499"/>
        <v>0.40476190476190477</v>
      </c>
      <c r="AG2380" s="8">
        <f t="shared" si="1500"/>
        <v>900</v>
      </c>
      <c r="AH2380" s="8">
        <f t="shared" si="1501"/>
        <v>1020</v>
      </c>
    </row>
    <row r="2381" spans="1:34" x14ac:dyDescent="0.25">
      <c r="A2381" s="7" t="s">
        <v>6792</v>
      </c>
      <c r="B2381" s="7" t="s">
        <v>6793</v>
      </c>
      <c r="C2381" s="7" t="s">
        <v>6746</v>
      </c>
      <c r="D2381" s="7" t="s">
        <v>799</v>
      </c>
      <c r="E2381" s="7" t="str">
        <f>INDEX('Нормо-час по специальностям'!$B$6:$B$26,MATCH(D2381,'Нормо-час по специальностям'!$A$6:$A$26,0))</f>
        <v>Сервисный инженер ворот и автоматики</v>
      </c>
      <c r="F2381" s="15">
        <v>1</v>
      </c>
      <c r="G2381" s="7" t="s">
        <v>7725</v>
      </c>
      <c r="H2381" s="11">
        <f t="shared" si="1485"/>
        <v>7</v>
      </c>
      <c r="I2381" s="8">
        <f>INDEX('Нормо-час по специальностям'!$D$6:$D$26,MATCH(D2381,'Нормо-час по специальностям'!$A$6:$A$26,0))</f>
        <v>1200</v>
      </c>
      <c r="J2381" s="8">
        <f>INDEX('Нормо-час по специальностям'!$E$6:$E$26,MATCH(D2381,'Нормо-час по специальностям'!$A$6:$A$26,0))</f>
        <v>1440</v>
      </c>
      <c r="K2381" s="8">
        <f t="shared" si="1486"/>
        <v>1200</v>
      </c>
      <c r="L2381" s="8">
        <f t="shared" si="1487"/>
        <v>1440</v>
      </c>
      <c r="M2381" s="8">
        <f>Расценки!L2380</f>
        <v>1550</v>
      </c>
      <c r="N2381" s="8">
        <f>Расценки!M2380</f>
        <v>1800</v>
      </c>
      <c r="O2381" s="10">
        <f t="shared" si="1488"/>
        <v>-0.22580645161290325</v>
      </c>
      <c r="P2381" s="10">
        <f t="shared" si="1489"/>
        <v>-0.19999999999999996</v>
      </c>
      <c r="Q2381" s="7" t="str">
        <f t="shared" si="1490"/>
        <v>нормо-часы</v>
      </c>
      <c r="R2381" s="7" t="str">
        <f t="shared" si="1491"/>
        <v>нормо-часы</v>
      </c>
      <c r="S2381" s="8">
        <f t="shared" si="1492"/>
        <v>1550</v>
      </c>
      <c r="T2381" s="8">
        <f t="shared" si="1493"/>
        <v>1800</v>
      </c>
      <c r="U2381" s="8">
        <f>Расценки!F2380</f>
        <v>2500</v>
      </c>
      <c r="V2381" s="8">
        <f>Расценки!G2380</f>
        <v>3000</v>
      </c>
      <c r="W2381" s="10">
        <f t="shared" si="1494"/>
        <v>0.52</v>
      </c>
      <c r="X2381" s="10">
        <f t="shared" si="1495"/>
        <v>0.52</v>
      </c>
      <c r="Y2381" s="9">
        <f>Расценки!H2380</f>
        <v>2500</v>
      </c>
      <c r="Z2381" s="9">
        <f>Расценки!I2380</f>
        <v>3000</v>
      </c>
      <c r="AA2381" s="10">
        <f>Расценки!J2380</f>
        <v>0</v>
      </c>
      <c r="AB2381" s="10">
        <f>Расценки!K2380</f>
        <v>0</v>
      </c>
      <c r="AC2381" s="16">
        <f t="shared" si="1496"/>
        <v>0.52</v>
      </c>
      <c r="AD2381" s="16">
        <f t="shared" si="1497"/>
        <v>0.52</v>
      </c>
      <c r="AE2381" s="10">
        <f t="shared" si="1498"/>
        <v>0.38</v>
      </c>
      <c r="AF2381" s="10">
        <f t="shared" si="1499"/>
        <v>0.4</v>
      </c>
      <c r="AG2381" s="8">
        <f t="shared" si="1500"/>
        <v>1300</v>
      </c>
      <c r="AH2381" s="8">
        <f t="shared" si="1501"/>
        <v>1560</v>
      </c>
    </row>
    <row r="2382" spans="1:34" x14ac:dyDescent="0.25">
      <c r="A2382" s="7" t="s">
        <v>6794</v>
      </c>
      <c r="B2382" s="7" t="s">
        <v>6795</v>
      </c>
      <c r="C2382" s="7" t="s">
        <v>6746</v>
      </c>
      <c r="D2382" s="7" t="s">
        <v>799</v>
      </c>
      <c r="E2382" s="7" t="str">
        <f>INDEX('Нормо-час по специальностям'!$B$6:$B$26,MATCH(D2382,'Нормо-час по специальностям'!$A$6:$A$26,0))</f>
        <v>Сервисный инженер ворот и автоматики</v>
      </c>
      <c r="F2382" s="15">
        <v>0.3</v>
      </c>
      <c r="G2382" s="7" t="s">
        <v>7725</v>
      </c>
      <c r="H2382" s="11">
        <f t="shared" si="1485"/>
        <v>23.33</v>
      </c>
      <c r="I2382" s="8">
        <f>INDEX('Нормо-час по специальностям'!$D$6:$D$26,MATCH(D2382,'Нормо-час по специальностям'!$A$6:$A$26,0))</f>
        <v>1200</v>
      </c>
      <c r="J2382" s="8">
        <f>INDEX('Нормо-час по специальностям'!$E$6:$E$26,MATCH(D2382,'Нормо-час по специальностям'!$A$6:$A$26,0))</f>
        <v>1440</v>
      </c>
      <c r="K2382" s="8">
        <f t="shared" si="1486"/>
        <v>360</v>
      </c>
      <c r="L2382" s="8">
        <f t="shared" si="1487"/>
        <v>432</v>
      </c>
      <c r="M2382" s="8">
        <f>Расценки!L2381</f>
        <v>300</v>
      </c>
      <c r="N2382" s="8">
        <f>Расценки!M2381</f>
        <v>360</v>
      </c>
      <c r="O2382" s="10">
        <f t="shared" si="1488"/>
        <v>0.19999999999999996</v>
      </c>
      <c r="P2382" s="10">
        <f t="shared" si="1489"/>
        <v>0.19999999999999996</v>
      </c>
      <c r="Q2382" s="7" t="str">
        <f t="shared" si="1490"/>
        <v>расценка</v>
      </c>
      <c r="R2382" s="7" t="str">
        <f t="shared" si="1491"/>
        <v>расценка</v>
      </c>
      <c r="S2382" s="8">
        <f t="shared" si="1492"/>
        <v>1000</v>
      </c>
      <c r="T2382" s="8">
        <f t="shared" si="1493"/>
        <v>1200</v>
      </c>
      <c r="U2382" s="8">
        <f>Расценки!F2381</f>
        <v>500</v>
      </c>
      <c r="V2382" s="8">
        <f>Расценки!G2381</f>
        <v>600</v>
      </c>
      <c r="W2382" s="10">
        <f t="shared" si="1494"/>
        <v>0.28000000000000003</v>
      </c>
      <c r="X2382" s="10">
        <f t="shared" si="1495"/>
        <v>0.28000000000000003</v>
      </c>
      <c r="Y2382" s="9">
        <f>Расценки!H2381</f>
        <v>500</v>
      </c>
      <c r="Z2382" s="9">
        <f>Расценки!I2381</f>
        <v>600</v>
      </c>
      <c r="AA2382" s="10">
        <f>Расценки!J2381</f>
        <v>0</v>
      </c>
      <c r="AB2382" s="10">
        <f>Расценки!K2381</f>
        <v>0</v>
      </c>
      <c r="AC2382" s="16">
        <f t="shared" si="1496"/>
        <v>0.28000000000000003</v>
      </c>
      <c r="AD2382" s="16">
        <f t="shared" si="1497"/>
        <v>0.28000000000000003</v>
      </c>
      <c r="AE2382" s="10">
        <f t="shared" si="1498"/>
        <v>0.4</v>
      </c>
      <c r="AF2382" s="10">
        <f t="shared" si="1499"/>
        <v>0.4</v>
      </c>
      <c r="AG2382" s="8">
        <f t="shared" si="1500"/>
        <v>140</v>
      </c>
      <c r="AH2382" s="8">
        <f t="shared" si="1501"/>
        <v>168</v>
      </c>
    </row>
    <row r="2383" spans="1:34" x14ac:dyDescent="0.25">
      <c r="A2383" s="7" t="s">
        <v>6796</v>
      </c>
      <c r="B2383" s="7" t="s">
        <v>6797</v>
      </c>
      <c r="C2383" s="7" t="s">
        <v>6746</v>
      </c>
      <c r="D2383" s="7" t="s">
        <v>799</v>
      </c>
      <c r="E2383" s="7" t="str">
        <f>INDEX('Нормо-час по специальностям'!$B$6:$B$26,MATCH(D2383,'Нормо-час по специальностям'!$A$6:$A$26,0))</f>
        <v>Сервисный инженер ворот и автоматики</v>
      </c>
      <c r="F2383" s="15">
        <v>0.5</v>
      </c>
      <c r="G2383" s="7" t="s">
        <v>7725</v>
      </c>
      <c r="H2383" s="11">
        <f t="shared" si="1485"/>
        <v>14</v>
      </c>
      <c r="I2383" s="8">
        <f>INDEX('Нормо-час по специальностям'!$D$6:$D$26,MATCH(D2383,'Нормо-час по специальностям'!$A$6:$A$26,0))</f>
        <v>1200</v>
      </c>
      <c r="J2383" s="8">
        <f>INDEX('Нормо-час по специальностям'!$E$6:$E$26,MATCH(D2383,'Нормо-час по специальностям'!$A$6:$A$26,0))</f>
        <v>1440</v>
      </c>
      <c r="K2383" s="8">
        <f t="shared" si="1486"/>
        <v>600</v>
      </c>
      <c r="L2383" s="8">
        <f t="shared" si="1487"/>
        <v>720</v>
      </c>
      <c r="M2383" s="8">
        <f>Расценки!L2382</f>
        <v>720</v>
      </c>
      <c r="N2383" s="8">
        <f>Расценки!M2382</f>
        <v>840</v>
      </c>
      <c r="O2383" s="10">
        <f t="shared" si="1488"/>
        <v>-0.16666666666666663</v>
      </c>
      <c r="P2383" s="10">
        <f t="shared" si="1489"/>
        <v>-0.1428571428571429</v>
      </c>
      <c r="Q2383" s="7" t="str">
        <f t="shared" si="1490"/>
        <v>нормо-часы</v>
      </c>
      <c r="R2383" s="7" t="str">
        <f t="shared" si="1491"/>
        <v>нормо-часы</v>
      </c>
      <c r="S2383" s="8">
        <f t="shared" si="1492"/>
        <v>1440</v>
      </c>
      <c r="T2383" s="8">
        <f t="shared" si="1493"/>
        <v>1680</v>
      </c>
      <c r="U2383" s="8">
        <f>Расценки!F2382</f>
        <v>1200</v>
      </c>
      <c r="V2383" s="8">
        <f>Расценки!G2382</f>
        <v>1400</v>
      </c>
      <c r="W2383" s="10">
        <f t="shared" si="1494"/>
        <v>0.5</v>
      </c>
      <c r="X2383" s="10">
        <f t="shared" si="1495"/>
        <v>0.48571428571428571</v>
      </c>
      <c r="Y2383" s="9">
        <f>Расценки!H2382</f>
        <v>1200</v>
      </c>
      <c r="Z2383" s="9">
        <f>Расценки!I2382</f>
        <v>1400</v>
      </c>
      <c r="AA2383" s="10">
        <f>Расценки!J2382</f>
        <v>0</v>
      </c>
      <c r="AB2383" s="10">
        <f>Расценки!K2382</f>
        <v>0</v>
      </c>
      <c r="AC2383" s="16">
        <f t="shared" si="1496"/>
        <v>0.5</v>
      </c>
      <c r="AD2383" s="16">
        <f t="shared" si="1497"/>
        <v>0.48571428571428571</v>
      </c>
      <c r="AE2383" s="10">
        <f t="shared" si="1498"/>
        <v>0.4</v>
      </c>
      <c r="AF2383" s="10">
        <f t="shared" si="1499"/>
        <v>0.4</v>
      </c>
      <c r="AG2383" s="8">
        <f t="shared" si="1500"/>
        <v>600</v>
      </c>
      <c r="AH2383" s="8">
        <f t="shared" si="1501"/>
        <v>680</v>
      </c>
    </row>
    <row r="2384" spans="1:34" x14ac:dyDescent="0.25">
      <c r="A2384" s="7" t="s">
        <v>6798</v>
      </c>
      <c r="B2384" s="7" t="s">
        <v>6799</v>
      </c>
      <c r="C2384" s="7" t="s">
        <v>6746</v>
      </c>
      <c r="D2384" s="7" t="s">
        <v>799</v>
      </c>
      <c r="E2384" s="7" t="str">
        <f>INDEX('Нормо-час по специальностям'!$B$6:$B$26,MATCH(D2384,'Нормо-час по специальностям'!$A$6:$A$26,0))</f>
        <v>Сервисный инженер ворот и автоматики</v>
      </c>
      <c r="F2384" s="15">
        <v>0.5</v>
      </c>
      <c r="G2384" s="7" t="s">
        <v>7725</v>
      </c>
      <c r="H2384" s="11">
        <f t="shared" si="1485"/>
        <v>14</v>
      </c>
      <c r="I2384" s="8">
        <f>INDEX('Нормо-час по специальностям'!$D$6:$D$26,MATCH(D2384,'Нормо-час по специальностям'!$A$6:$A$26,0))</f>
        <v>1200</v>
      </c>
      <c r="J2384" s="8">
        <f>INDEX('Нормо-час по специальностям'!$E$6:$E$26,MATCH(D2384,'Нормо-час по специальностям'!$A$6:$A$26,0))</f>
        <v>1440</v>
      </c>
      <c r="K2384" s="8">
        <f t="shared" si="1486"/>
        <v>600</v>
      </c>
      <c r="L2384" s="8">
        <f t="shared" si="1487"/>
        <v>720</v>
      </c>
      <c r="M2384" s="8">
        <f>Расценки!L2383</f>
        <v>720</v>
      </c>
      <c r="N2384" s="8">
        <f>Расценки!M2383</f>
        <v>840</v>
      </c>
      <c r="O2384" s="10">
        <f t="shared" si="1488"/>
        <v>-0.16666666666666663</v>
      </c>
      <c r="P2384" s="10">
        <f t="shared" si="1489"/>
        <v>-0.1428571428571429</v>
      </c>
      <c r="Q2384" s="7" t="str">
        <f t="shared" si="1490"/>
        <v>нормо-часы</v>
      </c>
      <c r="R2384" s="7" t="str">
        <f t="shared" si="1491"/>
        <v>нормо-часы</v>
      </c>
      <c r="S2384" s="8">
        <f t="shared" si="1492"/>
        <v>1440</v>
      </c>
      <c r="T2384" s="8">
        <f t="shared" si="1493"/>
        <v>1680</v>
      </c>
      <c r="U2384" s="8">
        <f>Расценки!F2383</f>
        <v>1200</v>
      </c>
      <c r="V2384" s="8">
        <f>Расценки!G2383</f>
        <v>1400</v>
      </c>
      <c r="W2384" s="10">
        <f t="shared" si="1494"/>
        <v>0.5</v>
      </c>
      <c r="X2384" s="10">
        <f t="shared" si="1495"/>
        <v>0.48571428571428571</v>
      </c>
      <c r="Y2384" s="9">
        <f>Расценки!H2383</f>
        <v>1200</v>
      </c>
      <c r="Z2384" s="9">
        <f>Расценки!I2383</f>
        <v>1400</v>
      </c>
      <c r="AA2384" s="10">
        <f>Расценки!J2383</f>
        <v>0</v>
      </c>
      <c r="AB2384" s="10">
        <f>Расценки!K2383</f>
        <v>0</v>
      </c>
      <c r="AC2384" s="16">
        <f t="shared" si="1496"/>
        <v>0.5</v>
      </c>
      <c r="AD2384" s="16">
        <f t="shared" si="1497"/>
        <v>0.48571428571428571</v>
      </c>
      <c r="AE2384" s="10">
        <f t="shared" si="1498"/>
        <v>0.4</v>
      </c>
      <c r="AF2384" s="10">
        <f t="shared" si="1499"/>
        <v>0.4</v>
      </c>
      <c r="AG2384" s="8">
        <f t="shared" si="1500"/>
        <v>600</v>
      </c>
      <c r="AH2384" s="8">
        <f t="shared" si="1501"/>
        <v>680</v>
      </c>
    </row>
    <row r="2385" spans="1:34" x14ac:dyDescent="0.25">
      <c r="A2385" s="7" t="s">
        <v>6800</v>
      </c>
      <c r="B2385" s="7" t="s">
        <v>6801</v>
      </c>
      <c r="C2385" s="7" t="s">
        <v>6746</v>
      </c>
      <c r="D2385" s="7" t="s">
        <v>799</v>
      </c>
      <c r="E2385" s="7" t="str">
        <f>INDEX('Нормо-час по специальностям'!$B$6:$B$26,MATCH(D2385,'Нормо-час по специальностям'!$A$6:$A$26,0))</f>
        <v>Сервисный инженер ворот и автоматики</v>
      </c>
      <c r="F2385" s="15">
        <v>0.5</v>
      </c>
      <c r="G2385" s="7" t="s">
        <v>7725</v>
      </c>
      <c r="H2385" s="11">
        <f t="shared" si="1485"/>
        <v>14</v>
      </c>
      <c r="I2385" s="8">
        <f>INDEX('Нормо-час по специальностям'!$D$6:$D$26,MATCH(D2385,'Нормо-час по специальностям'!$A$6:$A$26,0))</f>
        <v>1200</v>
      </c>
      <c r="J2385" s="8">
        <f>INDEX('Нормо-час по специальностям'!$E$6:$E$26,MATCH(D2385,'Нормо-час по специальностям'!$A$6:$A$26,0))</f>
        <v>1440</v>
      </c>
      <c r="K2385" s="8">
        <f t="shared" si="1486"/>
        <v>600</v>
      </c>
      <c r="L2385" s="8">
        <f t="shared" si="1487"/>
        <v>720</v>
      </c>
      <c r="M2385" s="8">
        <f>Расценки!L2384</f>
        <v>600</v>
      </c>
      <c r="N2385" s="8">
        <f>Расценки!M2384</f>
        <v>660</v>
      </c>
      <c r="O2385" s="10">
        <f t="shared" si="1488"/>
        <v>0</v>
      </c>
      <c r="P2385" s="10">
        <f t="shared" si="1489"/>
        <v>9.0909090909090828E-2</v>
      </c>
      <c r="Q2385" s="7" t="str">
        <f t="shared" si="1490"/>
        <v>равно</v>
      </c>
      <c r="R2385" s="7" t="str">
        <f t="shared" si="1491"/>
        <v>равно</v>
      </c>
      <c r="S2385" s="8">
        <f t="shared" si="1492"/>
        <v>1200</v>
      </c>
      <c r="T2385" s="8">
        <f t="shared" si="1493"/>
        <v>1320</v>
      </c>
      <c r="U2385" s="8">
        <f>Расценки!F2384</f>
        <v>1000</v>
      </c>
      <c r="V2385" s="8">
        <f>Расценки!G2384</f>
        <v>1150</v>
      </c>
      <c r="W2385" s="10">
        <f t="shared" si="1494"/>
        <v>0.4</v>
      </c>
      <c r="X2385" s="10">
        <f t="shared" si="1495"/>
        <v>0.37391304347826088</v>
      </c>
      <c r="Y2385" s="9">
        <f>Расценки!H2384</f>
        <v>1000</v>
      </c>
      <c r="Z2385" s="9">
        <f>Расценки!I2384</f>
        <v>1150</v>
      </c>
      <c r="AA2385" s="10">
        <f>Расценки!J2384</f>
        <v>0</v>
      </c>
      <c r="AB2385" s="10">
        <f>Расценки!K2384</f>
        <v>0</v>
      </c>
      <c r="AC2385" s="16">
        <f t="shared" si="1496"/>
        <v>0.4</v>
      </c>
      <c r="AD2385" s="16">
        <f t="shared" si="1497"/>
        <v>0.37391304347826088</v>
      </c>
      <c r="AE2385" s="10">
        <f t="shared" si="1498"/>
        <v>0.4</v>
      </c>
      <c r="AF2385" s="10">
        <f t="shared" si="1499"/>
        <v>0.42608695652173911</v>
      </c>
      <c r="AG2385" s="8">
        <f t="shared" si="1500"/>
        <v>400</v>
      </c>
      <c r="AH2385" s="8">
        <f t="shared" si="1501"/>
        <v>430</v>
      </c>
    </row>
    <row r="2386" spans="1:34" x14ac:dyDescent="0.25">
      <c r="A2386" s="7" t="s">
        <v>6802</v>
      </c>
      <c r="B2386" s="7" t="s">
        <v>6803</v>
      </c>
      <c r="C2386" s="7" t="s">
        <v>6746</v>
      </c>
      <c r="D2386" s="7" t="s">
        <v>799</v>
      </c>
      <c r="E2386" s="7" t="str">
        <f>INDEX('Нормо-час по специальностям'!$B$6:$B$26,MATCH(D2386,'Нормо-час по специальностям'!$A$6:$A$26,0))</f>
        <v>Сервисный инженер ворот и автоматики</v>
      </c>
      <c r="F2386" s="15">
        <v>1.25</v>
      </c>
      <c r="G2386" s="7" t="s">
        <v>7725</v>
      </c>
      <c r="H2386" s="11">
        <f t="shared" si="1485"/>
        <v>5.6</v>
      </c>
      <c r="I2386" s="8">
        <f>INDEX('Нормо-час по специальностям'!$D$6:$D$26,MATCH(D2386,'Нормо-час по специальностям'!$A$6:$A$26,0))</f>
        <v>1200</v>
      </c>
      <c r="J2386" s="8">
        <f>INDEX('Нормо-час по специальностям'!$E$6:$E$26,MATCH(D2386,'Нормо-час по специальностям'!$A$6:$A$26,0))</f>
        <v>1440</v>
      </c>
      <c r="K2386" s="8">
        <f t="shared" si="1486"/>
        <v>1500</v>
      </c>
      <c r="L2386" s="8">
        <f t="shared" si="1487"/>
        <v>1800</v>
      </c>
      <c r="M2386" s="8">
        <f>Расценки!L2385</f>
        <v>1100</v>
      </c>
      <c r="N2386" s="8">
        <f>Расценки!M2385</f>
        <v>1250</v>
      </c>
      <c r="O2386" s="10">
        <f t="shared" si="1488"/>
        <v>0.36363636363636354</v>
      </c>
      <c r="P2386" s="10">
        <f t="shared" si="1489"/>
        <v>0.43999999999999995</v>
      </c>
      <c r="Q2386" s="7" t="str">
        <f t="shared" si="1490"/>
        <v>расценка</v>
      </c>
      <c r="R2386" s="7" t="str">
        <f t="shared" si="1491"/>
        <v>расценка</v>
      </c>
      <c r="S2386" s="8">
        <f t="shared" si="1492"/>
        <v>880</v>
      </c>
      <c r="T2386" s="8">
        <f t="shared" si="1493"/>
        <v>1000</v>
      </c>
      <c r="U2386" s="8">
        <f>Расценки!F2385</f>
        <v>1800</v>
      </c>
      <c r="V2386" s="8">
        <f>Расценки!G2385</f>
        <v>2100</v>
      </c>
      <c r="W2386" s="10">
        <f t="shared" si="1494"/>
        <v>0.16666666666666666</v>
      </c>
      <c r="X2386" s="10">
        <f t="shared" si="1495"/>
        <v>0.14285714285714285</v>
      </c>
      <c r="Y2386" s="9">
        <f>Расценки!H2385</f>
        <v>2000</v>
      </c>
      <c r="Z2386" s="9">
        <f>Расценки!I2385</f>
        <v>2400</v>
      </c>
      <c r="AA2386" s="10">
        <f>Расценки!J2385</f>
        <v>0.11111111111111116</v>
      </c>
      <c r="AB2386" s="10">
        <f>Расценки!K2385</f>
        <v>0.14285714285714279</v>
      </c>
      <c r="AC2386" s="16">
        <f t="shared" si="1496"/>
        <v>0.25</v>
      </c>
      <c r="AD2386" s="16">
        <f t="shared" si="1497"/>
        <v>0.25</v>
      </c>
      <c r="AE2386" s="10">
        <f t="shared" si="1498"/>
        <v>0.45</v>
      </c>
      <c r="AF2386" s="10">
        <f t="shared" si="1499"/>
        <v>0.47916666666666669</v>
      </c>
      <c r="AG2386" s="8">
        <f t="shared" si="1500"/>
        <v>500</v>
      </c>
      <c r="AH2386" s="8">
        <f t="shared" si="1501"/>
        <v>600</v>
      </c>
    </row>
    <row r="2387" spans="1:34" x14ac:dyDescent="0.25">
      <c r="A2387" s="7" t="s">
        <v>6805</v>
      </c>
      <c r="B2387" s="7" t="s">
        <v>6806</v>
      </c>
      <c r="C2387" s="7" t="s">
        <v>6746</v>
      </c>
      <c r="D2387" s="7" t="s">
        <v>799</v>
      </c>
      <c r="E2387" s="7" t="str">
        <f>INDEX('Нормо-час по специальностям'!$B$6:$B$26,MATCH(D2387,'Нормо-час по специальностям'!$A$6:$A$26,0))</f>
        <v>Сервисный инженер ворот и автоматики</v>
      </c>
      <c r="F2387" s="15">
        <v>1</v>
      </c>
      <c r="G2387" s="7" t="s">
        <v>7725</v>
      </c>
      <c r="H2387" s="11">
        <f t="shared" si="1485"/>
        <v>7</v>
      </c>
      <c r="I2387" s="8">
        <f>INDEX('Нормо-час по специальностям'!$D$6:$D$26,MATCH(D2387,'Нормо-час по специальностям'!$A$6:$A$26,0))</f>
        <v>1200</v>
      </c>
      <c r="J2387" s="8">
        <f>INDEX('Нормо-час по специальностям'!$E$6:$E$26,MATCH(D2387,'Нормо-час по специальностям'!$A$6:$A$26,0))</f>
        <v>1440</v>
      </c>
      <c r="K2387" s="8">
        <f t="shared" si="1486"/>
        <v>1200</v>
      </c>
      <c r="L2387" s="8">
        <f t="shared" si="1487"/>
        <v>1440</v>
      </c>
      <c r="M2387" s="8">
        <f>Расценки!L2386</f>
        <v>1550</v>
      </c>
      <c r="N2387" s="8">
        <f>Расценки!M2386</f>
        <v>1800</v>
      </c>
      <c r="O2387" s="10">
        <f t="shared" si="1488"/>
        <v>-0.22580645161290325</v>
      </c>
      <c r="P2387" s="10">
        <f t="shared" si="1489"/>
        <v>-0.19999999999999996</v>
      </c>
      <c r="Q2387" s="7" t="str">
        <f t="shared" si="1490"/>
        <v>нормо-часы</v>
      </c>
      <c r="R2387" s="7" t="str">
        <f t="shared" si="1491"/>
        <v>нормо-часы</v>
      </c>
      <c r="S2387" s="8">
        <f t="shared" si="1492"/>
        <v>1550</v>
      </c>
      <c r="T2387" s="8">
        <f t="shared" si="1493"/>
        <v>1800</v>
      </c>
      <c r="U2387" s="8">
        <f>Расценки!F2386</f>
        <v>2500</v>
      </c>
      <c r="V2387" s="8">
        <f>Расценки!G2386</f>
        <v>3000</v>
      </c>
      <c r="W2387" s="10">
        <f t="shared" si="1494"/>
        <v>0.52</v>
      </c>
      <c r="X2387" s="10">
        <f t="shared" si="1495"/>
        <v>0.52</v>
      </c>
      <c r="Y2387" s="9">
        <f>Расценки!H2386</f>
        <v>2500</v>
      </c>
      <c r="Z2387" s="9">
        <f>Расценки!I2386</f>
        <v>3000</v>
      </c>
      <c r="AA2387" s="10">
        <f>Расценки!J2386</f>
        <v>0</v>
      </c>
      <c r="AB2387" s="10">
        <f>Расценки!K2386</f>
        <v>0</v>
      </c>
      <c r="AC2387" s="16">
        <f t="shared" si="1496"/>
        <v>0.52</v>
      </c>
      <c r="AD2387" s="16">
        <f t="shared" si="1497"/>
        <v>0.52</v>
      </c>
      <c r="AE2387" s="10">
        <f t="shared" si="1498"/>
        <v>0.38</v>
      </c>
      <c r="AF2387" s="10">
        <f t="shared" si="1499"/>
        <v>0.4</v>
      </c>
      <c r="AG2387" s="8">
        <f t="shared" si="1500"/>
        <v>1300</v>
      </c>
      <c r="AH2387" s="8">
        <f t="shared" si="1501"/>
        <v>1560</v>
      </c>
    </row>
    <row r="2388" spans="1:34" x14ac:dyDescent="0.25">
      <c r="A2388" s="7" t="s">
        <v>6807</v>
      </c>
      <c r="B2388" s="7" t="s">
        <v>6808</v>
      </c>
      <c r="C2388" s="7" t="s">
        <v>6746</v>
      </c>
      <c r="D2388" s="7" t="s">
        <v>799</v>
      </c>
      <c r="E2388" s="7" t="str">
        <f>INDEX('Нормо-час по специальностям'!$B$6:$B$26,MATCH(D2388,'Нормо-час по специальностям'!$A$6:$A$26,0))</f>
        <v>Сервисный инженер ворот и автоматики</v>
      </c>
      <c r="F2388" s="15">
        <v>0.75</v>
      </c>
      <c r="G2388" s="7" t="s">
        <v>7725</v>
      </c>
      <c r="H2388" s="11">
        <f t="shared" si="1485"/>
        <v>9.33</v>
      </c>
      <c r="I2388" s="8">
        <f>INDEX('Нормо-час по специальностям'!$D$6:$D$26,MATCH(D2388,'Нормо-час по специальностям'!$A$6:$A$26,0))</f>
        <v>1200</v>
      </c>
      <c r="J2388" s="8">
        <f>INDEX('Нормо-час по специальностям'!$E$6:$E$26,MATCH(D2388,'Нормо-час по специальностям'!$A$6:$A$26,0))</f>
        <v>1440</v>
      </c>
      <c r="K2388" s="8">
        <f t="shared" si="1486"/>
        <v>900</v>
      </c>
      <c r="L2388" s="8">
        <f t="shared" si="1487"/>
        <v>1080</v>
      </c>
      <c r="M2388" s="8">
        <f>Расценки!L2387</f>
        <v>1100</v>
      </c>
      <c r="N2388" s="8">
        <f>Расценки!M2387</f>
        <v>1250</v>
      </c>
      <c r="O2388" s="10">
        <f t="shared" si="1488"/>
        <v>-0.18181818181818177</v>
      </c>
      <c r="P2388" s="10">
        <f t="shared" si="1489"/>
        <v>-0.13600000000000001</v>
      </c>
      <c r="Q2388" s="7" t="str">
        <f t="shared" si="1490"/>
        <v>нормо-часы</v>
      </c>
      <c r="R2388" s="7" t="str">
        <f t="shared" si="1491"/>
        <v>нормо-часы</v>
      </c>
      <c r="S2388" s="8">
        <f t="shared" si="1492"/>
        <v>1467</v>
      </c>
      <c r="T2388" s="8">
        <f t="shared" si="1493"/>
        <v>1667</v>
      </c>
      <c r="U2388" s="8">
        <f>Расценки!F2387</f>
        <v>1800</v>
      </c>
      <c r="V2388" s="8">
        <f>Расценки!G2387</f>
        <v>2100</v>
      </c>
      <c r="W2388" s="10">
        <f t="shared" si="1494"/>
        <v>0.5</v>
      </c>
      <c r="X2388" s="10">
        <f t="shared" si="1495"/>
        <v>0.48571428571428571</v>
      </c>
      <c r="Y2388" s="9">
        <f>Расценки!H2387</f>
        <v>1800</v>
      </c>
      <c r="Z2388" s="9">
        <f>Расценки!I2387</f>
        <v>2100</v>
      </c>
      <c r="AA2388" s="10">
        <f>Расценки!J2387</f>
        <v>0</v>
      </c>
      <c r="AB2388" s="10">
        <f>Расценки!K2387</f>
        <v>0</v>
      </c>
      <c r="AC2388" s="16">
        <f t="shared" si="1496"/>
        <v>0.5</v>
      </c>
      <c r="AD2388" s="16">
        <f t="shared" si="1497"/>
        <v>0.48571428571428571</v>
      </c>
      <c r="AE2388" s="10">
        <f t="shared" si="1498"/>
        <v>0.3888888888888889</v>
      </c>
      <c r="AF2388" s="10">
        <f t="shared" si="1499"/>
        <v>0.40476190476190477</v>
      </c>
      <c r="AG2388" s="8">
        <f t="shared" si="1500"/>
        <v>900</v>
      </c>
      <c r="AH2388" s="8">
        <f t="shared" si="1501"/>
        <v>1020</v>
      </c>
    </row>
    <row r="2389" spans="1:34" x14ac:dyDescent="0.25">
      <c r="A2389" s="7" t="s">
        <v>6809</v>
      </c>
      <c r="B2389" s="7" t="s">
        <v>6810</v>
      </c>
      <c r="C2389" s="7" t="s">
        <v>6746</v>
      </c>
      <c r="D2389" s="7" t="s">
        <v>799</v>
      </c>
      <c r="E2389" s="7" t="str">
        <f>INDEX('Нормо-час по специальностям'!$B$6:$B$26,MATCH(D2389,'Нормо-час по специальностям'!$A$6:$A$26,0))</f>
        <v>Сервисный инженер ворот и автоматики</v>
      </c>
      <c r="F2389" s="15">
        <v>0.25</v>
      </c>
      <c r="G2389" s="7" t="s">
        <v>7725</v>
      </c>
      <c r="H2389" s="11">
        <f t="shared" si="1485"/>
        <v>28</v>
      </c>
      <c r="I2389" s="8">
        <f>INDEX('Нормо-час по специальностям'!$D$6:$D$26,MATCH(D2389,'Нормо-час по специальностям'!$A$6:$A$26,0))</f>
        <v>1200</v>
      </c>
      <c r="J2389" s="8">
        <f>INDEX('Нормо-час по специальностям'!$E$6:$E$26,MATCH(D2389,'Нормо-час по специальностям'!$A$6:$A$26,0))</f>
        <v>1440</v>
      </c>
      <c r="K2389" s="8">
        <f t="shared" si="1486"/>
        <v>300</v>
      </c>
      <c r="L2389" s="8">
        <f t="shared" si="1487"/>
        <v>360</v>
      </c>
      <c r="M2389" s="8">
        <f>Расценки!L2388</f>
        <v>300</v>
      </c>
      <c r="N2389" s="8">
        <f>Расценки!M2388</f>
        <v>360</v>
      </c>
      <c r="O2389" s="10">
        <f t="shared" si="1488"/>
        <v>0</v>
      </c>
      <c r="P2389" s="10">
        <f t="shared" si="1489"/>
        <v>0</v>
      </c>
      <c r="Q2389" s="7" t="str">
        <f t="shared" si="1490"/>
        <v>равно</v>
      </c>
      <c r="R2389" s="7" t="str">
        <f t="shared" si="1491"/>
        <v>равно</v>
      </c>
      <c r="S2389" s="8">
        <f t="shared" si="1492"/>
        <v>1200</v>
      </c>
      <c r="T2389" s="8">
        <f t="shared" si="1493"/>
        <v>1440</v>
      </c>
      <c r="U2389" s="8">
        <f>Расценки!F2388</f>
        <v>500</v>
      </c>
      <c r="V2389" s="8">
        <f>Расценки!G2388</f>
        <v>600</v>
      </c>
      <c r="W2389" s="10">
        <f t="shared" si="1494"/>
        <v>0.4</v>
      </c>
      <c r="X2389" s="10">
        <f t="shared" si="1495"/>
        <v>0.4</v>
      </c>
      <c r="Y2389" s="9">
        <f>Расценки!H2388</f>
        <v>500</v>
      </c>
      <c r="Z2389" s="9">
        <f>Расценки!I2388</f>
        <v>600</v>
      </c>
      <c r="AA2389" s="10">
        <f>Расценки!J2388</f>
        <v>0</v>
      </c>
      <c r="AB2389" s="10">
        <f>Расценки!K2388</f>
        <v>0</v>
      </c>
      <c r="AC2389" s="16">
        <f t="shared" si="1496"/>
        <v>0.4</v>
      </c>
      <c r="AD2389" s="16">
        <f t="shared" si="1497"/>
        <v>0.4</v>
      </c>
      <c r="AE2389" s="10">
        <f t="shared" si="1498"/>
        <v>0.4</v>
      </c>
      <c r="AF2389" s="10">
        <f t="shared" si="1499"/>
        <v>0.4</v>
      </c>
      <c r="AG2389" s="8">
        <f t="shared" si="1500"/>
        <v>200</v>
      </c>
      <c r="AH2389" s="8">
        <f t="shared" si="1501"/>
        <v>240</v>
      </c>
    </row>
    <row r="2390" spans="1:34" x14ac:dyDescent="0.25">
      <c r="A2390" s="7" t="s">
        <v>6811</v>
      </c>
      <c r="B2390" s="7" t="s">
        <v>6812</v>
      </c>
      <c r="C2390" s="7" t="s">
        <v>6746</v>
      </c>
      <c r="D2390" s="7" t="s">
        <v>799</v>
      </c>
      <c r="E2390" s="7" t="str">
        <f>INDEX('Нормо-час по специальностям'!$B$6:$B$26,MATCH(D2390,'Нормо-час по специальностям'!$A$6:$A$26,0))</f>
        <v>Сервисный инженер ворот и автоматики</v>
      </c>
      <c r="F2390" s="15">
        <v>0.4</v>
      </c>
      <c r="G2390" s="7" t="s">
        <v>7725</v>
      </c>
      <c r="H2390" s="11">
        <f t="shared" si="1485"/>
        <v>17.5</v>
      </c>
      <c r="I2390" s="8">
        <f>INDEX('Нормо-час по специальностям'!$D$6:$D$26,MATCH(D2390,'Нормо-час по специальностям'!$A$6:$A$26,0))</f>
        <v>1200</v>
      </c>
      <c r="J2390" s="8">
        <f>INDEX('Нормо-час по специальностям'!$E$6:$E$26,MATCH(D2390,'Нормо-час по специальностям'!$A$6:$A$26,0))</f>
        <v>1440</v>
      </c>
      <c r="K2390" s="8">
        <f t="shared" si="1486"/>
        <v>480</v>
      </c>
      <c r="L2390" s="8">
        <f t="shared" si="1487"/>
        <v>576</v>
      </c>
      <c r="M2390" s="8">
        <f>Расценки!L2389</f>
        <v>540</v>
      </c>
      <c r="N2390" s="8">
        <f>Расценки!M2389</f>
        <v>600</v>
      </c>
      <c r="O2390" s="10">
        <f t="shared" si="1488"/>
        <v>-0.11111111111111116</v>
      </c>
      <c r="P2390" s="10">
        <f t="shared" si="1489"/>
        <v>-4.0000000000000036E-2</v>
      </c>
      <c r="Q2390" s="7" t="str">
        <f t="shared" si="1490"/>
        <v>нормо-часы</v>
      </c>
      <c r="R2390" s="7" t="str">
        <f t="shared" si="1491"/>
        <v>равно</v>
      </c>
      <c r="S2390" s="8">
        <f t="shared" si="1492"/>
        <v>1350</v>
      </c>
      <c r="T2390" s="8">
        <f t="shared" si="1493"/>
        <v>1500</v>
      </c>
      <c r="U2390" s="8">
        <f>Расценки!F2389</f>
        <v>900</v>
      </c>
      <c r="V2390" s="8">
        <f>Расценки!G2389</f>
        <v>1050</v>
      </c>
      <c r="W2390" s="10">
        <f t="shared" si="1494"/>
        <v>0.46666666666666667</v>
      </c>
      <c r="X2390" s="10">
        <f t="shared" si="1495"/>
        <v>0.4514285714285714</v>
      </c>
      <c r="Y2390" s="9">
        <f>Расценки!H2389</f>
        <v>900</v>
      </c>
      <c r="Z2390" s="9">
        <f>Расценки!I2389</f>
        <v>1050</v>
      </c>
      <c r="AA2390" s="10">
        <f>Расценки!J2389</f>
        <v>0</v>
      </c>
      <c r="AB2390" s="10">
        <f>Расценки!K2389</f>
        <v>0</v>
      </c>
      <c r="AC2390" s="16">
        <f t="shared" si="1496"/>
        <v>0.46666666666666667</v>
      </c>
      <c r="AD2390" s="16">
        <f t="shared" si="1497"/>
        <v>0.4514285714285714</v>
      </c>
      <c r="AE2390" s="10">
        <f t="shared" si="1498"/>
        <v>0.4</v>
      </c>
      <c r="AF2390" s="10">
        <f t="shared" si="1499"/>
        <v>0.42857142857142855</v>
      </c>
      <c r="AG2390" s="8">
        <f t="shared" si="1500"/>
        <v>420</v>
      </c>
      <c r="AH2390" s="8">
        <f t="shared" si="1501"/>
        <v>474</v>
      </c>
    </row>
    <row r="2391" spans="1:34" x14ac:dyDescent="0.25">
      <c r="A2391" s="7" t="s">
        <v>6813</v>
      </c>
      <c r="B2391" s="7" t="s">
        <v>6814</v>
      </c>
      <c r="C2391" s="7" t="s">
        <v>6746</v>
      </c>
      <c r="D2391" s="7" t="s">
        <v>799</v>
      </c>
      <c r="E2391" s="7" t="str">
        <f>INDEX('Нормо-час по специальностям'!$B$6:$B$26,MATCH(D2391,'Нормо-час по специальностям'!$A$6:$A$26,0))</f>
        <v>Сервисный инженер ворот и автоматики</v>
      </c>
      <c r="F2391" s="15">
        <v>0.25</v>
      </c>
      <c r="G2391" s="7" t="s">
        <v>7725</v>
      </c>
      <c r="H2391" s="11">
        <f t="shared" si="1485"/>
        <v>28</v>
      </c>
      <c r="I2391" s="8">
        <f>INDEX('Нормо-час по специальностям'!$D$6:$D$26,MATCH(D2391,'Нормо-час по специальностям'!$A$6:$A$26,0))</f>
        <v>1200</v>
      </c>
      <c r="J2391" s="8">
        <f>INDEX('Нормо-час по специальностям'!$E$6:$E$26,MATCH(D2391,'Нормо-час по специальностям'!$A$6:$A$26,0))</f>
        <v>1440</v>
      </c>
      <c r="K2391" s="8">
        <f t="shared" si="1486"/>
        <v>300</v>
      </c>
      <c r="L2391" s="8">
        <f t="shared" si="1487"/>
        <v>360</v>
      </c>
      <c r="M2391" s="8">
        <f>Расценки!L2390</f>
        <v>300</v>
      </c>
      <c r="N2391" s="8">
        <f>Расценки!M2390</f>
        <v>360</v>
      </c>
      <c r="O2391" s="10">
        <f t="shared" si="1488"/>
        <v>0</v>
      </c>
      <c r="P2391" s="10">
        <f t="shared" si="1489"/>
        <v>0</v>
      </c>
      <c r="Q2391" s="7" t="str">
        <f t="shared" si="1490"/>
        <v>равно</v>
      </c>
      <c r="R2391" s="7" t="str">
        <f t="shared" si="1491"/>
        <v>равно</v>
      </c>
      <c r="S2391" s="8">
        <f t="shared" si="1492"/>
        <v>1200</v>
      </c>
      <c r="T2391" s="8">
        <f t="shared" si="1493"/>
        <v>1440</v>
      </c>
      <c r="U2391" s="8">
        <f>Расценки!F2390</f>
        <v>500</v>
      </c>
      <c r="V2391" s="8">
        <f>Расценки!G2390</f>
        <v>600</v>
      </c>
      <c r="W2391" s="10">
        <f t="shared" si="1494"/>
        <v>0.4</v>
      </c>
      <c r="X2391" s="10">
        <f t="shared" si="1495"/>
        <v>0.4</v>
      </c>
      <c r="Y2391" s="9">
        <f>Расценки!H2390</f>
        <v>500</v>
      </c>
      <c r="Z2391" s="9">
        <f>Расценки!I2390</f>
        <v>600</v>
      </c>
      <c r="AA2391" s="10">
        <f>Расценки!J2390</f>
        <v>0</v>
      </c>
      <c r="AB2391" s="10">
        <f>Расценки!K2390</f>
        <v>0</v>
      </c>
      <c r="AC2391" s="16">
        <f t="shared" si="1496"/>
        <v>0.4</v>
      </c>
      <c r="AD2391" s="16">
        <f t="shared" si="1497"/>
        <v>0.4</v>
      </c>
      <c r="AE2391" s="10">
        <f t="shared" si="1498"/>
        <v>0.4</v>
      </c>
      <c r="AF2391" s="10">
        <f t="shared" si="1499"/>
        <v>0.4</v>
      </c>
      <c r="AG2391" s="8">
        <f t="shared" si="1500"/>
        <v>200</v>
      </c>
      <c r="AH2391" s="8">
        <f t="shared" si="1501"/>
        <v>240</v>
      </c>
    </row>
    <row r="2392" spans="1:34" x14ac:dyDescent="0.25">
      <c r="A2392" s="7" t="s">
        <v>6815</v>
      </c>
      <c r="B2392" s="7" t="s">
        <v>6816</v>
      </c>
      <c r="C2392" s="7" t="s">
        <v>6746</v>
      </c>
      <c r="D2392" s="7" t="s">
        <v>799</v>
      </c>
      <c r="E2392" s="7" t="str">
        <f>INDEX('Нормо-час по специальностям'!$B$6:$B$26,MATCH(D2392,'Нормо-час по специальностям'!$A$6:$A$26,0))</f>
        <v>Сервисный инженер ворот и автоматики</v>
      </c>
      <c r="F2392" s="15">
        <v>4</v>
      </c>
      <c r="G2392" s="7" t="s">
        <v>7725</v>
      </c>
      <c r="H2392" s="11">
        <f t="shared" si="1485"/>
        <v>1.75</v>
      </c>
      <c r="I2392" s="8">
        <f>INDEX('Нормо-час по специальностям'!$D$6:$D$26,MATCH(D2392,'Нормо-час по специальностям'!$A$6:$A$26,0))</f>
        <v>1200</v>
      </c>
      <c r="J2392" s="8">
        <f>INDEX('Нормо-час по специальностям'!$E$6:$E$26,MATCH(D2392,'Нормо-час по специальностям'!$A$6:$A$26,0))</f>
        <v>1440</v>
      </c>
      <c r="K2392" s="8">
        <f t="shared" si="1486"/>
        <v>4800</v>
      </c>
      <c r="L2392" s="8">
        <f t="shared" si="1487"/>
        <v>5760</v>
      </c>
      <c r="M2392" s="8">
        <f>Расценки!L2391</f>
        <v>5400</v>
      </c>
      <c r="N2392" s="8">
        <f>Расценки!M2391</f>
        <v>6000</v>
      </c>
      <c r="O2392" s="10">
        <f t="shared" si="1488"/>
        <v>-0.11111111111111116</v>
      </c>
      <c r="P2392" s="10">
        <f t="shared" si="1489"/>
        <v>-4.0000000000000036E-2</v>
      </c>
      <c r="Q2392" s="7" t="str">
        <f t="shared" si="1490"/>
        <v>нормо-часы</v>
      </c>
      <c r="R2392" s="7" t="str">
        <f t="shared" si="1491"/>
        <v>равно</v>
      </c>
      <c r="S2392" s="8">
        <f t="shared" si="1492"/>
        <v>1350</v>
      </c>
      <c r="T2392" s="8">
        <f t="shared" si="1493"/>
        <v>1500</v>
      </c>
      <c r="U2392" s="8">
        <f>Расценки!F2391</f>
        <v>9000</v>
      </c>
      <c r="V2392" s="8">
        <f>Расценки!G2391</f>
        <v>10000</v>
      </c>
      <c r="W2392" s="10">
        <f t="shared" si="1494"/>
        <v>0.46666666666666667</v>
      </c>
      <c r="X2392" s="10">
        <f t="shared" si="1495"/>
        <v>0.42399999999999999</v>
      </c>
      <c r="Y2392" s="9">
        <f>Расценки!H2391</f>
        <v>9000</v>
      </c>
      <c r="Z2392" s="9">
        <f>Расценки!I2391</f>
        <v>10000</v>
      </c>
      <c r="AA2392" s="10">
        <f>Расценки!J2391</f>
        <v>0</v>
      </c>
      <c r="AB2392" s="10">
        <f>Расценки!K2391</f>
        <v>0</v>
      </c>
      <c r="AC2392" s="16">
        <f t="shared" si="1496"/>
        <v>0.46666666666666667</v>
      </c>
      <c r="AD2392" s="16">
        <f t="shared" si="1497"/>
        <v>0.42399999999999999</v>
      </c>
      <c r="AE2392" s="10">
        <f t="shared" si="1498"/>
        <v>0.4</v>
      </c>
      <c r="AF2392" s="10">
        <f t="shared" si="1499"/>
        <v>0.4</v>
      </c>
      <c r="AG2392" s="8">
        <f t="shared" si="1500"/>
        <v>4200</v>
      </c>
      <c r="AH2392" s="8">
        <f t="shared" si="1501"/>
        <v>4240</v>
      </c>
    </row>
    <row r="2393" spans="1:34" x14ac:dyDescent="0.25">
      <c r="A2393" s="7" t="s">
        <v>6818</v>
      </c>
      <c r="B2393" s="7" t="s">
        <v>6819</v>
      </c>
      <c r="C2393" s="7" t="s">
        <v>6746</v>
      </c>
      <c r="D2393" s="7" t="s">
        <v>799</v>
      </c>
      <c r="E2393" s="7" t="str">
        <f>INDEX('Нормо-час по специальностям'!$B$6:$B$26,MATCH(D2393,'Нормо-час по специальностям'!$A$6:$A$26,0))</f>
        <v>Сервисный инженер ворот и автоматики</v>
      </c>
      <c r="F2393" s="15">
        <v>4</v>
      </c>
      <c r="G2393" s="7" t="s">
        <v>7725</v>
      </c>
      <c r="H2393" s="11">
        <f t="shared" si="1485"/>
        <v>1.75</v>
      </c>
      <c r="I2393" s="8">
        <f>INDEX('Нормо-час по специальностям'!$D$6:$D$26,MATCH(D2393,'Нормо-час по специальностям'!$A$6:$A$26,0))</f>
        <v>1200</v>
      </c>
      <c r="J2393" s="8">
        <f>INDEX('Нормо-час по специальностям'!$E$6:$E$26,MATCH(D2393,'Нормо-час по специальностям'!$A$6:$A$26,0))</f>
        <v>1440</v>
      </c>
      <c r="K2393" s="8">
        <f t="shared" si="1486"/>
        <v>4800</v>
      </c>
      <c r="L2393" s="8">
        <f t="shared" si="1487"/>
        <v>5760</v>
      </c>
      <c r="M2393" s="8">
        <f>Расценки!L2392</f>
        <v>5400</v>
      </c>
      <c r="N2393" s="8">
        <f>Расценки!M2392</f>
        <v>6000</v>
      </c>
      <c r="O2393" s="10">
        <f t="shared" si="1488"/>
        <v>-0.11111111111111116</v>
      </c>
      <c r="P2393" s="10">
        <f t="shared" si="1489"/>
        <v>-4.0000000000000036E-2</v>
      </c>
      <c r="Q2393" s="7" t="str">
        <f t="shared" si="1490"/>
        <v>нормо-часы</v>
      </c>
      <c r="R2393" s="7" t="str">
        <f t="shared" si="1491"/>
        <v>равно</v>
      </c>
      <c r="S2393" s="8">
        <f t="shared" si="1492"/>
        <v>1350</v>
      </c>
      <c r="T2393" s="8">
        <f t="shared" si="1493"/>
        <v>1500</v>
      </c>
      <c r="U2393" s="8">
        <f>Расценки!F2392</f>
        <v>9000</v>
      </c>
      <c r="V2393" s="8">
        <f>Расценки!G2392</f>
        <v>10000</v>
      </c>
      <c r="W2393" s="10">
        <f t="shared" si="1494"/>
        <v>0.46666666666666667</v>
      </c>
      <c r="X2393" s="10">
        <f t="shared" si="1495"/>
        <v>0.42399999999999999</v>
      </c>
      <c r="Y2393" s="9">
        <f>Расценки!H2392</f>
        <v>9000</v>
      </c>
      <c r="Z2393" s="9">
        <f>Расценки!I2392</f>
        <v>10000</v>
      </c>
      <c r="AA2393" s="10">
        <f>Расценки!J2392</f>
        <v>0</v>
      </c>
      <c r="AB2393" s="10">
        <f>Расценки!K2392</f>
        <v>0</v>
      </c>
      <c r="AC2393" s="16">
        <f t="shared" si="1496"/>
        <v>0.46666666666666667</v>
      </c>
      <c r="AD2393" s="16">
        <f t="shared" si="1497"/>
        <v>0.42399999999999999</v>
      </c>
      <c r="AE2393" s="10">
        <f t="shared" si="1498"/>
        <v>0.4</v>
      </c>
      <c r="AF2393" s="10">
        <f t="shared" si="1499"/>
        <v>0.4</v>
      </c>
      <c r="AG2393" s="8">
        <f t="shared" si="1500"/>
        <v>4200</v>
      </c>
      <c r="AH2393" s="8">
        <f t="shared" si="1501"/>
        <v>4240</v>
      </c>
    </row>
    <row r="2394" spans="1:34" x14ac:dyDescent="0.25">
      <c r="A2394" s="7" t="s">
        <v>6820</v>
      </c>
      <c r="B2394" s="7" t="s">
        <v>6821</v>
      </c>
      <c r="C2394" s="7" t="s">
        <v>6746</v>
      </c>
      <c r="D2394" s="7" t="s">
        <v>799</v>
      </c>
      <c r="E2394" s="7" t="str">
        <f>INDEX('Нормо-час по специальностям'!$B$6:$B$26,MATCH(D2394,'Нормо-час по специальностям'!$A$6:$A$26,0))</f>
        <v>Сервисный инженер ворот и автоматики</v>
      </c>
      <c r="F2394" s="15">
        <v>2</v>
      </c>
      <c r="G2394" s="7" t="s">
        <v>7725</v>
      </c>
      <c r="H2394" s="11">
        <f t="shared" ref="H2394:H2420" si="1502">IF(OR(F2394="",F2394=0),"",ROUND($G$3/F2394,2))</f>
        <v>3.5</v>
      </c>
      <c r="I2394" s="8">
        <f>INDEX('Нормо-час по специальностям'!$D$6:$D$26,MATCH(D2394,'Нормо-час по специальностям'!$A$6:$A$26,0))</f>
        <v>1200</v>
      </c>
      <c r="J2394" s="8">
        <f>INDEX('Нормо-час по специальностям'!$E$6:$E$26,MATCH(D2394,'Нормо-час по специальностям'!$A$6:$A$26,0))</f>
        <v>1440</v>
      </c>
      <c r="K2394" s="8">
        <f t="shared" ref="K2394:K2420" si="1503">IF(OR(F2394="",F2394=0,I2394=0),"",ROUND(F2394*I2394,0))</f>
        <v>2400</v>
      </c>
      <c r="L2394" s="8">
        <f t="shared" ref="L2394:L2420" si="1504">IF(OR(F2394="",F2394=0,J2394=0),"",ROUND(F2394*J2394,0))</f>
        <v>2880</v>
      </c>
      <c r="M2394" s="8">
        <f>Расценки!L2393</f>
        <v>2400</v>
      </c>
      <c r="N2394" s="8">
        <f>Расценки!M2393</f>
        <v>2650</v>
      </c>
      <c r="O2394" s="10">
        <f t="shared" ref="O2394:O2420" si="1505">IF(OR(K2394="",M2394="",M2394=0),"",K2394/M2394-1)</f>
        <v>0</v>
      </c>
      <c r="P2394" s="10">
        <f t="shared" ref="P2394:P2420" si="1506">IF(OR(L2394="",N2394="",N2394=0),"",L2394/N2394-1)</f>
        <v>8.679245283018866E-2</v>
      </c>
      <c r="Q2394" s="7" t="str">
        <f t="shared" ref="Q2394:Q2420" si="1507">IF(O2394="","—",IF(O2394&lt;-$C$3,"нормо-часы",IF(O2394&gt;$C$3,"расценка","равно")))</f>
        <v>равно</v>
      </c>
      <c r="R2394" s="7" t="str">
        <f t="shared" ref="R2394:R2420" si="1508">IF(P2394="","—",IF(P2394&lt;-$C$3,"нормо-часы",IF(P2394&gt;$C$3,"расценка","равно")))</f>
        <v>равно</v>
      </c>
      <c r="S2394" s="8">
        <f t="shared" ref="S2394:S2420" si="1509">IF(OR(F2394="",F2394=0,M2394=""),"",ROUND(M2394/F2394,0))</f>
        <v>1200</v>
      </c>
      <c r="T2394" s="8">
        <f t="shared" ref="T2394:T2420" si="1510">IF(OR(F2394="",F2394=0,N2394=""),"",ROUND(N2394/F2394,0))</f>
        <v>1325</v>
      </c>
      <c r="U2394" s="8">
        <f>Расценки!F2393</f>
        <v>4000</v>
      </c>
      <c r="V2394" s="8">
        <f>Расценки!G2393</f>
        <v>4500</v>
      </c>
      <c r="W2394" s="10">
        <f t="shared" ref="W2394:W2420" si="1511">IF(OR(K2394="",U2394="",U2394=0),"",(U2394-K2394)/U2394)</f>
        <v>0.4</v>
      </c>
      <c r="X2394" s="10">
        <f t="shared" ref="X2394:X2420" si="1512">IF(OR(L2394="",V2394="",V2394=0),"",(V2394-L2394)/V2394)</f>
        <v>0.36</v>
      </c>
      <c r="Y2394" s="9">
        <f>Расценки!H2393</f>
        <v>4000</v>
      </c>
      <c r="Z2394" s="9">
        <f>Расценки!I2393</f>
        <v>4500</v>
      </c>
      <c r="AA2394" s="10">
        <f>Расценки!J2393</f>
        <v>0</v>
      </c>
      <c r="AB2394" s="10">
        <f>Расценки!K2393</f>
        <v>0</v>
      </c>
      <c r="AC2394" s="16">
        <f t="shared" ref="AC2394:AC2420" si="1513">IF(OR(K2394="",Y2394="",Y2394=0),"",(Y2394-K2394)/Y2394)</f>
        <v>0.4</v>
      </c>
      <c r="AD2394" s="16">
        <f t="shared" ref="AD2394:AD2420" si="1514">IF(OR(L2394="",Z2394="",Z2394=0),"",(Z2394-L2394)/Z2394)</f>
        <v>0.36</v>
      </c>
      <c r="AE2394" s="10">
        <f t="shared" ref="AE2394:AE2420" si="1515">IF(OR(Y2394="",Y2394=0),"",(Y2394-M2394)/Y2394)</f>
        <v>0.4</v>
      </c>
      <c r="AF2394" s="10">
        <f t="shared" ref="AF2394:AF2420" si="1516">IF(OR(Z2394="",Z2394=0),"",(Z2394-N2394)/Z2394)</f>
        <v>0.41111111111111109</v>
      </c>
      <c r="AG2394" s="8">
        <f t="shared" ref="AG2394:AG2420" si="1517">IF(OR(K2394="",Y2394=""),"",Y2394-K2394)</f>
        <v>1600</v>
      </c>
      <c r="AH2394" s="8">
        <f t="shared" ref="AH2394:AH2420" si="1518">IF(OR(L2394="",Z2394=""),"",Z2394-L2394)</f>
        <v>1620</v>
      </c>
    </row>
    <row r="2395" spans="1:34" x14ac:dyDescent="0.25">
      <c r="A2395" s="7" t="s">
        <v>6823</v>
      </c>
      <c r="B2395" s="7" t="s">
        <v>6824</v>
      </c>
      <c r="C2395" s="7" t="s">
        <v>6746</v>
      </c>
      <c r="D2395" s="7" t="s">
        <v>799</v>
      </c>
      <c r="E2395" s="7" t="str">
        <f>INDEX('Нормо-час по специальностям'!$B$6:$B$26,MATCH(D2395,'Нормо-час по специальностям'!$A$6:$A$26,0))</f>
        <v>Сервисный инженер ворот и автоматики</v>
      </c>
      <c r="F2395" s="15">
        <v>2</v>
      </c>
      <c r="G2395" s="7" t="s">
        <v>7725</v>
      </c>
      <c r="H2395" s="11">
        <f t="shared" si="1502"/>
        <v>3.5</v>
      </c>
      <c r="I2395" s="8">
        <f>INDEX('Нормо-час по специальностям'!$D$6:$D$26,MATCH(D2395,'Нормо-час по специальностям'!$A$6:$A$26,0))</f>
        <v>1200</v>
      </c>
      <c r="J2395" s="8">
        <f>INDEX('Нормо-час по специальностям'!$E$6:$E$26,MATCH(D2395,'Нормо-час по специальностям'!$A$6:$A$26,0))</f>
        <v>1440</v>
      </c>
      <c r="K2395" s="8">
        <f t="shared" si="1503"/>
        <v>2400</v>
      </c>
      <c r="L2395" s="8">
        <f t="shared" si="1504"/>
        <v>2880</v>
      </c>
      <c r="M2395" s="8">
        <f>Расценки!L2394</f>
        <v>2650</v>
      </c>
      <c r="N2395" s="8">
        <f>Расценки!M2394</f>
        <v>3000</v>
      </c>
      <c r="O2395" s="10">
        <f t="shared" si="1505"/>
        <v>-9.4339622641509413E-2</v>
      </c>
      <c r="P2395" s="10">
        <f t="shared" si="1506"/>
        <v>-4.0000000000000036E-2</v>
      </c>
      <c r="Q2395" s="7" t="str">
        <f t="shared" si="1507"/>
        <v>равно</v>
      </c>
      <c r="R2395" s="7" t="str">
        <f t="shared" si="1508"/>
        <v>равно</v>
      </c>
      <c r="S2395" s="8">
        <f t="shared" si="1509"/>
        <v>1325</v>
      </c>
      <c r="T2395" s="8">
        <f t="shared" si="1510"/>
        <v>1500</v>
      </c>
      <c r="U2395" s="8">
        <f>Расценки!F2394</f>
        <v>4500</v>
      </c>
      <c r="V2395" s="8">
        <f>Расценки!G2394</f>
        <v>5000</v>
      </c>
      <c r="W2395" s="10">
        <f t="shared" si="1511"/>
        <v>0.46666666666666667</v>
      </c>
      <c r="X2395" s="10">
        <f t="shared" si="1512"/>
        <v>0.42399999999999999</v>
      </c>
      <c r="Y2395" s="9">
        <f>Расценки!H2394</f>
        <v>4500</v>
      </c>
      <c r="Z2395" s="9">
        <f>Расценки!I2394</f>
        <v>5000</v>
      </c>
      <c r="AA2395" s="10">
        <f>Расценки!J2394</f>
        <v>0</v>
      </c>
      <c r="AB2395" s="10">
        <f>Расценки!K2394</f>
        <v>0</v>
      </c>
      <c r="AC2395" s="16">
        <f t="shared" si="1513"/>
        <v>0.46666666666666667</v>
      </c>
      <c r="AD2395" s="16">
        <f t="shared" si="1514"/>
        <v>0.42399999999999999</v>
      </c>
      <c r="AE2395" s="10">
        <f t="shared" si="1515"/>
        <v>0.41111111111111109</v>
      </c>
      <c r="AF2395" s="10">
        <f t="shared" si="1516"/>
        <v>0.4</v>
      </c>
      <c r="AG2395" s="8">
        <f t="shared" si="1517"/>
        <v>2100</v>
      </c>
      <c r="AH2395" s="8">
        <f t="shared" si="1518"/>
        <v>2120</v>
      </c>
    </row>
    <row r="2396" spans="1:34" x14ac:dyDescent="0.25">
      <c r="A2396" s="7" t="s">
        <v>6825</v>
      </c>
      <c r="B2396" s="7" t="s">
        <v>6826</v>
      </c>
      <c r="C2396" s="7" t="s">
        <v>6746</v>
      </c>
      <c r="D2396" s="7" t="s">
        <v>799</v>
      </c>
      <c r="E2396" s="7" t="str">
        <f>INDEX('Нормо-час по специальностям'!$B$6:$B$26,MATCH(D2396,'Нормо-час по специальностям'!$A$6:$A$26,0))</f>
        <v>Сервисный инженер ворот и автоматики</v>
      </c>
      <c r="F2396" s="15">
        <v>1.5</v>
      </c>
      <c r="G2396" s="7" t="s">
        <v>7725</v>
      </c>
      <c r="H2396" s="11">
        <f t="shared" si="1502"/>
        <v>4.67</v>
      </c>
      <c r="I2396" s="8">
        <f>INDEX('Нормо-час по специальностям'!$D$6:$D$26,MATCH(D2396,'Нормо-час по специальностям'!$A$6:$A$26,0))</f>
        <v>1200</v>
      </c>
      <c r="J2396" s="8">
        <f>INDEX('Нормо-час по специальностям'!$E$6:$E$26,MATCH(D2396,'Нормо-час по специальностям'!$A$6:$A$26,0))</f>
        <v>1440</v>
      </c>
      <c r="K2396" s="8">
        <f t="shared" si="1503"/>
        <v>1800</v>
      </c>
      <c r="L2396" s="8">
        <f t="shared" si="1504"/>
        <v>2160</v>
      </c>
      <c r="M2396" s="8">
        <f>Расценки!L2395</f>
        <v>2650</v>
      </c>
      <c r="N2396" s="8">
        <f>Расценки!M2395</f>
        <v>3000</v>
      </c>
      <c r="O2396" s="10">
        <f t="shared" si="1505"/>
        <v>-0.32075471698113212</v>
      </c>
      <c r="P2396" s="10">
        <f t="shared" si="1506"/>
        <v>-0.28000000000000003</v>
      </c>
      <c r="Q2396" s="7" t="str">
        <f t="shared" si="1507"/>
        <v>нормо-часы</v>
      </c>
      <c r="R2396" s="7" t="str">
        <f t="shared" si="1508"/>
        <v>нормо-часы</v>
      </c>
      <c r="S2396" s="8">
        <f t="shared" si="1509"/>
        <v>1767</v>
      </c>
      <c r="T2396" s="8">
        <f t="shared" si="1510"/>
        <v>2000</v>
      </c>
      <c r="U2396" s="8">
        <f>Расценки!F2395</f>
        <v>4500</v>
      </c>
      <c r="V2396" s="8">
        <f>Расценки!G2395</f>
        <v>5000</v>
      </c>
      <c r="W2396" s="10">
        <f t="shared" si="1511"/>
        <v>0.6</v>
      </c>
      <c r="X2396" s="10">
        <f t="shared" si="1512"/>
        <v>0.56799999999999995</v>
      </c>
      <c r="Y2396" s="9">
        <f>Расценки!H2395</f>
        <v>4500</v>
      </c>
      <c r="Z2396" s="9">
        <f>Расценки!I2395</f>
        <v>5000</v>
      </c>
      <c r="AA2396" s="10">
        <f>Расценки!J2395</f>
        <v>0</v>
      </c>
      <c r="AB2396" s="10">
        <f>Расценки!K2395</f>
        <v>0</v>
      </c>
      <c r="AC2396" s="16">
        <f t="shared" si="1513"/>
        <v>0.6</v>
      </c>
      <c r="AD2396" s="16">
        <f t="shared" si="1514"/>
        <v>0.56799999999999995</v>
      </c>
      <c r="AE2396" s="10">
        <f t="shared" si="1515"/>
        <v>0.41111111111111109</v>
      </c>
      <c r="AF2396" s="10">
        <f t="shared" si="1516"/>
        <v>0.4</v>
      </c>
      <c r="AG2396" s="8">
        <f t="shared" si="1517"/>
        <v>2700</v>
      </c>
      <c r="AH2396" s="8">
        <f t="shared" si="1518"/>
        <v>2840</v>
      </c>
    </row>
    <row r="2397" spans="1:34" x14ac:dyDescent="0.25">
      <c r="A2397" s="7" t="s">
        <v>6828</v>
      </c>
      <c r="B2397" s="7" t="s">
        <v>6829</v>
      </c>
      <c r="C2397" s="7" t="s">
        <v>6746</v>
      </c>
      <c r="D2397" s="7" t="s">
        <v>799</v>
      </c>
      <c r="E2397" s="7" t="str">
        <f>INDEX('Нормо-час по специальностям'!$B$6:$B$26,MATCH(D2397,'Нормо-час по специальностям'!$A$6:$A$26,0))</f>
        <v>Сервисный инженер ворот и автоматики</v>
      </c>
      <c r="F2397" s="15">
        <v>0.25</v>
      </c>
      <c r="G2397" s="7" t="s">
        <v>7725</v>
      </c>
      <c r="H2397" s="11">
        <f t="shared" si="1502"/>
        <v>28</v>
      </c>
      <c r="I2397" s="8">
        <f>INDEX('Нормо-час по специальностям'!$D$6:$D$26,MATCH(D2397,'Нормо-час по специальностям'!$A$6:$A$26,0))</f>
        <v>1200</v>
      </c>
      <c r="J2397" s="8">
        <f>INDEX('Нормо-час по специальностям'!$E$6:$E$26,MATCH(D2397,'Нормо-час по специальностям'!$A$6:$A$26,0))</f>
        <v>1440</v>
      </c>
      <c r="K2397" s="8">
        <f t="shared" si="1503"/>
        <v>300</v>
      </c>
      <c r="L2397" s="8">
        <f t="shared" si="1504"/>
        <v>360</v>
      </c>
      <c r="M2397" s="8">
        <f>Расценки!L2396</f>
        <v>300</v>
      </c>
      <c r="N2397" s="8">
        <f>Расценки!M2396</f>
        <v>360</v>
      </c>
      <c r="O2397" s="10">
        <f t="shared" si="1505"/>
        <v>0</v>
      </c>
      <c r="P2397" s="10">
        <f t="shared" si="1506"/>
        <v>0</v>
      </c>
      <c r="Q2397" s="7" t="str">
        <f t="shared" si="1507"/>
        <v>равно</v>
      </c>
      <c r="R2397" s="7" t="str">
        <f t="shared" si="1508"/>
        <v>равно</v>
      </c>
      <c r="S2397" s="8">
        <f t="shared" si="1509"/>
        <v>1200</v>
      </c>
      <c r="T2397" s="8">
        <f t="shared" si="1510"/>
        <v>1440</v>
      </c>
      <c r="U2397" s="8">
        <f>Расценки!F2396</f>
        <v>500</v>
      </c>
      <c r="V2397" s="8">
        <f>Расценки!G2396</f>
        <v>600</v>
      </c>
      <c r="W2397" s="10">
        <f t="shared" si="1511"/>
        <v>0.4</v>
      </c>
      <c r="X2397" s="10">
        <f t="shared" si="1512"/>
        <v>0.4</v>
      </c>
      <c r="Y2397" s="9">
        <f>Расценки!H2396</f>
        <v>500</v>
      </c>
      <c r="Z2397" s="9">
        <f>Расценки!I2396</f>
        <v>600</v>
      </c>
      <c r="AA2397" s="10">
        <f>Расценки!J2396</f>
        <v>0</v>
      </c>
      <c r="AB2397" s="10">
        <f>Расценки!K2396</f>
        <v>0</v>
      </c>
      <c r="AC2397" s="16">
        <f t="shared" si="1513"/>
        <v>0.4</v>
      </c>
      <c r="AD2397" s="16">
        <f t="shared" si="1514"/>
        <v>0.4</v>
      </c>
      <c r="AE2397" s="10">
        <f t="shared" si="1515"/>
        <v>0.4</v>
      </c>
      <c r="AF2397" s="10">
        <f t="shared" si="1516"/>
        <v>0.4</v>
      </c>
      <c r="AG2397" s="8">
        <f t="shared" si="1517"/>
        <v>200</v>
      </c>
      <c r="AH2397" s="8">
        <f t="shared" si="1518"/>
        <v>240</v>
      </c>
    </row>
    <row r="2398" spans="1:34" x14ac:dyDescent="0.25">
      <c r="A2398" s="7" t="s">
        <v>6830</v>
      </c>
      <c r="B2398" s="7" t="s">
        <v>6831</v>
      </c>
      <c r="C2398" s="7" t="s">
        <v>6746</v>
      </c>
      <c r="D2398" s="7" t="s">
        <v>799</v>
      </c>
      <c r="E2398" s="7" t="str">
        <f>INDEX('Нормо-час по специальностям'!$B$6:$B$26,MATCH(D2398,'Нормо-час по специальностям'!$A$6:$A$26,0))</f>
        <v>Сервисный инженер ворот и автоматики</v>
      </c>
      <c r="F2398" s="15">
        <v>1.5</v>
      </c>
      <c r="G2398" s="7" t="s">
        <v>7725</v>
      </c>
      <c r="H2398" s="11">
        <f t="shared" si="1502"/>
        <v>4.67</v>
      </c>
      <c r="I2398" s="8">
        <f>INDEX('Нормо-час по специальностям'!$D$6:$D$26,MATCH(D2398,'Нормо-час по специальностям'!$A$6:$A$26,0))</f>
        <v>1200</v>
      </c>
      <c r="J2398" s="8">
        <f>INDEX('Нормо-час по специальностям'!$E$6:$E$26,MATCH(D2398,'Нормо-час по специальностям'!$A$6:$A$26,0))</f>
        <v>1440</v>
      </c>
      <c r="K2398" s="8">
        <f t="shared" si="1503"/>
        <v>1800</v>
      </c>
      <c r="L2398" s="8">
        <f t="shared" si="1504"/>
        <v>2160</v>
      </c>
      <c r="M2398" s="8">
        <f>Расценки!L2397</f>
        <v>3600</v>
      </c>
      <c r="N2398" s="8">
        <f>Расценки!M2397</f>
        <v>4300</v>
      </c>
      <c r="O2398" s="10">
        <f t="shared" si="1505"/>
        <v>-0.5</v>
      </c>
      <c r="P2398" s="10">
        <f t="shared" si="1506"/>
        <v>-0.49767441860465111</v>
      </c>
      <c r="Q2398" s="7" t="str">
        <f t="shared" si="1507"/>
        <v>нормо-часы</v>
      </c>
      <c r="R2398" s="7" t="str">
        <f t="shared" si="1508"/>
        <v>нормо-часы</v>
      </c>
      <c r="S2398" s="8">
        <f t="shared" si="1509"/>
        <v>2400</v>
      </c>
      <c r="T2398" s="8">
        <f t="shared" si="1510"/>
        <v>2867</v>
      </c>
      <c r="U2398" s="8">
        <f>Расценки!F2397</f>
        <v>6500</v>
      </c>
      <c r="V2398" s="8">
        <f>Расценки!G2397</f>
        <v>8000</v>
      </c>
      <c r="W2398" s="10">
        <f t="shared" si="1511"/>
        <v>0.72307692307692306</v>
      </c>
      <c r="X2398" s="10">
        <f t="shared" si="1512"/>
        <v>0.73</v>
      </c>
      <c r="Y2398" s="9">
        <f>Расценки!H2397</f>
        <v>6500</v>
      </c>
      <c r="Z2398" s="9">
        <f>Расценки!I2397</f>
        <v>8000</v>
      </c>
      <c r="AA2398" s="10">
        <f>Расценки!J2397</f>
        <v>0</v>
      </c>
      <c r="AB2398" s="10">
        <f>Расценки!K2397</f>
        <v>0</v>
      </c>
      <c r="AC2398" s="16">
        <f t="shared" si="1513"/>
        <v>0.72307692307692306</v>
      </c>
      <c r="AD2398" s="16">
        <f t="shared" si="1514"/>
        <v>0.73</v>
      </c>
      <c r="AE2398" s="10">
        <f t="shared" si="1515"/>
        <v>0.44615384615384618</v>
      </c>
      <c r="AF2398" s="10">
        <f t="shared" si="1516"/>
        <v>0.46250000000000002</v>
      </c>
      <c r="AG2398" s="8">
        <f t="shared" si="1517"/>
        <v>4700</v>
      </c>
      <c r="AH2398" s="8">
        <f t="shared" si="1518"/>
        <v>5840</v>
      </c>
    </row>
    <row r="2399" spans="1:34" x14ac:dyDescent="0.25">
      <c r="A2399" s="7" t="s">
        <v>6833</v>
      </c>
      <c r="B2399" s="7" t="s">
        <v>6834</v>
      </c>
      <c r="C2399" s="7" t="s">
        <v>6746</v>
      </c>
      <c r="D2399" s="7" t="s">
        <v>799</v>
      </c>
      <c r="E2399" s="7" t="str">
        <f>INDEX('Нормо-час по специальностям'!$B$6:$B$26,MATCH(D2399,'Нормо-час по специальностям'!$A$6:$A$26,0))</f>
        <v>Сервисный инженер ворот и автоматики</v>
      </c>
      <c r="F2399" s="15">
        <v>1.5</v>
      </c>
      <c r="G2399" s="7" t="s">
        <v>7725</v>
      </c>
      <c r="H2399" s="11">
        <f t="shared" si="1502"/>
        <v>4.67</v>
      </c>
      <c r="I2399" s="8">
        <f>INDEX('Нормо-час по специальностям'!$D$6:$D$26,MATCH(D2399,'Нормо-час по специальностям'!$A$6:$A$26,0))</f>
        <v>1200</v>
      </c>
      <c r="J2399" s="8">
        <f>INDEX('Нормо-час по специальностям'!$E$6:$E$26,MATCH(D2399,'Нормо-час по специальностям'!$A$6:$A$26,0))</f>
        <v>1440</v>
      </c>
      <c r="K2399" s="8">
        <f t="shared" si="1503"/>
        <v>1800</v>
      </c>
      <c r="L2399" s="8">
        <f t="shared" si="1504"/>
        <v>2160</v>
      </c>
      <c r="M2399" s="8">
        <f>Расценки!L2398</f>
        <v>3600</v>
      </c>
      <c r="N2399" s="8">
        <f>Расценки!M2398</f>
        <v>4300</v>
      </c>
      <c r="O2399" s="10">
        <f t="shared" si="1505"/>
        <v>-0.5</v>
      </c>
      <c r="P2399" s="10">
        <f t="shared" si="1506"/>
        <v>-0.49767441860465111</v>
      </c>
      <c r="Q2399" s="7" t="str">
        <f t="shared" si="1507"/>
        <v>нормо-часы</v>
      </c>
      <c r="R2399" s="7" t="str">
        <f t="shared" si="1508"/>
        <v>нормо-часы</v>
      </c>
      <c r="S2399" s="8">
        <f t="shared" si="1509"/>
        <v>2400</v>
      </c>
      <c r="T2399" s="8">
        <f t="shared" si="1510"/>
        <v>2867</v>
      </c>
      <c r="U2399" s="8">
        <f>Расценки!F2398</f>
        <v>6500</v>
      </c>
      <c r="V2399" s="8">
        <f>Расценки!G2398</f>
        <v>8000</v>
      </c>
      <c r="W2399" s="10">
        <f t="shared" si="1511"/>
        <v>0.72307692307692306</v>
      </c>
      <c r="X2399" s="10">
        <f t="shared" si="1512"/>
        <v>0.73</v>
      </c>
      <c r="Y2399" s="9">
        <f>Расценки!H2398</f>
        <v>6500</v>
      </c>
      <c r="Z2399" s="9">
        <f>Расценки!I2398</f>
        <v>8000</v>
      </c>
      <c r="AA2399" s="10">
        <f>Расценки!J2398</f>
        <v>0</v>
      </c>
      <c r="AB2399" s="10">
        <f>Расценки!K2398</f>
        <v>0</v>
      </c>
      <c r="AC2399" s="16">
        <f t="shared" si="1513"/>
        <v>0.72307692307692306</v>
      </c>
      <c r="AD2399" s="16">
        <f t="shared" si="1514"/>
        <v>0.73</v>
      </c>
      <c r="AE2399" s="10">
        <f t="shared" si="1515"/>
        <v>0.44615384615384618</v>
      </c>
      <c r="AF2399" s="10">
        <f t="shared" si="1516"/>
        <v>0.46250000000000002</v>
      </c>
      <c r="AG2399" s="8">
        <f t="shared" si="1517"/>
        <v>4700</v>
      </c>
      <c r="AH2399" s="8">
        <f t="shared" si="1518"/>
        <v>5840</v>
      </c>
    </row>
    <row r="2400" spans="1:34" x14ac:dyDescent="0.25">
      <c r="A2400" s="7" t="s">
        <v>6836</v>
      </c>
      <c r="B2400" s="7" t="s">
        <v>6837</v>
      </c>
      <c r="C2400" s="7" t="s">
        <v>6746</v>
      </c>
      <c r="D2400" s="7" t="s">
        <v>799</v>
      </c>
      <c r="E2400" s="7" t="str">
        <f>INDEX('Нормо-час по специальностям'!$B$6:$B$26,MATCH(D2400,'Нормо-час по специальностям'!$A$6:$A$26,0))</f>
        <v>Сервисный инженер ворот и автоматики</v>
      </c>
      <c r="F2400" s="15">
        <v>3</v>
      </c>
      <c r="G2400" s="7" t="s">
        <v>7725</v>
      </c>
      <c r="H2400" s="11">
        <f t="shared" si="1502"/>
        <v>2.33</v>
      </c>
      <c r="I2400" s="8">
        <f>INDEX('Нормо-час по специальностям'!$D$6:$D$26,MATCH(D2400,'Нормо-час по специальностям'!$A$6:$A$26,0))</f>
        <v>1200</v>
      </c>
      <c r="J2400" s="8">
        <f>INDEX('Нормо-час по специальностям'!$E$6:$E$26,MATCH(D2400,'Нормо-час по специальностям'!$A$6:$A$26,0))</f>
        <v>1440</v>
      </c>
      <c r="K2400" s="8">
        <f t="shared" si="1503"/>
        <v>3600</v>
      </c>
      <c r="L2400" s="8">
        <f t="shared" si="1504"/>
        <v>4320</v>
      </c>
      <c r="M2400" s="8">
        <f>Расценки!L2399</f>
        <v>6600</v>
      </c>
      <c r="N2400" s="8">
        <f>Расценки!M2399</f>
        <v>7800</v>
      </c>
      <c r="O2400" s="10">
        <f t="shared" si="1505"/>
        <v>-0.45454545454545459</v>
      </c>
      <c r="P2400" s="10">
        <f t="shared" si="1506"/>
        <v>-0.44615384615384612</v>
      </c>
      <c r="Q2400" s="7" t="str">
        <f t="shared" si="1507"/>
        <v>нормо-часы</v>
      </c>
      <c r="R2400" s="7" t="str">
        <f t="shared" si="1508"/>
        <v>нормо-часы</v>
      </c>
      <c r="S2400" s="8">
        <f t="shared" si="1509"/>
        <v>2200</v>
      </c>
      <c r="T2400" s="8">
        <f t="shared" si="1510"/>
        <v>2600</v>
      </c>
      <c r="U2400" s="8">
        <f>Расценки!F2399</f>
        <v>11000</v>
      </c>
      <c r="V2400" s="8">
        <f>Расценки!G2399</f>
        <v>14000</v>
      </c>
      <c r="W2400" s="10">
        <f t="shared" si="1511"/>
        <v>0.67272727272727273</v>
      </c>
      <c r="X2400" s="10">
        <f t="shared" si="1512"/>
        <v>0.69142857142857139</v>
      </c>
      <c r="Y2400" s="9">
        <f>Расценки!H2399</f>
        <v>11000</v>
      </c>
      <c r="Z2400" s="9">
        <f>Расценки!I2399</f>
        <v>14000</v>
      </c>
      <c r="AA2400" s="10">
        <f>Расценки!J2399</f>
        <v>0</v>
      </c>
      <c r="AB2400" s="10">
        <f>Расценки!K2399</f>
        <v>0</v>
      </c>
      <c r="AC2400" s="16">
        <f t="shared" si="1513"/>
        <v>0.67272727272727273</v>
      </c>
      <c r="AD2400" s="16">
        <f t="shared" si="1514"/>
        <v>0.69142857142857139</v>
      </c>
      <c r="AE2400" s="10">
        <f t="shared" si="1515"/>
        <v>0.4</v>
      </c>
      <c r="AF2400" s="10">
        <f t="shared" si="1516"/>
        <v>0.44285714285714284</v>
      </c>
      <c r="AG2400" s="8">
        <f t="shared" si="1517"/>
        <v>7400</v>
      </c>
      <c r="AH2400" s="8">
        <f t="shared" si="1518"/>
        <v>9680</v>
      </c>
    </row>
    <row r="2401" spans="1:34" x14ac:dyDescent="0.25">
      <c r="A2401" s="7" t="s">
        <v>6839</v>
      </c>
      <c r="B2401" s="7" t="s">
        <v>6840</v>
      </c>
      <c r="C2401" s="7" t="s">
        <v>6746</v>
      </c>
      <c r="D2401" s="7" t="s">
        <v>1040</v>
      </c>
      <c r="E2401" s="7" t="str">
        <f>INDEX('Нормо-час по специальностям'!$B$6:$B$26,MATCH(D2401,'Нормо-час по специальностям'!$A$6:$A$26,0))</f>
        <v>Механик ПС / подъёмников / прессов / доков</v>
      </c>
      <c r="F2401" s="15">
        <v>5</v>
      </c>
      <c r="G2401" s="7" t="s">
        <v>7726</v>
      </c>
      <c r="H2401" s="11">
        <f t="shared" si="1502"/>
        <v>1.4</v>
      </c>
      <c r="I2401" s="8">
        <f>INDEX('Нормо-час по специальностям'!$D$6:$D$26,MATCH(D2401,'Нормо-час по специальностям'!$A$6:$A$26,0))</f>
        <v>1500</v>
      </c>
      <c r="J2401" s="8">
        <f>INDEX('Нормо-час по специальностям'!$E$6:$E$26,MATCH(D2401,'Нормо-час по специальностям'!$A$6:$A$26,0))</f>
        <v>1800</v>
      </c>
      <c r="K2401" s="8">
        <f t="shared" si="1503"/>
        <v>7500</v>
      </c>
      <c r="L2401" s="8">
        <f t="shared" si="1504"/>
        <v>9000</v>
      </c>
      <c r="M2401" s="8">
        <f>Расценки!L2400</f>
        <v>8400</v>
      </c>
      <c r="N2401" s="8">
        <f>Расценки!M2400</f>
        <v>9600</v>
      </c>
      <c r="O2401" s="10">
        <f t="shared" si="1505"/>
        <v>-0.1071428571428571</v>
      </c>
      <c r="P2401" s="10">
        <f t="shared" si="1506"/>
        <v>-6.25E-2</v>
      </c>
      <c r="Q2401" s="7" t="str">
        <f t="shared" si="1507"/>
        <v>нормо-часы</v>
      </c>
      <c r="R2401" s="7" t="str">
        <f t="shared" si="1508"/>
        <v>равно</v>
      </c>
      <c r="S2401" s="8">
        <f t="shared" si="1509"/>
        <v>1680</v>
      </c>
      <c r="T2401" s="8">
        <f t="shared" si="1510"/>
        <v>1920</v>
      </c>
      <c r="U2401" s="8">
        <f>Расценки!F2400</f>
        <v>14000</v>
      </c>
      <c r="V2401" s="8">
        <f>Расценки!G2400</f>
        <v>17000</v>
      </c>
      <c r="W2401" s="10">
        <f t="shared" si="1511"/>
        <v>0.4642857142857143</v>
      </c>
      <c r="X2401" s="10">
        <f t="shared" si="1512"/>
        <v>0.47058823529411764</v>
      </c>
      <c r="Y2401" s="9">
        <f>Расценки!H2400</f>
        <v>14000</v>
      </c>
      <c r="Z2401" s="9">
        <f>Расценки!I2400</f>
        <v>17000</v>
      </c>
      <c r="AA2401" s="10">
        <f>Расценки!J2400</f>
        <v>0</v>
      </c>
      <c r="AB2401" s="10">
        <f>Расценки!K2400</f>
        <v>0</v>
      </c>
      <c r="AC2401" s="16">
        <f t="shared" si="1513"/>
        <v>0.4642857142857143</v>
      </c>
      <c r="AD2401" s="16">
        <f t="shared" si="1514"/>
        <v>0.47058823529411764</v>
      </c>
      <c r="AE2401" s="10">
        <f t="shared" si="1515"/>
        <v>0.4</v>
      </c>
      <c r="AF2401" s="10">
        <f t="shared" si="1516"/>
        <v>0.43529411764705883</v>
      </c>
      <c r="AG2401" s="8">
        <f t="shared" si="1517"/>
        <v>6500</v>
      </c>
      <c r="AH2401" s="8">
        <f t="shared" si="1518"/>
        <v>8000</v>
      </c>
    </row>
    <row r="2402" spans="1:34" x14ac:dyDescent="0.25">
      <c r="A2402" s="7" t="s">
        <v>6842</v>
      </c>
      <c r="B2402" s="7" t="s">
        <v>6843</v>
      </c>
      <c r="C2402" s="7" t="s">
        <v>6746</v>
      </c>
      <c r="D2402" s="7" t="s">
        <v>1040</v>
      </c>
      <c r="E2402" s="7" t="str">
        <f>INDEX('Нормо-час по специальностям'!$B$6:$B$26,MATCH(D2402,'Нормо-час по специальностям'!$A$6:$A$26,0))</f>
        <v>Механик ПС / подъёмников / прессов / доков</v>
      </c>
      <c r="F2402" s="15">
        <v>3.5</v>
      </c>
      <c r="G2402" s="7" t="s">
        <v>7726</v>
      </c>
      <c r="H2402" s="11">
        <f t="shared" si="1502"/>
        <v>2</v>
      </c>
      <c r="I2402" s="8">
        <f>INDEX('Нормо-час по специальностям'!$D$6:$D$26,MATCH(D2402,'Нормо-час по специальностям'!$A$6:$A$26,0))</f>
        <v>1500</v>
      </c>
      <c r="J2402" s="8">
        <f>INDEX('Нормо-час по специальностям'!$E$6:$E$26,MATCH(D2402,'Нормо-час по специальностям'!$A$6:$A$26,0))</f>
        <v>1800</v>
      </c>
      <c r="K2402" s="8">
        <f t="shared" si="1503"/>
        <v>5250</v>
      </c>
      <c r="L2402" s="8">
        <f t="shared" si="1504"/>
        <v>6300</v>
      </c>
      <c r="M2402" s="8">
        <f>Расценки!L2401</f>
        <v>6000</v>
      </c>
      <c r="N2402" s="8">
        <f>Расценки!M2401</f>
        <v>6950</v>
      </c>
      <c r="O2402" s="10">
        <f t="shared" si="1505"/>
        <v>-0.125</v>
      </c>
      <c r="P2402" s="10">
        <f t="shared" si="1506"/>
        <v>-9.3525179856115082E-2</v>
      </c>
      <c r="Q2402" s="7" t="str">
        <f t="shared" si="1507"/>
        <v>нормо-часы</v>
      </c>
      <c r="R2402" s="7" t="str">
        <f t="shared" si="1508"/>
        <v>равно</v>
      </c>
      <c r="S2402" s="8">
        <f t="shared" si="1509"/>
        <v>1714</v>
      </c>
      <c r="T2402" s="8">
        <f t="shared" si="1510"/>
        <v>1986</v>
      </c>
      <c r="U2402" s="8">
        <f>Расценки!F2401</f>
        <v>10000</v>
      </c>
      <c r="V2402" s="8">
        <f>Расценки!G2401</f>
        <v>12000</v>
      </c>
      <c r="W2402" s="10">
        <f t="shared" si="1511"/>
        <v>0.47499999999999998</v>
      </c>
      <c r="X2402" s="10">
        <f t="shared" si="1512"/>
        <v>0.47499999999999998</v>
      </c>
      <c r="Y2402" s="9">
        <f>Расценки!H2401</f>
        <v>10000</v>
      </c>
      <c r="Z2402" s="9">
        <f>Расценки!I2401</f>
        <v>12000</v>
      </c>
      <c r="AA2402" s="10">
        <f>Расценки!J2401</f>
        <v>0</v>
      </c>
      <c r="AB2402" s="10">
        <f>Расценки!K2401</f>
        <v>0</v>
      </c>
      <c r="AC2402" s="16">
        <f t="shared" si="1513"/>
        <v>0.47499999999999998</v>
      </c>
      <c r="AD2402" s="16">
        <f t="shared" si="1514"/>
        <v>0.47499999999999998</v>
      </c>
      <c r="AE2402" s="10">
        <f t="shared" si="1515"/>
        <v>0.4</v>
      </c>
      <c r="AF2402" s="10">
        <f t="shared" si="1516"/>
        <v>0.42083333333333334</v>
      </c>
      <c r="AG2402" s="8">
        <f t="shared" si="1517"/>
        <v>4750</v>
      </c>
      <c r="AH2402" s="8">
        <f t="shared" si="1518"/>
        <v>5700</v>
      </c>
    </row>
    <row r="2403" spans="1:34" x14ac:dyDescent="0.25">
      <c r="A2403" s="7" t="s">
        <v>6844</v>
      </c>
      <c r="B2403" s="7" t="s">
        <v>6845</v>
      </c>
      <c r="C2403" s="7" t="s">
        <v>6746</v>
      </c>
      <c r="D2403" s="7" t="s">
        <v>1040</v>
      </c>
      <c r="E2403" s="7" t="str">
        <f>INDEX('Нормо-час по специальностям'!$B$6:$B$26,MATCH(D2403,'Нормо-час по специальностям'!$A$6:$A$26,0))</f>
        <v>Механик ПС / подъёмников / прессов / доков</v>
      </c>
      <c r="F2403" s="15">
        <v>1.5</v>
      </c>
      <c r="G2403" s="7" t="s">
        <v>7726</v>
      </c>
      <c r="H2403" s="11">
        <f t="shared" si="1502"/>
        <v>4.67</v>
      </c>
      <c r="I2403" s="8">
        <f>INDEX('Нормо-час по специальностям'!$D$6:$D$26,MATCH(D2403,'Нормо-час по специальностям'!$A$6:$A$26,0))</f>
        <v>1500</v>
      </c>
      <c r="J2403" s="8">
        <f>INDEX('Нормо-час по специальностям'!$E$6:$E$26,MATCH(D2403,'Нормо-час по специальностям'!$A$6:$A$26,0))</f>
        <v>1800</v>
      </c>
      <c r="K2403" s="8">
        <f t="shared" si="1503"/>
        <v>2250</v>
      </c>
      <c r="L2403" s="8">
        <f t="shared" si="1504"/>
        <v>2700</v>
      </c>
      <c r="M2403" s="8">
        <f>Расценки!L2402</f>
        <v>2400</v>
      </c>
      <c r="N2403" s="8">
        <f>Расценки!M2402</f>
        <v>2750</v>
      </c>
      <c r="O2403" s="10">
        <f t="shared" si="1505"/>
        <v>-6.25E-2</v>
      </c>
      <c r="P2403" s="10">
        <f t="shared" si="1506"/>
        <v>-1.8181818181818188E-2</v>
      </c>
      <c r="Q2403" s="7" t="str">
        <f t="shared" si="1507"/>
        <v>равно</v>
      </c>
      <c r="R2403" s="7" t="str">
        <f t="shared" si="1508"/>
        <v>равно</v>
      </c>
      <c r="S2403" s="8">
        <f t="shared" si="1509"/>
        <v>1600</v>
      </c>
      <c r="T2403" s="8">
        <f t="shared" si="1510"/>
        <v>1833</v>
      </c>
      <c r="U2403" s="8">
        <f>Расценки!F2402</f>
        <v>4000</v>
      </c>
      <c r="V2403" s="8">
        <f>Расценки!G2402</f>
        <v>4600</v>
      </c>
      <c r="W2403" s="10">
        <f t="shared" si="1511"/>
        <v>0.4375</v>
      </c>
      <c r="X2403" s="10">
        <f t="shared" si="1512"/>
        <v>0.41304347826086957</v>
      </c>
      <c r="Y2403" s="9">
        <f>Расценки!H2402</f>
        <v>4000</v>
      </c>
      <c r="Z2403" s="9">
        <f>Расценки!I2402</f>
        <v>4600</v>
      </c>
      <c r="AA2403" s="10">
        <f>Расценки!J2402</f>
        <v>0</v>
      </c>
      <c r="AB2403" s="10">
        <f>Расценки!K2402</f>
        <v>0</v>
      </c>
      <c r="AC2403" s="16">
        <f t="shared" si="1513"/>
        <v>0.4375</v>
      </c>
      <c r="AD2403" s="16">
        <f t="shared" si="1514"/>
        <v>0.41304347826086957</v>
      </c>
      <c r="AE2403" s="10">
        <f t="shared" si="1515"/>
        <v>0.4</v>
      </c>
      <c r="AF2403" s="10">
        <f t="shared" si="1516"/>
        <v>0.40217391304347827</v>
      </c>
      <c r="AG2403" s="8">
        <f t="shared" si="1517"/>
        <v>1750</v>
      </c>
      <c r="AH2403" s="8">
        <f t="shared" si="1518"/>
        <v>1900</v>
      </c>
    </row>
    <row r="2404" spans="1:34" x14ac:dyDescent="0.25">
      <c r="A2404" s="7" t="s">
        <v>6846</v>
      </c>
      <c r="B2404" s="7" t="s">
        <v>6847</v>
      </c>
      <c r="C2404" s="7" t="s">
        <v>6746</v>
      </c>
      <c r="D2404" s="7" t="s">
        <v>1040</v>
      </c>
      <c r="E2404" s="7" t="str">
        <f>INDEX('Нормо-час по специальностям'!$B$6:$B$26,MATCH(D2404,'Нормо-час по специальностям'!$A$6:$A$26,0))</f>
        <v>Механик ПС / подъёмников / прессов / доков</v>
      </c>
      <c r="F2404" s="15">
        <v>1</v>
      </c>
      <c r="G2404" s="7" t="s">
        <v>7726</v>
      </c>
      <c r="H2404" s="11">
        <f t="shared" si="1502"/>
        <v>7</v>
      </c>
      <c r="I2404" s="8">
        <f>INDEX('Нормо-час по специальностям'!$D$6:$D$26,MATCH(D2404,'Нормо-час по специальностям'!$A$6:$A$26,0))</f>
        <v>1500</v>
      </c>
      <c r="J2404" s="8">
        <f>INDEX('Нормо-час по специальностям'!$E$6:$E$26,MATCH(D2404,'Нормо-час по специальностям'!$A$6:$A$26,0))</f>
        <v>1800</v>
      </c>
      <c r="K2404" s="8">
        <f t="shared" si="1503"/>
        <v>1500</v>
      </c>
      <c r="L2404" s="8">
        <f t="shared" si="1504"/>
        <v>1800</v>
      </c>
      <c r="M2404" s="8">
        <f>Расценки!L2403</f>
        <v>1800</v>
      </c>
      <c r="N2404" s="8">
        <f>Расценки!M2403</f>
        <v>2150</v>
      </c>
      <c r="O2404" s="10">
        <f t="shared" si="1505"/>
        <v>-0.16666666666666663</v>
      </c>
      <c r="P2404" s="10">
        <f t="shared" si="1506"/>
        <v>-0.16279069767441856</v>
      </c>
      <c r="Q2404" s="7" t="str">
        <f t="shared" si="1507"/>
        <v>нормо-часы</v>
      </c>
      <c r="R2404" s="7" t="str">
        <f t="shared" si="1508"/>
        <v>нормо-часы</v>
      </c>
      <c r="S2404" s="8">
        <f t="shared" si="1509"/>
        <v>1800</v>
      </c>
      <c r="T2404" s="8">
        <f t="shared" si="1510"/>
        <v>2150</v>
      </c>
      <c r="U2404" s="8">
        <f>Расценки!F2403</f>
        <v>3500</v>
      </c>
      <c r="V2404" s="8">
        <f>Расценки!G2403</f>
        <v>4200</v>
      </c>
      <c r="W2404" s="10">
        <f t="shared" si="1511"/>
        <v>0.5714285714285714</v>
      </c>
      <c r="X2404" s="10">
        <f t="shared" si="1512"/>
        <v>0.5714285714285714</v>
      </c>
      <c r="Y2404" s="9">
        <f>Расценки!H2403</f>
        <v>3500</v>
      </c>
      <c r="Z2404" s="9">
        <f>Расценки!I2403</f>
        <v>4200</v>
      </c>
      <c r="AA2404" s="10">
        <f>Расценки!J2403</f>
        <v>0</v>
      </c>
      <c r="AB2404" s="10">
        <f>Расценки!K2403</f>
        <v>0</v>
      </c>
      <c r="AC2404" s="16">
        <f t="shared" si="1513"/>
        <v>0.5714285714285714</v>
      </c>
      <c r="AD2404" s="16">
        <f t="shared" si="1514"/>
        <v>0.5714285714285714</v>
      </c>
      <c r="AE2404" s="10">
        <f t="shared" si="1515"/>
        <v>0.48571428571428571</v>
      </c>
      <c r="AF2404" s="10">
        <f t="shared" si="1516"/>
        <v>0.48809523809523808</v>
      </c>
      <c r="AG2404" s="8">
        <f t="shared" si="1517"/>
        <v>2000</v>
      </c>
      <c r="AH2404" s="8">
        <f t="shared" si="1518"/>
        <v>2400</v>
      </c>
    </row>
    <row r="2405" spans="1:34" x14ac:dyDescent="0.25">
      <c r="A2405" s="7" t="s">
        <v>6849</v>
      </c>
      <c r="B2405" s="7" t="s">
        <v>6850</v>
      </c>
      <c r="C2405" s="7" t="s">
        <v>6746</v>
      </c>
      <c r="D2405" s="7" t="s">
        <v>799</v>
      </c>
      <c r="E2405" s="7" t="str">
        <f>INDEX('Нормо-час по специальностям'!$B$6:$B$26,MATCH(D2405,'Нормо-час по специальностям'!$A$6:$A$26,0))</f>
        <v>Сервисный инженер ворот и автоматики</v>
      </c>
      <c r="F2405" s="15">
        <v>0.3</v>
      </c>
      <c r="G2405" s="7" t="s">
        <v>7725</v>
      </c>
      <c r="H2405" s="11">
        <f t="shared" si="1502"/>
        <v>23.33</v>
      </c>
      <c r="I2405" s="8">
        <f>INDEX('Нормо-час по специальностям'!$D$6:$D$26,MATCH(D2405,'Нормо-час по специальностям'!$A$6:$A$26,0))</f>
        <v>1200</v>
      </c>
      <c r="J2405" s="8">
        <f>INDEX('Нормо-час по специальностям'!$E$6:$E$26,MATCH(D2405,'Нормо-час по специальностям'!$A$6:$A$26,0))</f>
        <v>1440</v>
      </c>
      <c r="K2405" s="8">
        <f t="shared" si="1503"/>
        <v>360</v>
      </c>
      <c r="L2405" s="8">
        <f t="shared" si="1504"/>
        <v>432</v>
      </c>
      <c r="M2405" s="8">
        <f>Расценки!L2404</f>
        <v>360</v>
      </c>
      <c r="N2405" s="8">
        <f>Расценки!M2404</f>
        <v>420</v>
      </c>
      <c r="O2405" s="10">
        <f t="shared" si="1505"/>
        <v>0</v>
      </c>
      <c r="P2405" s="10">
        <f t="shared" si="1506"/>
        <v>2.857142857142847E-2</v>
      </c>
      <c r="Q2405" s="7" t="str">
        <f t="shared" si="1507"/>
        <v>равно</v>
      </c>
      <c r="R2405" s="7" t="str">
        <f t="shared" si="1508"/>
        <v>равно</v>
      </c>
      <c r="S2405" s="8">
        <f t="shared" si="1509"/>
        <v>1200</v>
      </c>
      <c r="T2405" s="8">
        <f t="shared" si="1510"/>
        <v>1400</v>
      </c>
      <c r="U2405" s="8">
        <f>Расценки!F2404</f>
        <v>600</v>
      </c>
      <c r="V2405" s="8">
        <f>Расценки!G2404</f>
        <v>700</v>
      </c>
      <c r="W2405" s="10">
        <f t="shared" si="1511"/>
        <v>0.4</v>
      </c>
      <c r="X2405" s="10">
        <f t="shared" si="1512"/>
        <v>0.38285714285714284</v>
      </c>
      <c r="Y2405" s="9">
        <f>Расценки!H2404</f>
        <v>600</v>
      </c>
      <c r="Z2405" s="9">
        <f>Расценки!I2404</f>
        <v>700</v>
      </c>
      <c r="AA2405" s="10">
        <f>Расценки!J2404</f>
        <v>0</v>
      </c>
      <c r="AB2405" s="10">
        <f>Расценки!K2404</f>
        <v>0</v>
      </c>
      <c r="AC2405" s="16">
        <f t="shared" si="1513"/>
        <v>0.4</v>
      </c>
      <c r="AD2405" s="16">
        <f t="shared" si="1514"/>
        <v>0.38285714285714284</v>
      </c>
      <c r="AE2405" s="10">
        <f t="shared" si="1515"/>
        <v>0.4</v>
      </c>
      <c r="AF2405" s="10">
        <f t="shared" si="1516"/>
        <v>0.4</v>
      </c>
      <c r="AG2405" s="8">
        <f t="shared" si="1517"/>
        <v>240</v>
      </c>
      <c r="AH2405" s="8">
        <f t="shared" si="1518"/>
        <v>268</v>
      </c>
    </row>
    <row r="2406" spans="1:34" x14ac:dyDescent="0.25">
      <c r="A2406" s="7" t="s">
        <v>6851</v>
      </c>
      <c r="B2406" s="7" t="s">
        <v>6852</v>
      </c>
      <c r="C2406" s="7" t="s">
        <v>6746</v>
      </c>
      <c r="D2406" s="7" t="s">
        <v>799</v>
      </c>
      <c r="E2406" s="7" t="str">
        <f>INDEX('Нормо-час по специальностям'!$B$6:$B$26,MATCH(D2406,'Нормо-час по специальностям'!$A$6:$A$26,0))</f>
        <v>Сервисный инженер ворот и автоматики</v>
      </c>
      <c r="F2406" s="15">
        <v>0.2</v>
      </c>
      <c r="G2406" s="7" t="s">
        <v>7725</v>
      </c>
      <c r="H2406" s="11">
        <f t="shared" si="1502"/>
        <v>35</v>
      </c>
      <c r="I2406" s="8">
        <f>INDEX('Нормо-час по специальностям'!$D$6:$D$26,MATCH(D2406,'Нормо-час по специальностям'!$A$6:$A$26,0))</f>
        <v>1200</v>
      </c>
      <c r="J2406" s="8">
        <f>INDEX('Нормо-час по специальностям'!$E$6:$E$26,MATCH(D2406,'Нормо-час по специальностям'!$A$6:$A$26,0))</f>
        <v>1440</v>
      </c>
      <c r="K2406" s="8">
        <f t="shared" si="1503"/>
        <v>240</v>
      </c>
      <c r="L2406" s="8">
        <f t="shared" si="1504"/>
        <v>288</v>
      </c>
      <c r="M2406" s="8">
        <f>Расценки!L2405</f>
        <v>240</v>
      </c>
      <c r="N2406" s="8">
        <f>Расценки!M2405</f>
        <v>300</v>
      </c>
      <c r="O2406" s="10">
        <f t="shared" si="1505"/>
        <v>0</v>
      </c>
      <c r="P2406" s="10">
        <f t="shared" si="1506"/>
        <v>-4.0000000000000036E-2</v>
      </c>
      <c r="Q2406" s="7" t="str">
        <f t="shared" si="1507"/>
        <v>равно</v>
      </c>
      <c r="R2406" s="7" t="str">
        <f t="shared" si="1508"/>
        <v>равно</v>
      </c>
      <c r="S2406" s="8">
        <f t="shared" si="1509"/>
        <v>1200</v>
      </c>
      <c r="T2406" s="8">
        <f t="shared" si="1510"/>
        <v>1500</v>
      </c>
      <c r="U2406" s="8">
        <f>Расценки!F2405</f>
        <v>400</v>
      </c>
      <c r="V2406" s="8">
        <f>Расценки!G2405</f>
        <v>500</v>
      </c>
      <c r="W2406" s="10">
        <f t="shared" si="1511"/>
        <v>0.4</v>
      </c>
      <c r="X2406" s="10">
        <f t="shared" si="1512"/>
        <v>0.42399999999999999</v>
      </c>
      <c r="Y2406" s="9">
        <f>Расценки!H2405</f>
        <v>400</v>
      </c>
      <c r="Z2406" s="9">
        <f>Расценки!I2405</f>
        <v>500</v>
      </c>
      <c r="AA2406" s="10">
        <f>Расценки!J2405</f>
        <v>0</v>
      </c>
      <c r="AB2406" s="10">
        <f>Расценки!K2405</f>
        <v>0</v>
      </c>
      <c r="AC2406" s="16">
        <f t="shared" si="1513"/>
        <v>0.4</v>
      </c>
      <c r="AD2406" s="16">
        <f t="shared" si="1514"/>
        <v>0.42399999999999999</v>
      </c>
      <c r="AE2406" s="10">
        <f t="shared" si="1515"/>
        <v>0.4</v>
      </c>
      <c r="AF2406" s="10">
        <f t="shared" si="1516"/>
        <v>0.4</v>
      </c>
      <c r="AG2406" s="8">
        <f t="shared" si="1517"/>
        <v>160</v>
      </c>
      <c r="AH2406" s="8">
        <f t="shared" si="1518"/>
        <v>212</v>
      </c>
    </row>
    <row r="2407" spans="1:34" x14ac:dyDescent="0.25">
      <c r="A2407" s="7" t="s">
        <v>6853</v>
      </c>
      <c r="B2407" s="7" t="s">
        <v>6854</v>
      </c>
      <c r="C2407" s="7" t="s">
        <v>6746</v>
      </c>
      <c r="D2407" s="7" t="s">
        <v>799</v>
      </c>
      <c r="E2407" s="7" t="str">
        <f>INDEX('Нормо-час по специальностям'!$B$6:$B$26,MATCH(D2407,'Нормо-час по специальностям'!$A$6:$A$26,0))</f>
        <v>Сервисный инженер ворот и автоматики</v>
      </c>
      <c r="F2407" s="15">
        <v>1.5</v>
      </c>
      <c r="G2407" s="7" t="s">
        <v>7725</v>
      </c>
      <c r="H2407" s="11">
        <f t="shared" si="1502"/>
        <v>4.67</v>
      </c>
      <c r="I2407" s="8">
        <f>INDEX('Нормо-час по специальностям'!$D$6:$D$26,MATCH(D2407,'Нормо-час по специальностям'!$A$6:$A$26,0))</f>
        <v>1200</v>
      </c>
      <c r="J2407" s="8">
        <f>INDEX('Нормо-час по специальностям'!$E$6:$E$26,MATCH(D2407,'Нормо-час по специальностям'!$A$6:$A$26,0))</f>
        <v>1440</v>
      </c>
      <c r="K2407" s="8">
        <f t="shared" si="1503"/>
        <v>1800</v>
      </c>
      <c r="L2407" s="8">
        <f t="shared" si="1504"/>
        <v>2160</v>
      </c>
      <c r="M2407" s="8">
        <f>Расценки!L2406</f>
        <v>2400</v>
      </c>
      <c r="N2407" s="8">
        <f>Расценки!M2406</f>
        <v>2750</v>
      </c>
      <c r="O2407" s="10">
        <f t="shared" si="1505"/>
        <v>-0.25</v>
      </c>
      <c r="P2407" s="10">
        <f t="shared" si="1506"/>
        <v>-0.21454545454545459</v>
      </c>
      <c r="Q2407" s="7" t="str">
        <f t="shared" si="1507"/>
        <v>нормо-часы</v>
      </c>
      <c r="R2407" s="7" t="str">
        <f t="shared" si="1508"/>
        <v>нормо-часы</v>
      </c>
      <c r="S2407" s="8">
        <f t="shared" si="1509"/>
        <v>1600</v>
      </c>
      <c r="T2407" s="8">
        <f t="shared" si="1510"/>
        <v>1833</v>
      </c>
      <c r="U2407" s="8">
        <f>Расценки!F2406</f>
        <v>4000</v>
      </c>
      <c r="V2407" s="8">
        <f>Расценки!G2406</f>
        <v>4500</v>
      </c>
      <c r="W2407" s="10">
        <f t="shared" si="1511"/>
        <v>0.55000000000000004</v>
      </c>
      <c r="X2407" s="10">
        <f t="shared" si="1512"/>
        <v>0.52</v>
      </c>
      <c r="Y2407" s="9">
        <f>Расценки!H2406</f>
        <v>4000</v>
      </c>
      <c r="Z2407" s="9">
        <f>Расценки!I2406</f>
        <v>4500</v>
      </c>
      <c r="AA2407" s="10">
        <f>Расценки!J2406</f>
        <v>0</v>
      </c>
      <c r="AB2407" s="10">
        <f>Расценки!K2406</f>
        <v>0</v>
      </c>
      <c r="AC2407" s="16">
        <f t="shared" si="1513"/>
        <v>0.55000000000000004</v>
      </c>
      <c r="AD2407" s="16">
        <f t="shared" si="1514"/>
        <v>0.52</v>
      </c>
      <c r="AE2407" s="10">
        <f t="shared" si="1515"/>
        <v>0.4</v>
      </c>
      <c r="AF2407" s="10">
        <f t="shared" si="1516"/>
        <v>0.3888888888888889</v>
      </c>
      <c r="AG2407" s="8">
        <f t="shared" si="1517"/>
        <v>2200</v>
      </c>
      <c r="AH2407" s="8">
        <f t="shared" si="1518"/>
        <v>2340</v>
      </c>
    </row>
    <row r="2408" spans="1:34" x14ac:dyDescent="0.25">
      <c r="A2408" s="12" t="s">
        <v>6856</v>
      </c>
      <c r="B2408" s="12" t="s">
        <v>6857</v>
      </c>
      <c r="C2408" s="12" t="s">
        <v>177</v>
      </c>
      <c r="D2408" s="7" t="s">
        <v>1040</v>
      </c>
      <c r="E2408" s="7" t="str">
        <f>INDEX('Нормо-час по специальностям'!$B$6:$B$26,MATCH(D2408,'Нормо-час по специальностям'!$A$6:$A$26,0))</f>
        <v>Механик ПС / подъёмников / прессов / доков</v>
      </c>
      <c r="F2408" s="15">
        <v>1.5</v>
      </c>
      <c r="G2408" s="7" t="s">
        <v>7726</v>
      </c>
      <c r="H2408" s="11">
        <f t="shared" si="1502"/>
        <v>4.67</v>
      </c>
      <c r="I2408" s="8">
        <f>INDEX('Нормо-час по специальностям'!$D$6:$D$26,MATCH(D2408,'Нормо-час по специальностям'!$A$6:$A$26,0))</f>
        <v>1500</v>
      </c>
      <c r="J2408" s="8">
        <f>INDEX('Нормо-час по специальностям'!$E$6:$E$26,MATCH(D2408,'Нормо-час по специальностям'!$A$6:$A$26,0))</f>
        <v>1800</v>
      </c>
      <c r="K2408" s="8">
        <f t="shared" si="1503"/>
        <v>2250</v>
      </c>
      <c r="L2408" s="8">
        <f t="shared" si="1504"/>
        <v>2700</v>
      </c>
      <c r="M2408" s="8">
        <f>Расценки!L2407</f>
        <v>2050</v>
      </c>
      <c r="N2408" s="8">
        <f>Расценки!M2407</f>
        <v>2400</v>
      </c>
      <c r="O2408" s="10">
        <f t="shared" si="1505"/>
        <v>9.7560975609756184E-2</v>
      </c>
      <c r="P2408" s="10">
        <f t="shared" si="1506"/>
        <v>0.125</v>
      </c>
      <c r="Q2408" s="7" t="str">
        <f t="shared" si="1507"/>
        <v>равно</v>
      </c>
      <c r="R2408" s="7" t="str">
        <f t="shared" si="1508"/>
        <v>расценка</v>
      </c>
      <c r="S2408" s="8">
        <f t="shared" si="1509"/>
        <v>1367</v>
      </c>
      <c r="T2408" s="8">
        <f t="shared" si="1510"/>
        <v>1600</v>
      </c>
      <c r="U2408" s="8">
        <f>Расценки!F2407</f>
        <v>3500</v>
      </c>
      <c r="V2408" s="8">
        <f>Расценки!G2407</f>
        <v>4200</v>
      </c>
      <c r="W2408" s="10">
        <f t="shared" si="1511"/>
        <v>0.35714285714285715</v>
      </c>
      <c r="X2408" s="10">
        <f t="shared" si="1512"/>
        <v>0.35714285714285715</v>
      </c>
      <c r="Y2408" s="9">
        <f>Расценки!H2407</f>
        <v>3500</v>
      </c>
      <c r="Z2408" s="9">
        <f>Расценки!I2407</f>
        <v>4200</v>
      </c>
      <c r="AA2408" s="10">
        <f>Расценки!J2407</f>
        <v>0</v>
      </c>
      <c r="AB2408" s="10">
        <f>Расценки!K2407</f>
        <v>0</v>
      </c>
      <c r="AC2408" s="16">
        <f t="shared" si="1513"/>
        <v>0.35714285714285715</v>
      </c>
      <c r="AD2408" s="16">
        <f t="shared" si="1514"/>
        <v>0.35714285714285715</v>
      </c>
      <c r="AE2408" s="10">
        <f t="shared" si="1515"/>
        <v>0.41428571428571431</v>
      </c>
      <c r="AF2408" s="10">
        <f t="shared" si="1516"/>
        <v>0.42857142857142855</v>
      </c>
      <c r="AG2408" s="8">
        <f t="shared" si="1517"/>
        <v>1250</v>
      </c>
      <c r="AH2408" s="8">
        <f t="shared" si="1518"/>
        <v>1500</v>
      </c>
    </row>
    <row r="2409" spans="1:34" x14ac:dyDescent="0.25">
      <c r="A2409" s="12" t="s">
        <v>6859</v>
      </c>
      <c r="B2409" s="12" t="s">
        <v>6860</v>
      </c>
      <c r="C2409" s="12" t="s">
        <v>177</v>
      </c>
      <c r="D2409" s="7" t="s">
        <v>799</v>
      </c>
      <c r="E2409" s="7" t="str">
        <f>INDEX('Нормо-час по специальностям'!$B$6:$B$26,MATCH(D2409,'Нормо-час по специальностям'!$A$6:$A$26,0))</f>
        <v>Сервисный инженер ворот и автоматики</v>
      </c>
      <c r="F2409" s="15">
        <v>1.5</v>
      </c>
      <c r="G2409" s="7" t="s">
        <v>7725</v>
      </c>
      <c r="H2409" s="11">
        <f t="shared" si="1502"/>
        <v>4.67</v>
      </c>
      <c r="I2409" s="8">
        <f>INDEX('Нормо-час по специальностям'!$D$6:$D$26,MATCH(D2409,'Нормо-час по специальностям'!$A$6:$A$26,0))</f>
        <v>1200</v>
      </c>
      <c r="J2409" s="8">
        <f>INDEX('Нормо-час по специальностям'!$E$6:$E$26,MATCH(D2409,'Нормо-час по специальностям'!$A$6:$A$26,0))</f>
        <v>1440</v>
      </c>
      <c r="K2409" s="8">
        <f t="shared" si="1503"/>
        <v>1800</v>
      </c>
      <c r="L2409" s="8">
        <f t="shared" si="1504"/>
        <v>2160</v>
      </c>
      <c r="M2409" s="8">
        <f>Расценки!L2408</f>
        <v>2050</v>
      </c>
      <c r="N2409" s="8">
        <f>Расценки!M2408</f>
        <v>2400</v>
      </c>
      <c r="O2409" s="10">
        <f t="shared" si="1505"/>
        <v>-0.12195121951219512</v>
      </c>
      <c r="P2409" s="10">
        <f t="shared" si="1506"/>
        <v>-9.9999999999999978E-2</v>
      </c>
      <c r="Q2409" s="7" t="str">
        <f t="shared" si="1507"/>
        <v>нормо-часы</v>
      </c>
      <c r="R2409" s="7" t="str">
        <f t="shared" si="1508"/>
        <v>равно</v>
      </c>
      <c r="S2409" s="8">
        <f t="shared" si="1509"/>
        <v>1367</v>
      </c>
      <c r="T2409" s="8">
        <f t="shared" si="1510"/>
        <v>1600</v>
      </c>
      <c r="U2409" s="8">
        <f>Расценки!F2408</f>
        <v>3500</v>
      </c>
      <c r="V2409" s="8">
        <f>Расценки!G2408</f>
        <v>4200</v>
      </c>
      <c r="W2409" s="10">
        <f t="shared" si="1511"/>
        <v>0.48571428571428571</v>
      </c>
      <c r="X2409" s="10">
        <f t="shared" si="1512"/>
        <v>0.48571428571428571</v>
      </c>
      <c r="Y2409" s="9">
        <f>Расценки!H2408</f>
        <v>3500</v>
      </c>
      <c r="Z2409" s="9">
        <f>Расценки!I2408</f>
        <v>4200</v>
      </c>
      <c r="AA2409" s="10">
        <f>Расценки!J2408</f>
        <v>0</v>
      </c>
      <c r="AB2409" s="10">
        <f>Расценки!K2408</f>
        <v>0</v>
      </c>
      <c r="AC2409" s="16">
        <f t="shared" si="1513"/>
        <v>0.48571428571428571</v>
      </c>
      <c r="AD2409" s="16">
        <f t="shared" si="1514"/>
        <v>0.48571428571428571</v>
      </c>
      <c r="AE2409" s="10">
        <f t="shared" si="1515"/>
        <v>0.41428571428571431</v>
      </c>
      <c r="AF2409" s="10">
        <f t="shared" si="1516"/>
        <v>0.42857142857142855</v>
      </c>
      <c r="AG2409" s="8">
        <f t="shared" si="1517"/>
        <v>1700</v>
      </c>
      <c r="AH2409" s="8">
        <f t="shared" si="1518"/>
        <v>2040</v>
      </c>
    </row>
    <row r="2410" spans="1:34" x14ac:dyDescent="0.25">
      <c r="A2410" s="12" t="s">
        <v>6862</v>
      </c>
      <c r="B2410" s="12" t="s">
        <v>6863</v>
      </c>
      <c r="C2410" s="12" t="s">
        <v>177</v>
      </c>
      <c r="D2410" s="7" t="s">
        <v>799</v>
      </c>
      <c r="E2410" s="7" t="str">
        <f>INDEX('Нормо-час по специальностям'!$B$6:$B$26,MATCH(D2410,'Нормо-час по специальностям'!$A$6:$A$26,0))</f>
        <v>Сервисный инженер ворот и автоматики</v>
      </c>
      <c r="F2410" s="15">
        <v>0.5</v>
      </c>
      <c r="G2410" s="7" t="s">
        <v>7725</v>
      </c>
      <c r="H2410" s="11">
        <f t="shared" si="1502"/>
        <v>14</v>
      </c>
      <c r="I2410" s="8">
        <f>INDEX('Нормо-час по специальностям'!$D$6:$D$26,MATCH(D2410,'Нормо-час по специальностям'!$A$6:$A$26,0))</f>
        <v>1200</v>
      </c>
      <c r="J2410" s="8">
        <f>INDEX('Нормо-час по специальностям'!$E$6:$E$26,MATCH(D2410,'Нормо-час по специальностям'!$A$6:$A$26,0))</f>
        <v>1440</v>
      </c>
      <c r="K2410" s="8">
        <f t="shared" si="1503"/>
        <v>600</v>
      </c>
      <c r="L2410" s="8">
        <f t="shared" si="1504"/>
        <v>720</v>
      </c>
      <c r="M2410" s="8">
        <f>Расценки!L2409</f>
        <v>720</v>
      </c>
      <c r="N2410" s="8">
        <f>Расценки!M2409</f>
        <v>840</v>
      </c>
      <c r="O2410" s="10">
        <f t="shared" si="1505"/>
        <v>-0.16666666666666663</v>
      </c>
      <c r="P2410" s="10">
        <f t="shared" si="1506"/>
        <v>-0.1428571428571429</v>
      </c>
      <c r="Q2410" s="7" t="str">
        <f t="shared" si="1507"/>
        <v>нормо-часы</v>
      </c>
      <c r="R2410" s="7" t="str">
        <f t="shared" si="1508"/>
        <v>нормо-часы</v>
      </c>
      <c r="S2410" s="8">
        <f t="shared" si="1509"/>
        <v>1440</v>
      </c>
      <c r="T2410" s="8">
        <f t="shared" si="1510"/>
        <v>1680</v>
      </c>
      <c r="U2410" s="8">
        <f>Расценки!F2409</f>
        <v>1200</v>
      </c>
      <c r="V2410" s="8">
        <f>Расценки!G2409</f>
        <v>1400</v>
      </c>
      <c r="W2410" s="10">
        <f t="shared" si="1511"/>
        <v>0.5</v>
      </c>
      <c r="X2410" s="10">
        <f t="shared" si="1512"/>
        <v>0.48571428571428571</v>
      </c>
      <c r="Y2410" s="9">
        <f>Расценки!H2409</f>
        <v>1200</v>
      </c>
      <c r="Z2410" s="9">
        <f>Расценки!I2409</f>
        <v>1400</v>
      </c>
      <c r="AA2410" s="10">
        <f>Расценки!J2409</f>
        <v>0</v>
      </c>
      <c r="AB2410" s="10">
        <f>Расценки!K2409</f>
        <v>0</v>
      </c>
      <c r="AC2410" s="16">
        <f t="shared" si="1513"/>
        <v>0.5</v>
      </c>
      <c r="AD2410" s="16">
        <f t="shared" si="1514"/>
        <v>0.48571428571428571</v>
      </c>
      <c r="AE2410" s="10">
        <f t="shared" si="1515"/>
        <v>0.4</v>
      </c>
      <c r="AF2410" s="10">
        <f t="shared" si="1516"/>
        <v>0.4</v>
      </c>
      <c r="AG2410" s="8">
        <f t="shared" si="1517"/>
        <v>600</v>
      </c>
      <c r="AH2410" s="8">
        <f t="shared" si="1518"/>
        <v>680</v>
      </c>
    </row>
    <row r="2411" spans="1:34" x14ac:dyDescent="0.25">
      <c r="A2411" s="12" t="s">
        <v>6864</v>
      </c>
      <c r="B2411" s="12" t="s">
        <v>6865</v>
      </c>
      <c r="C2411" s="12" t="s">
        <v>177</v>
      </c>
      <c r="D2411" s="7" t="s">
        <v>1040</v>
      </c>
      <c r="E2411" s="7" t="str">
        <f>INDEX('Нормо-час по специальностям'!$B$6:$B$26,MATCH(D2411,'Нормо-час по специальностям'!$A$6:$A$26,0))</f>
        <v>Механик ПС / подъёмников / прессов / доков</v>
      </c>
      <c r="F2411" s="15">
        <v>8</v>
      </c>
      <c r="G2411" s="7" t="s">
        <v>7726</v>
      </c>
      <c r="H2411" s="11">
        <f t="shared" si="1502"/>
        <v>0.88</v>
      </c>
      <c r="I2411" s="8">
        <f>INDEX('Нормо-час по специальностям'!$D$6:$D$26,MATCH(D2411,'Нормо-час по специальностям'!$A$6:$A$26,0))</f>
        <v>1500</v>
      </c>
      <c r="J2411" s="8">
        <f>INDEX('Нормо-час по специальностям'!$E$6:$E$26,MATCH(D2411,'Нормо-час по специальностям'!$A$6:$A$26,0))</f>
        <v>1800</v>
      </c>
      <c r="K2411" s="8">
        <f t="shared" si="1503"/>
        <v>12000</v>
      </c>
      <c r="L2411" s="8">
        <f t="shared" si="1504"/>
        <v>14400</v>
      </c>
      <c r="M2411" s="8">
        <f>Расценки!L2410</f>
        <v>13200</v>
      </c>
      <c r="N2411" s="8">
        <f>Расценки!M2410</f>
        <v>15600</v>
      </c>
      <c r="O2411" s="10">
        <f t="shared" si="1505"/>
        <v>-9.0909090909090939E-2</v>
      </c>
      <c r="P2411" s="10">
        <f t="shared" si="1506"/>
        <v>-7.6923076923076872E-2</v>
      </c>
      <c r="Q2411" s="7" t="str">
        <f t="shared" si="1507"/>
        <v>равно</v>
      </c>
      <c r="R2411" s="7" t="str">
        <f t="shared" si="1508"/>
        <v>равно</v>
      </c>
      <c r="S2411" s="8">
        <f t="shared" si="1509"/>
        <v>1650</v>
      </c>
      <c r="T2411" s="8">
        <f t="shared" si="1510"/>
        <v>1950</v>
      </c>
      <c r="U2411" s="8">
        <f>Расценки!F2410</f>
        <v>22000</v>
      </c>
      <c r="V2411" s="8">
        <f>Расценки!G2410</f>
        <v>26000</v>
      </c>
      <c r="W2411" s="10">
        <f t="shared" si="1511"/>
        <v>0.45454545454545453</v>
      </c>
      <c r="X2411" s="10">
        <f t="shared" si="1512"/>
        <v>0.44615384615384618</v>
      </c>
      <c r="Y2411" s="9">
        <f>Расценки!H2410</f>
        <v>22000</v>
      </c>
      <c r="Z2411" s="9">
        <f>Расценки!I2410</f>
        <v>26000</v>
      </c>
      <c r="AA2411" s="10">
        <f>Расценки!J2410</f>
        <v>0</v>
      </c>
      <c r="AB2411" s="10">
        <f>Расценки!K2410</f>
        <v>0</v>
      </c>
      <c r="AC2411" s="16">
        <f t="shared" si="1513"/>
        <v>0.45454545454545453</v>
      </c>
      <c r="AD2411" s="16">
        <f t="shared" si="1514"/>
        <v>0.44615384615384618</v>
      </c>
      <c r="AE2411" s="10">
        <f t="shared" si="1515"/>
        <v>0.4</v>
      </c>
      <c r="AF2411" s="10">
        <f t="shared" si="1516"/>
        <v>0.4</v>
      </c>
      <c r="AG2411" s="8">
        <f t="shared" si="1517"/>
        <v>10000</v>
      </c>
      <c r="AH2411" s="8">
        <f t="shared" si="1518"/>
        <v>11600</v>
      </c>
    </row>
    <row r="2412" spans="1:34" x14ac:dyDescent="0.25">
      <c r="A2412" s="12" t="s">
        <v>6867</v>
      </c>
      <c r="B2412" s="12" t="s">
        <v>6868</v>
      </c>
      <c r="C2412" s="12" t="s">
        <v>1050</v>
      </c>
      <c r="D2412" s="7" t="s">
        <v>1040</v>
      </c>
      <c r="E2412" s="7" t="str">
        <f>INDEX('Нормо-час по специальностям'!$B$6:$B$26,MATCH(D2412,'Нормо-час по специальностям'!$A$6:$A$26,0))</f>
        <v>Механик ПС / подъёмников / прессов / доков</v>
      </c>
      <c r="F2412" s="15">
        <v>4</v>
      </c>
      <c r="G2412" s="7" t="s">
        <v>7726</v>
      </c>
      <c r="H2412" s="11">
        <f t="shared" si="1502"/>
        <v>1.75</v>
      </c>
      <c r="I2412" s="8">
        <f>INDEX('Нормо-час по специальностям'!$D$6:$D$26,MATCH(D2412,'Нормо-час по специальностям'!$A$6:$A$26,0))</f>
        <v>1500</v>
      </c>
      <c r="J2412" s="8">
        <f>INDEX('Нормо-час по специальностям'!$E$6:$E$26,MATCH(D2412,'Нормо-час по специальностям'!$A$6:$A$26,0))</f>
        <v>1800</v>
      </c>
      <c r="K2412" s="8">
        <f t="shared" si="1503"/>
        <v>6000</v>
      </c>
      <c r="L2412" s="8">
        <f t="shared" si="1504"/>
        <v>7200</v>
      </c>
      <c r="M2412" s="8">
        <f>Расценки!L2411</f>
        <v>6600</v>
      </c>
      <c r="N2412" s="8">
        <f>Расценки!M2411</f>
        <v>7550</v>
      </c>
      <c r="O2412" s="10">
        <f t="shared" si="1505"/>
        <v>-9.0909090909090939E-2</v>
      </c>
      <c r="P2412" s="10">
        <f t="shared" si="1506"/>
        <v>-4.635761589403975E-2</v>
      </c>
      <c r="Q2412" s="7" t="str">
        <f t="shared" si="1507"/>
        <v>равно</v>
      </c>
      <c r="R2412" s="7" t="str">
        <f t="shared" si="1508"/>
        <v>равно</v>
      </c>
      <c r="S2412" s="8">
        <f t="shared" si="1509"/>
        <v>1650</v>
      </c>
      <c r="T2412" s="8">
        <f t="shared" si="1510"/>
        <v>1888</v>
      </c>
      <c r="U2412" s="8">
        <f>Расценки!F2411</f>
        <v>11000</v>
      </c>
      <c r="V2412" s="8">
        <f>Расценки!G2411</f>
        <v>13000</v>
      </c>
      <c r="W2412" s="10">
        <f t="shared" si="1511"/>
        <v>0.45454545454545453</v>
      </c>
      <c r="X2412" s="10">
        <f t="shared" si="1512"/>
        <v>0.44615384615384618</v>
      </c>
      <c r="Y2412" s="9">
        <f>Расценки!H2411</f>
        <v>11000</v>
      </c>
      <c r="Z2412" s="9">
        <f>Расценки!I2411</f>
        <v>13000</v>
      </c>
      <c r="AA2412" s="10">
        <f>Расценки!J2411</f>
        <v>0</v>
      </c>
      <c r="AB2412" s="10">
        <f>Расценки!K2411</f>
        <v>0</v>
      </c>
      <c r="AC2412" s="16">
        <f t="shared" si="1513"/>
        <v>0.45454545454545453</v>
      </c>
      <c r="AD2412" s="16">
        <f t="shared" si="1514"/>
        <v>0.44615384615384618</v>
      </c>
      <c r="AE2412" s="10">
        <f t="shared" si="1515"/>
        <v>0.4</v>
      </c>
      <c r="AF2412" s="10">
        <f t="shared" si="1516"/>
        <v>0.41923076923076924</v>
      </c>
      <c r="AG2412" s="8">
        <f t="shared" si="1517"/>
        <v>5000</v>
      </c>
      <c r="AH2412" s="8">
        <f t="shared" si="1518"/>
        <v>5800</v>
      </c>
    </row>
    <row r="2413" spans="1:34" x14ac:dyDescent="0.25">
      <c r="A2413" s="12" t="s">
        <v>6869</v>
      </c>
      <c r="B2413" s="12" t="s">
        <v>6870</v>
      </c>
      <c r="C2413" s="12" t="s">
        <v>1050</v>
      </c>
      <c r="D2413" s="7" t="s">
        <v>799</v>
      </c>
      <c r="E2413" s="7" t="str">
        <f>INDEX('Нормо-час по специальностям'!$B$6:$B$26,MATCH(D2413,'Нормо-час по специальностям'!$A$6:$A$26,0))</f>
        <v>Сервисный инженер ворот и автоматики</v>
      </c>
      <c r="F2413" s="15">
        <v>4</v>
      </c>
      <c r="G2413" s="7" t="s">
        <v>7725</v>
      </c>
      <c r="H2413" s="11">
        <f t="shared" si="1502"/>
        <v>1.75</v>
      </c>
      <c r="I2413" s="8">
        <f>INDEX('Нормо-час по специальностям'!$D$6:$D$26,MATCH(D2413,'Нормо-час по специальностям'!$A$6:$A$26,0))</f>
        <v>1200</v>
      </c>
      <c r="J2413" s="8">
        <f>INDEX('Нормо-час по специальностям'!$E$6:$E$26,MATCH(D2413,'Нормо-час по специальностям'!$A$6:$A$26,0))</f>
        <v>1440</v>
      </c>
      <c r="K2413" s="8">
        <f t="shared" si="1503"/>
        <v>4800</v>
      </c>
      <c r="L2413" s="8">
        <f t="shared" si="1504"/>
        <v>5760</v>
      </c>
      <c r="M2413" s="8">
        <f>Расценки!L2412</f>
        <v>6000</v>
      </c>
      <c r="N2413" s="8">
        <f>Расценки!M2412</f>
        <v>6950</v>
      </c>
      <c r="O2413" s="10">
        <f t="shared" si="1505"/>
        <v>-0.19999999999999996</v>
      </c>
      <c r="P2413" s="10">
        <f t="shared" si="1506"/>
        <v>-0.17122302158273384</v>
      </c>
      <c r="Q2413" s="7" t="str">
        <f t="shared" si="1507"/>
        <v>нормо-часы</v>
      </c>
      <c r="R2413" s="7" t="str">
        <f t="shared" si="1508"/>
        <v>нормо-часы</v>
      </c>
      <c r="S2413" s="8">
        <f t="shared" si="1509"/>
        <v>1500</v>
      </c>
      <c r="T2413" s="8">
        <f t="shared" si="1510"/>
        <v>1738</v>
      </c>
      <c r="U2413" s="8">
        <f>Расценки!F2412</f>
        <v>10000</v>
      </c>
      <c r="V2413" s="8">
        <f>Расценки!G2412</f>
        <v>12000</v>
      </c>
      <c r="W2413" s="10">
        <f t="shared" si="1511"/>
        <v>0.52</v>
      </c>
      <c r="X2413" s="10">
        <f t="shared" si="1512"/>
        <v>0.52</v>
      </c>
      <c r="Y2413" s="9">
        <f>Расценки!H2412</f>
        <v>10000</v>
      </c>
      <c r="Z2413" s="9">
        <f>Расценки!I2412</f>
        <v>12000</v>
      </c>
      <c r="AA2413" s="10">
        <f>Расценки!J2412</f>
        <v>0</v>
      </c>
      <c r="AB2413" s="10">
        <f>Расценки!K2412</f>
        <v>0</v>
      </c>
      <c r="AC2413" s="16">
        <f t="shared" si="1513"/>
        <v>0.52</v>
      </c>
      <c r="AD2413" s="16">
        <f t="shared" si="1514"/>
        <v>0.52</v>
      </c>
      <c r="AE2413" s="10">
        <f t="shared" si="1515"/>
        <v>0.4</v>
      </c>
      <c r="AF2413" s="10">
        <f t="shared" si="1516"/>
        <v>0.42083333333333334</v>
      </c>
      <c r="AG2413" s="8">
        <f t="shared" si="1517"/>
        <v>5200</v>
      </c>
      <c r="AH2413" s="8">
        <f t="shared" si="1518"/>
        <v>6240</v>
      </c>
    </row>
    <row r="2414" spans="1:34" x14ac:dyDescent="0.25">
      <c r="A2414" s="12" t="s">
        <v>6872</v>
      </c>
      <c r="B2414" s="12" t="s">
        <v>6873</v>
      </c>
      <c r="C2414" s="12" t="s">
        <v>177</v>
      </c>
      <c r="D2414" s="7" t="s">
        <v>1040</v>
      </c>
      <c r="E2414" s="7" t="str">
        <f>INDEX('Нормо-час по специальностям'!$B$6:$B$26,MATCH(D2414,'Нормо-час по специальностям'!$A$6:$A$26,0))</f>
        <v>Механик ПС / подъёмников / прессов / доков</v>
      </c>
      <c r="F2414" s="15">
        <v>3</v>
      </c>
      <c r="G2414" s="7" t="s">
        <v>7726</v>
      </c>
      <c r="H2414" s="11">
        <f t="shared" si="1502"/>
        <v>2.33</v>
      </c>
      <c r="I2414" s="8">
        <f>INDEX('Нормо-час по специальностям'!$D$6:$D$26,MATCH(D2414,'Нормо-час по специальностям'!$A$6:$A$26,0))</f>
        <v>1500</v>
      </c>
      <c r="J2414" s="8">
        <f>INDEX('Нормо-час по специальностям'!$E$6:$E$26,MATCH(D2414,'Нормо-час по специальностям'!$A$6:$A$26,0))</f>
        <v>1800</v>
      </c>
      <c r="K2414" s="8">
        <f t="shared" si="1503"/>
        <v>4500</v>
      </c>
      <c r="L2414" s="8">
        <f t="shared" si="1504"/>
        <v>5400</v>
      </c>
      <c r="M2414" s="8">
        <f>Расценки!L2413</f>
        <v>5400</v>
      </c>
      <c r="N2414" s="8">
        <f>Расценки!M2413</f>
        <v>6350</v>
      </c>
      <c r="O2414" s="10">
        <f t="shared" si="1505"/>
        <v>-0.16666666666666663</v>
      </c>
      <c r="P2414" s="10">
        <f t="shared" si="1506"/>
        <v>-0.14960629921259838</v>
      </c>
      <c r="Q2414" s="7" t="str">
        <f t="shared" si="1507"/>
        <v>нормо-часы</v>
      </c>
      <c r="R2414" s="7" t="str">
        <f t="shared" si="1508"/>
        <v>нормо-часы</v>
      </c>
      <c r="S2414" s="8">
        <f t="shared" si="1509"/>
        <v>1800</v>
      </c>
      <c r="T2414" s="8">
        <f t="shared" si="1510"/>
        <v>2117</v>
      </c>
      <c r="U2414" s="8">
        <f>Расценки!F2413</f>
        <v>9000</v>
      </c>
      <c r="V2414" s="8">
        <f>Расценки!G2413</f>
        <v>11000</v>
      </c>
      <c r="W2414" s="10">
        <f t="shared" si="1511"/>
        <v>0.5</v>
      </c>
      <c r="X2414" s="10">
        <f t="shared" si="1512"/>
        <v>0.50909090909090904</v>
      </c>
      <c r="Y2414" s="9">
        <f>Расценки!H2413</f>
        <v>9000</v>
      </c>
      <c r="Z2414" s="9">
        <f>Расценки!I2413</f>
        <v>11000</v>
      </c>
      <c r="AA2414" s="10">
        <f>Расценки!J2413</f>
        <v>0</v>
      </c>
      <c r="AB2414" s="10">
        <f>Расценки!K2413</f>
        <v>0</v>
      </c>
      <c r="AC2414" s="16">
        <f t="shared" si="1513"/>
        <v>0.5</v>
      </c>
      <c r="AD2414" s="16">
        <f t="shared" si="1514"/>
        <v>0.50909090909090904</v>
      </c>
      <c r="AE2414" s="10">
        <f t="shared" si="1515"/>
        <v>0.4</v>
      </c>
      <c r="AF2414" s="10">
        <f t="shared" si="1516"/>
        <v>0.42272727272727273</v>
      </c>
      <c r="AG2414" s="8">
        <f t="shared" si="1517"/>
        <v>4500</v>
      </c>
      <c r="AH2414" s="8">
        <f t="shared" si="1518"/>
        <v>5600</v>
      </c>
    </row>
    <row r="2415" spans="1:34" x14ac:dyDescent="0.25">
      <c r="A2415" s="12" t="s">
        <v>6874</v>
      </c>
      <c r="B2415" s="12" t="s">
        <v>6875</v>
      </c>
      <c r="C2415" s="12" t="s">
        <v>177</v>
      </c>
      <c r="D2415" s="7" t="s">
        <v>1040</v>
      </c>
      <c r="E2415" s="7" t="str">
        <f>INDEX('Нормо-час по специальностям'!$B$6:$B$26,MATCH(D2415,'Нормо-час по специальностям'!$A$6:$A$26,0))</f>
        <v>Механик ПС / подъёмников / прессов / доков</v>
      </c>
      <c r="F2415" s="15">
        <v>1.5</v>
      </c>
      <c r="G2415" s="7" t="s">
        <v>7726</v>
      </c>
      <c r="H2415" s="11">
        <f t="shared" si="1502"/>
        <v>4.67</v>
      </c>
      <c r="I2415" s="8">
        <f>INDEX('Нормо-час по специальностям'!$D$6:$D$26,MATCH(D2415,'Нормо-час по специальностям'!$A$6:$A$26,0))</f>
        <v>1500</v>
      </c>
      <c r="J2415" s="8">
        <f>INDEX('Нормо-час по специальностям'!$E$6:$E$26,MATCH(D2415,'Нормо-час по специальностям'!$A$6:$A$26,0))</f>
        <v>1800</v>
      </c>
      <c r="K2415" s="8">
        <f t="shared" si="1503"/>
        <v>2250</v>
      </c>
      <c r="L2415" s="8">
        <f t="shared" si="1504"/>
        <v>2700</v>
      </c>
      <c r="M2415" s="8">
        <f>Расценки!L2414</f>
        <v>2650</v>
      </c>
      <c r="N2415" s="8">
        <f>Расценки!M2414</f>
        <v>3100</v>
      </c>
      <c r="O2415" s="10">
        <f t="shared" si="1505"/>
        <v>-0.15094339622641506</v>
      </c>
      <c r="P2415" s="10">
        <f t="shared" si="1506"/>
        <v>-0.12903225806451613</v>
      </c>
      <c r="Q2415" s="7" t="str">
        <f t="shared" si="1507"/>
        <v>нормо-часы</v>
      </c>
      <c r="R2415" s="7" t="str">
        <f t="shared" si="1508"/>
        <v>нормо-часы</v>
      </c>
      <c r="S2415" s="8">
        <f t="shared" si="1509"/>
        <v>1767</v>
      </c>
      <c r="T2415" s="8">
        <f t="shared" si="1510"/>
        <v>2067</v>
      </c>
      <c r="U2415" s="8">
        <f>Расценки!F2414</f>
        <v>4500</v>
      </c>
      <c r="V2415" s="8">
        <f>Расценки!G2414</f>
        <v>5500</v>
      </c>
      <c r="W2415" s="10">
        <f t="shared" si="1511"/>
        <v>0.5</v>
      </c>
      <c r="X2415" s="10">
        <f t="shared" si="1512"/>
        <v>0.50909090909090904</v>
      </c>
      <c r="Y2415" s="9">
        <f>Расценки!H2414</f>
        <v>4500</v>
      </c>
      <c r="Z2415" s="9">
        <f>Расценки!I2414</f>
        <v>5500</v>
      </c>
      <c r="AA2415" s="10">
        <f>Расценки!J2414</f>
        <v>0</v>
      </c>
      <c r="AB2415" s="10">
        <f>Расценки!K2414</f>
        <v>0</v>
      </c>
      <c r="AC2415" s="16">
        <f t="shared" si="1513"/>
        <v>0.5</v>
      </c>
      <c r="AD2415" s="16">
        <f t="shared" si="1514"/>
        <v>0.50909090909090904</v>
      </c>
      <c r="AE2415" s="10">
        <f t="shared" si="1515"/>
        <v>0.41111111111111109</v>
      </c>
      <c r="AF2415" s="10">
        <f t="shared" si="1516"/>
        <v>0.43636363636363634</v>
      </c>
      <c r="AG2415" s="8">
        <f t="shared" si="1517"/>
        <v>2250</v>
      </c>
      <c r="AH2415" s="8">
        <f t="shared" si="1518"/>
        <v>2800</v>
      </c>
    </row>
    <row r="2416" spans="1:34" x14ac:dyDescent="0.25">
      <c r="A2416" s="12" t="s">
        <v>6876</v>
      </c>
      <c r="B2416" s="12" t="s">
        <v>6877</v>
      </c>
      <c r="C2416" s="12" t="s">
        <v>177</v>
      </c>
      <c r="D2416" s="7" t="s">
        <v>799</v>
      </c>
      <c r="E2416" s="7" t="str">
        <f>INDEX('Нормо-час по специальностям'!$B$6:$B$26,MATCH(D2416,'Нормо-час по специальностям'!$A$6:$A$26,0))</f>
        <v>Сервисный инженер ворот и автоматики</v>
      </c>
      <c r="F2416" s="15">
        <v>1</v>
      </c>
      <c r="G2416" s="7" t="s">
        <v>7725</v>
      </c>
      <c r="H2416" s="11">
        <f t="shared" si="1502"/>
        <v>7</v>
      </c>
      <c r="I2416" s="8">
        <f>INDEX('Нормо-час по специальностям'!$D$6:$D$26,MATCH(D2416,'Нормо-час по специальностям'!$A$6:$A$26,0))</f>
        <v>1200</v>
      </c>
      <c r="J2416" s="8">
        <f>INDEX('Нормо-час по специальностям'!$E$6:$E$26,MATCH(D2416,'Нормо-час по специальностям'!$A$6:$A$26,0))</f>
        <v>1440</v>
      </c>
      <c r="K2416" s="8">
        <f t="shared" si="1503"/>
        <v>1200</v>
      </c>
      <c r="L2416" s="8">
        <f t="shared" si="1504"/>
        <v>1440</v>
      </c>
      <c r="M2416" s="8">
        <f>Расценки!L2415</f>
        <v>1550</v>
      </c>
      <c r="N2416" s="8">
        <f>Расценки!M2415</f>
        <v>1800</v>
      </c>
      <c r="O2416" s="10">
        <f t="shared" si="1505"/>
        <v>-0.22580645161290325</v>
      </c>
      <c r="P2416" s="10">
        <f t="shared" si="1506"/>
        <v>-0.19999999999999996</v>
      </c>
      <c r="Q2416" s="7" t="str">
        <f t="shared" si="1507"/>
        <v>нормо-часы</v>
      </c>
      <c r="R2416" s="7" t="str">
        <f t="shared" si="1508"/>
        <v>нормо-часы</v>
      </c>
      <c r="S2416" s="8">
        <f t="shared" si="1509"/>
        <v>1550</v>
      </c>
      <c r="T2416" s="8">
        <f t="shared" si="1510"/>
        <v>1800</v>
      </c>
      <c r="U2416" s="8">
        <f>Расценки!F2415</f>
        <v>2500</v>
      </c>
      <c r="V2416" s="8">
        <f>Расценки!G2415</f>
        <v>3000</v>
      </c>
      <c r="W2416" s="10">
        <f t="shared" si="1511"/>
        <v>0.52</v>
      </c>
      <c r="X2416" s="10">
        <f t="shared" si="1512"/>
        <v>0.52</v>
      </c>
      <c r="Y2416" s="9">
        <f>Расценки!H2415</f>
        <v>2500</v>
      </c>
      <c r="Z2416" s="9">
        <f>Расценки!I2415</f>
        <v>3000</v>
      </c>
      <c r="AA2416" s="10">
        <f>Расценки!J2415</f>
        <v>0</v>
      </c>
      <c r="AB2416" s="10">
        <f>Расценки!K2415</f>
        <v>0</v>
      </c>
      <c r="AC2416" s="16">
        <f t="shared" si="1513"/>
        <v>0.52</v>
      </c>
      <c r="AD2416" s="16">
        <f t="shared" si="1514"/>
        <v>0.52</v>
      </c>
      <c r="AE2416" s="10">
        <f t="shared" si="1515"/>
        <v>0.38</v>
      </c>
      <c r="AF2416" s="10">
        <f t="shared" si="1516"/>
        <v>0.4</v>
      </c>
      <c r="AG2416" s="8">
        <f t="shared" si="1517"/>
        <v>1300</v>
      </c>
      <c r="AH2416" s="8">
        <f t="shared" si="1518"/>
        <v>1560</v>
      </c>
    </row>
    <row r="2417" spans="1:34" x14ac:dyDescent="0.25">
      <c r="A2417" s="12" t="s">
        <v>6879</v>
      </c>
      <c r="B2417" s="12" t="s">
        <v>6880</v>
      </c>
      <c r="C2417" s="12" t="s">
        <v>177</v>
      </c>
      <c r="D2417" s="7" t="s">
        <v>799</v>
      </c>
      <c r="E2417" s="7" t="str">
        <f>INDEX('Нормо-час по специальностям'!$B$6:$B$26,MATCH(D2417,'Нормо-час по специальностям'!$A$6:$A$26,0))</f>
        <v>Сервисный инженер ворот и автоматики</v>
      </c>
      <c r="F2417" s="15">
        <v>2</v>
      </c>
      <c r="G2417" s="7" t="s">
        <v>7725</v>
      </c>
      <c r="H2417" s="11">
        <f t="shared" si="1502"/>
        <v>3.5</v>
      </c>
      <c r="I2417" s="8">
        <f>INDEX('Нормо-час по специальностям'!$D$6:$D$26,MATCH(D2417,'Нормо-час по специальностям'!$A$6:$A$26,0))</f>
        <v>1200</v>
      </c>
      <c r="J2417" s="8">
        <f>INDEX('Нормо-час по специальностям'!$E$6:$E$26,MATCH(D2417,'Нормо-час по специальностям'!$A$6:$A$26,0))</f>
        <v>1440</v>
      </c>
      <c r="K2417" s="8">
        <f t="shared" si="1503"/>
        <v>2400</v>
      </c>
      <c r="L2417" s="8">
        <f t="shared" si="1504"/>
        <v>2880</v>
      </c>
      <c r="M2417" s="8">
        <f>Расценки!L2416</f>
        <v>3600</v>
      </c>
      <c r="N2417" s="8">
        <f>Расценки!M2416</f>
        <v>4200</v>
      </c>
      <c r="O2417" s="10">
        <f t="shared" si="1505"/>
        <v>-0.33333333333333337</v>
      </c>
      <c r="P2417" s="10">
        <f t="shared" si="1506"/>
        <v>-0.31428571428571428</v>
      </c>
      <c r="Q2417" s="7" t="str">
        <f t="shared" si="1507"/>
        <v>нормо-часы</v>
      </c>
      <c r="R2417" s="7" t="str">
        <f t="shared" si="1508"/>
        <v>нормо-часы</v>
      </c>
      <c r="S2417" s="8">
        <f t="shared" si="1509"/>
        <v>1800</v>
      </c>
      <c r="T2417" s="8">
        <f t="shared" si="1510"/>
        <v>2100</v>
      </c>
      <c r="U2417" s="8">
        <f>Расценки!F2416</f>
        <v>6000</v>
      </c>
      <c r="V2417" s="8">
        <f>Расценки!G2416</f>
        <v>7000</v>
      </c>
      <c r="W2417" s="10">
        <f t="shared" si="1511"/>
        <v>0.6</v>
      </c>
      <c r="X2417" s="10">
        <f t="shared" si="1512"/>
        <v>0.58857142857142852</v>
      </c>
      <c r="Y2417" s="9">
        <f>Расценки!H2416</f>
        <v>6000</v>
      </c>
      <c r="Z2417" s="9">
        <f>Расценки!I2416</f>
        <v>7000</v>
      </c>
      <c r="AA2417" s="10">
        <f>Расценки!J2416</f>
        <v>0</v>
      </c>
      <c r="AB2417" s="10">
        <f>Расценки!K2416</f>
        <v>0</v>
      </c>
      <c r="AC2417" s="16">
        <f t="shared" si="1513"/>
        <v>0.6</v>
      </c>
      <c r="AD2417" s="16">
        <f t="shared" si="1514"/>
        <v>0.58857142857142852</v>
      </c>
      <c r="AE2417" s="10">
        <f t="shared" si="1515"/>
        <v>0.4</v>
      </c>
      <c r="AF2417" s="10">
        <f t="shared" si="1516"/>
        <v>0.4</v>
      </c>
      <c r="AG2417" s="8">
        <f t="shared" si="1517"/>
        <v>3600</v>
      </c>
      <c r="AH2417" s="8">
        <f t="shared" si="1518"/>
        <v>4120</v>
      </c>
    </row>
    <row r="2418" spans="1:34" x14ac:dyDescent="0.25">
      <c r="A2418" s="12" t="s">
        <v>6881</v>
      </c>
      <c r="B2418" s="12" t="s">
        <v>6882</v>
      </c>
      <c r="C2418" s="12" t="s">
        <v>1490</v>
      </c>
      <c r="D2418" s="7" t="s">
        <v>799</v>
      </c>
      <c r="E2418" s="7" t="str">
        <f>INDEX('Нормо-час по специальностям'!$B$6:$B$26,MATCH(D2418,'Нормо-час по специальностям'!$A$6:$A$26,0))</f>
        <v>Сервисный инженер ворот и автоматики</v>
      </c>
      <c r="F2418" s="15">
        <v>1</v>
      </c>
      <c r="G2418" s="7" t="s">
        <v>6999</v>
      </c>
      <c r="H2418" s="11">
        <f t="shared" si="1502"/>
        <v>7</v>
      </c>
      <c r="I2418" s="8">
        <f>INDEX('Нормо-час по специальностям'!$D$6:$D$26,MATCH(D2418,'Нормо-час по специальностям'!$A$6:$A$26,0))</f>
        <v>1200</v>
      </c>
      <c r="J2418" s="8">
        <f>INDEX('Нормо-час по специальностям'!$E$6:$E$26,MATCH(D2418,'Нормо-час по специальностям'!$A$6:$A$26,0))</f>
        <v>1440</v>
      </c>
      <c r="K2418" s="8">
        <f t="shared" si="1503"/>
        <v>1200</v>
      </c>
      <c r="L2418" s="8">
        <f t="shared" si="1504"/>
        <v>1440</v>
      </c>
      <c r="M2418" s="8">
        <f>Расценки!L2417</f>
        <v>1550</v>
      </c>
      <c r="N2418" s="8">
        <f>Расценки!M2417</f>
        <v>1800</v>
      </c>
      <c r="O2418" s="10">
        <f t="shared" si="1505"/>
        <v>-0.22580645161290325</v>
      </c>
      <c r="P2418" s="10">
        <f t="shared" si="1506"/>
        <v>-0.19999999999999996</v>
      </c>
      <c r="Q2418" s="7" t="str">
        <f t="shared" si="1507"/>
        <v>нормо-часы</v>
      </c>
      <c r="R2418" s="7" t="str">
        <f t="shared" si="1508"/>
        <v>нормо-часы</v>
      </c>
      <c r="S2418" s="8">
        <f t="shared" si="1509"/>
        <v>1550</v>
      </c>
      <c r="T2418" s="8">
        <f t="shared" si="1510"/>
        <v>1800</v>
      </c>
      <c r="U2418" s="8">
        <f>Расценки!F2417</f>
        <v>2800</v>
      </c>
      <c r="V2418" s="8">
        <f>Расценки!G2417</f>
        <v>3300</v>
      </c>
      <c r="W2418" s="10">
        <f t="shared" si="1511"/>
        <v>0.5714285714285714</v>
      </c>
      <c r="X2418" s="10">
        <f t="shared" si="1512"/>
        <v>0.5636363636363636</v>
      </c>
      <c r="Y2418" s="9">
        <f>Расценки!H2417</f>
        <v>2800</v>
      </c>
      <c r="Z2418" s="9">
        <f>Расценки!I2417</f>
        <v>3300</v>
      </c>
      <c r="AA2418" s="10">
        <f>Расценки!J2417</f>
        <v>0</v>
      </c>
      <c r="AB2418" s="10">
        <f>Расценки!K2417</f>
        <v>0</v>
      </c>
      <c r="AC2418" s="16">
        <f t="shared" si="1513"/>
        <v>0.5714285714285714</v>
      </c>
      <c r="AD2418" s="16">
        <f t="shared" si="1514"/>
        <v>0.5636363636363636</v>
      </c>
      <c r="AE2418" s="10">
        <f t="shared" si="1515"/>
        <v>0.44642857142857145</v>
      </c>
      <c r="AF2418" s="10">
        <f t="shared" si="1516"/>
        <v>0.45454545454545453</v>
      </c>
      <c r="AG2418" s="8">
        <f t="shared" si="1517"/>
        <v>1600</v>
      </c>
      <c r="AH2418" s="8">
        <f t="shared" si="1518"/>
        <v>1860</v>
      </c>
    </row>
    <row r="2419" spans="1:34" x14ac:dyDescent="0.25">
      <c r="A2419" s="12" t="s">
        <v>6883</v>
      </c>
      <c r="B2419" s="12" t="s">
        <v>6884</v>
      </c>
      <c r="C2419" s="12" t="s">
        <v>177</v>
      </c>
      <c r="D2419" s="7" t="s">
        <v>41</v>
      </c>
      <c r="E2419" s="7" t="str">
        <f>INDEX('Нормо-час по специальностям'!$B$6:$B$26,MATCH(D2419,'Нормо-час по специальностям'!$A$6:$A$26,0))</f>
        <v>Сварщик / монтажник МК</v>
      </c>
      <c r="F2419" s="15">
        <v>4</v>
      </c>
      <c r="G2419" s="7" t="s">
        <v>7720</v>
      </c>
      <c r="H2419" s="11">
        <f t="shared" si="1502"/>
        <v>1.75</v>
      </c>
      <c r="I2419" s="8">
        <f>INDEX('Нормо-час по специальностям'!$D$6:$D$26,MATCH(D2419,'Нормо-час по специальностям'!$A$6:$A$26,0))</f>
        <v>900</v>
      </c>
      <c r="J2419" s="8">
        <f>INDEX('Нормо-час по специальностям'!$E$6:$E$26,MATCH(D2419,'Нормо-час по специальностям'!$A$6:$A$26,0))</f>
        <v>1080</v>
      </c>
      <c r="K2419" s="8">
        <f t="shared" si="1503"/>
        <v>3600</v>
      </c>
      <c r="L2419" s="8">
        <f t="shared" si="1504"/>
        <v>4320</v>
      </c>
      <c r="M2419" s="8">
        <f>Расценки!L2418</f>
        <v>7200</v>
      </c>
      <c r="N2419" s="8">
        <f>Расценки!M2418</f>
        <v>8400</v>
      </c>
      <c r="O2419" s="10">
        <f t="shared" si="1505"/>
        <v>-0.5</v>
      </c>
      <c r="P2419" s="10">
        <f t="shared" si="1506"/>
        <v>-0.48571428571428577</v>
      </c>
      <c r="Q2419" s="7" t="str">
        <f t="shared" si="1507"/>
        <v>нормо-часы</v>
      </c>
      <c r="R2419" s="7" t="str">
        <f t="shared" si="1508"/>
        <v>нормо-часы</v>
      </c>
      <c r="S2419" s="8">
        <f t="shared" si="1509"/>
        <v>1800</v>
      </c>
      <c r="T2419" s="8">
        <f t="shared" si="1510"/>
        <v>2100</v>
      </c>
      <c r="U2419" s="8">
        <f>Расценки!F2418</f>
        <v>12000</v>
      </c>
      <c r="V2419" s="8">
        <f>Расценки!G2418</f>
        <v>14000</v>
      </c>
      <c r="W2419" s="10">
        <f t="shared" si="1511"/>
        <v>0.7</v>
      </c>
      <c r="X2419" s="10">
        <f t="shared" si="1512"/>
        <v>0.69142857142857139</v>
      </c>
      <c r="Y2419" s="9">
        <f>Расценки!H2418</f>
        <v>12000</v>
      </c>
      <c r="Z2419" s="9">
        <f>Расценки!I2418</f>
        <v>14000</v>
      </c>
      <c r="AA2419" s="10">
        <f>Расценки!J2418</f>
        <v>0</v>
      </c>
      <c r="AB2419" s="10">
        <f>Расценки!K2418</f>
        <v>0</v>
      </c>
      <c r="AC2419" s="16">
        <f t="shared" si="1513"/>
        <v>0.7</v>
      </c>
      <c r="AD2419" s="16">
        <f t="shared" si="1514"/>
        <v>0.69142857142857139</v>
      </c>
      <c r="AE2419" s="10">
        <f t="shared" si="1515"/>
        <v>0.4</v>
      </c>
      <c r="AF2419" s="10">
        <f t="shared" si="1516"/>
        <v>0.4</v>
      </c>
      <c r="AG2419" s="8">
        <f t="shared" si="1517"/>
        <v>8400</v>
      </c>
      <c r="AH2419" s="8">
        <f t="shared" si="1518"/>
        <v>9680</v>
      </c>
    </row>
    <row r="2420" spans="1:34" x14ac:dyDescent="0.25">
      <c r="A2420" s="12" t="s">
        <v>6885</v>
      </c>
      <c r="B2420" s="12" t="s">
        <v>6056</v>
      </c>
      <c r="C2420" s="12" t="s">
        <v>6886</v>
      </c>
      <c r="D2420" s="7" t="s">
        <v>799</v>
      </c>
      <c r="E2420" s="7" t="str">
        <f>INDEX('Нормо-час по специальностям'!$B$6:$B$26,MATCH(D2420,'Нормо-час по специальностям'!$A$6:$A$26,0))</f>
        <v>Сервисный инженер ворот и автоматики</v>
      </c>
      <c r="F2420" s="15">
        <v>1.5</v>
      </c>
      <c r="G2420" s="7" t="s">
        <v>7725</v>
      </c>
      <c r="H2420" s="11">
        <f t="shared" si="1502"/>
        <v>4.67</v>
      </c>
      <c r="I2420" s="8">
        <f>INDEX('Нормо-час по специальностям'!$D$6:$D$26,MATCH(D2420,'Нормо-час по специальностям'!$A$6:$A$26,0))</f>
        <v>1200</v>
      </c>
      <c r="J2420" s="8">
        <f>INDEX('Нормо-час по специальностям'!$E$6:$E$26,MATCH(D2420,'Нормо-час по специальностям'!$A$6:$A$26,0))</f>
        <v>1440</v>
      </c>
      <c r="K2420" s="8">
        <f t="shared" si="1503"/>
        <v>1800</v>
      </c>
      <c r="L2420" s="8">
        <f t="shared" si="1504"/>
        <v>2160</v>
      </c>
      <c r="M2420" s="8">
        <f>Расценки!L2419</f>
        <v>2650</v>
      </c>
      <c r="N2420" s="8">
        <f>Расценки!M2419</f>
        <v>3100</v>
      </c>
      <c r="O2420" s="10">
        <f t="shared" si="1505"/>
        <v>-0.32075471698113212</v>
      </c>
      <c r="P2420" s="10">
        <f t="shared" si="1506"/>
        <v>-0.3032258064516129</v>
      </c>
      <c r="Q2420" s="7" t="str">
        <f t="shared" si="1507"/>
        <v>нормо-часы</v>
      </c>
      <c r="R2420" s="7" t="str">
        <f t="shared" si="1508"/>
        <v>нормо-часы</v>
      </c>
      <c r="S2420" s="8">
        <f t="shared" si="1509"/>
        <v>1767</v>
      </c>
      <c r="T2420" s="8">
        <f t="shared" si="1510"/>
        <v>2067</v>
      </c>
      <c r="U2420" s="8">
        <f>Расценки!F2419</f>
        <v>5000</v>
      </c>
      <c r="V2420" s="8">
        <f>Расценки!G2419</f>
        <v>6000</v>
      </c>
      <c r="W2420" s="10">
        <f t="shared" si="1511"/>
        <v>0.64</v>
      </c>
      <c r="X2420" s="10">
        <f t="shared" si="1512"/>
        <v>0.64</v>
      </c>
      <c r="Y2420" s="9">
        <f>Расценки!H2419</f>
        <v>5000</v>
      </c>
      <c r="Z2420" s="9">
        <f>Расценки!I2419</f>
        <v>6000</v>
      </c>
      <c r="AA2420" s="10">
        <f>Расценки!J2419</f>
        <v>0</v>
      </c>
      <c r="AB2420" s="10">
        <f>Расценки!K2419</f>
        <v>0</v>
      </c>
      <c r="AC2420" s="16">
        <f t="shared" si="1513"/>
        <v>0.64</v>
      </c>
      <c r="AD2420" s="16">
        <f t="shared" si="1514"/>
        <v>0.64</v>
      </c>
      <c r="AE2420" s="10">
        <f t="shared" si="1515"/>
        <v>0.47</v>
      </c>
      <c r="AF2420" s="10">
        <f t="shared" si="1516"/>
        <v>0.48333333333333334</v>
      </c>
      <c r="AG2420" s="8">
        <f t="shared" si="1517"/>
        <v>3200</v>
      </c>
      <c r="AH2420" s="8">
        <f t="shared" si="1518"/>
        <v>3840</v>
      </c>
    </row>
  </sheetData>
  <autoFilter ref="A5:AH2420"/>
  <mergeCells count="1">
    <mergeCell ref="A2:AH2"/>
  </mergeCells>
  <conditionalFormatting sqref="Y6:Y2420 AA6:AA2420">
    <cfRule type="expression" dxfId="49" priority="1" stopIfTrue="1">
      <formula>AND(ISNUMBER($AA6),$AA6&gt;0.3)</formula>
    </cfRule>
    <cfRule type="expression" dxfId="48" priority="2" stopIfTrue="1">
      <formula>AND(ISNUMBER($AA6),$AA6&gt;0.1)</formula>
    </cfRule>
    <cfRule type="expression" dxfId="47" priority="3" stopIfTrue="1">
      <formula>AND(ISNUMBER($AA6),$AA6&gt;0.00001)</formula>
    </cfRule>
  </conditionalFormatting>
  <conditionalFormatting sqref="Z6:Z2420 AB6:AB2420">
    <cfRule type="expression" dxfId="46" priority="4" stopIfTrue="1">
      <formula>AND(ISNUMBER($AB6),$AB6&gt;0.3)</formula>
    </cfRule>
    <cfRule type="expression" dxfId="45" priority="5" stopIfTrue="1">
      <formula>AND(ISNUMBER($AB6),$AB6&gt;0.1)</formula>
    </cfRule>
    <cfRule type="expression" dxfId="44" priority="6" stopIfTrue="1">
      <formula>AND(ISNUMBER($AB6),$AB6&gt;0.00001)</formula>
    </cfRule>
  </conditionalFormatting>
  <conditionalFormatting sqref="A6:B2420">
    <cfRule type="expression" dxfId="43" priority="7" stopIfTrue="1">
      <formula>AND(ISNUMBER(MAX($AA6,$AB6)),MAX($AA6,$AB6)&gt;0.3)</formula>
    </cfRule>
    <cfRule type="expression" dxfId="42" priority="8" stopIfTrue="1">
      <formula>AND(ISNUMBER(MAX($AA6,$AB6)),MAX($AA6,$AB6)&gt;0.1)</formula>
    </cfRule>
    <cfRule type="expression" dxfId="41" priority="9" stopIfTrue="1">
      <formula>AND(ISNUMBER(MAX($AA6,$AB6)),MAX($AA6,$AB6)&gt;0.00001)</formula>
    </cfRule>
  </conditionalFormatting>
  <conditionalFormatting sqref="O6:O2420">
    <cfRule type="expression" dxfId="40" priority="10">
      <formula>AND(ISNUMBER(O6),O6&lt;-$C$3)</formula>
    </cfRule>
    <cfRule type="expression" dxfId="39" priority="11">
      <formula>AND(ISNUMBER(O6),O6&gt;$C$3)</formula>
    </cfRule>
  </conditionalFormatting>
  <conditionalFormatting sqref="P6:P2420">
    <cfRule type="expression" dxfId="38" priority="12">
      <formula>AND(ISNUMBER(P6),P6&lt;-$C$3)</formula>
    </cfRule>
    <cfRule type="expression" dxfId="37" priority="13">
      <formula>AND(ISNUMBER(P6),P6&gt;$C$3)</formula>
    </cfRule>
  </conditionalFormatting>
  <conditionalFormatting sqref="W6:W2420">
    <cfRule type="expression" dxfId="36" priority="14">
      <formula>AND(ISNUMBER(W6),W6&lt;0)</formula>
    </cfRule>
    <cfRule type="expression" dxfId="35" priority="15">
      <formula>AND(ISNUMBER(W6),W6&gt;=0,W6&lt;0.25)</formula>
    </cfRule>
    <cfRule type="expression" dxfId="34" priority="16">
      <formula>AND(ISNUMBER(W6),W6&gt;=0.4)</formula>
    </cfRule>
  </conditionalFormatting>
  <conditionalFormatting sqref="X6:X2420">
    <cfRule type="expression" dxfId="33" priority="17">
      <formula>AND(ISNUMBER(X6),X6&lt;0)</formula>
    </cfRule>
    <cfRule type="expression" dxfId="32" priority="18">
      <formula>AND(ISNUMBER(X6),X6&gt;=0,X6&lt;0.25)</formula>
    </cfRule>
    <cfRule type="expression" dxfId="31" priority="19">
      <formula>AND(ISNUMBER(X6),X6&gt;=0.4)</formula>
    </cfRule>
  </conditionalFormatting>
  <conditionalFormatting sqref="AC6:AC2420">
    <cfRule type="expression" dxfId="30" priority="20">
      <formula>AND(ISNUMBER(AC6),AC6&lt;0)</formula>
    </cfRule>
    <cfRule type="expression" dxfId="29" priority="21">
      <formula>AND(ISNUMBER(AC6),AC6&gt;=0,AC6&lt;0.25)</formula>
    </cfRule>
    <cfRule type="expression" dxfId="28" priority="22">
      <formula>AND(ISNUMBER(AC6),AC6&gt;=0.4)</formula>
    </cfRule>
  </conditionalFormatting>
  <conditionalFormatting sqref="AD6:AD2420">
    <cfRule type="expression" dxfId="27" priority="23">
      <formula>AND(ISNUMBER(AD6),AD6&lt;0)</formula>
    </cfRule>
    <cfRule type="expression" dxfId="26" priority="24">
      <formula>AND(ISNUMBER(AD6),AD6&gt;=0,AD6&lt;0.25)</formula>
    </cfRule>
    <cfRule type="expression" dxfId="25" priority="25">
      <formula>AND(ISNUMBER(AD6),AD6&gt;=0.4)</formula>
    </cfRule>
  </conditionalFormatting>
  <conditionalFormatting sqref="AE6:AE2420">
    <cfRule type="expression" dxfId="24" priority="26">
      <formula>AND(ISNUMBER(AE6),AE6&lt;0)</formula>
    </cfRule>
    <cfRule type="expression" dxfId="23" priority="27">
      <formula>AND(ISNUMBER(AE6),AE6&gt;=0,AE6&lt;0.25)</formula>
    </cfRule>
    <cfRule type="expression" dxfId="22" priority="28">
      <formula>AND(ISNUMBER(AE6),AE6&gt;=0.4)</formula>
    </cfRule>
  </conditionalFormatting>
  <conditionalFormatting sqref="AF6:AF2420">
    <cfRule type="expression" dxfId="21" priority="29">
      <formula>AND(ISNUMBER(AF6),AF6&lt;0)</formula>
    </cfRule>
    <cfRule type="expression" dxfId="20" priority="30">
      <formula>AND(ISNUMBER(AF6),AF6&gt;=0,AF6&lt;0.25)</formula>
    </cfRule>
    <cfRule type="expression" dxfId="19" priority="31">
      <formula>AND(ISNUMBER(AF6),AF6&gt;=0.4)</formula>
    </cfRule>
  </conditionalFormatting>
  <conditionalFormatting sqref="Q6:Q2420">
    <cfRule type="cellIs" dxfId="18" priority="32" operator="equal">
      <formula>"нормо-часы"</formula>
    </cfRule>
    <cfRule type="cellIs" dxfId="17" priority="33" operator="equal">
      <formula>"расценка"</formula>
    </cfRule>
  </conditionalFormatting>
  <conditionalFormatting sqref="R6:R2420">
    <cfRule type="cellIs" dxfId="16" priority="34" operator="equal">
      <formula>"нормо-часы"</formula>
    </cfRule>
    <cfRule type="cellIs" dxfId="15" priority="35" operator="equal">
      <formula>"расценка"</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1"/>
  <sheetViews>
    <sheetView tabSelected="1" workbookViewId="0">
      <pane xSplit="2" ySplit="4" topLeftCell="C5" activePane="bottomRight" state="frozen"/>
      <selection pane="topRight"/>
      <selection pane="bottomLeft"/>
      <selection pane="bottomRight"/>
    </sheetView>
  </sheetViews>
  <sheetFormatPr defaultRowHeight="15" x14ac:dyDescent="0.25"/>
  <cols>
    <col min="1" max="1" width="9" customWidth="1"/>
    <col min="2" max="2" width="60" customWidth="1"/>
    <col min="3" max="3" width="8" customWidth="1"/>
    <col min="4" max="4" width="6" customWidth="1"/>
    <col min="5" max="5" width="9" customWidth="1"/>
    <col min="6" max="6" width="12" customWidth="1"/>
    <col min="7" max="7" width="11" customWidth="1"/>
    <col min="8" max="9" width="12" customWidth="1"/>
    <col min="10" max="10" width="10" customWidth="1"/>
    <col min="11" max="11" width="12" customWidth="1"/>
    <col min="12" max="12" width="11" customWidth="1"/>
    <col min="13" max="14" width="12" customWidth="1"/>
    <col min="15" max="15" width="10" customWidth="1"/>
    <col min="16" max="16" width="14" customWidth="1"/>
  </cols>
  <sheetData>
    <row r="1" spans="1:16" ht="18.75" x14ac:dyDescent="0.3">
      <c r="A1" s="1" t="s">
        <v>7727</v>
      </c>
    </row>
    <row r="2" spans="1:16" ht="45" customHeight="1" x14ac:dyDescent="0.25">
      <c r="A2" s="28" t="s">
        <v>7728</v>
      </c>
      <c r="B2" s="29"/>
      <c r="C2" s="29"/>
      <c r="D2" s="29"/>
      <c r="E2" s="29"/>
      <c r="F2" s="29"/>
      <c r="G2" s="29"/>
      <c r="H2" s="29"/>
      <c r="I2" s="29"/>
      <c r="J2" s="29"/>
      <c r="K2" s="29"/>
      <c r="L2" s="29"/>
      <c r="M2" s="29"/>
      <c r="N2" s="29"/>
      <c r="O2" s="29"/>
      <c r="P2" s="29"/>
    </row>
    <row r="4" spans="1:16" ht="80.099999999999994" customHeight="1" x14ac:dyDescent="0.25">
      <c r="A4" s="4" t="s">
        <v>3</v>
      </c>
      <c r="B4" s="4" t="s">
        <v>4</v>
      </c>
      <c r="C4" s="4" t="s">
        <v>5</v>
      </c>
      <c r="D4" s="4" t="s">
        <v>6892</v>
      </c>
      <c r="E4" s="4" t="s">
        <v>7729</v>
      </c>
      <c r="F4" s="4" t="s">
        <v>7730</v>
      </c>
      <c r="G4" s="4" t="s">
        <v>7731</v>
      </c>
      <c r="H4" s="4" t="s">
        <v>7732</v>
      </c>
      <c r="I4" s="4" t="s">
        <v>7733</v>
      </c>
      <c r="J4" s="4" t="s">
        <v>7734</v>
      </c>
      <c r="K4" s="4" t="s">
        <v>7735</v>
      </c>
      <c r="L4" s="4" t="s">
        <v>7736</v>
      </c>
      <c r="M4" s="4" t="s">
        <v>7737</v>
      </c>
      <c r="N4" s="4" t="s">
        <v>7738</v>
      </c>
      <c r="O4" s="4" t="s">
        <v>7739</v>
      </c>
      <c r="P4" s="4" t="s">
        <v>7740</v>
      </c>
    </row>
    <row r="5" spans="1:16" x14ac:dyDescent="0.25">
      <c r="A5" s="7" t="s">
        <v>38</v>
      </c>
      <c r="B5" s="7" t="s">
        <v>39</v>
      </c>
      <c r="C5" s="7" t="s">
        <v>40</v>
      </c>
      <c r="D5" s="7" t="s">
        <v>41</v>
      </c>
      <c r="E5" s="15">
        <f>'Нормы и нормо-часы'!F9</f>
        <v>10</v>
      </c>
      <c r="F5" s="8">
        <f>'Нормы и нормо-часы'!K9</f>
        <v>9000</v>
      </c>
      <c r="G5" s="8">
        <f>Расценки!F8</f>
        <v>6500</v>
      </c>
      <c r="H5" s="10">
        <f>'Нормы и нормо-часы'!W9</f>
        <v>-0.38461538461538464</v>
      </c>
      <c r="I5" s="9">
        <f>Расценки!H8</f>
        <v>12000</v>
      </c>
      <c r="J5" s="10">
        <f>Расценки!J8</f>
        <v>0.84615384615384626</v>
      </c>
      <c r="K5" s="8">
        <f>'Нормы и нормо-часы'!L9</f>
        <v>10800</v>
      </c>
      <c r="L5" s="8">
        <f>Расценки!G8</f>
        <v>7475</v>
      </c>
      <c r="M5" s="10">
        <f>'Нормы и нормо-часы'!X9</f>
        <v>-0.44481605351170567</v>
      </c>
      <c r="N5" s="9">
        <f>Расценки!I8</f>
        <v>14400</v>
      </c>
      <c r="O5" s="10">
        <f>Расценки!K8</f>
        <v>0.9264214046822743</v>
      </c>
      <c r="P5" s="7" t="str">
        <f>TEXT('Нормы и нормо-часы'!AC9,"0%")&amp;" / "&amp;TEXT('Нормы и нормо-часы'!AD9,"0%")</f>
        <v>25% / 25%</v>
      </c>
    </row>
    <row r="6" spans="1:16" x14ac:dyDescent="0.25">
      <c r="A6" s="7" t="s">
        <v>44</v>
      </c>
      <c r="B6" s="7" t="s">
        <v>45</v>
      </c>
      <c r="C6" s="7" t="s">
        <v>28</v>
      </c>
      <c r="D6" s="7" t="s">
        <v>35</v>
      </c>
      <c r="E6" s="15">
        <f>'Нормы и нормо-часы'!F10</f>
        <v>6.5</v>
      </c>
      <c r="F6" s="8">
        <f>'Нормы и нормо-часы'!K10</f>
        <v>3575</v>
      </c>
      <c r="G6" s="8">
        <f>Расценки!F9</f>
        <v>4200</v>
      </c>
      <c r="H6" s="10">
        <f>'Нормы и нормо-часы'!W10</f>
        <v>0.14880952380952381</v>
      </c>
      <c r="I6" s="9">
        <f>Расценки!H9</f>
        <v>4767</v>
      </c>
      <c r="J6" s="10">
        <f>Расценки!J9</f>
        <v>0.13500000000000001</v>
      </c>
      <c r="K6" s="8">
        <f>'Нормы и нормо-часы'!L10</f>
        <v>4290</v>
      </c>
      <c r="L6" s="8">
        <f>Расценки!G9</f>
        <v>4830</v>
      </c>
      <c r="M6" s="10">
        <f>'Нормы и нормо-часы'!X10</f>
        <v>0.11180124223602485</v>
      </c>
      <c r="N6" s="9">
        <f>Расценки!I9</f>
        <v>5720</v>
      </c>
      <c r="O6" s="10">
        <f>Расценки!K9</f>
        <v>0.18426501035196696</v>
      </c>
      <c r="P6" s="7" t="str">
        <f>TEXT('Нормы и нормо-часы'!AC10,"0%")&amp;" / "&amp;TEXT('Нормы и нормо-часы'!AD10,"0%")</f>
        <v>25% / 25%</v>
      </c>
    </row>
    <row r="7" spans="1:16" x14ac:dyDescent="0.25">
      <c r="A7" s="7" t="s">
        <v>52</v>
      </c>
      <c r="B7" s="7" t="s">
        <v>53</v>
      </c>
      <c r="C7" s="7" t="s">
        <v>54</v>
      </c>
      <c r="D7" s="7" t="s">
        <v>29</v>
      </c>
      <c r="E7" s="15">
        <f>'Нормы и нормо-часы'!F12</f>
        <v>0.3</v>
      </c>
      <c r="F7" s="8">
        <f>'Нормы и нормо-часы'!K12</f>
        <v>195</v>
      </c>
      <c r="G7" s="8">
        <f>Расценки!F11</f>
        <v>250</v>
      </c>
      <c r="H7" s="10">
        <f>'Нормы и нормо-часы'!W12</f>
        <v>0.22</v>
      </c>
      <c r="I7" s="9">
        <f>Расценки!H11</f>
        <v>260</v>
      </c>
      <c r="J7" s="10">
        <f>Расценки!J11</f>
        <v>4.0000000000000036E-2</v>
      </c>
      <c r="K7" s="8">
        <f>'Нормы и нормо-часы'!L12</f>
        <v>234</v>
      </c>
      <c r="L7" s="8">
        <f>Расценки!G11</f>
        <v>288</v>
      </c>
      <c r="M7" s="10">
        <f>'Нормы и нормо-часы'!X12</f>
        <v>0.1875</v>
      </c>
      <c r="N7" s="9">
        <f>Расценки!I11</f>
        <v>312</v>
      </c>
      <c r="O7" s="10">
        <f>Расценки!K11</f>
        <v>8.3333333333333259E-2</v>
      </c>
      <c r="P7" s="7" t="str">
        <f>TEXT('Нормы и нормо-часы'!AC12,"0%")&amp;" / "&amp;TEXT('Нормы и нормо-часы'!AD12,"0%")</f>
        <v>25% / 25%</v>
      </c>
    </row>
    <row r="8" spans="1:16" x14ac:dyDescent="0.25">
      <c r="A8" s="7" t="s">
        <v>64</v>
      </c>
      <c r="B8" s="7" t="s">
        <v>65</v>
      </c>
      <c r="C8" s="7" t="s">
        <v>50</v>
      </c>
      <c r="D8" s="7" t="s">
        <v>41</v>
      </c>
      <c r="E8" s="15">
        <f>'Нормы и нормо-часы'!F15</f>
        <v>0.4</v>
      </c>
      <c r="F8" s="8">
        <f>'Нормы и нормо-часы'!K15</f>
        <v>360</v>
      </c>
      <c r="G8" s="8">
        <f>Расценки!F14</f>
        <v>300</v>
      </c>
      <c r="H8" s="10">
        <f>'Нормы и нормо-часы'!W15</f>
        <v>-0.2</v>
      </c>
      <c r="I8" s="9">
        <f>Расценки!H14</f>
        <v>480</v>
      </c>
      <c r="J8" s="10">
        <f>Расценки!J14</f>
        <v>0.60000000000000009</v>
      </c>
      <c r="K8" s="8">
        <f>'Нормы и нормо-часы'!L15</f>
        <v>432</v>
      </c>
      <c r="L8" s="8">
        <f>Расценки!G14</f>
        <v>345</v>
      </c>
      <c r="M8" s="10">
        <f>'Нормы и нормо-часы'!X15</f>
        <v>-0.25217391304347825</v>
      </c>
      <c r="N8" s="9">
        <f>Расценки!I14</f>
        <v>576</v>
      </c>
      <c r="O8" s="10">
        <f>Расценки!K14</f>
        <v>0.66956521739130426</v>
      </c>
      <c r="P8" s="7" t="str">
        <f>TEXT('Нормы и нормо-часы'!AC15,"0%")&amp;" / "&amp;TEXT('Нормы и нормо-часы'!AD15,"0%")</f>
        <v>25% / 25%</v>
      </c>
    </row>
    <row r="9" spans="1:16" x14ac:dyDescent="0.25">
      <c r="A9" s="7" t="s">
        <v>78</v>
      </c>
      <c r="B9" s="7" t="s">
        <v>79</v>
      </c>
      <c r="C9" s="7" t="s">
        <v>54</v>
      </c>
      <c r="D9" s="7" t="s">
        <v>80</v>
      </c>
      <c r="E9" s="15">
        <f>'Нормы и нормо-часы'!F20</f>
        <v>0.45</v>
      </c>
      <c r="F9" s="8">
        <f>'Нормы и нормо-часы'!K20</f>
        <v>360</v>
      </c>
      <c r="G9" s="8">
        <f>Расценки!F19</f>
        <v>380</v>
      </c>
      <c r="H9" s="10">
        <f>'Нормы и нормо-часы'!W20</f>
        <v>5.2631578947368418E-2</v>
      </c>
      <c r="I9" s="9">
        <f>Расценки!H19</f>
        <v>480</v>
      </c>
      <c r="J9" s="10">
        <f>Расценки!J19</f>
        <v>0.26315789473684204</v>
      </c>
      <c r="K9" s="8">
        <f>'Нормы и нормо-часы'!L20</f>
        <v>428</v>
      </c>
      <c r="L9" s="8">
        <f>Расценки!G19</f>
        <v>437</v>
      </c>
      <c r="M9" s="10">
        <f>'Нормы и нормо-часы'!X20</f>
        <v>2.0594965675057208E-2</v>
      </c>
      <c r="N9" s="9">
        <f>Расценки!I19</f>
        <v>571</v>
      </c>
      <c r="O9" s="10">
        <f>Расценки!K19</f>
        <v>0.30663615560640722</v>
      </c>
      <c r="P9" s="7" t="str">
        <f>TEXT('Нормы и нормо-часы'!AC20,"0%")&amp;" / "&amp;TEXT('Нормы и нормо-часы'!AD20,"0%")</f>
        <v>25% / 25%</v>
      </c>
    </row>
    <row r="10" spans="1:16" x14ac:dyDescent="0.25">
      <c r="A10" s="7" t="s">
        <v>83</v>
      </c>
      <c r="B10" s="7" t="s">
        <v>84</v>
      </c>
      <c r="C10" s="7" t="s">
        <v>54</v>
      </c>
      <c r="D10" s="7" t="s">
        <v>85</v>
      </c>
      <c r="E10" s="15">
        <f>'Нормы и нормо-часы'!F21</f>
        <v>0.9</v>
      </c>
      <c r="F10" s="8">
        <f>'Нормы и нормо-часы'!K21</f>
        <v>990</v>
      </c>
      <c r="G10" s="8">
        <f>Расценки!F20</f>
        <v>1100</v>
      </c>
      <c r="H10" s="10">
        <f>'Нормы и нормо-часы'!W21</f>
        <v>0.1</v>
      </c>
      <c r="I10" s="9">
        <f>Расценки!H20</f>
        <v>1320</v>
      </c>
      <c r="J10" s="10">
        <f>Расценки!J20</f>
        <v>0.19999999999999996</v>
      </c>
      <c r="K10" s="8">
        <f>'Нормы и нормо-часы'!L21</f>
        <v>1170</v>
      </c>
      <c r="L10" s="8">
        <f>Расценки!G20</f>
        <v>1265</v>
      </c>
      <c r="M10" s="10">
        <f>'Нормы и нормо-часы'!X21</f>
        <v>7.5098814229249009E-2</v>
      </c>
      <c r="N10" s="9">
        <f>Расценки!I20</f>
        <v>1560</v>
      </c>
      <c r="O10" s="10">
        <f>Расценки!K20</f>
        <v>0.23320158102766797</v>
      </c>
      <c r="P10" s="7" t="str">
        <f>TEXT('Нормы и нормо-часы'!AC21,"0%")&amp;" / "&amp;TEXT('Нормы и нормо-часы'!AD21,"0%")</f>
        <v>25% / 25%</v>
      </c>
    </row>
    <row r="11" spans="1:16" x14ac:dyDescent="0.25">
      <c r="A11" s="7" t="s">
        <v>90</v>
      </c>
      <c r="B11" s="7" t="s">
        <v>91</v>
      </c>
      <c r="C11" s="7" t="s">
        <v>54</v>
      </c>
      <c r="D11" s="7" t="s">
        <v>85</v>
      </c>
      <c r="E11" s="15">
        <f>'Нормы и нормо-часы'!F23</f>
        <v>0.6</v>
      </c>
      <c r="F11" s="8">
        <f>'Нормы и нормо-часы'!K23</f>
        <v>660</v>
      </c>
      <c r="G11" s="8">
        <f>Расценки!F22</f>
        <v>650</v>
      </c>
      <c r="H11" s="10">
        <f>'Нормы и нормо-часы'!W23</f>
        <v>-1.5384615384615385E-2</v>
      </c>
      <c r="I11" s="9">
        <f>Расценки!H22</f>
        <v>880</v>
      </c>
      <c r="J11" s="10">
        <f>Расценки!J22</f>
        <v>0.35384615384615392</v>
      </c>
      <c r="K11" s="8">
        <f>'Нормы и нормо-часы'!L23</f>
        <v>780</v>
      </c>
      <c r="L11" s="8">
        <f>Расценки!G22</f>
        <v>747</v>
      </c>
      <c r="M11" s="10">
        <f>'Нормы и нормо-часы'!X23</f>
        <v>-4.4176706827309238E-2</v>
      </c>
      <c r="N11" s="9">
        <f>Расценки!I22</f>
        <v>1040</v>
      </c>
      <c r="O11" s="10">
        <f>Расценки!K22</f>
        <v>0.39223560910307897</v>
      </c>
      <c r="P11" s="7" t="str">
        <f>TEXT('Нормы и нормо-часы'!AC23,"0%")&amp;" / "&amp;TEXT('Нормы и нормо-часы'!AD23,"0%")</f>
        <v>25% / 25%</v>
      </c>
    </row>
    <row r="12" spans="1:16" x14ac:dyDescent="0.25">
      <c r="A12" s="7" t="s">
        <v>94</v>
      </c>
      <c r="B12" s="7" t="s">
        <v>95</v>
      </c>
      <c r="C12" s="7" t="s">
        <v>54</v>
      </c>
      <c r="D12" s="7" t="s">
        <v>85</v>
      </c>
      <c r="E12" s="15">
        <f>'Нормы и нормо-часы'!F24</f>
        <v>1</v>
      </c>
      <c r="F12" s="8">
        <f>'Нормы и нормо-часы'!K24</f>
        <v>1100</v>
      </c>
      <c r="G12" s="8">
        <f>Расценки!F23</f>
        <v>1100</v>
      </c>
      <c r="H12" s="10">
        <f>'Нормы и нормо-часы'!W24</f>
        <v>0</v>
      </c>
      <c r="I12" s="9">
        <f>Расценки!H23</f>
        <v>1467</v>
      </c>
      <c r="J12" s="10">
        <f>Расценки!J23</f>
        <v>0.33363636363636373</v>
      </c>
      <c r="K12" s="8">
        <f>'Нормы и нормо-часы'!L24</f>
        <v>1300</v>
      </c>
      <c r="L12" s="8">
        <f>Расценки!G23</f>
        <v>1265</v>
      </c>
      <c r="M12" s="10">
        <f>'Нормы и нормо-часы'!X24</f>
        <v>-2.766798418972332E-2</v>
      </c>
      <c r="N12" s="9">
        <f>Расценки!I23</f>
        <v>1734</v>
      </c>
      <c r="O12" s="10">
        <f>Расценки!K23</f>
        <v>0.37075098814229257</v>
      </c>
      <c r="P12" s="7" t="str">
        <f>TEXT('Нормы и нормо-часы'!AC24,"0%")&amp;" / "&amp;TEXT('Нормы и нормо-часы'!AD24,"0%")</f>
        <v>25% / 25%</v>
      </c>
    </row>
    <row r="13" spans="1:16" x14ac:dyDescent="0.25">
      <c r="A13" s="7" t="s">
        <v>98</v>
      </c>
      <c r="B13" s="7" t="s">
        <v>99</v>
      </c>
      <c r="C13" s="7" t="s">
        <v>54</v>
      </c>
      <c r="D13" s="7" t="s">
        <v>41</v>
      </c>
      <c r="E13" s="15">
        <f>'Нормы и нормо-часы'!F25</f>
        <v>1</v>
      </c>
      <c r="F13" s="8">
        <f>'Нормы и нормо-часы'!K25</f>
        <v>900</v>
      </c>
      <c r="G13" s="8">
        <f>Расценки!F24</f>
        <v>1200</v>
      </c>
      <c r="H13" s="10">
        <f>'Нормы и нормо-часы'!W25</f>
        <v>0.25</v>
      </c>
      <c r="I13" s="9">
        <f>Расценки!H24</f>
        <v>1200</v>
      </c>
      <c r="J13" s="10">
        <f>Расценки!J24</f>
        <v>0</v>
      </c>
      <c r="K13" s="8">
        <f>'Нормы и нормо-часы'!L25</f>
        <v>1080</v>
      </c>
      <c r="L13" s="8">
        <f>Расценки!G24</f>
        <v>1380</v>
      </c>
      <c r="M13" s="10">
        <f>'Нормы и нормо-часы'!X25</f>
        <v>0.21739130434782608</v>
      </c>
      <c r="N13" s="9">
        <f>Расценки!I24</f>
        <v>1440</v>
      </c>
      <c r="O13" s="10">
        <f>Расценки!K24</f>
        <v>4.3478260869565188E-2</v>
      </c>
      <c r="P13" s="7" t="str">
        <f>TEXT('Нормы и нормо-часы'!AC25,"0%")&amp;" / "&amp;TEXT('Нормы и нормо-часы'!AD25,"0%")</f>
        <v>25% / 25%</v>
      </c>
    </row>
    <row r="14" spans="1:16" x14ac:dyDescent="0.25">
      <c r="A14" s="7" t="s">
        <v>103</v>
      </c>
      <c r="B14" s="7" t="s">
        <v>104</v>
      </c>
      <c r="C14" s="7" t="s">
        <v>28</v>
      </c>
      <c r="D14" s="7" t="s">
        <v>35</v>
      </c>
      <c r="E14" s="15">
        <f>'Нормы и нормо-часы'!F27</f>
        <v>7.5</v>
      </c>
      <c r="F14" s="8">
        <f>'Нормы и нормо-часы'!K27</f>
        <v>4125</v>
      </c>
      <c r="G14" s="8">
        <f>Расценки!F26</f>
        <v>4000</v>
      </c>
      <c r="H14" s="10">
        <f>'Нормы и нормо-часы'!W27</f>
        <v>-3.125E-2</v>
      </c>
      <c r="I14" s="9">
        <f>Расценки!H26</f>
        <v>5500</v>
      </c>
      <c r="J14" s="10">
        <f>Расценки!J26</f>
        <v>0.375</v>
      </c>
      <c r="K14" s="8">
        <f>'Нормы и нормо-часы'!L27</f>
        <v>4950</v>
      </c>
      <c r="L14" s="8">
        <f>Расценки!G26</f>
        <v>4600</v>
      </c>
      <c r="M14" s="10">
        <f>'Нормы и нормо-часы'!X27</f>
        <v>-7.6086956521739135E-2</v>
      </c>
      <c r="N14" s="9">
        <f>Расценки!I26</f>
        <v>6600</v>
      </c>
      <c r="O14" s="10">
        <f>Расценки!K26</f>
        <v>0.43478260869565211</v>
      </c>
      <c r="P14" s="7" t="str">
        <f>TEXT('Нормы и нормо-часы'!AC27,"0%")&amp;" / "&amp;TEXT('Нормы и нормо-часы'!AD27,"0%")</f>
        <v>25% / 25%</v>
      </c>
    </row>
    <row r="15" spans="1:16" x14ac:dyDescent="0.25">
      <c r="A15" s="7" t="s">
        <v>107</v>
      </c>
      <c r="B15" s="7" t="s">
        <v>108</v>
      </c>
      <c r="C15" s="7" t="s">
        <v>28</v>
      </c>
      <c r="D15" s="7" t="s">
        <v>35</v>
      </c>
      <c r="E15" s="15">
        <f>'Нормы и нормо-часы'!F28</f>
        <v>11</v>
      </c>
      <c r="F15" s="8">
        <f>'Нормы и нормо-часы'!K28</f>
        <v>6050</v>
      </c>
      <c r="G15" s="8">
        <f>Расценки!F27</f>
        <v>7500</v>
      </c>
      <c r="H15" s="10">
        <f>'Нормы и нормо-часы'!W28</f>
        <v>0.19333333333333333</v>
      </c>
      <c r="I15" s="9">
        <f>Расценки!H27</f>
        <v>8067</v>
      </c>
      <c r="J15" s="10">
        <f>Расценки!J27</f>
        <v>7.559999999999989E-2</v>
      </c>
      <c r="K15" s="8">
        <f>'Нормы и нормо-часы'!L28</f>
        <v>7260</v>
      </c>
      <c r="L15" s="8">
        <f>Расценки!G27</f>
        <v>9000</v>
      </c>
      <c r="M15" s="10">
        <f>'Нормы и нормо-часы'!X28</f>
        <v>0.19333333333333333</v>
      </c>
      <c r="N15" s="9">
        <f>Расценки!I27</f>
        <v>9680</v>
      </c>
      <c r="O15" s="10">
        <f>Расценки!K27</f>
        <v>7.5555555555555598E-2</v>
      </c>
      <c r="P15" s="7" t="str">
        <f>TEXT('Нормы и нормо-часы'!AC28,"0%")&amp;" / "&amp;TEXT('Нормы и нормо-часы'!AD28,"0%")</f>
        <v>25% / 25%</v>
      </c>
    </row>
    <row r="16" spans="1:16" x14ac:dyDescent="0.25">
      <c r="A16" s="7" t="s">
        <v>111</v>
      </c>
      <c r="B16" s="7" t="s">
        <v>112</v>
      </c>
      <c r="C16" s="7" t="s">
        <v>28</v>
      </c>
      <c r="D16" s="7" t="s">
        <v>35</v>
      </c>
      <c r="E16" s="15">
        <f>'Нормы и нормо-часы'!F29</f>
        <v>15</v>
      </c>
      <c r="F16" s="8">
        <f>'Нормы и нормо-часы'!K29</f>
        <v>8250</v>
      </c>
      <c r="G16" s="8">
        <f>Расценки!F28</f>
        <v>10000</v>
      </c>
      <c r="H16" s="10">
        <f>'Нормы и нормо-часы'!W29</f>
        <v>0.17499999999999999</v>
      </c>
      <c r="I16" s="9">
        <f>Расценки!H28</f>
        <v>11000</v>
      </c>
      <c r="J16" s="10">
        <f>Расценки!J28</f>
        <v>0.10000000000000009</v>
      </c>
      <c r="K16" s="8">
        <f>'Нормы и нормо-часы'!L29</f>
        <v>9900</v>
      </c>
      <c r="L16" s="8">
        <f>Расценки!G28</f>
        <v>12000</v>
      </c>
      <c r="M16" s="10">
        <f>'Нормы и нормо-часы'!X29</f>
        <v>0.17499999999999999</v>
      </c>
      <c r="N16" s="9">
        <f>Расценки!I28</f>
        <v>13200</v>
      </c>
      <c r="O16" s="10">
        <f>Расценки!K28</f>
        <v>0.10000000000000009</v>
      </c>
      <c r="P16" s="7" t="str">
        <f>TEXT('Нормы и нормо-часы'!AC29,"0%")&amp;" / "&amp;TEXT('Нормы и нормо-часы'!AD29,"0%")</f>
        <v>25% / 25%</v>
      </c>
    </row>
    <row r="17" spans="1:16" x14ac:dyDescent="0.25">
      <c r="A17" s="7" t="s">
        <v>120</v>
      </c>
      <c r="B17" s="7" t="s">
        <v>121</v>
      </c>
      <c r="C17" s="7" t="s">
        <v>54</v>
      </c>
      <c r="D17" s="7" t="s">
        <v>35</v>
      </c>
      <c r="E17" s="15">
        <f>'Нормы и нормо-часы'!F32</f>
        <v>0.04</v>
      </c>
      <c r="F17" s="8">
        <f>'Нормы и нормо-часы'!K32</f>
        <v>22</v>
      </c>
      <c r="G17" s="8">
        <f>Расценки!F31</f>
        <v>30</v>
      </c>
      <c r="H17" s="10">
        <f>'Нормы и нормо-часы'!W32</f>
        <v>0.26666666666666666</v>
      </c>
      <c r="I17" s="9">
        <f>Расценки!H31</f>
        <v>30</v>
      </c>
      <c r="J17" s="10">
        <f>Расценки!J31</f>
        <v>0</v>
      </c>
      <c r="K17" s="8">
        <f>'Нормы и нормо-часы'!L32</f>
        <v>26</v>
      </c>
      <c r="L17" s="8">
        <f>Расценки!G31</f>
        <v>34.5</v>
      </c>
      <c r="M17" s="10">
        <f>'Нормы и нормо-часы'!X32</f>
        <v>0.24637681159420291</v>
      </c>
      <c r="N17" s="9">
        <f>Расценки!I31</f>
        <v>35</v>
      </c>
      <c r="O17" s="10">
        <f>Расценки!K31</f>
        <v>1.449275362318847E-2</v>
      </c>
      <c r="P17" s="7" t="str">
        <f>TEXT('Нормы и нормо-часы'!AC32,"0%")&amp;" / "&amp;TEXT('Нормы и нормо-часы'!AD32,"0%")</f>
        <v>27% / 26%</v>
      </c>
    </row>
    <row r="18" spans="1:16" x14ac:dyDescent="0.25">
      <c r="A18" s="7" t="s">
        <v>124</v>
      </c>
      <c r="B18" s="7" t="s">
        <v>125</v>
      </c>
      <c r="C18" s="7" t="s">
        <v>54</v>
      </c>
      <c r="D18" s="7" t="s">
        <v>35</v>
      </c>
      <c r="E18" s="15">
        <f>'Нормы и нормо-часы'!F33</f>
        <v>1.2E-2</v>
      </c>
      <c r="F18" s="8">
        <f>'Нормы и нормо-часы'!K33</f>
        <v>7</v>
      </c>
      <c r="G18" s="8">
        <f>Расценки!F32</f>
        <v>8</v>
      </c>
      <c r="H18" s="10">
        <f>'Нормы и нормо-часы'!W33</f>
        <v>0.125</v>
      </c>
      <c r="I18" s="9">
        <f>Расценки!H32</f>
        <v>10</v>
      </c>
      <c r="J18" s="10">
        <f>Расценки!J32</f>
        <v>0.25</v>
      </c>
      <c r="K18" s="8">
        <f>'Нормы и нормо-часы'!L33</f>
        <v>8</v>
      </c>
      <c r="L18" s="8">
        <f>Расценки!G32</f>
        <v>9</v>
      </c>
      <c r="M18" s="10">
        <f>'Нормы и нормо-часы'!X33</f>
        <v>0.1111111111111111</v>
      </c>
      <c r="N18" s="9">
        <f>Расценки!I32</f>
        <v>11</v>
      </c>
      <c r="O18" s="10">
        <f>Расценки!K32</f>
        <v>0.22222222222222232</v>
      </c>
      <c r="P18" s="7" t="str">
        <f>TEXT('Нормы и нормо-часы'!AC33,"0%")&amp;" / "&amp;TEXT('Нормы и нормо-часы'!AD33,"0%")</f>
        <v>30% / 27%</v>
      </c>
    </row>
    <row r="19" spans="1:16" x14ac:dyDescent="0.25">
      <c r="A19" s="7" t="s">
        <v>127</v>
      </c>
      <c r="B19" s="7" t="s">
        <v>128</v>
      </c>
      <c r="C19" s="7" t="s">
        <v>50</v>
      </c>
      <c r="D19" s="7" t="s">
        <v>80</v>
      </c>
      <c r="E19" s="15">
        <f>'Нормы и нормо-часы'!F34</f>
        <v>0.15</v>
      </c>
      <c r="F19" s="8">
        <f>'Нормы и нормо-часы'!K34</f>
        <v>120</v>
      </c>
      <c r="G19" s="8">
        <f>Расценки!F33</f>
        <v>120</v>
      </c>
      <c r="H19" s="10">
        <f>'Нормы и нормо-часы'!W34</f>
        <v>0</v>
      </c>
      <c r="I19" s="9">
        <f>Расценки!H33</f>
        <v>160</v>
      </c>
      <c r="J19" s="10">
        <f>Расценки!J33</f>
        <v>0.33333333333333326</v>
      </c>
      <c r="K19" s="8">
        <f>'Нормы и нормо-часы'!L34</f>
        <v>143</v>
      </c>
      <c r="L19" s="8">
        <f>Расценки!G33</f>
        <v>138</v>
      </c>
      <c r="M19" s="10">
        <f>'Нормы и нормо-часы'!X34</f>
        <v>-3.6231884057971016E-2</v>
      </c>
      <c r="N19" s="9">
        <f>Расценки!I33</f>
        <v>191</v>
      </c>
      <c r="O19" s="10">
        <f>Расценки!K33</f>
        <v>0.38405797101449268</v>
      </c>
      <c r="P19" s="7" t="str">
        <f>TEXT('Нормы и нормо-часы'!AC34,"0%")&amp;" / "&amp;TEXT('Нормы и нормо-часы'!AD34,"0%")</f>
        <v>25% / 25%</v>
      </c>
    </row>
    <row r="20" spans="1:16" x14ac:dyDescent="0.25">
      <c r="A20" s="7" t="s">
        <v>131</v>
      </c>
      <c r="B20" s="7" t="s">
        <v>132</v>
      </c>
      <c r="C20" s="7" t="s">
        <v>50</v>
      </c>
      <c r="D20" s="7" t="s">
        <v>80</v>
      </c>
      <c r="E20" s="15">
        <f>'Нормы и нормо-часы'!F35</f>
        <v>0.2</v>
      </c>
      <c r="F20" s="8">
        <f>'Нормы и нормо-часы'!K35</f>
        <v>160</v>
      </c>
      <c r="G20" s="8">
        <f>Расценки!F34</f>
        <v>150</v>
      </c>
      <c r="H20" s="10">
        <f>'Нормы и нормо-часы'!W35</f>
        <v>-6.6666666666666666E-2</v>
      </c>
      <c r="I20" s="9">
        <f>Расценки!H34</f>
        <v>214</v>
      </c>
      <c r="J20" s="10">
        <f>Расценки!J34</f>
        <v>0.42666666666666675</v>
      </c>
      <c r="K20" s="8">
        <f>'Нормы и нормо-часы'!L35</f>
        <v>190</v>
      </c>
      <c r="L20" s="8">
        <f>Расценки!G34</f>
        <v>172</v>
      </c>
      <c r="M20" s="10">
        <f>'Нормы и нормо-часы'!X35</f>
        <v>-0.10465116279069768</v>
      </c>
      <c r="N20" s="9">
        <f>Расценки!I34</f>
        <v>254</v>
      </c>
      <c r="O20" s="10">
        <f>Расценки!K34</f>
        <v>0.47674418604651159</v>
      </c>
      <c r="P20" s="7" t="str">
        <f>TEXT('Нормы и нормо-часы'!AC35,"0%")&amp;" / "&amp;TEXT('Нормы и нормо-часы'!AD35,"0%")</f>
        <v>25% / 25%</v>
      </c>
    </row>
    <row r="21" spans="1:16" x14ac:dyDescent="0.25">
      <c r="A21" s="7" t="s">
        <v>134</v>
      </c>
      <c r="B21" s="7" t="s">
        <v>135</v>
      </c>
      <c r="C21" s="7" t="s">
        <v>28</v>
      </c>
      <c r="D21" s="7" t="s">
        <v>80</v>
      </c>
      <c r="E21" s="15">
        <f>'Нормы и нормо-часы'!F36</f>
        <v>9.5</v>
      </c>
      <c r="F21" s="8">
        <f>'Нормы и нормо-часы'!K36</f>
        <v>7600</v>
      </c>
      <c r="G21" s="8">
        <f>Расценки!F35</f>
        <v>6000</v>
      </c>
      <c r="H21" s="10">
        <f>'Нормы и нормо-часы'!W36</f>
        <v>-0.26666666666666666</v>
      </c>
      <c r="I21" s="9">
        <f>Расценки!H35</f>
        <v>10134</v>
      </c>
      <c r="J21" s="10">
        <f>Расценки!J35</f>
        <v>0.68900000000000006</v>
      </c>
      <c r="K21" s="8">
        <f>'Нормы и нормо-часы'!L36</f>
        <v>9025</v>
      </c>
      <c r="L21" s="8">
        <f>Расценки!G35</f>
        <v>6900</v>
      </c>
      <c r="M21" s="10">
        <f>'Нормы и нормо-часы'!X36</f>
        <v>-0.3079710144927536</v>
      </c>
      <c r="N21" s="9">
        <f>Расценки!I35</f>
        <v>12034</v>
      </c>
      <c r="O21" s="10">
        <f>Расценки!K35</f>
        <v>0.74405797101449278</v>
      </c>
      <c r="P21" s="7" t="str">
        <f>TEXT('Нормы и нормо-часы'!AC36,"0%")&amp;" / "&amp;TEXT('Нормы и нормо-часы'!AD36,"0%")</f>
        <v>25% / 25%</v>
      </c>
    </row>
    <row r="22" spans="1:16" x14ac:dyDescent="0.25">
      <c r="A22" s="7" t="s">
        <v>138</v>
      </c>
      <c r="B22" s="7" t="s">
        <v>139</v>
      </c>
      <c r="C22" s="7" t="s">
        <v>28</v>
      </c>
      <c r="D22" s="7" t="s">
        <v>35</v>
      </c>
      <c r="E22" s="15">
        <f>'Нормы и нормо-часы'!F37</f>
        <v>13</v>
      </c>
      <c r="F22" s="8">
        <f>'Нормы и нормо-часы'!K37</f>
        <v>7150</v>
      </c>
      <c r="G22" s="8">
        <f>Расценки!F36</f>
        <v>8500</v>
      </c>
      <c r="H22" s="10">
        <f>'Нормы и нормо-часы'!W37</f>
        <v>0.1588235294117647</v>
      </c>
      <c r="I22" s="9">
        <f>Расценки!H36</f>
        <v>9534</v>
      </c>
      <c r="J22" s="10">
        <f>Расценки!J36</f>
        <v>0.12164705882352944</v>
      </c>
      <c r="K22" s="8">
        <f>'Нормы и нормо-часы'!L37</f>
        <v>8580</v>
      </c>
      <c r="L22" s="8">
        <f>Расценки!G36</f>
        <v>9775</v>
      </c>
      <c r="M22" s="10">
        <f>'Нормы и нормо-часы'!X37</f>
        <v>0.12225063938618926</v>
      </c>
      <c r="N22" s="9">
        <f>Расценки!I36</f>
        <v>11440</v>
      </c>
      <c r="O22" s="10">
        <f>Расценки!K36</f>
        <v>0.17033248081841434</v>
      </c>
      <c r="P22" s="7" t="str">
        <f>TEXT('Нормы и нормо-часы'!AC37,"0%")&amp;" / "&amp;TEXT('Нормы и нормо-часы'!AD37,"0%")</f>
        <v>25% / 25%</v>
      </c>
    </row>
    <row r="23" spans="1:16" x14ac:dyDescent="0.25">
      <c r="A23" s="7" t="s">
        <v>142</v>
      </c>
      <c r="B23" s="7" t="s">
        <v>143</v>
      </c>
      <c r="C23" s="7" t="s">
        <v>28</v>
      </c>
      <c r="D23" s="7" t="s">
        <v>35</v>
      </c>
      <c r="E23" s="15">
        <f>'Нормы и нормо-часы'!F38</f>
        <v>17</v>
      </c>
      <c r="F23" s="8">
        <f>'Нормы и нормо-часы'!K38</f>
        <v>9350</v>
      </c>
      <c r="G23" s="8">
        <f>Расценки!F37</f>
        <v>11000</v>
      </c>
      <c r="H23" s="10">
        <f>'Нормы и нормо-часы'!W38</f>
        <v>0.15</v>
      </c>
      <c r="I23" s="9">
        <f>Расценки!H37</f>
        <v>12467</v>
      </c>
      <c r="J23" s="10">
        <f>Расценки!J37</f>
        <v>0.13336363636363635</v>
      </c>
      <c r="K23" s="8">
        <f>'Нормы и нормо-часы'!L38</f>
        <v>11220</v>
      </c>
      <c r="L23" s="8">
        <f>Расценки!G37</f>
        <v>13200</v>
      </c>
      <c r="M23" s="10">
        <f>'Нормы и нормо-часы'!X38</f>
        <v>0.15</v>
      </c>
      <c r="N23" s="9">
        <f>Расценки!I37</f>
        <v>14960</v>
      </c>
      <c r="O23" s="10">
        <f>Расценки!K37</f>
        <v>0.1333333333333333</v>
      </c>
      <c r="P23" s="7" t="str">
        <f>TEXT('Нормы и нормо-часы'!AC38,"0%")&amp;" / "&amp;TEXT('Нормы и нормо-часы'!AD38,"0%")</f>
        <v>25% / 25%</v>
      </c>
    </row>
    <row r="24" spans="1:16" x14ac:dyDescent="0.25">
      <c r="A24" s="7" t="s">
        <v>145</v>
      </c>
      <c r="B24" s="7" t="s">
        <v>146</v>
      </c>
      <c r="C24" s="7" t="s">
        <v>50</v>
      </c>
      <c r="D24" s="7" t="s">
        <v>80</v>
      </c>
      <c r="E24" s="15">
        <f>'Нормы и нормо-часы'!F39</f>
        <v>0.4</v>
      </c>
      <c r="F24" s="8">
        <f>'Нормы и нормо-часы'!K39</f>
        <v>320</v>
      </c>
      <c r="G24" s="8">
        <f>Расценки!F38</f>
        <v>250</v>
      </c>
      <c r="H24" s="10">
        <f>'Нормы и нормо-часы'!W39</f>
        <v>-0.28000000000000003</v>
      </c>
      <c r="I24" s="9">
        <f>Расценки!H38</f>
        <v>427</v>
      </c>
      <c r="J24" s="10">
        <f>Расценки!J38</f>
        <v>0.70799999999999996</v>
      </c>
      <c r="K24" s="8">
        <f>'Нормы и нормо-часы'!L39</f>
        <v>380</v>
      </c>
      <c r="L24" s="8">
        <f>Расценки!G38</f>
        <v>288</v>
      </c>
      <c r="M24" s="10">
        <f>'Нормы и нормо-часы'!X39</f>
        <v>-0.31944444444444442</v>
      </c>
      <c r="N24" s="9">
        <f>Расценки!I38</f>
        <v>507</v>
      </c>
      <c r="O24" s="10">
        <f>Расценки!K38</f>
        <v>0.76041666666666674</v>
      </c>
      <c r="P24" s="7" t="str">
        <f>TEXT('Нормы и нормо-часы'!AC39,"0%")&amp;" / "&amp;TEXT('Нормы и нормо-часы'!AD39,"0%")</f>
        <v>25% / 25%</v>
      </c>
    </row>
    <row r="25" spans="1:16" x14ac:dyDescent="0.25">
      <c r="A25" s="7" t="s">
        <v>148</v>
      </c>
      <c r="B25" s="7" t="s">
        <v>149</v>
      </c>
      <c r="C25" s="7" t="s">
        <v>54</v>
      </c>
      <c r="D25" s="7" t="s">
        <v>80</v>
      </c>
      <c r="E25" s="15">
        <f>'Нормы и нормо-часы'!F40</f>
        <v>0.25</v>
      </c>
      <c r="F25" s="8">
        <f>'Нормы и нормо-часы'!K40</f>
        <v>200</v>
      </c>
      <c r="G25" s="8">
        <f>Расценки!F39</f>
        <v>220</v>
      </c>
      <c r="H25" s="10">
        <f>'Нормы и нормо-часы'!W40</f>
        <v>9.0909090909090912E-2</v>
      </c>
      <c r="I25" s="9">
        <f>Расценки!H39</f>
        <v>267</v>
      </c>
      <c r="J25" s="10">
        <f>Расценки!J39</f>
        <v>0.21363636363636362</v>
      </c>
      <c r="K25" s="8">
        <f>'Нормы и нормо-часы'!L40</f>
        <v>238</v>
      </c>
      <c r="L25" s="8">
        <f>Расценки!G39</f>
        <v>253</v>
      </c>
      <c r="M25" s="10">
        <f>'Нормы и нормо-часы'!X40</f>
        <v>5.9288537549407112E-2</v>
      </c>
      <c r="N25" s="9">
        <f>Расценки!I39</f>
        <v>318</v>
      </c>
      <c r="O25" s="10">
        <f>Расценки!K39</f>
        <v>0.2569169960474309</v>
      </c>
      <c r="P25" s="7" t="str">
        <f>TEXT('Нормы и нормо-часы'!AC40,"0%")&amp;" / "&amp;TEXT('Нормы и нормо-часы'!AD40,"0%")</f>
        <v>25% / 25%</v>
      </c>
    </row>
    <row r="26" spans="1:16" x14ac:dyDescent="0.25">
      <c r="A26" s="7" t="s">
        <v>152</v>
      </c>
      <c r="B26" s="7" t="s">
        <v>153</v>
      </c>
      <c r="C26" s="7" t="s">
        <v>54</v>
      </c>
      <c r="D26" s="7" t="s">
        <v>80</v>
      </c>
      <c r="E26" s="15">
        <f>'Нормы и нормо-часы'!F41</f>
        <v>0.18</v>
      </c>
      <c r="F26" s="8">
        <f>'Нормы и нормо-часы'!K41</f>
        <v>144</v>
      </c>
      <c r="G26" s="8">
        <f>Расценки!F40</f>
        <v>150</v>
      </c>
      <c r="H26" s="10">
        <f>'Нормы и нормо-часы'!W41</f>
        <v>0.04</v>
      </c>
      <c r="I26" s="9">
        <f>Расценки!H40</f>
        <v>192</v>
      </c>
      <c r="J26" s="10">
        <f>Расценки!J40</f>
        <v>0.28000000000000003</v>
      </c>
      <c r="K26" s="8">
        <f>'Нормы и нормо-часы'!L41</f>
        <v>171</v>
      </c>
      <c r="L26" s="8">
        <f>Расценки!G40</f>
        <v>172</v>
      </c>
      <c r="M26" s="10">
        <f>'Нормы и нормо-часы'!X41</f>
        <v>5.8139534883720929E-3</v>
      </c>
      <c r="N26" s="9">
        <f>Расценки!I40</f>
        <v>228</v>
      </c>
      <c r="O26" s="10">
        <f>Расценки!K40</f>
        <v>0.32558139534883712</v>
      </c>
      <c r="P26" s="7" t="str">
        <f>TEXT('Нормы и нормо-часы'!AC41,"0%")&amp;" / "&amp;TEXT('Нормы и нормо-часы'!AD41,"0%")</f>
        <v>25% / 25%</v>
      </c>
    </row>
    <row r="27" spans="1:16" x14ac:dyDescent="0.25">
      <c r="A27" s="7" t="s">
        <v>155</v>
      </c>
      <c r="B27" s="7" t="s">
        <v>156</v>
      </c>
      <c r="C27" s="7" t="s">
        <v>54</v>
      </c>
      <c r="D27" s="7" t="s">
        <v>80</v>
      </c>
      <c r="E27" s="15">
        <f>'Нормы и нормо-часы'!F42</f>
        <v>0.05</v>
      </c>
      <c r="F27" s="8">
        <f>'Нормы и нормо-часы'!K42</f>
        <v>40</v>
      </c>
      <c r="G27" s="8">
        <f>Расценки!F41</f>
        <v>40</v>
      </c>
      <c r="H27" s="10">
        <f>'Нормы и нормо-часы'!W42</f>
        <v>0</v>
      </c>
      <c r="I27" s="9">
        <f>Расценки!H41</f>
        <v>54</v>
      </c>
      <c r="J27" s="10">
        <f>Расценки!J41</f>
        <v>0.35000000000000009</v>
      </c>
      <c r="K27" s="8">
        <f>'Нормы и нормо-часы'!L42</f>
        <v>48</v>
      </c>
      <c r="L27" s="8">
        <f>Расценки!G41</f>
        <v>46</v>
      </c>
      <c r="M27" s="10">
        <f>'Нормы и нормо-часы'!X42</f>
        <v>-4.3478260869565216E-2</v>
      </c>
      <c r="N27" s="9">
        <f>Расценки!I41</f>
        <v>64</v>
      </c>
      <c r="O27" s="10">
        <f>Расценки!K41</f>
        <v>0.39130434782608692</v>
      </c>
      <c r="P27" s="7" t="str">
        <f>TEXT('Нормы и нормо-часы'!AC42,"0%")&amp;" / "&amp;TEXT('Нормы и нормо-часы'!AD42,"0%")</f>
        <v>26% / 25%</v>
      </c>
    </row>
    <row r="28" spans="1:16" x14ac:dyDescent="0.25">
      <c r="A28" s="7" t="s">
        <v>158</v>
      </c>
      <c r="B28" s="7" t="s">
        <v>159</v>
      </c>
      <c r="C28" s="7" t="s">
        <v>54</v>
      </c>
      <c r="D28" s="7" t="s">
        <v>80</v>
      </c>
      <c r="E28" s="15">
        <f>'Нормы и нормо-часы'!F43</f>
        <v>0.22</v>
      </c>
      <c r="F28" s="8">
        <f>'Нормы и нормо-часы'!K43</f>
        <v>176</v>
      </c>
      <c r="G28" s="8">
        <f>Расценки!F42</f>
        <v>200</v>
      </c>
      <c r="H28" s="10">
        <f>'Нормы и нормо-часы'!W43</f>
        <v>0.12</v>
      </c>
      <c r="I28" s="9">
        <f>Расценки!H42</f>
        <v>235</v>
      </c>
      <c r="J28" s="10">
        <f>Расценки!J42</f>
        <v>0.17500000000000004</v>
      </c>
      <c r="K28" s="8">
        <f>'Нормы и нормо-часы'!L43</f>
        <v>209</v>
      </c>
      <c r="L28" s="8">
        <f>Расценки!G42</f>
        <v>230</v>
      </c>
      <c r="M28" s="10">
        <f>'Нормы и нормо-часы'!X43</f>
        <v>9.1304347826086957E-2</v>
      </c>
      <c r="N28" s="9">
        <f>Расценки!I42</f>
        <v>279</v>
      </c>
      <c r="O28" s="10">
        <f>Расценки!K42</f>
        <v>0.21304347826086967</v>
      </c>
      <c r="P28" s="7" t="str">
        <f>TEXT('Нормы и нормо-часы'!AC43,"0%")&amp;" / "&amp;TEXT('Нормы и нормо-часы'!AD43,"0%")</f>
        <v>25% / 25%</v>
      </c>
    </row>
    <row r="29" spans="1:16" x14ac:dyDescent="0.25">
      <c r="A29" s="7" t="s">
        <v>161</v>
      </c>
      <c r="B29" s="7" t="s">
        <v>162</v>
      </c>
      <c r="C29" s="7" t="s">
        <v>50</v>
      </c>
      <c r="D29" s="7" t="s">
        <v>80</v>
      </c>
      <c r="E29" s="15">
        <f>'Нормы и нормо-часы'!F44</f>
        <v>0.15</v>
      </c>
      <c r="F29" s="8">
        <f>'Нормы и нормо-часы'!K44</f>
        <v>120</v>
      </c>
      <c r="G29" s="8">
        <f>Расценки!F43</f>
        <v>120</v>
      </c>
      <c r="H29" s="10">
        <f>'Нормы и нормо-часы'!W44</f>
        <v>0</v>
      </c>
      <c r="I29" s="9">
        <f>Расценки!H43</f>
        <v>160</v>
      </c>
      <c r="J29" s="10">
        <f>Расценки!J43</f>
        <v>0.33333333333333326</v>
      </c>
      <c r="K29" s="8">
        <f>'Нормы и нормо-часы'!L44</f>
        <v>143</v>
      </c>
      <c r="L29" s="8">
        <f>Расценки!G43</f>
        <v>138</v>
      </c>
      <c r="M29" s="10">
        <f>'Нормы и нормо-часы'!X44</f>
        <v>-3.6231884057971016E-2</v>
      </c>
      <c r="N29" s="9">
        <f>Расценки!I43</f>
        <v>191</v>
      </c>
      <c r="O29" s="10">
        <f>Расценки!K43</f>
        <v>0.38405797101449268</v>
      </c>
      <c r="P29" s="7" t="str">
        <f>TEXT('Нормы и нормо-часы'!AC44,"0%")&amp;" / "&amp;TEXT('Нормы и нормо-часы'!AD44,"0%")</f>
        <v>25% / 25%</v>
      </c>
    </row>
    <row r="30" spans="1:16" x14ac:dyDescent="0.25">
      <c r="A30" s="7" t="s">
        <v>164</v>
      </c>
      <c r="B30" s="7" t="s">
        <v>165</v>
      </c>
      <c r="C30" s="7" t="s">
        <v>54</v>
      </c>
      <c r="D30" s="7" t="s">
        <v>80</v>
      </c>
      <c r="E30" s="15">
        <f>'Нормы и нормо-часы'!F45</f>
        <v>0.1</v>
      </c>
      <c r="F30" s="8">
        <f>'Нормы и нормо-часы'!K45</f>
        <v>80</v>
      </c>
      <c r="G30" s="8">
        <f>Расценки!F44</f>
        <v>90</v>
      </c>
      <c r="H30" s="10">
        <f>'Нормы и нормо-часы'!W45</f>
        <v>0.1111111111111111</v>
      </c>
      <c r="I30" s="9">
        <f>Расценки!H44</f>
        <v>107</v>
      </c>
      <c r="J30" s="10">
        <f>Расценки!J44</f>
        <v>0.18888888888888888</v>
      </c>
      <c r="K30" s="8">
        <f>'Нормы и нормо-часы'!L45</f>
        <v>95</v>
      </c>
      <c r="L30" s="8">
        <f>Расценки!G44</f>
        <v>103</v>
      </c>
      <c r="M30" s="10">
        <f>'Нормы и нормо-часы'!X45</f>
        <v>7.7669902912621352E-2</v>
      </c>
      <c r="N30" s="9">
        <f>Расценки!I44</f>
        <v>127</v>
      </c>
      <c r="O30" s="10">
        <f>Расценки!K44</f>
        <v>0.23300970873786397</v>
      </c>
      <c r="P30" s="7" t="str">
        <f>TEXT('Нормы и нормо-часы'!AC45,"0%")&amp;" / "&amp;TEXT('Нормы и нормо-часы'!AD45,"0%")</f>
        <v>25% / 25%</v>
      </c>
    </row>
    <row r="31" spans="1:16" x14ac:dyDescent="0.25">
      <c r="A31" s="7" t="s">
        <v>168</v>
      </c>
      <c r="B31" s="7" t="s">
        <v>169</v>
      </c>
      <c r="C31" s="7" t="s">
        <v>54</v>
      </c>
      <c r="D31" s="7" t="s">
        <v>80</v>
      </c>
      <c r="E31" s="15">
        <f>'Нормы и нормо-часы'!F46</f>
        <v>0.5</v>
      </c>
      <c r="F31" s="8">
        <f>'Нормы и нормо-часы'!K46</f>
        <v>400</v>
      </c>
      <c r="G31" s="8">
        <f>Расценки!F45</f>
        <v>450</v>
      </c>
      <c r="H31" s="10">
        <f>'Нормы и нормо-часы'!W46</f>
        <v>0.1111111111111111</v>
      </c>
      <c r="I31" s="9">
        <f>Расценки!H45</f>
        <v>534</v>
      </c>
      <c r="J31" s="10">
        <f>Расценки!J45</f>
        <v>0.18666666666666676</v>
      </c>
      <c r="K31" s="8">
        <f>'Нормы и нормо-часы'!L46</f>
        <v>475</v>
      </c>
      <c r="L31" s="8">
        <f>Расценки!G45</f>
        <v>518</v>
      </c>
      <c r="M31" s="10">
        <f>'Нормы и нормо-часы'!X46</f>
        <v>8.3011583011583012E-2</v>
      </c>
      <c r="N31" s="9">
        <f>Расценки!I45</f>
        <v>634</v>
      </c>
      <c r="O31" s="10">
        <f>Расценки!K45</f>
        <v>0.22393822393822393</v>
      </c>
      <c r="P31" s="7" t="str">
        <f>TEXT('Нормы и нормо-часы'!AC46,"0%")&amp;" / "&amp;TEXT('Нормы и нормо-часы'!AD46,"0%")</f>
        <v>25% / 25%</v>
      </c>
    </row>
    <row r="32" spans="1:16" x14ac:dyDescent="0.25">
      <c r="A32" s="7" t="s">
        <v>172</v>
      </c>
      <c r="B32" s="7" t="s">
        <v>173</v>
      </c>
      <c r="C32" s="7" t="s">
        <v>54</v>
      </c>
      <c r="D32" s="7" t="s">
        <v>80</v>
      </c>
      <c r="E32" s="15">
        <f>'Нормы и нормо-часы'!F47</f>
        <v>0.2</v>
      </c>
      <c r="F32" s="8">
        <f>'Нормы и нормо-часы'!K47</f>
        <v>160</v>
      </c>
      <c r="G32" s="8">
        <f>Расценки!F46</f>
        <v>200</v>
      </c>
      <c r="H32" s="10">
        <f>'Нормы и нормо-часы'!W47</f>
        <v>0.2</v>
      </c>
      <c r="I32" s="9">
        <f>Расценки!H46</f>
        <v>214</v>
      </c>
      <c r="J32" s="10">
        <f>Расценки!J46</f>
        <v>7.0000000000000062E-2</v>
      </c>
      <c r="K32" s="8">
        <f>'Нормы и нормо-часы'!L47</f>
        <v>190</v>
      </c>
      <c r="L32" s="8">
        <f>Расценки!G46</f>
        <v>230</v>
      </c>
      <c r="M32" s="10">
        <f>'Нормы и нормо-часы'!X47</f>
        <v>0.17391304347826086</v>
      </c>
      <c r="N32" s="9">
        <f>Расценки!I46</f>
        <v>254</v>
      </c>
      <c r="O32" s="10">
        <f>Расценки!K46</f>
        <v>0.10434782608695659</v>
      </c>
      <c r="P32" s="7" t="str">
        <f>TEXT('Нормы и нормо-часы'!AC47,"0%")&amp;" / "&amp;TEXT('Нормы и нормо-часы'!AD47,"0%")</f>
        <v>25% / 25%</v>
      </c>
    </row>
    <row r="33" spans="1:16" x14ac:dyDescent="0.25">
      <c r="A33" s="7" t="s">
        <v>178</v>
      </c>
      <c r="B33" s="7" t="s">
        <v>179</v>
      </c>
      <c r="C33" s="7" t="s">
        <v>50</v>
      </c>
      <c r="D33" s="7" t="s">
        <v>85</v>
      </c>
      <c r="E33" s="15">
        <f>'Нормы и нормо-часы'!F49</f>
        <v>0.15</v>
      </c>
      <c r="F33" s="8">
        <f>'Нормы и нормо-часы'!K49</f>
        <v>165</v>
      </c>
      <c r="G33" s="8">
        <f>Расценки!F48</f>
        <v>120</v>
      </c>
      <c r="H33" s="10">
        <f>'Нормы и нормо-часы'!W49</f>
        <v>-0.375</v>
      </c>
      <c r="I33" s="9">
        <f>Расценки!H48</f>
        <v>220</v>
      </c>
      <c r="J33" s="10">
        <f>Расценки!J48</f>
        <v>0.83333333333333326</v>
      </c>
      <c r="K33" s="8">
        <f>'Нормы и нормо-часы'!L49</f>
        <v>195</v>
      </c>
      <c r="L33" s="8">
        <f>Расценки!G48</f>
        <v>138</v>
      </c>
      <c r="M33" s="10">
        <f>'Нормы и нормо-часы'!X49</f>
        <v>-0.41304347826086957</v>
      </c>
      <c r="N33" s="9">
        <f>Расценки!I48</f>
        <v>260</v>
      </c>
      <c r="O33" s="10">
        <f>Расценки!K48</f>
        <v>0.88405797101449268</v>
      </c>
      <c r="P33" s="7" t="str">
        <f>TEXT('Нормы и нормо-часы'!AC49,"0%")&amp;" / "&amp;TEXT('Нормы и нормо-часы'!AD49,"0%")</f>
        <v>25% / 25%</v>
      </c>
    </row>
    <row r="34" spans="1:16" x14ac:dyDescent="0.25">
      <c r="A34" s="7" t="s">
        <v>184</v>
      </c>
      <c r="B34" s="7" t="s">
        <v>185</v>
      </c>
      <c r="C34" s="7" t="s">
        <v>186</v>
      </c>
      <c r="D34" s="7" t="s">
        <v>41</v>
      </c>
      <c r="E34" s="15">
        <f>'Нормы и нормо-часы'!F52</f>
        <v>20</v>
      </c>
      <c r="F34" s="8">
        <f>'Нормы и нормо-часы'!K52</f>
        <v>18000</v>
      </c>
      <c r="G34" s="8">
        <f>Расценки!F51</f>
        <v>12000</v>
      </c>
      <c r="H34" s="10">
        <f>'Нормы и нормо-часы'!W52</f>
        <v>-0.5</v>
      </c>
      <c r="I34" s="9">
        <f>Расценки!H51</f>
        <v>24000</v>
      </c>
      <c r="J34" s="10">
        <f>Расценки!J51</f>
        <v>1</v>
      </c>
      <c r="K34" s="8">
        <f>'Нормы и нормо-часы'!L52</f>
        <v>21600</v>
      </c>
      <c r="L34" s="8">
        <f>Расценки!G51</f>
        <v>13800</v>
      </c>
      <c r="M34" s="10">
        <f>'Нормы и нормо-часы'!X52</f>
        <v>-0.56521739130434778</v>
      </c>
      <c r="N34" s="9">
        <f>Расценки!I51</f>
        <v>28800</v>
      </c>
      <c r="O34" s="10">
        <f>Расценки!K51</f>
        <v>1.0869565217391304</v>
      </c>
      <c r="P34" s="7" t="str">
        <f>TEXT('Нормы и нормо-часы'!AC52,"0%")&amp;" / "&amp;TEXT('Нормы и нормо-часы'!AD52,"0%")</f>
        <v>25% / 25%</v>
      </c>
    </row>
    <row r="35" spans="1:16" x14ac:dyDescent="0.25">
      <c r="A35" s="7" t="s">
        <v>189</v>
      </c>
      <c r="B35" s="7" t="s">
        <v>190</v>
      </c>
      <c r="C35" s="7" t="s">
        <v>28</v>
      </c>
      <c r="D35" s="7" t="s">
        <v>35</v>
      </c>
      <c r="E35" s="15">
        <f>'Нормы и нормо-часы'!F53</f>
        <v>17</v>
      </c>
      <c r="F35" s="8">
        <f>'Нормы и нормо-часы'!K53</f>
        <v>9350</v>
      </c>
      <c r="G35" s="8">
        <f>Расценки!F52</f>
        <v>11000</v>
      </c>
      <c r="H35" s="10">
        <f>'Нормы и нормо-часы'!W53</f>
        <v>0.15</v>
      </c>
      <c r="I35" s="9">
        <f>Расценки!H52</f>
        <v>12467</v>
      </c>
      <c r="J35" s="10">
        <f>Расценки!J52</f>
        <v>0.13336363636363635</v>
      </c>
      <c r="K35" s="8">
        <f>'Нормы и нормо-часы'!L53</f>
        <v>11220</v>
      </c>
      <c r="L35" s="8">
        <f>Расценки!G52</f>
        <v>13200</v>
      </c>
      <c r="M35" s="10">
        <f>'Нормы и нормо-часы'!X53</f>
        <v>0.15</v>
      </c>
      <c r="N35" s="9">
        <f>Расценки!I52</f>
        <v>14960</v>
      </c>
      <c r="O35" s="10">
        <f>Расценки!K52</f>
        <v>0.1333333333333333</v>
      </c>
      <c r="P35" s="7" t="str">
        <f>TEXT('Нормы и нормо-часы'!AC53,"0%")&amp;" / "&amp;TEXT('Нормы и нормо-часы'!AD53,"0%")</f>
        <v>25% / 25%</v>
      </c>
    </row>
    <row r="36" spans="1:16" x14ac:dyDescent="0.25">
      <c r="A36" s="7" t="s">
        <v>193</v>
      </c>
      <c r="B36" s="7" t="s">
        <v>194</v>
      </c>
      <c r="C36" s="7" t="s">
        <v>28</v>
      </c>
      <c r="D36" s="7" t="s">
        <v>35</v>
      </c>
      <c r="E36" s="15">
        <f>'Нормы и нормо-часы'!F54</f>
        <v>13</v>
      </c>
      <c r="F36" s="8">
        <f>'Нормы и нормо-часы'!K54</f>
        <v>7150</v>
      </c>
      <c r="G36" s="8">
        <f>Расценки!F53</f>
        <v>8500</v>
      </c>
      <c r="H36" s="10">
        <f>'Нормы и нормо-часы'!W54</f>
        <v>0.1588235294117647</v>
      </c>
      <c r="I36" s="9">
        <f>Расценки!H53</f>
        <v>9534</v>
      </c>
      <c r="J36" s="10">
        <f>Расценки!J53</f>
        <v>0.12164705882352944</v>
      </c>
      <c r="K36" s="8">
        <f>'Нормы и нормо-часы'!L54</f>
        <v>8580</v>
      </c>
      <c r="L36" s="8">
        <f>Расценки!G53</f>
        <v>10200</v>
      </c>
      <c r="M36" s="10">
        <f>'Нормы и нормо-часы'!X54</f>
        <v>0.1588235294117647</v>
      </c>
      <c r="N36" s="9">
        <f>Расценки!I53</f>
        <v>11440</v>
      </c>
      <c r="O36" s="10">
        <f>Расценки!K53</f>
        <v>0.1215686274509804</v>
      </c>
      <c r="P36" s="7" t="str">
        <f>TEXT('Нормы и нормо-часы'!AC54,"0%")&amp;" / "&amp;TEXT('Нормы и нормо-часы'!AD54,"0%")</f>
        <v>25% / 25%</v>
      </c>
    </row>
    <row r="37" spans="1:16" x14ac:dyDescent="0.25">
      <c r="A37" s="7" t="s">
        <v>196</v>
      </c>
      <c r="B37" s="7" t="s">
        <v>197</v>
      </c>
      <c r="C37" s="7" t="s">
        <v>186</v>
      </c>
      <c r="D37" s="7" t="s">
        <v>41</v>
      </c>
      <c r="E37" s="15">
        <f>'Нормы и нормо-часы'!F55</f>
        <v>12</v>
      </c>
      <c r="F37" s="8">
        <f>'Нормы и нормо-часы'!K55</f>
        <v>10800</v>
      </c>
      <c r="G37" s="8">
        <f>Расценки!F54</f>
        <v>7500</v>
      </c>
      <c r="H37" s="10">
        <f>'Нормы и нормо-часы'!W55</f>
        <v>-0.44</v>
      </c>
      <c r="I37" s="9">
        <f>Расценки!H54</f>
        <v>14400</v>
      </c>
      <c r="J37" s="10">
        <f>Расценки!J54</f>
        <v>0.91999999999999993</v>
      </c>
      <c r="K37" s="8">
        <f>'Нормы и нормо-часы'!L55</f>
        <v>12960</v>
      </c>
      <c r="L37" s="8">
        <f>Расценки!G54</f>
        <v>8625</v>
      </c>
      <c r="M37" s="10">
        <f>'Нормы и нормо-часы'!X55</f>
        <v>-0.50260869565217392</v>
      </c>
      <c r="N37" s="9">
        <f>Расценки!I54</f>
        <v>17280</v>
      </c>
      <c r="O37" s="10">
        <f>Расценки!K54</f>
        <v>1.0034782608695654</v>
      </c>
      <c r="P37" s="7" t="str">
        <f>TEXT('Нормы и нормо-часы'!AC55,"0%")&amp;" / "&amp;TEXT('Нормы и нормо-часы'!AD55,"0%")</f>
        <v>25% / 25%</v>
      </c>
    </row>
    <row r="38" spans="1:16" x14ac:dyDescent="0.25">
      <c r="A38" s="7" t="s">
        <v>214</v>
      </c>
      <c r="B38" s="7" t="s">
        <v>215</v>
      </c>
      <c r="C38" s="7" t="s">
        <v>40</v>
      </c>
      <c r="D38" s="7" t="s">
        <v>41</v>
      </c>
      <c r="E38" s="15">
        <f>'Нормы и нормо-часы'!F59</f>
        <v>18</v>
      </c>
      <c r="F38" s="8">
        <f>'Нормы и нормо-часы'!K59</f>
        <v>16200</v>
      </c>
      <c r="G38" s="8">
        <f>Расценки!F58</f>
        <v>12000</v>
      </c>
      <c r="H38" s="10">
        <f>'Нормы и нормо-часы'!W59</f>
        <v>-0.35</v>
      </c>
      <c r="I38" s="9">
        <f>Расценки!H58</f>
        <v>21600</v>
      </c>
      <c r="J38" s="10">
        <f>Расценки!J58</f>
        <v>0.8</v>
      </c>
      <c r="K38" s="8">
        <f>'Нормы и нормо-часы'!L59</f>
        <v>19440</v>
      </c>
      <c r="L38" s="8">
        <f>Расценки!G58</f>
        <v>13800</v>
      </c>
      <c r="M38" s="10">
        <f>'Нормы и нормо-часы'!X59</f>
        <v>-0.40869565217391307</v>
      </c>
      <c r="N38" s="9">
        <f>Расценки!I58</f>
        <v>25920</v>
      </c>
      <c r="O38" s="10">
        <f>Расценки!K58</f>
        <v>0.87826086956521743</v>
      </c>
      <c r="P38" s="7" t="str">
        <f>TEXT('Нормы и нормо-часы'!AC59,"0%")&amp;" / "&amp;TEXT('Нормы и нормо-часы'!AD59,"0%")</f>
        <v>25% / 25%</v>
      </c>
    </row>
    <row r="39" spans="1:16" x14ac:dyDescent="0.25">
      <c r="A39" s="7" t="s">
        <v>218</v>
      </c>
      <c r="B39" s="7" t="s">
        <v>219</v>
      </c>
      <c r="C39" s="7" t="s">
        <v>28</v>
      </c>
      <c r="D39" s="7" t="s">
        <v>35</v>
      </c>
      <c r="E39" s="15">
        <f>'Нормы и нормо-часы'!F61</f>
        <v>9</v>
      </c>
      <c r="F39" s="8">
        <f>'Нормы и нормо-часы'!K61</f>
        <v>4950</v>
      </c>
      <c r="G39" s="8">
        <f>Расценки!F60</f>
        <v>6500</v>
      </c>
      <c r="H39" s="10">
        <f>'Нормы и нормо-часы'!W61</f>
        <v>0.23846153846153847</v>
      </c>
      <c r="I39" s="9">
        <f>Расценки!H60</f>
        <v>6600</v>
      </c>
      <c r="J39" s="10">
        <f>Расценки!J60</f>
        <v>1.538461538461533E-2</v>
      </c>
      <c r="K39" s="8">
        <f>'Нормы и нормо-часы'!L61</f>
        <v>5940</v>
      </c>
      <c r="L39" s="8">
        <f>Расценки!G60</f>
        <v>7475</v>
      </c>
      <c r="M39" s="10">
        <f>'Нормы и нормо-часы'!X61</f>
        <v>0.20535117056856186</v>
      </c>
      <c r="N39" s="9">
        <f>Расценки!I60</f>
        <v>7920</v>
      </c>
      <c r="O39" s="10">
        <f>Расценки!K60</f>
        <v>5.9531772575250885E-2</v>
      </c>
      <c r="P39" s="7" t="str">
        <f>TEXT('Нормы и нормо-часы'!AC61,"0%")&amp;" / "&amp;TEXT('Нормы и нормо-часы'!AD61,"0%")</f>
        <v>25% / 25%</v>
      </c>
    </row>
    <row r="40" spans="1:16" x14ac:dyDescent="0.25">
      <c r="A40" s="7" t="s">
        <v>221</v>
      </c>
      <c r="B40" s="7" t="s">
        <v>222</v>
      </c>
      <c r="C40" s="7" t="s">
        <v>28</v>
      </c>
      <c r="D40" s="7" t="s">
        <v>35</v>
      </c>
      <c r="E40" s="15">
        <f>'Нормы и нормо-часы'!F62</f>
        <v>12</v>
      </c>
      <c r="F40" s="8">
        <f>'Нормы и нормо-часы'!K62</f>
        <v>6600</v>
      </c>
      <c r="G40" s="8">
        <f>Расценки!F61</f>
        <v>8000</v>
      </c>
      <c r="H40" s="10">
        <f>'Нормы и нормо-часы'!W62</f>
        <v>0.17499999999999999</v>
      </c>
      <c r="I40" s="9">
        <f>Расценки!H61</f>
        <v>8800</v>
      </c>
      <c r="J40" s="10">
        <f>Расценки!J61</f>
        <v>0.10000000000000009</v>
      </c>
      <c r="K40" s="8">
        <f>'Нормы и нормо-часы'!L62</f>
        <v>7920</v>
      </c>
      <c r="L40" s="8">
        <f>Расценки!G61</f>
        <v>9200</v>
      </c>
      <c r="M40" s="10">
        <f>'Нормы и нормо-часы'!X62</f>
        <v>0.1391304347826087</v>
      </c>
      <c r="N40" s="9">
        <f>Расценки!I61</f>
        <v>10560</v>
      </c>
      <c r="O40" s="10">
        <f>Расценки!K61</f>
        <v>0.14782608695652177</v>
      </c>
      <c r="P40" s="7" t="str">
        <f>TEXT('Нормы и нормо-часы'!AC62,"0%")&amp;" / "&amp;TEXT('Нормы и нормо-часы'!AD62,"0%")</f>
        <v>25% / 25%</v>
      </c>
    </row>
    <row r="41" spans="1:16" x14ac:dyDescent="0.25">
      <c r="A41" s="7" t="s">
        <v>254</v>
      </c>
      <c r="B41" s="7" t="s">
        <v>255</v>
      </c>
      <c r="C41" s="7" t="s">
        <v>54</v>
      </c>
      <c r="D41" s="7" t="s">
        <v>35</v>
      </c>
      <c r="E41" s="15">
        <f>'Нормы и нормо-часы'!F71</f>
        <v>1.4</v>
      </c>
      <c r="F41" s="8">
        <f>'Нормы и нормо-часы'!K71</f>
        <v>770</v>
      </c>
      <c r="G41" s="8">
        <f>Расценки!F70</f>
        <v>1000</v>
      </c>
      <c r="H41" s="10">
        <f>'Нормы и нормо-часы'!W71</f>
        <v>0.23</v>
      </c>
      <c r="I41" s="9">
        <f>Расценки!H70</f>
        <v>1027</v>
      </c>
      <c r="J41" s="10">
        <f>Расценки!J70</f>
        <v>2.6999999999999913E-2</v>
      </c>
      <c r="K41" s="8">
        <f>'Нормы и нормо-часы'!L71</f>
        <v>924</v>
      </c>
      <c r="L41" s="8">
        <f>Расценки!G70</f>
        <v>1150</v>
      </c>
      <c r="M41" s="10">
        <f>'Нормы и нормо-часы'!X71</f>
        <v>0.19652173913043477</v>
      </c>
      <c r="N41" s="9">
        <f>Расценки!I70</f>
        <v>1232</v>
      </c>
      <c r="O41" s="10">
        <f>Расценки!K70</f>
        <v>7.1304347826086856E-2</v>
      </c>
      <c r="P41" s="7" t="str">
        <f>TEXT('Нормы и нормо-часы'!AC71,"0%")&amp;" / "&amp;TEXT('Нормы и нормо-часы'!AD71,"0%")</f>
        <v>25% / 25%</v>
      </c>
    </row>
    <row r="42" spans="1:16" x14ac:dyDescent="0.25">
      <c r="A42" s="7" t="s">
        <v>277</v>
      </c>
      <c r="B42" s="7" t="s">
        <v>278</v>
      </c>
      <c r="C42" s="7" t="s">
        <v>54</v>
      </c>
      <c r="D42" s="7" t="s">
        <v>279</v>
      </c>
      <c r="E42" s="15">
        <f>'Нормы и нормо-часы'!F79</f>
        <v>0.5</v>
      </c>
      <c r="F42" s="8">
        <f>'Нормы и нормо-часы'!K79</f>
        <v>375</v>
      </c>
      <c r="G42" s="8">
        <f>Расценки!F78</f>
        <v>350</v>
      </c>
      <c r="H42" s="10">
        <f>'Нормы и нормо-часы'!W79</f>
        <v>-7.1428571428571425E-2</v>
      </c>
      <c r="I42" s="9">
        <f>Расценки!H78</f>
        <v>500</v>
      </c>
      <c r="J42" s="10">
        <f>Расценки!J78</f>
        <v>0.4285714285714286</v>
      </c>
      <c r="K42" s="8">
        <f>'Нормы и нормо-часы'!L79</f>
        <v>450</v>
      </c>
      <c r="L42" s="8">
        <f>Расценки!G78</f>
        <v>402</v>
      </c>
      <c r="M42" s="10">
        <f>'Нормы и нормо-часы'!X79</f>
        <v>-0.11940298507462686</v>
      </c>
      <c r="N42" s="9">
        <f>Расценки!I78</f>
        <v>600</v>
      </c>
      <c r="O42" s="10">
        <f>Расценки!K78</f>
        <v>0.49253731343283591</v>
      </c>
      <c r="P42" s="7" t="str">
        <f>TEXT('Нормы и нормо-часы'!AC79,"0%")&amp;" / "&amp;TEXT('Нормы и нормо-часы'!AD79,"0%")</f>
        <v>25% / 25%</v>
      </c>
    </row>
    <row r="43" spans="1:16" x14ac:dyDescent="0.25">
      <c r="A43" s="7" t="s">
        <v>281</v>
      </c>
      <c r="B43" s="7" t="s">
        <v>282</v>
      </c>
      <c r="C43" s="7" t="s">
        <v>54</v>
      </c>
      <c r="D43" s="7" t="s">
        <v>279</v>
      </c>
      <c r="E43" s="15">
        <f>'Нормы и нормо-часы'!F80</f>
        <v>0.25</v>
      </c>
      <c r="F43" s="8">
        <f>'Нормы и нормо-часы'!K80</f>
        <v>188</v>
      </c>
      <c r="G43" s="8">
        <f>Расценки!F79</f>
        <v>220</v>
      </c>
      <c r="H43" s="10">
        <f>'Нормы и нормо-часы'!W80</f>
        <v>0.14545454545454545</v>
      </c>
      <c r="I43" s="9">
        <f>Расценки!H79</f>
        <v>251</v>
      </c>
      <c r="J43" s="10">
        <f>Расценки!J79</f>
        <v>0.14090909090909087</v>
      </c>
      <c r="K43" s="8">
        <f>'Нормы и нормо-часы'!L80</f>
        <v>225</v>
      </c>
      <c r="L43" s="8">
        <f>Расценки!G79</f>
        <v>253</v>
      </c>
      <c r="M43" s="10">
        <f>'Нормы и нормо-часы'!X80</f>
        <v>0.11067193675889328</v>
      </c>
      <c r="N43" s="9">
        <f>Расценки!I79</f>
        <v>300</v>
      </c>
      <c r="O43" s="10">
        <f>Расценки!K79</f>
        <v>0.18577075098814233</v>
      </c>
      <c r="P43" s="7" t="str">
        <f>TEXT('Нормы и нормо-часы'!AC80,"0%")&amp;" / "&amp;TEXT('Нормы и нормо-часы'!AD80,"0%")</f>
        <v>25% / 25%</v>
      </c>
    </row>
    <row r="44" spans="1:16" x14ac:dyDescent="0.25">
      <c r="A44" s="7" t="s">
        <v>284</v>
      </c>
      <c r="B44" s="7" t="s">
        <v>285</v>
      </c>
      <c r="C44" s="7" t="s">
        <v>54</v>
      </c>
      <c r="D44" s="7" t="s">
        <v>279</v>
      </c>
      <c r="E44" s="15">
        <f>'Нормы и нормо-часы'!F81</f>
        <v>0.2</v>
      </c>
      <c r="F44" s="8">
        <f>'Нормы и нормо-часы'!K81</f>
        <v>150</v>
      </c>
      <c r="G44" s="8">
        <f>Расценки!F80</f>
        <v>180</v>
      </c>
      <c r="H44" s="10">
        <f>'Нормы и нормо-часы'!W81</f>
        <v>0.16666666666666666</v>
      </c>
      <c r="I44" s="9">
        <f>Расценки!H80</f>
        <v>200</v>
      </c>
      <c r="J44" s="10">
        <f>Расценки!J80</f>
        <v>0.11111111111111116</v>
      </c>
      <c r="K44" s="8">
        <f>'Нормы и нормо-часы'!L81</f>
        <v>180</v>
      </c>
      <c r="L44" s="8">
        <f>Расценки!G80</f>
        <v>207</v>
      </c>
      <c r="M44" s="10">
        <f>'Нормы и нормо-часы'!X81</f>
        <v>0.13043478260869565</v>
      </c>
      <c r="N44" s="9">
        <f>Расценки!I80</f>
        <v>240</v>
      </c>
      <c r="O44" s="10">
        <f>Расценки!K80</f>
        <v>0.15942028985507251</v>
      </c>
      <c r="P44" s="7" t="str">
        <f>TEXT('Нормы и нормо-часы'!AC81,"0%")&amp;" / "&amp;TEXT('Нормы и нормо-часы'!AD81,"0%")</f>
        <v>25% / 25%</v>
      </c>
    </row>
    <row r="45" spans="1:16" x14ac:dyDescent="0.25">
      <c r="A45" s="7" t="s">
        <v>288</v>
      </c>
      <c r="B45" s="7" t="s">
        <v>289</v>
      </c>
      <c r="C45" s="7" t="s">
        <v>54</v>
      </c>
      <c r="D45" s="7" t="s">
        <v>279</v>
      </c>
      <c r="E45" s="15">
        <f>'Нормы и нормо-часы'!F82</f>
        <v>0.12</v>
      </c>
      <c r="F45" s="8">
        <f>'Нормы и нормо-часы'!K82</f>
        <v>90</v>
      </c>
      <c r="G45" s="8">
        <f>Расценки!F81</f>
        <v>120</v>
      </c>
      <c r="H45" s="10">
        <f>'Нормы и нормо-часы'!W82</f>
        <v>0.25</v>
      </c>
      <c r="I45" s="9">
        <f>Расценки!H81</f>
        <v>120</v>
      </c>
      <c r="J45" s="10">
        <f>Расценки!J81</f>
        <v>0</v>
      </c>
      <c r="K45" s="8">
        <f>'Нормы и нормо-часы'!L82</f>
        <v>108</v>
      </c>
      <c r="L45" s="8">
        <f>Расценки!G81</f>
        <v>138</v>
      </c>
      <c r="M45" s="10">
        <f>'Нормы и нормо-часы'!X82</f>
        <v>0.21739130434782608</v>
      </c>
      <c r="N45" s="9">
        <f>Расценки!I81</f>
        <v>144</v>
      </c>
      <c r="O45" s="10">
        <f>Расценки!K81</f>
        <v>4.3478260869565188E-2</v>
      </c>
      <c r="P45" s="7" t="str">
        <f>TEXT('Нормы и нормо-часы'!AC82,"0%")&amp;" / "&amp;TEXT('Нормы и нормо-часы'!AD82,"0%")</f>
        <v>25% / 25%</v>
      </c>
    </row>
    <row r="46" spans="1:16" x14ac:dyDescent="0.25">
      <c r="A46" s="7" t="s">
        <v>292</v>
      </c>
      <c r="B46" s="7" t="s">
        <v>293</v>
      </c>
      <c r="C46" s="7" t="s">
        <v>54</v>
      </c>
      <c r="D46" s="7" t="s">
        <v>279</v>
      </c>
      <c r="E46" s="15">
        <f>'Нормы и нормо-часы'!F83</f>
        <v>0.18</v>
      </c>
      <c r="F46" s="8">
        <f>'Нормы и нормо-часы'!K83</f>
        <v>135</v>
      </c>
      <c r="G46" s="8">
        <f>Расценки!F82</f>
        <v>150</v>
      </c>
      <c r="H46" s="10">
        <f>'Нормы и нормо-часы'!W83</f>
        <v>0.1</v>
      </c>
      <c r="I46" s="9">
        <f>Расценки!H82</f>
        <v>180</v>
      </c>
      <c r="J46" s="10">
        <f>Расценки!J82</f>
        <v>0.19999999999999996</v>
      </c>
      <c r="K46" s="8">
        <f>'Нормы и нормо-часы'!L83</f>
        <v>162</v>
      </c>
      <c r="L46" s="8">
        <f>Расценки!G82</f>
        <v>172</v>
      </c>
      <c r="M46" s="10">
        <f>'Нормы и нормо-часы'!X83</f>
        <v>5.8139534883720929E-2</v>
      </c>
      <c r="N46" s="9">
        <f>Расценки!I82</f>
        <v>216</v>
      </c>
      <c r="O46" s="10">
        <f>Расценки!K82</f>
        <v>0.2558139534883721</v>
      </c>
      <c r="P46" s="7" t="str">
        <f>TEXT('Нормы и нормо-часы'!AC83,"0%")&amp;" / "&amp;TEXT('Нормы и нормо-часы'!AD83,"0%")</f>
        <v>25% / 25%</v>
      </c>
    </row>
    <row r="47" spans="1:16" x14ac:dyDescent="0.25">
      <c r="A47" s="7" t="s">
        <v>295</v>
      </c>
      <c r="B47" s="7" t="s">
        <v>296</v>
      </c>
      <c r="C47" s="7" t="s">
        <v>54</v>
      </c>
      <c r="D47" s="7" t="s">
        <v>279</v>
      </c>
      <c r="E47" s="15">
        <f>'Нормы и нормо-часы'!F84</f>
        <v>0.22</v>
      </c>
      <c r="F47" s="8">
        <f>'Нормы и нормо-часы'!K84</f>
        <v>165</v>
      </c>
      <c r="G47" s="8">
        <f>Расценки!F83</f>
        <v>200</v>
      </c>
      <c r="H47" s="10">
        <f>'Нормы и нормо-часы'!W84</f>
        <v>0.17499999999999999</v>
      </c>
      <c r="I47" s="9">
        <f>Расценки!H83</f>
        <v>220</v>
      </c>
      <c r="J47" s="10">
        <f>Расценки!J83</f>
        <v>0.10000000000000009</v>
      </c>
      <c r="K47" s="8">
        <f>'Нормы и нормо-часы'!L84</f>
        <v>198</v>
      </c>
      <c r="L47" s="8">
        <f>Расценки!G83</f>
        <v>230</v>
      </c>
      <c r="M47" s="10">
        <f>'Нормы и нормо-часы'!X84</f>
        <v>0.1391304347826087</v>
      </c>
      <c r="N47" s="9">
        <f>Расценки!I83</f>
        <v>264</v>
      </c>
      <c r="O47" s="10">
        <f>Расценки!K83</f>
        <v>0.14782608695652177</v>
      </c>
      <c r="P47" s="7" t="str">
        <f>TEXT('Нормы и нормо-часы'!AC84,"0%")&amp;" / "&amp;TEXT('Нормы и нормо-часы'!AD84,"0%")</f>
        <v>25% / 25%</v>
      </c>
    </row>
    <row r="48" spans="1:16" x14ac:dyDescent="0.25">
      <c r="A48" s="7" t="s">
        <v>299</v>
      </c>
      <c r="B48" s="7" t="s">
        <v>300</v>
      </c>
      <c r="C48" s="7" t="s">
        <v>54</v>
      </c>
      <c r="D48" s="7" t="s">
        <v>279</v>
      </c>
      <c r="E48" s="15">
        <f>'Нормы и нормо-часы'!F85</f>
        <v>0.18</v>
      </c>
      <c r="F48" s="8">
        <f>'Нормы и нормо-часы'!K85</f>
        <v>135</v>
      </c>
      <c r="G48" s="8">
        <f>Расценки!F84</f>
        <v>180</v>
      </c>
      <c r="H48" s="10">
        <f>'Нормы и нормо-часы'!W85</f>
        <v>0.25</v>
      </c>
      <c r="I48" s="9">
        <f>Расценки!H84</f>
        <v>180</v>
      </c>
      <c r="J48" s="10">
        <f>Расценки!J84</f>
        <v>0</v>
      </c>
      <c r="K48" s="8">
        <f>'Нормы и нормо-часы'!L85</f>
        <v>162</v>
      </c>
      <c r="L48" s="8">
        <f>Расценки!G84</f>
        <v>207</v>
      </c>
      <c r="M48" s="10">
        <f>'Нормы и нормо-часы'!X85</f>
        <v>0.21739130434782608</v>
      </c>
      <c r="N48" s="9">
        <f>Расценки!I84</f>
        <v>216</v>
      </c>
      <c r="O48" s="10">
        <f>Расценки!K84</f>
        <v>4.3478260869565188E-2</v>
      </c>
      <c r="P48" s="7" t="str">
        <f>TEXT('Нормы и нормо-часы'!AC85,"0%")&amp;" / "&amp;TEXT('Нормы и нормо-часы'!AD85,"0%")</f>
        <v>25% / 25%</v>
      </c>
    </row>
    <row r="49" spans="1:16" x14ac:dyDescent="0.25">
      <c r="A49" s="7" t="s">
        <v>303</v>
      </c>
      <c r="B49" s="7" t="s">
        <v>304</v>
      </c>
      <c r="C49" s="7" t="s">
        <v>54</v>
      </c>
      <c r="D49" s="7" t="s">
        <v>279</v>
      </c>
      <c r="E49" s="15">
        <f>'Нормы и нормо-часы'!F86</f>
        <v>0.22</v>
      </c>
      <c r="F49" s="8">
        <f>'Нормы и нормо-часы'!K86</f>
        <v>165</v>
      </c>
      <c r="G49" s="8">
        <f>Расценки!F85</f>
        <v>200</v>
      </c>
      <c r="H49" s="10">
        <f>'Нормы и нормо-часы'!W86</f>
        <v>0.17499999999999999</v>
      </c>
      <c r="I49" s="9">
        <f>Расценки!H85</f>
        <v>220</v>
      </c>
      <c r="J49" s="10">
        <f>Расценки!J85</f>
        <v>0.10000000000000009</v>
      </c>
      <c r="K49" s="8">
        <f>'Нормы и нормо-часы'!L86</f>
        <v>198</v>
      </c>
      <c r="L49" s="8">
        <f>Расценки!G85</f>
        <v>230</v>
      </c>
      <c r="M49" s="10">
        <f>'Нормы и нормо-часы'!X86</f>
        <v>0.1391304347826087</v>
      </c>
      <c r="N49" s="9">
        <f>Расценки!I85</f>
        <v>264</v>
      </c>
      <c r="O49" s="10">
        <f>Расценки!K85</f>
        <v>0.14782608695652177</v>
      </c>
      <c r="P49" s="7" t="str">
        <f>TEXT('Нормы и нормо-часы'!AC86,"0%")&amp;" / "&amp;TEXT('Нормы и нормо-часы'!AD86,"0%")</f>
        <v>25% / 25%</v>
      </c>
    </row>
    <row r="50" spans="1:16" x14ac:dyDescent="0.25">
      <c r="A50" s="7" t="s">
        <v>306</v>
      </c>
      <c r="B50" s="7" t="s">
        <v>307</v>
      </c>
      <c r="C50" s="7" t="s">
        <v>54</v>
      </c>
      <c r="D50" s="7" t="s">
        <v>279</v>
      </c>
      <c r="E50" s="15">
        <f>'Нормы и нормо-часы'!F87</f>
        <v>0.25</v>
      </c>
      <c r="F50" s="8">
        <f>'Нормы и нормо-часы'!K87</f>
        <v>188</v>
      </c>
      <c r="G50" s="8">
        <f>Расценки!F86</f>
        <v>230</v>
      </c>
      <c r="H50" s="10">
        <f>'Нормы и нормо-часы'!W87</f>
        <v>0.18260869565217391</v>
      </c>
      <c r="I50" s="9">
        <f>Расценки!H86</f>
        <v>251</v>
      </c>
      <c r="J50" s="10">
        <f>Расценки!J86</f>
        <v>9.1304347826086873E-2</v>
      </c>
      <c r="K50" s="8">
        <f>'Нормы и нормо-часы'!L87</f>
        <v>225</v>
      </c>
      <c r="L50" s="8">
        <f>Расценки!G86</f>
        <v>264</v>
      </c>
      <c r="M50" s="10">
        <f>'Нормы и нормо-часы'!X87</f>
        <v>0.14772727272727273</v>
      </c>
      <c r="N50" s="9">
        <f>Расценки!I86</f>
        <v>300</v>
      </c>
      <c r="O50" s="10">
        <f>Расценки!K86</f>
        <v>0.13636363636363646</v>
      </c>
      <c r="P50" s="7" t="str">
        <f>TEXT('Нормы и нормо-часы'!AC87,"0%")&amp;" / "&amp;TEXT('Нормы и нормо-часы'!AD87,"0%")</f>
        <v>25% / 25%</v>
      </c>
    </row>
    <row r="51" spans="1:16" x14ac:dyDescent="0.25">
      <c r="A51" s="7" t="s">
        <v>309</v>
      </c>
      <c r="B51" s="7" t="s">
        <v>310</v>
      </c>
      <c r="C51" s="7" t="s">
        <v>177</v>
      </c>
      <c r="D51" s="7" t="s">
        <v>279</v>
      </c>
      <c r="E51" s="15">
        <f>'Нормы и нормо-часы'!F88</f>
        <v>0.04</v>
      </c>
      <c r="F51" s="8">
        <f>'Нормы и нормо-часы'!K88</f>
        <v>30</v>
      </c>
      <c r="G51" s="8">
        <f>Расценки!F87</f>
        <v>40</v>
      </c>
      <c r="H51" s="10">
        <f>'Нормы и нормо-часы'!W88</f>
        <v>0.25</v>
      </c>
      <c r="I51" s="9">
        <f>Расценки!H87</f>
        <v>40</v>
      </c>
      <c r="J51" s="10">
        <f>Расценки!J87</f>
        <v>0</v>
      </c>
      <c r="K51" s="8">
        <f>'Нормы и нормо-часы'!L88</f>
        <v>36</v>
      </c>
      <c r="L51" s="8">
        <f>Расценки!G87</f>
        <v>46</v>
      </c>
      <c r="M51" s="10">
        <f>'Нормы и нормо-часы'!X88</f>
        <v>0.21739130434782608</v>
      </c>
      <c r="N51" s="9">
        <f>Расценки!I87</f>
        <v>48</v>
      </c>
      <c r="O51" s="10">
        <f>Расценки!K87</f>
        <v>4.3478260869565188E-2</v>
      </c>
      <c r="P51" s="7" t="str">
        <f>TEXT('Нормы и нормо-часы'!AC88,"0%")&amp;" / "&amp;TEXT('Нормы и нормо-часы'!AD88,"0%")</f>
        <v>25% / 25%</v>
      </c>
    </row>
    <row r="52" spans="1:16" x14ac:dyDescent="0.25">
      <c r="A52" s="7" t="s">
        <v>313</v>
      </c>
      <c r="B52" s="7" t="s">
        <v>314</v>
      </c>
      <c r="C52" s="7" t="s">
        <v>54</v>
      </c>
      <c r="D52" s="7" t="s">
        <v>279</v>
      </c>
      <c r="E52" s="15">
        <f>'Нормы и нормо-часы'!F89</f>
        <v>0.15</v>
      </c>
      <c r="F52" s="8">
        <f>'Нормы и нормо-часы'!K89</f>
        <v>113</v>
      </c>
      <c r="G52" s="8">
        <f>Расценки!F88</f>
        <v>120</v>
      </c>
      <c r="H52" s="10">
        <f>'Нормы и нормо-часы'!W89</f>
        <v>5.8333333333333334E-2</v>
      </c>
      <c r="I52" s="9">
        <f>Расценки!H88</f>
        <v>151</v>
      </c>
      <c r="J52" s="10">
        <f>Расценки!J88</f>
        <v>0.2583333333333333</v>
      </c>
      <c r="K52" s="8">
        <f>'Нормы и нормо-часы'!L89</f>
        <v>135</v>
      </c>
      <c r="L52" s="8">
        <f>Расценки!G88</f>
        <v>138</v>
      </c>
      <c r="M52" s="10">
        <f>'Нормы и нормо-часы'!X89</f>
        <v>2.1739130434782608E-2</v>
      </c>
      <c r="N52" s="9">
        <f>Расценки!I88</f>
        <v>180</v>
      </c>
      <c r="O52" s="10">
        <f>Расценки!K88</f>
        <v>0.30434782608695654</v>
      </c>
      <c r="P52" s="7" t="str">
        <f>TEXT('Нормы и нормо-часы'!AC89,"0%")&amp;" / "&amp;TEXT('Нормы и нормо-часы'!AD89,"0%")</f>
        <v>25% / 25%</v>
      </c>
    </row>
    <row r="53" spans="1:16" x14ac:dyDescent="0.25">
      <c r="A53" s="7" t="s">
        <v>328</v>
      </c>
      <c r="B53" s="7" t="s">
        <v>329</v>
      </c>
      <c r="C53" s="7" t="s">
        <v>54</v>
      </c>
      <c r="D53" s="7" t="s">
        <v>279</v>
      </c>
      <c r="E53" s="15">
        <f>'Нормы и нормо-часы'!F94</f>
        <v>0.15</v>
      </c>
      <c r="F53" s="8">
        <f>'Нормы и нормо-часы'!K94</f>
        <v>113</v>
      </c>
      <c r="G53" s="8">
        <f>Расценки!F93</f>
        <v>120</v>
      </c>
      <c r="H53" s="10">
        <f>'Нормы и нормо-часы'!W94</f>
        <v>5.8333333333333334E-2</v>
      </c>
      <c r="I53" s="9">
        <f>Расценки!H93</f>
        <v>151</v>
      </c>
      <c r="J53" s="10">
        <f>Расценки!J93</f>
        <v>0.2583333333333333</v>
      </c>
      <c r="K53" s="8">
        <f>'Нормы и нормо-часы'!L94</f>
        <v>135</v>
      </c>
      <c r="L53" s="8">
        <f>Расценки!G93</f>
        <v>138</v>
      </c>
      <c r="M53" s="10">
        <f>'Нормы и нормо-часы'!X94</f>
        <v>2.1739130434782608E-2</v>
      </c>
      <c r="N53" s="9">
        <f>Расценки!I93</f>
        <v>180</v>
      </c>
      <c r="O53" s="10">
        <f>Расценки!K93</f>
        <v>0.30434782608695654</v>
      </c>
      <c r="P53" s="7" t="str">
        <f>TEXT('Нормы и нормо-часы'!AC94,"0%")&amp;" / "&amp;TEXT('Нормы и нормо-часы'!AD94,"0%")</f>
        <v>25% / 25%</v>
      </c>
    </row>
    <row r="54" spans="1:16" x14ac:dyDescent="0.25">
      <c r="A54" s="7" t="s">
        <v>332</v>
      </c>
      <c r="B54" s="7" t="s">
        <v>333</v>
      </c>
      <c r="C54" s="7" t="s">
        <v>54</v>
      </c>
      <c r="D54" s="7" t="s">
        <v>279</v>
      </c>
      <c r="E54" s="15">
        <f>'Нормы и нормо-часы'!F95</f>
        <v>0.18</v>
      </c>
      <c r="F54" s="8">
        <f>'Нормы и нормо-часы'!K95</f>
        <v>135</v>
      </c>
      <c r="G54" s="8">
        <f>Расценки!F94</f>
        <v>150</v>
      </c>
      <c r="H54" s="10">
        <f>'Нормы и нормо-часы'!W95</f>
        <v>0.1</v>
      </c>
      <c r="I54" s="9">
        <f>Расценки!H94</f>
        <v>180</v>
      </c>
      <c r="J54" s="10">
        <f>Расценки!J94</f>
        <v>0.19999999999999996</v>
      </c>
      <c r="K54" s="8">
        <f>'Нормы и нормо-часы'!L95</f>
        <v>162</v>
      </c>
      <c r="L54" s="8">
        <f>Расценки!G94</f>
        <v>172</v>
      </c>
      <c r="M54" s="10">
        <f>'Нормы и нормо-часы'!X95</f>
        <v>5.8139534883720929E-2</v>
      </c>
      <c r="N54" s="9">
        <f>Расценки!I94</f>
        <v>216</v>
      </c>
      <c r="O54" s="10">
        <f>Расценки!K94</f>
        <v>0.2558139534883721</v>
      </c>
      <c r="P54" s="7" t="str">
        <f>TEXT('Нормы и нормо-часы'!AC95,"0%")&amp;" / "&amp;TEXT('Нормы и нормо-часы'!AD95,"0%")</f>
        <v>25% / 25%</v>
      </c>
    </row>
    <row r="55" spans="1:16" x14ac:dyDescent="0.25">
      <c r="A55" s="7" t="s">
        <v>336</v>
      </c>
      <c r="B55" s="7" t="s">
        <v>337</v>
      </c>
      <c r="C55" s="7" t="s">
        <v>54</v>
      </c>
      <c r="D55" s="7" t="s">
        <v>279</v>
      </c>
      <c r="E55" s="15">
        <f>'Нормы и нормо-часы'!F96</f>
        <v>0.4</v>
      </c>
      <c r="F55" s="8">
        <f>'Нормы и нормо-часы'!K96</f>
        <v>300</v>
      </c>
      <c r="G55" s="8">
        <f>Расценки!F95</f>
        <v>300</v>
      </c>
      <c r="H55" s="10">
        <f>'Нормы и нормо-часы'!W96</f>
        <v>0</v>
      </c>
      <c r="I55" s="9">
        <f>Расценки!H95</f>
        <v>400</v>
      </c>
      <c r="J55" s="10">
        <f>Расценки!J95</f>
        <v>0.33333333333333326</v>
      </c>
      <c r="K55" s="8">
        <f>'Нормы и нормо-часы'!L96</f>
        <v>360</v>
      </c>
      <c r="L55" s="8">
        <f>Расценки!G95</f>
        <v>345</v>
      </c>
      <c r="M55" s="10">
        <f>'Нормы и нормо-часы'!X96</f>
        <v>-4.3478260869565216E-2</v>
      </c>
      <c r="N55" s="9">
        <f>Расценки!I95</f>
        <v>480</v>
      </c>
      <c r="O55" s="10">
        <f>Расценки!K95</f>
        <v>0.39130434782608692</v>
      </c>
      <c r="P55" s="7" t="str">
        <f>TEXT('Нормы и нормо-часы'!AC96,"0%")&amp;" / "&amp;TEXT('Нормы и нормо-часы'!AD96,"0%")</f>
        <v>25% / 25%</v>
      </c>
    </row>
    <row r="56" spans="1:16" x14ac:dyDescent="0.25">
      <c r="A56" s="7" t="s">
        <v>340</v>
      </c>
      <c r="B56" s="7" t="s">
        <v>341</v>
      </c>
      <c r="C56" s="7" t="s">
        <v>54</v>
      </c>
      <c r="D56" s="7" t="s">
        <v>279</v>
      </c>
      <c r="E56" s="15">
        <f>'Нормы и нормо-часы'!F97</f>
        <v>0.22</v>
      </c>
      <c r="F56" s="8">
        <f>'Нормы и нормо-часы'!K97</f>
        <v>165</v>
      </c>
      <c r="G56" s="8">
        <f>Расценки!F96</f>
        <v>180</v>
      </c>
      <c r="H56" s="10">
        <f>'Нормы и нормо-часы'!W97</f>
        <v>8.3333333333333329E-2</v>
      </c>
      <c r="I56" s="9">
        <f>Расценки!H96</f>
        <v>220</v>
      </c>
      <c r="J56" s="10">
        <f>Расценки!J96</f>
        <v>0.22222222222222232</v>
      </c>
      <c r="K56" s="8">
        <f>'Нормы и нормо-часы'!L97</f>
        <v>198</v>
      </c>
      <c r="L56" s="8">
        <f>Расценки!G96</f>
        <v>207</v>
      </c>
      <c r="M56" s="10">
        <f>'Нормы и нормо-часы'!X97</f>
        <v>4.3478260869565216E-2</v>
      </c>
      <c r="N56" s="9">
        <f>Расценки!I96</f>
        <v>264</v>
      </c>
      <c r="O56" s="10">
        <f>Расценки!K96</f>
        <v>0.2753623188405796</v>
      </c>
      <c r="P56" s="7" t="str">
        <f>TEXT('Нормы и нормо-часы'!AC97,"0%")&amp;" / "&amp;TEXT('Нормы и нормо-часы'!AD97,"0%")</f>
        <v>25% / 25%</v>
      </c>
    </row>
    <row r="57" spans="1:16" x14ac:dyDescent="0.25">
      <c r="A57" s="7" t="s">
        <v>346</v>
      </c>
      <c r="B57" s="7" t="s">
        <v>347</v>
      </c>
      <c r="C57" s="7" t="s">
        <v>54</v>
      </c>
      <c r="D57" s="7" t="s">
        <v>279</v>
      </c>
      <c r="E57" s="15">
        <f>'Нормы и нормо-часы'!F99</f>
        <v>0.45</v>
      </c>
      <c r="F57" s="8">
        <f>'Нормы и нормо-часы'!K99</f>
        <v>338</v>
      </c>
      <c r="G57" s="8">
        <f>Расценки!F98</f>
        <v>350</v>
      </c>
      <c r="H57" s="10">
        <f>'Нормы и нормо-часы'!W99</f>
        <v>3.4285714285714287E-2</v>
      </c>
      <c r="I57" s="9">
        <f>Расценки!H98</f>
        <v>451</v>
      </c>
      <c r="J57" s="10">
        <f>Расценки!J98</f>
        <v>0.28857142857142848</v>
      </c>
      <c r="K57" s="8">
        <f>'Нормы и нормо-часы'!L99</f>
        <v>405</v>
      </c>
      <c r="L57" s="8">
        <f>Расценки!G98</f>
        <v>402</v>
      </c>
      <c r="M57" s="10">
        <f>'Нормы и нормо-часы'!X99</f>
        <v>-7.462686567164179E-3</v>
      </c>
      <c r="N57" s="9">
        <f>Расценки!I98</f>
        <v>540</v>
      </c>
      <c r="O57" s="10">
        <f>Расценки!K98</f>
        <v>0.34328358208955234</v>
      </c>
      <c r="P57" s="7" t="str">
        <f>TEXT('Нормы и нормо-часы'!AC99,"0%")&amp;" / "&amp;TEXT('Нормы и нормо-часы'!AD99,"0%")</f>
        <v>25% / 25%</v>
      </c>
    </row>
    <row r="58" spans="1:16" x14ac:dyDescent="0.25">
      <c r="A58" s="7" t="s">
        <v>350</v>
      </c>
      <c r="B58" s="7" t="s">
        <v>351</v>
      </c>
      <c r="C58" s="7" t="s">
        <v>28</v>
      </c>
      <c r="D58" s="7" t="s">
        <v>35</v>
      </c>
      <c r="E58" s="15">
        <f>'Нормы и нормо-часы'!F100</f>
        <v>20</v>
      </c>
      <c r="F58" s="8">
        <f>'Нормы и нормо-часы'!K100</f>
        <v>11000</v>
      </c>
      <c r="G58" s="8">
        <f>Расценки!F99</f>
        <v>14000</v>
      </c>
      <c r="H58" s="10">
        <f>'Нормы и нормо-часы'!W100</f>
        <v>0.21428571428571427</v>
      </c>
      <c r="I58" s="9">
        <f>Расценки!H99</f>
        <v>14667</v>
      </c>
      <c r="J58" s="10">
        <f>Расценки!J99</f>
        <v>4.7642857142857098E-2</v>
      </c>
      <c r="K58" s="8">
        <f>'Нормы и нормо-часы'!L100</f>
        <v>13200</v>
      </c>
      <c r="L58" s="8">
        <f>Расценки!G99</f>
        <v>16800</v>
      </c>
      <c r="M58" s="10">
        <f>'Нормы и нормо-часы'!X100</f>
        <v>0.21428571428571427</v>
      </c>
      <c r="N58" s="9">
        <f>Расценки!I99</f>
        <v>17600</v>
      </c>
      <c r="O58" s="10">
        <f>Расценки!K99</f>
        <v>4.7619047619047672E-2</v>
      </c>
      <c r="P58" s="7" t="str">
        <f>TEXT('Нормы и нормо-часы'!AC100,"0%")&amp;" / "&amp;TEXT('Нормы и нормо-часы'!AD100,"0%")</f>
        <v>25% / 25%</v>
      </c>
    </row>
    <row r="59" spans="1:16" x14ac:dyDescent="0.25">
      <c r="A59" s="7" t="s">
        <v>353</v>
      </c>
      <c r="B59" s="7" t="s">
        <v>354</v>
      </c>
      <c r="C59" s="7" t="s">
        <v>28</v>
      </c>
      <c r="D59" s="7" t="s">
        <v>355</v>
      </c>
      <c r="E59" s="15">
        <f>'Нормы и нормо-часы'!F101</f>
        <v>9</v>
      </c>
      <c r="F59" s="8">
        <f>'Нормы и нормо-часы'!K101</f>
        <v>7200</v>
      </c>
      <c r="G59" s="8">
        <f>Расценки!F100</f>
        <v>6000</v>
      </c>
      <c r="H59" s="10">
        <f>'Нормы и нормо-часы'!W101</f>
        <v>-0.2</v>
      </c>
      <c r="I59" s="9">
        <f>Расценки!H100</f>
        <v>9600</v>
      </c>
      <c r="J59" s="10">
        <f>Расценки!J100</f>
        <v>0.60000000000000009</v>
      </c>
      <c r="K59" s="8">
        <f>'Нормы и нормо-часы'!L101</f>
        <v>8550</v>
      </c>
      <c r="L59" s="8">
        <f>Расценки!G100</f>
        <v>6900</v>
      </c>
      <c r="M59" s="10">
        <f>'Нормы и нормо-часы'!X101</f>
        <v>-0.2391304347826087</v>
      </c>
      <c r="N59" s="9">
        <f>Расценки!I100</f>
        <v>11400</v>
      </c>
      <c r="O59" s="10">
        <f>Расценки!K100</f>
        <v>0.65217391304347827</v>
      </c>
      <c r="P59" s="7" t="str">
        <f>TEXT('Нормы и нормо-часы'!AC101,"0%")&amp;" / "&amp;TEXT('Нормы и нормо-часы'!AD101,"0%")</f>
        <v>25% / 25%</v>
      </c>
    </row>
    <row r="60" spans="1:16" x14ac:dyDescent="0.25">
      <c r="A60" s="7" t="s">
        <v>361</v>
      </c>
      <c r="B60" s="7" t="s">
        <v>362</v>
      </c>
      <c r="C60" s="7" t="s">
        <v>54</v>
      </c>
      <c r="D60" s="7" t="s">
        <v>355</v>
      </c>
      <c r="E60" s="15">
        <f>'Нормы и нормо-часы'!F103</f>
        <v>4</v>
      </c>
      <c r="F60" s="8">
        <f>'Нормы и нормо-часы'!K103</f>
        <v>3200</v>
      </c>
      <c r="G60" s="8">
        <f>Расценки!F102</f>
        <v>3000</v>
      </c>
      <c r="H60" s="10">
        <f>'Нормы и нормо-часы'!W103</f>
        <v>-6.6666666666666666E-2</v>
      </c>
      <c r="I60" s="9">
        <f>Расценки!H102</f>
        <v>4267</v>
      </c>
      <c r="J60" s="10">
        <f>Расценки!J102</f>
        <v>0.42233333333333323</v>
      </c>
      <c r="K60" s="8">
        <f>'Нормы и нормо-часы'!L103</f>
        <v>3800</v>
      </c>
      <c r="L60" s="8">
        <f>Расценки!G102</f>
        <v>3450</v>
      </c>
      <c r="M60" s="10">
        <f>'Нормы и нормо-часы'!X103</f>
        <v>-0.10144927536231885</v>
      </c>
      <c r="N60" s="9">
        <f>Расценки!I102</f>
        <v>5067</v>
      </c>
      <c r="O60" s="10">
        <f>Расценки!K102</f>
        <v>0.46869565217391296</v>
      </c>
      <c r="P60" s="7" t="str">
        <f>TEXT('Нормы и нормо-часы'!AC103,"0%")&amp;" / "&amp;TEXT('Нормы и нормо-часы'!AD103,"0%")</f>
        <v>25% / 25%</v>
      </c>
    </row>
    <row r="61" spans="1:16" x14ac:dyDescent="0.25">
      <c r="A61" s="7" t="s">
        <v>364</v>
      </c>
      <c r="B61" s="7" t="s">
        <v>365</v>
      </c>
      <c r="C61" s="7" t="s">
        <v>54</v>
      </c>
      <c r="D61" s="7" t="s">
        <v>279</v>
      </c>
      <c r="E61" s="15">
        <f>'Нормы и нормо-часы'!F104</f>
        <v>0.8</v>
      </c>
      <c r="F61" s="8">
        <f>'Нормы и нормо-часы'!K104</f>
        <v>600</v>
      </c>
      <c r="G61" s="8">
        <f>Расценки!F103</f>
        <v>600</v>
      </c>
      <c r="H61" s="10">
        <f>'Нормы и нормо-часы'!W104</f>
        <v>0</v>
      </c>
      <c r="I61" s="9">
        <f>Расценки!H103</f>
        <v>800</v>
      </c>
      <c r="J61" s="10">
        <f>Расценки!J103</f>
        <v>0.33333333333333326</v>
      </c>
      <c r="K61" s="8">
        <f>'Нормы и нормо-часы'!L104</f>
        <v>720</v>
      </c>
      <c r="L61" s="8">
        <f>Расценки!G103</f>
        <v>690</v>
      </c>
      <c r="M61" s="10">
        <f>'Нормы и нормо-часы'!X104</f>
        <v>-4.3478260869565216E-2</v>
      </c>
      <c r="N61" s="9">
        <f>Расценки!I103</f>
        <v>960</v>
      </c>
      <c r="O61" s="10">
        <f>Расценки!K103</f>
        <v>0.39130434782608692</v>
      </c>
      <c r="P61" s="7" t="str">
        <f>TEXT('Нормы и нормо-часы'!AC104,"0%")&amp;" / "&amp;TEXT('Нормы и нормо-часы'!AD104,"0%")</f>
        <v>25% / 25%</v>
      </c>
    </row>
    <row r="62" spans="1:16" x14ac:dyDescent="0.25">
      <c r="A62" s="7" t="s">
        <v>368</v>
      </c>
      <c r="B62" s="7" t="s">
        <v>369</v>
      </c>
      <c r="C62" s="7" t="s">
        <v>54</v>
      </c>
      <c r="D62" s="7" t="s">
        <v>355</v>
      </c>
      <c r="E62" s="15">
        <f>'Нормы и нормо-часы'!F105</f>
        <v>0.9</v>
      </c>
      <c r="F62" s="8">
        <f>'Нормы и нормо-часы'!K105</f>
        <v>720</v>
      </c>
      <c r="G62" s="8">
        <f>Расценки!F104</f>
        <v>500</v>
      </c>
      <c r="H62" s="10">
        <f>'Нормы и нормо-часы'!W105</f>
        <v>-0.44</v>
      </c>
      <c r="I62" s="9">
        <f>Расценки!H104</f>
        <v>960</v>
      </c>
      <c r="J62" s="10">
        <f>Расценки!J104</f>
        <v>0.91999999999999993</v>
      </c>
      <c r="K62" s="8">
        <f>'Нормы и нормо-часы'!L105</f>
        <v>855</v>
      </c>
      <c r="L62" s="8">
        <f>Расценки!G104</f>
        <v>575</v>
      </c>
      <c r="M62" s="10">
        <f>'Нормы и нормо-часы'!X105</f>
        <v>-0.48695652173913045</v>
      </c>
      <c r="N62" s="9">
        <f>Расценки!I104</f>
        <v>1140</v>
      </c>
      <c r="O62" s="10">
        <f>Расценки!K104</f>
        <v>0.98260869565217401</v>
      </c>
      <c r="P62" s="7" t="str">
        <f>TEXT('Нормы и нормо-часы'!AC105,"0%")&amp;" / "&amp;TEXT('Нормы и нормо-часы'!AD105,"0%")</f>
        <v>25% / 25%</v>
      </c>
    </row>
    <row r="63" spans="1:16" x14ac:dyDescent="0.25">
      <c r="A63" s="7" t="s">
        <v>372</v>
      </c>
      <c r="B63" s="7" t="s">
        <v>373</v>
      </c>
      <c r="C63" s="7" t="s">
        <v>28</v>
      </c>
      <c r="D63" s="7" t="s">
        <v>355</v>
      </c>
      <c r="E63" s="15">
        <f>'Нормы и нормо-часы'!F106</f>
        <v>5.5</v>
      </c>
      <c r="F63" s="8">
        <f>'Нормы и нормо-часы'!K106</f>
        <v>4400</v>
      </c>
      <c r="G63" s="8">
        <f>Расценки!F105</f>
        <v>3500</v>
      </c>
      <c r="H63" s="10">
        <f>'Нормы и нормо-часы'!W106</f>
        <v>-0.25714285714285712</v>
      </c>
      <c r="I63" s="9">
        <f>Расценки!H105</f>
        <v>5867</v>
      </c>
      <c r="J63" s="10">
        <f>Расценки!J105</f>
        <v>0.67628571428571438</v>
      </c>
      <c r="K63" s="8">
        <f>'Нормы и нормо-часы'!L106</f>
        <v>5225</v>
      </c>
      <c r="L63" s="8">
        <f>Расценки!G105</f>
        <v>4025</v>
      </c>
      <c r="M63" s="10">
        <f>'Нормы и нормо-часы'!X106</f>
        <v>-0.29813664596273293</v>
      </c>
      <c r="N63" s="9">
        <f>Расценки!I105</f>
        <v>6967</v>
      </c>
      <c r="O63" s="10">
        <f>Расценки!K105</f>
        <v>0.7309316770186336</v>
      </c>
      <c r="P63" s="7" t="str">
        <f>TEXT('Нормы и нормо-часы'!AC106,"0%")&amp;" / "&amp;TEXT('Нормы и нормо-часы'!AD106,"0%")</f>
        <v>25% / 25%</v>
      </c>
    </row>
    <row r="64" spans="1:16" x14ac:dyDescent="0.25">
      <c r="A64" s="7" t="s">
        <v>376</v>
      </c>
      <c r="B64" s="7" t="s">
        <v>377</v>
      </c>
      <c r="C64" s="7" t="s">
        <v>28</v>
      </c>
      <c r="D64" s="7" t="s">
        <v>355</v>
      </c>
      <c r="E64" s="15">
        <f>'Нормы и нормо-часы'!F107</f>
        <v>4</v>
      </c>
      <c r="F64" s="8">
        <f>'Нормы и нормо-часы'!K107</f>
        <v>3200</v>
      </c>
      <c r="G64" s="8">
        <f>Расценки!F106</f>
        <v>2500</v>
      </c>
      <c r="H64" s="10">
        <f>'Нормы и нормо-часы'!W107</f>
        <v>-0.28000000000000003</v>
      </c>
      <c r="I64" s="9">
        <f>Расценки!H106</f>
        <v>4267</v>
      </c>
      <c r="J64" s="10">
        <f>Расценки!J106</f>
        <v>0.70680000000000009</v>
      </c>
      <c r="K64" s="8">
        <f>'Нормы и нормо-часы'!L107</f>
        <v>3800</v>
      </c>
      <c r="L64" s="8">
        <f>Расценки!G106</f>
        <v>2875</v>
      </c>
      <c r="M64" s="10">
        <f>'Нормы и нормо-часы'!X107</f>
        <v>-0.32173913043478258</v>
      </c>
      <c r="N64" s="9">
        <f>Расценки!I106</f>
        <v>5067</v>
      </c>
      <c r="O64" s="10">
        <f>Расценки!K106</f>
        <v>0.76243478260869568</v>
      </c>
      <c r="P64" s="7" t="str">
        <f>TEXT('Нормы и нормо-часы'!AC107,"0%")&amp;" / "&amp;TEXT('Нормы и нормо-часы'!AD107,"0%")</f>
        <v>25% / 25%</v>
      </c>
    </row>
    <row r="65" spans="1:16" x14ac:dyDescent="0.25">
      <c r="A65" s="7" t="s">
        <v>380</v>
      </c>
      <c r="B65" s="7" t="s">
        <v>381</v>
      </c>
      <c r="C65" s="7" t="s">
        <v>54</v>
      </c>
      <c r="D65" s="7" t="s">
        <v>279</v>
      </c>
      <c r="E65" s="15">
        <f>'Нормы и нормо-часы'!F108</f>
        <v>0.3</v>
      </c>
      <c r="F65" s="8">
        <f>'Нормы и нормо-часы'!K108</f>
        <v>225</v>
      </c>
      <c r="G65" s="8">
        <f>Расценки!F107</f>
        <v>280</v>
      </c>
      <c r="H65" s="10">
        <f>'Нормы и нормо-часы'!W108</f>
        <v>0.19642857142857142</v>
      </c>
      <c r="I65" s="9">
        <f>Расценки!H107</f>
        <v>300</v>
      </c>
      <c r="J65" s="10">
        <f>Расценки!J107</f>
        <v>7.1428571428571397E-2</v>
      </c>
      <c r="K65" s="8">
        <f>'Нормы и нормо-часы'!L108</f>
        <v>270</v>
      </c>
      <c r="L65" s="8">
        <f>Расценки!G107</f>
        <v>322</v>
      </c>
      <c r="M65" s="10">
        <f>'Нормы и нормо-часы'!X108</f>
        <v>0.16149068322981366</v>
      </c>
      <c r="N65" s="9">
        <f>Расценки!I107</f>
        <v>360</v>
      </c>
      <c r="O65" s="10">
        <f>Расценки!K107</f>
        <v>0.11801242236024834</v>
      </c>
      <c r="P65" s="7" t="str">
        <f>TEXT('Нормы и нормо-часы'!AC108,"0%")&amp;" / "&amp;TEXT('Нормы и нормо-часы'!AD108,"0%")</f>
        <v>25% / 25%</v>
      </c>
    </row>
    <row r="66" spans="1:16" x14ac:dyDescent="0.25">
      <c r="A66" s="7" t="s">
        <v>384</v>
      </c>
      <c r="B66" s="7" t="s">
        <v>385</v>
      </c>
      <c r="C66" s="7" t="s">
        <v>54</v>
      </c>
      <c r="D66" s="7" t="s">
        <v>279</v>
      </c>
      <c r="E66" s="15">
        <f>'Нормы и нормо-часы'!F109</f>
        <v>0.1</v>
      </c>
      <c r="F66" s="8">
        <f>'Нормы и нормо-часы'!K109</f>
        <v>75</v>
      </c>
      <c r="G66" s="8">
        <f>Расценки!F108</f>
        <v>90</v>
      </c>
      <c r="H66" s="10">
        <f>'Нормы и нормо-часы'!W109</f>
        <v>0.16666666666666666</v>
      </c>
      <c r="I66" s="9">
        <f>Расценки!H108</f>
        <v>100</v>
      </c>
      <c r="J66" s="10">
        <f>Расценки!J108</f>
        <v>0.11111111111111116</v>
      </c>
      <c r="K66" s="8">
        <f>'Нормы и нормо-часы'!L109</f>
        <v>90</v>
      </c>
      <c r="L66" s="8">
        <f>Расценки!G108</f>
        <v>103</v>
      </c>
      <c r="M66" s="10">
        <f>'Нормы и нормо-часы'!X109</f>
        <v>0.12621359223300971</v>
      </c>
      <c r="N66" s="9">
        <f>Расценки!I108</f>
        <v>120</v>
      </c>
      <c r="O66" s="10">
        <f>Расценки!K108</f>
        <v>0.16504854368932032</v>
      </c>
      <c r="P66" s="7" t="str">
        <f>TEXT('Нормы и нормо-часы'!AC109,"0%")&amp;" / "&amp;TEXT('Нормы и нормо-часы'!AD109,"0%")</f>
        <v>25% / 25%</v>
      </c>
    </row>
    <row r="67" spans="1:16" x14ac:dyDescent="0.25">
      <c r="A67" s="7" t="s">
        <v>387</v>
      </c>
      <c r="B67" s="7" t="s">
        <v>388</v>
      </c>
      <c r="C67" s="7" t="s">
        <v>54</v>
      </c>
      <c r="D67" s="7" t="s">
        <v>35</v>
      </c>
      <c r="E67" s="15">
        <f>'Нормы и нормо-часы'!F110</f>
        <v>0.6</v>
      </c>
      <c r="F67" s="8">
        <f>'Нормы и нормо-часы'!K110</f>
        <v>330</v>
      </c>
      <c r="G67" s="8">
        <f>Расценки!F109</f>
        <v>450</v>
      </c>
      <c r="H67" s="10">
        <f>'Нормы и нормо-часы'!W110</f>
        <v>0.26666666666666666</v>
      </c>
      <c r="I67" s="9">
        <f>Расценки!H109</f>
        <v>450</v>
      </c>
      <c r="J67" s="10">
        <f>Расценки!J109</f>
        <v>0</v>
      </c>
      <c r="K67" s="8">
        <f>'Нормы и нормо-часы'!L110</f>
        <v>396</v>
      </c>
      <c r="L67" s="8">
        <f>Расценки!G109</f>
        <v>518</v>
      </c>
      <c r="M67" s="10">
        <f>'Нормы и нормо-часы'!X110</f>
        <v>0.23552123552123552</v>
      </c>
      <c r="N67" s="9">
        <f>Расценки!I109</f>
        <v>528</v>
      </c>
      <c r="O67" s="10">
        <f>Расценки!K109</f>
        <v>1.9305019305019266E-2</v>
      </c>
      <c r="P67" s="7" t="str">
        <f>TEXT('Нормы и нормо-часы'!AC110,"0%")&amp;" / "&amp;TEXT('Нормы и нормо-часы'!AD110,"0%")</f>
        <v>27% / 25%</v>
      </c>
    </row>
    <row r="68" spans="1:16" x14ac:dyDescent="0.25">
      <c r="A68" s="7" t="s">
        <v>394</v>
      </c>
      <c r="B68" s="7" t="s">
        <v>395</v>
      </c>
      <c r="C68" s="7" t="s">
        <v>54</v>
      </c>
      <c r="D68" s="7" t="s">
        <v>396</v>
      </c>
      <c r="E68" s="15">
        <f>'Нормы и нормо-часы'!F112</f>
        <v>0.6</v>
      </c>
      <c r="F68" s="8">
        <f>'Нормы и нормо-часы'!K112</f>
        <v>480</v>
      </c>
      <c r="G68" s="8">
        <f>Расценки!F111</f>
        <v>500</v>
      </c>
      <c r="H68" s="10">
        <f>'Нормы и нормо-часы'!W112</f>
        <v>0.04</v>
      </c>
      <c r="I68" s="9">
        <f>Расценки!H111</f>
        <v>640</v>
      </c>
      <c r="J68" s="10">
        <f>Расценки!J111</f>
        <v>0.28000000000000003</v>
      </c>
      <c r="K68" s="8">
        <f>'Нормы и нормо-часы'!L112</f>
        <v>570</v>
      </c>
      <c r="L68" s="8">
        <f>Расценки!G111</f>
        <v>575</v>
      </c>
      <c r="M68" s="10">
        <f>'Нормы и нормо-часы'!X112</f>
        <v>8.6956521739130436E-3</v>
      </c>
      <c r="N68" s="9">
        <f>Расценки!I111</f>
        <v>760</v>
      </c>
      <c r="O68" s="10">
        <f>Расценки!K111</f>
        <v>0.32173913043478253</v>
      </c>
      <c r="P68" s="7" t="str">
        <f>TEXT('Нормы и нормо-часы'!AC112,"0%")&amp;" / "&amp;TEXT('Нормы и нормо-часы'!AD112,"0%")</f>
        <v>25% / 25%</v>
      </c>
    </row>
    <row r="69" spans="1:16" x14ac:dyDescent="0.25">
      <c r="A69" s="7" t="s">
        <v>398</v>
      </c>
      <c r="B69" s="7" t="s">
        <v>399</v>
      </c>
      <c r="C69" s="7" t="s">
        <v>54</v>
      </c>
      <c r="D69" s="7" t="s">
        <v>279</v>
      </c>
      <c r="E69" s="15">
        <f>'Нормы и нормо-часы'!F113</f>
        <v>0.35</v>
      </c>
      <c r="F69" s="8">
        <f>'Нормы и нормо-часы'!K113</f>
        <v>263</v>
      </c>
      <c r="G69" s="8">
        <f>Расценки!F112</f>
        <v>250</v>
      </c>
      <c r="H69" s="10">
        <f>'Нормы и нормо-часы'!W113</f>
        <v>-5.1999999999999998E-2</v>
      </c>
      <c r="I69" s="9">
        <f>Расценки!H112</f>
        <v>351</v>
      </c>
      <c r="J69" s="10">
        <f>Расценки!J112</f>
        <v>0.40399999999999991</v>
      </c>
      <c r="K69" s="8">
        <f>'Нормы и нормо-часы'!L113</f>
        <v>315</v>
      </c>
      <c r="L69" s="8">
        <f>Расценки!G112</f>
        <v>288</v>
      </c>
      <c r="M69" s="10">
        <f>'Нормы и нормо-часы'!X113</f>
        <v>-9.375E-2</v>
      </c>
      <c r="N69" s="9">
        <f>Расценки!I112</f>
        <v>420</v>
      </c>
      <c r="O69" s="10">
        <f>Расценки!K112</f>
        <v>0.45833333333333326</v>
      </c>
      <c r="P69" s="7" t="str">
        <f>TEXT('Нормы и нормо-часы'!AC113,"0%")&amp;" / "&amp;TEXT('Нормы и нормо-часы'!AD113,"0%")</f>
        <v>25% / 25%</v>
      </c>
    </row>
    <row r="70" spans="1:16" x14ac:dyDescent="0.25">
      <c r="A70" s="7" t="s">
        <v>402</v>
      </c>
      <c r="B70" s="7" t="s">
        <v>403</v>
      </c>
      <c r="C70" s="7" t="s">
        <v>177</v>
      </c>
      <c r="D70" s="7" t="s">
        <v>41</v>
      </c>
      <c r="E70" s="15">
        <f>'Нормы и нормо-часы'!F115</f>
        <v>1.5</v>
      </c>
      <c r="F70" s="8">
        <f>'Нормы и нормо-часы'!K115</f>
        <v>1350</v>
      </c>
      <c r="G70" s="8">
        <f>Расценки!F114</f>
        <v>1200</v>
      </c>
      <c r="H70" s="10">
        <f>'Нормы и нормо-часы'!W115</f>
        <v>-0.125</v>
      </c>
      <c r="I70" s="9">
        <f>Расценки!H114</f>
        <v>1800</v>
      </c>
      <c r="J70" s="10">
        <f>Расценки!J114</f>
        <v>0.5</v>
      </c>
      <c r="K70" s="8">
        <f>'Нормы и нормо-часы'!L115</f>
        <v>1620</v>
      </c>
      <c r="L70" s="8">
        <f>Расценки!G114</f>
        <v>1380</v>
      </c>
      <c r="M70" s="10">
        <f>'Нормы и нормо-часы'!X115</f>
        <v>-0.17391304347826086</v>
      </c>
      <c r="N70" s="9">
        <f>Расценки!I114</f>
        <v>2160</v>
      </c>
      <c r="O70" s="10">
        <f>Расценки!K114</f>
        <v>0.56521739130434789</v>
      </c>
      <c r="P70" s="7" t="str">
        <f>TEXT('Нормы и нормо-часы'!AC115,"0%")&amp;" / "&amp;TEXT('Нормы и нормо-часы'!AD115,"0%")</f>
        <v>25% / 25%</v>
      </c>
    </row>
    <row r="71" spans="1:16" x14ac:dyDescent="0.25">
      <c r="A71" s="7" t="s">
        <v>404</v>
      </c>
      <c r="B71" s="7" t="s">
        <v>405</v>
      </c>
      <c r="C71" s="7" t="s">
        <v>177</v>
      </c>
      <c r="D71" s="7" t="s">
        <v>41</v>
      </c>
      <c r="E71" s="15">
        <f>'Нормы и нормо-часы'!F116</f>
        <v>2</v>
      </c>
      <c r="F71" s="8">
        <f>'Нормы и нормо-часы'!K116</f>
        <v>1800</v>
      </c>
      <c r="G71" s="8">
        <f>Расценки!F115</f>
        <v>1600</v>
      </c>
      <c r="H71" s="10">
        <f>'Нормы и нормо-часы'!W116</f>
        <v>-0.125</v>
      </c>
      <c r="I71" s="9">
        <f>Расценки!H115</f>
        <v>2400</v>
      </c>
      <c r="J71" s="10">
        <f>Расценки!J115</f>
        <v>0.5</v>
      </c>
      <c r="K71" s="8">
        <f>'Нормы и нормо-часы'!L116</f>
        <v>2160</v>
      </c>
      <c r="L71" s="8">
        <f>Расценки!G115</f>
        <v>1840</v>
      </c>
      <c r="M71" s="10">
        <f>'Нормы и нормо-часы'!X116</f>
        <v>-0.17391304347826086</v>
      </c>
      <c r="N71" s="9">
        <f>Расценки!I115</f>
        <v>2880</v>
      </c>
      <c r="O71" s="10">
        <f>Расценки!K115</f>
        <v>0.56521739130434789</v>
      </c>
      <c r="P71" s="7" t="str">
        <f>TEXT('Нормы и нормо-часы'!AC116,"0%")&amp;" / "&amp;TEXT('Нормы и нормо-часы'!AD116,"0%")</f>
        <v>25% / 25%</v>
      </c>
    </row>
    <row r="72" spans="1:16" x14ac:dyDescent="0.25">
      <c r="A72" s="7" t="s">
        <v>406</v>
      </c>
      <c r="B72" s="7" t="s">
        <v>407</v>
      </c>
      <c r="C72" s="7" t="s">
        <v>177</v>
      </c>
      <c r="D72" s="7" t="s">
        <v>41</v>
      </c>
      <c r="E72" s="15">
        <f>'Нормы и нормо-часы'!F117</f>
        <v>2.5</v>
      </c>
      <c r="F72" s="8">
        <f>'Нормы и нормо-часы'!K117</f>
        <v>2250</v>
      </c>
      <c r="G72" s="8">
        <f>Расценки!F116</f>
        <v>2000</v>
      </c>
      <c r="H72" s="10">
        <f>'Нормы и нормо-часы'!W117</f>
        <v>-0.125</v>
      </c>
      <c r="I72" s="9">
        <f>Расценки!H116</f>
        <v>3000</v>
      </c>
      <c r="J72" s="10">
        <f>Расценки!J116</f>
        <v>0.5</v>
      </c>
      <c r="K72" s="8">
        <f>'Нормы и нормо-часы'!L117</f>
        <v>2700</v>
      </c>
      <c r="L72" s="8">
        <f>Расценки!G116</f>
        <v>2300</v>
      </c>
      <c r="M72" s="10">
        <f>'Нормы и нормо-часы'!X117</f>
        <v>-0.17391304347826086</v>
      </c>
      <c r="N72" s="9">
        <f>Расценки!I116</f>
        <v>3600</v>
      </c>
      <c r="O72" s="10">
        <f>Расценки!K116</f>
        <v>0.56521739130434789</v>
      </c>
      <c r="P72" s="7" t="str">
        <f>TEXT('Нормы и нормо-часы'!AC117,"0%")&amp;" / "&amp;TEXT('Нормы и нормо-часы'!AD117,"0%")</f>
        <v>25% / 25%</v>
      </c>
    </row>
    <row r="73" spans="1:16" x14ac:dyDescent="0.25">
      <c r="A73" s="7" t="s">
        <v>421</v>
      </c>
      <c r="B73" s="7" t="s">
        <v>422</v>
      </c>
      <c r="C73" s="7" t="s">
        <v>177</v>
      </c>
      <c r="D73" s="7" t="s">
        <v>410</v>
      </c>
      <c r="E73" s="15">
        <f>'Нормы и нормо-часы'!F122</f>
        <v>0.2</v>
      </c>
      <c r="F73" s="8">
        <f>'Нормы и нормо-часы'!K122</f>
        <v>170</v>
      </c>
      <c r="G73" s="8">
        <f>Расценки!F121</f>
        <v>200</v>
      </c>
      <c r="H73" s="10">
        <f>'Нормы и нормо-часы'!W122</f>
        <v>0.15</v>
      </c>
      <c r="I73" s="9">
        <f>Расценки!H121</f>
        <v>227</v>
      </c>
      <c r="J73" s="10">
        <f>Расценки!J121</f>
        <v>0.13500000000000001</v>
      </c>
      <c r="K73" s="8">
        <f>'Нормы и нормо-часы'!L122</f>
        <v>204</v>
      </c>
      <c r="L73" s="8">
        <f>Расценки!G121</f>
        <v>230</v>
      </c>
      <c r="M73" s="10">
        <f>'Нормы и нормо-часы'!X122</f>
        <v>0.11304347826086956</v>
      </c>
      <c r="N73" s="9">
        <f>Расценки!I121</f>
        <v>272</v>
      </c>
      <c r="O73" s="10">
        <f>Расценки!K121</f>
        <v>0.18260869565217397</v>
      </c>
      <c r="P73" s="7" t="str">
        <f>TEXT('Нормы и нормо-часы'!AC122,"0%")&amp;" / "&amp;TEXT('Нормы и нормо-часы'!AD122,"0%")</f>
        <v>25% / 25%</v>
      </c>
    </row>
    <row r="74" spans="1:16" x14ac:dyDescent="0.25">
      <c r="A74" s="7" t="s">
        <v>424</v>
      </c>
      <c r="B74" s="7" t="s">
        <v>425</v>
      </c>
      <c r="C74" s="7" t="s">
        <v>177</v>
      </c>
      <c r="D74" s="7" t="s">
        <v>426</v>
      </c>
      <c r="E74" s="15">
        <f>'Нормы и нормо-часы'!F123</f>
        <v>1.8</v>
      </c>
      <c r="F74" s="8">
        <f>'Нормы и нормо-часы'!K123</f>
        <v>2160</v>
      </c>
      <c r="G74" s="8">
        <f>Расценки!F122</f>
        <v>2800</v>
      </c>
      <c r="H74" s="10">
        <f>'Нормы и нормо-часы'!W123</f>
        <v>0.22857142857142856</v>
      </c>
      <c r="I74" s="9">
        <f>Расценки!H122</f>
        <v>2880</v>
      </c>
      <c r="J74" s="10">
        <f>Расценки!J122</f>
        <v>2.857142857142847E-2</v>
      </c>
      <c r="K74" s="8">
        <f>'Нормы и нормо-часы'!L123</f>
        <v>2592</v>
      </c>
      <c r="L74" s="8">
        <f>Расценки!G122</f>
        <v>3220</v>
      </c>
      <c r="M74" s="10">
        <f>'Нормы и нормо-часы'!X123</f>
        <v>0.19503105590062111</v>
      </c>
      <c r="N74" s="9">
        <f>Расценки!I122</f>
        <v>3456</v>
      </c>
      <c r="O74" s="10">
        <f>Расценки!K122</f>
        <v>7.3291925465838403E-2</v>
      </c>
      <c r="P74" s="7" t="str">
        <f>TEXT('Нормы и нормо-часы'!AC123,"0%")&amp;" / "&amp;TEXT('Нормы и нормо-часы'!AD123,"0%")</f>
        <v>25% / 25%</v>
      </c>
    </row>
    <row r="75" spans="1:16" x14ac:dyDescent="0.25">
      <c r="A75" s="7" t="s">
        <v>429</v>
      </c>
      <c r="B75" s="7" t="s">
        <v>430</v>
      </c>
      <c r="C75" s="7" t="s">
        <v>177</v>
      </c>
      <c r="D75" s="7" t="s">
        <v>426</v>
      </c>
      <c r="E75" s="15">
        <f>'Нормы и нормо-часы'!F124</f>
        <v>1.5</v>
      </c>
      <c r="F75" s="8">
        <f>'Нормы и нормо-часы'!K124</f>
        <v>1800</v>
      </c>
      <c r="G75" s="8">
        <f>Расценки!F123</f>
        <v>2500</v>
      </c>
      <c r="H75" s="10">
        <f>'Нормы и нормо-часы'!W124</f>
        <v>0.28000000000000003</v>
      </c>
      <c r="I75" s="9">
        <f>Расценки!H123</f>
        <v>2500</v>
      </c>
      <c r="J75" s="10">
        <f>Расценки!J123</f>
        <v>0</v>
      </c>
      <c r="K75" s="8">
        <f>'Нормы и нормо-часы'!L124</f>
        <v>2160</v>
      </c>
      <c r="L75" s="8">
        <f>Расценки!G123</f>
        <v>2875</v>
      </c>
      <c r="M75" s="10">
        <f>'Нормы и нормо-часы'!X124</f>
        <v>0.24869565217391304</v>
      </c>
      <c r="N75" s="9">
        <f>Расценки!I123</f>
        <v>2880</v>
      </c>
      <c r="O75" s="10">
        <f>Расценки!K123</f>
        <v>1.7391304347826875E-3</v>
      </c>
      <c r="P75" s="7" t="str">
        <f>TEXT('Нормы и нормо-часы'!AC124,"0%")&amp;" / "&amp;TEXT('Нормы и нормо-часы'!AD124,"0%")</f>
        <v>28% / 25%</v>
      </c>
    </row>
    <row r="76" spans="1:16" x14ac:dyDescent="0.25">
      <c r="A76" s="7" t="s">
        <v>432</v>
      </c>
      <c r="B76" s="7" t="s">
        <v>433</v>
      </c>
      <c r="C76" s="7" t="s">
        <v>177</v>
      </c>
      <c r="D76" s="7" t="s">
        <v>426</v>
      </c>
      <c r="E76" s="15">
        <f>'Нормы и нормо-часы'!F125</f>
        <v>2.2000000000000002</v>
      </c>
      <c r="F76" s="8">
        <f>'Нормы и нормо-часы'!K125</f>
        <v>2640</v>
      </c>
      <c r="G76" s="8">
        <f>Расценки!F124</f>
        <v>3500</v>
      </c>
      <c r="H76" s="10">
        <f>'Нормы и нормо-часы'!W125</f>
        <v>0.24571428571428572</v>
      </c>
      <c r="I76" s="9">
        <f>Расценки!H124</f>
        <v>3520</v>
      </c>
      <c r="J76" s="10">
        <f>Расценки!J124</f>
        <v>5.7142857142857828E-3</v>
      </c>
      <c r="K76" s="8">
        <f>'Нормы и нормо-часы'!L125</f>
        <v>3168</v>
      </c>
      <c r="L76" s="8">
        <f>Расценки!G124</f>
        <v>4025</v>
      </c>
      <c r="M76" s="10">
        <f>'Нормы и нормо-часы'!X125</f>
        <v>0.2129192546583851</v>
      </c>
      <c r="N76" s="9">
        <f>Расценки!I124</f>
        <v>4224</v>
      </c>
      <c r="O76" s="10">
        <f>Расценки!K124</f>
        <v>4.9440993788819831E-2</v>
      </c>
      <c r="P76" s="7" t="str">
        <f>TEXT('Нормы и нормо-часы'!AC125,"0%")&amp;" / "&amp;TEXT('Нормы и нормо-часы'!AD125,"0%")</f>
        <v>25% / 25%</v>
      </c>
    </row>
    <row r="77" spans="1:16" x14ac:dyDescent="0.25">
      <c r="A77" s="7" t="s">
        <v>435</v>
      </c>
      <c r="B77" s="7" t="s">
        <v>436</v>
      </c>
      <c r="C77" s="7" t="s">
        <v>177</v>
      </c>
      <c r="D77" s="7" t="s">
        <v>426</v>
      </c>
      <c r="E77" s="15">
        <f>'Нормы и нормо-часы'!F126</f>
        <v>3</v>
      </c>
      <c r="F77" s="8">
        <f>'Нормы и нормо-часы'!K126</f>
        <v>3600</v>
      </c>
      <c r="G77" s="8">
        <f>Расценки!F125</f>
        <v>5000</v>
      </c>
      <c r="H77" s="10">
        <f>'Нормы и нормо-часы'!W126</f>
        <v>0.28000000000000003</v>
      </c>
      <c r="I77" s="9">
        <f>Расценки!H125</f>
        <v>5000</v>
      </c>
      <c r="J77" s="10">
        <f>Расценки!J125</f>
        <v>0</v>
      </c>
      <c r="K77" s="8">
        <f>'Нормы и нормо-часы'!L126</f>
        <v>4320</v>
      </c>
      <c r="L77" s="8">
        <f>Расценки!G125</f>
        <v>5750</v>
      </c>
      <c r="M77" s="10">
        <f>'Нормы и нормо-часы'!X126</f>
        <v>0.24869565217391304</v>
      </c>
      <c r="N77" s="9">
        <f>Расценки!I125</f>
        <v>5760</v>
      </c>
      <c r="O77" s="10">
        <f>Расценки!K125</f>
        <v>1.7391304347826875E-3</v>
      </c>
      <c r="P77" s="7" t="str">
        <f>TEXT('Нормы и нормо-часы'!AC126,"0%")&amp;" / "&amp;TEXT('Нормы и нормо-часы'!AD126,"0%")</f>
        <v>28% / 25%</v>
      </c>
    </row>
    <row r="78" spans="1:16" x14ac:dyDescent="0.25">
      <c r="A78" s="7" t="s">
        <v>438</v>
      </c>
      <c r="B78" s="7" t="s">
        <v>439</v>
      </c>
      <c r="C78" s="7" t="s">
        <v>54</v>
      </c>
      <c r="D78" s="7" t="s">
        <v>410</v>
      </c>
      <c r="E78" s="15">
        <f>'Нормы и нормо-часы'!F127</f>
        <v>0.3</v>
      </c>
      <c r="F78" s="8">
        <f>'Нормы и нормо-часы'!K127</f>
        <v>255</v>
      </c>
      <c r="G78" s="8">
        <f>Расценки!F126</f>
        <v>250</v>
      </c>
      <c r="H78" s="10">
        <f>'Нормы и нормо-часы'!W127</f>
        <v>-0.02</v>
      </c>
      <c r="I78" s="9">
        <f>Расценки!H126</f>
        <v>340</v>
      </c>
      <c r="J78" s="10">
        <f>Расценки!J126</f>
        <v>0.3600000000000001</v>
      </c>
      <c r="K78" s="8">
        <f>'Нормы и нормо-часы'!L127</f>
        <v>306</v>
      </c>
      <c r="L78" s="8">
        <f>Расценки!G126</f>
        <v>288</v>
      </c>
      <c r="M78" s="10">
        <f>'Нормы и нормо-часы'!X127</f>
        <v>-6.25E-2</v>
      </c>
      <c r="N78" s="9">
        <f>Расценки!I126</f>
        <v>408</v>
      </c>
      <c r="O78" s="10">
        <f>Расценки!K126</f>
        <v>0.41666666666666674</v>
      </c>
      <c r="P78" s="7" t="str">
        <f>TEXT('Нормы и нормо-часы'!AC127,"0%")&amp;" / "&amp;TEXT('Нормы и нормо-часы'!AD127,"0%")</f>
        <v>25% / 25%</v>
      </c>
    </row>
    <row r="79" spans="1:16" x14ac:dyDescent="0.25">
      <c r="A79" s="7" t="s">
        <v>442</v>
      </c>
      <c r="B79" s="7" t="s">
        <v>443</v>
      </c>
      <c r="C79" s="7" t="s">
        <v>54</v>
      </c>
      <c r="D79" s="7" t="s">
        <v>410</v>
      </c>
      <c r="E79" s="15">
        <f>'Нормы и нормо-часы'!F128</f>
        <v>0.4</v>
      </c>
      <c r="F79" s="8">
        <f>'Нормы и нормо-часы'!K128</f>
        <v>340</v>
      </c>
      <c r="G79" s="8">
        <f>Расценки!F127</f>
        <v>350</v>
      </c>
      <c r="H79" s="10">
        <f>'Нормы и нормо-часы'!W128</f>
        <v>2.8571428571428571E-2</v>
      </c>
      <c r="I79" s="9">
        <f>Расценки!H127</f>
        <v>454</v>
      </c>
      <c r="J79" s="10">
        <f>Расценки!J127</f>
        <v>0.29714285714285715</v>
      </c>
      <c r="K79" s="8">
        <f>'Нормы и нормо-часы'!L128</f>
        <v>408</v>
      </c>
      <c r="L79" s="8">
        <f>Расценки!G127</f>
        <v>402</v>
      </c>
      <c r="M79" s="10">
        <f>'Нормы и нормо-часы'!X128</f>
        <v>-1.4925373134328358E-2</v>
      </c>
      <c r="N79" s="9">
        <f>Расценки!I127</f>
        <v>544</v>
      </c>
      <c r="O79" s="10">
        <f>Расценки!K127</f>
        <v>0.3532338308457712</v>
      </c>
      <c r="P79" s="7" t="str">
        <f>TEXT('Нормы и нормо-часы'!AC128,"0%")&amp;" / "&amp;TEXT('Нормы и нормо-часы'!AD128,"0%")</f>
        <v>25% / 25%</v>
      </c>
    </row>
    <row r="80" spans="1:16" x14ac:dyDescent="0.25">
      <c r="A80" s="7" t="s">
        <v>445</v>
      </c>
      <c r="B80" s="7" t="s">
        <v>446</v>
      </c>
      <c r="C80" s="7" t="s">
        <v>177</v>
      </c>
      <c r="D80" s="7" t="s">
        <v>410</v>
      </c>
      <c r="E80" s="15">
        <f>'Нормы и нормо-часы'!F129</f>
        <v>3</v>
      </c>
      <c r="F80" s="8">
        <f>'Нормы и нормо-часы'!K129</f>
        <v>2550</v>
      </c>
      <c r="G80" s="8">
        <f>Расценки!F128</f>
        <v>3500</v>
      </c>
      <c r="H80" s="10">
        <f>'Нормы и нормо-часы'!W129</f>
        <v>0.27142857142857141</v>
      </c>
      <c r="I80" s="9">
        <f>Расценки!H128</f>
        <v>3500</v>
      </c>
      <c r="J80" s="10">
        <f>Расценки!J128</f>
        <v>0</v>
      </c>
      <c r="K80" s="8">
        <f>'Нормы и нормо-часы'!L129</f>
        <v>3060</v>
      </c>
      <c r="L80" s="8">
        <f>Расценки!G128</f>
        <v>4025</v>
      </c>
      <c r="M80" s="10">
        <f>'Нормы и нормо-часы'!X129</f>
        <v>0.23975155279503105</v>
      </c>
      <c r="N80" s="9">
        <f>Расценки!I128</f>
        <v>4080</v>
      </c>
      <c r="O80" s="10">
        <f>Расценки!K128</f>
        <v>1.3664596273291973E-2</v>
      </c>
      <c r="P80" s="7" t="str">
        <f>TEXT('Нормы и нормо-часы'!AC129,"0%")&amp;" / "&amp;TEXT('Нормы и нормо-часы'!AD129,"0%")</f>
        <v>27% / 25%</v>
      </c>
    </row>
    <row r="81" spans="1:16" x14ac:dyDescent="0.25">
      <c r="A81" s="7" t="s">
        <v>447</v>
      </c>
      <c r="B81" s="7" t="s">
        <v>448</v>
      </c>
      <c r="C81" s="7" t="s">
        <v>177</v>
      </c>
      <c r="D81" s="7" t="s">
        <v>426</v>
      </c>
      <c r="E81" s="15">
        <f>'Нормы и нормо-часы'!F130</f>
        <v>0.5</v>
      </c>
      <c r="F81" s="8">
        <f>'Нормы и нормо-часы'!K130</f>
        <v>600</v>
      </c>
      <c r="G81" s="8">
        <f>Расценки!F129</f>
        <v>600</v>
      </c>
      <c r="H81" s="10">
        <f>'Нормы и нормо-часы'!W130</f>
        <v>0</v>
      </c>
      <c r="I81" s="9">
        <f>Расценки!H129</f>
        <v>800</v>
      </c>
      <c r="J81" s="10">
        <f>Расценки!J129</f>
        <v>0.33333333333333326</v>
      </c>
      <c r="K81" s="8">
        <f>'Нормы и нормо-часы'!L130</f>
        <v>720</v>
      </c>
      <c r="L81" s="8">
        <f>Расценки!G129</f>
        <v>690</v>
      </c>
      <c r="M81" s="10">
        <f>'Нормы и нормо-часы'!X130</f>
        <v>-4.3478260869565216E-2</v>
      </c>
      <c r="N81" s="9">
        <f>Расценки!I129</f>
        <v>960</v>
      </c>
      <c r="O81" s="10">
        <f>Расценки!K129</f>
        <v>0.39130434782608692</v>
      </c>
      <c r="P81" s="7" t="str">
        <f>TEXT('Нормы и нормо-часы'!AC130,"0%")&amp;" / "&amp;TEXT('Нормы и нормо-часы'!AD130,"0%")</f>
        <v>25% / 25%</v>
      </c>
    </row>
    <row r="82" spans="1:16" x14ac:dyDescent="0.25">
      <c r="A82" s="7" t="s">
        <v>453</v>
      </c>
      <c r="B82" s="7" t="s">
        <v>454</v>
      </c>
      <c r="C82" s="7" t="s">
        <v>177</v>
      </c>
      <c r="D82" s="7" t="s">
        <v>426</v>
      </c>
      <c r="E82" s="15">
        <f>'Нормы и нормо-часы'!F132</f>
        <v>1.5</v>
      </c>
      <c r="F82" s="8">
        <f>'Нормы и нормо-часы'!K132</f>
        <v>1800</v>
      </c>
      <c r="G82" s="8">
        <f>Расценки!F131</f>
        <v>2500</v>
      </c>
      <c r="H82" s="10">
        <f>'Нормы и нормо-часы'!W132</f>
        <v>0.28000000000000003</v>
      </c>
      <c r="I82" s="9">
        <f>Расценки!H131</f>
        <v>2500</v>
      </c>
      <c r="J82" s="10">
        <f>Расценки!J131</f>
        <v>0</v>
      </c>
      <c r="K82" s="8">
        <f>'Нормы и нормо-часы'!L132</f>
        <v>2160</v>
      </c>
      <c r="L82" s="8">
        <f>Расценки!G131</f>
        <v>2875</v>
      </c>
      <c r="M82" s="10">
        <f>'Нормы и нормо-часы'!X132</f>
        <v>0.24869565217391304</v>
      </c>
      <c r="N82" s="9">
        <f>Расценки!I131</f>
        <v>2880</v>
      </c>
      <c r="O82" s="10">
        <f>Расценки!K131</f>
        <v>1.7391304347826875E-3</v>
      </c>
      <c r="P82" s="7" t="str">
        <f>TEXT('Нормы и нормо-часы'!AC132,"0%")&amp;" / "&amp;TEXT('Нормы и нормо-часы'!AD132,"0%")</f>
        <v>28% / 25%</v>
      </c>
    </row>
    <row r="83" spans="1:16" x14ac:dyDescent="0.25">
      <c r="A83" s="7" t="s">
        <v>456</v>
      </c>
      <c r="B83" s="7" t="s">
        <v>457</v>
      </c>
      <c r="C83" s="7" t="s">
        <v>177</v>
      </c>
      <c r="D83" s="7" t="s">
        <v>426</v>
      </c>
      <c r="E83" s="15">
        <f>'Нормы и нормо-часы'!F133</f>
        <v>2.5</v>
      </c>
      <c r="F83" s="8">
        <f>'Нормы и нормо-часы'!K133</f>
        <v>3000</v>
      </c>
      <c r="G83" s="8">
        <f>Расценки!F132</f>
        <v>3800</v>
      </c>
      <c r="H83" s="10">
        <f>'Нормы и нормо-часы'!W133</f>
        <v>0.21052631578947367</v>
      </c>
      <c r="I83" s="9">
        <f>Расценки!H132</f>
        <v>4000</v>
      </c>
      <c r="J83" s="10">
        <f>Расценки!J132</f>
        <v>5.2631578947368363E-2</v>
      </c>
      <c r="K83" s="8">
        <f>'Нормы и нормо-часы'!L133</f>
        <v>3600</v>
      </c>
      <c r="L83" s="8">
        <f>Расценки!G132</f>
        <v>4370</v>
      </c>
      <c r="M83" s="10">
        <f>'Нормы и нормо-часы'!X133</f>
        <v>0.17620137299771166</v>
      </c>
      <c r="N83" s="9">
        <f>Расценки!I132</f>
        <v>4800</v>
      </c>
      <c r="O83" s="10">
        <f>Расценки!K132</f>
        <v>9.8398169336384456E-2</v>
      </c>
      <c r="P83" s="7" t="str">
        <f>TEXT('Нормы и нормо-часы'!AC133,"0%")&amp;" / "&amp;TEXT('Нормы и нормо-часы'!AD133,"0%")</f>
        <v>25% / 25%</v>
      </c>
    </row>
    <row r="84" spans="1:16" x14ac:dyDescent="0.25">
      <c r="A84" s="7" t="s">
        <v>459</v>
      </c>
      <c r="B84" s="7" t="s">
        <v>460</v>
      </c>
      <c r="C84" s="7" t="s">
        <v>177</v>
      </c>
      <c r="D84" s="7" t="s">
        <v>426</v>
      </c>
      <c r="E84" s="15">
        <f>'Нормы и нормо-часы'!F134</f>
        <v>4</v>
      </c>
      <c r="F84" s="8">
        <f>'Нормы и нормо-часы'!K134</f>
        <v>4800</v>
      </c>
      <c r="G84" s="8">
        <f>Расценки!F133</f>
        <v>6000</v>
      </c>
      <c r="H84" s="10">
        <f>'Нормы и нормо-часы'!W134</f>
        <v>0.2</v>
      </c>
      <c r="I84" s="9">
        <f>Расценки!H133</f>
        <v>6400</v>
      </c>
      <c r="J84" s="10">
        <f>Расценки!J133</f>
        <v>6.6666666666666652E-2</v>
      </c>
      <c r="K84" s="8">
        <f>'Нормы и нормо-часы'!L134</f>
        <v>5760</v>
      </c>
      <c r="L84" s="8">
        <f>Расценки!G133</f>
        <v>6900</v>
      </c>
      <c r="M84" s="10">
        <f>'Нормы и нормо-часы'!X134</f>
        <v>0.16521739130434782</v>
      </c>
      <c r="N84" s="9">
        <f>Расценки!I133</f>
        <v>7680</v>
      </c>
      <c r="O84" s="10">
        <f>Расценки!K133</f>
        <v>0.11304347826086958</v>
      </c>
      <c r="P84" s="7" t="str">
        <f>TEXT('Нормы и нормо-часы'!AC134,"0%")&amp;" / "&amp;TEXT('Нормы и нормо-часы'!AD134,"0%")</f>
        <v>25% / 25%</v>
      </c>
    </row>
    <row r="85" spans="1:16" x14ac:dyDescent="0.25">
      <c r="A85" s="7" t="s">
        <v>463</v>
      </c>
      <c r="B85" s="7" t="s">
        <v>464</v>
      </c>
      <c r="C85" s="7" t="s">
        <v>177</v>
      </c>
      <c r="D85" s="7" t="s">
        <v>426</v>
      </c>
      <c r="E85" s="15">
        <f>'Нормы и нормо-часы'!F135</f>
        <v>0.4</v>
      </c>
      <c r="F85" s="8">
        <f>'Нормы и нормо-часы'!K135</f>
        <v>480</v>
      </c>
      <c r="G85" s="8">
        <f>Расценки!F134</f>
        <v>500</v>
      </c>
      <c r="H85" s="10">
        <f>'Нормы и нормо-часы'!W135</f>
        <v>0.04</v>
      </c>
      <c r="I85" s="9">
        <f>Расценки!H134</f>
        <v>640</v>
      </c>
      <c r="J85" s="10">
        <f>Расценки!J134</f>
        <v>0.28000000000000003</v>
      </c>
      <c r="K85" s="8">
        <f>'Нормы и нормо-часы'!L135</f>
        <v>576</v>
      </c>
      <c r="L85" s="8">
        <f>Расценки!G134</f>
        <v>575</v>
      </c>
      <c r="M85" s="10">
        <f>'Нормы и нормо-часы'!X135</f>
        <v>-1.7391304347826088E-3</v>
      </c>
      <c r="N85" s="9">
        <f>Расценки!I134</f>
        <v>768</v>
      </c>
      <c r="O85" s="10">
        <f>Расценки!K134</f>
        <v>0.33565217391304358</v>
      </c>
      <c r="P85" s="7" t="str">
        <f>TEXT('Нормы и нормо-часы'!AC135,"0%")&amp;" / "&amp;TEXT('Нормы и нормо-часы'!AD135,"0%")</f>
        <v>25% / 25%</v>
      </c>
    </row>
    <row r="86" spans="1:16" x14ac:dyDescent="0.25">
      <c r="A86" s="7" t="s">
        <v>466</v>
      </c>
      <c r="B86" s="7" t="s">
        <v>467</v>
      </c>
      <c r="C86" s="7" t="s">
        <v>177</v>
      </c>
      <c r="D86" s="7" t="s">
        <v>468</v>
      </c>
      <c r="E86" s="15">
        <f>'Нормы и нормо-часы'!F136</f>
        <v>2.5</v>
      </c>
      <c r="F86" s="8">
        <f>'Нормы и нормо-часы'!K136</f>
        <v>2125</v>
      </c>
      <c r="G86" s="8">
        <f>Расценки!F135</f>
        <v>2500</v>
      </c>
      <c r="H86" s="10">
        <f>'Нормы и нормо-часы'!W136</f>
        <v>0.15</v>
      </c>
      <c r="I86" s="9">
        <f>Расценки!H135</f>
        <v>2834</v>
      </c>
      <c r="J86" s="10">
        <f>Расценки!J135</f>
        <v>0.13359999999999994</v>
      </c>
      <c r="K86" s="8">
        <f>'Нормы и нормо-часы'!L136</f>
        <v>2550</v>
      </c>
      <c r="L86" s="8">
        <f>Расценки!G135</f>
        <v>2875</v>
      </c>
      <c r="M86" s="10">
        <f>'Нормы и нормо-часы'!X136</f>
        <v>0.11304347826086956</v>
      </c>
      <c r="N86" s="9">
        <f>Расценки!I135</f>
        <v>3400</v>
      </c>
      <c r="O86" s="10">
        <f>Расценки!K135</f>
        <v>0.18260869565217397</v>
      </c>
      <c r="P86" s="7" t="str">
        <f>TEXT('Нормы и нормо-часы'!AC136,"0%")&amp;" / "&amp;TEXT('Нормы и нормо-часы'!AD136,"0%")</f>
        <v>25% / 25%</v>
      </c>
    </row>
    <row r="87" spans="1:16" x14ac:dyDescent="0.25">
      <c r="A87" s="7" t="s">
        <v>469</v>
      </c>
      <c r="B87" s="7" t="s">
        <v>470</v>
      </c>
      <c r="C87" s="7" t="s">
        <v>177</v>
      </c>
      <c r="D87" s="7" t="s">
        <v>426</v>
      </c>
      <c r="E87" s="15">
        <f>'Нормы и нормо-часы'!F137</f>
        <v>5</v>
      </c>
      <c r="F87" s="8">
        <f>'Нормы и нормо-часы'!K137</f>
        <v>6000</v>
      </c>
      <c r="G87" s="8">
        <f>Расценки!F136</f>
        <v>7800</v>
      </c>
      <c r="H87" s="10">
        <f>'Нормы и нормо-часы'!W137</f>
        <v>0.23076923076923078</v>
      </c>
      <c r="I87" s="9">
        <f>Расценки!H136</f>
        <v>8000</v>
      </c>
      <c r="J87" s="10">
        <f>Расценки!J136</f>
        <v>2.564102564102555E-2</v>
      </c>
      <c r="K87" s="8">
        <f>'Нормы и нормо-часы'!L137</f>
        <v>7200</v>
      </c>
      <c r="L87" s="8">
        <f>Расценки!G136</f>
        <v>8970</v>
      </c>
      <c r="M87" s="10">
        <f>'Нормы и нормо-часы'!X137</f>
        <v>0.19732441471571907</v>
      </c>
      <c r="N87" s="9">
        <f>Расценки!I136</f>
        <v>9600</v>
      </c>
      <c r="O87" s="10">
        <f>Расценки!K136</f>
        <v>7.0234113712374535E-2</v>
      </c>
      <c r="P87" s="7" t="str">
        <f>TEXT('Нормы и нормо-часы'!AC137,"0%")&amp;" / "&amp;TEXT('Нормы и нормо-часы'!AD137,"0%")</f>
        <v>25% / 25%</v>
      </c>
    </row>
    <row r="88" spans="1:16" x14ac:dyDescent="0.25">
      <c r="A88" s="7" t="s">
        <v>472</v>
      </c>
      <c r="B88" s="7" t="s">
        <v>473</v>
      </c>
      <c r="C88" s="7" t="s">
        <v>177</v>
      </c>
      <c r="D88" s="7" t="s">
        <v>426</v>
      </c>
      <c r="E88" s="15">
        <f>'Нормы и нормо-часы'!F138</f>
        <v>6</v>
      </c>
      <c r="F88" s="8">
        <f>'Нормы и нормо-часы'!K138</f>
        <v>7200</v>
      </c>
      <c r="G88" s="8">
        <f>Расценки!F137</f>
        <v>8800</v>
      </c>
      <c r="H88" s="10">
        <f>'Нормы и нормо-часы'!W138</f>
        <v>0.18181818181818182</v>
      </c>
      <c r="I88" s="9">
        <f>Расценки!H137</f>
        <v>9600</v>
      </c>
      <c r="J88" s="10">
        <f>Расценки!J137</f>
        <v>9.0909090909090828E-2</v>
      </c>
      <c r="K88" s="8">
        <f>'Нормы и нормо-часы'!L138</f>
        <v>8640</v>
      </c>
      <c r="L88" s="8">
        <f>Расценки!G137</f>
        <v>10120</v>
      </c>
      <c r="M88" s="10">
        <f>'Нормы и нормо-часы'!X138</f>
        <v>0.14624505928853754</v>
      </c>
      <c r="N88" s="9">
        <f>Расценки!I137</f>
        <v>11520</v>
      </c>
      <c r="O88" s="10">
        <f>Расценки!K137</f>
        <v>0.13833992094861669</v>
      </c>
      <c r="P88" s="7" t="str">
        <f>TEXT('Нормы и нормо-часы'!AC138,"0%")&amp;" / "&amp;TEXT('Нормы и нормо-часы'!AD138,"0%")</f>
        <v>25% / 25%</v>
      </c>
    </row>
    <row r="89" spans="1:16" x14ac:dyDescent="0.25">
      <c r="A89" s="7" t="s">
        <v>475</v>
      </c>
      <c r="B89" s="7" t="s">
        <v>476</v>
      </c>
      <c r="C89" s="7" t="s">
        <v>177</v>
      </c>
      <c r="D89" s="7" t="s">
        <v>426</v>
      </c>
      <c r="E89" s="15">
        <f>'Нормы и нормо-часы'!F139</f>
        <v>7</v>
      </c>
      <c r="F89" s="8">
        <f>'Нормы и нормо-часы'!K139</f>
        <v>8400</v>
      </c>
      <c r="G89" s="8">
        <f>Расценки!F138</f>
        <v>10300</v>
      </c>
      <c r="H89" s="10">
        <f>'Нормы и нормо-часы'!W139</f>
        <v>0.18446601941747573</v>
      </c>
      <c r="I89" s="9">
        <f>Расценки!H138</f>
        <v>11200</v>
      </c>
      <c r="J89" s="10">
        <f>Расценки!J138</f>
        <v>8.737864077669899E-2</v>
      </c>
      <c r="K89" s="8">
        <f>'Нормы и нормо-часы'!L139</f>
        <v>10080</v>
      </c>
      <c r="L89" s="8">
        <f>Расценки!G138</f>
        <v>11845</v>
      </c>
      <c r="M89" s="10">
        <f>'Нормы и нормо-часы'!X139</f>
        <v>0.14900802026171381</v>
      </c>
      <c r="N89" s="9">
        <f>Расценки!I138</f>
        <v>13440</v>
      </c>
      <c r="O89" s="10">
        <f>Расценки!K138</f>
        <v>0.1346559729843817</v>
      </c>
      <c r="P89" s="7" t="str">
        <f>TEXT('Нормы и нормо-часы'!AC139,"0%")&amp;" / "&amp;TEXT('Нормы и нормо-часы'!AD139,"0%")</f>
        <v>25% / 25%</v>
      </c>
    </row>
    <row r="90" spans="1:16" x14ac:dyDescent="0.25">
      <c r="A90" s="7" t="s">
        <v>478</v>
      </c>
      <c r="B90" s="7" t="s">
        <v>479</v>
      </c>
      <c r="C90" s="7" t="s">
        <v>177</v>
      </c>
      <c r="D90" s="7" t="s">
        <v>426</v>
      </c>
      <c r="E90" s="15">
        <f>'Нормы и нормо-часы'!F140</f>
        <v>9</v>
      </c>
      <c r="F90" s="8">
        <f>'Нормы и нормо-часы'!K140</f>
        <v>10800</v>
      </c>
      <c r="G90" s="8">
        <f>Расценки!F139</f>
        <v>15000</v>
      </c>
      <c r="H90" s="10">
        <f>'Нормы и нормо-часы'!W140</f>
        <v>0.28000000000000003</v>
      </c>
      <c r="I90" s="9">
        <f>Расценки!H139</f>
        <v>15000</v>
      </c>
      <c r="J90" s="10">
        <f>Расценки!J139</f>
        <v>0</v>
      </c>
      <c r="K90" s="8">
        <f>'Нормы и нормо-часы'!L140</f>
        <v>12960</v>
      </c>
      <c r="L90" s="8">
        <f>Расценки!G139</f>
        <v>17250</v>
      </c>
      <c r="M90" s="10">
        <f>'Нормы и нормо-часы'!X140</f>
        <v>0.24869565217391304</v>
      </c>
      <c r="N90" s="9">
        <f>Расценки!I139</f>
        <v>17280</v>
      </c>
      <c r="O90" s="10">
        <f>Расценки!K139</f>
        <v>1.7391304347826875E-3</v>
      </c>
      <c r="P90" s="7" t="str">
        <f>TEXT('Нормы и нормо-часы'!AC140,"0%")&amp;" / "&amp;TEXT('Нормы и нормо-часы'!AD140,"0%")</f>
        <v>28% / 25%</v>
      </c>
    </row>
    <row r="91" spans="1:16" x14ac:dyDescent="0.25">
      <c r="A91" s="7" t="s">
        <v>482</v>
      </c>
      <c r="B91" s="7" t="s">
        <v>483</v>
      </c>
      <c r="C91" s="7" t="s">
        <v>177</v>
      </c>
      <c r="D91" s="7" t="s">
        <v>426</v>
      </c>
      <c r="E91" s="15">
        <f>'Нормы и нормо-часы'!F141</f>
        <v>4.5</v>
      </c>
      <c r="F91" s="8">
        <f>'Нормы и нормо-часы'!K141</f>
        <v>5400</v>
      </c>
      <c r="G91" s="8">
        <f>Расценки!F140</f>
        <v>7500</v>
      </c>
      <c r="H91" s="10">
        <f>'Нормы и нормо-часы'!W141</f>
        <v>0.28000000000000003</v>
      </c>
      <c r="I91" s="9">
        <f>Расценки!H140</f>
        <v>7500</v>
      </c>
      <c r="J91" s="10">
        <f>Расценки!J140</f>
        <v>0</v>
      </c>
      <c r="K91" s="8">
        <f>'Нормы и нормо-часы'!L141</f>
        <v>6480</v>
      </c>
      <c r="L91" s="8">
        <f>Расценки!G140</f>
        <v>8625</v>
      </c>
      <c r="M91" s="10">
        <f>'Нормы и нормо-часы'!X141</f>
        <v>0.24869565217391304</v>
      </c>
      <c r="N91" s="9">
        <f>Расценки!I140</f>
        <v>8640</v>
      </c>
      <c r="O91" s="10">
        <f>Расценки!K140</f>
        <v>1.7391304347826875E-3</v>
      </c>
      <c r="P91" s="7" t="str">
        <f>TEXT('Нормы и нормо-часы'!AC141,"0%")&amp;" / "&amp;TEXT('Нормы и нормо-часы'!AD141,"0%")</f>
        <v>28% / 25%</v>
      </c>
    </row>
    <row r="92" spans="1:16" x14ac:dyDescent="0.25">
      <c r="A92" s="7" t="s">
        <v>485</v>
      </c>
      <c r="B92" s="7" t="s">
        <v>486</v>
      </c>
      <c r="C92" s="7" t="s">
        <v>177</v>
      </c>
      <c r="D92" s="7" t="s">
        <v>426</v>
      </c>
      <c r="E92" s="15">
        <f>'Нормы и нормо-часы'!F142</f>
        <v>5.5</v>
      </c>
      <c r="F92" s="8">
        <f>'Нормы и нормо-часы'!K142</f>
        <v>6600</v>
      </c>
      <c r="G92" s="8">
        <f>Расценки!F141</f>
        <v>8500</v>
      </c>
      <c r="H92" s="10">
        <f>'Нормы и нормо-часы'!W142</f>
        <v>0.22352941176470589</v>
      </c>
      <c r="I92" s="9">
        <f>Расценки!H141</f>
        <v>8800</v>
      </c>
      <c r="J92" s="10">
        <f>Расценки!J141</f>
        <v>3.529411764705892E-2</v>
      </c>
      <c r="K92" s="8">
        <f>'Нормы и нормо-часы'!L142</f>
        <v>7920</v>
      </c>
      <c r="L92" s="8">
        <f>Расценки!G141</f>
        <v>9775</v>
      </c>
      <c r="M92" s="10">
        <f>'Нормы и нормо-часы'!X142</f>
        <v>0.18976982097186701</v>
      </c>
      <c r="N92" s="9">
        <f>Расценки!I141</f>
        <v>10560</v>
      </c>
      <c r="O92" s="10">
        <f>Расценки!K141</f>
        <v>8.0306905370844062E-2</v>
      </c>
      <c r="P92" s="7" t="str">
        <f>TEXT('Нормы и нормо-часы'!AC142,"0%")&amp;" / "&amp;TEXT('Нормы и нормо-часы'!AD142,"0%")</f>
        <v>25% / 25%</v>
      </c>
    </row>
    <row r="93" spans="1:16" x14ac:dyDescent="0.25">
      <c r="A93" s="7" t="s">
        <v>488</v>
      </c>
      <c r="B93" s="7" t="s">
        <v>489</v>
      </c>
      <c r="C93" s="7" t="s">
        <v>177</v>
      </c>
      <c r="D93" s="7" t="s">
        <v>426</v>
      </c>
      <c r="E93" s="15">
        <f>'Нормы и нормо-часы'!F143</f>
        <v>6.5</v>
      </c>
      <c r="F93" s="8">
        <f>'Нормы и нормо-часы'!K143</f>
        <v>7800</v>
      </c>
      <c r="G93" s="8">
        <f>Расценки!F142</f>
        <v>10000</v>
      </c>
      <c r="H93" s="10">
        <f>'Нормы и нормо-часы'!W143</f>
        <v>0.22</v>
      </c>
      <c r="I93" s="9">
        <f>Расценки!H142</f>
        <v>10400</v>
      </c>
      <c r="J93" s="10">
        <f>Расценки!J142</f>
        <v>4.0000000000000036E-2</v>
      </c>
      <c r="K93" s="8">
        <f>'Нормы и нормо-часы'!L143</f>
        <v>9360</v>
      </c>
      <c r="L93" s="8">
        <f>Расценки!G142</f>
        <v>11500</v>
      </c>
      <c r="M93" s="10">
        <f>'Нормы и нормо-часы'!X143</f>
        <v>0.18608695652173912</v>
      </c>
      <c r="N93" s="9">
        <f>Расценки!I142</f>
        <v>12480</v>
      </c>
      <c r="O93" s="10">
        <f>Расценки!K142</f>
        <v>8.5217391304347911E-2</v>
      </c>
      <c r="P93" s="7" t="str">
        <f>TEXT('Нормы и нормо-часы'!AC143,"0%")&amp;" / "&amp;TEXT('Нормы и нормо-часы'!AD143,"0%")</f>
        <v>25% / 25%</v>
      </c>
    </row>
    <row r="94" spans="1:16" x14ac:dyDescent="0.25">
      <c r="A94" s="7" t="s">
        <v>491</v>
      </c>
      <c r="B94" s="7" t="s">
        <v>492</v>
      </c>
      <c r="C94" s="7" t="s">
        <v>177</v>
      </c>
      <c r="D94" s="7" t="s">
        <v>426</v>
      </c>
      <c r="E94" s="15">
        <f>'Нормы и нормо-часы'!F144</f>
        <v>8.5</v>
      </c>
      <c r="F94" s="8">
        <f>'Нормы и нормо-часы'!K144</f>
        <v>10200</v>
      </c>
      <c r="G94" s="8">
        <f>Расценки!F143</f>
        <v>14000</v>
      </c>
      <c r="H94" s="10">
        <f>'Нормы и нормо-часы'!W144</f>
        <v>0.27142857142857141</v>
      </c>
      <c r="I94" s="9">
        <f>Расценки!H143</f>
        <v>14000</v>
      </c>
      <c r="J94" s="10">
        <f>Расценки!J143</f>
        <v>0</v>
      </c>
      <c r="K94" s="8">
        <f>'Нормы и нормо-часы'!L144</f>
        <v>12240</v>
      </c>
      <c r="L94" s="8">
        <f>Расценки!G143</f>
        <v>16100</v>
      </c>
      <c r="M94" s="10">
        <f>'Нормы и нормо-часы'!X144</f>
        <v>0.23975155279503105</v>
      </c>
      <c r="N94" s="9">
        <f>Расценки!I143</f>
        <v>16320</v>
      </c>
      <c r="O94" s="10">
        <f>Расценки!K143</f>
        <v>1.3664596273291973E-2</v>
      </c>
      <c r="P94" s="7" t="str">
        <f>TEXT('Нормы и нормо-часы'!AC144,"0%")&amp;" / "&amp;TEXT('Нормы и нормо-часы'!AD144,"0%")</f>
        <v>27% / 25%</v>
      </c>
    </row>
    <row r="95" spans="1:16" x14ac:dyDescent="0.25">
      <c r="A95" s="7" t="s">
        <v>495</v>
      </c>
      <c r="B95" s="7" t="s">
        <v>496</v>
      </c>
      <c r="C95" s="7" t="s">
        <v>177</v>
      </c>
      <c r="D95" s="7" t="s">
        <v>426</v>
      </c>
      <c r="E95" s="15">
        <f>'Нормы и нормо-часы'!F145</f>
        <v>2.5</v>
      </c>
      <c r="F95" s="8">
        <f>'Нормы и нормо-часы'!K145</f>
        <v>3000</v>
      </c>
      <c r="G95" s="8">
        <f>Расценки!F144</f>
        <v>4000</v>
      </c>
      <c r="H95" s="10">
        <f>'Нормы и нормо-часы'!W145</f>
        <v>0.25</v>
      </c>
      <c r="I95" s="9">
        <f>Расценки!H144</f>
        <v>4000</v>
      </c>
      <c r="J95" s="10">
        <f>Расценки!J144</f>
        <v>0</v>
      </c>
      <c r="K95" s="8">
        <f>'Нормы и нормо-часы'!L145</f>
        <v>3600</v>
      </c>
      <c r="L95" s="8">
        <f>Расценки!G144</f>
        <v>4600</v>
      </c>
      <c r="M95" s="10">
        <f>'Нормы и нормо-часы'!X145</f>
        <v>0.21739130434782608</v>
      </c>
      <c r="N95" s="9">
        <f>Расценки!I144</f>
        <v>4800</v>
      </c>
      <c r="O95" s="10">
        <f>Расценки!K144</f>
        <v>4.3478260869565188E-2</v>
      </c>
      <c r="P95" s="7" t="str">
        <f>TEXT('Нормы и нормо-часы'!AC145,"0%")&amp;" / "&amp;TEXT('Нормы и нормо-часы'!AD145,"0%")</f>
        <v>25% / 25%</v>
      </c>
    </row>
    <row r="96" spans="1:16" x14ac:dyDescent="0.25">
      <c r="A96" s="7" t="s">
        <v>498</v>
      </c>
      <c r="B96" s="7" t="s">
        <v>499</v>
      </c>
      <c r="C96" s="7" t="s">
        <v>177</v>
      </c>
      <c r="D96" s="7" t="s">
        <v>426</v>
      </c>
      <c r="E96" s="15">
        <f>'Нормы и нормо-часы'!F146</f>
        <v>3</v>
      </c>
      <c r="F96" s="8">
        <f>'Нормы и нормо-часы'!K146</f>
        <v>3600</v>
      </c>
      <c r="G96" s="8">
        <f>Расценки!F145</f>
        <v>4600</v>
      </c>
      <c r="H96" s="10">
        <f>'Нормы и нормо-часы'!W146</f>
        <v>0.21739130434782608</v>
      </c>
      <c r="I96" s="9">
        <f>Расценки!H145</f>
        <v>4800</v>
      </c>
      <c r="J96" s="10">
        <f>Расценки!J145</f>
        <v>4.3478260869565188E-2</v>
      </c>
      <c r="K96" s="8">
        <f>'Нормы и нормо-часы'!L146</f>
        <v>4320</v>
      </c>
      <c r="L96" s="8">
        <f>Расценки!G145</f>
        <v>5290</v>
      </c>
      <c r="M96" s="10">
        <f>'Нормы и нормо-часы'!X146</f>
        <v>0.1833648393194707</v>
      </c>
      <c r="N96" s="9">
        <f>Расценки!I145</f>
        <v>5760</v>
      </c>
      <c r="O96" s="10">
        <f>Расценки!K145</f>
        <v>8.8846880907372361E-2</v>
      </c>
      <c r="P96" s="7" t="str">
        <f>TEXT('Нормы и нормо-часы'!AC146,"0%")&amp;" / "&amp;TEXT('Нормы и нормо-часы'!AD146,"0%")</f>
        <v>25% / 25%</v>
      </c>
    </row>
    <row r="97" spans="1:16" x14ac:dyDescent="0.25">
      <c r="A97" s="7" t="s">
        <v>501</v>
      </c>
      <c r="B97" s="7" t="s">
        <v>502</v>
      </c>
      <c r="C97" s="7" t="s">
        <v>177</v>
      </c>
      <c r="D97" s="7" t="s">
        <v>426</v>
      </c>
      <c r="E97" s="15">
        <f>'Нормы и нормо-часы'!F147</f>
        <v>3.5</v>
      </c>
      <c r="F97" s="8">
        <f>'Нормы и нормо-часы'!K147</f>
        <v>4200</v>
      </c>
      <c r="G97" s="8">
        <f>Расценки!F146</f>
        <v>5500</v>
      </c>
      <c r="H97" s="10">
        <f>'Нормы и нормо-часы'!W147</f>
        <v>0.23636363636363636</v>
      </c>
      <c r="I97" s="9">
        <f>Расценки!H146</f>
        <v>5600</v>
      </c>
      <c r="J97" s="10">
        <f>Расценки!J146</f>
        <v>1.8181818181818077E-2</v>
      </c>
      <c r="K97" s="8">
        <f>'Нормы и нормо-часы'!L147</f>
        <v>5040</v>
      </c>
      <c r="L97" s="8">
        <f>Расценки!G146</f>
        <v>6325</v>
      </c>
      <c r="M97" s="10">
        <f>'Нормы и нормо-часы'!X147</f>
        <v>0.20316205533596837</v>
      </c>
      <c r="N97" s="9">
        <f>Расценки!I146</f>
        <v>6720</v>
      </c>
      <c r="O97" s="10">
        <f>Расценки!K146</f>
        <v>6.2450592885375578E-2</v>
      </c>
      <c r="P97" s="7" t="str">
        <f>TEXT('Нормы и нормо-часы'!AC147,"0%")&amp;" / "&amp;TEXT('Нормы и нормо-часы'!AD147,"0%")</f>
        <v>25% / 25%</v>
      </c>
    </row>
    <row r="98" spans="1:16" x14ac:dyDescent="0.25">
      <c r="A98" s="7" t="s">
        <v>504</v>
      </c>
      <c r="B98" s="7" t="s">
        <v>505</v>
      </c>
      <c r="C98" s="7" t="s">
        <v>177</v>
      </c>
      <c r="D98" s="7" t="s">
        <v>426</v>
      </c>
      <c r="E98" s="15">
        <f>'Нормы и нормо-часы'!F148</f>
        <v>4.5</v>
      </c>
      <c r="F98" s="8">
        <f>'Нормы и нормо-часы'!K148</f>
        <v>5400</v>
      </c>
      <c r="G98" s="8">
        <f>Расценки!F147</f>
        <v>7000</v>
      </c>
      <c r="H98" s="10">
        <f>'Нормы и нормо-часы'!W148</f>
        <v>0.22857142857142856</v>
      </c>
      <c r="I98" s="9">
        <f>Расценки!H147</f>
        <v>7200</v>
      </c>
      <c r="J98" s="10">
        <f>Расценки!J147</f>
        <v>2.857142857142847E-2</v>
      </c>
      <c r="K98" s="8">
        <f>'Нормы и нормо-часы'!L148</f>
        <v>6480</v>
      </c>
      <c r="L98" s="8">
        <f>Расценки!G147</f>
        <v>8050</v>
      </c>
      <c r="M98" s="10">
        <f>'Нормы и нормо-часы'!X148</f>
        <v>0.19503105590062111</v>
      </c>
      <c r="N98" s="9">
        <f>Расценки!I147</f>
        <v>8640</v>
      </c>
      <c r="O98" s="10">
        <f>Расценки!K147</f>
        <v>7.3291925465838403E-2</v>
      </c>
      <c r="P98" s="7" t="str">
        <f>TEXT('Нормы и нормо-часы'!AC148,"0%")&amp;" / "&amp;TEXT('Нормы и нормо-часы'!AD148,"0%")</f>
        <v>25% / 25%</v>
      </c>
    </row>
    <row r="99" spans="1:16" x14ac:dyDescent="0.25">
      <c r="A99" s="7" t="s">
        <v>519</v>
      </c>
      <c r="B99" s="7" t="s">
        <v>520</v>
      </c>
      <c r="C99" s="7" t="s">
        <v>50</v>
      </c>
      <c r="D99" s="7" t="s">
        <v>426</v>
      </c>
      <c r="E99" s="15">
        <f>'Нормы и нормо-часы'!F153</f>
        <v>0.25</v>
      </c>
      <c r="F99" s="8">
        <f>'Нормы и нормо-часы'!K153</f>
        <v>300</v>
      </c>
      <c r="G99" s="8">
        <f>Расценки!F152</f>
        <v>300</v>
      </c>
      <c r="H99" s="10">
        <f>'Нормы и нормо-часы'!W153</f>
        <v>0</v>
      </c>
      <c r="I99" s="9">
        <f>Расценки!H152</f>
        <v>400</v>
      </c>
      <c r="J99" s="10">
        <f>Расценки!J152</f>
        <v>0.33333333333333326</v>
      </c>
      <c r="K99" s="8">
        <f>'Нормы и нормо-часы'!L153</f>
        <v>360</v>
      </c>
      <c r="L99" s="8">
        <f>Расценки!G152</f>
        <v>345</v>
      </c>
      <c r="M99" s="10">
        <f>'Нормы и нормо-часы'!X153</f>
        <v>-4.3478260869565216E-2</v>
      </c>
      <c r="N99" s="9">
        <f>Расценки!I152</f>
        <v>480</v>
      </c>
      <c r="O99" s="10">
        <f>Расценки!K152</f>
        <v>0.39130434782608692</v>
      </c>
      <c r="P99" s="7" t="str">
        <f>TEXT('Нормы и нормо-часы'!AC153,"0%")&amp;" / "&amp;TEXT('Нормы и нормо-часы'!AD153,"0%")</f>
        <v>25% / 25%</v>
      </c>
    </row>
    <row r="100" spans="1:16" x14ac:dyDescent="0.25">
      <c r="A100" s="7" t="s">
        <v>523</v>
      </c>
      <c r="B100" s="7" t="s">
        <v>524</v>
      </c>
      <c r="C100" s="7" t="s">
        <v>50</v>
      </c>
      <c r="D100" s="7" t="s">
        <v>410</v>
      </c>
      <c r="E100" s="15">
        <f>'Нормы и нормо-часы'!F154</f>
        <v>0.08</v>
      </c>
      <c r="F100" s="8">
        <f>'Нормы и нормо-часы'!K154</f>
        <v>68</v>
      </c>
      <c r="G100" s="8">
        <f>Расценки!F153</f>
        <v>80</v>
      </c>
      <c r="H100" s="10">
        <f>'Нормы и нормо-часы'!W154</f>
        <v>0.15</v>
      </c>
      <c r="I100" s="9">
        <f>Расценки!H153</f>
        <v>91</v>
      </c>
      <c r="J100" s="10">
        <f>Расценки!J153</f>
        <v>0.13749999999999996</v>
      </c>
      <c r="K100" s="8">
        <f>'Нормы и нормо-часы'!L154</f>
        <v>82</v>
      </c>
      <c r="L100" s="8">
        <f>Расценки!G153</f>
        <v>92</v>
      </c>
      <c r="M100" s="10">
        <f>'Нормы и нормо-часы'!X154</f>
        <v>0.10869565217391304</v>
      </c>
      <c r="N100" s="9">
        <f>Расценки!I153</f>
        <v>110</v>
      </c>
      <c r="O100" s="10">
        <f>Расценки!K153</f>
        <v>0.19565217391304346</v>
      </c>
      <c r="P100" s="7" t="str">
        <f>TEXT('Нормы и нормо-часы'!AC154,"0%")&amp;" / "&amp;TEXT('Нормы и нормо-часы'!AD154,"0%")</f>
        <v>25% / 25%</v>
      </c>
    </row>
    <row r="101" spans="1:16" x14ac:dyDescent="0.25">
      <c r="A101" s="7" t="s">
        <v>526</v>
      </c>
      <c r="B101" s="7" t="s">
        <v>527</v>
      </c>
      <c r="C101" s="7" t="s">
        <v>50</v>
      </c>
      <c r="D101" s="7" t="s">
        <v>410</v>
      </c>
      <c r="E101" s="15">
        <f>'Нормы и нормо-часы'!F155</f>
        <v>0.2</v>
      </c>
      <c r="F101" s="8">
        <f>'Нормы и нормо-часы'!K155</f>
        <v>170</v>
      </c>
      <c r="G101" s="8">
        <f>Расценки!F154</f>
        <v>180</v>
      </c>
      <c r="H101" s="10">
        <f>'Нормы и нормо-часы'!W155</f>
        <v>5.5555555555555552E-2</v>
      </c>
      <c r="I101" s="9">
        <f>Расценки!H154</f>
        <v>227</v>
      </c>
      <c r="J101" s="10">
        <f>Расценки!J154</f>
        <v>0.26111111111111107</v>
      </c>
      <c r="K101" s="8">
        <f>'Нормы и нормо-часы'!L155</f>
        <v>204</v>
      </c>
      <c r="L101" s="8">
        <f>Расценки!G154</f>
        <v>207</v>
      </c>
      <c r="M101" s="10">
        <f>'Нормы и нормо-часы'!X155</f>
        <v>1.4492753623188406E-2</v>
      </c>
      <c r="N101" s="9">
        <f>Расценки!I154</f>
        <v>272</v>
      </c>
      <c r="O101" s="10">
        <f>Расценки!K154</f>
        <v>0.31400966183574885</v>
      </c>
      <c r="P101" s="7" t="str">
        <f>TEXT('Нормы и нормо-часы'!AC155,"0%")&amp;" / "&amp;TEXT('Нормы и нормо-часы'!AD155,"0%")</f>
        <v>25% / 25%</v>
      </c>
    </row>
    <row r="102" spans="1:16" x14ac:dyDescent="0.25">
      <c r="A102" s="7" t="s">
        <v>539</v>
      </c>
      <c r="B102" s="7" t="s">
        <v>540</v>
      </c>
      <c r="C102" s="7" t="s">
        <v>177</v>
      </c>
      <c r="D102" s="7" t="s">
        <v>468</v>
      </c>
      <c r="E102" s="15">
        <f>'Нормы и нормо-часы'!F160</f>
        <v>0.4</v>
      </c>
      <c r="F102" s="8">
        <f>'Нормы и нормо-часы'!K160</f>
        <v>340</v>
      </c>
      <c r="G102" s="8">
        <f>Расценки!F159</f>
        <v>400</v>
      </c>
      <c r="H102" s="10">
        <f>'Нормы и нормо-часы'!W160</f>
        <v>0.15</v>
      </c>
      <c r="I102" s="9">
        <f>Расценки!H159</f>
        <v>454</v>
      </c>
      <c r="J102" s="10">
        <f>Расценки!J159</f>
        <v>0.13500000000000001</v>
      </c>
      <c r="K102" s="8">
        <f>'Нормы и нормо-часы'!L160</f>
        <v>408</v>
      </c>
      <c r="L102" s="8">
        <f>Расценки!G159</f>
        <v>460</v>
      </c>
      <c r="M102" s="10">
        <f>'Нормы и нормо-часы'!X160</f>
        <v>0.11304347826086956</v>
      </c>
      <c r="N102" s="9">
        <f>Расценки!I159</f>
        <v>544</v>
      </c>
      <c r="O102" s="10">
        <f>Расценки!K159</f>
        <v>0.18260869565217397</v>
      </c>
      <c r="P102" s="7" t="str">
        <f>TEXT('Нормы и нормо-часы'!AC160,"0%")&amp;" / "&amp;TEXT('Нормы и нормо-часы'!AD160,"0%")</f>
        <v>25% / 25%</v>
      </c>
    </row>
    <row r="103" spans="1:16" x14ac:dyDescent="0.25">
      <c r="A103" s="7" t="s">
        <v>542</v>
      </c>
      <c r="B103" s="7" t="s">
        <v>543</v>
      </c>
      <c r="C103" s="7" t="s">
        <v>177</v>
      </c>
      <c r="D103" s="7" t="s">
        <v>468</v>
      </c>
      <c r="E103" s="15">
        <f>'Нормы и нормо-часы'!F161</f>
        <v>0.7</v>
      </c>
      <c r="F103" s="8">
        <f>'Нормы и нормо-часы'!K161</f>
        <v>595</v>
      </c>
      <c r="G103" s="8">
        <f>Расценки!F160</f>
        <v>700</v>
      </c>
      <c r="H103" s="10">
        <f>'Нормы и нормо-часы'!W161</f>
        <v>0.15</v>
      </c>
      <c r="I103" s="9">
        <f>Расценки!H160</f>
        <v>794</v>
      </c>
      <c r="J103" s="10">
        <f>Расценки!J160</f>
        <v>0.13428571428571434</v>
      </c>
      <c r="K103" s="8">
        <f>'Нормы и нормо-часы'!L161</f>
        <v>714</v>
      </c>
      <c r="L103" s="8">
        <f>Расценки!G160</f>
        <v>805</v>
      </c>
      <c r="M103" s="10">
        <f>'Нормы и нормо-часы'!X161</f>
        <v>0.11304347826086956</v>
      </c>
      <c r="N103" s="9">
        <f>Расценки!I160</f>
        <v>952</v>
      </c>
      <c r="O103" s="10">
        <f>Расценки!K160</f>
        <v>0.18260869565217397</v>
      </c>
      <c r="P103" s="7" t="str">
        <f>TEXT('Нормы и нормо-часы'!AC161,"0%")&amp;" / "&amp;TEXT('Нормы и нормо-часы'!AD161,"0%")</f>
        <v>25% / 25%</v>
      </c>
    </row>
    <row r="104" spans="1:16" x14ac:dyDescent="0.25">
      <c r="A104" s="7" t="s">
        <v>545</v>
      </c>
      <c r="B104" s="7" t="s">
        <v>546</v>
      </c>
      <c r="C104" s="7" t="s">
        <v>177</v>
      </c>
      <c r="D104" s="7" t="s">
        <v>468</v>
      </c>
      <c r="E104" s="15">
        <f>'Нормы и нормо-часы'!F162</f>
        <v>2</v>
      </c>
      <c r="F104" s="8">
        <f>'Нормы и нормо-часы'!K162</f>
        <v>1700</v>
      </c>
      <c r="G104" s="8">
        <f>Расценки!F161</f>
        <v>1500</v>
      </c>
      <c r="H104" s="10">
        <f>'Нормы и нормо-часы'!W162</f>
        <v>-0.13333333333333333</v>
      </c>
      <c r="I104" s="9">
        <f>Расценки!H161</f>
        <v>2267</v>
      </c>
      <c r="J104" s="10">
        <f>Расценки!J161</f>
        <v>0.51133333333333342</v>
      </c>
      <c r="K104" s="8">
        <f>'Нормы и нормо-часы'!L162</f>
        <v>2040</v>
      </c>
      <c r="L104" s="8">
        <f>Расценки!G161</f>
        <v>1725</v>
      </c>
      <c r="M104" s="10">
        <f>'Нормы и нормо-часы'!X162</f>
        <v>-0.18260869565217391</v>
      </c>
      <c r="N104" s="9">
        <f>Расценки!I161</f>
        <v>2720</v>
      </c>
      <c r="O104" s="10">
        <f>Расценки!K161</f>
        <v>0.57681159420289863</v>
      </c>
      <c r="P104" s="7" t="str">
        <f>TEXT('Нормы и нормо-часы'!AC162,"0%")&amp;" / "&amp;TEXT('Нормы и нормо-часы'!AD162,"0%")</f>
        <v>25% / 25%</v>
      </c>
    </row>
    <row r="105" spans="1:16" x14ac:dyDescent="0.25">
      <c r="A105" s="7" t="s">
        <v>549</v>
      </c>
      <c r="B105" s="7" t="s">
        <v>550</v>
      </c>
      <c r="C105" s="7" t="s">
        <v>177</v>
      </c>
      <c r="D105" s="7" t="s">
        <v>468</v>
      </c>
      <c r="E105" s="15">
        <f>'Нормы и нормо-часы'!F163</f>
        <v>0.6</v>
      </c>
      <c r="F105" s="8">
        <f>'Нормы и нормо-часы'!K163</f>
        <v>510</v>
      </c>
      <c r="G105" s="8">
        <f>Расценки!F162</f>
        <v>600</v>
      </c>
      <c r="H105" s="10">
        <f>'Нормы и нормо-часы'!W163</f>
        <v>0.15</v>
      </c>
      <c r="I105" s="9">
        <f>Расценки!H162</f>
        <v>680</v>
      </c>
      <c r="J105" s="10">
        <f>Расценки!J162</f>
        <v>0.1333333333333333</v>
      </c>
      <c r="K105" s="8">
        <f>'Нормы и нормо-часы'!L163</f>
        <v>612</v>
      </c>
      <c r="L105" s="8">
        <f>Расценки!G162</f>
        <v>690</v>
      </c>
      <c r="M105" s="10">
        <f>'Нормы и нормо-часы'!X163</f>
        <v>0.11304347826086956</v>
      </c>
      <c r="N105" s="9">
        <f>Расценки!I162</f>
        <v>816</v>
      </c>
      <c r="O105" s="10">
        <f>Расценки!K162</f>
        <v>0.18260869565217397</v>
      </c>
      <c r="P105" s="7" t="str">
        <f>TEXT('Нормы и нормо-часы'!AC163,"0%")&amp;" / "&amp;TEXT('Нормы и нормо-часы'!AD163,"0%")</f>
        <v>25% / 25%</v>
      </c>
    </row>
    <row r="106" spans="1:16" x14ac:dyDescent="0.25">
      <c r="A106" s="7" t="s">
        <v>552</v>
      </c>
      <c r="B106" s="7" t="s">
        <v>553</v>
      </c>
      <c r="C106" s="7" t="s">
        <v>177</v>
      </c>
      <c r="D106" s="7" t="s">
        <v>468</v>
      </c>
      <c r="E106" s="15">
        <f>'Нормы и нормо-часы'!F164</f>
        <v>1.5</v>
      </c>
      <c r="F106" s="8">
        <f>'Нормы и нормо-часы'!K164</f>
        <v>1275</v>
      </c>
      <c r="G106" s="8">
        <f>Расценки!F163</f>
        <v>1200</v>
      </c>
      <c r="H106" s="10">
        <f>'Нормы и нормо-часы'!W164</f>
        <v>-6.25E-2</v>
      </c>
      <c r="I106" s="9">
        <f>Расценки!H163</f>
        <v>1700</v>
      </c>
      <c r="J106" s="10">
        <f>Расценки!J163</f>
        <v>0.41666666666666674</v>
      </c>
      <c r="K106" s="8">
        <f>'Нормы и нормо-часы'!L164</f>
        <v>1530</v>
      </c>
      <c r="L106" s="8">
        <f>Расценки!G163</f>
        <v>1380</v>
      </c>
      <c r="M106" s="10">
        <f>'Нормы и нормо-часы'!X164</f>
        <v>-0.10869565217391304</v>
      </c>
      <c r="N106" s="9">
        <f>Расценки!I163</f>
        <v>2040</v>
      </c>
      <c r="O106" s="10">
        <f>Расценки!K163</f>
        <v>0.47826086956521729</v>
      </c>
      <c r="P106" s="7" t="str">
        <f>TEXT('Нормы и нормо-часы'!AC164,"0%")&amp;" / "&amp;TEXT('Нормы и нормо-часы'!AD164,"0%")</f>
        <v>25% / 25%</v>
      </c>
    </row>
    <row r="107" spans="1:16" x14ac:dyDescent="0.25">
      <c r="A107" s="7" t="s">
        <v>555</v>
      </c>
      <c r="B107" s="7" t="s">
        <v>556</v>
      </c>
      <c r="C107" s="7" t="s">
        <v>28</v>
      </c>
      <c r="D107" s="7" t="s">
        <v>203</v>
      </c>
      <c r="E107" s="15">
        <f>'Нормы и нормо-часы'!F165</f>
        <v>20</v>
      </c>
      <c r="F107" s="8">
        <f>'Нормы и нормо-часы'!K165</f>
        <v>16000</v>
      </c>
      <c r="G107" s="8">
        <f>Расценки!F164</f>
        <v>14000</v>
      </c>
      <c r="H107" s="10">
        <f>'Нормы и нормо-часы'!W165</f>
        <v>-0.14285714285714285</v>
      </c>
      <c r="I107" s="9">
        <f>Расценки!H164</f>
        <v>21334</v>
      </c>
      <c r="J107" s="10">
        <f>Расценки!J164</f>
        <v>0.5238571428571428</v>
      </c>
      <c r="K107" s="8">
        <f>'Нормы и нормо-часы'!L165</f>
        <v>19000</v>
      </c>
      <c r="L107" s="8">
        <f>Расценки!G164</f>
        <v>16100</v>
      </c>
      <c r="M107" s="10">
        <f>'Нормы и нормо-часы'!X165</f>
        <v>-0.18012422360248448</v>
      </c>
      <c r="N107" s="9">
        <f>Расценки!I164</f>
        <v>25334</v>
      </c>
      <c r="O107" s="10">
        <f>Расценки!K164</f>
        <v>0.57354037267080749</v>
      </c>
      <c r="P107" s="7" t="str">
        <f>TEXT('Нормы и нормо-часы'!AC165,"0%")&amp;" / "&amp;TEXT('Нормы и нормо-часы'!AD165,"0%")</f>
        <v>25% / 25%</v>
      </c>
    </row>
    <row r="108" spans="1:16" x14ac:dyDescent="0.25">
      <c r="A108" s="7" t="s">
        <v>558</v>
      </c>
      <c r="B108" s="7" t="s">
        <v>559</v>
      </c>
      <c r="C108" s="7" t="s">
        <v>177</v>
      </c>
      <c r="D108" s="7" t="s">
        <v>468</v>
      </c>
      <c r="E108" s="15">
        <f>'Нормы и нормо-часы'!F166</f>
        <v>3</v>
      </c>
      <c r="F108" s="8">
        <f>'Нормы и нормо-часы'!K166</f>
        <v>2550</v>
      </c>
      <c r="G108" s="8">
        <f>Расценки!F165</f>
        <v>3500</v>
      </c>
      <c r="H108" s="10">
        <f>'Нормы и нормо-часы'!W166</f>
        <v>0.27142857142857141</v>
      </c>
      <c r="I108" s="9">
        <f>Расценки!H165</f>
        <v>3500</v>
      </c>
      <c r="J108" s="10">
        <f>Расценки!J165</f>
        <v>0</v>
      </c>
      <c r="K108" s="8">
        <f>'Нормы и нормо-часы'!L166</f>
        <v>3060</v>
      </c>
      <c r="L108" s="8">
        <f>Расценки!G165</f>
        <v>4025</v>
      </c>
      <c r="M108" s="10">
        <f>'Нормы и нормо-часы'!X166</f>
        <v>0.23975155279503105</v>
      </c>
      <c r="N108" s="9">
        <f>Расценки!I165</f>
        <v>4080</v>
      </c>
      <c r="O108" s="10">
        <f>Расценки!K165</f>
        <v>1.3664596273291973E-2</v>
      </c>
      <c r="P108" s="7" t="str">
        <f>TEXT('Нормы и нормо-часы'!AC166,"0%")&amp;" / "&amp;TEXT('Нормы и нормо-часы'!AD166,"0%")</f>
        <v>27% / 25%</v>
      </c>
    </row>
    <row r="109" spans="1:16" x14ac:dyDescent="0.25">
      <c r="A109" s="7" t="s">
        <v>561</v>
      </c>
      <c r="B109" s="7" t="s">
        <v>562</v>
      </c>
      <c r="C109" s="7" t="s">
        <v>177</v>
      </c>
      <c r="D109" s="7" t="s">
        <v>410</v>
      </c>
      <c r="E109" s="15">
        <f>'Нормы и нормо-часы'!F167</f>
        <v>3.5</v>
      </c>
      <c r="F109" s="8">
        <f>'Нормы и нормо-часы'!K167</f>
        <v>2975</v>
      </c>
      <c r="G109" s="8">
        <f>Расценки!F166</f>
        <v>3500</v>
      </c>
      <c r="H109" s="10">
        <f>'Нормы и нормо-часы'!W167</f>
        <v>0.15</v>
      </c>
      <c r="I109" s="9">
        <f>Расценки!H166</f>
        <v>3967</v>
      </c>
      <c r="J109" s="10">
        <f>Расценки!J166</f>
        <v>0.13342857142857145</v>
      </c>
      <c r="K109" s="8">
        <f>'Нормы и нормо-часы'!L167</f>
        <v>3570</v>
      </c>
      <c r="L109" s="8">
        <f>Расценки!G166</f>
        <v>4025</v>
      </c>
      <c r="M109" s="10">
        <f>'Нормы и нормо-часы'!X167</f>
        <v>0.11304347826086956</v>
      </c>
      <c r="N109" s="9">
        <f>Расценки!I166</f>
        <v>4760</v>
      </c>
      <c r="O109" s="10">
        <f>Расценки!K166</f>
        <v>0.18260869565217397</v>
      </c>
      <c r="P109" s="7" t="str">
        <f>TEXT('Нормы и нормо-часы'!AC167,"0%")&amp;" / "&amp;TEXT('Нормы и нормо-часы'!AD167,"0%")</f>
        <v>25% / 25%</v>
      </c>
    </row>
    <row r="110" spans="1:16" x14ac:dyDescent="0.25">
      <c r="A110" s="7" t="s">
        <v>570</v>
      </c>
      <c r="B110" s="7" t="s">
        <v>571</v>
      </c>
      <c r="C110" s="7" t="s">
        <v>177</v>
      </c>
      <c r="D110" s="7" t="s">
        <v>468</v>
      </c>
      <c r="E110" s="15">
        <f>'Нормы и нормо-часы'!F170</f>
        <v>0.8</v>
      </c>
      <c r="F110" s="8">
        <f>'Нормы и нормо-часы'!K170</f>
        <v>680</v>
      </c>
      <c r="G110" s="8">
        <f>Расценки!F169</f>
        <v>900</v>
      </c>
      <c r="H110" s="10">
        <f>'Нормы и нормо-часы'!W170</f>
        <v>0.24444444444444444</v>
      </c>
      <c r="I110" s="9">
        <f>Расценки!H169</f>
        <v>907</v>
      </c>
      <c r="J110" s="10">
        <f>Расценки!J169</f>
        <v>7.7777777777778834E-3</v>
      </c>
      <c r="K110" s="8">
        <f>'Нормы и нормо-часы'!L170</f>
        <v>816</v>
      </c>
      <c r="L110" s="8">
        <f>Расценки!G169</f>
        <v>1035</v>
      </c>
      <c r="M110" s="10">
        <f>'Нормы и нормо-часы'!X170</f>
        <v>0.21159420289855072</v>
      </c>
      <c r="N110" s="9">
        <f>Расценки!I169</f>
        <v>1088</v>
      </c>
      <c r="O110" s="10">
        <f>Расценки!K169</f>
        <v>5.1207729468599084E-2</v>
      </c>
      <c r="P110" s="7" t="str">
        <f>TEXT('Нормы и нормо-часы'!AC170,"0%")&amp;" / "&amp;TEXT('Нормы и нормо-часы'!AD170,"0%")</f>
        <v>25% / 25%</v>
      </c>
    </row>
    <row r="111" spans="1:16" x14ac:dyDescent="0.25">
      <c r="A111" s="7" t="s">
        <v>573</v>
      </c>
      <c r="B111" s="7" t="s">
        <v>574</v>
      </c>
      <c r="C111" s="7" t="s">
        <v>177</v>
      </c>
      <c r="D111" s="7" t="s">
        <v>468</v>
      </c>
      <c r="E111" s="15">
        <f>'Нормы и нормо-часы'!F171</f>
        <v>0.4</v>
      </c>
      <c r="F111" s="8">
        <f>'Нормы и нормо-часы'!K171</f>
        <v>340</v>
      </c>
      <c r="G111" s="8">
        <f>Расценки!F170</f>
        <v>450</v>
      </c>
      <c r="H111" s="10">
        <f>'Нормы и нормо-часы'!W171</f>
        <v>0.24444444444444444</v>
      </c>
      <c r="I111" s="9">
        <f>Расценки!H170</f>
        <v>454</v>
      </c>
      <c r="J111" s="10">
        <f>Расценки!J170</f>
        <v>8.8888888888889461E-3</v>
      </c>
      <c r="K111" s="8">
        <f>'Нормы и нормо-часы'!L171</f>
        <v>408</v>
      </c>
      <c r="L111" s="8">
        <f>Расценки!G170</f>
        <v>518</v>
      </c>
      <c r="M111" s="10">
        <f>'Нормы и нормо-часы'!X171</f>
        <v>0.21235521235521235</v>
      </c>
      <c r="N111" s="9">
        <f>Расценки!I170</f>
        <v>544</v>
      </c>
      <c r="O111" s="10">
        <f>Расценки!K170</f>
        <v>5.0193050193050093E-2</v>
      </c>
      <c r="P111" s="7" t="str">
        <f>TEXT('Нормы и нормо-часы'!AC171,"0%")&amp;" / "&amp;TEXT('Нормы и нормо-часы'!AD171,"0%")</f>
        <v>25% / 25%</v>
      </c>
    </row>
    <row r="112" spans="1:16" x14ac:dyDescent="0.25">
      <c r="A112" s="7" t="s">
        <v>580</v>
      </c>
      <c r="B112" s="7" t="s">
        <v>581</v>
      </c>
      <c r="C112" s="7" t="s">
        <v>177</v>
      </c>
      <c r="D112" s="7" t="s">
        <v>468</v>
      </c>
      <c r="E112" s="15">
        <f>'Нормы и нормо-часы'!F174</f>
        <v>4</v>
      </c>
      <c r="F112" s="8">
        <f>'Нормы и нормо-часы'!K174</f>
        <v>3400</v>
      </c>
      <c r="G112" s="8">
        <f>Расценки!F173</f>
        <v>4500</v>
      </c>
      <c r="H112" s="10">
        <f>'Нормы и нормо-часы'!W174</f>
        <v>0.24444444444444444</v>
      </c>
      <c r="I112" s="9">
        <f>Расценки!H173</f>
        <v>4534</v>
      </c>
      <c r="J112" s="10">
        <f>Расценки!J173</f>
        <v>7.5555555555555376E-3</v>
      </c>
      <c r="K112" s="8">
        <f>'Нормы и нормо-часы'!L174</f>
        <v>4080</v>
      </c>
      <c r="L112" s="8">
        <f>Расценки!G173</f>
        <v>5175</v>
      </c>
      <c r="M112" s="10">
        <f>'Нормы и нормо-часы'!X174</f>
        <v>0.21159420289855072</v>
      </c>
      <c r="N112" s="9">
        <f>Расценки!I173</f>
        <v>5440</v>
      </c>
      <c r="O112" s="10">
        <f>Расценки!K173</f>
        <v>5.1207729468599084E-2</v>
      </c>
      <c r="P112" s="7" t="str">
        <f>TEXT('Нормы и нормо-часы'!AC174,"0%")&amp;" / "&amp;TEXT('Нормы и нормо-часы'!AD174,"0%")</f>
        <v>25% / 25%</v>
      </c>
    </row>
    <row r="113" spans="1:16" x14ac:dyDescent="0.25">
      <c r="A113" s="7" t="s">
        <v>583</v>
      </c>
      <c r="B113" s="7" t="s">
        <v>584</v>
      </c>
      <c r="C113" s="7" t="s">
        <v>177</v>
      </c>
      <c r="D113" s="7" t="s">
        <v>468</v>
      </c>
      <c r="E113" s="15">
        <f>'Нормы и нормо-часы'!F175</f>
        <v>1.2</v>
      </c>
      <c r="F113" s="8">
        <f>'Нормы и нормо-часы'!K175</f>
        <v>1020</v>
      </c>
      <c r="G113" s="8">
        <f>Расценки!F174</f>
        <v>1200</v>
      </c>
      <c r="H113" s="10">
        <f>'Нормы и нормо-часы'!W175</f>
        <v>0.15</v>
      </c>
      <c r="I113" s="9">
        <f>Расценки!H174</f>
        <v>1360</v>
      </c>
      <c r="J113" s="10">
        <f>Расценки!J174</f>
        <v>0.1333333333333333</v>
      </c>
      <c r="K113" s="8">
        <f>'Нормы и нормо-часы'!L175</f>
        <v>1224</v>
      </c>
      <c r="L113" s="8">
        <f>Расценки!G174</f>
        <v>1380</v>
      </c>
      <c r="M113" s="10">
        <f>'Нормы и нормо-часы'!X175</f>
        <v>0.11304347826086956</v>
      </c>
      <c r="N113" s="9">
        <f>Расценки!I174</f>
        <v>1632</v>
      </c>
      <c r="O113" s="10">
        <f>Расценки!K174</f>
        <v>0.18260869565217397</v>
      </c>
      <c r="P113" s="7" t="str">
        <f>TEXT('Нормы и нормо-часы'!AC175,"0%")&amp;" / "&amp;TEXT('Нормы и нормо-часы'!AD175,"0%")</f>
        <v>25% / 25%</v>
      </c>
    </row>
    <row r="114" spans="1:16" x14ac:dyDescent="0.25">
      <c r="A114" s="7" t="s">
        <v>585</v>
      </c>
      <c r="B114" s="7" t="s">
        <v>586</v>
      </c>
      <c r="C114" s="7" t="s">
        <v>177</v>
      </c>
      <c r="D114" s="7" t="s">
        <v>468</v>
      </c>
      <c r="E114" s="15">
        <f>'Нормы и нормо-часы'!F176</f>
        <v>0.8</v>
      </c>
      <c r="F114" s="8">
        <f>'Нормы и нормо-часы'!K176</f>
        <v>680</v>
      </c>
      <c r="G114" s="8">
        <f>Расценки!F175</f>
        <v>800</v>
      </c>
      <c r="H114" s="10">
        <f>'Нормы и нормо-часы'!W176</f>
        <v>0.15</v>
      </c>
      <c r="I114" s="9">
        <f>Расценки!H175</f>
        <v>907</v>
      </c>
      <c r="J114" s="10">
        <f>Расценки!J175</f>
        <v>0.13375000000000004</v>
      </c>
      <c r="K114" s="8">
        <f>'Нормы и нормо-часы'!L176</f>
        <v>816</v>
      </c>
      <c r="L114" s="8">
        <f>Расценки!G175</f>
        <v>920</v>
      </c>
      <c r="M114" s="10">
        <f>'Нормы и нормо-часы'!X176</f>
        <v>0.11304347826086956</v>
      </c>
      <c r="N114" s="9">
        <f>Расценки!I175</f>
        <v>1088</v>
      </c>
      <c r="O114" s="10">
        <f>Расценки!K175</f>
        <v>0.18260869565217397</v>
      </c>
      <c r="P114" s="7" t="str">
        <f>TEXT('Нормы и нормо-часы'!AC176,"0%")&amp;" / "&amp;TEXT('Нормы и нормо-часы'!AD176,"0%")</f>
        <v>25% / 25%</v>
      </c>
    </row>
    <row r="115" spans="1:16" x14ac:dyDescent="0.25">
      <c r="A115" s="7" t="s">
        <v>588</v>
      </c>
      <c r="B115" s="7" t="s">
        <v>589</v>
      </c>
      <c r="C115" s="7" t="s">
        <v>177</v>
      </c>
      <c r="D115" s="7" t="s">
        <v>468</v>
      </c>
      <c r="E115" s="15">
        <f>'Нормы и нормо-часы'!F177</f>
        <v>1.5</v>
      </c>
      <c r="F115" s="8">
        <f>'Нормы и нормо-часы'!K177</f>
        <v>1275</v>
      </c>
      <c r="G115" s="8">
        <f>Расценки!F176</f>
        <v>1500</v>
      </c>
      <c r="H115" s="10">
        <f>'Нормы и нормо-часы'!W177</f>
        <v>0.15</v>
      </c>
      <c r="I115" s="9">
        <f>Расценки!H176</f>
        <v>1700</v>
      </c>
      <c r="J115" s="10">
        <f>Расценки!J176</f>
        <v>0.1333333333333333</v>
      </c>
      <c r="K115" s="8">
        <f>'Нормы и нормо-часы'!L177</f>
        <v>1530</v>
      </c>
      <c r="L115" s="8">
        <f>Расценки!G176</f>
        <v>1725</v>
      </c>
      <c r="M115" s="10">
        <f>'Нормы и нормо-часы'!X177</f>
        <v>0.11304347826086956</v>
      </c>
      <c r="N115" s="9">
        <f>Расценки!I176</f>
        <v>2040</v>
      </c>
      <c r="O115" s="10">
        <f>Расценки!K176</f>
        <v>0.18260869565217397</v>
      </c>
      <c r="P115" s="7" t="str">
        <f>TEXT('Нормы и нормо-часы'!AC177,"0%")&amp;" / "&amp;TEXT('Нормы и нормо-часы'!AD177,"0%")</f>
        <v>25% / 25%</v>
      </c>
    </row>
    <row r="116" spans="1:16" x14ac:dyDescent="0.25">
      <c r="A116" s="7" t="s">
        <v>591</v>
      </c>
      <c r="B116" s="7" t="s">
        <v>592</v>
      </c>
      <c r="C116" s="7" t="s">
        <v>177</v>
      </c>
      <c r="D116" s="7" t="s">
        <v>468</v>
      </c>
      <c r="E116" s="15">
        <f>'Нормы и нормо-часы'!F178</f>
        <v>0.2</v>
      </c>
      <c r="F116" s="8">
        <f>'Нормы и нормо-часы'!K178</f>
        <v>170</v>
      </c>
      <c r="G116" s="8">
        <f>Расценки!F177</f>
        <v>200</v>
      </c>
      <c r="H116" s="10">
        <f>'Нормы и нормо-часы'!W178</f>
        <v>0.15</v>
      </c>
      <c r="I116" s="9">
        <f>Расценки!H177</f>
        <v>227</v>
      </c>
      <c r="J116" s="10">
        <f>Расценки!J177</f>
        <v>0.13500000000000001</v>
      </c>
      <c r="K116" s="8">
        <f>'Нормы и нормо-часы'!L178</f>
        <v>204</v>
      </c>
      <c r="L116" s="8">
        <f>Расценки!G177</f>
        <v>230</v>
      </c>
      <c r="M116" s="10">
        <f>'Нормы и нормо-часы'!X178</f>
        <v>0.11304347826086956</v>
      </c>
      <c r="N116" s="9">
        <f>Расценки!I177</f>
        <v>272</v>
      </c>
      <c r="O116" s="10">
        <f>Расценки!K177</f>
        <v>0.18260869565217397</v>
      </c>
      <c r="P116" s="7" t="str">
        <f>TEXT('Нормы и нормо-часы'!AC178,"0%")&amp;" / "&amp;TEXT('Нормы и нормо-часы'!AD178,"0%")</f>
        <v>25% / 25%</v>
      </c>
    </row>
    <row r="117" spans="1:16" x14ac:dyDescent="0.25">
      <c r="A117" s="7" t="s">
        <v>595</v>
      </c>
      <c r="B117" s="7" t="s">
        <v>596</v>
      </c>
      <c r="C117" s="7" t="s">
        <v>177</v>
      </c>
      <c r="D117" s="7" t="s">
        <v>468</v>
      </c>
      <c r="E117" s="15">
        <f>'Нормы и нормо-часы'!F179</f>
        <v>0.7</v>
      </c>
      <c r="F117" s="8">
        <f>'Нормы и нормо-часы'!K179</f>
        <v>595</v>
      </c>
      <c r="G117" s="8">
        <f>Расценки!F178</f>
        <v>600</v>
      </c>
      <c r="H117" s="10">
        <f>'Нормы и нормо-часы'!W179</f>
        <v>8.3333333333333332E-3</v>
      </c>
      <c r="I117" s="9">
        <f>Расценки!H178</f>
        <v>794</v>
      </c>
      <c r="J117" s="10">
        <f>Расценки!J178</f>
        <v>0.32333333333333325</v>
      </c>
      <c r="K117" s="8">
        <f>'Нормы и нормо-часы'!L179</f>
        <v>714</v>
      </c>
      <c r="L117" s="8">
        <f>Расценки!G178</f>
        <v>690</v>
      </c>
      <c r="M117" s="10">
        <f>'Нормы и нормо-часы'!X179</f>
        <v>-3.4782608695652174E-2</v>
      </c>
      <c r="N117" s="9">
        <f>Расценки!I178</f>
        <v>952</v>
      </c>
      <c r="O117" s="10">
        <f>Расценки!K178</f>
        <v>0.37971014492753619</v>
      </c>
      <c r="P117" s="7" t="str">
        <f>TEXT('Нормы и нормо-часы'!AC179,"0%")&amp;" / "&amp;TEXT('Нормы и нормо-часы'!AD179,"0%")</f>
        <v>25% / 25%</v>
      </c>
    </row>
    <row r="118" spans="1:16" x14ac:dyDescent="0.25">
      <c r="A118" s="7" t="s">
        <v>601</v>
      </c>
      <c r="B118" s="7" t="s">
        <v>602</v>
      </c>
      <c r="C118" s="7" t="s">
        <v>177</v>
      </c>
      <c r="D118" s="7" t="s">
        <v>468</v>
      </c>
      <c r="E118" s="15">
        <f>'Нормы и нормо-часы'!F181</f>
        <v>0.6</v>
      </c>
      <c r="F118" s="8">
        <f>'Нормы и нормо-часы'!K181</f>
        <v>510</v>
      </c>
      <c r="G118" s="8">
        <f>Расценки!F180</f>
        <v>700</v>
      </c>
      <c r="H118" s="10">
        <f>'Нормы и нормо-часы'!W181</f>
        <v>0.27142857142857141</v>
      </c>
      <c r="I118" s="9">
        <f>Расценки!H180</f>
        <v>700</v>
      </c>
      <c r="J118" s="10">
        <f>Расценки!J180</f>
        <v>0</v>
      </c>
      <c r="K118" s="8">
        <f>'Нормы и нормо-часы'!L181</f>
        <v>612</v>
      </c>
      <c r="L118" s="8">
        <f>Расценки!G180</f>
        <v>805</v>
      </c>
      <c r="M118" s="10">
        <f>'Нормы и нормо-часы'!X181</f>
        <v>0.23975155279503105</v>
      </c>
      <c r="N118" s="9">
        <f>Расценки!I180</f>
        <v>816</v>
      </c>
      <c r="O118" s="10">
        <f>Расценки!K180</f>
        <v>1.3664596273291973E-2</v>
      </c>
      <c r="P118" s="7" t="str">
        <f>TEXT('Нормы и нормо-часы'!AC181,"0%")&amp;" / "&amp;TEXT('Нормы и нормо-часы'!AD181,"0%")</f>
        <v>27% / 25%</v>
      </c>
    </row>
    <row r="119" spans="1:16" x14ac:dyDescent="0.25">
      <c r="A119" s="7" t="s">
        <v>604</v>
      </c>
      <c r="B119" s="7" t="s">
        <v>605</v>
      </c>
      <c r="C119" s="7" t="s">
        <v>177</v>
      </c>
      <c r="D119" s="7" t="s">
        <v>468</v>
      </c>
      <c r="E119" s="15">
        <f>'Нормы и нормо-часы'!F182</f>
        <v>0.5</v>
      </c>
      <c r="F119" s="8">
        <f>'Нормы и нормо-часы'!K182</f>
        <v>425</v>
      </c>
      <c r="G119" s="8">
        <f>Расценки!F181</f>
        <v>500</v>
      </c>
      <c r="H119" s="10">
        <f>'Нормы и нормо-часы'!W182</f>
        <v>0.15</v>
      </c>
      <c r="I119" s="9">
        <f>Расценки!H181</f>
        <v>567</v>
      </c>
      <c r="J119" s="10">
        <f>Расценки!J181</f>
        <v>0.1339999999999999</v>
      </c>
      <c r="K119" s="8">
        <f>'Нормы и нормо-часы'!L182</f>
        <v>510</v>
      </c>
      <c r="L119" s="8">
        <f>Расценки!G181</f>
        <v>575</v>
      </c>
      <c r="M119" s="10">
        <f>'Нормы и нормо-часы'!X182</f>
        <v>0.11304347826086956</v>
      </c>
      <c r="N119" s="9">
        <f>Расценки!I181</f>
        <v>680</v>
      </c>
      <c r="O119" s="10">
        <f>Расценки!K181</f>
        <v>0.18260869565217397</v>
      </c>
      <c r="P119" s="7" t="str">
        <f>TEXT('Нормы и нормо-часы'!AC182,"0%")&amp;" / "&amp;TEXT('Нормы и нормо-часы'!AD182,"0%")</f>
        <v>25% / 25%</v>
      </c>
    </row>
    <row r="120" spans="1:16" x14ac:dyDescent="0.25">
      <c r="A120" s="7" t="s">
        <v>608</v>
      </c>
      <c r="B120" s="7" t="s">
        <v>609</v>
      </c>
      <c r="C120" s="7" t="s">
        <v>177</v>
      </c>
      <c r="D120" s="7" t="s">
        <v>410</v>
      </c>
      <c r="E120" s="15">
        <f>'Нормы и нормо-часы'!F183</f>
        <v>3</v>
      </c>
      <c r="F120" s="8">
        <f>'Нормы и нормо-часы'!K183</f>
        <v>2550</v>
      </c>
      <c r="G120" s="8">
        <f>Расценки!F182</f>
        <v>3500</v>
      </c>
      <c r="H120" s="10">
        <f>'Нормы и нормо-часы'!W183</f>
        <v>0.27142857142857141</v>
      </c>
      <c r="I120" s="9">
        <f>Расценки!H182</f>
        <v>3500</v>
      </c>
      <c r="J120" s="10">
        <f>Расценки!J182</f>
        <v>0</v>
      </c>
      <c r="K120" s="8">
        <f>'Нормы и нормо-часы'!L183</f>
        <v>3060</v>
      </c>
      <c r="L120" s="8">
        <f>Расценки!G182</f>
        <v>4025</v>
      </c>
      <c r="M120" s="10">
        <f>'Нормы и нормо-часы'!X183</f>
        <v>0.23975155279503105</v>
      </c>
      <c r="N120" s="9">
        <f>Расценки!I182</f>
        <v>4080</v>
      </c>
      <c r="O120" s="10">
        <f>Расценки!K182</f>
        <v>1.3664596273291973E-2</v>
      </c>
      <c r="P120" s="7" t="str">
        <f>TEXT('Нормы и нормо-часы'!AC183,"0%")&amp;" / "&amp;TEXT('Нормы и нормо-часы'!AD183,"0%")</f>
        <v>27% / 25%</v>
      </c>
    </row>
    <row r="121" spans="1:16" x14ac:dyDescent="0.25">
      <c r="A121" s="7" t="s">
        <v>615</v>
      </c>
      <c r="B121" s="7" t="s">
        <v>616</v>
      </c>
      <c r="C121" s="7" t="s">
        <v>50</v>
      </c>
      <c r="D121" s="7" t="s">
        <v>468</v>
      </c>
      <c r="E121" s="15">
        <f>'Нормы и нормо-часы'!F185</f>
        <v>0.45</v>
      </c>
      <c r="F121" s="8">
        <f>'Нормы и нормо-часы'!K185</f>
        <v>383</v>
      </c>
      <c r="G121" s="8">
        <f>Расценки!F184</f>
        <v>350</v>
      </c>
      <c r="H121" s="10">
        <f>'Нормы и нормо-часы'!W185</f>
        <v>-9.4285714285714292E-2</v>
      </c>
      <c r="I121" s="9">
        <f>Расценки!H184</f>
        <v>511</v>
      </c>
      <c r="J121" s="10">
        <f>Расценки!J184</f>
        <v>0.45999999999999996</v>
      </c>
      <c r="K121" s="8">
        <f>'Нормы и нормо-часы'!L185</f>
        <v>459</v>
      </c>
      <c r="L121" s="8">
        <f>Расценки!G184</f>
        <v>402</v>
      </c>
      <c r="M121" s="10">
        <f>'Нормы и нормо-часы'!X185</f>
        <v>-0.1417910447761194</v>
      </c>
      <c r="N121" s="9">
        <f>Расценки!I184</f>
        <v>612</v>
      </c>
      <c r="O121" s="10">
        <f>Расценки!K184</f>
        <v>0.52238805970149249</v>
      </c>
      <c r="P121" s="7" t="str">
        <f>TEXT('Нормы и нормо-часы'!AC185,"0%")&amp;" / "&amp;TEXT('Нормы и нормо-часы'!AD185,"0%")</f>
        <v>25% / 25%</v>
      </c>
    </row>
    <row r="122" spans="1:16" x14ac:dyDescent="0.25">
      <c r="A122" s="7" t="s">
        <v>618</v>
      </c>
      <c r="B122" s="7" t="s">
        <v>619</v>
      </c>
      <c r="C122" s="7" t="s">
        <v>50</v>
      </c>
      <c r="D122" s="7" t="s">
        <v>468</v>
      </c>
      <c r="E122" s="15">
        <f>'Нормы и нормо-часы'!F186</f>
        <v>0.15</v>
      </c>
      <c r="F122" s="8">
        <f>'Нормы и нормо-часы'!K186</f>
        <v>128</v>
      </c>
      <c r="G122" s="8">
        <f>Расценки!F185</f>
        <v>150</v>
      </c>
      <c r="H122" s="10">
        <f>'Нормы и нормо-часы'!W186</f>
        <v>0.14666666666666667</v>
      </c>
      <c r="I122" s="9">
        <f>Расценки!H185</f>
        <v>171</v>
      </c>
      <c r="J122" s="10">
        <f>Расценки!J185</f>
        <v>0.1399999999999999</v>
      </c>
      <c r="K122" s="8">
        <f>'Нормы и нормо-часы'!L186</f>
        <v>153</v>
      </c>
      <c r="L122" s="8">
        <f>Расценки!G185</f>
        <v>172</v>
      </c>
      <c r="M122" s="10">
        <f>'Нормы и нормо-часы'!X186</f>
        <v>0.11046511627906977</v>
      </c>
      <c r="N122" s="9">
        <f>Расценки!I185</f>
        <v>204</v>
      </c>
      <c r="O122" s="10">
        <f>Расценки!K185</f>
        <v>0.18604651162790709</v>
      </c>
      <c r="P122" s="7" t="str">
        <f>TEXT('Нормы и нормо-часы'!AC186,"0%")&amp;" / "&amp;TEXT('Нормы и нормо-часы'!AD186,"0%")</f>
        <v>25% / 25%</v>
      </c>
    </row>
    <row r="123" spans="1:16" x14ac:dyDescent="0.25">
      <c r="A123" s="7" t="s">
        <v>621</v>
      </c>
      <c r="B123" s="7" t="s">
        <v>622</v>
      </c>
      <c r="C123" s="7" t="s">
        <v>177</v>
      </c>
      <c r="D123" s="7" t="s">
        <v>468</v>
      </c>
      <c r="E123" s="15">
        <f>'Нормы и нормо-часы'!F187</f>
        <v>5</v>
      </c>
      <c r="F123" s="8">
        <f>'Нормы и нормо-часы'!K187</f>
        <v>4250</v>
      </c>
      <c r="G123" s="8">
        <f>Расценки!F186</f>
        <v>4500</v>
      </c>
      <c r="H123" s="10">
        <f>'Нормы и нормо-часы'!W187</f>
        <v>5.5555555555555552E-2</v>
      </c>
      <c r="I123" s="9">
        <f>Расценки!H186</f>
        <v>5667</v>
      </c>
      <c r="J123" s="10">
        <f>Расценки!J186</f>
        <v>0.25933333333333342</v>
      </c>
      <c r="K123" s="8">
        <f>'Нормы и нормо-часы'!L187</f>
        <v>5100</v>
      </c>
      <c r="L123" s="8">
        <f>Расценки!G186</f>
        <v>5175</v>
      </c>
      <c r="M123" s="10">
        <f>'Нормы и нормо-часы'!X187</f>
        <v>1.4492753623188406E-2</v>
      </c>
      <c r="N123" s="9">
        <f>Расценки!I186</f>
        <v>6800</v>
      </c>
      <c r="O123" s="10">
        <f>Расценки!K186</f>
        <v>0.31400966183574885</v>
      </c>
      <c r="P123" s="7" t="str">
        <f>TEXT('Нормы и нормо-часы'!AC187,"0%")&amp;" / "&amp;TEXT('Нормы и нормо-часы'!AD187,"0%")</f>
        <v>25% / 25%</v>
      </c>
    </row>
    <row r="124" spans="1:16" x14ac:dyDescent="0.25">
      <c r="A124" s="7" t="s">
        <v>624</v>
      </c>
      <c r="B124" s="7" t="s">
        <v>625</v>
      </c>
      <c r="C124" s="7" t="s">
        <v>177</v>
      </c>
      <c r="D124" s="7" t="s">
        <v>468</v>
      </c>
      <c r="E124" s="15">
        <f>'Нормы и нормо-часы'!F188</f>
        <v>0.8</v>
      </c>
      <c r="F124" s="8">
        <f>'Нормы и нормо-часы'!K188</f>
        <v>680</v>
      </c>
      <c r="G124" s="8">
        <f>Расценки!F187</f>
        <v>800</v>
      </c>
      <c r="H124" s="10">
        <f>'Нормы и нормо-часы'!W188</f>
        <v>0.15</v>
      </c>
      <c r="I124" s="9">
        <f>Расценки!H187</f>
        <v>907</v>
      </c>
      <c r="J124" s="10">
        <f>Расценки!J187</f>
        <v>0.13375000000000004</v>
      </c>
      <c r="K124" s="8">
        <f>'Нормы и нормо-часы'!L188</f>
        <v>816</v>
      </c>
      <c r="L124" s="8">
        <f>Расценки!G187</f>
        <v>920</v>
      </c>
      <c r="M124" s="10">
        <f>'Нормы и нормо-часы'!X188</f>
        <v>0.11304347826086956</v>
      </c>
      <c r="N124" s="9">
        <f>Расценки!I187</f>
        <v>1088</v>
      </c>
      <c r="O124" s="10">
        <f>Расценки!K187</f>
        <v>0.18260869565217397</v>
      </c>
      <c r="P124" s="7" t="str">
        <f>TEXT('Нормы и нормо-часы'!AC188,"0%")&amp;" / "&amp;TEXT('Нормы и нормо-часы'!AD188,"0%")</f>
        <v>25% / 25%</v>
      </c>
    </row>
    <row r="125" spans="1:16" x14ac:dyDescent="0.25">
      <c r="A125" s="7" t="s">
        <v>627</v>
      </c>
      <c r="B125" s="7" t="s">
        <v>628</v>
      </c>
      <c r="C125" s="7" t="s">
        <v>177</v>
      </c>
      <c r="D125" s="7" t="s">
        <v>468</v>
      </c>
      <c r="E125" s="15">
        <f>'Нормы и нормо-часы'!F189</f>
        <v>0.4</v>
      </c>
      <c r="F125" s="8">
        <f>'Нормы и нормо-часы'!K189</f>
        <v>340</v>
      </c>
      <c r="G125" s="8">
        <f>Расценки!F188</f>
        <v>400</v>
      </c>
      <c r="H125" s="10">
        <f>'Нормы и нормо-часы'!W189</f>
        <v>0.15</v>
      </c>
      <c r="I125" s="9">
        <f>Расценки!H188</f>
        <v>454</v>
      </c>
      <c r="J125" s="10">
        <f>Расценки!J188</f>
        <v>0.13500000000000001</v>
      </c>
      <c r="K125" s="8">
        <f>'Нормы и нормо-часы'!L189</f>
        <v>408</v>
      </c>
      <c r="L125" s="8">
        <f>Расценки!G188</f>
        <v>460</v>
      </c>
      <c r="M125" s="10">
        <f>'Нормы и нормо-часы'!X189</f>
        <v>0.11304347826086956</v>
      </c>
      <c r="N125" s="9">
        <f>Расценки!I188</f>
        <v>544</v>
      </c>
      <c r="O125" s="10">
        <f>Расценки!K188</f>
        <v>0.18260869565217397</v>
      </c>
      <c r="P125" s="7" t="str">
        <f>TEXT('Нормы и нормо-часы'!AC189,"0%")&amp;" / "&amp;TEXT('Нормы и нормо-часы'!AD189,"0%")</f>
        <v>25% / 25%</v>
      </c>
    </row>
    <row r="126" spans="1:16" x14ac:dyDescent="0.25">
      <c r="A126" s="7" t="s">
        <v>631</v>
      </c>
      <c r="B126" s="7" t="s">
        <v>632</v>
      </c>
      <c r="C126" s="7" t="s">
        <v>177</v>
      </c>
      <c r="D126" s="7" t="s">
        <v>468</v>
      </c>
      <c r="E126" s="15">
        <f>'Нормы и нормо-часы'!F190</f>
        <v>0.8</v>
      </c>
      <c r="F126" s="8">
        <f>'Нормы и нормо-часы'!K190</f>
        <v>680</v>
      </c>
      <c r="G126" s="8">
        <f>Расценки!F189</f>
        <v>700</v>
      </c>
      <c r="H126" s="10">
        <f>'Нормы и нормо-часы'!W190</f>
        <v>2.8571428571428571E-2</v>
      </c>
      <c r="I126" s="9">
        <f>Расценки!H189</f>
        <v>907</v>
      </c>
      <c r="J126" s="10">
        <f>Расценки!J189</f>
        <v>0.29571428571428582</v>
      </c>
      <c r="K126" s="8">
        <f>'Нормы и нормо-часы'!L190</f>
        <v>816</v>
      </c>
      <c r="L126" s="8">
        <f>Расценки!G189</f>
        <v>805</v>
      </c>
      <c r="M126" s="10">
        <f>'Нормы и нормо-часы'!X190</f>
        <v>-1.3664596273291925E-2</v>
      </c>
      <c r="N126" s="9">
        <f>Расценки!I189</f>
        <v>1088</v>
      </c>
      <c r="O126" s="10">
        <f>Расценки!K189</f>
        <v>0.35155279503105596</v>
      </c>
      <c r="P126" s="7" t="str">
        <f>TEXT('Нормы и нормо-часы'!AC190,"0%")&amp;" / "&amp;TEXT('Нормы и нормо-часы'!AD190,"0%")</f>
        <v>25% / 25%</v>
      </c>
    </row>
    <row r="127" spans="1:16" x14ac:dyDescent="0.25">
      <c r="A127" s="7" t="s">
        <v>638</v>
      </c>
      <c r="B127" s="7" t="s">
        <v>639</v>
      </c>
      <c r="C127" s="7" t="s">
        <v>177</v>
      </c>
      <c r="D127" s="7" t="s">
        <v>468</v>
      </c>
      <c r="E127" s="15">
        <f>'Нормы и нормо-часы'!F192</f>
        <v>0.6</v>
      </c>
      <c r="F127" s="8">
        <f>'Нормы и нормо-часы'!K192</f>
        <v>510</v>
      </c>
      <c r="G127" s="8">
        <f>Расценки!F191</f>
        <v>600</v>
      </c>
      <c r="H127" s="10">
        <f>'Нормы и нормо-часы'!W192</f>
        <v>0.15</v>
      </c>
      <c r="I127" s="9">
        <f>Расценки!H191</f>
        <v>680</v>
      </c>
      <c r="J127" s="10">
        <f>Расценки!J191</f>
        <v>0.1333333333333333</v>
      </c>
      <c r="K127" s="8">
        <f>'Нормы и нормо-часы'!L192</f>
        <v>612</v>
      </c>
      <c r="L127" s="8">
        <f>Расценки!G191</f>
        <v>690</v>
      </c>
      <c r="M127" s="10">
        <f>'Нормы и нормо-часы'!X192</f>
        <v>0.11304347826086956</v>
      </c>
      <c r="N127" s="9">
        <f>Расценки!I191</f>
        <v>816</v>
      </c>
      <c r="O127" s="10">
        <f>Расценки!K191</f>
        <v>0.18260869565217397</v>
      </c>
      <c r="P127" s="7" t="str">
        <f>TEXT('Нормы и нормо-часы'!AC192,"0%")&amp;" / "&amp;TEXT('Нормы и нормо-часы'!AD192,"0%")</f>
        <v>25% / 25%</v>
      </c>
    </row>
    <row r="128" spans="1:16" x14ac:dyDescent="0.25">
      <c r="A128" s="7" t="s">
        <v>643</v>
      </c>
      <c r="B128" s="7" t="s">
        <v>644</v>
      </c>
      <c r="C128" s="7" t="s">
        <v>177</v>
      </c>
      <c r="D128" s="7" t="s">
        <v>468</v>
      </c>
      <c r="E128" s="15">
        <f>'Нормы и нормо-часы'!F194</f>
        <v>0.6</v>
      </c>
      <c r="F128" s="8">
        <f>'Нормы и нормо-часы'!K194</f>
        <v>510</v>
      </c>
      <c r="G128" s="8">
        <f>Расценки!F193</f>
        <v>700</v>
      </c>
      <c r="H128" s="10">
        <f>'Нормы и нормо-часы'!W194</f>
        <v>0.27142857142857141</v>
      </c>
      <c r="I128" s="9">
        <f>Расценки!H193</f>
        <v>700</v>
      </c>
      <c r="J128" s="10">
        <f>Расценки!J193</f>
        <v>0</v>
      </c>
      <c r="K128" s="8">
        <f>'Нормы и нормо-часы'!L194</f>
        <v>612</v>
      </c>
      <c r="L128" s="8">
        <f>Расценки!G193</f>
        <v>805</v>
      </c>
      <c r="M128" s="10">
        <f>'Нормы и нормо-часы'!X194</f>
        <v>0.23975155279503105</v>
      </c>
      <c r="N128" s="9">
        <f>Расценки!I193</f>
        <v>816</v>
      </c>
      <c r="O128" s="10">
        <f>Расценки!K193</f>
        <v>1.3664596273291973E-2</v>
      </c>
      <c r="P128" s="7" t="str">
        <f>TEXT('Нормы и нормо-часы'!AC194,"0%")&amp;" / "&amp;TEXT('Нормы и нормо-часы'!AD194,"0%")</f>
        <v>27% / 25%</v>
      </c>
    </row>
    <row r="129" spans="1:16" x14ac:dyDescent="0.25">
      <c r="A129" s="7" t="s">
        <v>650</v>
      </c>
      <c r="B129" s="7" t="s">
        <v>651</v>
      </c>
      <c r="C129" s="7" t="s">
        <v>50</v>
      </c>
      <c r="D129" s="7" t="s">
        <v>392</v>
      </c>
      <c r="E129" s="15">
        <f>'Нормы и нормо-часы'!F197</f>
        <v>0.4</v>
      </c>
      <c r="F129" s="8">
        <f>'Нормы и нормо-часы'!K197</f>
        <v>340</v>
      </c>
      <c r="G129" s="8">
        <f>Расценки!F196</f>
        <v>350</v>
      </c>
      <c r="H129" s="10">
        <f>'Нормы и нормо-часы'!W197</f>
        <v>2.8571428571428571E-2</v>
      </c>
      <c r="I129" s="9">
        <f>Расценки!H196</f>
        <v>454</v>
      </c>
      <c r="J129" s="10">
        <f>Расценки!J196</f>
        <v>0.29714285714285715</v>
      </c>
      <c r="K129" s="8">
        <f>'Нормы и нормо-часы'!L197</f>
        <v>408</v>
      </c>
      <c r="L129" s="8">
        <f>Расценки!G196</f>
        <v>402</v>
      </c>
      <c r="M129" s="10">
        <f>'Нормы и нормо-часы'!X197</f>
        <v>-1.4925373134328358E-2</v>
      </c>
      <c r="N129" s="9">
        <f>Расценки!I196</f>
        <v>544</v>
      </c>
      <c r="O129" s="10">
        <f>Расценки!K196</f>
        <v>0.3532338308457712</v>
      </c>
      <c r="P129" s="7" t="str">
        <f>TEXT('Нормы и нормо-часы'!AC197,"0%")&amp;" / "&amp;TEXT('Нормы и нормо-часы'!AD197,"0%")</f>
        <v>25% / 25%</v>
      </c>
    </row>
    <row r="130" spans="1:16" x14ac:dyDescent="0.25">
      <c r="A130" s="7" t="s">
        <v>652</v>
      </c>
      <c r="B130" s="7" t="s">
        <v>653</v>
      </c>
      <c r="C130" s="7" t="s">
        <v>177</v>
      </c>
      <c r="D130" s="7" t="s">
        <v>392</v>
      </c>
      <c r="E130" s="15">
        <f>'Нормы и нормо-часы'!F198</f>
        <v>0.2</v>
      </c>
      <c r="F130" s="8">
        <f>'Нормы и нормо-часы'!K198</f>
        <v>170</v>
      </c>
      <c r="G130" s="8">
        <f>Расценки!F197</f>
        <v>200</v>
      </c>
      <c r="H130" s="10">
        <f>'Нормы и нормо-часы'!W198</f>
        <v>0.15</v>
      </c>
      <c r="I130" s="9">
        <f>Расценки!H197</f>
        <v>227</v>
      </c>
      <c r="J130" s="10">
        <f>Расценки!J197</f>
        <v>0.13500000000000001</v>
      </c>
      <c r="K130" s="8">
        <f>'Нормы и нормо-часы'!L198</f>
        <v>204</v>
      </c>
      <c r="L130" s="8">
        <f>Расценки!G197</f>
        <v>230</v>
      </c>
      <c r="M130" s="10">
        <f>'Нормы и нормо-часы'!X198</f>
        <v>0.11304347826086956</v>
      </c>
      <c r="N130" s="9">
        <f>Расценки!I197</f>
        <v>272</v>
      </c>
      <c r="O130" s="10">
        <f>Расценки!K197</f>
        <v>0.18260869565217397</v>
      </c>
      <c r="P130" s="7" t="str">
        <f>TEXT('Нормы и нормо-часы'!AC198,"0%")&amp;" / "&amp;TEXT('Нормы и нормо-часы'!AD198,"0%")</f>
        <v>25% / 25%</v>
      </c>
    </row>
    <row r="131" spans="1:16" x14ac:dyDescent="0.25">
      <c r="A131" s="7" t="s">
        <v>656</v>
      </c>
      <c r="B131" s="7" t="s">
        <v>657</v>
      </c>
      <c r="C131" s="7" t="s">
        <v>177</v>
      </c>
      <c r="D131" s="7" t="s">
        <v>392</v>
      </c>
      <c r="E131" s="15">
        <f>'Нормы и нормо-часы'!F199</f>
        <v>0.25</v>
      </c>
      <c r="F131" s="8">
        <f>'Нормы и нормо-часы'!K199</f>
        <v>213</v>
      </c>
      <c r="G131" s="8">
        <f>Расценки!F198</f>
        <v>250</v>
      </c>
      <c r="H131" s="10">
        <f>'Нормы и нормо-часы'!W199</f>
        <v>0.14799999999999999</v>
      </c>
      <c r="I131" s="9">
        <f>Расценки!H198</f>
        <v>284</v>
      </c>
      <c r="J131" s="10">
        <f>Расценки!J198</f>
        <v>0.1359999999999999</v>
      </c>
      <c r="K131" s="8">
        <f>'Нормы и нормо-часы'!L199</f>
        <v>255</v>
      </c>
      <c r="L131" s="8">
        <f>Расценки!G198</f>
        <v>288</v>
      </c>
      <c r="M131" s="10">
        <f>'Нормы и нормо-часы'!X199</f>
        <v>0.11458333333333333</v>
      </c>
      <c r="N131" s="9">
        <f>Расценки!I198</f>
        <v>340</v>
      </c>
      <c r="O131" s="10">
        <f>Расценки!K198</f>
        <v>0.18055555555555558</v>
      </c>
      <c r="P131" s="7" t="str">
        <f>TEXT('Нормы и нормо-часы'!AC199,"0%")&amp;" / "&amp;TEXT('Нормы и нормо-часы'!AD199,"0%")</f>
        <v>25% / 25%</v>
      </c>
    </row>
    <row r="132" spans="1:16" x14ac:dyDescent="0.25">
      <c r="A132" s="7" t="s">
        <v>660</v>
      </c>
      <c r="B132" s="7" t="s">
        <v>661</v>
      </c>
      <c r="C132" s="7" t="s">
        <v>177</v>
      </c>
      <c r="D132" s="7" t="s">
        <v>392</v>
      </c>
      <c r="E132" s="15">
        <f>'Нормы и нормо-часы'!F200</f>
        <v>0.3</v>
      </c>
      <c r="F132" s="8">
        <f>'Нормы и нормо-часы'!K200</f>
        <v>255</v>
      </c>
      <c r="G132" s="8">
        <f>Расценки!F199</f>
        <v>350</v>
      </c>
      <c r="H132" s="10">
        <f>'Нормы и нормо-часы'!W200</f>
        <v>0.27142857142857141</v>
      </c>
      <c r="I132" s="9">
        <f>Расценки!H199</f>
        <v>350</v>
      </c>
      <c r="J132" s="10">
        <f>Расценки!J199</f>
        <v>0</v>
      </c>
      <c r="K132" s="8">
        <f>'Нормы и нормо-часы'!L200</f>
        <v>306</v>
      </c>
      <c r="L132" s="8">
        <f>Расценки!G199</f>
        <v>402</v>
      </c>
      <c r="M132" s="10">
        <f>'Нормы и нормо-часы'!X200</f>
        <v>0.23880597014925373</v>
      </c>
      <c r="N132" s="9">
        <f>Расценки!I199</f>
        <v>408</v>
      </c>
      <c r="O132" s="10">
        <f>Расценки!K199</f>
        <v>1.4925373134328401E-2</v>
      </c>
      <c r="P132" s="7" t="str">
        <f>TEXT('Нормы и нормо-часы'!AC200,"0%")&amp;" / "&amp;TEXT('Нормы и нормо-часы'!AD200,"0%")</f>
        <v>27% / 25%</v>
      </c>
    </row>
    <row r="133" spans="1:16" x14ac:dyDescent="0.25">
      <c r="A133" s="7" t="s">
        <v>663</v>
      </c>
      <c r="B133" s="7" t="s">
        <v>664</v>
      </c>
      <c r="C133" s="7" t="s">
        <v>177</v>
      </c>
      <c r="D133" s="7" t="s">
        <v>392</v>
      </c>
      <c r="E133" s="15">
        <f>'Нормы и нормо-часы'!F201</f>
        <v>0.35</v>
      </c>
      <c r="F133" s="8">
        <f>'Нормы и нормо-часы'!K201</f>
        <v>298</v>
      </c>
      <c r="G133" s="8">
        <f>Расценки!F200</f>
        <v>400</v>
      </c>
      <c r="H133" s="10">
        <f>'Нормы и нормо-часы'!W201</f>
        <v>0.255</v>
      </c>
      <c r="I133" s="9">
        <f>Расценки!H200</f>
        <v>400</v>
      </c>
      <c r="J133" s="10">
        <f>Расценки!J200</f>
        <v>0</v>
      </c>
      <c r="K133" s="8">
        <f>'Нормы и нормо-часы'!L201</f>
        <v>357</v>
      </c>
      <c r="L133" s="8">
        <f>Расценки!G200</f>
        <v>460</v>
      </c>
      <c r="M133" s="10">
        <f>'Нормы и нормо-часы'!X201</f>
        <v>0.22391304347826088</v>
      </c>
      <c r="N133" s="9">
        <f>Расценки!I200</f>
        <v>476</v>
      </c>
      <c r="O133" s="10">
        <f>Расценки!K200</f>
        <v>3.4782608695652195E-2</v>
      </c>
      <c r="P133" s="7" t="str">
        <f>TEXT('Нормы и нормо-часы'!AC201,"0%")&amp;" / "&amp;TEXT('Нормы и нормо-часы'!AD201,"0%")</f>
        <v>26% / 25%</v>
      </c>
    </row>
    <row r="134" spans="1:16" x14ac:dyDescent="0.25">
      <c r="A134" s="7" t="s">
        <v>666</v>
      </c>
      <c r="B134" s="7" t="s">
        <v>667</v>
      </c>
      <c r="C134" s="7" t="s">
        <v>668</v>
      </c>
      <c r="D134" s="7" t="s">
        <v>392</v>
      </c>
      <c r="E134" s="15">
        <f>'Нормы и нормо-часы'!F202</f>
        <v>0.12</v>
      </c>
      <c r="F134" s="8">
        <f>'Нормы и нормо-часы'!K202</f>
        <v>102</v>
      </c>
      <c r="G134" s="8">
        <f>Расценки!F201</f>
        <v>120</v>
      </c>
      <c r="H134" s="10">
        <f>'Нормы и нормо-часы'!W202</f>
        <v>0.15</v>
      </c>
      <c r="I134" s="9">
        <f>Расценки!H201</f>
        <v>136</v>
      </c>
      <c r="J134" s="10">
        <f>Расценки!J201</f>
        <v>0.1333333333333333</v>
      </c>
      <c r="K134" s="8">
        <f>'Нормы и нормо-часы'!L202</f>
        <v>122</v>
      </c>
      <c r="L134" s="8">
        <f>Расценки!G201</f>
        <v>138</v>
      </c>
      <c r="M134" s="10">
        <f>'Нормы и нормо-часы'!X202</f>
        <v>0.11594202898550725</v>
      </c>
      <c r="N134" s="9">
        <f>Расценки!I201</f>
        <v>163</v>
      </c>
      <c r="O134" s="10">
        <f>Расценки!K201</f>
        <v>0.18115942028985499</v>
      </c>
      <c r="P134" s="7" t="str">
        <f>TEXT('Нормы и нормо-часы'!AC202,"0%")&amp;" / "&amp;TEXT('Нормы и нормо-часы'!AD202,"0%")</f>
        <v>25% / 25%</v>
      </c>
    </row>
    <row r="135" spans="1:16" x14ac:dyDescent="0.25">
      <c r="A135" s="7" t="s">
        <v>670</v>
      </c>
      <c r="B135" s="7" t="s">
        <v>671</v>
      </c>
      <c r="C135" s="7" t="s">
        <v>50</v>
      </c>
      <c r="D135" s="7" t="s">
        <v>392</v>
      </c>
      <c r="E135" s="15">
        <f>'Нормы и нормо-часы'!F203</f>
        <v>0.06</v>
      </c>
      <c r="F135" s="8">
        <f>'Нормы и нормо-часы'!K203</f>
        <v>51</v>
      </c>
      <c r="G135" s="8">
        <f>Расценки!F202</f>
        <v>60</v>
      </c>
      <c r="H135" s="10">
        <f>'Нормы и нормо-часы'!W203</f>
        <v>0.15</v>
      </c>
      <c r="I135" s="9">
        <f>Расценки!H202</f>
        <v>68</v>
      </c>
      <c r="J135" s="10">
        <f>Расценки!J202</f>
        <v>0.1333333333333333</v>
      </c>
      <c r="K135" s="8">
        <f>'Нормы и нормо-часы'!L203</f>
        <v>61</v>
      </c>
      <c r="L135" s="8">
        <f>Расценки!G202</f>
        <v>69</v>
      </c>
      <c r="M135" s="10">
        <f>'Нормы и нормо-часы'!X203</f>
        <v>0.11594202898550725</v>
      </c>
      <c r="N135" s="9">
        <f>Расценки!I202</f>
        <v>82</v>
      </c>
      <c r="O135" s="10">
        <f>Расценки!K202</f>
        <v>0.18840579710144922</v>
      </c>
      <c r="P135" s="7" t="str">
        <f>TEXT('Нормы и нормо-часы'!AC203,"0%")&amp;" / "&amp;TEXT('Нормы и нормо-часы'!AD203,"0%")</f>
        <v>25% / 26%</v>
      </c>
    </row>
    <row r="136" spans="1:16" x14ac:dyDescent="0.25">
      <c r="A136" s="7" t="s">
        <v>674</v>
      </c>
      <c r="B136" s="7" t="s">
        <v>675</v>
      </c>
      <c r="C136" s="7" t="s">
        <v>50</v>
      </c>
      <c r="D136" s="7" t="s">
        <v>392</v>
      </c>
      <c r="E136" s="15">
        <f>'Нормы и нормо-часы'!F204</f>
        <v>0.15</v>
      </c>
      <c r="F136" s="8">
        <f>'Нормы и нормо-часы'!K204</f>
        <v>128</v>
      </c>
      <c r="G136" s="8">
        <f>Расценки!F203</f>
        <v>150</v>
      </c>
      <c r="H136" s="10">
        <f>'Нормы и нормо-часы'!W204</f>
        <v>0.14666666666666667</v>
      </c>
      <c r="I136" s="9">
        <f>Расценки!H203</f>
        <v>171</v>
      </c>
      <c r="J136" s="10">
        <f>Расценки!J203</f>
        <v>0.1399999999999999</v>
      </c>
      <c r="K136" s="8">
        <f>'Нормы и нормо-часы'!L204</f>
        <v>153</v>
      </c>
      <c r="L136" s="8">
        <f>Расценки!G203</f>
        <v>172</v>
      </c>
      <c r="M136" s="10">
        <f>'Нормы и нормо-часы'!X204</f>
        <v>0.11046511627906977</v>
      </c>
      <c r="N136" s="9">
        <f>Расценки!I203</f>
        <v>204</v>
      </c>
      <c r="O136" s="10">
        <f>Расценки!K203</f>
        <v>0.18604651162790709</v>
      </c>
      <c r="P136" s="7" t="str">
        <f>TEXT('Нормы и нормо-часы'!AC204,"0%")&amp;" / "&amp;TEXT('Нормы и нормо-часы'!AD204,"0%")</f>
        <v>25% / 25%</v>
      </c>
    </row>
    <row r="137" spans="1:16" x14ac:dyDescent="0.25">
      <c r="A137" s="7" t="s">
        <v>678</v>
      </c>
      <c r="B137" s="7" t="s">
        <v>679</v>
      </c>
      <c r="C137" s="7" t="s">
        <v>177</v>
      </c>
      <c r="D137" s="7" t="s">
        <v>392</v>
      </c>
      <c r="E137" s="15">
        <f>'Нормы и нормо-часы'!F205</f>
        <v>4</v>
      </c>
      <c r="F137" s="8">
        <f>'Нормы и нормо-часы'!K205</f>
        <v>3400</v>
      </c>
      <c r="G137" s="8">
        <f>Расценки!F204</f>
        <v>3500</v>
      </c>
      <c r="H137" s="10">
        <f>'Нормы и нормо-часы'!W205</f>
        <v>2.8571428571428571E-2</v>
      </c>
      <c r="I137" s="9">
        <f>Расценки!H204</f>
        <v>4534</v>
      </c>
      <c r="J137" s="10">
        <f>Расценки!J204</f>
        <v>0.29542857142857137</v>
      </c>
      <c r="K137" s="8">
        <f>'Нормы и нормо-часы'!L205</f>
        <v>4080</v>
      </c>
      <c r="L137" s="8">
        <f>Расценки!G204</f>
        <v>4025</v>
      </c>
      <c r="M137" s="10">
        <f>'Нормы и нормо-часы'!X205</f>
        <v>-1.3664596273291925E-2</v>
      </c>
      <c r="N137" s="9">
        <f>Расценки!I204</f>
        <v>5440</v>
      </c>
      <c r="O137" s="10">
        <f>Расценки!K204</f>
        <v>0.35155279503105596</v>
      </c>
      <c r="P137" s="7" t="str">
        <f>TEXT('Нормы и нормо-часы'!AC205,"0%")&amp;" / "&amp;TEXT('Нормы и нормо-часы'!AD205,"0%")</f>
        <v>25% / 25%</v>
      </c>
    </row>
    <row r="138" spans="1:16" x14ac:dyDescent="0.25">
      <c r="A138" s="7" t="s">
        <v>684</v>
      </c>
      <c r="B138" s="7" t="s">
        <v>685</v>
      </c>
      <c r="C138" s="7" t="s">
        <v>50</v>
      </c>
      <c r="D138" s="7" t="s">
        <v>392</v>
      </c>
      <c r="E138" s="15">
        <f>'Нормы и нормо-часы'!F207</f>
        <v>0.08</v>
      </c>
      <c r="F138" s="8">
        <f>'Нормы и нормо-часы'!K207</f>
        <v>68</v>
      </c>
      <c r="G138" s="8">
        <f>Расценки!F206</f>
        <v>80</v>
      </c>
      <c r="H138" s="10">
        <f>'Нормы и нормо-часы'!W207</f>
        <v>0.15</v>
      </c>
      <c r="I138" s="9">
        <f>Расценки!H206</f>
        <v>91</v>
      </c>
      <c r="J138" s="10">
        <f>Расценки!J206</f>
        <v>0.13749999999999996</v>
      </c>
      <c r="K138" s="8">
        <f>'Нормы и нормо-часы'!L207</f>
        <v>82</v>
      </c>
      <c r="L138" s="8">
        <f>Расценки!G206</f>
        <v>92</v>
      </c>
      <c r="M138" s="10">
        <f>'Нормы и нормо-часы'!X207</f>
        <v>0.10869565217391304</v>
      </c>
      <c r="N138" s="9">
        <f>Расценки!I206</f>
        <v>110</v>
      </c>
      <c r="O138" s="10">
        <f>Расценки!K206</f>
        <v>0.19565217391304346</v>
      </c>
      <c r="P138" s="7" t="str">
        <f>TEXT('Нормы и нормо-часы'!AC207,"0%")&amp;" / "&amp;TEXT('Нормы и нормо-часы'!AD207,"0%")</f>
        <v>25% / 25%</v>
      </c>
    </row>
    <row r="139" spans="1:16" x14ac:dyDescent="0.25">
      <c r="A139" s="7" t="s">
        <v>687</v>
      </c>
      <c r="B139" s="7" t="s">
        <v>688</v>
      </c>
      <c r="C139" s="7" t="s">
        <v>177</v>
      </c>
      <c r="D139" s="7" t="s">
        <v>392</v>
      </c>
      <c r="E139" s="15">
        <f>'Нормы и нормо-часы'!F208</f>
        <v>0.4</v>
      </c>
      <c r="F139" s="8">
        <f>'Нормы и нормо-часы'!K208</f>
        <v>340</v>
      </c>
      <c r="G139" s="8">
        <f>Расценки!F207</f>
        <v>400</v>
      </c>
      <c r="H139" s="10">
        <f>'Нормы и нормо-часы'!W208</f>
        <v>0.15</v>
      </c>
      <c r="I139" s="9">
        <f>Расценки!H207</f>
        <v>454</v>
      </c>
      <c r="J139" s="10">
        <f>Расценки!J207</f>
        <v>0.13500000000000001</v>
      </c>
      <c r="K139" s="8">
        <f>'Нормы и нормо-часы'!L208</f>
        <v>408</v>
      </c>
      <c r="L139" s="8">
        <f>Расценки!G207</f>
        <v>460</v>
      </c>
      <c r="M139" s="10">
        <f>'Нормы и нормо-часы'!X208</f>
        <v>0.11304347826086956</v>
      </c>
      <c r="N139" s="9">
        <f>Расценки!I207</f>
        <v>544</v>
      </c>
      <c r="O139" s="10">
        <f>Расценки!K207</f>
        <v>0.18260869565217397</v>
      </c>
      <c r="P139" s="7" t="str">
        <f>TEXT('Нормы и нормо-часы'!AC208,"0%")&amp;" / "&amp;TEXT('Нормы и нормо-часы'!AD208,"0%")</f>
        <v>25% / 25%</v>
      </c>
    </row>
    <row r="140" spans="1:16" x14ac:dyDescent="0.25">
      <c r="A140" s="7" t="s">
        <v>690</v>
      </c>
      <c r="B140" s="7" t="s">
        <v>691</v>
      </c>
      <c r="C140" s="7" t="s">
        <v>668</v>
      </c>
      <c r="D140" s="7" t="s">
        <v>392</v>
      </c>
      <c r="E140" s="15">
        <f>'Нормы и нормо-часы'!F209</f>
        <v>0.3</v>
      </c>
      <c r="F140" s="8">
        <f>'Нормы и нормо-часы'!K209</f>
        <v>255</v>
      </c>
      <c r="G140" s="8">
        <f>Расценки!F208</f>
        <v>300</v>
      </c>
      <c r="H140" s="10">
        <f>'Нормы и нормо-часы'!W209</f>
        <v>0.15</v>
      </c>
      <c r="I140" s="9">
        <f>Расценки!H208</f>
        <v>340</v>
      </c>
      <c r="J140" s="10">
        <f>Расценки!J208</f>
        <v>0.1333333333333333</v>
      </c>
      <c r="K140" s="8">
        <f>'Нормы и нормо-часы'!L209</f>
        <v>306</v>
      </c>
      <c r="L140" s="8">
        <f>Расценки!G208</f>
        <v>345</v>
      </c>
      <c r="M140" s="10">
        <f>'Нормы и нормо-часы'!X209</f>
        <v>0.11304347826086956</v>
      </c>
      <c r="N140" s="9">
        <f>Расценки!I208</f>
        <v>408</v>
      </c>
      <c r="O140" s="10">
        <f>Расценки!K208</f>
        <v>0.18260869565217397</v>
      </c>
      <c r="P140" s="7" t="str">
        <f>TEXT('Нормы и нормо-часы'!AC209,"0%")&amp;" / "&amp;TEXT('Нормы и нормо-часы'!AD209,"0%")</f>
        <v>25% / 25%</v>
      </c>
    </row>
    <row r="141" spans="1:16" x14ac:dyDescent="0.25">
      <c r="A141" s="7" t="s">
        <v>694</v>
      </c>
      <c r="B141" s="7" t="s">
        <v>695</v>
      </c>
      <c r="C141" s="7" t="s">
        <v>50</v>
      </c>
      <c r="D141" s="7" t="s">
        <v>392</v>
      </c>
      <c r="E141" s="15">
        <f>'Нормы и нормо-часы'!F210</f>
        <v>0.06</v>
      </c>
      <c r="F141" s="8">
        <f>'Нормы и нормо-часы'!K210</f>
        <v>51</v>
      </c>
      <c r="G141" s="8">
        <f>Расценки!F209</f>
        <v>60</v>
      </c>
      <c r="H141" s="10">
        <f>'Нормы и нормо-часы'!W210</f>
        <v>0.15</v>
      </c>
      <c r="I141" s="9">
        <f>Расценки!H209</f>
        <v>68</v>
      </c>
      <c r="J141" s="10">
        <f>Расценки!J209</f>
        <v>0.1333333333333333</v>
      </c>
      <c r="K141" s="8">
        <f>'Нормы и нормо-часы'!L210</f>
        <v>61</v>
      </c>
      <c r="L141" s="8">
        <f>Расценки!G209</f>
        <v>69</v>
      </c>
      <c r="M141" s="10">
        <f>'Нормы и нормо-часы'!X210</f>
        <v>0.11594202898550725</v>
      </c>
      <c r="N141" s="9">
        <f>Расценки!I209</f>
        <v>82</v>
      </c>
      <c r="O141" s="10">
        <f>Расценки!K209</f>
        <v>0.18840579710144922</v>
      </c>
      <c r="P141" s="7" t="str">
        <f>TEXT('Нормы и нормо-часы'!AC210,"0%")&amp;" / "&amp;TEXT('Нормы и нормо-часы'!AD210,"0%")</f>
        <v>25% / 26%</v>
      </c>
    </row>
    <row r="142" spans="1:16" x14ac:dyDescent="0.25">
      <c r="A142" s="7" t="s">
        <v>698</v>
      </c>
      <c r="B142" s="7" t="s">
        <v>699</v>
      </c>
      <c r="C142" s="7" t="s">
        <v>177</v>
      </c>
      <c r="D142" s="7" t="s">
        <v>392</v>
      </c>
      <c r="E142" s="15">
        <f>'Нормы и нормо-часы'!F211</f>
        <v>3.5</v>
      </c>
      <c r="F142" s="8">
        <f>'Нормы и нормо-часы'!K211</f>
        <v>2975</v>
      </c>
      <c r="G142" s="8">
        <f>Расценки!F210</f>
        <v>3000</v>
      </c>
      <c r="H142" s="10">
        <f>'Нормы и нормо-часы'!W211</f>
        <v>8.3333333333333332E-3</v>
      </c>
      <c r="I142" s="9">
        <f>Расценки!H210</f>
        <v>3967</v>
      </c>
      <c r="J142" s="10">
        <f>Расценки!J210</f>
        <v>0.32233333333333336</v>
      </c>
      <c r="K142" s="8">
        <f>'Нормы и нормо-часы'!L211</f>
        <v>3570</v>
      </c>
      <c r="L142" s="8">
        <f>Расценки!G210</f>
        <v>3450</v>
      </c>
      <c r="M142" s="10">
        <f>'Нормы и нормо-часы'!X211</f>
        <v>-3.4782608695652174E-2</v>
      </c>
      <c r="N142" s="9">
        <f>Расценки!I210</f>
        <v>4760</v>
      </c>
      <c r="O142" s="10">
        <f>Расценки!K210</f>
        <v>0.37971014492753619</v>
      </c>
      <c r="P142" s="7" t="str">
        <f>TEXT('Нормы и нормо-часы'!AC211,"0%")&amp;" / "&amp;TEXT('Нормы и нормо-часы'!AD211,"0%")</f>
        <v>25% / 25%</v>
      </c>
    </row>
    <row r="143" spans="1:16" x14ac:dyDescent="0.25">
      <c r="A143" s="7" t="s">
        <v>703</v>
      </c>
      <c r="B143" s="7" t="s">
        <v>704</v>
      </c>
      <c r="C143" s="7" t="s">
        <v>668</v>
      </c>
      <c r="D143" s="7" t="s">
        <v>392</v>
      </c>
      <c r="E143" s="15">
        <f>'Нормы и нормо-часы'!F213</f>
        <v>2</v>
      </c>
      <c r="F143" s="8">
        <f>'Нормы и нормо-часы'!K213</f>
        <v>1700</v>
      </c>
      <c r="G143" s="8">
        <f>Расценки!F212</f>
        <v>2000</v>
      </c>
      <c r="H143" s="10">
        <f>'Нормы и нормо-часы'!W213</f>
        <v>0.15</v>
      </c>
      <c r="I143" s="9">
        <f>Расценки!H212</f>
        <v>2267</v>
      </c>
      <c r="J143" s="10">
        <f>Расценки!J212</f>
        <v>0.13349999999999995</v>
      </c>
      <c r="K143" s="8">
        <f>'Нормы и нормо-часы'!L213</f>
        <v>2040</v>
      </c>
      <c r="L143" s="8">
        <f>Расценки!G212</f>
        <v>2300</v>
      </c>
      <c r="M143" s="10">
        <f>'Нормы и нормо-часы'!X213</f>
        <v>0.11304347826086956</v>
      </c>
      <c r="N143" s="9">
        <f>Расценки!I212</f>
        <v>2720</v>
      </c>
      <c r="O143" s="10">
        <f>Расценки!K212</f>
        <v>0.18260869565217397</v>
      </c>
      <c r="P143" s="7" t="str">
        <f>TEXT('Нормы и нормо-часы'!AC213,"0%")&amp;" / "&amp;TEXT('Нормы и нормо-часы'!AD213,"0%")</f>
        <v>25% / 25%</v>
      </c>
    </row>
    <row r="144" spans="1:16" x14ac:dyDescent="0.25">
      <c r="A144" s="7" t="s">
        <v>706</v>
      </c>
      <c r="B144" s="7" t="s">
        <v>707</v>
      </c>
      <c r="C144" s="7" t="s">
        <v>50</v>
      </c>
      <c r="D144" s="7" t="s">
        <v>392</v>
      </c>
      <c r="E144" s="15">
        <f>'Нормы и нормо-часы'!F214</f>
        <v>0.05</v>
      </c>
      <c r="F144" s="8">
        <f>'Нормы и нормо-часы'!K214</f>
        <v>43</v>
      </c>
      <c r="G144" s="8">
        <f>Расценки!F213</f>
        <v>50</v>
      </c>
      <c r="H144" s="10">
        <f>'Нормы и нормо-часы'!W214</f>
        <v>0.14000000000000001</v>
      </c>
      <c r="I144" s="9">
        <f>Расценки!H213</f>
        <v>58</v>
      </c>
      <c r="J144" s="10">
        <f>Расценки!J213</f>
        <v>0.15999999999999992</v>
      </c>
      <c r="K144" s="8">
        <f>'Нормы и нормо-часы'!L214</f>
        <v>51</v>
      </c>
      <c r="L144" s="8">
        <f>Расценки!G213</f>
        <v>57.5</v>
      </c>
      <c r="M144" s="10">
        <f>'Нормы и нормо-часы'!X214</f>
        <v>0.11304347826086956</v>
      </c>
      <c r="N144" s="9">
        <f>Расценки!I213</f>
        <v>68</v>
      </c>
      <c r="O144" s="10">
        <f>Расценки!K213</f>
        <v>0.18260869565217397</v>
      </c>
      <c r="P144" s="7" t="str">
        <f>TEXT('Нормы и нормо-часы'!AC214,"0%")&amp;" / "&amp;TEXT('Нормы и нормо-часы'!AD214,"0%")</f>
        <v>26% / 25%</v>
      </c>
    </row>
    <row r="145" spans="1:16" x14ac:dyDescent="0.25">
      <c r="A145" s="7" t="s">
        <v>709</v>
      </c>
      <c r="B145" s="7" t="s">
        <v>710</v>
      </c>
      <c r="C145" s="7" t="s">
        <v>177</v>
      </c>
      <c r="D145" s="7" t="s">
        <v>392</v>
      </c>
      <c r="E145" s="15">
        <f>'Нормы и нормо-часы'!F215</f>
        <v>0.8</v>
      </c>
      <c r="F145" s="8">
        <f>'Нормы и нормо-часы'!K215</f>
        <v>680</v>
      </c>
      <c r="G145" s="8">
        <f>Расценки!F214</f>
        <v>900</v>
      </c>
      <c r="H145" s="10">
        <f>'Нормы и нормо-часы'!W215</f>
        <v>0.24444444444444444</v>
      </c>
      <c r="I145" s="9">
        <f>Расценки!H214</f>
        <v>907</v>
      </c>
      <c r="J145" s="10">
        <f>Расценки!J214</f>
        <v>7.7777777777778834E-3</v>
      </c>
      <c r="K145" s="8">
        <f>'Нормы и нормо-часы'!L215</f>
        <v>816</v>
      </c>
      <c r="L145" s="8">
        <f>Расценки!G214</f>
        <v>1035</v>
      </c>
      <c r="M145" s="10">
        <f>'Нормы и нормо-часы'!X215</f>
        <v>0.21159420289855072</v>
      </c>
      <c r="N145" s="9">
        <f>Расценки!I214</f>
        <v>1088</v>
      </c>
      <c r="O145" s="10">
        <f>Расценки!K214</f>
        <v>5.1207729468599084E-2</v>
      </c>
      <c r="P145" s="7" t="str">
        <f>TEXT('Нормы и нормо-часы'!AC215,"0%")&amp;" / "&amp;TEXT('Нормы и нормо-часы'!AD215,"0%")</f>
        <v>25% / 25%</v>
      </c>
    </row>
    <row r="146" spans="1:16" x14ac:dyDescent="0.25">
      <c r="A146" s="7" t="s">
        <v>713</v>
      </c>
      <c r="B146" s="7" t="s">
        <v>714</v>
      </c>
      <c r="C146" s="7" t="s">
        <v>177</v>
      </c>
      <c r="D146" s="7" t="s">
        <v>392</v>
      </c>
      <c r="E146" s="15">
        <f>'Нормы и нормо-часы'!F216</f>
        <v>0.15</v>
      </c>
      <c r="F146" s="8">
        <f>'Нормы и нормо-часы'!K216</f>
        <v>128</v>
      </c>
      <c r="G146" s="8">
        <f>Расценки!F215</f>
        <v>150</v>
      </c>
      <c r="H146" s="10">
        <f>'Нормы и нормо-часы'!W216</f>
        <v>0.14666666666666667</v>
      </c>
      <c r="I146" s="9">
        <f>Расценки!H215</f>
        <v>171</v>
      </c>
      <c r="J146" s="10">
        <f>Расценки!J215</f>
        <v>0.1399999999999999</v>
      </c>
      <c r="K146" s="8">
        <f>'Нормы и нормо-часы'!L216</f>
        <v>153</v>
      </c>
      <c r="L146" s="8">
        <f>Расценки!G215</f>
        <v>172</v>
      </c>
      <c r="M146" s="10">
        <f>'Нормы и нормо-часы'!X216</f>
        <v>0.11046511627906977</v>
      </c>
      <c r="N146" s="9">
        <f>Расценки!I215</f>
        <v>204</v>
      </c>
      <c r="O146" s="10">
        <f>Расценки!K215</f>
        <v>0.18604651162790709</v>
      </c>
      <c r="P146" s="7" t="str">
        <f>TEXT('Нормы и нормо-часы'!AC216,"0%")&amp;" / "&amp;TEXT('Нормы и нормо-часы'!AD216,"0%")</f>
        <v>25% / 25%</v>
      </c>
    </row>
    <row r="147" spans="1:16" x14ac:dyDescent="0.25">
      <c r="A147" s="7" t="s">
        <v>715</v>
      </c>
      <c r="B147" s="7" t="s">
        <v>716</v>
      </c>
      <c r="C147" s="7" t="s">
        <v>177</v>
      </c>
      <c r="D147" s="7" t="s">
        <v>392</v>
      </c>
      <c r="E147" s="15">
        <f>'Нормы и нормо-часы'!F217</f>
        <v>0.15</v>
      </c>
      <c r="F147" s="8">
        <f>'Нормы и нормо-часы'!K217</f>
        <v>128</v>
      </c>
      <c r="G147" s="8">
        <f>Расценки!F216</f>
        <v>150</v>
      </c>
      <c r="H147" s="10">
        <f>'Нормы и нормо-часы'!W217</f>
        <v>0.14666666666666667</v>
      </c>
      <c r="I147" s="9">
        <f>Расценки!H216</f>
        <v>171</v>
      </c>
      <c r="J147" s="10">
        <f>Расценки!J216</f>
        <v>0.1399999999999999</v>
      </c>
      <c r="K147" s="8">
        <f>'Нормы и нормо-часы'!L217</f>
        <v>153</v>
      </c>
      <c r="L147" s="8">
        <f>Расценки!G216</f>
        <v>172</v>
      </c>
      <c r="M147" s="10">
        <f>'Нормы и нормо-часы'!X217</f>
        <v>0.11046511627906977</v>
      </c>
      <c r="N147" s="9">
        <f>Расценки!I216</f>
        <v>204</v>
      </c>
      <c r="O147" s="10">
        <f>Расценки!K216</f>
        <v>0.18604651162790709</v>
      </c>
      <c r="P147" s="7" t="str">
        <f>TEXT('Нормы и нормо-часы'!AC217,"0%")&amp;" / "&amp;TEXT('Нормы и нормо-часы'!AD217,"0%")</f>
        <v>25% / 25%</v>
      </c>
    </row>
    <row r="148" spans="1:16" x14ac:dyDescent="0.25">
      <c r="A148" s="7" t="s">
        <v>723</v>
      </c>
      <c r="B148" s="7" t="s">
        <v>724</v>
      </c>
      <c r="C148" s="7" t="s">
        <v>54</v>
      </c>
      <c r="D148" s="7" t="s">
        <v>396</v>
      </c>
      <c r="E148" s="15">
        <f>'Нормы и нормо-часы'!F220</f>
        <v>0.8</v>
      </c>
      <c r="F148" s="8">
        <f>'Нормы и нормо-часы'!K220</f>
        <v>640</v>
      </c>
      <c r="G148" s="8">
        <f>Расценки!F219</f>
        <v>700</v>
      </c>
      <c r="H148" s="10">
        <f>'Нормы и нормо-часы'!W220</f>
        <v>8.5714285714285715E-2</v>
      </c>
      <c r="I148" s="9">
        <f>Расценки!H219</f>
        <v>854</v>
      </c>
      <c r="J148" s="10">
        <f>Расценки!J219</f>
        <v>0.21999999999999997</v>
      </c>
      <c r="K148" s="8">
        <f>'Нормы и нормо-часы'!L220</f>
        <v>760</v>
      </c>
      <c r="L148" s="8">
        <f>Расценки!G219</f>
        <v>805</v>
      </c>
      <c r="M148" s="10">
        <f>'Нормы и нормо-часы'!X220</f>
        <v>5.5900621118012424E-2</v>
      </c>
      <c r="N148" s="9">
        <f>Расценки!I219</f>
        <v>1014</v>
      </c>
      <c r="O148" s="10">
        <f>Расценки!K219</f>
        <v>0.25962732919254661</v>
      </c>
      <c r="P148" s="7" t="str">
        <f>TEXT('Нормы и нормо-часы'!AC220,"0%")&amp;" / "&amp;TEXT('Нормы и нормо-часы'!AD220,"0%")</f>
        <v>25% / 25%</v>
      </c>
    </row>
    <row r="149" spans="1:16" x14ac:dyDescent="0.25">
      <c r="A149" s="7" t="s">
        <v>727</v>
      </c>
      <c r="B149" s="7" t="s">
        <v>728</v>
      </c>
      <c r="C149" s="7" t="s">
        <v>54</v>
      </c>
      <c r="D149" s="7" t="s">
        <v>396</v>
      </c>
      <c r="E149" s="15">
        <f>'Нормы и нормо-часы'!F221</f>
        <v>0.6</v>
      </c>
      <c r="F149" s="8">
        <f>'Нормы и нормо-часы'!K221</f>
        <v>480</v>
      </c>
      <c r="G149" s="8">
        <f>Расценки!F220</f>
        <v>500</v>
      </c>
      <c r="H149" s="10">
        <f>'Нормы и нормо-часы'!W221</f>
        <v>0.04</v>
      </c>
      <c r="I149" s="9">
        <f>Расценки!H220</f>
        <v>640</v>
      </c>
      <c r="J149" s="10">
        <f>Расценки!J220</f>
        <v>0.28000000000000003</v>
      </c>
      <c r="K149" s="8">
        <f>'Нормы и нормо-часы'!L221</f>
        <v>570</v>
      </c>
      <c r="L149" s="8">
        <f>Расценки!G220</f>
        <v>575</v>
      </c>
      <c r="M149" s="10">
        <f>'Нормы и нормо-часы'!X221</f>
        <v>8.6956521739130436E-3</v>
      </c>
      <c r="N149" s="9">
        <f>Расценки!I220</f>
        <v>760</v>
      </c>
      <c r="O149" s="10">
        <f>Расценки!K220</f>
        <v>0.32173913043478253</v>
      </c>
      <c r="P149" s="7" t="str">
        <f>TEXT('Нормы и нормо-часы'!AC221,"0%")&amp;" / "&amp;TEXT('Нормы и нормо-часы'!AD221,"0%")</f>
        <v>25% / 25%</v>
      </c>
    </row>
    <row r="150" spans="1:16" x14ac:dyDescent="0.25">
      <c r="A150" s="7" t="s">
        <v>730</v>
      </c>
      <c r="B150" s="7" t="s">
        <v>731</v>
      </c>
      <c r="C150" s="7" t="s">
        <v>54</v>
      </c>
      <c r="D150" s="7" t="s">
        <v>396</v>
      </c>
      <c r="E150" s="15">
        <f>'Нормы и нормо-часы'!F222</f>
        <v>1</v>
      </c>
      <c r="F150" s="8">
        <f>'Нормы и нормо-часы'!K222</f>
        <v>800</v>
      </c>
      <c r="G150" s="8">
        <f>Расценки!F221</f>
        <v>800</v>
      </c>
      <c r="H150" s="10">
        <f>'Нормы и нормо-часы'!W222</f>
        <v>0</v>
      </c>
      <c r="I150" s="9">
        <f>Расценки!H221</f>
        <v>1067</v>
      </c>
      <c r="J150" s="10">
        <f>Расценки!J221</f>
        <v>0.33374999999999999</v>
      </c>
      <c r="K150" s="8">
        <f>'Нормы и нормо-часы'!L222</f>
        <v>950</v>
      </c>
      <c r="L150" s="8">
        <f>Расценки!G221</f>
        <v>920</v>
      </c>
      <c r="M150" s="10">
        <f>'Нормы и нормо-часы'!X222</f>
        <v>-3.2608695652173912E-2</v>
      </c>
      <c r="N150" s="9">
        <f>Расценки!I221</f>
        <v>1267</v>
      </c>
      <c r="O150" s="10">
        <f>Расценки!K221</f>
        <v>0.37717391304347836</v>
      </c>
      <c r="P150" s="7" t="str">
        <f>TEXT('Нормы и нормо-часы'!AC222,"0%")&amp;" / "&amp;TEXT('Нормы и нормо-часы'!AD222,"0%")</f>
        <v>25% / 25%</v>
      </c>
    </row>
    <row r="151" spans="1:16" x14ac:dyDescent="0.25">
      <c r="A151" s="7" t="s">
        <v>733</v>
      </c>
      <c r="B151" s="7" t="s">
        <v>734</v>
      </c>
      <c r="C151" s="7" t="s">
        <v>177</v>
      </c>
      <c r="D151" s="7" t="s">
        <v>396</v>
      </c>
      <c r="E151" s="15">
        <f>'Нормы и нормо-часы'!F223</f>
        <v>2.5</v>
      </c>
      <c r="F151" s="8">
        <f>'Нормы и нормо-часы'!K223</f>
        <v>2000</v>
      </c>
      <c r="G151" s="8">
        <f>Расценки!F222</f>
        <v>2500</v>
      </c>
      <c r="H151" s="10">
        <f>'Нормы и нормо-часы'!W223</f>
        <v>0.2</v>
      </c>
      <c r="I151" s="9">
        <f>Расценки!H222</f>
        <v>2667</v>
      </c>
      <c r="J151" s="10">
        <f>Расценки!J222</f>
        <v>6.6799999999999971E-2</v>
      </c>
      <c r="K151" s="8">
        <f>'Нормы и нормо-часы'!L223</f>
        <v>2375</v>
      </c>
      <c r="L151" s="8">
        <f>Расценки!G222</f>
        <v>2875</v>
      </c>
      <c r="M151" s="10">
        <f>'Нормы и нормо-часы'!X223</f>
        <v>0.17391304347826086</v>
      </c>
      <c r="N151" s="9">
        <f>Расценки!I222</f>
        <v>3167</v>
      </c>
      <c r="O151" s="10">
        <f>Расценки!K222</f>
        <v>0.10156521739130442</v>
      </c>
      <c r="P151" s="7" t="str">
        <f>TEXT('Нормы и нормо-часы'!AC223,"0%")&amp;" / "&amp;TEXT('Нормы и нормо-часы'!AD223,"0%")</f>
        <v>25% / 25%</v>
      </c>
    </row>
    <row r="152" spans="1:16" x14ac:dyDescent="0.25">
      <c r="A152" s="7" t="s">
        <v>736</v>
      </c>
      <c r="B152" s="7" t="s">
        <v>737</v>
      </c>
      <c r="C152" s="7" t="s">
        <v>177</v>
      </c>
      <c r="D152" s="7" t="s">
        <v>396</v>
      </c>
      <c r="E152" s="15">
        <f>'Нормы и нормо-часы'!F224</f>
        <v>1.5</v>
      </c>
      <c r="F152" s="8">
        <f>'Нормы и нормо-часы'!K224</f>
        <v>1200</v>
      </c>
      <c r="G152" s="8">
        <f>Расценки!F223</f>
        <v>1500</v>
      </c>
      <c r="H152" s="10">
        <f>'Нормы и нормо-часы'!W224</f>
        <v>0.2</v>
      </c>
      <c r="I152" s="9">
        <f>Расценки!H223</f>
        <v>1600</v>
      </c>
      <c r="J152" s="10">
        <f>Расценки!J223</f>
        <v>6.6666666666666652E-2</v>
      </c>
      <c r="K152" s="8">
        <f>'Нормы и нормо-часы'!L224</f>
        <v>1425</v>
      </c>
      <c r="L152" s="8">
        <f>Расценки!G223</f>
        <v>1725</v>
      </c>
      <c r="M152" s="10">
        <f>'Нормы и нормо-часы'!X224</f>
        <v>0.17391304347826086</v>
      </c>
      <c r="N152" s="9">
        <f>Расценки!I223</f>
        <v>1900</v>
      </c>
      <c r="O152" s="10">
        <f>Расценки!K223</f>
        <v>0.10144927536231885</v>
      </c>
      <c r="P152" s="7" t="str">
        <f>TEXT('Нормы и нормо-часы'!AC224,"0%")&amp;" / "&amp;TEXT('Нормы и нормо-часы'!AD224,"0%")</f>
        <v>25% / 25%</v>
      </c>
    </row>
    <row r="153" spans="1:16" x14ac:dyDescent="0.25">
      <c r="A153" s="7" t="s">
        <v>740</v>
      </c>
      <c r="B153" s="7" t="s">
        <v>741</v>
      </c>
      <c r="C153" s="7" t="s">
        <v>177</v>
      </c>
      <c r="D153" s="7" t="s">
        <v>396</v>
      </c>
      <c r="E153" s="15">
        <f>'Нормы и нормо-часы'!F225</f>
        <v>1.2</v>
      </c>
      <c r="F153" s="8">
        <f>'Нормы и нормо-часы'!K225</f>
        <v>960</v>
      </c>
      <c r="G153" s="8">
        <f>Расценки!F224</f>
        <v>1200</v>
      </c>
      <c r="H153" s="10">
        <f>'Нормы и нормо-часы'!W225</f>
        <v>0.2</v>
      </c>
      <c r="I153" s="9">
        <f>Расценки!H224</f>
        <v>1280</v>
      </c>
      <c r="J153" s="10">
        <f>Расценки!J224</f>
        <v>6.6666666666666652E-2</v>
      </c>
      <c r="K153" s="8">
        <f>'Нормы и нормо-часы'!L225</f>
        <v>1140</v>
      </c>
      <c r="L153" s="8">
        <f>Расценки!G224</f>
        <v>1380</v>
      </c>
      <c r="M153" s="10">
        <f>'Нормы и нормо-часы'!X225</f>
        <v>0.17391304347826086</v>
      </c>
      <c r="N153" s="9">
        <f>Расценки!I224</f>
        <v>1520</v>
      </c>
      <c r="O153" s="10">
        <f>Расценки!K224</f>
        <v>0.10144927536231885</v>
      </c>
      <c r="P153" s="7" t="str">
        <f>TEXT('Нормы и нормо-часы'!AC225,"0%")&amp;" / "&amp;TEXT('Нормы и нормо-часы'!AD225,"0%")</f>
        <v>25% / 25%</v>
      </c>
    </row>
    <row r="154" spans="1:16" x14ac:dyDescent="0.25">
      <c r="A154" s="7" t="s">
        <v>743</v>
      </c>
      <c r="B154" s="7" t="s">
        <v>744</v>
      </c>
      <c r="C154" s="7" t="s">
        <v>177</v>
      </c>
      <c r="D154" s="7" t="s">
        <v>396</v>
      </c>
      <c r="E154" s="15">
        <f>'Нормы и нормо-часы'!F226</f>
        <v>0.8</v>
      </c>
      <c r="F154" s="8">
        <f>'Нормы и нормо-часы'!K226</f>
        <v>640</v>
      </c>
      <c r="G154" s="8">
        <f>Расценки!F225</f>
        <v>800</v>
      </c>
      <c r="H154" s="10">
        <f>'Нормы и нормо-часы'!W226</f>
        <v>0.2</v>
      </c>
      <c r="I154" s="9">
        <f>Расценки!H225</f>
        <v>854</v>
      </c>
      <c r="J154" s="10">
        <f>Расценки!J225</f>
        <v>6.7499999999999893E-2</v>
      </c>
      <c r="K154" s="8">
        <f>'Нормы и нормо-часы'!L226</f>
        <v>760</v>
      </c>
      <c r="L154" s="8">
        <f>Расценки!G225</f>
        <v>920</v>
      </c>
      <c r="M154" s="10">
        <f>'Нормы и нормо-часы'!X226</f>
        <v>0.17391304347826086</v>
      </c>
      <c r="N154" s="9">
        <f>Расценки!I225</f>
        <v>1014</v>
      </c>
      <c r="O154" s="10">
        <f>Расценки!K225</f>
        <v>0.10217391304347823</v>
      </c>
      <c r="P154" s="7" t="str">
        <f>TEXT('Нормы и нормо-часы'!AC226,"0%")&amp;" / "&amp;TEXT('Нормы и нормо-часы'!AD226,"0%")</f>
        <v>25% / 25%</v>
      </c>
    </row>
    <row r="155" spans="1:16" x14ac:dyDescent="0.25">
      <c r="A155" s="7" t="s">
        <v>752</v>
      </c>
      <c r="B155" s="7" t="s">
        <v>753</v>
      </c>
      <c r="C155" s="7" t="s">
        <v>54</v>
      </c>
      <c r="D155" s="7" t="s">
        <v>396</v>
      </c>
      <c r="E155" s="15">
        <f>'Нормы и нормо-часы'!F230</f>
        <v>0.6</v>
      </c>
      <c r="F155" s="8">
        <f>'Нормы и нормо-часы'!K230</f>
        <v>480</v>
      </c>
      <c r="G155" s="8">
        <f>Расценки!F229</f>
        <v>500</v>
      </c>
      <c r="H155" s="10">
        <f>'Нормы и нормо-часы'!W230</f>
        <v>0.04</v>
      </c>
      <c r="I155" s="9">
        <f>Расценки!H229</f>
        <v>640</v>
      </c>
      <c r="J155" s="10">
        <f>Расценки!J229</f>
        <v>0.28000000000000003</v>
      </c>
      <c r="K155" s="8">
        <f>'Нормы и нормо-часы'!L230</f>
        <v>570</v>
      </c>
      <c r="L155" s="8">
        <f>Расценки!G229</f>
        <v>575</v>
      </c>
      <c r="M155" s="10">
        <f>'Нормы и нормо-часы'!X230</f>
        <v>8.6956521739130436E-3</v>
      </c>
      <c r="N155" s="9">
        <f>Расценки!I229</f>
        <v>760</v>
      </c>
      <c r="O155" s="10">
        <f>Расценки!K229</f>
        <v>0.32173913043478253</v>
      </c>
      <c r="P155" s="7" t="str">
        <f>TEXT('Нормы и нормо-часы'!AC230,"0%")&amp;" / "&amp;TEXT('Нормы и нормо-часы'!AD230,"0%")</f>
        <v>25% / 25%</v>
      </c>
    </row>
    <row r="156" spans="1:16" x14ac:dyDescent="0.25">
      <c r="A156" s="7" t="s">
        <v>756</v>
      </c>
      <c r="B156" s="7" t="s">
        <v>757</v>
      </c>
      <c r="C156" s="7" t="s">
        <v>177</v>
      </c>
      <c r="D156" s="7" t="s">
        <v>396</v>
      </c>
      <c r="E156" s="15">
        <f>'Нормы и нормо-часы'!F231</f>
        <v>1.4</v>
      </c>
      <c r="F156" s="8">
        <f>'Нормы и нормо-часы'!K231</f>
        <v>1120</v>
      </c>
      <c r="G156" s="8">
        <f>Расценки!F230</f>
        <v>1200</v>
      </c>
      <c r="H156" s="10">
        <f>'Нормы и нормо-часы'!W231</f>
        <v>6.6666666666666666E-2</v>
      </c>
      <c r="I156" s="9">
        <f>Расценки!H230</f>
        <v>1494</v>
      </c>
      <c r="J156" s="10">
        <f>Расценки!J230</f>
        <v>0.24500000000000011</v>
      </c>
      <c r="K156" s="8">
        <f>'Нормы и нормо-часы'!L231</f>
        <v>1330</v>
      </c>
      <c r="L156" s="8">
        <f>Расценки!G230</f>
        <v>1380</v>
      </c>
      <c r="M156" s="10">
        <f>'Нормы и нормо-часы'!X231</f>
        <v>3.6231884057971016E-2</v>
      </c>
      <c r="N156" s="9">
        <f>Расценки!I230</f>
        <v>1774</v>
      </c>
      <c r="O156" s="10">
        <f>Расценки!K230</f>
        <v>0.28550724637681157</v>
      </c>
      <c r="P156" s="7" t="str">
        <f>TEXT('Нормы и нормо-часы'!AC231,"0%")&amp;" / "&amp;TEXT('Нормы и нормо-часы'!AD231,"0%")</f>
        <v>25% / 25%</v>
      </c>
    </row>
    <row r="157" spans="1:16" x14ac:dyDescent="0.25">
      <c r="A157" s="7" t="s">
        <v>759</v>
      </c>
      <c r="B157" s="7" t="s">
        <v>760</v>
      </c>
      <c r="C157" s="7" t="s">
        <v>177</v>
      </c>
      <c r="D157" s="7" t="s">
        <v>396</v>
      </c>
      <c r="E157" s="15">
        <f>'Нормы и нормо-часы'!F232</f>
        <v>1.2</v>
      </c>
      <c r="F157" s="8">
        <f>'Нормы и нормо-часы'!K232</f>
        <v>960</v>
      </c>
      <c r="G157" s="8">
        <f>Расценки!F231</f>
        <v>1200</v>
      </c>
      <c r="H157" s="10">
        <f>'Нормы и нормо-часы'!W232</f>
        <v>0.2</v>
      </c>
      <c r="I157" s="9">
        <f>Расценки!H231</f>
        <v>1280</v>
      </c>
      <c r="J157" s="10">
        <f>Расценки!J231</f>
        <v>6.6666666666666652E-2</v>
      </c>
      <c r="K157" s="8">
        <f>'Нормы и нормо-часы'!L232</f>
        <v>1140</v>
      </c>
      <c r="L157" s="8">
        <f>Расценки!G231</f>
        <v>1380</v>
      </c>
      <c r="M157" s="10">
        <f>'Нормы и нормо-часы'!X232</f>
        <v>0.17391304347826086</v>
      </c>
      <c r="N157" s="9">
        <f>Расценки!I231</f>
        <v>1520</v>
      </c>
      <c r="O157" s="10">
        <f>Расценки!K231</f>
        <v>0.10144927536231885</v>
      </c>
      <c r="P157" s="7" t="str">
        <f>TEXT('Нормы и нормо-часы'!AC232,"0%")&amp;" / "&amp;TEXT('Нормы и нормо-часы'!AD232,"0%")</f>
        <v>25% / 25%</v>
      </c>
    </row>
    <row r="158" spans="1:16" x14ac:dyDescent="0.25">
      <c r="A158" s="7" t="s">
        <v>762</v>
      </c>
      <c r="B158" s="7" t="s">
        <v>763</v>
      </c>
      <c r="C158" s="7" t="s">
        <v>177</v>
      </c>
      <c r="D158" s="7" t="s">
        <v>396</v>
      </c>
      <c r="E158" s="15">
        <f>'Нормы и нормо-часы'!F233</f>
        <v>0.15</v>
      </c>
      <c r="F158" s="8">
        <f>'Нормы и нормо-часы'!K233</f>
        <v>120</v>
      </c>
      <c r="G158" s="8">
        <f>Расценки!F232</f>
        <v>150</v>
      </c>
      <c r="H158" s="10">
        <f>'Нормы и нормо-часы'!W233</f>
        <v>0.2</v>
      </c>
      <c r="I158" s="9">
        <f>Расценки!H232</f>
        <v>160</v>
      </c>
      <c r="J158" s="10">
        <f>Расценки!J232</f>
        <v>6.6666666666666652E-2</v>
      </c>
      <c r="K158" s="8">
        <f>'Нормы и нормо-часы'!L233</f>
        <v>143</v>
      </c>
      <c r="L158" s="8">
        <f>Расценки!G232</f>
        <v>172</v>
      </c>
      <c r="M158" s="10">
        <f>'Нормы и нормо-часы'!X233</f>
        <v>0.16860465116279069</v>
      </c>
      <c r="N158" s="9">
        <f>Расценки!I232</f>
        <v>191</v>
      </c>
      <c r="O158" s="10">
        <f>Расценки!K232</f>
        <v>0.11046511627906974</v>
      </c>
      <c r="P158" s="7" t="str">
        <f>TEXT('Нормы и нормо-часы'!AC233,"0%")&amp;" / "&amp;TEXT('Нормы и нормо-часы'!AD233,"0%")</f>
        <v>25% / 25%</v>
      </c>
    </row>
    <row r="159" spans="1:16" x14ac:dyDescent="0.25">
      <c r="A159" s="7" t="s">
        <v>768</v>
      </c>
      <c r="B159" s="7" t="s">
        <v>769</v>
      </c>
      <c r="C159" s="7" t="s">
        <v>54</v>
      </c>
      <c r="D159" s="7" t="s">
        <v>35</v>
      </c>
      <c r="E159" s="15">
        <f>'Нормы и нормо-часы'!F236</f>
        <v>2</v>
      </c>
      <c r="F159" s="8">
        <f>'Нормы и нормо-часы'!K236</f>
        <v>1100</v>
      </c>
      <c r="G159" s="8">
        <f>Расценки!F235</f>
        <v>1500</v>
      </c>
      <c r="H159" s="10">
        <f>'Нормы и нормо-часы'!W236</f>
        <v>0.26666666666666666</v>
      </c>
      <c r="I159" s="9">
        <f>Расценки!H235</f>
        <v>1500</v>
      </c>
      <c r="J159" s="10">
        <f>Расценки!J235</f>
        <v>0</v>
      </c>
      <c r="K159" s="8">
        <f>'Нормы и нормо-часы'!L236</f>
        <v>1320</v>
      </c>
      <c r="L159" s="8">
        <f>Расценки!G235</f>
        <v>1725</v>
      </c>
      <c r="M159" s="10">
        <f>'Нормы и нормо-часы'!X236</f>
        <v>0.23478260869565218</v>
      </c>
      <c r="N159" s="9">
        <f>Расценки!I235</f>
        <v>1760</v>
      </c>
      <c r="O159" s="10">
        <f>Расценки!K235</f>
        <v>2.0289855072463725E-2</v>
      </c>
      <c r="P159" s="7" t="str">
        <f>TEXT('Нормы и нормо-часы'!AC236,"0%")&amp;" / "&amp;TEXT('Нормы и нормо-часы'!AD236,"0%")</f>
        <v>27% / 25%</v>
      </c>
    </row>
    <row r="160" spans="1:16" x14ac:dyDescent="0.25">
      <c r="A160" s="7" t="s">
        <v>771</v>
      </c>
      <c r="B160" s="7" t="s">
        <v>772</v>
      </c>
      <c r="C160" s="7" t="s">
        <v>54</v>
      </c>
      <c r="D160" s="7" t="s">
        <v>396</v>
      </c>
      <c r="E160" s="15">
        <f>'Нормы и нормо-часы'!F237</f>
        <v>0.7</v>
      </c>
      <c r="F160" s="8">
        <f>'Нормы и нормо-часы'!K237</f>
        <v>560</v>
      </c>
      <c r="G160" s="8">
        <f>Расценки!F236</f>
        <v>600</v>
      </c>
      <c r="H160" s="10">
        <f>'Нормы и нормо-часы'!W237</f>
        <v>6.6666666666666666E-2</v>
      </c>
      <c r="I160" s="9">
        <f>Расценки!H236</f>
        <v>747</v>
      </c>
      <c r="J160" s="10">
        <f>Расценки!J236</f>
        <v>0.24500000000000011</v>
      </c>
      <c r="K160" s="8">
        <f>'Нормы и нормо-часы'!L237</f>
        <v>665</v>
      </c>
      <c r="L160" s="8">
        <f>Расценки!G236</f>
        <v>690</v>
      </c>
      <c r="M160" s="10">
        <f>'Нормы и нормо-часы'!X237</f>
        <v>3.6231884057971016E-2</v>
      </c>
      <c r="N160" s="9">
        <f>Расценки!I236</f>
        <v>887</v>
      </c>
      <c r="O160" s="10">
        <f>Расценки!K236</f>
        <v>0.28550724637681157</v>
      </c>
      <c r="P160" s="7" t="str">
        <f>TEXT('Нормы и нормо-часы'!AC237,"0%")&amp;" / "&amp;TEXT('Нормы и нормо-часы'!AD237,"0%")</f>
        <v>25% / 25%</v>
      </c>
    </row>
    <row r="161" spans="1:16" x14ac:dyDescent="0.25">
      <c r="A161" s="7" t="s">
        <v>775</v>
      </c>
      <c r="B161" s="7" t="s">
        <v>776</v>
      </c>
      <c r="C161" s="7" t="s">
        <v>54</v>
      </c>
      <c r="D161" s="7" t="s">
        <v>396</v>
      </c>
      <c r="E161" s="15">
        <f>'Нормы и нормо-часы'!F238</f>
        <v>0.4</v>
      </c>
      <c r="F161" s="8">
        <f>'Нормы и нормо-часы'!K238</f>
        <v>320</v>
      </c>
      <c r="G161" s="8">
        <f>Расценки!F237</f>
        <v>400</v>
      </c>
      <c r="H161" s="10">
        <f>'Нормы и нормо-часы'!W238</f>
        <v>0.2</v>
      </c>
      <c r="I161" s="9">
        <f>Расценки!H237</f>
        <v>427</v>
      </c>
      <c r="J161" s="10">
        <f>Расценки!J237</f>
        <v>6.7499999999999893E-2</v>
      </c>
      <c r="K161" s="8">
        <f>'Нормы и нормо-часы'!L238</f>
        <v>380</v>
      </c>
      <c r="L161" s="8">
        <f>Расценки!G237</f>
        <v>460</v>
      </c>
      <c r="M161" s="10">
        <f>'Нормы и нормо-часы'!X238</f>
        <v>0.17391304347826086</v>
      </c>
      <c r="N161" s="9">
        <f>Расценки!I237</f>
        <v>507</v>
      </c>
      <c r="O161" s="10">
        <f>Расценки!K237</f>
        <v>0.10217391304347823</v>
      </c>
      <c r="P161" s="7" t="str">
        <f>TEXT('Нормы и нормо-часы'!AC238,"0%")&amp;" / "&amp;TEXT('Нормы и нормо-часы'!AD238,"0%")</f>
        <v>25% / 25%</v>
      </c>
    </row>
    <row r="162" spans="1:16" x14ac:dyDescent="0.25">
      <c r="A162" s="7" t="s">
        <v>782</v>
      </c>
      <c r="B162" s="7" t="s">
        <v>783</v>
      </c>
      <c r="C162" s="7" t="s">
        <v>54</v>
      </c>
      <c r="D162" s="7" t="s">
        <v>396</v>
      </c>
      <c r="E162" s="15">
        <f>'Нормы и нормо-часы'!F240</f>
        <v>0.8</v>
      </c>
      <c r="F162" s="8">
        <f>'Нормы и нормо-часы'!K240</f>
        <v>640</v>
      </c>
      <c r="G162" s="8">
        <f>Расценки!F239</f>
        <v>700</v>
      </c>
      <c r="H162" s="10">
        <f>'Нормы и нормо-часы'!W240</f>
        <v>8.5714285714285715E-2</v>
      </c>
      <c r="I162" s="9">
        <f>Расценки!H239</f>
        <v>854</v>
      </c>
      <c r="J162" s="10">
        <f>Расценки!J239</f>
        <v>0.21999999999999997</v>
      </c>
      <c r="K162" s="8">
        <f>'Нормы и нормо-часы'!L240</f>
        <v>760</v>
      </c>
      <c r="L162" s="8">
        <f>Расценки!G239</f>
        <v>805</v>
      </c>
      <c r="M162" s="10">
        <f>'Нормы и нормо-часы'!X240</f>
        <v>5.5900621118012424E-2</v>
      </c>
      <c r="N162" s="9">
        <f>Расценки!I239</f>
        <v>1014</v>
      </c>
      <c r="O162" s="10">
        <f>Расценки!K239</f>
        <v>0.25962732919254661</v>
      </c>
      <c r="P162" s="7" t="str">
        <f>TEXT('Нормы и нормо-часы'!AC240,"0%")&amp;" / "&amp;TEXT('Нормы и нормо-часы'!AD240,"0%")</f>
        <v>25% / 25%</v>
      </c>
    </row>
    <row r="163" spans="1:16" x14ac:dyDescent="0.25">
      <c r="A163" s="7" t="s">
        <v>785</v>
      </c>
      <c r="B163" s="7" t="s">
        <v>786</v>
      </c>
      <c r="C163" s="7" t="s">
        <v>54</v>
      </c>
      <c r="D163" s="7" t="s">
        <v>396</v>
      </c>
      <c r="E163" s="15">
        <f>'Нормы и нормо-часы'!F241</f>
        <v>0.5</v>
      </c>
      <c r="F163" s="8">
        <f>'Нормы и нормо-часы'!K241</f>
        <v>400</v>
      </c>
      <c r="G163" s="8">
        <f>Расценки!F240</f>
        <v>450</v>
      </c>
      <c r="H163" s="10">
        <f>'Нормы и нормо-часы'!W241</f>
        <v>0.1111111111111111</v>
      </c>
      <c r="I163" s="9">
        <f>Расценки!H240</f>
        <v>534</v>
      </c>
      <c r="J163" s="10">
        <f>Расценки!J240</f>
        <v>0.18666666666666676</v>
      </c>
      <c r="K163" s="8">
        <f>'Нормы и нормо-часы'!L241</f>
        <v>475</v>
      </c>
      <c r="L163" s="8">
        <f>Расценки!G240</f>
        <v>518</v>
      </c>
      <c r="M163" s="10">
        <f>'Нормы и нормо-часы'!X241</f>
        <v>8.3011583011583012E-2</v>
      </c>
      <c r="N163" s="9">
        <f>Расценки!I240</f>
        <v>634</v>
      </c>
      <c r="O163" s="10">
        <f>Расценки!K240</f>
        <v>0.22393822393822393</v>
      </c>
      <c r="P163" s="7" t="str">
        <f>TEXT('Нормы и нормо-часы'!AC241,"0%")&amp;" / "&amp;TEXT('Нормы и нормо-часы'!AD241,"0%")</f>
        <v>25% / 25%</v>
      </c>
    </row>
    <row r="164" spans="1:16" x14ac:dyDescent="0.25">
      <c r="A164" s="7" t="s">
        <v>788</v>
      </c>
      <c r="B164" s="7" t="s">
        <v>789</v>
      </c>
      <c r="C164" s="7" t="s">
        <v>54</v>
      </c>
      <c r="D164" s="7" t="s">
        <v>396</v>
      </c>
      <c r="E164" s="15">
        <f>'Нормы и нормо-часы'!F242</f>
        <v>0.4</v>
      </c>
      <c r="F164" s="8">
        <f>'Нормы и нормо-часы'!K242</f>
        <v>320</v>
      </c>
      <c r="G164" s="8">
        <f>Расценки!F241</f>
        <v>350</v>
      </c>
      <c r="H164" s="10">
        <f>'Нормы и нормо-часы'!W242</f>
        <v>8.5714285714285715E-2</v>
      </c>
      <c r="I164" s="9">
        <f>Расценки!H241</f>
        <v>427</v>
      </c>
      <c r="J164" s="10">
        <f>Расценки!J241</f>
        <v>0.21999999999999997</v>
      </c>
      <c r="K164" s="8">
        <f>'Нормы и нормо-часы'!L242</f>
        <v>380</v>
      </c>
      <c r="L164" s="8">
        <f>Расценки!G241</f>
        <v>402</v>
      </c>
      <c r="M164" s="10">
        <f>'Нормы и нормо-часы'!X242</f>
        <v>5.4726368159203981E-2</v>
      </c>
      <c r="N164" s="9">
        <f>Расценки!I241</f>
        <v>507</v>
      </c>
      <c r="O164" s="10">
        <f>Расценки!K241</f>
        <v>0.26119402985074625</v>
      </c>
      <c r="P164" s="7" t="str">
        <f>TEXT('Нормы и нормо-часы'!AC242,"0%")&amp;" / "&amp;TEXT('Нормы и нормо-часы'!AD242,"0%")</f>
        <v>25% / 25%</v>
      </c>
    </row>
    <row r="165" spans="1:16" x14ac:dyDescent="0.25">
      <c r="A165" s="7" t="s">
        <v>793</v>
      </c>
      <c r="B165" s="7" t="s">
        <v>794</v>
      </c>
      <c r="C165" s="7" t="s">
        <v>54</v>
      </c>
      <c r="D165" s="7" t="s">
        <v>279</v>
      </c>
      <c r="E165" s="15">
        <f>'Нормы и нормо-часы'!F244</f>
        <v>0.3</v>
      </c>
      <c r="F165" s="8">
        <f>'Нормы и нормо-часы'!K244</f>
        <v>225</v>
      </c>
      <c r="G165" s="8">
        <f>Расценки!F243</f>
        <v>250</v>
      </c>
      <c r="H165" s="10">
        <f>'Нормы и нормо-часы'!W244</f>
        <v>0.1</v>
      </c>
      <c r="I165" s="9">
        <f>Расценки!H243</f>
        <v>300</v>
      </c>
      <c r="J165" s="10">
        <f>Расценки!J243</f>
        <v>0.19999999999999996</v>
      </c>
      <c r="K165" s="8">
        <f>'Нормы и нормо-часы'!L244</f>
        <v>270</v>
      </c>
      <c r="L165" s="8">
        <f>Расценки!G243</f>
        <v>288</v>
      </c>
      <c r="M165" s="10">
        <f>'Нормы и нормо-часы'!X244</f>
        <v>6.25E-2</v>
      </c>
      <c r="N165" s="9">
        <f>Расценки!I243</f>
        <v>360</v>
      </c>
      <c r="O165" s="10">
        <f>Расценки!K243</f>
        <v>0.25</v>
      </c>
      <c r="P165" s="7" t="str">
        <f>TEXT('Нормы и нормо-часы'!AC244,"0%")&amp;" / "&amp;TEXT('Нормы и нормо-часы'!AD244,"0%")</f>
        <v>25% / 25%</v>
      </c>
    </row>
    <row r="166" spans="1:16" x14ac:dyDescent="0.25">
      <c r="A166" s="7" t="s">
        <v>795</v>
      </c>
      <c r="B166" s="7" t="s">
        <v>796</v>
      </c>
      <c r="C166" s="7" t="s">
        <v>50</v>
      </c>
      <c r="D166" s="7" t="s">
        <v>396</v>
      </c>
      <c r="E166" s="15">
        <f>'Нормы и нормо-часы'!F245</f>
        <v>0.05</v>
      </c>
      <c r="F166" s="8">
        <f>'Нормы и нормо-часы'!K245</f>
        <v>40</v>
      </c>
      <c r="G166" s="8">
        <f>Расценки!F244</f>
        <v>40</v>
      </c>
      <c r="H166" s="10">
        <f>'Нормы и нормо-часы'!W245</f>
        <v>0</v>
      </c>
      <c r="I166" s="9">
        <f>Расценки!H244</f>
        <v>54</v>
      </c>
      <c r="J166" s="10">
        <f>Расценки!J244</f>
        <v>0.35000000000000009</v>
      </c>
      <c r="K166" s="8">
        <f>'Нормы и нормо-часы'!L245</f>
        <v>48</v>
      </c>
      <c r="L166" s="8">
        <f>Расценки!G244</f>
        <v>46</v>
      </c>
      <c r="M166" s="10">
        <f>'Нормы и нормо-часы'!X245</f>
        <v>-4.3478260869565216E-2</v>
      </c>
      <c r="N166" s="9">
        <f>Расценки!I244</f>
        <v>64</v>
      </c>
      <c r="O166" s="10">
        <f>Расценки!K244</f>
        <v>0.39130434782608692</v>
      </c>
      <c r="P166" s="7" t="str">
        <f>TEXT('Нормы и нормо-часы'!AC245,"0%")&amp;" / "&amp;TEXT('Нормы и нормо-часы'!AD245,"0%")</f>
        <v>26% / 25%</v>
      </c>
    </row>
    <row r="167" spans="1:16" x14ac:dyDescent="0.25">
      <c r="A167" s="7" t="s">
        <v>797</v>
      </c>
      <c r="B167" s="7" t="s">
        <v>798</v>
      </c>
      <c r="C167" s="7" t="s">
        <v>177</v>
      </c>
      <c r="D167" s="7" t="s">
        <v>799</v>
      </c>
      <c r="E167" s="15">
        <f>'Нормы и нормо-часы'!F246</f>
        <v>6</v>
      </c>
      <c r="F167" s="8">
        <f>'Нормы и нормо-часы'!K246</f>
        <v>7200</v>
      </c>
      <c r="G167" s="8">
        <f>Расценки!F245</f>
        <v>8000</v>
      </c>
      <c r="H167" s="10">
        <f>'Нормы и нормо-часы'!W246</f>
        <v>0.1</v>
      </c>
      <c r="I167" s="9">
        <f>Расценки!H245</f>
        <v>9600</v>
      </c>
      <c r="J167" s="10">
        <f>Расценки!J245</f>
        <v>0.19999999999999996</v>
      </c>
      <c r="K167" s="8">
        <f>'Нормы и нормо-часы'!L246</f>
        <v>8640</v>
      </c>
      <c r="L167" s="8">
        <f>Расценки!G245</f>
        <v>9200</v>
      </c>
      <c r="M167" s="10">
        <f>'Нормы и нормо-часы'!X246</f>
        <v>6.0869565217391307E-2</v>
      </c>
      <c r="N167" s="9">
        <f>Расценки!I245</f>
        <v>11520</v>
      </c>
      <c r="O167" s="10">
        <f>Расценки!K245</f>
        <v>0.25217391304347836</v>
      </c>
      <c r="P167" s="7" t="str">
        <f>TEXT('Нормы и нормо-часы'!AC246,"0%")&amp;" / "&amp;TEXT('Нормы и нормо-часы'!AD246,"0%")</f>
        <v>25% / 25%</v>
      </c>
    </row>
    <row r="168" spans="1:16" x14ac:dyDescent="0.25">
      <c r="A168" s="7" t="s">
        <v>800</v>
      </c>
      <c r="B168" s="7" t="s">
        <v>801</v>
      </c>
      <c r="C168" s="7" t="s">
        <v>177</v>
      </c>
      <c r="D168" s="7" t="s">
        <v>396</v>
      </c>
      <c r="E168" s="15">
        <f>'Нормы и нормо-часы'!F247</f>
        <v>2</v>
      </c>
      <c r="F168" s="8">
        <f>'Нормы и нормо-часы'!K247</f>
        <v>1600</v>
      </c>
      <c r="G168" s="8">
        <f>Расценки!F246</f>
        <v>2000</v>
      </c>
      <c r="H168" s="10">
        <f>'Нормы и нормо-часы'!W247</f>
        <v>0.2</v>
      </c>
      <c r="I168" s="9">
        <f>Расценки!H246</f>
        <v>2134</v>
      </c>
      <c r="J168" s="10">
        <f>Расценки!J246</f>
        <v>6.6999999999999948E-2</v>
      </c>
      <c r="K168" s="8">
        <f>'Нормы и нормо-часы'!L247</f>
        <v>1900</v>
      </c>
      <c r="L168" s="8">
        <f>Расценки!G246</f>
        <v>2300</v>
      </c>
      <c r="M168" s="10">
        <f>'Нормы и нормо-часы'!X247</f>
        <v>0.17391304347826086</v>
      </c>
      <c r="N168" s="9">
        <f>Расценки!I246</f>
        <v>2534</v>
      </c>
      <c r="O168" s="10">
        <f>Расценки!K246</f>
        <v>0.10173913043478255</v>
      </c>
      <c r="P168" s="7" t="str">
        <f>TEXT('Нормы и нормо-часы'!AC247,"0%")&amp;" / "&amp;TEXT('Нормы и нормо-часы'!AD247,"0%")</f>
        <v>25% / 25%</v>
      </c>
    </row>
    <row r="169" spans="1:16" x14ac:dyDescent="0.25">
      <c r="A169" s="7" t="s">
        <v>802</v>
      </c>
      <c r="B169" s="7" t="s">
        <v>803</v>
      </c>
      <c r="C169" s="7" t="s">
        <v>50</v>
      </c>
      <c r="D169" s="7" t="s">
        <v>396</v>
      </c>
      <c r="E169" s="15">
        <f>'Нормы и нормо-часы'!F248</f>
        <v>0.15</v>
      </c>
      <c r="F169" s="8">
        <f>'Нормы и нормо-часы'!K248</f>
        <v>120</v>
      </c>
      <c r="G169" s="8">
        <f>Расценки!F247</f>
        <v>150</v>
      </c>
      <c r="H169" s="10">
        <f>'Нормы и нормо-часы'!W248</f>
        <v>0.2</v>
      </c>
      <c r="I169" s="9">
        <f>Расценки!H247</f>
        <v>160</v>
      </c>
      <c r="J169" s="10">
        <f>Расценки!J247</f>
        <v>6.6666666666666652E-2</v>
      </c>
      <c r="K169" s="8">
        <f>'Нормы и нормо-часы'!L248</f>
        <v>143</v>
      </c>
      <c r="L169" s="8">
        <f>Расценки!G247</f>
        <v>172</v>
      </c>
      <c r="M169" s="10">
        <f>'Нормы и нормо-часы'!X248</f>
        <v>0.16860465116279069</v>
      </c>
      <c r="N169" s="9">
        <f>Расценки!I247</f>
        <v>191</v>
      </c>
      <c r="O169" s="10">
        <f>Расценки!K247</f>
        <v>0.11046511627906974</v>
      </c>
      <c r="P169" s="7" t="str">
        <f>TEXT('Нормы и нормо-часы'!AC248,"0%")&amp;" / "&amp;TEXT('Нормы и нормо-часы'!AD248,"0%")</f>
        <v>25% / 25%</v>
      </c>
    </row>
    <row r="170" spans="1:16" x14ac:dyDescent="0.25">
      <c r="A170" s="7" t="s">
        <v>808</v>
      </c>
      <c r="B170" s="7" t="s">
        <v>809</v>
      </c>
      <c r="C170" s="7" t="s">
        <v>50</v>
      </c>
      <c r="D170" s="7" t="s">
        <v>799</v>
      </c>
      <c r="E170" s="15">
        <f>'Нормы и нормо-часы'!F251</f>
        <v>0.3</v>
      </c>
      <c r="F170" s="8">
        <f>'Нормы и нормо-часы'!K251</f>
        <v>360</v>
      </c>
      <c r="G170" s="8">
        <f>Расценки!F250</f>
        <v>400</v>
      </c>
      <c r="H170" s="10">
        <f>'Нормы и нормо-часы'!W251</f>
        <v>0.1</v>
      </c>
      <c r="I170" s="9">
        <f>Расценки!H250</f>
        <v>480</v>
      </c>
      <c r="J170" s="10">
        <f>Расценки!J250</f>
        <v>0.19999999999999996</v>
      </c>
      <c r="K170" s="8">
        <f>'Нормы и нормо-часы'!L251</f>
        <v>432</v>
      </c>
      <c r="L170" s="8">
        <f>Расценки!G250</f>
        <v>460</v>
      </c>
      <c r="M170" s="10">
        <f>'Нормы и нормо-часы'!X251</f>
        <v>6.0869565217391307E-2</v>
      </c>
      <c r="N170" s="9">
        <f>Расценки!I250</f>
        <v>576</v>
      </c>
      <c r="O170" s="10">
        <f>Расценки!K250</f>
        <v>0.25217391304347836</v>
      </c>
      <c r="P170" s="7" t="str">
        <f>TEXT('Нормы и нормо-часы'!AC251,"0%")&amp;" / "&amp;TEXT('Нормы и нормо-часы'!AD251,"0%")</f>
        <v>25% / 25%</v>
      </c>
    </row>
    <row r="171" spans="1:16" x14ac:dyDescent="0.25">
      <c r="A171" s="7" t="s">
        <v>811</v>
      </c>
      <c r="B171" s="7" t="s">
        <v>812</v>
      </c>
      <c r="C171" s="7" t="s">
        <v>177</v>
      </c>
      <c r="D171" s="7" t="s">
        <v>799</v>
      </c>
      <c r="E171" s="15">
        <f>'Нормы и нормо-часы'!F252</f>
        <v>0.6</v>
      </c>
      <c r="F171" s="8">
        <f>'Нормы и нормо-часы'!K252</f>
        <v>720</v>
      </c>
      <c r="G171" s="8">
        <f>Расценки!F251</f>
        <v>800</v>
      </c>
      <c r="H171" s="10">
        <f>'Нормы и нормо-часы'!W252</f>
        <v>0.1</v>
      </c>
      <c r="I171" s="9">
        <f>Расценки!H251</f>
        <v>960</v>
      </c>
      <c r="J171" s="10">
        <f>Расценки!J251</f>
        <v>0.19999999999999996</v>
      </c>
      <c r="K171" s="8">
        <f>'Нормы и нормо-часы'!L252</f>
        <v>864</v>
      </c>
      <c r="L171" s="8">
        <f>Расценки!G251</f>
        <v>920</v>
      </c>
      <c r="M171" s="10">
        <f>'Нормы и нормо-часы'!X252</f>
        <v>6.0869565217391307E-2</v>
      </c>
      <c r="N171" s="9">
        <f>Расценки!I251</f>
        <v>1152</v>
      </c>
      <c r="O171" s="10">
        <f>Расценки!K251</f>
        <v>0.25217391304347836</v>
      </c>
      <c r="P171" s="7" t="str">
        <f>TEXT('Нормы и нормо-часы'!AC252,"0%")&amp;" / "&amp;TEXT('Нормы и нормо-часы'!AD252,"0%")</f>
        <v>25% / 25%</v>
      </c>
    </row>
    <row r="172" spans="1:16" x14ac:dyDescent="0.25">
      <c r="A172" s="7" t="s">
        <v>814</v>
      </c>
      <c r="B172" s="7" t="s">
        <v>815</v>
      </c>
      <c r="C172" s="7" t="s">
        <v>177</v>
      </c>
      <c r="D172" s="7" t="s">
        <v>799</v>
      </c>
      <c r="E172" s="15">
        <f>'Нормы и нормо-часы'!F253</f>
        <v>1.2</v>
      </c>
      <c r="F172" s="8">
        <f>'Нормы и нормо-часы'!K253</f>
        <v>1440</v>
      </c>
      <c r="G172" s="8">
        <f>Расценки!F252</f>
        <v>1500</v>
      </c>
      <c r="H172" s="10">
        <f>'Нормы и нормо-часы'!W253</f>
        <v>0.04</v>
      </c>
      <c r="I172" s="9">
        <f>Расценки!H252</f>
        <v>1920</v>
      </c>
      <c r="J172" s="10">
        <f>Расценки!J252</f>
        <v>0.28000000000000003</v>
      </c>
      <c r="K172" s="8">
        <f>'Нормы и нормо-часы'!L253</f>
        <v>1728</v>
      </c>
      <c r="L172" s="8">
        <f>Расценки!G252</f>
        <v>1725</v>
      </c>
      <c r="M172" s="10">
        <f>'Нормы и нормо-часы'!X253</f>
        <v>-1.7391304347826088E-3</v>
      </c>
      <c r="N172" s="9">
        <f>Расценки!I252</f>
        <v>2304</v>
      </c>
      <c r="O172" s="10">
        <f>Расценки!K252</f>
        <v>0.33565217391304358</v>
      </c>
      <c r="P172" s="7" t="str">
        <f>TEXT('Нормы и нормо-часы'!AC253,"0%")&amp;" / "&amp;TEXT('Нормы и нормо-часы'!AD253,"0%")</f>
        <v>25% / 25%</v>
      </c>
    </row>
    <row r="173" spans="1:16" x14ac:dyDescent="0.25">
      <c r="A173" s="7" t="s">
        <v>816</v>
      </c>
      <c r="B173" s="7" t="s">
        <v>817</v>
      </c>
      <c r="C173" s="7" t="s">
        <v>177</v>
      </c>
      <c r="D173" s="7" t="s">
        <v>799</v>
      </c>
      <c r="E173" s="15">
        <f>'Нормы и нормо-часы'!F254</f>
        <v>1</v>
      </c>
      <c r="F173" s="8">
        <f>'Нормы и нормо-часы'!K254</f>
        <v>1200</v>
      </c>
      <c r="G173" s="8">
        <f>Расценки!F253</f>
        <v>1500</v>
      </c>
      <c r="H173" s="10">
        <f>'Нормы и нормо-часы'!W254</f>
        <v>0.2</v>
      </c>
      <c r="I173" s="9">
        <f>Расценки!H253</f>
        <v>1600</v>
      </c>
      <c r="J173" s="10">
        <f>Расценки!J253</f>
        <v>6.6666666666666652E-2</v>
      </c>
      <c r="K173" s="8">
        <f>'Нормы и нормо-часы'!L254</f>
        <v>1440</v>
      </c>
      <c r="L173" s="8">
        <f>Расценки!G253</f>
        <v>1725</v>
      </c>
      <c r="M173" s="10">
        <f>'Нормы и нормо-часы'!X254</f>
        <v>0.16521739130434782</v>
      </c>
      <c r="N173" s="9">
        <f>Расценки!I253</f>
        <v>1920</v>
      </c>
      <c r="O173" s="10">
        <f>Расценки!K253</f>
        <v>0.11304347826086958</v>
      </c>
      <c r="P173" s="7" t="str">
        <f>TEXT('Нормы и нормо-часы'!AC254,"0%")&amp;" / "&amp;TEXT('Нормы и нормо-часы'!AD254,"0%")</f>
        <v>25% / 25%</v>
      </c>
    </row>
    <row r="174" spans="1:16" x14ac:dyDescent="0.25">
      <c r="A174" s="7" t="s">
        <v>819</v>
      </c>
      <c r="B174" s="7" t="s">
        <v>820</v>
      </c>
      <c r="C174" s="7" t="s">
        <v>177</v>
      </c>
      <c r="D174" s="7" t="s">
        <v>799</v>
      </c>
      <c r="E174" s="15">
        <f>'Нормы и нормо-часы'!F255</f>
        <v>0.08</v>
      </c>
      <c r="F174" s="8">
        <f>'Нормы и нормо-часы'!K255</f>
        <v>96</v>
      </c>
      <c r="G174" s="8">
        <f>Расценки!F254</f>
        <v>80</v>
      </c>
      <c r="H174" s="10">
        <f>'Нормы и нормо-часы'!W255</f>
        <v>-0.2</v>
      </c>
      <c r="I174" s="9">
        <f>Расценки!H254</f>
        <v>128</v>
      </c>
      <c r="J174" s="10">
        <f>Расценки!J254</f>
        <v>0.60000000000000009</v>
      </c>
      <c r="K174" s="8">
        <f>'Нормы и нормо-часы'!L255</f>
        <v>115</v>
      </c>
      <c r="L174" s="8">
        <f>Расценки!G254</f>
        <v>92</v>
      </c>
      <c r="M174" s="10">
        <f>'Нормы и нормо-часы'!X255</f>
        <v>-0.25</v>
      </c>
      <c r="N174" s="9">
        <f>Расценки!I254</f>
        <v>154</v>
      </c>
      <c r="O174" s="10">
        <f>Расценки!K254</f>
        <v>0.67391304347826098</v>
      </c>
      <c r="P174" s="7" t="str">
        <f>TEXT('Нормы и нормо-часы'!AC255,"0%")&amp;" / "&amp;TEXT('Нормы и нормо-часы'!AD255,"0%")</f>
        <v>25% / 25%</v>
      </c>
    </row>
    <row r="175" spans="1:16" x14ac:dyDescent="0.25">
      <c r="A175" s="7" t="s">
        <v>821</v>
      </c>
      <c r="B175" s="7" t="s">
        <v>822</v>
      </c>
      <c r="C175" s="7" t="s">
        <v>177</v>
      </c>
      <c r="D175" s="7" t="s">
        <v>799</v>
      </c>
      <c r="E175" s="15">
        <f>'Нормы и нормо-часы'!F256</f>
        <v>0.3</v>
      </c>
      <c r="F175" s="8">
        <f>'Нормы и нормо-часы'!K256</f>
        <v>360</v>
      </c>
      <c r="G175" s="8">
        <f>Расценки!F255</f>
        <v>400</v>
      </c>
      <c r="H175" s="10">
        <f>'Нормы и нормо-часы'!W256</f>
        <v>0.1</v>
      </c>
      <c r="I175" s="9">
        <f>Расценки!H255</f>
        <v>480</v>
      </c>
      <c r="J175" s="10">
        <f>Расценки!J255</f>
        <v>0.19999999999999996</v>
      </c>
      <c r="K175" s="8">
        <f>'Нормы и нормо-часы'!L256</f>
        <v>432</v>
      </c>
      <c r="L175" s="8">
        <f>Расценки!G255</f>
        <v>460</v>
      </c>
      <c r="M175" s="10">
        <f>'Нормы и нормо-часы'!X256</f>
        <v>6.0869565217391307E-2</v>
      </c>
      <c r="N175" s="9">
        <f>Расценки!I255</f>
        <v>576</v>
      </c>
      <c r="O175" s="10">
        <f>Расценки!K255</f>
        <v>0.25217391304347836</v>
      </c>
      <c r="P175" s="7" t="str">
        <f>TEXT('Нормы и нормо-часы'!AC256,"0%")&amp;" / "&amp;TEXT('Нормы и нормо-часы'!AD256,"0%")</f>
        <v>25% / 25%</v>
      </c>
    </row>
    <row r="176" spans="1:16" x14ac:dyDescent="0.25">
      <c r="A176" s="7" t="s">
        <v>823</v>
      </c>
      <c r="B176" s="7" t="s">
        <v>824</v>
      </c>
      <c r="C176" s="7" t="s">
        <v>177</v>
      </c>
      <c r="D176" s="7" t="s">
        <v>799</v>
      </c>
      <c r="E176" s="15">
        <f>'Нормы и нормо-часы'!F257</f>
        <v>0.5</v>
      </c>
      <c r="F176" s="8">
        <f>'Нормы и нормо-часы'!K257</f>
        <v>600</v>
      </c>
      <c r="G176" s="8">
        <f>Расценки!F256</f>
        <v>700</v>
      </c>
      <c r="H176" s="10">
        <f>'Нормы и нормо-часы'!W257</f>
        <v>0.14285714285714285</v>
      </c>
      <c r="I176" s="9">
        <f>Расценки!H256</f>
        <v>800</v>
      </c>
      <c r="J176" s="10">
        <f>Расценки!J256</f>
        <v>0.14285714285714279</v>
      </c>
      <c r="K176" s="8">
        <f>'Нормы и нормо-часы'!L257</f>
        <v>720</v>
      </c>
      <c r="L176" s="8">
        <f>Расценки!G256</f>
        <v>805</v>
      </c>
      <c r="M176" s="10">
        <f>'Нормы и нормо-часы'!X257</f>
        <v>0.10559006211180125</v>
      </c>
      <c r="N176" s="9">
        <f>Расценки!I256</f>
        <v>960</v>
      </c>
      <c r="O176" s="10">
        <f>Расценки!K256</f>
        <v>0.19254658385093171</v>
      </c>
      <c r="P176" s="7" t="str">
        <f>TEXT('Нормы и нормо-часы'!AC257,"0%")&amp;" / "&amp;TEXT('Нормы и нормо-часы'!AD257,"0%")</f>
        <v>25% / 25%</v>
      </c>
    </row>
    <row r="177" spans="1:16" x14ac:dyDescent="0.25">
      <c r="A177" s="7" t="s">
        <v>825</v>
      </c>
      <c r="B177" s="7" t="s">
        <v>826</v>
      </c>
      <c r="C177" s="7" t="s">
        <v>177</v>
      </c>
      <c r="D177" s="7" t="s">
        <v>799</v>
      </c>
      <c r="E177" s="15">
        <f>'Нормы и нормо-часы'!F258</f>
        <v>0.6</v>
      </c>
      <c r="F177" s="8">
        <f>'Нормы и нормо-часы'!K258</f>
        <v>720</v>
      </c>
      <c r="G177" s="8">
        <f>Расценки!F257</f>
        <v>850</v>
      </c>
      <c r="H177" s="10">
        <f>'Нормы и нормо-часы'!W258</f>
        <v>0.15294117647058825</v>
      </c>
      <c r="I177" s="9">
        <f>Расценки!H257</f>
        <v>960</v>
      </c>
      <c r="J177" s="10">
        <f>Расценки!J257</f>
        <v>0.12941176470588234</v>
      </c>
      <c r="K177" s="8">
        <f>'Нормы и нормо-часы'!L258</f>
        <v>864</v>
      </c>
      <c r="L177" s="8">
        <f>Расценки!G257</f>
        <v>977</v>
      </c>
      <c r="M177" s="10">
        <f>'Нормы и нормо-часы'!X258</f>
        <v>0.11566018423746162</v>
      </c>
      <c r="N177" s="9">
        <f>Расценки!I257</f>
        <v>1152</v>
      </c>
      <c r="O177" s="10">
        <f>Расценки!K257</f>
        <v>0.17911975435005112</v>
      </c>
      <c r="P177" s="7" t="str">
        <f>TEXT('Нормы и нормо-часы'!AC258,"0%")&amp;" / "&amp;TEXT('Нормы и нормо-часы'!AD258,"0%")</f>
        <v>25% / 25%</v>
      </c>
    </row>
    <row r="178" spans="1:16" x14ac:dyDescent="0.25">
      <c r="A178" s="7" t="s">
        <v>827</v>
      </c>
      <c r="B178" s="7" t="s">
        <v>828</v>
      </c>
      <c r="C178" s="7" t="s">
        <v>177</v>
      </c>
      <c r="D178" s="7" t="s">
        <v>799</v>
      </c>
      <c r="E178" s="15">
        <f>'Нормы и нормо-часы'!F259</f>
        <v>0.8</v>
      </c>
      <c r="F178" s="8">
        <f>'Нормы и нормо-часы'!K259</f>
        <v>960</v>
      </c>
      <c r="G178" s="8">
        <f>Расценки!F258</f>
        <v>1100</v>
      </c>
      <c r="H178" s="10">
        <f>'Нормы и нормо-часы'!W259</f>
        <v>0.12727272727272726</v>
      </c>
      <c r="I178" s="9">
        <f>Расценки!H258</f>
        <v>1280</v>
      </c>
      <c r="J178" s="10">
        <f>Расценки!J258</f>
        <v>0.16363636363636358</v>
      </c>
      <c r="K178" s="8">
        <f>'Нормы и нормо-часы'!L259</f>
        <v>1152</v>
      </c>
      <c r="L178" s="8">
        <f>Расценки!G258</f>
        <v>1265</v>
      </c>
      <c r="M178" s="10">
        <f>'Нормы и нормо-часы'!X259</f>
        <v>8.9328063241106717E-2</v>
      </c>
      <c r="N178" s="9">
        <f>Расценки!I258</f>
        <v>1536</v>
      </c>
      <c r="O178" s="10">
        <f>Расценки!K258</f>
        <v>0.2142292490118578</v>
      </c>
      <c r="P178" s="7" t="str">
        <f>TEXT('Нормы и нормо-часы'!AC259,"0%")&amp;" / "&amp;TEXT('Нормы и нормо-часы'!AD259,"0%")</f>
        <v>25% / 25%</v>
      </c>
    </row>
    <row r="179" spans="1:16" x14ac:dyDescent="0.25">
      <c r="A179" s="7" t="s">
        <v>829</v>
      </c>
      <c r="B179" s="7" t="s">
        <v>830</v>
      </c>
      <c r="C179" s="7" t="s">
        <v>177</v>
      </c>
      <c r="D179" s="7" t="s">
        <v>799</v>
      </c>
      <c r="E179" s="15">
        <f>'Нормы и нормо-часы'!F260</f>
        <v>0.5</v>
      </c>
      <c r="F179" s="8">
        <f>'Нормы и нормо-часы'!K260</f>
        <v>600</v>
      </c>
      <c r="G179" s="8">
        <f>Расценки!F259</f>
        <v>600</v>
      </c>
      <c r="H179" s="10">
        <f>'Нормы и нормо-часы'!W260</f>
        <v>0</v>
      </c>
      <c r="I179" s="9">
        <f>Расценки!H259</f>
        <v>800</v>
      </c>
      <c r="J179" s="10">
        <f>Расценки!J259</f>
        <v>0.33333333333333326</v>
      </c>
      <c r="K179" s="8">
        <f>'Нормы и нормо-часы'!L260</f>
        <v>720</v>
      </c>
      <c r="L179" s="8">
        <f>Расценки!G259</f>
        <v>690</v>
      </c>
      <c r="M179" s="10">
        <f>'Нормы и нормо-часы'!X260</f>
        <v>-4.3478260869565216E-2</v>
      </c>
      <c r="N179" s="9">
        <f>Расценки!I259</f>
        <v>960</v>
      </c>
      <c r="O179" s="10">
        <f>Расценки!K259</f>
        <v>0.39130434782608692</v>
      </c>
      <c r="P179" s="7" t="str">
        <f>TEXT('Нормы и нормо-часы'!AC260,"0%")&amp;" / "&amp;TEXT('Нормы и нормо-часы'!AD260,"0%")</f>
        <v>25% / 25%</v>
      </c>
    </row>
    <row r="180" spans="1:16" x14ac:dyDescent="0.25">
      <c r="A180" s="7" t="s">
        <v>831</v>
      </c>
      <c r="B180" s="7" t="s">
        <v>832</v>
      </c>
      <c r="C180" s="7" t="s">
        <v>177</v>
      </c>
      <c r="D180" s="7" t="s">
        <v>799</v>
      </c>
      <c r="E180" s="15">
        <f>'Нормы и нормо-часы'!F261</f>
        <v>0.4</v>
      </c>
      <c r="F180" s="8">
        <f>'Нормы и нормо-часы'!K261</f>
        <v>480</v>
      </c>
      <c r="G180" s="8">
        <f>Расценки!F260</f>
        <v>500</v>
      </c>
      <c r="H180" s="10">
        <f>'Нормы и нормо-часы'!W261</f>
        <v>0.04</v>
      </c>
      <c r="I180" s="9">
        <f>Расценки!H260</f>
        <v>640</v>
      </c>
      <c r="J180" s="10">
        <f>Расценки!J260</f>
        <v>0.28000000000000003</v>
      </c>
      <c r="K180" s="8">
        <f>'Нормы и нормо-часы'!L261</f>
        <v>576</v>
      </c>
      <c r="L180" s="8">
        <f>Расценки!G260</f>
        <v>575</v>
      </c>
      <c r="M180" s="10">
        <f>'Нормы и нормо-часы'!X261</f>
        <v>-1.7391304347826088E-3</v>
      </c>
      <c r="N180" s="9">
        <f>Расценки!I260</f>
        <v>768</v>
      </c>
      <c r="O180" s="10">
        <f>Расценки!K260</f>
        <v>0.33565217391304358</v>
      </c>
      <c r="P180" s="7" t="str">
        <f>TEXT('Нормы и нормо-часы'!AC261,"0%")&amp;" / "&amp;TEXT('Нормы и нормо-часы'!AD261,"0%")</f>
        <v>25% / 25%</v>
      </c>
    </row>
    <row r="181" spans="1:16" x14ac:dyDescent="0.25">
      <c r="A181" s="7" t="s">
        <v>833</v>
      </c>
      <c r="B181" s="7" t="s">
        <v>834</v>
      </c>
      <c r="C181" s="7" t="s">
        <v>177</v>
      </c>
      <c r="D181" s="7" t="s">
        <v>799</v>
      </c>
      <c r="E181" s="15">
        <f>'Нормы и нормо-часы'!F262</f>
        <v>0.15</v>
      </c>
      <c r="F181" s="8">
        <f>'Нормы и нормо-часы'!K262</f>
        <v>180</v>
      </c>
      <c r="G181" s="8">
        <f>Расценки!F261</f>
        <v>200</v>
      </c>
      <c r="H181" s="10">
        <f>'Нормы и нормо-часы'!W262</f>
        <v>0.1</v>
      </c>
      <c r="I181" s="9">
        <f>Расценки!H261</f>
        <v>240</v>
      </c>
      <c r="J181" s="10">
        <f>Расценки!J261</f>
        <v>0.19999999999999996</v>
      </c>
      <c r="K181" s="8">
        <f>'Нормы и нормо-часы'!L262</f>
        <v>216</v>
      </c>
      <c r="L181" s="8">
        <f>Расценки!G261</f>
        <v>230</v>
      </c>
      <c r="M181" s="10">
        <f>'Нормы и нормо-часы'!X262</f>
        <v>6.0869565217391307E-2</v>
      </c>
      <c r="N181" s="9">
        <f>Расценки!I261</f>
        <v>288</v>
      </c>
      <c r="O181" s="10">
        <f>Расценки!K261</f>
        <v>0.25217391304347836</v>
      </c>
      <c r="P181" s="7" t="str">
        <f>TEXT('Нормы и нормо-часы'!AC262,"0%")&amp;" / "&amp;TEXT('Нормы и нормо-часы'!AD262,"0%")</f>
        <v>25% / 25%</v>
      </c>
    </row>
    <row r="182" spans="1:16" x14ac:dyDescent="0.25">
      <c r="A182" s="7" t="s">
        <v>835</v>
      </c>
      <c r="B182" s="7" t="s">
        <v>836</v>
      </c>
      <c r="C182" s="7" t="s">
        <v>177</v>
      </c>
      <c r="D182" s="7" t="s">
        <v>799</v>
      </c>
      <c r="E182" s="15">
        <f>'Нормы и нормо-часы'!F263</f>
        <v>3</v>
      </c>
      <c r="F182" s="8">
        <f>'Нормы и нормо-часы'!K263</f>
        <v>3600</v>
      </c>
      <c r="G182" s="8">
        <f>Расценки!F262</f>
        <v>3500</v>
      </c>
      <c r="H182" s="10">
        <f>'Нормы и нормо-часы'!W263</f>
        <v>-2.8571428571428571E-2</v>
      </c>
      <c r="I182" s="9">
        <f>Расценки!H262</f>
        <v>4800</v>
      </c>
      <c r="J182" s="10">
        <f>Расценки!J262</f>
        <v>0.37142857142857144</v>
      </c>
      <c r="K182" s="8">
        <f>'Нормы и нормо-часы'!L263</f>
        <v>4320</v>
      </c>
      <c r="L182" s="8">
        <f>Расценки!G262</f>
        <v>4025</v>
      </c>
      <c r="M182" s="10">
        <f>'Нормы и нормо-часы'!X263</f>
        <v>-7.3291925465838514E-2</v>
      </c>
      <c r="N182" s="9">
        <f>Расценки!I262</f>
        <v>5760</v>
      </c>
      <c r="O182" s="10">
        <f>Расценки!K262</f>
        <v>0.43105590062111809</v>
      </c>
      <c r="P182" s="7" t="str">
        <f>TEXT('Нормы и нормо-часы'!AC263,"0%")&amp;" / "&amp;TEXT('Нормы и нормо-часы'!AD263,"0%")</f>
        <v>25% / 25%</v>
      </c>
    </row>
    <row r="183" spans="1:16" x14ac:dyDescent="0.25">
      <c r="A183" s="7" t="s">
        <v>839</v>
      </c>
      <c r="B183" s="7" t="s">
        <v>840</v>
      </c>
      <c r="C183" s="7" t="s">
        <v>177</v>
      </c>
      <c r="D183" s="7" t="s">
        <v>799</v>
      </c>
      <c r="E183" s="15">
        <f>'Нормы и нормо-часы'!F264</f>
        <v>3</v>
      </c>
      <c r="F183" s="8">
        <f>'Нормы и нормо-часы'!K264</f>
        <v>3600</v>
      </c>
      <c r="G183" s="8">
        <f>Расценки!F263</f>
        <v>3500</v>
      </c>
      <c r="H183" s="10">
        <f>'Нормы и нормо-часы'!W264</f>
        <v>-2.8571428571428571E-2</v>
      </c>
      <c r="I183" s="9">
        <f>Расценки!H263</f>
        <v>4800</v>
      </c>
      <c r="J183" s="10">
        <f>Расценки!J263</f>
        <v>0.37142857142857144</v>
      </c>
      <c r="K183" s="8">
        <f>'Нормы и нормо-часы'!L264</f>
        <v>4320</v>
      </c>
      <c r="L183" s="8">
        <f>Расценки!G263</f>
        <v>4025</v>
      </c>
      <c r="M183" s="10">
        <f>'Нормы и нормо-часы'!X264</f>
        <v>-7.3291925465838514E-2</v>
      </c>
      <c r="N183" s="9">
        <f>Расценки!I263</f>
        <v>5760</v>
      </c>
      <c r="O183" s="10">
        <f>Расценки!K263</f>
        <v>0.43105590062111809</v>
      </c>
      <c r="P183" s="7" t="str">
        <f>TEXT('Нормы и нормо-часы'!AC264,"0%")&amp;" / "&amp;TEXT('Нормы и нормо-часы'!AD264,"0%")</f>
        <v>25% / 25%</v>
      </c>
    </row>
    <row r="184" spans="1:16" x14ac:dyDescent="0.25">
      <c r="A184" s="7" t="s">
        <v>841</v>
      </c>
      <c r="B184" s="7" t="s">
        <v>842</v>
      </c>
      <c r="C184" s="7" t="s">
        <v>177</v>
      </c>
      <c r="D184" s="7" t="s">
        <v>799</v>
      </c>
      <c r="E184" s="15">
        <f>'Нормы и нормо-часы'!F265</f>
        <v>3</v>
      </c>
      <c r="F184" s="8">
        <f>'Нормы и нормо-часы'!K265</f>
        <v>3600</v>
      </c>
      <c r="G184" s="8">
        <f>Расценки!F264</f>
        <v>3500</v>
      </c>
      <c r="H184" s="10">
        <f>'Нормы и нормо-часы'!W265</f>
        <v>-2.8571428571428571E-2</v>
      </c>
      <c r="I184" s="9">
        <f>Расценки!H264</f>
        <v>4800</v>
      </c>
      <c r="J184" s="10">
        <f>Расценки!J264</f>
        <v>0.37142857142857144</v>
      </c>
      <c r="K184" s="8">
        <f>'Нормы и нормо-часы'!L265</f>
        <v>4320</v>
      </c>
      <c r="L184" s="8">
        <f>Расценки!G264</f>
        <v>4025</v>
      </c>
      <c r="M184" s="10">
        <f>'Нормы и нормо-часы'!X265</f>
        <v>-7.3291925465838514E-2</v>
      </c>
      <c r="N184" s="9">
        <f>Расценки!I264</f>
        <v>5760</v>
      </c>
      <c r="O184" s="10">
        <f>Расценки!K264</f>
        <v>0.43105590062111809</v>
      </c>
      <c r="P184" s="7" t="str">
        <f>TEXT('Нормы и нормо-часы'!AC265,"0%")&amp;" / "&amp;TEXT('Нормы и нормо-часы'!AD265,"0%")</f>
        <v>25% / 25%</v>
      </c>
    </row>
    <row r="185" spans="1:16" x14ac:dyDescent="0.25">
      <c r="A185" s="7" t="s">
        <v>844</v>
      </c>
      <c r="B185" s="7" t="s">
        <v>845</v>
      </c>
      <c r="C185" s="7" t="s">
        <v>177</v>
      </c>
      <c r="D185" s="7" t="s">
        <v>799</v>
      </c>
      <c r="E185" s="15">
        <f>'Нормы и нормо-часы'!F266</f>
        <v>2.5</v>
      </c>
      <c r="F185" s="8">
        <f>'Нормы и нормо-часы'!K266</f>
        <v>3000</v>
      </c>
      <c r="G185" s="8">
        <f>Расценки!F265</f>
        <v>3000</v>
      </c>
      <c r="H185" s="10">
        <f>'Нормы и нормо-часы'!W266</f>
        <v>0</v>
      </c>
      <c r="I185" s="9">
        <f>Расценки!H265</f>
        <v>4000</v>
      </c>
      <c r="J185" s="10">
        <f>Расценки!J265</f>
        <v>0.33333333333333326</v>
      </c>
      <c r="K185" s="8">
        <f>'Нормы и нормо-часы'!L266</f>
        <v>3600</v>
      </c>
      <c r="L185" s="8">
        <f>Расценки!G265</f>
        <v>3450</v>
      </c>
      <c r="M185" s="10">
        <f>'Нормы и нормо-часы'!X266</f>
        <v>-4.3478260869565216E-2</v>
      </c>
      <c r="N185" s="9">
        <f>Расценки!I265</f>
        <v>4800</v>
      </c>
      <c r="O185" s="10">
        <f>Расценки!K265</f>
        <v>0.39130434782608692</v>
      </c>
      <c r="P185" s="7" t="str">
        <f>TEXT('Нормы и нормо-часы'!AC266,"0%")&amp;" / "&amp;TEXT('Нормы и нормо-часы'!AD266,"0%")</f>
        <v>25% / 25%</v>
      </c>
    </row>
    <row r="186" spans="1:16" x14ac:dyDescent="0.25">
      <c r="A186" s="7" t="s">
        <v>846</v>
      </c>
      <c r="B186" s="7" t="s">
        <v>847</v>
      </c>
      <c r="C186" s="7" t="s">
        <v>177</v>
      </c>
      <c r="D186" s="7" t="s">
        <v>799</v>
      </c>
      <c r="E186" s="15">
        <f>'Нормы и нормо-часы'!F267</f>
        <v>2</v>
      </c>
      <c r="F186" s="8">
        <f>'Нормы и нормо-часы'!K267</f>
        <v>2400</v>
      </c>
      <c r="G186" s="8">
        <f>Расценки!F266</f>
        <v>2500</v>
      </c>
      <c r="H186" s="10">
        <f>'Нормы и нормо-часы'!W267</f>
        <v>0.04</v>
      </c>
      <c r="I186" s="9">
        <f>Расценки!H266</f>
        <v>3200</v>
      </c>
      <c r="J186" s="10">
        <f>Расценки!J266</f>
        <v>0.28000000000000003</v>
      </c>
      <c r="K186" s="8">
        <f>'Нормы и нормо-часы'!L267</f>
        <v>2880</v>
      </c>
      <c r="L186" s="8">
        <f>Расценки!G266</f>
        <v>2875</v>
      </c>
      <c r="M186" s="10">
        <f>'Нормы и нормо-часы'!X267</f>
        <v>-1.7391304347826088E-3</v>
      </c>
      <c r="N186" s="9">
        <f>Расценки!I266</f>
        <v>3840</v>
      </c>
      <c r="O186" s="10">
        <f>Расценки!K266</f>
        <v>0.33565217391304358</v>
      </c>
      <c r="P186" s="7" t="str">
        <f>TEXT('Нормы и нормо-часы'!AC267,"0%")&amp;" / "&amp;TEXT('Нормы и нормо-часы'!AD267,"0%")</f>
        <v>25% / 25%</v>
      </c>
    </row>
    <row r="187" spans="1:16" x14ac:dyDescent="0.25">
      <c r="A187" s="7" t="s">
        <v>849</v>
      </c>
      <c r="B187" s="7" t="s">
        <v>850</v>
      </c>
      <c r="C187" s="7" t="s">
        <v>50</v>
      </c>
      <c r="D187" s="7" t="s">
        <v>799</v>
      </c>
      <c r="E187" s="15">
        <f>'Нормы и нормо-часы'!F268</f>
        <v>0.1</v>
      </c>
      <c r="F187" s="8">
        <f>'Нормы и нормо-часы'!K268</f>
        <v>120</v>
      </c>
      <c r="G187" s="8">
        <f>Расценки!F267</f>
        <v>120</v>
      </c>
      <c r="H187" s="10">
        <f>'Нормы и нормо-часы'!W268</f>
        <v>0</v>
      </c>
      <c r="I187" s="9">
        <f>Расценки!H267</f>
        <v>160</v>
      </c>
      <c r="J187" s="10">
        <f>Расценки!J267</f>
        <v>0.33333333333333326</v>
      </c>
      <c r="K187" s="8">
        <f>'Нормы и нормо-часы'!L268</f>
        <v>144</v>
      </c>
      <c r="L187" s="8">
        <f>Расценки!G267</f>
        <v>138</v>
      </c>
      <c r="M187" s="10">
        <f>'Нормы и нормо-часы'!X268</f>
        <v>-4.3478260869565216E-2</v>
      </c>
      <c r="N187" s="9">
        <f>Расценки!I267</f>
        <v>192</v>
      </c>
      <c r="O187" s="10">
        <f>Расценки!K267</f>
        <v>0.39130434782608692</v>
      </c>
      <c r="P187" s="7" t="str">
        <f>TEXT('Нормы и нормо-часы'!AC268,"0%")&amp;" / "&amp;TEXT('Нормы и нормо-часы'!AD268,"0%")</f>
        <v>25% / 25%</v>
      </c>
    </row>
    <row r="188" spans="1:16" x14ac:dyDescent="0.25">
      <c r="A188" s="7" t="s">
        <v>851</v>
      </c>
      <c r="B188" s="7" t="s">
        <v>852</v>
      </c>
      <c r="C188" s="7" t="s">
        <v>177</v>
      </c>
      <c r="D188" s="7" t="s">
        <v>799</v>
      </c>
      <c r="E188" s="15">
        <f>'Нормы и нормо-часы'!F269</f>
        <v>0.4</v>
      </c>
      <c r="F188" s="8">
        <f>'Нормы и нормо-часы'!K269</f>
        <v>480</v>
      </c>
      <c r="G188" s="8">
        <f>Расценки!F268</f>
        <v>500</v>
      </c>
      <c r="H188" s="10">
        <f>'Нормы и нормо-часы'!W269</f>
        <v>0.04</v>
      </c>
      <c r="I188" s="9">
        <f>Расценки!H268</f>
        <v>640</v>
      </c>
      <c r="J188" s="10">
        <f>Расценки!J268</f>
        <v>0.28000000000000003</v>
      </c>
      <c r="K188" s="8">
        <f>'Нормы и нормо-часы'!L269</f>
        <v>576</v>
      </c>
      <c r="L188" s="8">
        <f>Расценки!G268</f>
        <v>575</v>
      </c>
      <c r="M188" s="10">
        <f>'Нормы и нормо-часы'!X269</f>
        <v>-1.7391304347826088E-3</v>
      </c>
      <c r="N188" s="9">
        <f>Расценки!I268</f>
        <v>768</v>
      </c>
      <c r="O188" s="10">
        <f>Расценки!K268</f>
        <v>0.33565217391304358</v>
      </c>
      <c r="P188" s="7" t="str">
        <f>TEXT('Нормы и нормо-часы'!AC269,"0%")&amp;" / "&amp;TEXT('Нормы и нормо-часы'!AD269,"0%")</f>
        <v>25% / 25%</v>
      </c>
    </row>
    <row r="189" spans="1:16" x14ac:dyDescent="0.25">
      <c r="A189" s="7" t="s">
        <v>853</v>
      </c>
      <c r="B189" s="7" t="s">
        <v>854</v>
      </c>
      <c r="C189" s="7" t="s">
        <v>177</v>
      </c>
      <c r="D189" s="7" t="s">
        <v>799</v>
      </c>
      <c r="E189" s="15">
        <f>'Нормы и нормо-часы'!F270</f>
        <v>0.5</v>
      </c>
      <c r="F189" s="8">
        <f>'Нормы и нормо-часы'!K270</f>
        <v>600</v>
      </c>
      <c r="G189" s="8">
        <f>Расценки!F269</f>
        <v>600</v>
      </c>
      <c r="H189" s="10">
        <f>'Нормы и нормо-часы'!W270</f>
        <v>0</v>
      </c>
      <c r="I189" s="9">
        <f>Расценки!H269</f>
        <v>800</v>
      </c>
      <c r="J189" s="10">
        <f>Расценки!J269</f>
        <v>0.33333333333333326</v>
      </c>
      <c r="K189" s="8">
        <f>'Нормы и нормо-часы'!L270</f>
        <v>720</v>
      </c>
      <c r="L189" s="8">
        <f>Расценки!G269</f>
        <v>690</v>
      </c>
      <c r="M189" s="10">
        <f>'Нормы и нормо-часы'!X270</f>
        <v>-4.3478260869565216E-2</v>
      </c>
      <c r="N189" s="9">
        <f>Расценки!I269</f>
        <v>960</v>
      </c>
      <c r="O189" s="10">
        <f>Расценки!K269</f>
        <v>0.39130434782608692</v>
      </c>
      <c r="P189" s="7" t="str">
        <f>TEXT('Нормы и нормо-часы'!AC270,"0%")&amp;" / "&amp;TEXT('Нормы и нормо-часы'!AD270,"0%")</f>
        <v>25% / 25%</v>
      </c>
    </row>
    <row r="190" spans="1:16" x14ac:dyDescent="0.25">
      <c r="A190" s="7" t="s">
        <v>855</v>
      </c>
      <c r="B190" s="7" t="s">
        <v>856</v>
      </c>
      <c r="C190" s="7" t="s">
        <v>177</v>
      </c>
      <c r="D190" s="7" t="s">
        <v>799</v>
      </c>
      <c r="E190" s="15">
        <f>'Нормы и нормо-часы'!F271</f>
        <v>0.5</v>
      </c>
      <c r="F190" s="8">
        <f>'Нормы и нормо-часы'!K271</f>
        <v>600</v>
      </c>
      <c r="G190" s="8">
        <f>Расценки!F270</f>
        <v>600</v>
      </c>
      <c r="H190" s="10">
        <f>'Нормы и нормо-часы'!W271</f>
        <v>0</v>
      </c>
      <c r="I190" s="9">
        <f>Расценки!H270</f>
        <v>800</v>
      </c>
      <c r="J190" s="10">
        <f>Расценки!J270</f>
        <v>0.33333333333333326</v>
      </c>
      <c r="K190" s="8">
        <f>'Нормы и нормо-часы'!L271</f>
        <v>720</v>
      </c>
      <c r="L190" s="8">
        <f>Расценки!G270</f>
        <v>690</v>
      </c>
      <c r="M190" s="10">
        <f>'Нормы и нормо-часы'!X271</f>
        <v>-4.3478260869565216E-2</v>
      </c>
      <c r="N190" s="9">
        <f>Расценки!I270</f>
        <v>960</v>
      </c>
      <c r="O190" s="10">
        <f>Расценки!K270</f>
        <v>0.39130434782608692</v>
      </c>
      <c r="P190" s="7" t="str">
        <f>TEXT('Нормы и нормо-часы'!AC271,"0%")&amp;" / "&amp;TEXT('Нормы и нормо-часы'!AD271,"0%")</f>
        <v>25% / 25%</v>
      </c>
    </row>
    <row r="191" spans="1:16" x14ac:dyDescent="0.25">
      <c r="A191" s="7" t="s">
        <v>857</v>
      </c>
      <c r="B191" s="7" t="s">
        <v>858</v>
      </c>
      <c r="C191" s="7" t="s">
        <v>54</v>
      </c>
      <c r="D191" s="7" t="s">
        <v>799</v>
      </c>
      <c r="E191" s="15">
        <f>'Нормы и нормо-часы'!F272</f>
        <v>0.8</v>
      </c>
      <c r="F191" s="8">
        <f>'Нормы и нормо-часы'!K272</f>
        <v>960</v>
      </c>
      <c r="G191" s="8">
        <f>Расценки!F271</f>
        <v>700</v>
      </c>
      <c r="H191" s="10">
        <f>'Нормы и нормо-часы'!W272</f>
        <v>-0.37142857142857144</v>
      </c>
      <c r="I191" s="9">
        <f>Расценки!H271</f>
        <v>1280</v>
      </c>
      <c r="J191" s="10">
        <f>Расценки!J271</f>
        <v>0.82857142857142851</v>
      </c>
      <c r="K191" s="8">
        <f>'Нормы и нормо-часы'!L272</f>
        <v>1152</v>
      </c>
      <c r="L191" s="8">
        <f>Расценки!G271</f>
        <v>805</v>
      </c>
      <c r="M191" s="10">
        <f>'Нормы и нормо-часы'!X272</f>
        <v>-0.43105590062111804</v>
      </c>
      <c r="N191" s="9">
        <f>Расценки!I271</f>
        <v>1536</v>
      </c>
      <c r="O191" s="10">
        <f>Расценки!K271</f>
        <v>0.90807453416149064</v>
      </c>
      <c r="P191" s="7" t="str">
        <f>TEXT('Нормы и нормо-часы'!AC272,"0%")&amp;" / "&amp;TEXT('Нормы и нормо-часы'!AD272,"0%")</f>
        <v>25% / 25%</v>
      </c>
    </row>
    <row r="192" spans="1:16" x14ac:dyDescent="0.25">
      <c r="A192" s="7" t="s">
        <v>861</v>
      </c>
      <c r="B192" s="7" t="s">
        <v>862</v>
      </c>
      <c r="C192" s="7" t="s">
        <v>177</v>
      </c>
      <c r="D192" s="7" t="s">
        <v>799</v>
      </c>
      <c r="E192" s="15">
        <f>'Нормы и нормо-часы'!F273</f>
        <v>0.5</v>
      </c>
      <c r="F192" s="8">
        <f>'Нормы и нормо-часы'!K273</f>
        <v>600</v>
      </c>
      <c r="G192" s="8">
        <f>Расценки!F272</f>
        <v>600</v>
      </c>
      <c r="H192" s="10">
        <f>'Нормы и нормо-часы'!W273</f>
        <v>0</v>
      </c>
      <c r="I192" s="9">
        <f>Расценки!H272</f>
        <v>800</v>
      </c>
      <c r="J192" s="10">
        <f>Расценки!J272</f>
        <v>0.33333333333333326</v>
      </c>
      <c r="K192" s="8">
        <f>'Нормы и нормо-часы'!L273</f>
        <v>720</v>
      </c>
      <c r="L192" s="8">
        <f>Расценки!G272</f>
        <v>690</v>
      </c>
      <c r="M192" s="10">
        <f>'Нормы и нормо-часы'!X273</f>
        <v>-4.3478260869565216E-2</v>
      </c>
      <c r="N192" s="9">
        <f>Расценки!I272</f>
        <v>960</v>
      </c>
      <c r="O192" s="10">
        <f>Расценки!K272</f>
        <v>0.39130434782608692</v>
      </c>
      <c r="P192" s="7" t="str">
        <f>TEXT('Нормы и нормо-часы'!AC273,"0%")&amp;" / "&amp;TEXT('Нормы и нормо-часы'!AD273,"0%")</f>
        <v>25% / 25%</v>
      </c>
    </row>
    <row r="193" spans="1:16" x14ac:dyDescent="0.25">
      <c r="A193" s="7" t="s">
        <v>863</v>
      </c>
      <c r="B193" s="7" t="s">
        <v>864</v>
      </c>
      <c r="C193" s="7" t="s">
        <v>177</v>
      </c>
      <c r="D193" s="7" t="s">
        <v>799</v>
      </c>
      <c r="E193" s="15">
        <f>'Нормы и нормо-часы'!F274</f>
        <v>0.8</v>
      </c>
      <c r="F193" s="8">
        <f>'Нормы и нормо-часы'!K274</f>
        <v>960</v>
      </c>
      <c r="G193" s="8">
        <f>Расценки!F273</f>
        <v>900</v>
      </c>
      <c r="H193" s="10">
        <f>'Нормы и нормо-часы'!W274</f>
        <v>-6.6666666666666666E-2</v>
      </c>
      <c r="I193" s="9">
        <f>Расценки!H273</f>
        <v>1280</v>
      </c>
      <c r="J193" s="10">
        <f>Расценки!J273</f>
        <v>0.42222222222222228</v>
      </c>
      <c r="K193" s="8">
        <f>'Нормы и нормо-часы'!L274</f>
        <v>1152</v>
      </c>
      <c r="L193" s="8">
        <f>Расценки!G273</f>
        <v>1035</v>
      </c>
      <c r="M193" s="10">
        <f>'Нормы и нормо-часы'!X274</f>
        <v>-0.11304347826086956</v>
      </c>
      <c r="N193" s="9">
        <f>Расценки!I273</f>
        <v>1536</v>
      </c>
      <c r="O193" s="10">
        <f>Расценки!K273</f>
        <v>0.48405797101449277</v>
      </c>
      <c r="P193" s="7" t="str">
        <f>TEXT('Нормы и нормо-часы'!AC274,"0%")&amp;" / "&amp;TEXT('Нормы и нормо-часы'!AD274,"0%")</f>
        <v>25% / 25%</v>
      </c>
    </row>
    <row r="194" spans="1:16" x14ac:dyDescent="0.25">
      <c r="A194" s="7" t="s">
        <v>866</v>
      </c>
      <c r="B194" s="7" t="s">
        <v>867</v>
      </c>
      <c r="C194" s="7" t="s">
        <v>177</v>
      </c>
      <c r="D194" s="7" t="s">
        <v>799</v>
      </c>
      <c r="E194" s="15">
        <f>'Нормы и нормо-часы'!F275</f>
        <v>0.3</v>
      </c>
      <c r="F194" s="8">
        <f>'Нормы и нормо-часы'!K275</f>
        <v>360</v>
      </c>
      <c r="G194" s="8">
        <f>Расценки!F274</f>
        <v>350</v>
      </c>
      <c r="H194" s="10">
        <f>'Нормы и нормо-часы'!W275</f>
        <v>-2.8571428571428571E-2</v>
      </c>
      <c r="I194" s="9">
        <f>Расценки!H274</f>
        <v>480</v>
      </c>
      <c r="J194" s="10">
        <f>Расценки!J274</f>
        <v>0.37142857142857144</v>
      </c>
      <c r="K194" s="8">
        <f>'Нормы и нормо-часы'!L275</f>
        <v>432</v>
      </c>
      <c r="L194" s="8">
        <f>Расценки!G274</f>
        <v>402</v>
      </c>
      <c r="M194" s="10">
        <f>'Нормы и нормо-часы'!X275</f>
        <v>-7.4626865671641784E-2</v>
      </c>
      <c r="N194" s="9">
        <f>Расценки!I274</f>
        <v>576</v>
      </c>
      <c r="O194" s="10">
        <f>Расценки!K274</f>
        <v>0.43283582089552231</v>
      </c>
      <c r="P194" s="7" t="str">
        <f>TEXT('Нормы и нормо-часы'!AC275,"0%")&amp;" / "&amp;TEXT('Нормы и нормо-часы'!AD275,"0%")</f>
        <v>25% / 25%</v>
      </c>
    </row>
    <row r="195" spans="1:16" x14ac:dyDescent="0.25">
      <c r="A195" s="7" t="s">
        <v>868</v>
      </c>
      <c r="B195" s="7" t="s">
        <v>869</v>
      </c>
      <c r="C195" s="7" t="s">
        <v>177</v>
      </c>
      <c r="D195" s="7" t="s">
        <v>799</v>
      </c>
      <c r="E195" s="15">
        <f>'Нормы и нормо-часы'!F276</f>
        <v>1.5</v>
      </c>
      <c r="F195" s="8">
        <f>'Нормы и нормо-часы'!K276</f>
        <v>1800</v>
      </c>
      <c r="G195" s="8">
        <f>Расценки!F275</f>
        <v>2000</v>
      </c>
      <c r="H195" s="10">
        <f>'Нормы и нормо-часы'!W276</f>
        <v>0.1</v>
      </c>
      <c r="I195" s="9">
        <f>Расценки!H275</f>
        <v>2400</v>
      </c>
      <c r="J195" s="10">
        <f>Расценки!J275</f>
        <v>0.19999999999999996</v>
      </c>
      <c r="K195" s="8">
        <f>'Нормы и нормо-часы'!L276</f>
        <v>2160</v>
      </c>
      <c r="L195" s="8">
        <f>Расценки!G275</f>
        <v>2300</v>
      </c>
      <c r="M195" s="10">
        <f>'Нормы и нормо-часы'!X276</f>
        <v>6.0869565217391307E-2</v>
      </c>
      <c r="N195" s="9">
        <f>Расценки!I275</f>
        <v>2880</v>
      </c>
      <c r="O195" s="10">
        <f>Расценки!K275</f>
        <v>0.25217391304347836</v>
      </c>
      <c r="P195" s="7" t="str">
        <f>TEXT('Нормы и нормо-часы'!AC276,"0%")&amp;" / "&amp;TEXT('Нормы и нормо-часы'!AD276,"0%")</f>
        <v>25% / 25%</v>
      </c>
    </row>
    <row r="196" spans="1:16" x14ac:dyDescent="0.25">
      <c r="A196" s="7" t="s">
        <v>871</v>
      </c>
      <c r="B196" s="7" t="s">
        <v>872</v>
      </c>
      <c r="C196" s="7" t="s">
        <v>177</v>
      </c>
      <c r="D196" s="7" t="s">
        <v>799</v>
      </c>
      <c r="E196" s="15">
        <f>'Нормы и нормо-часы'!F277</f>
        <v>0.5</v>
      </c>
      <c r="F196" s="8">
        <f>'Нормы и нормо-часы'!K277</f>
        <v>600</v>
      </c>
      <c r="G196" s="8">
        <f>Расценки!F276</f>
        <v>600</v>
      </c>
      <c r="H196" s="10">
        <f>'Нормы и нормо-часы'!W277</f>
        <v>0</v>
      </c>
      <c r="I196" s="9">
        <f>Расценки!H276</f>
        <v>800</v>
      </c>
      <c r="J196" s="10">
        <f>Расценки!J276</f>
        <v>0.33333333333333326</v>
      </c>
      <c r="K196" s="8">
        <f>'Нормы и нормо-часы'!L277</f>
        <v>720</v>
      </c>
      <c r="L196" s="8">
        <f>Расценки!G276</f>
        <v>690</v>
      </c>
      <c r="M196" s="10">
        <f>'Нормы и нормо-часы'!X277</f>
        <v>-4.3478260869565216E-2</v>
      </c>
      <c r="N196" s="9">
        <f>Расценки!I276</f>
        <v>960</v>
      </c>
      <c r="O196" s="10">
        <f>Расценки!K276</f>
        <v>0.39130434782608692</v>
      </c>
      <c r="P196" s="7" t="str">
        <f>TEXT('Нормы и нормо-часы'!AC277,"0%")&amp;" / "&amp;TEXT('Нормы и нормо-часы'!AD277,"0%")</f>
        <v>25% / 25%</v>
      </c>
    </row>
    <row r="197" spans="1:16" x14ac:dyDescent="0.25">
      <c r="A197" s="7" t="s">
        <v>873</v>
      </c>
      <c r="B197" s="7" t="s">
        <v>874</v>
      </c>
      <c r="C197" s="7" t="s">
        <v>177</v>
      </c>
      <c r="D197" s="7" t="s">
        <v>799</v>
      </c>
      <c r="E197" s="15">
        <f>'Нормы и нормо-часы'!F278</f>
        <v>0.3</v>
      </c>
      <c r="F197" s="8">
        <f>'Нормы и нормо-часы'!K278</f>
        <v>360</v>
      </c>
      <c r="G197" s="8">
        <f>Расценки!F277</f>
        <v>400</v>
      </c>
      <c r="H197" s="10">
        <f>'Нормы и нормо-часы'!W278</f>
        <v>0.1</v>
      </c>
      <c r="I197" s="9">
        <f>Расценки!H277</f>
        <v>480</v>
      </c>
      <c r="J197" s="10">
        <f>Расценки!J277</f>
        <v>0.19999999999999996</v>
      </c>
      <c r="K197" s="8">
        <f>'Нормы и нормо-часы'!L278</f>
        <v>432</v>
      </c>
      <c r="L197" s="8">
        <f>Расценки!G277</f>
        <v>460</v>
      </c>
      <c r="M197" s="10">
        <f>'Нормы и нормо-часы'!X278</f>
        <v>6.0869565217391307E-2</v>
      </c>
      <c r="N197" s="9">
        <f>Расценки!I277</f>
        <v>576</v>
      </c>
      <c r="O197" s="10">
        <f>Расценки!K277</f>
        <v>0.25217391304347836</v>
      </c>
      <c r="P197" s="7" t="str">
        <f>TEXT('Нормы и нормо-часы'!AC278,"0%")&amp;" / "&amp;TEXT('Нормы и нормо-часы'!AD278,"0%")</f>
        <v>25% / 25%</v>
      </c>
    </row>
    <row r="198" spans="1:16" x14ac:dyDescent="0.25">
      <c r="A198" s="7" t="s">
        <v>875</v>
      </c>
      <c r="B198" s="7" t="s">
        <v>876</v>
      </c>
      <c r="C198" s="7" t="s">
        <v>177</v>
      </c>
      <c r="D198" s="7" t="s">
        <v>799</v>
      </c>
      <c r="E198" s="15">
        <f>'Нормы и нормо-часы'!F279</f>
        <v>0.5</v>
      </c>
      <c r="F198" s="8">
        <f>'Нормы и нормо-часы'!K279</f>
        <v>600</v>
      </c>
      <c r="G198" s="8">
        <f>Расценки!F278</f>
        <v>600</v>
      </c>
      <c r="H198" s="10">
        <f>'Нормы и нормо-часы'!W279</f>
        <v>0</v>
      </c>
      <c r="I198" s="9">
        <f>Расценки!H278</f>
        <v>800</v>
      </c>
      <c r="J198" s="10">
        <f>Расценки!J278</f>
        <v>0.33333333333333326</v>
      </c>
      <c r="K198" s="8">
        <f>'Нормы и нормо-часы'!L279</f>
        <v>720</v>
      </c>
      <c r="L198" s="8">
        <f>Расценки!G278</f>
        <v>690</v>
      </c>
      <c r="M198" s="10">
        <f>'Нормы и нормо-часы'!X279</f>
        <v>-4.3478260869565216E-2</v>
      </c>
      <c r="N198" s="9">
        <f>Расценки!I278</f>
        <v>960</v>
      </c>
      <c r="O198" s="10">
        <f>Расценки!K278</f>
        <v>0.39130434782608692</v>
      </c>
      <c r="P198" s="7" t="str">
        <f>TEXT('Нормы и нормо-часы'!AC279,"0%")&amp;" / "&amp;TEXT('Нормы и нормо-часы'!AD279,"0%")</f>
        <v>25% / 25%</v>
      </c>
    </row>
    <row r="199" spans="1:16" x14ac:dyDescent="0.25">
      <c r="A199" s="7" t="s">
        <v>877</v>
      </c>
      <c r="B199" s="7" t="s">
        <v>878</v>
      </c>
      <c r="C199" s="7" t="s">
        <v>177</v>
      </c>
      <c r="D199" s="7" t="s">
        <v>799</v>
      </c>
      <c r="E199" s="15">
        <f>'Нормы и нормо-часы'!F280</f>
        <v>0.25</v>
      </c>
      <c r="F199" s="8">
        <f>'Нормы и нормо-часы'!K280</f>
        <v>300</v>
      </c>
      <c r="G199" s="8">
        <f>Расценки!F279</f>
        <v>300</v>
      </c>
      <c r="H199" s="10">
        <f>'Нормы и нормо-часы'!W280</f>
        <v>0</v>
      </c>
      <c r="I199" s="9">
        <f>Расценки!H279</f>
        <v>400</v>
      </c>
      <c r="J199" s="10">
        <f>Расценки!J279</f>
        <v>0.33333333333333326</v>
      </c>
      <c r="K199" s="8">
        <f>'Нормы и нормо-часы'!L280</f>
        <v>360</v>
      </c>
      <c r="L199" s="8">
        <f>Расценки!G279</f>
        <v>345</v>
      </c>
      <c r="M199" s="10">
        <f>'Нормы и нормо-часы'!X280</f>
        <v>-4.3478260869565216E-2</v>
      </c>
      <c r="N199" s="9">
        <f>Расценки!I279</f>
        <v>480</v>
      </c>
      <c r="O199" s="10">
        <f>Расценки!K279</f>
        <v>0.39130434782608692</v>
      </c>
      <c r="P199" s="7" t="str">
        <f>TEXT('Нормы и нормо-часы'!AC280,"0%")&amp;" / "&amp;TEXT('Нормы и нормо-часы'!AD280,"0%")</f>
        <v>25% / 25%</v>
      </c>
    </row>
    <row r="200" spans="1:16" x14ac:dyDescent="0.25">
      <c r="A200" s="7" t="s">
        <v>879</v>
      </c>
      <c r="B200" s="7" t="s">
        <v>880</v>
      </c>
      <c r="C200" s="7" t="s">
        <v>177</v>
      </c>
      <c r="D200" s="7" t="s">
        <v>799</v>
      </c>
      <c r="E200" s="15">
        <f>'Нормы и нормо-часы'!F281</f>
        <v>0.3</v>
      </c>
      <c r="F200" s="8">
        <f>'Нормы и нормо-часы'!K281</f>
        <v>360</v>
      </c>
      <c r="G200" s="8">
        <f>Расценки!F280</f>
        <v>400</v>
      </c>
      <c r="H200" s="10">
        <f>'Нормы и нормо-часы'!W281</f>
        <v>0.1</v>
      </c>
      <c r="I200" s="9">
        <f>Расценки!H280</f>
        <v>480</v>
      </c>
      <c r="J200" s="10">
        <f>Расценки!J280</f>
        <v>0.19999999999999996</v>
      </c>
      <c r="K200" s="8">
        <f>'Нормы и нормо-часы'!L281</f>
        <v>432</v>
      </c>
      <c r="L200" s="8">
        <f>Расценки!G280</f>
        <v>460</v>
      </c>
      <c r="M200" s="10">
        <f>'Нормы и нормо-часы'!X281</f>
        <v>6.0869565217391307E-2</v>
      </c>
      <c r="N200" s="9">
        <f>Расценки!I280</f>
        <v>576</v>
      </c>
      <c r="O200" s="10">
        <f>Расценки!K280</f>
        <v>0.25217391304347836</v>
      </c>
      <c r="P200" s="7" t="str">
        <f>TEXT('Нормы и нормо-часы'!AC281,"0%")&amp;" / "&amp;TEXT('Нормы и нормо-часы'!AD281,"0%")</f>
        <v>25% / 25%</v>
      </c>
    </row>
    <row r="201" spans="1:16" x14ac:dyDescent="0.25">
      <c r="A201" s="7" t="s">
        <v>881</v>
      </c>
      <c r="B201" s="7" t="s">
        <v>882</v>
      </c>
      <c r="C201" s="7" t="s">
        <v>177</v>
      </c>
      <c r="D201" s="7" t="s">
        <v>799</v>
      </c>
      <c r="E201" s="15">
        <f>'Нормы и нормо-часы'!F282</f>
        <v>0.8</v>
      </c>
      <c r="F201" s="8">
        <f>'Нормы и нормо-часы'!K282</f>
        <v>960</v>
      </c>
      <c r="G201" s="8">
        <f>Расценки!F281</f>
        <v>1000</v>
      </c>
      <c r="H201" s="10">
        <f>'Нормы и нормо-часы'!W282</f>
        <v>0.04</v>
      </c>
      <c r="I201" s="9">
        <f>Расценки!H281</f>
        <v>1280</v>
      </c>
      <c r="J201" s="10">
        <f>Расценки!J281</f>
        <v>0.28000000000000003</v>
      </c>
      <c r="K201" s="8">
        <f>'Нормы и нормо-часы'!L282</f>
        <v>1152</v>
      </c>
      <c r="L201" s="8">
        <f>Расценки!G281</f>
        <v>1150</v>
      </c>
      <c r="M201" s="10">
        <f>'Нормы и нормо-часы'!X282</f>
        <v>-1.7391304347826088E-3</v>
      </c>
      <c r="N201" s="9">
        <f>Расценки!I281</f>
        <v>1536</v>
      </c>
      <c r="O201" s="10">
        <f>Расценки!K281</f>
        <v>0.33565217391304358</v>
      </c>
      <c r="P201" s="7" t="str">
        <f>TEXT('Нормы и нормо-часы'!AC282,"0%")&amp;" / "&amp;TEXT('Нормы и нормо-часы'!AD282,"0%")</f>
        <v>25% / 25%</v>
      </c>
    </row>
    <row r="202" spans="1:16" x14ac:dyDescent="0.25">
      <c r="A202" s="7" t="s">
        <v>883</v>
      </c>
      <c r="B202" s="7" t="s">
        <v>884</v>
      </c>
      <c r="C202" s="7" t="s">
        <v>177</v>
      </c>
      <c r="D202" s="7" t="s">
        <v>799</v>
      </c>
      <c r="E202" s="15">
        <f>'Нормы и нормо-часы'!F283</f>
        <v>0.6</v>
      </c>
      <c r="F202" s="8">
        <f>'Нормы и нормо-часы'!K283</f>
        <v>720</v>
      </c>
      <c r="G202" s="8">
        <f>Расценки!F282</f>
        <v>800</v>
      </c>
      <c r="H202" s="10">
        <f>'Нормы и нормо-часы'!W283</f>
        <v>0.1</v>
      </c>
      <c r="I202" s="9">
        <f>Расценки!H282</f>
        <v>960</v>
      </c>
      <c r="J202" s="10">
        <f>Расценки!J282</f>
        <v>0.19999999999999996</v>
      </c>
      <c r="K202" s="8">
        <f>'Нормы и нормо-часы'!L283</f>
        <v>864</v>
      </c>
      <c r="L202" s="8">
        <f>Расценки!G282</f>
        <v>920</v>
      </c>
      <c r="M202" s="10">
        <f>'Нормы и нормо-часы'!X283</f>
        <v>6.0869565217391307E-2</v>
      </c>
      <c r="N202" s="9">
        <f>Расценки!I282</f>
        <v>1152</v>
      </c>
      <c r="O202" s="10">
        <f>Расценки!K282</f>
        <v>0.25217391304347836</v>
      </c>
      <c r="P202" s="7" t="str">
        <f>TEXT('Нормы и нормо-часы'!AC283,"0%")&amp;" / "&amp;TEXT('Нормы и нормо-часы'!AD283,"0%")</f>
        <v>25% / 25%</v>
      </c>
    </row>
    <row r="203" spans="1:16" x14ac:dyDescent="0.25">
      <c r="A203" s="7" t="s">
        <v>885</v>
      </c>
      <c r="B203" s="7" t="s">
        <v>886</v>
      </c>
      <c r="C203" s="7" t="s">
        <v>177</v>
      </c>
      <c r="D203" s="7" t="s">
        <v>799</v>
      </c>
      <c r="E203" s="15">
        <f>'Нормы и нормо-часы'!F284</f>
        <v>2</v>
      </c>
      <c r="F203" s="8">
        <f>'Нормы и нормо-часы'!K284</f>
        <v>2400</v>
      </c>
      <c r="G203" s="8">
        <f>Расценки!F283</f>
        <v>2500</v>
      </c>
      <c r="H203" s="10">
        <f>'Нормы и нормо-часы'!W284</f>
        <v>0.04</v>
      </c>
      <c r="I203" s="9">
        <f>Расценки!H283</f>
        <v>3200</v>
      </c>
      <c r="J203" s="10">
        <f>Расценки!J283</f>
        <v>0.28000000000000003</v>
      </c>
      <c r="K203" s="8">
        <f>'Нормы и нормо-часы'!L284</f>
        <v>2880</v>
      </c>
      <c r="L203" s="8">
        <f>Расценки!G283</f>
        <v>2875</v>
      </c>
      <c r="M203" s="10">
        <f>'Нормы и нормо-часы'!X284</f>
        <v>-1.7391304347826088E-3</v>
      </c>
      <c r="N203" s="9">
        <f>Расценки!I283</f>
        <v>3840</v>
      </c>
      <c r="O203" s="10">
        <f>Расценки!K283</f>
        <v>0.33565217391304358</v>
      </c>
      <c r="P203" s="7" t="str">
        <f>TEXT('Нормы и нормо-часы'!AC284,"0%")&amp;" / "&amp;TEXT('Нормы и нормо-часы'!AD284,"0%")</f>
        <v>25% / 25%</v>
      </c>
    </row>
    <row r="204" spans="1:16" x14ac:dyDescent="0.25">
      <c r="A204" s="7" t="s">
        <v>887</v>
      </c>
      <c r="B204" s="7" t="s">
        <v>888</v>
      </c>
      <c r="C204" s="7" t="s">
        <v>177</v>
      </c>
      <c r="D204" s="7" t="s">
        <v>799</v>
      </c>
      <c r="E204" s="15">
        <f>'Нормы и нормо-часы'!F285</f>
        <v>0.5</v>
      </c>
      <c r="F204" s="8">
        <f>'Нормы и нормо-часы'!K285</f>
        <v>600</v>
      </c>
      <c r="G204" s="8">
        <f>Расценки!F284</f>
        <v>700</v>
      </c>
      <c r="H204" s="10">
        <f>'Нормы и нормо-часы'!W285</f>
        <v>0.14285714285714285</v>
      </c>
      <c r="I204" s="9">
        <f>Расценки!H284</f>
        <v>800</v>
      </c>
      <c r="J204" s="10">
        <f>Расценки!J284</f>
        <v>0.14285714285714279</v>
      </c>
      <c r="K204" s="8">
        <f>'Нормы и нормо-часы'!L285</f>
        <v>720</v>
      </c>
      <c r="L204" s="8">
        <f>Расценки!G284</f>
        <v>805</v>
      </c>
      <c r="M204" s="10">
        <f>'Нормы и нормо-часы'!X285</f>
        <v>0.10559006211180125</v>
      </c>
      <c r="N204" s="9">
        <f>Расценки!I284</f>
        <v>960</v>
      </c>
      <c r="O204" s="10">
        <f>Расценки!K284</f>
        <v>0.19254658385093171</v>
      </c>
      <c r="P204" s="7" t="str">
        <f>TEXT('Нормы и нормо-часы'!AC285,"0%")&amp;" / "&amp;TEXT('Нормы и нормо-часы'!AD285,"0%")</f>
        <v>25% / 25%</v>
      </c>
    </row>
    <row r="205" spans="1:16" x14ac:dyDescent="0.25">
      <c r="A205" s="7" t="s">
        <v>889</v>
      </c>
      <c r="B205" s="7" t="s">
        <v>890</v>
      </c>
      <c r="C205" s="7" t="s">
        <v>177</v>
      </c>
      <c r="D205" s="7" t="s">
        <v>799</v>
      </c>
      <c r="E205" s="15">
        <f>'Нормы и нормо-часы'!F286</f>
        <v>1</v>
      </c>
      <c r="F205" s="8">
        <f>'Нормы и нормо-часы'!K286</f>
        <v>1200</v>
      </c>
      <c r="G205" s="8">
        <f>Расценки!F285</f>
        <v>1300</v>
      </c>
      <c r="H205" s="10">
        <f>'Нормы и нормо-часы'!W286</f>
        <v>7.6923076923076927E-2</v>
      </c>
      <c r="I205" s="9">
        <f>Расценки!H285</f>
        <v>1600</v>
      </c>
      <c r="J205" s="10">
        <f>Расценки!J285</f>
        <v>0.23076923076923084</v>
      </c>
      <c r="K205" s="8">
        <f>'Нормы и нормо-часы'!L286</f>
        <v>1440</v>
      </c>
      <c r="L205" s="8">
        <f>Расценки!G285</f>
        <v>1495</v>
      </c>
      <c r="M205" s="10">
        <f>'Нормы и нормо-часы'!X286</f>
        <v>3.678929765886288E-2</v>
      </c>
      <c r="N205" s="9">
        <f>Расценки!I285</f>
        <v>1920</v>
      </c>
      <c r="O205" s="10">
        <f>Расценки!K285</f>
        <v>0.28428093645484953</v>
      </c>
      <c r="P205" s="7" t="str">
        <f>TEXT('Нормы и нормо-часы'!AC286,"0%")&amp;" / "&amp;TEXT('Нормы и нормо-часы'!AD286,"0%")</f>
        <v>25% / 25%</v>
      </c>
    </row>
    <row r="206" spans="1:16" x14ac:dyDescent="0.25">
      <c r="A206" s="7" t="s">
        <v>891</v>
      </c>
      <c r="B206" s="7" t="s">
        <v>892</v>
      </c>
      <c r="C206" s="7" t="s">
        <v>177</v>
      </c>
      <c r="D206" s="7" t="s">
        <v>799</v>
      </c>
      <c r="E206" s="15">
        <f>'Нормы и нормо-часы'!F287</f>
        <v>1</v>
      </c>
      <c r="F206" s="8">
        <f>'Нормы и нормо-часы'!K287</f>
        <v>1200</v>
      </c>
      <c r="G206" s="8">
        <f>Расценки!F286</f>
        <v>1300</v>
      </c>
      <c r="H206" s="10">
        <f>'Нормы и нормо-часы'!W287</f>
        <v>7.6923076923076927E-2</v>
      </c>
      <c r="I206" s="9">
        <f>Расценки!H286</f>
        <v>1600</v>
      </c>
      <c r="J206" s="10">
        <f>Расценки!J286</f>
        <v>0.23076923076923084</v>
      </c>
      <c r="K206" s="8">
        <f>'Нормы и нормо-часы'!L287</f>
        <v>1440</v>
      </c>
      <c r="L206" s="8">
        <f>Расценки!G286</f>
        <v>1495</v>
      </c>
      <c r="M206" s="10">
        <f>'Нормы и нормо-часы'!X287</f>
        <v>3.678929765886288E-2</v>
      </c>
      <c r="N206" s="9">
        <f>Расценки!I286</f>
        <v>1920</v>
      </c>
      <c r="O206" s="10">
        <f>Расценки!K286</f>
        <v>0.28428093645484953</v>
      </c>
      <c r="P206" s="7" t="str">
        <f>TEXT('Нормы и нормо-часы'!AC287,"0%")&amp;" / "&amp;TEXT('Нормы и нормо-часы'!AD287,"0%")</f>
        <v>25% / 25%</v>
      </c>
    </row>
    <row r="207" spans="1:16" x14ac:dyDescent="0.25">
      <c r="A207" s="7" t="s">
        <v>893</v>
      </c>
      <c r="B207" s="7" t="s">
        <v>894</v>
      </c>
      <c r="C207" s="7" t="s">
        <v>177</v>
      </c>
      <c r="D207" s="7" t="s">
        <v>799</v>
      </c>
      <c r="E207" s="15">
        <f>'Нормы и нормо-часы'!F288</f>
        <v>0.6</v>
      </c>
      <c r="F207" s="8">
        <f>'Нормы и нормо-часы'!K288</f>
        <v>720</v>
      </c>
      <c r="G207" s="8">
        <f>Расценки!F287</f>
        <v>700</v>
      </c>
      <c r="H207" s="10">
        <f>'Нормы и нормо-часы'!W288</f>
        <v>-2.8571428571428571E-2</v>
      </c>
      <c r="I207" s="9">
        <f>Расценки!H287</f>
        <v>960</v>
      </c>
      <c r="J207" s="10">
        <f>Расценки!J287</f>
        <v>0.37142857142857144</v>
      </c>
      <c r="K207" s="8">
        <f>'Нормы и нормо-часы'!L288</f>
        <v>864</v>
      </c>
      <c r="L207" s="8">
        <f>Расценки!G287</f>
        <v>805</v>
      </c>
      <c r="M207" s="10">
        <f>'Нормы и нормо-часы'!X288</f>
        <v>-7.3291925465838514E-2</v>
      </c>
      <c r="N207" s="9">
        <f>Расценки!I287</f>
        <v>1152</v>
      </c>
      <c r="O207" s="10">
        <f>Расценки!K287</f>
        <v>0.43105590062111809</v>
      </c>
      <c r="P207" s="7" t="str">
        <f>TEXT('Нормы и нормо-часы'!AC288,"0%")&amp;" / "&amp;TEXT('Нормы и нормо-часы'!AD288,"0%")</f>
        <v>25% / 25%</v>
      </c>
    </row>
    <row r="208" spans="1:16" x14ac:dyDescent="0.25">
      <c r="A208" s="7" t="s">
        <v>895</v>
      </c>
      <c r="B208" s="7" t="s">
        <v>896</v>
      </c>
      <c r="C208" s="7" t="s">
        <v>177</v>
      </c>
      <c r="D208" s="7" t="s">
        <v>799</v>
      </c>
      <c r="E208" s="15">
        <f>'Нормы и нормо-часы'!F289</f>
        <v>0.4</v>
      </c>
      <c r="F208" s="8">
        <f>'Нормы и нормо-часы'!K289</f>
        <v>480</v>
      </c>
      <c r="G208" s="8">
        <f>Расценки!F288</f>
        <v>500</v>
      </c>
      <c r="H208" s="10">
        <f>'Нормы и нормо-часы'!W289</f>
        <v>0.04</v>
      </c>
      <c r="I208" s="9">
        <f>Расценки!H288</f>
        <v>640</v>
      </c>
      <c r="J208" s="10">
        <f>Расценки!J288</f>
        <v>0.28000000000000003</v>
      </c>
      <c r="K208" s="8">
        <f>'Нормы и нормо-часы'!L289</f>
        <v>576</v>
      </c>
      <c r="L208" s="8">
        <f>Расценки!G288</f>
        <v>575</v>
      </c>
      <c r="M208" s="10">
        <f>'Нормы и нормо-часы'!X289</f>
        <v>-1.7391304347826088E-3</v>
      </c>
      <c r="N208" s="9">
        <f>Расценки!I288</f>
        <v>768</v>
      </c>
      <c r="O208" s="10">
        <f>Расценки!K288</f>
        <v>0.33565217391304358</v>
      </c>
      <c r="P208" s="7" t="str">
        <f>TEXT('Нормы и нормо-часы'!AC289,"0%")&amp;" / "&amp;TEXT('Нормы и нормо-часы'!AD289,"0%")</f>
        <v>25% / 25%</v>
      </c>
    </row>
    <row r="209" spans="1:16" x14ac:dyDescent="0.25">
      <c r="A209" s="7" t="s">
        <v>897</v>
      </c>
      <c r="B209" s="7" t="s">
        <v>898</v>
      </c>
      <c r="C209" s="7" t="s">
        <v>177</v>
      </c>
      <c r="D209" s="7" t="s">
        <v>799</v>
      </c>
      <c r="E209" s="15">
        <f>'Нормы и нормо-часы'!F290</f>
        <v>0.5</v>
      </c>
      <c r="F209" s="8">
        <f>'Нормы и нормо-часы'!K290</f>
        <v>600</v>
      </c>
      <c r="G209" s="8">
        <f>Расценки!F289</f>
        <v>600</v>
      </c>
      <c r="H209" s="10">
        <f>'Нормы и нормо-часы'!W290</f>
        <v>0</v>
      </c>
      <c r="I209" s="9">
        <f>Расценки!H289</f>
        <v>800</v>
      </c>
      <c r="J209" s="10">
        <f>Расценки!J289</f>
        <v>0.33333333333333326</v>
      </c>
      <c r="K209" s="8">
        <f>'Нормы и нормо-часы'!L290</f>
        <v>720</v>
      </c>
      <c r="L209" s="8">
        <f>Расценки!G289</f>
        <v>690</v>
      </c>
      <c r="M209" s="10">
        <f>'Нормы и нормо-часы'!X290</f>
        <v>-4.3478260869565216E-2</v>
      </c>
      <c r="N209" s="9">
        <f>Расценки!I289</f>
        <v>960</v>
      </c>
      <c r="O209" s="10">
        <f>Расценки!K289</f>
        <v>0.39130434782608692</v>
      </c>
      <c r="P209" s="7" t="str">
        <f>TEXT('Нормы и нормо-часы'!AC290,"0%")&amp;" / "&amp;TEXT('Нормы и нормо-часы'!AD290,"0%")</f>
        <v>25% / 25%</v>
      </c>
    </row>
    <row r="210" spans="1:16" x14ac:dyDescent="0.25">
      <c r="A210" s="7" t="s">
        <v>899</v>
      </c>
      <c r="B210" s="7" t="s">
        <v>900</v>
      </c>
      <c r="C210" s="7" t="s">
        <v>177</v>
      </c>
      <c r="D210" s="7" t="s">
        <v>799</v>
      </c>
      <c r="E210" s="15">
        <f>'Нормы и нормо-часы'!F291</f>
        <v>0.8</v>
      </c>
      <c r="F210" s="8">
        <f>'Нормы и нормо-часы'!K291</f>
        <v>960</v>
      </c>
      <c r="G210" s="8">
        <f>Расценки!F290</f>
        <v>900</v>
      </c>
      <c r="H210" s="10">
        <f>'Нормы и нормо-часы'!W291</f>
        <v>-6.6666666666666666E-2</v>
      </c>
      <c r="I210" s="9">
        <f>Расценки!H290</f>
        <v>1280</v>
      </c>
      <c r="J210" s="10">
        <f>Расценки!J290</f>
        <v>0.42222222222222228</v>
      </c>
      <c r="K210" s="8">
        <f>'Нормы и нормо-часы'!L291</f>
        <v>1152</v>
      </c>
      <c r="L210" s="8">
        <f>Расценки!G290</f>
        <v>1035</v>
      </c>
      <c r="M210" s="10">
        <f>'Нормы и нормо-часы'!X291</f>
        <v>-0.11304347826086956</v>
      </c>
      <c r="N210" s="9">
        <f>Расценки!I290</f>
        <v>1536</v>
      </c>
      <c r="O210" s="10">
        <f>Расценки!K290</f>
        <v>0.48405797101449277</v>
      </c>
      <c r="P210" s="7" t="str">
        <f>TEXT('Нормы и нормо-часы'!AC291,"0%")&amp;" / "&amp;TEXT('Нормы и нормо-часы'!AD291,"0%")</f>
        <v>25% / 25%</v>
      </c>
    </row>
    <row r="211" spans="1:16" x14ac:dyDescent="0.25">
      <c r="A211" s="7" t="s">
        <v>902</v>
      </c>
      <c r="B211" s="7" t="s">
        <v>903</v>
      </c>
      <c r="C211" s="7" t="s">
        <v>177</v>
      </c>
      <c r="D211" s="7" t="s">
        <v>799</v>
      </c>
      <c r="E211" s="15">
        <f>'Нормы и нормо-часы'!F292</f>
        <v>0.5</v>
      </c>
      <c r="F211" s="8">
        <f>'Нормы и нормо-часы'!K292</f>
        <v>600</v>
      </c>
      <c r="G211" s="8">
        <f>Расценки!F291</f>
        <v>600</v>
      </c>
      <c r="H211" s="10">
        <f>'Нормы и нормо-часы'!W292</f>
        <v>0</v>
      </c>
      <c r="I211" s="9">
        <f>Расценки!H291</f>
        <v>800</v>
      </c>
      <c r="J211" s="10">
        <f>Расценки!J291</f>
        <v>0.33333333333333326</v>
      </c>
      <c r="K211" s="8">
        <f>'Нормы и нормо-часы'!L292</f>
        <v>720</v>
      </c>
      <c r="L211" s="8">
        <f>Расценки!G291</f>
        <v>690</v>
      </c>
      <c r="M211" s="10">
        <f>'Нормы и нормо-часы'!X292</f>
        <v>-4.3478260869565216E-2</v>
      </c>
      <c r="N211" s="9">
        <f>Расценки!I291</f>
        <v>960</v>
      </c>
      <c r="O211" s="10">
        <f>Расценки!K291</f>
        <v>0.39130434782608692</v>
      </c>
      <c r="P211" s="7" t="str">
        <f>TEXT('Нормы и нормо-часы'!AC292,"0%")&amp;" / "&amp;TEXT('Нормы и нормо-часы'!AD292,"0%")</f>
        <v>25% / 25%</v>
      </c>
    </row>
    <row r="212" spans="1:16" x14ac:dyDescent="0.25">
      <c r="A212" s="7" t="s">
        <v>904</v>
      </c>
      <c r="B212" s="7" t="s">
        <v>905</v>
      </c>
      <c r="C212" s="7" t="s">
        <v>177</v>
      </c>
      <c r="D212" s="7" t="s">
        <v>799</v>
      </c>
      <c r="E212" s="15">
        <f>'Нормы и нормо-часы'!F293</f>
        <v>1.2</v>
      </c>
      <c r="F212" s="8">
        <f>'Нормы и нормо-часы'!K293</f>
        <v>1440</v>
      </c>
      <c r="G212" s="8">
        <f>Расценки!F292</f>
        <v>1500</v>
      </c>
      <c r="H212" s="10">
        <f>'Нормы и нормо-часы'!W293</f>
        <v>0.04</v>
      </c>
      <c r="I212" s="9">
        <f>Расценки!H292</f>
        <v>1920</v>
      </c>
      <c r="J212" s="10">
        <f>Расценки!J292</f>
        <v>0.28000000000000003</v>
      </c>
      <c r="K212" s="8">
        <f>'Нормы и нормо-часы'!L293</f>
        <v>1728</v>
      </c>
      <c r="L212" s="8">
        <f>Расценки!G292</f>
        <v>1725</v>
      </c>
      <c r="M212" s="10">
        <f>'Нормы и нормо-часы'!X293</f>
        <v>-1.7391304347826088E-3</v>
      </c>
      <c r="N212" s="9">
        <f>Расценки!I292</f>
        <v>2304</v>
      </c>
      <c r="O212" s="10">
        <f>Расценки!K292</f>
        <v>0.33565217391304358</v>
      </c>
      <c r="P212" s="7" t="str">
        <f>TEXT('Нормы и нормо-часы'!AC293,"0%")&amp;" / "&amp;TEXT('Нормы и нормо-часы'!AD293,"0%")</f>
        <v>25% / 25%</v>
      </c>
    </row>
    <row r="213" spans="1:16" x14ac:dyDescent="0.25">
      <c r="A213" s="7" t="s">
        <v>906</v>
      </c>
      <c r="B213" s="7" t="s">
        <v>907</v>
      </c>
      <c r="C213" s="7" t="s">
        <v>177</v>
      </c>
      <c r="D213" s="7" t="s">
        <v>799</v>
      </c>
      <c r="E213" s="15">
        <f>'Нормы и нормо-часы'!F294</f>
        <v>0.15</v>
      </c>
      <c r="F213" s="8">
        <f>'Нормы и нормо-часы'!K294</f>
        <v>180</v>
      </c>
      <c r="G213" s="8">
        <f>Расценки!F293</f>
        <v>200</v>
      </c>
      <c r="H213" s="10">
        <f>'Нормы и нормо-часы'!W294</f>
        <v>0.1</v>
      </c>
      <c r="I213" s="9">
        <f>Расценки!H293</f>
        <v>240</v>
      </c>
      <c r="J213" s="10">
        <f>Расценки!J293</f>
        <v>0.19999999999999996</v>
      </c>
      <c r="K213" s="8">
        <f>'Нормы и нормо-часы'!L294</f>
        <v>216</v>
      </c>
      <c r="L213" s="8">
        <f>Расценки!G293</f>
        <v>230</v>
      </c>
      <c r="M213" s="10">
        <f>'Нормы и нормо-часы'!X294</f>
        <v>6.0869565217391307E-2</v>
      </c>
      <c r="N213" s="9">
        <f>Расценки!I293</f>
        <v>288</v>
      </c>
      <c r="O213" s="10">
        <f>Расценки!K293</f>
        <v>0.25217391304347836</v>
      </c>
      <c r="P213" s="7" t="str">
        <f>TEXT('Нормы и нормо-часы'!AC294,"0%")&amp;" / "&amp;TEXT('Нормы и нормо-часы'!AD294,"0%")</f>
        <v>25% / 25%</v>
      </c>
    </row>
    <row r="214" spans="1:16" x14ac:dyDescent="0.25">
      <c r="A214" s="7" t="s">
        <v>909</v>
      </c>
      <c r="B214" s="7" t="s">
        <v>910</v>
      </c>
      <c r="C214" s="7" t="s">
        <v>177</v>
      </c>
      <c r="D214" s="7" t="s">
        <v>799</v>
      </c>
      <c r="E214" s="15">
        <f>'Нормы и нормо-часы'!F295</f>
        <v>0.6</v>
      </c>
      <c r="F214" s="8">
        <f>'Нормы и нормо-часы'!K295</f>
        <v>720</v>
      </c>
      <c r="G214" s="8">
        <f>Расценки!F294</f>
        <v>800</v>
      </c>
      <c r="H214" s="10">
        <f>'Нормы и нормо-часы'!W295</f>
        <v>0.1</v>
      </c>
      <c r="I214" s="9">
        <f>Расценки!H294</f>
        <v>960</v>
      </c>
      <c r="J214" s="10">
        <f>Расценки!J294</f>
        <v>0.19999999999999996</v>
      </c>
      <c r="K214" s="8">
        <f>'Нормы и нормо-часы'!L295</f>
        <v>864</v>
      </c>
      <c r="L214" s="8">
        <f>Расценки!G294</f>
        <v>920</v>
      </c>
      <c r="M214" s="10">
        <f>'Нормы и нормо-часы'!X295</f>
        <v>6.0869565217391307E-2</v>
      </c>
      <c r="N214" s="9">
        <f>Расценки!I294</f>
        <v>1152</v>
      </c>
      <c r="O214" s="10">
        <f>Расценки!K294</f>
        <v>0.25217391304347836</v>
      </c>
      <c r="P214" s="7" t="str">
        <f>TEXT('Нормы и нормо-часы'!AC295,"0%")&amp;" / "&amp;TEXT('Нормы и нормо-часы'!AD295,"0%")</f>
        <v>25% / 25%</v>
      </c>
    </row>
    <row r="215" spans="1:16" x14ac:dyDescent="0.25">
      <c r="A215" s="7" t="s">
        <v>911</v>
      </c>
      <c r="B215" s="7" t="s">
        <v>912</v>
      </c>
      <c r="C215" s="7" t="s">
        <v>177</v>
      </c>
      <c r="D215" s="7" t="s">
        <v>799</v>
      </c>
      <c r="E215" s="15">
        <f>'Нормы и нормо-часы'!F296</f>
        <v>0.6</v>
      </c>
      <c r="F215" s="8">
        <f>'Нормы и нормо-часы'!K296</f>
        <v>720</v>
      </c>
      <c r="G215" s="8">
        <f>Расценки!F295</f>
        <v>800</v>
      </c>
      <c r="H215" s="10">
        <f>'Нормы и нормо-часы'!W296</f>
        <v>0.1</v>
      </c>
      <c r="I215" s="9">
        <f>Расценки!H295</f>
        <v>960</v>
      </c>
      <c r="J215" s="10">
        <f>Расценки!J295</f>
        <v>0.19999999999999996</v>
      </c>
      <c r="K215" s="8">
        <f>'Нормы и нормо-часы'!L296</f>
        <v>864</v>
      </c>
      <c r="L215" s="8">
        <f>Расценки!G295</f>
        <v>920</v>
      </c>
      <c r="M215" s="10">
        <f>'Нормы и нормо-часы'!X296</f>
        <v>6.0869565217391307E-2</v>
      </c>
      <c r="N215" s="9">
        <f>Расценки!I295</f>
        <v>1152</v>
      </c>
      <c r="O215" s="10">
        <f>Расценки!K295</f>
        <v>0.25217391304347836</v>
      </c>
      <c r="P215" s="7" t="str">
        <f>TEXT('Нормы и нормо-часы'!AC296,"0%")&amp;" / "&amp;TEXT('Нормы и нормо-часы'!AD296,"0%")</f>
        <v>25% / 25%</v>
      </c>
    </row>
    <row r="216" spans="1:16" x14ac:dyDescent="0.25">
      <c r="A216" s="7" t="s">
        <v>913</v>
      </c>
      <c r="B216" s="7" t="s">
        <v>914</v>
      </c>
      <c r="C216" s="7" t="s">
        <v>177</v>
      </c>
      <c r="D216" s="7" t="s">
        <v>799</v>
      </c>
      <c r="E216" s="15">
        <f>'Нормы и нормо-часы'!F297</f>
        <v>0.8</v>
      </c>
      <c r="F216" s="8">
        <f>'Нормы и нормо-часы'!K297</f>
        <v>960</v>
      </c>
      <c r="G216" s="8">
        <f>Расценки!F296</f>
        <v>900</v>
      </c>
      <c r="H216" s="10">
        <f>'Нормы и нормо-часы'!W297</f>
        <v>-6.6666666666666666E-2</v>
      </c>
      <c r="I216" s="9">
        <f>Расценки!H296</f>
        <v>1280</v>
      </c>
      <c r="J216" s="10">
        <f>Расценки!J296</f>
        <v>0.42222222222222228</v>
      </c>
      <c r="K216" s="8">
        <f>'Нормы и нормо-часы'!L297</f>
        <v>1152</v>
      </c>
      <c r="L216" s="8">
        <f>Расценки!G296</f>
        <v>1035</v>
      </c>
      <c r="M216" s="10">
        <f>'Нормы и нормо-часы'!X297</f>
        <v>-0.11304347826086956</v>
      </c>
      <c r="N216" s="9">
        <f>Расценки!I296</f>
        <v>1536</v>
      </c>
      <c r="O216" s="10">
        <f>Расценки!K296</f>
        <v>0.48405797101449277</v>
      </c>
      <c r="P216" s="7" t="str">
        <f>TEXT('Нормы и нормо-часы'!AC297,"0%")&amp;" / "&amp;TEXT('Нормы и нормо-часы'!AD297,"0%")</f>
        <v>25% / 25%</v>
      </c>
    </row>
    <row r="217" spans="1:16" x14ac:dyDescent="0.25">
      <c r="A217" s="7" t="s">
        <v>917</v>
      </c>
      <c r="B217" s="7" t="s">
        <v>918</v>
      </c>
      <c r="C217" s="7" t="s">
        <v>177</v>
      </c>
      <c r="D217" s="7" t="s">
        <v>799</v>
      </c>
      <c r="E217" s="15">
        <f>'Нормы и нормо-часы'!F298</f>
        <v>0.5</v>
      </c>
      <c r="F217" s="8">
        <f>'Нормы и нормо-часы'!K298</f>
        <v>600</v>
      </c>
      <c r="G217" s="8">
        <f>Расценки!F297</f>
        <v>600</v>
      </c>
      <c r="H217" s="10">
        <f>'Нормы и нормо-часы'!W298</f>
        <v>0</v>
      </c>
      <c r="I217" s="9">
        <f>Расценки!H297</f>
        <v>800</v>
      </c>
      <c r="J217" s="10">
        <f>Расценки!J297</f>
        <v>0.33333333333333326</v>
      </c>
      <c r="K217" s="8">
        <f>'Нормы и нормо-часы'!L298</f>
        <v>720</v>
      </c>
      <c r="L217" s="8">
        <f>Расценки!G297</f>
        <v>690</v>
      </c>
      <c r="M217" s="10">
        <f>'Нормы и нормо-часы'!X298</f>
        <v>-4.3478260869565216E-2</v>
      </c>
      <c r="N217" s="9">
        <f>Расценки!I297</f>
        <v>960</v>
      </c>
      <c r="O217" s="10">
        <f>Расценки!K297</f>
        <v>0.39130434782608692</v>
      </c>
      <c r="P217" s="7" t="str">
        <f>TEXT('Нормы и нормо-часы'!AC298,"0%")&amp;" / "&amp;TEXT('Нормы и нормо-часы'!AD298,"0%")</f>
        <v>25% / 25%</v>
      </c>
    </row>
    <row r="218" spans="1:16" x14ac:dyDescent="0.25">
      <c r="A218" s="7" t="s">
        <v>919</v>
      </c>
      <c r="B218" s="7" t="s">
        <v>920</v>
      </c>
      <c r="C218" s="7" t="s">
        <v>177</v>
      </c>
      <c r="D218" s="7" t="s">
        <v>799</v>
      </c>
      <c r="E218" s="15">
        <f>'Нормы и нормо-часы'!F299</f>
        <v>0.08</v>
      </c>
      <c r="F218" s="8">
        <f>'Нормы и нормо-часы'!K299</f>
        <v>96</v>
      </c>
      <c r="G218" s="8">
        <f>Расценки!F298</f>
        <v>100</v>
      </c>
      <c r="H218" s="10">
        <f>'Нормы и нормо-часы'!W299</f>
        <v>0.04</v>
      </c>
      <c r="I218" s="9">
        <f>Расценки!H298</f>
        <v>128</v>
      </c>
      <c r="J218" s="10">
        <f>Расценки!J298</f>
        <v>0.28000000000000003</v>
      </c>
      <c r="K218" s="8">
        <f>'Нормы и нормо-часы'!L299</f>
        <v>115</v>
      </c>
      <c r="L218" s="8">
        <f>Расценки!G298</f>
        <v>115</v>
      </c>
      <c r="M218" s="10">
        <f>'Нормы и нормо-часы'!X299</f>
        <v>0</v>
      </c>
      <c r="N218" s="9">
        <f>Расценки!I298</f>
        <v>154</v>
      </c>
      <c r="O218" s="10">
        <f>Расценки!K298</f>
        <v>0.33913043478260874</v>
      </c>
      <c r="P218" s="7" t="str">
        <f>TEXT('Нормы и нормо-часы'!AC299,"0%")&amp;" / "&amp;TEXT('Нормы и нормо-часы'!AD299,"0%")</f>
        <v>25% / 25%</v>
      </c>
    </row>
    <row r="219" spans="1:16" x14ac:dyDescent="0.25">
      <c r="A219" s="7" t="s">
        <v>922</v>
      </c>
      <c r="B219" s="7" t="s">
        <v>923</v>
      </c>
      <c r="C219" s="7" t="s">
        <v>177</v>
      </c>
      <c r="D219" s="7" t="s">
        <v>799</v>
      </c>
      <c r="E219" s="15">
        <f>'Нормы и нормо-часы'!F300</f>
        <v>0.2</v>
      </c>
      <c r="F219" s="8">
        <f>'Нормы и нормо-часы'!K300</f>
        <v>240</v>
      </c>
      <c r="G219" s="8">
        <f>Расценки!F299</f>
        <v>250</v>
      </c>
      <c r="H219" s="10">
        <f>'Нормы и нормо-часы'!W300</f>
        <v>0.04</v>
      </c>
      <c r="I219" s="9">
        <f>Расценки!H299</f>
        <v>320</v>
      </c>
      <c r="J219" s="10">
        <f>Расценки!J299</f>
        <v>0.28000000000000003</v>
      </c>
      <c r="K219" s="8">
        <f>'Нормы и нормо-часы'!L300</f>
        <v>288</v>
      </c>
      <c r="L219" s="8">
        <f>Расценки!G299</f>
        <v>288</v>
      </c>
      <c r="M219" s="10">
        <f>'Нормы и нормо-часы'!X300</f>
        <v>0</v>
      </c>
      <c r="N219" s="9">
        <f>Расценки!I299</f>
        <v>384</v>
      </c>
      <c r="O219" s="10">
        <f>Расценки!K299</f>
        <v>0.33333333333333326</v>
      </c>
      <c r="P219" s="7" t="str">
        <f>TEXT('Нормы и нормо-часы'!AC300,"0%")&amp;" / "&amp;TEXT('Нормы и нормо-часы'!AD300,"0%")</f>
        <v>25% / 25%</v>
      </c>
    </row>
    <row r="220" spans="1:16" x14ac:dyDescent="0.25">
      <c r="A220" s="7" t="s">
        <v>924</v>
      </c>
      <c r="B220" s="7" t="s">
        <v>925</v>
      </c>
      <c r="C220" s="7" t="s">
        <v>177</v>
      </c>
      <c r="D220" s="7" t="s">
        <v>799</v>
      </c>
      <c r="E220" s="15">
        <f>'Нормы и нормо-часы'!F301</f>
        <v>0.4</v>
      </c>
      <c r="F220" s="8">
        <f>'Нормы и нормо-часы'!K301</f>
        <v>480</v>
      </c>
      <c r="G220" s="8">
        <f>Расценки!F300</f>
        <v>500</v>
      </c>
      <c r="H220" s="10">
        <f>'Нормы и нормо-часы'!W301</f>
        <v>0.04</v>
      </c>
      <c r="I220" s="9">
        <f>Расценки!H300</f>
        <v>640</v>
      </c>
      <c r="J220" s="10">
        <f>Расценки!J300</f>
        <v>0.28000000000000003</v>
      </c>
      <c r="K220" s="8">
        <f>'Нормы и нормо-часы'!L301</f>
        <v>576</v>
      </c>
      <c r="L220" s="8">
        <f>Расценки!G300</f>
        <v>575</v>
      </c>
      <c r="M220" s="10">
        <f>'Нормы и нормо-часы'!X301</f>
        <v>-1.7391304347826088E-3</v>
      </c>
      <c r="N220" s="9">
        <f>Расценки!I300</f>
        <v>768</v>
      </c>
      <c r="O220" s="10">
        <f>Расценки!K300</f>
        <v>0.33565217391304358</v>
      </c>
      <c r="P220" s="7" t="str">
        <f>TEXT('Нормы и нормо-часы'!AC301,"0%")&amp;" / "&amp;TEXT('Нормы и нормо-часы'!AD301,"0%")</f>
        <v>25% / 25%</v>
      </c>
    </row>
    <row r="221" spans="1:16" x14ac:dyDescent="0.25">
      <c r="A221" s="7" t="s">
        <v>926</v>
      </c>
      <c r="B221" s="7" t="s">
        <v>927</v>
      </c>
      <c r="C221" s="7" t="s">
        <v>177</v>
      </c>
      <c r="D221" s="7" t="s">
        <v>799</v>
      </c>
      <c r="E221" s="15">
        <f>'Нормы и нормо-часы'!F302</f>
        <v>1</v>
      </c>
      <c r="F221" s="8">
        <f>'Нормы и нормо-часы'!K302</f>
        <v>1200</v>
      </c>
      <c r="G221" s="8">
        <f>Расценки!F301</f>
        <v>1300</v>
      </c>
      <c r="H221" s="10">
        <f>'Нормы и нормо-часы'!W302</f>
        <v>7.6923076923076927E-2</v>
      </c>
      <c r="I221" s="9">
        <f>Расценки!H301</f>
        <v>1600</v>
      </c>
      <c r="J221" s="10">
        <f>Расценки!J301</f>
        <v>0.23076923076923084</v>
      </c>
      <c r="K221" s="8">
        <f>'Нормы и нормо-часы'!L302</f>
        <v>1440</v>
      </c>
      <c r="L221" s="8">
        <f>Расценки!G301</f>
        <v>1495</v>
      </c>
      <c r="M221" s="10">
        <f>'Нормы и нормо-часы'!X302</f>
        <v>3.678929765886288E-2</v>
      </c>
      <c r="N221" s="9">
        <f>Расценки!I301</f>
        <v>1920</v>
      </c>
      <c r="O221" s="10">
        <f>Расценки!K301</f>
        <v>0.28428093645484953</v>
      </c>
      <c r="P221" s="7" t="str">
        <f>TEXT('Нормы и нормо-часы'!AC302,"0%")&amp;" / "&amp;TEXT('Нормы и нормо-часы'!AD302,"0%")</f>
        <v>25% / 25%</v>
      </c>
    </row>
    <row r="222" spans="1:16" x14ac:dyDescent="0.25">
      <c r="A222" s="7" t="s">
        <v>928</v>
      </c>
      <c r="B222" s="7" t="s">
        <v>929</v>
      </c>
      <c r="C222" s="7" t="s">
        <v>54</v>
      </c>
      <c r="D222" s="7" t="s">
        <v>41</v>
      </c>
      <c r="E222" s="15">
        <f>'Нормы и нормо-часы'!F303</f>
        <v>0.2</v>
      </c>
      <c r="F222" s="8">
        <f>'Нормы и нормо-часы'!K303</f>
        <v>180</v>
      </c>
      <c r="G222" s="8">
        <f>Расценки!F302</f>
        <v>200</v>
      </c>
      <c r="H222" s="10">
        <f>'Нормы и нормо-часы'!W303</f>
        <v>0.1</v>
      </c>
      <c r="I222" s="9">
        <f>Расценки!H302</f>
        <v>240</v>
      </c>
      <c r="J222" s="10">
        <f>Расценки!J302</f>
        <v>0.19999999999999996</v>
      </c>
      <c r="K222" s="8">
        <f>'Нормы и нормо-часы'!L303</f>
        <v>216</v>
      </c>
      <c r="L222" s="8">
        <f>Расценки!G302</f>
        <v>230</v>
      </c>
      <c r="M222" s="10">
        <f>'Нормы и нормо-часы'!X303</f>
        <v>6.0869565217391307E-2</v>
      </c>
      <c r="N222" s="9">
        <f>Расценки!I302</f>
        <v>288</v>
      </c>
      <c r="O222" s="10">
        <f>Расценки!K302</f>
        <v>0.25217391304347836</v>
      </c>
      <c r="P222" s="7" t="str">
        <f>TEXT('Нормы и нормо-часы'!AC303,"0%")&amp;" / "&amp;TEXT('Нормы и нормо-часы'!AD303,"0%")</f>
        <v>25% / 25%</v>
      </c>
    </row>
    <row r="223" spans="1:16" x14ac:dyDescent="0.25">
      <c r="A223" s="7" t="s">
        <v>932</v>
      </c>
      <c r="B223" s="7" t="s">
        <v>933</v>
      </c>
      <c r="C223" s="7" t="s">
        <v>177</v>
      </c>
      <c r="D223" s="7" t="s">
        <v>799</v>
      </c>
      <c r="E223" s="15">
        <f>'Нормы и нормо-часы'!F304</f>
        <v>0.25</v>
      </c>
      <c r="F223" s="8">
        <f>'Нормы и нормо-часы'!K304</f>
        <v>300</v>
      </c>
      <c r="G223" s="8">
        <f>Расценки!F303</f>
        <v>300</v>
      </c>
      <c r="H223" s="10">
        <f>'Нормы и нормо-часы'!W304</f>
        <v>0</v>
      </c>
      <c r="I223" s="9">
        <f>Расценки!H303</f>
        <v>400</v>
      </c>
      <c r="J223" s="10">
        <f>Расценки!J303</f>
        <v>0.33333333333333326</v>
      </c>
      <c r="K223" s="8">
        <f>'Нормы и нормо-часы'!L304</f>
        <v>360</v>
      </c>
      <c r="L223" s="8">
        <f>Расценки!G303</f>
        <v>345</v>
      </c>
      <c r="M223" s="10">
        <f>'Нормы и нормо-часы'!X304</f>
        <v>-4.3478260869565216E-2</v>
      </c>
      <c r="N223" s="9">
        <f>Расценки!I303</f>
        <v>480</v>
      </c>
      <c r="O223" s="10">
        <f>Расценки!K303</f>
        <v>0.39130434782608692</v>
      </c>
      <c r="P223" s="7" t="str">
        <f>TEXT('Нормы и нормо-часы'!AC304,"0%")&amp;" / "&amp;TEXT('Нормы и нормо-часы'!AD304,"0%")</f>
        <v>25% / 25%</v>
      </c>
    </row>
    <row r="224" spans="1:16" x14ac:dyDescent="0.25">
      <c r="A224" s="7" t="s">
        <v>934</v>
      </c>
      <c r="B224" s="7" t="s">
        <v>935</v>
      </c>
      <c r="C224" s="7" t="s">
        <v>177</v>
      </c>
      <c r="D224" s="7" t="s">
        <v>799</v>
      </c>
      <c r="E224" s="15">
        <f>'Нормы и нормо-часы'!F305</f>
        <v>0.5</v>
      </c>
      <c r="F224" s="8">
        <f>'Нормы и нормо-часы'!K305</f>
        <v>600</v>
      </c>
      <c r="G224" s="8">
        <f>Расценки!F304</f>
        <v>600</v>
      </c>
      <c r="H224" s="10">
        <f>'Нормы и нормо-часы'!W305</f>
        <v>0</v>
      </c>
      <c r="I224" s="9">
        <f>Расценки!H304</f>
        <v>800</v>
      </c>
      <c r="J224" s="10">
        <f>Расценки!J304</f>
        <v>0.33333333333333326</v>
      </c>
      <c r="K224" s="8">
        <f>'Нормы и нормо-часы'!L305</f>
        <v>720</v>
      </c>
      <c r="L224" s="8">
        <f>Расценки!G304</f>
        <v>690</v>
      </c>
      <c r="M224" s="10">
        <f>'Нормы и нормо-часы'!X305</f>
        <v>-4.3478260869565216E-2</v>
      </c>
      <c r="N224" s="9">
        <f>Расценки!I304</f>
        <v>960</v>
      </c>
      <c r="O224" s="10">
        <f>Расценки!K304</f>
        <v>0.39130434782608692</v>
      </c>
      <c r="P224" s="7" t="str">
        <f>TEXT('Нормы и нормо-часы'!AC305,"0%")&amp;" / "&amp;TEXT('Нормы и нормо-часы'!AD305,"0%")</f>
        <v>25% / 25%</v>
      </c>
    </row>
    <row r="225" spans="1:16" x14ac:dyDescent="0.25">
      <c r="A225" s="7" t="s">
        <v>936</v>
      </c>
      <c r="B225" s="7" t="s">
        <v>937</v>
      </c>
      <c r="C225" s="7" t="s">
        <v>177</v>
      </c>
      <c r="D225" s="7" t="s">
        <v>799</v>
      </c>
      <c r="E225" s="15">
        <f>'Нормы и нормо-часы'!F306</f>
        <v>0.08</v>
      </c>
      <c r="F225" s="8">
        <f>'Нормы и нормо-часы'!K306</f>
        <v>96</v>
      </c>
      <c r="G225" s="8">
        <f>Расценки!F305</f>
        <v>100</v>
      </c>
      <c r="H225" s="10">
        <f>'Нормы и нормо-часы'!W306</f>
        <v>0.04</v>
      </c>
      <c r="I225" s="9">
        <f>Расценки!H305</f>
        <v>128</v>
      </c>
      <c r="J225" s="10">
        <f>Расценки!J305</f>
        <v>0.28000000000000003</v>
      </c>
      <c r="K225" s="8">
        <f>'Нормы и нормо-часы'!L306</f>
        <v>115</v>
      </c>
      <c r="L225" s="8">
        <f>Расценки!G305</f>
        <v>115</v>
      </c>
      <c r="M225" s="10">
        <f>'Нормы и нормо-часы'!X306</f>
        <v>0</v>
      </c>
      <c r="N225" s="9">
        <f>Расценки!I305</f>
        <v>154</v>
      </c>
      <c r="O225" s="10">
        <f>Расценки!K305</f>
        <v>0.33913043478260874</v>
      </c>
      <c r="P225" s="7" t="str">
        <f>TEXT('Нормы и нормо-часы'!AC306,"0%")&amp;" / "&amp;TEXT('Нормы и нормо-часы'!AD306,"0%")</f>
        <v>25% / 25%</v>
      </c>
    </row>
    <row r="226" spans="1:16" x14ac:dyDescent="0.25">
      <c r="A226" s="7" t="s">
        <v>939</v>
      </c>
      <c r="B226" s="7" t="s">
        <v>940</v>
      </c>
      <c r="C226" s="7" t="s">
        <v>177</v>
      </c>
      <c r="D226" s="7" t="s">
        <v>799</v>
      </c>
      <c r="E226" s="15">
        <f>'Нормы и нормо-часы'!F307</f>
        <v>1.5</v>
      </c>
      <c r="F226" s="8">
        <f>'Нормы и нормо-часы'!K307</f>
        <v>1800</v>
      </c>
      <c r="G226" s="8">
        <f>Расценки!F306</f>
        <v>2000</v>
      </c>
      <c r="H226" s="10">
        <f>'Нормы и нормо-часы'!W307</f>
        <v>0.1</v>
      </c>
      <c r="I226" s="9">
        <f>Расценки!H306</f>
        <v>2400</v>
      </c>
      <c r="J226" s="10">
        <f>Расценки!J306</f>
        <v>0.19999999999999996</v>
      </c>
      <c r="K226" s="8">
        <f>'Нормы и нормо-часы'!L307</f>
        <v>2160</v>
      </c>
      <c r="L226" s="8">
        <f>Расценки!G306</f>
        <v>2300</v>
      </c>
      <c r="M226" s="10">
        <f>'Нормы и нормо-часы'!X307</f>
        <v>6.0869565217391307E-2</v>
      </c>
      <c r="N226" s="9">
        <f>Расценки!I306</f>
        <v>2880</v>
      </c>
      <c r="O226" s="10">
        <f>Расценки!K306</f>
        <v>0.25217391304347836</v>
      </c>
      <c r="P226" s="7" t="str">
        <f>TEXT('Нормы и нормо-часы'!AC307,"0%")&amp;" / "&amp;TEXT('Нормы и нормо-часы'!AD307,"0%")</f>
        <v>25% / 25%</v>
      </c>
    </row>
    <row r="227" spans="1:16" x14ac:dyDescent="0.25">
      <c r="A227" s="7" t="s">
        <v>942</v>
      </c>
      <c r="B227" s="7" t="s">
        <v>943</v>
      </c>
      <c r="C227" s="7" t="s">
        <v>177</v>
      </c>
      <c r="D227" s="7" t="s">
        <v>799</v>
      </c>
      <c r="E227" s="15">
        <f>'Нормы и нормо-часы'!F308</f>
        <v>0.6</v>
      </c>
      <c r="F227" s="8">
        <f>'Нормы и нормо-часы'!K308</f>
        <v>720</v>
      </c>
      <c r="G227" s="8">
        <f>Расценки!F307</f>
        <v>700</v>
      </c>
      <c r="H227" s="10">
        <f>'Нормы и нормо-часы'!W308</f>
        <v>-2.8571428571428571E-2</v>
      </c>
      <c r="I227" s="9">
        <f>Расценки!H307</f>
        <v>960</v>
      </c>
      <c r="J227" s="10">
        <f>Расценки!J307</f>
        <v>0.37142857142857144</v>
      </c>
      <c r="K227" s="8">
        <f>'Нормы и нормо-часы'!L308</f>
        <v>864</v>
      </c>
      <c r="L227" s="8">
        <f>Расценки!G307</f>
        <v>805</v>
      </c>
      <c r="M227" s="10">
        <f>'Нормы и нормо-часы'!X308</f>
        <v>-7.3291925465838514E-2</v>
      </c>
      <c r="N227" s="9">
        <f>Расценки!I307</f>
        <v>1152</v>
      </c>
      <c r="O227" s="10">
        <f>Расценки!K307</f>
        <v>0.43105590062111809</v>
      </c>
      <c r="P227" s="7" t="str">
        <f>TEXT('Нормы и нормо-часы'!AC308,"0%")&amp;" / "&amp;TEXT('Нормы и нормо-часы'!AD308,"0%")</f>
        <v>25% / 25%</v>
      </c>
    </row>
    <row r="228" spans="1:16" x14ac:dyDescent="0.25">
      <c r="A228" s="7" t="s">
        <v>945</v>
      </c>
      <c r="B228" s="7" t="s">
        <v>946</v>
      </c>
      <c r="C228" s="7" t="s">
        <v>177</v>
      </c>
      <c r="D228" s="7" t="s">
        <v>799</v>
      </c>
      <c r="E228" s="15">
        <f>'Нормы и нормо-часы'!F309</f>
        <v>0.8</v>
      </c>
      <c r="F228" s="8">
        <f>'Нормы и нормо-часы'!K309</f>
        <v>960</v>
      </c>
      <c r="G228" s="8">
        <f>Расценки!F308</f>
        <v>900</v>
      </c>
      <c r="H228" s="10">
        <f>'Нормы и нормо-часы'!W309</f>
        <v>-6.6666666666666666E-2</v>
      </c>
      <c r="I228" s="9">
        <f>Расценки!H308</f>
        <v>1280</v>
      </c>
      <c r="J228" s="10">
        <f>Расценки!J308</f>
        <v>0.42222222222222228</v>
      </c>
      <c r="K228" s="8">
        <f>'Нормы и нормо-часы'!L309</f>
        <v>1152</v>
      </c>
      <c r="L228" s="8">
        <f>Расценки!G308</f>
        <v>1035</v>
      </c>
      <c r="M228" s="10">
        <f>'Нормы и нормо-часы'!X309</f>
        <v>-0.11304347826086956</v>
      </c>
      <c r="N228" s="9">
        <f>Расценки!I308</f>
        <v>1536</v>
      </c>
      <c r="O228" s="10">
        <f>Расценки!K308</f>
        <v>0.48405797101449277</v>
      </c>
      <c r="P228" s="7" t="str">
        <f>TEXT('Нормы и нормо-часы'!AC309,"0%")&amp;" / "&amp;TEXT('Нормы и нормо-часы'!AD309,"0%")</f>
        <v>25% / 25%</v>
      </c>
    </row>
    <row r="229" spans="1:16" x14ac:dyDescent="0.25">
      <c r="A229" s="7" t="s">
        <v>947</v>
      </c>
      <c r="B229" s="7" t="s">
        <v>948</v>
      </c>
      <c r="C229" s="7" t="s">
        <v>949</v>
      </c>
      <c r="D229" s="7" t="s">
        <v>799</v>
      </c>
      <c r="E229" s="15">
        <f>'Нормы и нормо-часы'!F310</f>
        <v>1</v>
      </c>
      <c r="F229" s="8">
        <f>'Нормы и нормо-часы'!K310</f>
        <v>1200</v>
      </c>
      <c r="G229" s="8">
        <f>Расценки!F309</f>
        <v>1300</v>
      </c>
      <c r="H229" s="10">
        <f>'Нормы и нормо-часы'!W310</f>
        <v>7.6923076923076927E-2</v>
      </c>
      <c r="I229" s="9">
        <f>Расценки!H309</f>
        <v>1600</v>
      </c>
      <c r="J229" s="10">
        <f>Расценки!J309</f>
        <v>0.23076923076923084</v>
      </c>
      <c r="K229" s="8">
        <f>'Нормы и нормо-часы'!L310</f>
        <v>1440</v>
      </c>
      <c r="L229" s="8">
        <f>Расценки!G309</f>
        <v>1495</v>
      </c>
      <c r="M229" s="10">
        <f>'Нормы и нормо-часы'!X310</f>
        <v>3.678929765886288E-2</v>
      </c>
      <c r="N229" s="9">
        <f>Расценки!I309</f>
        <v>1920</v>
      </c>
      <c r="O229" s="10">
        <f>Расценки!K309</f>
        <v>0.28428093645484953</v>
      </c>
      <c r="P229" s="7" t="str">
        <f>TEXT('Нормы и нормо-часы'!AC310,"0%")&amp;" / "&amp;TEXT('Нормы и нормо-часы'!AD310,"0%")</f>
        <v>25% / 25%</v>
      </c>
    </row>
    <row r="230" spans="1:16" x14ac:dyDescent="0.25">
      <c r="A230" s="7" t="s">
        <v>950</v>
      </c>
      <c r="B230" s="7" t="s">
        <v>951</v>
      </c>
      <c r="C230" s="7" t="s">
        <v>177</v>
      </c>
      <c r="D230" s="7" t="s">
        <v>799</v>
      </c>
      <c r="E230" s="15">
        <f>'Нормы и нормо-часы'!F311</f>
        <v>0.3</v>
      </c>
      <c r="F230" s="8">
        <f>'Нормы и нормо-часы'!K311</f>
        <v>360</v>
      </c>
      <c r="G230" s="8">
        <f>Расценки!F310</f>
        <v>350</v>
      </c>
      <c r="H230" s="10">
        <f>'Нормы и нормо-часы'!W311</f>
        <v>-2.8571428571428571E-2</v>
      </c>
      <c r="I230" s="9">
        <f>Расценки!H310</f>
        <v>480</v>
      </c>
      <c r="J230" s="10">
        <f>Расценки!J310</f>
        <v>0.37142857142857144</v>
      </c>
      <c r="K230" s="8">
        <f>'Нормы и нормо-часы'!L311</f>
        <v>432</v>
      </c>
      <c r="L230" s="8">
        <f>Расценки!G310</f>
        <v>402</v>
      </c>
      <c r="M230" s="10">
        <f>'Нормы и нормо-часы'!X311</f>
        <v>-7.4626865671641784E-2</v>
      </c>
      <c r="N230" s="9">
        <f>Расценки!I310</f>
        <v>576</v>
      </c>
      <c r="O230" s="10">
        <f>Расценки!K310</f>
        <v>0.43283582089552231</v>
      </c>
      <c r="P230" s="7" t="str">
        <f>TEXT('Нормы и нормо-часы'!AC311,"0%")&amp;" / "&amp;TEXT('Нормы и нормо-часы'!AD311,"0%")</f>
        <v>25% / 25%</v>
      </c>
    </row>
    <row r="231" spans="1:16" x14ac:dyDescent="0.25">
      <c r="A231" s="7" t="s">
        <v>952</v>
      </c>
      <c r="B231" s="7" t="s">
        <v>953</v>
      </c>
      <c r="C231" s="7" t="s">
        <v>177</v>
      </c>
      <c r="D231" s="7" t="s">
        <v>799</v>
      </c>
      <c r="E231" s="15">
        <f>'Нормы и нормо-часы'!F312</f>
        <v>2</v>
      </c>
      <c r="F231" s="8">
        <f>'Нормы и нормо-часы'!K312</f>
        <v>2400</v>
      </c>
      <c r="G231" s="8">
        <f>Расценки!F311</f>
        <v>3000</v>
      </c>
      <c r="H231" s="10">
        <f>'Нормы и нормо-часы'!W312</f>
        <v>0.2</v>
      </c>
      <c r="I231" s="9">
        <f>Расценки!H311</f>
        <v>3200</v>
      </c>
      <c r="J231" s="10">
        <f>Расценки!J311</f>
        <v>6.6666666666666652E-2</v>
      </c>
      <c r="K231" s="8">
        <f>'Нормы и нормо-часы'!L312</f>
        <v>2880</v>
      </c>
      <c r="L231" s="8">
        <f>Расценки!G311</f>
        <v>3450</v>
      </c>
      <c r="M231" s="10">
        <f>'Нормы и нормо-часы'!X312</f>
        <v>0.16521739130434782</v>
      </c>
      <c r="N231" s="9">
        <f>Расценки!I311</f>
        <v>3840</v>
      </c>
      <c r="O231" s="10">
        <f>Расценки!K311</f>
        <v>0.11304347826086958</v>
      </c>
      <c r="P231" s="7" t="str">
        <f>TEXT('Нормы и нормо-часы'!AC312,"0%")&amp;" / "&amp;TEXT('Нормы и нормо-часы'!AD312,"0%")</f>
        <v>25% / 25%</v>
      </c>
    </row>
    <row r="232" spans="1:16" x14ac:dyDescent="0.25">
      <c r="A232" s="7" t="s">
        <v>955</v>
      </c>
      <c r="B232" s="7" t="s">
        <v>956</v>
      </c>
      <c r="C232" s="7" t="s">
        <v>177</v>
      </c>
      <c r="D232" s="7" t="s">
        <v>799</v>
      </c>
      <c r="E232" s="15">
        <f>'Нормы и нормо-часы'!F313</f>
        <v>0.6</v>
      </c>
      <c r="F232" s="8">
        <f>'Нормы и нормо-часы'!K313</f>
        <v>720</v>
      </c>
      <c r="G232" s="8">
        <f>Расценки!F312</f>
        <v>700</v>
      </c>
      <c r="H232" s="10">
        <f>'Нормы и нормо-часы'!W313</f>
        <v>-2.8571428571428571E-2</v>
      </c>
      <c r="I232" s="9">
        <f>Расценки!H312</f>
        <v>960</v>
      </c>
      <c r="J232" s="10">
        <f>Расценки!J312</f>
        <v>0.37142857142857144</v>
      </c>
      <c r="K232" s="8">
        <f>'Нормы и нормо-часы'!L313</f>
        <v>864</v>
      </c>
      <c r="L232" s="8">
        <f>Расценки!G312</f>
        <v>805</v>
      </c>
      <c r="M232" s="10">
        <f>'Нормы и нормо-часы'!X313</f>
        <v>-7.3291925465838514E-2</v>
      </c>
      <c r="N232" s="9">
        <f>Расценки!I312</f>
        <v>1152</v>
      </c>
      <c r="O232" s="10">
        <f>Расценки!K312</f>
        <v>0.43105590062111809</v>
      </c>
      <c r="P232" s="7" t="str">
        <f>TEXT('Нормы и нормо-часы'!AC313,"0%")&amp;" / "&amp;TEXT('Нормы и нормо-часы'!AD313,"0%")</f>
        <v>25% / 25%</v>
      </c>
    </row>
    <row r="233" spans="1:16" x14ac:dyDescent="0.25">
      <c r="A233" s="7" t="s">
        <v>957</v>
      </c>
      <c r="B233" s="7" t="s">
        <v>958</v>
      </c>
      <c r="C233" s="7" t="s">
        <v>177</v>
      </c>
      <c r="D233" s="7" t="s">
        <v>799</v>
      </c>
      <c r="E233" s="15">
        <f>'Нормы и нормо-часы'!F314</f>
        <v>0.25</v>
      </c>
      <c r="F233" s="8">
        <f>'Нормы и нормо-часы'!K314</f>
        <v>300</v>
      </c>
      <c r="G233" s="8">
        <f>Расценки!F313</f>
        <v>300</v>
      </c>
      <c r="H233" s="10">
        <f>'Нормы и нормо-часы'!W314</f>
        <v>0</v>
      </c>
      <c r="I233" s="9">
        <f>Расценки!H313</f>
        <v>400</v>
      </c>
      <c r="J233" s="10">
        <f>Расценки!J313</f>
        <v>0.33333333333333326</v>
      </c>
      <c r="K233" s="8">
        <f>'Нормы и нормо-часы'!L314</f>
        <v>360</v>
      </c>
      <c r="L233" s="8">
        <f>Расценки!G313</f>
        <v>345</v>
      </c>
      <c r="M233" s="10">
        <f>'Нормы и нормо-часы'!X314</f>
        <v>-4.3478260869565216E-2</v>
      </c>
      <c r="N233" s="9">
        <f>Расценки!I313</f>
        <v>480</v>
      </c>
      <c r="O233" s="10">
        <f>Расценки!K313</f>
        <v>0.39130434782608692</v>
      </c>
      <c r="P233" s="7" t="str">
        <f>TEXT('Нормы и нормо-часы'!AC314,"0%")&amp;" / "&amp;TEXT('Нормы и нормо-часы'!AD314,"0%")</f>
        <v>25% / 25%</v>
      </c>
    </row>
    <row r="234" spans="1:16" x14ac:dyDescent="0.25">
      <c r="A234" s="7" t="s">
        <v>960</v>
      </c>
      <c r="B234" s="7" t="s">
        <v>961</v>
      </c>
      <c r="C234" s="7" t="s">
        <v>177</v>
      </c>
      <c r="D234" s="7" t="s">
        <v>799</v>
      </c>
      <c r="E234" s="15">
        <f>'Нормы и нормо-часы'!F315</f>
        <v>1.5</v>
      </c>
      <c r="F234" s="8">
        <f>'Нормы и нормо-часы'!K315</f>
        <v>1800</v>
      </c>
      <c r="G234" s="8">
        <f>Расценки!F314</f>
        <v>1800</v>
      </c>
      <c r="H234" s="10">
        <f>'Нормы и нормо-часы'!W315</f>
        <v>0</v>
      </c>
      <c r="I234" s="9">
        <f>Расценки!H314</f>
        <v>2400</v>
      </c>
      <c r="J234" s="10">
        <f>Расценки!J314</f>
        <v>0.33333333333333326</v>
      </c>
      <c r="K234" s="8">
        <f>'Нормы и нормо-часы'!L315</f>
        <v>2160</v>
      </c>
      <c r="L234" s="8">
        <f>Расценки!G314</f>
        <v>2070</v>
      </c>
      <c r="M234" s="10">
        <f>'Нормы и нормо-часы'!X315</f>
        <v>-4.3478260869565216E-2</v>
      </c>
      <c r="N234" s="9">
        <f>Расценки!I314</f>
        <v>2880</v>
      </c>
      <c r="O234" s="10">
        <f>Расценки!K314</f>
        <v>0.39130434782608692</v>
      </c>
      <c r="P234" s="7" t="str">
        <f>TEXT('Нормы и нормо-часы'!AC315,"0%")&amp;" / "&amp;TEXT('Нормы и нормо-часы'!AD315,"0%")</f>
        <v>25% / 25%</v>
      </c>
    </row>
    <row r="235" spans="1:16" x14ac:dyDescent="0.25">
      <c r="A235" s="7" t="s">
        <v>962</v>
      </c>
      <c r="B235" s="7" t="s">
        <v>963</v>
      </c>
      <c r="C235" s="7" t="s">
        <v>177</v>
      </c>
      <c r="D235" s="7" t="s">
        <v>799</v>
      </c>
      <c r="E235" s="15">
        <f>'Нормы и нормо-часы'!F316</f>
        <v>2.5</v>
      </c>
      <c r="F235" s="8">
        <f>'Нормы и нормо-часы'!K316</f>
        <v>3000</v>
      </c>
      <c r="G235" s="8">
        <f>Расценки!F315</f>
        <v>3000</v>
      </c>
      <c r="H235" s="10">
        <f>'Нормы и нормо-часы'!W316</f>
        <v>0</v>
      </c>
      <c r="I235" s="9">
        <f>Расценки!H315</f>
        <v>4000</v>
      </c>
      <c r="J235" s="10">
        <f>Расценки!J315</f>
        <v>0.33333333333333326</v>
      </c>
      <c r="K235" s="8">
        <f>'Нормы и нормо-часы'!L316</f>
        <v>3600</v>
      </c>
      <c r="L235" s="8">
        <f>Расценки!G315</f>
        <v>3450</v>
      </c>
      <c r="M235" s="10">
        <f>'Нормы и нормо-часы'!X316</f>
        <v>-4.3478260869565216E-2</v>
      </c>
      <c r="N235" s="9">
        <f>Расценки!I315</f>
        <v>4800</v>
      </c>
      <c r="O235" s="10">
        <f>Расценки!K315</f>
        <v>0.39130434782608692</v>
      </c>
      <c r="P235" s="7" t="str">
        <f>TEXT('Нормы и нормо-часы'!AC316,"0%")&amp;" / "&amp;TEXT('Нормы и нормо-часы'!AD316,"0%")</f>
        <v>25% / 25%</v>
      </c>
    </row>
    <row r="236" spans="1:16" x14ac:dyDescent="0.25">
      <c r="A236" s="7" t="s">
        <v>964</v>
      </c>
      <c r="B236" s="7" t="s">
        <v>965</v>
      </c>
      <c r="C236" s="7" t="s">
        <v>177</v>
      </c>
      <c r="D236" s="7" t="s">
        <v>799</v>
      </c>
      <c r="E236" s="15">
        <f>'Нормы и нормо-часы'!F317</f>
        <v>1.2</v>
      </c>
      <c r="F236" s="8">
        <f>'Нормы и нормо-часы'!K317</f>
        <v>1440</v>
      </c>
      <c r="G236" s="8">
        <f>Расценки!F316</f>
        <v>1500</v>
      </c>
      <c r="H236" s="10">
        <f>'Нормы и нормо-часы'!W317</f>
        <v>0.04</v>
      </c>
      <c r="I236" s="9">
        <f>Расценки!H316</f>
        <v>1920</v>
      </c>
      <c r="J236" s="10">
        <f>Расценки!J316</f>
        <v>0.28000000000000003</v>
      </c>
      <c r="K236" s="8">
        <f>'Нормы и нормо-часы'!L317</f>
        <v>1728</v>
      </c>
      <c r="L236" s="8">
        <f>Расценки!G316</f>
        <v>1725</v>
      </c>
      <c r="M236" s="10">
        <f>'Нормы и нормо-часы'!X317</f>
        <v>-1.7391304347826088E-3</v>
      </c>
      <c r="N236" s="9">
        <f>Расценки!I316</f>
        <v>2304</v>
      </c>
      <c r="O236" s="10">
        <f>Расценки!K316</f>
        <v>0.33565217391304358</v>
      </c>
      <c r="P236" s="7" t="str">
        <f>TEXT('Нормы и нормо-часы'!AC317,"0%")&amp;" / "&amp;TEXT('Нормы и нормо-часы'!AD317,"0%")</f>
        <v>25% / 25%</v>
      </c>
    </row>
    <row r="237" spans="1:16" x14ac:dyDescent="0.25">
      <c r="A237" s="7" t="s">
        <v>968</v>
      </c>
      <c r="B237" s="7" t="s">
        <v>969</v>
      </c>
      <c r="C237" s="7" t="s">
        <v>177</v>
      </c>
      <c r="D237" s="7" t="s">
        <v>799</v>
      </c>
      <c r="E237" s="15">
        <f>'Нормы и нормо-часы'!F318</f>
        <v>0.8</v>
      </c>
      <c r="F237" s="8">
        <f>'Нормы и нормо-часы'!K318</f>
        <v>960</v>
      </c>
      <c r="G237" s="8">
        <f>Расценки!F317</f>
        <v>1000</v>
      </c>
      <c r="H237" s="10">
        <f>'Нормы и нормо-часы'!W318</f>
        <v>0.04</v>
      </c>
      <c r="I237" s="9">
        <f>Расценки!H317</f>
        <v>1280</v>
      </c>
      <c r="J237" s="10">
        <f>Расценки!J317</f>
        <v>0.28000000000000003</v>
      </c>
      <c r="K237" s="8">
        <f>'Нормы и нормо-часы'!L318</f>
        <v>1152</v>
      </c>
      <c r="L237" s="8">
        <f>Расценки!G317</f>
        <v>1150</v>
      </c>
      <c r="M237" s="10">
        <f>'Нормы и нормо-часы'!X318</f>
        <v>-1.7391304347826088E-3</v>
      </c>
      <c r="N237" s="9">
        <f>Расценки!I317</f>
        <v>1536</v>
      </c>
      <c r="O237" s="10">
        <f>Расценки!K317</f>
        <v>0.33565217391304358</v>
      </c>
      <c r="P237" s="7" t="str">
        <f>TEXT('Нормы и нормо-часы'!AC318,"0%")&amp;" / "&amp;TEXT('Нормы и нормо-часы'!AD318,"0%")</f>
        <v>25% / 25%</v>
      </c>
    </row>
    <row r="238" spans="1:16" x14ac:dyDescent="0.25">
      <c r="A238" s="7" t="s">
        <v>970</v>
      </c>
      <c r="B238" s="7" t="s">
        <v>971</v>
      </c>
      <c r="C238" s="7" t="s">
        <v>177</v>
      </c>
      <c r="D238" s="7" t="s">
        <v>799</v>
      </c>
      <c r="E238" s="15">
        <f>'Нормы и нормо-часы'!F319</f>
        <v>2.5</v>
      </c>
      <c r="F238" s="8">
        <f>'Нормы и нормо-часы'!K319</f>
        <v>3000</v>
      </c>
      <c r="G238" s="8">
        <f>Расценки!F318</f>
        <v>3000</v>
      </c>
      <c r="H238" s="10">
        <f>'Нормы и нормо-часы'!W319</f>
        <v>0</v>
      </c>
      <c r="I238" s="9">
        <f>Расценки!H318</f>
        <v>4000</v>
      </c>
      <c r="J238" s="10">
        <f>Расценки!J318</f>
        <v>0.33333333333333326</v>
      </c>
      <c r="K238" s="8">
        <f>'Нормы и нормо-часы'!L319</f>
        <v>3600</v>
      </c>
      <c r="L238" s="8">
        <f>Расценки!G318</f>
        <v>3450</v>
      </c>
      <c r="M238" s="10">
        <f>'Нормы и нормо-часы'!X319</f>
        <v>-4.3478260869565216E-2</v>
      </c>
      <c r="N238" s="9">
        <f>Расценки!I318</f>
        <v>4800</v>
      </c>
      <c r="O238" s="10">
        <f>Расценки!K318</f>
        <v>0.39130434782608692</v>
      </c>
      <c r="P238" s="7" t="str">
        <f>TEXT('Нормы и нормо-часы'!AC319,"0%")&amp;" / "&amp;TEXT('Нормы и нормо-часы'!AD319,"0%")</f>
        <v>25% / 25%</v>
      </c>
    </row>
    <row r="239" spans="1:16" x14ac:dyDescent="0.25">
      <c r="A239" s="7" t="s">
        <v>972</v>
      </c>
      <c r="B239" s="7" t="s">
        <v>973</v>
      </c>
      <c r="C239" s="7" t="s">
        <v>177</v>
      </c>
      <c r="D239" s="7" t="s">
        <v>799</v>
      </c>
      <c r="E239" s="15">
        <f>'Нормы и нормо-часы'!F320</f>
        <v>1.2</v>
      </c>
      <c r="F239" s="8">
        <f>'Нормы и нормо-часы'!K320</f>
        <v>1440</v>
      </c>
      <c r="G239" s="8">
        <f>Расценки!F319</f>
        <v>1500</v>
      </c>
      <c r="H239" s="10">
        <f>'Нормы и нормо-часы'!W320</f>
        <v>0.04</v>
      </c>
      <c r="I239" s="9">
        <f>Расценки!H319</f>
        <v>1920</v>
      </c>
      <c r="J239" s="10">
        <f>Расценки!J319</f>
        <v>0.28000000000000003</v>
      </c>
      <c r="K239" s="8">
        <f>'Нормы и нормо-часы'!L320</f>
        <v>1728</v>
      </c>
      <c r="L239" s="8">
        <f>Расценки!G319</f>
        <v>1725</v>
      </c>
      <c r="M239" s="10">
        <f>'Нормы и нормо-часы'!X320</f>
        <v>-1.7391304347826088E-3</v>
      </c>
      <c r="N239" s="9">
        <f>Расценки!I319</f>
        <v>2304</v>
      </c>
      <c r="O239" s="10">
        <f>Расценки!K319</f>
        <v>0.33565217391304358</v>
      </c>
      <c r="P239" s="7" t="str">
        <f>TEXT('Нормы и нормо-часы'!AC320,"0%")&amp;" / "&amp;TEXT('Нормы и нормо-часы'!AD320,"0%")</f>
        <v>25% / 25%</v>
      </c>
    </row>
    <row r="240" spans="1:16" x14ac:dyDescent="0.25">
      <c r="A240" s="7" t="s">
        <v>974</v>
      </c>
      <c r="B240" s="7" t="s">
        <v>975</v>
      </c>
      <c r="C240" s="7" t="s">
        <v>177</v>
      </c>
      <c r="D240" s="7" t="s">
        <v>799</v>
      </c>
      <c r="E240" s="15">
        <f>'Нормы и нормо-часы'!F321</f>
        <v>0.6</v>
      </c>
      <c r="F240" s="8">
        <f>'Нормы и нормо-часы'!K321</f>
        <v>720</v>
      </c>
      <c r="G240" s="8">
        <f>Расценки!F320</f>
        <v>800</v>
      </c>
      <c r="H240" s="10">
        <f>'Нормы и нормо-часы'!W321</f>
        <v>0.1</v>
      </c>
      <c r="I240" s="9">
        <f>Расценки!H320</f>
        <v>960</v>
      </c>
      <c r="J240" s="10">
        <f>Расценки!J320</f>
        <v>0.19999999999999996</v>
      </c>
      <c r="K240" s="8">
        <f>'Нормы и нормо-часы'!L321</f>
        <v>864</v>
      </c>
      <c r="L240" s="8">
        <f>Расценки!G320</f>
        <v>920</v>
      </c>
      <c r="M240" s="10">
        <f>'Нормы и нормо-часы'!X321</f>
        <v>6.0869565217391307E-2</v>
      </c>
      <c r="N240" s="9">
        <f>Расценки!I320</f>
        <v>1152</v>
      </c>
      <c r="O240" s="10">
        <f>Расценки!K320</f>
        <v>0.25217391304347836</v>
      </c>
      <c r="P240" s="7" t="str">
        <f>TEXT('Нормы и нормо-часы'!AC321,"0%")&amp;" / "&amp;TEXT('Нормы и нормо-часы'!AD321,"0%")</f>
        <v>25% / 25%</v>
      </c>
    </row>
    <row r="241" spans="1:16" x14ac:dyDescent="0.25">
      <c r="A241" s="7" t="s">
        <v>976</v>
      </c>
      <c r="B241" s="7" t="s">
        <v>977</v>
      </c>
      <c r="C241" s="7" t="s">
        <v>177</v>
      </c>
      <c r="D241" s="7" t="s">
        <v>799</v>
      </c>
      <c r="E241" s="15">
        <f>'Нормы и нормо-часы'!F322</f>
        <v>0.4</v>
      </c>
      <c r="F241" s="8">
        <f>'Нормы и нормо-часы'!K322</f>
        <v>480</v>
      </c>
      <c r="G241" s="8">
        <f>Расценки!F321</f>
        <v>500</v>
      </c>
      <c r="H241" s="10">
        <f>'Нормы и нормо-часы'!W322</f>
        <v>0.04</v>
      </c>
      <c r="I241" s="9">
        <f>Расценки!H321</f>
        <v>640</v>
      </c>
      <c r="J241" s="10">
        <f>Расценки!J321</f>
        <v>0.28000000000000003</v>
      </c>
      <c r="K241" s="8">
        <f>'Нормы и нормо-часы'!L322</f>
        <v>576</v>
      </c>
      <c r="L241" s="8">
        <f>Расценки!G321</f>
        <v>575</v>
      </c>
      <c r="M241" s="10">
        <f>'Нормы и нормо-часы'!X322</f>
        <v>-1.7391304347826088E-3</v>
      </c>
      <c r="N241" s="9">
        <f>Расценки!I321</f>
        <v>768</v>
      </c>
      <c r="O241" s="10">
        <f>Расценки!K321</f>
        <v>0.33565217391304358</v>
      </c>
      <c r="P241" s="7" t="str">
        <f>TEXT('Нормы и нормо-часы'!AC322,"0%")&amp;" / "&amp;TEXT('Нормы и нормо-часы'!AD322,"0%")</f>
        <v>25% / 25%</v>
      </c>
    </row>
    <row r="242" spans="1:16" x14ac:dyDescent="0.25">
      <c r="A242" s="7" t="s">
        <v>979</v>
      </c>
      <c r="B242" s="7" t="s">
        <v>980</v>
      </c>
      <c r="C242" s="7" t="s">
        <v>177</v>
      </c>
      <c r="D242" s="7" t="s">
        <v>799</v>
      </c>
      <c r="E242" s="15">
        <f>'Нормы и нормо-часы'!F323</f>
        <v>0.15</v>
      </c>
      <c r="F242" s="8">
        <f>'Нормы и нормо-часы'!K323</f>
        <v>180</v>
      </c>
      <c r="G242" s="8">
        <f>Расценки!F322</f>
        <v>200</v>
      </c>
      <c r="H242" s="10">
        <f>'Нормы и нормо-часы'!W323</f>
        <v>0.1</v>
      </c>
      <c r="I242" s="9">
        <f>Расценки!H322</f>
        <v>240</v>
      </c>
      <c r="J242" s="10">
        <f>Расценки!J322</f>
        <v>0.19999999999999996</v>
      </c>
      <c r="K242" s="8">
        <f>'Нормы и нормо-часы'!L323</f>
        <v>216</v>
      </c>
      <c r="L242" s="8">
        <f>Расценки!G322</f>
        <v>230</v>
      </c>
      <c r="M242" s="10">
        <f>'Нормы и нормо-часы'!X323</f>
        <v>6.0869565217391307E-2</v>
      </c>
      <c r="N242" s="9">
        <f>Расценки!I322</f>
        <v>288</v>
      </c>
      <c r="O242" s="10">
        <f>Расценки!K322</f>
        <v>0.25217391304347836</v>
      </c>
      <c r="P242" s="7" t="str">
        <f>TEXT('Нормы и нормо-часы'!AC323,"0%")&amp;" / "&amp;TEXT('Нормы и нормо-часы'!AD323,"0%")</f>
        <v>25% / 25%</v>
      </c>
    </row>
    <row r="243" spans="1:16" x14ac:dyDescent="0.25">
      <c r="A243" s="7" t="s">
        <v>981</v>
      </c>
      <c r="B243" s="7" t="s">
        <v>982</v>
      </c>
      <c r="C243" s="7" t="s">
        <v>54</v>
      </c>
      <c r="D243" s="7" t="s">
        <v>799</v>
      </c>
      <c r="E243" s="15">
        <f>'Нормы и нормо-часы'!F324</f>
        <v>0.6</v>
      </c>
      <c r="F243" s="8">
        <f>'Нормы и нормо-часы'!K324</f>
        <v>720</v>
      </c>
      <c r="G243" s="8">
        <f>Расценки!F323</f>
        <v>600</v>
      </c>
      <c r="H243" s="10">
        <f>'Нормы и нормо-часы'!W324</f>
        <v>-0.2</v>
      </c>
      <c r="I243" s="9">
        <f>Расценки!H323</f>
        <v>960</v>
      </c>
      <c r="J243" s="10">
        <f>Расценки!J323</f>
        <v>0.60000000000000009</v>
      </c>
      <c r="K243" s="8">
        <f>'Нормы и нормо-часы'!L324</f>
        <v>864</v>
      </c>
      <c r="L243" s="8">
        <f>Расценки!G323</f>
        <v>690</v>
      </c>
      <c r="M243" s="10">
        <f>'Нормы и нормо-часы'!X324</f>
        <v>-0.25217391304347825</v>
      </c>
      <c r="N243" s="9">
        <f>Расценки!I323</f>
        <v>1152</v>
      </c>
      <c r="O243" s="10">
        <f>Расценки!K323</f>
        <v>0.66956521739130426</v>
      </c>
      <c r="P243" s="7" t="str">
        <f>TEXT('Нормы и нормо-часы'!AC324,"0%")&amp;" / "&amp;TEXT('Нормы и нормо-часы'!AD324,"0%")</f>
        <v>25% / 25%</v>
      </c>
    </row>
    <row r="244" spans="1:16" x14ac:dyDescent="0.25">
      <c r="A244" s="7" t="s">
        <v>985</v>
      </c>
      <c r="B244" s="7" t="s">
        <v>986</v>
      </c>
      <c r="C244" s="7" t="s">
        <v>177</v>
      </c>
      <c r="D244" s="7" t="s">
        <v>799</v>
      </c>
      <c r="E244" s="15">
        <f>'Нормы и нормо-часы'!F325</f>
        <v>0.15</v>
      </c>
      <c r="F244" s="8">
        <f>'Нормы и нормо-часы'!K325</f>
        <v>180</v>
      </c>
      <c r="G244" s="8">
        <f>Расценки!F324</f>
        <v>200</v>
      </c>
      <c r="H244" s="10">
        <f>'Нормы и нормо-часы'!W325</f>
        <v>0.1</v>
      </c>
      <c r="I244" s="9">
        <f>Расценки!H324</f>
        <v>240</v>
      </c>
      <c r="J244" s="10">
        <f>Расценки!J324</f>
        <v>0.19999999999999996</v>
      </c>
      <c r="K244" s="8">
        <f>'Нормы и нормо-часы'!L325</f>
        <v>216</v>
      </c>
      <c r="L244" s="8">
        <f>Расценки!G324</f>
        <v>230</v>
      </c>
      <c r="M244" s="10">
        <f>'Нормы и нормо-часы'!X325</f>
        <v>6.0869565217391307E-2</v>
      </c>
      <c r="N244" s="9">
        <f>Расценки!I324</f>
        <v>288</v>
      </c>
      <c r="O244" s="10">
        <f>Расценки!K324</f>
        <v>0.25217391304347836</v>
      </c>
      <c r="P244" s="7" t="str">
        <f>TEXT('Нормы и нормо-часы'!AC325,"0%")&amp;" / "&amp;TEXT('Нормы и нормо-часы'!AD325,"0%")</f>
        <v>25% / 25%</v>
      </c>
    </row>
    <row r="245" spans="1:16" x14ac:dyDescent="0.25">
      <c r="A245" s="7" t="s">
        <v>987</v>
      </c>
      <c r="B245" s="7" t="s">
        <v>988</v>
      </c>
      <c r="C245" s="7" t="s">
        <v>177</v>
      </c>
      <c r="D245" s="7" t="s">
        <v>799</v>
      </c>
      <c r="E245" s="15">
        <f>'Нормы и нормо-часы'!F326</f>
        <v>0.15</v>
      </c>
      <c r="F245" s="8">
        <f>'Нормы и нормо-часы'!K326</f>
        <v>180</v>
      </c>
      <c r="G245" s="8">
        <f>Расценки!F325</f>
        <v>200</v>
      </c>
      <c r="H245" s="10">
        <f>'Нормы и нормо-часы'!W326</f>
        <v>0.1</v>
      </c>
      <c r="I245" s="9">
        <f>Расценки!H325</f>
        <v>240</v>
      </c>
      <c r="J245" s="10">
        <f>Расценки!J325</f>
        <v>0.19999999999999996</v>
      </c>
      <c r="K245" s="8">
        <f>'Нормы и нормо-часы'!L326</f>
        <v>216</v>
      </c>
      <c r="L245" s="8">
        <f>Расценки!G325</f>
        <v>230</v>
      </c>
      <c r="M245" s="10">
        <f>'Нормы и нормо-часы'!X326</f>
        <v>6.0869565217391307E-2</v>
      </c>
      <c r="N245" s="9">
        <f>Расценки!I325</f>
        <v>288</v>
      </c>
      <c r="O245" s="10">
        <f>Расценки!K325</f>
        <v>0.25217391304347836</v>
      </c>
      <c r="P245" s="7" t="str">
        <f>TEXT('Нормы и нормо-часы'!AC326,"0%")&amp;" / "&amp;TEXT('Нормы и нормо-часы'!AD326,"0%")</f>
        <v>25% / 25%</v>
      </c>
    </row>
    <row r="246" spans="1:16" x14ac:dyDescent="0.25">
      <c r="A246" s="7" t="s">
        <v>989</v>
      </c>
      <c r="B246" s="7" t="s">
        <v>990</v>
      </c>
      <c r="C246" s="7" t="s">
        <v>177</v>
      </c>
      <c r="D246" s="7" t="s">
        <v>799</v>
      </c>
      <c r="E246" s="15">
        <f>'Нормы и нормо-часы'!F327</f>
        <v>0.15</v>
      </c>
      <c r="F246" s="8">
        <f>'Нормы и нормо-часы'!K327</f>
        <v>180</v>
      </c>
      <c r="G246" s="8">
        <f>Расценки!F326</f>
        <v>200</v>
      </c>
      <c r="H246" s="10">
        <f>'Нормы и нормо-часы'!W327</f>
        <v>0.1</v>
      </c>
      <c r="I246" s="9">
        <f>Расценки!H326</f>
        <v>240</v>
      </c>
      <c r="J246" s="10">
        <f>Расценки!J326</f>
        <v>0.19999999999999996</v>
      </c>
      <c r="K246" s="8">
        <f>'Нормы и нормо-часы'!L327</f>
        <v>216</v>
      </c>
      <c r="L246" s="8">
        <f>Расценки!G326</f>
        <v>230</v>
      </c>
      <c r="M246" s="10">
        <f>'Нормы и нормо-часы'!X327</f>
        <v>6.0869565217391307E-2</v>
      </c>
      <c r="N246" s="9">
        <f>Расценки!I326</f>
        <v>288</v>
      </c>
      <c r="O246" s="10">
        <f>Расценки!K326</f>
        <v>0.25217391304347836</v>
      </c>
      <c r="P246" s="7" t="str">
        <f>TEXT('Нормы и нормо-часы'!AC327,"0%")&amp;" / "&amp;TEXT('Нормы и нормо-часы'!AD327,"0%")</f>
        <v>25% / 25%</v>
      </c>
    </row>
    <row r="247" spans="1:16" x14ac:dyDescent="0.25">
      <c r="A247" s="7" t="s">
        <v>991</v>
      </c>
      <c r="B247" s="7" t="s">
        <v>992</v>
      </c>
      <c r="C247" s="7" t="s">
        <v>177</v>
      </c>
      <c r="D247" s="7" t="s">
        <v>799</v>
      </c>
      <c r="E247" s="15">
        <f>'Нормы и нормо-часы'!F328</f>
        <v>1.2</v>
      </c>
      <c r="F247" s="8">
        <f>'Нормы и нормо-часы'!K328</f>
        <v>1440</v>
      </c>
      <c r="G247" s="8">
        <f>Расценки!F327</f>
        <v>1500</v>
      </c>
      <c r="H247" s="10">
        <f>'Нормы и нормо-часы'!W328</f>
        <v>0.04</v>
      </c>
      <c r="I247" s="9">
        <f>Расценки!H327</f>
        <v>1920</v>
      </c>
      <c r="J247" s="10">
        <f>Расценки!J327</f>
        <v>0.28000000000000003</v>
      </c>
      <c r="K247" s="8">
        <f>'Нормы и нормо-часы'!L328</f>
        <v>1728</v>
      </c>
      <c r="L247" s="8">
        <f>Расценки!G327</f>
        <v>1725</v>
      </c>
      <c r="M247" s="10">
        <f>'Нормы и нормо-часы'!X328</f>
        <v>-1.7391304347826088E-3</v>
      </c>
      <c r="N247" s="9">
        <f>Расценки!I327</f>
        <v>2304</v>
      </c>
      <c r="O247" s="10">
        <f>Расценки!K327</f>
        <v>0.33565217391304358</v>
      </c>
      <c r="P247" s="7" t="str">
        <f>TEXT('Нормы и нормо-часы'!AC328,"0%")&amp;" / "&amp;TEXT('Нормы и нормо-часы'!AD328,"0%")</f>
        <v>25% / 25%</v>
      </c>
    </row>
    <row r="248" spans="1:16" x14ac:dyDescent="0.25">
      <c r="A248" s="7" t="s">
        <v>994</v>
      </c>
      <c r="B248" s="7" t="s">
        <v>995</v>
      </c>
      <c r="C248" s="7" t="s">
        <v>177</v>
      </c>
      <c r="D248" s="7" t="s">
        <v>799</v>
      </c>
      <c r="E248" s="15">
        <f>'Нормы и нормо-часы'!F329</f>
        <v>1.8</v>
      </c>
      <c r="F248" s="8">
        <f>'Нормы и нормо-часы'!K329</f>
        <v>2160</v>
      </c>
      <c r="G248" s="8">
        <f>Расценки!F328</f>
        <v>2500</v>
      </c>
      <c r="H248" s="10">
        <f>'Нормы и нормо-часы'!W329</f>
        <v>0.13600000000000001</v>
      </c>
      <c r="I248" s="9">
        <f>Расценки!H328</f>
        <v>2880</v>
      </c>
      <c r="J248" s="10">
        <f>Расценки!J328</f>
        <v>0.15199999999999991</v>
      </c>
      <c r="K248" s="8">
        <f>'Нормы и нормо-часы'!L329</f>
        <v>2592</v>
      </c>
      <c r="L248" s="8">
        <f>Расценки!G328</f>
        <v>2875</v>
      </c>
      <c r="M248" s="10">
        <f>'Нормы и нормо-часы'!X329</f>
        <v>9.8434782608695648E-2</v>
      </c>
      <c r="N248" s="9">
        <f>Расценки!I328</f>
        <v>3456</v>
      </c>
      <c r="O248" s="10">
        <f>Расценки!K328</f>
        <v>0.20208695652173914</v>
      </c>
      <c r="P248" s="7" t="str">
        <f>TEXT('Нормы и нормо-часы'!AC329,"0%")&amp;" / "&amp;TEXT('Нормы и нормо-часы'!AD329,"0%")</f>
        <v>25% / 25%</v>
      </c>
    </row>
    <row r="249" spans="1:16" x14ac:dyDescent="0.25">
      <c r="A249" s="7" t="s">
        <v>997</v>
      </c>
      <c r="B249" s="7" t="s">
        <v>998</v>
      </c>
      <c r="C249" s="7" t="s">
        <v>177</v>
      </c>
      <c r="D249" s="7" t="s">
        <v>799</v>
      </c>
      <c r="E249" s="15">
        <f>'Нормы и нормо-часы'!F330</f>
        <v>0.6</v>
      </c>
      <c r="F249" s="8">
        <f>'Нормы и нормо-часы'!K330</f>
        <v>720</v>
      </c>
      <c r="G249" s="8">
        <f>Расценки!F329</f>
        <v>800</v>
      </c>
      <c r="H249" s="10">
        <f>'Нормы и нормо-часы'!W330</f>
        <v>0.1</v>
      </c>
      <c r="I249" s="9">
        <f>Расценки!H329</f>
        <v>960</v>
      </c>
      <c r="J249" s="10">
        <f>Расценки!J329</f>
        <v>0.19999999999999996</v>
      </c>
      <c r="K249" s="8">
        <f>'Нормы и нормо-часы'!L330</f>
        <v>864</v>
      </c>
      <c r="L249" s="8">
        <f>Расценки!G329</f>
        <v>920</v>
      </c>
      <c r="M249" s="10">
        <f>'Нормы и нормо-часы'!X330</f>
        <v>6.0869565217391307E-2</v>
      </c>
      <c r="N249" s="9">
        <f>Расценки!I329</f>
        <v>1152</v>
      </c>
      <c r="O249" s="10">
        <f>Расценки!K329</f>
        <v>0.25217391304347836</v>
      </c>
      <c r="P249" s="7" t="str">
        <f>TEXT('Нормы и нормо-часы'!AC330,"0%")&amp;" / "&amp;TEXT('Нормы и нормо-часы'!AD330,"0%")</f>
        <v>25% / 25%</v>
      </c>
    </row>
    <row r="250" spans="1:16" x14ac:dyDescent="0.25">
      <c r="A250" s="7" t="s">
        <v>999</v>
      </c>
      <c r="B250" s="7" t="s">
        <v>1000</v>
      </c>
      <c r="C250" s="7" t="s">
        <v>177</v>
      </c>
      <c r="D250" s="7" t="s">
        <v>799</v>
      </c>
      <c r="E250" s="15">
        <f>'Нормы и нормо-часы'!F331</f>
        <v>0.5</v>
      </c>
      <c r="F250" s="8">
        <f>'Нормы и нормо-часы'!K331</f>
        <v>600</v>
      </c>
      <c r="G250" s="8">
        <f>Расценки!F330</f>
        <v>600</v>
      </c>
      <c r="H250" s="10">
        <f>'Нормы и нормо-часы'!W331</f>
        <v>0</v>
      </c>
      <c r="I250" s="9">
        <f>Расценки!H330</f>
        <v>800</v>
      </c>
      <c r="J250" s="10">
        <f>Расценки!J330</f>
        <v>0.33333333333333326</v>
      </c>
      <c r="K250" s="8">
        <f>'Нормы и нормо-часы'!L331</f>
        <v>720</v>
      </c>
      <c r="L250" s="8">
        <f>Расценки!G330</f>
        <v>690</v>
      </c>
      <c r="M250" s="10">
        <f>'Нормы и нормо-часы'!X331</f>
        <v>-4.3478260869565216E-2</v>
      </c>
      <c r="N250" s="9">
        <f>Расценки!I330</f>
        <v>960</v>
      </c>
      <c r="O250" s="10">
        <f>Расценки!K330</f>
        <v>0.39130434782608692</v>
      </c>
      <c r="P250" s="7" t="str">
        <f>TEXT('Нормы и нормо-часы'!AC331,"0%")&amp;" / "&amp;TEXT('Нормы и нормо-часы'!AD331,"0%")</f>
        <v>25% / 25%</v>
      </c>
    </row>
    <row r="251" spans="1:16" x14ac:dyDescent="0.25">
      <c r="A251" s="7" t="s">
        <v>1002</v>
      </c>
      <c r="B251" s="7" t="s">
        <v>1003</v>
      </c>
      <c r="C251" s="7" t="s">
        <v>177</v>
      </c>
      <c r="D251" s="7" t="s">
        <v>41</v>
      </c>
      <c r="E251" s="15">
        <f>'Нормы и нормо-часы'!F332</f>
        <v>0.5</v>
      </c>
      <c r="F251" s="8">
        <f>'Нормы и нормо-часы'!K332</f>
        <v>450</v>
      </c>
      <c r="G251" s="8">
        <f>Расценки!F331</f>
        <v>500</v>
      </c>
      <c r="H251" s="10">
        <f>'Нормы и нормо-часы'!W332</f>
        <v>0.1</v>
      </c>
      <c r="I251" s="9">
        <f>Расценки!H331</f>
        <v>600</v>
      </c>
      <c r="J251" s="10">
        <f>Расценки!J331</f>
        <v>0.19999999999999996</v>
      </c>
      <c r="K251" s="8">
        <f>'Нормы и нормо-часы'!L332</f>
        <v>540</v>
      </c>
      <c r="L251" s="8">
        <f>Расценки!G331</f>
        <v>575</v>
      </c>
      <c r="M251" s="10">
        <f>'Нормы и нормо-часы'!X332</f>
        <v>6.0869565217391307E-2</v>
      </c>
      <c r="N251" s="9">
        <f>Расценки!I331</f>
        <v>720</v>
      </c>
      <c r="O251" s="10">
        <f>Расценки!K331</f>
        <v>0.25217391304347836</v>
      </c>
      <c r="P251" s="7" t="str">
        <f>TEXT('Нормы и нормо-часы'!AC332,"0%")&amp;" / "&amp;TEXT('Нормы и нормо-часы'!AD332,"0%")</f>
        <v>25% / 25%</v>
      </c>
    </row>
    <row r="252" spans="1:16" x14ac:dyDescent="0.25">
      <c r="A252" s="7" t="s">
        <v>1006</v>
      </c>
      <c r="B252" s="7" t="s">
        <v>1007</v>
      </c>
      <c r="C252" s="7" t="s">
        <v>177</v>
      </c>
      <c r="D252" s="7" t="s">
        <v>799</v>
      </c>
      <c r="E252" s="15">
        <f>'Нормы и нормо-часы'!F333</f>
        <v>0.15</v>
      </c>
      <c r="F252" s="8">
        <f>'Нормы и нормо-часы'!K333</f>
        <v>180</v>
      </c>
      <c r="G252" s="8">
        <f>Расценки!F332</f>
        <v>200</v>
      </c>
      <c r="H252" s="10">
        <f>'Нормы и нормо-часы'!W333</f>
        <v>0.1</v>
      </c>
      <c r="I252" s="9">
        <f>Расценки!H332</f>
        <v>240</v>
      </c>
      <c r="J252" s="10">
        <f>Расценки!J332</f>
        <v>0.19999999999999996</v>
      </c>
      <c r="K252" s="8">
        <f>'Нормы и нормо-часы'!L333</f>
        <v>216</v>
      </c>
      <c r="L252" s="8">
        <f>Расценки!G332</f>
        <v>230</v>
      </c>
      <c r="M252" s="10">
        <f>'Нормы и нормо-часы'!X333</f>
        <v>6.0869565217391307E-2</v>
      </c>
      <c r="N252" s="9">
        <f>Расценки!I332</f>
        <v>288</v>
      </c>
      <c r="O252" s="10">
        <f>Расценки!K332</f>
        <v>0.25217391304347836</v>
      </c>
      <c r="P252" s="7" t="str">
        <f>TEXT('Нормы и нормо-часы'!AC333,"0%")&amp;" / "&amp;TEXT('Нормы и нормо-часы'!AD333,"0%")</f>
        <v>25% / 25%</v>
      </c>
    </row>
    <row r="253" spans="1:16" x14ac:dyDescent="0.25">
      <c r="A253" s="7" t="s">
        <v>1008</v>
      </c>
      <c r="B253" s="7" t="s">
        <v>1009</v>
      </c>
      <c r="C253" s="7" t="s">
        <v>177</v>
      </c>
      <c r="D253" s="7" t="s">
        <v>799</v>
      </c>
      <c r="E253" s="15">
        <f>'Нормы и нормо-часы'!F334</f>
        <v>0.6</v>
      </c>
      <c r="F253" s="8">
        <f>'Нормы и нормо-часы'!K334</f>
        <v>720</v>
      </c>
      <c r="G253" s="8">
        <f>Расценки!F333</f>
        <v>800</v>
      </c>
      <c r="H253" s="10">
        <f>'Нормы и нормо-часы'!W334</f>
        <v>0.1</v>
      </c>
      <c r="I253" s="9">
        <f>Расценки!H333</f>
        <v>960</v>
      </c>
      <c r="J253" s="10">
        <f>Расценки!J333</f>
        <v>0.19999999999999996</v>
      </c>
      <c r="K253" s="8">
        <f>'Нормы и нормо-часы'!L334</f>
        <v>864</v>
      </c>
      <c r="L253" s="8">
        <f>Расценки!G333</f>
        <v>920</v>
      </c>
      <c r="M253" s="10">
        <f>'Нормы и нормо-часы'!X334</f>
        <v>6.0869565217391307E-2</v>
      </c>
      <c r="N253" s="9">
        <f>Расценки!I333</f>
        <v>1152</v>
      </c>
      <c r="O253" s="10">
        <f>Расценки!K333</f>
        <v>0.25217391304347836</v>
      </c>
      <c r="P253" s="7" t="str">
        <f>TEXT('Нормы и нормо-часы'!AC334,"0%")&amp;" / "&amp;TEXT('Нормы и нормо-часы'!AD334,"0%")</f>
        <v>25% / 25%</v>
      </c>
    </row>
    <row r="254" spans="1:16" x14ac:dyDescent="0.25">
      <c r="A254" s="7" t="s">
        <v>1010</v>
      </c>
      <c r="B254" s="7" t="s">
        <v>1011</v>
      </c>
      <c r="C254" s="7" t="s">
        <v>177</v>
      </c>
      <c r="D254" s="7" t="s">
        <v>799</v>
      </c>
      <c r="E254" s="15">
        <f>'Нормы и нормо-часы'!F335</f>
        <v>1</v>
      </c>
      <c r="F254" s="8">
        <f>'Нормы и нормо-часы'!K335</f>
        <v>1200</v>
      </c>
      <c r="G254" s="8">
        <f>Расценки!F334</f>
        <v>1300</v>
      </c>
      <c r="H254" s="10">
        <f>'Нормы и нормо-часы'!W335</f>
        <v>7.6923076923076927E-2</v>
      </c>
      <c r="I254" s="9">
        <f>Расценки!H334</f>
        <v>1600</v>
      </c>
      <c r="J254" s="10">
        <f>Расценки!J334</f>
        <v>0.23076923076923084</v>
      </c>
      <c r="K254" s="8">
        <f>'Нормы и нормо-часы'!L335</f>
        <v>1440</v>
      </c>
      <c r="L254" s="8">
        <f>Расценки!G334</f>
        <v>1495</v>
      </c>
      <c r="M254" s="10">
        <f>'Нормы и нормо-часы'!X335</f>
        <v>3.678929765886288E-2</v>
      </c>
      <c r="N254" s="9">
        <f>Расценки!I334</f>
        <v>1920</v>
      </c>
      <c r="O254" s="10">
        <f>Расценки!K334</f>
        <v>0.28428093645484953</v>
      </c>
      <c r="P254" s="7" t="str">
        <f>TEXT('Нормы и нормо-часы'!AC335,"0%")&amp;" / "&amp;TEXT('Нормы и нормо-часы'!AD335,"0%")</f>
        <v>25% / 25%</v>
      </c>
    </row>
    <row r="255" spans="1:16" x14ac:dyDescent="0.25">
      <c r="A255" s="7" t="s">
        <v>1013</v>
      </c>
      <c r="B255" s="7" t="s">
        <v>1014</v>
      </c>
      <c r="C255" s="7" t="s">
        <v>177</v>
      </c>
      <c r="D255" s="7" t="s">
        <v>799</v>
      </c>
      <c r="E255" s="15">
        <f>'Нормы и нормо-часы'!F336</f>
        <v>0.4</v>
      </c>
      <c r="F255" s="8">
        <f>'Нормы и нормо-часы'!K336</f>
        <v>480</v>
      </c>
      <c r="G255" s="8">
        <f>Расценки!F335</f>
        <v>500</v>
      </c>
      <c r="H255" s="10">
        <f>'Нормы и нормо-часы'!W336</f>
        <v>0.04</v>
      </c>
      <c r="I255" s="9">
        <f>Расценки!H335</f>
        <v>640</v>
      </c>
      <c r="J255" s="10">
        <f>Расценки!J335</f>
        <v>0.28000000000000003</v>
      </c>
      <c r="K255" s="8">
        <f>'Нормы и нормо-часы'!L336</f>
        <v>576</v>
      </c>
      <c r="L255" s="8">
        <f>Расценки!G335</f>
        <v>575</v>
      </c>
      <c r="M255" s="10">
        <f>'Нормы и нормо-часы'!X336</f>
        <v>-1.7391304347826088E-3</v>
      </c>
      <c r="N255" s="9">
        <f>Расценки!I335</f>
        <v>768</v>
      </c>
      <c r="O255" s="10">
        <f>Расценки!K335</f>
        <v>0.33565217391304358</v>
      </c>
      <c r="P255" s="7" t="str">
        <f>TEXT('Нормы и нормо-часы'!AC336,"0%")&amp;" / "&amp;TEXT('Нормы и нормо-часы'!AD336,"0%")</f>
        <v>25% / 25%</v>
      </c>
    </row>
    <row r="256" spans="1:16" x14ac:dyDescent="0.25">
      <c r="A256" s="7" t="s">
        <v>1015</v>
      </c>
      <c r="B256" s="7" t="s">
        <v>1016</v>
      </c>
      <c r="C256" s="7" t="s">
        <v>177</v>
      </c>
      <c r="D256" s="7" t="s">
        <v>799</v>
      </c>
      <c r="E256" s="15">
        <f>'Нормы и нормо-часы'!F337</f>
        <v>0.4</v>
      </c>
      <c r="F256" s="8">
        <f>'Нормы и нормо-часы'!K337</f>
        <v>480</v>
      </c>
      <c r="G256" s="8">
        <f>Расценки!F336</f>
        <v>500</v>
      </c>
      <c r="H256" s="10">
        <f>'Нормы и нормо-часы'!W337</f>
        <v>0.04</v>
      </c>
      <c r="I256" s="9">
        <f>Расценки!H336</f>
        <v>640</v>
      </c>
      <c r="J256" s="10">
        <f>Расценки!J336</f>
        <v>0.28000000000000003</v>
      </c>
      <c r="K256" s="8">
        <f>'Нормы и нормо-часы'!L337</f>
        <v>576</v>
      </c>
      <c r="L256" s="8">
        <f>Расценки!G336</f>
        <v>575</v>
      </c>
      <c r="M256" s="10">
        <f>'Нормы и нормо-часы'!X337</f>
        <v>-1.7391304347826088E-3</v>
      </c>
      <c r="N256" s="9">
        <f>Расценки!I336</f>
        <v>768</v>
      </c>
      <c r="O256" s="10">
        <f>Расценки!K336</f>
        <v>0.33565217391304358</v>
      </c>
      <c r="P256" s="7" t="str">
        <f>TEXT('Нормы и нормо-часы'!AC337,"0%")&amp;" / "&amp;TEXT('Нормы и нормо-часы'!AD337,"0%")</f>
        <v>25% / 25%</v>
      </c>
    </row>
    <row r="257" spans="1:16" x14ac:dyDescent="0.25">
      <c r="A257" s="7" t="s">
        <v>1017</v>
      </c>
      <c r="B257" s="7" t="s">
        <v>1018</v>
      </c>
      <c r="C257" s="7" t="s">
        <v>177</v>
      </c>
      <c r="D257" s="7" t="s">
        <v>799</v>
      </c>
      <c r="E257" s="15">
        <f>'Нормы и нормо-часы'!F338</f>
        <v>0.4</v>
      </c>
      <c r="F257" s="8">
        <f>'Нормы и нормо-часы'!K338</f>
        <v>480</v>
      </c>
      <c r="G257" s="8">
        <f>Расценки!F337</f>
        <v>500</v>
      </c>
      <c r="H257" s="10">
        <f>'Нормы и нормо-часы'!W338</f>
        <v>0.04</v>
      </c>
      <c r="I257" s="9">
        <f>Расценки!H337</f>
        <v>640</v>
      </c>
      <c r="J257" s="10">
        <f>Расценки!J337</f>
        <v>0.28000000000000003</v>
      </c>
      <c r="K257" s="8">
        <f>'Нормы и нормо-часы'!L338</f>
        <v>576</v>
      </c>
      <c r="L257" s="8">
        <f>Расценки!G337</f>
        <v>575</v>
      </c>
      <c r="M257" s="10">
        <f>'Нормы и нормо-часы'!X338</f>
        <v>-1.7391304347826088E-3</v>
      </c>
      <c r="N257" s="9">
        <f>Расценки!I337</f>
        <v>768</v>
      </c>
      <c r="O257" s="10">
        <f>Расценки!K337</f>
        <v>0.33565217391304358</v>
      </c>
      <c r="P257" s="7" t="str">
        <f>TEXT('Нормы и нормо-часы'!AC338,"0%")&amp;" / "&amp;TEXT('Нормы и нормо-часы'!AD338,"0%")</f>
        <v>25% / 25%</v>
      </c>
    </row>
    <row r="258" spans="1:16" x14ac:dyDescent="0.25">
      <c r="A258" s="7" t="s">
        <v>1019</v>
      </c>
      <c r="B258" s="7" t="s">
        <v>1020</v>
      </c>
      <c r="C258" s="7" t="s">
        <v>177</v>
      </c>
      <c r="D258" s="7" t="s">
        <v>799</v>
      </c>
      <c r="E258" s="15">
        <f>'Нормы и нормо-часы'!F339</f>
        <v>1</v>
      </c>
      <c r="F258" s="8">
        <f>'Нормы и нормо-часы'!K339</f>
        <v>1200</v>
      </c>
      <c r="G258" s="8">
        <f>Расценки!F338</f>
        <v>1300</v>
      </c>
      <c r="H258" s="10">
        <f>'Нормы и нормо-часы'!W339</f>
        <v>7.6923076923076927E-2</v>
      </c>
      <c r="I258" s="9">
        <f>Расценки!H338</f>
        <v>1600</v>
      </c>
      <c r="J258" s="10">
        <f>Расценки!J338</f>
        <v>0.23076923076923084</v>
      </c>
      <c r="K258" s="8">
        <f>'Нормы и нормо-часы'!L339</f>
        <v>1440</v>
      </c>
      <c r="L258" s="8">
        <f>Расценки!G338</f>
        <v>1495</v>
      </c>
      <c r="M258" s="10">
        <f>'Нормы и нормо-часы'!X339</f>
        <v>3.678929765886288E-2</v>
      </c>
      <c r="N258" s="9">
        <f>Расценки!I338</f>
        <v>1920</v>
      </c>
      <c r="O258" s="10">
        <f>Расценки!K338</f>
        <v>0.28428093645484953</v>
      </c>
      <c r="P258" s="7" t="str">
        <f>TEXT('Нормы и нормо-часы'!AC339,"0%")&amp;" / "&amp;TEXT('Нормы и нормо-часы'!AD339,"0%")</f>
        <v>25% / 25%</v>
      </c>
    </row>
    <row r="259" spans="1:16" x14ac:dyDescent="0.25">
      <c r="A259" s="7" t="s">
        <v>1021</v>
      </c>
      <c r="B259" s="7" t="s">
        <v>1022</v>
      </c>
      <c r="C259" s="7" t="s">
        <v>177</v>
      </c>
      <c r="D259" s="7" t="s">
        <v>799</v>
      </c>
      <c r="E259" s="15">
        <f>'Нормы и нормо-часы'!F340</f>
        <v>1</v>
      </c>
      <c r="F259" s="8">
        <f>'Нормы и нормо-часы'!K340</f>
        <v>1200</v>
      </c>
      <c r="G259" s="8">
        <f>Расценки!F339</f>
        <v>1300</v>
      </c>
      <c r="H259" s="10">
        <f>'Нормы и нормо-часы'!W340</f>
        <v>7.6923076923076927E-2</v>
      </c>
      <c r="I259" s="9">
        <f>Расценки!H339</f>
        <v>1600</v>
      </c>
      <c r="J259" s="10">
        <f>Расценки!J339</f>
        <v>0.23076923076923084</v>
      </c>
      <c r="K259" s="8">
        <f>'Нормы и нормо-часы'!L340</f>
        <v>1440</v>
      </c>
      <c r="L259" s="8">
        <f>Расценки!G339</f>
        <v>1495</v>
      </c>
      <c r="M259" s="10">
        <f>'Нормы и нормо-часы'!X340</f>
        <v>3.678929765886288E-2</v>
      </c>
      <c r="N259" s="9">
        <f>Расценки!I339</f>
        <v>1920</v>
      </c>
      <c r="O259" s="10">
        <f>Расценки!K339</f>
        <v>0.28428093645484953</v>
      </c>
      <c r="P259" s="7" t="str">
        <f>TEXT('Нормы и нормо-часы'!AC340,"0%")&amp;" / "&amp;TEXT('Нормы и нормо-часы'!AD340,"0%")</f>
        <v>25% / 25%</v>
      </c>
    </row>
    <row r="260" spans="1:16" x14ac:dyDescent="0.25">
      <c r="A260" s="7" t="s">
        <v>1023</v>
      </c>
      <c r="B260" s="7" t="s">
        <v>1024</v>
      </c>
      <c r="C260" s="7" t="s">
        <v>177</v>
      </c>
      <c r="D260" s="7" t="s">
        <v>799</v>
      </c>
      <c r="E260" s="15">
        <f>'Нормы и нормо-часы'!F341</f>
        <v>0.15</v>
      </c>
      <c r="F260" s="8">
        <f>'Нормы и нормо-часы'!K341</f>
        <v>180</v>
      </c>
      <c r="G260" s="8">
        <f>Расценки!F340</f>
        <v>200</v>
      </c>
      <c r="H260" s="10">
        <f>'Нормы и нормо-часы'!W341</f>
        <v>0.1</v>
      </c>
      <c r="I260" s="9">
        <f>Расценки!H340</f>
        <v>240</v>
      </c>
      <c r="J260" s="10">
        <f>Расценки!J340</f>
        <v>0.19999999999999996</v>
      </c>
      <c r="K260" s="8">
        <f>'Нормы и нормо-часы'!L341</f>
        <v>216</v>
      </c>
      <c r="L260" s="8">
        <f>Расценки!G340</f>
        <v>230</v>
      </c>
      <c r="M260" s="10">
        <f>'Нормы и нормо-часы'!X341</f>
        <v>6.0869565217391307E-2</v>
      </c>
      <c r="N260" s="9">
        <f>Расценки!I340</f>
        <v>288</v>
      </c>
      <c r="O260" s="10">
        <f>Расценки!K340</f>
        <v>0.25217391304347836</v>
      </c>
      <c r="P260" s="7" t="str">
        <f>TEXT('Нормы и нормо-часы'!AC341,"0%")&amp;" / "&amp;TEXT('Нормы и нормо-часы'!AD341,"0%")</f>
        <v>25% / 25%</v>
      </c>
    </row>
    <row r="261" spans="1:16" x14ac:dyDescent="0.25">
      <c r="A261" s="7" t="s">
        <v>1025</v>
      </c>
      <c r="B261" s="7" t="s">
        <v>1026</v>
      </c>
      <c r="C261" s="7" t="s">
        <v>54</v>
      </c>
      <c r="D261" s="7" t="s">
        <v>799</v>
      </c>
      <c r="E261" s="15">
        <f>'Нормы и нормо-часы'!F342</f>
        <v>0.8</v>
      </c>
      <c r="F261" s="8">
        <f>'Нормы и нормо-часы'!K342</f>
        <v>960</v>
      </c>
      <c r="G261" s="8">
        <f>Расценки!F341</f>
        <v>900</v>
      </c>
      <c r="H261" s="10">
        <f>'Нормы и нормо-часы'!W342</f>
        <v>-6.6666666666666666E-2</v>
      </c>
      <c r="I261" s="9">
        <f>Расценки!H341</f>
        <v>1280</v>
      </c>
      <c r="J261" s="10">
        <f>Расценки!J341</f>
        <v>0.42222222222222228</v>
      </c>
      <c r="K261" s="8">
        <f>'Нормы и нормо-часы'!L342</f>
        <v>1152</v>
      </c>
      <c r="L261" s="8">
        <f>Расценки!G341</f>
        <v>1035</v>
      </c>
      <c r="M261" s="10">
        <f>'Нормы и нормо-часы'!X342</f>
        <v>-0.11304347826086956</v>
      </c>
      <c r="N261" s="9">
        <f>Расценки!I341</f>
        <v>1536</v>
      </c>
      <c r="O261" s="10">
        <f>Расценки!K341</f>
        <v>0.48405797101449277</v>
      </c>
      <c r="P261" s="7" t="str">
        <f>TEXT('Нормы и нормо-часы'!AC342,"0%")&amp;" / "&amp;TEXT('Нормы и нормо-часы'!AD342,"0%")</f>
        <v>25% / 25%</v>
      </c>
    </row>
    <row r="262" spans="1:16" x14ac:dyDescent="0.25">
      <c r="A262" s="7" t="s">
        <v>1028</v>
      </c>
      <c r="B262" s="7" t="s">
        <v>1029</v>
      </c>
      <c r="C262" s="7" t="s">
        <v>177</v>
      </c>
      <c r="D262" s="7" t="s">
        <v>799</v>
      </c>
      <c r="E262" s="15">
        <f>'Нормы и нормо-часы'!F343</f>
        <v>0.3</v>
      </c>
      <c r="F262" s="8">
        <f>'Нормы и нормо-часы'!K343</f>
        <v>360</v>
      </c>
      <c r="G262" s="8">
        <f>Расценки!F342</f>
        <v>400</v>
      </c>
      <c r="H262" s="10">
        <f>'Нормы и нормо-часы'!W343</f>
        <v>0.1</v>
      </c>
      <c r="I262" s="9">
        <f>Расценки!H342</f>
        <v>480</v>
      </c>
      <c r="J262" s="10">
        <f>Расценки!J342</f>
        <v>0.19999999999999996</v>
      </c>
      <c r="K262" s="8">
        <f>'Нормы и нормо-часы'!L343</f>
        <v>432</v>
      </c>
      <c r="L262" s="8">
        <f>Расценки!G342</f>
        <v>460</v>
      </c>
      <c r="M262" s="10">
        <f>'Нормы и нормо-часы'!X343</f>
        <v>6.0869565217391307E-2</v>
      </c>
      <c r="N262" s="9">
        <f>Расценки!I342</f>
        <v>576</v>
      </c>
      <c r="O262" s="10">
        <f>Расценки!K342</f>
        <v>0.25217391304347836</v>
      </c>
      <c r="P262" s="7" t="str">
        <f>TEXT('Нормы и нормо-часы'!AC343,"0%")&amp;" / "&amp;TEXT('Нормы и нормо-часы'!AD343,"0%")</f>
        <v>25% / 25%</v>
      </c>
    </row>
    <row r="263" spans="1:16" x14ac:dyDescent="0.25">
      <c r="A263" s="7" t="s">
        <v>1030</v>
      </c>
      <c r="B263" s="7" t="s">
        <v>1031</v>
      </c>
      <c r="C263" s="7" t="s">
        <v>177</v>
      </c>
      <c r="D263" s="7" t="s">
        <v>799</v>
      </c>
      <c r="E263" s="15">
        <f>'Нормы и нормо-часы'!F344</f>
        <v>0.4</v>
      </c>
      <c r="F263" s="8">
        <f>'Нормы и нормо-часы'!K344</f>
        <v>480</v>
      </c>
      <c r="G263" s="8">
        <f>Расценки!F343</f>
        <v>500</v>
      </c>
      <c r="H263" s="10">
        <f>'Нормы и нормо-часы'!W344</f>
        <v>0.04</v>
      </c>
      <c r="I263" s="9">
        <f>Расценки!H343</f>
        <v>640</v>
      </c>
      <c r="J263" s="10">
        <f>Расценки!J343</f>
        <v>0.28000000000000003</v>
      </c>
      <c r="K263" s="8">
        <f>'Нормы и нормо-часы'!L344</f>
        <v>576</v>
      </c>
      <c r="L263" s="8">
        <f>Расценки!G343</f>
        <v>575</v>
      </c>
      <c r="M263" s="10">
        <f>'Нормы и нормо-часы'!X344</f>
        <v>-1.7391304347826088E-3</v>
      </c>
      <c r="N263" s="9">
        <f>Расценки!I343</f>
        <v>768</v>
      </c>
      <c r="O263" s="10">
        <f>Расценки!K343</f>
        <v>0.33565217391304358</v>
      </c>
      <c r="P263" s="7" t="str">
        <f>TEXT('Нормы и нормо-часы'!AC344,"0%")&amp;" / "&amp;TEXT('Нормы и нормо-часы'!AD344,"0%")</f>
        <v>25% / 25%</v>
      </c>
    </row>
    <row r="264" spans="1:16" x14ac:dyDescent="0.25">
      <c r="A264" s="7" t="s">
        <v>1032</v>
      </c>
      <c r="B264" s="7" t="s">
        <v>1033</v>
      </c>
      <c r="C264" s="7" t="s">
        <v>177</v>
      </c>
      <c r="D264" s="7" t="s">
        <v>799</v>
      </c>
      <c r="E264" s="15">
        <f>'Нормы и нормо-часы'!F345</f>
        <v>1.5</v>
      </c>
      <c r="F264" s="8">
        <f>'Нормы и нормо-часы'!K345</f>
        <v>1800</v>
      </c>
      <c r="G264" s="8">
        <f>Расценки!F344</f>
        <v>2000</v>
      </c>
      <c r="H264" s="10">
        <f>'Нормы и нормо-часы'!W345</f>
        <v>0.1</v>
      </c>
      <c r="I264" s="9">
        <f>Расценки!H344</f>
        <v>2400</v>
      </c>
      <c r="J264" s="10">
        <f>Расценки!J344</f>
        <v>0.19999999999999996</v>
      </c>
      <c r="K264" s="8">
        <f>'Нормы и нормо-часы'!L345</f>
        <v>2160</v>
      </c>
      <c r="L264" s="8">
        <f>Расценки!G344</f>
        <v>2300</v>
      </c>
      <c r="M264" s="10">
        <f>'Нормы и нормо-часы'!X345</f>
        <v>6.0869565217391307E-2</v>
      </c>
      <c r="N264" s="9">
        <f>Расценки!I344</f>
        <v>2880</v>
      </c>
      <c r="O264" s="10">
        <f>Расценки!K344</f>
        <v>0.25217391304347836</v>
      </c>
      <c r="P264" s="7" t="str">
        <f>TEXT('Нормы и нормо-часы'!AC345,"0%")&amp;" / "&amp;TEXT('Нормы и нормо-часы'!AD345,"0%")</f>
        <v>25% / 25%</v>
      </c>
    </row>
    <row r="265" spans="1:16" x14ac:dyDescent="0.25">
      <c r="A265" s="7" t="s">
        <v>1034</v>
      </c>
      <c r="B265" s="7" t="s">
        <v>1035</v>
      </c>
      <c r="C265" s="7" t="s">
        <v>177</v>
      </c>
      <c r="D265" s="7" t="s">
        <v>799</v>
      </c>
      <c r="E265" s="15">
        <f>'Нормы и нормо-часы'!F346</f>
        <v>5</v>
      </c>
      <c r="F265" s="8">
        <f>'Нормы и нормо-часы'!K346</f>
        <v>6000</v>
      </c>
      <c r="G265" s="8">
        <f>Расценки!F345</f>
        <v>7000</v>
      </c>
      <c r="H265" s="10">
        <f>'Нормы и нормо-часы'!W346</f>
        <v>0.14285714285714285</v>
      </c>
      <c r="I265" s="9">
        <f>Расценки!H345</f>
        <v>8000</v>
      </c>
      <c r="J265" s="10">
        <f>Расценки!J345</f>
        <v>0.14285714285714279</v>
      </c>
      <c r="K265" s="8">
        <f>'Нормы и нормо-часы'!L346</f>
        <v>7200</v>
      </c>
      <c r="L265" s="8">
        <f>Расценки!G345</f>
        <v>8050</v>
      </c>
      <c r="M265" s="10">
        <f>'Нормы и нормо-часы'!X346</f>
        <v>0.10559006211180125</v>
      </c>
      <c r="N265" s="9">
        <f>Расценки!I345</f>
        <v>9600</v>
      </c>
      <c r="O265" s="10">
        <f>Расценки!K345</f>
        <v>0.19254658385093171</v>
      </c>
      <c r="P265" s="7" t="str">
        <f>TEXT('Нормы и нормо-часы'!AC346,"0%")&amp;" / "&amp;TEXT('Нормы и нормо-часы'!AD346,"0%")</f>
        <v>25% / 25%</v>
      </c>
    </row>
    <row r="266" spans="1:16" x14ac:dyDescent="0.25">
      <c r="A266" s="7" t="s">
        <v>1038</v>
      </c>
      <c r="B266" s="7" t="s">
        <v>1039</v>
      </c>
      <c r="C266" s="7" t="s">
        <v>177</v>
      </c>
      <c r="D266" s="7" t="s">
        <v>1040</v>
      </c>
      <c r="E266" s="15">
        <f>'Нормы и нормо-часы'!F347</f>
        <v>10</v>
      </c>
      <c r="F266" s="8">
        <f>'Нормы и нормо-часы'!K347</f>
        <v>15000</v>
      </c>
      <c r="G266" s="8">
        <f>Расценки!F346</f>
        <v>15000</v>
      </c>
      <c r="H266" s="10">
        <f>'Нормы и нормо-часы'!W347</f>
        <v>0</v>
      </c>
      <c r="I266" s="9">
        <f>Расценки!H346</f>
        <v>20000</v>
      </c>
      <c r="J266" s="10">
        <f>Расценки!J346</f>
        <v>0.33333333333333326</v>
      </c>
      <c r="K266" s="8">
        <f>'Нормы и нормо-часы'!L347</f>
        <v>18000</v>
      </c>
      <c r="L266" s="8">
        <f>Расценки!G346</f>
        <v>17250</v>
      </c>
      <c r="M266" s="10">
        <f>'Нормы и нормо-часы'!X347</f>
        <v>-4.3478260869565216E-2</v>
      </c>
      <c r="N266" s="9">
        <f>Расценки!I346</f>
        <v>24000</v>
      </c>
      <c r="O266" s="10">
        <f>Расценки!K346</f>
        <v>0.39130434782608692</v>
      </c>
      <c r="P266" s="7" t="str">
        <f>TEXT('Нормы и нормо-часы'!AC347,"0%")&amp;" / "&amp;TEXT('Нормы и нормо-часы'!AD347,"0%")</f>
        <v>25% / 25%</v>
      </c>
    </row>
    <row r="267" spans="1:16" x14ac:dyDescent="0.25">
      <c r="A267" s="7" t="s">
        <v>1042</v>
      </c>
      <c r="B267" s="7" t="s">
        <v>1043</v>
      </c>
      <c r="C267" s="7" t="s">
        <v>177</v>
      </c>
      <c r="D267" s="7" t="s">
        <v>799</v>
      </c>
      <c r="E267" s="15">
        <f>'Нормы и нормо-часы'!F348</f>
        <v>4</v>
      </c>
      <c r="F267" s="8">
        <f>'Нормы и нормо-часы'!K348</f>
        <v>4800</v>
      </c>
      <c r="G267" s="8">
        <f>Расценки!F347</f>
        <v>5000</v>
      </c>
      <c r="H267" s="10">
        <f>'Нормы и нормо-часы'!W348</f>
        <v>0.04</v>
      </c>
      <c r="I267" s="9">
        <f>Расценки!H347</f>
        <v>6400</v>
      </c>
      <c r="J267" s="10">
        <f>Расценки!J347</f>
        <v>0.28000000000000003</v>
      </c>
      <c r="K267" s="8">
        <f>'Нормы и нормо-часы'!L348</f>
        <v>5760</v>
      </c>
      <c r="L267" s="8">
        <f>Расценки!G347</f>
        <v>5750</v>
      </c>
      <c r="M267" s="10">
        <f>'Нормы и нормо-часы'!X348</f>
        <v>-1.7391304347826088E-3</v>
      </c>
      <c r="N267" s="9">
        <f>Расценки!I347</f>
        <v>7680</v>
      </c>
      <c r="O267" s="10">
        <f>Расценки!K347</f>
        <v>0.33565217391304358</v>
      </c>
      <c r="P267" s="7" t="str">
        <f>TEXT('Нормы и нормо-часы'!AC348,"0%")&amp;" / "&amp;TEXT('Нормы и нормо-часы'!AD348,"0%")</f>
        <v>25% / 25%</v>
      </c>
    </row>
    <row r="268" spans="1:16" x14ac:dyDescent="0.25">
      <c r="A268" s="7" t="s">
        <v>1044</v>
      </c>
      <c r="B268" s="7" t="s">
        <v>1045</v>
      </c>
      <c r="C268" s="7" t="s">
        <v>177</v>
      </c>
      <c r="D268" s="7" t="s">
        <v>799</v>
      </c>
      <c r="E268" s="15">
        <f>'Нормы и нормо-часы'!F349</f>
        <v>6</v>
      </c>
      <c r="F268" s="8">
        <f>'Нормы и нормо-часы'!K349</f>
        <v>7200</v>
      </c>
      <c r="G268" s="8">
        <f>Расценки!F348</f>
        <v>8000</v>
      </c>
      <c r="H268" s="10">
        <f>'Нормы и нормо-часы'!W349</f>
        <v>0.1</v>
      </c>
      <c r="I268" s="9">
        <f>Расценки!H348</f>
        <v>9600</v>
      </c>
      <c r="J268" s="10">
        <f>Расценки!J348</f>
        <v>0.19999999999999996</v>
      </c>
      <c r="K268" s="8">
        <f>'Нормы и нормо-часы'!L349</f>
        <v>8640</v>
      </c>
      <c r="L268" s="8">
        <f>Расценки!G348</f>
        <v>9200</v>
      </c>
      <c r="M268" s="10">
        <f>'Нормы и нормо-часы'!X349</f>
        <v>6.0869565217391307E-2</v>
      </c>
      <c r="N268" s="9">
        <f>Расценки!I348</f>
        <v>11520</v>
      </c>
      <c r="O268" s="10">
        <f>Расценки!K348</f>
        <v>0.25217391304347836</v>
      </c>
      <c r="P268" s="7" t="str">
        <f>TEXT('Нормы и нормо-часы'!AC349,"0%")&amp;" / "&amp;TEXT('Нормы и нормо-часы'!AD349,"0%")</f>
        <v>25% / 25%</v>
      </c>
    </row>
    <row r="269" spans="1:16" x14ac:dyDescent="0.25">
      <c r="A269" s="7" t="s">
        <v>1046</v>
      </c>
      <c r="B269" s="7" t="s">
        <v>1047</v>
      </c>
      <c r="C269" s="7" t="s">
        <v>177</v>
      </c>
      <c r="D269" s="7" t="s">
        <v>799</v>
      </c>
      <c r="E269" s="15">
        <f>'Нормы и нормо-часы'!F350</f>
        <v>3</v>
      </c>
      <c r="F269" s="8">
        <f>'Нормы и нормо-часы'!K350</f>
        <v>3600</v>
      </c>
      <c r="G269" s="8">
        <f>Расценки!F349</f>
        <v>4000</v>
      </c>
      <c r="H269" s="10">
        <f>'Нормы и нормо-часы'!W350</f>
        <v>0.1</v>
      </c>
      <c r="I269" s="9">
        <f>Расценки!H349</f>
        <v>4800</v>
      </c>
      <c r="J269" s="10">
        <f>Расценки!J349</f>
        <v>0.19999999999999996</v>
      </c>
      <c r="K269" s="8">
        <f>'Нормы и нормо-часы'!L350</f>
        <v>4320</v>
      </c>
      <c r="L269" s="8">
        <f>Расценки!G349</f>
        <v>4600</v>
      </c>
      <c r="M269" s="10">
        <f>'Нормы и нормо-часы'!X350</f>
        <v>6.0869565217391307E-2</v>
      </c>
      <c r="N269" s="9">
        <f>Расценки!I349</f>
        <v>5760</v>
      </c>
      <c r="O269" s="10">
        <f>Расценки!K349</f>
        <v>0.25217391304347836</v>
      </c>
      <c r="P269" s="7" t="str">
        <f>TEXT('Нормы и нормо-часы'!AC350,"0%")&amp;" / "&amp;TEXT('Нормы и нормо-часы'!AD350,"0%")</f>
        <v>25% / 25%</v>
      </c>
    </row>
    <row r="270" spans="1:16" x14ac:dyDescent="0.25">
      <c r="A270" s="7" t="s">
        <v>1048</v>
      </c>
      <c r="B270" s="7" t="s">
        <v>1049</v>
      </c>
      <c r="C270" s="7" t="s">
        <v>1050</v>
      </c>
      <c r="D270" s="7" t="s">
        <v>799</v>
      </c>
      <c r="E270" s="15">
        <f>'Нормы и нормо-часы'!F351</f>
        <v>1</v>
      </c>
      <c r="F270" s="8">
        <f>'Нормы и нормо-часы'!K351</f>
        <v>1200</v>
      </c>
      <c r="G270" s="8">
        <f>Расценки!F350</f>
        <v>1500</v>
      </c>
      <c r="H270" s="10">
        <f>'Нормы и нормо-часы'!W351</f>
        <v>0.2</v>
      </c>
      <c r="I270" s="9">
        <f>Расценки!H350</f>
        <v>1600</v>
      </c>
      <c r="J270" s="10">
        <f>Расценки!J350</f>
        <v>6.6666666666666652E-2</v>
      </c>
      <c r="K270" s="8">
        <f>'Нормы и нормо-часы'!L351</f>
        <v>1440</v>
      </c>
      <c r="L270" s="8">
        <f>Расценки!G350</f>
        <v>1725</v>
      </c>
      <c r="M270" s="10">
        <f>'Нормы и нормо-часы'!X351</f>
        <v>0.16521739130434782</v>
      </c>
      <c r="N270" s="9">
        <f>Расценки!I350</f>
        <v>1920</v>
      </c>
      <c r="O270" s="10">
        <f>Расценки!K350</f>
        <v>0.11304347826086958</v>
      </c>
      <c r="P270" s="7" t="str">
        <f>TEXT('Нормы и нормо-часы'!AC351,"0%")&amp;" / "&amp;TEXT('Нормы и нормо-часы'!AD351,"0%")</f>
        <v>25% / 25%</v>
      </c>
    </row>
    <row r="271" spans="1:16" x14ac:dyDescent="0.25">
      <c r="A271" s="7" t="s">
        <v>1127</v>
      </c>
      <c r="B271" s="7" t="s">
        <v>1128</v>
      </c>
      <c r="C271" s="7" t="s">
        <v>177</v>
      </c>
      <c r="D271" s="7" t="s">
        <v>426</v>
      </c>
      <c r="E271" s="15">
        <f>'Нормы и нормо-часы'!F377</f>
        <v>0.45</v>
      </c>
      <c r="F271" s="8">
        <f>'Нормы и нормо-часы'!K377</f>
        <v>540</v>
      </c>
      <c r="G271" s="8">
        <f>Расценки!F376</f>
        <v>700</v>
      </c>
      <c r="H271" s="10">
        <f>'Нормы и нормо-часы'!W377</f>
        <v>0.22857142857142856</v>
      </c>
      <c r="I271" s="9">
        <f>Расценки!H376</f>
        <v>720</v>
      </c>
      <c r="J271" s="10">
        <f>Расценки!J376</f>
        <v>2.857142857142847E-2</v>
      </c>
      <c r="K271" s="8">
        <f>'Нормы и нормо-часы'!L377</f>
        <v>648</v>
      </c>
      <c r="L271" s="8">
        <f>Расценки!G376</f>
        <v>800</v>
      </c>
      <c r="M271" s="10">
        <f>'Нормы и нормо-часы'!X377</f>
        <v>0.19</v>
      </c>
      <c r="N271" s="9">
        <f>Расценки!I376</f>
        <v>864</v>
      </c>
      <c r="O271" s="10">
        <f>Расценки!K376</f>
        <v>8.0000000000000071E-2</v>
      </c>
      <c r="P271" s="7" t="str">
        <f>TEXT('Нормы и нормо-часы'!AC377,"0%")&amp;" / "&amp;TEXT('Нормы и нормо-часы'!AD377,"0%")</f>
        <v>25% / 25%</v>
      </c>
    </row>
    <row r="272" spans="1:16" x14ac:dyDescent="0.25">
      <c r="A272" s="7" t="s">
        <v>1130</v>
      </c>
      <c r="B272" s="7" t="s">
        <v>1131</v>
      </c>
      <c r="C272" s="7" t="s">
        <v>177</v>
      </c>
      <c r="D272" s="7" t="s">
        <v>426</v>
      </c>
      <c r="E272" s="15">
        <f>'Нормы и нормо-часы'!F378</f>
        <v>0.55000000000000004</v>
      </c>
      <c r="F272" s="8">
        <f>'Нормы и нормо-часы'!K378</f>
        <v>660</v>
      </c>
      <c r="G272" s="8">
        <f>Расценки!F377</f>
        <v>900</v>
      </c>
      <c r="H272" s="10">
        <f>'Нормы и нормо-часы'!W378</f>
        <v>0.26666666666666666</v>
      </c>
      <c r="I272" s="9">
        <f>Расценки!H377</f>
        <v>900</v>
      </c>
      <c r="J272" s="10">
        <f>Расценки!J377</f>
        <v>0</v>
      </c>
      <c r="K272" s="8">
        <f>'Нормы и нормо-часы'!L378</f>
        <v>792</v>
      </c>
      <c r="L272" s="8">
        <f>Расценки!G377</f>
        <v>1050</v>
      </c>
      <c r="M272" s="10">
        <f>'Нормы и нормо-часы'!X378</f>
        <v>0.24571428571428572</v>
      </c>
      <c r="N272" s="9">
        <f>Расценки!I377</f>
        <v>1056</v>
      </c>
      <c r="O272" s="10">
        <f>Расценки!K377</f>
        <v>5.7142857142857828E-3</v>
      </c>
      <c r="P272" s="7" t="str">
        <f>TEXT('Нормы и нормо-часы'!AC378,"0%")&amp;" / "&amp;TEXT('Нормы и нормо-часы'!AD378,"0%")</f>
        <v>27% / 25%</v>
      </c>
    </row>
    <row r="273" spans="1:16" x14ac:dyDescent="0.25">
      <c r="A273" s="7" t="s">
        <v>1133</v>
      </c>
      <c r="B273" s="7" t="s">
        <v>1134</v>
      </c>
      <c r="C273" s="7" t="s">
        <v>177</v>
      </c>
      <c r="D273" s="7" t="s">
        <v>426</v>
      </c>
      <c r="E273" s="15">
        <f>'Нормы и нормо-часы'!F379</f>
        <v>0.45</v>
      </c>
      <c r="F273" s="8">
        <f>'Нормы и нормо-часы'!K379</f>
        <v>540</v>
      </c>
      <c r="G273" s="8">
        <f>Расценки!F378</f>
        <v>750</v>
      </c>
      <c r="H273" s="10">
        <f>'Нормы и нормо-часы'!W379</f>
        <v>0.28000000000000003</v>
      </c>
      <c r="I273" s="9">
        <f>Расценки!H378</f>
        <v>750</v>
      </c>
      <c r="J273" s="10">
        <f>Расценки!J378</f>
        <v>0</v>
      </c>
      <c r="K273" s="8">
        <f>'Нормы и нормо-часы'!L379</f>
        <v>648</v>
      </c>
      <c r="L273" s="8">
        <f>Расценки!G378</f>
        <v>860</v>
      </c>
      <c r="M273" s="10">
        <f>'Нормы и нормо-часы'!X379</f>
        <v>0.24651162790697675</v>
      </c>
      <c r="N273" s="9">
        <f>Расценки!I378</f>
        <v>864</v>
      </c>
      <c r="O273" s="10">
        <f>Расценки!K378</f>
        <v>4.6511627906977715E-3</v>
      </c>
      <c r="P273" s="7" t="str">
        <f>TEXT('Нормы и нормо-часы'!AC379,"0%")&amp;" / "&amp;TEXT('Нормы и нормо-часы'!AD379,"0%")</f>
        <v>28% / 25%</v>
      </c>
    </row>
    <row r="274" spans="1:16" x14ac:dyDescent="0.25">
      <c r="A274" s="7" t="s">
        <v>1136</v>
      </c>
      <c r="B274" s="7" t="s">
        <v>1137</v>
      </c>
      <c r="C274" s="7" t="s">
        <v>177</v>
      </c>
      <c r="D274" s="7" t="s">
        <v>426</v>
      </c>
      <c r="E274" s="15">
        <f>'Нормы и нормо-часы'!F380</f>
        <v>0.65</v>
      </c>
      <c r="F274" s="8">
        <f>'Нормы и нормо-часы'!K380</f>
        <v>780</v>
      </c>
      <c r="G274" s="8">
        <f>Расценки!F379</f>
        <v>1000</v>
      </c>
      <c r="H274" s="10">
        <f>'Нормы и нормо-часы'!W380</f>
        <v>0.22</v>
      </c>
      <c r="I274" s="9">
        <f>Расценки!H379</f>
        <v>1040</v>
      </c>
      <c r="J274" s="10">
        <f>Расценки!J379</f>
        <v>4.0000000000000036E-2</v>
      </c>
      <c r="K274" s="8">
        <f>'Нормы и нормо-часы'!L380</f>
        <v>936</v>
      </c>
      <c r="L274" s="8">
        <f>Расценки!G379</f>
        <v>1150</v>
      </c>
      <c r="M274" s="10">
        <f>'Нормы и нормо-часы'!X380</f>
        <v>0.18608695652173912</v>
      </c>
      <c r="N274" s="9">
        <f>Расценки!I379</f>
        <v>1248</v>
      </c>
      <c r="O274" s="10">
        <f>Расценки!K379</f>
        <v>8.5217391304347911E-2</v>
      </c>
      <c r="P274" s="7" t="str">
        <f>TEXT('Нормы и нормо-часы'!AC380,"0%")&amp;" / "&amp;TEXT('Нормы и нормо-часы'!AD380,"0%")</f>
        <v>25% / 25%</v>
      </c>
    </row>
    <row r="275" spans="1:16" x14ac:dyDescent="0.25">
      <c r="A275" s="7" t="s">
        <v>1139</v>
      </c>
      <c r="B275" s="7" t="s">
        <v>1140</v>
      </c>
      <c r="C275" s="7" t="s">
        <v>177</v>
      </c>
      <c r="D275" s="7" t="s">
        <v>426</v>
      </c>
      <c r="E275" s="15">
        <f>'Нормы и нормо-часы'!F381</f>
        <v>0.8</v>
      </c>
      <c r="F275" s="8">
        <f>'Нормы и нормо-часы'!K381</f>
        <v>960</v>
      </c>
      <c r="G275" s="8">
        <f>Расценки!F380</f>
        <v>1300</v>
      </c>
      <c r="H275" s="10">
        <f>'Нормы и нормо-часы'!W381</f>
        <v>0.26153846153846155</v>
      </c>
      <c r="I275" s="9">
        <f>Расценки!H380</f>
        <v>1300</v>
      </c>
      <c r="J275" s="10">
        <f>Расценки!J380</f>
        <v>0</v>
      </c>
      <c r="K275" s="8">
        <f>'Нормы и нормо-часы'!L381</f>
        <v>1152</v>
      </c>
      <c r="L275" s="8">
        <f>Расценки!G380</f>
        <v>1500</v>
      </c>
      <c r="M275" s="10">
        <f>'Нормы и нормо-часы'!X381</f>
        <v>0.23200000000000001</v>
      </c>
      <c r="N275" s="9">
        <f>Расценки!I380</f>
        <v>1536</v>
      </c>
      <c r="O275" s="10">
        <f>Расценки!K380</f>
        <v>2.4000000000000021E-2</v>
      </c>
      <c r="P275" s="7" t="str">
        <f>TEXT('Нормы и нормо-часы'!AC381,"0%")&amp;" / "&amp;TEXT('Нормы и нормо-часы'!AD381,"0%")</f>
        <v>26% / 25%</v>
      </c>
    </row>
    <row r="276" spans="1:16" x14ac:dyDescent="0.25">
      <c r="A276" s="7" t="s">
        <v>1174</v>
      </c>
      <c r="B276" s="7" t="s">
        <v>1175</v>
      </c>
      <c r="C276" s="7" t="s">
        <v>54</v>
      </c>
      <c r="D276" s="7" t="s">
        <v>279</v>
      </c>
      <c r="E276" s="15">
        <f>'Нормы и нормо-часы'!F392</f>
        <v>0.35</v>
      </c>
      <c r="F276" s="8">
        <f>'Нормы и нормо-часы'!K392</f>
        <v>263</v>
      </c>
      <c r="G276" s="8">
        <f>Расценки!F391</f>
        <v>300</v>
      </c>
      <c r="H276" s="10">
        <f>'Нормы и нормо-часы'!W392</f>
        <v>0.12333333333333334</v>
      </c>
      <c r="I276" s="9">
        <f>Расценки!H391</f>
        <v>351</v>
      </c>
      <c r="J276" s="10">
        <f>Расценки!J391</f>
        <v>0.16999999999999993</v>
      </c>
      <c r="K276" s="8">
        <f>'Нормы и нормо-часы'!L392</f>
        <v>315</v>
      </c>
      <c r="L276" s="8">
        <f>Расценки!G391</f>
        <v>350</v>
      </c>
      <c r="M276" s="10">
        <f>'Нормы и нормо-часы'!X392</f>
        <v>0.1</v>
      </c>
      <c r="N276" s="9">
        <f>Расценки!I391</f>
        <v>420</v>
      </c>
      <c r="O276" s="10">
        <f>Расценки!K391</f>
        <v>0.19999999999999996</v>
      </c>
      <c r="P276" s="7" t="str">
        <f>TEXT('Нормы и нормо-часы'!AC392,"0%")&amp;" / "&amp;TEXT('Нормы и нормо-часы'!AD392,"0%")</f>
        <v>25% / 25%</v>
      </c>
    </row>
    <row r="277" spans="1:16" x14ac:dyDescent="0.25">
      <c r="A277" s="7" t="s">
        <v>1265</v>
      </c>
      <c r="B277" s="7" t="s">
        <v>1266</v>
      </c>
      <c r="C277" s="7" t="s">
        <v>177</v>
      </c>
      <c r="D277" s="7" t="s">
        <v>1040</v>
      </c>
      <c r="E277" s="15">
        <f>'Нормы и нормо-часы'!F425</f>
        <v>2</v>
      </c>
      <c r="F277" s="8">
        <f>'Нормы и нормо-часы'!K425</f>
        <v>3000</v>
      </c>
      <c r="G277" s="8">
        <f>Расценки!F424</f>
        <v>2500</v>
      </c>
      <c r="H277" s="10">
        <f>'Нормы и нормо-часы'!W425</f>
        <v>-0.2</v>
      </c>
      <c r="I277" s="9">
        <f>Расценки!H424</f>
        <v>4000</v>
      </c>
      <c r="J277" s="10">
        <f>Расценки!J424</f>
        <v>0.60000000000000009</v>
      </c>
      <c r="K277" s="8">
        <f>'Нормы и нормо-часы'!L425</f>
        <v>3600</v>
      </c>
      <c r="L277" s="8">
        <f>Расценки!G424</f>
        <v>2900</v>
      </c>
      <c r="M277" s="10">
        <f>'Нормы и нормо-часы'!X425</f>
        <v>-0.2413793103448276</v>
      </c>
      <c r="N277" s="9">
        <f>Расценки!I424</f>
        <v>4800</v>
      </c>
      <c r="O277" s="10">
        <f>Расценки!K424</f>
        <v>0.65517241379310343</v>
      </c>
      <c r="P277" s="7" t="str">
        <f>TEXT('Нормы и нормо-часы'!AC425,"0%")&amp;" / "&amp;TEXT('Нормы и нормо-часы'!AD425,"0%")</f>
        <v>25% / 25%</v>
      </c>
    </row>
    <row r="278" spans="1:16" x14ac:dyDescent="0.25">
      <c r="A278" s="7" t="s">
        <v>1270</v>
      </c>
      <c r="B278" s="7" t="s">
        <v>1271</v>
      </c>
      <c r="C278" s="7" t="s">
        <v>177</v>
      </c>
      <c r="D278" s="7" t="s">
        <v>1040</v>
      </c>
      <c r="E278" s="15">
        <f>'Нормы и нормо-часы'!F427</f>
        <v>0.25</v>
      </c>
      <c r="F278" s="8">
        <f>'Нормы и нормо-часы'!K427</f>
        <v>375</v>
      </c>
      <c r="G278" s="8">
        <f>Расценки!F426</f>
        <v>250</v>
      </c>
      <c r="H278" s="10">
        <f>'Нормы и нормо-часы'!W427</f>
        <v>-0.5</v>
      </c>
      <c r="I278" s="9">
        <f>Расценки!H426</f>
        <v>500</v>
      </c>
      <c r="J278" s="10">
        <f>Расценки!J426</f>
        <v>1</v>
      </c>
      <c r="K278" s="8">
        <f>'Нормы и нормо-часы'!L427</f>
        <v>450</v>
      </c>
      <c r="L278" s="8">
        <f>Расценки!G426</f>
        <v>290</v>
      </c>
      <c r="M278" s="10">
        <f>'Нормы и нормо-часы'!X427</f>
        <v>-0.55172413793103448</v>
      </c>
      <c r="N278" s="9">
        <f>Расценки!I426</f>
        <v>600</v>
      </c>
      <c r="O278" s="10">
        <f>Расценки!K426</f>
        <v>1.0689655172413794</v>
      </c>
      <c r="P278" s="7" t="str">
        <f>TEXT('Нормы и нормо-часы'!AC427,"0%")&amp;" / "&amp;TEXT('Нормы и нормо-часы'!AD427,"0%")</f>
        <v>25% / 25%</v>
      </c>
    </row>
    <row r="279" spans="1:16" x14ac:dyDescent="0.25">
      <c r="A279" s="7" t="s">
        <v>1273</v>
      </c>
      <c r="B279" s="7" t="s">
        <v>1274</v>
      </c>
      <c r="C279" s="7" t="s">
        <v>177</v>
      </c>
      <c r="D279" s="7" t="s">
        <v>1040</v>
      </c>
      <c r="E279" s="15">
        <f>'Нормы и нормо-часы'!F428</f>
        <v>0.3</v>
      </c>
      <c r="F279" s="8">
        <f>'Нормы и нормо-часы'!K428</f>
        <v>450</v>
      </c>
      <c r="G279" s="8">
        <f>Расценки!F427</f>
        <v>350</v>
      </c>
      <c r="H279" s="10">
        <f>'Нормы и нормо-часы'!W428</f>
        <v>-0.2857142857142857</v>
      </c>
      <c r="I279" s="9">
        <f>Расценки!H427</f>
        <v>600</v>
      </c>
      <c r="J279" s="10">
        <f>Расценки!J427</f>
        <v>0.71428571428571419</v>
      </c>
      <c r="K279" s="8">
        <f>'Нормы и нормо-часы'!L428</f>
        <v>540</v>
      </c>
      <c r="L279" s="8">
        <f>Расценки!G427</f>
        <v>400</v>
      </c>
      <c r="M279" s="10">
        <f>'Нормы и нормо-часы'!X428</f>
        <v>-0.35</v>
      </c>
      <c r="N279" s="9">
        <f>Расценки!I427</f>
        <v>720</v>
      </c>
      <c r="O279" s="10">
        <f>Расценки!K427</f>
        <v>0.8</v>
      </c>
      <c r="P279" s="7" t="str">
        <f>TEXT('Нормы и нормо-часы'!AC428,"0%")&amp;" / "&amp;TEXT('Нормы и нормо-часы'!AD428,"0%")</f>
        <v>25% / 25%</v>
      </c>
    </row>
    <row r="280" spans="1:16" x14ac:dyDescent="0.25">
      <c r="A280" s="7" t="s">
        <v>1276</v>
      </c>
      <c r="B280" s="7" t="s">
        <v>1277</v>
      </c>
      <c r="C280" s="7" t="s">
        <v>177</v>
      </c>
      <c r="D280" s="7" t="s">
        <v>1040</v>
      </c>
      <c r="E280" s="15">
        <f>'Нормы и нормо-часы'!F429</f>
        <v>3.5</v>
      </c>
      <c r="F280" s="8">
        <f>'Нормы и нормо-часы'!K429</f>
        <v>5250</v>
      </c>
      <c r="G280" s="8">
        <f>Расценки!F428</f>
        <v>4500</v>
      </c>
      <c r="H280" s="10">
        <f>'Нормы и нормо-часы'!W429</f>
        <v>-0.16666666666666666</v>
      </c>
      <c r="I280" s="9">
        <f>Расценки!H428</f>
        <v>7000</v>
      </c>
      <c r="J280" s="10">
        <f>Расценки!J428</f>
        <v>0.55555555555555558</v>
      </c>
      <c r="K280" s="8">
        <f>'Нормы и нормо-часы'!L429</f>
        <v>6300</v>
      </c>
      <c r="L280" s="8">
        <f>Расценки!G428</f>
        <v>5200</v>
      </c>
      <c r="M280" s="10">
        <f>'Нормы и нормо-часы'!X429</f>
        <v>-0.21153846153846154</v>
      </c>
      <c r="N280" s="9">
        <f>Расценки!I428</f>
        <v>8400</v>
      </c>
      <c r="O280" s="10">
        <f>Расценки!K428</f>
        <v>0.61538461538461542</v>
      </c>
      <c r="P280" s="7" t="str">
        <f>TEXT('Нормы и нормо-часы'!AC429,"0%")&amp;" / "&amp;TEXT('Нормы и нормо-часы'!AD429,"0%")</f>
        <v>25% / 25%</v>
      </c>
    </row>
    <row r="281" spans="1:16" x14ac:dyDescent="0.25">
      <c r="A281" s="7" t="s">
        <v>1279</v>
      </c>
      <c r="B281" s="7" t="s">
        <v>1280</v>
      </c>
      <c r="C281" s="7" t="s">
        <v>177</v>
      </c>
      <c r="D281" s="7" t="s">
        <v>1040</v>
      </c>
      <c r="E281" s="15">
        <f>'Нормы и нормо-часы'!F430</f>
        <v>0.35</v>
      </c>
      <c r="F281" s="8">
        <f>'Нормы и нормо-часы'!K430</f>
        <v>525</v>
      </c>
      <c r="G281" s="8">
        <f>Расценки!F429</f>
        <v>400</v>
      </c>
      <c r="H281" s="10">
        <f>'Нормы и нормо-часы'!W430</f>
        <v>-0.3125</v>
      </c>
      <c r="I281" s="9">
        <f>Расценки!H429</f>
        <v>700</v>
      </c>
      <c r="J281" s="10">
        <f>Расценки!J429</f>
        <v>0.75</v>
      </c>
      <c r="K281" s="8">
        <f>'Нормы и нормо-часы'!L430</f>
        <v>630</v>
      </c>
      <c r="L281" s="8">
        <f>Расценки!G429</f>
        <v>460</v>
      </c>
      <c r="M281" s="10">
        <f>'Нормы и нормо-часы'!X430</f>
        <v>-0.36956521739130432</v>
      </c>
      <c r="N281" s="9">
        <f>Расценки!I429</f>
        <v>840</v>
      </c>
      <c r="O281" s="10">
        <f>Расценки!K429</f>
        <v>0.82608695652173902</v>
      </c>
      <c r="P281" s="7" t="str">
        <f>TEXT('Нормы и нормо-часы'!AC430,"0%")&amp;" / "&amp;TEXT('Нормы и нормо-часы'!AD430,"0%")</f>
        <v>25% / 25%</v>
      </c>
    </row>
    <row r="282" spans="1:16" x14ac:dyDescent="0.25">
      <c r="A282" s="7" t="s">
        <v>1282</v>
      </c>
      <c r="B282" s="7" t="s">
        <v>1283</v>
      </c>
      <c r="C282" s="7" t="s">
        <v>177</v>
      </c>
      <c r="D282" s="7" t="s">
        <v>1040</v>
      </c>
      <c r="E282" s="15">
        <f>'Нормы и нормо-часы'!F431</f>
        <v>0.6</v>
      </c>
      <c r="F282" s="8">
        <f>'Нормы и нормо-часы'!K431</f>
        <v>900</v>
      </c>
      <c r="G282" s="8">
        <f>Расценки!F430</f>
        <v>750</v>
      </c>
      <c r="H282" s="10">
        <f>'Нормы и нормо-часы'!W431</f>
        <v>-0.2</v>
      </c>
      <c r="I282" s="9">
        <f>Расценки!H430</f>
        <v>1200</v>
      </c>
      <c r="J282" s="10">
        <f>Расценки!J430</f>
        <v>0.60000000000000009</v>
      </c>
      <c r="K282" s="8">
        <f>'Нормы и нормо-часы'!L431</f>
        <v>1080</v>
      </c>
      <c r="L282" s="8">
        <f>Расценки!G430</f>
        <v>860</v>
      </c>
      <c r="M282" s="10">
        <f>'Нормы и нормо-часы'!X431</f>
        <v>-0.2558139534883721</v>
      </c>
      <c r="N282" s="9">
        <f>Расценки!I430</f>
        <v>1440</v>
      </c>
      <c r="O282" s="10">
        <f>Расценки!K430</f>
        <v>0.67441860465116288</v>
      </c>
      <c r="P282" s="7" t="str">
        <f>TEXT('Нормы и нормо-часы'!AC431,"0%")&amp;" / "&amp;TEXT('Нормы и нормо-часы'!AD431,"0%")</f>
        <v>25% / 25%</v>
      </c>
    </row>
    <row r="283" spans="1:16" x14ac:dyDescent="0.25">
      <c r="A283" s="7" t="s">
        <v>1293</v>
      </c>
      <c r="B283" s="7" t="s">
        <v>1294</v>
      </c>
      <c r="C283" s="7" t="s">
        <v>28</v>
      </c>
      <c r="D283" s="7" t="s">
        <v>35</v>
      </c>
      <c r="E283" s="15">
        <f>'Нормы и нормо-часы'!F435</f>
        <v>1</v>
      </c>
      <c r="F283" s="8">
        <f>'Нормы и нормо-часы'!K435</f>
        <v>550</v>
      </c>
      <c r="G283" s="8">
        <f>Расценки!F434</f>
        <v>600</v>
      </c>
      <c r="H283" s="10">
        <f>'Нормы и нормо-часы'!W435</f>
        <v>8.3333333333333329E-2</v>
      </c>
      <c r="I283" s="9">
        <f>Расценки!H434</f>
        <v>734</v>
      </c>
      <c r="J283" s="10">
        <f>Расценки!J434</f>
        <v>0.22333333333333338</v>
      </c>
      <c r="K283" s="8">
        <f>'Нормы и нормо-часы'!L435</f>
        <v>660</v>
      </c>
      <c r="L283" s="8">
        <f>Расценки!G434</f>
        <v>700</v>
      </c>
      <c r="M283" s="10">
        <f>'Нормы и нормо-часы'!X435</f>
        <v>5.7142857142857141E-2</v>
      </c>
      <c r="N283" s="9">
        <f>Расценки!I434</f>
        <v>880</v>
      </c>
      <c r="O283" s="10">
        <f>Расценки!K434</f>
        <v>0.25714285714285712</v>
      </c>
      <c r="P283" s="7" t="str">
        <f>TEXT('Нормы и нормо-часы'!AC435,"0%")&amp;" / "&amp;TEXT('Нормы и нормо-часы'!AD435,"0%")</f>
        <v>25% / 25%</v>
      </c>
    </row>
    <row r="284" spans="1:16" x14ac:dyDescent="0.25">
      <c r="A284" s="7" t="s">
        <v>1336</v>
      </c>
      <c r="B284" s="7" t="s">
        <v>1337</v>
      </c>
      <c r="C284" s="7" t="s">
        <v>28</v>
      </c>
      <c r="D284" s="7" t="s">
        <v>1318</v>
      </c>
      <c r="E284" s="15">
        <f>'Нормы и нормо-часы'!F450</f>
        <v>2</v>
      </c>
      <c r="F284" s="8">
        <f>'Нормы и нормо-часы'!K450</f>
        <v>1100</v>
      </c>
      <c r="G284" s="8">
        <f>Расценки!F449</f>
        <v>1300</v>
      </c>
      <c r="H284" s="10">
        <f>'Нормы и нормо-часы'!W450</f>
        <v>0.15384615384615385</v>
      </c>
      <c r="I284" s="9">
        <f>Расценки!H449</f>
        <v>1467</v>
      </c>
      <c r="J284" s="10">
        <f>Расценки!J449</f>
        <v>0.1284615384615384</v>
      </c>
      <c r="K284" s="8">
        <f>'Нормы и нормо-часы'!L450</f>
        <v>1320</v>
      </c>
      <c r="L284" s="8">
        <f>Расценки!G449</f>
        <v>1500</v>
      </c>
      <c r="M284" s="10">
        <f>'Нормы и нормо-часы'!X450</f>
        <v>0.12</v>
      </c>
      <c r="N284" s="9">
        <f>Расценки!I449</f>
        <v>1760</v>
      </c>
      <c r="O284" s="10">
        <f>Расценки!K449</f>
        <v>0.17333333333333334</v>
      </c>
      <c r="P284" s="7" t="str">
        <f>TEXT('Нормы и нормо-часы'!AC450,"0%")&amp;" / "&amp;TEXT('Нормы и нормо-часы'!AD450,"0%")</f>
        <v>25% / 25%</v>
      </c>
    </row>
    <row r="285" spans="1:16" x14ac:dyDescent="0.25">
      <c r="A285" s="7" t="s">
        <v>1357</v>
      </c>
      <c r="B285" s="7" t="s">
        <v>1358</v>
      </c>
      <c r="C285" s="7" t="s">
        <v>28</v>
      </c>
      <c r="D285" s="7" t="s">
        <v>203</v>
      </c>
      <c r="E285" s="15">
        <f>'Нормы и нормо-часы'!F459</f>
        <v>1.2</v>
      </c>
      <c r="F285" s="8">
        <f>'Нормы и нормо-часы'!K459</f>
        <v>960</v>
      </c>
      <c r="G285" s="8">
        <f>Расценки!F458</f>
        <v>1100</v>
      </c>
      <c r="H285" s="10">
        <f>'Нормы и нормо-часы'!W459</f>
        <v>0.12727272727272726</v>
      </c>
      <c r="I285" s="9">
        <f>Расценки!H458</f>
        <v>1280</v>
      </c>
      <c r="J285" s="10">
        <f>Расценки!J458</f>
        <v>0.16363636363636358</v>
      </c>
      <c r="K285" s="8">
        <f>'Нормы и нормо-часы'!L459</f>
        <v>1140</v>
      </c>
      <c r="L285" s="8">
        <f>Расценки!G458</f>
        <v>1300</v>
      </c>
      <c r="M285" s="10">
        <f>'Нормы и нормо-часы'!X459</f>
        <v>0.12307692307692308</v>
      </c>
      <c r="N285" s="9">
        <f>Расценки!I458</f>
        <v>1520</v>
      </c>
      <c r="O285" s="10">
        <f>Расценки!K458</f>
        <v>0.1692307692307693</v>
      </c>
      <c r="P285" s="7" t="str">
        <f>TEXT('Нормы и нормо-часы'!AC459,"0%")&amp;" / "&amp;TEXT('Нормы и нормо-часы'!AD459,"0%")</f>
        <v>25% / 25%</v>
      </c>
    </row>
    <row r="286" spans="1:16" x14ac:dyDescent="0.25">
      <c r="A286" s="7" t="s">
        <v>1360</v>
      </c>
      <c r="B286" s="7" t="s">
        <v>1361</v>
      </c>
      <c r="C286" s="7" t="s">
        <v>28</v>
      </c>
      <c r="D286" s="7" t="s">
        <v>203</v>
      </c>
      <c r="E286" s="15">
        <f>'Нормы и нормо-часы'!F460</f>
        <v>1</v>
      </c>
      <c r="F286" s="8">
        <f>'Нормы и нормо-часы'!K460</f>
        <v>800</v>
      </c>
      <c r="G286" s="8">
        <f>Расценки!F459</f>
        <v>900</v>
      </c>
      <c r="H286" s="10">
        <f>'Нормы и нормо-часы'!W460</f>
        <v>0.1111111111111111</v>
      </c>
      <c r="I286" s="9">
        <f>Расценки!H459</f>
        <v>1067</v>
      </c>
      <c r="J286" s="10">
        <f>Расценки!J459</f>
        <v>0.18555555555555547</v>
      </c>
      <c r="K286" s="8">
        <f>'Нормы и нормо-часы'!L460</f>
        <v>950</v>
      </c>
      <c r="L286" s="8">
        <f>Расценки!G459</f>
        <v>1050</v>
      </c>
      <c r="M286" s="10">
        <f>'Нормы и нормо-часы'!X460</f>
        <v>9.5238095238095233E-2</v>
      </c>
      <c r="N286" s="9">
        <f>Расценки!I459</f>
        <v>1267</v>
      </c>
      <c r="O286" s="10">
        <f>Расценки!K459</f>
        <v>0.20666666666666678</v>
      </c>
      <c r="P286" s="7" t="str">
        <f>TEXT('Нормы и нормо-часы'!AC460,"0%")&amp;" / "&amp;TEXT('Нормы и нормо-часы'!AD460,"0%")</f>
        <v>25% / 25%</v>
      </c>
    </row>
    <row r="287" spans="1:16" x14ac:dyDescent="0.25">
      <c r="A287" s="7" t="s">
        <v>1364</v>
      </c>
      <c r="B287" s="7" t="s">
        <v>1365</v>
      </c>
      <c r="C287" s="7" t="s">
        <v>28</v>
      </c>
      <c r="D287" s="7" t="s">
        <v>203</v>
      </c>
      <c r="E287" s="15">
        <f>'Нормы и нормо-часы'!F461</f>
        <v>1.3</v>
      </c>
      <c r="F287" s="8">
        <f>'Нормы и нормо-часы'!K461</f>
        <v>1040</v>
      </c>
      <c r="G287" s="8">
        <f>Расценки!F460</f>
        <v>1150</v>
      </c>
      <c r="H287" s="10">
        <f>'Нормы и нормо-часы'!W461</f>
        <v>9.5652173913043481E-2</v>
      </c>
      <c r="I287" s="9">
        <f>Расценки!H460</f>
        <v>1387</v>
      </c>
      <c r="J287" s="10">
        <f>Расценки!J460</f>
        <v>0.20608695652173914</v>
      </c>
      <c r="K287" s="8">
        <f>'Нормы и нормо-часы'!L461</f>
        <v>1235</v>
      </c>
      <c r="L287" s="8">
        <f>Расценки!G460</f>
        <v>1350</v>
      </c>
      <c r="M287" s="10">
        <f>'Нормы и нормо-часы'!X461</f>
        <v>8.5185185185185183E-2</v>
      </c>
      <c r="N287" s="9">
        <f>Расценки!I460</f>
        <v>1647</v>
      </c>
      <c r="O287" s="10">
        <f>Расценки!K460</f>
        <v>0.21999999999999997</v>
      </c>
      <c r="P287" s="7" t="str">
        <f>TEXT('Нормы и нормо-часы'!AC461,"0%")&amp;" / "&amp;TEXT('Нормы и нормо-часы'!AD461,"0%")</f>
        <v>25% / 25%</v>
      </c>
    </row>
    <row r="288" spans="1:16" x14ac:dyDescent="0.25">
      <c r="A288" s="7" t="s">
        <v>1375</v>
      </c>
      <c r="B288" s="7" t="s">
        <v>1376</v>
      </c>
      <c r="C288" s="7" t="s">
        <v>186</v>
      </c>
      <c r="D288" s="7" t="s">
        <v>203</v>
      </c>
      <c r="E288" s="15">
        <f>'Нормы и нормо-часы'!F465</f>
        <v>16</v>
      </c>
      <c r="F288" s="8">
        <f>'Нормы и нормо-часы'!K465</f>
        <v>12800</v>
      </c>
      <c r="G288" s="8">
        <f>Расценки!F464</f>
        <v>14000</v>
      </c>
      <c r="H288" s="10">
        <f>'Нормы и нормо-часы'!W465</f>
        <v>8.5714285714285715E-2</v>
      </c>
      <c r="I288" s="9">
        <f>Расценки!H464</f>
        <v>17067</v>
      </c>
      <c r="J288" s="10">
        <f>Расценки!J464</f>
        <v>0.21907142857142858</v>
      </c>
      <c r="K288" s="8">
        <f>'Нормы и нормо-часы'!L465</f>
        <v>15200</v>
      </c>
      <c r="L288" s="8">
        <f>Расценки!G464</f>
        <v>16000</v>
      </c>
      <c r="M288" s="10">
        <f>'Нормы и нормо-часы'!X465</f>
        <v>0.05</v>
      </c>
      <c r="N288" s="9">
        <f>Расценки!I464</f>
        <v>20267</v>
      </c>
      <c r="O288" s="10">
        <f>Расценки!K464</f>
        <v>0.26668749999999997</v>
      </c>
      <c r="P288" s="7" t="str">
        <f>TEXT('Нормы и нормо-часы'!AC465,"0%")&amp;" / "&amp;TEXT('Нормы и нормо-часы'!AD465,"0%")</f>
        <v>25% / 25%</v>
      </c>
    </row>
    <row r="289" spans="1:16" x14ac:dyDescent="0.25">
      <c r="A289" s="7" t="s">
        <v>1399</v>
      </c>
      <c r="B289" s="7" t="s">
        <v>1400</v>
      </c>
      <c r="C289" s="7" t="s">
        <v>28</v>
      </c>
      <c r="D289" s="7" t="s">
        <v>203</v>
      </c>
      <c r="E289" s="15">
        <f>'Нормы и нормо-часы'!F474</f>
        <v>12</v>
      </c>
      <c r="F289" s="8">
        <f>'Нормы и нормо-часы'!K474</f>
        <v>9600</v>
      </c>
      <c r="G289" s="8">
        <f>Расценки!F473</f>
        <v>12000</v>
      </c>
      <c r="H289" s="10">
        <f>'Нормы и нормо-часы'!W474</f>
        <v>0.2</v>
      </c>
      <c r="I289" s="9">
        <f>Расценки!H473</f>
        <v>12800</v>
      </c>
      <c r="J289" s="10">
        <f>Расценки!J473</f>
        <v>6.6666666666666652E-2</v>
      </c>
      <c r="K289" s="8">
        <f>'Нормы и нормо-часы'!L474</f>
        <v>11400</v>
      </c>
      <c r="L289" s="8">
        <f>Расценки!G473</f>
        <v>14000</v>
      </c>
      <c r="M289" s="10">
        <f>'Нормы и нормо-часы'!X474</f>
        <v>0.18571428571428572</v>
      </c>
      <c r="N289" s="9">
        <f>Расценки!I473</f>
        <v>15200</v>
      </c>
      <c r="O289" s="10">
        <f>Расценки!K473</f>
        <v>8.5714285714285632E-2</v>
      </c>
      <c r="P289" s="7" t="str">
        <f>TEXT('Нормы и нормо-часы'!AC474,"0%")&amp;" / "&amp;TEXT('Нормы и нормо-часы'!AD474,"0%")</f>
        <v>25% / 25%</v>
      </c>
    </row>
    <row r="290" spans="1:16" x14ac:dyDescent="0.25">
      <c r="A290" s="7" t="s">
        <v>1405</v>
      </c>
      <c r="B290" s="7" t="s">
        <v>1406</v>
      </c>
      <c r="C290" s="7" t="s">
        <v>186</v>
      </c>
      <c r="D290" s="7" t="s">
        <v>41</v>
      </c>
      <c r="E290" s="15">
        <f>'Нормы и нормо-часы'!F477</f>
        <v>45</v>
      </c>
      <c r="F290" s="8">
        <f>'Нормы и нормо-часы'!K477</f>
        <v>40500</v>
      </c>
      <c r="G290" s="8">
        <f>Расценки!F476</f>
        <v>45000</v>
      </c>
      <c r="H290" s="10">
        <f>'Нормы и нормо-часы'!W477</f>
        <v>0.1</v>
      </c>
      <c r="I290" s="9">
        <f>Расценки!H476</f>
        <v>54000</v>
      </c>
      <c r="J290" s="10">
        <f>Расценки!J476</f>
        <v>0.19999999999999996</v>
      </c>
      <c r="K290" s="8">
        <f>'Нормы и нормо-часы'!L477</f>
        <v>48600</v>
      </c>
      <c r="L290" s="8">
        <f>Расценки!G476</f>
        <v>52000</v>
      </c>
      <c r="M290" s="10">
        <f>'Нормы и нормо-часы'!X477</f>
        <v>6.5384615384615388E-2</v>
      </c>
      <c r="N290" s="9">
        <f>Расценки!I476</f>
        <v>64800</v>
      </c>
      <c r="O290" s="10">
        <f>Расценки!K476</f>
        <v>0.24615384615384617</v>
      </c>
      <c r="P290" s="7" t="str">
        <f>TEXT('Нормы и нормо-часы'!AC477,"0%")&amp;" / "&amp;TEXT('Нормы и нормо-часы'!AD477,"0%")</f>
        <v>25% / 25%</v>
      </c>
    </row>
    <row r="291" spans="1:16" x14ac:dyDescent="0.25">
      <c r="A291" s="7" t="s">
        <v>1407</v>
      </c>
      <c r="B291" s="7" t="s">
        <v>1408</v>
      </c>
      <c r="C291" s="7" t="s">
        <v>186</v>
      </c>
      <c r="D291" s="7" t="s">
        <v>41</v>
      </c>
      <c r="E291" s="15">
        <f>'Нормы и нормо-часы'!F478</f>
        <v>80</v>
      </c>
      <c r="F291" s="8">
        <f>'Нормы и нормо-часы'!K478</f>
        <v>72000</v>
      </c>
      <c r="G291" s="8">
        <f>Расценки!F477</f>
        <v>70000</v>
      </c>
      <c r="H291" s="10">
        <f>'Нормы и нормо-часы'!W478</f>
        <v>-2.8571428571428571E-2</v>
      </c>
      <c r="I291" s="9">
        <f>Расценки!H477</f>
        <v>96000</v>
      </c>
      <c r="J291" s="10">
        <f>Расценки!J477</f>
        <v>0.37142857142857144</v>
      </c>
      <c r="K291" s="8">
        <f>'Нормы и нормо-часы'!L478</f>
        <v>86400</v>
      </c>
      <c r="L291" s="8">
        <f>Расценки!G477</f>
        <v>80000</v>
      </c>
      <c r="M291" s="10">
        <f>'Нормы и нормо-часы'!X478</f>
        <v>-0.08</v>
      </c>
      <c r="N291" s="9">
        <f>Расценки!I477</f>
        <v>115200</v>
      </c>
      <c r="O291" s="10">
        <f>Расценки!K477</f>
        <v>0.43999999999999995</v>
      </c>
      <c r="P291" s="7" t="str">
        <f>TEXT('Нормы и нормо-часы'!AC478,"0%")&amp;" / "&amp;TEXT('Нормы и нормо-часы'!AD478,"0%")</f>
        <v>25% / 25%</v>
      </c>
    </row>
    <row r="292" spans="1:16" x14ac:dyDescent="0.25">
      <c r="A292" s="7" t="s">
        <v>1411</v>
      </c>
      <c r="B292" s="7" t="s">
        <v>1412</v>
      </c>
      <c r="C292" s="7" t="s">
        <v>177</v>
      </c>
      <c r="D292" s="7" t="s">
        <v>41</v>
      </c>
      <c r="E292" s="15">
        <f>'Нормы и нормо-часы'!F479</f>
        <v>0.5</v>
      </c>
      <c r="F292" s="8">
        <f>'Нормы и нормо-часы'!K479</f>
        <v>450</v>
      </c>
      <c r="G292" s="8">
        <f>Расценки!F478</f>
        <v>600</v>
      </c>
      <c r="H292" s="10">
        <f>'Нормы и нормо-часы'!W479</f>
        <v>0.25</v>
      </c>
      <c r="I292" s="9">
        <f>Расценки!H478</f>
        <v>600</v>
      </c>
      <c r="J292" s="10">
        <f>Расценки!J478</f>
        <v>0</v>
      </c>
      <c r="K292" s="8">
        <f>'Нормы и нормо-часы'!L479</f>
        <v>540</v>
      </c>
      <c r="L292" s="8">
        <f>Расценки!G478</f>
        <v>700</v>
      </c>
      <c r="M292" s="10">
        <f>'Нормы и нормо-часы'!X479</f>
        <v>0.22857142857142856</v>
      </c>
      <c r="N292" s="9">
        <f>Расценки!I478</f>
        <v>720</v>
      </c>
      <c r="O292" s="10">
        <f>Расценки!K478</f>
        <v>2.857142857142847E-2</v>
      </c>
      <c r="P292" s="7" t="str">
        <f>TEXT('Нормы и нормо-часы'!AC479,"0%")&amp;" / "&amp;TEXT('Нормы и нормо-часы'!AD479,"0%")</f>
        <v>25% / 25%</v>
      </c>
    </row>
    <row r="293" spans="1:16" x14ac:dyDescent="0.25">
      <c r="A293" s="7" t="s">
        <v>1445</v>
      </c>
      <c r="B293" s="7" t="s">
        <v>1446</v>
      </c>
      <c r="C293" s="7" t="s">
        <v>186</v>
      </c>
      <c r="D293" s="7" t="s">
        <v>41</v>
      </c>
      <c r="E293" s="15">
        <f>'Нормы и нормо-часы'!F493</f>
        <v>35</v>
      </c>
      <c r="F293" s="8">
        <f>'Нормы и нормо-часы'!K493</f>
        <v>31500</v>
      </c>
      <c r="G293" s="8">
        <f>Расценки!F492</f>
        <v>32000</v>
      </c>
      <c r="H293" s="10">
        <f>'Нормы и нормо-часы'!W493</f>
        <v>1.5625E-2</v>
      </c>
      <c r="I293" s="9">
        <f>Расценки!H492</f>
        <v>42000</v>
      </c>
      <c r="J293" s="10">
        <f>Расценки!J492</f>
        <v>0.3125</v>
      </c>
      <c r="K293" s="8">
        <f>'Нормы и нормо-часы'!L493</f>
        <v>37800</v>
      </c>
      <c r="L293" s="8">
        <f>Расценки!G492</f>
        <v>36000</v>
      </c>
      <c r="M293" s="10">
        <f>'Нормы и нормо-часы'!X493</f>
        <v>-0.05</v>
      </c>
      <c r="N293" s="9">
        <f>Расценки!I492</f>
        <v>50400</v>
      </c>
      <c r="O293" s="10">
        <f>Расценки!K492</f>
        <v>0.39999999999999991</v>
      </c>
      <c r="P293" s="7" t="str">
        <f>TEXT('Нормы и нормо-часы'!AC493,"0%")&amp;" / "&amp;TEXT('Нормы и нормо-часы'!AD493,"0%")</f>
        <v>25% / 25%</v>
      </c>
    </row>
    <row r="294" spans="1:16" x14ac:dyDescent="0.25">
      <c r="A294" s="7" t="s">
        <v>1449</v>
      </c>
      <c r="B294" s="7" t="s">
        <v>1450</v>
      </c>
      <c r="C294" s="7" t="s">
        <v>54</v>
      </c>
      <c r="D294" s="7" t="s">
        <v>41</v>
      </c>
      <c r="E294" s="15">
        <f>'Нормы и нормо-часы'!F494</f>
        <v>0.9</v>
      </c>
      <c r="F294" s="8">
        <f>'Нормы и нормо-часы'!K494</f>
        <v>810</v>
      </c>
      <c r="G294" s="8">
        <f>Расценки!F493</f>
        <v>1000</v>
      </c>
      <c r="H294" s="10">
        <f>'Нормы и нормо-часы'!W494</f>
        <v>0.19</v>
      </c>
      <c r="I294" s="9">
        <f>Расценки!H493</f>
        <v>1080</v>
      </c>
      <c r="J294" s="10">
        <f>Расценки!J493</f>
        <v>8.0000000000000071E-2</v>
      </c>
      <c r="K294" s="8">
        <f>'Нормы и нормо-часы'!L494</f>
        <v>972</v>
      </c>
      <c r="L294" s="8">
        <f>Расценки!G493</f>
        <v>1150</v>
      </c>
      <c r="M294" s="10">
        <f>'Нормы и нормо-часы'!X494</f>
        <v>0.15478260869565216</v>
      </c>
      <c r="N294" s="9">
        <f>Расценки!I493</f>
        <v>1296</v>
      </c>
      <c r="O294" s="10">
        <f>Расценки!K493</f>
        <v>0.12695652173913041</v>
      </c>
      <c r="P294" s="7" t="str">
        <f>TEXT('Нормы и нормо-часы'!AC494,"0%")&amp;" / "&amp;TEXT('Нормы и нормо-часы'!AD494,"0%")</f>
        <v>25% / 25%</v>
      </c>
    </row>
    <row r="295" spans="1:16" x14ac:dyDescent="0.25">
      <c r="A295" s="7" t="s">
        <v>1496</v>
      </c>
      <c r="B295" s="7" t="s">
        <v>1497</v>
      </c>
      <c r="C295" s="7" t="s">
        <v>177</v>
      </c>
      <c r="D295" s="7" t="s">
        <v>41</v>
      </c>
      <c r="E295" s="15">
        <f>'Нормы и нормо-часы'!F509</f>
        <v>0.05</v>
      </c>
      <c r="F295" s="8">
        <f>'Нормы и нормо-часы'!K509</f>
        <v>45</v>
      </c>
      <c r="G295" s="8">
        <f>Расценки!F508</f>
        <v>60</v>
      </c>
      <c r="H295" s="10">
        <f>'Нормы и нормо-часы'!W509</f>
        <v>0.25</v>
      </c>
      <c r="I295" s="9">
        <f>Расценки!H508</f>
        <v>60</v>
      </c>
      <c r="J295" s="10">
        <f>Расценки!J508</f>
        <v>0</v>
      </c>
      <c r="K295" s="8">
        <f>'Нормы и нормо-часы'!L509</f>
        <v>54</v>
      </c>
      <c r="L295" s="8">
        <f>Расценки!G508</f>
        <v>70</v>
      </c>
      <c r="M295" s="10">
        <f>'Нормы и нормо-часы'!X509</f>
        <v>0.22857142857142856</v>
      </c>
      <c r="N295" s="9">
        <f>Расценки!I508</f>
        <v>72</v>
      </c>
      <c r="O295" s="10">
        <f>Расценки!K508</f>
        <v>2.857142857142847E-2</v>
      </c>
      <c r="P295" s="7" t="str">
        <f>TEXT('Нормы и нормо-часы'!AC509,"0%")&amp;" / "&amp;TEXT('Нормы и нормо-часы'!AD509,"0%")</f>
        <v>25% / 25%</v>
      </c>
    </row>
    <row r="296" spans="1:16" x14ac:dyDescent="0.25">
      <c r="A296" s="7" t="s">
        <v>1506</v>
      </c>
      <c r="B296" s="7" t="s">
        <v>1507</v>
      </c>
      <c r="C296" s="7" t="s">
        <v>54</v>
      </c>
      <c r="D296" s="7" t="s">
        <v>41</v>
      </c>
      <c r="E296" s="15">
        <f>'Нормы и нормо-часы'!F513</f>
        <v>1</v>
      </c>
      <c r="F296" s="8">
        <f>'Нормы и нормо-часы'!K513</f>
        <v>900</v>
      </c>
      <c r="G296" s="8">
        <f>Расценки!F512</f>
        <v>1100</v>
      </c>
      <c r="H296" s="10">
        <f>'Нормы и нормо-часы'!W513</f>
        <v>0.18181818181818182</v>
      </c>
      <c r="I296" s="9">
        <f>Расценки!H512</f>
        <v>1200</v>
      </c>
      <c r="J296" s="10">
        <f>Расценки!J512</f>
        <v>9.0909090909090828E-2</v>
      </c>
      <c r="K296" s="8">
        <f>'Нормы и нормо-часы'!L513</f>
        <v>1080</v>
      </c>
      <c r="L296" s="8">
        <f>Расценки!G512</f>
        <v>1250</v>
      </c>
      <c r="M296" s="10">
        <f>'Нормы и нормо-часы'!X513</f>
        <v>0.13600000000000001</v>
      </c>
      <c r="N296" s="9">
        <f>Расценки!I512</f>
        <v>1440</v>
      </c>
      <c r="O296" s="10">
        <f>Расценки!K512</f>
        <v>0.15199999999999991</v>
      </c>
      <c r="P296" s="7" t="str">
        <f>TEXT('Нормы и нормо-часы'!AC513,"0%")&amp;" / "&amp;TEXT('Нормы и нормо-часы'!AD513,"0%")</f>
        <v>25% / 25%</v>
      </c>
    </row>
    <row r="297" spans="1:16" x14ac:dyDescent="0.25">
      <c r="A297" s="7" t="s">
        <v>1517</v>
      </c>
      <c r="B297" s="7" t="s">
        <v>1518</v>
      </c>
      <c r="C297" s="7" t="s">
        <v>54</v>
      </c>
      <c r="D297" s="7" t="s">
        <v>279</v>
      </c>
      <c r="E297" s="15">
        <f>'Нормы и нормо-часы'!F519</f>
        <v>0.25</v>
      </c>
      <c r="F297" s="8">
        <f>'Нормы и нормо-часы'!K519</f>
        <v>188</v>
      </c>
      <c r="G297" s="8">
        <f>Расценки!F518</f>
        <v>250</v>
      </c>
      <c r="H297" s="10">
        <f>'Нормы и нормо-часы'!W519</f>
        <v>0.248</v>
      </c>
      <c r="I297" s="9">
        <f>Расценки!H518</f>
        <v>251</v>
      </c>
      <c r="J297" s="10">
        <f>Расценки!J518</f>
        <v>4.0000000000000036E-3</v>
      </c>
      <c r="K297" s="8">
        <f>'Нормы и нормо-часы'!L519</f>
        <v>225</v>
      </c>
      <c r="L297" s="8">
        <f>Расценки!G518</f>
        <v>290</v>
      </c>
      <c r="M297" s="10">
        <f>'Нормы и нормо-часы'!X519</f>
        <v>0.22413793103448276</v>
      </c>
      <c r="N297" s="9">
        <f>Расценки!I518</f>
        <v>300</v>
      </c>
      <c r="O297" s="10">
        <f>Расценки!K518</f>
        <v>3.4482758620689724E-2</v>
      </c>
      <c r="P297" s="7" t="str">
        <f>TEXT('Нормы и нормо-часы'!AC519,"0%")&amp;" / "&amp;TEXT('Нормы и нормо-часы'!AD519,"0%")</f>
        <v>25% / 25%</v>
      </c>
    </row>
    <row r="298" spans="1:16" x14ac:dyDescent="0.25">
      <c r="A298" s="7" t="s">
        <v>1557</v>
      </c>
      <c r="B298" s="7" t="s">
        <v>1558</v>
      </c>
      <c r="C298" s="7" t="s">
        <v>40</v>
      </c>
      <c r="D298" s="7" t="s">
        <v>203</v>
      </c>
      <c r="E298" s="15">
        <f>'Нормы и нормо-часы'!F533</f>
        <v>18</v>
      </c>
      <c r="F298" s="8">
        <f>'Нормы и нормо-часы'!K533</f>
        <v>14400</v>
      </c>
      <c r="G298" s="8">
        <f>Расценки!F532</f>
        <v>16000</v>
      </c>
      <c r="H298" s="10">
        <f>'Нормы и нормо-часы'!W533</f>
        <v>0.1</v>
      </c>
      <c r="I298" s="9">
        <f>Расценки!H532</f>
        <v>19200</v>
      </c>
      <c r="J298" s="10">
        <f>Расценки!J532</f>
        <v>0.19999999999999996</v>
      </c>
      <c r="K298" s="8">
        <f>'Нормы и нормо-часы'!L533</f>
        <v>17100</v>
      </c>
      <c r="L298" s="8">
        <f>Расценки!G532</f>
        <v>18000</v>
      </c>
      <c r="M298" s="10">
        <f>'Нормы и нормо-часы'!X533</f>
        <v>0.05</v>
      </c>
      <c r="N298" s="9">
        <f>Расценки!I532</f>
        <v>22800</v>
      </c>
      <c r="O298" s="10">
        <f>Расценки!K532</f>
        <v>0.26666666666666661</v>
      </c>
      <c r="P298" s="7" t="str">
        <f>TEXT('Нормы и нормо-часы'!AC533,"0%")&amp;" / "&amp;TEXT('Нормы и нормо-часы'!AD533,"0%")</f>
        <v>25% / 25%</v>
      </c>
    </row>
    <row r="299" spans="1:16" x14ac:dyDescent="0.25">
      <c r="A299" s="7" t="s">
        <v>1563</v>
      </c>
      <c r="B299" s="7" t="s">
        <v>1564</v>
      </c>
      <c r="C299" s="7" t="s">
        <v>28</v>
      </c>
      <c r="D299" s="7" t="s">
        <v>355</v>
      </c>
      <c r="E299" s="15">
        <f>'Нормы и нормо-часы'!F536</f>
        <v>3.5</v>
      </c>
      <c r="F299" s="8">
        <f>'Нормы и нормо-часы'!K536</f>
        <v>2800</v>
      </c>
      <c r="G299" s="8">
        <f>Расценки!F535</f>
        <v>3500</v>
      </c>
      <c r="H299" s="10">
        <f>'Нормы и нормо-часы'!W536</f>
        <v>0.2</v>
      </c>
      <c r="I299" s="9">
        <f>Расценки!H535</f>
        <v>3734</v>
      </c>
      <c r="J299" s="10">
        <f>Расценки!J535</f>
        <v>6.6857142857142948E-2</v>
      </c>
      <c r="K299" s="8">
        <f>'Нормы и нормо-часы'!L536</f>
        <v>3325</v>
      </c>
      <c r="L299" s="8">
        <f>Расценки!G535</f>
        <v>4000</v>
      </c>
      <c r="M299" s="10">
        <f>'Нормы и нормо-часы'!X536</f>
        <v>0.16875000000000001</v>
      </c>
      <c r="N299" s="9">
        <f>Расценки!I535</f>
        <v>4434</v>
      </c>
      <c r="O299" s="10">
        <f>Расценки!K535</f>
        <v>0.10850000000000004</v>
      </c>
      <c r="P299" s="7" t="str">
        <f>TEXT('Нормы и нормо-часы'!AC536,"0%")&amp;" / "&amp;TEXT('Нормы и нормо-часы'!AD536,"0%")</f>
        <v>25% / 25%</v>
      </c>
    </row>
    <row r="300" spans="1:16" x14ac:dyDescent="0.25">
      <c r="A300" s="7" t="s">
        <v>1571</v>
      </c>
      <c r="B300" s="7" t="s">
        <v>1572</v>
      </c>
      <c r="C300" s="7" t="s">
        <v>28</v>
      </c>
      <c r="D300" s="7" t="s">
        <v>355</v>
      </c>
      <c r="E300" s="15">
        <f>'Нормы и нормо-часы'!F538</f>
        <v>5</v>
      </c>
      <c r="F300" s="8">
        <f>'Нормы и нормо-часы'!K538</f>
        <v>4000</v>
      </c>
      <c r="G300" s="8">
        <f>Расценки!F537</f>
        <v>5000</v>
      </c>
      <c r="H300" s="10">
        <f>'Нормы и нормо-часы'!W538</f>
        <v>0.2</v>
      </c>
      <c r="I300" s="9">
        <f>Расценки!H537</f>
        <v>5334</v>
      </c>
      <c r="J300" s="10">
        <f>Расценки!J537</f>
        <v>6.6799999999999971E-2</v>
      </c>
      <c r="K300" s="8">
        <f>'Нормы и нормо-часы'!L538</f>
        <v>4750</v>
      </c>
      <c r="L300" s="8">
        <f>Расценки!G537</f>
        <v>5800</v>
      </c>
      <c r="M300" s="10">
        <f>'Нормы и нормо-часы'!X538</f>
        <v>0.18103448275862069</v>
      </c>
      <c r="N300" s="9">
        <f>Расценки!I537</f>
        <v>6334</v>
      </c>
      <c r="O300" s="10">
        <f>Расценки!K537</f>
        <v>9.2068965517241308E-2</v>
      </c>
      <c r="P300" s="7" t="str">
        <f>TEXT('Нормы и нормо-часы'!AC538,"0%")&amp;" / "&amp;TEXT('Нормы и нормо-часы'!AD538,"0%")</f>
        <v>25% / 25%</v>
      </c>
    </row>
    <row r="301" spans="1:16" x14ac:dyDescent="0.25">
      <c r="A301" s="7" t="s">
        <v>1574</v>
      </c>
      <c r="B301" s="7" t="s">
        <v>1575</v>
      </c>
      <c r="C301" s="7" t="s">
        <v>186</v>
      </c>
      <c r="D301" s="7" t="s">
        <v>355</v>
      </c>
      <c r="E301" s="15">
        <f>'Нормы и нормо-часы'!F539</f>
        <v>20</v>
      </c>
      <c r="F301" s="8">
        <f>'Нормы и нормо-часы'!K539</f>
        <v>16000</v>
      </c>
      <c r="G301" s="8">
        <f>Расценки!F538</f>
        <v>18000</v>
      </c>
      <c r="H301" s="10">
        <f>'Нормы и нормо-часы'!W539</f>
        <v>0.1111111111111111</v>
      </c>
      <c r="I301" s="9">
        <f>Расценки!H538</f>
        <v>21334</v>
      </c>
      <c r="J301" s="10">
        <f>Расценки!J538</f>
        <v>0.18522222222222218</v>
      </c>
      <c r="K301" s="8">
        <f>'Нормы и нормо-часы'!L539</f>
        <v>19000</v>
      </c>
      <c r="L301" s="8">
        <f>Расценки!G538</f>
        <v>20000</v>
      </c>
      <c r="M301" s="10">
        <f>'Нормы и нормо-часы'!X539</f>
        <v>0.05</v>
      </c>
      <c r="N301" s="9">
        <f>Расценки!I538</f>
        <v>25334</v>
      </c>
      <c r="O301" s="10">
        <f>Расценки!K538</f>
        <v>0.26669999999999994</v>
      </c>
      <c r="P301" s="7" t="str">
        <f>TEXT('Нормы и нормо-часы'!AC539,"0%")&amp;" / "&amp;TEXT('Нормы и нормо-часы'!AD539,"0%")</f>
        <v>25% / 25%</v>
      </c>
    </row>
    <row r="302" spans="1:16" x14ac:dyDescent="0.25">
      <c r="A302" s="7" t="s">
        <v>1581</v>
      </c>
      <c r="B302" s="7" t="s">
        <v>1582</v>
      </c>
      <c r="C302" s="7" t="s">
        <v>28</v>
      </c>
      <c r="D302" s="7" t="s">
        <v>355</v>
      </c>
      <c r="E302" s="15">
        <f>'Нормы и нормо-часы'!F541</f>
        <v>3</v>
      </c>
      <c r="F302" s="8">
        <f>'Нормы и нормо-часы'!K541</f>
        <v>2400</v>
      </c>
      <c r="G302" s="8">
        <f>Расценки!F540</f>
        <v>3200</v>
      </c>
      <c r="H302" s="10">
        <f>'Нормы и нормо-часы'!W541</f>
        <v>0.25</v>
      </c>
      <c r="I302" s="9">
        <f>Расценки!H540</f>
        <v>3200</v>
      </c>
      <c r="J302" s="10">
        <f>Расценки!J540</f>
        <v>0</v>
      </c>
      <c r="K302" s="8">
        <f>'Нормы и нормо-часы'!L541</f>
        <v>2850</v>
      </c>
      <c r="L302" s="8">
        <f>Расценки!G540</f>
        <v>3700</v>
      </c>
      <c r="M302" s="10">
        <f>'Нормы и нормо-часы'!X541</f>
        <v>0.22972972972972974</v>
      </c>
      <c r="N302" s="9">
        <f>Расценки!I540</f>
        <v>3800</v>
      </c>
      <c r="O302" s="10">
        <f>Расценки!K540</f>
        <v>2.7027027027026973E-2</v>
      </c>
      <c r="P302" s="7" t="str">
        <f>TEXT('Нормы и нормо-часы'!AC541,"0%")&amp;" / "&amp;TEXT('Нормы и нормо-часы'!AD541,"0%")</f>
        <v>25% / 25%</v>
      </c>
    </row>
    <row r="303" spans="1:16" x14ac:dyDescent="0.25">
      <c r="A303" s="7" t="s">
        <v>1583</v>
      </c>
      <c r="B303" s="7" t="s">
        <v>1584</v>
      </c>
      <c r="C303" s="7" t="s">
        <v>28</v>
      </c>
      <c r="D303" s="7" t="s">
        <v>355</v>
      </c>
      <c r="E303" s="15">
        <f>'Нормы и нормо-часы'!F542</f>
        <v>6</v>
      </c>
      <c r="F303" s="8">
        <f>'Нормы и нормо-часы'!K542</f>
        <v>4800</v>
      </c>
      <c r="G303" s="8">
        <f>Расценки!F541</f>
        <v>5500</v>
      </c>
      <c r="H303" s="10">
        <f>'Нормы и нормо-часы'!W542</f>
        <v>0.12727272727272726</v>
      </c>
      <c r="I303" s="9">
        <f>Расценки!H541</f>
        <v>6400</v>
      </c>
      <c r="J303" s="10">
        <f>Расценки!J541</f>
        <v>0.16363636363636358</v>
      </c>
      <c r="K303" s="8">
        <f>'Нормы и нормо-часы'!L542</f>
        <v>5700</v>
      </c>
      <c r="L303" s="8">
        <f>Расценки!G541</f>
        <v>6300</v>
      </c>
      <c r="M303" s="10">
        <f>'Нормы и нормо-часы'!X542</f>
        <v>9.5238095238095233E-2</v>
      </c>
      <c r="N303" s="9">
        <f>Расценки!I541</f>
        <v>7600</v>
      </c>
      <c r="O303" s="10">
        <f>Расценки!K541</f>
        <v>0.20634920634920628</v>
      </c>
      <c r="P303" s="7" t="str">
        <f>TEXT('Нормы и нормо-часы'!AC542,"0%")&amp;" / "&amp;TEXT('Нормы и нормо-часы'!AD542,"0%")</f>
        <v>25% / 25%</v>
      </c>
    </row>
    <row r="304" spans="1:16" x14ac:dyDescent="0.25">
      <c r="A304" s="7" t="s">
        <v>1586</v>
      </c>
      <c r="B304" s="7" t="s">
        <v>1587</v>
      </c>
      <c r="C304" s="7" t="s">
        <v>54</v>
      </c>
      <c r="D304" s="7" t="s">
        <v>85</v>
      </c>
      <c r="E304" s="15">
        <f>'Нормы и нормо-часы'!F543</f>
        <v>0.4</v>
      </c>
      <c r="F304" s="8">
        <f>'Нормы и нормо-часы'!K543</f>
        <v>440</v>
      </c>
      <c r="G304" s="8">
        <f>Расценки!F542</f>
        <v>450</v>
      </c>
      <c r="H304" s="10">
        <f>'Нормы и нормо-часы'!W543</f>
        <v>2.2222222222222223E-2</v>
      </c>
      <c r="I304" s="9">
        <f>Расценки!H542</f>
        <v>587</v>
      </c>
      <c r="J304" s="10">
        <f>Расценки!J542</f>
        <v>0.30444444444444452</v>
      </c>
      <c r="K304" s="8">
        <f>'Нормы и нормо-часы'!L543</f>
        <v>520</v>
      </c>
      <c r="L304" s="8">
        <f>Расценки!G542</f>
        <v>520</v>
      </c>
      <c r="M304" s="10">
        <f>'Нормы и нормо-часы'!X543</f>
        <v>0</v>
      </c>
      <c r="N304" s="9">
        <f>Расценки!I542</f>
        <v>694</v>
      </c>
      <c r="O304" s="10">
        <f>Расценки!K542</f>
        <v>0.33461538461538454</v>
      </c>
      <c r="P304" s="7" t="str">
        <f>TEXT('Нормы и нормо-часы'!AC543,"0%")&amp;" / "&amp;TEXT('Нормы и нормо-часы'!AD543,"0%")</f>
        <v>25% / 25%</v>
      </c>
    </row>
    <row r="305" spans="1:16" x14ac:dyDescent="0.25">
      <c r="A305" s="7" t="s">
        <v>1599</v>
      </c>
      <c r="B305" s="7" t="s">
        <v>1600</v>
      </c>
      <c r="C305" s="7" t="s">
        <v>28</v>
      </c>
      <c r="D305" s="7" t="s">
        <v>85</v>
      </c>
      <c r="E305" s="15">
        <f>'Нормы и нормо-часы'!F548</f>
        <v>3.5</v>
      </c>
      <c r="F305" s="8">
        <f>'Нормы и нормо-часы'!K548</f>
        <v>3850</v>
      </c>
      <c r="G305" s="8">
        <f>Расценки!F547</f>
        <v>3800</v>
      </c>
      <c r="H305" s="10">
        <f>'Нормы и нормо-часы'!W548</f>
        <v>-1.3157894736842105E-2</v>
      </c>
      <c r="I305" s="9">
        <f>Расценки!H547</f>
        <v>5134</v>
      </c>
      <c r="J305" s="10">
        <f>Расценки!J547</f>
        <v>0.35105263157894728</v>
      </c>
      <c r="K305" s="8">
        <f>'Нормы и нормо-часы'!L548</f>
        <v>4550</v>
      </c>
      <c r="L305" s="8">
        <f>Расценки!G547</f>
        <v>4300</v>
      </c>
      <c r="M305" s="10">
        <f>'Нормы и нормо-часы'!X548</f>
        <v>-5.8139534883720929E-2</v>
      </c>
      <c r="N305" s="9">
        <f>Расценки!I547</f>
        <v>6067</v>
      </c>
      <c r="O305" s="10">
        <f>Расценки!K547</f>
        <v>0.41093023255813943</v>
      </c>
      <c r="P305" s="7" t="str">
        <f>TEXT('Нормы и нормо-часы'!AC548,"0%")&amp;" / "&amp;TEXT('Нормы и нормо-часы'!AD548,"0%")</f>
        <v>25% / 25%</v>
      </c>
    </row>
    <row r="306" spans="1:16" x14ac:dyDescent="0.25">
      <c r="A306" s="7" t="s">
        <v>1603</v>
      </c>
      <c r="B306" s="7" t="s">
        <v>1604</v>
      </c>
      <c r="C306" s="7" t="s">
        <v>28</v>
      </c>
      <c r="D306" s="7" t="s">
        <v>85</v>
      </c>
      <c r="E306" s="15">
        <f>'Нормы и нормо-часы'!F549</f>
        <v>4</v>
      </c>
      <c r="F306" s="8">
        <f>'Нормы и нормо-часы'!K549</f>
        <v>4400</v>
      </c>
      <c r="G306" s="8">
        <f>Расценки!F548</f>
        <v>4200</v>
      </c>
      <c r="H306" s="10">
        <f>'Нормы и нормо-часы'!W549</f>
        <v>-4.7619047619047616E-2</v>
      </c>
      <c r="I306" s="9">
        <f>Расценки!H548</f>
        <v>5867</v>
      </c>
      <c r="J306" s="10">
        <f>Расценки!J548</f>
        <v>0.39690476190476187</v>
      </c>
      <c r="K306" s="8">
        <f>'Нормы и нормо-часы'!L549</f>
        <v>5200</v>
      </c>
      <c r="L306" s="8">
        <f>Расценки!G548</f>
        <v>4800</v>
      </c>
      <c r="M306" s="10">
        <f>'Нормы и нормо-часы'!X549</f>
        <v>-8.3333333333333329E-2</v>
      </c>
      <c r="N306" s="9">
        <f>Расценки!I548</f>
        <v>6934</v>
      </c>
      <c r="O306" s="10">
        <f>Расценки!K548</f>
        <v>0.44458333333333333</v>
      </c>
      <c r="P306" s="7" t="str">
        <f>TEXT('Нормы и нормо-часы'!AC549,"0%")&amp;" / "&amp;TEXT('Нормы и нормо-часы'!AD549,"0%")</f>
        <v>25% / 25%</v>
      </c>
    </row>
    <row r="307" spans="1:16" x14ac:dyDescent="0.25">
      <c r="A307" s="7" t="s">
        <v>1614</v>
      </c>
      <c r="B307" s="7" t="s">
        <v>1615</v>
      </c>
      <c r="C307" s="7" t="s">
        <v>54</v>
      </c>
      <c r="D307" s="7" t="s">
        <v>85</v>
      </c>
      <c r="E307" s="15">
        <f>'Нормы и нормо-часы'!F553</f>
        <v>0.7</v>
      </c>
      <c r="F307" s="8">
        <f>'Нормы и нормо-часы'!K553</f>
        <v>770</v>
      </c>
      <c r="G307" s="8">
        <f>Расценки!F552</f>
        <v>1000</v>
      </c>
      <c r="H307" s="10">
        <f>'Нормы и нормо-часы'!W553</f>
        <v>0.23</v>
      </c>
      <c r="I307" s="9">
        <f>Расценки!H552</f>
        <v>1027</v>
      </c>
      <c r="J307" s="10">
        <f>Расценки!J552</f>
        <v>2.6999999999999913E-2</v>
      </c>
      <c r="K307" s="8">
        <f>'Нормы и нормо-часы'!L553</f>
        <v>910</v>
      </c>
      <c r="L307" s="8">
        <f>Расценки!G552</f>
        <v>1150</v>
      </c>
      <c r="M307" s="10">
        <f>'Нормы и нормо-часы'!X553</f>
        <v>0.20869565217391303</v>
      </c>
      <c r="N307" s="9">
        <f>Расценки!I552</f>
        <v>1214</v>
      </c>
      <c r="O307" s="10">
        <f>Расценки!K552</f>
        <v>5.5652173913043557E-2</v>
      </c>
      <c r="P307" s="7" t="str">
        <f>TEXT('Нормы и нормо-часы'!AC553,"0%")&amp;" / "&amp;TEXT('Нормы и нормо-часы'!AD553,"0%")</f>
        <v>25% / 25%</v>
      </c>
    </row>
    <row r="308" spans="1:16" x14ac:dyDescent="0.25">
      <c r="A308" s="7" t="s">
        <v>1639</v>
      </c>
      <c r="B308" s="7" t="s">
        <v>1640</v>
      </c>
      <c r="C308" s="7" t="s">
        <v>54</v>
      </c>
      <c r="D308" s="7" t="s">
        <v>279</v>
      </c>
      <c r="E308" s="15">
        <f>'Нормы и нормо-часы'!F560</f>
        <v>0.45</v>
      </c>
      <c r="F308" s="8">
        <f>'Нормы и нормо-часы'!K560</f>
        <v>338</v>
      </c>
      <c r="G308" s="8">
        <f>Расценки!F559</f>
        <v>450</v>
      </c>
      <c r="H308" s="10">
        <f>'Нормы и нормо-часы'!W560</f>
        <v>0.24888888888888888</v>
      </c>
      <c r="I308" s="9">
        <f>Расценки!H559</f>
        <v>451</v>
      </c>
      <c r="J308" s="10">
        <f>Расценки!J559</f>
        <v>2.2222222222221255E-3</v>
      </c>
      <c r="K308" s="8">
        <f>'Нормы и нормо-часы'!L560</f>
        <v>405</v>
      </c>
      <c r="L308" s="8">
        <f>Расценки!G559</f>
        <v>520</v>
      </c>
      <c r="M308" s="10">
        <f>'Нормы и нормо-часы'!X560</f>
        <v>0.22115384615384615</v>
      </c>
      <c r="N308" s="9">
        <f>Расценки!I559</f>
        <v>540</v>
      </c>
      <c r="O308" s="10">
        <f>Расценки!K559</f>
        <v>3.8461538461538547E-2</v>
      </c>
      <c r="P308" s="7" t="str">
        <f>TEXT('Нормы и нормо-часы'!AC560,"0%")&amp;" / "&amp;TEXT('Нормы и нормо-часы'!AD560,"0%")</f>
        <v>25% / 25%</v>
      </c>
    </row>
    <row r="309" spans="1:16" x14ac:dyDescent="0.25">
      <c r="A309" s="7" t="s">
        <v>1651</v>
      </c>
      <c r="B309" s="7" t="s">
        <v>1652</v>
      </c>
      <c r="C309" s="7" t="s">
        <v>54</v>
      </c>
      <c r="D309" s="7" t="s">
        <v>85</v>
      </c>
      <c r="E309" s="15">
        <f>'Нормы и нормо-часы'!F565</f>
        <v>0.9</v>
      </c>
      <c r="F309" s="8">
        <f>'Нормы и нормо-часы'!K565</f>
        <v>990</v>
      </c>
      <c r="G309" s="8">
        <f>Расценки!F564</f>
        <v>1300</v>
      </c>
      <c r="H309" s="10">
        <f>'Нормы и нормо-часы'!W565</f>
        <v>0.23846153846153847</v>
      </c>
      <c r="I309" s="9">
        <f>Расценки!H564</f>
        <v>1320</v>
      </c>
      <c r="J309" s="10">
        <f>Расценки!J564</f>
        <v>1.538461538461533E-2</v>
      </c>
      <c r="K309" s="8">
        <f>'Нормы и нормо-часы'!L565</f>
        <v>1170</v>
      </c>
      <c r="L309" s="8">
        <f>Расценки!G564</f>
        <v>1500</v>
      </c>
      <c r="M309" s="10">
        <f>'Нормы и нормо-часы'!X565</f>
        <v>0.22</v>
      </c>
      <c r="N309" s="9">
        <f>Расценки!I564</f>
        <v>1560</v>
      </c>
      <c r="O309" s="10">
        <f>Расценки!K564</f>
        <v>4.0000000000000036E-2</v>
      </c>
      <c r="P309" s="7" t="str">
        <f>TEXT('Нормы и нормо-часы'!AC565,"0%")&amp;" / "&amp;TEXT('Нормы и нормо-часы'!AD565,"0%")</f>
        <v>25% / 25%</v>
      </c>
    </row>
    <row r="310" spans="1:16" x14ac:dyDescent="0.25">
      <c r="A310" s="7" t="s">
        <v>1653</v>
      </c>
      <c r="B310" s="7" t="s">
        <v>1654</v>
      </c>
      <c r="C310" s="7" t="s">
        <v>54</v>
      </c>
      <c r="D310" s="7" t="s">
        <v>85</v>
      </c>
      <c r="E310" s="15">
        <f>'Нормы и нормо-часы'!F566</f>
        <v>0.3</v>
      </c>
      <c r="F310" s="8">
        <f>'Нормы и нормо-часы'!K566</f>
        <v>330</v>
      </c>
      <c r="G310" s="8">
        <f>Расценки!F565</f>
        <v>400</v>
      </c>
      <c r="H310" s="10">
        <f>'Нормы и нормо-часы'!W566</f>
        <v>0.17499999999999999</v>
      </c>
      <c r="I310" s="9">
        <f>Расценки!H565</f>
        <v>440</v>
      </c>
      <c r="J310" s="10">
        <f>Расценки!J565</f>
        <v>0.10000000000000009</v>
      </c>
      <c r="K310" s="8">
        <f>'Нормы и нормо-часы'!L566</f>
        <v>390</v>
      </c>
      <c r="L310" s="8">
        <f>Расценки!G565</f>
        <v>460</v>
      </c>
      <c r="M310" s="10">
        <f>'Нормы и нормо-часы'!X566</f>
        <v>0.15217391304347827</v>
      </c>
      <c r="N310" s="9">
        <f>Расценки!I565</f>
        <v>520</v>
      </c>
      <c r="O310" s="10">
        <f>Расценки!K565</f>
        <v>0.13043478260869557</v>
      </c>
      <c r="P310" s="7" t="str">
        <f>TEXT('Нормы и нормо-часы'!AC566,"0%")&amp;" / "&amp;TEXT('Нормы и нормо-часы'!AD566,"0%")</f>
        <v>25% / 25%</v>
      </c>
    </row>
    <row r="311" spans="1:16" x14ac:dyDescent="0.25">
      <c r="A311" s="7" t="s">
        <v>1655</v>
      </c>
      <c r="B311" s="7" t="s">
        <v>1656</v>
      </c>
      <c r="C311" s="7" t="s">
        <v>50</v>
      </c>
      <c r="D311" s="7" t="s">
        <v>85</v>
      </c>
      <c r="E311" s="15">
        <f>'Нормы и нормо-часы'!F567</f>
        <v>0.4</v>
      </c>
      <c r="F311" s="8">
        <f>'Нормы и нормо-часы'!K567</f>
        <v>440</v>
      </c>
      <c r="G311" s="8">
        <f>Расценки!F566</f>
        <v>550</v>
      </c>
      <c r="H311" s="10">
        <f>'Нормы и нормо-часы'!W567</f>
        <v>0.2</v>
      </c>
      <c r="I311" s="9">
        <f>Расценки!H566</f>
        <v>587</v>
      </c>
      <c r="J311" s="10">
        <f>Расценки!J566</f>
        <v>6.7272727272727373E-2</v>
      </c>
      <c r="K311" s="8">
        <f>'Нормы и нормо-часы'!L567</f>
        <v>520</v>
      </c>
      <c r="L311" s="8">
        <f>Расценки!G566</f>
        <v>650</v>
      </c>
      <c r="M311" s="10">
        <f>'Нормы и нормо-часы'!X567</f>
        <v>0.2</v>
      </c>
      <c r="N311" s="9">
        <f>Расценки!I566</f>
        <v>694</v>
      </c>
      <c r="O311" s="10">
        <f>Расценки!K566</f>
        <v>6.7692307692307718E-2</v>
      </c>
      <c r="P311" s="7" t="str">
        <f>TEXT('Нормы и нормо-часы'!AC567,"0%")&amp;" / "&amp;TEXT('Нормы и нормо-часы'!AD567,"0%")</f>
        <v>25% / 25%</v>
      </c>
    </row>
    <row r="312" spans="1:16" x14ac:dyDescent="0.25">
      <c r="A312" s="7" t="s">
        <v>1657</v>
      </c>
      <c r="B312" s="7" t="s">
        <v>1658</v>
      </c>
      <c r="C312" s="7" t="s">
        <v>54</v>
      </c>
      <c r="D312" s="7" t="s">
        <v>279</v>
      </c>
      <c r="E312" s="15">
        <f>'Нормы и нормо-часы'!F568</f>
        <v>0.3</v>
      </c>
      <c r="F312" s="8">
        <f>'Нормы и нормо-часы'!K568</f>
        <v>225</v>
      </c>
      <c r="G312" s="8">
        <f>Расценки!F567</f>
        <v>280</v>
      </c>
      <c r="H312" s="10">
        <f>'Нормы и нормо-часы'!W568</f>
        <v>0.19642857142857142</v>
      </c>
      <c r="I312" s="9">
        <f>Расценки!H567</f>
        <v>300</v>
      </c>
      <c r="J312" s="10">
        <f>Расценки!J567</f>
        <v>7.1428571428571397E-2</v>
      </c>
      <c r="K312" s="8">
        <f>'Нормы и нормо-часы'!L568</f>
        <v>270</v>
      </c>
      <c r="L312" s="8">
        <f>Расценки!G567</f>
        <v>330</v>
      </c>
      <c r="M312" s="10">
        <f>'Нормы и нормо-часы'!X568</f>
        <v>0.18181818181818182</v>
      </c>
      <c r="N312" s="9">
        <f>Расценки!I567</f>
        <v>360</v>
      </c>
      <c r="O312" s="10">
        <f>Расценки!K567</f>
        <v>9.0909090909090828E-2</v>
      </c>
      <c r="P312" s="7" t="str">
        <f>TEXT('Нормы и нормо-часы'!AC568,"0%")&amp;" / "&amp;TEXT('Нормы и нормо-часы'!AD568,"0%")</f>
        <v>25% / 25%</v>
      </c>
    </row>
    <row r="313" spans="1:16" x14ac:dyDescent="0.25">
      <c r="A313" s="7" t="s">
        <v>1660</v>
      </c>
      <c r="B313" s="7" t="s">
        <v>1661</v>
      </c>
      <c r="C313" s="7" t="s">
        <v>54</v>
      </c>
      <c r="D313" s="7" t="s">
        <v>85</v>
      </c>
      <c r="E313" s="15">
        <f>'Нормы и нормо-часы'!F570</f>
        <v>1.2</v>
      </c>
      <c r="F313" s="8">
        <f>'Нормы и нормо-часы'!K570</f>
        <v>1320</v>
      </c>
      <c r="G313" s="8">
        <f>Расценки!F569</f>
        <v>1500</v>
      </c>
      <c r="H313" s="10">
        <f>'Нормы и нормо-часы'!W570</f>
        <v>0.12</v>
      </c>
      <c r="I313" s="9">
        <f>Расценки!H569</f>
        <v>1760</v>
      </c>
      <c r="J313" s="10">
        <f>Расценки!J569</f>
        <v>0.17333333333333334</v>
      </c>
      <c r="K313" s="8">
        <f>'Нормы и нормо-часы'!L570</f>
        <v>1560</v>
      </c>
      <c r="L313" s="8">
        <f>Расценки!G569</f>
        <v>1750</v>
      </c>
      <c r="M313" s="10">
        <f>'Нормы и нормо-часы'!X570</f>
        <v>0.10857142857142857</v>
      </c>
      <c r="N313" s="9">
        <f>Расценки!I569</f>
        <v>2080</v>
      </c>
      <c r="O313" s="10">
        <f>Расценки!K569</f>
        <v>0.18857142857142861</v>
      </c>
      <c r="P313" s="7" t="str">
        <f>TEXT('Нормы и нормо-часы'!AC570,"0%")&amp;" / "&amp;TEXT('Нормы и нормо-часы'!AD570,"0%")</f>
        <v>25% / 25%</v>
      </c>
    </row>
    <row r="314" spans="1:16" x14ac:dyDescent="0.25">
      <c r="A314" s="7" t="s">
        <v>1663</v>
      </c>
      <c r="B314" s="7" t="s">
        <v>1664</v>
      </c>
      <c r="C314" s="7" t="s">
        <v>54</v>
      </c>
      <c r="D314" s="7" t="s">
        <v>85</v>
      </c>
      <c r="E314" s="15">
        <f>'Нормы и нормо-часы'!F571</f>
        <v>2</v>
      </c>
      <c r="F314" s="8">
        <f>'Нормы и нормо-часы'!K571</f>
        <v>2200</v>
      </c>
      <c r="G314" s="8">
        <f>Расценки!F570</f>
        <v>2500</v>
      </c>
      <c r="H314" s="10">
        <f>'Нормы и нормо-часы'!W571</f>
        <v>0.12</v>
      </c>
      <c r="I314" s="9">
        <f>Расценки!H570</f>
        <v>2934</v>
      </c>
      <c r="J314" s="10">
        <f>Расценки!J570</f>
        <v>0.17359999999999998</v>
      </c>
      <c r="K314" s="8">
        <f>'Нормы и нормо-часы'!L571</f>
        <v>2600</v>
      </c>
      <c r="L314" s="8">
        <f>Расценки!G570</f>
        <v>2900</v>
      </c>
      <c r="M314" s="10">
        <f>'Нормы и нормо-часы'!X571</f>
        <v>0.10344827586206896</v>
      </c>
      <c r="N314" s="9">
        <f>Расценки!I570</f>
        <v>3467</v>
      </c>
      <c r="O314" s="10">
        <f>Расценки!K570</f>
        <v>0.19551724137931026</v>
      </c>
      <c r="P314" s="7" t="str">
        <f>TEXT('Нормы и нормо-часы'!AC571,"0%")&amp;" / "&amp;TEXT('Нормы и нормо-часы'!AD571,"0%")</f>
        <v>25% / 25%</v>
      </c>
    </row>
    <row r="315" spans="1:16" x14ac:dyDescent="0.25">
      <c r="A315" s="7" t="s">
        <v>1667</v>
      </c>
      <c r="B315" s="7" t="s">
        <v>1668</v>
      </c>
      <c r="C315" s="7" t="s">
        <v>54</v>
      </c>
      <c r="D315" s="7" t="s">
        <v>85</v>
      </c>
      <c r="E315" s="15">
        <f>'Нормы и нормо-часы'!F572</f>
        <v>0.6</v>
      </c>
      <c r="F315" s="8">
        <f>'Нормы и нормо-часы'!K572</f>
        <v>660</v>
      </c>
      <c r="G315" s="8">
        <f>Расценки!F571</f>
        <v>700</v>
      </c>
      <c r="H315" s="10">
        <f>'Нормы и нормо-часы'!W572</f>
        <v>5.7142857142857141E-2</v>
      </c>
      <c r="I315" s="9">
        <f>Расценки!H571</f>
        <v>880</v>
      </c>
      <c r="J315" s="10">
        <f>Расценки!J571</f>
        <v>0.25714285714285712</v>
      </c>
      <c r="K315" s="8">
        <f>'Нормы и нормо-часы'!L572</f>
        <v>780</v>
      </c>
      <c r="L315" s="8">
        <f>Расценки!G571</f>
        <v>800</v>
      </c>
      <c r="M315" s="10">
        <f>'Нормы и нормо-часы'!X572</f>
        <v>2.5000000000000001E-2</v>
      </c>
      <c r="N315" s="9">
        <f>Расценки!I571</f>
        <v>1040</v>
      </c>
      <c r="O315" s="10">
        <f>Расценки!K571</f>
        <v>0.30000000000000004</v>
      </c>
      <c r="P315" s="7" t="str">
        <f>TEXT('Нормы и нормо-часы'!AC572,"0%")&amp;" / "&amp;TEXT('Нормы и нормо-часы'!AD572,"0%")</f>
        <v>25% / 25%</v>
      </c>
    </row>
    <row r="316" spans="1:16" x14ac:dyDescent="0.25">
      <c r="A316" s="7" t="s">
        <v>1669</v>
      </c>
      <c r="B316" s="7" t="s">
        <v>1670</v>
      </c>
      <c r="C316" s="7" t="s">
        <v>54</v>
      </c>
      <c r="D316" s="7" t="s">
        <v>85</v>
      </c>
      <c r="E316" s="15">
        <f>'Нормы и нормо-часы'!F573</f>
        <v>1.2</v>
      </c>
      <c r="F316" s="8">
        <f>'Нормы и нормо-часы'!K573</f>
        <v>1320</v>
      </c>
      <c r="G316" s="8">
        <f>Расценки!F572</f>
        <v>1500</v>
      </c>
      <c r="H316" s="10">
        <f>'Нормы и нормо-часы'!W573</f>
        <v>0.12</v>
      </c>
      <c r="I316" s="9">
        <f>Расценки!H572</f>
        <v>1760</v>
      </c>
      <c r="J316" s="10">
        <f>Расценки!J572</f>
        <v>0.17333333333333334</v>
      </c>
      <c r="K316" s="8">
        <f>'Нормы и нормо-часы'!L573</f>
        <v>1560</v>
      </c>
      <c r="L316" s="8">
        <f>Расценки!G572</f>
        <v>1750</v>
      </c>
      <c r="M316" s="10">
        <f>'Нормы и нормо-часы'!X573</f>
        <v>0.10857142857142857</v>
      </c>
      <c r="N316" s="9">
        <f>Расценки!I572</f>
        <v>2080</v>
      </c>
      <c r="O316" s="10">
        <f>Расценки!K572</f>
        <v>0.18857142857142861</v>
      </c>
      <c r="P316" s="7" t="str">
        <f>TEXT('Нормы и нормо-часы'!AC573,"0%")&amp;" / "&amp;TEXT('Нормы и нормо-часы'!AD573,"0%")</f>
        <v>25% / 25%</v>
      </c>
    </row>
    <row r="317" spans="1:16" x14ac:dyDescent="0.25">
      <c r="A317" s="7" t="s">
        <v>1677</v>
      </c>
      <c r="B317" s="7" t="s">
        <v>1678</v>
      </c>
      <c r="C317" s="7" t="s">
        <v>177</v>
      </c>
      <c r="D317" s="7" t="s">
        <v>1040</v>
      </c>
      <c r="E317" s="15">
        <f>'Нормы и нормо-часы'!F575</f>
        <v>0.8</v>
      </c>
      <c r="F317" s="8">
        <f>'Нормы и нормо-часы'!K575</f>
        <v>1200</v>
      </c>
      <c r="G317" s="8">
        <f>Расценки!F574</f>
        <v>1100</v>
      </c>
      <c r="H317" s="10">
        <f>'Нормы и нормо-часы'!W575</f>
        <v>-9.0909090909090912E-2</v>
      </c>
      <c r="I317" s="9">
        <f>Расценки!H574</f>
        <v>1600</v>
      </c>
      <c r="J317" s="10">
        <f>Расценки!J574</f>
        <v>0.45454545454545459</v>
      </c>
      <c r="K317" s="8">
        <f>'Нормы и нормо-часы'!L575</f>
        <v>1440</v>
      </c>
      <c r="L317" s="8">
        <f>Расценки!G574</f>
        <v>1250</v>
      </c>
      <c r="M317" s="10">
        <f>'Нормы и нормо-часы'!X575</f>
        <v>-0.152</v>
      </c>
      <c r="N317" s="9">
        <f>Расценки!I574</f>
        <v>1920</v>
      </c>
      <c r="O317" s="10">
        <f>Расценки!K574</f>
        <v>0.53600000000000003</v>
      </c>
      <c r="P317" s="7" t="str">
        <f>TEXT('Нормы и нормо-часы'!AC575,"0%")&amp;" / "&amp;TEXT('Нормы и нормо-часы'!AD575,"0%")</f>
        <v>25% / 25%</v>
      </c>
    </row>
    <row r="318" spans="1:16" x14ac:dyDescent="0.25">
      <c r="A318" s="7" t="s">
        <v>1685</v>
      </c>
      <c r="B318" s="7" t="s">
        <v>1686</v>
      </c>
      <c r="C318" s="7" t="s">
        <v>50</v>
      </c>
      <c r="D318" s="7" t="s">
        <v>85</v>
      </c>
      <c r="E318" s="15">
        <f>'Нормы и нормо-часы'!F578</f>
        <v>0.3</v>
      </c>
      <c r="F318" s="8">
        <f>'Нормы и нормо-часы'!K578</f>
        <v>330</v>
      </c>
      <c r="G318" s="8">
        <f>Расценки!F577</f>
        <v>400</v>
      </c>
      <c r="H318" s="10">
        <f>'Нормы и нормо-часы'!W578</f>
        <v>0.17499999999999999</v>
      </c>
      <c r="I318" s="9">
        <f>Расценки!H577</f>
        <v>440</v>
      </c>
      <c r="J318" s="10">
        <f>Расценки!J577</f>
        <v>0.10000000000000009</v>
      </c>
      <c r="K318" s="8">
        <f>'Нормы и нормо-часы'!L578</f>
        <v>390</v>
      </c>
      <c r="L318" s="8">
        <f>Расценки!G577</f>
        <v>460</v>
      </c>
      <c r="M318" s="10">
        <f>'Нормы и нормо-часы'!X578</f>
        <v>0.15217391304347827</v>
      </c>
      <c r="N318" s="9">
        <f>Расценки!I577</f>
        <v>520</v>
      </c>
      <c r="O318" s="10">
        <f>Расценки!K577</f>
        <v>0.13043478260869557</v>
      </c>
      <c r="P318" s="7" t="str">
        <f>TEXT('Нормы и нормо-часы'!AC578,"0%")&amp;" / "&amp;TEXT('Нормы и нормо-часы'!AD578,"0%")</f>
        <v>25% / 25%</v>
      </c>
    </row>
    <row r="319" spans="1:16" x14ac:dyDescent="0.25">
      <c r="A319" s="7" t="s">
        <v>1692</v>
      </c>
      <c r="B319" s="7" t="s">
        <v>1693</v>
      </c>
      <c r="C319" s="7" t="s">
        <v>28</v>
      </c>
      <c r="D319" s="7" t="s">
        <v>80</v>
      </c>
      <c r="E319" s="15">
        <f>'Нормы и нормо-часы'!F581</f>
        <v>6</v>
      </c>
      <c r="F319" s="8">
        <f>'Нормы и нормо-часы'!K581</f>
        <v>4800</v>
      </c>
      <c r="G319" s="8">
        <f>Расценки!F580</f>
        <v>6500</v>
      </c>
      <c r="H319" s="10">
        <f>'Нормы и нормо-часы'!W581</f>
        <v>0.26153846153846155</v>
      </c>
      <c r="I319" s="9">
        <f>Расценки!H580</f>
        <v>6500</v>
      </c>
      <c r="J319" s="10">
        <f>Расценки!J580</f>
        <v>0</v>
      </c>
      <c r="K319" s="8">
        <f>'Нормы и нормо-часы'!L581</f>
        <v>5700</v>
      </c>
      <c r="L319" s="8">
        <f>Расценки!G580</f>
        <v>7500</v>
      </c>
      <c r="M319" s="10">
        <f>'Нормы и нормо-часы'!X581</f>
        <v>0.24</v>
      </c>
      <c r="N319" s="9">
        <f>Расценки!I580</f>
        <v>7600</v>
      </c>
      <c r="O319" s="10">
        <f>Расценки!K580</f>
        <v>1.3333333333333419E-2</v>
      </c>
      <c r="P319" s="7" t="str">
        <f>TEXT('Нормы и нормо-часы'!AC581,"0%")&amp;" / "&amp;TEXT('Нормы и нормо-часы'!AD581,"0%")</f>
        <v>26% / 25%</v>
      </c>
    </row>
    <row r="320" spans="1:16" x14ac:dyDescent="0.25">
      <c r="A320" s="7" t="s">
        <v>1713</v>
      </c>
      <c r="B320" s="7" t="s">
        <v>1714</v>
      </c>
      <c r="C320" s="7" t="s">
        <v>1715</v>
      </c>
      <c r="D320" s="7" t="s">
        <v>80</v>
      </c>
      <c r="E320" s="15">
        <f>'Нормы и нормо-часы'!F588</f>
        <v>0.6</v>
      </c>
      <c r="F320" s="8">
        <f>'Нормы и нормо-часы'!K588</f>
        <v>480</v>
      </c>
      <c r="G320" s="8">
        <f>Расценки!F587</f>
        <v>650</v>
      </c>
      <c r="H320" s="10">
        <f>'Нормы и нормо-часы'!W588</f>
        <v>0.26153846153846155</v>
      </c>
      <c r="I320" s="9">
        <f>Расценки!H587</f>
        <v>650</v>
      </c>
      <c r="J320" s="10">
        <f>Расценки!J587</f>
        <v>0</v>
      </c>
      <c r="K320" s="8">
        <f>'Нормы и нормо-часы'!L588</f>
        <v>570</v>
      </c>
      <c r="L320" s="8">
        <f>Расценки!G587</f>
        <v>750</v>
      </c>
      <c r="M320" s="10">
        <f>'Нормы и нормо-часы'!X588</f>
        <v>0.24</v>
      </c>
      <c r="N320" s="9">
        <f>Расценки!I587</f>
        <v>760</v>
      </c>
      <c r="O320" s="10">
        <f>Расценки!K587</f>
        <v>1.3333333333333419E-2</v>
      </c>
      <c r="P320" s="7" t="str">
        <f>TEXT('Нормы и нормо-часы'!AC588,"0%")&amp;" / "&amp;TEXT('Нормы и нормо-часы'!AD588,"0%")</f>
        <v>26% / 25%</v>
      </c>
    </row>
    <row r="321" spans="1:16" x14ac:dyDescent="0.25">
      <c r="A321" s="7" t="s">
        <v>1729</v>
      </c>
      <c r="B321" s="7" t="s">
        <v>1730</v>
      </c>
      <c r="C321" s="7" t="s">
        <v>54</v>
      </c>
      <c r="D321" s="7" t="s">
        <v>80</v>
      </c>
      <c r="E321" s="15">
        <f>'Нормы и нормо-часы'!F594</f>
        <v>0.8</v>
      </c>
      <c r="F321" s="8">
        <f>'Нормы и нормо-часы'!K594</f>
        <v>640</v>
      </c>
      <c r="G321" s="8">
        <f>Расценки!F593</f>
        <v>700</v>
      </c>
      <c r="H321" s="10">
        <f>'Нормы и нормо-часы'!W594</f>
        <v>8.5714285714285715E-2</v>
      </c>
      <c r="I321" s="9">
        <f>Расценки!H593</f>
        <v>854</v>
      </c>
      <c r="J321" s="10">
        <f>Расценки!J593</f>
        <v>0.21999999999999997</v>
      </c>
      <c r="K321" s="8">
        <f>'Нормы и нормо-часы'!L594</f>
        <v>760</v>
      </c>
      <c r="L321" s="8">
        <f>Расценки!G593</f>
        <v>800</v>
      </c>
      <c r="M321" s="10">
        <f>'Нормы и нормо-часы'!X594</f>
        <v>0.05</v>
      </c>
      <c r="N321" s="9">
        <f>Расценки!I593</f>
        <v>1014</v>
      </c>
      <c r="O321" s="10">
        <f>Расценки!K593</f>
        <v>0.26750000000000007</v>
      </c>
      <c r="P321" s="7" t="str">
        <f>TEXT('Нормы и нормо-часы'!AC594,"0%")&amp;" / "&amp;TEXT('Нормы и нормо-часы'!AD594,"0%")</f>
        <v>25% / 25%</v>
      </c>
    </row>
    <row r="322" spans="1:16" x14ac:dyDescent="0.25">
      <c r="A322" s="7" t="s">
        <v>1742</v>
      </c>
      <c r="B322" s="7" t="s">
        <v>1743</v>
      </c>
      <c r="C322" s="7" t="s">
        <v>54</v>
      </c>
      <c r="D322" s="7" t="s">
        <v>80</v>
      </c>
      <c r="E322" s="15">
        <f>'Нормы и нормо-часы'!F598</f>
        <v>0.8</v>
      </c>
      <c r="F322" s="8">
        <f>'Нормы и нормо-часы'!K598</f>
        <v>640</v>
      </c>
      <c r="G322" s="8">
        <f>Расценки!F597</f>
        <v>800</v>
      </c>
      <c r="H322" s="10">
        <f>'Нормы и нормо-часы'!W598</f>
        <v>0.2</v>
      </c>
      <c r="I322" s="9">
        <f>Расценки!H597</f>
        <v>854</v>
      </c>
      <c r="J322" s="10">
        <f>Расценки!J597</f>
        <v>6.7499999999999893E-2</v>
      </c>
      <c r="K322" s="8">
        <f>'Нормы и нормо-часы'!L598</f>
        <v>760</v>
      </c>
      <c r="L322" s="8">
        <f>Расценки!G597</f>
        <v>950</v>
      </c>
      <c r="M322" s="10">
        <f>'Нормы и нормо-часы'!X598</f>
        <v>0.2</v>
      </c>
      <c r="N322" s="9">
        <f>Расценки!I597</f>
        <v>1014</v>
      </c>
      <c r="O322" s="10">
        <f>Расценки!K597</f>
        <v>6.7368421052631522E-2</v>
      </c>
      <c r="P322" s="7" t="str">
        <f>TEXT('Нормы и нормо-часы'!AC598,"0%")&amp;" / "&amp;TEXT('Нормы и нормо-часы'!AD598,"0%")</f>
        <v>25% / 25%</v>
      </c>
    </row>
    <row r="323" spans="1:16" x14ac:dyDescent="0.25">
      <c r="A323" s="7" t="s">
        <v>1756</v>
      </c>
      <c r="B323" s="7" t="s">
        <v>1757</v>
      </c>
      <c r="C323" s="7" t="s">
        <v>28</v>
      </c>
      <c r="D323" s="7" t="s">
        <v>80</v>
      </c>
      <c r="E323" s="15">
        <f>'Нормы и нормо-часы'!F604</f>
        <v>2.5</v>
      </c>
      <c r="F323" s="8">
        <f>'Нормы и нормо-часы'!K604</f>
        <v>2000</v>
      </c>
      <c r="G323" s="8">
        <f>Расценки!F603</f>
        <v>2200</v>
      </c>
      <c r="H323" s="10">
        <f>'Нормы и нормо-часы'!W604</f>
        <v>9.0909090909090912E-2</v>
      </c>
      <c r="I323" s="9">
        <f>Расценки!H603</f>
        <v>2667</v>
      </c>
      <c r="J323" s="10">
        <f>Расценки!J603</f>
        <v>0.21227272727272717</v>
      </c>
      <c r="K323" s="8">
        <f>'Нормы и нормо-часы'!L604</f>
        <v>2375</v>
      </c>
      <c r="L323" s="8">
        <f>Расценки!G603</f>
        <v>2600</v>
      </c>
      <c r="M323" s="10">
        <f>'Нормы и нормо-часы'!X604</f>
        <v>8.6538461538461536E-2</v>
      </c>
      <c r="N323" s="9">
        <f>Расценки!I603</f>
        <v>3167</v>
      </c>
      <c r="O323" s="10">
        <f>Расценки!K603</f>
        <v>0.21807692307692306</v>
      </c>
      <c r="P323" s="7" t="str">
        <f>TEXT('Нормы и нормо-часы'!AC604,"0%")&amp;" / "&amp;TEXT('Нормы и нормо-часы'!AD604,"0%")</f>
        <v>25% / 25%</v>
      </c>
    </row>
    <row r="324" spans="1:16" x14ac:dyDescent="0.25">
      <c r="A324" s="7" t="s">
        <v>1775</v>
      </c>
      <c r="B324" s="7" t="s">
        <v>1776</v>
      </c>
      <c r="C324" s="7" t="s">
        <v>54</v>
      </c>
      <c r="D324" s="7" t="s">
        <v>80</v>
      </c>
      <c r="E324" s="15">
        <f>'Нормы и нормо-часы'!F610</f>
        <v>0.4</v>
      </c>
      <c r="F324" s="8">
        <f>'Нормы и нормо-часы'!K610</f>
        <v>320</v>
      </c>
      <c r="G324" s="8">
        <f>Расценки!F609</f>
        <v>350</v>
      </c>
      <c r="H324" s="10">
        <f>'Нормы и нормо-часы'!W610</f>
        <v>8.5714285714285715E-2</v>
      </c>
      <c r="I324" s="9">
        <f>Расценки!H609</f>
        <v>427</v>
      </c>
      <c r="J324" s="10">
        <f>Расценки!J609</f>
        <v>0.21999999999999997</v>
      </c>
      <c r="K324" s="8">
        <f>'Нормы и нормо-часы'!L610</f>
        <v>380</v>
      </c>
      <c r="L324" s="8">
        <f>Расценки!G609</f>
        <v>400</v>
      </c>
      <c r="M324" s="10">
        <f>'Нормы и нормо-часы'!X610</f>
        <v>0.05</v>
      </c>
      <c r="N324" s="9">
        <f>Расценки!I609</f>
        <v>507</v>
      </c>
      <c r="O324" s="10">
        <f>Расценки!K609</f>
        <v>0.26750000000000007</v>
      </c>
      <c r="P324" s="7" t="str">
        <f>TEXT('Нормы и нормо-часы'!AC610,"0%")&amp;" / "&amp;TEXT('Нормы и нормо-часы'!AD610,"0%")</f>
        <v>25% / 25%</v>
      </c>
    </row>
    <row r="325" spans="1:16" x14ac:dyDescent="0.25">
      <c r="A325" s="7" t="s">
        <v>1873</v>
      </c>
      <c r="B325" s="7" t="s">
        <v>1874</v>
      </c>
      <c r="C325" s="7" t="s">
        <v>28</v>
      </c>
      <c r="D325" s="7" t="s">
        <v>269</v>
      </c>
      <c r="E325" s="15">
        <f>'Нормы и нормо-часы'!F646</f>
        <v>1.2</v>
      </c>
      <c r="F325" s="8">
        <f>'Нормы и нормо-часы'!K646</f>
        <v>1080</v>
      </c>
      <c r="G325" s="8">
        <f>Расценки!F645</f>
        <v>1300</v>
      </c>
      <c r="H325" s="10">
        <f>'Нормы и нормо-часы'!W646</f>
        <v>0.16923076923076924</v>
      </c>
      <c r="I325" s="9">
        <f>Расценки!H645</f>
        <v>1440</v>
      </c>
      <c r="J325" s="10">
        <f>Расценки!J645</f>
        <v>0.10769230769230775</v>
      </c>
      <c r="K325" s="8">
        <f>'Нормы и нормо-часы'!L646</f>
        <v>1296</v>
      </c>
      <c r="L325" s="8">
        <f>Расценки!G645</f>
        <v>1500</v>
      </c>
      <c r="M325" s="10">
        <f>'Нормы и нормо-часы'!X646</f>
        <v>0.13600000000000001</v>
      </c>
      <c r="N325" s="9">
        <f>Расценки!I645</f>
        <v>1728</v>
      </c>
      <c r="O325" s="10">
        <f>Расценки!K645</f>
        <v>0.15199999999999991</v>
      </c>
      <c r="P325" s="7" t="str">
        <f>TEXT('Нормы и нормо-часы'!AC646,"0%")&amp;" / "&amp;TEXT('Нормы и нормо-часы'!AD646,"0%")</f>
        <v>25% / 25%</v>
      </c>
    </row>
    <row r="326" spans="1:16" x14ac:dyDescent="0.25">
      <c r="A326" s="7" t="s">
        <v>1881</v>
      </c>
      <c r="B326" s="7" t="s">
        <v>1882</v>
      </c>
      <c r="C326" s="7" t="s">
        <v>28</v>
      </c>
      <c r="D326" s="7" t="s">
        <v>1318</v>
      </c>
      <c r="E326" s="15">
        <f>'Нормы и нормо-часы'!F648</f>
        <v>2.2000000000000002</v>
      </c>
      <c r="F326" s="8">
        <f>'Нормы и нормо-часы'!K648</f>
        <v>1210</v>
      </c>
      <c r="G326" s="8">
        <f>Расценки!F647</f>
        <v>1400</v>
      </c>
      <c r="H326" s="10">
        <f>'Нормы и нормо-часы'!W648</f>
        <v>0.1357142857142857</v>
      </c>
      <c r="I326" s="9">
        <f>Расценки!H647</f>
        <v>1614</v>
      </c>
      <c r="J326" s="10">
        <f>Расценки!J647</f>
        <v>0.1528571428571428</v>
      </c>
      <c r="K326" s="8">
        <f>'Нормы и нормо-часы'!L648</f>
        <v>1452</v>
      </c>
      <c r="L326" s="8">
        <f>Расценки!G647</f>
        <v>1600</v>
      </c>
      <c r="M326" s="10">
        <f>'Нормы и нормо-часы'!X648</f>
        <v>9.2499999999999999E-2</v>
      </c>
      <c r="N326" s="9">
        <f>Расценки!I647</f>
        <v>1936</v>
      </c>
      <c r="O326" s="10">
        <f>Расценки!K647</f>
        <v>0.20999999999999996</v>
      </c>
      <c r="P326" s="7" t="str">
        <f>TEXT('Нормы и нормо-часы'!AC648,"0%")&amp;" / "&amp;TEXT('Нормы и нормо-часы'!AD648,"0%")</f>
        <v>25% / 25%</v>
      </c>
    </row>
    <row r="327" spans="1:16" x14ac:dyDescent="0.25">
      <c r="A327" s="7" t="s">
        <v>1897</v>
      </c>
      <c r="B327" s="7" t="s">
        <v>1898</v>
      </c>
      <c r="C327" s="7" t="s">
        <v>54</v>
      </c>
      <c r="D327" s="7" t="s">
        <v>35</v>
      </c>
      <c r="E327" s="15">
        <f>'Нормы и нормо-часы'!F653</f>
        <v>0.6</v>
      </c>
      <c r="F327" s="8">
        <f>'Нормы и нормо-часы'!K653</f>
        <v>330</v>
      </c>
      <c r="G327" s="8">
        <f>Расценки!F652</f>
        <v>400</v>
      </c>
      <c r="H327" s="10">
        <f>'Нормы и нормо-часы'!W653</f>
        <v>0.17499999999999999</v>
      </c>
      <c r="I327" s="9">
        <f>Расценки!H652</f>
        <v>440</v>
      </c>
      <c r="J327" s="10">
        <f>Расценки!J652</f>
        <v>0.10000000000000009</v>
      </c>
      <c r="K327" s="8">
        <f>'Нормы и нормо-часы'!L653</f>
        <v>396</v>
      </c>
      <c r="L327" s="8">
        <f>Расценки!G652</f>
        <v>470</v>
      </c>
      <c r="M327" s="10">
        <f>'Нормы и нормо-часы'!X653</f>
        <v>0.1574468085106383</v>
      </c>
      <c r="N327" s="9">
        <f>Расценки!I652</f>
        <v>528</v>
      </c>
      <c r="O327" s="10">
        <f>Расценки!K652</f>
        <v>0.123404255319149</v>
      </c>
      <c r="P327" s="7" t="str">
        <f>TEXT('Нормы и нормо-часы'!AC653,"0%")&amp;" / "&amp;TEXT('Нормы и нормо-часы'!AD653,"0%")</f>
        <v>25% / 25%</v>
      </c>
    </row>
    <row r="328" spans="1:16" x14ac:dyDescent="0.25">
      <c r="A328" s="7" t="s">
        <v>1912</v>
      </c>
      <c r="B328" s="7" t="s">
        <v>1913</v>
      </c>
      <c r="C328" s="7" t="s">
        <v>177</v>
      </c>
      <c r="D328" s="7" t="s">
        <v>269</v>
      </c>
      <c r="E328" s="15">
        <f>'Нормы и нормо-часы'!F659</f>
        <v>0.6</v>
      </c>
      <c r="F328" s="8">
        <f>'Нормы и нормо-часы'!K659</f>
        <v>540</v>
      </c>
      <c r="G328" s="8">
        <f>Расценки!F658</f>
        <v>500</v>
      </c>
      <c r="H328" s="10">
        <f>'Нормы и нормо-часы'!W659</f>
        <v>-0.08</v>
      </c>
      <c r="I328" s="9">
        <f>Расценки!H658</f>
        <v>720</v>
      </c>
      <c r="J328" s="10">
        <f>Расценки!J658</f>
        <v>0.43999999999999995</v>
      </c>
      <c r="K328" s="8">
        <f>'Нормы и нормо-часы'!L659</f>
        <v>648</v>
      </c>
      <c r="L328" s="8">
        <f>Расценки!G658</f>
        <v>600</v>
      </c>
      <c r="M328" s="10">
        <f>'Нормы и нормо-часы'!X659</f>
        <v>-0.08</v>
      </c>
      <c r="N328" s="9">
        <f>Расценки!I658</f>
        <v>864</v>
      </c>
      <c r="O328" s="10">
        <f>Расценки!K658</f>
        <v>0.43999999999999995</v>
      </c>
      <c r="P328" s="7" t="str">
        <f>TEXT('Нормы и нормо-часы'!AC659,"0%")&amp;" / "&amp;TEXT('Нормы и нормо-часы'!AD659,"0%")</f>
        <v>25% / 25%</v>
      </c>
    </row>
    <row r="329" spans="1:16" x14ac:dyDescent="0.25">
      <c r="A329" s="7" t="s">
        <v>1915</v>
      </c>
      <c r="B329" s="7" t="s">
        <v>1916</v>
      </c>
      <c r="C329" s="7" t="s">
        <v>177</v>
      </c>
      <c r="D329" s="7" t="s">
        <v>269</v>
      </c>
      <c r="E329" s="15">
        <f>'Нормы и нормо-часы'!F660</f>
        <v>0.7</v>
      </c>
      <c r="F329" s="8">
        <f>'Нормы и нормо-часы'!K660</f>
        <v>630</v>
      </c>
      <c r="G329" s="8">
        <f>Расценки!F659</f>
        <v>600</v>
      </c>
      <c r="H329" s="10">
        <f>'Нормы и нормо-часы'!W660</f>
        <v>-0.05</v>
      </c>
      <c r="I329" s="9">
        <f>Расценки!H659</f>
        <v>840</v>
      </c>
      <c r="J329" s="10">
        <f>Расценки!J659</f>
        <v>0.39999999999999991</v>
      </c>
      <c r="K329" s="8">
        <f>'Нормы и нормо-часы'!L660</f>
        <v>756</v>
      </c>
      <c r="L329" s="8">
        <f>Расценки!G659</f>
        <v>700</v>
      </c>
      <c r="M329" s="10">
        <f>'Нормы и нормо-часы'!X660</f>
        <v>-0.08</v>
      </c>
      <c r="N329" s="9">
        <f>Расценки!I659</f>
        <v>1008</v>
      </c>
      <c r="O329" s="10">
        <f>Расценки!K659</f>
        <v>0.43999999999999995</v>
      </c>
      <c r="P329" s="7" t="str">
        <f>TEXT('Нормы и нормо-часы'!AC660,"0%")&amp;" / "&amp;TEXT('Нормы и нормо-часы'!AD660,"0%")</f>
        <v>25% / 25%</v>
      </c>
    </row>
    <row r="330" spans="1:16" x14ac:dyDescent="0.25">
      <c r="A330" s="7" t="s">
        <v>1918</v>
      </c>
      <c r="B330" s="7" t="s">
        <v>1919</v>
      </c>
      <c r="C330" s="7" t="s">
        <v>177</v>
      </c>
      <c r="D330" s="7" t="s">
        <v>269</v>
      </c>
      <c r="E330" s="15">
        <f>'Нормы и нормо-часы'!F661</f>
        <v>0.9</v>
      </c>
      <c r="F330" s="8">
        <f>'Нормы и нормо-часы'!K661</f>
        <v>810</v>
      </c>
      <c r="G330" s="8">
        <f>Расценки!F660</f>
        <v>800</v>
      </c>
      <c r="H330" s="10">
        <f>'Нормы и нормо-часы'!W661</f>
        <v>-1.2500000000000001E-2</v>
      </c>
      <c r="I330" s="9">
        <f>Расценки!H660</f>
        <v>1080</v>
      </c>
      <c r="J330" s="10">
        <f>Расценки!J660</f>
        <v>0.35000000000000009</v>
      </c>
      <c r="K330" s="8">
        <f>'Нормы и нормо-часы'!L661</f>
        <v>972</v>
      </c>
      <c r="L330" s="8">
        <f>Расценки!G660</f>
        <v>950</v>
      </c>
      <c r="M330" s="10">
        <f>'Нормы и нормо-часы'!X661</f>
        <v>-2.3157894736842106E-2</v>
      </c>
      <c r="N330" s="9">
        <f>Расценки!I660</f>
        <v>1296</v>
      </c>
      <c r="O330" s="10">
        <f>Расценки!K660</f>
        <v>0.36421052631578954</v>
      </c>
      <c r="P330" s="7" t="str">
        <f>TEXT('Нормы и нормо-часы'!AC661,"0%")&amp;" / "&amp;TEXT('Нормы и нормо-часы'!AD661,"0%")</f>
        <v>25% / 25%</v>
      </c>
    </row>
    <row r="331" spans="1:16" x14ac:dyDescent="0.25">
      <c r="A331" s="7" t="s">
        <v>1949</v>
      </c>
      <c r="B331" s="7" t="s">
        <v>1950</v>
      </c>
      <c r="C331" s="7" t="s">
        <v>54</v>
      </c>
      <c r="D331" s="7" t="s">
        <v>269</v>
      </c>
      <c r="E331" s="15">
        <f>'Нормы и нормо-часы'!F671</f>
        <v>0.4</v>
      </c>
      <c r="F331" s="8">
        <f>'Нормы и нормо-часы'!K671</f>
        <v>360</v>
      </c>
      <c r="G331" s="8">
        <f>Расценки!F670</f>
        <v>450</v>
      </c>
      <c r="H331" s="10">
        <f>'Нормы и нормо-часы'!W671</f>
        <v>0.2</v>
      </c>
      <c r="I331" s="9">
        <f>Расценки!H670</f>
        <v>480</v>
      </c>
      <c r="J331" s="10">
        <f>Расценки!J670</f>
        <v>6.6666666666666652E-2</v>
      </c>
      <c r="K331" s="8">
        <f>'Нормы и нормо-часы'!L671</f>
        <v>432</v>
      </c>
      <c r="L331" s="8">
        <f>Расценки!G670</f>
        <v>520</v>
      </c>
      <c r="M331" s="10">
        <f>'Нормы и нормо-часы'!X671</f>
        <v>0.16923076923076924</v>
      </c>
      <c r="N331" s="9">
        <f>Расценки!I670</f>
        <v>576</v>
      </c>
      <c r="O331" s="10">
        <f>Расценки!K670</f>
        <v>0.10769230769230775</v>
      </c>
      <c r="P331" s="7" t="str">
        <f>TEXT('Нормы и нормо-часы'!AC671,"0%")&amp;" / "&amp;TEXT('Нормы и нормо-часы'!AD671,"0%")</f>
        <v>25% / 25%</v>
      </c>
    </row>
    <row r="332" spans="1:16" x14ac:dyDescent="0.25">
      <c r="A332" s="7" t="s">
        <v>1967</v>
      </c>
      <c r="B332" s="7" t="s">
        <v>1968</v>
      </c>
      <c r="C332" s="7" t="s">
        <v>54</v>
      </c>
      <c r="D332" s="7" t="s">
        <v>41</v>
      </c>
      <c r="E332" s="15">
        <f>'Нормы и нормо-часы'!F677</f>
        <v>0.8</v>
      </c>
      <c r="F332" s="8">
        <f>'Нормы и нормо-часы'!K677</f>
        <v>720</v>
      </c>
      <c r="G332" s="8">
        <f>Расценки!F676</f>
        <v>900</v>
      </c>
      <c r="H332" s="10">
        <f>'Нормы и нормо-часы'!W677</f>
        <v>0.2</v>
      </c>
      <c r="I332" s="9">
        <f>Расценки!H676</f>
        <v>960</v>
      </c>
      <c r="J332" s="10">
        <f>Расценки!J676</f>
        <v>6.6666666666666652E-2</v>
      </c>
      <c r="K332" s="8">
        <f>'Нормы и нормо-часы'!L677</f>
        <v>864</v>
      </c>
      <c r="L332" s="8">
        <f>Расценки!G676</f>
        <v>1050</v>
      </c>
      <c r="M332" s="10">
        <f>'Нормы и нормо-часы'!X677</f>
        <v>0.17714285714285713</v>
      </c>
      <c r="N332" s="9">
        <f>Расценки!I676</f>
        <v>1152</v>
      </c>
      <c r="O332" s="10">
        <f>Расценки!K676</f>
        <v>9.7142857142857197E-2</v>
      </c>
      <c r="P332" s="7" t="str">
        <f>TEXT('Нормы и нормо-часы'!AC677,"0%")&amp;" / "&amp;TEXT('Нормы и нормо-часы'!AD677,"0%")</f>
        <v>25% / 25%</v>
      </c>
    </row>
    <row r="333" spans="1:16" x14ac:dyDescent="0.25">
      <c r="A333" s="7" t="s">
        <v>1988</v>
      </c>
      <c r="B333" s="7" t="s">
        <v>1989</v>
      </c>
      <c r="C333" s="7" t="s">
        <v>54</v>
      </c>
      <c r="D333" s="7" t="s">
        <v>269</v>
      </c>
      <c r="E333" s="15">
        <f>'Нормы и нормо-часы'!F683</f>
        <v>1.5</v>
      </c>
      <c r="F333" s="8">
        <f>'Нормы и нормо-часы'!K683</f>
        <v>1350</v>
      </c>
      <c r="G333" s="8">
        <f>Расценки!F682</f>
        <v>1600</v>
      </c>
      <c r="H333" s="10">
        <f>'Нормы и нормо-часы'!W683</f>
        <v>0.15625</v>
      </c>
      <c r="I333" s="9">
        <f>Расценки!H682</f>
        <v>1800</v>
      </c>
      <c r="J333" s="10">
        <f>Расценки!J682</f>
        <v>0.125</v>
      </c>
      <c r="K333" s="8">
        <f>'Нормы и нормо-часы'!L683</f>
        <v>1620</v>
      </c>
      <c r="L333" s="8">
        <f>Расценки!G682</f>
        <v>1900</v>
      </c>
      <c r="M333" s="10">
        <f>'Нормы и нормо-часы'!X683</f>
        <v>0.14736842105263157</v>
      </c>
      <c r="N333" s="9">
        <f>Расценки!I682</f>
        <v>2160</v>
      </c>
      <c r="O333" s="10">
        <f>Расценки!K682</f>
        <v>0.13684210526315788</v>
      </c>
      <c r="P333" s="7" t="str">
        <f>TEXT('Нормы и нормо-часы'!AC683,"0%")&amp;" / "&amp;TEXT('Нормы и нормо-часы'!AD683,"0%")</f>
        <v>25% / 25%</v>
      </c>
    </row>
    <row r="334" spans="1:16" x14ac:dyDescent="0.25">
      <c r="A334" s="7" t="s">
        <v>2014</v>
      </c>
      <c r="B334" s="7" t="s">
        <v>2015</v>
      </c>
      <c r="C334" s="7" t="s">
        <v>54</v>
      </c>
      <c r="D334" s="7" t="s">
        <v>35</v>
      </c>
      <c r="E334" s="15">
        <f>'Нормы и нормо-часы'!F691</f>
        <v>0.5</v>
      </c>
      <c r="F334" s="8">
        <f>'Нормы и нормо-часы'!K691</f>
        <v>275</v>
      </c>
      <c r="G334" s="8">
        <f>Расценки!F690</f>
        <v>350</v>
      </c>
      <c r="H334" s="10">
        <f>'Нормы и нормо-часы'!W691</f>
        <v>0.21428571428571427</v>
      </c>
      <c r="I334" s="9">
        <f>Расценки!H690</f>
        <v>367</v>
      </c>
      <c r="J334" s="10">
        <f>Расценки!J690</f>
        <v>4.8571428571428488E-2</v>
      </c>
      <c r="K334" s="8">
        <f>'Нормы и нормо-часы'!L691</f>
        <v>330</v>
      </c>
      <c r="L334" s="8">
        <f>Расценки!G690</f>
        <v>400</v>
      </c>
      <c r="M334" s="10">
        <f>'Нормы и нормо-часы'!X691</f>
        <v>0.17499999999999999</v>
      </c>
      <c r="N334" s="9">
        <f>Расценки!I690</f>
        <v>440</v>
      </c>
      <c r="O334" s="10">
        <f>Расценки!K690</f>
        <v>0.10000000000000009</v>
      </c>
      <c r="P334" s="7" t="str">
        <f>TEXT('Нормы и нормо-часы'!AC691,"0%")&amp;" / "&amp;TEXT('Нормы и нормо-часы'!AD691,"0%")</f>
        <v>25% / 25%</v>
      </c>
    </row>
    <row r="335" spans="1:16" x14ac:dyDescent="0.25">
      <c r="A335" s="7" t="s">
        <v>2047</v>
      </c>
      <c r="B335" s="7" t="s">
        <v>2048</v>
      </c>
      <c r="C335" s="7" t="s">
        <v>50</v>
      </c>
      <c r="D335" s="7" t="s">
        <v>269</v>
      </c>
      <c r="E335" s="15">
        <f>'Нормы и нормо-часы'!F703</f>
        <v>0.3</v>
      </c>
      <c r="F335" s="8">
        <f>'Нормы и нормо-часы'!K703</f>
        <v>270</v>
      </c>
      <c r="G335" s="8">
        <f>Расценки!F702</f>
        <v>350</v>
      </c>
      <c r="H335" s="10">
        <f>'Нормы и нормо-часы'!W703</f>
        <v>0.22857142857142856</v>
      </c>
      <c r="I335" s="9">
        <f>Расценки!H702</f>
        <v>360</v>
      </c>
      <c r="J335" s="10">
        <f>Расценки!J702</f>
        <v>2.857142857142847E-2</v>
      </c>
      <c r="K335" s="8">
        <f>'Нормы и нормо-часы'!L703</f>
        <v>324</v>
      </c>
      <c r="L335" s="8">
        <f>Расценки!G702</f>
        <v>400</v>
      </c>
      <c r="M335" s="10">
        <f>'Нормы и нормо-часы'!X703</f>
        <v>0.19</v>
      </c>
      <c r="N335" s="9">
        <f>Расценки!I702</f>
        <v>432</v>
      </c>
      <c r="O335" s="10">
        <f>Расценки!K702</f>
        <v>8.0000000000000071E-2</v>
      </c>
      <c r="P335" s="7" t="str">
        <f>TEXT('Нормы и нормо-часы'!AC703,"0%")&amp;" / "&amp;TEXT('Нормы и нормо-часы'!AD703,"0%")</f>
        <v>25% / 25%</v>
      </c>
    </row>
    <row r="336" spans="1:16" x14ac:dyDescent="0.25">
      <c r="A336" s="7" t="s">
        <v>2061</v>
      </c>
      <c r="B336" s="7" t="s">
        <v>2062</v>
      </c>
      <c r="C336" s="7" t="s">
        <v>50</v>
      </c>
      <c r="D336" s="7" t="s">
        <v>269</v>
      </c>
      <c r="E336" s="15">
        <f>'Нормы и нормо-часы'!F708</f>
        <v>0.3</v>
      </c>
      <c r="F336" s="8">
        <f>'Нормы и нормо-часы'!K708</f>
        <v>270</v>
      </c>
      <c r="G336" s="8">
        <f>Расценки!F707</f>
        <v>350</v>
      </c>
      <c r="H336" s="10">
        <f>'Нормы и нормо-часы'!W708</f>
        <v>0.22857142857142856</v>
      </c>
      <c r="I336" s="9">
        <f>Расценки!H707</f>
        <v>360</v>
      </c>
      <c r="J336" s="10">
        <f>Расценки!J707</f>
        <v>2.857142857142847E-2</v>
      </c>
      <c r="K336" s="8">
        <f>'Нормы и нормо-часы'!L708</f>
        <v>324</v>
      </c>
      <c r="L336" s="8">
        <f>Расценки!G707</f>
        <v>400</v>
      </c>
      <c r="M336" s="10">
        <f>'Нормы и нормо-часы'!X708</f>
        <v>0.19</v>
      </c>
      <c r="N336" s="9">
        <f>Расценки!I707</f>
        <v>432</v>
      </c>
      <c r="O336" s="10">
        <f>Расценки!K707</f>
        <v>8.0000000000000071E-2</v>
      </c>
      <c r="P336" s="7" t="str">
        <f>TEXT('Нормы и нормо-часы'!AC708,"0%")&amp;" / "&amp;TEXT('Нормы и нормо-часы'!AD708,"0%")</f>
        <v>25% / 25%</v>
      </c>
    </row>
    <row r="337" spans="1:16" x14ac:dyDescent="0.25">
      <c r="A337" s="7" t="s">
        <v>2078</v>
      </c>
      <c r="B337" s="7" t="s">
        <v>2079</v>
      </c>
      <c r="C337" s="7" t="s">
        <v>54</v>
      </c>
      <c r="D337" s="7" t="s">
        <v>269</v>
      </c>
      <c r="E337" s="15">
        <f>'Нормы и нормо-часы'!F714</f>
        <v>0.6</v>
      </c>
      <c r="F337" s="8">
        <f>'Нормы и нормо-часы'!K714</f>
        <v>540</v>
      </c>
      <c r="G337" s="8">
        <f>Расценки!F713</f>
        <v>600</v>
      </c>
      <c r="H337" s="10">
        <f>'Нормы и нормо-часы'!W714</f>
        <v>0.1</v>
      </c>
      <c r="I337" s="9">
        <f>Расценки!H713</f>
        <v>720</v>
      </c>
      <c r="J337" s="10">
        <f>Расценки!J713</f>
        <v>0.19999999999999996</v>
      </c>
      <c r="K337" s="8">
        <f>'Нормы и нормо-часы'!L714</f>
        <v>648</v>
      </c>
      <c r="L337" s="8">
        <f>Расценки!G713</f>
        <v>700</v>
      </c>
      <c r="M337" s="10">
        <f>'Нормы и нормо-часы'!X714</f>
        <v>7.4285714285714288E-2</v>
      </c>
      <c r="N337" s="9">
        <f>Расценки!I713</f>
        <v>864</v>
      </c>
      <c r="O337" s="10">
        <f>Расценки!K713</f>
        <v>0.23428571428571421</v>
      </c>
      <c r="P337" s="7" t="str">
        <f>TEXT('Нормы и нормо-часы'!AC714,"0%")&amp;" / "&amp;TEXT('Нормы и нормо-часы'!AD714,"0%")</f>
        <v>25% / 25%</v>
      </c>
    </row>
    <row r="338" spans="1:16" x14ac:dyDescent="0.25">
      <c r="A338" s="7" t="s">
        <v>2081</v>
      </c>
      <c r="B338" s="7" t="s">
        <v>2082</v>
      </c>
      <c r="C338" s="7" t="s">
        <v>54</v>
      </c>
      <c r="D338" s="7" t="s">
        <v>269</v>
      </c>
      <c r="E338" s="15">
        <f>'Нормы и нормо-часы'!F715</f>
        <v>0.5</v>
      </c>
      <c r="F338" s="8">
        <f>'Нормы и нормо-часы'!K715</f>
        <v>450</v>
      </c>
      <c r="G338" s="8">
        <f>Расценки!F714</f>
        <v>550</v>
      </c>
      <c r="H338" s="10">
        <f>'Нормы и нормо-часы'!W715</f>
        <v>0.18181818181818182</v>
      </c>
      <c r="I338" s="9">
        <f>Расценки!H714</f>
        <v>600</v>
      </c>
      <c r="J338" s="10">
        <f>Расценки!J714</f>
        <v>9.0909090909090828E-2</v>
      </c>
      <c r="K338" s="8">
        <f>'Нормы и нормо-часы'!L715</f>
        <v>540</v>
      </c>
      <c r="L338" s="8">
        <f>Расценки!G714</f>
        <v>650</v>
      </c>
      <c r="M338" s="10">
        <f>'Нормы и нормо-часы'!X715</f>
        <v>0.16923076923076924</v>
      </c>
      <c r="N338" s="9">
        <f>Расценки!I714</f>
        <v>720</v>
      </c>
      <c r="O338" s="10">
        <f>Расценки!K714</f>
        <v>0.10769230769230775</v>
      </c>
      <c r="P338" s="7" t="str">
        <f>TEXT('Нормы и нормо-часы'!AC715,"0%")&amp;" / "&amp;TEXT('Нормы и нормо-часы'!AD715,"0%")</f>
        <v>25% / 25%</v>
      </c>
    </row>
    <row r="339" spans="1:16" x14ac:dyDescent="0.25">
      <c r="A339" s="7" t="s">
        <v>2084</v>
      </c>
      <c r="B339" s="7" t="s">
        <v>2085</v>
      </c>
      <c r="C339" s="7" t="s">
        <v>177</v>
      </c>
      <c r="D339" s="7" t="s">
        <v>269</v>
      </c>
      <c r="E339" s="15">
        <f>'Нормы и нормо-часы'!F716</f>
        <v>0.8</v>
      </c>
      <c r="F339" s="8">
        <f>'Нормы и нормо-часы'!K716</f>
        <v>720</v>
      </c>
      <c r="G339" s="8">
        <f>Расценки!F715</f>
        <v>900</v>
      </c>
      <c r="H339" s="10">
        <f>'Нормы и нормо-часы'!W716</f>
        <v>0.2</v>
      </c>
      <c r="I339" s="9">
        <f>Расценки!H715</f>
        <v>960</v>
      </c>
      <c r="J339" s="10">
        <f>Расценки!J715</f>
        <v>6.6666666666666652E-2</v>
      </c>
      <c r="K339" s="8">
        <f>'Нормы и нормо-часы'!L716</f>
        <v>864</v>
      </c>
      <c r="L339" s="8">
        <f>Расценки!G715</f>
        <v>1050</v>
      </c>
      <c r="M339" s="10">
        <f>'Нормы и нормо-часы'!X716</f>
        <v>0.17714285714285713</v>
      </c>
      <c r="N339" s="9">
        <f>Расценки!I715</f>
        <v>1152</v>
      </c>
      <c r="O339" s="10">
        <f>Расценки!K715</f>
        <v>9.7142857142857197E-2</v>
      </c>
      <c r="P339" s="7" t="str">
        <f>TEXT('Нормы и нормо-часы'!AC716,"0%")&amp;" / "&amp;TEXT('Нормы и нормо-часы'!AD716,"0%")</f>
        <v>25% / 25%</v>
      </c>
    </row>
    <row r="340" spans="1:16" x14ac:dyDescent="0.25">
      <c r="A340" s="7" t="s">
        <v>2091</v>
      </c>
      <c r="B340" s="7" t="s">
        <v>2092</v>
      </c>
      <c r="C340" s="7" t="s">
        <v>54</v>
      </c>
      <c r="D340" s="7" t="s">
        <v>396</v>
      </c>
      <c r="E340" s="15">
        <f>'Нормы и нормо-часы'!F720</f>
        <v>1.5</v>
      </c>
      <c r="F340" s="8">
        <f>'Нормы и нормо-часы'!K720</f>
        <v>1200</v>
      </c>
      <c r="G340" s="8">
        <f>Расценки!F719</f>
        <v>1500</v>
      </c>
      <c r="H340" s="10">
        <f>'Нормы и нормо-часы'!W720</f>
        <v>0.2</v>
      </c>
      <c r="I340" s="9">
        <f>Расценки!H719</f>
        <v>1600</v>
      </c>
      <c r="J340" s="10">
        <f>Расценки!J719</f>
        <v>6.6666666666666652E-2</v>
      </c>
      <c r="K340" s="8">
        <f>'Нормы и нормо-часы'!L720</f>
        <v>1425</v>
      </c>
      <c r="L340" s="8">
        <f>Расценки!G719</f>
        <v>1750</v>
      </c>
      <c r="M340" s="10">
        <f>'Нормы и нормо-часы'!X720</f>
        <v>0.18571428571428572</v>
      </c>
      <c r="N340" s="9">
        <f>Расценки!I719</f>
        <v>1900</v>
      </c>
      <c r="O340" s="10">
        <f>Расценки!K719</f>
        <v>8.5714285714285632E-2</v>
      </c>
      <c r="P340" s="7" t="str">
        <f>TEXT('Нормы и нормо-часы'!AC720,"0%")&amp;" / "&amp;TEXT('Нормы и нормо-часы'!AD720,"0%")</f>
        <v>25% / 25%</v>
      </c>
    </row>
    <row r="341" spans="1:16" x14ac:dyDescent="0.25">
      <c r="A341" s="7" t="s">
        <v>2095</v>
      </c>
      <c r="B341" s="7" t="s">
        <v>2096</v>
      </c>
      <c r="C341" s="7" t="s">
        <v>54</v>
      </c>
      <c r="D341" s="7" t="s">
        <v>355</v>
      </c>
      <c r="E341" s="15">
        <f>'Нормы и нормо-часы'!F721</f>
        <v>1.3</v>
      </c>
      <c r="F341" s="8">
        <f>'Нормы и нормо-часы'!K721</f>
        <v>1040</v>
      </c>
      <c r="G341" s="8">
        <f>Расценки!F720</f>
        <v>1300</v>
      </c>
      <c r="H341" s="10">
        <f>'Нормы и нормо-часы'!W721</f>
        <v>0.2</v>
      </c>
      <c r="I341" s="9">
        <f>Расценки!H720</f>
        <v>1387</v>
      </c>
      <c r="J341" s="10">
        <f>Расценки!J720</f>
        <v>6.6923076923076863E-2</v>
      </c>
      <c r="K341" s="8">
        <f>'Нормы и нормо-часы'!L721</f>
        <v>1235</v>
      </c>
      <c r="L341" s="8">
        <f>Расценки!G720</f>
        <v>1500</v>
      </c>
      <c r="M341" s="10">
        <f>'Нормы и нормо-часы'!X721</f>
        <v>0.17666666666666667</v>
      </c>
      <c r="N341" s="9">
        <f>Расценки!I720</f>
        <v>1647</v>
      </c>
      <c r="O341" s="10">
        <f>Расценки!K720</f>
        <v>9.8000000000000087E-2</v>
      </c>
      <c r="P341" s="7" t="str">
        <f>TEXT('Нормы и нормо-часы'!AC721,"0%")&amp;" / "&amp;TEXT('Нормы и нормо-часы'!AD721,"0%")</f>
        <v>25% / 25%</v>
      </c>
    </row>
    <row r="342" spans="1:16" x14ac:dyDescent="0.25">
      <c r="A342" s="7" t="s">
        <v>2101</v>
      </c>
      <c r="B342" s="7" t="s">
        <v>2102</v>
      </c>
      <c r="C342" s="7" t="s">
        <v>28</v>
      </c>
      <c r="D342" s="7" t="s">
        <v>355</v>
      </c>
      <c r="E342" s="15">
        <f>'Нормы и нормо-часы'!F723</f>
        <v>4.5</v>
      </c>
      <c r="F342" s="8">
        <f>'Нормы и нормо-часы'!K723</f>
        <v>3600</v>
      </c>
      <c r="G342" s="8">
        <f>Расценки!F722</f>
        <v>4500</v>
      </c>
      <c r="H342" s="10">
        <f>'Нормы и нормо-часы'!W723</f>
        <v>0.2</v>
      </c>
      <c r="I342" s="9">
        <f>Расценки!H722</f>
        <v>4800</v>
      </c>
      <c r="J342" s="10">
        <f>Расценки!J722</f>
        <v>6.6666666666666652E-2</v>
      </c>
      <c r="K342" s="8">
        <f>'Нормы и нормо-часы'!L723</f>
        <v>4275</v>
      </c>
      <c r="L342" s="8">
        <f>Расценки!G722</f>
        <v>5200</v>
      </c>
      <c r="M342" s="10">
        <f>'Нормы и нормо-часы'!X723</f>
        <v>0.17788461538461539</v>
      </c>
      <c r="N342" s="9">
        <f>Расценки!I722</f>
        <v>5700</v>
      </c>
      <c r="O342" s="10">
        <f>Расценки!K722</f>
        <v>9.6153846153846256E-2</v>
      </c>
      <c r="P342" s="7" t="str">
        <f>TEXT('Нормы и нормо-часы'!AC723,"0%")&amp;" / "&amp;TEXT('Нормы и нормо-часы'!AD723,"0%")</f>
        <v>25% / 25%</v>
      </c>
    </row>
    <row r="343" spans="1:16" x14ac:dyDescent="0.25">
      <c r="A343" s="7" t="s">
        <v>2108</v>
      </c>
      <c r="B343" s="7" t="s">
        <v>2109</v>
      </c>
      <c r="C343" s="7" t="s">
        <v>54</v>
      </c>
      <c r="D343" s="7" t="s">
        <v>396</v>
      </c>
      <c r="E343" s="15">
        <f>'Нормы и нормо-часы'!F725</f>
        <v>2.5</v>
      </c>
      <c r="F343" s="8">
        <f>'Нормы и нормо-часы'!K725</f>
        <v>2000</v>
      </c>
      <c r="G343" s="8">
        <f>Расценки!F724</f>
        <v>1600</v>
      </c>
      <c r="H343" s="10">
        <f>'Нормы и нормо-часы'!W725</f>
        <v>-0.25</v>
      </c>
      <c r="I343" s="9">
        <f>Расценки!H724</f>
        <v>2667</v>
      </c>
      <c r="J343" s="10">
        <f>Расценки!J724</f>
        <v>0.66687500000000011</v>
      </c>
      <c r="K343" s="8">
        <f>'Нормы и нормо-часы'!L725</f>
        <v>2375</v>
      </c>
      <c r="L343" s="8">
        <f>Расценки!G724</f>
        <v>1800</v>
      </c>
      <c r="M343" s="10">
        <f>'Нормы и нормо-часы'!X725</f>
        <v>-0.31944444444444442</v>
      </c>
      <c r="N343" s="9">
        <f>Расценки!I724</f>
        <v>3167</v>
      </c>
      <c r="O343" s="10">
        <f>Расценки!K724</f>
        <v>0.75944444444444437</v>
      </c>
      <c r="P343" s="7" t="str">
        <f>TEXT('Нормы и нормо-часы'!AC725,"0%")&amp;" / "&amp;TEXT('Нормы и нормо-часы'!AD725,"0%")</f>
        <v>25% / 25%</v>
      </c>
    </row>
    <row r="344" spans="1:16" x14ac:dyDescent="0.25">
      <c r="A344" s="7" t="s">
        <v>2112</v>
      </c>
      <c r="B344" s="7" t="s">
        <v>2113</v>
      </c>
      <c r="C344" s="7" t="s">
        <v>54</v>
      </c>
      <c r="D344" s="7" t="s">
        <v>396</v>
      </c>
      <c r="E344" s="15">
        <f>'Нормы и нормо-часы'!F726</f>
        <v>2</v>
      </c>
      <c r="F344" s="8">
        <f>'Нормы и нормо-часы'!K726</f>
        <v>1600</v>
      </c>
      <c r="G344" s="8">
        <f>Расценки!F725</f>
        <v>1400</v>
      </c>
      <c r="H344" s="10">
        <f>'Нормы и нормо-часы'!W726</f>
        <v>-0.14285714285714285</v>
      </c>
      <c r="I344" s="9">
        <f>Расценки!H725</f>
        <v>2134</v>
      </c>
      <c r="J344" s="10">
        <f>Расценки!J725</f>
        <v>0.52428571428571424</v>
      </c>
      <c r="K344" s="8">
        <f>'Нормы и нормо-часы'!L726</f>
        <v>1900</v>
      </c>
      <c r="L344" s="8">
        <f>Расценки!G725</f>
        <v>1600</v>
      </c>
      <c r="M344" s="10">
        <f>'Нормы и нормо-часы'!X726</f>
        <v>-0.1875</v>
      </c>
      <c r="N344" s="9">
        <f>Расценки!I725</f>
        <v>2534</v>
      </c>
      <c r="O344" s="10">
        <f>Расценки!K725</f>
        <v>0.58374999999999999</v>
      </c>
      <c r="P344" s="7" t="str">
        <f>TEXT('Нормы и нормо-часы'!AC726,"0%")&amp;" / "&amp;TEXT('Нормы и нормо-часы'!AD726,"0%")</f>
        <v>25% / 25%</v>
      </c>
    </row>
    <row r="345" spans="1:16" x14ac:dyDescent="0.25">
      <c r="A345" s="7" t="s">
        <v>2116</v>
      </c>
      <c r="B345" s="7" t="s">
        <v>2117</v>
      </c>
      <c r="C345" s="7" t="s">
        <v>54</v>
      </c>
      <c r="D345" s="7" t="s">
        <v>396</v>
      </c>
      <c r="E345" s="15">
        <f>'Нормы и нормо-часы'!F727</f>
        <v>2.5</v>
      </c>
      <c r="F345" s="8">
        <f>'Нормы и нормо-часы'!K727</f>
        <v>2000</v>
      </c>
      <c r="G345" s="8">
        <f>Расценки!F726</f>
        <v>1600</v>
      </c>
      <c r="H345" s="10">
        <f>'Нормы и нормо-часы'!W727</f>
        <v>-0.25</v>
      </c>
      <c r="I345" s="9">
        <f>Расценки!H726</f>
        <v>2667</v>
      </c>
      <c r="J345" s="10">
        <f>Расценки!J726</f>
        <v>0.66687500000000011</v>
      </c>
      <c r="K345" s="8">
        <f>'Нормы и нормо-часы'!L727</f>
        <v>2375</v>
      </c>
      <c r="L345" s="8">
        <f>Расценки!G726</f>
        <v>1800</v>
      </c>
      <c r="M345" s="10">
        <f>'Нормы и нормо-часы'!X727</f>
        <v>-0.31944444444444442</v>
      </c>
      <c r="N345" s="9">
        <f>Расценки!I726</f>
        <v>3167</v>
      </c>
      <c r="O345" s="10">
        <f>Расценки!K726</f>
        <v>0.75944444444444437</v>
      </c>
      <c r="P345" s="7" t="str">
        <f>TEXT('Нормы и нормо-часы'!AC727,"0%")&amp;" / "&amp;TEXT('Нормы и нормо-часы'!AD727,"0%")</f>
        <v>25% / 25%</v>
      </c>
    </row>
    <row r="346" spans="1:16" x14ac:dyDescent="0.25">
      <c r="A346" s="7" t="s">
        <v>2119</v>
      </c>
      <c r="B346" s="7" t="s">
        <v>2120</v>
      </c>
      <c r="C346" s="7" t="s">
        <v>54</v>
      </c>
      <c r="D346" s="7" t="s">
        <v>396</v>
      </c>
      <c r="E346" s="15">
        <f>'Нормы и нормо-часы'!F728</f>
        <v>1.8</v>
      </c>
      <c r="F346" s="8">
        <f>'Нормы и нормо-часы'!K728</f>
        <v>1440</v>
      </c>
      <c r="G346" s="8">
        <f>Расценки!F727</f>
        <v>1800</v>
      </c>
      <c r="H346" s="10">
        <f>'Нормы и нормо-часы'!W728</f>
        <v>0.2</v>
      </c>
      <c r="I346" s="9">
        <f>Расценки!H727</f>
        <v>1920</v>
      </c>
      <c r="J346" s="10">
        <f>Расценки!J727</f>
        <v>6.6666666666666652E-2</v>
      </c>
      <c r="K346" s="8">
        <f>'Нормы и нормо-часы'!L728</f>
        <v>1710</v>
      </c>
      <c r="L346" s="8">
        <f>Расценки!G727</f>
        <v>2100</v>
      </c>
      <c r="M346" s="10">
        <f>'Нормы и нормо-часы'!X728</f>
        <v>0.18571428571428572</v>
      </c>
      <c r="N346" s="9">
        <f>Расценки!I727</f>
        <v>2280</v>
      </c>
      <c r="O346" s="10">
        <f>Расценки!K727</f>
        <v>8.5714285714285632E-2</v>
      </c>
      <c r="P346" s="7" t="str">
        <f>TEXT('Нормы и нормо-часы'!AC728,"0%")&amp;" / "&amp;TEXT('Нормы и нормо-часы'!AD728,"0%")</f>
        <v>25% / 25%</v>
      </c>
    </row>
    <row r="347" spans="1:16" x14ac:dyDescent="0.25">
      <c r="A347" s="7" t="s">
        <v>2125</v>
      </c>
      <c r="B347" s="7" t="s">
        <v>2126</v>
      </c>
      <c r="C347" s="7" t="s">
        <v>54</v>
      </c>
      <c r="D347" s="7" t="s">
        <v>355</v>
      </c>
      <c r="E347" s="15">
        <f>'Нормы и нормо-часы'!F730</f>
        <v>1.3</v>
      </c>
      <c r="F347" s="8">
        <f>'Нормы и нормо-часы'!K730</f>
        <v>1040</v>
      </c>
      <c r="G347" s="8">
        <f>Расценки!F729</f>
        <v>1400</v>
      </c>
      <c r="H347" s="10">
        <f>'Нормы и нормо-часы'!W730</f>
        <v>0.25714285714285712</v>
      </c>
      <c r="I347" s="9">
        <f>Расценки!H729</f>
        <v>1400</v>
      </c>
      <c r="J347" s="10">
        <f>Расценки!J729</f>
        <v>0</v>
      </c>
      <c r="K347" s="8">
        <f>'Нормы и нормо-часы'!L730</f>
        <v>1235</v>
      </c>
      <c r="L347" s="8">
        <f>Расценки!G729</f>
        <v>1600</v>
      </c>
      <c r="M347" s="10">
        <f>'Нормы и нормо-часы'!X730</f>
        <v>0.22812499999999999</v>
      </c>
      <c r="N347" s="9">
        <f>Расценки!I729</f>
        <v>1647</v>
      </c>
      <c r="O347" s="10">
        <f>Расценки!K729</f>
        <v>2.9374999999999929E-2</v>
      </c>
      <c r="P347" s="7" t="str">
        <f>TEXT('Нормы и нормо-часы'!AC730,"0%")&amp;" / "&amp;TEXT('Нормы и нормо-часы'!AD730,"0%")</f>
        <v>26% / 25%</v>
      </c>
    </row>
    <row r="348" spans="1:16" x14ac:dyDescent="0.25">
      <c r="A348" s="7" t="s">
        <v>2128</v>
      </c>
      <c r="B348" s="7" t="s">
        <v>2129</v>
      </c>
      <c r="C348" s="7" t="s">
        <v>54</v>
      </c>
      <c r="D348" s="7" t="s">
        <v>355</v>
      </c>
      <c r="E348" s="15">
        <f>'Нормы и нормо-часы'!F731</f>
        <v>1.7</v>
      </c>
      <c r="F348" s="8">
        <f>'Нормы и нормо-часы'!K731</f>
        <v>1360</v>
      </c>
      <c r="G348" s="8">
        <f>Расценки!F730</f>
        <v>1700</v>
      </c>
      <c r="H348" s="10">
        <f>'Нормы и нормо-часы'!W731</f>
        <v>0.2</v>
      </c>
      <c r="I348" s="9">
        <f>Расценки!H730</f>
        <v>1814</v>
      </c>
      <c r="J348" s="10">
        <f>Расценки!J730</f>
        <v>6.7058823529411837E-2</v>
      </c>
      <c r="K348" s="8">
        <f>'Нормы и нормо-часы'!L731</f>
        <v>1615</v>
      </c>
      <c r="L348" s="8">
        <f>Расценки!G730</f>
        <v>2000</v>
      </c>
      <c r="M348" s="10">
        <f>'Нормы и нормо-часы'!X731</f>
        <v>0.1925</v>
      </c>
      <c r="N348" s="9">
        <f>Расценки!I730</f>
        <v>2154</v>
      </c>
      <c r="O348" s="10">
        <f>Расценки!K730</f>
        <v>7.6999999999999957E-2</v>
      </c>
      <c r="P348" s="7" t="str">
        <f>TEXT('Нормы и нормо-часы'!AC731,"0%")&amp;" / "&amp;TEXT('Нормы и нормо-часы'!AD731,"0%")</f>
        <v>25% / 25%</v>
      </c>
    </row>
    <row r="349" spans="1:16" x14ac:dyDescent="0.25">
      <c r="A349" s="7" t="s">
        <v>2169</v>
      </c>
      <c r="B349" s="7" t="s">
        <v>2170</v>
      </c>
      <c r="C349" s="7" t="s">
        <v>54</v>
      </c>
      <c r="D349" s="7" t="s">
        <v>396</v>
      </c>
      <c r="E349" s="15">
        <f>'Нормы и нормо-часы'!F745</f>
        <v>0.6</v>
      </c>
      <c r="F349" s="8">
        <f>'Нормы и нормо-часы'!K745</f>
        <v>480</v>
      </c>
      <c r="G349" s="8">
        <f>Расценки!F744</f>
        <v>600</v>
      </c>
      <c r="H349" s="10">
        <f>'Нормы и нормо-часы'!W745</f>
        <v>0.2</v>
      </c>
      <c r="I349" s="9">
        <f>Расценки!H744</f>
        <v>640</v>
      </c>
      <c r="J349" s="10">
        <f>Расценки!J744</f>
        <v>6.6666666666666652E-2</v>
      </c>
      <c r="K349" s="8">
        <f>'Нормы и нормо-часы'!L745</f>
        <v>570</v>
      </c>
      <c r="L349" s="8">
        <f>Расценки!G744</f>
        <v>700</v>
      </c>
      <c r="M349" s="10">
        <f>'Нормы и нормо-часы'!X745</f>
        <v>0.18571428571428572</v>
      </c>
      <c r="N349" s="9">
        <f>Расценки!I744</f>
        <v>760</v>
      </c>
      <c r="O349" s="10">
        <f>Расценки!K744</f>
        <v>8.5714285714285632E-2</v>
      </c>
      <c r="P349" s="7" t="str">
        <f>TEXT('Нормы и нормо-часы'!AC745,"0%")&amp;" / "&amp;TEXT('Нормы и нормо-часы'!AD745,"0%")</f>
        <v>25% / 25%</v>
      </c>
    </row>
    <row r="350" spans="1:16" x14ac:dyDescent="0.25">
      <c r="A350" s="7" t="s">
        <v>2192</v>
      </c>
      <c r="B350" s="7" t="s">
        <v>2193</v>
      </c>
      <c r="C350" s="7" t="s">
        <v>54</v>
      </c>
      <c r="D350" s="7" t="s">
        <v>355</v>
      </c>
      <c r="E350" s="15">
        <f>'Нормы и нормо-часы'!F752</f>
        <v>2.5</v>
      </c>
      <c r="F350" s="8">
        <f>'Нормы и нормо-часы'!K752</f>
        <v>2000</v>
      </c>
      <c r="G350" s="8">
        <f>Расценки!F751</f>
        <v>2500</v>
      </c>
      <c r="H350" s="10">
        <f>'Нормы и нормо-часы'!W752</f>
        <v>0.2</v>
      </c>
      <c r="I350" s="9">
        <f>Расценки!H751</f>
        <v>2667</v>
      </c>
      <c r="J350" s="10">
        <f>Расценки!J751</f>
        <v>6.6799999999999971E-2</v>
      </c>
      <c r="K350" s="8">
        <f>'Нормы и нормо-часы'!L752</f>
        <v>2375</v>
      </c>
      <c r="L350" s="8">
        <f>Расценки!G751</f>
        <v>2900</v>
      </c>
      <c r="M350" s="10">
        <f>'Нормы и нормо-часы'!X752</f>
        <v>0.18103448275862069</v>
      </c>
      <c r="N350" s="9">
        <f>Расценки!I751</f>
        <v>3167</v>
      </c>
      <c r="O350" s="10">
        <f>Расценки!K751</f>
        <v>9.2068965517241308E-2</v>
      </c>
      <c r="P350" s="7" t="str">
        <f>TEXT('Нормы и нормо-часы'!AC752,"0%")&amp;" / "&amp;TEXT('Нормы и нормо-часы'!AD752,"0%")</f>
        <v>25% / 25%</v>
      </c>
    </row>
    <row r="351" spans="1:16" x14ac:dyDescent="0.25">
      <c r="A351" s="7" t="s">
        <v>2217</v>
      </c>
      <c r="B351" s="7" t="s">
        <v>2218</v>
      </c>
      <c r="C351" s="7" t="s">
        <v>177</v>
      </c>
      <c r="D351" s="7" t="s">
        <v>269</v>
      </c>
      <c r="E351" s="15">
        <f>'Нормы и нормо-часы'!F761</f>
        <v>0.5</v>
      </c>
      <c r="F351" s="8">
        <f>'Нормы и нормо-часы'!K761</f>
        <v>450</v>
      </c>
      <c r="G351" s="8">
        <f>Расценки!F760</f>
        <v>450</v>
      </c>
      <c r="H351" s="10">
        <f>'Нормы и нормо-часы'!W761</f>
        <v>0</v>
      </c>
      <c r="I351" s="9">
        <f>Расценки!H760</f>
        <v>600</v>
      </c>
      <c r="J351" s="10">
        <f>Расценки!J760</f>
        <v>0.33333333333333326</v>
      </c>
      <c r="K351" s="8">
        <f>'Нормы и нормо-часы'!L761</f>
        <v>540</v>
      </c>
      <c r="L351" s="8">
        <f>Расценки!G760</f>
        <v>520</v>
      </c>
      <c r="M351" s="10">
        <f>'Нормы и нормо-часы'!X761</f>
        <v>-3.8461538461538464E-2</v>
      </c>
      <c r="N351" s="9">
        <f>Расценки!I760</f>
        <v>720</v>
      </c>
      <c r="O351" s="10">
        <f>Расценки!K760</f>
        <v>0.38461538461538458</v>
      </c>
      <c r="P351" s="7" t="str">
        <f>TEXT('Нормы и нормо-часы'!AC761,"0%")&amp;" / "&amp;TEXT('Нормы и нормо-часы'!AD761,"0%")</f>
        <v>25% / 25%</v>
      </c>
    </row>
    <row r="352" spans="1:16" x14ac:dyDescent="0.25">
      <c r="A352" s="7" t="s">
        <v>2220</v>
      </c>
      <c r="B352" s="7" t="s">
        <v>2221</v>
      </c>
      <c r="C352" s="7" t="s">
        <v>177</v>
      </c>
      <c r="D352" s="7" t="s">
        <v>269</v>
      </c>
      <c r="E352" s="15">
        <f>'Нормы и нормо-часы'!F762</f>
        <v>0.55000000000000004</v>
      </c>
      <c r="F352" s="8">
        <f>'Нормы и нормо-часы'!K762</f>
        <v>495</v>
      </c>
      <c r="G352" s="8">
        <f>Расценки!F761</f>
        <v>500</v>
      </c>
      <c r="H352" s="10">
        <f>'Нормы и нормо-часы'!W762</f>
        <v>0.01</v>
      </c>
      <c r="I352" s="9">
        <f>Расценки!H761</f>
        <v>660</v>
      </c>
      <c r="J352" s="10">
        <f>Расценки!J761</f>
        <v>0.32000000000000006</v>
      </c>
      <c r="K352" s="8">
        <f>'Нормы и нормо-часы'!L762</f>
        <v>594</v>
      </c>
      <c r="L352" s="8">
        <f>Расценки!G761</f>
        <v>580</v>
      </c>
      <c r="M352" s="10">
        <f>'Нормы и нормо-часы'!X762</f>
        <v>-2.4137931034482758E-2</v>
      </c>
      <c r="N352" s="9">
        <f>Расценки!I761</f>
        <v>792</v>
      </c>
      <c r="O352" s="10">
        <f>Расценки!K761</f>
        <v>0.36551724137931041</v>
      </c>
      <c r="P352" s="7" t="str">
        <f>TEXT('Нормы и нормо-часы'!AC762,"0%")&amp;" / "&amp;TEXT('Нормы и нормо-часы'!AD762,"0%")</f>
        <v>25% / 25%</v>
      </c>
    </row>
    <row r="353" spans="1:16" x14ac:dyDescent="0.25">
      <c r="A353" s="7" t="s">
        <v>2223</v>
      </c>
      <c r="B353" s="7" t="s">
        <v>2224</v>
      </c>
      <c r="C353" s="7" t="s">
        <v>177</v>
      </c>
      <c r="D353" s="7" t="s">
        <v>269</v>
      </c>
      <c r="E353" s="15">
        <f>'Нормы и нормо-часы'!F763</f>
        <v>0.65</v>
      </c>
      <c r="F353" s="8">
        <f>'Нормы и нормо-часы'!K763</f>
        <v>585</v>
      </c>
      <c r="G353" s="8">
        <f>Расценки!F762</f>
        <v>600</v>
      </c>
      <c r="H353" s="10">
        <f>'Нормы и нормо-часы'!W763</f>
        <v>2.5000000000000001E-2</v>
      </c>
      <c r="I353" s="9">
        <f>Расценки!H762</f>
        <v>780</v>
      </c>
      <c r="J353" s="10">
        <f>Расценки!J762</f>
        <v>0.30000000000000004</v>
      </c>
      <c r="K353" s="8">
        <f>'Нормы и нормо-часы'!L763</f>
        <v>702</v>
      </c>
      <c r="L353" s="8">
        <f>Расценки!G762</f>
        <v>700</v>
      </c>
      <c r="M353" s="10">
        <f>'Нормы и нормо-часы'!X763</f>
        <v>-2.8571428571428571E-3</v>
      </c>
      <c r="N353" s="9">
        <f>Расценки!I762</f>
        <v>936</v>
      </c>
      <c r="O353" s="10">
        <f>Расценки!K762</f>
        <v>0.33714285714285719</v>
      </c>
      <c r="P353" s="7" t="str">
        <f>TEXT('Нормы и нормо-часы'!AC763,"0%")&amp;" / "&amp;TEXT('Нормы и нормо-часы'!AD763,"0%")</f>
        <v>25% / 25%</v>
      </c>
    </row>
    <row r="354" spans="1:16" x14ac:dyDescent="0.25">
      <c r="A354" s="7" t="s">
        <v>2226</v>
      </c>
      <c r="B354" s="7" t="s">
        <v>2227</v>
      </c>
      <c r="C354" s="7" t="s">
        <v>177</v>
      </c>
      <c r="D354" s="7" t="s">
        <v>269</v>
      </c>
      <c r="E354" s="15">
        <f>'Нормы и нормо-часы'!F764</f>
        <v>0.85</v>
      </c>
      <c r="F354" s="8">
        <f>'Нормы и нормо-часы'!K764</f>
        <v>765</v>
      </c>
      <c r="G354" s="8">
        <f>Расценки!F763</f>
        <v>800</v>
      </c>
      <c r="H354" s="10">
        <f>'Нормы и нормо-часы'!W764</f>
        <v>4.3749999999999997E-2</v>
      </c>
      <c r="I354" s="9">
        <f>Расценки!H763</f>
        <v>1020</v>
      </c>
      <c r="J354" s="10">
        <f>Расценки!J763</f>
        <v>0.27499999999999991</v>
      </c>
      <c r="K354" s="8">
        <f>'Нормы и нормо-часы'!L764</f>
        <v>918</v>
      </c>
      <c r="L354" s="8">
        <f>Расценки!G763</f>
        <v>950</v>
      </c>
      <c r="M354" s="10">
        <f>'Нормы и нормо-часы'!X764</f>
        <v>3.3684210526315789E-2</v>
      </c>
      <c r="N354" s="9">
        <f>Расценки!I763</f>
        <v>1224</v>
      </c>
      <c r="O354" s="10">
        <f>Расценки!K763</f>
        <v>0.28842105263157891</v>
      </c>
      <c r="P354" s="7" t="str">
        <f>TEXT('Нормы и нормо-часы'!AC764,"0%")&amp;" / "&amp;TEXT('Нормы и нормо-часы'!AD764,"0%")</f>
        <v>25% / 25%</v>
      </c>
    </row>
    <row r="355" spans="1:16" x14ac:dyDescent="0.25">
      <c r="A355" s="7" t="s">
        <v>2254</v>
      </c>
      <c r="B355" s="7" t="s">
        <v>2255</v>
      </c>
      <c r="C355" s="7" t="s">
        <v>54</v>
      </c>
      <c r="D355" s="7" t="s">
        <v>41</v>
      </c>
      <c r="E355" s="15">
        <f>'Нормы и нормо-часы'!F775</f>
        <v>0.8</v>
      </c>
      <c r="F355" s="8">
        <f>'Нормы и нормо-часы'!K775</f>
        <v>720</v>
      </c>
      <c r="G355" s="8">
        <f>Расценки!F774</f>
        <v>1000</v>
      </c>
      <c r="H355" s="10">
        <f>'Нормы и нормо-часы'!W775</f>
        <v>0.28000000000000003</v>
      </c>
      <c r="I355" s="9">
        <f>Расценки!H774</f>
        <v>1000</v>
      </c>
      <c r="J355" s="10">
        <f>Расценки!J774</f>
        <v>0</v>
      </c>
      <c r="K355" s="8">
        <f>'Нормы и нормо-часы'!L775</f>
        <v>864</v>
      </c>
      <c r="L355" s="8">
        <f>Расценки!G774</f>
        <v>1150</v>
      </c>
      <c r="M355" s="10">
        <f>'Нормы и нормо-часы'!X775</f>
        <v>0.24869565217391304</v>
      </c>
      <c r="N355" s="9">
        <f>Расценки!I774</f>
        <v>1152</v>
      </c>
      <c r="O355" s="10">
        <f>Расценки!K774</f>
        <v>1.7391304347826875E-3</v>
      </c>
      <c r="P355" s="7" t="str">
        <f>TEXT('Нормы и нормо-часы'!AC775,"0%")&amp;" / "&amp;TEXT('Нормы и нормо-часы'!AD775,"0%")</f>
        <v>28% / 25%</v>
      </c>
    </row>
    <row r="356" spans="1:16" x14ac:dyDescent="0.25">
      <c r="A356" s="7" t="s">
        <v>2258</v>
      </c>
      <c r="B356" s="7" t="s">
        <v>2259</v>
      </c>
      <c r="C356" s="7" t="s">
        <v>54</v>
      </c>
      <c r="D356" s="7" t="s">
        <v>269</v>
      </c>
      <c r="E356" s="15">
        <f>'Нормы и нормо-часы'!F777</f>
        <v>1.6</v>
      </c>
      <c r="F356" s="8">
        <f>'Нормы и нормо-часы'!K777</f>
        <v>1440</v>
      </c>
      <c r="G356" s="8">
        <f>Расценки!F776</f>
        <v>1700</v>
      </c>
      <c r="H356" s="10">
        <f>'Нормы и нормо-часы'!W777</f>
        <v>0.15294117647058825</v>
      </c>
      <c r="I356" s="9">
        <f>Расценки!H776</f>
        <v>1920</v>
      </c>
      <c r="J356" s="10">
        <f>Расценки!J776</f>
        <v>0.12941176470588234</v>
      </c>
      <c r="K356" s="8">
        <f>'Нормы и нормо-часы'!L777</f>
        <v>1728</v>
      </c>
      <c r="L356" s="8">
        <f>Расценки!G776</f>
        <v>2000</v>
      </c>
      <c r="M356" s="10">
        <f>'Нормы и нормо-часы'!X777</f>
        <v>0.13600000000000001</v>
      </c>
      <c r="N356" s="9">
        <f>Расценки!I776</f>
        <v>2304</v>
      </c>
      <c r="O356" s="10">
        <f>Расценки!K776</f>
        <v>0.15199999999999991</v>
      </c>
      <c r="P356" s="7" t="str">
        <f>TEXT('Нормы и нормо-часы'!AC777,"0%")&amp;" / "&amp;TEXT('Нормы и нормо-часы'!AD777,"0%")</f>
        <v>25% / 25%</v>
      </c>
    </row>
    <row r="357" spans="1:16" x14ac:dyDescent="0.25">
      <c r="A357" s="7" t="s">
        <v>2289</v>
      </c>
      <c r="B357" s="7" t="s">
        <v>2290</v>
      </c>
      <c r="C357" s="7" t="s">
        <v>54</v>
      </c>
      <c r="D357" s="7" t="s">
        <v>279</v>
      </c>
      <c r="E357" s="15">
        <f>'Нормы и нормо-часы'!F788</f>
        <v>0.3</v>
      </c>
      <c r="F357" s="8">
        <f>'Нормы и нормо-часы'!K788</f>
        <v>225</v>
      </c>
      <c r="G357" s="8">
        <f>Расценки!F787</f>
        <v>300</v>
      </c>
      <c r="H357" s="10">
        <f>'Нормы и нормо-часы'!W788</f>
        <v>0.25</v>
      </c>
      <c r="I357" s="9">
        <f>Расценки!H787</f>
        <v>300</v>
      </c>
      <c r="J357" s="10">
        <f>Расценки!J787</f>
        <v>0</v>
      </c>
      <c r="K357" s="8">
        <f>'Нормы и нормо-часы'!L788</f>
        <v>270</v>
      </c>
      <c r="L357" s="8">
        <f>Расценки!G787</f>
        <v>350</v>
      </c>
      <c r="M357" s="10">
        <f>'Нормы и нормо-часы'!X788</f>
        <v>0.22857142857142856</v>
      </c>
      <c r="N357" s="9">
        <f>Расценки!I787</f>
        <v>360</v>
      </c>
      <c r="O357" s="10">
        <f>Расценки!K787</f>
        <v>2.857142857142847E-2</v>
      </c>
      <c r="P357" s="7" t="str">
        <f>TEXT('Нормы и нормо-часы'!AC788,"0%")&amp;" / "&amp;TEXT('Нормы и нормо-часы'!AD788,"0%")</f>
        <v>25% / 25%</v>
      </c>
    </row>
    <row r="358" spans="1:16" x14ac:dyDescent="0.25">
      <c r="A358" s="7" t="s">
        <v>2306</v>
      </c>
      <c r="B358" s="7" t="s">
        <v>2307</v>
      </c>
      <c r="C358" s="7" t="s">
        <v>54</v>
      </c>
      <c r="D358" s="7" t="s">
        <v>279</v>
      </c>
      <c r="E358" s="15">
        <f>'Нормы и нормо-часы'!F793</f>
        <v>0.45</v>
      </c>
      <c r="F358" s="8">
        <f>'Нормы и нормо-часы'!K793</f>
        <v>338</v>
      </c>
      <c r="G358" s="8">
        <f>Расценки!F792</f>
        <v>450</v>
      </c>
      <c r="H358" s="10">
        <f>'Нормы и нормо-часы'!W793</f>
        <v>0.24888888888888888</v>
      </c>
      <c r="I358" s="9">
        <f>Расценки!H792</f>
        <v>451</v>
      </c>
      <c r="J358" s="10">
        <f>Расценки!J792</f>
        <v>2.2222222222221255E-3</v>
      </c>
      <c r="K358" s="8">
        <f>'Нормы и нормо-часы'!L793</f>
        <v>405</v>
      </c>
      <c r="L358" s="8">
        <f>Расценки!G792</f>
        <v>520</v>
      </c>
      <c r="M358" s="10">
        <f>'Нормы и нормо-часы'!X793</f>
        <v>0.22115384615384615</v>
      </c>
      <c r="N358" s="9">
        <f>Расценки!I792</f>
        <v>540</v>
      </c>
      <c r="O358" s="10">
        <f>Расценки!K792</f>
        <v>3.8461538461538547E-2</v>
      </c>
      <c r="P358" s="7" t="str">
        <f>TEXT('Нормы и нормо-часы'!AC793,"0%")&amp;" / "&amp;TEXT('Нормы и нормо-часы'!AD793,"0%")</f>
        <v>25% / 25%</v>
      </c>
    </row>
    <row r="359" spans="1:16" x14ac:dyDescent="0.25">
      <c r="A359" s="7" t="s">
        <v>2316</v>
      </c>
      <c r="B359" s="7" t="s">
        <v>2317</v>
      </c>
      <c r="C359" s="7" t="s">
        <v>54</v>
      </c>
      <c r="D359" s="7" t="s">
        <v>279</v>
      </c>
      <c r="E359" s="15">
        <f>'Нормы и нормо-часы'!F796</f>
        <v>0.8</v>
      </c>
      <c r="F359" s="8">
        <f>'Нормы и нормо-часы'!K796</f>
        <v>600</v>
      </c>
      <c r="G359" s="8">
        <f>Расценки!F795</f>
        <v>800</v>
      </c>
      <c r="H359" s="10">
        <f>'Нормы и нормо-часы'!W796</f>
        <v>0.25</v>
      </c>
      <c r="I359" s="9">
        <f>Расценки!H795</f>
        <v>800</v>
      </c>
      <c r="J359" s="10">
        <f>Расценки!J795</f>
        <v>0</v>
      </c>
      <c r="K359" s="8">
        <f>'Нормы и нормо-часы'!L796</f>
        <v>720</v>
      </c>
      <c r="L359" s="8">
        <f>Расценки!G795</f>
        <v>950</v>
      </c>
      <c r="M359" s="10">
        <f>'Нормы и нормо-часы'!X796</f>
        <v>0.24210526315789474</v>
      </c>
      <c r="N359" s="9">
        <f>Расценки!I795</f>
        <v>960</v>
      </c>
      <c r="O359" s="10">
        <f>Расценки!K795</f>
        <v>1.0526315789473717E-2</v>
      </c>
      <c r="P359" s="7" t="str">
        <f>TEXT('Нормы и нормо-часы'!AC796,"0%")&amp;" / "&amp;TEXT('Нормы и нормо-часы'!AD796,"0%")</f>
        <v>25% / 25%</v>
      </c>
    </row>
    <row r="360" spans="1:16" x14ac:dyDescent="0.25">
      <c r="A360" s="7" t="s">
        <v>2319</v>
      </c>
      <c r="B360" s="7" t="s">
        <v>2320</v>
      </c>
      <c r="C360" s="7" t="s">
        <v>54</v>
      </c>
      <c r="D360" s="7" t="s">
        <v>279</v>
      </c>
      <c r="E360" s="15">
        <f>'Нормы и нормо-часы'!F797</f>
        <v>0.6</v>
      </c>
      <c r="F360" s="8">
        <f>'Нормы и нормо-часы'!K797</f>
        <v>450</v>
      </c>
      <c r="G360" s="8">
        <f>Расценки!F796</f>
        <v>600</v>
      </c>
      <c r="H360" s="10">
        <f>'Нормы и нормо-часы'!W797</f>
        <v>0.25</v>
      </c>
      <c r="I360" s="9">
        <f>Расценки!H796</f>
        <v>600</v>
      </c>
      <c r="J360" s="10">
        <f>Расценки!J796</f>
        <v>0</v>
      </c>
      <c r="K360" s="8">
        <f>'Нормы и нормо-часы'!L797</f>
        <v>540</v>
      </c>
      <c r="L360" s="8">
        <f>Расценки!G796</f>
        <v>700</v>
      </c>
      <c r="M360" s="10">
        <f>'Нормы и нормо-часы'!X797</f>
        <v>0.22857142857142856</v>
      </c>
      <c r="N360" s="9">
        <f>Расценки!I796</f>
        <v>720</v>
      </c>
      <c r="O360" s="10">
        <f>Расценки!K796</f>
        <v>2.857142857142847E-2</v>
      </c>
      <c r="P360" s="7" t="str">
        <f>TEXT('Нормы и нормо-часы'!AC797,"0%")&amp;" / "&amp;TEXT('Нормы и нормо-часы'!AD797,"0%")</f>
        <v>25% / 25%</v>
      </c>
    </row>
    <row r="361" spans="1:16" x14ac:dyDescent="0.25">
      <c r="A361" s="7" t="s">
        <v>2322</v>
      </c>
      <c r="B361" s="7" t="s">
        <v>2323</v>
      </c>
      <c r="C361" s="7" t="s">
        <v>54</v>
      </c>
      <c r="D361" s="7" t="s">
        <v>279</v>
      </c>
      <c r="E361" s="15">
        <f>'Нормы и нормо-часы'!F798</f>
        <v>0.8</v>
      </c>
      <c r="F361" s="8">
        <f>'Нормы и нормо-часы'!K798</f>
        <v>600</v>
      </c>
      <c r="G361" s="8">
        <f>Расценки!F797</f>
        <v>750</v>
      </c>
      <c r="H361" s="10">
        <f>'Нормы и нормо-часы'!W798</f>
        <v>0.2</v>
      </c>
      <c r="I361" s="9">
        <f>Расценки!H797</f>
        <v>800</v>
      </c>
      <c r="J361" s="10">
        <f>Расценки!J797</f>
        <v>6.6666666666666652E-2</v>
      </c>
      <c r="K361" s="8">
        <f>'Нормы и нормо-часы'!L798</f>
        <v>720</v>
      </c>
      <c r="L361" s="8">
        <f>Расценки!G797</f>
        <v>900</v>
      </c>
      <c r="M361" s="10">
        <f>'Нормы и нормо-часы'!X798</f>
        <v>0.2</v>
      </c>
      <c r="N361" s="9">
        <f>Расценки!I797</f>
        <v>960</v>
      </c>
      <c r="O361" s="10">
        <f>Расценки!K797</f>
        <v>6.6666666666666652E-2</v>
      </c>
      <c r="P361" s="7" t="str">
        <f>TEXT('Нормы и нормо-часы'!AC798,"0%")&amp;" / "&amp;TEXT('Нормы и нормо-часы'!AD798,"0%")</f>
        <v>25% / 25%</v>
      </c>
    </row>
    <row r="362" spans="1:16" x14ac:dyDescent="0.25">
      <c r="A362" s="7" t="s">
        <v>2331</v>
      </c>
      <c r="B362" s="7" t="s">
        <v>2332</v>
      </c>
      <c r="C362" s="7" t="s">
        <v>54</v>
      </c>
      <c r="D362" s="7" t="s">
        <v>35</v>
      </c>
      <c r="E362" s="15">
        <f>'Нормы и нормо-часы'!F801</f>
        <v>0.45</v>
      </c>
      <c r="F362" s="8">
        <f>'Нормы и нормо-часы'!K801</f>
        <v>248</v>
      </c>
      <c r="G362" s="8">
        <f>Расценки!F800</f>
        <v>330</v>
      </c>
      <c r="H362" s="10">
        <f>'Нормы и нормо-часы'!W801</f>
        <v>0.24848484848484848</v>
      </c>
      <c r="I362" s="9">
        <f>Расценки!H800</f>
        <v>331</v>
      </c>
      <c r="J362" s="10">
        <f>Расценки!J800</f>
        <v>3.0303030303029388E-3</v>
      </c>
      <c r="K362" s="8">
        <f>'Нормы и нормо-часы'!L801</f>
        <v>297</v>
      </c>
      <c r="L362" s="8">
        <f>Расценки!G800</f>
        <v>380</v>
      </c>
      <c r="M362" s="10">
        <f>'Нормы и нормо-часы'!X801</f>
        <v>0.21842105263157896</v>
      </c>
      <c r="N362" s="9">
        <f>Расценки!I800</f>
        <v>396</v>
      </c>
      <c r="O362" s="10">
        <f>Расценки!K800</f>
        <v>4.2105263157894646E-2</v>
      </c>
      <c r="P362" s="7" t="str">
        <f>TEXT('Нормы и нормо-часы'!AC801,"0%")&amp;" / "&amp;TEXT('Нормы и нормо-часы'!AD801,"0%")</f>
        <v>25% / 25%</v>
      </c>
    </row>
    <row r="363" spans="1:16" x14ac:dyDescent="0.25">
      <c r="A363" s="7" t="s">
        <v>2337</v>
      </c>
      <c r="B363" s="7" t="s">
        <v>2338</v>
      </c>
      <c r="C363" s="7" t="s">
        <v>54</v>
      </c>
      <c r="D363" s="7" t="s">
        <v>279</v>
      </c>
      <c r="E363" s="15">
        <f>'Нормы и нормо-часы'!F803</f>
        <v>0.25</v>
      </c>
      <c r="F363" s="8">
        <f>'Нормы и нормо-часы'!K803</f>
        <v>188</v>
      </c>
      <c r="G363" s="8">
        <f>Расценки!F802</f>
        <v>250</v>
      </c>
      <c r="H363" s="10">
        <f>'Нормы и нормо-часы'!W803</f>
        <v>0.248</v>
      </c>
      <c r="I363" s="9">
        <f>Расценки!H802</f>
        <v>251</v>
      </c>
      <c r="J363" s="10">
        <f>Расценки!J802</f>
        <v>4.0000000000000036E-3</v>
      </c>
      <c r="K363" s="8">
        <f>'Нормы и нормо-часы'!L803</f>
        <v>225</v>
      </c>
      <c r="L363" s="8">
        <f>Расценки!G802</f>
        <v>290</v>
      </c>
      <c r="M363" s="10">
        <f>'Нормы и нормо-часы'!X803</f>
        <v>0.22413793103448276</v>
      </c>
      <c r="N363" s="9">
        <f>Расценки!I802</f>
        <v>300</v>
      </c>
      <c r="O363" s="10">
        <f>Расценки!K802</f>
        <v>3.4482758620689724E-2</v>
      </c>
      <c r="P363" s="7" t="str">
        <f>TEXT('Нормы и нормо-часы'!AC803,"0%")&amp;" / "&amp;TEXT('Нормы и нормо-часы'!AD803,"0%")</f>
        <v>25% / 25%</v>
      </c>
    </row>
    <row r="364" spans="1:16" x14ac:dyDescent="0.25">
      <c r="A364" s="7" t="s">
        <v>2340</v>
      </c>
      <c r="B364" s="7" t="s">
        <v>2341</v>
      </c>
      <c r="C364" s="7" t="s">
        <v>54</v>
      </c>
      <c r="D364" s="7" t="s">
        <v>279</v>
      </c>
      <c r="E364" s="15">
        <f>'Нормы и нормо-часы'!F804</f>
        <v>1.2</v>
      </c>
      <c r="F364" s="8">
        <f>'Нормы и нормо-часы'!K804</f>
        <v>900</v>
      </c>
      <c r="G364" s="8">
        <f>Расценки!F803</f>
        <v>1200</v>
      </c>
      <c r="H364" s="10">
        <f>'Нормы и нормо-часы'!W804</f>
        <v>0.25</v>
      </c>
      <c r="I364" s="9">
        <f>Расценки!H803</f>
        <v>1200</v>
      </c>
      <c r="J364" s="10">
        <f>Расценки!J803</f>
        <v>0</v>
      </c>
      <c r="K364" s="8">
        <f>'Нормы и нормо-часы'!L804</f>
        <v>1080</v>
      </c>
      <c r="L364" s="8">
        <f>Расценки!G803</f>
        <v>1400</v>
      </c>
      <c r="M364" s="10">
        <f>'Нормы и нормо-часы'!X804</f>
        <v>0.22857142857142856</v>
      </c>
      <c r="N364" s="9">
        <f>Расценки!I803</f>
        <v>1440</v>
      </c>
      <c r="O364" s="10">
        <f>Расценки!K803</f>
        <v>2.857142857142847E-2</v>
      </c>
      <c r="P364" s="7" t="str">
        <f>TEXT('Нормы и нормо-часы'!AC804,"0%")&amp;" / "&amp;TEXT('Нормы и нормо-часы'!AD804,"0%")</f>
        <v>25% / 25%</v>
      </c>
    </row>
    <row r="365" spans="1:16" x14ac:dyDescent="0.25">
      <c r="A365" s="7" t="s">
        <v>2373</v>
      </c>
      <c r="B365" s="7" t="s">
        <v>2374</v>
      </c>
      <c r="C365" s="7" t="s">
        <v>54</v>
      </c>
      <c r="D365" s="7" t="s">
        <v>279</v>
      </c>
      <c r="E365" s="15">
        <f>'Нормы и нормо-часы'!F816</f>
        <v>0.55000000000000004</v>
      </c>
      <c r="F365" s="8">
        <f>'Нормы и нормо-часы'!K816</f>
        <v>413</v>
      </c>
      <c r="G365" s="8">
        <f>Расценки!F815</f>
        <v>520</v>
      </c>
      <c r="H365" s="10">
        <f>'Нормы и нормо-часы'!W816</f>
        <v>0.20576923076923076</v>
      </c>
      <c r="I365" s="9">
        <f>Расценки!H815</f>
        <v>551</v>
      </c>
      <c r="J365" s="10">
        <f>Расценки!J815</f>
        <v>5.9615384615384626E-2</v>
      </c>
      <c r="K365" s="8">
        <f>'Нормы и нормо-часы'!L816</f>
        <v>495</v>
      </c>
      <c r="L365" s="8">
        <f>Расценки!G815</f>
        <v>600</v>
      </c>
      <c r="M365" s="10">
        <f>'Нормы и нормо-часы'!X816</f>
        <v>0.17499999999999999</v>
      </c>
      <c r="N365" s="9">
        <f>Расценки!I815</f>
        <v>660</v>
      </c>
      <c r="O365" s="10">
        <f>Расценки!K815</f>
        <v>0.10000000000000009</v>
      </c>
      <c r="P365" s="7" t="str">
        <f>TEXT('Нормы и нормо-часы'!AC816,"0%")&amp;" / "&amp;TEXT('Нормы и нормо-часы'!AD816,"0%")</f>
        <v>25% / 25%</v>
      </c>
    </row>
    <row r="366" spans="1:16" x14ac:dyDescent="0.25">
      <c r="A366" s="7" t="s">
        <v>2376</v>
      </c>
      <c r="B366" s="7" t="s">
        <v>2377</v>
      </c>
      <c r="C366" s="7" t="s">
        <v>54</v>
      </c>
      <c r="D366" s="7" t="s">
        <v>279</v>
      </c>
      <c r="E366" s="15">
        <f>'Нормы и нормо-часы'!F817</f>
        <v>0.65</v>
      </c>
      <c r="F366" s="8">
        <f>'Нормы и нормо-часы'!K817</f>
        <v>488</v>
      </c>
      <c r="G366" s="8">
        <f>Расценки!F816</f>
        <v>650</v>
      </c>
      <c r="H366" s="10">
        <f>'Нормы и нормо-часы'!W817</f>
        <v>0.24923076923076923</v>
      </c>
      <c r="I366" s="9">
        <f>Расценки!H816</f>
        <v>651</v>
      </c>
      <c r="J366" s="10">
        <f>Расценки!J816</f>
        <v>1.5384615384614886E-3</v>
      </c>
      <c r="K366" s="8">
        <f>'Нормы и нормо-часы'!L817</f>
        <v>585</v>
      </c>
      <c r="L366" s="8">
        <f>Расценки!G816</f>
        <v>750</v>
      </c>
      <c r="M366" s="10">
        <f>'Нормы и нормо-часы'!X817</f>
        <v>0.22</v>
      </c>
      <c r="N366" s="9">
        <f>Расценки!I816</f>
        <v>780</v>
      </c>
      <c r="O366" s="10">
        <f>Расценки!K816</f>
        <v>4.0000000000000036E-2</v>
      </c>
      <c r="P366" s="7" t="str">
        <f>TEXT('Нормы и нормо-часы'!AC817,"0%")&amp;" / "&amp;TEXT('Нормы и нормо-часы'!AD817,"0%")</f>
        <v>25% / 25%</v>
      </c>
    </row>
    <row r="367" spans="1:16" x14ac:dyDescent="0.25">
      <c r="A367" s="7" t="s">
        <v>2379</v>
      </c>
      <c r="B367" s="7" t="s">
        <v>2380</v>
      </c>
      <c r="C367" s="7" t="s">
        <v>186</v>
      </c>
      <c r="D367" s="7" t="s">
        <v>41</v>
      </c>
      <c r="E367" s="15">
        <f>'Нормы и нормо-часы'!F818</f>
        <v>40</v>
      </c>
      <c r="F367" s="8">
        <f>'Нормы и нормо-часы'!K818</f>
        <v>36000</v>
      </c>
      <c r="G367" s="8">
        <f>Расценки!F817</f>
        <v>45000</v>
      </c>
      <c r="H367" s="10">
        <f>'Нормы и нормо-часы'!W818</f>
        <v>0.2</v>
      </c>
      <c r="I367" s="9">
        <f>Расценки!H817</f>
        <v>48000</v>
      </c>
      <c r="J367" s="10">
        <f>Расценки!J817</f>
        <v>6.6666666666666652E-2</v>
      </c>
      <c r="K367" s="8">
        <f>'Нормы и нормо-часы'!L818</f>
        <v>43200</v>
      </c>
      <c r="L367" s="8">
        <f>Расценки!G817</f>
        <v>52000</v>
      </c>
      <c r="M367" s="10">
        <f>'Нормы и нормо-часы'!X818</f>
        <v>0.16923076923076924</v>
      </c>
      <c r="N367" s="9">
        <f>Расценки!I817</f>
        <v>57600</v>
      </c>
      <c r="O367" s="10">
        <f>Расценки!K817</f>
        <v>0.10769230769230775</v>
      </c>
      <c r="P367" s="7" t="str">
        <f>TEXT('Нормы и нормо-часы'!AC818,"0%")&amp;" / "&amp;TEXT('Нормы и нормо-часы'!AD818,"0%")</f>
        <v>25% / 25%</v>
      </c>
    </row>
    <row r="368" spans="1:16" x14ac:dyDescent="0.25">
      <c r="A368" s="7" t="s">
        <v>2570</v>
      </c>
      <c r="B368" s="7" t="s">
        <v>2571</v>
      </c>
      <c r="C368" s="7" t="s">
        <v>177</v>
      </c>
      <c r="D368" s="7" t="s">
        <v>468</v>
      </c>
      <c r="E368" s="15">
        <f>'Нормы и нормо-часы'!F878</f>
        <v>2</v>
      </c>
      <c r="F368" s="8">
        <f>'Нормы и нормо-часы'!K878</f>
        <v>1700</v>
      </c>
      <c r="G368" s="8">
        <f>Расценки!F877</f>
        <v>2300</v>
      </c>
      <c r="H368" s="10">
        <f>'Нормы и нормо-часы'!W878</f>
        <v>0.2608695652173913</v>
      </c>
      <c r="I368" s="9">
        <f>Расценки!H877</f>
        <v>2300</v>
      </c>
      <c r="J368" s="10">
        <f>Расценки!J877</f>
        <v>0</v>
      </c>
      <c r="K368" s="8">
        <f>'Нормы и нормо-часы'!L878</f>
        <v>2040</v>
      </c>
      <c r="L368" s="8">
        <f>Расценки!G877</f>
        <v>2645</v>
      </c>
      <c r="M368" s="10">
        <f>'Нормы и нормо-часы'!X878</f>
        <v>0.22873345935727787</v>
      </c>
      <c r="N368" s="9">
        <f>Расценки!I877</f>
        <v>2720</v>
      </c>
      <c r="O368" s="10">
        <f>Расценки!K877</f>
        <v>2.8355387523629538E-2</v>
      </c>
      <c r="P368" s="7" t="str">
        <f>TEXT('Нормы и нормо-часы'!AC878,"0%")&amp;" / "&amp;TEXT('Нормы и нормо-часы'!AD878,"0%")</f>
        <v>26% / 25%</v>
      </c>
    </row>
    <row r="369" spans="1:16" x14ac:dyDescent="0.25">
      <c r="A369" s="7" t="s">
        <v>2577</v>
      </c>
      <c r="B369" s="7" t="s">
        <v>2578</v>
      </c>
      <c r="C369" s="7" t="s">
        <v>177</v>
      </c>
      <c r="D369" s="7" t="s">
        <v>468</v>
      </c>
      <c r="E369" s="15">
        <f>'Нормы и нормо-часы'!F881</f>
        <v>1.4</v>
      </c>
      <c r="F369" s="8">
        <f>'Нормы и нормо-часы'!K881</f>
        <v>1190</v>
      </c>
      <c r="G369" s="8">
        <f>Расценки!F880</f>
        <v>1600</v>
      </c>
      <c r="H369" s="10">
        <f>'Нормы и нормо-часы'!W881</f>
        <v>0.25624999999999998</v>
      </c>
      <c r="I369" s="9">
        <f>Расценки!H880</f>
        <v>1600</v>
      </c>
      <c r="J369" s="10">
        <f>Расценки!J880</f>
        <v>0</v>
      </c>
      <c r="K369" s="8">
        <f>'Нормы и нормо-часы'!L881</f>
        <v>1428</v>
      </c>
      <c r="L369" s="8">
        <f>Расценки!G880</f>
        <v>1840</v>
      </c>
      <c r="M369" s="10">
        <f>'Нормы и нормо-часы'!X881</f>
        <v>0.22391304347826088</v>
      </c>
      <c r="N369" s="9">
        <f>Расценки!I880</f>
        <v>1904</v>
      </c>
      <c r="O369" s="10">
        <f>Расценки!K880</f>
        <v>3.4782608695652195E-2</v>
      </c>
      <c r="P369" s="7" t="str">
        <f>TEXT('Нормы и нормо-часы'!AC881,"0%")&amp;" / "&amp;TEXT('Нормы и нормо-часы'!AD881,"0%")</f>
        <v>26% / 25%</v>
      </c>
    </row>
    <row r="370" spans="1:16" x14ac:dyDescent="0.25">
      <c r="A370" s="7" t="s">
        <v>2619</v>
      </c>
      <c r="B370" s="7" t="s">
        <v>2620</v>
      </c>
      <c r="C370" s="7" t="s">
        <v>177</v>
      </c>
      <c r="D370" s="7" t="s">
        <v>426</v>
      </c>
      <c r="E370" s="15">
        <f>'Нормы и нормо-часы'!F894</f>
        <v>2.5</v>
      </c>
      <c r="F370" s="8">
        <f>'Нормы и нормо-часы'!K894</f>
        <v>3000</v>
      </c>
      <c r="G370" s="8">
        <f>Расценки!F893</f>
        <v>4000</v>
      </c>
      <c r="H370" s="10">
        <f>'Нормы и нормо-часы'!W894</f>
        <v>0.25</v>
      </c>
      <c r="I370" s="9">
        <f>Расценки!H893</f>
        <v>4000</v>
      </c>
      <c r="J370" s="10">
        <f>Расценки!J893</f>
        <v>0</v>
      </c>
      <c r="K370" s="8">
        <f>'Нормы и нормо-часы'!L894</f>
        <v>3600</v>
      </c>
      <c r="L370" s="8">
        <f>Расценки!G893</f>
        <v>4600</v>
      </c>
      <c r="M370" s="10">
        <f>'Нормы и нормо-часы'!X894</f>
        <v>0.21739130434782608</v>
      </c>
      <c r="N370" s="9">
        <f>Расценки!I893</f>
        <v>4800</v>
      </c>
      <c r="O370" s="10">
        <f>Расценки!K893</f>
        <v>4.3478260869565188E-2</v>
      </c>
      <c r="P370" s="7" t="str">
        <f>TEXT('Нормы и нормо-часы'!AC894,"0%")&amp;" / "&amp;TEXT('Нормы и нормо-часы'!AD894,"0%")</f>
        <v>25% / 25%</v>
      </c>
    </row>
    <row r="371" spans="1:16" x14ac:dyDescent="0.25">
      <c r="A371" s="7" t="s">
        <v>2683</v>
      </c>
      <c r="B371" s="7" t="s">
        <v>2684</v>
      </c>
      <c r="C371" s="7" t="s">
        <v>177</v>
      </c>
      <c r="D371" s="7" t="s">
        <v>468</v>
      </c>
      <c r="E371" s="15">
        <f>'Нормы и нормо-часы'!F914</f>
        <v>0.4</v>
      </c>
      <c r="F371" s="8">
        <f>'Нормы и нормо-часы'!K914</f>
        <v>340</v>
      </c>
      <c r="G371" s="8">
        <f>Расценки!F913</f>
        <v>450</v>
      </c>
      <c r="H371" s="10">
        <f>'Нормы и нормо-часы'!W914</f>
        <v>0.24444444444444444</v>
      </c>
      <c r="I371" s="9">
        <f>Расценки!H913</f>
        <v>454</v>
      </c>
      <c r="J371" s="10">
        <f>Расценки!J913</f>
        <v>8.8888888888889461E-3</v>
      </c>
      <c r="K371" s="8">
        <f>'Нормы и нормо-часы'!L914</f>
        <v>408</v>
      </c>
      <c r="L371" s="8">
        <f>Расценки!G913</f>
        <v>518</v>
      </c>
      <c r="M371" s="10">
        <f>'Нормы и нормо-часы'!X914</f>
        <v>0.21235521235521235</v>
      </c>
      <c r="N371" s="9">
        <f>Расценки!I913</f>
        <v>544</v>
      </c>
      <c r="O371" s="10">
        <f>Расценки!K913</f>
        <v>5.0193050193050093E-2</v>
      </c>
      <c r="P371" s="7" t="str">
        <f>TEXT('Нормы и нормо-часы'!AC914,"0%")&amp;" / "&amp;TEXT('Нормы и нормо-часы'!AD914,"0%")</f>
        <v>25% / 25%</v>
      </c>
    </row>
    <row r="372" spans="1:16" x14ac:dyDescent="0.25">
      <c r="A372" s="7" t="s">
        <v>2689</v>
      </c>
      <c r="B372" s="7" t="s">
        <v>2690</v>
      </c>
      <c r="C372" s="7" t="s">
        <v>50</v>
      </c>
      <c r="D372" s="7" t="s">
        <v>468</v>
      </c>
      <c r="E372" s="15">
        <f>'Нормы и нормо-часы'!F916</f>
        <v>0.5</v>
      </c>
      <c r="F372" s="8">
        <f>'Нормы и нормо-часы'!K916</f>
        <v>425</v>
      </c>
      <c r="G372" s="8">
        <f>Расценки!F915</f>
        <v>450</v>
      </c>
      <c r="H372" s="10">
        <f>'Нормы и нормо-часы'!W916</f>
        <v>5.5555555555555552E-2</v>
      </c>
      <c r="I372" s="9">
        <f>Расценки!H915</f>
        <v>567</v>
      </c>
      <c r="J372" s="10">
        <f>Расценки!J915</f>
        <v>0.26</v>
      </c>
      <c r="K372" s="8">
        <f>'Нормы и нормо-часы'!L916</f>
        <v>510</v>
      </c>
      <c r="L372" s="8">
        <f>Расценки!G915</f>
        <v>518</v>
      </c>
      <c r="M372" s="10">
        <f>'Нормы и нормо-часы'!X916</f>
        <v>1.5444015444015444E-2</v>
      </c>
      <c r="N372" s="9">
        <f>Расценки!I915</f>
        <v>680</v>
      </c>
      <c r="O372" s="10">
        <f>Расценки!K915</f>
        <v>0.31274131274131278</v>
      </c>
      <c r="P372" s="7" t="str">
        <f>TEXT('Нормы и нормо-часы'!AC916,"0%")&amp;" / "&amp;TEXT('Нормы и нормо-часы'!AD916,"0%")</f>
        <v>25% / 25%</v>
      </c>
    </row>
    <row r="373" spans="1:16" x14ac:dyDescent="0.25">
      <c r="A373" s="7" t="s">
        <v>2719</v>
      </c>
      <c r="B373" s="7" t="s">
        <v>2720</v>
      </c>
      <c r="C373" s="7" t="s">
        <v>54</v>
      </c>
      <c r="D373" s="7" t="s">
        <v>279</v>
      </c>
      <c r="E373" s="15">
        <f>'Нормы и нормо-часы'!F926</f>
        <v>0.6</v>
      </c>
      <c r="F373" s="8">
        <f>'Нормы и нормо-часы'!K926</f>
        <v>450</v>
      </c>
      <c r="G373" s="8">
        <f>Расценки!F925</f>
        <v>600</v>
      </c>
      <c r="H373" s="10">
        <f>'Нормы и нормо-часы'!W926</f>
        <v>0.25</v>
      </c>
      <c r="I373" s="9">
        <f>Расценки!H925</f>
        <v>600</v>
      </c>
      <c r="J373" s="10">
        <f>Расценки!J925</f>
        <v>0</v>
      </c>
      <c r="K373" s="8">
        <f>'Нормы и нормо-часы'!L926</f>
        <v>540</v>
      </c>
      <c r="L373" s="8">
        <f>Расценки!G925</f>
        <v>690</v>
      </c>
      <c r="M373" s="10">
        <f>'Нормы и нормо-часы'!X926</f>
        <v>0.21739130434782608</v>
      </c>
      <c r="N373" s="9">
        <f>Расценки!I925</f>
        <v>720</v>
      </c>
      <c r="O373" s="10">
        <f>Расценки!K925</f>
        <v>4.3478260869565188E-2</v>
      </c>
      <c r="P373" s="7" t="str">
        <f>TEXT('Нормы и нормо-часы'!AC926,"0%")&amp;" / "&amp;TEXT('Нормы и нормо-часы'!AD926,"0%")</f>
        <v>25% / 25%</v>
      </c>
    </row>
    <row r="374" spans="1:16" x14ac:dyDescent="0.25">
      <c r="A374" s="7" t="s">
        <v>2744</v>
      </c>
      <c r="B374" s="7" t="s">
        <v>2745</v>
      </c>
      <c r="C374" s="7" t="s">
        <v>50</v>
      </c>
      <c r="D374" s="7" t="s">
        <v>468</v>
      </c>
      <c r="E374" s="15">
        <f>'Нормы и нормо-часы'!F934</f>
        <v>0.3</v>
      </c>
      <c r="F374" s="8">
        <f>'Нормы и нормо-часы'!K934</f>
        <v>255</v>
      </c>
      <c r="G374" s="8">
        <f>Расценки!F933</f>
        <v>350</v>
      </c>
      <c r="H374" s="10">
        <f>'Нормы и нормо-часы'!W934</f>
        <v>0.27142857142857141</v>
      </c>
      <c r="I374" s="9">
        <f>Расценки!H933</f>
        <v>350</v>
      </c>
      <c r="J374" s="10">
        <f>Расценки!J933</f>
        <v>0</v>
      </c>
      <c r="K374" s="8">
        <f>'Нормы и нормо-часы'!L934</f>
        <v>306</v>
      </c>
      <c r="L374" s="8">
        <f>Расценки!G933</f>
        <v>402</v>
      </c>
      <c r="M374" s="10">
        <f>'Нормы и нормо-часы'!X934</f>
        <v>0.23880597014925373</v>
      </c>
      <c r="N374" s="9">
        <f>Расценки!I933</f>
        <v>408</v>
      </c>
      <c r="O374" s="10">
        <f>Расценки!K933</f>
        <v>1.4925373134328401E-2</v>
      </c>
      <c r="P374" s="7" t="str">
        <f>TEXT('Нормы и нормо-часы'!AC934,"0%")&amp;" / "&amp;TEXT('Нормы и нормо-часы'!AD934,"0%")</f>
        <v>27% / 25%</v>
      </c>
    </row>
    <row r="375" spans="1:16" x14ac:dyDescent="0.25">
      <c r="A375" s="7" t="s">
        <v>2780</v>
      </c>
      <c r="B375" s="7" t="s">
        <v>2781</v>
      </c>
      <c r="C375" s="7" t="s">
        <v>50</v>
      </c>
      <c r="D375" s="7" t="s">
        <v>41</v>
      </c>
      <c r="E375" s="15">
        <f>'Нормы и нормо-часы'!F946</f>
        <v>1.5</v>
      </c>
      <c r="F375" s="8">
        <f>'Нормы и нормо-часы'!K946</f>
        <v>1350</v>
      </c>
      <c r="G375" s="8">
        <f>Расценки!F945</f>
        <v>1600</v>
      </c>
      <c r="H375" s="10">
        <f>'Нормы и нормо-часы'!W946</f>
        <v>0.15625</v>
      </c>
      <c r="I375" s="9">
        <f>Расценки!H945</f>
        <v>1800</v>
      </c>
      <c r="J375" s="10">
        <f>Расценки!J945</f>
        <v>0.125</v>
      </c>
      <c r="K375" s="8">
        <f>'Нормы и нормо-часы'!L946</f>
        <v>1620</v>
      </c>
      <c r="L375" s="8">
        <f>Расценки!G945</f>
        <v>1840</v>
      </c>
      <c r="M375" s="10">
        <f>'Нормы и нормо-часы'!X946</f>
        <v>0.11956521739130435</v>
      </c>
      <c r="N375" s="9">
        <f>Расценки!I945</f>
        <v>2160</v>
      </c>
      <c r="O375" s="10">
        <f>Расценки!K945</f>
        <v>0.17391304347826098</v>
      </c>
      <c r="P375" s="7" t="str">
        <f>TEXT('Нормы и нормо-часы'!AC946,"0%")&amp;" / "&amp;TEXT('Нормы и нормо-часы'!AD946,"0%")</f>
        <v>25% / 25%</v>
      </c>
    </row>
    <row r="376" spans="1:16" x14ac:dyDescent="0.25">
      <c r="A376" s="7" t="s">
        <v>2783</v>
      </c>
      <c r="B376" s="7" t="s">
        <v>2784</v>
      </c>
      <c r="C376" s="7" t="s">
        <v>50</v>
      </c>
      <c r="D376" s="7" t="s">
        <v>41</v>
      </c>
      <c r="E376" s="15">
        <f>'Нормы и нормо-часы'!F947</f>
        <v>1.95</v>
      </c>
      <c r="F376" s="8">
        <f>'Нормы и нормо-часы'!K947</f>
        <v>1755</v>
      </c>
      <c r="G376" s="8">
        <f>Расценки!F946</f>
        <v>2100</v>
      </c>
      <c r="H376" s="10">
        <f>'Нормы и нормо-часы'!W947</f>
        <v>0.16428571428571428</v>
      </c>
      <c r="I376" s="9">
        <f>Расценки!H946</f>
        <v>2340</v>
      </c>
      <c r="J376" s="10">
        <f>Расценки!J946</f>
        <v>0.11428571428571432</v>
      </c>
      <c r="K376" s="8">
        <f>'Нормы и нормо-часы'!L947</f>
        <v>2106</v>
      </c>
      <c r="L376" s="8">
        <f>Расценки!G946</f>
        <v>2415</v>
      </c>
      <c r="M376" s="10">
        <f>'Нормы и нормо-часы'!X947</f>
        <v>0.12795031055900621</v>
      </c>
      <c r="N376" s="9">
        <f>Расценки!I946</f>
        <v>2808</v>
      </c>
      <c r="O376" s="10">
        <f>Расценки!K946</f>
        <v>0.16273291925465849</v>
      </c>
      <c r="P376" s="7" t="str">
        <f>TEXT('Нормы и нормо-часы'!AC947,"0%")&amp;" / "&amp;TEXT('Нормы и нормо-часы'!AD947,"0%")</f>
        <v>25% / 25%</v>
      </c>
    </row>
    <row r="377" spans="1:16" x14ac:dyDescent="0.25">
      <c r="A377" s="7" t="s">
        <v>2786</v>
      </c>
      <c r="B377" s="7" t="s">
        <v>2787</v>
      </c>
      <c r="C377" s="7" t="s">
        <v>50</v>
      </c>
      <c r="D377" s="7" t="s">
        <v>41</v>
      </c>
      <c r="E377" s="15">
        <f>'Нормы и нормо-часы'!F948</f>
        <v>2.2999999999999998</v>
      </c>
      <c r="F377" s="8">
        <f>'Нормы и нормо-часы'!K948</f>
        <v>2070</v>
      </c>
      <c r="G377" s="8">
        <f>Расценки!F947</f>
        <v>2500</v>
      </c>
      <c r="H377" s="10">
        <f>'Нормы и нормо-часы'!W948</f>
        <v>0.17199999999999999</v>
      </c>
      <c r="I377" s="9">
        <f>Расценки!H947</f>
        <v>2760</v>
      </c>
      <c r="J377" s="10">
        <f>Расценки!J947</f>
        <v>0.10400000000000009</v>
      </c>
      <c r="K377" s="8">
        <f>'Нормы и нормо-часы'!L948</f>
        <v>2484</v>
      </c>
      <c r="L377" s="8">
        <f>Расценки!G947</f>
        <v>2875</v>
      </c>
      <c r="M377" s="10">
        <f>'Нормы и нормо-часы'!X948</f>
        <v>0.13600000000000001</v>
      </c>
      <c r="N377" s="9">
        <f>Расценки!I947</f>
        <v>3312</v>
      </c>
      <c r="O377" s="10">
        <f>Расценки!K947</f>
        <v>0.15199999999999991</v>
      </c>
      <c r="P377" s="7" t="str">
        <f>TEXT('Нормы и нормо-часы'!AC948,"0%")&amp;" / "&amp;TEXT('Нормы и нормо-часы'!AD948,"0%")</f>
        <v>25% / 25%</v>
      </c>
    </row>
    <row r="378" spans="1:16" x14ac:dyDescent="0.25">
      <c r="A378" s="7" t="s">
        <v>2789</v>
      </c>
      <c r="B378" s="7" t="s">
        <v>2790</v>
      </c>
      <c r="C378" s="7" t="s">
        <v>50</v>
      </c>
      <c r="D378" s="7" t="s">
        <v>41</v>
      </c>
      <c r="E378" s="15">
        <f>'Нормы и нормо-часы'!F949</f>
        <v>0.9</v>
      </c>
      <c r="F378" s="8">
        <f>'Нормы и нормо-часы'!K949</f>
        <v>810</v>
      </c>
      <c r="G378" s="8">
        <f>Расценки!F948</f>
        <v>900</v>
      </c>
      <c r="H378" s="10">
        <f>'Нормы и нормо-часы'!W949</f>
        <v>0.1</v>
      </c>
      <c r="I378" s="9">
        <f>Расценки!H948</f>
        <v>1080</v>
      </c>
      <c r="J378" s="10">
        <f>Расценки!J948</f>
        <v>0.19999999999999996</v>
      </c>
      <c r="K378" s="8">
        <f>'Нормы и нормо-часы'!L949</f>
        <v>972</v>
      </c>
      <c r="L378" s="8">
        <f>Расценки!G948</f>
        <v>1035</v>
      </c>
      <c r="M378" s="10">
        <f>'Нормы и нормо-часы'!X949</f>
        <v>6.0869565217391307E-2</v>
      </c>
      <c r="N378" s="9">
        <f>Расценки!I948</f>
        <v>1296</v>
      </c>
      <c r="O378" s="10">
        <f>Расценки!K948</f>
        <v>0.25217391304347836</v>
      </c>
      <c r="P378" s="7" t="str">
        <f>TEXT('Нормы и нормо-часы'!AC949,"0%")&amp;" / "&amp;TEXT('Нормы и нормо-часы'!AD949,"0%")</f>
        <v>25% / 25%</v>
      </c>
    </row>
    <row r="379" spans="1:16" x14ac:dyDescent="0.25">
      <c r="A379" s="7" t="s">
        <v>2792</v>
      </c>
      <c r="B379" s="7" t="s">
        <v>2793</v>
      </c>
      <c r="C379" s="7" t="s">
        <v>50</v>
      </c>
      <c r="D379" s="7" t="s">
        <v>41</v>
      </c>
      <c r="E379" s="15">
        <f>'Нормы и нормо-часы'!F950</f>
        <v>1.05</v>
      </c>
      <c r="F379" s="8">
        <f>'Нормы и нормо-часы'!K950</f>
        <v>945</v>
      </c>
      <c r="G379" s="8">
        <f>Расценки!F949</f>
        <v>1100</v>
      </c>
      <c r="H379" s="10">
        <f>'Нормы и нормо-часы'!W950</f>
        <v>0.1409090909090909</v>
      </c>
      <c r="I379" s="9">
        <f>Расценки!H949</f>
        <v>1260</v>
      </c>
      <c r="J379" s="10">
        <f>Расценки!J949</f>
        <v>0.1454545454545455</v>
      </c>
      <c r="K379" s="8">
        <f>'Нормы и нормо-часы'!L950</f>
        <v>1134</v>
      </c>
      <c r="L379" s="8">
        <f>Расценки!G949</f>
        <v>1265</v>
      </c>
      <c r="M379" s="10">
        <f>'Нормы и нормо-часы'!X950</f>
        <v>0.10355731225296443</v>
      </c>
      <c r="N379" s="9">
        <f>Расценки!I949</f>
        <v>1512</v>
      </c>
      <c r="O379" s="10">
        <f>Расценки!K949</f>
        <v>0.19525691699604741</v>
      </c>
      <c r="P379" s="7" t="str">
        <f>TEXT('Нормы и нормо-часы'!AC950,"0%")&amp;" / "&amp;TEXT('Нормы и нормо-часы'!AD950,"0%")</f>
        <v>25% / 25%</v>
      </c>
    </row>
    <row r="380" spans="1:16" x14ac:dyDescent="0.25">
      <c r="A380" s="7" t="s">
        <v>2795</v>
      </c>
      <c r="B380" s="7" t="s">
        <v>2796</v>
      </c>
      <c r="C380" s="7" t="s">
        <v>50</v>
      </c>
      <c r="D380" s="7" t="s">
        <v>41</v>
      </c>
      <c r="E380" s="15">
        <f>'Нормы и нормо-часы'!F951</f>
        <v>1.25</v>
      </c>
      <c r="F380" s="8">
        <f>'Нормы и нормо-часы'!K951</f>
        <v>1125</v>
      </c>
      <c r="G380" s="8">
        <f>Расценки!F950</f>
        <v>1300</v>
      </c>
      <c r="H380" s="10">
        <f>'Нормы и нормо-часы'!W951</f>
        <v>0.13461538461538461</v>
      </c>
      <c r="I380" s="9">
        <f>Расценки!H950</f>
        <v>1500</v>
      </c>
      <c r="J380" s="10">
        <f>Расценки!J950</f>
        <v>0.15384615384615374</v>
      </c>
      <c r="K380" s="8">
        <f>'Нормы и нормо-часы'!L951</f>
        <v>1350</v>
      </c>
      <c r="L380" s="8">
        <f>Расценки!G950</f>
        <v>1495</v>
      </c>
      <c r="M380" s="10">
        <f>'Нормы и нормо-часы'!X951</f>
        <v>9.6989966555183951E-2</v>
      </c>
      <c r="N380" s="9">
        <f>Расценки!I950</f>
        <v>1800</v>
      </c>
      <c r="O380" s="10">
        <f>Расценки!K950</f>
        <v>0.20401337792642149</v>
      </c>
      <c r="P380" s="7" t="str">
        <f>TEXT('Нормы и нормо-часы'!AC951,"0%")&amp;" / "&amp;TEXT('Нормы и нормо-часы'!AD951,"0%")</f>
        <v>25% / 25%</v>
      </c>
    </row>
    <row r="381" spans="1:16" x14ac:dyDescent="0.25">
      <c r="A381" s="7" t="s">
        <v>2823</v>
      </c>
      <c r="B381" s="7" t="s">
        <v>2824</v>
      </c>
      <c r="C381" s="7" t="s">
        <v>50</v>
      </c>
      <c r="D381" s="7" t="s">
        <v>468</v>
      </c>
      <c r="E381" s="15">
        <f>'Нормы и нормо-часы'!F960</f>
        <v>0.4</v>
      </c>
      <c r="F381" s="8">
        <f>'Нормы и нормо-часы'!K960</f>
        <v>340</v>
      </c>
      <c r="G381" s="8">
        <f>Расценки!F959</f>
        <v>450</v>
      </c>
      <c r="H381" s="10">
        <f>'Нормы и нормо-часы'!W960</f>
        <v>0.24444444444444444</v>
      </c>
      <c r="I381" s="9">
        <f>Расценки!H959</f>
        <v>454</v>
      </c>
      <c r="J381" s="10">
        <f>Расценки!J959</f>
        <v>8.8888888888889461E-3</v>
      </c>
      <c r="K381" s="8">
        <f>'Нормы и нормо-часы'!L960</f>
        <v>408</v>
      </c>
      <c r="L381" s="8">
        <f>Расценки!G959</f>
        <v>518</v>
      </c>
      <c r="M381" s="10">
        <f>'Нормы и нормо-часы'!X960</f>
        <v>0.21235521235521235</v>
      </c>
      <c r="N381" s="9">
        <f>Расценки!I959</f>
        <v>544</v>
      </c>
      <c r="O381" s="10">
        <f>Расценки!K959</f>
        <v>5.0193050193050093E-2</v>
      </c>
      <c r="P381" s="7" t="str">
        <f>TEXT('Нормы и нормо-часы'!AC960,"0%")&amp;" / "&amp;TEXT('Нормы и нормо-часы'!AD960,"0%")</f>
        <v>25% / 25%</v>
      </c>
    </row>
    <row r="382" spans="1:16" x14ac:dyDescent="0.25">
      <c r="A382" s="7" t="s">
        <v>2826</v>
      </c>
      <c r="B382" s="7" t="s">
        <v>2827</v>
      </c>
      <c r="C382" s="7" t="s">
        <v>50</v>
      </c>
      <c r="D382" s="7" t="s">
        <v>468</v>
      </c>
      <c r="E382" s="15">
        <f>'Нормы и нормо-часы'!F961</f>
        <v>0.45</v>
      </c>
      <c r="F382" s="8">
        <f>'Нормы и нормо-часы'!K961</f>
        <v>383</v>
      </c>
      <c r="G382" s="8">
        <f>Расценки!F960</f>
        <v>500</v>
      </c>
      <c r="H382" s="10">
        <f>'Нормы и нормо-часы'!W961</f>
        <v>0.23400000000000001</v>
      </c>
      <c r="I382" s="9">
        <f>Расценки!H960</f>
        <v>511</v>
      </c>
      <c r="J382" s="10">
        <f>Расценки!J960</f>
        <v>2.200000000000002E-2</v>
      </c>
      <c r="K382" s="8">
        <f>'Нормы и нормо-часы'!L961</f>
        <v>459</v>
      </c>
      <c r="L382" s="8">
        <f>Расценки!G960</f>
        <v>575</v>
      </c>
      <c r="M382" s="10">
        <f>'Нормы и нормо-часы'!X961</f>
        <v>0.20173913043478262</v>
      </c>
      <c r="N382" s="9">
        <f>Расценки!I960</f>
        <v>612</v>
      </c>
      <c r="O382" s="10">
        <f>Расценки!K960</f>
        <v>6.434782608695655E-2</v>
      </c>
      <c r="P382" s="7" t="str">
        <f>TEXT('Нормы и нормо-часы'!AC961,"0%")&amp;" / "&amp;TEXT('Нормы и нормо-часы'!AD961,"0%")</f>
        <v>25% / 25%</v>
      </c>
    </row>
    <row r="383" spans="1:16" x14ac:dyDescent="0.25">
      <c r="A383" s="7" t="s">
        <v>2829</v>
      </c>
      <c r="B383" s="7" t="s">
        <v>2830</v>
      </c>
      <c r="C383" s="7" t="s">
        <v>50</v>
      </c>
      <c r="D383" s="7" t="s">
        <v>468</v>
      </c>
      <c r="E383" s="15">
        <f>'Нормы и нормо-часы'!F962</f>
        <v>0.52</v>
      </c>
      <c r="F383" s="8">
        <f>'Нормы и нормо-часы'!K962</f>
        <v>442</v>
      </c>
      <c r="G383" s="8">
        <f>Расценки!F961</f>
        <v>580</v>
      </c>
      <c r="H383" s="10">
        <f>'Нормы и нормо-часы'!W962</f>
        <v>0.23793103448275862</v>
      </c>
      <c r="I383" s="9">
        <f>Расценки!H961</f>
        <v>590</v>
      </c>
      <c r="J383" s="10">
        <f>Расценки!J961</f>
        <v>1.7241379310344751E-2</v>
      </c>
      <c r="K383" s="8">
        <f>'Нормы и нормо-часы'!L962</f>
        <v>530</v>
      </c>
      <c r="L383" s="8">
        <f>Расценки!G961</f>
        <v>667</v>
      </c>
      <c r="M383" s="10">
        <f>'Нормы и нормо-часы'!X962</f>
        <v>0.20539730134932535</v>
      </c>
      <c r="N383" s="9">
        <f>Расценки!I961</f>
        <v>707</v>
      </c>
      <c r="O383" s="10">
        <f>Расценки!K961</f>
        <v>5.9970014992503762E-2</v>
      </c>
      <c r="P383" s="7" t="str">
        <f>TEXT('Нормы и нормо-часы'!AC962,"0%")&amp;" / "&amp;TEXT('Нормы и нормо-часы'!AD962,"0%")</f>
        <v>25% / 25%</v>
      </c>
    </row>
    <row r="384" spans="1:16" x14ac:dyDescent="0.25">
      <c r="A384" s="7" t="s">
        <v>2832</v>
      </c>
      <c r="B384" s="7" t="s">
        <v>2833</v>
      </c>
      <c r="C384" s="7" t="s">
        <v>50</v>
      </c>
      <c r="D384" s="7" t="s">
        <v>468</v>
      </c>
      <c r="E384" s="15">
        <f>'Нормы и нормо-часы'!F963</f>
        <v>0.62</v>
      </c>
      <c r="F384" s="8">
        <f>'Нормы и нормо-часы'!K963</f>
        <v>527</v>
      </c>
      <c r="G384" s="8">
        <f>Расценки!F962</f>
        <v>680</v>
      </c>
      <c r="H384" s="10">
        <f>'Нормы и нормо-часы'!W963</f>
        <v>0.22500000000000001</v>
      </c>
      <c r="I384" s="9">
        <f>Расценки!H962</f>
        <v>703</v>
      </c>
      <c r="J384" s="10">
        <f>Расценки!J962</f>
        <v>3.3823529411764808E-2</v>
      </c>
      <c r="K384" s="8">
        <f>'Нормы и нормо-часы'!L963</f>
        <v>632</v>
      </c>
      <c r="L384" s="8">
        <f>Расценки!G962</f>
        <v>782</v>
      </c>
      <c r="M384" s="10">
        <f>'Нормы и нормо-часы'!X963</f>
        <v>0.1918158567774936</v>
      </c>
      <c r="N384" s="9">
        <f>Расценки!I962</f>
        <v>843</v>
      </c>
      <c r="O384" s="10">
        <f>Расценки!K962</f>
        <v>7.8005115089514021E-2</v>
      </c>
      <c r="P384" s="7" t="str">
        <f>TEXT('Нормы и нормо-часы'!AC963,"0%")&amp;" / "&amp;TEXT('Нормы и нормо-часы'!AD963,"0%")</f>
        <v>25% / 25%</v>
      </c>
    </row>
    <row r="385" spans="1:16" x14ac:dyDescent="0.25">
      <c r="A385" s="7" t="s">
        <v>2835</v>
      </c>
      <c r="B385" s="7" t="s">
        <v>2836</v>
      </c>
      <c r="C385" s="7" t="s">
        <v>50</v>
      </c>
      <c r="D385" s="7" t="s">
        <v>468</v>
      </c>
      <c r="E385" s="15">
        <f>'Нормы и нормо-часы'!F964</f>
        <v>0.7</v>
      </c>
      <c r="F385" s="8">
        <f>'Нормы и нормо-часы'!K964</f>
        <v>595</v>
      </c>
      <c r="G385" s="8">
        <f>Расценки!F963</f>
        <v>780</v>
      </c>
      <c r="H385" s="10">
        <f>'Нормы и нормо-часы'!W964</f>
        <v>0.23717948717948717</v>
      </c>
      <c r="I385" s="9">
        <f>Расценки!H963</f>
        <v>794</v>
      </c>
      <c r="J385" s="10">
        <f>Расценки!J963</f>
        <v>1.7948717948717885E-2</v>
      </c>
      <c r="K385" s="8">
        <f>'Нормы и нормо-часы'!L964</f>
        <v>714</v>
      </c>
      <c r="L385" s="8">
        <f>Расценки!G963</f>
        <v>897</v>
      </c>
      <c r="M385" s="10">
        <f>'Нормы и нормо-часы'!X964</f>
        <v>0.20401337792642141</v>
      </c>
      <c r="N385" s="9">
        <f>Расценки!I963</f>
        <v>952</v>
      </c>
      <c r="O385" s="10">
        <f>Расценки!K963</f>
        <v>6.1315496098104827E-2</v>
      </c>
      <c r="P385" s="7" t="str">
        <f>TEXT('Нормы и нормо-часы'!AC964,"0%")&amp;" / "&amp;TEXT('Нормы и нормо-часы'!AD964,"0%")</f>
        <v>25% / 25%</v>
      </c>
    </row>
    <row r="386" spans="1:16" x14ac:dyDescent="0.25">
      <c r="A386" s="7" t="s">
        <v>2839</v>
      </c>
      <c r="B386" s="7" t="s">
        <v>2840</v>
      </c>
      <c r="C386" s="7" t="s">
        <v>50</v>
      </c>
      <c r="D386" s="7" t="s">
        <v>468</v>
      </c>
      <c r="E386" s="15">
        <f>'Нормы и нормо-часы'!F965</f>
        <v>0.82</v>
      </c>
      <c r="F386" s="8">
        <f>'Нормы и нормо-часы'!K965</f>
        <v>697</v>
      </c>
      <c r="G386" s="8">
        <f>Расценки!F964</f>
        <v>900</v>
      </c>
      <c r="H386" s="10">
        <f>'Нормы и нормо-часы'!W965</f>
        <v>0.22555555555555556</v>
      </c>
      <c r="I386" s="9">
        <f>Расценки!H964</f>
        <v>930</v>
      </c>
      <c r="J386" s="10">
        <f>Расценки!J964</f>
        <v>3.3333333333333437E-2</v>
      </c>
      <c r="K386" s="8">
        <f>'Нормы и нормо-часы'!L965</f>
        <v>836</v>
      </c>
      <c r="L386" s="8">
        <f>Расценки!G964</f>
        <v>1035</v>
      </c>
      <c r="M386" s="10">
        <f>'Нормы и нормо-часы'!X965</f>
        <v>0.19227053140096617</v>
      </c>
      <c r="N386" s="9">
        <f>Расценки!I964</f>
        <v>1115</v>
      </c>
      <c r="O386" s="10">
        <f>Расценки!K964</f>
        <v>7.7294685990338063E-2</v>
      </c>
      <c r="P386" s="7" t="str">
        <f>TEXT('Нормы и нормо-часы'!AC965,"0%")&amp;" / "&amp;TEXT('Нормы и нормо-часы'!AD965,"0%")</f>
        <v>25% / 25%</v>
      </c>
    </row>
    <row r="387" spans="1:16" x14ac:dyDescent="0.25">
      <c r="A387" s="7" t="s">
        <v>2842</v>
      </c>
      <c r="B387" s="7" t="s">
        <v>2843</v>
      </c>
      <c r="C387" s="7" t="s">
        <v>50</v>
      </c>
      <c r="D387" s="7" t="s">
        <v>41</v>
      </c>
      <c r="E387" s="15">
        <f>'Нормы и нормо-часы'!F966</f>
        <v>1.4</v>
      </c>
      <c r="F387" s="8">
        <f>'Нормы и нормо-часы'!K966</f>
        <v>1260</v>
      </c>
      <c r="G387" s="8">
        <f>Расценки!F965</f>
        <v>1500</v>
      </c>
      <c r="H387" s="10">
        <f>'Нормы и нормо-часы'!W966</f>
        <v>0.16</v>
      </c>
      <c r="I387" s="9">
        <f>Расценки!H965</f>
        <v>1680</v>
      </c>
      <c r="J387" s="10">
        <f>Расценки!J965</f>
        <v>0.12000000000000011</v>
      </c>
      <c r="K387" s="8">
        <f>'Нормы и нормо-часы'!L966</f>
        <v>1512</v>
      </c>
      <c r="L387" s="8">
        <f>Расценки!G965</f>
        <v>1725</v>
      </c>
      <c r="M387" s="10">
        <f>'Нормы и нормо-часы'!X966</f>
        <v>0.12347826086956522</v>
      </c>
      <c r="N387" s="9">
        <f>Расценки!I965</f>
        <v>2016</v>
      </c>
      <c r="O387" s="10">
        <f>Расценки!K965</f>
        <v>0.16869565217391314</v>
      </c>
      <c r="P387" s="7" t="str">
        <f>TEXT('Нормы и нормо-часы'!AC966,"0%")&amp;" / "&amp;TEXT('Нормы и нормо-часы'!AD966,"0%")</f>
        <v>25% / 25%</v>
      </c>
    </row>
    <row r="388" spans="1:16" x14ac:dyDescent="0.25">
      <c r="A388" s="7" t="s">
        <v>2846</v>
      </c>
      <c r="B388" s="7" t="s">
        <v>2847</v>
      </c>
      <c r="C388" s="7" t="s">
        <v>50</v>
      </c>
      <c r="D388" s="7" t="s">
        <v>41</v>
      </c>
      <c r="E388" s="15">
        <f>'Нормы и нормо-часы'!F967</f>
        <v>1.5</v>
      </c>
      <c r="F388" s="8">
        <f>'Нормы и нормо-часы'!K967</f>
        <v>1350</v>
      </c>
      <c r="G388" s="8">
        <f>Расценки!F966</f>
        <v>1600</v>
      </c>
      <c r="H388" s="10">
        <f>'Нормы и нормо-часы'!W967</f>
        <v>0.15625</v>
      </c>
      <c r="I388" s="9">
        <f>Расценки!H966</f>
        <v>1800</v>
      </c>
      <c r="J388" s="10">
        <f>Расценки!J966</f>
        <v>0.125</v>
      </c>
      <c r="K388" s="8">
        <f>'Нормы и нормо-часы'!L967</f>
        <v>1620</v>
      </c>
      <c r="L388" s="8">
        <f>Расценки!G966</f>
        <v>1840</v>
      </c>
      <c r="M388" s="10">
        <f>'Нормы и нормо-часы'!X967</f>
        <v>0.11956521739130435</v>
      </c>
      <c r="N388" s="9">
        <f>Расценки!I966</f>
        <v>2160</v>
      </c>
      <c r="O388" s="10">
        <f>Расценки!K966</f>
        <v>0.17391304347826098</v>
      </c>
      <c r="P388" s="7" t="str">
        <f>TEXT('Нормы и нормо-часы'!AC967,"0%")&amp;" / "&amp;TEXT('Нормы и нормо-часы'!AD967,"0%")</f>
        <v>25% / 25%</v>
      </c>
    </row>
    <row r="389" spans="1:16" x14ac:dyDescent="0.25">
      <c r="A389" s="7" t="s">
        <v>2850</v>
      </c>
      <c r="B389" s="7" t="s">
        <v>2851</v>
      </c>
      <c r="C389" s="7" t="s">
        <v>50</v>
      </c>
      <c r="D389" s="7" t="s">
        <v>41</v>
      </c>
      <c r="E389" s="15">
        <f>'Нормы и нормо-часы'!F968</f>
        <v>1.95</v>
      </c>
      <c r="F389" s="8">
        <f>'Нормы и нормо-часы'!K968</f>
        <v>1755</v>
      </c>
      <c r="G389" s="8">
        <f>Расценки!F967</f>
        <v>2100</v>
      </c>
      <c r="H389" s="10">
        <f>'Нормы и нормо-часы'!W968</f>
        <v>0.16428571428571428</v>
      </c>
      <c r="I389" s="9">
        <f>Расценки!H967</f>
        <v>2340</v>
      </c>
      <c r="J389" s="10">
        <f>Расценки!J967</f>
        <v>0.11428571428571432</v>
      </c>
      <c r="K389" s="8">
        <f>'Нормы и нормо-часы'!L968</f>
        <v>2106</v>
      </c>
      <c r="L389" s="8">
        <f>Расценки!G967</f>
        <v>2415</v>
      </c>
      <c r="M389" s="10">
        <f>'Нормы и нормо-часы'!X968</f>
        <v>0.12795031055900621</v>
      </c>
      <c r="N389" s="9">
        <f>Расценки!I967</f>
        <v>2808</v>
      </c>
      <c r="O389" s="10">
        <f>Расценки!K967</f>
        <v>0.16273291925465849</v>
      </c>
      <c r="P389" s="7" t="str">
        <f>TEXT('Нормы и нормо-часы'!AC968,"0%")&amp;" / "&amp;TEXT('Нормы и нормо-часы'!AD968,"0%")</f>
        <v>25% / 25%</v>
      </c>
    </row>
    <row r="390" spans="1:16" x14ac:dyDescent="0.25">
      <c r="A390" s="7" t="s">
        <v>2853</v>
      </c>
      <c r="B390" s="7" t="s">
        <v>2854</v>
      </c>
      <c r="C390" s="7" t="s">
        <v>50</v>
      </c>
      <c r="D390" s="7" t="s">
        <v>41</v>
      </c>
      <c r="E390" s="15">
        <f>'Нормы и нормо-часы'!F969</f>
        <v>2.2999999999999998</v>
      </c>
      <c r="F390" s="8">
        <f>'Нормы и нормо-часы'!K969</f>
        <v>2070</v>
      </c>
      <c r="G390" s="8">
        <f>Расценки!F968</f>
        <v>2500</v>
      </c>
      <c r="H390" s="10">
        <f>'Нормы и нормо-часы'!W969</f>
        <v>0.17199999999999999</v>
      </c>
      <c r="I390" s="9">
        <f>Расценки!H968</f>
        <v>2760</v>
      </c>
      <c r="J390" s="10">
        <f>Расценки!J968</f>
        <v>0.10400000000000009</v>
      </c>
      <c r="K390" s="8">
        <f>'Нормы и нормо-часы'!L969</f>
        <v>2484</v>
      </c>
      <c r="L390" s="8">
        <f>Расценки!G968</f>
        <v>2875</v>
      </c>
      <c r="M390" s="10">
        <f>'Нормы и нормо-часы'!X969</f>
        <v>0.13600000000000001</v>
      </c>
      <c r="N390" s="9">
        <f>Расценки!I968</f>
        <v>3312</v>
      </c>
      <c r="O390" s="10">
        <f>Расценки!K968</f>
        <v>0.15199999999999991</v>
      </c>
      <c r="P390" s="7" t="str">
        <f>TEXT('Нормы и нормо-часы'!AC969,"0%")&amp;" / "&amp;TEXT('Нормы и нормо-часы'!AD969,"0%")</f>
        <v>25% / 25%</v>
      </c>
    </row>
    <row r="391" spans="1:16" x14ac:dyDescent="0.25">
      <c r="A391" s="7" t="s">
        <v>2856</v>
      </c>
      <c r="B391" s="7" t="s">
        <v>2857</v>
      </c>
      <c r="C391" s="7" t="s">
        <v>50</v>
      </c>
      <c r="D391" s="7" t="s">
        <v>41</v>
      </c>
      <c r="E391" s="15">
        <f>'Нормы и нормо-часы'!F970</f>
        <v>0.65</v>
      </c>
      <c r="F391" s="8">
        <f>'Нормы и нормо-часы'!K970</f>
        <v>585</v>
      </c>
      <c r="G391" s="8">
        <f>Расценки!F969</f>
        <v>700</v>
      </c>
      <c r="H391" s="10">
        <f>'Нормы и нормо-часы'!W970</f>
        <v>0.16428571428571428</v>
      </c>
      <c r="I391" s="9">
        <f>Расценки!H969</f>
        <v>780</v>
      </c>
      <c r="J391" s="10">
        <f>Расценки!J969</f>
        <v>0.11428571428571432</v>
      </c>
      <c r="K391" s="8">
        <f>'Нормы и нормо-часы'!L970</f>
        <v>702</v>
      </c>
      <c r="L391" s="8">
        <f>Расценки!G969</f>
        <v>805</v>
      </c>
      <c r="M391" s="10">
        <f>'Нормы и нормо-часы'!X970</f>
        <v>0.12795031055900621</v>
      </c>
      <c r="N391" s="9">
        <f>Расценки!I969</f>
        <v>936</v>
      </c>
      <c r="O391" s="10">
        <f>Расценки!K969</f>
        <v>0.16273291925465849</v>
      </c>
      <c r="P391" s="7" t="str">
        <f>TEXT('Нормы и нормо-часы'!AC970,"0%")&amp;" / "&amp;TEXT('Нормы и нормо-часы'!AD970,"0%")</f>
        <v>25% / 25%</v>
      </c>
    </row>
    <row r="392" spans="1:16" x14ac:dyDescent="0.25">
      <c r="A392" s="7" t="s">
        <v>2860</v>
      </c>
      <c r="B392" s="7" t="s">
        <v>2861</v>
      </c>
      <c r="C392" s="7" t="s">
        <v>50</v>
      </c>
      <c r="D392" s="7" t="s">
        <v>41</v>
      </c>
      <c r="E392" s="15">
        <f>'Нормы и нормо-часы'!F971</f>
        <v>0.72</v>
      </c>
      <c r="F392" s="8">
        <f>'Нормы и нормо-часы'!K971</f>
        <v>648</v>
      </c>
      <c r="G392" s="8">
        <f>Расценки!F970</f>
        <v>780</v>
      </c>
      <c r="H392" s="10">
        <f>'Нормы и нормо-часы'!W971</f>
        <v>0.16923076923076924</v>
      </c>
      <c r="I392" s="9">
        <f>Расценки!H970</f>
        <v>864</v>
      </c>
      <c r="J392" s="10">
        <f>Расценки!J970</f>
        <v>0.10769230769230775</v>
      </c>
      <c r="K392" s="8">
        <f>'Нормы и нормо-часы'!L971</f>
        <v>778</v>
      </c>
      <c r="L392" s="8">
        <f>Расценки!G970</f>
        <v>897</v>
      </c>
      <c r="M392" s="10">
        <f>'Нормы и нормо-часы'!X971</f>
        <v>0.1326644370122631</v>
      </c>
      <c r="N392" s="9">
        <f>Расценки!I970</f>
        <v>1038</v>
      </c>
      <c r="O392" s="10">
        <f>Расценки!K970</f>
        <v>0.15719063545150491</v>
      </c>
      <c r="P392" s="7" t="str">
        <f>TEXT('Нормы и нормо-часы'!AC971,"0%")&amp;" / "&amp;TEXT('Нормы и нормо-часы'!AD971,"0%")</f>
        <v>25% / 25%</v>
      </c>
    </row>
    <row r="393" spans="1:16" x14ac:dyDescent="0.25">
      <c r="A393" s="7" t="s">
        <v>2862</v>
      </c>
      <c r="B393" s="7" t="s">
        <v>2863</v>
      </c>
      <c r="C393" s="7" t="s">
        <v>50</v>
      </c>
      <c r="D393" s="7" t="s">
        <v>41</v>
      </c>
      <c r="E393" s="15">
        <f>'Нормы и нормо-часы'!F972</f>
        <v>0.9</v>
      </c>
      <c r="F393" s="8">
        <f>'Нормы и нормо-часы'!K972</f>
        <v>810</v>
      </c>
      <c r="G393" s="8">
        <f>Расценки!F971</f>
        <v>900</v>
      </c>
      <c r="H393" s="10">
        <f>'Нормы и нормо-часы'!W972</f>
        <v>0.1</v>
      </c>
      <c r="I393" s="9">
        <f>Расценки!H971</f>
        <v>1080</v>
      </c>
      <c r="J393" s="10">
        <f>Расценки!J971</f>
        <v>0.19999999999999996</v>
      </c>
      <c r="K393" s="8">
        <f>'Нормы и нормо-часы'!L972</f>
        <v>972</v>
      </c>
      <c r="L393" s="8">
        <f>Расценки!G971</f>
        <v>1035</v>
      </c>
      <c r="M393" s="10">
        <f>'Нормы и нормо-часы'!X972</f>
        <v>6.0869565217391307E-2</v>
      </c>
      <c r="N393" s="9">
        <f>Расценки!I971</f>
        <v>1296</v>
      </c>
      <c r="O393" s="10">
        <f>Расценки!K971</f>
        <v>0.25217391304347836</v>
      </c>
      <c r="P393" s="7" t="str">
        <f>TEXT('Нормы и нормо-часы'!AC972,"0%")&amp;" / "&amp;TEXT('Нормы и нормо-часы'!AD972,"0%")</f>
        <v>25% / 25%</v>
      </c>
    </row>
    <row r="394" spans="1:16" x14ac:dyDescent="0.25">
      <c r="A394" s="7" t="s">
        <v>2866</v>
      </c>
      <c r="B394" s="7" t="s">
        <v>2867</v>
      </c>
      <c r="C394" s="7" t="s">
        <v>50</v>
      </c>
      <c r="D394" s="7" t="s">
        <v>41</v>
      </c>
      <c r="E394" s="15">
        <f>'Нормы и нормо-часы'!F973</f>
        <v>1.1000000000000001</v>
      </c>
      <c r="F394" s="8">
        <f>'Нормы и нормо-часы'!K973</f>
        <v>990</v>
      </c>
      <c r="G394" s="8">
        <f>Расценки!F972</f>
        <v>1150</v>
      </c>
      <c r="H394" s="10">
        <f>'Нормы и нормо-часы'!W973</f>
        <v>0.1391304347826087</v>
      </c>
      <c r="I394" s="9">
        <f>Расценки!H972</f>
        <v>1320</v>
      </c>
      <c r="J394" s="10">
        <f>Расценки!J972</f>
        <v>0.14782608695652177</v>
      </c>
      <c r="K394" s="8">
        <f>'Нормы и нормо-часы'!L973</f>
        <v>1188</v>
      </c>
      <c r="L394" s="8">
        <f>Расценки!G972</f>
        <v>1322</v>
      </c>
      <c r="M394" s="10">
        <f>'Нормы и нормо-часы'!X973</f>
        <v>0.10136157337367625</v>
      </c>
      <c r="N394" s="9">
        <f>Расценки!I972</f>
        <v>1584</v>
      </c>
      <c r="O394" s="10">
        <f>Расценки!K972</f>
        <v>0.19818456883509827</v>
      </c>
      <c r="P394" s="7" t="str">
        <f>TEXT('Нормы и нормо-часы'!AC973,"0%")&amp;" / "&amp;TEXT('Нормы и нормо-часы'!AD973,"0%")</f>
        <v>25% / 25%</v>
      </c>
    </row>
    <row r="395" spans="1:16" x14ac:dyDescent="0.25">
      <c r="A395" s="7" t="s">
        <v>3028</v>
      </c>
      <c r="B395" s="7" t="s">
        <v>3029</v>
      </c>
      <c r="C395" s="7" t="s">
        <v>50</v>
      </c>
      <c r="D395" s="7" t="s">
        <v>41</v>
      </c>
      <c r="E395" s="15">
        <f>'Нормы и нормо-часы'!F1025</f>
        <v>0.3</v>
      </c>
      <c r="F395" s="8">
        <f>'Нормы и нормо-часы'!K1025</f>
        <v>270</v>
      </c>
      <c r="G395" s="8">
        <f>Расценки!F1024</f>
        <v>300</v>
      </c>
      <c r="H395" s="10">
        <f>'Нормы и нормо-часы'!W1025</f>
        <v>0.1</v>
      </c>
      <c r="I395" s="9">
        <f>Расценки!H1024</f>
        <v>360</v>
      </c>
      <c r="J395" s="10">
        <f>Расценки!J1024</f>
        <v>0.19999999999999996</v>
      </c>
      <c r="K395" s="8">
        <f>'Нормы и нормо-часы'!L1025</f>
        <v>324</v>
      </c>
      <c r="L395" s="8">
        <f>Расценки!G1024</f>
        <v>345</v>
      </c>
      <c r="M395" s="10">
        <f>'Нормы и нормо-часы'!X1025</f>
        <v>6.0869565217391307E-2</v>
      </c>
      <c r="N395" s="9">
        <f>Расценки!I1024</f>
        <v>432</v>
      </c>
      <c r="O395" s="10">
        <f>Расценки!K1024</f>
        <v>0.25217391304347836</v>
      </c>
      <c r="P395" s="7" t="str">
        <f>TEXT('Нормы и нормо-часы'!AC1025,"0%")&amp;" / "&amp;TEXT('Нормы и нормо-часы'!AD1025,"0%")</f>
        <v>25% / 25%</v>
      </c>
    </row>
    <row r="396" spans="1:16" x14ac:dyDescent="0.25">
      <c r="A396" s="7" t="s">
        <v>3058</v>
      </c>
      <c r="B396" s="7" t="s">
        <v>3059</v>
      </c>
      <c r="C396" s="7" t="s">
        <v>54</v>
      </c>
      <c r="D396" s="7" t="s">
        <v>279</v>
      </c>
      <c r="E396" s="15">
        <f>'Нормы и нормо-часы'!F1035</f>
        <v>0.35</v>
      </c>
      <c r="F396" s="8">
        <f>'Нормы и нормо-часы'!K1035</f>
        <v>263</v>
      </c>
      <c r="G396" s="8">
        <f>Расценки!F1034</f>
        <v>300</v>
      </c>
      <c r="H396" s="10">
        <f>'Нормы и нормо-часы'!W1035</f>
        <v>0.12333333333333334</v>
      </c>
      <c r="I396" s="9">
        <f>Расценки!H1034</f>
        <v>351</v>
      </c>
      <c r="J396" s="10">
        <f>Расценки!J1034</f>
        <v>0.16999999999999993</v>
      </c>
      <c r="K396" s="8">
        <f>'Нормы и нормо-часы'!L1035</f>
        <v>315</v>
      </c>
      <c r="L396" s="8">
        <f>Расценки!G1034</f>
        <v>345</v>
      </c>
      <c r="M396" s="10">
        <f>'Нормы и нормо-часы'!X1035</f>
        <v>8.6956521739130432E-2</v>
      </c>
      <c r="N396" s="9">
        <f>Расценки!I1034</f>
        <v>420</v>
      </c>
      <c r="O396" s="10">
        <f>Расценки!K1034</f>
        <v>0.21739130434782616</v>
      </c>
      <c r="P396" s="7" t="str">
        <f>TEXT('Нормы и нормо-часы'!AC1035,"0%")&amp;" / "&amp;TEXT('Нормы и нормо-часы'!AD1035,"0%")</f>
        <v>25% / 25%</v>
      </c>
    </row>
    <row r="397" spans="1:16" x14ac:dyDescent="0.25">
      <c r="A397" s="7" t="s">
        <v>3090</v>
      </c>
      <c r="B397" s="7" t="s">
        <v>3091</v>
      </c>
      <c r="C397" s="7" t="s">
        <v>50</v>
      </c>
      <c r="D397" s="7" t="s">
        <v>41</v>
      </c>
      <c r="E397" s="15">
        <f>'Нормы и нормо-часы'!F1047</f>
        <v>1.4</v>
      </c>
      <c r="F397" s="8">
        <f>'Нормы и нормо-часы'!K1047</f>
        <v>1260</v>
      </c>
      <c r="G397" s="8">
        <f>Расценки!F1046</f>
        <v>1500</v>
      </c>
      <c r="H397" s="10">
        <f>'Нормы и нормо-часы'!W1047</f>
        <v>0.16</v>
      </c>
      <c r="I397" s="9">
        <f>Расценки!H1046</f>
        <v>1680</v>
      </c>
      <c r="J397" s="10">
        <f>Расценки!J1046</f>
        <v>0.12000000000000011</v>
      </c>
      <c r="K397" s="8">
        <f>'Нормы и нормо-часы'!L1047</f>
        <v>1512</v>
      </c>
      <c r="L397" s="8">
        <f>Расценки!G1046</f>
        <v>1725</v>
      </c>
      <c r="M397" s="10">
        <f>'Нормы и нормо-часы'!X1047</f>
        <v>0.12347826086956522</v>
      </c>
      <c r="N397" s="9">
        <f>Расценки!I1046</f>
        <v>2016</v>
      </c>
      <c r="O397" s="10">
        <f>Расценки!K1046</f>
        <v>0.16869565217391314</v>
      </c>
      <c r="P397" s="7" t="str">
        <f>TEXT('Нормы и нормо-часы'!AC1047,"0%")&amp;" / "&amp;TEXT('Нормы и нормо-часы'!AD1047,"0%")</f>
        <v>25% / 25%</v>
      </c>
    </row>
    <row r="398" spans="1:16" x14ac:dyDescent="0.25">
      <c r="A398" s="7" t="s">
        <v>3092</v>
      </c>
      <c r="B398" s="7" t="s">
        <v>3093</v>
      </c>
      <c r="C398" s="7" t="s">
        <v>50</v>
      </c>
      <c r="D398" s="7" t="s">
        <v>41</v>
      </c>
      <c r="E398" s="15">
        <f>'Нормы и нормо-часы'!F1048</f>
        <v>0.85</v>
      </c>
      <c r="F398" s="8">
        <f>'Нормы и нормо-часы'!K1048</f>
        <v>765</v>
      </c>
      <c r="G398" s="8">
        <f>Расценки!F1047</f>
        <v>850</v>
      </c>
      <c r="H398" s="10">
        <f>'Нормы и нормо-часы'!W1048</f>
        <v>0.1</v>
      </c>
      <c r="I398" s="9">
        <f>Расценки!H1047</f>
        <v>1020</v>
      </c>
      <c r="J398" s="10">
        <f>Расценки!J1047</f>
        <v>0.19999999999999996</v>
      </c>
      <c r="K398" s="8">
        <f>'Нормы и нормо-часы'!L1048</f>
        <v>918</v>
      </c>
      <c r="L398" s="8">
        <f>Расценки!G1047</f>
        <v>977</v>
      </c>
      <c r="M398" s="10">
        <f>'Нормы и нормо-часы'!X1048</f>
        <v>6.0388945752302969E-2</v>
      </c>
      <c r="N398" s="9">
        <f>Расценки!I1047</f>
        <v>1224</v>
      </c>
      <c r="O398" s="10">
        <f>Расценки!K1047</f>
        <v>0.2528147389969293</v>
      </c>
      <c r="P398" s="7" t="str">
        <f>TEXT('Нормы и нормо-часы'!AC1048,"0%")&amp;" / "&amp;TEXT('Нормы и нормо-часы'!AD1048,"0%")</f>
        <v>25% / 25%</v>
      </c>
    </row>
    <row r="399" spans="1:16" x14ac:dyDescent="0.25">
      <c r="A399" s="7" t="s">
        <v>3095</v>
      </c>
      <c r="B399" s="7" t="s">
        <v>3096</v>
      </c>
      <c r="C399" s="7" t="s">
        <v>50</v>
      </c>
      <c r="D399" s="7" t="s">
        <v>468</v>
      </c>
      <c r="E399" s="15">
        <f>'Нормы и нормо-часы'!F1049</f>
        <v>0.55000000000000004</v>
      </c>
      <c r="F399" s="8">
        <f>'Нормы и нормо-часы'!K1049</f>
        <v>468</v>
      </c>
      <c r="G399" s="8">
        <f>Расценки!F1048</f>
        <v>550</v>
      </c>
      <c r="H399" s="10">
        <f>'Нормы и нормо-часы'!W1049</f>
        <v>0.14909090909090908</v>
      </c>
      <c r="I399" s="9">
        <f>Расценки!H1048</f>
        <v>624</v>
      </c>
      <c r="J399" s="10">
        <f>Расценки!J1048</f>
        <v>0.13454545454545452</v>
      </c>
      <c r="K399" s="8">
        <f>'Нормы и нормо-часы'!L1049</f>
        <v>561</v>
      </c>
      <c r="L399" s="8">
        <f>Расценки!G1048</f>
        <v>632</v>
      </c>
      <c r="M399" s="10">
        <f>'Нормы и нормо-часы'!X1049</f>
        <v>0.11234177215189874</v>
      </c>
      <c r="N399" s="9">
        <f>Расценки!I1048</f>
        <v>748</v>
      </c>
      <c r="O399" s="10">
        <f>Расценки!K1048</f>
        <v>0.18354430379746844</v>
      </c>
      <c r="P399" s="7" t="str">
        <f>TEXT('Нормы и нормо-часы'!AC1049,"0%")&amp;" / "&amp;TEXT('Нормы и нормо-часы'!AD1049,"0%")</f>
        <v>25% / 25%</v>
      </c>
    </row>
    <row r="400" spans="1:16" x14ac:dyDescent="0.25">
      <c r="A400" s="7" t="s">
        <v>3099</v>
      </c>
      <c r="B400" s="7" t="s">
        <v>3100</v>
      </c>
      <c r="C400" s="7" t="s">
        <v>50</v>
      </c>
      <c r="D400" s="7" t="s">
        <v>468</v>
      </c>
      <c r="E400" s="15">
        <f>'Нормы и нормо-часы'!F1050</f>
        <v>0.6</v>
      </c>
      <c r="F400" s="8">
        <f>'Нормы и нормо-часы'!K1050</f>
        <v>510</v>
      </c>
      <c r="G400" s="8">
        <f>Расценки!F1049</f>
        <v>600</v>
      </c>
      <c r="H400" s="10">
        <f>'Нормы и нормо-часы'!W1050</f>
        <v>0.15</v>
      </c>
      <c r="I400" s="9">
        <f>Расценки!H1049</f>
        <v>680</v>
      </c>
      <c r="J400" s="10">
        <f>Расценки!J1049</f>
        <v>0.1333333333333333</v>
      </c>
      <c r="K400" s="8">
        <f>'Нормы и нормо-часы'!L1050</f>
        <v>612</v>
      </c>
      <c r="L400" s="8">
        <f>Расценки!G1049</f>
        <v>690</v>
      </c>
      <c r="M400" s="10">
        <f>'Нормы и нормо-часы'!X1050</f>
        <v>0.11304347826086956</v>
      </c>
      <c r="N400" s="9">
        <f>Расценки!I1049</f>
        <v>816</v>
      </c>
      <c r="O400" s="10">
        <f>Расценки!K1049</f>
        <v>0.18260869565217397</v>
      </c>
      <c r="P400" s="7" t="str">
        <f>TEXT('Нормы и нормо-часы'!AC1050,"0%")&amp;" / "&amp;TEXT('Нормы и нормо-часы'!AD1050,"0%")</f>
        <v>25% / 25%</v>
      </c>
    </row>
    <row r="401" spans="1:16" x14ac:dyDescent="0.25">
      <c r="A401" s="7" t="s">
        <v>3102</v>
      </c>
      <c r="B401" s="7" t="s">
        <v>3103</v>
      </c>
      <c r="C401" s="7" t="s">
        <v>50</v>
      </c>
      <c r="D401" s="7" t="s">
        <v>468</v>
      </c>
      <c r="E401" s="15">
        <f>'Нормы и нормо-часы'!F1051</f>
        <v>0.7</v>
      </c>
      <c r="F401" s="8">
        <f>'Нормы и нормо-часы'!K1051</f>
        <v>595</v>
      </c>
      <c r="G401" s="8">
        <f>Расценки!F1050</f>
        <v>700</v>
      </c>
      <c r="H401" s="10">
        <f>'Нормы и нормо-часы'!W1051</f>
        <v>0.15</v>
      </c>
      <c r="I401" s="9">
        <f>Расценки!H1050</f>
        <v>794</v>
      </c>
      <c r="J401" s="10">
        <f>Расценки!J1050</f>
        <v>0.13428571428571434</v>
      </c>
      <c r="K401" s="8">
        <f>'Нормы и нормо-часы'!L1051</f>
        <v>714</v>
      </c>
      <c r="L401" s="8">
        <f>Расценки!G1050</f>
        <v>805</v>
      </c>
      <c r="M401" s="10">
        <f>'Нормы и нормо-часы'!X1051</f>
        <v>0.11304347826086956</v>
      </c>
      <c r="N401" s="9">
        <f>Расценки!I1050</f>
        <v>952</v>
      </c>
      <c r="O401" s="10">
        <f>Расценки!K1050</f>
        <v>0.18260869565217397</v>
      </c>
      <c r="P401" s="7" t="str">
        <f>TEXT('Нормы и нормо-часы'!AC1051,"0%")&amp;" / "&amp;TEXT('Нормы и нормо-часы'!AD1051,"0%")</f>
        <v>25% / 25%</v>
      </c>
    </row>
    <row r="402" spans="1:16" x14ac:dyDescent="0.25">
      <c r="A402" s="7" t="s">
        <v>3105</v>
      </c>
      <c r="B402" s="7" t="s">
        <v>3106</v>
      </c>
      <c r="C402" s="7" t="s">
        <v>50</v>
      </c>
      <c r="D402" s="7" t="s">
        <v>468</v>
      </c>
      <c r="E402" s="15">
        <f>'Нормы и нормо-часы'!F1052</f>
        <v>0.85</v>
      </c>
      <c r="F402" s="8">
        <f>'Нормы и нормо-часы'!K1052</f>
        <v>723</v>
      </c>
      <c r="G402" s="8">
        <f>Расценки!F1051</f>
        <v>850</v>
      </c>
      <c r="H402" s="10">
        <f>'Нормы и нормо-часы'!W1052</f>
        <v>0.14941176470588236</v>
      </c>
      <c r="I402" s="9">
        <f>Расценки!H1051</f>
        <v>964</v>
      </c>
      <c r="J402" s="10">
        <f>Расценки!J1051</f>
        <v>0.13411764705882345</v>
      </c>
      <c r="K402" s="8">
        <f>'Нормы и нормо-часы'!L1052</f>
        <v>867</v>
      </c>
      <c r="L402" s="8">
        <f>Расценки!G1051</f>
        <v>977</v>
      </c>
      <c r="M402" s="10">
        <f>'Нормы и нормо-часы'!X1052</f>
        <v>0.11258955987717502</v>
      </c>
      <c r="N402" s="9">
        <f>Расценки!I1051</f>
        <v>1156</v>
      </c>
      <c r="O402" s="10">
        <f>Расценки!K1051</f>
        <v>0.18321392016376659</v>
      </c>
      <c r="P402" s="7" t="str">
        <f>TEXT('Нормы и нормо-часы'!AC1052,"0%")&amp;" / "&amp;TEXT('Нормы и нормо-часы'!AD1052,"0%")</f>
        <v>25% / 25%</v>
      </c>
    </row>
    <row r="403" spans="1:16" x14ac:dyDescent="0.25">
      <c r="A403" s="7" t="s">
        <v>3108</v>
      </c>
      <c r="B403" s="7" t="s">
        <v>3109</v>
      </c>
      <c r="C403" s="7" t="s">
        <v>50</v>
      </c>
      <c r="D403" s="7" t="s">
        <v>468</v>
      </c>
      <c r="E403" s="15">
        <f>'Нормы и нормо-часы'!F1053</f>
        <v>0.95</v>
      </c>
      <c r="F403" s="8">
        <f>'Нормы и нормо-часы'!K1053</f>
        <v>808</v>
      </c>
      <c r="G403" s="8">
        <f>Расценки!F1052</f>
        <v>950</v>
      </c>
      <c r="H403" s="10">
        <f>'Нормы и нормо-часы'!W1053</f>
        <v>0.14947368421052631</v>
      </c>
      <c r="I403" s="9">
        <f>Расценки!H1052</f>
        <v>1078</v>
      </c>
      <c r="J403" s="10">
        <f>Расценки!J1052</f>
        <v>0.13473684210526327</v>
      </c>
      <c r="K403" s="8">
        <f>'Нормы и нормо-часы'!L1053</f>
        <v>969</v>
      </c>
      <c r="L403" s="8">
        <f>Расценки!G1052</f>
        <v>1092</v>
      </c>
      <c r="M403" s="10">
        <f>'Нормы и нормо-часы'!X1053</f>
        <v>0.11263736263736264</v>
      </c>
      <c r="N403" s="9">
        <f>Расценки!I1052</f>
        <v>1292</v>
      </c>
      <c r="O403" s="10">
        <f>Расценки!K1052</f>
        <v>0.18315018315018317</v>
      </c>
      <c r="P403" s="7" t="str">
        <f>TEXT('Нормы и нормо-часы'!AC1053,"0%")&amp;" / "&amp;TEXT('Нормы и нормо-часы'!AD1053,"0%")</f>
        <v>25% / 25%</v>
      </c>
    </row>
    <row r="404" spans="1:16" x14ac:dyDescent="0.25">
      <c r="A404" s="7" t="s">
        <v>3111</v>
      </c>
      <c r="B404" s="7" t="s">
        <v>3112</v>
      </c>
      <c r="C404" s="7" t="s">
        <v>50</v>
      </c>
      <c r="D404" s="7" t="s">
        <v>468</v>
      </c>
      <c r="E404" s="15">
        <f>'Нормы и нормо-часы'!F1054</f>
        <v>1.1000000000000001</v>
      </c>
      <c r="F404" s="8">
        <f>'Нормы и нормо-часы'!K1054</f>
        <v>935</v>
      </c>
      <c r="G404" s="8">
        <f>Расценки!F1053</f>
        <v>1150</v>
      </c>
      <c r="H404" s="10">
        <f>'Нормы и нормо-часы'!W1054</f>
        <v>0.18695652173913044</v>
      </c>
      <c r="I404" s="9">
        <f>Расценки!H1053</f>
        <v>1247</v>
      </c>
      <c r="J404" s="10">
        <f>Расценки!J1053</f>
        <v>8.4347826086956568E-2</v>
      </c>
      <c r="K404" s="8">
        <f>'Нормы и нормо-часы'!L1054</f>
        <v>1122</v>
      </c>
      <c r="L404" s="8">
        <f>Расценки!G1053</f>
        <v>1322</v>
      </c>
      <c r="M404" s="10">
        <f>'Нормы и нормо-часы'!X1054</f>
        <v>0.15128593040847202</v>
      </c>
      <c r="N404" s="9">
        <f>Расценки!I1053</f>
        <v>1496</v>
      </c>
      <c r="O404" s="10">
        <f>Расценки!K1053</f>
        <v>0.1316187594553706</v>
      </c>
      <c r="P404" s="7" t="str">
        <f>TEXT('Нормы и нормо-часы'!AC1054,"0%")&amp;" / "&amp;TEXT('Нормы и нормо-часы'!AD1054,"0%")</f>
        <v>25% / 25%</v>
      </c>
    </row>
    <row r="405" spans="1:16" x14ac:dyDescent="0.25">
      <c r="A405" s="7" t="s">
        <v>3114</v>
      </c>
      <c r="B405" s="7" t="s">
        <v>3115</v>
      </c>
      <c r="C405" s="7" t="s">
        <v>177</v>
      </c>
      <c r="D405" s="7" t="s">
        <v>468</v>
      </c>
      <c r="E405" s="15">
        <f>'Нормы и нормо-часы'!F1055</f>
        <v>0.9</v>
      </c>
      <c r="F405" s="8">
        <f>'Нормы и нормо-часы'!K1055</f>
        <v>765</v>
      </c>
      <c r="G405" s="8">
        <f>Расценки!F1054</f>
        <v>950</v>
      </c>
      <c r="H405" s="10">
        <f>'Нормы и нормо-часы'!W1055</f>
        <v>0.19473684210526315</v>
      </c>
      <c r="I405" s="9">
        <f>Расценки!H1054</f>
        <v>1020</v>
      </c>
      <c r="J405" s="10">
        <f>Расценки!J1054</f>
        <v>7.3684210526315796E-2</v>
      </c>
      <c r="K405" s="8">
        <f>'Нормы и нормо-часы'!L1055</f>
        <v>918</v>
      </c>
      <c r="L405" s="8">
        <f>Расценки!G1054</f>
        <v>1092</v>
      </c>
      <c r="M405" s="10">
        <f>'Нормы и нормо-часы'!X1055</f>
        <v>0.15934065934065933</v>
      </c>
      <c r="N405" s="9">
        <f>Расценки!I1054</f>
        <v>1224</v>
      </c>
      <c r="O405" s="10">
        <f>Расценки!K1054</f>
        <v>0.12087912087912089</v>
      </c>
      <c r="P405" s="7" t="str">
        <f>TEXT('Нормы и нормо-часы'!AC1055,"0%")&amp;" / "&amp;TEXT('Нормы и нормо-часы'!AD1055,"0%")</f>
        <v>25% / 25%</v>
      </c>
    </row>
    <row r="406" spans="1:16" x14ac:dyDescent="0.25">
      <c r="A406" s="7" t="s">
        <v>3143</v>
      </c>
      <c r="B406" s="7" t="s">
        <v>3144</v>
      </c>
      <c r="C406" s="7" t="s">
        <v>50</v>
      </c>
      <c r="D406" s="7" t="s">
        <v>468</v>
      </c>
      <c r="E406" s="15">
        <f>'Нормы и нормо-часы'!F1065</f>
        <v>0.28000000000000003</v>
      </c>
      <c r="F406" s="8">
        <f>'Нормы и нормо-часы'!K1065</f>
        <v>238</v>
      </c>
      <c r="G406" s="8">
        <f>Расценки!F1064</f>
        <v>330</v>
      </c>
      <c r="H406" s="10">
        <f>'Нормы и нормо-часы'!W1065</f>
        <v>0.27878787878787881</v>
      </c>
      <c r="I406" s="9">
        <f>Расценки!H1064</f>
        <v>330</v>
      </c>
      <c r="J406" s="10">
        <f>Расценки!J1064</f>
        <v>0</v>
      </c>
      <c r="K406" s="8">
        <f>'Нормы и нормо-часы'!L1065</f>
        <v>286</v>
      </c>
      <c r="L406" s="8">
        <f>Расценки!G1064</f>
        <v>379</v>
      </c>
      <c r="M406" s="10">
        <f>'Нормы и нормо-часы'!X1065</f>
        <v>0.24538258575197888</v>
      </c>
      <c r="N406" s="9">
        <f>Расценки!I1064</f>
        <v>382</v>
      </c>
      <c r="O406" s="10">
        <f>Расценки!K1064</f>
        <v>7.9155672823219003E-3</v>
      </c>
      <c r="P406" s="7" t="str">
        <f>TEXT('Нормы и нормо-часы'!AC1065,"0%")&amp;" / "&amp;TEXT('Нормы и нормо-часы'!AD1065,"0%")</f>
        <v>28% / 25%</v>
      </c>
    </row>
    <row r="407" spans="1:16" x14ac:dyDescent="0.25">
      <c r="A407" s="7" t="s">
        <v>3156</v>
      </c>
      <c r="B407" s="7" t="s">
        <v>3157</v>
      </c>
      <c r="C407" s="7" t="s">
        <v>50</v>
      </c>
      <c r="D407" s="7" t="s">
        <v>468</v>
      </c>
      <c r="E407" s="15">
        <f>'Нормы и нормо-часы'!F1069</f>
        <v>0.55000000000000004</v>
      </c>
      <c r="F407" s="8">
        <f>'Нормы и нормо-часы'!K1069</f>
        <v>468</v>
      </c>
      <c r="G407" s="8">
        <f>Расценки!F1068</f>
        <v>650</v>
      </c>
      <c r="H407" s="10">
        <f>'Нормы и нормо-часы'!W1069</f>
        <v>0.28000000000000003</v>
      </c>
      <c r="I407" s="9">
        <f>Расценки!H1068</f>
        <v>650</v>
      </c>
      <c r="J407" s="10">
        <f>Расценки!J1068</f>
        <v>0</v>
      </c>
      <c r="K407" s="8">
        <f>'Нормы и нормо-часы'!L1069</f>
        <v>561</v>
      </c>
      <c r="L407" s="8">
        <f>Расценки!G1068</f>
        <v>747</v>
      </c>
      <c r="M407" s="10">
        <f>'Нормы и нормо-часы'!X1069</f>
        <v>0.24899598393574296</v>
      </c>
      <c r="N407" s="9">
        <f>Расценки!I1068</f>
        <v>748</v>
      </c>
      <c r="O407" s="10">
        <f>Расценки!K1068</f>
        <v>1.3386880856760541E-3</v>
      </c>
      <c r="P407" s="7" t="str">
        <f>TEXT('Нормы и нормо-часы'!AC1069,"0%")&amp;" / "&amp;TEXT('Нормы и нормо-часы'!AD1069,"0%")</f>
        <v>28% / 25%</v>
      </c>
    </row>
    <row r="408" spans="1:16" x14ac:dyDescent="0.25">
      <c r="A408" s="7" t="s">
        <v>3237</v>
      </c>
      <c r="B408" s="7" t="s">
        <v>3238</v>
      </c>
      <c r="C408" s="7" t="s">
        <v>186</v>
      </c>
      <c r="D408" s="7" t="s">
        <v>41</v>
      </c>
      <c r="E408" s="15">
        <f>'Нормы и нормо-часы'!F1096</f>
        <v>85</v>
      </c>
      <c r="F408" s="8">
        <f>'Нормы и нормо-часы'!K1096</f>
        <v>76500</v>
      </c>
      <c r="G408" s="8">
        <f>Расценки!F1095</f>
        <v>75000</v>
      </c>
      <c r="H408" s="10">
        <f>'Нормы и нормо-часы'!W1096</f>
        <v>-0.02</v>
      </c>
      <c r="I408" s="9">
        <f>Расценки!H1095</f>
        <v>102000</v>
      </c>
      <c r="J408" s="10">
        <f>Расценки!J1095</f>
        <v>0.3600000000000001</v>
      </c>
      <c r="K408" s="8">
        <f>'Нормы и нормо-часы'!L1096</f>
        <v>91800</v>
      </c>
      <c r="L408" s="8">
        <f>Расценки!G1095</f>
        <v>84750</v>
      </c>
      <c r="M408" s="10">
        <f>'Нормы и нормо-часы'!X1096</f>
        <v>-8.3185840707964601E-2</v>
      </c>
      <c r="N408" s="9">
        <f>Расценки!I1095</f>
        <v>122400</v>
      </c>
      <c r="O408" s="10">
        <f>Расценки!K1095</f>
        <v>0.44424778761061945</v>
      </c>
      <c r="P408" s="7" t="str">
        <f>TEXT('Нормы и нормо-часы'!AC1096,"0%")&amp;" / "&amp;TEXT('Нормы и нормо-часы'!AD1096,"0%")</f>
        <v>25% / 25%</v>
      </c>
    </row>
    <row r="409" spans="1:16" x14ac:dyDescent="0.25">
      <c r="A409" s="7" t="s">
        <v>3368</v>
      </c>
      <c r="B409" s="7" t="s">
        <v>3369</v>
      </c>
      <c r="C409" s="7" t="s">
        <v>28</v>
      </c>
      <c r="D409" s="7" t="s">
        <v>410</v>
      </c>
      <c r="E409" s="15">
        <f>'Нормы и нормо-часы'!F1137</f>
        <v>8</v>
      </c>
      <c r="F409" s="8">
        <f>'Нормы и нормо-часы'!K1137</f>
        <v>6800</v>
      </c>
      <c r="G409" s="8">
        <f>Расценки!F1136</f>
        <v>9000</v>
      </c>
      <c r="H409" s="10">
        <f>'Нормы и нормо-часы'!W1137</f>
        <v>0.24444444444444444</v>
      </c>
      <c r="I409" s="9">
        <f>Расценки!H1136</f>
        <v>9067</v>
      </c>
      <c r="J409" s="10">
        <f>Расценки!J1136</f>
        <v>7.4444444444443647E-3</v>
      </c>
      <c r="K409" s="8">
        <f>'Нормы и нормо-часы'!L1137</f>
        <v>8160</v>
      </c>
      <c r="L409" s="8">
        <f>Расценки!G1136</f>
        <v>10500</v>
      </c>
      <c r="M409" s="10">
        <f>'Нормы и нормо-часы'!X1137</f>
        <v>0.22285714285714286</v>
      </c>
      <c r="N409" s="9">
        <f>Расценки!I1136</f>
        <v>10880</v>
      </c>
      <c r="O409" s="10">
        <f>Расценки!K1136</f>
        <v>3.6190476190476106E-2</v>
      </c>
      <c r="P409" s="7" t="str">
        <f>TEXT('Нормы и нормо-часы'!AC1137,"0%")&amp;" / "&amp;TEXT('Нормы и нормо-часы'!AD1137,"0%")</f>
        <v>25% / 25%</v>
      </c>
    </row>
    <row r="410" spans="1:16" x14ac:dyDescent="0.25">
      <c r="A410" s="7" t="s">
        <v>3372</v>
      </c>
      <c r="B410" s="7" t="s">
        <v>3373</v>
      </c>
      <c r="C410" s="7" t="s">
        <v>28</v>
      </c>
      <c r="D410" s="7" t="s">
        <v>410</v>
      </c>
      <c r="E410" s="15">
        <f>'Нормы и нормо-часы'!F1138</f>
        <v>20</v>
      </c>
      <c r="F410" s="8">
        <f>'Нормы и нормо-часы'!K1138</f>
        <v>17000</v>
      </c>
      <c r="G410" s="8">
        <f>Расценки!F1137</f>
        <v>22000</v>
      </c>
      <c r="H410" s="10">
        <f>'Нормы и нормо-часы'!W1138</f>
        <v>0.22727272727272727</v>
      </c>
      <c r="I410" s="9">
        <f>Расценки!H1137</f>
        <v>22667</v>
      </c>
      <c r="J410" s="10">
        <f>Расценки!J1137</f>
        <v>3.0318181818181911E-2</v>
      </c>
      <c r="K410" s="8">
        <f>'Нормы и нормо-часы'!L1138</f>
        <v>20400</v>
      </c>
      <c r="L410" s="8">
        <f>Расценки!G1137</f>
        <v>26000</v>
      </c>
      <c r="M410" s="10">
        <f>'Нормы и нормо-часы'!X1138</f>
        <v>0.2153846153846154</v>
      </c>
      <c r="N410" s="9">
        <f>Расценки!I1137</f>
        <v>27200</v>
      </c>
      <c r="O410" s="10">
        <f>Расценки!K1137</f>
        <v>4.6153846153846212E-2</v>
      </c>
      <c r="P410" s="7" t="str">
        <f>TEXT('Нормы и нормо-часы'!AC1138,"0%")&amp;" / "&amp;TEXT('Нормы и нормо-часы'!AD1138,"0%")</f>
        <v>25% / 25%</v>
      </c>
    </row>
    <row r="411" spans="1:16" x14ac:dyDescent="0.25">
      <c r="A411" s="7" t="s">
        <v>3376</v>
      </c>
      <c r="B411" s="7" t="s">
        <v>3377</v>
      </c>
      <c r="C411" s="7" t="s">
        <v>28</v>
      </c>
      <c r="D411" s="7" t="s">
        <v>410</v>
      </c>
      <c r="E411" s="15">
        <f>'Нормы и нормо-часы'!F1139</f>
        <v>14</v>
      </c>
      <c r="F411" s="8">
        <f>'Нормы и нормо-часы'!K1139</f>
        <v>11900</v>
      </c>
      <c r="G411" s="8">
        <f>Расценки!F1138</f>
        <v>15000</v>
      </c>
      <c r="H411" s="10">
        <f>'Нормы и нормо-часы'!W1139</f>
        <v>0.20666666666666667</v>
      </c>
      <c r="I411" s="9">
        <f>Расценки!H1138</f>
        <v>15867</v>
      </c>
      <c r="J411" s="10">
        <f>Расценки!J1138</f>
        <v>5.7800000000000074E-2</v>
      </c>
      <c r="K411" s="8">
        <f>'Нормы и нормо-часы'!L1139</f>
        <v>14280</v>
      </c>
      <c r="L411" s="8">
        <f>Расценки!G1138</f>
        <v>17500</v>
      </c>
      <c r="M411" s="10">
        <f>'Нормы и нормо-часы'!X1139</f>
        <v>0.184</v>
      </c>
      <c r="N411" s="9">
        <f>Расценки!I1138</f>
        <v>19040</v>
      </c>
      <c r="O411" s="10">
        <f>Расценки!K1138</f>
        <v>8.8000000000000078E-2</v>
      </c>
      <c r="P411" s="7" t="str">
        <f>TEXT('Нормы и нормо-часы'!AC1139,"0%")&amp;" / "&amp;TEXT('Нормы и нормо-часы'!AD1139,"0%")</f>
        <v>25% / 25%</v>
      </c>
    </row>
    <row r="412" spans="1:16" x14ac:dyDescent="0.25">
      <c r="A412" s="7" t="s">
        <v>3391</v>
      </c>
      <c r="B412" s="7" t="s">
        <v>3392</v>
      </c>
      <c r="C412" s="7" t="s">
        <v>50</v>
      </c>
      <c r="D412" s="7" t="s">
        <v>426</v>
      </c>
      <c r="E412" s="15">
        <f>'Нормы и нормо-часы'!F1144</f>
        <v>0.2</v>
      </c>
      <c r="F412" s="8">
        <f>'Нормы и нормо-часы'!K1144</f>
        <v>240</v>
      </c>
      <c r="G412" s="8">
        <f>Расценки!F1143</f>
        <v>300</v>
      </c>
      <c r="H412" s="10">
        <f>'Нормы и нормо-часы'!W1144</f>
        <v>0.2</v>
      </c>
      <c r="I412" s="9">
        <f>Расценки!H1143</f>
        <v>320</v>
      </c>
      <c r="J412" s="10">
        <f>Расценки!J1143</f>
        <v>6.6666666666666652E-2</v>
      </c>
      <c r="K412" s="8">
        <f>'Нормы и нормо-часы'!L1144</f>
        <v>288</v>
      </c>
      <c r="L412" s="8">
        <f>Расценки!G1143</f>
        <v>350</v>
      </c>
      <c r="M412" s="10">
        <f>'Нормы и нормо-часы'!X1144</f>
        <v>0.17714285714285713</v>
      </c>
      <c r="N412" s="9">
        <f>Расценки!I1143</f>
        <v>384</v>
      </c>
      <c r="O412" s="10">
        <f>Расценки!K1143</f>
        <v>9.7142857142857197E-2</v>
      </c>
      <c r="P412" s="7" t="str">
        <f>TEXT('Нормы и нормо-часы'!AC1144,"0%")&amp;" / "&amp;TEXT('Нормы и нормо-часы'!AD1144,"0%")</f>
        <v>25% / 25%</v>
      </c>
    </row>
    <row r="413" spans="1:16" x14ac:dyDescent="0.25">
      <c r="A413" s="7" t="s">
        <v>3446</v>
      </c>
      <c r="B413" s="7" t="s">
        <v>3447</v>
      </c>
      <c r="C413" s="7" t="s">
        <v>54</v>
      </c>
      <c r="D413" s="7" t="s">
        <v>410</v>
      </c>
      <c r="E413" s="15">
        <f>'Нормы и нормо-часы'!F1161</f>
        <v>0.75</v>
      </c>
      <c r="F413" s="8">
        <f>'Нормы и нормо-часы'!K1161</f>
        <v>638</v>
      </c>
      <c r="G413" s="8">
        <f>Расценки!F1160</f>
        <v>850</v>
      </c>
      <c r="H413" s="10">
        <f>'Нормы и нормо-часы'!W1161</f>
        <v>0.24941176470588236</v>
      </c>
      <c r="I413" s="9">
        <f>Расценки!H1160</f>
        <v>851</v>
      </c>
      <c r="J413" s="10">
        <f>Расценки!J1160</f>
        <v>1.1764705882353343E-3</v>
      </c>
      <c r="K413" s="8">
        <f>'Нормы и нормо-часы'!L1161</f>
        <v>765</v>
      </c>
      <c r="L413" s="8">
        <f>Расценки!G1160</f>
        <v>950</v>
      </c>
      <c r="M413" s="10">
        <f>'Нормы и нормо-часы'!X1161</f>
        <v>0.19473684210526315</v>
      </c>
      <c r="N413" s="9">
        <f>Расценки!I1160</f>
        <v>1020</v>
      </c>
      <c r="O413" s="10">
        <f>Расценки!K1160</f>
        <v>7.3684210526315796E-2</v>
      </c>
      <c r="P413" s="7" t="str">
        <f>TEXT('Нормы и нормо-часы'!AC1161,"0%")&amp;" / "&amp;TEXT('Нормы и нормо-часы'!AD1161,"0%")</f>
        <v>25% / 25%</v>
      </c>
    </row>
    <row r="414" spans="1:16" x14ac:dyDescent="0.25">
      <c r="A414" s="7" t="s">
        <v>3450</v>
      </c>
      <c r="B414" s="7" t="s">
        <v>3451</v>
      </c>
      <c r="C414" s="7" t="s">
        <v>54</v>
      </c>
      <c r="D414" s="7" t="s">
        <v>410</v>
      </c>
      <c r="E414" s="15">
        <f>'Нормы и нормо-часы'!F1162</f>
        <v>0.85</v>
      </c>
      <c r="F414" s="8">
        <f>'Нормы и нормо-часы'!K1162</f>
        <v>723</v>
      </c>
      <c r="G414" s="8">
        <f>Расценки!F1161</f>
        <v>900</v>
      </c>
      <c r="H414" s="10">
        <f>'Нормы и нормо-часы'!W1162</f>
        <v>0.19666666666666666</v>
      </c>
      <c r="I414" s="9">
        <f>Расценки!H1161</f>
        <v>964</v>
      </c>
      <c r="J414" s="10">
        <f>Расценки!J1161</f>
        <v>7.1111111111111125E-2</v>
      </c>
      <c r="K414" s="8">
        <f>'Нормы и нормо-часы'!L1162</f>
        <v>867</v>
      </c>
      <c r="L414" s="8">
        <f>Расценки!G1161</f>
        <v>1000</v>
      </c>
      <c r="M414" s="10">
        <f>'Нормы и нормо-часы'!X1162</f>
        <v>0.13300000000000001</v>
      </c>
      <c r="N414" s="9">
        <f>Расценки!I1161</f>
        <v>1156</v>
      </c>
      <c r="O414" s="10">
        <f>Расценки!K1161</f>
        <v>0.15599999999999992</v>
      </c>
      <c r="P414" s="7" t="str">
        <f>TEXT('Нормы и нормо-часы'!AC1162,"0%")&amp;" / "&amp;TEXT('Нормы и нормо-часы'!AD1162,"0%")</f>
        <v>25% / 25%</v>
      </c>
    </row>
    <row r="415" spans="1:16" x14ac:dyDescent="0.25">
      <c r="A415" s="7" t="s">
        <v>3453</v>
      </c>
      <c r="B415" s="7" t="s">
        <v>3454</v>
      </c>
      <c r="C415" s="7" t="s">
        <v>54</v>
      </c>
      <c r="D415" s="7" t="s">
        <v>410</v>
      </c>
      <c r="E415" s="15">
        <f>'Нормы и нормо-часы'!F1163</f>
        <v>0.7</v>
      </c>
      <c r="F415" s="8">
        <f>'Нормы и нормо-часы'!K1163</f>
        <v>595</v>
      </c>
      <c r="G415" s="8">
        <f>Расценки!F1162</f>
        <v>800</v>
      </c>
      <c r="H415" s="10">
        <f>'Нормы и нормо-часы'!W1163</f>
        <v>0.25624999999999998</v>
      </c>
      <c r="I415" s="9">
        <f>Расценки!H1162</f>
        <v>800</v>
      </c>
      <c r="J415" s="10">
        <f>Расценки!J1162</f>
        <v>0</v>
      </c>
      <c r="K415" s="8">
        <f>'Нормы и нормо-часы'!L1163</f>
        <v>714</v>
      </c>
      <c r="L415" s="8">
        <f>Расценки!G1162</f>
        <v>900</v>
      </c>
      <c r="M415" s="10">
        <f>'Нормы и нормо-часы'!X1163</f>
        <v>0.20666666666666667</v>
      </c>
      <c r="N415" s="9">
        <f>Расценки!I1162</f>
        <v>952</v>
      </c>
      <c r="O415" s="10">
        <f>Расценки!K1162</f>
        <v>5.7777777777777706E-2</v>
      </c>
      <c r="P415" s="7" t="str">
        <f>TEXT('Нормы и нормо-часы'!AC1163,"0%")&amp;" / "&amp;TEXT('Нормы и нормо-часы'!AD1163,"0%")</f>
        <v>26% / 25%</v>
      </c>
    </row>
    <row r="416" spans="1:16" x14ac:dyDescent="0.25">
      <c r="A416" s="7" t="s">
        <v>3483</v>
      </c>
      <c r="B416" s="7" t="s">
        <v>3484</v>
      </c>
      <c r="C416" s="7" t="s">
        <v>54</v>
      </c>
      <c r="D416" s="7" t="s">
        <v>410</v>
      </c>
      <c r="E416" s="15">
        <f>'Нормы и нормо-часы'!F1173</f>
        <v>1</v>
      </c>
      <c r="F416" s="8">
        <f>'Нормы и нормо-часы'!K1173</f>
        <v>850</v>
      </c>
      <c r="G416" s="8">
        <f>Расценки!F1172</f>
        <v>1150</v>
      </c>
      <c r="H416" s="10">
        <f>'Нормы и нормо-часы'!W1173</f>
        <v>0.2608695652173913</v>
      </c>
      <c r="I416" s="9">
        <f>Расценки!H1172</f>
        <v>1150</v>
      </c>
      <c r="J416" s="10">
        <f>Расценки!J1172</f>
        <v>0</v>
      </c>
      <c r="K416" s="8">
        <f>'Нормы и нормо-часы'!L1173</f>
        <v>1020</v>
      </c>
      <c r="L416" s="8">
        <f>Расценки!G1172</f>
        <v>1300</v>
      </c>
      <c r="M416" s="10">
        <f>'Нормы и нормо-часы'!X1173</f>
        <v>0.2153846153846154</v>
      </c>
      <c r="N416" s="9">
        <f>Расценки!I1172</f>
        <v>1360</v>
      </c>
      <c r="O416" s="10">
        <f>Расценки!K1172</f>
        <v>4.6153846153846212E-2</v>
      </c>
      <c r="P416" s="7" t="str">
        <f>TEXT('Нормы и нормо-часы'!AC1173,"0%")&amp;" / "&amp;TEXT('Нормы и нормо-часы'!AD1173,"0%")</f>
        <v>26% / 25%</v>
      </c>
    </row>
    <row r="417" spans="1:16" x14ac:dyDescent="0.25">
      <c r="A417" s="7" t="s">
        <v>3485</v>
      </c>
      <c r="B417" s="7" t="s">
        <v>3486</v>
      </c>
      <c r="C417" s="7" t="s">
        <v>54</v>
      </c>
      <c r="D417" s="7" t="s">
        <v>410</v>
      </c>
      <c r="E417" s="15">
        <f>'Нормы и нормо-часы'!F1174</f>
        <v>1.05</v>
      </c>
      <c r="F417" s="8">
        <f>'Нормы и нормо-часы'!K1174</f>
        <v>893</v>
      </c>
      <c r="G417" s="8">
        <f>Расценки!F1173</f>
        <v>1200</v>
      </c>
      <c r="H417" s="10">
        <f>'Нормы и нормо-часы'!W1174</f>
        <v>0.25583333333333336</v>
      </c>
      <c r="I417" s="9">
        <f>Расценки!H1173</f>
        <v>1200</v>
      </c>
      <c r="J417" s="10">
        <f>Расценки!J1173</f>
        <v>0</v>
      </c>
      <c r="K417" s="8">
        <f>'Нормы и нормо-часы'!L1174</f>
        <v>1071</v>
      </c>
      <c r="L417" s="8">
        <f>Расценки!G1173</f>
        <v>1350</v>
      </c>
      <c r="M417" s="10">
        <f>'Нормы и нормо-часы'!X1174</f>
        <v>0.20666666666666667</v>
      </c>
      <c r="N417" s="9">
        <f>Расценки!I1173</f>
        <v>1428</v>
      </c>
      <c r="O417" s="10">
        <f>Расценки!K1173</f>
        <v>5.7777777777777706E-2</v>
      </c>
      <c r="P417" s="7" t="str">
        <f>TEXT('Нормы и нормо-часы'!AC1174,"0%")&amp;" / "&amp;TEXT('Нормы и нормо-часы'!AD1174,"0%")</f>
        <v>26% / 25%</v>
      </c>
    </row>
    <row r="418" spans="1:16" x14ac:dyDescent="0.25">
      <c r="A418" s="7" t="s">
        <v>3487</v>
      </c>
      <c r="B418" s="7" t="s">
        <v>3488</v>
      </c>
      <c r="C418" s="7" t="s">
        <v>54</v>
      </c>
      <c r="D418" s="7" t="s">
        <v>410</v>
      </c>
      <c r="E418" s="15">
        <f>'Нормы и нормо-часы'!F1175</f>
        <v>1.1000000000000001</v>
      </c>
      <c r="F418" s="8">
        <f>'Нормы и нормо-часы'!K1175</f>
        <v>935</v>
      </c>
      <c r="G418" s="8">
        <f>Расценки!F1174</f>
        <v>1250</v>
      </c>
      <c r="H418" s="10">
        <f>'Нормы и нормо-часы'!W1175</f>
        <v>0.252</v>
      </c>
      <c r="I418" s="9">
        <f>Расценки!H1174</f>
        <v>1250</v>
      </c>
      <c r="J418" s="10">
        <f>Расценки!J1174</f>
        <v>0</v>
      </c>
      <c r="K418" s="8">
        <f>'Нормы и нормо-часы'!L1175</f>
        <v>1122</v>
      </c>
      <c r="L418" s="8">
        <f>Расценки!G1174</f>
        <v>1450</v>
      </c>
      <c r="M418" s="10">
        <f>'Нормы и нормо-часы'!X1175</f>
        <v>0.22620689655172413</v>
      </c>
      <c r="N418" s="9">
        <f>Расценки!I1174</f>
        <v>1496</v>
      </c>
      <c r="O418" s="10">
        <f>Расценки!K1174</f>
        <v>3.1724137931034457E-2</v>
      </c>
      <c r="P418" s="7" t="str">
        <f>TEXT('Нормы и нормо-часы'!AC1175,"0%")&amp;" / "&amp;TEXT('Нормы и нормо-часы'!AD1175,"0%")</f>
        <v>25% / 25%</v>
      </c>
    </row>
    <row r="419" spans="1:16" x14ac:dyDescent="0.25">
      <c r="A419" s="7" t="s">
        <v>3489</v>
      </c>
      <c r="B419" s="7" t="s">
        <v>3490</v>
      </c>
      <c r="C419" s="7" t="s">
        <v>54</v>
      </c>
      <c r="D419" s="7" t="s">
        <v>410</v>
      </c>
      <c r="E419" s="15">
        <f>'Нормы и нормо-часы'!F1176</f>
        <v>1.1499999999999999</v>
      </c>
      <c r="F419" s="8">
        <f>'Нормы и нормо-часы'!K1176</f>
        <v>978</v>
      </c>
      <c r="G419" s="8">
        <f>Расценки!F1175</f>
        <v>1300</v>
      </c>
      <c r="H419" s="10">
        <f>'Нормы и нормо-часы'!W1176</f>
        <v>0.24769230769230768</v>
      </c>
      <c r="I419" s="9">
        <f>Расценки!H1175</f>
        <v>1304</v>
      </c>
      <c r="J419" s="10">
        <f>Расценки!J1175</f>
        <v>3.0769230769229772E-3</v>
      </c>
      <c r="K419" s="8">
        <f>'Нормы и нормо-часы'!L1176</f>
        <v>1173</v>
      </c>
      <c r="L419" s="8">
        <f>Расценки!G1175</f>
        <v>1500</v>
      </c>
      <c r="M419" s="10">
        <f>'Нормы и нормо-часы'!X1176</f>
        <v>0.218</v>
      </c>
      <c r="N419" s="9">
        <f>Расценки!I1175</f>
        <v>1564</v>
      </c>
      <c r="O419" s="10">
        <f>Расценки!K1175</f>
        <v>4.2666666666666631E-2</v>
      </c>
      <c r="P419" s="7" t="str">
        <f>TEXT('Нормы и нормо-часы'!AC1176,"0%")&amp;" / "&amp;TEXT('Нормы и нормо-часы'!AD1176,"0%")</f>
        <v>25% / 25%</v>
      </c>
    </row>
    <row r="420" spans="1:16" x14ac:dyDescent="0.25">
      <c r="A420" s="7" t="s">
        <v>3491</v>
      </c>
      <c r="B420" s="7" t="s">
        <v>3492</v>
      </c>
      <c r="C420" s="7" t="s">
        <v>50</v>
      </c>
      <c r="D420" s="7" t="s">
        <v>426</v>
      </c>
      <c r="E420" s="15">
        <f>'Нормы и нормо-часы'!F1177</f>
        <v>0.45</v>
      </c>
      <c r="F420" s="8">
        <f>'Нормы и нормо-часы'!K1177</f>
        <v>540</v>
      </c>
      <c r="G420" s="8">
        <f>Расценки!F1176</f>
        <v>700</v>
      </c>
      <c r="H420" s="10">
        <f>'Нормы и нормо-часы'!W1177</f>
        <v>0.22857142857142856</v>
      </c>
      <c r="I420" s="9">
        <f>Расценки!H1176</f>
        <v>720</v>
      </c>
      <c r="J420" s="10">
        <f>Расценки!J1176</f>
        <v>2.857142857142847E-2</v>
      </c>
      <c r="K420" s="8">
        <f>'Нормы и нормо-часы'!L1177</f>
        <v>648</v>
      </c>
      <c r="L420" s="8">
        <f>Расценки!G1176</f>
        <v>800</v>
      </c>
      <c r="M420" s="10">
        <f>'Нормы и нормо-часы'!X1177</f>
        <v>0.19</v>
      </c>
      <c r="N420" s="9">
        <f>Расценки!I1176</f>
        <v>864</v>
      </c>
      <c r="O420" s="10">
        <f>Расценки!K1176</f>
        <v>8.0000000000000071E-2</v>
      </c>
      <c r="P420" s="7" t="str">
        <f>TEXT('Нормы и нормо-часы'!AC1177,"0%")&amp;" / "&amp;TEXT('Нормы и нормо-часы'!AD1177,"0%")</f>
        <v>25% / 25%</v>
      </c>
    </row>
    <row r="421" spans="1:16" x14ac:dyDescent="0.25">
      <c r="A421" s="7" t="s">
        <v>3495</v>
      </c>
      <c r="B421" s="7" t="s">
        <v>3496</v>
      </c>
      <c r="C421" s="7" t="s">
        <v>50</v>
      </c>
      <c r="D421" s="7" t="s">
        <v>426</v>
      </c>
      <c r="E421" s="15">
        <f>'Нормы и нормо-часы'!F1178</f>
        <v>0.55000000000000004</v>
      </c>
      <c r="F421" s="8">
        <f>'Нормы и нормо-часы'!K1178</f>
        <v>660</v>
      </c>
      <c r="G421" s="8">
        <f>Расценки!F1177</f>
        <v>850</v>
      </c>
      <c r="H421" s="10">
        <f>'Нормы и нормо-часы'!W1178</f>
        <v>0.22352941176470589</v>
      </c>
      <c r="I421" s="9">
        <f>Расценки!H1177</f>
        <v>880</v>
      </c>
      <c r="J421" s="10">
        <f>Расценки!J1177</f>
        <v>3.529411764705892E-2</v>
      </c>
      <c r="K421" s="8">
        <f>'Нормы и нормо-часы'!L1178</f>
        <v>792</v>
      </c>
      <c r="L421" s="8">
        <f>Расценки!G1177</f>
        <v>1000</v>
      </c>
      <c r="M421" s="10">
        <f>'Нормы и нормо-часы'!X1178</f>
        <v>0.20799999999999999</v>
      </c>
      <c r="N421" s="9">
        <f>Расценки!I1177</f>
        <v>1056</v>
      </c>
      <c r="O421" s="10">
        <f>Расценки!K1177</f>
        <v>5.600000000000005E-2</v>
      </c>
      <c r="P421" s="7" t="str">
        <f>TEXT('Нормы и нормо-часы'!AC1178,"0%")&amp;" / "&amp;TEXT('Нормы и нормо-часы'!AD1178,"0%")</f>
        <v>25% / 25%</v>
      </c>
    </row>
    <row r="422" spans="1:16" x14ac:dyDescent="0.25">
      <c r="A422" s="7" t="s">
        <v>3498</v>
      </c>
      <c r="B422" s="7" t="s">
        <v>3499</v>
      </c>
      <c r="C422" s="7" t="s">
        <v>50</v>
      </c>
      <c r="D422" s="7" t="s">
        <v>426</v>
      </c>
      <c r="E422" s="15">
        <f>'Нормы и нормо-часы'!F1179</f>
        <v>0.7</v>
      </c>
      <c r="F422" s="8">
        <f>'Нормы и нормо-часы'!K1179</f>
        <v>840</v>
      </c>
      <c r="G422" s="8">
        <f>Расценки!F1178</f>
        <v>1100</v>
      </c>
      <c r="H422" s="10">
        <f>'Нормы и нормо-часы'!W1179</f>
        <v>0.23636363636363636</v>
      </c>
      <c r="I422" s="9">
        <f>Расценки!H1178</f>
        <v>1120</v>
      </c>
      <c r="J422" s="10">
        <f>Расценки!J1178</f>
        <v>1.8181818181818077E-2</v>
      </c>
      <c r="K422" s="8">
        <f>'Нормы и нормо-часы'!L1179</f>
        <v>1008</v>
      </c>
      <c r="L422" s="8">
        <f>Расценки!G1178</f>
        <v>1250</v>
      </c>
      <c r="M422" s="10">
        <f>'Нормы и нормо-часы'!X1179</f>
        <v>0.19359999999999999</v>
      </c>
      <c r="N422" s="9">
        <f>Расценки!I1178</f>
        <v>1344</v>
      </c>
      <c r="O422" s="10">
        <f>Расценки!K1178</f>
        <v>7.5199999999999934E-2</v>
      </c>
      <c r="P422" s="7" t="str">
        <f>TEXT('Нормы и нормо-часы'!AC1179,"0%")&amp;" / "&amp;TEXT('Нормы и нормо-часы'!AD1179,"0%")</f>
        <v>25% / 25%</v>
      </c>
    </row>
    <row r="423" spans="1:16" x14ac:dyDescent="0.25">
      <c r="A423" s="7" t="s">
        <v>3500</v>
      </c>
      <c r="B423" s="7" t="s">
        <v>3501</v>
      </c>
      <c r="C423" s="7" t="s">
        <v>50</v>
      </c>
      <c r="D423" s="7" t="s">
        <v>426</v>
      </c>
      <c r="E423" s="15">
        <f>'Нормы и нормо-часы'!F1180</f>
        <v>0.9</v>
      </c>
      <c r="F423" s="8">
        <f>'Нормы и нормо-часы'!K1180</f>
        <v>1080</v>
      </c>
      <c r="G423" s="8">
        <f>Расценки!F1179</f>
        <v>1400</v>
      </c>
      <c r="H423" s="10">
        <f>'Нормы и нормо-часы'!W1180</f>
        <v>0.22857142857142856</v>
      </c>
      <c r="I423" s="9">
        <f>Расценки!H1179</f>
        <v>1440</v>
      </c>
      <c r="J423" s="10">
        <f>Расценки!J1179</f>
        <v>2.857142857142847E-2</v>
      </c>
      <c r="K423" s="8">
        <f>'Нормы и нормо-часы'!L1180</f>
        <v>1296</v>
      </c>
      <c r="L423" s="8">
        <f>Расценки!G1179</f>
        <v>1600</v>
      </c>
      <c r="M423" s="10">
        <f>'Нормы и нормо-часы'!X1180</f>
        <v>0.19</v>
      </c>
      <c r="N423" s="9">
        <f>Расценки!I1179</f>
        <v>1728</v>
      </c>
      <c r="O423" s="10">
        <f>Расценки!K1179</f>
        <v>8.0000000000000071E-2</v>
      </c>
      <c r="P423" s="7" t="str">
        <f>TEXT('Нормы и нормо-часы'!AC1180,"0%")&amp;" / "&amp;TEXT('Нормы и нормо-часы'!AD1180,"0%")</f>
        <v>25% / 25%</v>
      </c>
    </row>
    <row r="424" spans="1:16" x14ac:dyDescent="0.25">
      <c r="A424" s="7" t="s">
        <v>3557</v>
      </c>
      <c r="B424" s="7" t="s">
        <v>3558</v>
      </c>
      <c r="C424" s="7" t="s">
        <v>177</v>
      </c>
      <c r="D424" s="7" t="s">
        <v>410</v>
      </c>
      <c r="E424" s="15">
        <f>'Нормы и нормо-часы'!F1198</f>
        <v>8</v>
      </c>
      <c r="F424" s="8">
        <f>'Нормы и нормо-часы'!K1198</f>
        <v>6800</v>
      </c>
      <c r="G424" s="8">
        <f>Расценки!F1197</f>
        <v>9000</v>
      </c>
      <c r="H424" s="10">
        <f>'Нормы и нормо-часы'!W1198</f>
        <v>0.24444444444444444</v>
      </c>
      <c r="I424" s="9">
        <f>Расценки!H1197</f>
        <v>9067</v>
      </c>
      <c r="J424" s="10">
        <f>Расценки!J1197</f>
        <v>7.4444444444443647E-3</v>
      </c>
      <c r="K424" s="8">
        <f>'Нормы и нормо-часы'!L1198</f>
        <v>8160</v>
      </c>
      <c r="L424" s="8">
        <f>Расценки!G1197</f>
        <v>10500</v>
      </c>
      <c r="M424" s="10">
        <f>'Нормы и нормо-часы'!X1198</f>
        <v>0.22285714285714286</v>
      </c>
      <c r="N424" s="9">
        <f>Расценки!I1197</f>
        <v>10880</v>
      </c>
      <c r="O424" s="10">
        <f>Расценки!K1197</f>
        <v>3.6190476190476106E-2</v>
      </c>
      <c r="P424" s="7" t="str">
        <f>TEXT('Нормы и нормо-часы'!AC1198,"0%")&amp;" / "&amp;TEXT('Нормы и нормо-часы'!AD1198,"0%")</f>
        <v>25% / 25%</v>
      </c>
    </row>
    <row r="425" spans="1:16" x14ac:dyDescent="0.25">
      <c r="A425" s="7" t="s">
        <v>3561</v>
      </c>
      <c r="B425" s="7" t="s">
        <v>3562</v>
      </c>
      <c r="C425" s="7" t="s">
        <v>177</v>
      </c>
      <c r="D425" s="7" t="s">
        <v>410</v>
      </c>
      <c r="E425" s="15">
        <f>'Нормы и нормо-часы'!F1199</f>
        <v>12</v>
      </c>
      <c r="F425" s="8">
        <f>'Нормы и нормо-часы'!K1199</f>
        <v>10200</v>
      </c>
      <c r="G425" s="8">
        <f>Расценки!F1198</f>
        <v>14000</v>
      </c>
      <c r="H425" s="10">
        <f>'Нормы и нормо-часы'!W1199</f>
        <v>0.27142857142857141</v>
      </c>
      <c r="I425" s="9">
        <f>Расценки!H1198</f>
        <v>14000</v>
      </c>
      <c r="J425" s="10">
        <f>Расценки!J1198</f>
        <v>0</v>
      </c>
      <c r="K425" s="8">
        <f>'Нормы и нормо-часы'!L1199</f>
        <v>12240</v>
      </c>
      <c r="L425" s="8">
        <f>Расценки!G1198</f>
        <v>16000</v>
      </c>
      <c r="M425" s="10">
        <f>'Нормы и нормо-часы'!X1199</f>
        <v>0.23499999999999999</v>
      </c>
      <c r="N425" s="9">
        <f>Расценки!I1198</f>
        <v>16320</v>
      </c>
      <c r="O425" s="10">
        <f>Расценки!K1198</f>
        <v>2.0000000000000018E-2</v>
      </c>
      <c r="P425" s="7" t="str">
        <f>TEXT('Нормы и нормо-часы'!AC1199,"0%")&amp;" / "&amp;TEXT('Нормы и нормо-часы'!AD1199,"0%")</f>
        <v>27% / 25%</v>
      </c>
    </row>
    <row r="426" spans="1:16" x14ac:dyDescent="0.25">
      <c r="A426" s="7" t="s">
        <v>3564</v>
      </c>
      <c r="B426" s="7" t="s">
        <v>3565</v>
      </c>
      <c r="C426" s="7" t="s">
        <v>177</v>
      </c>
      <c r="D426" s="7" t="s">
        <v>410</v>
      </c>
      <c r="E426" s="15">
        <f>'Нормы и нормо-часы'!F1200</f>
        <v>17</v>
      </c>
      <c r="F426" s="8">
        <f>'Нормы и нормо-часы'!K1200</f>
        <v>14450</v>
      </c>
      <c r="G426" s="8">
        <f>Расценки!F1199</f>
        <v>20000</v>
      </c>
      <c r="H426" s="10">
        <f>'Нормы и нормо-часы'!W1200</f>
        <v>0.27750000000000002</v>
      </c>
      <c r="I426" s="9">
        <f>Расценки!H1199</f>
        <v>20000</v>
      </c>
      <c r="J426" s="10">
        <f>Расценки!J1199</f>
        <v>0</v>
      </c>
      <c r="K426" s="8">
        <f>'Нормы и нормо-часы'!L1200</f>
        <v>17340</v>
      </c>
      <c r="L426" s="8">
        <f>Расценки!G1199</f>
        <v>23000</v>
      </c>
      <c r="M426" s="10">
        <f>'Нормы и нормо-часы'!X1200</f>
        <v>0.24608695652173912</v>
      </c>
      <c r="N426" s="9">
        <f>Расценки!I1199</f>
        <v>23120</v>
      </c>
      <c r="O426" s="10">
        <f>Расценки!K1199</f>
        <v>5.2173913043478404E-3</v>
      </c>
      <c r="P426" s="7" t="str">
        <f>TEXT('Нормы и нормо-часы'!AC1200,"0%")&amp;" / "&amp;TEXT('Нормы и нормо-часы'!AD1200,"0%")</f>
        <v>28% / 25%</v>
      </c>
    </row>
    <row r="427" spans="1:16" x14ac:dyDescent="0.25">
      <c r="A427" s="7" t="s">
        <v>3566</v>
      </c>
      <c r="B427" s="7" t="s">
        <v>3567</v>
      </c>
      <c r="C427" s="7" t="s">
        <v>177</v>
      </c>
      <c r="D427" s="7" t="s">
        <v>410</v>
      </c>
      <c r="E427" s="15">
        <f>'Нормы и нормо-часы'!F1201</f>
        <v>24</v>
      </c>
      <c r="F427" s="8">
        <f>'Нормы и нормо-часы'!K1201</f>
        <v>20400</v>
      </c>
      <c r="G427" s="8">
        <f>Расценки!F1200</f>
        <v>28000</v>
      </c>
      <c r="H427" s="10">
        <f>'Нормы и нормо-часы'!W1201</f>
        <v>0.27142857142857141</v>
      </c>
      <c r="I427" s="9">
        <f>Расценки!H1200</f>
        <v>28000</v>
      </c>
      <c r="J427" s="10">
        <f>Расценки!J1200</f>
        <v>0</v>
      </c>
      <c r="K427" s="8">
        <f>'Нормы и нормо-часы'!L1201</f>
        <v>24480</v>
      </c>
      <c r="L427" s="8">
        <f>Расценки!G1200</f>
        <v>32000</v>
      </c>
      <c r="M427" s="10">
        <f>'Нормы и нормо-часы'!X1201</f>
        <v>0.23499999999999999</v>
      </c>
      <c r="N427" s="9">
        <f>Расценки!I1200</f>
        <v>32640</v>
      </c>
      <c r="O427" s="10">
        <f>Расценки!K1200</f>
        <v>2.0000000000000018E-2</v>
      </c>
      <c r="P427" s="7" t="str">
        <f>TEXT('Нормы и нормо-часы'!AC1201,"0%")&amp;" / "&amp;TEXT('Нормы и нормо-часы'!AD1201,"0%")</f>
        <v>27% / 25%</v>
      </c>
    </row>
    <row r="428" spans="1:16" x14ac:dyDescent="0.25">
      <c r="A428" s="7" t="s">
        <v>3571</v>
      </c>
      <c r="B428" s="7" t="s">
        <v>3572</v>
      </c>
      <c r="C428" s="7" t="s">
        <v>177</v>
      </c>
      <c r="D428" s="7" t="s">
        <v>410</v>
      </c>
      <c r="E428" s="15">
        <f>'Нормы и нормо-часы'!F1203</f>
        <v>8</v>
      </c>
      <c r="F428" s="8">
        <f>'Нормы и нормо-часы'!K1203</f>
        <v>6800</v>
      </c>
      <c r="G428" s="8">
        <f>Расценки!F1202</f>
        <v>9000</v>
      </c>
      <c r="H428" s="10">
        <f>'Нормы и нормо-часы'!W1203</f>
        <v>0.24444444444444444</v>
      </c>
      <c r="I428" s="9">
        <f>Расценки!H1202</f>
        <v>9067</v>
      </c>
      <c r="J428" s="10">
        <f>Расценки!J1202</f>
        <v>7.4444444444443647E-3</v>
      </c>
      <c r="K428" s="8">
        <f>'Нормы и нормо-часы'!L1203</f>
        <v>8160</v>
      </c>
      <c r="L428" s="8">
        <f>Расценки!G1202</f>
        <v>10500</v>
      </c>
      <c r="M428" s="10">
        <f>'Нормы и нормо-часы'!X1203</f>
        <v>0.22285714285714286</v>
      </c>
      <c r="N428" s="9">
        <f>Расценки!I1202</f>
        <v>10880</v>
      </c>
      <c r="O428" s="10">
        <f>Расценки!K1202</f>
        <v>3.6190476190476106E-2</v>
      </c>
      <c r="P428" s="7" t="str">
        <f>TEXT('Нормы и нормо-часы'!AC1203,"0%")&amp;" / "&amp;TEXT('Нормы и нормо-часы'!AD1203,"0%")</f>
        <v>25% / 25%</v>
      </c>
    </row>
    <row r="429" spans="1:16" x14ac:dyDescent="0.25">
      <c r="A429" s="7" t="s">
        <v>3574</v>
      </c>
      <c r="B429" s="7" t="s">
        <v>3575</v>
      </c>
      <c r="C429" s="7" t="s">
        <v>177</v>
      </c>
      <c r="D429" s="7" t="s">
        <v>410</v>
      </c>
      <c r="E429" s="15">
        <f>'Нормы и нормо-часы'!F1204</f>
        <v>10.5</v>
      </c>
      <c r="F429" s="8">
        <f>'Нормы и нормо-часы'!K1204</f>
        <v>8925</v>
      </c>
      <c r="G429" s="8">
        <f>Расценки!F1203</f>
        <v>12000</v>
      </c>
      <c r="H429" s="10">
        <f>'Нормы и нормо-часы'!W1204</f>
        <v>0.25624999999999998</v>
      </c>
      <c r="I429" s="9">
        <f>Расценки!H1203</f>
        <v>12000</v>
      </c>
      <c r="J429" s="10">
        <f>Расценки!J1203</f>
        <v>0</v>
      </c>
      <c r="K429" s="8">
        <f>'Нормы и нормо-часы'!L1204</f>
        <v>10710</v>
      </c>
      <c r="L429" s="8">
        <f>Расценки!G1203</f>
        <v>14000</v>
      </c>
      <c r="M429" s="10">
        <f>'Нормы и нормо-часы'!X1204</f>
        <v>0.23499999999999999</v>
      </c>
      <c r="N429" s="9">
        <f>Расценки!I1203</f>
        <v>14280</v>
      </c>
      <c r="O429" s="10">
        <f>Расценки!K1203</f>
        <v>2.0000000000000018E-2</v>
      </c>
      <c r="P429" s="7" t="str">
        <f>TEXT('Нормы и нормо-часы'!AC1204,"0%")&amp;" / "&amp;TEXT('Нормы и нормо-часы'!AD1204,"0%")</f>
        <v>26% / 25%</v>
      </c>
    </row>
    <row r="430" spans="1:16" x14ac:dyDescent="0.25">
      <c r="A430" s="7" t="s">
        <v>3576</v>
      </c>
      <c r="B430" s="7" t="s">
        <v>3577</v>
      </c>
      <c r="C430" s="7" t="s">
        <v>177</v>
      </c>
      <c r="D430" s="7" t="s">
        <v>410</v>
      </c>
      <c r="E430" s="15">
        <f>'Нормы и нормо-часы'!F1205</f>
        <v>14</v>
      </c>
      <c r="F430" s="8">
        <f>'Нормы и нормо-часы'!K1205</f>
        <v>11900</v>
      </c>
      <c r="G430" s="8">
        <f>Расценки!F1204</f>
        <v>16000</v>
      </c>
      <c r="H430" s="10">
        <f>'Нормы и нормо-часы'!W1205</f>
        <v>0.25624999999999998</v>
      </c>
      <c r="I430" s="9">
        <f>Расценки!H1204</f>
        <v>16000</v>
      </c>
      <c r="J430" s="10">
        <f>Расценки!J1204</f>
        <v>0</v>
      </c>
      <c r="K430" s="8">
        <f>'Нормы и нормо-часы'!L1205</f>
        <v>14280</v>
      </c>
      <c r="L430" s="8">
        <f>Расценки!G1204</f>
        <v>18500</v>
      </c>
      <c r="M430" s="10">
        <f>'Нормы и нормо-часы'!X1205</f>
        <v>0.22810810810810811</v>
      </c>
      <c r="N430" s="9">
        <f>Расценки!I1204</f>
        <v>19040</v>
      </c>
      <c r="O430" s="10">
        <f>Расценки!K1204</f>
        <v>2.9189189189189113E-2</v>
      </c>
      <c r="P430" s="7" t="str">
        <f>TEXT('Нормы и нормо-часы'!AC1205,"0%")&amp;" / "&amp;TEXT('Нормы и нормо-часы'!AD1205,"0%")</f>
        <v>26% / 25%</v>
      </c>
    </row>
    <row r="431" spans="1:16" x14ac:dyDescent="0.25">
      <c r="A431" s="7" t="s">
        <v>3578</v>
      </c>
      <c r="B431" s="7" t="s">
        <v>3579</v>
      </c>
      <c r="C431" s="7" t="s">
        <v>177</v>
      </c>
      <c r="D431" s="7" t="s">
        <v>426</v>
      </c>
      <c r="E431" s="15">
        <f>'Нормы и нормо-часы'!F1206</f>
        <v>5</v>
      </c>
      <c r="F431" s="8">
        <f>'Нормы и нормо-часы'!K1206</f>
        <v>6000</v>
      </c>
      <c r="G431" s="8">
        <f>Расценки!F1205</f>
        <v>7500</v>
      </c>
      <c r="H431" s="10">
        <f>'Нормы и нормо-часы'!W1206</f>
        <v>0.2</v>
      </c>
      <c r="I431" s="9">
        <f>Расценки!H1205</f>
        <v>8000</v>
      </c>
      <c r="J431" s="10">
        <f>Расценки!J1205</f>
        <v>6.6666666666666652E-2</v>
      </c>
      <c r="K431" s="8">
        <f>'Нормы и нормо-часы'!L1206</f>
        <v>7200</v>
      </c>
      <c r="L431" s="8">
        <f>Расценки!G1205</f>
        <v>8600</v>
      </c>
      <c r="M431" s="10">
        <f>'Нормы и нормо-часы'!X1206</f>
        <v>0.16279069767441862</v>
      </c>
      <c r="N431" s="9">
        <f>Расценки!I1205</f>
        <v>9600</v>
      </c>
      <c r="O431" s="10">
        <f>Расценки!K1205</f>
        <v>0.11627906976744184</v>
      </c>
      <c r="P431" s="7" t="str">
        <f>TEXT('Нормы и нормо-часы'!AC1206,"0%")&amp;" / "&amp;TEXT('Нормы и нормо-часы'!AD1206,"0%")</f>
        <v>25% / 25%</v>
      </c>
    </row>
    <row r="432" spans="1:16" x14ac:dyDescent="0.25">
      <c r="A432" s="7" t="s">
        <v>3581</v>
      </c>
      <c r="B432" s="7" t="s">
        <v>3582</v>
      </c>
      <c r="C432" s="7" t="s">
        <v>177</v>
      </c>
      <c r="D432" s="7" t="s">
        <v>426</v>
      </c>
      <c r="E432" s="15">
        <f>'Нормы и нормо-часы'!F1207</f>
        <v>6</v>
      </c>
      <c r="F432" s="8">
        <f>'Нормы и нормо-часы'!K1207</f>
        <v>7200</v>
      </c>
      <c r="G432" s="8">
        <f>Расценки!F1206</f>
        <v>9000</v>
      </c>
      <c r="H432" s="10">
        <f>'Нормы и нормо-часы'!W1207</f>
        <v>0.2</v>
      </c>
      <c r="I432" s="9">
        <f>Расценки!H1206</f>
        <v>9600</v>
      </c>
      <c r="J432" s="10">
        <f>Расценки!J1206</f>
        <v>6.6666666666666652E-2</v>
      </c>
      <c r="K432" s="8">
        <f>'Нормы и нормо-часы'!L1207</f>
        <v>8640</v>
      </c>
      <c r="L432" s="8">
        <f>Расценки!G1206</f>
        <v>10300</v>
      </c>
      <c r="M432" s="10">
        <f>'Нормы и нормо-часы'!X1207</f>
        <v>0.16116504854368932</v>
      </c>
      <c r="N432" s="9">
        <f>Расценки!I1206</f>
        <v>11520</v>
      </c>
      <c r="O432" s="10">
        <f>Расценки!K1206</f>
        <v>0.11844660194174761</v>
      </c>
      <c r="P432" s="7" t="str">
        <f>TEXT('Нормы и нормо-часы'!AC1207,"0%")&amp;" / "&amp;TEXT('Нормы и нормо-часы'!AD1207,"0%")</f>
        <v>25% / 25%</v>
      </c>
    </row>
    <row r="433" spans="1:16" x14ac:dyDescent="0.25">
      <c r="A433" s="7" t="s">
        <v>3584</v>
      </c>
      <c r="B433" s="7" t="s">
        <v>3585</v>
      </c>
      <c r="C433" s="7" t="s">
        <v>177</v>
      </c>
      <c r="D433" s="7" t="s">
        <v>426</v>
      </c>
      <c r="E433" s="15">
        <f>'Нормы и нормо-часы'!F1208</f>
        <v>7</v>
      </c>
      <c r="F433" s="8">
        <f>'Нормы и нормо-часы'!K1208</f>
        <v>8400</v>
      </c>
      <c r="G433" s="8">
        <f>Расценки!F1207</f>
        <v>11000</v>
      </c>
      <c r="H433" s="10">
        <f>'Нормы и нормо-часы'!W1208</f>
        <v>0.23636363636363636</v>
      </c>
      <c r="I433" s="9">
        <f>Расценки!H1207</f>
        <v>11200</v>
      </c>
      <c r="J433" s="10">
        <f>Расценки!J1207</f>
        <v>1.8181818181818077E-2</v>
      </c>
      <c r="K433" s="8">
        <f>'Нормы и нормо-часы'!L1208</f>
        <v>10080</v>
      </c>
      <c r="L433" s="8">
        <f>Расценки!G1207</f>
        <v>12600</v>
      </c>
      <c r="M433" s="10">
        <f>'Нормы и нормо-часы'!X1208</f>
        <v>0.2</v>
      </c>
      <c r="N433" s="9">
        <f>Расценки!I1207</f>
        <v>13440</v>
      </c>
      <c r="O433" s="10">
        <f>Расценки!K1207</f>
        <v>6.6666666666666652E-2</v>
      </c>
      <c r="P433" s="7" t="str">
        <f>TEXT('Нормы и нормо-часы'!AC1208,"0%")&amp;" / "&amp;TEXT('Нормы и нормо-часы'!AD1208,"0%")</f>
        <v>25% / 25%</v>
      </c>
    </row>
    <row r="434" spans="1:16" x14ac:dyDescent="0.25">
      <c r="A434" s="7" t="s">
        <v>3586</v>
      </c>
      <c r="B434" s="7" t="s">
        <v>3587</v>
      </c>
      <c r="C434" s="7" t="s">
        <v>177</v>
      </c>
      <c r="D434" s="7" t="s">
        <v>426</v>
      </c>
      <c r="E434" s="15">
        <f>'Нормы и нормо-часы'!F1209</f>
        <v>4.5</v>
      </c>
      <c r="F434" s="8">
        <f>'Нормы и нормо-часы'!K1209</f>
        <v>5400</v>
      </c>
      <c r="G434" s="8">
        <f>Расценки!F1208</f>
        <v>7000</v>
      </c>
      <c r="H434" s="10">
        <f>'Нормы и нормо-часы'!W1209</f>
        <v>0.22857142857142856</v>
      </c>
      <c r="I434" s="9">
        <f>Расценки!H1208</f>
        <v>7200</v>
      </c>
      <c r="J434" s="10">
        <f>Расценки!J1208</f>
        <v>2.857142857142847E-2</v>
      </c>
      <c r="K434" s="8">
        <f>'Нормы и нормо-часы'!L1209</f>
        <v>6480</v>
      </c>
      <c r="L434" s="8">
        <f>Расценки!G1208</f>
        <v>8000</v>
      </c>
      <c r="M434" s="10">
        <f>'Нормы и нормо-часы'!X1209</f>
        <v>0.19</v>
      </c>
      <c r="N434" s="9">
        <f>Расценки!I1208</f>
        <v>8640</v>
      </c>
      <c r="O434" s="10">
        <f>Расценки!K1208</f>
        <v>8.0000000000000071E-2</v>
      </c>
      <c r="P434" s="7" t="str">
        <f>TEXT('Нормы и нормо-часы'!AC1209,"0%")&amp;" / "&amp;TEXT('Нормы и нормо-часы'!AD1209,"0%")</f>
        <v>25% / 25%</v>
      </c>
    </row>
    <row r="435" spans="1:16" x14ac:dyDescent="0.25">
      <c r="A435" s="7" t="s">
        <v>3588</v>
      </c>
      <c r="B435" s="7" t="s">
        <v>3589</v>
      </c>
      <c r="C435" s="7" t="s">
        <v>177</v>
      </c>
      <c r="D435" s="7" t="s">
        <v>426</v>
      </c>
      <c r="E435" s="15">
        <f>'Нормы и нормо-часы'!F1210</f>
        <v>5.5</v>
      </c>
      <c r="F435" s="8">
        <f>'Нормы и нормо-часы'!K1210</f>
        <v>6600</v>
      </c>
      <c r="G435" s="8">
        <f>Расценки!F1209</f>
        <v>8500</v>
      </c>
      <c r="H435" s="10">
        <f>'Нормы и нормо-часы'!W1210</f>
        <v>0.22352941176470589</v>
      </c>
      <c r="I435" s="9">
        <f>Расценки!H1209</f>
        <v>8800</v>
      </c>
      <c r="J435" s="10">
        <f>Расценки!J1209</f>
        <v>3.529411764705892E-2</v>
      </c>
      <c r="K435" s="8">
        <f>'Нормы и нормо-часы'!L1210</f>
        <v>7920</v>
      </c>
      <c r="L435" s="8">
        <f>Расценки!G1209</f>
        <v>9800</v>
      </c>
      <c r="M435" s="10">
        <f>'Нормы и нормо-часы'!X1210</f>
        <v>0.19183673469387755</v>
      </c>
      <c r="N435" s="9">
        <f>Расценки!I1209</f>
        <v>10560</v>
      </c>
      <c r="O435" s="10">
        <f>Расценки!K1209</f>
        <v>7.7551020408163307E-2</v>
      </c>
      <c r="P435" s="7" t="str">
        <f>TEXT('Нормы и нормо-часы'!AC1210,"0%")&amp;" / "&amp;TEXT('Нормы и нормо-часы'!AD1210,"0%")</f>
        <v>25% / 25%</v>
      </c>
    </row>
    <row r="436" spans="1:16" x14ac:dyDescent="0.25">
      <c r="A436" s="7" t="s">
        <v>3591</v>
      </c>
      <c r="B436" s="7" t="s">
        <v>3592</v>
      </c>
      <c r="C436" s="7" t="s">
        <v>177</v>
      </c>
      <c r="D436" s="7" t="s">
        <v>426</v>
      </c>
      <c r="E436" s="15">
        <f>'Нормы и нормо-часы'!F1211</f>
        <v>6.5</v>
      </c>
      <c r="F436" s="8">
        <f>'Нормы и нормо-часы'!K1211</f>
        <v>7800</v>
      </c>
      <c r="G436" s="8">
        <f>Расценки!F1210</f>
        <v>10000</v>
      </c>
      <c r="H436" s="10">
        <f>'Нормы и нормо-часы'!W1211</f>
        <v>0.22</v>
      </c>
      <c r="I436" s="9">
        <f>Расценки!H1210</f>
        <v>10400</v>
      </c>
      <c r="J436" s="10">
        <f>Расценки!J1210</f>
        <v>4.0000000000000036E-2</v>
      </c>
      <c r="K436" s="8">
        <f>'Нормы и нормо-часы'!L1211</f>
        <v>9360</v>
      </c>
      <c r="L436" s="8">
        <f>Расценки!G1210</f>
        <v>11500</v>
      </c>
      <c r="M436" s="10">
        <f>'Нормы и нормо-часы'!X1211</f>
        <v>0.18608695652173912</v>
      </c>
      <c r="N436" s="9">
        <f>Расценки!I1210</f>
        <v>12480</v>
      </c>
      <c r="O436" s="10">
        <f>Расценки!K1210</f>
        <v>8.5217391304347911E-2</v>
      </c>
      <c r="P436" s="7" t="str">
        <f>TEXT('Нормы и нормо-часы'!AC1211,"0%")&amp;" / "&amp;TEXT('Нормы и нормо-часы'!AD1211,"0%")</f>
        <v>25% / 25%</v>
      </c>
    </row>
    <row r="437" spans="1:16" x14ac:dyDescent="0.25">
      <c r="A437" s="7" t="s">
        <v>3593</v>
      </c>
      <c r="B437" s="7" t="s">
        <v>3594</v>
      </c>
      <c r="C437" s="7" t="s">
        <v>177</v>
      </c>
      <c r="D437" s="7" t="s">
        <v>426</v>
      </c>
      <c r="E437" s="15">
        <f>'Нормы и нормо-часы'!F1212</f>
        <v>3.5</v>
      </c>
      <c r="F437" s="8">
        <f>'Нормы и нормо-часы'!K1212</f>
        <v>4200</v>
      </c>
      <c r="G437" s="8">
        <f>Расценки!F1211</f>
        <v>5500</v>
      </c>
      <c r="H437" s="10">
        <f>'Нормы и нормо-часы'!W1212</f>
        <v>0.23636363636363636</v>
      </c>
      <c r="I437" s="9">
        <f>Расценки!H1211</f>
        <v>5600</v>
      </c>
      <c r="J437" s="10">
        <f>Расценки!J1211</f>
        <v>1.8181818181818077E-2</v>
      </c>
      <c r="K437" s="8">
        <f>'Нормы и нормо-часы'!L1212</f>
        <v>5040</v>
      </c>
      <c r="L437" s="8">
        <f>Расценки!G1211</f>
        <v>6300</v>
      </c>
      <c r="M437" s="10">
        <f>'Нормы и нормо-часы'!X1212</f>
        <v>0.2</v>
      </c>
      <c r="N437" s="9">
        <f>Расценки!I1211</f>
        <v>6720</v>
      </c>
      <c r="O437" s="10">
        <f>Расценки!K1211</f>
        <v>6.6666666666666652E-2</v>
      </c>
      <c r="P437" s="7" t="str">
        <f>TEXT('Нормы и нормо-часы'!AC1212,"0%")&amp;" / "&amp;TEXT('Нормы и нормо-часы'!AD1212,"0%")</f>
        <v>25% / 25%</v>
      </c>
    </row>
    <row r="438" spans="1:16" x14ac:dyDescent="0.25">
      <c r="A438" s="7" t="s">
        <v>3595</v>
      </c>
      <c r="B438" s="7" t="s">
        <v>3596</v>
      </c>
      <c r="C438" s="7" t="s">
        <v>177</v>
      </c>
      <c r="D438" s="7" t="s">
        <v>426</v>
      </c>
      <c r="E438" s="15">
        <f>'Нормы и нормо-часы'!F1213</f>
        <v>4</v>
      </c>
      <c r="F438" s="8">
        <f>'Нормы и нормо-часы'!K1213</f>
        <v>4800</v>
      </c>
      <c r="G438" s="8">
        <f>Расценки!F1212</f>
        <v>6500</v>
      </c>
      <c r="H438" s="10">
        <f>'Нормы и нормо-часы'!W1213</f>
        <v>0.26153846153846155</v>
      </c>
      <c r="I438" s="9">
        <f>Расценки!H1212</f>
        <v>6500</v>
      </c>
      <c r="J438" s="10">
        <f>Расценки!J1212</f>
        <v>0</v>
      </c>
      <c r="K438" s="8">
        <f>'Нормы и нормо-часы'!L1213</f>
        <v>5760</v>
      </c>
      <c r="L438" s="8">
        <f>Расценки!G1212</f>
        <v>7500</v>
      </c>
      <c r="M438" s="10">
        <f>'Нормы и нормо-часы'!X1213</f>
        <v>0.23200000000000001</v>
      </c>
      <c r="N438" s="9">
        <f>Расценки!I1212</f>
        <v>7680</v>
      </c>
      <c r="O438" s="10">
        <f>Расценки!K1212</f>
        <v>2.4000000000000021E-2</v>
      </c>
      <c r="P438" s="7" t="str">
        <f>TEXT('Нормы и нормо-часы'!AC1213,"0%")&amp;" / "&amp;TEXT('Нормы и нормо-часы'!AD1213,"0%")</f>
        <v>26% / 25%</v>
      </c>
    </row>
    <row r="439" spans="1:16" x14ac:dyDescent="0.25">
      <c r="A439" s="7" t="s">
        <v>3598</v>
      </c>
      <c r="B439" s="7" t="s">
        <v>3599</v>
      </c>
      <c r="C439" s="7" t="s">
        <v>177</v>
      </c>
      <c r="D439" s="7" t="s">
        <v>426</v>
      </c>
      <c r="E439" s="15">
        <f>'Нормы и нормо-часы'!F1214</f>
        <v>5</v>
      </c>
      <c r="F439" s="8">
        <f>'Нормы и нормо-часы'!K1214</f>
        <v>6000</v>
      </c>
      <c r="G439" s="8">
        <f>Расценки!F1213</f>
        <v>8000</v>
      </c>
      <c r="H439" s="10">
        <f>'Нормы и нормо-часы'!W1214</f>
        <v>0.25</v>
      </c>
      <c r="I439" s="9">
        <f>Расценки!H1213</f>
        <v>8000</v>
      </c>
      <c r="J439" s="10">
        <f>Расценки!J1213</f>
        <v>0</v>
      </c>
      <c r="K439" s="8">
        <f>'Нормы и нормо-часы'!L1214</f>
        <v>7200</v>
      </c>
      <c r="L439" s="8">
        <f>Расценки!G1213</f>
        <v>9200</v>
      </c>
      <c r="M439" s="10">
        <f>'Нормы и нормо-часы'!X1214</f>
        <v>0.21739130434782608</v>
      </c>
      <c r="N439" s="9">
        <f>Расценки!I1213</f>
        <v>9600</v>
      </c>
      <c r="O439" s="10">
        <f>Расценки!K1213</f>
        <v>4.3478260869565188E-2</v>
      </c>
      <c r="P439" s="7" t="str">
        <f>TEXT('Нормы и нормо-часы'!AC1214,"0%")&amp;" / "&amp;TEXT('Нормы и нормо-часы'!AD1214,"0%")</f>
        <v>25% / 25%</v>
      </c>
    </row>
    <row r="440" spans="1:16" x14ac:dyDescent="0.25">
      <c r="A440" s="7" t="s">
        <v>3600</v>
      </c>
      <c r="B440" s="7" t="s">
        <v>3601</v>
      </c>
      <c r="C440" s="7" t="s">
        <v>177</v>
      </c>
      <c r="D440" s="7" t="s">
        <v>426</v>
      </c>
      <c r="E440" s="15">
        <f>'Нормы и нормо-часы'!F1215</f>
        <v>3</v>
      </c>
      <c r="F440" s="8">
        <f>'Нормы и нормо-часы'!K1215</f>
        <v>3600</v>
      </c>
      <c r="G440" s="8">
        <f>Расценки!F1214</f>
        <v>4500</v>
      </c>
      <c r="H440" s="10">
        <f>'Нормы и нормо-часы'!W1215</f>
        <v>0.2</v>
      </c>
      <c r="I440" s="9">
        <f>Расценки!H1214</f>
        <v>4800</v>
      </c>
      <c r="J440" s="10">
        <f>Расценки!J1214</f>
        <v>6.6666666666666652E-2</v>
      </c>
      <c r="K440" s="8">
        <f>'Нормы и нормо-часы'!L1215</f>
        <v>4320</v>
      </c>
      <c r="L440" s="8">
        <f>Расценки!G1214</f>
        <v>5200</v>
      </c>
      <c r="M440" s="10">
        <f>'Нормы и нормо-часы'!X1215</f>
        <v>0.16923076923076924</v>
      </c>
      <c r="N440" s="9">
        <f>Расценки!I1214</f>
        <v>5760</v>
      </c>
      <c r="O440" s="10">
        <f>Расценки!K1214</f>
        <v>0.10769230769230775</v>
      </c>
      <c r="P440" s="7" t="str">
        <f>TEXT('Нормы и нормо-часы'!AC1215,"0%")&amp;" / "&amp;TEXT('Нормы и нормо-часы'!AD1215,"0%")</f>
        <v>25% / 25%</v>
      </c>
    </row>
    <row r="441" spans="1:16" x14ac:dyDescent="0.25">
      <c r="A441" s="7" t="s">
        <v>3603</v>
      </c>
      <c r="B441" s="7" t="s">
        <v>3604</v>
      </c>
      <c r="C441" s="7" t="s">
        <v>177</v>
      </c>
      <c r="D441" s="7" t="s">
        <v>426</v>
      </c>
      <c r="E441" s="15">
        <f>'Нормы и нормо-часы'!F1216</f>
        <v>3.5</v>
      </c>
      <c r="F441" s="8">
        <f>'Нормы и нормо-часы'!K1216</f>
        <v>4200</v>
      </c>
      <c r="G441" s="8">
        <f>Расценки!F1215</f>
        <v>5500</v>
      </c>
      <c r="H441" s="10">
        <f>'Нормы и нормо-часы'!W1216</f>
        <v>0.23636363636363636</v>
      </c>
      <c r="I441" s="9">
        <f>Расценки!H1215</f>
        <v>5600</v>
      </c>
      <c r="J441" s="10">
        <f>Расценки!J1215</f>
        <v>1.8181818181818077E-2</v>
      </c>
      <c r="K441" s="8">
        <f>'Нормы и нормо-часы'!L1216</f>
        <v>5040</v>
      </c>
      <c r="L441" s="8">
        <f>Расценки!G1215</f>
        <v>6300</v>
      </c>
      <c r="M441" s="10">
        <f>'Нормы и нормо-часы'!X1216</f>
        <v>0.2</v>
      </c>
      <c r="N441" s="9">
        <f>Расценки!I1215</f>
        <v>6720</v>
      </c>
      <c r="O441" s="10">
        <f>Расценки!K1215</f>
        <v>6.6666666666666652E-2</v>
      </c>
      <c r="P441" s="7" t="str">
        <f>TEXT('Нормы и нормо-часы'!AC1216,"0%")&amp;" / "&amp;TEXT('Нормы и нормо-часы'!AD1216,"0%")</f>
        <v>25% / 25%</v>
      </c>
    </row>
    <row r="442" spans="1:16" x14ac:dyDescent="0.25">
      <c r="A442" s="7" t="s">
        <v>3606</v>
      </c>
      <c r="B442" s="7" t="s">
        <v>3607</v>
      </c>
      <c r="C442" s="7" t="s">
        <v>177</v>
      </c>
      <c r="D442" s="7" t="s">
        <v>426</v>
      </c>
      <c r="E442" s="15">
        <f>'Нормы и нормо-часы'!F1217</f>
        <v>4.5</v>
      </c>
      <c r="F442" s="8">
        <f>'Нормы и нормо-часы'!K1217</f>
        <v>5400</v>
      </c>
      <c r="G442" s="8">
        <f>Расценки!F1216</f>
        <v>6500</v>
      </c>
      <c r="H442" s="10">
        <f>'Нормы и нормо-часы'!W1217</f>
        <v>0.16923076923076924</v>
      </c>
      <c r="I442" s="9">
        <f>Расценки!H1216</f>
        <v>7200</v>
      </c>
      <c r="J442" s="10">
        <f>Расценки!J1216</f>
        <v>0.10769230769230775</v>
      </c>
      <c r="K442" s="8">
        <f>'Нормы и нормо-часы'!L1217</f>
        <v>6480</v>
      </c>
      <c r="L442" s="8">
        <f>Расценки!G1216</f>
        <v>7500</v>
      </c>
      <c r="M442" s="10">
        <f>'Нормы и нормо-часы'!X1217</f>
        <v>0.13600000000000001</v>
      </c>
      <c r="N442" s="9">
        <f>Расценки!I1216</f>
        <v>8640</v>
      </c>
      <c r="O442" s="10">
        <f>Расценки!K1216</f>
        <v>0.15199999999999991</v>
      </c>
      <c r="P442" s="7" t="str">
        <f>TEXT('Нормы и нормо-часы'!AC1217,"0%")&amp;" / "&amp;TEXT('Нормы и нормо-часы'!AD1217,"0%")</f>
        <v>25% / 25%</v>
      </c>
    </row>
    <row r="443" spans="1:16" x14ac:dyDescent="0.25">
      <c r="A443" s="7" t="s">
        <v>3636</v>
      </c>
      <c r="B443" s="7" t="s">
        <v>3637</v>
      </c>
      <c r="C443" s="7" t="s">
        <v>54</v>
      </c>
      <c r="D443" s="7" t="s">
        <v>410</v>
      </c>
      <c r="E443" s="15">
        <f>'Нормы и нормо-часы'!F1228</f>
        <v>2.5</v>
      </c>
      <c r="F443" s="8">
        <f>'Нормы и нормо-часы'!K1228</f>
        <v>2125</v>
      </c>
      <c r="G443" s="8">
        <f>Расценки!F1227</f>
        <v>2000</v>
      </c>
      <c r="H443" s="10">
        <f>'Нормы и нормо-часы'!W1228</f>
        <v>-6.25E-2</v>
      </c>
      <c r="I443" s="9">
        <f>Расценки!H1227</f>
        <v>2834</v>
      </c>
      <c r="J443" s="10">
        <f>Расценки!J1227</f>
        <v>0.41700000000000004</v>
      </c>
      <c r="K443" s="8">
        <f>'Нормы и нормо-часы'!L1228</f>
        <v>2550</v>
      </c>
      <c r="L443" s="8">
        <f>Расценки!G1227</f>
        <v>2300</v>
      </c>
      <c r="M443" s="10">
        <f>'Нормы и нормо-часы'!X1228</f>
        <v>-0.10869565217391304</v>
      </c>
      <c r="N443" s="9">
        <f>Расценки!I1227</f>
        <v>3400</v>
      </c>
      <c r="O443" s="10">
        <f>Расценки!K1227</f>
        <v>0.47826086956521729</v>
      </c>
      <c r="P443" s="7" t="str">
        <f>TEXT('Нормы и нормо-часы'!AC1228,"0%")&amp;" / "&amp;TEXT('Нормы и нормо-часы'!AD1228,"0%")</f>
        <v>25% / 25%</v>
      </c>
    </row>
    <row r="444" spans="1:16" x14ac:dyDescent="0.25">
      <c r="A444" s="7" t="s">
        <v>3650</v>
      </c>
      <c r="B444" s="7" t="s">
        <v>3651</v>
      </c>
      <c r="C444" s="7" t="s">
        <v>54</v>
      </c>
      <c r="D444" s="7" t="s">
        <v>410</v>
      </c>
      <c r="E444" s="15">
        <f>'Нормы и нормо-часы'!F1232</f>
        <v>2</v>
      </c>
      <c r="F444" s="8">
        <f>'Нормы и нормо-часы'!K1232</f>
        <v>1700</v>
      </c>
      <c r="G444" s="8">
        <f>Расценки!F1231</f>
        <v>1800</v>
      </c>
      <c r="H444" s="10">
        <f>'Нормы и нормо-часы'!W1232</f>
        <v>5.5555555555555552E-2</v>
      </c>
      <c r="I444" s="9">
        <f>Расценки!H1231</f>
        <v>2267</v>
      </c>
      <c r="J444" s="10">
        <f>Расценки!J1231</f>
        <v>0.25944444444444437</v>
      </c>
      <c r="K444" s="8">
        <f>'Нормы и нормо-часы'!L1232</f>
        <v>2040</v>
      </c>
      <c r="L444" s="8">
        <f>Расценки!G1231</f>
        <v>2100</v>
      </c>
      <c r="M444" s="10">
        <f>'Нормы и нормо-часы'!X1232</f>
        <v>2.8571428571428571E-2</v>
      </c>
      <c r="N444" s="9">
        <f>Расценки!I1231</f>
        <v>2720</v>
      </c>
      <c r="O444" s="10">
        <f>Расценки!K1231</f>
        <v>0.2952380952380953</v>
      </c>
      <c r="P444" s="7" t="str">
        <f>TEXT('Нормы и нормо-часы'!AC1232,"0%")&amp;" / "&amp;TEXT('Нормы и нормо-часы'!AD1232,"0%")</f>
        <v>25% / 25%</v>
      </c>
    </row>
    <row r="445" spans="1:16" x14ac:dyDescent="0.25">
      <c r="A445" s="7" t="s">
        <v>3666</v>
      </c>
      <c r="B445" s="7" t="s">
        <v>3667</v>
      </c>
      <c r="C445" s="7" t="s">
        <v>177</v>
      </c>
      <c r="D445" s="7" t="s">
        <v>426</v>
      </c>
      <c r="E445" s="15">
        <f>'Нормы и нормо-часы'!F1238</f>
        <v>3</v>
      </c>
      <c r="F445" s="8">
        <f>'Нормы и нормо-часы'!K1238</f>
        <v>3600</v>
      </c>
      <c r="G445" s="8">
        <f>Расценки!F1237</f>
        <v>4500</v>
      </c>
      <c r="H445" s="10">
        <f>'Нормы и нормо-часы'!W1238</f>
        <v>0.2</v>
      </c>
      <c r="I445" s="9">
        <f>Расценки!H1237</f>
        <v>4800</v>
      </c>
      <c r="J445" s="10">
        <f>Расценки!J1237</f>
        <v>6.6666666666666652E-2</v>
      </c>
      <c r="K445" s="8">
        <f>'Нормы и нормо-часы'!L1238</f>
        <v>4320</v>
      </c>
      <c r="L445" s="8">
        <f>Расценки!G1237</f>
        <v>5200</v>
      </c>
      <c r="M445" s="10">
        <f>'Нормы и нормо-часы'!X1238</f>
        <v>0.16923076923076924</v>
      </c>
      <c r="N445" s="9">
        <f>Расценки!I1237</f>
        <v>5760</v>
      </c>
      <c r="O445" s="10">
        <f>Расценки!K1237</f>
        <v>0.10769230769230775</v>
      </c>
      <c r="P445" s="7" t="str">
        <f>TEXT('Нормы и нормо-часы'!AC1238,"0%")&amp;" / "&amp;TEXT('Нормы и нормо-часы'!AD1238,"0%")</f>
        <v>25% / 25%</v>
      </c>
    </row>
    <row r="446" spans="1:16" x14ac:dyDescent="0.25">
      <c r="A446" s="7" t="s">
        <v>3725</v>
      </c>
      <c r="B446" s="7" t="s">
        <v>3726</v>
      </c>
      <c r="C446" s="7" t="s">
        <v>177</v>
      </c>
      <c r="D446" s="7" t="s">
        <v>426</v>
      </c>
      <c r="E446" s="15">
        <f>'Нормы и нормо-часы'!F1259</f>
        <v>17</v>
      </c>
      <c r="F446" s="8">
        <f>'Нормы и нормо-часы'!K1259</f>
        <v>20400</v>
      </c>
      <c r="G446" s="8">
        <f>Расценки!F1258</f>
        <v>28000</v>
      </c>
      <c r="H446" s="10">
        <f>'Нормы и нормо-часы'!W1259</f>
        <v>0.27142857142857141</v>
      </c>
      <c r="I446" s="9">
        <f>Расценки!H1258</f>
        <v>28000</v>
      </c>
      <c r="J446" s="10">
        <f>Расценки!J1258</f>
        <v>0</v>
      </c>
      <c r="K446" s="8">
        <f>'Нормы и нормо-часы'!L1259</f>
        <v>24480</v>
      </c>
      <c r="L446" s="8">
        <f>Расценки!G1258</f>
        <v>32000</v>
      </c>
      <c r="M446" s="10">
        <f>'Нормы и нормо-часы'!X1259</f>
        <v>0.23499999999999999</v>
      </c>
      <c r="N446" s="9">
        <f>Расценки!I1258</f>
        <v>32640</v>
      </c>
      <c r="O446" s="10">
        <f>Расценки!K1258</f>
        <v>2.0000000000000018E-2</v>
      </c>
      <c r="P446" s="7" t="str">
        <f>TEXT('Нормы и нормо-часы'!AC1259,"0%")&amp;" / "&amp;TEXT('Нормы и нормо-часы'!AD1259,"0%")</f>
        <v>27% / 25%</v>
      </c>
    </row>
    <row r="447" spans="1:16" x14ac:dyDescent="0.25">
      <c r="A447" s="7" t="s">
        <v>3728</v>
      </c>
      <c r="B447" s="7" t="s">
        <v>3729</v>
      </c>
      <c r="C447" s="7" t="s">
        <v>177</v>
      </c>
      <c r="D447" s="7" t="s">
        <v>426</v>
      </c>
      <c r="E447" s="15">
        <f>'Нормы и нормо-часы'!F1260</f>
        <v>21</v>
      </c>
      <c r="F447" s="8">
        <f>'Нормы и нормо-часы'!K1260</f>
        <v>25200</v>
      </c>
      <c r="G447" s="8">
        <f>Расценки!F1259</f>
        <v>35000</v>
      </c>
      <c r="H447" s="10">
        <f>'Нормы и нормо-часы'!W1260</f>
        <v>0.28000000000000003</v>
      </c>
      <c r="I447" s="9">
        <f>Расценки!H1259</f>
        <v>35000</v>
      </c>
      <c r="J447" s="10">
        <f>Расценки!J1259</f>
        <v>0</v>
      </c>
      <c r="K447" s="8">
        <f>'Нормы и нормо-часы'!L1260</f>
        <v>30240</v>
      </c>
      <c r="L447" s="8">
        <f>Расценки!G1259</f>
        <v>40000</v>
      </c>
      <c r="M447" s="10">
        <f>'Нормы и нормо-часы'!X1260</f>
        <v>0.24399999999999999</v>
      </c>
      <c r="N447" s="9">
        <f>Расценки!I1259</f>
        <v>40320</v>
      </c>
      <c r="O447" s="10">
        <f>Расценки!K1259</f>
        <v>8.0000000000000071E-3</v>
      </c>
      <c r="P447" s="7" t="str">
        <f>TEXT('Нормы и нормо-часы'!AC1260,"0%")&amp;" / "&amp;TEXT('Нормы и нормо-часы'!AD1260,"0%")</f>
        <v>28% / 25%</v>
      </c>
    </row>
    <row r="448" spans="1:16" x14ac:dyDescent="0.25">
      <c r="A448" s="7" t="s">
        <v>3740</v>
      </c>
      <c r="B448" s="7" t="s">
        <v>3741</v>
      </c>
      <c r="C448" s="7" t="s">
        <v>177</v>
      </c>
      <c r="D448" s="7" t="s">
        <v>426</v>
      </c>
      <c r="E448" s="15">
        <f>'Нормы и нормо-часы'!F1264</f>
        <v>12</v>
      </c>
      <c r="F448" s="8">
        <f>'Нормы и нормо-часы'!K1264</f>
        <v>14400</v>
      </c>
      <c r="G448" s="8">
        <f>Расценки!F1263</f>
        <v>20000</v>
      </c>
      <c r="H448" s="10">
        <f>'Нормы и нормо-часы'!W1264</f>
        <v>0.28000000000000003</v>
      </c>
      <c r="I448" s="9">
        <f>Расценки!H1263</f>
        <v>20000</v>
      </c>
      <c r="J448" s="10">
        <f>Расценки!J1263</f>
        <v>0</v>
      </c>
      <c r="K448" s="8">
        <f>'Нормы и нормо-часы'!L1264</f>
        <v>17280</v>
      </c>
      <c r="L448" s="8">
        <f>Расценки!G1263</f>
        <v>23000</v>
      </c>
      <c r="M448" s="10">
        <f>'Нормы и нормо-часы'!X1264</f>
        <v>0.24869565217391304</v>
      </c>
      <c r="N448" s="9">
        <f>Расценки!I1263</f>
        <v>23040</v>
      </c>
      <c r="O448" s="10">
        <f>Расценки!K1263</f>
        <v>1.7391304347826875E-3</v>
      </c>
      <c r="P448" s="7" t="str">
        <f>TEXT('Нормы и нормо-часы'!AC1264,"0%")&amp;" / "&amp;TEXT('Нормы и нормо-часы'!AD1264,"0%")</f>
        <v>28% / 25%</v>
      </c>
    </row>
    <row r="449" spans="1:16" x14ac:dyDescent="0.25">
      <c r="A449" s="7" t="s">
        <v>3749</v>
      </c>
      <c r="B449" s="7" t="s">
        <v>3750</v>
      </c>
      <c r="C449" s="7" t="s">
        <v>177</v>
      </c>
      <c r="D449" s="7" t="s">
        <v>426</v>
      </c>
      <c r="E449" s="15">
        <f>'Нормы и нормо-часы'!F1267</f>
        <v>9</v>
      </c>
      <c r="F449" s="8">
        <f>'Нормы и нормо-часы'!K1267</f>
        <v>10800</v>
      </c>
      <c r="G449" s="8">
        <f>Расценки!F1266</f>
        <v>14000</v>
      </c>
      <c r="H449" s="10">
        <f>'Нормы и нормо-часы'!W1267</f>
        <v>0.22857142857142856</v>
      </c>
      <c r="I449" s="9">
        <f>Расценки!H1266</f>
        <v>14400</v>
      </c>
      <c r="J449" s="10">
        <f>Расценки!J1266</f>
        <v>2.857142857142847E-2</v>
      </c>
      <c r="K449" s="8">
        <f>'Нормы и нормо-часы'!L1267</f>
        <v>12960</v>
      </c>
      <c r="L449" s="8">
        <f>Расценки!G1266</f>
        <v>16000</v>
      </c>
      <c r="M449" s="10">
        <f>'Нормы и нормо-часы'!X1267</f>
        <v>0.19</v>
      </c>
      <c r="N449" s="9">
        <f>Расценки!I1266</f>
        <v>17280</v>
      </c>
      <c r="O449" s="10">
        <f>Расценки!K1266</f>
        <v>8.0000000000000071E-2</v>
      </c>
      <c r="P449" s="7" t="str">
        <f>TEXT('Нормы и нормо-часы'!AC1267,"0%")&amp;" / "&amp;TEXT('Нормы и нормо-часы'!AD1267,"0%")</f>
        <v>25% / 25%</v>
      </c>
    </row>
    <row r="450" spans="1:16" x14ac:dyDescent="0.25">
      <c r="A450" s="7" t="s">
        <v>3752</v>
      </c>
      <c r="B450" s="7" t="s">
        <v>3753</v>
      </c>
      <c r="C450" s="7" t="s">
        <v>177</v>
      </c>
      <c r="D450" s="7" t="s">
        <v>426</v>
      </c>
      <c r="E450" s="15">
        <f>'Нормы и нормо-часы'!F1268</f>
        <v>11</v>
      </c>
      <c r="F450" s="8">
        <f>'Нормы и нормо-часы'!K1268</f>
        <v>13200</v>
      </c>
      <c r="G450" s="8">
        <f>Расценки!F1267</f>
        <v>18000</v>
      </c>
      <c r="H450" s="10">
        <f>'Нормы и нормо-часы'!W1268</f>
        <v>0.26666666666666666</v>
      </c>
      <c r="I450" s="9">
        <f>Расценки!H1267</f>
        <v>18000</v>
      </c>
      <c r="J450" s="10">
        <f>Расценки!J1267</f>
        <v>0</v>
      </c>
      <c r="K450" s="8">
        <f>'Нормы и нормо-часы'!L1268</f>
        <v>15840</v>
      </c>
      <c r="L450" s="8">
        <f>Расценки!G1267</f>
        <v>20500</v>
      </c>
      <c r="M450" s="10">
        <f>'Нормы и нормо-часы'!X1268</f>
        <v>0.22731707317073171</v>
      </c>
      <c r="N450" s="9">
        <f>Расценки!I1267</f>
        <v>21120</v>
      </c>
      <c r="O450" s="10">
        <f>Расценки!K1267</f>
        <v>3.0243902439024417E-2</v>
      </c>
      <c r="P450" s="7" t="str">
        <f>TEXT('Нормы и нормо-часы'!AC1268,"0%")&amp;" / "&amp;TEXT('Нормы и нормо-часы'!AD1268,"0%")</f>
        <v>27% / 25%</v>
      </c>
    </row>
    <row r="451" spans="1:16" x14ac:dyDescent="0.25">
      <c r="A451" s="7" t="s">
        <v>3755</v>
      </c>
      <c r="B451" s="7" t="s">
        <v>3756</v>
      </c>
      <c r="C451" s="7" t="s">
        <v>177</v>
      </c>
      <c r="D451" s="7" t="s">
        <v>426</v>
      </c>
      <c r="E451" s="15">
        <f>'Нормы и нормо-часы'!F1269</f>
        <v>14</v>
      </c>
      <c r="F451" s="8">
        <f>'Нормы и нормо-часы'!K1269</f>
        <v>16800</v>
      </c>
      <c r="G451" s="8">
        <f>Расценки!F1268</f>
        <v>23000</v>
      </c>
      <c r="H451" s="10">
        <f>'Нормы и нормо-часы'!W1269</f>
        <v>0.26956521739130435</v>
      </c>
      <c r="I451" s="9">
        <f>Расценки!H1268</f>
        <v>23000</v>
      </c>
      <c r="J451" s="10">
        <f>Расценки!J1268</f>
        <v>0</v>
      </c>
      <c r="K451" s="8">
        <f>'Нормы и нормо-часы'!L1269</f>
        <v>20160</v>
      </c>
      <c r="L451" s="8">
        <f>Расценки!G1268</f>
        <v>26000</v>
      </c>
      <c r="M451" s="10">
        <f>'Нормы и нормо-часы'!X1269</f>
        <v>0.22461538461538461</v>
      </c>
      <c r="N451" s="9">
        <f>Расценки!I1268</f>
        <v>26880</v>
      </c>
      <c r="O451" s="10">
        <f>Расценки!K1268</f>
        <v>3.3846153846153859E-2</v>
      </c>
      <c r="P451" s="7" t="str">
        <f>TEXT('Нормы и нормо-часы'!AC1269,"0%")&amp;" / "&amp;TEXT('Нормы и нормо-часы'!AD1269,"0%")</f>
        <v>27% / 25%</v>
      </c>
    </row>
    <row r="452" spans="1:16" x14ac:dyDescent="0.25">
      <c r="A452" s="7" t="s">
        <v>3818</v>
      </c>
      <c r="B452" s="7" t="s">
        <v>3819</v>
      </c>
      <c r="C452" s="7" t="s">
        <v>54</v>
      </c>
      <c r="D452" s="7" t="s">
        <v>410</v>
      </c>
      <c r="E452" s="15">
        <f>'Нормы и нормо-часы'!F1289</f>
        <v>0.4</v>
      </c>
      <c r="F452" s="8">
        <f>'Нормы и нормо-часы'!K1289</f>
        <v>340</v>
      </c>
      <c r="G452" s="8">
        <f>Расценки!F1288</f>
        <v>450</v>
      </c>
      <c r="H452" s="10">
        <f>'Нормы и нормо-часы'!W1289</f>
        <v>0.24444444444444444</v>
      </c>
      <c r="I452" s="9">
        <f>Расценки!H1288</f>
        <v>454</v>
      </c>
      <c r="J452" s="10">
        <f>Расценки!J1288</f>
        <v>8.8888888888889461E-3</v>
      </c>
      <c r="K452" s="8">
        <f>'Нормы и нормо-часы'!L1289</f>
        <v>408</v>
      </c>
      <c r="L452" s="8">
        <f>Расценки!G1288</f>
        <v>520</v>
      </c>
      <c r="M452" s="10">
        <f>'Нормы и нормо-часы'!X1289</f>
        <v>0.2153846153846154</v>
      </c>
      <c r="N452" s="9">
        <f>Расценки!I1288</f>
        <v>544</v>
      </c>
      <c r="O452" s="10">
        <f>Расценки!K1288</f>
        <v>4.6153846153846212E-2</v>
      </c>
      <c r="P452" s="7" t="str">
        <f>TEXT('Нормы и нормо-часы'!AC1289,"0%")&amp;" / "&amp;TEXT('Нормы и нормо-часы'!AD1289,"0%")</f>
        <v>25% / 25%</v>
      </c>
    </row>
    <row r="453" spans="1:16" x14ac:dyDescent="0.25">
      <c r="A453" s="7" t="s">
        <v>3841</v>
      </c>
      <c r="B453" s="7" t="s">
        <v>3842</v>
      </c>
      <c r="C453" s="7" t="s">
        <v>177</v>
      </c>
      <c r="D453" s="7" t="s">
        <v>426</v>
      </c>
      <c r="E453" s="15">
        <f>'Нормы и нормо-часы'!F1296</f>
        <v>6</v>
      </c>
      <c r="F453" s="8">
        <f>'Нормы и нормо-часы'!K1296</f>
        <v>7200</v>
      </c>
      <c r="G453" s="8">
        <f>Расценки!F1295</f>
        <v>9000</v>
      </c>
      <c r="H453" s="10">
        <f>'Нормы и нормо-часы'!W1296</f>
        <v>0.2</v>
      </c>
      <c r="I453" s="9">
        <f>Расценки!H1295</f>
        <v>9600</v>
      </c>
      <c r="J453" s="10">
        <f>Расценки!J1295</f>
        <v>6.6666666666666652E-2</v>
      </c>
      <c r="K453" s="8">
        <f>'Нормы и нормо-часы'!L1296</f>
        <v>8640</v>
      </c>
      <c r="L453" s="8">
        <f>Расценки!G1295</f>
        <v>10500</v>
      </c>
      <c r="M453" s="10">
        <f>'Нормы и нормо-часы'!X1296</f>
        <v>0.17714285714285713</v>
      </c>
      <c r="N453" s="9">
        <f>Расценки!I1295</f>
        <v>11520</v>
      </c>
      <c r="O453" s="10">
        <f>Расценки!K1295</f>
        <v>9.7142857142857197E-2</v>
      </c>
      <c r="P453" s="7" t="str">
        <f>TEXT('Нормы и нормо-часы'!AC1296,"0%")&amp;" / "&amp;TEXT('Нормы и нормо-часы'!AD1296,"0%")</f>
        <v>25% / 25%</v>
      </c>
    </row>
    <row r="454" spans="1:16" x14ac:dyDescent="0.25">
      <c r="A454" s="7" t="s">
        <v>3850</v>
      </c>
      <c r="B454" s="7" t="s">
        <v>3851</v>
      </c>
      <c r="C454" s="7" t="s">
        <v>50</v>
      </c>
      <c r="D454" s="7" t="s">
        <v>410</v>
      </c>
      <c r="E454" s="15">
        <f>'Нормы и нормо-часы'!F1299</f>
        <v>0.25</v>
      </c>
      <c r="F454" s="8">
        <f>'Нормы и нормо-часы'!K1299</f>
        <v>213</v>
      </c>
      <c r="G454" s="8">
        <f>Расценки!F1298</f>
        <v>250</v>
      </c>
      <c r="H454" s="10">
        <f>'Нормы и нормо-часы'!W1299</f>
        <v>0.14799999999999999</v>
      </c>
      <c r="I454" s="9">
        <f>Расценки!H1298</f>
        <v>284</v>
      </c>
      <c r="J454" s="10">
        <f>Расценки!J1298</f>
        <v>0.1359999999999999</v>
      </c>
      <c r="K454" s="8">
        <f>'Нормы и нормо-часы'!L1299</f>
        <v>255</v>
      </c>
      <c r="L454" s="8">
        <f>Расценки!G1298</f>
        <v>300</v>
      </c>
      <c r="M454" s="10">
        <f>'Нормы и нормо-часы'!X1299</f>
        <v>0.15</v>
      </c>
      <c r="N454" s="9">
        <f>Расценки!I1298</f>
        <v>340</v>
      </c>
      <c r="O454" s="10">
        <f>Расценки!K1298</f>
        <v>0.1333333333333333</v>
      </c>
      <c r="P454" s="7" t="str">
        <f>TEXT('Нормы и нормо-часы'!AC1299,"0%")&amp;" / "&amp;TEXT('Нормы и нормо-часы'!AD1299,"0%")</f>
        <v>25% / 25%</v>
      </c>
    </row>
    <row r="455" spans="1:16" x14ac:dyDescent="0.25">
      <c r="A455" s="7" t="s">
        <v>3883</v>
      </c>
      <c r="B455" s="7" t="s">
        <v>3884</v>
      </c>
      <c r="C455" s="7" t="s">
        <v>3885</v>
      </c>
      <c r="D455" s="7" t="s">
        <v>3886</v>
      </c>
      <c r="E455" s="15">
        <f>'Нормы и нормо-часы'!F1310</f>
        <v>8</v>
      </c>
      <c r="F455" s="8">
        <f>'Нормы и нормо-часы'!K1310</f>
        <v>11200</v>
      </c>
      <c r="G455" s="8">
        <f>Расценки!F1309</f>
        <v>12000</v>
      </c>
      <c r="H455" s="10">
        <f>'Нормы и нормо-часы'!W1310</f>
        <v>6.6666666666666666E-2</v>
      </c>
      <c r="I455" s="9">
        <f>Расценки!H1309</f>
        <v>14934</v>
      </c>
      <c r="J455" s="10">
        <f>Расценки!J1309</f>
        <v>0.24449999999999994</v>
      </c>
      <c r="K455" s="8">
        <f>'Нормы и нормо-часы'!L1310</f>
        <v>13440</v>
      </c>
      <c r="L455" s="8">
        <f>Расценки!G1309</f>
        <v>14000</v>
      </c>
      <c r="M455" s="10">
        <f>'Нормы и нормо-часы'!X1310</f>
        <v>0.04</v>
      </c>
      <c r="N455" s="9">
        <f>Расценки!I1309</f>
        <v>17920</v>
      </c>
      <c r="O455" s="10">
        <f>Расценки!K1309</f>
        <v>0.28000000000000003</v>
      </c>
      <c r="P455" s="7" t="str">
        <f>TEXT('Нормы и нормо-часы'!AC1310,"0%")&amp;" / "&amp;TEXT('Нормы и нормо-часы'!AD1310,"0%")</f>
        <v>25% / 25%</v>
      </c>
    </row>
    <row r="456" spans="1:16" x14ac:dyDescent="0.25">
      <c r="A456" s="7" t="s">
        <v>3888</v>
      </c>
      <c r="B456" s="7" t="s">
        <v>3889</v>
      </c>
      <c r="C456" s="7" t="s">
        <v>3885</v>
      </c>
      <c r="D456" s="7" t="s">
        <v>3886</v>
      </c>
      <c r="E456" s="15">
        <f>'Нормы и нормо-часы'!F1311</f>
        <v>6</v>
      </c>
      <c r="F456" s="8">
        <f>'Нормы и нормо-часы'!K1311</f>
        <v>8400</v>
      </c>
      <c r="G456" s="8">
        <f>Расценки!F1310</f>
        <v>8000</v>
      </c>
      <c r="H456" s="10">
        <f>'Нормы и нормо-часы'!W1311</f>
        <v>-0.05</v>
      </c>
      <c r="I456" s="9">
        <f>Расценки!H1310</f>
        <v>11200</v>
      </c>
      <c r="J456" s="10">
        <f>Расценки!J1310</f>
        <v>0.39999999999999991</v>
      </c>
      <c r="K456" s="8">
        <f>'Нормы и нормо-часы'!L1311</f>
        <v>10080</v>
      </c>
      <c r="L456" s="8">
        <f>Расценки!G1310</f>
        <v>9500</v>
      </c>
      <c r="M456" s="10">
        <f>'Нормы и нормо-часы'!X1311</f>
        <v>-6.1052631578947365E-2</v>
      </c>
      <c r="N456" s="9">
        <f>Расценки!I1310</f>
        <v>13440</v>
      </c>
      <c r="O456" s="10">
        <f>Расценки!K1310</f>
        <v>0.41473684210526307</v>
      </c>
      <c r="P456" s="7" t="str">
        <f>TEXT('Нормы и нормо-часы'!AC1311,"0%")&amp;" / "&amp;TEXT('Нормы и нормо-часы'!AD1311,"0%")</f>
        <v>25% / 25%</v>
      </c>
    </row>
    <row r="457" spans="1:16" x14ac:dyDescent="0.25">
      <c r="A457" s="7" t="s">
        <v>3900</v>
      </c>
      <c r="B457" s="7" t="s">
        <v>3901</v>
      </c>
      <c r="C457" s="7" t="s">
        <v>50</v>
      </c>
      <c r="D457" s="7" t="s">
        <v>426</v>
      </c>
      <c r="E457" s="15">
        <f>'Нормы и нормо-часы'!F1315</f>
        <v>0.3</v>
      </c>
      <c r="F457" s="8">
        <f>'Нормы и нормо-часы'!K1315</f>
        <v>360</v>
      </c>
      <c r="G457" s="8">
        <f>Расценки!F1314</f>
        <v>450</v>
      </c>
      <c r="H457" s="10">
        <f>'Нормы и нормо-часы'!W1315</f>
        <v>0.2</v>
      </c>
      <c r="I457" s="9">
        <f>Расценки!H1314</f>
        <v>480</v>
      </c>
      <c r="J457" s="10">
        <f>Расценки!J1314</f>
        <v>6.6666666666666652E-2</v>
      </c>
      <c r="K457" s="8">
        <f>'Нормы и нормо-часы'!L1315</f>
        <v>432</v>
      </c>
      <c r="L457" s="8">
        <f>Расценки!G1314</f>
        <v>500</v>
      </c>
      <c r="M457" s="10">
        <f>'Нормы и нормо-часы'!X1315</f>
        <v>0.13600000000000001</v>
      </c>
      <c r="N457" s="9">
        <f>Расценки!I1314</f>
        <v>576</v>
      </c>
      <c r="O457" s="10">
        <f>Расценки!K1314</f>
        <v>0.15199999999999991</v>
      </c>
      <c r="P457" s="7" t="str">
        <f>TEXT('Нормы и нормо-часы'!AC1315,"0%")&amp;" / "&amp;TEXT('Нормы и нормо-часы'!AD1315,"0%")</f>
        <v>25% / 25%</v>
      </c>
    </row>
    <row r="458" spans="1:16" x14ac:dyDescent="0.25">
      <c r="A458" s="7" t="s">
        <v>4014</v>
      </c>
      <c r="B458" s="7" t="s">
        <v>4015</v>
      </c>
      <c r="C458" s="7" t="s">
        <v>177</v>
      </c>
      <c r="D458" s="7" t="s">
        <v>3886</v>
      </c>
      <c r="E458" s="15">
        <f>'Нормы и нормо-часы'!F1349</f>
        <v>10</v>
      </c>
      <c r="F458" s="8">
        <f>'Нормы и нормо-часы'!K1349</f>
        <v>14000</v>
      </c>
      <c r="G458" s="8">
        <f>Расценки!F1348</f>
        <v>15000</v>
      </c>
      <c r="H458" s="10">
        <f>'Нормы и нормо-часы'!W1349</f>
        <v>6.6666666666666666E-2</v>
      </c>
      <c r="I458" s="9">
        <f>Расценки!H1348</f>
        <v>18667</v>
      </c>
      <c r="J458" s="10">
        <f>Расценки!J1348</f>
        <v>0.24446666666666661</v>
      </c>
      <c r="K458" s="8">
        <f>'Нормы и нормо-часы'!L1349</f>
        <v>16800</v>
      </c>
      <c r="L458" s="8">
        <f>Расценки!G1348</f>
        <v>17500</v>
      </c>
      <c r="M458" s="10">
        <f>'Нормы и нормо-часы'!X1349</f>
        <v>0.04</v>
      </c>
      <c r="N458" s="9">
        <f>Расценки!I1348</f>
        <v>22400</v>
      </c>
      <c r="O458" s="10">
        <f>Расценки!K1348</f>
        <v>0.28000000000000003</v>
      </c>
      <c r="P458" s="7" t="str">
        <f>TEXT('Нормы и нормо-часы'!AC1349,"0%")&amp;" / "&amp;TEXT('Нормы и нормо-часы'!AD1349,"0%")</f>
        <v>25% / 25%</v>
      </c>
    </row>
    <row r="459" spans="1:16" x14ac:dyDescent="0.25">
      <c r="A459" s="7" t="s">
        <v>4105</v>
      </c>
      <c r="B459" s="7" t="s">
        <v>4106</v>
      </c>
      <c r="C459" s="7" t="s">
        <v>177</v>
      </c>
      <c r="D459" s="7" t="s">
        <v>392</v>
      </c>
      <c r="E459" s="15">
        <f>'Нормы и нормо-часы'!F1377</f>
        <v>0.5</v>
      </c>
      <c r="F459" s="8">
        <f>'Нормы и нормо-часы'!K1377</f>
        <v>425</v>
      </c>
      <c r="G459" s="8">
        <f>Расценки!F1376</f>
        <v>550</v>
      </c>
      <c r="H459" s="10">
        <f>'Нормы и нормо-часы'!W1377</f>
        <v>0.22727272727272727</v>
      </c>
      <c r="I459" s="9">
        <f>Расценки!H1376</f>
        <v>567</v>
      </c>
      <c r="J459" s="10">
        <f>Расценки!J1376</f>
        <v>3.0909090909090997E-2</v>
      </c>
      <c r="K459" s="8">
        <f>'Нормы и нормо-часы'!L1377</f>
        <v>510</v>
      </c>
      <c r="L459" s="8">
        <f>Расценки!G1376</f>
        <v>650</v>
      </c>
      <c r="M459" s="10">
        <f>'Нормы и нормо-часы'!X1377</f>
        <v>0.2153846153846154</v>
      </c>
      <c r="N459" s="9">
        <f>Расценки!I1376</f>
        <v>680</v>
      </c>
      <c r="O459" s="10">
        <f>Расценки!K1376</f>
        <v>4.6153846153846212E-2</v>
      </c>
      <c r="P459" s="7" t="str">
        <f>TEXT('Нормы и нормо-часы'!AC1377,"0%")&amp;" / "&amp;TEXT('Нормы и нормо-часы'!AD1377,"0%")</f>
        <v>25% / 25%</v>
      </c>
    </row>
    <row r="460" spans="1:16" x14ac:dyDescent="0.25">
      <c r="A460" s="7" t="s">
        <v>4109</v>
      </c>
      <c r="B460" s="7" t="s">
        <v>4110</v>
      </c>
      <c r="C460" s="7" t="s">
        <v>177</v>
      </c>
      <c r="D460" s="7" t="s">
        <v>392</v>
      </c>
      <c r="E460" s="15">
        <f>'Нормы и нормо-часы'!F1378</f>
        <v>0.12</v>
      </c>
      <c r="F460" s="8">
        <f>'Нормы и нормо-часы'!K1378</f>
        <v>102</v>
      </c>
      <c r="G460" s="8">
        <f>Расценки!F1377</f>
        <v>130</v>
      </c>
      <c r="H460" s="10">
        <f>'Нормы и нормо-часы'!W1378</f>
        <v>0.2153846153846154</v>
      </c>
      <c r="I460" s="9">
        <f>Расценки!H1377</f>
        <v>136</v>
      </c>
      <c r="J460" s="10">
        <f>Расценки!J1377</f>
        <v>4.6153846153846212E-2</v>
      </c>
      <c r="K460" s="8">
        <f>'Нормы и нормо-часы'!L1378</f>
        <v>122</v>
      </c>
      <c r="L460" s="8">
        <f>Расценки!G1377</f>
        <v>150</v>
      </c>
      <c r="M460" s="10">
        <f>'Нормы и нормо-часы'!X1378</f>
        <v>0.18666666666666668</v>
      </c>
      <c r="N460" s="9">
        <f>Расценки!I1377</f>
        <v>163</v>
      </c>
      <c r="O460" s="10">
        <f>Расценки!K1377</f>
        <v>8.666666666666667E-2</v>
      </c>
      <c r="P460" s="7" t="str">
        <f>TEXT('Нормы и нормо-часы'!AC1378,"0%")&amp;" / "&amp;TEXT('Нормы и нормо-часы'!AD1378,"0%")</f>
        <v>25% / 25%</v>
      </c>
    </row>
    <row r="461" spans="1:16" x14ac:dyDescent="0.25">
      <c r="A461" s="7" t="s">
        <v>4116</v>
      </c>
      <c r="B461" s="7" t="s">
        <v>4117</v>
      </c>
      <c r="C461" s="7" t="s">
        <v>177</v>
      </c>
      <c r="D461" s="7" t="s">
        <v>392</v>
      </c>
      <c r="E461" s="15">
        <f>'Нормы и нормо-часы'!F1380</f>
        <v>0.2</v>
      </c>
      <c r="F461" s="8">
        <f>'Нормы и нормо-часы'!K1380</f>
        <v>170</v>
      </c>
      <c r="G461" s="8">
        <f>Расценки!F1379</f>
        <v>220</v>
      </c>
      <c r="H461" s="10">
        <f>'Нормы и нормо-часы'!W1380</f>
        <v>0.22727272727272727</v>
      </c>
      <c r="I461" s="9">
        <f>Расценки!H1379</f>
        <v>227</v>
      </c>
      <c r="J461" s="10">
        <f>Расценки!J1379</f>
        <v>3.1818181818181746E-2</v>
      </c>
      <c r="K461" s="8">
        <f>'Нормы и нормо-часы'!L1380</f>
        <v>204</v>
      </c>
      <c r="L461" s="8">
        <f>Расценки!G1379</f>
        <v>260</v>
      </c>
      <c r="M461" s="10">
        <f>'Нормы и нормо-часы'!X1380</f>
        <v>0.2153846153846154</v>
      </c>
      <c r="N461" s="9">
        <f>Расценки!I1379</f>
        <v>272</v>
      </c>
      <c r="O461" s="10">
        <f>Расценки!K1379</f>
        <v>4.6153846153846212E-2</v>
      </c>
      <c r="P461" s="7" t="str">
        <f>TEXT('Нормы и нормо-часы'!AC1380,"0%")&amp;" / "&amp;TEXT('Нормы и нормо-часы'!AD1380,"0%")</f>
        <v>25% / 25%</v>
      </c>
    </row>
    <row r="462" spans="1:16" x14ac:dyDescent="0.25">
      <c r="A462" s="7" t="s">
        <v>4122</v>
      </c>
      <c r="B462" s="7" t="s">
        <v>4123</v>
      </c>
      <c r="C462" s="7" t="s">
        <v>177</v>
      </c>
      <c r="D462" s="7" t="s">
        <v>392</v>
      </c>
      <c r="E462" s="15">
        <f>'Нормы и нормо-часы'!F1382</f>
        <v>0.3</v>
      </c>
      <c r="F462" s="8">
        <f>'Нормы и нормо-часы'!K1382</f>
        <v>255</v>
      </c>
      <c r="G462" s="8">
        <f>Расценки!F1381</f>
        <v>330</v>
      </c>
      <c r="H462" s="10">
        <f>'Нормы и нормо-часы'!W1382</f>
        <v>0.22727272727272727</v>
      </c>
      <c r="I462" s="9">
        <f>Расценки!H1381</f>
        <v>340</v>
      </c>
      <c r="J462" s="10">
        <f>Расценки!J1381</f>
        <v>3.0303030303030276E-2</v>
      </c>
      <c r="K462" s="8">
        <f>'Нормы и нормо-часы'!L1382</f>
        <v>306</v>
      </c>
      <c r="L462" s="8">
        <f>Расценки!G1381</f>
        <v>390</v>
      </c>
      <c r="M462" s="10">
        <f>'Нормы и нормо-часы'!X1382</f>
        <v>0.2153846153846154</v>
      </c>
      <c r="N462" s="9">
        <f>Расценки!I1381</f>
        <v>408</v>
      </c>
      <c r="O462" s="10">
        <f>Расценки!K1381</f>
        <v>4.6153846153846212E-2</v>
      </c>
      <c r="P462" s="7" t="str">
        <f>TEXT('Нормы и нормо-часы'!AC1382,"0%")&amp;" / "&amp;TEXT('Нормы и нормо-часы'!AD1382,"0%")</f>
        <v>25% / 25%</v>
      </c>
    </row>
    <row r="463" spans="1:16" x14ac:dyDescent="0.25">
      <c r="A463" s="7" t="s">
        <v>4124</v>
      </c>
      <c r="B463" s="7" t="s">
        <v>4125</v>
      </c>
      <c r="C463" s="7" t="s">
        <v>177</v>
      </c>
      <c r="D463" s="7" t="s">
        <v>392</v>
      </c>
      <c r="E463" s="15">
        <f>'Нормы и нормо-часы'!F1383</f>
        <v>0.25</v>
      </c>
      <c r="F463" s="8">
        <f>'Нормы и нормо-часы'!K1383</f>
        <v>213</v>
      </c>
      <c r="G463" s="8">
        <f>Расценки!F1382</f>
        <v>250</v>
      </c>
      <c r="H463" s="10">
        <f>'Нормы и нормо-часы'!W1383</f>
        <v>0.14799999999999999</v>
      </c>
      <c r="I463" s="9">
        <f>Расценки!H1382</f>
        <v>284</v>
      </c>
      <c r="J463" s="10">
        <f>Расценки!J1382</f>
        <v>0.1359999999999999</v>
      </c>
      <c r="K463" s="8">
        <f>'Нормы и нормо-часы'!L1383</f>
        <v>255</v>
      </c>
      <c r="L463" s="8">
        <f>Расценки!G1382</f>
        <v>300</v>
      </c>
      <c r="M463" s="10">
        <f>'Нормы и нормо-часы'!X1383</f>
        <v>0.15</v>
      </c>
      <c r="N463" s="9">
        <f>Расценки!I1382</f>
        <v>340</v>
      </c>
      <c r="O463" s="10">
        <f>Расценки!K1382</f>
        <v>0.1333333333333333</v>
      </c>
      <c r="P463" s="7" t="str">
        <f>TEXT('Нормы и нормо-часы'!AC1383,"0%")&amp;" / "&amp;TEXT('Нормы и нормо-часы'!AD1383,"0%")</f>
        <v>25% / 25%</v>
      </c>
    </row>
    <row r="464" spans="1:16" x14ac:dyDescent="0.25">
      <c r="A464" s="7" t="s">
        <v>4127</v>
      </c>
      <c r="B464" s="7" t="s">
        <v>4128</v>
      </c>
      <c r="C464" s="7" t="s">
        <v>177</v>
      </c>
      <c r="D464" s="7" t="s">
        <v>392</v>
      </c>
      <c r="E464" s="15">
        <f>'Нормы и нормо-часы'!F1384</f>
        <v>0.4</v>
      </c>
      <c r="F464" s="8">
        <f>'Нормы и нормо-часы'!K1384</f>
        <v>340</v>
      </c>
      <c r="G464" s="8">
        <f>Расценки!F1383</f>
        <v>450</v>
      </c>
      <c r="H464" s="10">
        <f>'Нормы и нормо-часы'!W1384</f>
        <v>0.24444444444444444</v>
      </c>
      <c r="I464" s="9">
        <f>Расценки!H1383</f>
        <v>454</v>
      </c>
      <c r="J464" s="10">
        <f>Расценки!J1383</f>
        <v>8.8888888888889461E-3</v>
      </c>
      <c r="K464" s="8">
        <f>'Нормы и нормо-часы'!L1384</f>
        <v>408</v>
      </c>
      <c r="L464" s="8">
        <f>Расценки!G1383</f>
        <v>530</v>
      </c>
      <c r="M464" s="10">
        <f>'Нормы и нормо-часы'!X1384</f>
        <v>0.23018867924528302</v>
      </c>
      <c r="N464" s="9">
        <f>Расценки!I1383</f>
        <v>544</v>
      </c>
      <c r="O464" s="10">
        <f>Расценки!K1383</f>
        <v>2.6415094339622636E-2</v>
      </c>
      <c r="P464" s="7" t="str">
        <f>TEXT('Нормы и нормо-часы'!AC1384,"0%")&amp;" / "&amp;TEXT('Нормы и нормо-часы'!AD1384,"0%")</f>
        <v>25% / 25%</v>
      </c>
    </row>
    <row r="465" spans="1:16" x14ac:dyDescent="0.25">
      <c r="A465" s="7" t="s">
        <v>4166</v>
      </c>
      <c r="B465" s="7" t="s">
        <v>4167</v>
      </c>
      <c r="C465" s="7" t="s">
        <v>50</v>
      </c>
      <c r="D465" s="7" t="s">
        <v>392</v>
      </c>
      <c r="E465" s="15">
        <f>'Нормы и нормо-часы'!F1395</f>
        <v>0.18</v>
      </c>
      <c r="F465" s="8">
        <f>'Нормы и нормо-часы'!K1395</f>
        <v>153</v>
      </c>
      <c r="G465" s="8">
        <f>Расценки!F1394</f>
        <v>200</v>
      </c>
      <c r="H465" s="10">
        <f>'Нормы и нормо-часы'!W1395</f>
        <v>0.23499999999999999</v>
      </c>
      <c r="I465" s="9">
        <f>Расценки!H1394</f>
        <v>204</v>
      </c>
      <c r="J465" s="10">
        <f>Расценки!J1394</f>
        <v>2.0000000000000018E-2</v>
      </c>
      <c r="K465" s="8">
        <f>'Нормы и нормо-часы'!L1395</f>
        <v>184</v>
      </c>
      <c r="L465" s="8">
        <f>Расценки!G1394</f>
        <v>240</v>
      </c>
      <c r="M465" s="10">
        <f>'Нормы и нормо-часы'!X1395</f>
        <v>0.23333333333333334</v>
      </c>
      <c r="N465" s="9">
        <f>Расценки!I1394</f>
        <v>246</v>
      </c>
      <c r="O465" s="10">
        <f>Расценки!K1394</f>
        <v>2.4999999999999911E-2</v>
      </c>
      <c r="P465" s="7" t="str">
        <f>TEXT('Нормы и нормо-часы'!AC1395,"0%")&amp;" / "&amp;TEXT('Нормы и нормо-часы'!AD1395,"0%")</f>
        <v>25% / 25%</v>
      </c>
    </row>
    <row r="466" spans="1:16" x14ac:dyDescent="0.25">
      <c r="A466" s="7" t="s">
        <v>4202</v>
      </c>
      <c r="B466" s="7" t="s">
        <v>4203</v>
      </c>
      <c r="C466" s="7" t="s">
        <v>177</v>
      </c>
      <c r="D466" s="7" t="s">
        <v>392</v>
      </c>
      <c r="E466" s="15">
        <f>'Нормы и нормо-часы'!F1407</f>
        <v>0.4</v>
      </c>
      <c r="F466" s="8">
        <f>'Нормы и нормо-часы'!K1407</f>
        <v>340</v>
      </c>
      <c r="G466" s="8">
        <f>Расценки!F1406</f>
        <v>450</v>
      </c>
      <c r="H466" s="10">
        <f>'Нормы и нормо-часы'!W1407</f>
        <v>0.24444444444444444</v>
      </c>
      <c r="I466" s="9">
        <f>Расценки!H1406</f>
        <v>454</v>
      </c>
      <c r="J466" s="10">
        <f>Расценки!J1406</f>
        <v>8.8888888888889461E-3</v>
      </c>
      <c r="K466" s="8">
        <f>'Нормы и нормо-часы'!L1407</f>
        <v>408</v>
      </c>
      <c r="L466" s="8">
        <f>Расценки!G1406</f>
        <v>530</v>
      </c>
      <c r="M466" s="10">
        <f>'Нормы и нормо-часы'!X1407</f>
        <v>0.23018867924528302</v>
      </c>
      <c r="N466" s="9">
        <f>Расценки!I1406</f>
        <v>544</v>
      </c>
      <c r="O466" s="10">
        <f>Расценки!K1406</f>
        <v>2.6415094339622636E-2</v>
      </c>
      <c r="P466" s="7" t="str">
        <f>TEXT('Нормы и нормо-часы'!AC1407,"0%")&amp;" / "&amp;TEXT('Нормы и нормо-часы'!AD1407,"0%")</f>
        <v>25% / 25%</v>
      </c>
    </row>
    <row r="467" spans="1:16" x14ac:dyDescent="0.25">
      <c r="A467" s="7" t="s">
        <v>4205</v>
      </c>
      <c r="B467" s="7" t="s">
        <v>4206</v>
      </c>
      <c r="C467" s="7" t="s">
        <v>177</v>
      </c>
      <c r="D467" s="7" t="s">
        <v>392</v>
      </c>
      <c r="E467" s="15">
        <f>'Нормы и нормо-часы'!F1408</f>
        <v>0.05</v>
      </c>
      <c r="F467" s="8">
        <f>'Нормы и нормо-часы'!K1408</f>
        <v>43</v>
      </c>
      <c r="G467" s="8">
        <f>Расценки!F1407</f>
        <v>50</v>
      </c>
      <c r="H467" s="10">
        <f>'Нормы и нормо-часы'!W1408</f>
        <v>0.14000000000000001</v>
      </c>
      <c r="I467" s="9">
        <f>Расценки!H1407</f>
        <v>58</v>
      </c>
      <c r="J467" s="10">
        <f>Расценки!J1407</f>
        <v>0.15999999999999992</v>
      </c>
      <c r="K467" s="8">
        <f>'Нормы и нормо-часы'!L1408</f>
        <v>51</v>
      </c>
      <c r="L467" s="8">
        <f>Расценки!G1407</f>
        <v>60</v>
      </c>
      <c r="M467" s="10">
        <f>'Нормы и нормо-часы'!X1408</f>
        <v>0.15</v>
      </c>
      <c r="N467" s="9">
        <f>Расценки!I1407</f>
        <v>68</v>
      </c>
      <c r="O467" s="10">
        <f>Расценки!K1407</f>
        <v>0.1333333333333333</v>
      </c>
      <c r="P467" s="7" t="str">
        <f>TEXT('Нормы и нормо-часы'!AC1408,"0%")&amp;" / "&amp;TEXT('Нормы и нормо-часы'!AD1408,"0%")</f>
        <v>26% / 25%</v>
      </c>
    </row>
    <row r="468" spans="1:16" x14ac:dyDescent="0.25">
      <c r="A468" s="7" t="s">
        <v>4229</v>
      </c>
      <c r="B468" s="7" t="s">
        <v>4230</v>
      </c>
      <c r="C468" s="7" t="s">
        <v>177</v>
      </c>
      <c r="D468" s="7" t="s">
        <v>392</v>
      </c>
      <c r="E468" s="15">
        <f>'Нормы и нормо-часы'!F1418</f>
        <v>0.4</v>
      </c>
      <c r="F468" s="8">
        <f>'Нормы и нормо-часы'!K1418</f>
        <v>340</v>
      </c>
      <c r="G468" s="8">
        <f>Расценки!F1417</f>
        <v>450</v>
      </c>
      <c r="H468" s="10">
        <f>'Нормы и нормо-часы'!W1418</f>
        <v>0.24444444444444444</v>
      </c>
      <c r="I468" s="9">
        <f>Расценки!H1417</f>
        <v>454</v>
      </c>
      <c r="J468" s="10">
        <f>Расценки!J1417</f>
        <v>8.8888888888889461E-3</v>
      </c>
      <c r="K468" s="8">
        <f>'Нормы и нормо-часы'!L1418</f>
        <v>408</v>
      </c>
      <c r="L468" s="8">
        <f>Расценки!G1417</f>
        <v>530</v>
      </c>
      <c r="M468" s="10">
        <f>'Нормы и нормо-часы'!X1418</f>
        <v>0.23018867924528302</v>
      </c>
      <c r="N468" s="9">
        <f>Расценки!I1417</f>
        <v>544</v>
      </c>
      <c r="O468" s="10">
        <f>Расценки!K1417</f>
        <v>2.6415094339622636E-2</v>
      </c>
      <c r="P468" s="7" t="str">
        <f>TEXT('Нормы и нормо-часы'!AC1418,"0%")&amp;" / "&amp;TEXT('Нормы и нормо-часы'!AD1418,"0%")</f>
        <v>25% / 25%</v>
      </c>
    </row>
    <row r="469" spans="1:16" x14ac:dyDescent="0.25">
      <c r="A469" s="7" t="s">
        <v>4261</v>
      </c>
      <c r="B469" s="7" t="s">
        <v>4262</v>
      </c>
      <c r="C469" s="7" t="s">
        <v>177</v>
      </c>
      <c r="D469" s="7" t="s">
        <v>392</v>
      </c>
      <c r="E469" s="15">
        <f>'Нормы и нормо-часы'!F1428</f>
        <v>0.4</v>
      </c>
      <c r="F469" s="8">
        <f>'Нормы и нормо-часы'!K1428</f>
        <v>340</v>
      </c>
      <c r="G469" s="8">
        <f>Расценки!F1427</f>
        <v>450</v>
      </c>
      <c r="H469" s="10">
        <f>'Нормы и нормо-часы'!W1428</f>
        <v>0.24444444444444444</v>
      </c>
      <c r="I469" s="9">
        <f>Расценки!H1427</f>
        <v>454</v>
      </c>
      <c r="J469" s="10">
        <f>Расценки!J1427</f>
        <v>8.8888888888889461E-3</v>
      </c>
      <c r="K469" s="8">
        <f>'Нормы и нормо-часы'!L1428</f>
        <v>408</v>
      </c>
      <c r="L469" s="8">
        <f>Расценки!G1427</f>
        <v>530</v>
      </c>
      <c r="M469" s="10">
        <f>'Нормы и нормо-часы'!X1428</f>
        <v>0.23018867924528302</v>
      </c>
      <c r="N469" s="9">
        <f>Расценки!I1427</f>
        <v>544</v>
      </c>
      <c r="O469" s="10">
        <f>Расценки!K1427</f>
        <v>2.6415094339622636E-2</v>
      </c>
      <c r="P469" s="7" t="str">
        <f>TEXT('Нормы и нормо-часы'!AC1428,"0%")&amp;" / "&amp;TEXT('Нормы и нормо-часы'!AD1428,"0%")</f>
        <v>25% / 25%</v>
      </c>
    </row>
    <row r="470" spans="1:16" x14ac:dyDescent="0.25">
      <c r="A470" s="7" t="s">
        <v>4264</v>
      </c>
      <c r="B470" s="7" t="s">
        <v>4265</v>
      </c>
      <c r="C470" s="7" t="s">
        <v>177</v>
      </c>
      <c r="D470" s="7" t="s">
        <v>392</v>
      </c>
      <c r="E470" s="15">
        <f>'Нормы и нормо-часы'!F1429</f>
        <v>0.35</v>
      </c>
      <c r="F470" s="8">
        <f>'Нормы и нормо-часы'!K1429</f>
        <v>298</v>
      </c>
      <c r="G470" s="8">
        <f>Расценки!F1428</f>
        <v>400</v>
      </c>
      <c r="H470" s="10">
        <f>'Нормы и нормо-часы'!W1429</f>
        <v>0.255</v>
      </c>
      <c r="I470" s="9">
        <f>Расценки!H1428</f>
        <v>400</v>
      </c>
      <c r="J470" s="10">
        <f>Расценки!J1428</f>
        <v>0</v>
      </c>
      <c r="K470" s="8">
        <f>'Нормы и нормо-часы'!L1429</f>
        <v>357</v>
      </c>
      <c r="L470" s="8">
        <f>Расценки!G1428</f>
        <v>470</v>
      </c>
      <c r="M470" s="10">
        <f>'Нормы и нормо-часы'!X1429</f>
        <v>0.2404255319148936</v>
      </c>
      <c r="N470" s="9">
        <f>Расценки!I1428</f>
        <v>476</v>
      </c>
      <c r="O470" s="10">
        <f>Расценки!K1428</f>
        <v>1.2765957446808418E-2</v>
      </c>
      <c r="P470" s="7" t="str">
        <f>TEXT('Нормы и нормо-часы'!AC1429,"0%")&amp;" / "&amp;TEXT('Нормы и нормо-часы'!AD1429,"0%")</f>
        <v>26% / 25%</v>
      </c>
    </row>
    <row r="471" spans="1:16" x14ac:dyDescent="0.25">
      <c r="A471" s="7" t="s">
        <v>4289</v>
      </c>
      <c r="B471" s="7" t="s">
        <v>4290</v>
      </c>
      <c r="C471" s="7" t="s">
        <v>177</v>
      </c>
      <c r="D471" s="7" t="s">
        <v>3886</v>
      </c>
      <c r="E471" s="15">
        <f>'Нормы и нормо-часы'!F1438</f>
        <v>10</v>
      </c>
      <c r="F471" s="8">
        <f>'Нормы и нормо-часы'!K1438</f>
        <v>14000</v>
      </c>
      <c r="G471" s="8">
        <f>Расценки!F1437</f>
        <v>18000</v>
      </c>
      <c r="H471" s="10">
        <f>'Нормы и нормо-часы'!W1438</f>
        <v>0.22222222222222221</v>
      </c>
      <c r="I471" s="9">
        <f>Расценки!H1437</f>
        <v>18667</v>
      </c>
      <c r="J471" s="10">
        <f>Расценки!J1437</f>
        <v>3.7055555555555619E-2</v>
      </c>
      <c r="K471" s="8">
        <f>'Нормы и нормо-часы'!L1438</f>
        <v>16800</v>
      </c>
      <c r="L471" s="8">
        <f>Расценки!G1437</f>
        <v>21000</v>
      </c>
      <c r="M471" s="10">
        <f>'Нормы и нормо-часы'!X1438</f>
        <v>0.2</v>
      </c>
      <c r="N471" s="9">
        <f>Расценки!I1437</f>
        <v>22400</v>
      </c>
      <c r="O471" s="10">
        <f>Расценки!K1437</f>
        <v>6.6666666666666652E-2</v>
      </c>
      <c r="P471" s="7" t="str">
        <f>TEXT('Нормы и нормо-часы'!AC1438,"0%")&amp;" / "&amp;TEXT('Нормы и нормо-часы'!AD1438,"0%")</f>
        <v>25% / 25%</v>
      </c>
    </row>
    <row r="472" spans="1:16" x14ac:dyDescent="0.25">
      <c r="A472" s="7" t="s">
        <v>4292</v>
      </c>
      <c r="B472" s="7" t="s">
        <v>4293</v>
      </c>
      <c r="C472" s="7" t="s">
        <v>177</v>
      </c>
      <c r="D472" s="7" t="s">
        <v>3886</v>
      </c>
      <c r="E472" s="15">
        <f>'Нормы и нормо-часы'!F1439</f>
        <v>8</v>
      </c>
      <c r="F472" s="8">
        <f>'Нормы и нормо-часы'!K1439</f>
        <v>11200</v>
      </c>
      <c r="G472" s="8">
        <f>Расценки!F1438</f>
        <v>12000</v>
      </c>
      <c r="H472" s="10">
        <f>'Нормы и нормо-часы'!W1439</f>
        <v>6.6666666666666666E-2</v>
      </c>
      <c r="I472" s="9">
        <f>Расценки!H1438</f>
        <v>14934</v>
      </c>
      <c r="J472" s="10">
        <f>Расценки!J1438</f>
        <v>0.24449999999999994</v>
      </c>
      <c r="K472" s="8">
        <f>'Нормы и нормо-часы'!L1439</f>
        <v>13440</v>
      </c>
      <c r="L472" s="8">
        <f>Расценки!G1438</f>
        <v>14000</v>
      </c>
      <c r="M472" s="10">
        <f>'Нормы и нормо-часы'!X1439</f>
        <v>0.04</v>
      </c>
      <c r="N472" s="9">
        <f>Расценки!I1438</f>
        <v>17920</v>
      </c>
      <c r="O472" s="10">
        <f>Расценки!K1438</f>
        <v>0.28000000000000003</v>
      </c>
      <c r="P472" s="7" t="str">
        <f>TEXT('Нормы и нормо-часы'!AC1439,"0%")&amp;" / "&amp;TEXT('Нормы и нормо-часы'!AD1439,"0%")</f>
        <v>25% / 25%</v>
      </c>
    </row>
    <row r="473" spans="1:16" x14ac:dyDescent="0.25">
      <c r="A473" s="7" t="s">
        <v>4388</v>
      </c>
      <c r="B473" s="7" t="s">
        <v>4389</v>
      </c>
      <c r="C473" s="7" t="s">
        <v>668</v>
      </c>
      <c r="D473" s="7" t="s">
        <v>392</v>
      </c>
      <c r="E473" s="15">
        <f>'Нормы и нормо-часы'!F1472</f>
        <v>0.35</v>
      </c>
      <c r="F473" s="8">
        <f>'Нормы и нормо-часы'!K1472</f>
        <v>298</v>
      </c>
      <c r="G473" s="8">
        <f>Расценки!F1471</f>
        <v>400</v>
      </c>
      <c r="H473" s="10">
        <f>'Нормы и нормо-часы'!W1472</f>
        <v>0.255</v>
      </c>
      <c r="I473" s="9">
        <f>Расценки!H1471</f>
        <v>400</v>
      </c>
      <c r="J473" s="10">
        <f>Расценки!J1471</f>
        <v>0</v>
      </c>
      <c r="K473" s="8">
        <f>'Нормы и нормо-часы'!L1472</f>
        <v>357</v>
      </c>
      <c r="L473" s="8">
        <f>Расценки!G1471</f>
        <v>470</v>
      </c>
      <c r="M473" s="10">
        <f>'Нормы и нормо-часы'!X1472</f>
        <v>0.2404255319148936</v>
      </c>
      <c r="N473" s="9">
        <f>Расценки!I1471</f>
        <v>476</v>
      </c>
      <c r="O473" s="10">
        <f>Расценки!K1471</f>
        <v>1.2765957446808418E-2</v>
      </c>
      <c r="P473" s="7" t="str">
        <f>TEXT('Нормы и нормо-часы'!AC1472,"0%")&amp;" / "&amp;TEXT('Нормы и нормо-часы'!AD1472,"0%")</f>
        <v>26% / 25%</v>
      </c>
    </row>
    <row r="474" spans="1:16" x14ac:dyDescent="0.25">
      <c r="A474" s="7" t="s">
        <v>4398</v>
      </c>
      <c r="B474" s="7" t="s">
        <v>4399</v>
      </c>
      <c r="C474" s="7" t="s">
        <v>668</v>
      </c>
      <c r="D474" s="7" t="s">
        <v>392</v>
      </c>
      <c r="E474" s="15">
        <f>'Нормы и нормо-часы'!F1475</f>
        <v>0.7</v>
      </c>
      <c r="F474" s="8">
        <f>'Нормы и нормо-часы'!K1475</f>
        <v>595</v>
      </c>
      <c r="G474" s="8">
        <f>Расценки!F1474</f>
        <v>800</v>
      </c>
      <c r="H474" s="10">
        <f>'Нормы и нормо-часы'!W1475</f>
        <v>0.25624999999999998</v>
      </c>
      <c r="I474" s="9">
        <f>Расценки!H1474</f>
        <v>800</v>
      </c>
      <c r="J474" s="10">
        <f>Расценки!J1474</f>
        <v>0</v>
      </c>
      <c r="K474" s="8">
        <f>'Нормы и нормо-часы'!L1475</f>
        <v>714</v>
      </c>
      <c r="L474" s="8">
        <f>Расценки!G1474</f>
        <v>940</v>
      </c>
      <c r="M474" s="10">
        <f>'Нормы и нормо-часы'!X1475</f>
        <v>0.2404255319148936</v>
      </c>
      <c r="N474" s="9">
        <f>Расценки!I1474</f>
        <v>952</v>
      </c>
      <c r="O474" s="10">
        <f>Расценки!K1474</f>
        <v>1.2765957446808418E-2</v>
      </c>
      <c r="P474" s="7" t="str">
        <f>TEXT('Нормы и нормо-часы'!AC1475,"0%")&amp;" / "&amp;TEXT('Нормы и нормо-часы'!AD1475,"0%")</f>
        <v>26% / 25%</v>
      </c>
    </row>
    <row r="475" spans="1:16" x14ac:dyDescent="0.25">
      <c r="A475" s="7" t="s">
        <v>4417</v>
      </c>
      <c r="B475" s="7" t="s">
        <v>4418</v>
      </c>
      <c r="C475" s="7" t="s">
        <v>177</v>
      </c>
      <c r="D475" s="7" t="s">
        <v>392</v>
      </c>
      <c r="E475" s="15">
        <f>'Нормы и нормо-часы'!F1482</f>
        <v>0.25</v>
      </c>
      <c r="F475" s="8">
        <f>'Нормы и нормо-часы'!K1482</f>
        <v>213</v>
      </c>
      <c r="G475" s="8">
        <f>Расценки!F1481</f>
        <v>250</v>
      </c>
      <c r="H475" s="10">
        <f>'Нормы и нормо-часы'!W1482</f>
        <v>0.14799999999999999</v>
      </c>
      <c r="I475" s="9">
        <f>Расценки!H1481</f>
        <v>284</v>
      </c>
      <c r="J475" s="10">
        <f>Расценки!J1481</f>
        <v>0.1359999999999999</v>
      </c>
      <c r="K475" s="8">
        <f>'Нормы и нормо-часы'!L1482</f>
        <v>255</v>
      </c>
      <c r="L475" s="8">
        <f>Расценки!G1481</f>
        <v>300</v>
      </c>
      <c r="M475" s="10">
        <f>'Нормы и нормо-часы'!X1482</f>
        <v>0.15</v>
      </c>
      <c r="N475" s="9">
        <f>Расценки!I1481</f>
        <v>340</v>
      </c>
      <c r="O475" s="10">
        <f>Расценки!K1481</f>
        <v>0.1333333333333333</v>
      </c>
      <c r="P475" s="7" t="str">
        <f>TEXT('Нормы и нормо-часы'!AC1482,"0%")&amp;" / "&amp;TEXT('Нормы и нормо-часы'!AD1482,"0%")</f>
        <v>25% / 25%</v>
      </c>
    </row>
    <row r="476" spans="1:16" x14ac:dyDescent="0.25">
      <c r="A476" s="7" t="s">
        <v>4420</v>
      </c>
      <c r="B476" s="7" t="s">
        <v>4421</v>
      </c>
      <c r="C476" s="7" t="s">
        <v>177</v>
      </c>
      <c r="D476" s="7" t="s">
        <v>392</v>
      </c>
      <c r="E476" s="15">
        <f>'Нормы и нормо-часы'!F1483</f>
        <v>0.8</v>
      </c>
      <c r="F476" s="8">
        <f>'Нормы и нормо-часы'!K1483</f>
        <v>680</v>
      </c>
      <c r="G476" s="8">
        <f>Расценки!F1482</f>
        <v>900</v>
      </c>
      <c r="H476" s="10">
        <f>'Нормы и нормо-часы'!W1483</f>
        <v>0.24444444444444444</v>
      </c>
      <c r="I476" s="9">
        <f>Расценки!H1482</f>
        <v>907</v>
      </c>
      <c r="J476" s="10">
        <f>Расценки!J1482</f>
        <v>7.7777777777778834E-3</v>
      </c>
      <c r="K476" s="8">
        <f>'Нормы и нормо-часы'!L1483</f>
        <v>816</v>
      </c>
      <c r="L476" s="8">
        <f>Расценки!G1482</f>
        <v>1050</v>
      </c>
      <c r="M476" s="10">
        <f>'Нормы и нормо-часы'!X1483</f>
        <v>0.22285714285714286</v>
      </c>
      <c r="N476" s="9">
        <f>Расценки!I1482</f>
        <v>1088</v>
      </c>
      <c r="O476" s="10">
        <f>Расценки!K1482</f>
        <v>3.6190476190476106E-2</v>
      </c>
      <c r="P476" s="7" t="str">
        <f>TEXT('Нормы и нормо-часы'!AC1483,"0%")&amp;" / "&amp;TEXT('Нормы и нормо-часы'!AD1483,"0%")</f>
        <v>25% / 25%</v>
      </c>
    </row>
    <row r="477" spans="1:16" x14ac:dyDescent="0.25">
      <c r="A477" s="7" t="s">
        <v>4481</v>
      </c>
      <c r="B477" s="7" t="s">
        <v>4482</v>
      </c>
      <c r="C477" s="7" t="s">
        <v>1214</v>
      </c>
      <c r="D477" s="7" t="s">
        <v>3886</v>
      </c>
      <c r="E477" s="15">
        <f>'Нормы и нормо-часы'!F1508</f>
        <v>3</v>
      </c>
      <c r="F477" s="8">
        <f>'Нормы и нормо-часы'!K1508</f>
        <v>4200</v>
      </c>
      <c r="G477" s="8">
        <f>Расценки!F1507</f>
        <v>5000</v>
      </c>
      <c r="H477" s="10">
        <f>'Нормы и нормо-часы'!W1508</f>
        <v>0.16</v>
      </c>
      <c r="I477" s="9">
        <f>Расценки!H1507</f>
        <v>5600</v>
      </c>
      <c r="J477" s="10">
        <f>Расценки!J1507</f>
        <v>0.12000000000000011</v>
      </c>
      <c r="K477" s="8">
        <f>'Нормы и нормо-часы'!L1508</f>
        <v>5040</v>
      </c>
      <c r="L477" s="8">
        <f>Расценки!G1507</f>
        <v>6000</v>
      </c>
      <c r="M477" s="10">
        <f>'Нормы и нормо-часы'!X1508</f>
        <v>0.16</v>
      </c>
      <c r="N477" s="9">
        <f>Расценки!I1507</f>
        <v>6720</v>
      </c>
      <c r="O477" s="10">
        <f>Расценки!K1507</f>
        <v>0.12000000000000011</v>
      </c>
      <c r="P477" s="7" t="str">
        <f>TEXT('Нормы и нормо-часы'!AC1508,"0%")&amp;" / "&amp;TEXT('Нормы и нормо-часы'!AD1508,"0%")</f>
        <v>25% / 25%</v>
      </c>
    </row>
    <row r="478" spans="1:16" x14ac:dyDescent="0.25">
      <c r="A478" s="7" t="s">
        <v>4484</v>
      </c>
      <c r="B478" s="7" t="s">
        <v>4485</v>
      </c>
      <c r="C478" s="7" t="s">
        <v>1214</v>
      </c>
      <c r="D478" s="7" t="s">
        <v>3886</v>
      </c>
      <c r="E478" s="15">
        <f>'Нормы и нормо-часы'!F1509</f>
        <v>24</v>
      </c>
      <c r="F478" s="8">
        <f>'Нормы и нормо-часы'!K1509</f>
        <v>33600</v>
      </c>
      <c r="G478" s="8">
        <f>Расценки!F1508</f>
        <v>30000</v>
      </c>
      <c r="H478" s="10">
        <f>'Нормы и нормо-часы'!W1509</f>
        <v>-0.12</v>
      </c>
      <c r="I478" s="9">
        <f>Расценки!H1508</f>
        <v>44800</v>
      </c>
      <c r="J478" s="10">
        <f>Расценки!J1508</f>
        <v>0.4933333333333334</v>
      </c>
      <c r="K478" s="8">
        <f>'Нормы и нормо-часы'!L1509</f>
        <v>40320</v>
      </c>
      <c r="L478" s="8">
        <f>Расценки!G1508</f>
        <v>36000</v>
      </c>
      <c r="M478" s="10">
        <f>'Нормы и нормо-часы'!X1509</f>
        <v>-0.12</v>
      </c>
      <c r="N478" s="9">
        <f>Расценки!I1508</f>
        <v>53760</v>
      </c>
      <c r="O478" s="10">
        <f>Расценки!K1508</f>
        <v>0.4933333333333334</v>
      </c>
      <c r="P478" s="7" t="str">
        <f>TEXT('Нормы и нормо-часы'!AC1509,"0%")&amp;" / "&amp;TEXT('Нормы и нормо-часы'!AD1509,"0%")</f>
        <v>25% / 25%</v>
      </c>
    </row>
    <row r="479" spans="1:16" x14ac:dyDescent="0.25">
      <c r="A479" s="7" t="s">
        <v>4488</v>
      </c>
      <c r="B479" s="7" t="s">
        <v>4489</v>
      </c>
      <c r="C479" s="7" t="s">
        <v>177</v>
      </c>
      <c r="D479" s="7" t="s">
        <v>3886</v>
      </c>
      <c r="E479" s="15">
        <f>'Нормы и нормо-часы'!F1510</f>
        <v>32</v>
      </c>
      <c r="F479" s="8">
        <f>'Нормы и нормо-часы'!K1510</f>
        <v>44800</v>
      </c>
      <c r="G479" s="8">
        <f>Расценки!F1509</f>
        <v>42000</v>
      </c>
      <c r="H479" s="10">
        <f>'Нормы и нормо-часы'!W1510</f>
        <v>-6.6666666666666666E-2</v>
      </c>
      <c r="I479" s="9">
        <f>Расценки!H1509</f>
        <v>59734</v>
      </c>
      <c r="J479" s="10">
        <f>Расценки!J1509</f>
        <v>0.4222380952380953</v>
      </c>
      <c r="K479" s="8">
        <f>'Нормы и нормо-часы'!L1510</f>
        <v>53760</v>
      </c>
      <c r="L479" s="8">
        <f>Расценки!G1509</f>
        <v>50000</v>
      </c>
      <c r="M479" s="10">
        <f>'Нормы и нормо-часы'!X1510</f>
        <v>-7.5200000000000003E-2</v>
      </c>
      <c r="N479" s="9">
        <f>Расценки!I1509</f>
        <v>71680</v>
      </c>
      <c r="O479" s="10">
        <f>Расценки!K1509</f>
        <v>0.43359999999999999</v>
      </c>
      <c r="P479" s="7" t="str">
        <f>TEXT('Нормы и нормо-часы'!AC1510,"0%")&amp;" / "&amp;TEXT('Нормы и нормо-часы'!AD1510,"0%")</f>
        <v>25% / 25%</v>
      </c>
    </row>
    <row r="480" spans="1:16" x14ac:dyDescent="0.25">
      <c r="A480" s="7" t="s">
        <v>4492</v>
      </c>
      <c r="B480" s="7" t="s">
        <v>4493</v>
      </c>
      <c r="C480" s="7" t="s">
        <v>177</v>
      </c>
      <c r="D480" s="7" t="s">
        <v>3886</v>
      </c>
      <c r="E480" s="15">
        <f>'Нормы и нормо-часы'!F1511</f>
        <v>0.5</v>
      </c>
      <c r="F480" s="8">
        <f>'Нормы и нормо-часы'!K1511</f>
        <v>700</v>
      </c>
      <c r="G480" s="8">
        <f>Расценки!F1510</f>
        <v>450</v>
      </c>
      <c r="H480" s="10">
        <f>'Нормы и нормо-часы'!W1511</f>
        <v>-0.55555555555555558</v>
      </c>
      <c r="I480" s="9">
        <f>Расценки!H1510</f>
        <v>934</v>
      </c>
      <c r="J480" s="10">
        <f>Расценки!J1510</f>
        <v>1.0755555555555554</v>
      </c>
      <c r="K480" s="8">
        <f>'Нормы и нормо-часы'!L1511</f>
        <v>840</v>
      </c>
      <c r="L480" s="8">
        <f>Расценки!G1510</f>
        <v>550</v>
      </c>
      <c r="M480" s="10">
        <f>'Нормы и нормо-часы'!X1511</f>
        <v>-0.52727272727272723</v>
      </c>
      <c r="N480" s="9">
        <f>Расценки!I1510</f>
        <v>1120</v>
      </c>
      <c r="O480" s="10">
        <f>Расценки!K1510</f>
        <v>1.0363636363636362</v>
      </c>
      <c r="P480" s="7" t="str">
        <f>TEXT('Нормы и нормо-часы'!AC1511,"0%")&amp;" / "&amp;TEXT('Нормы и нормо-часы'!AD1511,"0%")</f>
        <v>25% / 25%</v>
      </c>
    </row>
    <row r="481" spans="1:16" x14ac:dyDescent="0.25">
      <c r="A481" s="7" t="s">
        <v>4500</v>
      </c>
      <c r="B481" s="7" t="s">
        <v>4501</v>
      </c>
      <c r="C481" s="7" t="s">
        <v>1214</v>
      </c>
      <c r="D481" s="7" t="s">
        <v>3886</v>
      </c>
      <c r="E481" s="15">
        <f>'Нормы и нормо-часы'!F1513</f>
        <v>4</v>
      </c>
      <c r="F481" s="8">
        <f>'Нормы и нормо-часы'!K1513</f>
        <v>5600</v>
      </c>
      <c r="G481" s="8">
        <f>Расценки!F1512</f>
        <v>6000</v>
      </c>
      <c r="H481" s="10">
        <f>'Нормы и нормо-часы'!W1513</f>
        <v>6.6666666666666666E-2</v>
      </c>
      <c r="I481" s="9">
        <f>Расценки!H1512</f>
        <v>7467</v>
      </c>
      <c r="J481" s="10">
        <f>Расценки!J1512</f>
        <v>0.24449999999999994</v>
      </c>
      <c r="K481" s="8">
        <f>'Нормы и нормо-часы'!L1513</f>
        <v>6720</v>
      </c>
      <c r="L481" s="8">
        <f>Расценки!G1512</f>
        <v>7000</v>
      </c>
      <c r="M481" s="10">
        <f>'Нормы и нормо-часы'!X1513</f>
        <v>0.04</v>
      </c>
      <c r="N481" s="9">
        <f>Расценки!I1512</f>
        <v>8960</v>
      </c>
      <c r="O481" s="10">
        <f>Расценки!K1512</f>
        <v>0.28000000000000003</v>
      </c>
      <c r="P481" s="7" t="str">
        <f>TEXT('Нормы и нормо-часы'!AC1513,"0%")&amp;" / "&amp;TEXT('Нормы и нормо-часы'!AD1513,"0%")</f>
        <v>25% / 25%</v>
      </c>
    </row>
    <row r="482" spans="1:16" x14ac:dyDescent="0.25">
      <c r="A482" s="7" t="s">
        <v>4506</v>
      </c>
      <c r="B482" s="7" t="s">
        <v>4507</v>
      </c>
      <c r="C482" s="7" t="s">
        <v>177</v>
      </c>
      <c r="D482" s="7" t="s">
        <v>3886</v>
      </c>
      <c r="E482" s="15">
        <f>'Нормы и нормо-часы'!F1515</f>
        <v>6</v>
      </c>
      <c r="F482" s="8">
        <f>'Нормы и нормо-часы'!K1515</f>
        <v>8400</v>
      </c>
      <c r="G482" s="8">
        <f>Расценки!F1514</f>
        <v>8000</v>
      </c>
      <c r="H482" s="10">
        <f>'Нормы и нормо-часы'!W1515</f>
        <v>-0.05</v>
      </c>
      <c r="I482" s="9">
        <f>Расценки!H1514</f>
        <v>11200</v>
      </c>
      <c r="J482" s="10">
        <f>Расценки!J1514</f>
        <v>0.39999999999999991</v>
      </c>
      <c r="K482" s="8">
        <f>'Нормы и нормо-часы'!L1515</f>
        <v>10080</v>
      </c>
      <c r="L482" s="8">
        <f>Расценки!G1514</f>
        <v>9500</v>
      </c>
      <c r="M482" s="10">
        <f>'Нормы и нормо-часы'!X1515</f>
        <v>-6.1052631578947365E-2</v>
      </c>
      <c r="N482" s="9">
        <f>Расценки!I1514</f>
        <v>13440</v>
      </c>
      <c r="O482" s="10">
        <f>Расценки!K1514</f>
        <v>0.41473684210526307</v>
      </c>
      <c r="P482" s="7" t="str">
        <f>TEXT('Нормы и нормо-часы'!AC1515,"0%")&amp;" / "&amp;TEXT('Нормы и нормо-часы'!AD1515,"0%")</f>
        <v>25% / 25%</v>
      </c>
    </row>
    <row r="483" spans="1:16" x14ac:dyDescent="0.25">
      <c r="A483" s="7" t="s">
        <v>4512</v>
      </c>
      <c r="B483" s="7" t="s">
        <v>4513</v>
      </c>
      <c r="C483" s="7" t="s">
        <v>177</v>
      </c>
      <c r="D483" s="7" t="s">
        <v>3886</v>
      </c>
      <c r="E483" s="15">
        <f>'Нормы и нормо-часы'!F1517</f>
        <v>1</v>
      </c>
      <c r="F483" s="8">
        <f>'Нормы и нормо-часы'!K1517</f>
        <v>1400</v>
      </c>
      <c r="G483" s="8">
        <f>Расценки!F1516</f>
        <v>1200</v>
      </c>
      <c r="H483" s="10">
        <f>'Нормы и нормо-часы'!W1517</f>
        <v>-0.16666666666666666</v>
      </c>
      <c r="I483" s="9">
        <f>Расценки!H1516</f>
        <v>1867</v>
      </c>
      <c r="J483" s="10">
        <f>Расценки!J1516</f>
        <v>0.5558333333333334</v>
      </c>
      <c r="K483" s="8">
        <f>'Нормы и нормо-часы'!L1517</f>
        <v>1680</v>
      </c>
      <c r="L483" s="8">
        <f>Расценки!G1516</f>
        <v>1400</v>
      </c>
      <c r="M483" s="10">
        <f>'Нормы и нормо-часы'!X1517</f>
        <v>-0.2</v>
      </c>
      <c r="N483" s="9">
        <f>Расценки!I1516</f>
        <v>2240</v>
      </c>
      <c r="O483" s="10">
        <f>Расценки!K1516</f>
        <v>0.60000000000000009</v>
      </c>
      <c r="P483" s="7" t="str">
        <f>TEXT('Нормы и нормо-часы'!AC1517,"0%")&amp;" / "&amp;TEXT('Нормы и нормо-часы'!AD1517,"0%")</f>
        <v>25% / 25%</v>
      </c>
    </row>
    <row r="484" spans="1:16" x14ac:dyDescent="0.25">
      <c r="A484" s="7" t="s">
        <v>4515</v>
      </c>
      <c r="B484" s="7" t="s">
        <v>4516</v>
      </c>
      <c r="C484" s="7" t="s">
        <v>177</v>
      </c>
      <c r="D484" s="7" t="s">
        <v>3886</v>
      </c>
      <c r="E484" s="15">
        <f>'Нормы и нормо-часы'!F1518</f>
        <v>0.05</v>
      </c>
      <c r="F484" s="8">
        <f>'Нормы и нормо-часы'!K1518</f>
        <v>70</v>
      </c>
      <c r="G484" s="8">
        <f>Расценки!F1517</f>
        <v>40</v>
      </c>
      <c r="H484" s="10">
        <f>'Нормы и нормо-часы'!W1518</f>
        <v>-0.75</v>
      </c>
      <c r="I484" s="9">
        <f>Расценки!H1517</f>
        <v>94</v>
      </c>
      <c r="J484" s="10">
        <f>Расценки!J1517</f>
        <v>1.35</v>
      </c>
      <c r="K484" s="8">
        <f>'Нормы и нормо-часы'!L1518</f>
        <v>84</v>
      </c>
      <c r="L484" s="8">
        <f>Расценки!G1517</f>
        <v>50</v>
      </c>
      <c r="M484" s="10">
        <f>'Нормы и нормо-часы'!X1518</f>
        <v>-0.68</v>
      </c>
      <c r="N484" s="9">
        <f>Расценки!I1517</f>
        <v>112</v>
      </c>
      <c r="O484" s="10">
        <f>Расценки!K1517</f>
        <v>1.2400000000000002</v>
      </c>
      <c r="P484" s="7" t="str">
        <f>TEXT('Нормы и нормо-часы'!AC1518,"0%")&amp;" / "&amp;TEXT('Нормы и нормо-часы'!AD1518,"0%")</f>
        <v>26% / 25%</v>
      </c>
    </row>
    <row r="485" spans="1:16" x14ac:dyDescent="0.25">
      <c r="A485" s="7" t="s">
        <v>4519</v>
      </c>
      <c r="B485" s="7" t="s">
        <v>4520</v>
      </c>
      <c r="C485" s="7" t="s">
        <v>50</v>
      </c>
      <c r="D485" s="7" t="s">
        <v>3886</v>
      </c>
      <c r="E485" s="15">
        <f>'Нормы и нормо-часы'!F1519</f>
        <v>0.15</v>
      </c>
      <c r="F485" s="8">
        <f>'Нормы и нормо-часы'!K1519</f>
        <v>210</v>
      </c>
      <c r="G485" s="8">
        <f>Расценки!F1518</f>
        <v>150</v>
      </c>
      <c r="H485" s="10">
        <f>'Нормы и нормо-часы'!W1519</f>
        <v>-0.4</v>
      </c>
      <c r="I485" s="9">
        <f>Расценки!H1518</f>
        <v>280</v>
      </c>
      <c r="J485" s="10">
        <f>Расценки!J1518</f>
        <v>0.8666666666666667</v>
      </c>
      <c r="K485" s="8">
        <f>'Нормы и нормо-часы'!L1519</f>
        <v>252</v>
      </c>
      <c r="L485" s="8">
        <f>Расценки!G1518</f>
        <v>180</v>
      </c>
      <c r="M485" s="10">
        <f>'Нормы и нормо-часы'!X1519</f>
        <v>-0.4</v>
      </c>
      <c r="N485" s="9">
        <f>Расценки!I1518</f>
        <v>336</v>
      </c>
      <c r="O485" s="10">
        <f>Расценки!K1518</f>
        <v>0.8666666666666667</v>
      </c>
      <c r="P485" s="7" t="str">
        <f>TEXT('Нормы и нормо-часы'!AC1519,"0%")&amp;" / "&amp;TEXT('Нормы и нормо-часы'!AD1519,"0%")</f>
        <v>25% / 25%</v>
      </c>
    </row>
    <row r="486" spans="1:16" x14ac:dyDescent="0.25">
      <c r="A486" s="7" t="s">
        <v>4523</v>
      </c>
      <c r="B486" s="7" t="s">
        <v>4524</v>
      </c>
      <c r="C486" s="7" t="s">
        <v>50</v>
      </c>
      <c r="D486" s="7" t="s">
        <v>3886</v>
      </c>
      <c r="E486" s="15">
        <f>'Нормы и нормо-часы'!F1520</f>
        <v>0.15</v>
      </c>
      <c r="F486" s="8">
        <f>'Нормы и нормо-часы'!K1520</f>
        <v>210</v>
      </c>
      <c r="G486" s="8">
        <f>Расценки!F1519</f>
        <v>150</v>
      </c>
      <c r="H486" s="10">
        <f>'Нормы и нормо-часы'!W1520</f>
        <v>-0.4</v>
      </c>
      <c r="I486" s="9">
        <f>Расценки!H1519</f>
        <v>280</v>
      </c>
      <c r="J486" s="10">
        <f>Расценки!J1519</f>
        <v>0.8666666666666667</v>
      </c>
      <c r="K486" s="8">
        <f>'Нормы и нормо-часы'!L1520</f>
        <v>252</v>
      </c>
      <c r="L486" s="8">
        <f>Расценки!G1519</f>
        <v>180</v>
      </c>
      <c r="M486" s="10">
        <f>'Нормы и нормо-часы'!X1520</f>
        <v>-0.4</v>
      </c>
      <c r="N486" s="9">
        <f>Расценки!I1519</f>
        <v>336</v>
      </c>
      <c r="O486" s="10">
        <f>Расценки!K1519</f>
        <v>0.8666666666666667</v>
      </c>
      <c r="P486" s="7" t="str">
        <f>TEXT('Нормы и нормо-часы'!AC1520,"0%")&amp;" / "&amp;TEXT('Нормы и нормо-часы'!AD1520,"0%")</f>
        <v>25% / 25%</v>
      </c>
    </row>
    <row r="487" spans="1:16" x14ac:dyDescent="0.25">
      <c r="A487" s="7" t="s">
        <v>4545</v>
      </c>
      <c r="B487" s="7" t="s">
        <v>4546</v>
      </c>
      <c r="C487" s="7" t="s">
        <v>177</v>
      </c>
      <c r="D487" s="7" t="s">
        <v>3886</v>
      </c>
      <c r="E487" s="15">
        <f>'Нормы и нормо-часы'!F1527</f>
        <v>0.15</v>
      </c>
      <c r="F487" s="8">
        <f>'Нормы и нормо-часы'!K1527</f>
        <v>210</v>
      </c>
      <c r="G487" s="8">
        <f>Расценки!F1526</f>
        <v>150</v>
      </c>
      <c r="H487" s="10">
        <f>'Нормы и нормо-часы'!W1527</f>
        <v>-0.4</v>
      </c>
      <c r="I487" s="9">
        <f>Расценки!H1526</f>
        <v>280</v>
      </c>
      <c r="J487" s="10">
        <f>Расценки!J1526</f>
        <v>0.8666666666666667</v>
      </c>
      <c r="K487" s="8">
        <f>'Нормы и нормо-часы'!L1527</f>
        <v>252</v>
      </c>
      <c r="L487" s="8">
        <f>Расценки!G1526</f>
        <v>180</v>
      </c>
      <c r="M487" s="10">
        <f>'Нормы и нормо-часы'!X1527</f>
        <v>-0.4</v>
      </c>
      <c r="N487" s="9">
        <f>Расценки!I1526</f>
        <v>336</v>
      </c>
      <c r="O487" s="10">
        <f>Расценки!K1526</f>
        <v>0.8666666666666667</v>
      </c>
      <c r="P487" s="7" t="str">
        <f>TEXT('Нормы и нормо-часы'!AC1527,"0%")&amp;" / "&amp;TEXT('Нормы и нормо-часы'!AD1527,"0%")</f>
        <v>25% / 25%</v>
      </c>
    </row>
    <row r="488" spans="1:16" x14ac:dyDescent="0.25">
      <c r="A488" s="7" t="s">
        <v>4548</v>
      </c>
      <c r="B488" s="7" t="s">
        <v>4549</v>
      </c>
      <c r="C488" s="7" t="s">
        <v>177</v>
      </c>
      <c r="D488" s="7" t="s">
        <v>3886</v>
      </c>
      <c r="E488" s="15">
        <f>'Нормы и нормо-часы'!F1528</f>
        <v>0.5</v>
      </c>
      <c r="F488" s="8">
        <f>'Нормы и нормо-часы'!K1528</f>
        <v>700</v>
      </c>
      <c r="G488" s="8">
        <f>Расценки!F1527</f>
        <v>900</v>
      </c>
      <c r="H488" s="10">
        <f>'Нормы и нормо-часы'!W1528</f>
        <v>0.22222222222222221</v>
      </c>
      <c r="I488" s="9">
        <f>Расценки!H1527</f>
        <v>934</v>
      </c>
      <c r="J488" s="10">
        <f>Расценки!J1527</f>
        <v>3.7777777777777688E-2</v>
      </c>
      <c r="K488" s="8">
        <f>'Нормы и нормо-часы'!L1528</f>
        <v>840</v>
      </c>
      <c r="L488" s="8">
        <f>Расценки!G1527</f>
        <v>1100</v>
      </c>
      <c r="M488" s="10">
        <f>'Нормы и нормо-часы'!X1528</f>
        <v>0.23636363636363636</v>
      </c>
      <c r="N488" s="9">
        <f>Расценки!I1527</f>
        <v>1120</v>
      </c>
      <c r="O488" s="10">
        <f>Расценки!K1527</f>
        <v>1.8181818181818077E-2</v>
      </c>
      <c r="P488" s="7" t="str">
        <f>TEXT('Нормы и нормо-часы'!AC1528,"0%")&amp;" / "&amp;TEXT('Нормы и нормо-часы'!AD1528,"0%")</f>
        <v>25% / 25%</v>
      </c>
    </row>
    <row r="489" spans="1:16" x14ac:dyDescent="0.25">
      <c r="A489" s="7" t="s">
        <v>4554</v>
      </c>
      <c r="B489" s="7" t="s">
        <v>4555</v>
      </c>
      <c r="C489" s="7" t="s">
        <v>4045</v>
      </c>
      <c r="D489" s="7" t="s">
        <v>3886</v>
      </c>
      <c r="E489" s="15">
        <f>'Нормы и нормо-часы'!F1530</f>
        <v>3</v>
      </c>
      <c r="F489" s="8">
        <f>'Нормы и нормо-часы'!K1530</f>
        <v>4200</v>
      </c>
      <c r="G489" s="8">
        <f>Расценки!F1529</f>
        <v>4000</v>
      </c>
      <c r="H489" s="10">
        <f>'Нормы и нормо-часы'!W1530</f>
        <v>-0.05</v>
      </c>
      <c r="I489" s="9">
        <f>Расценки!H1529</f>
        <v>5600</v>
      </c>
      <c r="J489" s="10">
        <f>Расценки!J1529</f>
        <v>0.39999999999999991</v>
      </c>
      <c r="K489" s="8">
        <f>'Нормы и нормо-часы'!L1530</f>
        <v>5040</v>
      </c>
      <c r="L489" s="8">
        <f>Расценки!G1529</f>
        <v>4700</v>
      </c>
      <c r="M489" s="10">
        <f>'Нормы и нормо-часы'!X1530</f>
        <v>-7.2340425531914887E-2</v>
      </c>
      <c r="N489" s="9">
        <f>Расценки!I1529</f>
        <v>6720</v>
      </c>
      <c r="O489" s="10">
        <f>Расценки!K1529</f>
        <v>0.42978723404255326</v>
      </c>
      <c r="P489" s="7" t="str">
        <f>TEXT('Нормы и нормо-часы'!AC1530,"0%")&amp;" / "&amp;TEXT('Нормы и нормо-часы'!AD1530,"0%")</f>
        <v>25% / 25%</v>
      </c>
    </row>
    <row r="490" spans="1:16" x14ac:dyDescent="0.25">
      <c r="A490" s="7" t="s">
        <v>4556</v>
      </c>
      <c r="B490" s="7" t="s">
        <v>4557</v>
      </c>
      <c r="C490" s="7" t="s">
        <v>4558</v>
      </c>
      <c r="D490" s="7" t="s">
        <v>3886</v>
      </c>
      <c r="E490" s="15">
        <f>'Нормы и нормо-часы'!F1531</f>
        <v>0.25</v>
      </c>
      <c r="F490" s="8">
        <f>'Нормы и нормо-часы'!K1531</f>
        <v>350</v>
      </c>
      <c r="G490" s="8">
        <f>Расценки!F1530</f>
        <v>300</v>
      </c>
      <c r="H490" s="10">
        <f>'Нормы и нормо-часы'!W1531</f>
        <v>-0.16666666666666666</v>
      </c>
      <c r="I490" s="9">
        <f>Расценки!H1530</f>
        <v>467</v>
      </c>
      <c r="J490" s="10">
        <f>Расценки!J1530</f>
        <v>0.55666666666666664</v>
      </c>
      <c r="K490" s="8">
        <f>'Нормы и нормо-часы'!L1531</f>
        <v>420</v>
      </c>
      <c r="L490" s="8">
        <f>Расценки!G1530</f>
        <v>350</v>
      </c>
      <c r="M490" s="10">
        <f>'Нормы и нормо-часы'!X1531</f>
        <v>-0.2</v>
      </c>
      <c r="N490" s="9">
        <f>Расценки!I1530</f>
        <v>560</v>
      </c>
      <c r="O490" s="10">
        <f>Расценки!K1530</f>
        <v>0.60000000000000009</v>
      </c>
      <c r="P490" s="7" t="str">
        <f>TEXT('Нормы и нормо-часы'!AC1531,"0%")&amp;" / "&amp;TEXT('Нормы и нормо-часы'!AD1531,"0%")</f>
        <v>25% / 25%</v>
      </c>
    </row>
    <row r="491" spans="1:16" x14ac:dyDescent="0.25">
      <c r="A491" s="7" t="s">
        <v>4559</v>
      </c>
      <c r="B491" s="7" t="s">
        <v>4560</v>
      </c>
      <c r="C491" s="7" t="s">
        <v>177</v>
      </c>
      <c r="D491" s="7" t="s">
        <v>3886</v>
      </c>
      <c r="E491" s="15">
        <f>'Нормы и нормо-часы'!F1532</f>
        <v>2</v>
      </c>
      <c r="F491" s="8">
        <f>'Нормы и нормо-часы'!K1532</f>
        <v>2800</v>
      </c>
      <c r="G491" s="8">
        <f>Расценки!F1531</f>
        <v>3000</v>
      </c>
      <c r="H491" s="10">
        <f>'Нормы и нормо-часы'!W1532</f>
        <v>6.6666666666666666E-2</v>
      </c>
      <c r="I491" s="9">
        <f>Расценки!H1531</f>
        <v>3734</v>
      </c>
      <c r="J491" s="10">
        <f>Расценки!J1531</f>
        <v>0.24466666666666659</v>
      </c>
      <c r="K491" s="8">
        <f>'Нормы и нормо-часы'!L1532</f>
        <v>3360</v>
      </c>
      <c r="L491" s="8">
        <f>Расценки!G1531</f>
        <v>3500</v>
      </c>
      <c r="M491" s="10">
        <f>'Нормы и нормо-часы'!X1532</f>
        <v>0.04</v>
      </c>
      <c r="N491" s="9">
        <f>Расценки!I1531</f>
        <v>4480</v>
      </c>
      <c r="O491" s="10">
        <f>Расценки!K1531</f>
        <v>0.28000000000000003</v>
      </c>
      <c r="P491" s="7" t="str">
        <f>TEXT('Нормы и нормо-часы'!AC1532,"0%")&amp;" / "&amp;TEXT('Нормы и нормо-часы'!AD1532,"0%")</f>
        <v>25% / 25%</v>
      </c>
    </row>
    <row r="492" spans="1:16" x14ac:dyDescent="0.25">
      <c r="A492" s="7" t="s">
        <v>4562</v>
      </c>
      <c r="B492" s="7" t="s">
        <v>4563</v>
      </c>
      <c r="C492" s="7" t="s">
        <v>28</v>
      </c>
      <c r="D492" s="7" t="s">
        <v>4564</v>
      </c>
      <c r="E492" s="15">
        <f>'Нормы и нормо-часы'!F1534</f>
        <v>1.2</v>
      </c>
      <c r="F492" s="8">
        <f>'Нормы и нормо-часы'!K1534</f>
        <v>1020</v>
      </c>
      <c r="G492" s="8">
        <f>Расценки!F1533</f>
        <v>800</v>
      </c>
      <c r="H492" s="10">
        <f>'Нормы и нормо-часы'!W1534</f>
        <v>-0.27500000000000002</v>
      </c>
      <c r="I492" s="9">
        <f>Расценки!H1533</f>
        <v>1360</v>
      </c>
      <c r="J492" s="10">
        <f>Расценки!J1533</f>
        <v>0.7</v>
      </c>
      <c r="K492" s="8">
        <f>'Нормы и нормо-часы'!L1534</f>
        <v>1224</v>
      </c>
      <c r="L492" s="8">
        <f>Расценки!G1533</f>
        <v>920</v>
      </c>
      <c r="M492" s="10">
        <f>'Нормы и нормо-часы'!X1534</f>
        <v>-0.33043478260869563</v>
      </c>
      <c r="N492" s="9">
        <f>Расценки!I1533</f>
        <v>1632</v>
      </c>
      <c r="O492" s="10">
        <f>Расценки!K1533</f>
        <v>0.77391304347826084</v>
      </c>
      <c r="P492" s="7" t="str">
        <f>TEXT('Нормы и нормо-часы'!AC1534,"0%")&amp;" / "&amp;TEXT('Нормы и нормо-часы'!AD1534,"0%")</f>
        <v>25% / 25%</v>
      </c>
    </row>
    <row r="493" spans="1:16" x14ac:dyDescent="0.25">
      <c r="A493" s="7" t="s">
        <v>4566</v>
      </c>
      <c r="B493" s="7" t="s">
        <v>4567</v>
      </c>
      <c r="C493" s="7" t="s">
        <v>28</v>
      </c>
      <c r="D493" s="7" t="s">
        <v>4564</v>
      </c>
      <c r="E493" s="15">
        <f>'Нормы и нормо-часы'!F1535</f>
        <v>1.5</v>
      </c>
      <c r="F493" s="8">
        <f>'Нормы и нормо-часы'!K1535</f>
        <v>1275</v>
      </c>
      <c r="G493" s="8">
        <f>Расценки!F1534</f>
        <v>950</v>
      </c>
      <c r="H493" s="10">
        <f>'Нормы и нормо-часы'!W1535</f>
        <v>-0.34210526315789475</v>
      </c>
      <c r="I493" s="9">
        <f>Расценки!H1534</f>
        <v>1700</v>
      </c>
      <c r="J493" s="10">
        <f>Расценки!J1534</f>
        <v>0.78947368421052633</v>
      </c>
      <c r="K493" s="8">
        <f>'Нормы и нормо-часы'!L1535</f>
        <v>1530</v>
      </c>
      <c r="L493" s="8">
        <f>Расценки!G1534</f>
        <v>1092</v>
      </c>
      <c r="M493" s="10">
        <f>'Нормы и нормо-часы'!X1535</f>
        <v>-0.40109890109890112</v>
      </c>
      <c r="N493" s="9">
        <f>Расценки!I1534</f>
        <v>2040</v>
      </c>
      <c r="O493" s="10">
        <f>Расценки!K1534</f>
        <v>0.86813186813186816</v>
      </c>
      <c r="P493" s="7" t="str">
        <f>TEXT('Нормы и нормо-часы'!AC1535,"0%")&amp;" / "&amp;TEXT('Нормы и нормо-часы'!AD1535,"0%")</f>
        <v>25% / 25%</v>
      </c>
    </row>
    <row r="494" spans="1:16" x14ac:dyDescent="0.25">
      <c r="A494" s="7" t="s">
        <v>4569</v>
      </c>
      <c r="B494" s="7" t="s">
        <v>4570</v>
      </c>
      <c r="C494" s="7" t="s">
        <v>28</v>
      </c>
      <c r="D494" s="7" t="s">
        <v>203</v>
      </c>
      <c r="E494" s="15">
        <f>'Нормы и нормо-часы'!F1536</f>
        <v>4</v>
      </c>
      <c r="F494" s="8">
        <f>'Нормы и нормо-часы'!K1536</f>
        <v>3200</v>
      </c>
      <c r="G494" s="8">
        <f>Расценки!F1535</f>
        <v>3200</v>
      </c>
      <c r="H494" s="10">
        <f>'Нормы и нормо-часы'!W1536</f>
        <v>0</v>
      </c>
      <c r="I494" s="9">
        <f>Расценки!H1535</f>
        <v>4267</v>
      </c>
      <c r="J494" s="10">
        <f>Расценки!J1535</f>
        <v>0.33343750000000005</v>
      </c>
      <c r="K494" s="8">
        <f>'Нормы и нормо-часы'!L1536</f>
        <v>3800</v>
      </c>
      <c r="L494" s="8">
        <f>Расценки!G1535</f>
        <v>3680</v>
      </c>
      <c r="M494" s="10">
        <f>'Нормы и нормо-часы'!X1536</f>
        <v>-3.2608695652173912E-2</v>
      </c>
      <c r="N494" s="9">
        <f>Расценки!I1535</f>
        <v>5067</v>
      </c>
      <c r="O494" s="10">
        <f>Расценки!K1535</f>
        <v>0.37690217391304337</v>
      </c>
      <c r="P494" s="7" t="str">
        <f>TEXT('Нормы и нормо-часы'!AC1536,"0%")&amp;" / "&amp;TEXT('Нормы и нормо-часы'!AD1536,"0%")</f>
        <v>25% / 25%</v>
      </c>
    </row>
    <row r="495" spans="1:16" x14ac:dyDescent="0.25">
      <c r="A495" s="7" t="s">
        <v>4577</v>
      </c>
      <c r="B495" s="7" t="s">
        <v>4578</v>
      </c>
      <c r="C495" s="7" t="s">
        <v>28</v>
      </c>
      <c r="D495" s="7" t="s">
        <v>203</v>
      </c>
      <c r="E495" s="15">
        <f>'Нормы и нормо-часы'!F1539</f>
        <v>14</v>
      </c>
      <c r="F495" s="8">
        <f>'Нормы и нормо-часы'!K1539</f>
        <v>11200</v>
      </c>
      <c r="G495" s="8">
        <f>Расценки!F1538</f>
        <v>14000</v>
      </c>
      <c r="H495" s="10">
        <f>'Нормы и нормо-часы'!W1539</f>
        <v>0.2</v>
      </c>
      <c r="I495" s="9">
        <f>Расценки!H1538</f>
        <v>14934</v>
      </c>
      <c r="J495" s="10">
        <f>Расценки!J1538</f>
        <v>6.6714285714285726E-2</v>
      </c>
      <c r="K495" s="8">
        <f>'Нормы и нормо-часы'!L1539</f>
        <v>13300</v>
      </c>
      <c r="L495" s="8">
        <f>Расценки!G1538</f>
        <v>16100</v>
      </c>
      <c r="M495" s="10">
        <f>'Нормы и нормо-часы'!X1539</f>
        <v>0.17391304347826086</v>
      </c>
      <c r="N495" s="9">
        <f>Расценки!I1538</f>
        <v>17734</v>
      </c>
      <c r="O495" s="10">
        <f>Расценки!K1538</f>
        <v>0.10149068322981369</v>
      </c>
      <c r="P495" s="7" t="str">
        <f>TEXT('Нормы и нормо-часы'!AC1539,"0%")&amp;" / "&amp;TEXT('Нормы и нормо-часы'!AD1539,"0%")</f>
        <v>25% / 25%</v>
      </c>
    </row>
    <row r="496" spans="1:16" x14ac:dyDescent="0.25">
      <c r="A496" s="7" t="s">
        <v>4579</v>
      </c>
      <c r="B496" s="7" t="s">
        <v>4580</v>
      </c>
      <c r="C496" s="7" t="s">
        <v>28</v>
      </c>
      <c r="D496" s="7" t="s">
        <v>203</v>
      </c>
      <c r="E496" s="15">
        <f>'Нормы и нормо-часы'!F1540</f>
        <v>40</v>
      </c>
      <c r="F496" s="8">
        <f>'Нормы и нормо-часы'!K1540</f>
        <v>32000</v>
      </c>
      <c r="G496" s="8">
        <f>Расценки!F1539</f>
        <v>38000</v>
      </c>
      <c r="H496" s="10">
        <f>'Нормы и нормо-часы'!W1540</f>
        <v>0.15789473684210525</v>
      </c>
      <c r="I496" s="9">
        <f>Расценки!H1539</f>
        <v>42667</v>
      </c>
      <c r="J496" s="10">
        <f>Расценки!J1539</f>
        <v>0.1228157894736841</v>
      </c>
      <c r="K496" s="8">
        <f>'Нормы и нормо-часы'!L1540</f>
        <v>38000</v>
      </c>
      <c r="L496" s="8">
        <f>Расценки!G1539</f>
        <v>43700</v>
      </c>
      <c r="M496" s="10">
        <f>'Нормы и нормо-часы'!X1540</f>
        <v>0.13043478260869565</v>
      </c>
      <c r="N496" s="9">
        <f>Расценки!I1539</f>
        <v>50667</v>
      </c>
      <c r="O496" s="10">
        <f>Расценки!K1539</f>
        <v>0.15942791762013719</v>
      </c>
      <c r="P496" s="7" t="str">
        <f>TEXT('Нормы и нормо-часы'!AC1540,"0%")&amp;" / "&amp;TEXT('Нормы и нормо-часы'!AD1540,"0%")</f>
        <v>25% / 25%</v>
      </c>
    </row>
    <row r="497" spans="1:16" x14ac:dyDescent="0.25">
      <c r="A497" s="7" t="s">
        <v>4605</v>
      </c>
      <c r="B497" s="7" t="s">
        <v>4606</v>
      </c>
      <c r="C497" s="7" t="s">
        <v>28</v>
      </c>
      <c r="D497" s="7" t="s">
        <v>4564</v>
      </c>
      <c r="E497" s="15">
        <f>'Нормы и нормо-часы'!F1550</f>
        <v>7</v>
      </c>
      <c r="F497" s="8">
        <f>'Нормы и нормо-часы'!K1550</f>
        <v>5950</v>
      </c>
      <c r="G497" s="8">
        <f>Расценки!F1549</f>
        <v>7000</v>
      </c>
      <c r="H497" s="10">
        <f>'Нормы и нормо-часы'!W1550</f>
        <v>0.15</v>
      </c>
      <c r="I497" s="9">
        <f>Расценки!H1549</f>
        <v>7934</v>
      </c>
      <c r="J497" s="10">
        <f>Расценки!J1549</f>
        <v>0.13342857142857145</v>
      </c>
      <c r="K497" s="8">
        <f>'Нормы и нормо-часы'!L1550</f>
        <v>7140</v>
      </c>
      <c r="L497" s="8">
        <f>Расценки!G1549</f>
        <v>8050</v>
      </c>
      <c r="M497" s="10">
        <f>'Нормы и нормо-часы'!X1550</f>
        <v>0.11304347826086956</v>
      </c>
      <c r="N497" s="9">
        <f>Расценки!I1549</f>
        <v>9520</v>
      </c>
      <c r="O497" s="10">
        <f>Расценки!K1549</f>
        <v>0.18260869565217397</v>
      </c>
      <c r="P497" s="7" t="str">
        <f>TEXT('Нормы и нормо-часы'!AC1550,"0%")&amp;" / "&amp;TEXT('Нормы и нормо-часы'!AD1550,"0%")</f>
        <v>25% / 25%</v>
      </c>
    </row>
    <row r="498" spans="1:16" x14ac:dyDescent="0.25">
      <c r="A498" s="7" t="s">
        <v>4608</v>
      </c>
      <c r="B498" s="7" t="s">
        <v>4609</v>
      </c>
      <c r="C498" s="7" t="s">
        <v>28</v>
      </c>
      <c r="D498" s="7" t="s">
        <v>4564</v>
      </c>
      <c r="E498" s="15">
        <f>'Нормы и нормо-часы'!F1551</f>
        <v>5.5</v>
      </c>
      <c r="F498" s="8">
        <f>'Нормы и нормо-часы'!K1551</f>
        <v>4675</v>
      </c>
      <c r="G498" s="8">
        <f>Расценки!F1550</f>
        <v>5500</v>
      </c>
      <c r="H498" s="10">
        <f>'Нормы и нормо-часы'!W1551</f>
        <v>0.15</v>
      </c>
      <c r="I498" s="9">
        <f>Расценки!H1550</f>
        <v>6234</v>
      </c>
      <c r="J498" s="10">
        <f>Расценки!J1550</f>
        <v>0.13345454545454549</v>
      </c>
      <c r="K498" s="8">
        <f>'Нормы и нормо-часы'!L1551</f>
        <v>5610</v>
      </c>
      <c r="L498" s="8">
        <f>Расценки!G1550</f>
        <v>6325</v>
      </c>
      <c r="M498" s="10">
        <f>'Нормы и нормо-часы'!X1551</f>
        <v>0.11304347826086956</v>
      </c>
      <c r="N498" s="9">
        <f>Расценки!I1550</f>
        <v>7480</v>
      </c>
      <c r="O498" s="10">
        <f>Расценки!K1550</f>
        <v>0.18260869565217397</v>
      </c>
      <c r="P498" s="7" t="str">
        <f>TEXT('Нормы и нормо-часы'!AC1551,"0%")&amp;" / "&amp;TEXT('Нормы и нормо-часы'!AD1551,"0%")</f>
        <v>25% / 25%</v>
      </c>
    </row>
    <row r="499" spans="1:16" x14ac:dyDescent="0.25">
      <c r="A499" s="7" t="s">
        <v>4610</v>
      </c>
      <c r="B499" s="7" t="s">
        <v>4611</v>
      </c>
      <c r="C499" s="7" t="s">
        <v>28</v>
      </c>
      <c r="D499" s="7" t="s">
        <v>4564</v>
      </c>
      <c r="E499" s="15">
        <f>'Нормы и нормо-часы'!F1552</f>
        <v>9.5</v>
      </c>
      <c r="F499" s="8">
        <f>'Нормы и нормо-часы'!K1552</f>
        <v>8075</v>
      </c>
      <c r="G499" s="8">
        <f>Расценки!F1551</f>
        <v>9500</v>
      </c>
      <c r="H499" s="10">
        <f>'Нормы и нормо-часы'!W1552</f>
        <v>0.15</v>
      </c>
      <c r="I499" s="9">
        <f>Расценки!H1551</f>
        <v>10767</v>
      </c>
      <c r="J499" s="10">
        <f>Расценки!J1551</f>
        <v>0.13336842105263158</v>
      </c>
      <c r="K499" s="8">
        <f>'Нормы и нормо-часы'!L1552</f>
        <v>9690</v>
      </c>
      <c r="L499" s="8">
        <f>Расценки!G1551</f>
        <v>10925</v>
      </c>
      <c r="M499" s="10">
        <f>'Нормы и нормо-часы'!X1552</f>
        <v>0.11304347826086956</v>
      </c>
      <c r="N499" s="9">
        <f>Расценки!I1551</f>
        <v>12920</v>
      </c>
      <c r="O499" s="10">
        <f>Расценки!K1551</f>
        <v>0.18260869565217397</v>
      </c>
      <c r="P499" s="7" t="str">
        <f>TEXT('Нормы и нормо-часы'!AC1552,"0%")&amp;" / "&amp;TEXT('Нормы и нормо-часы'!AD1552,"0%")</f>
        <v>25% / 25%</v>
      </c>
    </row>
    <row r="500" spans="1:16" x14ac:dyDescent="0.25">
      <c r="A500" s="7" t="s">
        <v>4612</v>
      </c>
      <c r="B500" s="7" t="s">
        <v>4613</v>
      </c>
      <c r="C500" s="7" t="s">
        <v>28</v>
      </c>
      <c r="D500" s="7" t="s">
        <v>4564</v>
      </c>
      <c r="E500" s="15">
        <f>'Нормы и нормо-часы'!F1553</f>
        <v>9</v>
      </c>
      <c r="F500" s="8">
        <f>'Нормы и нормо-часы'!K1553</f>
        <v>7650</v>
      </c>
      <c r="G500" s="8">
        <f>Расценки!F1552</f>
        <v>9000</v>
      </c>
      <c r="H500" s="10">
        <f>'Нормы и нормо-часы'!W1553</f>
        <v>0.15</v>
      </c>
      <c r="I500" s="9">
        <f>Расценки!H1552</f>
        <v>10200</v>
      </c>
      <c r="J500" s="10">
        <f>Расценки!J1552</f>
        <v>0.1333333333333333</v>
      </c>
      <c r="K500" s="8">
        <f>'Нормы и нормо-часы'!L1553</f>
        <v>9180</v>
      </c>
      <c r="L500" s="8">
        <f>Расценки!G1552</f>
        <v>10350</v>
      </c>
      <c r="M500" s="10">
        <f>'Нормы и нормо-часы'!X1553</f>
        <v>0.11304347826086956</v>
      </c>
      <c r="N500" s="9">
        <f>Расценки!I1552</f>
        <v>12240</v>
      </c>
      <c r="O500" s="10">
        <f>Расценки!K1552</f>
        <v>0.18260869565217397</v>
      </c>
      <c r="P500" s="7" t="str">
        <f>TEXT('Нормы и нормо-часы'!AC1553,"0%")&amp;" / "&amp;TEXT('Нормы и нормо-часы'!AD1553,"0%")</f>
        <v>25% / 25%</v>
      </c>
    </row>
    <row r="501" spans="1:16" x14ac:dyDescent="0.25">
      <c r="A501" s="7" t="s">
        <v>4614</v>
      </c>
      <c r="B501" s="7" t="s">
        <v>4615</v>
      </c>
      <c r="C501" s="7" t="s">
        <v>28</v>
      </c>
      <c r="D501" s="7" t="s">
        <v>4564</v>
      </c>
      <c r="E501" s="15">
        <f>'Нормы и нормо-часы'!F1554</f>
        <v>12</v>
      </c>
      <c r="F501" s="8">
        <f>'Нормы и нормо-часы'!K1554</f>
        <v>10200</v>
      </c>
      <c r="G501" s="8">
        <f>Расценки!F1553</f>
        <v>12000</v>
      </c>
      <c r="H501" s="10">
        <f>'Нормы и нормо-часы'!W1554</f>
        <v>0.15</v>
      </c>
      <c r="I501" s="9">
        <f>Расценки!H1553</f>
        <v>13600</v>
      </c>
      <c r="J501" s="10">
        <f>Расценки!J1553</f>
        <v>0.1333333333333333</v>
      </c>
      <c r="K501" s="8">
        <f>'Нормы и нормо-часы'!L1554</f>
        <v>12240</v>
      </c>
      <c r="L501" s="8">
        <f>Расценки!G1553</f>
        <v>13800</v>
      </c>
      <c r="M501" s="10">
        <f>'Нормы и нормо-часы'!X1554</f>
        <v>0.11304347826086956</v>
      </c>
      <c r="N501" s="9">
        <f>Расценки!I1553</f>
        <v>16320</v>
      </c>
      <c r="O501" s="10">
        <f>Расценки!K1553</f>
        <v>0.18260869565217397</v>
      </c>
      <c r="P501" s="7" t="str">
        <f>TEXT('Нормы и нормо-часы'!AC1554,"0%")&amp;" / "&amp;TEXT('Нормы и нормо-часы'!AD1554,"0%")</f>
        <v>25% / 25%</v>
      </c>
    </row>
    <row r="502" spans="1:16" x14ac:dyDescent="0.25">
      <c r="A502" s="7" t="s">
        <v>4616</v>
      </c>
      <c r="B502" s="7" t="s">
        <v>4617</v>
      </c>
      <c r="C502" s="7" t="s">
        <v>28</v>
      </c>
      <c r="D502" s="7" t="s">
        <v>4564</v>
      </c>
      <c r="E502" s="15">
        <f>'Нормы и нормо-часы'!F1555</f>
        <v>7</v>
      </c>
      <c r="F502" s="8">
        <f>'Нормы и нормо-часы'!K1555</f>
        <v>5950</v>
      </c>
      <c r="G502" s="8">
        <f>Расценки!F1554</f>
        <v>7000</v>
      </c>
      <c r="H502" s="10">
        <f>'Нормы и нормо-часы'!W1555</f>
        <v>0.15</v>
      </c>
      <c r="I502" s="9">
        <f>Расценки!H1554</f>
        <v>7934</v>
      </c>
      <c r="J502" s="10">
        <f>Расценки!J1554</f>
        <v>0.13342857142857145</v>
      </c>
      <c r="K502" s="8">
        <f>'Нормы и нормо-часы'!L1555</f>
        <v>7140</v>
      </c>
      <c r="L502" s="8">
        <f>Расценки!G1554</f>
        <v>8050</v>
      </c>
      <c r="M502" s="10">
        <f>'Нормы и нормо-часы'!X1555</f>
        <v>0.11304347826086956</v>
      </c>
      <c r="N502" s="9">
        <f>Расценки!I1554</f>
        <v>9520</v>
      </c>
      <c r="O502" s="10">
        <f>Расценки!K1554</f>
        <v>0.18260869565217397</v>
      </c>
      <c r="P502" s="7" t="str">
        <f>TEXT('Нормы и нормо-часы'!AC1555,"0%")&amp;" / "&amp;TEXT('Нормы и нормо-часы'!AD1555,"0%")</f>
        <v>25% / 25%</v>
      </c>
    </row>
    <row r="503" spans="1:16" x14ac:dyDescent="0.25">
      <c r="A503" s="7" t="s">
        <v>4618</v>
      </c>
      <c r="B503" s="7" t="s">
        <v>4619</v>
      </c>
      <c r="C503" s="7" t="s">
        <v>28</v>
      </c>
      <c r="D503" s="7" t="s">
        <v>4564</v>
      </c>
      <c r="E503" s="15">
        <f>'Нормы и нормо-часы'!F1556</f>
        <v>8</v>
      </c>
      <c r="F503" s="8">
        <f>'Нормы и нормо-часы'!K1556</f>
        <v>6800</v>
      </c>
      <c r="G503" s="8">
        <f>Расценки!F1555</f>
        <v>8000</v>
      </c>
      <c r="H503" s="10">
        <f>'Нормы и нормо-часы'!W1556</f>
        <v>0.15</v>
      </c>
      <c r="I503" s="9">
        <f>Расценки!H1555</f>
        <v>9067</v>
      </c>
      <c r="J503" s="10">
        <f>Расценки!J1555</f>
        <v>0.13337500000000002</v>
      </c>
      <c r="K503" s="8">
        <f>'Нормы и нормо-часы'!L1556</f>
        <v>8160</v>
      </c>
      <c r="L503" s="8">
        <f>Расценки!G1555</f>
        <v>9200</v>
      </c>
      <c r="M503" s="10">
        <f>'Нормы и нормо-часы'!X1556</f>
        <v>0.11304347826086956</v>
      </c>
      <c r="N503" s="9">
        <f>Расценки!I1555</f>
        <v>10880</v>
      </c>
      <c r="O503" s="10">
        <f>Расценки!K1555</f>
        <v>0.18260869565217397</v>
      </c>
      <c r="P503" s="7" t="str">
        <f>TEXT('Нормы и нормо-часы'!AC1556,"0%")&amp;" / "&amp;TEXT('Нормы и нормо-часы'!AD1556,"0%")</f>
        <v>25% / 25%</v>
      </c>
    </row>
    <row r="504" spans="1:16" x14ac:dyDescent="0.25">
      <c r="A504" s="7" t="s">
        <v>4620</v>
      </c>
      <c r="B504" s="7" t="s">
        <v>4621</v>
      </c>
      <c r="C504" s="7" t="s">
        <v>28</v>
      </c>
      <c r="D504" s="7" t="s">
        <v>4564</v>
      </c>
      <c r="E504" s="15">
        <f>'Нормы и нормо-часы'!F1557</f>
        <v>11</v>
      </c>
      <c r="F504" s="8">
        <f>'Нормы и нормо-часы'!K1557</f>
        <v>9350</v>
      </c>
      <c r="G504" s="8">
        <f>Расценки!F1556</f>
        <v>11000</v>
      </c>
      <c r="H504" s="10">
        <f>'Нормы и нормо-часы'!W1557</f>
        <v>0.15</v>
      </c>
      <c r="I504" s="9">
        <f>Расценки!H1556</f>
        <v>12467</v>
      </c>
      <c r="J504" s="10">
        <f>Расценки!J1556</f>
        <v>0.13336363636363635</v>
      </c>
      <c r="K504" s="8">
        <f>'Нормы и нормо-часы'!L1557</f>
        <v>11220</v>
      </c>
      <c r="L504" s="8">
        <f>Расценки!G1556</f>
        <v>12650</v>
      </c>
      <c r="M504" s="10">
        <f>'Нормы и нормо-часы'!X1557</f>
        <v>0.11304347826086956</v>
      </c>
      <c r="N504" s="9">
        <f>Расценки!I1556</f>
        <v>14960</v>
      </c>
      <c r="O504" s="10">
        <f>Расценки!K1556</f>
        <v>0.18260869565217397</v>
      </c>
      <c r="P504" s="7" t="str">
        <f>TEXT('Нормы и нормо-часы'!AC1557,"0%")&amp;" / "&amp;TEXT('Нормы и нормо-часы'!AD1557,"0%")</f>
        <v>25% / 25%</v>
      </c>
    </row>
    <row r="505" spans="1:16" x14ac:dyDescent="0.25">
      <c r="A505" s="7" t="s">
        <v>4622</v>
      </c>
      <c r="B505" s="7" t="s">
        <v>4623</v>
      </c>
      <c r="C505" s="7" t="s">
        <v>28</v>
      </c>
      <c r="D505" s="7" t="s">
        <v>468</v>
      </c>
      <c r="E505" s="15">
        <f>'Нормы и нормо-часы'!F1558</f>
        <v>28</v>
      </c>
      <c r="F505" s="8">
        <f>'Нормы и нормо-часы'!K1558</f>
        <v>23800</v>
      </c>
      <c r="G505" s="8">
        <f>Расценки!F1557</f>
        <v>22000</v>
      </c>
      <c r="H505" s="10">
        <f>'Нормы и нормо-часы'!W1558</f>
        <v>-8.1818181818181818E-2</v>
      </c>
      <c r="I505" s="9">
        <f>Расценки!H1557</f>
        <v>31734</v>
      </c>
      <c r="J505" s="10">
        <f>Расценки!J1557</f>
        <v>0.44245454545454543</v>
      </c>
      <c r="K505" s="8">
        <f>'Нормы и нормо-часы'!L1558</f>
        <v>28560</v>
      </c>
      <c r="L505" s="8">
        <f>Расценки!G1557</f>
        <v>25300</v>
      </c>
      <c r="M505" s="10">
        <f>'Нормы и нормо-часы'!X1558</f>
        <v>-0.12885375494071147</v>
      </c>
      <c r="N505" s="9">
        <f>Расценки!I1557</f>
        <v>38080</v>
      </c>
      <c r="O505" s="10">
        <f>Расценки!K1557</f>
        <v>0.50513833992094859</v>
      </c>
      <c r="P505" s="7" t="str">
        <f>TEXT('Нормы и нормо-часы'!AC1558,"0%")&amp;" / "&amp;TEXT('Нормы и нормо-часы'!AD1558,"0%")</f>
        <v>25% / 25%</v>
      </c>
    </row>
    <row r="506" spans="1:16" x14ac:dyDescent="0.25">
      <c r="A506" s="7" t="s">
        <v>4625</v>
      </c>
      <c r="B506" s="7" t="s">
        <v>4626</v>
      </c>
      <c r="C506" s="7" t="s">
        <v>28</v>
      </c>
      <c r="D506" s="7" t="s">
        <v>468</v>
      </c>
      <c r="E506" s="15">
        <f>'Нормы и нормо-часы'!F1559</f>
        <v>14</v>
      </c>
      <c r="F506" s="8">
        <f>'Нормы и нормо-часы'!K1559</f>
        <v>11900</v>
      </c>
      <c r="G506" s="8">
        <f>Расценки!F1558</f>
        <v>12000</v>
      </c>
      <c r="H506" s="10">
        <f>'Нормы и нормо-часы'!W1559</f>
        <v>8.3333333333333332E-3</v>
      </c>
      <c r="I506" s="9">
        <f>Расценки!H1558</f>
        <v>15867</v>
      </c>
      <c r="J506" s="10">
        <f>Расценки!J1558</f>
        <v>0.32224999999999993</v>
      </c>
      <c r="K506" s="8">
        <f>'Нормы и нормо-часы'!L1559</f>
        <v>14280</v>
      </c>
      <c r="L506" s="8">
        <f>Расценки!G1558</f>
        <v>13800</v>
      </c>
      <c r="M506" s="10">
        <f>'Нормы и нормо-часы'!X1559</f>
        <v>-3.4782608695652174E-2</v>
      </c>
      <c r="N506" s="9">
        <f>Расценки!I1558</f>
        <v>19040</v>
      </c>
      <c r="O506" s="10">
        <f>Расценки!K1558</f>
        <v>0.37971014492753619</v>
      </c>
      <c r="P506" s="7" t="str">
        <f>TEXT('Нормы и нормо-часы'!AC1559,"0%")&amp;" / "&amp;TEXT('Нормы и нормо-часы'!AD1559,"0%")</f>
        <v>25% / 25%</v>
      </c>
    </row>
    <row r="507" spans="1:16" x14ac:dyDescent="0.25">
      <c r="A507" s="7" t="s">
        <v>4666</v>
      </c>
      <c r="B507" s="7" t="s">
        <v>4667</v>
      </c>
      <c r="C507" s="7" t="s">
        <v>28</v>
      </c>
      <c r="D507" s="7" t="s">
        <v>4564</v>
      </c>
      <c r="E507" s="15">
        <f>'Нормы и нормо-часы'!F1576</f>
        <v>8</v>
      </c>
      <c r="F507" s="8">
        <f>'Нормы и нормо-часы'!K1576</f>
        <v>6800</v>
      </c>
      <c r="G507" s="8">
        <f>Расценки!F1575</f>
        <v>7500</v>
      </c>
      <c r="H507" s="10">
        <f>'Нормы и нормо-часы'!W1576</f>
        <v>9.3333333333333338E-2</v>
      </c>
      <c r="I507" s="9">
        <f>Расценки!H1575</f>
        <v>9067</v>
      </c>
      <c r="J507" s="10">
        <f>Расценки!J1575</f>
        <v>0.20893333333333342</v>
      </c>
      <c r="K507" s="8">
        <f>'Нормы и нормо-часы'!L1576</f>
        <v>8160</v>
      </c>
      <c r="L507" s="8">
        <f>Расценки!G1575</f>
        <v>8625</v>
      </c>
      <c r="M507" s="10">
        <f>'Нормы и нормо-часы'!X1576</f>
        <v>5.3913043478260869E-2</v>
      </c>
      <c r="N507" s="9">
        <f>Расценки!I1575</f>
        <v>10880</v>
      </c>
      <c r="O507" s="10">
        <f>Расценки!K1575</f>
        <v>0.26144927536231877</v>
      </c>
      <c r="P507" s="7" t="str">
        <f>TEXT('Нормы и нормо-часы'!AC1576,"0%")&amp;" / "&amp;TEXT('Нормы и нормо-часы'!AD1576,"0%")</f>
        <v>25% / 25%</v>
      </c>
    </row>
    <row r="508" spans="1:16" x14ac:dyDescent="0.25">
      <c r="A508" s="7" t="s">
        <v>4694</v>
      </c>
      <c r="B508" s="7" t="s">
        <v>4695</v>
      </c>
      <c r="C508" s="7" t="s">
        <v>177</v>
      </c>
      <c r="D508" s="7" t="s">
        <v>4564</v>
      </c>
      <c r="E508" s="15">
        <f>'Нормы и нормо-часы'!F1585</f>
        <v>12</v>
      </c>
      <c r="F508" s="8">
        <f>'Нормы и нормо-часы'!K1585</f>
        <v>10200</v>
      </c>
      <c r="G508" s="8">
        <f>Расценки!F1584</f>
        <v>14000</v>
      </c>
      <c r="H508" s="10">
        <f>'Нормы и нормо-часы'!W1585</f>
        <v>0.27142857142857141</v>
      </c>
      <c r="I508" s="9">
        <f>Расценки!H1584</f>
        <v>14000</v>
      </c>
      <c r="J508" s="10">
        <f>Расценки!J1584</f>
        <v>0</v>
      </c>
      <c r="K508" s="8">
        <f>'Нормы и нормо-часы'!L1585</f>
        <v>12240</v>
      </c>
      <c r="L508" s="8">
        <f>Расценки!G1584</f>
        <v>16100</v>
      </c>
      <c r="M508" s="10">
        <f>'Нормы и нормо-часы'!X1585</f>
        <v>0.23975155279503105</v>
      </c>
      <c r="N508" s="9">
        <f>Расценки!I1584</f>
        <v>16320</v>
      </c>
      <c r="O508" s="10">
        <f>Расценки!K1584</f>
        <v>1.3664596273291973E-2</v>
      </c>
      <c r="P508" s="7" t="str">
        <f>TEXT('Нормы и нормо-часы'!AC1585,"0%")&amp;" / "&amp;TEXT('Нормы и нормо-часы'!AD1585,"0%")</f>
        <v>27% / 25%</v>
      </c>
    </row>
    <row r="509" spans="1:16" x14ac:dyDescent="0.25">
      <c r="A509" s="7" t="s">
        <v>4702</v>
      </c>
      <c r="B509" s="7" t="s">
        <v>4703</v>
      </c>
      <c r="C509" s="7" t="s">
        <v>177</v>
      </c>
      <c r="D509" s="7" t="s">
        <v>4564</v>
      </c>
      <c r="E509" s="15">
        <f>'Нормы и нормо-часы'!F1587</f>
        <v>13</v>
      </c>
      <c r="F509" s="8">
        <f>'Нормы и нормо-часы'!K1587</f>
        <v>11050</v>
      </c>
      <c r="G509" s="8">
        <f>Расценки!F1586</f>
        <v>15000</v>
      </c>
      <c r="H509" s="10">
        <f>'Нормы и нормо-часы'!W1587</f>
        <v>0.26333333333333331</v>
      </c>
      <c r="I509" s="9">
        <f>Расценки!H1586</f>
        <v>15000</v>
      </c>
      <c r="J509" s="10">
        <f>Расценки!J1586</f>
        <v>0</v>
      </c>
      <c r="K509" s="8">
        <f>'Нормы и нормо-часы'!L1587</f>
        <v>13260</v>
      </c>
      <c r="L509" s="8">
        <f>Расценки!G1586</f>
        <v>17250</v>
      </c>
      <c r="M509" s="10">
        <f>'Нормы и нормо-часы'!X1587</f>
        <v>0.23130434782608697</v>
      </c>
      <c r="N509" s="9">
        <f>Расценки!I1586</f>
        <v>17680</v>
      </c>
      <c r="O509" s="10">
        <f>Расценки!K1586</f>
        <v>2.4927536231884151E-2</v>
      </c>
      <c r="P509" s="7" t="str">
        <f>TEXT('Нормы и нормо-часы'!AC1587,"0%")&amp;" / "&amp;TEXT('Нормы и нормо-часы'!AD1587,"0%")</f>
        <v>26% / 25%</v>
      </c>
    </row>
    <row r="510" spans="1:16" x14ac:dyDescent="0.25">
      <c r="A510" s="7" t="s">
        <v>4707</v>
      </c>
      <c r="B510" s="7" t="s">
        <v>4708</v>
      </c>
      <c r="C510" s="7" t="s">
        <v>177</v>
      </c>
      <c r="D510" s="7" t="s">
        <v>4564</v>
      </c>
      <c r="E510" s="15">
        <f>'Нормы и нормо-часы'!F1589</f>
        <v>6</v>
      </c>
      <c r="F510" s="8">
        <f>'Нормы и нормо-часы'!K1589</f>
        <v>5100</v>
      </c>
      <c r="G510" s="8">
        <f>Расценки!F1588</f>
        <v>7000</v>
      </c>
      <c r="H510" s="10">
        <f>'Нормы и нормо-часы'!W1589</f>
        <v>0.27142857142857141</v>
      </c>
      <c r="I510" s="9">
        <f>Расценки!H1588</f>
        <v>7000</v>
      </c>
      <c r="J510" s="10">
        <f>Расценки!J1588</f>
        <v>0</v>
      </c>
      <c r="K510" s="8">
        <f>'Нормы и нормо-часы'!L1589</f>
        <v>6120</v>
      </c>
      <c r="L510" s="8">
        <f>Расценки!G1588</f>
        <v>8050</v>
      </c>
      <c r="M510" s="10">
        <f>'Нормы и нормо-часы'!X1589</f>
        <v>0.23975155279503105</v>
      </c>
      <c r="N510" s="9">
        <f>Расценки!I1588</f>
        <v>8160</v>
      </c>
      <c r="O510" s="10">
        <f>Расценки!K1588</f>
        <v>1.3664596273291973E-2</v>
      </c>
      <c r="P510" s="7" t="str">
        <f>TEXT('Нормы и нормо-часы'!AC1589,"0%")&amp;" / "&amp;TEXT('Нормы и нормо-часы'!AD1589,"0%")</f>
        <v>27% / 25%</v>
      </c>
    </row>
    <row r="511" spans="1:16" x14ac:dyDescent="0.25">
      <c r="A511" s="7" t="s">
        <v>4717</v>
      </c>
      <c r="B511" s="7" t="s">
        <v>4718</v>
      </c>
      <c r="C511" s="7" t="s">
        <v>28</v>
      </c>
      <c r="D511" s="7" t="s">
        <v>4564</v>
      </c>
      <c r="E511" s="15">
        <f>'Нормы и нормо-часы'!F1593</f>
        <v>6</v>
      </c>
      <c r="F511" s="8">
        <f>'Нормы и нормо-часы'!K1593</f>
        <v>5100</v>
      </c>
      <c r="G511" s="8">
        <f>Расценки!F1592</f>
        <v>6500</v>
      </c>
      <c r="H511" s="10">
        <f>'Нормы и нормо-часы'!W1593</f>
        <v>0.2153846153846154</v>
      </c>
      <c r="I511" s="9">
        <f>Расценки!H1592</f>
        <v>6800</v>
      </c>
      <c r="J511" s="10">
        <f>Расценки!J1592</f>
        <v>4.6153846153846212E-2</v>
      </c>
      <c r="K511" s="8">
        <f>'Нормы и нормо-часы'!L1593</f>
        <v>6120</v>
      </c>
      <c r="L511" s="8">
        <f>Расценки!G1592</f>
        <v>7475</v>
      </c>
      <c r="M511" s="10">
        <f>'Нормы и нормо-часы'!X1593</f>
        <v>0.18127090301003346</v>
      </c>
      <c r="N511" s="9">
        <f>Расценки!I1592</f>
        <v>8160</v>
      </c>
      <c r="O511" s="10">
        <f>Расценки!K1592</f>
        <v>9.1638795986622057E-2</v>
      </c>
      <c r="P511" s="7" t="str">
        <f>TEXT('Нормы и нормо-часы'!AC1593,"0%")&amp;" / "&amp;TEXT('Нормы и нормо-часы'!AD1593,"0%")</f>
        <v>25% / 25%</v>
      </c>
    </row>
    <row r="512" spans="1:16" x14ac:dyDescent="0.25">
      <c r="A512" s="7" t="s">
        <v>4730</v>
      </c>
      <c r="B512" s="7" t="s">
        <v>4731</v>
      </c>
      <c r="C512" s="7" t="s">
        <v>28</v>
      </c>
      <c r="D512" s="7" t="s">
        <v>4564</v>
      </c>
      <c r="E512" s="15">
        <f>'Нормы и нормо-часы'!F1598</f>
        <v>10</v>
      </c>
      <c r="F512" s="8">
        <f>'Нормы и нормо-часы'!K1598</f>
        <v>8500</v>
      </c>
      <c r="G512" s="8">
        <f>Расценки!F1597</f>
        <v>9000</v>
      </c>
      <c r="H512" s="10">
        <f>'Нормы и нормо-часы'!W1598</f>
        <v>5.5555555555555552E-2</v>
      </c>
      <c r="I512" s="9">
        <f>Расценки!H1597</f>
        <v>11334</v>
      </c>
      <c r="J512" s="10">
        <f>Расценки!J1597</f>
        <v>0.25933333333333342</v>
      </c>
      <c r="K512" s="8">
        <f>'Нормы и нормо-часы'!L1598</f>
        <v>10200</v>
      </c>
      <c r="L512" s="8">
        <f>Расценки!G1597</f>
        <v>10350</v>
      </c>
      <c r="M512" s="10">
        <f>'Нормы и нормо-часы'!X1598</f>
        <v>1.4492753623188406E-2</v>
      </c>
      <c r="N512" s="9">
        <f>Расценки!I1597</f>
        <v>13600</v>
      </c>
      <c r="O512" s="10">
        <f>Расценки!K1597</f>
        <v>0.31400966183574885</v>
      </c>
      <c r="P512" s="7" t="str">
        <f>TEXT('Нормы и нормо-часы'!AC1598,"0%")&amp;" / "&amp;TEXT('Нормы и нормо-часы'!AD1598,"0%")</f>
        <v>25% / 25%</v>
      </c>
    </row>
    <row r="513" spans="1:16" x14ac:dyDescent="0.25">
      <c r="A513" s="7" t="s">
        <v>4734</v>
      </c>
      <c r="B513" s="7" t="s">
        <v>4735</v>
      </c>
      <c r="C513" s="7" t="s">
        <v>28</v>
      </c>
      <c r="D513" s="7" t="s">
        <v>4564</v>
      </c>
      <c r="E513" s="15">
        <f>'Нормы и нормо-часы'!F1599</f>
        <v>12</v>
      </c>
      <c r="F513" s="8">
        <f>'Нормы и нормо-часы'!K1599</f>
        <v>10200</v>
      </c>
      <c r="G513" s="8">
        <f>Расценки!F1598</f>
        <v>11000</v>
      </c>
      <c r="H513" s="10">
        <f>'Нормы и нормо-часы'!W1599</f>
        <v>7.2727272727272724E-2</v>
      </c>
      <c r="I513" s="9">
        <f>Расценки!H1598</f>
        <v>13600</v>
      </c>
      <c r="J513" s="10">
        <f>Расценки!J1598</f>
        <v>0.23636363636363633</v>
      </c>
      <c r="K513" s="8">
        <f>'Нормы и нормо-часы'!L1599</f>
        <v>12240</v>
      </c>
      <c r="L513" s="8">
        <f>Расценки!G1598</f>
        <v>12650</v>
      </c>
      <c r="M513" s="10">
        <f>'Нормы и нормо-часы'!X1599</f>
        <v>3.241106719367589E-2</v>
      </c>
      <c r="N513" s="9">
        <f>Расценки!I1598</f>
        <v>16320</v>
      </c>
      <c r="O513" s="10">
        <f>Расценки!K1598</f>
        <v>0.29011857707509892</v>
      </c>
      <c r="P513" s="7" t="str">
        <f>TEXT('Нормы и нормо-часы'!AC1599,"0%")&amp;" / "&amp;TEXT('Нормы и нормо-часы'!AD1599,"0%")</f>
        <v>25% / 25%</v>
      </c>
    </row>
    <row r="514" spans="1:16" x14ac:dyDescent="0.25">
      <c r="A514" s="7" t="s">
        <v>4795</v>
      </c>
      <c r="B514" s="7" t="s">
        <v>4796</v>
      </c>
      <c r="C514" s="7" t="s">
        <v>50</v>
      </c>
      <c r="D514" s="7" t="s">
        <v>468</v>
      </c>
      <c r="E514" s="15">
        <f>'Нормы и нормо-часы'!F1625</f>
        <v>0.25</v>
      </c>
      <c r="F514" s="8">
        <f>'Нормы и нормо-часы'!K1625</f>
        <v>213</v>
      </c>
      <c r="G514" s="8">
        <f>Расценки!F1624</f>
        <v>280</v>
      </c>
      <c r="H514" s="10">
        <f>'Нормы и нормо-часы'!W1625</f>
        <v>0.2392857142857143</v>
      </c>
      <c r="I514" s="9">
        <f>Расценки!H1624</f>
        <v>284</v>
      </c>
      <c r="J514" s="10">
        <f>Расценки!J1624</f>
        <v>1.4285714285714235E-2</v>
      </c>
      <c r="K514" s="8">
        <f>'Нормы и нормо-часы'!L1625</f>
        <v>255</v>
      </c>
      <c r="L514" s="8">
        <f>Расценки!G1624</f>
        <v>322</v>
      </c>
      <c r="M514" s="10">
        <f>'Нормы и нормо-часы'!X1625</f>
        <v>0.20807453416149069</v>
      </c>
      <c r="N514" s="9">
        <f>Расценки!I1624</f>
        <v>340</v>
      </c>
      <c r="O514" s="10">
        <f>Расценки!K1624</f>
        <v>5.5900621118012417E-2</v>
      </c>
      <c r="P514" s="7" t="str">
        <f>TEXT('Нормы и нормо-часы'!AC1625,"0%")&amp;" / "&amp;TEXT('Нормы и нормо-часы'!AD1625,"0%")</f>
        <v>25% / 25%</v>
      </c>
    </row>
    <row r="515" spans="1:16" x14ac:dyDescent="0.25">
      <c r="A515" s="7" t="s">
        <v>4797</v>
      </c>
      <c r="B515" s="7" t="s">
        <v>4798</v>
      </c>
      <c r="C515" s="7" t="s">
        <v>50</v>
      </c>
      <c r="D515" s="7" t="s">
        <v>468</v>
      </c>
      <c r="E515" s="15">
        <f>'Нормы и нормо-часы'!F1626</f>
        <v>0.3</v>
      </c>
      <c r="F515" s="8">
        <f>'Нормы и нормо-часы'!K1626</f>
        <v>255</v>
      </c>
      <c r="G515" s="8">
        <f>Расценки!F1625</f>
        <v>320</v>
      </c>
      <c r="H515" s="10">
        <f>'Нормы и нормо-часы'!W1626</f>
        <v>0.203125</v>
      </c>
      <c r="I515" s="9">
        <f>Расценки!H1625</f>
        <v>340</v>
      </c>
      <c r="J515" s="10">
        <f>Расценки!J1625</f>
        <v>6.25E-2</v>
      </c>
      <c r="K515" s="8">
        <f>'Нормы и нормо-часы'!L1626</f>
        <v>306</v>
      </c>
      <c r="L515" s="8">
        <f>Расценки!G1625</f>
        <v>368</v>
      </c>
      <c r="M515" s="10">
        <f>'Нормы и нормо-часы'!X1626</f>
        <v>0.16847826086956522</v>
      </c>
      <c r="N515" s="9">
        <f>Расценки!I1625</f>
        <v>408</v>
      </c>
      <c r="O515" s="10">
        <f>Расценки!K1625</f>
        <v>0.10869565217391308</v>
      </c>
      <c r="P515" s="7" t="str">
        <f>TEXT('Нормы и нормо-часы'!AC1626,"0%")&amp;" / "&amp;TEXT('Нормы и нормо-часы'!AD1626,"0%")</f>
        <v>25% / 25%</v>
      </c>
    </row>
    <row r="516" spans="1:16" x14ac:dyDescent="0.25">
      <c r="A516" s="7" t="s">
        <v>4822</v>
      </c>
      <c r="B516" s="7" t="s">
        <v>4823</v>
      </c>
      <c r="C516" s="7" t="s">
        <v>177</v>
      </c>
      <c r="D516" s="7" t="s">
        <v>41</v>
      </c>
      <c r="E516" s="15">
        <f>'Нормы и нормо-часы'!F1637</f>
        <v>0.6</v>
      </c>
      <c r="F516" s="8">
        <f>'Нормы и нормо-часы'!K1637</f>
        <v>540</v>
      </c>
      <c r="G516" s="8">
        <f>Расценки!F1636</f>
        <v>700</v>
      </c>
      <c r="H516" s="10">
        <f>'Нормы и нормо-часы'!W1637</f>
        <v>0.22857142857142856</v>
      </c>
      <c r="I516" s="9">
        <f>Расценки!H1636</f>
        <v>720</v>
      </c>
      <c r="J516" s="10">
        <f>Расценки!J1636</f>
        <v>2.857142857142847E-2</v>
      </c>
      <c r="K516" s="8">
        <f>'Нормы и нормо-часы'!L1637</f>
        <v>648</v>
      </c>
      <c r="L516" s="8">
        <f>Расценки!G1636</f>
        <v>805</v>
      </c>
      <c r="M516" s="10">
        <f>'Нормы и нормо-часы'!X1637</f>
        <v>0.19503105590062111</v>
      </c>
      <c r="N516" s="9">
        <f>Расценки!I1636</f>
        <v>864</v>
      </c>
      <c r="O516" s="10">
        <f>Расценки!K1636</f>
        <v>7.3291925465838403E-2</v>
      </c>
      <c r="P516" s="7" t="str">
        <f>TEXT('Нормы и нормо-часы'!AC1637,"0%")&amp;" / "&amp;TEXT('Нормы и нормо-часы'!AD1637,"0%")</f>
        <v>25% / 25%</v>
      </c>
    </row>
    <row r="517" spans="1:16" x14ac:dyDescent="0.25">
      <c r="A517" s="7" t="s">
        <v>4825</v>
      </c>
      <c r="B517" s="7" t="s">
        <v>4826</v>
      </c>
      <c r="C517" s="7" t="s">
        <v>177</v>
      </c>
      <c r="D517" s="7" t="s">
        <v>41</v>
      </c>
      <c r="E517" s="15">
        <f>'Нормы и нормо-часы'!F1638</f>
        <v>1</v>
      </c>
      <c r="F517" s="8">
        <f>'Нормы и нормо-часы'!K1638</f>
        <v>900</v>
      </c>
      <c r="G517" s="8">
        <f>Расценки!F1637</f>
        <v>1100</v>
      </c>
      <c r="H517" s="10">
        <f>'Нормы и нормо-часы'!W1638</f>
        <v>0.18181818181818182</v>
      </c>
      <c r="I517" s="9">
        <f>Расценки!H1637</f>
        <v>1200</v>
      </c>
      <c r="J517" s="10">
        <f>Расценки!J1637</f>
        <v>9.0909090909090828E-2</v>
      </c>
      <c r="K517" s="8">
        <f>'Нормы и нормо-часы'!L1638</f>
        <v>1080</v>
      </c>
      <c r="L517" s="8">
        <f>Расценки!G1637</f>
        <v>1265</v>
      </c>
      <c r="M517" s="10">
        <f>'Нормы и нормо-часы'!X1638</f>
        <v>0.14624505928853754</v>
      </c>
      <c r="N517" s="9">
        <f>Расценки!I1637</f>
        <v>1440</v>
      </c>
      <c r="O517" s="10">
        <f>Расценки!K1637</f>
        <v>0.13833992094861669</v>
      </c>
      <c r="P517" s="7" t="str">
        <f>TEXT('Нормы и нормо-часы'!AC1638,"0%")&amp;" / "&amp;TEXT('Нормы и нормо-часы'!AD1638,"0%")</f>
        <v>25% / 25%</v>
      </c>
    </row>
    <row r="518" spans="1:16" x14ac:dyDescent="0.25">
      <c r="A518" s="7" t="s">
        <v>4828</v>
      </c>
      <c r="B518" s="7" t="s">
        <v>4829</v>
      </c>
      <c r="C518" s="7" t="s">
        <v>177</v>
      </c>
      <c r="D518" s="7" t="s">
        <v>41</v>
      </c>
      <c r="E518" s="15">
        <f>'Нормы и нормо-часы'!F1639</f>
        <v>1.4</v>
      </c>
      <c r="F518" s="8">
        <f>'Нормы и нормо-часы'!K1639</f>
        <v>1260</v>
      </c>
      <c r="G518" s="8">
        <f>Расценки!F1638</f>
        <v>1500</v>
      </c>
      <c r="H518" s="10">
        <f>'Нормы и нормо-часы'!W1639</f>
        <v>0.16</v>
      </c>
      <c r="I518" s="9">
        <f>Расценки!H1638</f>
        <v>1680</v>
      </c>
      <c r="J518" s="10">
        <f>Расценки!J1638</f>
        <v>0.12000000000000011</v>
      </c>
      <c r="K518" s="8">
        <f>'Нормы и нормо-часы'!L1639</f>
        <v>1512</v>
      </c>
      <c r="L518" s="8">
        <f>Расценки!G1638</f>
        <v>1725</v>
      </c>
      <c r="M518" s="10">
        <f>'Нормы и нормо-часы'!X1639</f>
        <v>0.12347826086956522</v>
      </c>
      <c r="N518" s="9">
        <f>Расценки!I1638</f>
        <v>2016</v>
      </c>
      <c r="O518" s="10">
        <f>Расценки!K1638</f>
        <v>0.16869565217391314</v>
      </c>
      <c r="P518" s="7" t="str">
        <f>TEXT('Нормы и нормо-часы'!AC1639,"0%")&amp;" / "&amp;TEXT('Нормы и нормо-часы'!AD1639,"0%")</f>
        <v>25% / 25%</v>
      </c>
    </row>
    <row r="519" spans="1:16" x14ac:dyDescent="0.25">
      <c r="A519" s="7" t="s">
        <v>4881</v>
      </c>
      <c r="B519" s="7" t="s">
        <v>4882</v>
      </c>
      <c r="C519" s="7" t="s">
        <v>177</v>
      </c>
      <c r="D519" s="7" t="s">
        <v>41</v>
      </c>
      <c r="E519" s="15">
        <f>'Нормы и нормо-часы'!F1664</f>
        <v>0.6</v>
      </c>
      <c r="F519" s="8">
        <f>'Нормы и нормо-часы'!K1664</f>
        <v>540</v>
      </c>
      <c r="G519" s="8">
        <f>Расценки!F1663</f>
        <v>700</v>
      </c>
      <c r="H519" s="10">
        <f>'Нормы и нормо-часы'!W1664</f>
        <v>0.22857142857142856</v>
      </c>
      <c r="I519" s="9">
        <f>Расценки!H1663</f>
        <v>720</v>
      </c>
      <c r="J519" s="10">
        <f>Расценки!J1663</f>
        <v>2.857142857142847E-2</v>
      </c>
      <c r="K519" s="8">
        <f>'Нормы и нормо-часы'!L1664</f>
        <v>648</v>
      </c>
      <c r="L519" s="8">
        <f>Расценки!G1663</f>
        <v>805</v>
      </c>
      <c r="M519" s="10">
        <f>'Нормы и нормо-часы'!X1664</f>
        <v>0.19503105590062111</v>
      </c>
      <c r="N519" s="9">
        <f>Расценки!I1663</f>
        <v>864</v>
      </c>
      <c r="O519" s="10">
        <f>Расценки!K1663</f>
        <v>7.3291925465838403E-2</v>
      </c>
      <c r="P519" s="7" t="str">
        <f>TEXT('Нормы и нормо-часы'!AC1664,"0%")&amp;" / "&amp;TEXT('Нормы и нормо-часы'!AD1664,"0%")</f>
        <v>25% / 25%</v>
      </c>
    </row>
    <row r="520" spans="1:16" x14ac:dyDescent="0.25">
      <c r="A520" s="7" t="s">
        <v>4885</v>
      </c>
      <c r="B520" s="7" t="s">
        <v>4886</v>
      </c>
      <c r="C520" s="7" t="s">
        <v>177</v>
      </c>
      <c r="D520" s="7" t="s">
        <v>41</v>
      </c>
      <c r="E520" s="15">
        <f>'Нормы и нормо-часы'!F1665</f>
        <v>1</v>
      </c>
      <c r="F520" s="8">
        <f>'Нормы и нормо-часы'!K1665</f>
        <v>900</v>
      </c>
      <c r="G520" s="8">
        <f>Расценки!F1664</f>
        <v>1100</v>
      </c>
      <c r="H520" s="10">
        <f>'Нормы и нормо-часы'!W1665</f>
        <v>0.18181818181818182</v>
      </c>
      <c r="I520" s="9">
        <f>Расценки!H1664</f>
        <v>1200</v>
      </c>
      <c r="J520" s="10">
        <f>Расценки!J1664</f>
        <v>9.0909090909090828E-2</v>
      </c>
      <c r="K520" s="8">
        <f>'Нормы и нормо-часы'!L1665</f>
        <v>1080</v>
      </c>
      <c r="L520" s="8">
        <f>Расценки!G1664</f>
        <v>1265</v>
      </c>
      <c r="M520" s="10">
        <f>'Нормы и нормо-часы'!X1665</f>
        <v>0.14624505928853754</v>
      </c>
      <c r="N520" s="9">
        <f>Расценки!I1664</f>
        <v>1440</v>
      </c>
      <c r="O520" s="10">
        <f>Расценки!K1664</f>
        <v>0.13833992094861669</v>
      </c>
      <c r="P520" s="7" t="str">
        <f>TEXT('Нормы и нормо-часы'!AC1665,"0%")&amp;" / "&amp;TEXT('Нормы и нормо-часы'!AD1665,"0%")</f>
        <v>25% / 25%</v>
      </c>
    </row>
    <row r="521" spans="1:16" x14ac:dyDescent="0.25">
      <c r="A521" s="7" t="s">
        <v>4889</v>
      </c>
      <c r="B521" s="7" t="s">
        <v>4890</v>
      </c>
      <c r="C521" s="7" t="s">
        <v>177</v>
      </c>
      <c r="D521" s="7" t="s">
        <v>468</v>
      </c>
      <c r="E521" s="15">
        <f>'Нормы и нормо-часы'!F1666</f>
        <v>0.6</v>
      </c>
      <c r="F521" s="8">
        <f>'Нормы и нормо-часы'!K1666</f>
        <v>510</v>
      </c>
      <c r="G521" s="8">
        <f>Расценки!F1665</f>
        <v>650</v>
      </c>
      <c r="H521" s="10">
        <f>'Нормы и нормо-часы'!W1666</f>
        <v>0.2153846153846154</v>
      </c>
      <c r="I521" s="9">
        <f>Расценки!H1665</f>
        <v>680</v>
      </c>
      <c r="J521" s="10">
        <f>Расценки!J1665</f>
        <v>4.6153846153846212E-2</v>
      </c>
      <c r="K521" s="8">
        <f>'Нормы и нормо-часы'!L1666</f>
        <v>612</v>
      </c>
      <c r="L521" s="8">
        <f>Расценки!G1665</f>
        <v>747</v>
      </c>
      <c r="M521" s="10">
        <f>'Нормы и нормо-часы'!X1666</f>
        <v>0.18072289156626506</v>
      </c>
      <c r="N521" s="9">
        <f>Расценки!I1665</f>
        <v>816</v>
      </c>
      <c r="O521" s="10">
        <f>Расценки!K1665</f>
        <v>9.2369477911646625E-2</v>
      </c>
      <c r="P521" s="7" t="str">
        <f>TEXT('Нормы и нормо-часы'!AC1666,"0%")&amp;" / "&amp;TEXT('Нормы и нормо-часы'!AD1666,"0%")</f>
        <v>25% / 25%</v>
      </c>
    </row>
    <row r="522" spans="1:16" x14ac:dyDescent="0.25">
      <c r="A522" s="7" t="s">
        <v>4893</v>
      </c>
      <c r="B522" s="7" t="s">
        <v>4894</v>
      </c>
      <c r="C522" s="7" t="s">
        <v>54</v>
      </c>
      <c r="D522" s="7" t="s">
        <v>468</v>
      </c>
      <c r="E522" s="15">
        <f>'Нормы и нормо-часы'!F1668</f>
        <v>0.8</v>
      </c>
      <c r="F522" s="8">
        <f>'Нормы и нормо-часы'!K1668</f>
        <v>680</v>
      </c>
      <c r="G522" s="8">
        <f>Расценки!F1667</f>
        <v>900</v>
      </c>
      <c r="H522" s="10">
        <f>'Нормы и нормо-часы'!W1668</f>
        <v>0.24444444444444444</v>
      </c>
      <c r="I522" s="9">
        <f>Расценки!H1667</f>
        <v>907</v>
      </c>
      <c r="J522" s="10">
        <f>Расценки!J1667</f>
        <v>7.7777777777778834E-3</v>
      </c>
      <c r="K522" s="8">
        <f>'Нормы и нормо-часы'!L1668</f>
        <v>816</v>
      </c>
      <c r="L522" s="8">
        <f>Расценки!G1667</f>
        <v>1035</v>
      </c>
      <c r="M522" s="10">
        <f>'Нормы и нормо-часы'!X1668</f>
        <v>0.21159420289855072</v>
      </c>
      <c r="N522" s="9">
        <f>Расценки!I1667</f>
        <v>1088</v>
      </c>
      <c r="O522" s="10">
        <f>Расценки!K1667</f>
        <v>5.1207729468599084E-2</v>
      </c>
      <c r="P522" s="7" t="str">
        <f>TEXT('Нормы и нормо-часы'!AC1668,"0%")&amp;" / "&amp;TEXT('Нормы и нормо-часы'!AD1668,"0%")</f>
        <v>25% / 25%</v>
      </c>
    </row>
    <row r="523" spans="1:16" x14ac:dyDescent="0.25">
      <c r="A523" s="7" t="s">
        <v>4915</v>
      </c>
      <c r="B523" s="7" t="s">
        <v>4916</v>
      </c>
      <c r="C523" s="7" t="s">
        <v>186</v>
      </c>
      <c r="D523" s="7" t="s">
        <v>41</v>
      </c>
      <c r="E523" s="15">
        <f>'Нормы и нормо-часы'!F1678</f>
        <v>80</v>
      </c>
      <c r="F523" s="8">
        <f>'Нормы и нормо-часы'!K1678</f>
        <v>72000</v>
      </c>
      <c r="G523" s="8">
        <f>Расценки!F1677</f>
        <v>95000</v>
      </c>
      <c r="H523" s="10">
        <f>'Нормы и нормо-часы'!W1678</f>
        <v>0.24210526315789474</v>
      </c>
      <c r="I523" s="9">
        <f>Расценки!H1677</f>
        <v>96000</v>
      </c>
      <c r="J523" s="10">
        <f>Расценки!J1677</f>
        <v>1.0526315789473717E-2</v>
      </c>
      <c r="K523" s="8">
        <f>'Нормы и нормо-часы'!L1678</f>
        <v>86400</v>
      </c>
      <c r="L523" s="8">
        <f>Расценки!G1677</f>
        <v>109250</v>
      </c>
      <c r="M523" s="10">
        <f>'Нормы и нормо-часы'!X1678</f>
        <v>0.20915331807780321</v>
      </c>
      <c r="N523" s="9">
        <f>Расценки!I1677</f>
        <v>115200</v>
      </c>
      <c r="O523" s="10">
        <f>Расценки!K1677</f>
        <v>5.4462242562929086E-2</v>
      </c>
      <c r="P523" s="7" t="str">
        <f>TEXT('Нормы и нормо-часы'!AC1678,"0%")&amp;" / "&amp;TEXT('Нормы и нормо-часы'!AD1678,"0%")</f>
        <v>25% / 25%</v>
      </c>
    </row>
    <row r="524" spans="1:16" x14ac:dyDescent="0.25">
      <c r="A524" s="7" t="s">
        <v>4933</v>
      </c>
      <c r="B524" s="7" t="s">
        <v>4934</v>
      </c>
      <c r="C524" s="7" t="s">
        <v>54</v>
      </c>
      <c r="D524" s="7" t="s">
        <v>29</v>
      </c>
      <c r="E524" s="15">
        <f>'Нормы и нормо-часы'!F1685</f>
        <v>0.8</v>
      </c>
      <c r="F524" s="8">
        <f>'Нормы и нормо-часы'!K1685</f>
        <v>520</v>
      </c>
      <c r="G524" s="8">
        <f>Расценки!F1684</f>
        <v>600</v>
      </c>
      <c r="H524" s="10">
        <f>'Нормы и нормо-часы'!W1685</f>
        <v>0.13333333333333333</v>
      </c>
      <c r="I524" s="9">
        <f>Расценки!H1684</f>
        <v>694</v>
      </c>
      <c r="J524" s="10">
        <f>Расценки!J1684</f>
        <v>0.15666666666666673</v>
      </c>
      <c r="K524" s="8">
        <f>'Нормы и нормо-часы'!L1685</f>
        <v>624</v>
      </c>
      <c r="L524" s="8">
        <f>Расценки!G1684</f>
        <v>690</v>
      </c>
      <c r="M524" s="10">
        <f>'Нормы и нормо-часы'!X1685</f>
        <v>9.5652173913043481E-2</v>
      </c>
      <c r="N524" s="9">
        <f>Расценки!I1684</f>
        <v>832</v>
      </c>
      <c r="O524" s="10">
        <f>Расценки!K1684</f>
        <v>0.20579710144927543</v>
      </c>
      <c r="P524" s="7" t="str">
        <f>TEXT('Нормы и нормо-часы'!AC1685,"0%")&amp;" / "&amp;TEXT('Нормы и нормо-часы'!AD1685,"0%")</f>
        <v>25% / 25%</v>
      </c>
    </row>
    <row r="525" spans="1:16" x14ac:dyDescent="0.25">
      <c r="A525" s="7" t="s">
        <v>4955</v>
      </c>
      <c r="B525" s="7" t="s">
        <v>4956</v>
      </c>
      <c r="C525" s="7" t="s">
        <v>54</v>
      </c>
      <c r="D525" s="7" t="s">
        <v>29</v>
      </c>
      <c r="E525" s="15">
        <f>'Нормы и нормо-часы'!F1693</f>
        <v>0.4</v>
      </c>
      <c r="F525" s="8">
        <f>'Нормы и нормо-часы'!K1693</f>
        <v>260</v>
      </c>
      <c r="G525" s="8">
        <f>Расценки!F1692</f>
        <v>350</v>
      </c>
      <c r="H525" s="10">
        <f>'Нормы и нормо-часы'!W1693</f>
        <v>0.25714285714285712</v>
      </c>
      <c r="I525" s="9">
        <f>Расценки!H1692</f>
        <v>350</v>
      </c>
      <c r="J525" s="10">
        <f>Расценки!J1692</f>
        <v>0</v>
      </c>
      <c r="K525" s="8">
        <f>'Нормы и нормо-часы'!L1693</f>
        <v>312</v>
      </c>
      <c r="L525" s="8">
        <f>Расценки!G1692</f>
        <v>402</v>
      </c>
      <c r="M525" s="10">
        <f>'Нормы и нормо-часы'!X1693</f>
        <v>0.22388059701492538</v>
      </c>
      <c r="N525" s="9">
        <f>Расценки!I1692</f>
        <v>416</v>
      </c>
      <c r="O525" s="10">
        <f>Расценки!K1692</f>
        <v>3.4825870646766122E-2</v>
      </c>
      <c r="P525" s="7" t="str">
        <f>TEXT('Нормы и нормо-часы'!AC1693,"0%")&amp;" / "&amp;TEXT('Нормы и нормо-часы'!AD1693,"0%")</f>
        <v>26% / 25%</v>
      </c>
    </row>
    <row r="526" spans="1:16" x14ac:dyDescent="0.25">
      <c r="A526" s="7" t="s">
        <v>4961</v>
      </c>
      <c r="B526" s="7" t="s">
        <v>4962</v>
      </c>
      <c r="C526" s="7" t="s">
        <v>54</v>
      </c>
      <c r="D526" s="7" t="s">
        <v>29</v>
      </c>
      <c r="E526" s="15">
        <f>'Нормы и нормо-часы'!F1695</f>
        <v>0.12</v>
      </c>
      <c r="F526" s="8">
        <f>'Нормы и нормо-часы'!K1695</f>
        <v>78</v>
      </c>
      <c r="G526" s="8">
        <f>Расценки!F1694</f>
        <v>100</v>
      </c>
      <c r="H526" s="10">
        <f>'Нормы и нормо-часы'!W1695</f>
        <v>0.22</v>
      </c>
      <c r="I526" s="9">
        <f>Расценки!H1694</f>
        <v>104</v>
      </c>
      <c r="J526" s="10">
        <f>Расценки!J1694</f>
        <v>4.0000000000000036E-2</v>
      </c>
      <c r="K526" s="8">
        <f>'Нормы и нормо-часы'!L1695</f>
        <v>94</v>
      </c>
      <c r="L526" s="8">
        <f>Расценки!G1694</f>
        <v>115</v>
      </c>
      <c r="M526" s="10">
        <f>'Нормы и нормо-часы'!X1695</f>
        <v>0.18260869565217391</v>
      </c>
      <c r="N526" s="9">
        <f>Расценки!I1694</f>
        <v>126</v>
      </c>
      <c r="O526" s="10">
        <f>Расценки!K1694</f>
        <v>9.565217391304337E-2</v>
      </c>
      <c r="P526" s="7" t="str">
        <f>TEXT('Нормы и нормо-часы'!AC1695,"0%")&amp;" / "&amp;TEXT('Нормы и нормо-часы'!AD1695,"0%")</f>
        <v>25% / 25%</v>
      </c>
    </row>
    <row r="527" spans="1:16" x14ac:dyDescent="0.25">
      <c r="A527" s="7" t="s">
        <v>4964</v>
      </c>
      <c r="B527" s="7" t="s">
        <v>4965</v>
      </c>
      <c r="C527" s="7" t="s">
        <v>54</v>
      </c>
      <c r="D527" s="7" t="s">
        <v>29</v>
      </c>
      <c r="E527" s="15">
        <f>'Нормы и нормо-часы'!F1696</f>
        <v>0.45</v>
      </c>
      <c r="F527" s="8">
        <f>'Нормы и нормо-часы'!K1696</f>
        <v>293</v>
      </c>
      <c r="G527" s="8">
        <f>Расценки!F1695</f>
        <v>300</v>
      </c>
      <c r="H527" s="10">
        <f>'Нормы и нормо-часы'!W1696</f>
        <v>2.3333333333333334E-2</v>
      </c>
      <c r="I527" s="9">
        <f>Расценки!H1695</f>
        <v>391</v>
      </c>
      <c r="J527" s="10">
        <f>Расценки!J1695</f>
        <v>0.30333333333333323</v>
      </c>
      <c r="K527" s="8">
        <f>'Нормы и нормо-часы'!L1696</f>
        <v>351</v>
      </c>
      <c r="L527" s="8">
        <f>Расценки!G1695</f>
        <v>345</v>
      </c>
      <c r="M527" s="10">
        <f>'Нормы и нормо-часы'!X1696</f>
        <v>-1.7391304347826087E-2</v>
      </c>
      <c r="N527" s="9">
        <f>Расценки!I1695</f>
        <v>468</v>
      </c>
      <c r="O527" s="10">
        <f>Расценки!K1695</f>
        <v>0.35652173913043472</v>
      </c>
      <c r="P527" s="7" t="str">
        <f>TEXT('Нормы и нормо-часы'!AC1696,"0%")&amp;" / "&amp;TEXT('Нормы и нормо-часы'!AD1696,"0%")</f>
        <v>25% / 25%</v>
      </c>
    </row>
    <row r="528" spans="1:16" x14ac:dyDescent="0.25">
      <c r="A528" s="7" t="s">
        <v>4970</v>
      </c>
      <c r="B528" s="7" t="s">
        <v>4971</v>
      </c>
      <c r="C528" s="7" t="s">
        <v>177</v>
      </c>
      <c r="D528" s="7" t="s">
        <v>29</v>
      </c>
      <c r="E528" s="15">
        <f>'Нормы и нормо-часы'!F1698</f>
        <v>0.25</v>
      </c>
      <c r="F528" s="8">
        <f>'Нормы и нормо-часы'!K1698</f>
        <v>163</v>
      </c>
      <c r="G528" s="8">
        <f>Расценки!F1697</f>
        <v>200</v>
      </c>
      <c r="H528" s="10">
        <f>'Нормы и нормо-часы'!W1698</f>
        <v>0.185</v>
      </c>
      <c r="I528" s="9">
        <f>Расценки!H1697</f>
        <v>218</v>
      </c>
      <c r="J528" s="10">
        <f>Расценки!J1697</f>
        <v>9.000000000000008E-2</v>
      </c>
      <c r="K528" s="8">
        <f>'Нормы и нормо-часы'!L1698</f>
        <v>195</v>
      </c>
      <c r="L528" s="8">
        <f>Расценки!G1697</f>
        <v>230</v>
      </c>
      <c r="M528" s="10">
        <f>'Нормы и нормо-часы'!X1698</f>
        <v>0.15217391304347827</v>
      </c>
      <c r="N528" s="9">
        <f>Расценки!I1697</f>
        <v>260</v>
      </c>
      <c r="O528" s="10">
        <f>Расценки!K1697</f>
        <v>0.13043478260869557</v>
      </c>
      <c r="P528" s="7" t="str">
        <f>TEXT('Нормы и нормо-часы'!AC1698,"0%")&amp;" / "&amp;TEXT('Нормы и нормо-часы'!AD1698,"0%")</f>
        <v>25% / 25%</v>
      </c>
    </row>
    <row r="529" spans="1:16" x14ac:dyDescent="0.25">
      <c r="A529" s="7" t="s">
        <v>4974</v>
      </c>
      <c r="B529" s="7" t="s">
        <v>4975</v>
      </c>
      <c r="C529" s="7" t="s">
        <v>177</v>
      </c>
      <c r="D529" s="7" t="s">
        <v>29</v>
      </c>
      <c r="E529" s="15">
        <f>'Нормы и нормо-часы'!F1699</f>
        <v>1.5</v>
      </c>
      <c r="F529" s="8">
        <f>'Нормы и нормо-часы'!K1699</f>
        <v>975</v>
      </c>
      <c r="G529" s="8">
        <f>Расценки!F1698</f>
        <v>900</v>
      </c>
      <c r="H529" s="10">
        <f>'Нормы и нормо-часы'!W1699</f>
        <v>-8.3333333333333329E-2</v>
      </c>
      <c r="I529" s="9">
        <f>Расценки!H1698</f>
        <v>1300</v>
      </c>
      <c r="J529" s="10">
        <f>Расценки!J1698</f>
        <v>0.44444444444444442</v>
      </c>
      <c r="K529" s="8">
        <f>'Нормы и нормо-часы'!L1699</f>
        <v>1170</v>
      </c>
      <c r="L529" s="8">
        <f>Расценки!G1698</f>
        <v>1035</v>
      </c>
      <c r="M529" s="10">
        <f>'Нормы и нормо-часы'!X1699</f>
        <v>-0.13043478260869565</v>
      </c>
      <c r="N529" s="9">
        <f>Расценки!I1698</f>
        <v>1560</v>
      </c>
      <c r="O529" s="10">
        <f>Расценки!K1698</f>
        <v>0.50724637681159424</v>
      </c>
      <c r="P529" s="7" t="str">
        <f>TEXT('Нормы и нормо-часы'!AC1699,"0%")&amp;" / "&amp;TEXT('Нормы и нормо-часы'!AD1699,"0%")</f>
        <v>25% / 25%</v>
      </c>
    </row>
    <row r="530" spans="1:16" x14ac:dyDescent="0.25">
      <c r="A530" s="7" t="s">
        <v>4976</v>
      </c>
      <c r="B530" s="7" t="s">
        <v>4977</v>
      </c>
      <c r="C530" s="7" t="s">
        <v>177</v>
      </c>
      <c r="D530" s="7" t="s">
        <v>29</v>
      </c>
      <c r="E530" s="15">
        <f>'Нормы и нормо-часы'!F1700</f>
        <v>2.2000000000000002</v>
      </c>
      <c r="F530" s="8">
        <f>'Нормы и нормо-часы'!K1700</f>
        <v>1430</v>
      </c>
      <c r="G530" s="8">
        <f>Расценки!F1699</f>
        <v>1300</v>
      </c>
      <c r="H530" s="10">
        <f>'Нормы и нормо-часы'!W1700</f>
        <v>-0.1</v>
      </c>
      <c r="I530" s="9">
        <f>Расценки!H1699</f>
        <v>1907</v>
      </c>
      <c r="J530" s="10">
        <f>Расценки!J1699</f>
        <v>0.466923076923077</v>
      </c>
      <c r="K530" s="8">
        <f>'Нормы и нормо-часы'!L1700</f>
        <v>1716</v>
      </c>
      <c r="L530" s="8">
        <f>Расценки!G1699</f>
        <v>1495</v>
      </c>
      <c r="M530" s="10">
        <f>'Нормы и нормо-часы'!X1700</f>
        <v>-0.14782608695652175</v>
      </c>
      <c r="N530" s="9">
        <f>Расценки!I1699</f>
        <v>2288</v>
      </c>
      <c r="O530" s="10">
        <f>Расценки!K1699</f>
        <v>0.5304347826086957</v>
      </c>
      <c r="P530" s="7" t="str">
        <f>TEXT('Нормы и нормо-часы'!AC1700,"0%")&amp;" / "&amp;TEXT('Нормы и нормо-часы'!AD1700,"0%")</f>
        <v>25% / 25%</v>
      </c>
    </row>
    <row r="531" spans="1:16" x14ac:dyDescent="0.25">
      <c r="A531" s="7" t="s">
        <v>4979</v>
      </c>
      <c r="B531" s="7" t="s">
        <v>4980</v>
      </c>
      <c r="C531" s="7" t="s">
        <v>177</v>
      </c>
      <c r="D531" s="7" t="s">
        <v>29</v>
      </c>
      <c r="E531" s="15">
        <f>'Нормы и нормо-часы'!F1701</f>
        <v>0.3</v>
      </c>
      <c r="F531" s="8">
        <f>'Нормы и нормо-часы'!K1701</f>
        <v>195</v>
      </c>
      <c r="G531" s="8">
        <f>Расценки!F1700</f>
        <v>250</v>
      </c>
      <c r="H531" s="10">
        <f>'Нормы и нормо-часы'!W1701</f>
        <v>0.22</v>
      </c>
      <c r="I531" s="9">
        <f>Расценки!H1700</f>
        <v>260</v>
      </c>
      <c r="J531" s="10">
        <f>Расценки!J1700</f>
        <v>4.0000000000000036E-2</v>
      </c>
      <c r="K531" s="8">
        <f>'Нормы и нормо-часы'!L1701</f>
        <v>234</v>
      </c>
      <c r="L531" s="8">
        <f>Расценки!G1700</f>
        <v>288</v>
      </c>
      <c r="M531" s="10">
        <f>'Нормы и нормо-часы'!X1701</f>
        <v>0.1875</v>
      </c>
      <c r="N531" s="9">
        <f>Расценки!I1700</f>
        <v>312</v>
      </c>
      <c r="O531" s="10">
        <f>Расценки!K1700</f>
        <v>8.3333333333333259E-2</v>
      </c>
      <c r="P531" s="7" t="str">
        <f>TEXT('Нормы и нормо-часы'!AC1701,"0%")&amp;" / "&amp;TEXT('Нормы и нормо-часы'!AD1701,"0%")</f>
        <v>25% / 25%</v>
      </c>
    </row>
    <row r="532" spans="1:16" x14ac:dyDescent="0.25">
      <c r="A532" s="7" t="s">
        <v>4981</v>
      </c>
      <c r="B532" s="7" t="s">
        <v>4982</v>
      </c>
      <c r="C532" s="7" t="s">
        <v>54</v>
      </c>
      <c r="D532" s="7" t="s">
        <v>29</v>
      </c>
      <c r="E532" s="15">
        <f>'Нормы и нормо-часы'!F1702</f>
        <v>0.35</v>
      </c>
      <c r="F532" s="8">
        <f>'Нормы и нормо-часы'!K1702</f>
        <v>228</v>
      </c>
      <c r="G532" s="8">
        <f>Расценки!F1701</f>
        <v>300</v>
      </c>
      <c r="H532" s="10">
        <f>'Нормы и нормо-часы'!W1702</f>
        <v>0.24</v>
      </c>
      <c r="I532" s="9">
        <f>Расценки!H1701</f>
        <v>304</v>
      </c>
      <c r="J532" s="10">
        <f>Расценки!J1701</f>
        <v>1.3333333333333419E-2</v>
      </c>
      <c r="K532" s="8">
        <f>'Нормы и нормо-часы'!L1702</f>
        <v>273</v>
      </c>
      <c r="L532" s="8">
        <f>Расценки!G1701</f>
        <v>345</v>
      </c>
      <c r="M532" s="10">
        <f>'Нормы и нормо-часы'!X1702</f>
        <v>0.20869565217391303</v>
      </c>
      <c r="N532" s="9">
        <f>Расценки!I1701</f>
        <v>364</v>
      </c>
      <c r="O532" s="10">
        <f>Расценки!K1701</f>
        <v>5.507246376811592E-2</v>
      </c>
      <c r="P532" s="7" t="str">
        <f>TEXT('Нормы и нормо-часы'!AC1702,"0%")&amp;" / "&amp;TEXT('Нормы и нормо-часы'!AD1702,"0%")</f>
        <v>25% / 25%</v>
      </c>
    </row>
    <row r="533" spans="1:16" x14ac:dyDescent="0.25">
      <c r="A533" s="7" t="s">
        <v>4983</v>
      </c>
      <c r="B533" s="7" t="s">
        <v>4984</v>
      </c>
      <c r="C533" s="7" t="s">
        <v>54</v>
      </c>
      <c r="D533" s="7" t="s">
        <v>279</v>
      </c>
      <c r="E533" s="15">
        <f>'Нормы и нормо-часы'!F1703</f>
        <v>0.35</v>
      </c>
      <c r="F533" s="8">
        <f>'Нормы и нормо-часы'!K1703</f>
        <v>263</v>
      </c>
      <c r="G533" s="8">
        <f>Расценки!F1702</f>
        <v>350</v>
      </c>
      <c r="H533" s="10">
        <f>'Нормы и нормо-часы'!W1703</f>
        <v>0.24857142857142858</v>
      </c>
      <c r="I533" s="9">
        <f>Расценки!H1702</f>
        <v>351</v>
      </c>
      <c r="J533" s="10">
        <f>Расценки!J1702</f>
        <v>2.8571428571428914E-3</v>
      </c>
      <c r="K533" s="8">
        <f>'Нормы и нормо-часы'!L1703</f>
        <v>315</v>
      </c>
      <c r="L533" s="8">
        <f>Расценки!G1702</f>
        <v>402</v>
      </c>
      <c r="M533" s="10">
        <f>'Нормы и нормо-часы'!X1703</f>
        <v>0.21641791044776118</v>
      </c>
      <c r="N533" s="9">
        <f>Расценки!I1702</f>
        <v>420</v>
      </c>
      <c r="O533" s="10">
        <f>Расценки!K1702</f>
        <v>4.4776119402984982E-2</v>
      </c>
      <c r="P533" s="7" t="str">
        <f>TEXT('Нормы и нормо-часы'!AC1703,"0%")&amp;" / "&amp;TEXT('Нормы и нормо-часы'!AD1703,"0%")</f>
        <v>25% / 25%</v>
      </c>
    </row>
    <row r="534" spans="1:16" x14ac:dyDescent="0.25">
      <c r="A534" s="7" t="s">
        <v>5002</v>
      </c>
      <c r="B534" s="7" t="s">
        <v>5003</v>
      </c>
      <c r="C534" s="7" t="s">
        <v>28</v>
      </c>
      <c r="D534" s="7" t="s">
        <v>35</v>
      </c>
      <c r="E534" s="15">
        <f>'Нормы и нормо-часы'!F1710</f>
        <v>5</v>
      </c>
      <c r="F534" s="8">
        <f>'Нормы и нормо-часы'!K1710</f>
        <v>2750</v>
      </c>
      <c r="G534" s="8">
        <f>Расценки!F1709</f>
        <v>3500</v>
      </c>
      <c r="H534" s="10">
        <f>'Нормы и нормо-часы'!W1710</f>
        <v>0.21428571428571427</v>
      </c>
      <c r="I534" s="9">
        <f>Расценки!H1709</f>
        <v>3667</v>
      </c>
      <c r="J534" s="10">
        <f>Расценки!J1709</f>
        <v>4.771428571428582E-2</v>
      </c>
      <c r="K534" s="8">
        <f>'Нормы и нормо-часы'!L1710</f>
        <v>3300</v>
      </c>
      <c r="L534" s="8">
        <f>Расценки!G1709</f>
        <v>4025</v>
      </c>
      <c r="M534" s="10">
        <f>'Нормы и нормо-часы'!X1710</f>
        <v>0.18012422360248448</v>
      </c>
      <c r="N534" s="9">
        <f>Расценки!I1709</f>
        <v>4400</v>
      </c>
      <c r="O534" s="10">
        <f>Расценки!K1709</f>
        <v>9.3167701863354102E-2</v>
      </c>
      <c r="P534" s="7" t="str">
        <f>TEXT('Нормы и нормо-часы'!AC1710,"0%")&amp;" / "&amp;TEXT('Нормы и нормо-часы'!AD1710,"0%")</f>
        <v>25% / 25%</v>
      </c>
    </row>
    <row r="535" spans="1:16" x14ac:dyDescent="0.25">
      <c r="A535" s="7" t="s">
        <v>5005</v>
      </c>
      <c r="B535" s="7" t="s">
        <v>5006</v>
      </c>
      <c r="C535" s="7" t="s">
        <v>54</v>
      </c>
      <c r="D535" s="7" t="s">
        <v>29</v>
      </c>
      <c r="E535" s="15">
        <f>'Нормы и нормо-часы'!F1711</f>
        <v>0.4</v>
      </c>
      <c r="F535" s="8">
        <f>'Нормы и нормо-часы'!K1711</f>
        <v>260</v>
      </c>
      <c r="G535" s="8">
        <f>Расценки!F1710</f>
        <v>350</v>
      </c>
      <c r="H535" s="10">
        <f>'Нормы и нормо-часы'!W1711</f>
        <v>0.25714285714285712</v>
      </c>
      <c r="I535" s="9">
        <f>Расценки!H1710</f>
        <v>350</v>
      </c>
      <c r="J535" s="10">
        <f>Расценки!J1710</f>
        <v>0</v>
      </c>
      <c r="K535" s="8">
        <f>'Нормы и нормо-часы'!L1711</f>
        <v>312</v>
      </c>
      <c r="L535" s="8">
        <f>Расценки!G1710</f>
        <v>402</v>
      </c>
      <c r="M535" s="10">
        <f>'Нормы и нормо-часы'!X1711</f>
        <v>0.22388059701492538</v>
      </c>
      <c r="N535" s="9">
        <f>Расценки!I1710</f>
        <v>416</v>
      </c>
      <c r="O535" s="10">
        <f>Расценки!K1710</f>
        <v>3.4825870646766122E-2</v>
      </c>
      <c r="P535" s="7" t="str">
        <f>TEXT('Нормы и нормо-часы'!AC1711,"0%")&amp;" / "&amp;TEXT('Нормы и нормо-часы'!AD1711,"0%")</f>
        <v>26% / 25%</v>
      </c>
    </row>
    <row r="536" spans="1:16" x14ac:dyDescent="0.25">
      <c r="A536" s="7" t="s">
        <v>5023</v>
      </c>
      <c r="B536" s="7" t="s">
        <v>1337</v>
      </c>
      <c r="C536" s="7" t="s">
        <v>28</v>
      </c>
      <c r="D536" s="7" t="s">
        <v>1318</v>
      </c>
      <c r="E536" s="15">
        <f>'Нормы и нормо-часы'!F1716</f>
        <v>2</v>
      </c>
      <c r="F536" s="8">
        <f>'Нормы и нормо-часы'!K1716</f>
        <v>1100</v>
      </c>
      <c r="G536" s="8">
        <f>Расценки!F1715</f>
        <v>1400</v>
      </c>
      <c r="H536" s="10">
        <f>'Нормы и нормо-часы'!W1716</f>
        <v>0.21428571428571427</v>
      </c>
      <c r="I536" s="9">
        <f>Расценки!H1715</f>
        <v>1467</v>
      </c>
      <c r="J536" s="10">
        <f>Расценки!J1715</f>
        <v>4.785714285714282E-2</v>
      </c>
      <c r="K536" s="8">
        <f>'Нормы и нормо-часы'!L1716</f>
        <v>1320</v>
      </c>
      <c r="L536" s="8">
        <f>Расценки!G1715</f>
        <v>1610</v>
      </c>
      <c r="M536" s="10">
        <f>'Нормы и нормо-часы'!X1716</f>
        <v>0.18012422360248448</v>
      </c>
      <c r="N536" s="9">
        <f>Расценки!I1715</f>
        <v>1760</v>
      </c>
      <c r="O536" s="10">
        <f>Расценки!K1715</f>
        <v>9.3167701863354102E-2</v>
      </c>
      <c r="P536" s="7" t="str">
        <f>TEXT('Нормы и нормо-часы'!AC1716,"0%")&amp;" / "&amp;TEXT('Нормы и нормо-часы'!AD1716,"0%")</f>
        <v>25% / 25%</v>
      </c>
    </row>
    <row r="537" spans="1:16" x14ac:dyDescent="0.25">
      <c r="A537" s="7" t="s">
        <v>5035</v>
      </c>
      <c r="B537" s="7" t="s">
        <v>5036</v>
      </c>
      <c r="C537" s="7" t="s">
        <v>50</v>
      </c>
      <c r="D537" s="7" t="s">
        <v>41</v>
      </c>
      <c r="E537" s="15">
        <f>'Нормы и нормо-часы'!F1720</f>
        <v>1.5</v>
      </c>
      <c r="F537" s="8">
        <f>'Нормы и нормо-часы'!K1720</f>
        <v>1350</v>
      </c>
      <c r="G537" s="8">
        <f>Расценки!F1719</f>
        <v>1600</v>
      </c>
      <c r="H537" s="10">
        <f>'Нормы и нормо-часы'!W1720</f>
        <v>0.15625</v>
      </c>
      <c r="I537" s="9">
        <f>Расценки!H1719</f>
        <v>1800</v>
      </c>
      <c r="J537" s="10">
        <f>Расценки!J1719</f>
        <v>0.125</v>
      </c>
      <c r="K537" s="8">
        <f>'Нормы и нормо-часы'!L1720</f>
        <v>1620</v>
      </c>
      <c r="L537" s="8">
        <f>Расценки!G1719</f>
        <v>1840</v>
      </c>
      <c r="M537" s="10">
        <f>'Нормы и нормо-часы'!X1720</f>
        <v>0.11956521739130435</v>
      </c>
      <c r="N537" s="9">
        <f>Расценки!I1719</f>
        <v>2160</v>
      </c>
      <c r="O537" s="10">
        <f>Расценки!K1719</f>
        <v>0.17391304347826098</v>
      </c>
      <c r="P537" s="7" t="str">
        <f>TEXT('Нормы и нормо-часы'!AC1720,"0%")&amp;" / "&amp;TEXT('Нормы и нормо-часы'!AD1720,"0%")</f>
        <v>25% / 25%</v>
      </c>
    </row>
    <row r="538" spans="1:16" x14ac:dyDescent="0.25">
      <c r="A538" s="7" t="s">
        <v>5038</v>
      </c>
      <c r="B538" s="7" t="s">
        <v>5039</v>
      </c>
      <c r="C538" s="7" t="s">
        <v>186</v>
      </c>
      <c r="D538" s="7" t="s">
        <v>29</v>
      </c>
      <c r="E538" s="15">
        <f>'Нормы и нормо-часы'!F1721</f>
        <v>6</v>
      </c>
      <c r="F538" s="8">
        <f>'Нормы и нормо-часы'!K1721</f>
        <v>3900</v>
      </c>
      <c r="G538" s="8">
        <f>Расценки!F1720</f>
        <v>3500</v>
      </c>
      <c r="H538" s="10">
        <f>'Нормы и нормо-часы'!W1721</f>
        <v>-0.11428571428571428</v>
      </c>
      <c r="I538" s="9">
        <f>Расценки!H1720</f>
        <v>5200</v>
      </c>
      <c r="J538" s="10">
        <f>Расценки!J1720</f>
        <v>0.48571428571428577</v>
      </c>
      <c r="K538" s="8">
        <f>'Нормы и нормо-часы'!L1721</f>
        <v>4680</v>
      </c>
      <c r="L538" s="8">
        <f>Расценки!G1720</f>
        <v>4025</v>
      </c>
      <c r="M538" s="10">
        <f>'Нормы и нормо-часы'!X1721</f>
        <v>-0.16273291925465838</v>
      </c>
      <c r="N538" s="9">
        <f>Расценки!I1720</f>
        <v>6240</v>
      </c>
      <c r="O538" s="10">
        <f>Расценки!K1720</f>
        <v>0.55031055900621118</v>
      </c>
      <c r="P538" s="7" t="str">
        <f>TEXT('Нормы и нормо-часы'!AC1721,"0%")&amp;" / "&amp;TEXT('Нормы и нормо-часы'!AD1721,"0%")</f>
        <v>25% / 25%</v>
      </c>
    </row>
    <row r="539" spans="1:16" x14ac:dyDescent="0.25">
      <c r="A539" s="7" t="s">
        <v>5042</v>
      </c>
      <c r="B539" s="7" t="s">
        <v>5043</v>
      </c>
      <c r="C539" s="7" t="s">
        <v>50</v>
      </c>
      <c r="D539" s="7" t="s">
        <v>41</v>
      </c>
      <c r="E539" s="15">
        <f>'Нормы и нормо-часы'!F1723</f>
        <v>0.6</v>
      </c>
      <c r="F539" s="8">
        <f>'Нормы и нормо-часы'!K1723</f>
        <v>540</v>
      </c>
      <c r="G539" s="8">
        <f>Расценки!F1722</f>
        <v>650</v>
      </c>
      <c r="H539" s="10">
        <f>'Нормы и нормо-часы'!W1723</f>
        <v>0.16923076923076924</v>
      </c>
      <c r="I539" s="9">
        <f>Расценки!H1722</f>
        <v>720</v>
      </c>
      <c r="J539" s="10">
        <f>Расценки!J1722</f>
        <v>0.10769230769230775</v>
      </c>
      <c r="K539" s="8">
        <f>'Нормы и нормо-часы'!L1723</f>
        <v>648</v>
      </c>
      <c r="L539" s="8">
        <f>Расценки!G1722</f>
        <v>747</v>
      </c>
      <c r="M539" s="10">
        <f>'Нормы и нормо-часы'!X1723</f>
        <v>0.13253012048192772</v>
      </c>
      <c r="N539" s="9">
        <f>Расценки!I1722</f>
        <v>864</v>
      </c>
      <c r="O539" s="10">
        <f>Расценки!K1722</f>
        <v>0.15662650602409633</v>
      </c>
      <c r="P539" s="7" t="str">
        <f>TEXT('Нормы и нормо-часы'!AC1723,"0%")&amp;" / "&amp;TEXT('Нормы и нормо-часы'!AD1723,"0%")</f>
        <v>25% / 25%</v>
      </c>
    </row>
    <row r="540" spans="1:16" x14ac:dyDescent="0.25">
      <c r="A540" s="7" t="s">
        <v>5046</v>
      </c>
      <c r="B540" s="7" t="s">
        <v>5047</v>
      </c>
      <c r="C540" s="7" t="s">
        <v>54</v>
      </c>
      <c r="D540" s="7" t="s">
        <v>269</v>
      </c>
      <c r="E540" s="15">
        <f>'Нормы и нормо-часы'!F1725</f>
        <v>1.2</v>
      </c>
      <c r="F540" s="8">
        <f>'Нормы и нормо-часы'!K1725</f>
        <v>1080</v>
      </c>
      <c r="G540" s="8">
        <f>Расценки!F1724</f>
        <v>1500</v>
      </c>
      <c r="H540" s="10">
        <f>'Нормы и нормо-часы'!W1725</f>
        <v>0.28000000000000003</v>
      </c>
      <c r="I540" s="9">
        <f>Расценки!H1724</f>
        <v>1500</v>
      </c>
      <c r="J540" s="10">
        <f>Расценки!J1724</f>
        <v>0</v>
      </c>
      <c r="K540" s="8">
        <f>'Нормы и нормо-часы'!L1725</f>
        <v>1296</v>
      </c>
      <c r="L540" s="8">
        <f>Расценки!G1724</f>
        <v>1725</v>
      </c>
      <c r="M540" s="10">
        <f>'Нормы и нормо-часы'!X1725</f>
        <v>0.24869565217391304</v>
      </c>
      <c r="N540" s="9">
        <f>Расценки!I1724</f>
        <v>1728</v>
      </c>
      <c r="O540" s="10">
        <f>Расценки!K1724</f>
        <v>1.7391304347826875E-3</v>
      </c>
      <c r="P540" s="7" t="str">
        <f>TEXT('Нормы и нормо-часы'!AC1725,"0%")&amp;" / "&amp;TEXT('Нормы и нормо-часы'!AD1725,"0%")</f>
        <v>28% / 25%</v>
      </c>
    </row>
    <row r="541" spans="1:16" x14ac:dyDescent="0.25">
      <c r="A541" s="7" t="s">
        <v>5049</v>
      </c>
      <c r="B541" s="7" t="s">
        <v>1342</v>
      </c>
      <c r="C541" s="7" t="s">
        <v>28</v>
      </c>
      <c r="D541" s="7" t="s">
        <v>1318</v>
      </c>
      <c r="E541" s="15">
        <f>'Нормы и нормо-часы'!F1726</f>
        <v>0.25</v>
      </c>
      <c r="F541" s="8">
        <f>'Нормы и нормо-часы'!K1726</f>
        <v>138</v>
      </c>
      <c r="G541" s="8">
        <f>Расценки!F1725</f>
        <v>180</v>
      </c>
      <c r="H541" s="10">
        <f>'Нормы и нормо-часы'!W1726</f>
        <v>0.23333333333333334</v>
      </c>
      <c r="I541" s="9">
        <f>Расценки!H1725</f>
        <v>184</v>
      </c>
      <c r="J541" s="10">
        <f>Расценки!J1725</f>
        <v>2.2222222222222143E-2</v>
      </c>
      <c r="K541" s="8">
        <f>'Нормы и нормо-часы'!L1726</f>
        <v>165</v>
      </c>
      <c r="L541" s="8">
        <f>Расценки!G1725</f>
        <v>207</v>
      </c>
      <c r="M541" s="10">
        <f>'Нормы и нормо-часы'!X1726</f>
        <v>0.20289855072463769</v>
      </c>
      <c r="N541" s="9">
        <f>Расценки!I1725</f>
        <v>220</v>
      </c>
      <c r="O541" s="10">
        <f>Расценки!K1725</f>
        <v>6.2801932367149815E-2</v>
      </c>
      <c r="P541" s="7" t="str">
        <f>TEXT('Нормы и нормо-часы'!AC1726,"0%")&amp;" / "&amp;TEXT('Нормы и нормо-часы'!AD1726,"0%")</f>
        <v>25% / 25%</v>
      </c>
    </row>
    <row r="542" spans="1:16" x14ac:dyDescent="0.25">
      <c r="A542" s="7" t="s">
        <v>5108</v>
      </c>
      <c r="B542" s="7" t="s">
        <v>5109</v>
      </c>
      <c r="C542" s="7" t="s">
        <v>28</v>
      </c>
      <c r="D542" s="7" t="s">
        <v>29</v>
      </c>
      <c r="E542" s="15">
        <f>'Нормы и нормо-часы'!F1748</f>
        <v>0.8</v>
      </c>
      <c r="F542" s="8">
        <f>'Нормы и нормо-часы'!K1748</f>
        <v>520</v>
      </c>
      <c r="G542" s="8">
        <f>Расценки!F1747</f>
        <v>650</v>
      </c>
      <c r="H542" s="10">
        <f>'Нормы и нормо-часы'!W1748</f>
        <v>0.2</v>
      </c>
      <c r="I542" s="9">
        <f>Расценки!H1747</f>
        <v>694</v>
      </c>
      <c r="J542" s="10">
        <f>Расценки!J1747</f>
        <v>6.7692307692307718E-2</v>
      </c>
      <c r="K542" s="8">
        <f>'Нормы и нормо-часы'!L1748</f>
        <v>624</v>
      </c>
      <c r="L542" s="8">
        <f>Расценки!G1747</f>
        <v>747</v>
      </c>
      <c r="M542" s="10">
        <f>'Нормы и нормо-часы'!X1748</f>
        <v>0.1646586345381526</v>
      </c>
      <c r="N542" s="9">
        <f>Расценки!I1747</f>
        <v>832</v>
      </c>
      <c r="O542" s="10">
        <f>Расценки!K1747</f>
        <v>0.11378848728246327</v>
      </c>
      <c r="P542" s="7" t="str">
        <f>TEXT('Нормы и нормо-часы'!AC1748,"0%")&amp;" / "&amp;TEXT('Нормы и нормо-часы'!AD1748,"0%")</f>
        <v>25% / 25%</v>
      </c>
    </row>
    <row r="543" spans="1:16" x14ac:dyDescent="0.25">
      <c r="A543" s="7" t="s">
        <v>5110</v>
      </c>
      <c r="B543" s="7" t="s">
        <v>5111</v>
      </c>
      <c r="C543" s="7" t="s">
        <v>28</v>
      </c>
      <c r="D543" s="7" t="s">
        <v>29</v>
      </c>
      <c r="E543" s="15">
        <f>'Нормы и нормо-часы'!F1749</f>
        <v>0.7</v>
      </c>
      <c r="F543" s="8">
        <f>'Нормы и нормо-часы'!K1749</f>
        <v>455</v>
      </c>
      <c r="G543" s="8">
        <f>Расценки!F1748</f>
        <v>550</v>
      </c>
      <c r="H543" s="10">
        <f>'Нормы и нормо-часы'!W1749</f>
        <v>0.17272727272727273</v>
      </c>
      <c r="I543" s="9">
        <f>Расценки!H1748</f>
        <v>607</v>
      </c>
      <c r="J543" s="10">
        <f>Расценки!J1748</f>
        <v>0.10363636363636353</v>
      </c>
      <c r="K543" s="8">
        <f>'Нормы и нормо-часы'!L1749</f>
        <v>546</v>
      </c>
      <c r="L543" s="8">
        <f>Расценки!G1748</f>
        <v>632</v>
      </c>
      <c r="M543" s="10">
        <f>'Нормы и нормо-часы'!X1749</f>
        <v>0.13607594936708861</v>
      </c>
      <c r="N543" s="9">
        <f>Расценки!I1748</f>
        <v>728</v>
      </c>
      <c r="O543" s="10">
        <f>Расценки!K1748</f>
        <v>0.15189873417721511</v>
      </c>
      <c r="P543" s="7" t="str">
        <f>TEXT('Нормы и нормо-часы'!AC1749,"0%")&amp;" / "&amp;TEXT('Нормы и нормо-часы'!AD1749,"0%")</f>
        <v>25% / 25%</v>
      </c>
    </row>
    <row r="544" spans="1:16" x14ac:dyDescent="0.25">
      <c r="A544" s="7" t="s">
        <v>5112</v>
      </c>
      <c r="B544" s="7" t="s">
        <v>5113</v>
      </c>
      <c r="C544" s="7" t="s">
        <v>28</v>
      </c>
      <c r="D544" s="7" t="s">
        <v>29</v>
      </c>
      <c r="E544" s="15">
        <f>'Нормы и нормо-часы'!F1750</f>
        <v>0.9</v>
      </c>
      <c r="F544" s="8">
        <f>'Нормы и нормо-часы'!K1750</f>
        <v>585</v>
      </c>
      <c r="G544" s="8">
        <f>Расценки!F1749</f>
        <v>750</v>
      </c>
      <c r="H544" s="10">
        <f>'Нормы и нормо-часы'!W1750</f>
        <v>0.22</v>
      </c>
      <c r="I544" s="9">
        <f>Расценки!H1749</f>
        <v>780</v>
      </c>
      <c r="J544" s="10">
        <f>Расценки!J1749</f>
        <v>4.0000000000000036E-2</v>
      </c>
      <c r="K544" s="8">
        <f>'Нормы и нормо-часы'!L1750</f>
        <v>702</v>
      </c>
      <c r="L544" s="8">
        <f>Расценки!G1749</f>
        <v>862</v>
      </c>
      <c r="M544" s="10">
        <f>'Нормы и нормо-часы'!X1750</f>
        <v>0.18561484918793503</v>
      </c>
      <c r="N544" s="9">
        <f>Расценки!I1749</f>
        <v>936</v>
      </c>
      <c r="O544" s="10">
        <f>Расценки!K1749</f>
        <v>8.5846867749419964E-2</v>
      </c>
      <c r="P544" s="7" t="str">
        <f>TEXT('Нормы и нормо-часы'!AC1750,"0%")&amp;" / "&amp;TEXT('Нормы и нормо-часы'!AD1750,"0%")</f>
        <v>25% / 25%</v>
      </c>
    </row>
    <row r="545" spans="1:16" x14ac:dyDescent="0.25">
      <c r="A545" s="7" t="s">
        <v>5117</v>
      </c>
      <c r="B545" s="7" t="s">
        <v>5118</v>
      </c>
      <c r="C545" s="7" t="s">
        <v>54</v>
      </c>
      <c r="D545" s="7" t="s">
        <v>269</v>
      </c>
      <c r="E545" s="15">
        <f>'Нормы и нормо-часы'!F1752</f>
        <v>1.8</v>
      </c>
      <c r="F545" s="8">
        <f>'Нормы и нормо-часы'!K1752</f>
        <v>1620</v>
      </c>
      <c r="G545" s="8">
        <f>Расценки!F1751</f>
        <v>2200</v>
      </c>
      <c r="H545" s="10">
        <f>'Нормы и нормо-часы'!W1752</f>
        <v>0.26363636363636361</v>
      </c>
      <c r="I545" s="9">
        <f>Расценки!H1751</f>
        <v>2200</v>
      </c>
      <c r="J545" s="10">
        <f>Расценки!J1751</f>
        <v>0</v>
      </c>
      <c r="K545" s="8">
        <f>'Нормы и нормо-часы'!L1752</f>
        <v>1944</v>
      </c>
      <c r="L545" s="8">
        <f>Расценки!G1751</f>
        <v>2530</v>
      </c>
      <c r="M545" s="10">
        <f>'Нормы и нормо-часы'!X1752</f>
        <v>0.23162055335968379</v>
      </c>
      <c r="N545" s="9">
        <f>Расценки!I1751</f>
        <v>2592</v>
      </c>
      <c r="O545" s="10">
        <f>Расценки!K1751</f>
        <v>2.4505928853755021E-2</v>
      </c>
      <c r="P545" s="7" t="str">
        <f>TEXT('Нормы и нормо-часы'!AC1752,"0%")&amp;" / "&amp;TEXT('Нормы и нормо-часы'!AD1752,"0%")</f>
        <v>26% / 25%</v>
      </c>
    </row>
    <row r="546" spans="1:16" x14ac:dyDescent="0.25">
      <c r="A546" s="7" t="s">
        <v>5119</v>
      </c>
      <c r="B546" s="7" t="s">
        <v>5120</v>
      </c>
      <c r="C546" s="7" t="s">
        <v>54</v>
      </c>
      <c r="D546" s="7" t="s">
        <v>269</v>
      </c>
      <c r="E546" s="15">
        <f>'Нормы и нормо-часы'!F1753</f>
        <v>1.6</v>
      </c>
      <c r="F546" s="8">
        <f>'Нормы и нормо-часы'!K1753</f>
        <v>1440</v>
      </c>
      <c r="G546" s="8">
        <f>Расценки!F1752</f>
        <v>1900</v>
      </c>
      <c r="H546" s="10">
        <f>'Нормы и нормо-часы'!W1753</f>
        <v>0.24210526315789474</v>
      </c>
      <c r="I546" s="9">
        <f>Расценки!H1752</f>
        <v>1920</v>
      </c>
      <c r="J546" s="10">
        <f>Расценки!J1752</f>
        <v>1.0526315789473717E-2</v>
      </c>
      <c r="K546" s="8">
        <f>'Нормы и нормо-часы'!L1753</f>
        <v>1728</v>
      </c>
      <c r="L546" s="8">
        <f>Расценки!G1752</f>
        <v>2185</v>
      </c>
      <c r="M546" s="10">
        <f>'Нормы и нормо-часы'!X1753</f>
        <v>0.20915331807780321</v>
      </c>
      <c r="N546" s="9">
        <f>Расценки!I1752</f>
        <v>2304</v>
      </c>
      <c r="O546" s="10">
        <f>Расценки!K1752</f>
        <v>5.4462242562929086E-2</v>
      </c>
      <c r="P546" s="7" t="str">
        <f>TEXT('Нормы и нормо-часы'!AC1753,"0%")&amp;" / "&amp;TEXT('Нормы и нормо-часы'!AD1753,"0%")</f>
        <v>25% / 25%</v>
      </c>
    </row>
    <row r="547" spans="1:16" x14ac:dyDescent="0.25">
      <c r="A547" s="7" t="s">
        <v>5121</v>
      </c>
      <c r="B547" s="7" t="s">
        <v>5122</v>
      </c>
      <c r="C547" s="7" t="s">
        <v>54</v>
      </c>
      <c r="D547" s="7" t="s">
        <v>269</v>
      </c>
      <c r="E547" s="15">
        <f>'Нормы и нормо-часы'!F1754</f>
        <v>1.4</v>
      </c>
      <c r="F547" s="8">
        <f>'Нормы и нормо-часы'!K1754</f>
        <v>1260</v>
      </c>
      <c r="G547" s="8">
        <f>Расценки!F1753</f>
        <v>1600</v>
      </c>
      <c r="H547" s="10">
        <f>'Нормы и нормо-часы'!W1754</f>
        <v>0.21249999999999999</v>
      </c>
      <c r="I547" s="9">
        <f>Расценки!H1753</f>
        <v>1680</v>
      </c>
      <c r="J547" s="10">
        <f>Расценки!J1753</f>
        <v>5.0000000000000044E-2</v>
      </c>
      <c r="K547" s="8">
        <f>'Нормы и нормо-часы'!L1754</f>
        <v>1512</v>
      </c>
      <c r="L547" s="8">
        <f>Расценки!G1753</f>
        <v>1840</v>
      </c>
      <c r="M547" s="10">
        <f>'Нормы и нормо-часы'!X1754</f>
        <v>0.17826086956521739</v>
      </c>
      <c r="N547" s="9">
        <f>Расценки!I1753</f>
        <v>2016</v>
      </c>
      <c r="O547" s="10">
        <f>Расценки!K1753</f>
        <v>9.565217391304337E-2</v>
      </c>
      <c r="P547" s="7" t="str">
        <f>TEXT('Нормы и нормо-часы'!AC1754,"0%")&amp;" / "&amp;TEXT('Нормы и нормо-часы'!AD1754,"0%")</f>
        <v>25% / 25%</v>
      </c>
    </row>
    <row r="548" spans="1:16" x14ac:dyDescent="0.25">
      <c r="A548" s="7" t="s">
        <v>5123</v>
      </c>
      <c r="B548" s="7" t="s">
        <v>5124</v>
      </c>
      <c r="C548" s="7" t="s">
        <v>54</v>
      </c>
      <c r="D548" s="7" t="s">
        <v>269</v>
      </c>
      <c r="E548" s="15">
        <f>'Нормы и нормо-часы'!F1755</f>
        <v>1</v>
      </c>
      <c r="F548" s="8">
        <f>'Нормы и нормо-часы'!K1755</f>
        <v>900</v>
      </c>
      <c r="G548" s="8">
        <f>Расценки!F1754</f>
        <v>1100</v>
      </c>
      <c r="H548" s="10">
        <f>'Нормы и нормо-часы'!W1755</f>
        <v>0.18181818181818182</v>
      </c>
      <c r="I548" s="9">
        <f>Расценки!H1754</f>
        <v>1200</v>
      </c>
      <c r="J548" s="10">
        <f>Расценки!J1754</f>
        <v>9.0909090909090828E-2</v>
      </c>
      <c r="K548" s="8">
        <f>'Нормы и нормо-часы'!L1755</f>
        <v>1080</v>
      </c>
      <c r="L548" s="8">
        <f>Расценки!G1754</f>
        <v>1265</v>
      </c>
      <c r="M548" s="10">
        <f>'Нормы и нормо-часы'!X1755</f>
        <v>0.14624505928853754</v>
      </c>
      <c r="N548" s="9">
        <f>Расценки!I1754</f>
        <v>1440</v>
      </c>
      <c r="O548" s="10">
        <f>Расценки!K1754</f>
        <v>0.13833992094861669</v>
      </c>
      <c r="P548" s="7" t="str">
        <f>TEXT('Нормы и нормо-часы'!AC1755,"0%")&amp;" / "&amp;TEXT('Нормы и нормо-часы'!AD1755,"0%")</f>
        <v>25% / 25%</v>
      </c>
    </row>
    <row r="549" spans="1:16" x14ac:dyDescent="0.25">
      <c r="A549" s="7" t="s">
        <v>5135</v>
      </c>
      <c r="B549" s="7" t="s">
        <v>5136</v>
      </c>
      <c r="C549" s="7" t="s">
        <v>54</v>
      </c>
      <c r="D549" s="7" t="s">
        <v>29</v>
      </c>
      <c r="E549" s="15">
        <f>'Нормы и нормо-часы'!F1760</f>
        <v>1</v>
      </c>
      <c r="F549" s="8">
        <f>'Нормы и нормо-часы'!K1760</f>
        <v>650</v>
      </c>
      <c r="G549" s="8">
        <f>Расценки!F1759</f>
        <v>850</v>
      </c>
      <c r="H549" s="10">
        <f>'Нормы и нормо-часы'!W1760</f>
        <v>0.23529411764705882</v>
      </c>
      <c r="I549" s="9">
        <f>Расценки!H1759</f>
        <v>867</v>
      </c>
      <c r="J549" s="10">
        <f>Расценки!J1759</f>
        <v>2.0000000000000018E-2</v>
      </c>
      <c r="K549" s="8">
        <f>'Нормы и нормо-часы'!L1760</f>
        <v>780</v>
      </c>
      <c r="L549" s="8">
        <f>Расценки!G1759</f>
        <v>977</v>
      </c>
      <c r="M549" s="10">
        <f>'Нормы и нормо-часы'!X1760</f>
        <v>0.20163766632548619</v>
      </c>
      <c r="N549" s="9">
        <f>Расценки!I1759</f>
        <v>1040</v>
      </c>
      <c r="O549" s="10">
        <f>Расценки!K1759</f>
        <v>6.4483111566018492E-2</v>
      </c>
      <c r="P549" s="7" t="str">
        <f>TEXT('Нормы и нормо-часы'!AC1760,"0%")&amp;" / "&amp;TEXT('Нормы и нормо-часы'!AD1760,"0%")</f>
        <v>25% / 25%</v>
      </c>
    </row>
    <row r="550" spans="1:16" x14ac:dyDescent="0.25">
      <c r="A550" s="7" t="s">
        <v>5139</v>
      </c>
      <c r="B550" s="7" t="s">
        <v>5140</v>
      </c>
      <c r="C550" s="7" t="s">
        <v>54</v>
      </c>
      <c r="D550" s="7" t="s">
        <v>29</v>
      </c>
      <c r="E550" s="15">
        <f>'Нормы и нормо-часы'!F1761</f>
        <v>0.3</v>
      </c>
      <c r="F550" s="8">
        <f>'Нормы и нормо-часы'!K1761</f>
        <v>195</v>
      </c>
      <c r="G550" s="8">
        <f>Расценки!F1760</f>
        <v>250</v>
      </c>
      <c r="H550" s="10">
        <f>'Нормы и нормо-часы'!W1761</f>
        <v>0.22</v>
      </c>
      <c r="I550" s="9">
        <f>Расценки!H1760</f>
        <v>260</v>
      </c>
      <c r="J550" s="10">
        <f>Расценки!J1760</f>
        <v>4.0000000000000036E-2</v>
      </c>
      <c r="K550" s="8">
        <f>'Нормы и нормо-часы'!L1761</f>
        <v>234</v>
      </c>
      <c r="L550" s="8">
        <f>Расценки!G1760</f>
        <v>288</v>
      </c>
      <c r="M550" s="10">
        <f>'Нормы и нормо-часы'!X1761</f>
        <v>0.1875</v>
      </c>
      <c r="N550" s="9">
        <f>Расценки!I1760</f>
        <v>312</v>
      </c>
      <c r="O550" s="10">
        <f>Расценки!K1760</f>
        <v>8.3333333333333259E-2</v>
      </c>
      <c r="P550" s="7" t="str">
        <f>TEXT('Нормы и нормо-часы'!AC1761,"0%")&amp;" / "&amp;TEXT('Нормы и нормо-часы'!AD1761,"0%")</f>
        <v>25% / 25%</v>
      </c>
    </row>
    <row r="551" spans="1:16" x14ac:dyDescent="0.25">
      <c r="A551" s="7" t="s">
        <v>5143</v>
      </c>
      <c r="B551" s="7" t="s">
        <v>5144</v>
      </c>
      <c r="C551" s="7" t="s">
        <v>50</v>
      </c>
      <c r="D551" s="7" t="s">
        <v>29</v>
      </c>
      <c r="E551" s="15">
        <f>'Нормы и нормо-часы'!F1763</f>
        <v>0.25</v>
      </c>
      <c r="F551" s="8">
        <f>'Нормы и нормо-часы'!K1763</f>
        <v>163</v>
      </c>
      <c r="G551" s="8">
        <f>Расценки!F1762</f>
        <v>180</v>
      </c>
      <c r="H551" s="10">
        <f>'Нормы и нормо-часы'!W1763</f>
        <v>9.4444444444444442E-2</v>
      </c>
      <c r="I551" s="9">
        <f>Расценки!H1762</f>
        <v>218</v>
      </c>
      <c r="J551" s="10">
        <f>Расценки!J1762</f>
        <v>0.21111111111111103</v>
      </c>
      <c r="K551" s="8">
        <f>'Нормы и нормо-часы'!L1763</f>
        <v>195</v>
      </c>
      <c r="L551" s="8">
        <f>Расценки!G1762</f>
        <v>207</v>
      </c>
      <c r="M551" s="10">
        <f>'Нормы и нормо-часы'!X1763</f>
        <v>5.7971014492753624E-2</v>
      </c>
      <c r="N551" s="9">
        <f>Расценки!I1762</f>
        <v>260</v>
      </c>
      <c r="O551" s="10">
        <f>Расценки!K1762</f>
        <v>0.2560386473429952</v>
      </c>
      <c r="P551" s="7" t="str">
        <f>TEXT('Нормы и нормо-часы'!AC1763,"0%")&amp;" / "&amp;TEXT('Нормы и нормо-часы'!AD1763,"0%")</f>
        <v>25% / 25%</v>
      </c>
    </row>
    <row r="552" spans="1:16" x14ac:dyDescent="0.25">
      <c r="A552" s="7" t="s">
        <v>5145</v>
      </c>
      <c r="B552" s="7" t="s">
        <v>5146</v>
      </c>
      <c r="C552" s="7" t="s">
        <v>54</v>
      </c>
      <c r="D552" s="7" t="s">
        <v>269</v>
      </c>
      <c r="E552" s="15">
        <f>'Нормы и нормо-часы'!F1764</f>
        <v>0.35</v>
      </c>
      <c r="F552" s="8">
        <f>'Нормы и нормо-часы'!K1764</f>
        <v>315</v>
      </c>
      <c r="G552" s="8">
        <f>Расценки!F1763</f>
        <v>350</v>
      </c>
      <c r="H552" s="10">
        <f>'Нормы и нормо-часы'!W1764</f>
        <v>0.1</v>
      </c>
      <c r="I552" s="9">
        <f>Расценки!H1763</f>
        <v>420</v>
      </c>
      <c r="J552" s="10">
        <f>Расценки!J1763</f>
        <v>0.19999999999999996</v>
      </c>
      <c r="K552" s="8">
        <f>'Нормы и нормо-часы'!L1764</f>
        <v>378</v>
      </c>
      <c r="L552" s="8">
        <f>Расценки!G1763</f>
        <v>402</v>
      </c>
      <c r="M552" s="10">
        <f>'Нормы и нормо-часы'!X1764</f>
        <v>5.9701492537313432E-2</v>
      </c>
      <c r="N552" s="9">
        <f>Расценки!I1763</f>
        <v>504</v>
      </c>
      <c r="O552" s="10">
        <f>Расценки!K1763</f>
        <v>0.25373134328358216</v>
      </c>
      <c r="P552" s="7" t="str">
        <f>TEXT('Нормы и нормо-часы'!AC1764,"0%")&amp;" / "&amp;TEXT('Нормы и нормо-часы'!AD1764,"0%")</f>
        <v>25% / 25%</v>
      </c>
    </row>
    <row r="553" spans="1:16" x14ac:dyDescent="0.25">
      <c r="A553" s="7" t="s">
        <v>5147</v>
      </c>
      <c r="B553" s="7" t="s">
        <v>5148</v>
      </c>
      <c r="C553" s="7" t="s">
        <v>54</v>
      </c>
      <c r="D553" s="7" t="s">
        <v>269</v>
      </c>
      <c r="E553" s="15">
        <f>'Нормы и нормо-часы'!F1765</f>
        <v>1.4</v>
      </c>
      <c r="F553" s="8">
        <f>'Нормы и нормо-часы'!K1765</f>
        <v>1260</v>
      </c>
      <c r="G553" s="8">
        <f>Расценки!F1764</f>
        <v>1600</v>
      </c>
      <c r="H553" s="10">
        <f>'Нормы и нормо-часы'!W1765</f>
        <v>0.21249999999999999</v>
      </c>
      <c r="I553" s="9">
        <f>Расценки!H1764</f>
        <v>1680</v>
      </c>
      <c r="J553" s="10">
        <f>Расценки!J1764</f>
        <v>5.0000000000000044E-2</v>
      </c>
      <c r="K553" s="8">
        <f>'Нормы и нормо-часы'!L1765</f>
        <v>1512</v>
      </c>
      <c r="L553" s="8">
        <f>Расценки!G1764</f>
        <v>1840</v>
      </c>
      <c r="M553" s="10">
        <f>'Нормы и нормо-часы'!X1765</f>
        <v>0.17826086956521739</v>
      </c>
      <c r="N553" s="9">
        <f>Расценки!I1764</f>
        <v>2016</v>
      </c>
      <c r="O553" s="10">
        <f>Расценки!K1764</f>
        <v>9.565217391304337E-2</v>
      </c>
      <c r="P553" s="7" t="str">
        <f>TEXT('Нормы и нормо-часы'!AC1765,"0%")&amp;" / "&amp;TEXT('Нормы и нормо-часы'!AD1765,"0%")</f>
        <v>25% / 25%</v>
      </c>
    </row>
    <row r="554" spans="1:16" x14ac:dyDescent="0.25">
      <c r="A554" s="7" t="s">
        <v>5166</v>
      </c>
      <c r="B554" s="7" t="s">
        <v>5167</v>
      </c>
      <c r="C554" s="7" t="s">
        <v>28</v>
      </c>
      <c r="D554" s="7" t="s">
        <v>29</v>
      </c>
      <c r="E554" s="15">
        <f>'Нормы и нормо-часы'!F1772</f>
        <v>1.2</v>
      </c>
      <c r="F554" s="8">
        <f>'Нормы и нормо-часы'!K1772</f>
        <v>780</v>
      </c>
      <c r="G554" s="8">
        <f>Расценки!F1771</f>
        <v>900</v>
      </c>
      <c r="H554" s="10">
        <f>'Нормы и нормо-часы'!W1772</f>
        <v>0.13333333333333333</v>
      </c>
      <c r="I554" s="9">
        <f>Расценки!H1771</f>
        <v>1040</v>
      </c>
      <c r="J554" s="10">
        <f>Расценки!J1771</f>
        <v>0.15555555555555545</v>
      </c>
      <c r="K554" s="8">
        <f>'Нормы и нормо-часы'!L1772</f>
        <v>936</v>
      </c>
      <c r="L554" s="8">
        <f>Расценки!G1771</f>
        <v>1035</v>
      </c>
      <c r="M554" s="10">
        <f>'Нормы и нормо-часы'!X1772</f>
        <v>9.5652173913043481E-2</v>
      </c>
      <c r="N554" s="9">
        <f>Расценки!I1771</f>
        <v>1248</v>
      </c>
      <c r="O554" s="10">
        <f>Расценки!K1771</f>
        <v>0.20579710144927543</v>
      </c>
      <c r="P554" s="7" t="str">
        <f>TEXT('Нормы и нормо-часы'!AC1772,"0%")&amp;" / "&amp;TEXT('Нормы и нормо-часы'!AD1772,"0%")</f>
        <v>25% / 25%</v>
      </c>
    </row>
    <row r="555" spans="1:16" x14ac:dyDescent="0.25">
      <c r="A555" s="7" t="s">
        <v>5180</v>
      </c>
      <c r="B555" s="7" t="s">
        <v>5181</v>
      </c>
      <c r="C555" s="7" t="s">
        <v>186</v>
      </c>
      <c r="D555" s="7" t="s">
        <v>41</v>
      </c>
      <c r="E555" s="15">
        <f>'Нормы и нормо-часы'!F1778</f>
        <v>75</v>
      </c>
      <c r="F555" s="8">
        <f>'Нормы и нормо-часы'!K1778</f>
        <v>67500</v>
      </c>
      <c r="G555" s="8">
        <f>Расценки!F1777</f>
        <v>90000</v>
      </c>
      <c r="H555" s="10">
        <f>'Нормы и нормо-часы'!W1778</f>
        <v>0.25</v>
      </c>
      <c r="I555" s="9">
        <f>Расценки!H1777</f>
        <v>90000</v>
      </c>
      <c r="J555" s="10">
        <f>Расценки!J1777</f>
        <v>0</v>
      </c>
      <c r="K555" s="8">
        <f>'Нормы и нормо-часы'!L1778</f>
        <v>81000</v>
      </c>
      <c r="L555" s="8">
        <f>Расценки!G1777</f>
        <v>103500</v>
      </c>
      <c r="M555" s="10">
        <f>'Нормы и нормо-часы'!X1778</f>
        <v>0.21739130434782608</v>
      </c>
      <c r="N555" s="9">
        <f>Расценки!I1777</f>
        <v>108000</v>
      </c>
      <c r="O555" s="10">
        <f>Расценки!K1777</f>
        <v>4.3478260869565188E-2</v>
      </c>
      <c r="P555" s="7" t="str">
        <f>TEXT('Нормы и нормо-часы'!AC1778,"0%")&amp;" / "&amp;TEXT('Нормы и нормо-часы'!AD1778,"0%")</f>
        <v>25% / 25%</v>
      </c>
    </row>
    <row r="556" spans="1:16" x14ac:dyDescent="0.25">
      <c r="A556" s="7" t="s">
        <v>5185</v>
      </c>
      <c r="B556" s="7" t="s">
        <v>5186</v>
      </c>
      <c r="C556" s="7" t="s">
        <v>54</v>
      </c>
      <c r="D556" s="7" t="s">
        <v>279</v>
      </c>
      <c r="E556" s="15">
        <f>'Нормы и нормо-часы'!F1780</f>
        <v>0.05</v>
      </c>
      <c r="F556" s="8">
        <f>'Нормы и нормо-часы'!K1780</f>
        <v>38</v>
      </c>
      <c r="G556" s="8">
        <f>Расценки!F1779</f>
        <v>50</v>
      </c>
      <c r="H556" s="10">
        <f>'Нормы и нормо-часы'!W1780</f>
        <v>0.24</v>
      </c>
      <c r="I556" s="9">
        <f>Расценки!H1779</f>
        <v>51</v>
      </c>
      <c r="J556" s="10">
        <f>Расценки!J1779</f>
        <v>2.0000000000000018E-2</v>
      </c>
      <c r="K556" s="8">
        <f>'Нормы и нормо-часы'!L1780</f>
        <v>45</v>
      </c>
      <c r="L556" s="8">
        <f>Расценки!G1779</f>
        <v>57.5</v>
      </c>
      <c r="M556" s="10">
        <f>'Нормы и нормо-часы'!X1780</f>
        <v>0.21739130434782608</v>
      </c>
      <c r="N556" s="9">
        <f>Расценки!I1779</f>
        <v>60</v>
      </c>
      <c r="O556" s="10">
        <f>Расценки!K1779</f>
        <v>4.3478260869565188E-2</v>
      </c>
      <c r="P556" s="7" t="str">
        <f>TEXT('Нормы и нормо-часы'!AC1780,"0%")&amp;" / "&amp;TEXT('Нормы и нормо-часы'!AD1780,"0%")</f>
        <v>25% / 25%</v>
      </c>
    </row>
    <row r="557" spans="1:16" x14ac:dyDescent="0.25">
      <c r="A557" s="7" t="s">
        <v>5187</v>
      </c>
      <c r="B557" s="7" t="s">
        <v>5188</v>
      </c>
      <c r="C557" s="7" t="s">
        <v>54</v>
      </c>
      <c r="D557" s="7" t="s">
        <v>41</v>
      </c>
      <c r="E557" s="15">
        <f>'Нормы и нормо-часы'!F1781</f>
        <v>0.5</v>
      </c>
      <c r="F557" s="8">
        <f>'Нормы и нормо-часы'!K1781</f>
        <v>450</v>
      </c>
      <c r="G557" s="8">
        <f>Расценки!F1780</f>
        <v>550</v>
      </c>
      <c r="H557" s="10">
        <f>'Нормы и нормо-часы'!W1781</f>
        <v>0.18181818181818182</v>
      </c>
      <c r="I557" s="9">
        <f>Расценки!H1780</f>
        <v>600</v>
      </c>
      <c r="J557" s="10">
        <f>Расценки!J1780</f>
        <v>9.0909090909090828E-2</v>
      </c>
      <c r="K557" s="8">
        <f>'Нормы и нормо-часы'!L1781</f>
        <v>540</v>
      </c>
      <c r="L557" s="8">
        <f>Расценки!G1780</f>
        <v>632</v>
      </c>
      <c r="M557" s="10">
        <f>'Нормы и нормо-часы'!X1781</f>
        <v>0.14556962025316456</v>
      </c>
      <c r="N557" s="9">
        <f>Расценки!I1780</f>
        <v>720</v>
      </c>
      <c r="O557" s="10">
        <f>Расценки!K1780</f>
        <v>0.139240506329114</v>
      </c>
      <c r="P557" s="7" t="str">
        <f>TEXT('Нормы и нормо-часы'!AC1781,"0%")&amp;" / "&amp;TEXT('Нормы и нормо-часы'!AD1781,"0%")</f>
        <v>25% / 25%</v>
      </c>
    </row>
    <row r="558" spans="1:16" x14ac:dyDescent="0.25">
      <c r="A558" s="7" t="s">
        <v>5190</v>
      </c>
      <c r="B558" s="7" t="s">
        <v>5191</v>
      </c>
      <c r="C558" s="7" t="s">
        <v>54</v>
      </c>
      <c r="D558" s="7" t="s">
        <v>279</v>
      </c>
      <c r="E558" s="15">
        <f>'Нормы и нормо-часы'!F1783</f>
        <v>0.08</v>
      </c>
      <c r="F558" s="8">
        <f>'Нормы и нормо-часы'!K1783</f>
        <v>60</v>
      </c>
      <c r="G558" s="8">
        <f>Расценки!F1782</f>
        <v>80</v>
      </c>
      <c r="H558" s="10">
        <f>'Нормы и нормо-часы'!W1783</f>
        <v>0.25</v>
      </c>
      <c r="I558" s="9">
        <f>Расценки!H1782</f>
        <v>80</v>
      </c>
      <c r="J558" s="10">
        <f>Расценки!J1782</f>
        <v>0</v>
      </c>
      <c r="K558" s="8">
        <f>'Нормы и нормо-часы'!L1783</f>
        <v>72</v>
      </c>
      <c r="L558" s="8">
        <f>Расценки!G1782</f>
        <v>92</v>
      </c>
      <c r="M558" s="10">
        <f>'Нормы и нормо-часы'!X1783</f>
        <v>0.21739130434782608</v>
      </c>
      <c r="N558" s="9">
        <f>Расценки!I1782</f>
        <v>96</v>
      </c>
      <c r="O558" s="10">
        <f>Расценки!K1782</f>
        <v>4.3478260869565188E-2</v>
      </c>
      <c r="P558" s="7" t="str">
        <f>TEXT('Нормы и нормо-часы'!AC1783,"0%")&amp;" / "&amp;TEXT('Нормы и нормо-часы'!AD1783,"0%")</f>
        <v>25% / 25%</v>
      </c>
    </row>
    <row r="559" spans="1:16" x14ac:dyDescent="0.25">
      <c r="A559" s="7" t="s">
        <v>5192</v>
      </c>
      <c r="B559" s="7" t="s">
        <v>5193</v>
      </c>
      <c r="C559" s="7" t="s">
        <v>54</v>
      </c>
      <c r="D559" s="7" t="s">
        <v>279</v>
      </c>
      <c r="E559" s="15">
        <f>'Нормы и нормо-часы'!F1784</f>
        <v>0.15</v>
      </c>
      <c r="F559" s="8">
        <f>'Нормы и нормо-часы'!K1784</f>
        <v>113</v>
      </c>
      <c r="G559" s="8">
        <f>Расценки!F1783</f>
        <v>150</v>
      </c>
      <c r="H559" s="10">
        <f>'Нормы и нормо-часы'!W1784</f>
        <v>0.24666666666666667</v>
      </c>
      <c r="I559" s="9">
        <f>Расценки!H1783</f>
        <v>151</v>
      </c>
      <c r="J559" s="10">
        <f>Расценки!J1783</f>
        <v>6.6666666666665986E-3</v>
      </c>
      <c r="K559" s="8">
        <f>'Нормы и нормо-часы'!L1784</f>
        <v>135</v>
      </c>
      <c r="L559" s="8">
        <f>Расценки!G1783</f>
        <v>172</v>
      </c>
      <c r="M559" s="10">
        <f>'Нормы и нормо-часы'!X1784</f>
        <v>0.21511627906976744</v>
      </c>
      <c r="N559" s="9">
        <f>Расценки!I1783</f>
        <v>180</v>
      </c>
      <c r="O559" s="10">
        <f>Расценки!K1783</f>
        <v>4.6511627906976827E-2</v>
      </c>
      <c r="P559" s="7" t="str">
        <f>TEXT('Нормы и нормо-часы'!AC1784,"0%")&amp;" / "&amp;TEXT('Нормы и нормо-часы'!AD1784,"0%")</f>
        <v>25% / 25%</v>
      </c>
    </row>
    <row r="560" spans="1:16" x14ac:dyDescent="0.25">
      <c r="A560" s="7" t="s">
        <v>5194</v>
      </c>
      <c r="B560" s="7" t="s">
        <v>1518</v>
      </c>
      <c r="C560" s="7" t="s">
        <v>54</v>
      </c>
      <c r="D560" s="7" t="s">
        <v>279</v>
      </c>
      <c r="E560" s="15">
        <f>'Нормы и нормо-часы'!F1785</f>
        <v>0.2</v>
      </c>
      <c r="F560" s="8">
        <f>'Нормы и нормо-часы'!K1785</f>
        <v>150</v>
      </c>
      <c r="G560" s="8">
        <f>Расценки!F1784</f>
        <v>150</v>
      </c>
      <c r="H560" s="10">
        <f>'Нормы и нормо-часы'!W1785</f>
        <v>0</v>
      </c>
      <c r="I560" s="9">
        <f>Расценки!H1784</f>
        <v>200</v>
      </c>
      <c r="J560" s="10">
        <f>Расценки!J1784</f>
        <v>0.33333333333333326</v>
      </c>
      <c r="K560" s="8">
        <f>'Нормы и нормо-часы'!L1785</f>
        <v>180</v>
      </c>
      <c r="L560" s="8">
        <f>Расценки!G1784</f>
        <v>172</v>
      </c>
      <c r="M560" s="10">
        <f>'Нормы и нормо-часы'!X1785</f>
        <v>-4.6511627906976744E-2</v>
      </c>
      <c r="N560" s="9">
        <f>Расценки!I1784</f>
        <v>240</v>
      </c>
      <c r="O560" s="10">
        <f>Расценки!K1784</f>
        <v>0.39534883720930236</v>
      </c>
      <c r="P560" s="7" t="str">
        <f>TEXT('Нормы и нормо-часы'!AC1785,"0%")&amp;" / "&amp;TEXT('Нормы и нормо-часы'!AD1785,"0%")</f>
        <v>25% / 25%</v>
      </c>
    </row>
    <row r="561" spans="1:16" x14ac:dyDescent="0.25">
      <c r="A561" s="7" t="s">
        <v>5205</v>
      </c>
      <c r="B561" s="7" t="s">
        <v>5206</v>
      </c>
      <c r="C561" s="7" t="s">
        <v>177</v>
      </c>
      <c r="D561" s="7" t="s">
        <v>41</v>
      </c>
      <c r="E561" s="15">
        <f>'Нормы и нормо-часы'!F1789</f>
        <v>0.5</v>
      </c>
      <c r="F561" s="8">
        <f>'Нормы и нормо-часы'!K1789</f>
        <v>450</v>
      </c>
      <c r="G561" s="8">
        <f>Расценки!F1788</f>
        <v>600</v>
      </c>
      <c r="H561" s="10">
        <f>'Нормы и нормо-часы'!W1789</f>
        <v>0.25</v>
      </c>
      <c r="I561" s="9">
        <f>Расценки!H1788</f>
        <v>600</v>
      </c>
      <c r="J561" s="10">
        <f>Расценки!J1788</f>
        <v>0</v>
      </c>
      <c r="K561" s="8">
        <f>'Нормы и нормо-часы'!L1789</f>
        <v>540</v>
      </c>
      <c r="L561" s="8">
        <f>Расценки!G1788</f>
        <v>690</v>
      </c>
      <c r="M561" s="10">
        <f>'Нормы и нормо-часы'!X1789</f>
        <v>0.21739130434782608</v>
      </c>
      <c r="N561" s="9">
        <f>Расценки!I1788</f>
        <v>720</v>
      </c>
      <c r="O561" s="10">
        <f>Расценки!K1788</f>
        <v>4.3478260869565188E-2</v>
      </c>
      <c r="P561" s="7" t="str">
        <f>TEXT('Нормы и нормо-часы'!AC1789,"0%")&amp;" / "&amp;TEXT('Нормы и нормо-часы'!AD1789,"0%")</f>
        <v>25% / 25%</v>
      </c>
    </row>
    <row r="562" spans="1:16" x14ac:dyDescent="0.25">
      <c r="A562" s="7" t="s">
        <v>5207</v>
      </c>
      <c r="B562" s="7" t="s">
        <v>5208</v>
      </c>
      <c r="C562" s="7" t="s">
        <v>177</v>
      </c>
      <c r="D562" s="7" t="s">
        <v>41</v>
      </c>
      <c r="E562" s="15">
        <f>'Нормы и нормо-часы'!F1790</f>
        <v>0.5</v>
      </c>
      <c r="F562" s="8">
        <f>'Нормы и нормо-часы'!K1790</f>
        <v>450</v>
      </c>
      <c r="G562" s="8">
        <f>Расценки!F1789</f>
        <v>600</v>
      </c>
      <c r="H562" s="10">
        <f>'Нормы и нормо-часы'!W1790</f>
        <v>0.25</v>
      </c>
      <c r="I562" s="9">
        <f>Расценки!H1789</f>
        <v>600</v>
      </c>
      <c r="J562" s="10">
        <f>Расценки!J1789</f>
        <v>0</v>
      </c>
      <c r="K562" s="8">
        <f>'Нормы и нормо-часы'!L1790</f>
        <v>540</v>
      </c>
      <c r="L562" s="8">
        <f>Расценки!G1789</f>
        <v>690</v>
      </c>
      <c r="M562" s="10">
        <f>'Нормы и нормо-часы'!X1790</f>
        <v>0.21739130434782608</v>
      </c>
      <c r="N562" s="9">
        <f>Расценки!I1789</f>
        <v>720</v>
      </c>
      <c r="O562" s="10">
        <f>Расценки!K1789</f>
        <v>4.3478260869565188E-2</v>
      </c>
      <c r="P562" s="7" t="str">
        <f>TEXT('Нормы и нормо-часы'!AC1790,"0%")&amp;" / "&amp;TEXT('Нормы и нормо-часы'!AD1790,"0%")</f>
        <v>25% / 25%</v>
      </c>
    </row>
    <row r="563" spans="1:16" x14ac:dyDescent="0.25">
      <c r="A563" s="7" t="s">
        <v>5209</v>
      </c>
      <c r="B563" s="7" t="s">
        <v>5210</v>
      </c>
      <c r="C563" s="7" t="s">
        <v>177</v>
      </c>
      <c r="D563" s="7" t="s">
        <v>41</v>
      </c>
      <c r="E563" s="15">
        <f>'Нормы и нормо-часы'!F1791</f>
        <v>0.6</v>
      </c>
      <c r="F563" s="8">
        <f>'Нормы и нормо-часы'!K1791</f>
        <v>540</v>
      </c>
      <c r="G563" s="8">
        <f>Расценки!F1790</f>
        <v>700</v>
      </c>
      <c r="H563" s="10">
        <f>'Нормы и нормо-часы'!W1791</f>
        <v>0.22857142857142856</v>
      </c>
      <c r="I563" s="9">
        <f>Расценки!H1790</f>
        <v>720</v>
      </c>
      <c r="J563" s="10">
        <f>Расценки!J1790</f>
        <v>2.857142857142847E-2</v>
      </c>
      <c r="K563" s="8">
        <f>'Нормы и нормо-часы'!L1791</f>
        <v>648</v>
      </c>
      <c r="L563" s="8">
        <f>Расценки!G1790</f>
        <v>805</v>
      </c>
      <c r="M563" s="10">
        <f>'Нормы и нормо-часы'!X1791</f>
        <v>0.19503105590062111</v>
      </c>
      <c r="N563" s="9">
        <f>Расценки!I1790</f>
        <v>864</v>
      </c>
      <c r="O563" s="10">
        <f>Расценки!K1790</f>
        <v>7.3291925465838403E-2</v>
      </c>
      <c r="P563" s="7" t="str">
        <f>TEXT('Нормы и нормо-часы'!AC1791,"0%")&amp;" / "&amp;TEXT('Нормы и нормо-часы'!AD1791,"0%")</f>
        <v>25% / 25%</v>
      </c>
    </row>
    <row r="564" spans="1:16" x14ac:dyDescent="0.25">
      <c r="A564" s="7" t="s">
        <v>5211</v>
      </c>
      <c r="B564" s="7" t="s">
        <v>5212</v>
      </c>
      <c r="C564" s="7" t="s">
        <v>54</v>
      </c>
      <c r="D564" s="7" t="s">
        <v>203</v>
      </c>
      <c r="E564" s="15">
        <f>'Нормы и нормо-часы'!F1792</f>
        <v>0.9</v>
      </c>
      <c r="F564" s="8">
        <f>'Нормы и нормо-часы'!K1792</f>
        <v>720</v>
      </c>
      <c r="G564" s="8">
        <f>Расценки!F1791</f>
        <v>900</v>
      </c>
      <c r="H564" s="10">
        <f>'Нормы и нормо-часы'!W1792</f>
        <v>0.2</v>
      </c>
      <c r="I564" s="9">
        <f>Расценки!H1791</f>
        <v>960</v>
      </c>
      <c r="J564" s="10">
        <f>Расценки!J1791</f>
        <v>6.6666666666666652E-2</v>
      </c>
      <c r="K564" s="8">
        <f>'Нормы и нормо-часы'!L1792</f>
        <v>855</v>
      </c>
      <c r="L564" s="8">
        <f>Расценки!G1791</f>
        <v>1035</v>
      </c>
      <c r="M564" s="10">
        <f>'Нормы и нормо-часы'!X1792</f>
        <v>0.17391304347826086</v>
      </c>
      <c r="N564" s="9">
        <f>Расценки!I1791</f>
        <v>1140</v>
      </c>
      <c r="O564" s="10">
        <f>Расценки!K1791</f>
        <v>0.10144927536231885</v>
      </c>
      <c r="P564" s="7" t="str">
        <f>TEXT('Нормы и нормо-часы'!AC1792,"0%")&amp;" / "&amp;TEXT('Нормы и нормо-часы'!AD1792,"0%")</f>
        <v>25% / 25%</v>
      </c>
    </row>
    <row r="565" spans="1:16" x14ac:dyDescent="0.25">
      <c r="A565" s="7" t="s">
        <v>5213</v>
      </c>
      <c r="B565" s="7" t="s">
        <v>5214</v>
      </c>
      <c r="C565" s="7" t="s">
        <v>40</v>
      </c>
      <c r="D565" s="7" t="s">
        <v>41</v>
      </c>
      <c r="E565" s="15">
        <f>'Нормы и нормо-часы'!F1793</f>
        <v>25</v>
      </c>
      <c r="F565" s="8">
        <f>'Нормы и нормо-часы'!K1793</f>
        <v>22500</v>
      </c>
      <c r="G565" s="8">
        <f>Расценки!F1792</f>
        <v>18000</v>
      </c>
      <c r="H565" s="10">
        <f>'Нормы и нормо-часы'!W1793</f>
        <v>-0.25</v>
      </c>
      <c r="I565" s="9">
        <f>Расценки!H1792</f>
        <v>30000</v>
      </c>
      <c r="J565" s="10">
        <f>Расценки!J1792</f>
        <v>0.66666666666666674</v>
      </c>
      <c r="K565" s="8">
        <f>'Нормы и нормо-часы'!L1793</f>
        <v>27000</v>
      </c>
      <c r="L565" s="8">
        <f>Расценки!G1792</f>
        <v>20700</v>
      </c>
      <c r="M565" s="10">
        <f>'Нормы и нормо-часы'!X1793</f>
        <v>-0.30434782608695654</v>
      </c>
      <c r="N565" s="9">
        <f>Расценки!I1792</f>
        <v>36000</v>
      </c>
      <c r="O565" s="10">
        <f>Расценки!K1792</f>
        <v>0.73913043478260865</v>
      </c>
      <c r="P565" s="7" t="str">
        <f>TEXT('Нормы и нормо-часы'!AC1793,"0%")&amp;" / "&amp;TEXT('Нормы и нормо-часы'!AD1793,"0%")</f>
        <v>25% / 25%</v>
      </c>
    </row>
    <row r="566" spans="1:16" x14ac:dyDescent="0.25">
      <c r="A566" s="7" t="s">
        <v>5215</v>
      </c>
      <c r="B566" s="7" t="s">
        <v>5216</v>
      </c>
      <c r="C566" s="7" t="s">
        <v>177</v>
      </c>
      <c r="D566" s="7" t="s">
        <v>41</v>
      </c>
      <c r="E566" s="15">
        <f>'Нормы и нормо-часы'!F1794</f>
        <v>1</v>
      </c>
      <c r="F566" s="8">
        <f>'Нормы и нормо-часы'!K1794</f>
        <v>900</v>
      </c>
      <c r="G566" s="8">
        <f>Расценки!F1793</f>
        <v>1200</v>
      </c>
      <c r="H566" s="10">
        <f>'Нормы и нормо-часы'!W1794</f>
        <v>0.25</v>
      </c>
      <c r="I566" s="9">
        <f>Расценки!H1793</f>
        <v>1200</v>
      </c>
      <c r="J566" s="10">
        <f>Расценки!J1793</f>
        <v>0</v>
      </c>
      <c r="K566" s="8">
        <f>'Нормы и нормо-часы'!L1794</f>
        <v>1080</v>
      </c>
      <c r="L566" s="8">
        <f>Расценки!G1793</f>
        <v>1380</v>
      </c>
      <c r="M566" s="10">
        <f>'Нормы и нормо-часы'!X1794</f>
        <v>0.21739130434782608</v>
      </c>
      <c r="N566" s="9">
        <f>Расценки!I1793</f>
        <v>1440</v>
      </c>
      <c r="O566" s="10">
        <f>Расценки!K1793</f>
        <v>4.3478260869565188E-2</v>
      </c>
      <c r="P566" s="7" t="str">
        <f>TEXT('Нормы и нормо-часы'!AC1794,"0%")&amp;" / "&amp;TEXT('Нормы и нормо-часы'!AD1794,"0%")</f>
        <v>25% / 25%</v>
      </c>
    </row>
    <row r="567" spans="1:16" x14ac:dyDescent="0.25">
      <c r="A567" s="7" t="s">
        <v>5237</v>
      </c>
      <c r="B567" s="7" t="s">
        <v>5238</v>
      </c>
      <c r="C567" s="7" t="s">
        <v>177</v>
      </c>
      <c r="D567" s="7" t="s">
        <v>392</v>
      </c>
      <c r="E567" s="15">
        <f>'Нормы и нормо-часы'!F1803</f>
        <v>0.03</v>
      </c>
      <c r="F567" s="8">
        <f>'Нормы и нормо-часы'!K1803</f>
        <v>26</v>
      </c>
      <c r="G567" s="8">
        <f>Расценки!F1802</f>
        <v>30</v>
      </c>
      <c r="H567" s="10">
        <f>'Нормы и нормо-часы'!W1803</f>
        <v>0.13333333333333333</v>
      </c>
      <c r="I567" s="9">
        <f>Расценки!H1802</f>
        <v>35</v>
      </c>
      <c r="J567" s="10">
        <f>Расценки!J1802</f>
        <v>0.16666666666666674</v>
      </c>
      <c r="K567" s="8">
        <f>'Нормы и нормо-часы'!L1803</f>
        <v>31</v>
      </c>
      <c r="L567" s="8">
        <f>Расценки!G1802</f>
        <v>34.5</v>
      </c>
      <c r="M567" s="10">
        <f>'Нормы и нормо-часы'!X1803</f>
        <v>0.10144927536231885</v>
      </c>
      <c r="N567" s="9">
        <f>Расценки!I1802</f>
        <v>42</v>
      </c>
      <c r="O567" s="10">
        <f>Расценки!K1802</f>
        <v>0.21739130434782616</v>
      </c>
      <c r="P567" s="7" t="str">
        <f>TEXT('Нормы и нормо-часы'!AC1803,"0%")&amp;" / "&amp;TEXT('Нормы и нормо-часы'!AD1803,"0%")</f>
        <v>26% / 26%</v>
      </c>
    </row>
    <row r="568" spans="1:16" x14ac:dyDescent="0.25">
      <c r="A568" s="7" t="s">
        <v>5243</v>
      </c>
      <c r="B568" s="7" t="s">
        <v>5244</v>
      </c>
      <c r="C568" s="7" t="s">
        <v>3039</v>
      </c>
      <c r="D568" s="7" t="s">
        <v>3886</v>
      </c>
      <c r="E568" s="15">
        <f>'Нормы и нормо-часы'!F1805</f>
        <v>6</v>
      </c>
      <c r="F568" s="8">
        <f>'Нормы и нормо-часы'!K1805</f>
        <v>8400</v>
      </c>
      <c r="G568" s="8">
        <f>Расценки!F1804</f>
        <v>9000</v>
      </c>
      <c r="H568" s="10">
        <f>'Нормы и нормо-часы'!W1805</f>
        <v>6.6666666666666666E-2</v>
      </c>
      <c r="I568" s="9">
        <f>Расценки!H1804</f>
        <v>11200</v>
      </c>
      <c r="J568" s="10">
        <f>Расценки!J1804</f>
        <v>0.24444444444444446</v>
      </c>
      <c r="K568" s="8">
        <f>'Нормы и нормо-часы'!L1805</f>
        <v>10080</v>
      </c>
      <c r="L568" s="8">
        <f>Расценки!G1804</f>
        <v>10350</v>
      </c>
      <c r="M568" s="10">
        <f>'Нормы и нормо-часы'!X1805</f>
        <v>2.6086956521739129E-2</v>
      </c>
      <c r="N568" s="9">
        <f>Расценки!I1804</f>
        <v>13440</v>
      </c>
      <c r="O568" s="10">
        <f>Расценки!K1804</f>
        <v>0.29855072463768106</v>
      </c>
      <c r="P568" s="7" t="str">
        <f>TEXT('Нормы и нормо-часы'!AC1805,"0%")&amp;" / "&amp;TEXT('Нормы и нормо-часы'!AD1805,"0%")</f>
        <v>25% / 25%</v>
      </c>
    </row>
    <row r="569" spans="1:16" x14ac:dyDescent="0.25">
      <c r="A569" s="7" t="s">
        <v>5298</v>
      </c>
      <c r="B569" s="7" t="s">
        <v>5299</v>
      </c>
      <c r="C569" s="7" t="s">
        <v>177</v>
      </c>
      <c r="D569" s="7" t="s">
        <v>799</v>
      </c>
      <c r="E569" s="15">
        <f>'Нормы и нормо-часы'!F1826</f>
        <v>2</v>
      </c>
      <c r="F569" s="8">
        <f>'Нормы и нормо-часы'!K1826</f>
        <v>2400</v>
      </c>
      <c r="G569" s="8">
        <f>Расценки!F1825</f>
        <v>3000</v>
      </c>
      <c r="H569" s="10">
        <f>'Нормы и нормо-часы'!W1826</f>
        <v>0.2</v>
      </c>
      <c r="I569" s="9">
        <f>Расценки!H1825</f>
        <v>3200</v>
      </c>
      <c r="J569" s="10">
        <f>Расценки!J1825</f>
        <v>6.6666666666666652E-2</v>
      </c>
      <c r="K569" s="8">
        <f>'Нормы и нормо-часы'!L1826</f>
        <v>2880</v>
      </c>
      <c r="L569" s="8">
        <f>Расценки!G1825</f>
        <v>3450</v>
      </c>
      <c r="M569" s="10">
        <f>'Нормы и нормо-часы'!X1826</f>
        <v>0.16521739130434782</v>
      </c>
      <c r="N569" s="9">
        <f>Расценки!I1825</f>
        <v>3840</v>
      </c>
      <c r="O569" s="10">
        <f>Расценки!K1825</f>
        <v>0.11304347826086958</v>
      </c>
      <c r="P569" s="7" t="str">
        <f>TEXT('Нормы и нормо-часы'!AC1826,"0%")&amp;" / "&amp;TEXT('Нормы и нормо-часы'!AD1826,"0%")</f>
        <v>25% / 25%</v>
      </c>
    </row>
    <row r="570" spans="1:16" x14ac:dyDescent="0.25">
      <c r="A570" s="7" t="s">
        <v>5367</v>
      </c>
      <c r="B570" s="7" t="s">
        <v>5368</v>
      </c>
      <c r="C570" s="7" t="s">
        <v>54</v>
      </c>
      <c r="D570" s="7" t="s">
        <v>396</v>
      </c>
      <c r="E570" s="15">
        <f>'Нормы и нормо-часы'!F1851</f>
        <v>3</v>
      </c>
      <c r="F570" s="8">
        <f>'Нормы и нормо-часы'!K1851</f>
        <v>2400</v>
      </c>
      <c r="G570" s="8">
        <f>Расценки!F1850</f>
        <v>3200</v>
      </c>
      <c r="H570" s="10">
        <f>'Нормы и нормо-часы'!W1851</f>
        <v>0.25</v>
      </c>
      <c r="I570" s="9">
        <f>Расценки!H1850</f>
        <v>3200</v>
      </c>
      <c r="J570" s="10">
        <f>Расценки!J1850</f>
        <v>0</v>
      </c>
      <c r="K570" s="8">
        <f>'Нормы и нормо-часы'!L1851</f>
        <v>2850</v>
      </c>
      <c r="L570" s="8">
        <f>Расценки!G1850</f>
        <v>3680</v>
      </c>
      <c r="M570" s="10">
        <f>'Нормы и нормо-часы'!X1851</f>
        <v>0.22554347826086957</v>
      </c>
      <c r="N570" s="9">
        <f>Расценки!I1850</f>
        <v>3800</v>
      </c>
      <c r="O570" s="10">
        <f>Расценки!K1850</f>
        <v>3.2608695652173836E-2</v>
      </c>
      <c r="P570" s="7" t="str">
        <f>TEXT('Нормы и нормо-часы'!AC1851,"0%")&amp;" / "&amp;TEXT('Нормы и нормо-часы'!AD1851,"0%")</f>
        <v>25% / 25%</v>
      </c>
    </row>
    <row r="571" spans="1:16" x14ac:dyDescent="0.25">
      <c r="A571" s="7" t="s">
        <v>5374</v>
      </c>
      <c r="B571" s="7" t="s">
        <v>5375</v>
      </c>
      <c r="C571" s="7" t="s">
        <v>54</v>
      </c>
      <c r="D571" s="7" t="s">
        <v>396</v>
      </c>
      <c r="E571" s="15">
        <f>'Нормы и нормо-часы'!F1853</f>
        <v>3</v>
      </c>
      <c r="F571" s="8">
        <f>'Нормы и нормо-часы'!K1853</f>
        <v>2400</v>
      </c>
      <c r="G571" s="8">
        <f>Расценки!F1852</f>
        <v>3000</v>
      </c>
      <c r="H571" s="10">
        <f>'Нормы и нормо-часы'!W1853</f>
        <v>0.2</v>
      </c>
      <c r="I571" s="9">
        <f>Расценки!H1852</f>
        <v>3200</v>
      </c>
      <c r="J571" s="10">
        <f>Расценки!J1852</f>
        <v>6.6666666666666652E-2</v>
      </c>
      <c r="K571" s="8">
        <f>'Нормы и нормо-часы'!L1853</f>
        <v>2850</v>
      </c>
      <c r="L571" s="8">
        <f>Расценки!G1852</f>
        <v>3450</v>
      </c>
      <c r="M571" s="10">
        <f>'Нормы и нормо-часы'!X1853</f>
        <v>0.17391304347826086</v>
      </c>
      <c r="N571" s="9">
        <f>Расценки!I1852</f>
        <v>3800</v>
      </c>
      <c r="O571" s="10">
        <f>Расценки!K1852</f>
        <v>0.10144927536231885</v>
      </c>
      <c r="P571" s="7" t="str">
        <f>TEXT('Нормы и нормо-часы'!AC1853,"0%")&amp;" / "&amp;TEXT('Нормы и нормо-часы'!AD1853,"0%")</f>
        <v>25% / 25%</v>
      </c>
    </row>
    <row r="572" spans="1:16" x14ac:dyDescent="0.25">
      <c r="A572" s="7" t="s">
        <v>5435</v>
      </c>
      <c r="B572" s="7" t="s">
        <v>5436</v>
      </c>
      <c r="C572" s="7" t="s">
        <v>177</v>
      </c>
      <c r="D572" s="7" t="s">
        <v>799</v>
      </c>
      <c r="E572" s="15">
        <f>'Нормы и нормо-часы'!F1873</f>
        <v>3</v>
      </c>
      <c r="F572" s="8">
        <f>'Нормы и нормо-часы'!K1873</f>
        <v>3600</v>
      </c>
      <c r="G572" s="8">
        <f>Расценки!F1872</f>
        <v>5000</v>
      </c>
      <c r="H572" s="10">
        <f>'Нормы и нормо-часы'!W1873</f>
        <v>0.28000000000000003</v>
      </c>
      <c r="I572" s="9">
        <f>Расценки!H1872</f>
        <v>5000</v>
      </c>
      <c r="J572" s="10">
        <f>Расценки!J1872</f>
        <v>0</v>
      </c>
      <c r="K572" s="8">
        <f>'Нормы и нормо-часы'!L1873</f>
        <v>4320</v>
      </c>
      <c r="L572" s="8">
        <f>Расценки!G1872</f>
        <v>5750</v>
      </c>
      <c r="M572" s="10">
        <f>'Нормы и нормо-часы'!X1873</f>
        <v>0.24869565217391304</v>
      </c>
      <c r="N572" s="9">
        <f>Расценки!I1872</f>
        <v>5760</v>
      </c>
      <c r="O572" s="10">
        <f>Расценки!K1872</f>
        <v>1.7391304347826875E-3</v>
      </c>
      <c r="P572" s="7" t="str">
        <f>TEXT('Нормы и нормо-часы'!AC1873,"0%")&amp;" / "&amp;TEXT('Нормы и нормо-часы'!AD1873,"0%")</f>
        <v>28% / 25%</v>
      </c>
    </row>
    <row r="573" spans="1:16" x14ac:dyDescent="0.25">
      <c r="A573" s="7" t="s">
        <v>5439</v>
      </c>
      <c r="B573" s="7" t="s">
        <v>5440</v>
      </c>
      <c r="C573" s="7" t="s">
        <v>177</v>
      </c>
      <c r="D573" s="7" t="s">
        <v>799</v>
      </c>
      <c r="E573" s="15">
        <f>'Нормы и нормо-часы'!F1874</f>
        <v>3</v>
      </c>
      <c r="F573" s="8">
        <f>'Нормы и нормо-часы'!K1874</f>
        <v>3600</v>
      </c>
      <c r="G573" s="8">
        <f>Расценки!F1873</f>
        <v>4500</v>
      </c>
      <c r="H573" s="10">
        <f>'Нормы и нормо-часы'!W1874</f>
        <v>0.2</v>
      </c>
      <c r="I573" s="9">
        <f>Расценки!H1873</f>
        <v>4800</v>
      </c>
      <c r="J573" s="10">
        <f>Расценки!J1873</f>
        <v>6.6666666666666652E-2</v>
      </c>
      <c r="K573" s="8">
        <f>'Нормы и нормо-часы'!L1874</f>
        <v>4320</v>
      </c>
      <c r="L573" s="8">
        <f>Расценки!G1873</f>
        <v>5175</v>
      </c>
      <c r="M573" s="10">
        <f>'Нормы и нормо-часы'!X1874</f>
        <v>0.16521739130434782</v>
      </c>
      <c r="N573" s="9">
        <f>Расценки!I1873</f>
        <v>5760</v>
      </c>
      <c r="O573" s="10">
        <f>Расценки!K1873</f>
        <v>0.11304347826086958</v>
      </c>
      <c r="P573" s="7" t="str">
        <f>TEXT('Нормы и нормо-часы'!AC1874,"0%")&amp;" / "&amp;TEXT('Нормы и нормо-часы'!AD1874,"0%")</f>
        <v>25% / 25%</v>
      </c>
    </row>
    <row r="574" spans="1:16" x14ac:dyDescent="0.25">
      <c r="A574" s="7" t="s">
        <v>5457</v>
      </c>
      <c r="B574" s="7" t="s">
        <v>5458</v>
      </c>
      <c r="C574" s="7" t="s">
        <v>177</v>
      </c>
      <c r="D574" s="7" t="s">
        <v>799</v>
      </c>
      <c r="E574" s="15">
        <f>'Нормы и нормо-часы'!F1879</f>
        <v>8</v>
      </c>
      <c r="F574" s="8">
        <f>'Нормы и нормо-часы'!K1879</f>
        <v>9600</v>
      </c>
      <c r="G574" s="8">
        <f>Расценки!F1878</f>
        <v>12000</v>
      </c>
      <c r="H574" s="10">
        <f>'Нормы и нормо-часы'!W1879</f>
        <v>0.2</v>
      </c>
      <c r="I574" s="9">
        <f>Расценки!H1878</f>
        <v>12800</v>
      </c>
      <c r="J574" s="10">
        <f>Расценки!J1878</f>
        <v>6.6666666666666652E-2</v>
      </c>
      <c r="K574" s="8">
        <f>'Нормы и нормо-часы'!L1879</f>
        <v>11520</v>
      </c>
      <c r="L574" s="8">
        <f>Расценки!G1878</f>
        <v>13800</v>
      </c>
      <c r="M574" s="10">
        <f>'Нормы и нормо-часы'!X1879</f>
        <v>0.16521739130434782</v>
      </c>
      <c r="N574" s="9">
        <f>Расценки!I1878</f>
        <v>15360</v>
      </c>
      <c r="O574" s="10">
        <f>Расценки!K1878</f>
        <v>0.11304347826086958</v>
      </c>
      <c r="P574" s="7" t="str">
        <f>TEXT('Нормы и нормо-часы'!AC1879,"0%")&amp;" / "&amp;TEXT('Нормы и нормо-часы'!AD1879,"0%")</f>
        <v>25% / 25%</v>
      </c>
    </row>
    <row r="575" spans="1:16" x14ac:dyDescent="0.25">
      <c r="A575" s="7" t="s">
        <v>5477</v>
      </c>
      <c r="B575" s="7" t="s">
        <v>5478</v>
      </c>
      <c r="C575" s="7" t="s">
        <v>54</v>
      </c>
      <c r="D575" s="7" t="s">
        <v>85</v>
      </c>
      <c r="E575" s="15">
        <f>'Нормы и нормо-часы'!F1886</f>
        <v>3.5</v>
      </c>
      <c r="F575" s="8">
        <f>'Нормы и нормо-часы'!K1886</f>
        <v>3850</v>
      </c>
      <c r="G575" s="8">
        <f>Расценки!F1885</f>
        <v>3500</v>
      </c>
      <c r="H575" s="10">
        <f>'Нормы и нормо-часы'!W1886</f>
        <v>-0.1</v>
      </c>
      <c r="I575" s="9">
        <f>Расценки!H1885</f>
        <v>5134</v>
      </c>
      <c r="J575" s="10">
        <f>Расценки!J1885</f>
        <v>0.46685714285714286</v>
      </c>
      <c r="K575" s="8">
        <f>'Нормы и нормо-часы'!L1886</f>
        <v>4550</v>
      </c>
      <c r="L575" s="8">
        <f>Расценки!G1885</f>
        <v>4025</v>
      </c>
      <c r="M575" s="10">
        <f>'Нормы и нормо-часы'!X1886</f>
        <v>-0.13043478260869565</v>
      </c>
      <c r="N575" s="9">
        <f>Расценки!I1885</f>
        <v>6067</v>
      </c>
      <c r="O575" s="10">
        <f>Расценки!K1885</f>
        <v>0.50732919254658393</v>
      </c>
      <c r="P575" s="7" t="str">
        <f>TEXT('Нормы и нормо-часы'!AC1886,"0%")&amp;" / "&amp;TEXT('Нормы и нормо-часы'!AD1886,"0%")</f>
        <v>25% / 25%</v>
      </c>
    </row>
    <row r="576" spans="1:16" x14ac:dyDescent="0.25">
      <c r="A576" s="7" t="s">
        <v>5481</v>
      </c>
      <c r="B576" s="7" t="s">
        <v>5482</v>
      </c>
      <c r="C576" s="7" t="s">
        <v>54</v>
      </c>
      <c r="D576" s="7" t="s">
        <v>396</v>
      </c>
      <c r="E576" s="15">
        <f>'Нормы и нормо-часы'!F1887</f>
        <v>2.8</v>
      </c>
      <c r="F576" s="8">
        <f>'Нормы и нормо-часы'!K1887</f>
        <v>2240</v>
      </c>
      <c r="G576" s="8">
        <f>Расценки!F1886</f>
        <v>2800</v>
      </c>
      <c r="H576" s="10">
        <f>'Нормы и нормо-часы'!W1887</f>
        <v>0.2</v>
      </c>
      <c r="I576" s="9">
        <f>Расценки!H1886</f>
        <v>2987</v>
      </c>
      <c r="J576" s="10">
        <f>Расценки!J1886</f>
        <v>6.6785714285714226E-2</v>
      </c>
      <c r="K576" s="8">
        <f>'Нормы и нормо-часы'!L1887</f>
        <v>2660</v>
      </c>
      <c r="L576" s="8">
        <f>Расценки!G1886</f>
        <v>3220</v>
      </c>
      <c r="M576" s="10">
        <f>'Нормы и нормо-часы'!X1887</f>
        <v>0.17391304347826086</v>
      </c>
      <c r="N576" s="9">
        <f>Расценки!I1886</f>
        <v>3547</v>
      </c>
      <c r="O576" s="10">
        <f>Расценки!K1886</f>
        <v>0.10155279503105596</v>
      </c>
      <c r="P576" s="7" t="str">
        <f>TEXT('Нормы и нормо-часы'!AC1887,"0%")&amp;" / "&amp;TEXT('Нормы и нормо-часы'!AD1887,"0%")</f>
        <v>25% / 25%</v>
      </c>
    </row>
    <row r="577" spans="1:16" x14ac:dyDescent="0.25">
      <c r="A577" s="7" t="s">
        <v>5485</v>
      </c>
      <c r="B577" s="7" t="s">
        <v>5486</v>
      </c>
      <c r="C577" s="7" t="s">
        <v>54</v>
      </c>
      <c r="D577" s="7" t="s">
        <v>396</v>
      </c>
      <c r="E577" s="15">
        <f>'Нормы и нормо-часы'!F1888</f>
        <v>3</v>
      </c>
      <c r="F577" s="8">
        <f>'Нормы и нормо-часы'!K1888</f>
        <v>2400</v>
      </c>
      <c r="G577" s="8">
        <f>Расценки!F1887</f>
        <v>3200</v>
      </c>
      <c r="H577" s="10">
        <f>'Нормы и нормо-часы'!W1888</f>
        <v>0.25</v>
      </c>
      <c r="I577" s="9">
        <f>Расценки!H1887</f>
        <v>3200</v>
      </c>
      <c r="J577" s="10">
        <f>Расценки!J1887</f>
        <v>0</v>
      </c>
      <c r="K577" s="8">
        <f>'Нормы и нормо-часы'!L1888</f>
        <v>2850</v>
      </c>
      <c r="L577" s="8">
        <f>Расценки!G1887</f>
        <v>3680</v>
      </c>
      <c r="M577" s="10">
        <f>'Нормы и нормо-часы'!X1888</f>
        <v>0.22554347826086957</v>
      </c>
      <c r="N577" s="9">
        <f>Расценки!I1887</f>
        <v>3800</v>
      </c>
      <c r="O577" s="10">
        <f>Расценки!K1887</f>
        <v>3.2608695652173836E-2</v>
      </c>
      <c r="P577" s="7" t="str">
        <f>TEXT('Нормы и нормо-часы'!AC1888,"0%")&amp;" / "&amp;TEXT('Нормы и нормо-часы'!AD1888,"0%")</f>
        <v>25% / 25%</v>
      </c>
    </row>
    <row r="578" spans="1:16" x14ac:dyDescent="0.25">
      <c r="A578" s="7" t="s">
        <v>5488</v>
      </c>
      <c r="B578" s="7" t="s">
        <v>5489</v>
      </c>
      <c r="C578" s="7" t="s">
        <v>54</v>
      </c>
      <c r="D578" s="7" t="s">
        <v>396</v>
      </c>
      <c r="E578" s="15">
        <f>'Нормы и нормо-часы'!F1889</f>
        <v>3.2</v>
      </c>
      <c r="F578" s="8">
        <f>'Нормы и нормо-часы'!K1889</f>
        <v>2560</v>
      </c>
      <c r="G578" s="8">
        <f>Расценки!F1888</f>
        <v>3000</v>
      </c>
      <c r="H578" s="10">
        <f>'Нормы и нормо-часы'!W1889</f>
        <v>0.14666666666666667</v>
      </c>
      <c r="I578" s="9">
        <f>Расценки!H1888</f>
        <v>3414</v>
      </c>
      <c r="J578" s="10">
        <f>Расценки!J1888</f>
        <v>0.1379999999999999</v>
      </c>
      <c r="K578" s="8">
        <f>'Нормы и нормо-часы'!L1889</f>
        <v>3040</v>
      </c>
      <c r="L578" s="8">
        <f>Расценки!G1888</f>
        <v>3450</v>
      </c>
      <c r="M578" s="10">
        <f>'Нормы и нормо-часы'!X1889</f>
        <v>0.11884057971014493</v>
      </c>
      <c r="N578" s="9">
        <f>Расценки!I1888</f>
        <v>4054</v>
      </c>
      <c r="O578" s="10">
        <f>Расценки!K1888</f>
        <v>0.17507246376811603</v>
      </c>
      <c r="P578" s="7" t="str">
        <f>TEXT('Нормы и нормо-часы'!AC1889,"0%")&amp;" / "&amp;TEXT('Нормы и нормо-часы'!AD1889,"0%")</f>
        <v>25% / 25%</v>
      </c>
    </row>
    <row r="579" spans="1:16" x14ac:dyDescent="0.25">
      <c r="A579" s="7" t="s">
        <v>5492</v>
      </c>
      <c r="B579" s="7" t="s">
        <v>5493</v>
      </c>
      <c r="C579" s="7" t="s">
        <v>54</v>
      </c>
      <c r="D579" s="7" t="s">
        <v>396</v>
      </c>
      <c r="E579" s="15">
        <f>'Нормы и нормо-часы'!F1890</f>
        <v>3.2</v>
      </c>
      <c r="F579" s="8">
        <f>'Нормы и нормо-часы'!K1890</f>
        <v>2560</v>
      </c>
      <c r="G579" s="8">
        <f>Расценки!F1889</f>
        <v>2900</v>
      </c>
      <c r="H579" s="10">
        <f>'Нормы и нормо-часы'!W1890</f>
        <v>0.11724137931034483</v>
      </c>
      <c r="I579" s="9">
        <f>Расценки!H1889</f>
        <v>3414</v>
      </c>
      <c r="J579" s="10">
        <f>Расценки!J1889</f>
        <v>0.17724137931034489</v>
      </c>
      <c r="K579" s="8">
        <f>'Нормы и нормо-часы'!L1890</f>
        <v>3040</v>
      </c>
      <c r="L579" s="8">
        <f>Расценки!G1889</f>
        <v>3335</v>
      </c>
      <c r="M579" s="10">
        <f>'Нормы и нормо-часы'!X1890</f>
        <v>8.8455772113943024E-2</v>
      </c>
      <c r="N579" s="9">
        <f>Расценки!I1889</f>
        <v>4054</v>
      </c>
      <c r="O579" s="10">
        <f>Расценки!K1889</f>
        <v>0.21559220389805089</v>
      </c>
      <c r="P579" s="7" t="str">
        <f>TEXT('Нормы и нормо-часы'!AC1890,"0%")&amp;" / "&amp;TEXT('Нормы и нормо-часы'!AD1890,"0%")</f>
        <v>25% / 25%</v>
      </c>
    </row>
    <row r="580" spans="1:16" x14ac:dyDescent="0.25">
      <c r="A580" s="7" t="s">
        <v>5519</v>
      </c>
      <c r="B580" s="7" t="s">
        <v>5520</v>
      </c>
      <c r="C580" s="7" t="s">
        <v>54</v>
      </c>
      <c r="D580" s="7" t="s">
        <v>396</v>
      </c>
      <c r="E580" s="15">
        <f>'Нормы и нормо-часы'!F1898</f>
        <v>1.4</v>
      </c>
      <c r="F580" s="8">
        <f>'Нормы и нормо-часы'!K1898</f>
        <v>1120</v>
      </c>
      <c r="G580" s="8">
        <f>Расценки!F1897</f>
        <v>1400</v>
      </c>
      <c r="H580" s="10">
        <f>'Нормы и нормо-часы'!W1898</f>
        <v>0.2</v>
      </c>
      <c r="I580" s="9">
        <f>Расценки!H1897</f>
        <v>1494</v>
      </c>
      <c r="J580" s="10">
        <f>Расценки!J1897</f>
        <v>6.7142857142857171E-2</v>
      </c>
      <c r="K580" s="8">
        <f>'Нормы и нормо-часы'!L1898</f>
        <v>1330</v>
      </c>
      <c r="L580" s="8">
        <f>Расценки!G1897</f>
        <v>1610</v>
      </c>
      <c r="M580" s="10">
        <f>'Нормы и нормо-часы'!X1898</f>
        <v>0.17391304347826086</v>
      </c>
      <c r="N580" s="9">
        <f>Расценки!I1897</f>
        <v>1774</v>
      </c>
      <c r="O580" s="10">
        <f>Расценки!K1897</f>
        <v>0.1018633540372671</v>
      </c>
      <c r="P580" s="7" t="str">
        <f>TEXT('Нормы и нормо-часы'!AC1898,"0%")&amp;" / "&amp;TEXT('Нормы и нормо-часы'!AD1898,"0%")</f>
        <v>25% / 25%</v>
      </c>
    </row>
    <row r="581" spans="1:16" x14ac:dyDescent="0.25">
      <c r="A581" s="7" t="s">
        <v>5522</v>
      </c>
      <c r="B581" s="7" t="s">
        <v>5523</v>
      </c>
      <c r="C581" s="7" t="s">
        <v>54</v>
      </c>
      <c r="D581" s="7" t="s">
        <v>396</v>
      </c>
      <c r="E581" s="15">
        <f>'Нормы и нормо-часы'!F1899</f>
        <v>1.8</v>
      </c>
      <c r="F581" s="8">
        <f>'Нормы и нормо-часы'!K1899</f>
        <v>1440</v>
      </c>
      <c r="G581" s="8">
        <f>Расценки!F1898</f>
        <v>1900</v>
      </c>
      <c r="H581" s="10">
        <f>'Нормы и нормо-часы'!W1899</f>
        <v>0.24210526315789474</v>
      </c>
      <c r="I581" s="9">
        <f>Расценки!H1898</f>
        <v>1920</v>
      </c>
      <c r="J581" s="10">
        <f>Расценки!J1898</f>
        <v>1.0526315789473717E-2</v>
      </c>
      <c r="K581" s="8">
        <f>'Нормы и нормо-часы'!L1899</f>
        <v>1710</v>
      </c>
      <c r="L581" s="8">
        <f>Расценки!G1898</f>
        <v>2185</v>
      </c>
      <c r="M581" s="10">
        <f>'Нормы и нормо-часы'!X1899</f>
        <v>0.21739130434782608</v>
      </c>
      <c r="N581" s="9">
        <f>Расценки!I1898</f>
        <v>2280</v>
      </c>
      <c r="O581" s="10">
        <f>Расценки!K1898</f>
        <v>4.3478260869565188E-2</v>
      </c>
      <c r="P581" s="7" t="str">
        <f>TEXT('Нормы и нормо-часы'!AC1899,"0%")&amp;" / "&amp;TEXT('Нормы и нормо-часы'!AD1899,"0%")</f>
        <v>25% / 25%</v>
      </c>
    </row>
    <row r="582" spans="1:16" x14ac:dyDescent="0.25">
      <c r="A582" s="7" t="s">
        <v>5524</v>
      </c>
      <c r="B582" s="7" t="s">
        <v>5525</v>
      </c>
      <c r="C582" s="7" t="s">
        <v>54</v>
      </c>
      <c r="D582" s="7" t="s">
        <v>396</v>
      </c>
      <c r="E582" s="15">
        <f>'Нормы и нормо-часы'!F1900</f>
        <v>1.6</v>
      </c>
      <c r="F582" s="8">
        <f>'Нормы и нормо-часы'!K1900</f>
        <v>1280</v>
      </c>
      <c r="G582" s="8">
        <f>Расценки!F1899</f>
        <v>1700</v>
      </c>
      <c r="H582" s="10">
        <f>'Нормы и нормо-часы'!W1900</f>
        <v>0.24705882352941178</v>
      </c>
      <c r="I582" s="9">
        <f>Расценки!H1899</f>
        <v>1707</v>
      </c>
      <c r="J582" s="10">
        <f>Расценки!J1899</f>
        <v>4.1176470588235592E-3</v>
      </c>
      <c r="K582" s="8">
        <f>'Нормы и нормо-часы'!L1900</f>
        <v>1520</v>
      </c>
      <c r="L582" s="8">
        <f>Расценки!G1899</f>
        <v>1955</v>
      </c>
      <c r="M582" s="10">
        <f>'Нормы и нормо-часы'!X1900</f>
        <v>0.22250639386189258</v>
      </c>
      <c r="N582" s="9">
        <f>Расценки!I1899</f>
        <v>2027</v>
      </c>
      <c r="O582" s="10">
        <f>Расценки!K1899</f>
        <v>3.6828644501278873E-2</v>
      </c>
      <c r="P582" s="7" t="str">
        <f>TEXT('Нормы и нормо-часы'!AC1900,"0%")&amp;" / "&amp;TEXT('Нормы и нормо-часы'!AD1900,"0%")</f>
        <v>25% / 25%</v>
      </c>
    </row>
    <row r="583" spans="1:16" x14ac:dyDescent="0.25">
      <c r="A583" s="7" t="s">
        <v>5526</v>
      </c>
      <c r="B583" s="7" t="s">
        <v>5527</v>
      </c>
      <c r="C583" s="7" t="s">
        <v>54</v>
      </c>
      <c r="D583" s="7" t="s">
        <v>396</v>
      </c>
      <c r="E583" s="15">
        <f>'Нормы и нормо-часы'!F1901</f>
        <v>1.7</v>
      </c>
      <c r="F583" s="8">
        <f>'Нормы и нормо-часы'!K1901</f>
        <v>1360</v>
      </c>
      <c r="G583" s="8">
        <f>Расценки!F1900</f>
        <v>1800</v>
      </c>
      <c r="H583" s="10">
        <f>'Нормы и нормо-часы'!W1901</f>
        <v>0.24444444444444444</v>
      </c>
      <c r="I583" s="9">
        <f>Расценки!H1900</f>
        <v>1814</v>
      </c>
      <c r="J583" s="10">
        <f>Расценки!J1900</f>
        <v>7.7777777777778834E-3</v>
      </c>
      <c r="K583" s="8">
        <f>'Нормы и нормо-часы'!L1901</f>
        <v>1615</v>
      </c>
      <c r="L583" s="8">
        <f>Расценки!G1900</f>
        <v>2070</v>
      </c>
      <c r="M583" s="10">
        <f>'Нормы и нормо-часы'!X1901</f>
        <v>0.21980676328502416</v>
      </c>
      <c r="N583" s="9">
        <f>Расценки!I1900</f>
        <v>2154</v>
      </c>
      <c r="O583" s="10">
        <f>Расценки!K1900</f>
        <v>4.057971014492745E-2</v>
      </c>
      <c r="P583" s="7" t="str">
        <f>TEXT('Нормы и нормо-часы'!AC1901,"0%")&amp;" / "&amp;TEXT('Нормы и нормо-часы'!AD1901,"0%")</f>
        <v>25% / 25%</v>
      </c>
    </row>
    <row r="584" spans="1:16" x14ac:dyDescent="0.25">
      <c r="A584" s="7" t="s">
        <v>5528</v>
      </c>
      <c r="B584" s="7" t="s">
        <v>5529</v>
      </c>
      <c r="C584" s="7" t="s">
        <v>54</v>
      </c>
      <c r="D584" s="7" t="s">
        <v>396</v>
      </c>
      <c r="E584" s="15">
        <f>'Нормы и нормо-часы'!F1902</f>
        <v>1.5</v>
      </c>
      <c r="F584" s="8">
        <f>'Нормы и нормо-часы'!K1902</f>
        <v>1200</v>
      </c>
      <c r="G584" s="8">
        <f>Расценки!F1901</f>
        <v>1650</v>
      </c>
      <c r="H584" s="10">
        <f>'Нормы и нормо-часы'!W1902</f>
        <v>0.27272727272727271</v>
      </c>
      <c r="I584" s="9">
        <f>Расценки!H1901</f>
        <v>1650</v>
      </c>
      <c r="J584" s="10">
        <f>Расценки!J1901</f>
        <v>0</v>
      </c>
      <c r="K584" s="8">
        <f>'Нормы и нормо-часы'!L1902</f>
        <v>1425</v>
      </c>
      <c r="L584" s="8">
        <f>Расценки!G1901</f>
        <v>1897</v>
      </c>
      <c r="M584" s="10">
        <f>'Нормы и нормо-часы'!X1902</f>
        <v>0.24881391671059569</v>
      </c>
      <c r="N584" s="9">
        <f>Расценки!I1901</f>
        <v>1900</v>
      </c>
      <c r="O584" s="10">
        <f>Расценки!K1901</f>
        <v>1.581444385872377E-3</v>
      </c>
      <c r="P584" s="7" t="str">
        <f>TEXT('Нормы и нормо-часы'!AC1902,"0%")&amp;" / "&amp;TEXT('Нормы и нормо-часы'!AD1902,"0%")</f>
        <v>27% / 25%</v>
      </c>
    </row>
    <row r="585" spans="1:16" x14ac:dyDescent="0.25">
      <c r="A585" s="7" t="s">
        <v>5530</v>
      </c>
      <c r="B585" s="7" t="s">
        <v>5531</v>
      </c>
      <c r="C585" s="7" t="s">
        <v>54</v>
      </c>
      <c r="D585" s="7" t="s">
        <v>396</v>
      </c>
      <c r="E585" s="15">
        <f>'Нормы и нормо-часы'!F1903</f>
        <v>2</v>
      </c>
      <c r="F585" s="8">
        <f>'Нормы и нормо-часы'!K1903</f>
        <v>1600</v>
      </c>
      <c r="G585" s="8">
        <f>Расценки!F1902</f>
        <v>2100</v>
      </c>
      <c r="H585" s="10">
        <f>'Нормы и нормо-часы'!W1903</f>
        <v>0.23809523809523808</v>
      </c>
      <c r="I585" s="9">
        <f>Расценки!H1902</f>
        <v>2134</v>
      </c>
      <c r="J585" s="10">
        <f>Расценки!J1902</f>
        <v>1.6190476190476089E-2</v>
      </c>
      <c r="K585" s="8">
        <f>'Нормы и нормо-часы'!L1903</f>
        <v>1900</v>
      </c>
      <c r="L585" s="8">
        <f>Расценки!G1902</f>
        <v>2415</v>
      </c>
      <c r="M585" s="10">
        <f>'Нормы и нормо-часы'!X1903</f>
        <v>0.21325051759834368</v>
      </c>
      <c r="N585" s="9">
        <f>Расценки!I1902</f>
        <v>2534</v>
      </c>
      <c r="O585" s="10">
        <f>Расценки!K1902</f>
        <v>4.9275362318840665E-2</v>
      </c>
      <c r="P585" s="7" t="str">
        <f>TEXT('Нормы и нормо-часы'!AC1903,"0%")&amp;" / "&amp;TEXT('Нормы и нормо-часы'!AD1903,"0%")</f>
        <v>25% / 25%</v>
      </c>
    </row>
    <row r="586" spans="1:16" x14ac:dyDescent="0.25">
      <c r="A586" s="7" t="s">
        <v>5532</v>
      </c>
      <c r="B586" s="7" t="s">
        <v>5533</v>
      </c>
      <c r="C586" s="7" t="s">
        <v>54</v>
      </c>
      <c r="D586" s="7" t="s">
        <v>396</v>
      </c>
      <c r="E586" s="15">
        <f>'Нормы и нормо-часы'!F1904</f>
        <v>2.2000000000000002</v>
      </c>
      <c r="F586" s="8">
        <f>'Нормы и нормо-часы'!K1904</f>
        <v>1760</v>
      </c>
      <c r="G586" s="8">
        <f>Расценки!F1903</f>
        <v>2300</v>
      </c>
      <c r="H586" s="10">
        <f>'Нормы и нормо-часы'!W1904</f>
        <v>0.23478260869565218</v>
      </c>
      <c r="I586" s="9">
        <f>Расценки!H1903</f>
        <v>2347</v>
      </c>
      <c r="J586" s="10">
        <f>Расценки!J1903</f>
        <v>2.043478260869569E-2</v>
      </c>
      <c r="K586" s="8">
        <f>'Нормы и нормо-часы'!L1904</f>
        <v>2090</v>
      </c>
      <c r="L586" s="8">
        <f>Расценки!G1903</f>
        <v>2645</v>
      </c>
      <c r="M586" s="10">
        <f>'Нормы и нормо-часы'!X1904</f>
        <v>0.20982986767485823</v>
      </c>
      <c r="N586" s="9">
        <f>Расценки!I1903</f>
        <v>2787</v>
      </c>
      <c r="O586" s="10">
        <f>Расценки!K1903</f>
        <v>5.3686200378071813E-2</v>
      </c>
      <c r="P586" s="7" t="str">
        <f>TEXT('Нормы и нормо-часы'!AC1904,"0%")&amp;" / "&amp;TEXT('Нормы и нормо-часы'!AD1904,"0%")</f>
        <v>25% / 25%</v>
      </c>
    </row>
    <row r="587" spans="1:16" x14ac:dyDescent="0.25">
      <c r="A587" s="7" t="s">
        <v>5551</v>
      </c>
      <c r="B587" s="7" t="s">
        <v>5552</v>
      </c>
      <c r="C587" s="7" t="s">
        <v>54</v>
      </c>
      <c r="D587" s="7" t="s">
        <v>396</v>
      </c>
      <c r="E587" s="15">
        <f>'Нормы и нормо-часы'!F1910</f>
        <v>3</v>
      </c>
      <c r="F587" s="8">
        <f>'Нормы и нормо-часы'!K1910</f>
        <v>2400</v>
      </c>
      <c r="G587" s="8">
        <f>Расценки!F1909</f>
        <v>3200</v>
      </c>
      <c r="H587" s="10">
        <f>'Нормы и нормо-часы'!W1910</f>
        <v>0.25</v>
      </c>
      <c r="I587" s="9">
        <f>Расценки!H1909</f>
        <v>3200</v>
      </c>
      <c r="J587" s="10">
        <f>Расценки!J1909</f>
        <v>0</v>
      </c>
      <c r="K587" s="8">
        <f>'Нормы и нормо-часы'!L1910</f>
        <v>2850</v>
      </c>
      <c r="L587" s="8">
        <f>Расценки!G1909</f>
        <v>3680</v>
      </c>
      <c r="M587" s="10">
        <f>'Нормы и нормо-часы'!X1910</f>
        <v>0.22554347826086957</v>
      </c>
      <c r="N587" s="9">
        <f>Расценки!I1909</f>
        <v>3800</v>
      </c>
      <c r="O587" s="10">
        <f>Расценки!K1909</f>
        <v>3.2608695652173836E-2</v>
      </c>
      <c r="P587" s="7" t="str">
        <f>TEXT('Нормы и нормо-часы'!AC1910,"0%")&amp;" / "&amp;TEXT('Нормы и нормо-часы'!AD1910,"0%")</f>
        <v>25% / 25%</v>
      </c>
    </row>
    <row r="588" spans="1:16" x14ac:dyDescent="0.25">
      <c r="A588" s="7" t="s">
        <v>5555</v>
      </c>
      <c r="B588" s="7" t="s">
        <v>5556</v>
      </c>
      <c r="C588" s="7" t="s">
        <v>54</v>
      </c>
      <c r="D588" s="7" t="s">
        <v>396</v>
      </c>
      <c r="E588" s="15">
        <f>'Нормы и нормо-часы'!F1911</f>
        <v>2</v>
      </c>
      <c r="F588" s="8">
        <f>'Нормы и нормо-часы'!K1911</f>
        <v>1600</v>
      </c>
      <c r="G588" s="8">
        <f>Расценки!F1910</f>
        <v>2200</v>
      </c>
      <c r="H588" s="10">
        <f>'Нормы и нормо-часы'!W1911</f>
        <v>0.27272727272727271</v>
      </c>
      <c r="I588" s="9">
        <f>Расценки!H1910</f>
        <v>2200</v>
      </c>
      <c r="J588" s="10">
        <f>Расценки!J1910</f>
        <v>0</v>
      </c>
      <c r="K588" s="8">
        <f>'Нормы и нормо-часы'!L1911</f>
        <v>1900</v>
      </c>
      <c r="L588" s="8">
        <f>Расценки!G1910</f>
        <v>2530</v>
      </c>
      <c r="M588" s="10">
        <f>'Нормы и нормо-часы'!X1911</f>
        <v>0.24901185770750989</v>
      </c>
      <c r="N588" s="9">
        <f>Расценки!I1910</f>
        <v>2534</v>
      </c>
      <c r="O588" s="10">
        <f>Расценки!K1910</f>
        <v>1.5810276679841806E-3</v>
      </c>
      <c r="P588" s="7" t="str">
        <f>TEXT('Нормы и нормо-часы'!AC1911,"0%")&amp;" / "&amp;TEXT('Нормы и нормо-часы'!AD1911,"0%")</f>
        <v>27% / 25%</v>
      </c>
    </row>
    <row r="589" spans="1:16" x14ac:dyDescent="0.25">
      <c r="A589" s="7" t="s">
        <v>5700</v>
      </c>
      <c r="B589" s="7" t="s">
        <v>5701</v>
      </c>
      <c r="C589" s="7" t="s">
        <v>54</v>
      </c>
      <c r="D589" s="7" t="s">
        <v>41</v>
      </c>
      <c r="E589" s="15">
        <f>'Нормы и нормо-часы'!F1960</f>
        <v>1</v>
      </c>
      <c r="F589" s="8">
        <f>'Нормы и нормо-часы'!K1960</f>
        <v>900</v>
      </c>
      <c r="G589" s="8">
        <f>Расценки!F1959</f>
        <v>1200</v>
      </c>
      <c r="H589" s="10">
        <f>'Нормы и нормо-часы'!W1960</f>
        <v>0.25</v>
      </c>
      <c r="I589" s="9">
        <f>Расценки!H1959</f>
        <v>1200</v>
      </c>
      <c r="J589" s="10">
        <f>Расценки!J1959</f>
        <v>0</v>
      </c>
      <c r="K589" s="8">
        <f>'Нормы и нормо-часы'!L1960</f>
        <v>1080</v>
      </c>
      <c r="L589" s="8">
        <f>Расценки!G1959</f>
        <v>1380</v>
      </c>
      <c r="M589" s="10">
        <f>'Нормы и нормо-часы'!X1960</f>
        <v>0.21739130434782608</v>
      </c>
      <c r="N589" s="9">
        <f>Расценки!I1959</f>
        <v>1440</v>
      </c>
      <c r="O589" s="10">
        <f>Расценки!K1959</f>
        <v>4.3478260869565188E-2</v>
      </c>
      <c r="P589" s="7" t="str">
        <f>TEXT('Нормы и нормо-часы'!AC1960,"0%")&amp;" / "&amp;TEXT('Нормы и нормо-часы'!AD1960,"0%")</f>
        <v>25% / 25%</v>
      </c>
    </row>
    <row r="590" spans="1:16" x14ac:dyDescent="0.25">
      <c r="A590" s="7" t="s">
        <v>5710</v>
      </c>
      <c r="B590" s="7" t="s">
        <v>5711</v>
      </c>
      <c r="C590" s="7" t="s">
        <v>54</v>
      </c>
      <c r="D590" s="7" t="s">
        <v>41</v>
      </c>
      <c r="E590" s="15">
        <f>'Нормы и нормо-часы'!F1963</f>
        <v>1.5</v>
      </c>
      <c r="F590" s="8">
        <f>'Нормы и нормо-часы'!K1963</f>
        <v>1350</v>
      </c>
      <c r="G590" s="8">
        <f>Расценки!F1962</f>
        <v>1500</v>
      </c>
      <c r="H590" s="10">
        <f>'Нормы и нормо-часы'!W1963</f>
        <v>0.1</v>
      </c>
      <c r="I590" s="9">
        <f>Расценки!H1962</f>
        <v>1800</v>
      </c>
      <c r="J590" s="10">
        <f>Расценки!J1962</f>
        <v>0.19999999999999996</v>
      </c>
      <c r="K590" s="8">
        <f>'Нормы и нормо-часы'!L1963</f>
        <v>1620</v>
      </c>
      <c r="L590" s="8">
        <f>Расценки!G1962</f>
        <v>1725</v>
      </c>
      <c r="M590" s="10">
        <f>'Нормы и нормо-часы'!X1963</f>
        <v>6.0869565217391307E-2</v>
      </c>
      <c r="N590" s="9">
        <f>Расценки!I1962</f>
        <v>2160</v>
      </c>
      <c r="O590" s="10">
        <f>Расценки!K1962</f>
        <v>0.25217391304347836</v>
      </c>
      <c r="P590" s="7" t="str">
        <f>TEXT('Нормы и нормо-часы'!AC1963,"0%")&amp;" / "&amp;TEXT('Нормы и нормо-часы'!AD1963,"0%")</f>
        <v>25% / 25%</v>
      </c>
    </row>
    <row r="591" spans="1:16" x14ac:dyDescent="0.25">
      <c r="A591" s="7" t="s">
        <v>5729</v>
      </c>
      <c r="B591" s="7" t="s">
        <v>5730</v>
      </c>
      <c r="C591" s="7" t="s">
        <v>54</v>
      </c>
      <c r="D591" s="7" t="s">
        <v>41</v>
      </c>
      <c r="E591" s="15">
        <f>'Нормы и нормо-часы'!F1969</f>
        <v>0.5</v>
      </c>
      <c r="F591" s="8">
        <f>'Нормы и нормо-часы'!K1969</f>
        <v>450</v>
      </c>
      <c r="G591" s="8">
        <f>Расценки!F1968</f>
        <v>500</v>
      </c>
      <c r="H591" s="10">
        <f>'Нормы и нормо-часы'!W1969</f>
        <v>0.1</v>
      </c>
      <c r="I591" s="9">
        <f>Расценки!H1968</f>
        <v>600</v>
      </c>
      <c r="J591" s="10">
        <f>Расценки!J1968</f>
        <v>0.19999999999999996</v>
      </c>
      <c r="K591" s="8">
        <f>'Нормы и нормо-часы'!L1969</f>
        <v>540</v>
      </c>
      <c r="L591" s="8">
        <f>Расценки!G1968</f>
        <v>575</v>
      </c>
      <c r="M591" s="10">
        <f>'Нормы и нормо-часы'!X1969</f>
        <v>6.0869565217391307E-2</v>
      </c>
      <c r="N591" s="9">
        <f>Расценки!I1968</f>
        <v>720</v>
      </c>
      <c r="O591" s="10">
        <f>Расценки!K1968</f>
        <v>0.25217391304347836</v>
      </c>
      <c r="P591" s="7" t="str">
        <f>TEXT('Нормы и нормо-часы'!AC1969,"0%")&amp;" / "&amp;TEXT('Нормы и нормо-часы'!AD1969,"0%")</f>
        <v>25% / 25%</v>
      </c>
    </row>
    <row r="592" spans="1:16" x14ac:dyDescent="0.25">
      <c r="A592" s="7" t="s">
        <v>5736</v>
      </c>
      <c r="B592" s="7" t="s">
        <v>5737</v>
      </c>
      <c r="C592" s="7" t="s">
        <v>177</v>
      </c>
      <c r="D592" s="7" t="s">
        <v>799</v>
      </c>
      <c r="E592" s="15">
        <f>'Нормы и нормо-часы'!F1972</f>
        <v>1.5</v>
      </c>
      <c r="F592" s="8">
        <f>'Нормы и нормо-часы'!K1972</f>
        <v>1800</v>
      </c>
      <c r="G592" s="8">
        <f>Расценки!F1971</f>
        <v>2500</v>
      </c>
      <c r="H592" s="10">
        <f>'Нормы и нормо-часы'!W1972</f>
        <v>0.28000000000000003</v>
      </c>
      <c r="I592" s="9">
        <f>Расценки!H1971</f>
        <v>2500</v>
      </c>
      <c r="J592" s="10">
        <f>Расценки!J1971</f>
        <v>0</v>
      </c>
      <c r="K592" s="8">
        <f>'Нормы и нормо-часы'!L1972</f>
        <v>2160</v>
      </c>
      <c r="L592" s="8">
        <f>Расценки!G1971</f>
        <v>2875</v>
      </c>
      <c r="M592" s="10">
        <f>'Нормы и нормо-часы'!X1972</f>
        <v>0.24869565217391304</v>
      </c>
      <c r="N592" s="9">
        <f>Расценки!I1971</f>
        <v>2880</v>
      </c>
      <c r="O592" s="10">
        <f>Расценки!K1971</f>
        <v>1.7391304347826875E-3</v>
      </c>
      <c r="P592" s="7" t="str">
        <f>TEXT('Нормы и нормо-часы'!AC1972,"0%")&amp;" / "&amp;TEXT('Нормы и нормо-часы'!AD1972,"0%")</f>
        <v>28% / 25%</v>
      </c>
    </row>
    <row r="593" spans="1:16" x14ac:dyDescent="0.25">
      <c r="A593" s="7" t="s">
        <v>5740</v>
      </c>
      <c r="B593" s="7" t="s">
        <v>5741</v>
      </c>
      <c r="C593" s="7" t="s">
        <v>177</v>
      </c>
      <c r="D593" s="7" t="s">
        <v>799</v>
      </c>
      <c r="E593" s="15">
        <f>'Нормы и нормо-часы'!F1973</f>
        <v>2.5</v>
      </c>
      <c r="F593" s="8">
        <f>'Нормы и нормо-часы'!K1973</f>
        <v>3000</v>
      </c>
      <c r="G593" s="8">
        <f>Расценки!F1972</f>
        <v>4000</v>
      </c>
      <c r="H593" s="10">
        <f>'Нормы и нормо-часы'!W1973</f>
        <v>0.25</v>
      </c>
      <c r="I593" s="9">
        <f>Расценки!H1972</f>
        <v>4000</v>
      </c>
      <c r="J593" s="10">
        <f>Расценки!J1972</f>
        <v>0</v>
      </c>
      <c r="K593" s="8">
        <f>'Нормы и нормо-часы'!L1973</f>
        <v>3600</v>
      </c>
      <c r="L593" s="8">
        <f>Расценки!G1972</f>
        <v>4600</v>
      </c>
      <c r="M593" s="10">
        <f>'Нормы и нормо-часы'!X1973</f>
        <v>0.21739130434782608</v>
      </c>
      <c r="N593" s="9">
        <f>Расценки!I1972</f>
        <v>4800</v>
      </c>
      <c r="O593" s="10">
        <f>Расценки!K1972</f>
        <v>4.3478260869565188E-2</v>
      </c>
      <c r="P593" s="7" t="str">
        <f>TEXT('Нормы и нормо-часы'!AC1973,"0%")&amp;" / "&amp;TEXT('Нормы и нормо-часы'!AD1973,"0%")</f>
        <v>25% / 25%</v>
      </c>
    </row>
    <row r="594" spans="1:16" x14ac:dyDescent="0.25">
      <c r="A594" s="7" t="s">
        <v>5787</v>
      </c>
      <c r="B594" s="7" t="s">
        <v>5788</v>
      </c>
      <c r="C594" s="7" t="s">
        <v>177</v>
      </c>
      <c r="D594" s="7" t="s">
        <v>799</v>
      </c>
      <c r="E594" s="15">
        <f>'Нормы и нормо-часы'!F1989</f>
        <v>1.5</v>
      </c>
      <c r="F594" s="8">
        <f>'Нормы и нормо-часы'!K1989</f>
        <v>1800</v>
      </c>
      <c r="G594" s="8">
        <f>Расценки!F1988</f>
        <v>2500</v>
      </c>
      <c r="H594" s="10">
        <f>'Нормы и нормо-часы'!W1989</f>
        <v>0.28000000000000003</v>
      </c>
      <c r="I594" s="9">
        <f>Расценки!H1988</f>
        <v>2500</v>
      </c>
      <c r="J594" s="10">
        <f>Расценки!J1988</f>
        <v>0</v>
      </c>
      <c r="K594" s="8">
        <f>'Нормы и нормо-часы'!L1989</f>
        <v>2160</v>
      </c>
      <c r="L594" s="8">
        <f>Расценки!G1988</f>
        <v>2875</v>
      </c>
      <c r="M594" s="10">
        <f>'Нормы и нормо-часы'!X1989</f>
        <v>0.24869565217391304</v>
      </c>
      <c r="N594" s="9">
        <f>Расценки!I1988</f>
        <v>2880</v>
      </c>
      <c r="O594" s="10">
        <f>Расценки!K1988</f>
        <v>1.7391304347826875E-3</v>
      </c>
      <c r="P594" s="7" t="str">
        <f>TEXT('Нормы и нормо-часы'!AC1989,"0%")&amp;" / "&amp;TEXT('Нормы и нормо-часы'!AD1989,"0%")</f>
        <v>28% / 25%</v>
      </c>
    </row>
    <row r="595" spans="1:16" x14ac:dyDescent="0.25">
      <c r="A595" s="7" t="s">
        <v>5796</v>
      </c>
      <c r="B595" s="7" t="s">
        <v>5797</v>
      </c>
      <c r="C595" s="7" t="s">
        <v>177</v>
      </c>
      <c r="D595" s="7" t="s">
        <v>799</v>
      </c>
      <c r="E595" s="15">
        <f>'Нормы и нормо-часы'!F1992</f>
        <v>0.15</v>
      </c>
      <c r="F595" s="8">
        <f>'Нормы и нормо-часы'!K1992</f>
        <v>180</v>
      </c>
      <c r="G595" s="8">
        <f>Расценки!F1991</f>
        <v>200</v>
      </c>
      <c r="H595" s="10">
        <f>'Нормы и нормо-часы'!W1992</f>
        <v>0.1</v>
      </c>
      <c r="I595" s="9">
        <f>Расценки!H1991</f>
        <v>240</v>
      </c>
      <c r="J595" s="10">
        <f>Расценки!J1991</f>
        <v>0.19999999999999996</v>
      </c>
      <c r="K595" s="8">
        <f>'Нормы и нормо-часы'!L1992</f>
        <v>216</v>
      </c>
      <c r="L595" s="8">
        <f>Расценки!G1991</f>
        <v>230</v>
      </c>
      <c r="M595" s="10">
        <f>'Нормы и нормо-часы'!X1992</f>
        <v>6.0869565217391307E-2</v>
      </c>
      <c r="N595" s="9">
        <f>Расценки!I1991</f>
        <v>288</v>
      </c>
      <c r="O595" s="10">
        <f>Расценки!K1991</f>
        <v>0.25217391304347836</v>
      </c>
      <c r="P595" s="7" t="str">
        <f>TEXT('Нормы и нормо-часы'!AC1992,"0%")&amp;" / "&amp;TEXT('Нормы и нормо-часы'!AD1992,"0%")</f>
        <v>25% / 25%</v>
      </c>
    </row>
    <row r="596" spans="1:16" x14ac:dyDescent="0.25">
      <c r="A596" s="7" t="s">
        <v>5799</v>
      </c>
      <c r="B596" s="7" t="s">
        <v>5800</v>
      </c>
      <c r="C596" s="7" t="s">
        <v>50</v>
      </c>
      <c r="D596" s="7" t="s">
        <v>799</v>
      </c>
      <c r="E596" s="15">
        <f>'Нормы и нормо-часы'!F1993</f>
        <v>0.2</v>
      </c>
      <c r="F596" s="8">
        <f>'Нормы и нормо-часы'!K1993</f>
        <v>240</v>
      </c>
      <c r="G596" s="8">
        <f>Расценки!F1992</f>
        <v>250</v>
      </c>
      <c r="H596" s="10">
        <f>'Нормы и нормо-часы'!W1993</f>
        <v>0.04</v>
      </c>
      <c r="I596" s="9">
        <f>Расценки!H1992</f>
        <v>320</v>
      </c>
      <c r="J596" s="10">
        <f>Расценки!J1992</f>
        <v>0.28000000000000003</v>
      </c>
      <c r="K596" s="8">
        <f>'Нормы и нормо-часы'!L1993</f>
        <v>288</v>
      </c>
      <c r="L596" s="8">
        <f>Расценки!G1992</f>
        <v>288</v>
      </c>
      <c r="M596" s="10">
        <f>'Нормы и нормо-часы'!X1993</f>
        <v>0</v>
      </c>
      <c r="N596" s="9">
        <f>Расценки!I1992</f>
        <v>384</v>
      </c>
      <c r="O596" s="10">
        <f>Расценки!K1992</f>
        <v>0.33333333333333326</v>
      </c>
      <c r="P596" s="7" t="str">
        <f>TEXT('Нормы и нормо-часы'!AC1993,"0%")&amp;" / "&amp;TEXT('Нормы и нормо-часы'!AD1993,"0%")</f>
        <v>25% / 25%</v>
      </c>
    </row>
    <row r="597" spans="1:16" x14ac:dyDescent="0.25">
      <c r="A597" s="7" t="s">
        <v>5807</v>
      </c>
      <c r="B597" s="7" t="s">
        <v>5808</v>
      </c>
      <c r="C597" s="7" t="s">
        <v>177</v>
      </c>
      <c r="D597" s="7" t="s">
        <v>799</v>
      </c>
      <c r="E597" s="15">
        <f>'Нормы и нормо-часы'!F1996</f>
        <v>1.5</v>
      </c>
      <c r="F597" s="8">
        <f>'Нормы и нормо-часы'!K1996</f>
        <v>1800</v>
      </c>
      <c r="G597" s="8">
        <f>Расценки!F1995</f>
        <v>2500</v>
      </c>
      <c r="H597" s="10">
        <f>'Нормы и нормо-часы'!W1996</f>
        <v>0.28000000000000003</v>
      </c>
      <c r="I597" s="9">
        <f>Расценки!H1995</f>
        <v>2500</v>
      </c>
      <c r="J597" s="10">
        <f>Расценки!J1995</f>
        <v>0</v>
      </c>
      <c r="K597" s="8">
        <f>'Нормы и нормо-часы'!L1996</f>
        <v>2160</v>
      </c>
      <c r="L597" s="8">
        <f>Расценки!G1995</f>
        <v>2875</v>
      </c>
      <c r="M597" s="10">
        <f>'Нормы и нормо-часы'!X1996</f>
        <v>0.24869565217391304</v>
      </c>
      <c r="N597" s="9">
        <f>Расценки!I1995</f>
        <v>2880</v>
      </c>
      <c r="O597" s="10">
        <f>Расценки!K1995</f>
        <v>1.7391304347826875E-3</v>
      </c>
      <c r="P597" s="7" t="str">
        <f>TEXT('Нормы и нормо-часы'!AC1996,"0%")&amp;" / "&amp;TEXT('Нормы и нормо-часы'!AD1996,"0%")</f>
        <v>28% / 25%</v>
      </c>
    </row>
    <row r="598" spans="1:16" x14ac:dyDescent="0.25">
      <c r="A598" s="7" t="s">
        <v>5811</v>
      </c>
      <c r="B598" s="7" t="s">
        <v>5812</v>
      </c>
      <c r="C598" s="7" t="s">
        <v>177</v>
      </c>
      <c r="D598" s="7" t="s">
        <v>799</v>
      </c>
      <c r="E598" s="15">
        <f>'Нормы и нормо-часы'!F1998</f>
        <v>0.6</v>
      </c>
      <c r="F598" s="8">
        <f>'Нормы и нормо-часы'!K1998</f>
        <v>720</v>
      </c>
      <c r="G598" s="8">
        <f>Расценки!F1997</f>
        <v>1000</v>
      </c>
      <c r="H598" s="10">
        <f>'Нормы и нормо-часы'!W1998</f>
        <v>0.28000000000000003</v>
      </c>
      <c r="I598" s="9">
        <f>Расценки!H1997</f>
        <v>1000</v>
      </c>
      <c r="J598" s="10">
        <f>Расценки!J1997</f>
        <v>0</v>
      </c>
      <c r="K598" s="8">
        <f>'Нормы и нормо-часы'!L1998</f>
        <v>864</v>
      </c>
      <c r="L598" s="8">
        <f>Расценки!G1997</f>
        <v>1150</v>
      </c>
      <c r="M598" s="10">
        <f>'Нормы и нормо-часы'!X1998</f>
        <v>0.24869565217391304</v>
      </c>
      <c r="N598" s="9">
        <f>Расценки!I1997</f>
        <v>1152</v>
      </c>
      <c r="O598" s="10">
        <f>Расценки!K1997</f>
        <v>1.7391304347826875E-3</v>
      </c>
      <c r="P598" s="7" t="str">
        <f>TEXT('Нормы и нормо-часы'!AC1998,"0%")&amp;" / "&amp;TEXT('Нормы и нормо-часы'!AD1998,"0%")</f>
        <v>28% / 25%</v>
      </c>
    </row>
    <row r="599" spans="1:16" x14ac:dyDescent="0.25">
      <c r="A599" s="7" t="s">
        <v>5829</v>
      </c>
      <c r="B599" s="7" t="s">
        <v>5830</v>
      </c>
      <c r="C599" s="7" t="s">
        <v>50</v>
      </c>
      <c r="D599" s="7" t="s">
        <v>799</v>
      </c>
      <c r="E599" s="15">
        <f>'Нормы и нормо-часы'!F2004</f>
        <v>0.25</v>
      </c>
      <c r="F599" s="8">
        <f>'Нормы и нормо-часы'!K2004</f>
        <v>300</v>
      </c>
      <c r="G599" s="8">
        <f>Расценки!F2003</f>
        <v>300</v>
      </c>
      <c r="H599" s="10">
        <f>'Нормы и нормо-часы'!W2004</f>
        <v>0</v>
      </c>
      <c r="I599" s="9">
        <f>Расценки!H2003</f>
        <v>400</v>
      </c>
      <c r="J599" s="10">
        <f>Расценки!J2003</f>
        <v>0.33333333333333326</v>
      </c>
      <c r="K599" s="8">
        <f>'Нормы и нормо-часы'!L2004</f>
        <v>360</v>
      </c>
      <c r="L599" s="8">
        <f>Расценки!G2003</f>
        <v>345</v>
      </c>
      <c r="M599" s="10">
        <f>'Нормы и нормо-часы'!X2004</f>
        <v>-4.3478260869565216E-2</v>
      </c>
      <c r="N599" s="9">
        <f>Расценки!I2003</f>
        <v>480</v>
      </c>
      <c r="O599" s="10">
        <f>Расценки!K2003</f>
        <v>0.39130434782608692</v>
      </c>
      <c r="P599" s="7" t="str">
        <f>TEXT('Нормы и нормо-часы'!AC2004,"0%")&amp;" / "&amp;TEXT('Нормы и нормо-часы'!AD2004,"0%")</f>
        <v>25% / 25%</v>
      </c>
    </row>
    <row r="600" spans="1:16" x14ac:dyDescent="0.25">
      <c r="A600" s="7" t="s">
        <v>5832</v>
      </c>
      <c r="B600" s="7" t="s">
        <v>5833</v>
      </c>
      <c r="C600" s="7" t="s">
        <v>50</v>
      </c>
      <c r="D600" s="7" t="s">
        <v>799</v>
      </c>
      <c r="E600" s="15">
        <f>'Нормы и нормо-часы'!F2005</f>
        <v>0.25</v>
      </c>
      <c r="F600" s="8">
        <f>'Нормы и нормо-часы'!K2005</f>
        <v>300</v>
      </c>
      <c r="G600" s="8">
        <f>Расценки!F2004</f>
        <v>300</v>
      </c>
      <c r="H600" s="10">
        <f>'Нормы и нормо-часы'!W2005</f>
        <v>0</v>
      </c>
      <c r="I600" s="9">
        <f>Расценки!H2004</f>
        <v>400</v>
      </c>
      <c r="J600" s="10">
        <f>Расценки!J2004</f>
        <v>0.33333333333333326</v>
      </c>
      <c r="K600" s="8">
        <f>'Нормы и нормо-часы'!L2005</f>
        <v>360</v>
      </c>
      <c r="L600" s="8">
        <f>Расценки!G2004</f>
        <v>345</v>
      </c>
      <c r="M600" s="10">
        <f>'Нормы и нормо-часы'!X2005</f>
        <v>-4.3478260869565216E-2</v>
      </c>
      <c r="N600" s="9">
        <f>Расценки!I2004</f>
        <v>480</v>
      </c>
      <c r="O600" s="10">
        <f>Расценки!K2004</f>
        <v>0.39130434782608692</v>
      </c>
      <c r="P600" s="7" t="str">
        <f>TEXT('Нормы и нормо-часы'!AC2005,"0%")&amp;" / "&amp;TEXT('Нормы и нормо-часы'!AD2005,"0%")</f>
        <v>25% / 25%</v>
      </c>
    </row>
    <row r="601" spans="1:16" x14ac:dyDescent="0.25">
      <c r="A601" s="7" t="s">
        <v>5834</v>
      </c>
      <c r="B601" s="7" t="s">
        <v>5835</v>
      </c>
      <c r="C601" s="7" t="s">
        <v>50</v>
      </c>
      <c r="D601" s="7" t="s">
        <v>799</v>
      </c>
      <c r="E601" s="15">
        <f>'Нормы и нормо-часы'!F2006</f>
        <v>0.25</v>
      </c>
      <c r="F601" s="8">
        <f>'Нормы и нормо-часы'!K2006</f>
        <v>300</v>
      </c>
      <c r="G601" s="8">
        <f>Расценки!F2005</f>
        <v>300</v>
      </c>
      <c r="H601" s="10">
        <f>'Нормы и нормо-часы'!W2006</f>
        <v>0</v>
      </c>
      <c r="I601" s="9">
        <f>Расценки!H2005</f>
        <v>400</v>
      </c>
      <c r="J601" s="10">
        <f>Расценки!J2005</f>
        <v>0.33333333333333326</v>
      </c>
      <c r="K601" s="8">
        <f>'Нормы и нормо-часы'!L2006</f>
        <v>360</v>
      </c>
      <c r="L601" s="8">
        <f>Расценки!G2005</f>
        <v>345</v>
      </c>
      <c r="M601" s="10">
        <f>'Нормы и нормо-часы'!X2006</f>
        <v>-4.3478260869565216E-2</v>
      </c>
      <c r="N601" s="9">
        <f>Расценки!I2005</f>
        <v>480</v>
      </c>
      <c r="O601" s="10">
        <f>Расценки!K2005</f>
        <v>0.39130434782608692</v>
      </c>
      <c r="P601" s="7" t="str">
        <f>TEXT('Нормы и нормо-часы'!AC2006,"0%")&amp;" / "&amp;TEXT('Нормы и нормо-часы'!AD2006,"0%")</f>
        <v>25% / 25%</v>
      </c>
    </row>
    <row r="602" spans="1:16" x14ac:dyDescent="0.25">
      <c r="A602" s="7" t="s">
        <v>5836</v>
      </c>
      <c r="B602" s="7" t="s">
        <v>5837</v>
      </c>
      <c r="C602" s="7" t="s">
        <v>54</v>
      </c>
      <c r="D602" s="7" t="s">
        <v>799</v>
      </c>
      <c r="E602" s="15">
        <f>'Нормы и нормо-часы'!F2007</f>
        <v>1.5</v>
      </c>
      <c r="F602" s="8">
        <f>'Нормы и нормо-часы'!K2007</f>
        <v>1800</v>
      </c>
      <c r="G602" s="8">
        <f>Расценки!F2006</f>
        <v>1500</v>
      </c>
      <c r="H602" s="10">
        <f>'Нормы и нормо-часы'!W2007</f>
        <v>-0.2</v>
      </c>
      <c r="I602" s="9">
        <f>Расценки!H2006</f>
        <v>2400</v>
      </c>
      <c r="J602" s="10">
        <f>Расценки!J2006</f>
        <v>0.60000000000000009</v>
      </c>
      <c r="K602" s="8">
        <f>'Нормы и нормо-часы'!L2007</f>
        <v>2160</v>
      </c>
      <c r="L602" s="8">
        <f>Расценки!G2006</f>
        <v>1725</v>
      </c>
      <c r="M602" s="10">
        <f>'Нормы и нормо-часы'!X2007</f>
        <v>-0.25217391304347825</v>
      </c>
      <c r="N602" s="9">
        <f>Расценки!I2006</f>
        <v>2880</v>
      </c>
      <c r="O602" s="10">
        <f>Расценки!K2006</f>
        <v>0.66956521739130426</v>
      </c>
      <c r="P602" s="7" t="str">
        <f>TEXT('Нормы и нормо-часы'!AC2007,"0%")&amp;" / "&amp;TEXT('Нормы и нормо-часы'!AD2007,"0%")</f>
        <v>25% / 25%</v>
      </c>
    </row>
    <row r="603" spans="1:16" x14ac:dyDescent="0.25">
      <c r="A603" s="7" t="s">
        <v>5840</v>
      </c>
      <c r="B603" s="7" t="s">
        <v>5841</v>
      </c>
      <c r="C603" s="7" t="s">
        <v>177</v>
      </c>
      <c r="D603" s="7" t="s">
        <v>799</v>
      </c>
      <c r="E603" s="15">
        <f>'Нормы и нормо-часы'!F2008</f>
        <v>1.5</v>
      </c>
      <c r="F603" s="8">
        <f>'Нормы и нормо-часы'!K2008</f>
        <v>1800</v>
      </c>
      <c r="G603" s="8">
        <f>Расценки!F2007</f>
        <v>2500</v>
      </c>
      <c r="H603" s="10">
        <f>'Нормы и нормо-часы'!W2008</f>
        <v>0.28000000000000003</v>
      </c>
      <c r="I603" s="9">
        <f>Расценки!H2007</f>
        <v>2500</v>
      </c>
      <c r="J603" s="10">
        <f>Расценки!J2007</f>
        <v>0</v>
      </c>
      <c r="K603" s="8">
        <f>'Нормы и нормо-часы'!L2008</f>
        <v>2160</v>
      </c>
      <c r="L603" s="8">
        <f>Расценки!G2007</f>
        <v>2875</v>
      </c>
      <c r="M603" s="10">
        <f>'Нормы и нормо-часы'!X2008</f>
        <v>0.24869565217391304</v>
      </c>
      <c r="N603" s="9">
        <f>Расценки!I2007</f>
        <v>2880</v>
      </c>
      <c r="O603" s="10">
        <f>Расценки!K2007</f>
        <v>1.7391304347826875E-3</v>
      </c>
      <c r="P603" s="7" t="str">
        <f>TEXT('Нормы и нормо-часы'!AC2008,"0%")&amp;" / "&amp;TEXT('Нормы и нормо-часы'!AD2008,"0%")</f>
        <v>28% / 25%</v>
      </c>
    </row>
    <row r="604" spans="1:16" x14ac:dyDescent="0.25">
      <c r="A604" s="7" t="s">
        <v>5843</v>
      </c>
      <c r="B604" s="7" t="s">
        <v>5844</v>
      </c>
      <c r="C604" s="7" t="s">
        <v>177</v>
      </c>
      <c r="D604" s="7" t="s">
        <v>799</v>
      </c>
      <c r="E604" s="15">
        <f>'Нормы и нормо-часы'!F2009</f>
        <v>0.5</v>
      </c>
      <c r="F604" s="8">
        <f>'Нормы и нормо-часы'!K2009</f>
        <v>600</v>
      </c>
      <c r="G604" s="8">
        <f>Расценки!F2008</f>
        <v>800</v>
      </c>
      <c r="H604" s="10">
        <f>'Нормы и нормо-часы'!W2009</f>
        <v>0.25</v>
      </c>
      <c r="I604" s="9">
        <f>Расценки!H2008</f>
        <v>800</v>
      </c>
      <c r="J604" s="10">
        <f>Расценки!J2008</f>
        <v>0</v>
      </c>
      <c r="K604" s="8">
        <f>'Нормы и нормо-часы'!L2009</f>
        <v>720</v>
      </c>
      <c r="L604" s="8">
        <f>Расценки!G2008</f>
        <v>920</v>
      </c>
      <c r="M604" s="10">
        <f>'Нормы и нормо-часы'!X2009</f>
        <v>0.21739130434782608</v>
      </c>
      <c r="N604" s="9">
        <f>Расценки!I2008</f>
        <v>960</v>
      </c>
      <c r="O604" s="10">
        <f>Расценки!K2008</f>
        <v>4.3478260869565188E-2</v>
      </c>
      <c r="P604" s="7" t="str">
        <f>TEXT('Нормы и нормо-часы'!AC2009,"0%")&amp;" / "&amp;TEXT('Нормы и нормо-часы'!AD2009,"0%")</f>
        <v>25% / 25%</v>
      </c>
    </row>
    <row r="605" spans="1:16" x14ac:dyDescent="0.25">
      <c r="A605" s="7" t="s">
        <v>5846</v>
      </c>
      <c r="B605" s="7" t="s">
        <v>5847</v>
      </c>
      <c r="C605" s="7" t="s">
        <v>177</v>
      </c>
      <c r="D605" s="7" t="s">
        <v>799</v>
      </c>
      <c r="E605" s="15">
        <f>'Нормы и нормо-часы'!F2010</f>
        <v>0.3</v>
      </c>
      <c r="F605" s="8">
        <f>'Нормы и нормо-часы'!K2010</f>
        <v>360</v>
      </c>
      <c r="G605" s="8">
        <f>Расценки!F2009</f>
        <v>500</v>
      </c>
      <c r="H605" s="10">
        <f>'Нормы и нормо-часы'!W2010</f>
        <v>0.28000000000000003</v>
      </c>
      <c r="I605" s="9">
        <f>Расценки!H2009</f>
        <v>500</v>
      </c>
      <c r="J605" s="10">
        <f>Расценки!J2009</f>
        <v>0</v>
      </c>
      <c r="K605" s="8">
        <f>'Нормы и нормо-часы'!L2010</f>
        <v>432</v>
      </c>
      <c r="L605" s="8">
        <f>Расценки!G2009</f>
        <v>575</v>
      </c>
      <c r="M605" s="10">
        <f>'Нормы и нормо-часы'!X2010</f>
        <v>0.24869565217391304</v>
      </c>
      <c r="N605" s="9">
        <f>Расценки!I2009</f>
        <v>576</v>
      </c>
      <c r="O605" s="10">
        <f>Расценки!K2009</f>
        <v>1.7391304347826875E-3</v>
      </c>
      <c r="P605" s="7" t="str">
        <f>TEXT('Нормы и нормо-часы'!AC2010,"0%")&amp;" / "&amp;TEXT('Нормы и нормо-часы'!AD2010,"0%")</f>
        <v>28% / 25%</v>
      </c>
    </row>
    <row r="606" spans="1:16" x14ac:dyDescent="0.25">
      <c r="A606" s="7" t="s">
        <v>5871</v>
      </c>
      <c r="B606" s="7" t="s">
        <v>5872</v>
      </c>
      <c r="C606" s="7" t="s">
        <v>177</v>
      </c>
      <c r="D606" s="7" t="s">
        <v>799</v>
      </c>
      <c r="E606" s="15">
        <f>'Нормы и нормо-часы'!F2018</f>
        <v>5</v>
      </c>
      <c r="F606" s="8">
        <f>'Нормы и нормо-часы'!K2018</f>
        <v>6000</v>
      </c>
      <c r="G606" s="8">
        <f>Расценки!F2017</f>
        <v>8000</v>
      </c>
      <c r="H606" s="10">
        <f>'Нормы и нормо-часы'!W2018</f>
        <v>0.25</v>
      </c>
      <c r="I606" s="9">
        <f>Расценки!H2017</f>
        <v>8000</v>
      </c>
      <c r="J606" s="10">
        <f>Расценки!J2017</f>
        <v>0</v>
      </c>
      <c r="K606" s="8">
        <f>'Нормы и нормо-часы'!L2018</f>
        <v>7200</v>
      </c>
      <c r="L606" s="8">
        <f>Расценки!G2017</f>
        <v>9200</v>
      </c>
      <c r="M606" s="10">
        <f>'Нормы и нормо-часы'!X2018</f>
        <v>0.21739130434782608</v>
      </c>
      <c r="N606" s="9">
        <f>Расценки!I2017</f>
        <v>9600</v>
      </c>
      <c r="O606" s="10">
        <f>Расценки!K2017</f>
        <v>4.3478260869565188E-2</v>
      </c>
      <c r="P606" s="7" t="str">
        <f>TEXT('Нормы и нормо-часы'!AC2018,"0%")&amp;" / "&amp;TEXT('Нормы и нормо-часы'!AD2018,"0%")</f>
        <v>25% / 25%</v>
      </c>
    </row>
    <row r="607" spans="1:16" x14ac:dyDescent="0.25">
      <c r="A607" s="7" t="s">
        <v>5875</v>
      </c>
      <c r="B607" s="7" t="s">
        <v>5876</v>
      </c>
      <c r="C607" s="7" t="s">
        <v>177</v>
      </c>
      <c r="D607" s="7" t="s">
        <v>799</v>
      </c>
      <c r="E607" s="15">
        <f>'Нормы и нормо-часы'!F2019</f>
        <v>0.6</v>
      </c>
      <c r="F607" s="8">
        <f>'Нормы и нормо-часы'!K2019</f>
        <v>720</v>
      </c>
      <c r="G607" s="8">
        <f>Расценки!F2018</f>
        <v>1000</v>
      </c>
      <c r="H607" s="10">
        <f>'Нормы и нормо-часы'!W2019</f>
        <v>0.28000000000000003</v>
      </c>
      <c r="I607" s="9">
        <f>Расценки!H2018</f>
        <v>1000</v>
      </c>
      <c r="J607" s="10">
        <f>Расценки!J2018</f>
        <v>0</v>
      </c>
      <c r="K607" s="8">
        <f>'Нормы и нормо-часы'!L2019</f>
        <v>864</v>
      </c>
      <c r="L607" s="8">
        <f>Расценки!G2018</f>
        <v>1150</v>
      </c>
      <c r="M607" s="10">
        <f>'Нормы и нормо-часы'!X2019</f>
        <v>0.24869565217391304</v>
      </c>
      <c r="N607" s="9">
        <f>Расценки!I2018</f>
        <v>1152</v>
      </c>
      <c r="O607" s="10">
        <f>Расценки!K2018</f>
        <v>1.7391304347826875E-3</v>
      </c>
      <c r="P607" s="7" t="str">
        <f>TEXT('Нормы и нормо-часы'!AC2019,"0%")&amp;" / "&amp;TEXT('Нормы и нормо-часы'!AD2019,"0%")</f>
        <v>28% / 25%</v>
      </c>
    </row>
    <row r="608" spans="1:16" x14ac:dyDescent="0.25">
      <c r="A608" s="7" t="s">
        <v>5884</v>
      </c>
      <c r="B608" s="7" t="s">
        <v>5885</v>
      </c>
      <c r="C608" s="7" t="s">
        <v>177</v>
      </c>
      <c r="D608" s="7" t="s">
        <v>799</v>
      </c>
      <c r="E608" s="15">
        <f>'Нормы и нормо-часы'!F2022</f>
        <v>1.2</v>
      </c>
      <c r="F608" s="8">
        <f>'Нормы и нормо-часы'!K2022</f>
        <v>1440</v>
      </c>
      <c r="G608" s="8">
        <f>Расценки!F2021</f>
        <v>2000</v>
      </c>
      <c r="H608" s="10">
        <f>'Нормы и нормо-часы'!W2022</f>
        <v>0.28000000000000003</v>
      </c>
      <c r="I608" s="9">
        <f>Расценки!H2021</f>
        <v>2000</v>
      </c>
      <c r="J608" s="10">
        <f>Расценки!J2021</f>
        <v>0</v>
      </c>
      <c r="K608" s="8">
        <f>'Нормы и нормо-часы'!L2022</f>
        <v>1728</v>
      </c>
      <c r="L608" s="8">
        <f>Расценки!G2021</f>
        <v>2300</v>
      </c>
      <c r="M608" s="10">
        <f>'Нормы и нормо-часы'!X2022</f>
        <v>0.24869565217391304</v>
      </c>
      <c r="N608" s="9">
        <f>Расценки!I2021</f>
        <v>2304</v>
      </c>
      <c r="O608" s="10">
        <f>Расценки!K2021</f>
        <v>1.7391304347826875E-3</v>
      </c>
      <c r="P608" s="7" t="str">
        <f>TEXT('Нормы и нормо-часы'!AC2022,"0%")&amp;" / "&amp;TEXT('Нормы и нормо-часы'!AD2022,"0%")</f>
        <v>28% / 25%</v>
      </c>
    </row>
    <row r="609" spans="1:16" x14ac:dyDescent="0.25">
      <c r="A609" s="7" t="s">
        <v>5903</v>
      </c>
      <c r="B609" s="7" t="s">
        <v>5904</v>
      </c>
      <c r="C609" s="7" t="s">
        <v>50</v>
      </c>
      <c r="D609" s="7" t="s">
        <v>799</v>
      </c>
      <c r="E609" s="15">
        <f>'Нормы и нормо-часы'!F2029</f>
        <v>0.5</v>
      </c>
      <c r="F609" s="8">
        <f>'Нормы и нормо-часы'!K2029</f>
        <v>600</v>
      </c>
      <c r="G609" s="8">
        <f>Расценки!F2028</f>
        <v>700</v>
      </c>
      <c r="H609" s="10">
        <f>'Нормы и нормо-часы'!W2029</f>
        <v>0.14285714285714285</v>
      </c>
      <c r="I609" s="9">
        <f>Расценки!H2028</f>
        <v>800</v>
      </c>
      <c r="J609" s="10">
        <f>Расценки!J2028</f>
        <v>0.14285714285714279</v>
      </c>
      <c r="K609" s="8">
        <f>'Нормы и нормо-часы'!L2029</f>
        <v>720</v>
      </c>
      <c r="L609" s="8">
        <f>Расценки!G2028</f>
        <v>805</v>
      </c>
      <c r="M609" s="10">
        <f>'Нормы и нормо-часы'!X2029</f>
        <v>0.10559006211180125</v>
      </c>
      <c r="N609" s="9">
        <f>Расценки!I2028</f>
        <v>960</v>
      </c>
      <c r="O609" s="10">
        <f>Расценки!K2028</f>
        <v>0.19254658385093171</v>
      </c>
      <c r="P609" s="7" t="str">
        <f>TEXT('Нормы и нормо-часы'!AC2029,"0%")&amp;" / "&amp;TEXT('Нормы и нормо-часы'!AD2029,"0%")</f>
        <v>25% / 25%</v>
      </c>
    </row>
    <row r="610" spans="1:16" x14ac:dyDescent="0.25">
      <c r="A610" s="7" t="s">
        <v>5915</v>
      </c>
      <c r="B610" s="7" t="s">
        <v>5916</v>
      </c>
      <c r="C610" s="7" t="s">
        <v>177</v>
      </c>
      <c r="D610" s="7" t="s">
        <v>799</v>
      </c>
      <c r="E610" s="15">
        <f>'Нормы и нормо-часы'!F2033</f>
        <v>0.6</v>
      </c>
      <c r="F610" s="8">
        <f>'Нормы и нормо-часы'!K2033</f>
        <v>720</v>
      </c>
      <c r="G610" s="8">
        <f>Расценки!F2032</f>
        <v>1000</v>
      </c>
      <c r="H610" s="10">
        <f>'Нормы и нормо-часы'!W2033</f>
        <v>0.28000000000000003</v>
      </c>
      <c r="I610" s="9">
        <f>Расценки!H2032</f>
        <v>1000</v>
      </c>
      <c r="J610" s="10">
        <f>Расценки!J2032</f>
        <v>0</v>
      </c>
      <c r="K610" s="8">
        <f>'Нормы и нормо-часы'!L2033</f>
        <v>864</v>
      </c>
      <c r="L610" s="8">
        <f>Расценки!G2032</f>
        <v>1150</v>
      </c>
      <c r="M610" s="10">
        <f>'Нормы и нормо-часы'!X2033</f>
        <v>0.24869565217391304</v>
      </c>
      <c r="N610" s="9">
        <f>Расценки!I2032</f>
        <v>1152</v>
      </c>
      <c r="O610" s="10">
        <f>Расценки!K2032</f>
        <v>1.7391304347826875E-3</v>
      </c>
      <c r="P610" s="7" t="str">
        <f>TEXT('Нормы и нормо-часы'!AC2033,"0%")&amp;" / "&amp;TEXT('Нормы и нормо-часы'!AD2033,"0%")</f>
        <v>28% / 25%</v>
      </c>
    </row>
    <row r="611" spans="1:16" x14ac:dyDescent="0.25">
      <c r="A611" s="7" t="s">
        <v>5921</v>
      </c>
      <c r="B611" s="7" t="s">
        <v>5922</v>
      </c>
      <c r="C611" s="7" t="s">
        <v>54</v>
      </c>
      <c r="D611" s="7" t="s">
        <v>41</v>
      </c>
      <c r="E611" s="15">
        <f>'Нормы и нормо-часы'!F2035</f>
        <v>0.5</v>
      </c>
      <c r="F611" s="8">
        <f>'Нормы и нормо-часы'!K2035</f>
        <v>450</v>
      </c>
      <c r="G611" s="8">
        <f>Расценки!F2034</f>
        <v>600</v>
      </c>
      <c r="H611" s="10">
        <f>'Нормы и нормо-часы'!W2035</f>
        <v>0.25</v>
      </c>
      <c r="I611" s="9">
        <f>Расценки!H2034</f>
        <v>600</v>
      </c>
      <c r="J611" s="10">
        <f>Расценки!J2034</f>
        <v>0</v>
      </c>
      <c r="K611" s="8">
        <f>'Нормы и нормо-часы'!L2035</f>
        <v>540</v>
      </c>
      <c r="L611" s="8">
        <f>Расценки!G2034</f>
        <v>690</v>
      </c>
      <c r="M611" s="10">
        <f>'Нормы и нормо-часы'!X2035</f>
        <v>0.21739130434782608</v>
      </c>
      <c r="N611" s="9">
        <f>Расценки!I2034</f>
        <v>720</v>
      </c>
      <c r="O611" s="10">
        <f>Расценки!K2034</f>
        <v>4.3478260869565188E-2</v>
      </c>
      <c r="P611" s="7" t="str">
        <f>TEXT('Нормы и нормо-часы'!AC2035,"0%")&amp;" / "&amp;TEXT('Нормы и нормо-часы'!AD2035,"0%")</f>
        <v>25% / 25%</v>
      </c>
    </row>
    <row r="612" spans="1:16" x14ac:dyDescent="0.25">
      <c r="A612" s="7" t="s">
        <v>5925</v>
      </c>
      <c r="B612" s="7" t="s">
        <v>5926</v>
      </c>
      <c r="C612" s="7" t="s">
        <v>177</v>
      </c>
      <c r="D612" s="7" t="s">
        <v>799</v>
      </c>
      <c r="E612" s="15">
        <f>'Нормы и нормо-часы'!F2036</f>
        <v>3</v>
      </c>
      <c r="F612" s="8">
        <f>'Нормы и нормо-часы'!K2036</f>
        <v>3600</v>
      </c>
      <c r="G612" s="8">
        <f>Расценки!F2035</f>
        <v>5000</v>
      </c>
      <c r="H612" s="10">
        <f>'Нормы и нормо-часы'!W2036</f>
        <v>0.28000000000000003</v>
      </c>
      <c r="I612" s="9">
        <f>Расценки!H2035</f>
        <v>5000</v>
      </c>
      <c r="J612" s="10">
        <f>Расценки!J2035</f>
        <v>0</v>
      </c>
      <c r="K612" s="8">
        <f>'Нормы и нормо-часы'!L2036</f>
        <v>4320</v>
      </c>
      <c r="L612" s="8">
        <f>Расценки!G2035</f>
        <v>5750</v>
      </c>
      <c r="M612" s="10">
        <f>'Нормы и нормо-часы'!X2036</f>
        <v>0.24869565217391304</v>
      </c>
      <c r="N612" s="9">
        <f>Расценки!I2035</f>
        <v>5760</v>
      </c>
      <c r="O612" s="10">
        <f>Расценки!K2035</f>
        <v>1.7391304347826875E-3</v>
      </c>
      <c r="P612" s="7" t="str">
        <f>TEXT('Нормы и нормо-часы'!AC2036,"0%")&amp;" / "&amp;TEXT('Нормы и нормо-часы'!AD2036,"0%")</f>
        <v>28% / 25%</v>
      </c>
    </row>
    <row r="613" spans="1:16" x14ac:dyDescent="0.25">
      <c r="A613" s="7" t="s">
        <v>5928</v>
      </c>
      <c r="B613" s="7" t="s">
        <v>5929</v>
      </c>
      <c r="C613" s="7" t="s">
        <v>177</v>
      </c>
      <c r="D613" s="7" t="s">
        <v>799</v>
      </c>
      <c r="E613" s="15">
        <f>'Нормы и нормо-часы'!F2037</f>
        <v>0.6</v>
      </c>
      <c r="F613" s="8">
        <f>'Нормы и нормо-часы'!K2037</f>
        <v>720</v>
      </c>
      <c r="G613" s="8">
        <f>Расценки!F2036</f>
        <v>1000</v>
      </c>
      <c r="H613" s="10">
        <f>'Нормы и нормо-часы'!W2037</f>
        <v>0.28000000000000003</v>
      </c>
      <c r="I613" s="9">
        <f>Расценки!H2036</f>
        <v>1000</v>
      </c>
      <c r="J613" s="10">
        <f>Расценки!J2036</f>
        <v>0</v>
      </c>
      <c r="K613" s="8">
        <f>'Нормы и нормо-часы'!L2037</f>
        <v>864</v>
      </c>
      <c r="L613" s="8">
        <f>Расценки!G2036</f>
        <v>1150</v>
      </c>
      <c r="M613" s="10">
        <f>'Нормы и нормо-часы'!X2037</f>
        <v>0.24869565217391304</v>
      </c>
      <c r="N613" s="9">
        <f>Расценки!I2036</f>
        <v>1152</v>
      </c>
      <c r="O613" s="10">
        <f>Расценки!K2036</f>
        <v>1.7391304347826875E-3</v>
      </c>
      <c r="P613" s="7" t="str">
        <f>TEXT('Нормы и нормо-часы'!AC2037,"0%")&amp;" / "&amp;TEXT('Нормы и нормо-часы'!AD2037,"0%")</f>
        <v>28% / 25%</v>
      </c>
    </row>
    <row r="614" spans="1:16" x14ac:dyDescent="0.25">
      <c r="A614" s="7" t="s">
        <v>5931</v>
      </c>
      <c r="B614" s="7" t="s">
        <v>5932</v>
      </c>
      <c r="C614" s="7" t="s">
        <v>177</v>
      </c>
      <c r="D614" s="7" t="s">
        <v>799</v>
      </c>
      <c r="E614" s="15">
        <f>'Нормы и нормо-часы'!F2038</f>
        <v>0.8</v>
      </c>
      <c r="F614" s="8">
        <f>'Нормы и нормо-часы'!K2038</f>
        <v>960</v>
      </c>
      <c r="G614" s="8">
        <f>Расценки!F2037</f>
        <v>1300</v>
      </c>
      <c r="H614" s="10">
        <f>'Нормы и нормо-часы'!W2038</f>
        <v>0.26153846153846155</v>
      </c>
      <c r="I614" s="9">
        <f>Расценки!H2037</f>
        <v>1300</v>
      </c>
      <c r="J614" s="10">
        <f>Расценки!J2037</f>
        <v>0</v>
      </c>
      <c r="K614" s="8">
        <f>'Нормы и нормо-часы'!L2038</f>
        <v>1152</v>
      </c>
      <c r="L614" s="8">
        <f>Расценки!G2037</f>
        <v>1495</v>
      </c>
      <c r="M614" s="10">
        <f>'Нормы и нормо-часы'!X2038</f>
        <v>0.2294314381270903</v>
      </c>
      <c r="N614" s="9">
        <f>Расценки!I2037</f>
        <v>1536</v>
      </c>
      <c r="O614" s="10">
        <f>Расценки!K2037</f>
        <v>2.7424749163879492E-2</v>
      </c>
      <c r="P614" s="7" t="str">
        <f>TEXT('Нормы и нормо-часы'!AC2038,"0%")&amp;" / "&amp;TEXT('Нормы и нормо-часы'!AD2038,"0%")</f>
        <v>26% / 25%</v>
      </c>
    </row>
    <row r="615" spans="1:16" x14ac:dyDescent="0.25">
      <c r="A615" s="7" t="s">
        <v>5940</v>
      </c>
      <c r="B615" s="7" t="s">
        <v>5941</v>
      </c>
      <c r="C615" s="7" t="s">
        <v>177</v>
      </c>
      <c r="D615" s="7" t="s">
        <v>799</v>
      </c>
      <c r="E615" s="15">
        <f>'Нормы и нормо-часы'!F2041</f>
        <v>0.8</v>
      </c>
      <c r="F615" s="8">
        <f>'Нормы и нормо-часы'!K2041</f>
        <v>960</v>
      </c>
      <c r="G615" s="8">
        <f>Расценки!F2040</f>
        <v>1300</v>
      </c>
      <c r="H615" s="10">
        <f>'Нормы и нормо-часы'!W2041</f>
        <v>0.26153846153846155</v>
      </c>
      <c r="I615" s="9">
        <f>Расценки!H2040</f>
        <v>1300</v>
      </c>
      <c r="J615" s="10">
        <f>Расценки!J2040</f>
        <v>0</v>
      </c>
      <c r="K615" s="8">
        <f>'Нормы и нормо-часы'!L2041</f>
        <v>1152</v>
      </c>
      <c r="L615" s="8">
        <f>Расценки!G2040</f>
        <v>1495</v>
      </c>
      <c r="M615" s="10">
        <f>'Нормы и нормо-часы'!X2041</f>
        <v>0.2294314381270903</v>
      </c>
      <c r="N615" s="9">
        <f>Расценки!I2040</f>
        <v>1536</v>
      </c>
      <c r="O615" s="10">
        <f>Расценки!K2040</f>
        <v>2.7424749163879492E-2</v>
      </c>
      <c r="P615" s="7" t="str">
        <f>TEXT('Нормы и нормо-часы'!AC2041,"0%")&amp;" / "&amp;TEXT('Нормы и нормо-часы'!AD2041,"0%")</f>
        <v>26% / 25%</v>
      </c>
    </row>
    <row r="616" spans="1:16" x14ac:dyDescent="0.25">
      <c r="A616" s="7" t="s">
        <v>5948</v>
      </c>
      <c r="B616" s="7" t="s">
        <v>5949</v>
      </c>
      <c r="C616" s="7" t="s">
        <v>177</v>
      </c>
      <c r="D616" s="7" t="s">
        <v>799</v>
      </c>
      <c r="E616" s="15">
        <f>'Нормы и нормо-часы'!F2044</f>
        <v>0.3</v>
      </c>
      <c r="F616" s="8">
        <f>'Нормы и нормо-часы'!K2044</f>
        <v>360</v>
      </c>
      <c r="G616" s="8">
        <f>Расценки!F2043</f>
        <v>500</v>
      </c>
      <c r="H616" s="10">
        <f>'Нормы и нормо-часы'!W2044</f>
        <v>0.28000000000000003</v>
      </c>
      <c r="I616" s="9">
        <f>Расценки!H2043</f>
        <v>500</v>
      </c>
      <c r="J616" s="10">
        <f>Расценки!J2043</f>
        <v>0</v>
      </c>
      <c r="K616" s="8">
        <f>'Нормы и нормо-часы'!L2044</f>
        <v>432</v>
      </c>
      <c r="L616" s="8">
        <f>Расценки!G2043</f>
        <v>575</v>
      </c>
      <c r="M616" s="10">
        <f>'Нормы и нормо-часы'!X2044</f>
        <v>0.24869565217391304</v>
      </c>
      <c r="N616" s="9">
        <f>Расценки!I2043</f>
        <v>576</v>
      </c>
      <c r="O616" s="10">
        <f>Расценки!K2043</f>
        <v>1.7391304347826875E-3</v>
      </c>
      <c r="P616" s="7" t="str">
        <f>TEXT('Нормы и нормо-часы'!AC2044,"0%")&amp;" / "&amp;TEXT('Нормы и нормо-часы'!AD2044,"0%")</f>
        <v>28% / 25%</v>
      </c>
    </row>
    <row r="617" spans="1:16" x14ac:dyDescent="0.25">
      <c r="A617" s="7" t="s">
        <v>5967</v>
      </c>
      <c r="B617" s="7" t="s">
        <v>5968</v>
      </c>
      <c r="C617" s="7" t="s">
        <v>177</v>
      </c>
      <c r="D617" s="7" t="s">
        <v>799</v>
      </c>
      <c r="E617" s="15">
        <f>'Нормы и нормо-часы'!F2050</f>
        <v>0.3</v>
      </c>
      <c r="F617" s="8">
        <f>'Нормы и нормо-часы'!K2050</f>
        <v>360</v>
      </c>
      <c r="G617" s="8">
        <f>Расценки!F2049</f>
        <v>500</v>
      </c>
      <c r="H617" s="10">
        <f>'Нормы и нормо-часы'!W2050</f>
        <v>0.28000000000000003</v>
      </c>
      <c r="I617" s="9">
        <f>Расценки!H2049</f>
        <v>500</v>
      </c>
      <c r="J617" s="10">
        <f>Расценки!J2049</f>
        <v>0</v>
      </c>
      <c r="K617" s="8">
        <f>'Нормы и нормо-часы'!L2050</f>
        <v>432</v>
      </c>
      <c r="L617" s="8">
        <f>Расценки!G2049</f>
        <v>575</v>
      </c>
      <c r="M617" s="10">
        <f>'Нормы и нормо-часы'!X2050</f>
        <v>0.24869565217391304</v>
      </c>
      <c r="N617" s="9">
        <f>Расценки!I2049</f>
        <v>576</v>
      </c>
      <c r="O617" s="10">
        <f>Расценки!K2049</f>
        <v>1.7391304347826875E-3</v>
      </c>
      <c r="P617" s="7" t="str">
        <f>TEXT('Нормы и нормо-часы'!AC2050,"0%")&amp;" / "&amp;TEXT('Нормы и нормо-часы'!AD2050,"0%")</f>
        <v>28% / 25%</v>
      </c>
    </row>
    <row r="618" spans="1:16" x14ac:dyDescent="0.25">
      <c r="A618" s="7" t="s">
        <v>5970</v>
      </c>
      <c r="B618" s="7" t="s">
        <v>5971</v>
      </c>
      <c r="C618" s="7" t="s">
        <v>54</v>
      </c>
      <c r="D618" s="7" t="s">
        <v>799</v>
      </c>
      <c r="E618" s="15">
        <f>'Нормы и нормо-часы'!F2051</f>
        <v>1.5</v>
      </c>
      <c r="F618" s="8">
        <f>'Нормы и нормо-часы'!K2051</f>
        <v>1800</v>
      </c>
      <c r="G618" s="8">
        <f>Расценки!F2050</f>
        <v>1600</v>
      </c>
      <c r="H618" s="10">
        <f>'Нормы и нормо-часы'!W2051</f>
        <v>-0.125</v>
      </c>
      <c r="I618" s="9">
        <f>Расценки!H2050</f>
        <v>2400</v>
      </c>
      <c r="J618" s="10">
        <f>Расценки!J2050</f>
        <v>0.5</v>
      </c>
      <c r="K618" s="8">
        <f>'Нормы и нормо-часы'!L2051</f>
        <v>2160</v>
      </c>
      <c r="L618" s="8">
        <f>Расценки!G2050</f>
        <v>1840</v>
      </c>
      <c r="M618" s="10">
        <f>'Нормы и нормо-часы'!X2051</f>
        <v>-0.17391304347826086</v>
      </c>
      <c r="N618" s="9">
        <f>Расценки!I2050</f>
        <v>2880</v>
      </c>
      <c r="O618" s="10">
        <f>Расценки!K2050</f>
        <v>0.56521739130434789</v>
      </c>
      <c r="P618" s="7" t="str">
        <f>TEXT('Нормы и нормо-часы'!AC2051,"0%")&amp;" / "&amp;TEXT('Нормы и нормо-часы'!AD2051,"0%")</f>
        <v>25% / 25%</v>
      </c>
    </row>
    <row r="619" spans="1:16" x14ac:dyDescent="0.25">
      <c r="A619" s="7" t="s">
        <v>5993</v>
      </c>
      <c r="B619" s="7" t="s">
        <v>5994</v>
      </c>
      <c r="C619" s="7" t="s">
        <v>177</v>
      </c>
      <c r="D619" s="7" t="s">
        <v>799</v>
      </c>
      <c r="E619" s="15">
        <f>'Нормы и нормо-часы'!F2058</f>
        <v>0.3</v>
      </c>
      <c r="F619" s="8">
        <f>'Нормы и нормо-часы'!K2058</f>
        <v>360</v>
      </c>
      <c r="G619" s="8">
        <f>Расценки!F2057</f>
        <v>500</v>
      </c>
      <c r="H619" s="10">
        <f>'Нормы и нормо-часы'!W2058</f>
        <v>0.28000000000000003</v>
      </c>
      <c r="I619" s="9">
        <f>Расценки!H2057</f>
        <v>500</v>
      </c>
      <c r="J619" s="10">
        <f>Расценки!J2057</f>
        <v>0</v>
      </c>
      <c r="K619" s="8">
        <f>'Нормы и нормо-часы'!L2058</f>
        <v>432</v>
      </c>
      <c r="L619" s="8">
        <f>Расценки!G2057</f>
        <v>575</v>
      </c>
      <c r="M619" s="10">
        <f>'Нормы и нормо-часы'!X2058</f>
        <v>0.24869565217391304</v>
      </c>
      <c r="N619" s="9">
        <f>Расценки!I2057</f>
        <v>576</v>
      </c>
      <c r="O619" s="10">
        <f>Расценки!K2057</f>
        <v>1.7391304347826875E-3</v>
      </c>
      <c r="P619" s="7" t="str">
        <f>TEXT('Нормы и нормо-часы'!AC2058,"0%")&amp;" / "&amp;TEXT('Нормы и нормо-часы'!AD2058,"0%")</f>
        <v>28% / 25%</v>
      </c>
    </row>
    <row r="620" spans="1:16" x14ac:dyDescent="0.25">
      <c r="A620" s="7" t="s">
        <v>6001</v>
      </c>
      <c r="B620" s="7" t="s">
        <v>6002</v>
      </c>
      <c r="C620" s="7" t="s">
        <v>177</v>
      </c>
      <c r="D620" s="7" t="s">
        <v>799</v>
      </c>
      <c r="E620" s="15">
        <f>'Нормы и нормо-часы'!F2061</f>
        <v>0.6</v>
      </c>
      <c r="F620" s="8">
        <f>'Нормы и нормо-часы'!K2061</f>
        <v>720</v>
      </c>
      <c r="G620" s="8">
        <f>Расценки!F2060</f>
        <v>1000</v>
      </c>
      <c r="H620" s="10">
        <f>'Нормы и нормо-часы'!W2061</f>
        <v>0.28000000000000003</v>
      </c>
      <c r="I620" s="9">
        <f>Расценки!H2060</f>
        <v>1000</v>
      </c>
      <c r="J620" s="10">
        <f>Расценки!J2060</f>
        <v>0</v>
      </c>
      <c r="K620" s="8">
        <f>'Нормы и нормо-часы'!L2061</f>
        <v>864</v>
      </c>
      <c r="L620" s="8">
        <f>Расценки!G2060</f>
        <v>1150</v>
      </c>
      <c r="M620" s="10">
        <f>'Нормы и нормо-часы'!X2061</f>
        <v>0.24869565217391304</v>
      </c>
      <c r="N620" s="9">
        <f>Расценки!I2060</f>
        <v>1152</v>
      </c>
      <c r="O620" s="10">
        <f>Расценки!K2060</f>
        <v>1.7391304347826875E-3</v>
      </c>
      <c r="P620" s="7" t="str">
        <f>TEXT('Нормы и нормо-часы'!AC2061,"0%")&amp;" / "&amp;TEXT('Нормы и нормо-часы'!AD2061,"0%")</f>
        <v>28% / 25%</v>
      </c>
    </row>
    <row r="621" spans="1:16" x14ac:dyDescent="0.25">
      <c r="A621" s="7" t="s">
        <v>6017</v>
      </c>
      <c r="B621" s="7" t="s">
        <v>6018</v>
      </c>
      <c r="C621" s="7" t="s">
        <v>177</v>
      </c>
      <c r="D621" s="7" t="s">
        <v>799</v>
      </c>
      <c r="E621" s="15">
        <f>'Нормы и нормо-часы'!F2067</f>
        <v>4</v>
      </c>
      <c r="F621" s="8">
        <f>'Нормы и нормо-часы'!K2067</f>
        <v>4800</v>
      </c>
      <c r="G621" s="8">
        <f>Расценки!F2066</f>
        <v>6000</v>
      </c>
      <c r="H621" s="10">
        <f>'Нормы и нормо-часы'!W2067</f>
        <v>0.2</v>
      </c>
      <c r="I621" s="9">
        <f>Расценки!H2066</f>
        <v>6400</v>
      </c>
      <c r="J621" s="10">
        <f>Расценки!J2066</f>
        <v>6.6666666666666652E-2</v>
      </c>
      <c r="K621" s="8">
        <f>'Нормы и нормо-часы'!L2067</f>
        <v>5760</v>
      </c>
      <c r="L621" s="8">
        <f>Расценки!G2066</f>
        <v>6900</v>
      </c>
      <c r="M621" s="10">
        <f>'Нормы и нормо-часы'!X2067</f>
        <v>0.16521739130434782</v>
      </c>
      <c r="N621" s="9">
        <f>Расценки!I2066</f>
        <v>7680</v>
      </c>
      <c r="O621" s="10">
        <f>Расценки!K2066</f>
        <v>0.11304347826086958</v>
      </c>
      <c r="P621" s="7" t="str">
        <f>TEXT('Нормы и нормо-часы'!AC2067,"0%")&amp;" / "&amp;TEXT('Нормы и нормо-часы'!AD2067,"0%")</f>
        <v>25% / 25%</v>
      </c>
    </row>
    <row r="622" spans="1:16" x14ac:dyDescent="0.25">
      <c r="A622" s="7" t="s">
        <v>6020</v>
      </c>
      <c r="B622" s="7" t="s">
        <v>6021</v>
      </c>
      <c r="C622" s="7" t="s">
        <v>177</v>
      </c>
      <c r="D622" s="7" t="s">
        <v>799</v>
      </c>
      <c r="E622" s="15">
        <f>'Нормы и нормо-часы'!F2068</f>
        <v>5</v>
      </c>
      <c r="F622" s="8">
        <f>'Нормы и нормо-часы'!K2068</f>
        <v>6000</v>
      </c>
      <c r="G622" s="8">
        <f>Расценки!F2067</f>
        <v>7500</v>
      </c>
      <c r="H622" s="10">
        <f>'Нормы и нормо-часы'!W2068</f>
        <v>0.2</v>
      </c>
      <c r="I622" s="9">
        <f>Расценки!H2067</f>
        <v>8000</v>
      </c>
      <c r="J622" s="10">
        <f>Расценки!J2067</f>
        <v>6.6666666666666652E-2</v>
      </c>
      <c r="K622" s="8">
        <f>'Нормы и нормо-часы'!L2068</f>
        <v>7200</v>
      </c>
      <c r="L622" s="8">
        <f>Расценки!G2067</f>
        <v>8625</v>
      </c>
      <c r="M622" s="10">
        <f>'Нормы и нормо-часы'!X2068</f>
        <v>0.16521739130434782</v>
      </c>
      <c r="N622" s="9">
        <f>Расценки!I2067</f>
        <v>9600</v>
      </c>
      <c r="O622" s="10">
        <f>Расценки!K2067</f>
        <v>0.11304347826086958</v>
      </c>
      <c r="P622" s="7" t="str">
        <f>TEXT('Нормы и нормо-часы'!AC2068,"0%")&amp;" / "&amp;TEXT('Нормы и нормо-часы'!AD2068,"0%")</f>
        <v>25% / 25%</v>
      </c>
    </row>
    <row r="623" spans="1:16" x14ac:dyDescent="0.25">
      <c r="A623" s="7" t="s">
        <v>6022</v>
      </c>
      <c r="B623" s="7" t="s">
        <v>6023</v>
      </c>
      <c r="C623" s="7" t="s">
        <v>177</v>
      </c>
      <c r="D623" s="7" t="s">
        <v>799</v>
      </c>
      <c r="E623" s="15">
        <f>'Нормы и нормо-часы'!F2069</f>
        <v>3</v>
      </c>
      <c r="F623" s="8">
        <f>'Нормы и нормо-часы'!K2069</f>
        <v>3600</v>
      </c>
      <c r="G623" s="8">
        <f>Расценки!F2068</f>
        <v>4500</v>
      </c>
      <c r="H623" s="10">
        <f>'Нормы и нормо-часы'!W2069</f>
        <v>0.2</v>
      </c>
      <c r="I623" s="9">
        <f>Расценки!H2068</f>
        <v>4800</v>
      </c>
      <c r="J623" s="10">
        <f>Расценки!J2068</f>
        <v>6.6666666666666652E-2</v>
      </c>
      <c r="K623" s="8">
        <f>'Нормы и нормо-часы'!L2069</f>
        <v>4320</v>
      </c>
      <c r="L623" s="8">
        <f>Расценки!G2068</f>
        <v>5175</v>
      </c>
      <c r="M623" s="10">
        <f>'Нормы и нормо-часы'!X2069</f>
        <v>0.16521739130434782</v>
      </c>
      <c r="N623" s="9">
        <f>Расценки!I2068</f>
        <v>5760</v>
      </c>
      <c r="O623" s="10">
        <f>Расценки!K2068</f>
        <v>0.11304347826086958</v>
      </c>
      <c r="P623" s="7" t="str">
        <f>TEXT('Нормы и нормо-часы'!AC2069,"0%")&amp;" / "&amp;TEXT('Нормы и нормо-часы'!AD2069,"0%")</f>
        <v>25% / 25%</v>
      </c>
    </row>
    <row r="624" spans="1:16" x14ac:dyDescent="0.25">
      <c r="A624" s="7" t="s">
        <v>6024</v>
      </c>
      <c r="B624" s="7" t="s">
        <v>6025</v>
      </c>
      <c r="C624" s="7" t="s">
        <v>177</v>
      </c>
      <c r="D624" s="7" t="s">
        <v>799</v>
      </c>
      <c r="E624" s="15">
        <f>'Нормы и нормо-часы'!F2070</f>
        <v>6</v>
      </c>
      <c r="F624" s="8">
        <f>'Нормы и нормо-часы'!K2070</f>
        <v>7200</v>
      </c>
      <c r="G624" s="8">
        <f>Расценки!F2069</f>
        <v>9000</v>
      </c>
      <c r="H624" s="10">
        <f>'Нормы и нормо-часы'!W2070</f>
        <v>0.2</v>
      </c>
      <c r="I624" s="9">
        <f>Расценки!H2069</f>
        <v>9600</v>
      </c>
      <c r="J624" s="10">
        <f>Расценки!J2069</f>
        <v>6.6666666666666652E-2</v>
      </c>
      <c r="K624" s="8">
        <f>'Нормы и нормо-часы'!L2070</f>
        <v>8640</v>
      </c>
      <c r="L624" s="8">
        <f>Расценки!G2069</f>
        <v>10350</v>
      </c>
      <c r="M624" s="10">
        <f>'Нормы и нормо-часы'!X2070</f>
        <v>0.16521739130434782</v>
      </c>
      <c r="N624" s="9">
        <f>Расценки!I2069</f>
        <v>11520</v>
      </c>
      <c r="O624" s="10">
        <f>Расценки!K2069</f>
        <v>0.11304347826086958</v>
      </c>
      <c r="P624" s="7" t="str">
        <f>TEXT('Нормы и нормо-часы'!AC2070,"0%")&amp;" / "&amp;TEXT('Нормы и нормо-часы'!AD2070,"0%")</f>
        <v>25% / 25%</v>
      </c>
    </row>
    <row r="625" spans="1:16" x14ac:dyDescent="0.25">
      <c r="A625" s="7" t="s">
        <v>6029</v>
      </c>
      <c r="B625" s="7" t="s">
        <v>6030</v>
      </c>
      <c r="C625" s="7" t="s">
        <v>177</v>
      </c>
      <c r="D625" s="7" t="s">
        <v>799</v>
      </c>
      <c r="E625" s="15">
        <f>'Нормы и нормо-часы'!F2072</f>
        <v>0.6</v>
      </c>
      <c r="F625" s="8">
        <f>'Нормы и нормо-часы'!K2072</f>
        <v>720</v>
      </c>
      <c r="G625" s="8">
        <f>Расценки!F2071</f>
        <v>1000</v>
      </c>
      <c r="H625" s="10">
        <f>'Нормы и нормо-часы'!W2072</f>
        <v>0.28000000000000003</v>
      </c>
      <c r="I625" s="9">
        <f>Расценки!H2071</f>
        <v>1000</v>
      </c>
      <c r="J625" s="10">
        <f>Расценки!J2071</f>
        <v>0</v>
      </c>
      <c r="K625" s="8">
        <f>'Нормы и нормо-часы'!L2072</f>
        <v>864</v>
      </c>
      <c r="L625" s="8">
        <f>Расценки!G2071</f>
        <v>1150</v>
      </c>
      <c r="M625" s="10">
        <f>'Нормы и нормо-часы'!X2072</f>
        <v>0.24869565217391304</v>
      </c>
      <c r="N625" s="9">
        <f>Расценки!I2071</f>
        <v>1152</v>
      </c>
      <c r="O625" s="10">
        <f>Расценки!K2071</f>
        <v>1.7391304347826875E-3</v>
      </c>
      <c r="P625" s="7" t="str">
        <f>TEXT('Нормы и нормо-часы'!AC2072,"0%")&amp;" / "&amp;TEXT('Нормы и нормо-часы'!AD2072,"0%")</f>
        <v>28% / 25%</v>
      </c>
    </row>
    <row r="626" spans="1:16" x14ac:dyDescent="0.25">
      <c r="A626" s="7" t="s">
        <v>6035</v>
      </c>
      <c r="B626" s="7" t="s">
        <v>6030</v>
      </c>
      <c r="C626" s="7" t="s">
        <v>177</v>
      </c>
      <c r="D626" s="7" t="s">
        <v>799</v>
      </c>
      <c r="E626" s="15">
        <f>'Нормы и нормо-часы'!F2074</f>
        <v>0.6</v>
      </c>
      <c r="F626" s="8">
        <f>'Нормы и нормо-часы'!K2074</f>
        <v>720</v>
      </c>
      <c r="G626" s="8">
        <f>Расценки!F2073</f>
        <v>1000</v>
      </c>
      <c r="H626" s="10">
        <f>'Нормы и нормо-часы'!W2074</f>
        <v>0.28000000000000003</v>
      </c>
      <c r="I626" s="9">
        <f>Расценки!H2073</f>
        <v>1000</v>
      </c>
      <c r="J626" s="10">
        <f>Расценки!J2073</f>
        <v>0</v>
      </c>
      <c r="K626" s="8">
        <f>'Нормы и нормо-часы'!L2074</f>
        <v>864</v>
      </c>
      <c r="L626" s="8">
        <f>Расценки!G2073</f>
        <v>1150</v>
      </c>
      <c r="M626" s="10">
        <f>'Нормы и нормо-часы'!X2074</f>
        <v>0.24869565217391304</v>
      </c>
      <c r="N626" s="9">
        <f>Расценки!I2073</f>
        <v>1152</v>
      </c>
      <c r="O626" s="10">
        <f>Расценки!K2073</f>
        <v>1.7391304347826875E-3</v>
      </c>
      <c r="P626" s="7" t="str">
        <f>TEXT('Нормы и нормо-часы'!AC2074,"0%")&amp;" / "&amp;TEXT('Нормы и нормо-часы'!AD2074,"0%")</f>
        <v>28% / 25%</v>
      </c>
    </row>
    <row r="627" spans="1:16" x14ac:dyDescent="0.25">
      <c r="A627" s="7" t="s">
        <v>6052</v>
      </c>
      <c r="B627" s="7" t="s">
        <v>6053</v>
      </c>
      <c r="C627" s="7" t="s">
        <v>177</v>
      </c>
      <c r="D627" s="7" t="s">
        <v>799</v>
      </c>
      <c r="E627" s="15">
        <f>'Нормы и нормо-часы'!F2079</f>
        <v>6</v>
      </c>
      <c r="F627" s="8">
        <f>'Нормы и нормо-часы'!K2079</f>
        <v>7200</v>
      </c>
      <c r="G627" s="8">
        <f>Расценки!F2078</f>
        <v>5000</v>
      </c>
      <c r="H627" s="10">
        <f>'Нормы и нормо-часы'!W2079</f>
        <v>-0.44</v>
      </c>
      <c r="I627" s="9">
        <f>Расценки!H2078</f>
        <v>9600</v>
      </c>
      <c r="J627" s="10">
        <f>Расценки!J2078</f>
        <v>0.91999999999999993</v>
      </c>
      <c r="K627" s="8">
        <f>'Нормы и нормо-часы'!L2079</f>
        <v>8640</v>
      </c>
      <c r="L627" s="8">
        <f>Расценки!G2078</f>
        <v>5750</v>
      </c>
      <c r="M627" s="10">
        <f>'Нормы и нормо-часы'!X2079</f>
        <v>-0.50260869565217392</v>
      </c>
      <c r="N627" s="9">
        <f>Расценки!I2078</f>
        <v>11520</v>
      </c>
      <c r="O627" s="10">
        <f>Расценки!K2078</f>
        <v>1.0034782608695654</v>
      </c>
      <c r="P627" s="7" t="str">
        <f>TEXT('Нормы и нормо-часы'!AC2079,"0%")&amp;" / "&amp;TEXT('Нормы и нормо-часы'!AD2079,"0%")</f>
        <v>25% / 25%</v>
      </c>
    </row>
    <row r="628" spans="1:16" x14ac:dyDescent="0.25">
      <c r="A628" s="7" t="s">
        <v>6064</v>
      </c>
      <c r="B628" s="7" t="s">
        <v>6065</v>
      </c>
      <c r="C628" s="7" t="s">
        <v>177</v>
      </c>
      <c r="D628" s="7" t="s">
        <v>799</v>
      </c>
      <c r="E628" s="15">
        <f>'Нормы и нормо-часы'!F2083</f>
        <v>2</v>
      </c>
      <c r="F628" s="8">
        <f>'Нормы и нормо-часы'!K2083</f>
        <v>2400</v>
      </c>
      <c r="G628" s="8">
        <f>Расценки!F2082</f>
        <v>3000</v>
      </c>
      <c r="H628" s="10">
        <f>'Нормы и нормо-часы'!W2083</f>
        <v>0.2</v>
      </c>
      <c r="I628" s="9">
        <f>Расценки!H2082</f>
        <v>3200</v>
      </c>
      <c r="J628" s="10">
        <f>Расценки!J2082</f>
        <v>6.6666666666666652E-2</v>
      </c>
      <c r="K628" s="8">
        <f>'Нормы и нормо-часы'!L2083</f>
        <v>2880</v>
      </c>
      <c r="L628" s="8">
        <f>Расценки!G2082</f>
        <v>3450</v>
      </c>
      <c r="M628" s="10">
        <f>'Нормы и нормо-часы'!X2083</f>
        <v>0.16521739130434782</v>
      </c>
      <c r="N628" s="9">
        <f>Расценки!I2082</f>
        <v>3840</v>
      </c>
      <c r="O628" s="10">
        <f>Расценки!K2082</f>
        <v>0.11304347826086958</v>
      </c>
      <c r="P628" s="7" t="str">
        <f>TEXT('Нормы и нормо-часы'!AC2083,"0%")&amp;" / "&amp;TEXT('Нормы и нормо-часы'!AD2083,"0%")</f>
        <v>25% / 25%</v>
      </c>
    </row>
    <row r="629" spans="1:16" x14ac:dyDescent="0.25">
      <c r="A629" s="7" t="s">
        <v>6076</v>
      </c>
      <c r="B629" s="7" t="s">
        <v>6077</v>
      </c>
      <c r="C629" s="7" t="s">
        <v>177</v>
      </c>
      <c r="D629" s="7" t="s">
        <v>799</v>
      </c>
      <c r="E629" s="15">
        <f>'Нормы и нормо-часы'!F2088</f>
        <v>0.3</v>
      </c>
      <c r="F629" s="8">
        <f>'Нормы и нормо-часы'!K2088</f>
        <v>360</v>
      </c>
      <c r="G629" s="8">
        <f>Расценки!F2087</f>
        <v>500</v>
      </c>
      <c r="H629" s="10">
        <f>'Нормы и нормо-часы'!W2088</f>
        <v>0.28000000000000003</v>
      </c>
      <c r="I629" s="9">
        <f>Расценки!H2087</f>
        <v>500</v>
      </c>
      <c r="J629" s="10">
        <f>Расценки!J2087</f>
        <v>0</v>
      </c>
      <c r="K629" s="8">
        <f>'Нормы и нормо-часы'!L2088</f>
        <v>432</v>
      </c>
      <c r="L629" s="8">
        <f>Расценки!G2087</f>
        <v>575</v>
      </c>
      <c r="M629" s="10">
        <f>'Нормы и нормо-часы'!X2088</f>
        <v>0.24869565217391304</v>
      </c>
      <c r="N629" s="9">
        <f>Расценки!I2087</f>
        <v>576</v>
      </c>
      <c r="O629" s="10">
        <f>Расценки!K2087</f>
        <v>1.7391304347826875E-3</v>
      </c>
      <c r="P629" s="7" t="str">
        <f>TEXT('Нормы и нормо-часы'!AC2088,"0%")&amp;" / "&amp;TEXT('Нормы и нормо-часы'!AD2088,"0%")</f>
        <v>28% / 25%</v>
      </c>
    </row>
    <row r="630" spans="1:16" x14ac:dyDescent="0.25">
      <c r="A630" s="7" t="s">
        <v>6097</v>
      </c>
      <c r="B630" s="7" t="s">
        <v>6098</v>
      </c>
      <c r="C630" s="7" t="s">
        <v>177</v>
      </c>
      <c r="D630" s="7" t="s">
        <v>799</v>
      </c>
      <c r="E630" s="15">
        <f>'Нормы и нормо-часы'!F2094</f>
        <v>3</v>
      </c>
      <c r="F630" s="8">
        <f>'Нормы и нормо-часы'!K2094</f>
        <v>3600</v>
      </c>
      <c r="G630" s="8">
        <f>Расценки!F2093</f>
        <v>5000</v>
      </c>
      <c r="H630" s="10">
        <f>'Нормы и нормо-часы'!W2094</f>
        <v>0.28000000000000003</v>
      </c>
      <c r="I630" s="9">
        <f>Расценки!H2093</f>
        <v>5000</v>
      </c>
      <c r="J630" s="10">
        <f>Расценки!J2093</f>
        <v>0</v>
      </c>
      <c r="K630" s="8">
        <f>'Нормы и нормо-часы'!L2094</f>
        <v>4320</v>
      </c>
      <c r="L630" s="8">
        <f>Расценки!G2093</f>
        <v>5750</v>
      </c>
      <c r="M630" s="10">
        <f>'Нормы и нормо-часы'!X2094</f>
        <v>0.24869565217391304</v>
      </c>
      <c r="N630" s="9">
        <f>Расценки!I2093</f>
        <v>5760</v>
      </c>
      <c r="O630" s="10">
        <f>Расценки!K2093</f>
        <v>1.7391304347826875E-3</v>
      </c>
      <c r="P630" s="7" t="str">
        <f>TEXT('Нормы и нормо-часы'!AC2094,"0%")&amp;" / "&amp;TEXT('Нормы и нормо-часы'!AD2094,"0%")</f>
        <v>28% / 25%</v>
      </c>
    </row>
    <row r="631" spans="1:16" x14ac:dyDescent="0.25">
      <c r="A631" s="7" t="s">
        <v>6100</v>
      </c>
      <c r="B631" s="7" t="s">
        <v>6101</v>
      </c>
      <c r="C631" s="7" t="s">
        <v>177</v>
      </c>
      <c r="D631" s="7" t="s">
        <v>799</v>
      </c>
      <c r="E631" s="15">
        <f>'Нормы и нормо-часы'!F2095</f>
        <v>1.5</v>
      </c>
      <c r="F631" s="8">
        <f>'Нормы и нормо-часы'!K2095</f>
        <v>1800</v>
      </c>
      <c r="G631" s="8">
        <f>Расценки!F2094</f>
        <v>2500</v>
      </c>
      <c r="H631" s="10">
        <f>'Нормы и нормо-часы'!W2095</f>
        <v>0.28000000000000003</v>
      </c>
      <c r="I631" s="9">
        <f>Расценки!H2094</f>
        <v>2500</v>
      </c>
      <c r="J631" s="10">
        <f>Расценки!J2094</f>
        <v>0</v>
      </c>
      <c r="K631" s="8">
        <f>'Нормы и нормо-часы'!L2095</f>
        <v>2160</v>
      </c>
      <c r="L631" s="8">
        <f>Расценки!G2094</f>
        <v>2875</v>
      </c>
      <c r="M631" s="10">
        <f>'Нормы и нормо-часы'!X2095</f>
        <v>0.24869565217391304</v>
      </c>
      <c r="N631" s="9">
        <f>Расценки!I2094</f>
        <v>2880</v>
      </c>
      <c r="O631" s="10">
        <f>Расценки!K2094</f>
        <v>1.7391304347826875E-3</v>
      </c>
      <c r="P631" s="7" t="str">
        <f>TEXT('Нормы и нормо-часы'!AC2095,"0%")&amp;" / "&amp;TEXT('Нормы и нормо-часы'!AD2095,"0%")</f>
        <v>28% / 25%</v>
      </c>
    </row>
    <row r="632" spans="1:16" x14ac:dyDescent="0.25">
      <c r="A632" s="7" t="s">
        <v>6103</v>
      </c>
      <c r="B632" s="7" t="s">
        <v>6104</v>
      </c>
      <c r="C632" s="7" t="s">
        <v>177</v>
      </c>
      <c r="D632" s="7" t="s">
        <v>799</v>
      </c>
      <c r="E632" s="15">
        <f>'Нормы и нормо-часы'!F2096</f>
        <v>1.5</v>
      </c>
      <c r="F632" s="8">
        <f>'Нормы и нормо-часы'!K2096</f>
        <v>1800</v>
      </c>
      <c r="G632" s="8">
        <f>Расценки!F2095</f>
        <v>2500</v>
      </c>
      <c r="H632" s="10">
        <f>'Нормы и нормо-часы'!W2096</f>
        <v>0.28000000000000003</v>
      </c>
      <c r="I632" s="9">
        <f>Расценки!H2095</f>
        <v>2500</v>
      </c>
      <c r="J632" s="10">
        <f>Расценки!J2095</f>
        <v>0</v>
      </c>
      <c r="K632" s="8">
        <f>'Нормы и нормо-часы'!L2096</f>
        <v>2160</v>
      </c>
      <c r="L632" s="8">
        <f>Расценки!G2095</f>
        <v>2875</v>
      </c>
      <c r="M632" s="10">
        <f>'Нормы и нормо-часы'!X2096</f>
        <v>0.24869565217391304</v>
      </c>
      <c r="N632" s="9">
        <f>Расценки!I2095</f>
        <v>2880</v>
      </c>
      <c r="O632" s="10">
        <f>Расценки!K2095</f>
        <v>1.7391304347826875E-3</v>
      </c>
      <c r="P632" s="7" t="str">
        <f>TEXT('Нормы и нормо-часы'!AC2096,"0%")&amp;" / "&amp;TEXT('Нормы и нормо-часы'!AD2096,"0%")</f>
        <v>28% / 25%</v>
      </c>
    </row>
    <row r="633" spans="1:16" x14ac:dyDescent="0.25">
      <c r="A633" s="7" t="s">
        <v>6109</v>
      </c>
      <c r="B633" s="7" t="s">
        <v>6110</v>
      </c>
      <c r="C633" s="7" t="s">
        <v>177</v>
      </c>
      <c r="D633" s="7" t="s">
        <v>799</v>
      </c>
      <c r="E633" s="15">
        <f>'Нормы и нормо-часы'!F2098</f>
        <v>1</v>
      </c>
      <c r="F633" s="8">
        <f>'Нормы и нормо-часы'!K2098</f>
        <v>1200</v>
      </c>
      <c r="G633" s="8">
        <f>Расценки!F2097</f>
        <v>1600</v>
      </c>
      <c r="H633" s="10">
        <f>'Нормы и нормо-часы'!W2098</f>
        <v>0.25</v>
      </c>
      <c r="I633" s="9">
        <f>Расценки!H2097</f>
        <v>1600</v>
      </c>
      <c r="J633" s="10">
        <f>Расценки!J2097</f>
        <v>0</v>
      </c>
      <c r="K633" s="8">
        <f>'Нормы и нормо-часы'!L2098</f>
        <v>1440</v>
      </c>
      <c r="L633" s="8">
        <f>Расценки!G2097</f>
        <v>1840</v>
      </c>
      <c r="M633" s="10">
        <f>'Нормы и нормо-часы'!X2098</f>
        <v>0.21739130434782608</v>
      </c>
      <c r="N633" s="9">
        <f>Расценки!I2097</f>
        <v>1920</v>
      </c>
      <c r="O633" s="10">
        <f>Расценки!K2097</f>
        <v>4.3478260869565188E-2</v>
      </c>
      <c r="P633" s="7" t="str">
        <f>TEXT('Нормы и нормо-часы'!AC2098,"0%")&amp;" / "&amp;TEXT('Нормы и нормо-часы'!AD2098,"0%")</f>
        <v>25% / 25%</v>
      </c>
    </row>
    <row r="634" spans="1:16" x14ac:dyDescent="0.25">
      <c r="A634" s="7" t="s">
        <v>6112</v>
      </c>
      <c r="B634" s="7" t="s">
        <v>6113</v>
      </c>
      <c r="C634" s="7" t="s">
        <v>177</v>
      </c>
      <c r="D634" s="7" t="s">
        <v>799</v>
      </c>
      <c r="E634" s="15">
        <f>'Нормы и нормо-часы'!F2099</f>
        <v>0.3</v>
      </c>
      <c r="F634" s="8">
        <f>'Нормы и нормо-часы'!K2099</f>
        <v>360</v>
      </c>
      <c r="G634" s="8">
        <f>Расценки!F2098</f>
        <v>500</v>
      </c>
      <c r="H634" s="10">
        <f>'Нормы и нормо-часы'!W2099</f>
        <v>0.28000000000000003</v>
      </c>
      <c r="I634" s="9">
        <f>Расценки!H2098</f>
        <v>500</v>
      </c>
      <c r="J634" s="10">
        <f>Расценки!J2098</f>
        <v>0</v>
      </c>
      <c r="K634" s="8">
        <f>'Нормы и нормо-часы'!L2099</f>
        <v>432</v>
      </c>
      <c r="L634" s="8">
        <f>Расценки!G2098</f>
        <v>575</v>
      </c>
      <c r="M634" s="10">
        <f>'Нормы и нормо-часы'!X2099</f>
        <v>0.24869565217391304</v>
      </c>
      <c r="N634" s="9">
        <f>Расценки!I2098</f>
        <v>576</v>
      </c>
      <c r="O634" s="10">
        <f>Расценки!K2098</f>
        <v>1.7391304347826875E-3</v>
      </c>
      <c r="P634" s="7" t="str">
        <f>TEXT('Нормы и нормо-часы'!AC2099,"0%")&amp;" / "&amp;TEXT('Нормы и нормо-часы'!AD2099,"0%")</f>
        <v>28% / 25%</v>
      </c>
    </row>
    <row r="635" spans="1:16" x14ac:dyDescent="0.25">
      <c r="A635" s="7" t="s">
        <v>6119</v>
      </c>
      <c r="B635" s="7" t="s">
        <v>6120</v>
      </c>
      <c r="C635" s="7" t="s">
        <v>177</v>
      </c>
      <c r="D635" s="7" t="s">
        <v>799</v>
      </c>
      <c r="E635" s="15">
        <f>'Нормы и нормо-часы'!F2101</f>
        <v>0.6</v>
      </c>
      <c r="F635" s="8">
        <f>'Нормы и нормо-часы'!K2101</f>
        <v>720</v>
      </c>
      <c r="G635" s="8">
        <f>Расценки!F2100</f>
        <v>1000</v>
      </c>
      <c r="H635" s="10">
        <f>'Нормы и нормо-часы'!W2101</f>
        <v>0.28000000000000003</v>
      </c>
      <c r="I635" s="9">
        <f>Расценки!H2100</f>
        <v>1000</v>
      </c>
      <c r="J635" s="10">
        <f>Расценки!J2100</f>
        <v>0</v>
      </c>
      <c r="K635" s="8">
        <f>'Нормы и нормо-часы'!L2101</f>
        <v>864</v>
      </c>
      <c r="L635" s="8">
        <f>Расценки!G2100</f>
        <v>1150</v>
      </c>
      <c r="M635" s="10">
        <f>'Нормы и нормо-часы'!X2101</f>
        <v>0.24869565217391304</v>
      </c>
      <c r="N635" s="9">
        <f>Расценки!I2100</f>
        <v>1152</v>
      </c>
      <c r="O635" s="10">
        <f>Расценки!K2100</f>
        <v>1.7391304347826875E-3</v>
      </c>
      <c r="P635" s="7" t="str">
        <f>TEXT('Нормы и нормо-часы'!AC2101,"0%")&amp;" / "&amp;TEXT('Нормы и нормо-часы'!AD2101,"0%")</f>
        <v>28% / 25%</v>
      </c>
    </row>
    <row r="636" spans="1:16" x14ac:dyDescent="0.25">
      <c r="A636" s="7" t="s">
        <v>6122</v>
      </c>
      <c r="B636" s="7" t="s">
        <v>6123</v>
      </c>
      <c r="C636" s="7" t="s">
        <v>177</v>
      </c>
      <c r="D636" s="7" t="s">
        <v>799</v>
      </c>
      <c r="E636" s="15">
        <f>'Нормы и нормо-часы'!F2102</f>
        <v>1</v>
      </c>
      <c r="F636" s="8">
        <f>'Нормы и нормо-часы'!K2102</f>
        <v>1200</v>
      </c>
      <c r="G636" s="8">
        <f>Расценки!F2101</f>
        <v>1500</v>
      </c>
      <c r="H636" s="10">
        <f>'Нормы и нормо-часы'!W2102</f>
        <v>0.2</v>
      </c>
      <c r="I636" s="9">
        <f>Расценки!H2101</f>
        <v>1600</v>
      </c>
      <c r="J636" s="10">
        <f>Расценки!J2101</f>
        <v>6.6666666666666652E-2</v>
      </c>
      <c r="K636" s="8">
        <f>'Нормы и нормо-часы'!L2102</f>
        <v>1440</v>
      </c>
      <c r="L636" s="8">
        <f>Расценки!G2101</f>
        <v>1725</v>
      </c>
      <c r="M636" s="10">
        <f>'Нормы и нормо-часы'!X2102</f>
        <v>0.16521739130434782</v>
      </c>
      <c r="N636" s="9">
        <f>Расценки!I2101</f>
        <v>1920</v>
      </c>
      <c r="O636" s="10">
        <f>Расценки!K2101</f>
        <v>0.11304347826086958</v>
      </c>
      <c r="P636" s="7" t="str">
        <f>TEXT('Нормы и нормо-часы'!AC2102,"0%")&amp;" / "&amp;TEXT('Нормы и нормо-часы'!AD2102,"0%")</f>
        <v>25% / 25%</v>
      </c>
    </row>
    <row r="637" spans="1:16" x14ac:dyDescent="0.25">
      <c r="A637" s="7" t="s">
        <v>6125</v>
      </c>
      <c r="B637" s="7" t="s">
        <v>6126</v>
      </c>
      <c r="C637" s="7" t="s">
        <v>177</v>
      </c>
      <c r="D637" s="7" t="s">
        <v>799</v>
      </c>
      <c r="E637" s="15">
        <f>'Нормы и нормо-часы'!F2103</f>
        <v>0.3</v>
      </c>
      <c r="F637" s="8">
        <f>'Нормы и нормо-часы'!K2103</f>
        <v>360</v>
      </c>
      <c r="G637" s="8">
        <f>Расценки!F2102</f>
        <v>500</v>
      </c>
      <c r="H637" s="10">
        <f>'Нормы и нормо-часы'!W2103</f>
        <v>0.28000000000000003</v>
      </c>
      <c r="I637" s="9">
        <f>Расценки!H2102</f>
        <v>500</v>
      </c>
      <c r="J637" s="10">
        <f>Расценки!J2102</f>
        <v>0</v>
      </c>
      <c r="K637" s="8">
        <f>'Нормы и нормо-часы'!L2103</f>
        <v>432</v>
      </c>
      <c r="L637" s="8">
        <f>Расценки!G2102</f>
        <v>575</v>
      </c>
      <c r="M637" s="10">
        <f>'Нормы и нормо-часы'!X2103</f>
        <v>0.24869565217391304</v>
      </c>
      <c r="N637" s="9">
        <f>Расценки!I2102</f>
        <v>576</v>
      </c>
      <c r="O637" s="10">
        <f>Расценки!K2102</f>
        <v>1.7391304347826875E-3</v>
      </c>
      <c r="P637" s="7" t="str">
        <f>TEXT('Нормы и нормо-часы'!AC2103,"0%")&amp;" / "&amp;TEXT('Нормы и нормо-часы'!AD2103,"0%")</f>
        <v>28% / 25%</v>
      </c>
    </row>
    <row r="638" spans="1:16" x14ac:dyDescent="0.25">
      <c r="A638" s="7" t="s">
        <v>6128</v>
      </c>
      <c r="B638" s="7" t="s">
        <v>6129</v>
      </c>
      <c r="C638" s="7" t="s">
        <v>177</v>
      </c>
      <c r="D638" s="7" t="s">
        <v>799</v>
      </c>
      <c r="E638" s="15">
        <f>'Нормы и нормо-часы'!F2104</f>
        <v>1</v>
      </c>
      <c r="F638" s="8">
        <f>'Нормы и нормо-часы'!K2104</f>
        <v>1200</v>
      </c>
      <c r="G638" s="8">
        <f>Расценки!F2103</f>
        <v>1500</v>
      </c>
      <c r="H638" s="10">
        <f>'Нормы и нормо-часы'!W2104</f>
        <v>0.2</v>
      </c>
      <c r="I638" s="9">
        <f>Расценки!H2103</f>
        <v>1600</v>
      </c>
      <c r="J638" s="10">
        <f>Расценки!J2103</f>
        <v>6.6666666666666652E-2</v>
      </c>
      <c r="K638" s="8">
        <f>'Нормы и нормо-часы'!L2104</f>
        <v>1440</v>
      </c>
      <c r="L638" s="8">
        <f>Расценки!G2103</f>
        <v>1725</v>
      </c>
      <c r="M638" s="10">
        <f>'Нормы и нормо-часы'!X2104</f>
        <v>0.16521739130434782</v>
      </c>
      <c r="N638" s="9">
        <f>Расценки!I2103</f>
        <v>1920</v>
      </c>
      <c r="O638" s="10">
        <f>Расценки!K2103</f>
        <v>0.11304347826086958</v>
      </c>
      <c r="P638" s="7" t="str">
        <f>TEXT('Нормы и нормо-часы'!AC2104,"0%")&amp;" / "&amp;TEXT('Нормы и нормо-часы'!AD2104,"0%")</f>
        <v>25% / 25%</v>
      </c>
    </row>
    <row r="639" spans="1:16" x14ac:dyDescent="0.25">
      <c r="A639" s="7" t="s">
        <v>6134</v>
      </c>
      <c r="B639" s="7" t="s">
        <v>6135</v>
      </c>
      <c r="C639" s="7" t="s">
        <v>177</v>
      </c>
      <c r="D639" s="7" t="s">
        <v>799</v>
      </c>
      <c r="E639" s="15">
        <f>'Нормы и нормо-часы'!F2106</f>
        <v>1.5</v>
      </c>
      <c r="F639" s="8">
        <f>'Нормы и нормо-часы'!K2106</f>
        <v>1800</v>
      </c>
      <c r="G639" s="8">
        <f>Расценки!F2105</f>
        <v>2500</v>
      </c>
      <c r="H639" s="10">
        <f>'Нормы и нормо-часы'!W2106</f>
        <v>0.28000000000000003</v>
      </c>
      <c r="I639" s="9">
        <f>Расценки!H2105</f>
        <v>2500</v>
      </c>
      <c r="J639" s="10">
        <f>Расценки!J2105</f>
        <v>0</v>
      </c>
      <c r="K639" s="8">
        <f>'Нормы и нормо-часы'!L2106</f>
        <v>2160</v>
      </c>
      <c r="L639" s="8">
        <f>Расценки!G2105</f>
        <v>2875</v>
      </c>
      <c r="M639" s="10">
        <f>'Нормы и нормо-часы'!X2106</f>
        <v>0.24869565217391304</v>
      </c>
      <c r="N639" s="9">
        <f>Расценки!I2105</f>
        <v>2880</v>
      </c>
      <c r="O639" s="10">
        <f>Расценки!K2105</f>
        <v>1.7391304347826875E-3</v>
      </c>
      <c r="P639" s="7" t="str">
        <f>TEXT('Нормы и нормо-часы'!AC2106,"0%")&amp;" / "&amp;TEXT('Нормы и нормо-часы'!AD2106,"0%")</f>
        <v>28% / 25%</v>
      </c>
    </row>
    <row r="640" spans="1:16" x14ac:dyDescent="0.25">
      <c r="A640" s="7" t="s">
        <v>6136</v>
      </c>
      <c r="B640" s="7" t="s">
        <v>6137</v>
      </c>
      <c r="C640" s="7" t="s">
        <v>177</v>
      </c>
      <c r="D640" s="7" t="s">
        <v>799</v>
      </c>
      <c r="E640" s="15">
        <f>'Нормы и нормо-часы'!F2107</f>
        <v>0.5</v>
      </c>
      <c r="F640" s="8">
        <f>'Нормы и нормо-часы'!K2107</f>
        <v>600</v>
      </c>
      <c r="G640" s="8">
        <f>Расценки!F2106</f>
        <v>800</v>
      </c>
      <c r="H640" s="10">
        <f>'Нормы и нормо-часы'!W2107</f>
        <v>0.25</v>
      </c>
      <c r="I640" s="9">
        <f>Расценки!H2106</f>
        <v>800</v>
      </c>
      <c r="J640" s="10">
        <f>Расценки!J2106</f>
        <v>0</v>
      </c>
      <c r="K640" s="8">
        <f>'Нормы и нормо-часы'!L2107</f>
        <v>720</v>
      </c>
      <c r="L640" s="8">
        <f>Расценки!G2106</f>
        <v>920</v>
      </c>
      <c r="M640" s="10">
        <f>'Нормы и нормо-часы'!X2107</f>
        <v>0.21739130434782608</v>
      </c>
      <c r="N640" s="9">
        <f>Расценки!I2106</f>
        <v>960</v>
      </c>
      <c r="O640" s="10">
        <f>Расценки!K2106</f>
        <v>4.3478260869565188E-2</v>
      </c>
      <c r="P640" s="7" t="str">
        <f>TEXT('Нормы и нормо-часы'!AC2107,"0%")&amp;" / "&amp;TEXT('Нормы и нормо-часы'!AD2107,"0%")</f>
        <v>25% / 25%</v>
      </c>
    </row>
    <row r="641" spans="1:16" x14ac:dyDescent="0.25">
      <c r="A641" s="7" t="s">
        <v>6139</v>
      </c>
      <c r="B641" s="7" t="s">
        <v>6140</v>
      </c>
      <c r="C641" s="7" t="s">
        <v>177</v>
      </c>
      <c r="D641" s="7" t="s">
        <v>799</v>
      </c>
      <c r="E641" s="15">
        <f>'Нормы и нормо-часы'!F2108</f>
        <v>0.5</v>
      </c>
      <c r="F641" s="8">
        <f>'Нормы и нормо-часы'!K2108</f>
        <v>600</v>
      </c>
      <c r="G641" s="8">
        <f>Расценки!F2107</f>
        <v>800</v>
      </c>
      <c r="H641" s="10">
        <f>'Нормы и нормо-часы'!W2108</f>
        <v>0.25</v>
      </c>
      <c r="I641" s="9">
        <f>Расценки!H2107</f>
        <v>800</v>
      </c>
      <c r="J641" s="10">
        <f>Расценки!J2107</f>
        <v>0</v>
      </c>
      <c r="K641" s="8">
        <f>'Нормы и нормо-часы'!L2108</f>
        <v>720</v>
      </c>
      <c r="L641" s="8">
        <f>Расценки!G2107</f>
        <v>920</v>
      </c>
      <c r="M641" s="10">
        <f>'Нормы и нормо-часы'!X2108</f>
        <v>0.21739130434782608</v>
      </c>
      <c r="N641" s="9">
        <f>Расценки!I2107</f>
        <v>960</v>
      </c>
      <c r="O641" s="10">
        <f>Расценки!K2107</f>
        <v>4.3478260869565188E-2</v>
      </c>
      <c r="P641" s="7" t="str">
        <f>TEXT('Нормы и нормо-часы'!AC2108,"0%")&amp;" / "&amp;TEXT('Нормы и нормо-часы'!AD2108,"0%")</f>
        <v>25% / 25%</v>
      </c>
    </row>
    <row r="642" spans="1:16" x14ac:dyDescent="0.25">
      <c r="A642" s="7" t="s">
        <v>6142</v>
      </c>
      <c r="B642" s="7" t="s">
        <v>6143</v>
      </c>
      <c r="C642" s="7" t="s">
        <v>177</v>
      </c>
      <c r="D642" s="7" t="s">
        <v>799</v>
      </c>
      <c r="E642" s="15">
        <f>'Нормы и нормо-часы'!F2109</f>
        <v>1.5</v>
      </c>
      <c r="F642" s="8">
        <f>'Нормы и нормо-часы'!K2109</f>
        <v>1800</v>
      </c>
      <c r="G642" s="8">
        <f>Расценки!F2108</f>
        <v>2500</v>
      </c>
      <c r="H642" s="10">
        <f>'Нормы и нормо-часы'!W2109</f>
        <v>0.28000000000000003</v>
      </c>
      <c r="I642" s="9">
        <f>Расценки!H2108</f>
        <v>2500</v>
      </c>
      <c r="J642" s="10">
        <f>Расценки!J2108</f>
        <v>0</v>
      </c>
      <c r="K642" s="8">
        <f>'Нормы и нормо-часы'!L2109</f>
        <v>2160</v>
      </c>
      <c r="L642" s="8">
        <f>Расценки!G2108</f>
        <v>2875</v>
      </c>
      <c r="M642" s="10">
        <f>'Нормы и нормо-часы'!X2109</f>
        <v>0.24869565217391304</v>
      </c>
      <c r="N642" s="9">
        <f>Расценки!I2108</f>
        <v>2880</v>
      </c>
      <c r="O642" s="10">
        <f>Расценки!K2108</f>
        <v>1.7391304347826875E-3</v>
      </c>
      <c r="P642" s="7" t="str">
        <f>TEXT('Нормы и нормо-часы'!AC2109,"0%")&amp;" / "&amp;TEXT('Нормы и нормо-часы'!AD2109,"0%")</f>
        <v>28% / 25%</v>
      </c>
    </row>
    <row r="643" spans="1:16" x14ac:dyDescent="0.25">
      <c r="A643" s="7" t="s">
        <v>6144</v>
      </c>
      <c r="B643" s="7" t="s">
        <v>6145</v>
      </c>
      <c r="C643" s="7" t="s">
        <v>54</v>
      </c>
      <c r="D643" s="7" t="s">
        <v>799</v>
      </c>
      <c r="E643" s="15">
        <f>'Нормы и нормо-часы'!F2110</f>
        <v>0.8</v>
      </c>
      <c r="F643" s="8">
        <f>'Нормы и нормо-часы'!K2110</f>
        <v>960</v>
      </c>
      <c r="G643" s="8">
        <f>Расценки!F2109</f>
        <v>800</v>
      </c>
      <c r="H643" s="10">
        <f>'Нормы и нормо-часы'!W2110</f>
        <v>-0.2</v>
      </c>
      <c r="I643" s="9">
        <f>Расценки!H2109</f>
        <v>1280</v>
      </c>
      <c r="J643" s="10">
        <f>Расценки!J2109</f>
        <v>0.60000000000000009</v>
      </c>
      <c r="K643" s="8">
        <f>'Нормы и нормо-часы'!L2110</f>
        <v>1152</v>
      </c>
      <c r="L643" s="8">
        <f>Расценки!G2109</f>
        <v>920</v>
      </c>
      <c r="M643" s="10">
        <f>'Нормы и нормо-часы'!X2110</f>
        <v>-0.25217391304347825</v>
      </c>
      <c r="N643" s="9">
        <f>Расценки!I2109</f>
        <v>1536</v>
      </c>
      <c r="O643" s="10">
        <f>Расценки!K2109</f>
        <v>0.66956521739130426</v>
      </c>
      <c r="P643" s="7" t="str">
        <f>TEXT('Нормы и нормо-часы'!AC2110,"0%")&amp;" / "&amp;TEXT('Нормы и нормо-часы'!AD2110,"0%")</f>
        <v>25% / 25%</v>
      </c>
    </row>
    <row r="644" spans="1:16" x14ac:dyDescent="0.25">
      <c r="A644" s="7" t="s">
        <v>6170</v>
      </c>
      <c r="B644" s="7" t="s">
        <v>6171</v>
      </c>
      <c r="C644" s="7" t="s">
        <v>54</v>
      </c>
      <c r="D644" s="7" t="s">
        <v>396</v>
      </c>
      <c r="E644" s="15">
        <f>'Нормы и нормо-часы'!F2120</f>
        <v>1.2</v>
      </c>
      <c r="F644" s="8">
        <f>'Нормы и нормо-часы'!K2120</f>
        <v>960</v>
      </c>
      <c r="G644" s="8">
        <f>Расценки!F2119</f>
        <v>1300</v>
      </c>
      <c r="H644" s="10">
        <f>'Нормы и нормо-часы'!W2120</f>
        <v>0.26153846153846155</v>
      </c>
      <c r="I644" s="9">
        <f>Расценки!H2119</f>
        <v>1300</v>
      </c>
      <c r="J644" s="10">
        <f>Расценки!J2119</f>
        <v>0</v>
      </c>
      <c r="K644" s="8">
        <f>'Нормы и нормо-часы'!L2120</f>
        <v>1140</v>
      </c>
      <c r="L644" s="8">
        <f>Расценки!G2119</f>
        <v>1495</v>
      </c>
      <c r="M644" s="10">
        <f>'Нормы и нормо-часы'!X2120</f>
        <v>0.23745819397993312</v>
      </c>
      <c r="N644" s="9">
        <f>Расценки!I2119</f>
        <v>1520</v>
      </c>
      <c r="O644" s="10">
        <f>Расценки!K2119</f>
        <v>1.6722408026755842E-2</v>
      </c>
      <c r="P644" s="7" t="str">
        <f>TEXT('Нормы и нормо-часы'!AC2120,"0%")&amp;" / "&amp;TEXT('Нормы и нормо-часы'!AD2120,"0%")</f>
        <v>26% / 25%</v>
      </c>
    </row>
    <row r="645" spans="1:16" x14ac:dyDescent="0.25">
      <c r="A645" s="7" t="s">
        <v>6180</v>
      </c>
      <c r="B645" s="7" t="s">
        <v>6181</v>
      </c>
      <c r="C645" s="7" t="s">
        <v>54</v>
      </c>
      <c r="D645" s="7" t="s">
        <v>396</v>
      </c>
      <c r="E645" s="15">
        <f>'Нормы и нормо-часы'!F2123</f>
        <v>1.1000000000000001</v>
      </c>
      <c r="F645" s="8">
        <f>'Нормы и нормо-часы'!K2123</f>
        <v>880</v>
      </c>
      <c r="G645" s="8">
        <f>Расценки!F2122</f>
        <v>1200</v>
      </c>
      <c r="H645" s="10">
        <f>'Нормы и нормо-часы'!W2123</f>
        <v>0.26666666666666666</v>
      </c>
      <c r="I645" s="9">
        <f>Расценки!H2122</f>
        <v>1200</v>
      </c>
      <c r="J645" s="10">
        <f>Расценки!J2122</f>
        <v>0</v>
      </c>
      <c r="K645" s="8">
        <f>'Нормы и нормо-часы'!L2123</f>
        <v>1045</v>
      </c>
      <c r="L645" s="8">
        <f>Расценки!G2122</f>
        <v>1380</v>
      </c>
      <c r="M645" s="10">
        <f>'Нормы и нормо-часы'!X2123</f>
        <v>0.24275362318840579</v>
      </c>
      <c r="N645" s="9">
        <f>Расценки!I2122</f>
        <v>1394</v>
      </c>
      <c r="O645" s="10">
        <f>Расценки!K2122</f>
        <v>1.0144927536231974E-2</v>
      </c>
      <c r="P645" s="7" t="str">
        <f>TEXT('Нормы и нормо-часы'!AC2123,"0%")&amp;" / "&amp;TEXT('Нормы и нормо-часы'!AD2123,"0%")</f>
        <v>27% / 25%</v>
      </c>
    </row>
    <row r="646" spans="1:16" x14ac:dyDescent="0.25">
      <c r="A646" s="7" t="s">
        <v>6183</v>
      </c>
      <c r="B646" s="7" t="s">
        <v>6184</v>
      </c>
      <c r="C646" s="7" t="s">
        <v>54</v>
      </c>
      <c r="D646" s="7" t="s">
        <v>396</v>
      </c>
      <c r="E646" s="15">
        <f>'Нормы и нормо-часы'!F2124</f>
        <v>1.2</v>
      </c>
      <c r="F646" s="8">
        <f>'Нормы и нормо-часы'!K2124</f>
        <v>960</v>
      </c>
      <c r="G646" s="8">
        <f>Расценки!F2123</f>
        <v>1300</v>
      </c>
      <c r="H646" s="10">
        <f>'Нормы и нормо-часы'!W2124</f>
        <v>0.26153846153846155</v>
      </c>
      <c r="I646" s="9">
        <f>Расценки!H2123</f>
        <v>1300</v>
      </c>
      <c r="J646" s="10">
        <f>Расценки!J2123</f>
        <v>0</v>
      </c>
      <c r="K646" s="8">
        <f>'Нормы и нормо-часы'!L2124</f>
        <v>1140</v>
      </c>
      <c r="L646" s="8">
        <f>Расценки!G2123</f>
        <v>1495</v>
      </c>
      <c r="M646" s="10">
        <f>'Нормы и нормо-часы'!X2124</f>
        <v>0.23745819397993312</v>
      </c>
      <c r="N646" s="9">
        <f>Расценки!I2123</f>
        <v>1520</v>
      </c>
      <c r="O646" s="10">
        <f>Расценки!K2123</f>
        <v>1.6722408026755842E-2</v>
      </c>
      <c r="P646" s="7" t="str">
        <f>TEXT('Нормы и нормо-часы'!AC2124,"0%")&amp;" / "&amp;TEXT('Нормы и нормо-часы'!AD2124,"0%")</f>
        <v>26% / 25%</v>
      </c>
    </row>
    <row r="647" spans="1:16" x14ac:dyDescent="0.25">
      <c r="A647" s="7" t="s">
        <v>6189</v>
      </c>
      <c r="B647" s="7" t="s">
        <v>6190</v>
      </c>
      <c r="C647" s="7" t="s">
        <v>54</v>
      </c>
      <c r="D647" s="7" t="s">
        <v>396</v>
      </c>
      <c r="E647" s="15">
        <f>'Нормы и нормо-часы'!F2126</f>
        <v>1.1000000000000001</v>
      </c>
      <c r="F647" s="8">
        <f>'Нормы и нормо-часы'!K2126</f>
        <v>880</v>
      </c>
      <c r="G647" s="8">
        <f>Расценки!F2125</f>
        <v>1200</v>
      </c>
      <c r="H647" s="10">
        <f>'Нормы и нормо-часы'!W2126</f>
        <v>0.26666666666666666</v>
      </c>
      <c r="I647" s="9">
        <f>Расценки!H2125</f>
        <v>1200</v>
      </c>
      <c r="J647" s="10">
        <f>Расценки!J2125</f>
        <v>0</v>
      </c>
      <c r="K647" s="8">
        <f>'Нормы и нормо-часы'!L2126</f>
        <v>1045</v>
      </c>
      <c r="L647" s="8">
        <f>Расценки!G2125</f>
        <v>1380</v>
      </c>
      <c r="M647" s="10">
        <f>'Нормы и нормо-часы'!X2126</f>
        <v>0.24275362318840579</v>
      </c>
      <c r="N647" s="9">
        <f>Расценки!I2125</f>
        <v>1394</v>
      </c>
      <c r="O647" s="10">
        <f>Расценки!K2125</f>
        <v>1.0144927536231974E-2</v>
      </c>
      <c r="P647" s="7" t="str">
        <f>TEXT('Нормы и нормо-часы'!AC2126,"0%")&amp;" / "&amp;TEXT('Нормы и нормо-часы'!AD2126,"0%")</f>
        <v>27% / 25%</v>
      </c>
    </row>
    <row r="648" spans="1:16" x14ac:dyDescent="0.25">
      <c r="A648" s="7" t="s">
        <v>6236</v>
      </c>
      <c r="B648" s="7" t="s">
        <v>6237</v>
      </c>
      <c r="C648" s="7" t="s">
        <v>5227</v>
      </c>
      <c r="D648" s="7" t="s">
        <v>1040</v>
      </c>
      <c r="E648" s="15">
        <f>'Нормы и нормо-часы'!F2142</f>
        <v>0.02</v>
      </c>
      <c r="F648" s="8">
        <f>'Нормы и нормо-часы'!K2142</f>
        <v>30</v>
      </c>
      <c r="G648" s="8">
        <f>Расценки!F2141</f>
        <v>40</v>
      </c>
      <c r="H648" s="10">
        <f>'Нормы и нормо-часы'!W2142</f>
        <v>0.25</v>
      </c>
      <c r="I648" s="9">
        <f>Расценки!H2141</f>
        <v>40</v>
      </c>
      <c r="J648" s="10">
        <f>Расценки!J2141</f>
        <v>0</v>
      </c>
      <c r="K648" s="8">
        <f>'Нормы и нормо-часы'!L2142</f>
        <v>36</v>
      </c>
      <c r="L648" s="8">
        <f>Расценки!G2141</f>
        <v>45</v>
      </c>
      <c r="M648" s="10">
        <f>'Нормы и нормо-часы'!X2142</f>
        <v>0.2</v>
      </c>
      <c r="N648" s="9">
        <f>Расценки!I2141</f>
        <v>48</v>
      </c>
      <c r="O648" s="10">
        <f>Расценки!K2141</f>
        <v>6.6666666666666652E-2</v>
      </c>
      <c r="P648" s="7" t="str">
        <f>TEXT('Нормы и нормо-часы'!AC2142,"0%")&amp;" / "&amp;TEXT('Нормы и нормо-часы'!AD2142,"0%")</f>
        <v>25% / 25%</v>
      </c>
    </row>
    <row r="649" spans="1:16" x14ac:dyDescent="0.25">
      <c r="A649" s="7" t="s">
        <v>6521</v>
      </c>
      <c r="B649" s="7" t="s">
        <v>6522</v>
      </c>
      <c r="C649" s="7" t="s">
        <v>5227</v>
      </c>
      <c r="D649" s="7" t="s">
        <v>1040</v>
      </c>
      <c r="E649" s="15">
        <f>'Нормы и нормо-часы'!F2257</f>
        <v>0.02</v>
      </c>
      <c r="F649" s="8">
        <f>'Нормы и нормо-часы'!K2257</f>
        <v>30</v>
      </c>
      <c r="G649" s="8">
        <f>Расценки!F2256</f>
        <v>40</v>
      </c>
      <c r="H649" s="10">
        <f>'Нормы и нормо-часы'!W2257</f>
        <v>0.25</v>
      </c>
      <c r="I649" s="9">
        <f>Расценки!H2256</f>
        <v>40</v>
      </c>
      <c r="J649" s="10">
        <f>Расценки!J2256</f>
        <v>0</v>
      </c>
      <c r="K649" s="8">
        <f>'Нормы и нормо-часы'!L2257</f>
        <v>36</v>
      </c>
      <c r="L649" s="8">
        <f>Расценки!G2256</f>
        <v>45</v>
      </c>
      <c r="M649" s="10">
        <f>'Нормы и нормо-часы'!X2257</f>
        <v>0.2</v>
      </c>
      <c r="N649" s="9">
        <f>Расценки!I2256</f>
        <v>48</v>
      </c>
      <c r="O649" s="10">
        <f>Расценки!K2256</f>
        <v>6.6666666666666652E-2</v>
      </c>
      <c r="P649" s="7" t="str">
        <f>TEXT('Нормы и нормо-часы'!AC2257,"0%")&amp;" / "&amp;TEXT('Нормы и нормо-часы'!AD2257,"0%")</f>
        <v>25% / 25%</v>
      </c>
    </row>
    <row r="650" spans="1:16" x14ac:dyDescent="0.25">
      <c r="A650" s="7" t="s">
        <v>6706</v>
      </c>
      <c r="B650" s="7" t="s">
        <v>6707</v>
      </c>
      <c r="C650" s="7" t="s">
        <v>177</v>
      </c>
      <c r="D650" s="7" t="s">
        <v>3886</v>
      </c>
      <c r="E650" s="15">
        <f>'Нормы и нормо-часы'!F2346</f>
        <v>8</v>
      </c>
      <c r="F650" s="8">
        <f>'Нормы и нормо-часы'!K2346</f>
        <v>11200</v>
      </c>
      <c r="G650" s="8">
        <f>Расценки!F2345</f>
        <v>12000</v>
      </c>
      <c r="H650" s="10">
        <f>'Нормы и нормо-часы'!W2346</f>
        <v>6.6666666666666666E-2</v>
      </c>
      <c r="I650" s="9">
        <f>Расценки!H2345</f>
        <v>14934</v>
      </c>
      <c r="J650" s="10">
        <f>Расценки!J2345</f>
        <v>0.24449999999999994</v>
      </c>
      <c r="K650" s="8">
        <f>'Нормы и нормо-часы'!L2346</f>
        <v>13440</v>
      </c>
      <c r="L650" s="8">
        <f>Расценки!G2345</f>
        <v>14500</v>
      </c>
      <c r="M650" s="10">
        <f>'Нормы и нормо-часы'!X2346</f>
        <v>7.3103448275862071E-2</v>
      </c>
      <c r="N650" s="9">
        <f>Расценки!I2345</f>
        <v>17920</v>
      </c>
      <c r="O650" s="10">
        <f>Расценки!K2345</f>
        <v>0.23586206896551731</v>
      </c>
      <c r="P650" s="7" t="str">
        <f>TEXT('Нормы и нормо-часы'!AC2346,"0%")&amp;" / "&amp;TEXT('Нормы и нормо-часы'!AD2346,"0%")</f>
        <v>25% / 25%</v>
      </c>
    </row>
    <row r="651" spans="1:16" x14ac:dyDescent="0.25">
      <c r="A651" s="7" t="s">
        <v>6802</v>
      </c>
      <c r="B651" s="7" t="s">
        <v>6803</v>
      </c>
      <c r="C651" s="7" t="s">
        <v>6746</v>
      </c>
      <c r="D651" s="7" t="s">
        <v>799</v>
      </c>
      <c r="E651" s="15">
        <f>'Нормы и нормо-часы'!F2386</f>
        <v>1.25</v>
      </c>
      <c r="F651" s="8">
        <f>'Нормы и нормо-часы'!K2386</f>
        <v>1500</v>
      </c>
      <c r="G651" s="8">
        <f>Расценки!F2385</f>
        <v>1800</v>
      </c>
      <c r="H651" s="10">
        <f>'Нормы и нормо-часы'!W2386</f>
        <v>0.16666666666666666</v>
      </c>
      <c r="I651" s="9">
        <f>Расценки!H2385</f>
        <v>2000</v>
      </c>
      <c r="J651" s="10">
        <f>Расценки!J2385</f>
        <v>0.11111111111111116</v>
      </c>
      <c r="K651" s="8">
        <f>'Нормы и нормо-часы'!L2386</f>
        <v>1800</v>
      </c>
      <c r="L651" s="8">
        <f>Расценки!G2385</f>
        <v>2100</v>
      </c>
      <c r="M651" s="10">
        <f>'Нормы и нормо-часы'!X2386</f>
        <v>0.14285714285714285</v>
      </c>
      <c r="N651" s="9">
        <f>Расценки!I2385</f>
        <v>2400</v>
      </c>
      <c r="O651" s="10">
        <f>Расценки!K2385</f>
        <v>0.14285714285714279</v>
      </c>
      <c r="P651" s="7" t="str">
        <f>TEXT('Нормы и нормо-часы'!AC2386,"0%")&amp;" / "&amp;TEXT('Нормы и нормо-часы'!AD2386,"0%")</f>
        <v>25% / 25%</v>
      </c>
    </row>
  </sheetData>
  <autoFilter ref="A4:P651"/>
  <mergeCells count="1">
    <mergeCell ref="A2:P2"/>
  </mergeCells>
  <conditionalFormatting sqref="I5:J651">
    <cfRule type="expression" dxfId="14" priority="1" stopIfTrue="1">
      <formula>AND(ISNUMBER($J5),$J5&gt;0.3)</formula>
    </cfRule>
    <cfRule type="expression" dxfId="13" priority="2" stopIfTrue="1">
      <formula>AND(ISNUMBER($J5),$J5&gt;0.1)</formula>
    </cfRule>
    <cfRule type="expression" dxfId="12" priority="3" stopIfTrue="1">
      <formula>AND(ISNUMBER($J5),$J5&gt;0.00001)</formula>
    </cfRule>
  </conditionalFormatting>
  <conditionalFormatting sqref="N5:O651">
    <cfRule type="expression" dxfId="11" priority="4" stopIfTrue="1">
      <formula>AND(ISNUMBER($O5),$O5&gt;0.3)</formula>
    </cfRule>
    <cfRule type="expression" dxfId="10" priority="5" stopIfTrue="1">
      <formula>AND(ISNUMBER($O5),$O5&gt;0.1)</formula>
    </cfRule>
    <cfRule type="expression" dxfId="9" priority="6" stopIfTrue="1">
      <formula>AND(ISNUMBER($O5),$O5&gt;0.00001)</formula>
    </cfRule>
  </conditionalFormatting>
  <conditionalFormatting sqref="A5:B651">
    <cfRule type="expression" dxfId="8" priority="7" stopIfTrue="1">
      <formula>AND(ISNUMBER(MAX($J5,$O5)),MAX($J5,$O5)&gt;0.3)</formula>
    </cfRule>
    <cfRule type="expression" dxfId="7" priority="8" stopIfTrue="1">
      <formula>AND(ISNUMBER(MAX($J5,$O5)),MAX($J5,$O5)&gt;0.1)</formula>
    </cfRule>
    <cfRule type="expression" dxfId="6" priority="9" stopIfTrue="1">
      <formula>AND(ISNUMBER(MAX($J5,$O5)),MAX($J5,$O5)&gt;0.00001)</formula>
    </cfRule>
  </conditionalFormatting>
  <conditionalFormatting sqref="H5:H651">
    <cfRule type="expression" dxfId="5" priority="10">
      <formula>AND(ISNUMBER(H5),H5&lt;0)</formula>
    </cfRule>
    <cfRule type="expression" dxfId="4" priority="11">
      <formula>AND(ISNUMBER(H5),H5&gt;=0)</formula>
    </cfRule>
  </conditionalFormatting>
  <conditionalFormatting sqref="M5:M651">
    <cfRule type="expression" dxfId="3" priority="12">
      <formula>AND(ISNUMBER(M5),M5&lt;0)</formula>
    </cfRule>
    <cfRule type="expression" dxfId="2" priority="13">
      <formula>AND(ISNUMBER(M5),M5&gt;=0)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3"/>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30" customWidth="1"/>
    <col min="3" max="3" width="46" customWidth="1"/>
    <col min="4" max="12" width="11" customWidth="1"/>
    <col min="13" max="14" width="13" customWidth="1"/>
    <col min="15" max="16" width="8" customWidth="1"/>
    <col min="17" max="17" width="9" customWidth="1"/>
    <col min="18" max="18" width="13" customWidth="1"/>
    <col min="19" max="21" width="11" customWidth="1"/>
  </cols>
  <sheetData>
    <row r="1" spans="1:21" ht="18.75" x14ac:dyDescent="0.3">
      <c r="A1" s="1" t="s">
        <v>7741</v>
      </c>
    </row>
    <row r="2" spans="1:21" x14ac:dyDescent="0.25">
      <c r="A2" t="s">
        <v>7742</v>
      </c>
      <c r="L2" s="13">
        <v>0.25</v>
      </c>
    </row>
    <row r="3" spans="1:21" x14ac:dyDescent="0.25">
      <c r="A3" t="s">
        <v>7743</v>
      </c>
      <c r="L3" s="13">
        <v>0.35</v>
      </c>
    </row>
    <row r="4" spans="1:21" x14ac:dyDescent="0.25">
      <c r="A4" s="17" t="s">
        <v>7744</v>
      </c>
    </row>
    <row r="5" spans="1:21" ht="95.1" customHeight="1" x14ac:dyDescent="0.25">
      <c r="A5" s="4" t="s">
        <v>6892</v>
      </c>
      <c r="B5" s="4" t="s">
        <v>6893</v>
      </c>
      <c r="C5" s="4" t="s">
        <v>7745</v>
      </c>
      <c r="D5" s="4" t="s">
        <v>7746</v>
      </c>
      <c r="E5" s="4" t="s">
        <v>7747</v>
      </c>
      <c r="F5" s="4" t="s">
        <v>7748</v>
      </c>
      <c r="G5" s="4" t="s">
        <v>7749</v>
      </c>
      <c r="H5" s="4" t="s">
        <v>7750</v>
      </c>
      <c r="I5" s="4" t="s">
        <v>7751</v>
      </c>
      <c r="J5" s="4" t="s">
        <v>7752</v>
      </c>
      <c r="K5" s="4" t="s">
        <v>7753</v>
      </c>
      <c r="L5" s="4" t="s">
        <v>7754</v>
      </c>
      <c r="M5" s="4" t="s">
        <v>7755</v>
      </c>
      <c r="N5" s="4" t="s">
        <v>7756</v>
      </c>
      <c r="O5" s="4" t="s">
        <v>16</v>
      </c>
      <c r="P5" s="4" t="s">
        <v>17</v>
      </c>
      <c r="Q5" s="4" t="s">
        <v>7757</v>
      </c>
      <c r="R5" s="4" t="s">
        <v>7758</v>
      </c>
      <c r="S5" s="4" t="s">
        <v>7759</v>
      </c>
      <c r="T5" s="4" t="s">
        <v>7760</v>
      </c>
      <c r="U5" s="4" t="s">
        <v>7761</v>
      </c>
    </row>
    <row r="6" spans="1:21" ht="30" x14ac:dyDescent="0.25">
      <c r="A6" s="18" t="s">
        <v>35</v>
      </c>
      <c r="B6" s="18" t="s">
        <v>7762</v>
      </c>
      <c r="C6" s="18" t="s">
        <v>7763</v>
      </c>
      <c r="D6" s="19">
        <v>550</v>
      </c>
      <c r="E6" s="19">
        <v>660</v>
      </c>
      <c r="F6" s="18" t="s">
        <v>7764</v>
      </c>
      <c r="G6" s="20">
        <f t="shared" ref="G6:G26" si="0">ROUND(D6*(1+$L$2),0)</f>
        <v>688</v>
      </c>
      <c r="H6" s="20">
        <f t="shared" ref="H6:H26" si="1">ROUND(E6*(1+$L$2),0)</f>
        <v>825</v>
      </c>
      <c r="I6" s="19">
        <v>1000</v>
      </c>
      <c r="J6" s="19">
        <v>1200</v>
      </c>
      <c r="K6" s="20">
        <f t="shared" ref="K6:K26" si="2">ROUND(G6*(1+$L$3),-1)</f>
        <v>930</v>
      </c>
      <c r="L6" s="20">
        <f t="shared" ref="L6:L26" si="3">ROUND(H6*(1+$L$3),-1)</f>
        <v>1110</v>
      </c>
      <c r="M6" s="21">
        <f t="shared" ref="M6:M26" si="4">IF(I6=0,"",IF(K6&lt;=I6,ROUND(MAX(K6,I6*0.95),-1),K6))</f>
        <v>950</v>
      </c>
      <c r="N6" s="21">
        <f t="shared" ref="N6:N26" si="5">IF(J6=0,"",IF(L6&lt;=J6,ROUND(MAX(L6,J6*0.95),-1),L6))</f>
        <v>1140</v>
      </c>
      <c r="O6" s="22">
        <f t="shared" ref="O6:O26" si="6">IF(M6="","",1-G6/M6)</f>
        <v>0.27578947368421047</v>
      </c>
      <c r="P6" s="22">
        <f t="shared" ref="P6:P26" si="7">IF(N6="","",1-H6/N6)</f>
        <v>0.27631578947368418</v>
      </c>
      <c r="Q6" s="18">
        <f>COUNTIF('Нормы и нормо-часы'!$D$6:$D$2420,A6)</f>
        <v>111</v>
      </c>
      <c r="R6" s="20">
        <v>625</v>
      </c>
      <c r="S6" s="20">
        <v>700</v>
      </c>
      <c r="T6" s="18">
        <f>COUNTIFS('Нормы и нормо-часы'!$D$6:$D$2420,A6,'Нормы и нормо-часы'!$Q$6:$Q$2420,"нормо-часы")</f>
        <v>56</v>
      </c>
      <c r="U6" s="18">
        <f>COUNTIFS('Нормы и нормо-часы'!$D$6:$D$2420,A6,'Нормы и нормо-часы'!$Q$6:$Q$2420,"расценка")</f>
        <v>26</v>
      </c>
    </row>
    <row r="7" spans="1:21" ht="30" x14ac:dyDescent="0.25">
      <c r="A7" s="18" t="s">
        <v>1318</v>
      </c>
      <c r="B7" s="18" t="s">
        <v>7765</v>
      </c>
      <c r="C7" s="18" t="s">
        <v>7766</v>
      </c>
      <c r="D7" s="19">
        <v>550</v>
      </c>
      <c r="E7" s="19">
        <v>660</v>
      </c>
      <c r="F7" s="18" t="s">
        <v>7764</v>
      </c>
      <c r="G7" s="20">
        <f t="shared" si="0"/>
        <v>688</v>
      </c>
      <c r="H7" s="20">
        <f t="shared" si="1"/>
        <v>825</v>
      </c>
      <c r="I7" s="19">
        <v>1000</v>
      </c>
      <c r="J7" s="19">
        <v>1200</v>
      </c>
      <c r="K7" s="20">
        <f t="shared" si="2"/>
        <v>930</v>
      </c>
      <c r="L7" s="20">
        <f t="shared" si="3"/>
        <v>1110</v>
      </c>
      <c r="M7" s="21">
        <f t="shared" si="4"/>
        <v>950</v>
      </c>
      <c r="N7" s="21">
        <f t="shared" si="5"/>
        <v>1140</v>
      </c>
      <c r="O7" s="22">
        <f t="shared" si="6"/>
        <v>0.27578947368421047</v>
      </c>
      <c r="P7" s="22">
        <f t="shared" si="7"/>
        <v>0.27631578947368418</v>
      </c>
      <c r="Q7" s="18">
        <f>COUNTIF('Нормы и нормо-часы'!$D$6:$D$2420,A7)</f>
        <v>18</v>
      </c>
      <c r="R7" s="20">
        <v>563</v>
      </c>
      <c r="S7" s="20">
        <v>648</v>
      </c>
      <c r="T7" s="18">
        <f>COUNTIFS('Нормы и нормо-часы'!$D$6:$D$2420,A7,'Нормы и нормо-часы'!$Q$6:$Q$2420,"нормо-часы")</f>
        <v>7</v>
      </c>
      <c r="U7" s="18">
        <f>COUNTIFS('Нормы и нормо-часы'!$D$6:$D$2420,A7,'Нормы и нормо-часы'!$Q$6:$Q$2420,"расценка")</f>
        <v>6</v>
      </c>
    </row>
    <row r="8" spans="1:21" ht="30" x14ac:dyDescent="0.25">
      <c r="A8" s="18" t="s">
        <v>29</v>
      </c>
      <c r="B8" s="18" t="s">
        <v>7767</v>
      </c>
      <c r="C8" s="18" t="s">
        <v>7768</v>
      </c>
      <c r="D8" s="19">
        <v>650</v>
      </c>
      <c r="E8" s="19">
        <v>780</v>
      </c>
      <c r="F8" s="18" t="s">
        <v>7769</v>
      </c>
      <c r="G8" s="20">
        <f t="shared" si="0"/>
        <v>813</v>
      </c>
      <c r="H8" s="20">
        <f t="shared" si="1"/>
        <v>975</v>
      </c>
      <c r="I8" s="19">
        <v>1300</v>
      </c>
      <c r="J8" s="19">
        <v>1500</v>
      </c>
      <c r="K8" s="20">
        <f t="shared" si="2"/>
        <v>1100</v>
      </c>
      <c r="L8" s="20">
        <f t="shared" si="3"/>
        <v>1320</v>
      </c>
      <c r="M8" s="21">
        <f t="shared" si="4"/>
        <v>1240</v>
      </c>
      <c r="N8" s="21">
        <f t="shared" si="5"/>
        <v>1430</v>
      </c>
      <c r="O8" s="22">
        <f t="shared" si="6"/>
        <v>0.34435483870967742</v>
      </c>
      <c r="P8" s="22">
        <f t="shared" si="7"/>
        <v>0.31818181818181823</v>
      </c>
      <c r="Q8" s="18">
        <f>COUNTIF('Нормы и нормо-часы'!$D$6:$D$2420,A8)</f>
        <v>84</v>
      </c>
      <c r="R8" s="20">
        <v>750</v>
      </c>
      <c r="S8" s="20">
        <v>861</v>
      </c>
      <c r="T8" s="18">
        <f>COUNTIFS('Нормы и нормо-часы'!$D$6:$D$2420,A8,'Нормы и нормо-часы'!$Q$6:$Q$2420,"нормо-часы")</f>
        <v>46</v>
      </c>
      <c r="U8" s="18">
        <f>COUNTIFS('Нормы и нормо-часы'!$D$6:$D$2420,A8,'Нормы и нормо-часы'!$Q$6:$Q$2420,"расценка")</f>
        <v>21</v>
      </c>
    </row>
    <row r="9" spans="1:21" ht="30" x14ac:dyDescent="0.25">
      <c r="A9" s="18" t="s">
        <v>203</v>
      </c>
      <c r="B9" s="18" t="s">
        <v>7770</v>
      </c>
      <c r="C9" s="18" t="s">
        <v>7771</v>
      </c>
      <c r="D9" s="19">
        <v>800</v>
      </c>
      <c r="E9" s="19">
        <v>950</v>
      </c>
      <c r="F9" s="18" t="s">
        <v>7772</v>
      </c>
      <c r="G9" s="20">
        <f t="shared" si="0"/>
        <v>1000</v>
      </c>
      <c r="H9" s="20">
        <f t="shared" si="1"/>
        <v>1188</v>
      </c>
      <c r="I9" s="19">
        <v>1500</v>
      </c>
      <c r="J9" s="19">
        <v>1800</v>
      </c>
      <c r="K9" s="20">
        <f t="shared" si="2"/>
        <v>1350</v>
      </c>
      <c r="L9" s="20">
        <f t="shared" si="3"/>
        <v>1600</v>
      </c>
      <c r="M9" s="21">
        <f t="shared" si="4"/>
        <v>1430</v>
      </c>
      <c r="N9" s="21">
        <f t="shared" si="5"/>
        <v>1710</v>
      </c>
      <c r="O9" s="22">
        <f t="shared" si="6"/>
        <v>0.30069930069930073</v>
      </c>
      <c r="P9" s="22">
        <f t="shared" si="7"/>
        <v>0.30526315789473679</v>
      </c>
      <c r="Q9" s="18">
        <f>COUNTIF('Нормы и нормо-часы'!$D$6:$D$2420,A9)</f>
        <v>61</v>
      </c>
      <c r="R9" s="20">
        <v>933</v>
      </c>
      <c r="S9" s="20">
        <v>1083</v>
      </c>
      <c r="T9" s="18">
        <f>COUNTIFS('Нормы и нормо-часы'!$D$6:$D$2420,A9,'Нормы и нормо-часы'!$Q$6:$Q$2420,"нормо-часы")</f>
        <v>32</v>
      </c>
      <c r="U9" s="18">
        <f>COUNTIFS('Нормы и нормо-часы'!$D$6:$D$2420,A9,'Нормы и нормо-часы'!$Q$6:$Q$2420,"расценка")</f>
        <v>16</v>
      </c>
    </row>
    <row r="10" spans="1:21" ht="30" x14ac:dyDescent="0.25">
      <c r="A10" s="18" t="s">
        <v>355</v>
      </c>
      <c r="B10" s="18" t="s">
        <v>7773</v>
      </c>
      <c r="C10" s="18" t="s">
        <v>7774</v>
      </c>
      <c r="D10" s="19">
        <v>800</v>
      </c>
      <c r="E10" s="19">
        <v>950</v>
      </c>
      <c r="F10" s="18" t="s">
        <v>7775</v>
      </c>
      <c r="G10" s="20">
        <f t="shared" si="0"/>
        <v>1000</v>
      </c>
      <c r="H10" s="20">
        <f t="shared" si="1"/>
        <v>1188</v>
      </c>
      <c r="I10" s="19">
        <v>1600</v>
      </c>
      <c r="J10" s="19">
        <v>1900</v>
      </c>
      <c r="K10" s="20">
        <f t="shared" si="2"/>
        <v>1350</v>
      </c>
      <c r="L10" s="20">
        <f t="shared" si="3"/>
        <v>1600</v>
      </c>
      <c r="M10" s="21">
        <f t="shared" si="4"/>
        <v>1520</v>
      </c>
      <c r="N10" s="21">
        <f t="shared" si="5"/>
        <v>1810</v>
      </c>
      <c r="O10" s="22">
        <f t="shared" si="6"/>
        <v>0.34210526315789469</v>
      </c>
      <c r="P10" s="22">
        <f t="shared" si="7"/>
        <v>0.34364640883977904</v>
      </c>
      <c r="Q10" s="18">
        <f>COUNTIF('Нормы и нормо-часы'!$D$6:$D$2420,A10)</f>
        <v>29</v>
      </c>
      <c r="R10" s="20">
        <v>654</v>
      </c>
      <c r="S10" s="20">
        <v>750</v>
      </c>
      <c r="T10" s="18">
        <f>COUNTIFS('Нормы и нормо-часы'!$D$6:$D$2420,A10,'Нормы и нормо-часы'!$Q$6:$Q$2420,"нормо-часы")</f>
        <v>0</v>
      </c>
      <c r="U10" s="18">
        <f>COUNTIFS('Нормы и нормо-часы'!$D$6:$D$2420,A10,'Нормы и нормо-часы'!$Q$6:$Q$2420,"расценка")</f>
        <v>19</v>
      </c>
    </row>
    <row r="11" spans="1:21" ht="30" x14ac:dyDescent="0.25">
      <c r="A11" s="18" t="s">
        <v>279</v>
      </c>
      <c r="B11" s="18" t="s">
        <v>7776</v>
      </c>
      <c r="C11" s="18" t="s">
        <v>7777</v>
      </c>
      <c r="D11" s="19">
        <v>750</v>
      </c>
      <c r="E11" s="19">
        <v>900</v>
      </c>
      <c r="F11" s="18" t="s">
        <v>7778</v>
      </c>
      <c r="G11" s="20">
        <f t="shared" si="0"/>
        <v>938</v>
      </c>
      <c r="H11" s="20">
        <f t="shared" si="1"/>
        <v>1125</v>
      </c>
      <c r="I11" s="19">
        <v>1500</v>
      </c>
      <c r="J11" s="19">
        <v>1800</v>
      </c>
      <c r="K11" s="20">
        <f t="shared" si="2"/>
        <v>1270</v>
      </c>
      <c r="L11" s="20">
        <f t="shared" si="3"/>
        <v>1520</v>
      </c>
      <c r="M11" s="21">
        <f t="shared" si="4"/>
        <v>1430</v>
      </c>
      <c r="N11" s="21">
        <f t="shared" si="5"/>
        <v>1710</v>
      </c>
      <c r="O11" s="22">
        <f t="shared" si="6"/>
        <v>0.34405594405594409</v>
      </c>
      <c r="P11" s="22">
        <f t="shared" si="7"/>
        <v>0.34210526315789469</v>
      </c>
      <c r="Q11" s="18">
        <f>COUNTIF('Нормы и нормо-часы'!$D$6:$D$2420,A11)</f>
        <v>141</v>
      </c>
      <c r="R11" s="20">
        <v>750</v>
      </c>
      <c r="S11" s="20">
        <v>875</v>
      </c>
      <c r="T11" s="18">
        <f>COUNTIFS('Нормы и нормо-часы'!$D$6:$D$2420,A11,'Нормы и нормо-часы'!$Q$6:$Q$2420,"нормо-часы")</f>
        <v>47</v>
      </c>
      <c r="U11" s="18">
        <f>COUNTIFS('Нормы и нормо-часы'!$D$6:$D$2420,A11,'Нормы и нормо-часы'!$Q$6:$Q$2420,"расценка")</f>
        <v>51</v>
      </c>
    </row>
    <row r="12" spans="1:21" ht="30" x14ac:dyDescent="0.25">
      <c r="A12" s="18" t="s">
        <v>269</v>
      </c>
      <c r="B12" s="18" t="s">
        <v>7779</v>
      </c>
      <c r="C12" s="18" t="s">
        <v>7780</v>
      </c>
      <c r="D12" s="19">
        <v>900</v>
      </c>
      <c r="E12" s="19">
        <v>1080</v>
      </c>
      <c r="F12" s="18" t="s">
        <v>7781</v>
      </c>
      <c r="G12" s="20">
        <f t="shared" si="0"/>
        <v>1125</v>
      </c>
      <c r="H12" s="20">
        <f t="shared" si="1"/>
        <v>1350</v>
      </c>
      <c r="I12" s="19">
        <v>1700</v>
      </c>
      <c r="J12" s="19">
        <v>2000</v>
      </c>
      <c r="K12" s="20">
        <f t="shared" si="2"/>
        <v>1520</v>
      </c>
      <c r="L12" s="20">
        <f t="shared" si="3"/>
        <v>1820</v>
      </c>
      <c r="M12" s="21">
        <f t="shared" si="4"/>
        <v>1620</v>
      </c>
      <c r="N12" s="21">
        <f t="shared" si="5"/>
        <v>1900</v>
      </c>
      <c r="O12" s="22">
        <f t="shared" si="6"/>
        <v>0.30555555555555558</v>
      </c>
      <c r="P12" s="22">
        <f t="shared" si="7"/>
        <v>0.28947368421052633</v>
      </c>
      <c r="Q12" s="18">
        <f>COUNTIF('Нормы и нормо-часы'!$D$6:$D$2420,A12)</f>
        <v>62</v>
      </c>
      <c r="R12" s="20">
        <v>804</v>
      </c>
      <c r="S12" s="20">
        <v>933</v>
      </c>
      <c r="T12" s="18">
        <f>COUNTIFS('Нормы и нормо-часы'!$D$6:$D$2420,A12,'Нормы и нормо-часы'!$Q$6:$Q$2420,"нормо-часы")</f>
        <v>14</v>
      </c>
      <c r="U12" s="18">
        <f>COUNTIFS('Нормы и нормо-часы'!$D$6:$D$2420,A12,'Нормы и нормо-часы'!$Q$6:$Q$2420,"расценка")</f>
        <v>32</v>
      </c>
    </row>
    <row r="13" spans="1:21" ht="30" x14ac:dyDescent="0.25">
      <c r="A13" s="18" t="s">
        <v>80</v>
      </c>
      <c r="B13" s="18" t="s">
        <v>7782</v>
      </c>
      <c r="C13" s="18" t="s">
        <v>7783</v>
      </c>
      <c r="D13" s="19">
        <v>800</v>
      </c>
      <c r="E13" s="19">
        <v>950</v>
      </c>
      <c r="F13" s="18" t="s">
        <v>7784</v>
      </c>
      <c r="G13" s="20">
        <f t="shared" si="0"/>
        <v>1000</v>
      </c>
      <c r="H13" s="20">
        <f t="shared" si="1"/>
        <v>1188</v>
      </c>
      <c r="I13" s="19">
        <v>1600</v>
      </c>
      <c r="J13" s="19">
        <v>1900</v>
      </c>
      <c r="K13" s="20">
        <f t="shared" si="2"/>
        <v>1350</v>
      </c>
      <c r="L13" s="20">
        <f t="shared" si="3"/>
        <v>1600</v>
      </c>
      <c r="M13" s="21">
        <f t="shared" si="4"/>
        <v>1520</v>
      </c>
      <c r="N13" s="21">
        <f t="shared" si="5"/>
        <v>1810</v>
      </c>
      <c r="O13" s="22">
        <f t="shared" si="6"/>
        <v>0.34210526315789469</v>
      </c>
      <c r="P13" s="22">
        <f t="shared" si="7"/>
        <v>0.34364640883977904</v>
      </c>
      <c r="Q13" s="18">
        <f>COUNTIF('Нормы и нормо-часы'!$D$6:$D$2420,A13)</f>
        <v>66</v>
      </c>
      <c r="R13" s="20">
        <v>769</v>
      </c>
      <c r="S13" s="20">
        <v>885</v>
      </c>
      <c r="T13" s="18">
        <f>COUNTIFS('Нормы и нормо-часы'!$D$6:$D$2420,A13,'Нормы и нормо-часы'!$Q$6:$Q$2420,"нормо-часы")</f>
        <v>15</v>
      </c>
      <c r="U13" s="18">
        <f>COUNTIFS('Нормы и нормо-часы'!$D$6:$D$2420,A13,'Нормы и нормо-часы'!$Q$6:$Q$2420,"расценка")</f>
        <v>27</v>
      </c>
    </row>
    <row r="14" spans="1:21" ht="30" x14ac:dyDescent="0.25">
      <c r="A14" s="18" t="s">
        <v>85</v>
      </c>
      <c r="B14" s="18" t="s">
        <v>7785</v>
      </c>
      <c r="C14" s="18" t="s">
        <v>7786</v>
      </c>
      <c r="D14" s="19">
        <v>1100</v>
      </c>
      <c r="E14" s="19">
        <v>1300</v>
      </c>
      <c r="F14" s="18" t="s">
        <v>7787</v>
      </c>
      <c r="G14" s="20">
        <f t="shared" si="0"/>
        <v>1375</v>
      </c>
      <c r="H14" s="20">
        <f t="shared" si="1"/>
        <v>1625</v>
      </c>
      <c r="I14" s="19">
        <v>2400</v>
      </c>
      <c r="J14" s="19">
        <v>2800</v>
      </c>
      <c r="K14" s="20">
        <f t="shared" si="2"/>
        <v>1860</v>
      </c>
      <c r="L14" s="20">
        <f t="shared" si="3"/>
        <v>2190</v>
      </c>
      <c r="M14" s="21">
        <f t="shared" si="4"/>
        <v>2280</v>
      </c>
      <c r="N14" s="21">
        <f t="shared" si="5"/>
        <v>2660</v>
      </c>
      <c r="O14" s="22">
        <f t="shared" si="6"/>
        <v>0.39692982456140347</v>
      </c>
      <c r="P14" s="22">
        <f t="shared" si="7"/>
        <v>0.38909774436090228</v>
      </c>
      <c r="Q14" s="18">
        <f>COUNTIF('Нормы и нормо-часы'!$D$6:$D$2420,A14)</f>
        <v>32</v>
      </c>
      <c r="R14" s="20">
        <v>831</v>
      </c>
      <c r="S14" s="20">
        <v>962</v>
      </c>
      <c r="T14" s="18">
        <f>COUNTIFS('Нормы и нормо-часы'!$D$6:$D$2420,A14,'Нормы и нормо-часы'!$Q$6:$Q$2420,"нормо-часы")</f>
        <v>2</v>
      </c>
      <c r="U14" s="18">
        <f>COUNTIFS('Нормы и нормо-часы'!$D$6:$D$2420,A14,'Нормы и нормо-часы'!$Q$6:$Q$2420,"расценка")</f>
        <v>26</v>
      </c>
    </row>
    <row r="15" spans="1:21" ht="30" x14ac:dyDescent="0.25">
      <c r="A15" s="18" t="s">
        <v>41</v>
      </c>
      <c r="B15" s="18" t="s">
        <v>7788</v>
      </c>
      <c r="C15" s="18" t="s">
        <v>7789</v>
      </c>
      <c r="D15" s="19">
        <v>900</v>
      </c>
      <c r="E15" s="19">
        <v>1080</v>
      </c>
      <c r="F15" s="18" t="s">
        <v>7790</v>
      </c>
      <c r="G15" s="20">
        <f t="shared" si="0"/>
        <v>1125</v>
      </c>
      <c r="H15" s="20">
        <f t="shared" si="1"/>
        <v>1350</v>
      </c>
      <c r="I15" s="19">
        <v>2000</v>
      </c>
      <c r="J15" s="19">
        <v>2400</v>
      </c>
      <c r="K15" s="20">
        <f t="shared" si="2"/>
        <v>1520</v>
      </c>
      <c r="L15" s="20">
        <f t="shared" si="3"/>
        <v>1820</v>
      </c>
      <c r="M15" s="21">
        <f t="shared" si="4"/>
        <v>1900</v>
      </c>
      <c r="N15" s="21">
        <f t="shared" si="5"/>
        <v>2280</v>
      </c>
      <c r="O15" s="22">
        <f t="shared" si="6"/>
        <v>0.40789473684210531</v>
      </c>
      <c r="P15" s="22">
        <f t="shared" si="7"/>
        <v>0.40789473684210531</v>
      </c>
      <c r="Q15" s="18">
        <f>COUNTIF('Нормы и нормо-часы'!$D$6:$D$2420,A15)</f>
        <v>132</v>
      </c>
      <c r="R15" s="20">
        <v>783</v>
      </c>
      <c r="S15" s="20">
        <v>896</v>
      </c>
      <c r="T15" s="18">
        <f>COUNTIFS('Нормы и нормо-часы'!$D$6:$D$2420,A15,'Нормы и нормо-часы'!$Q$6:$Q$2420,"нормо-часы")</f>
        <v>24</v>
      </c>
      <c r="U15" s="18">
        <f>COUNTIFS('Нормы и нормо-часы'!$D$6:$D$2420,A15,'Нормы и нормо-часы'!$Q$6:$Q$2420,"расценка")</f>
        <v>79</v>
      </c>
    </row>
    <row r="16" spans="1:21" ht="30" x14ac:dyDescent="0.25">
      <c r="A16" s="18" t="s">
        <v>468</v>
      </c>
      <c r="B16" s="18" t="s">
        <v>7791</v>
      </c>
      <c r="C16" s="18" t="s">
        <v>7792</v>
      </c>
      <c r="D16" s="19">
        <v>850</v>
      </c>
      <c r="E16" s="19">
        <v>1020</v>
      </c>
      <c r="F16" s="18" t="s">
        <v>7784</v>
      </c>
      <c r="G16" s="20">
        <f t="shared" si="0"/>
        <v>1063</v>
      </c>
      <c r="H16" s="20">
        <f t="shared" si="1"/>
        <v>1275</v>
      </c>
      <c r="I16" s="19">
        <v>1900</v>
      </c>
      <c r="J16" s="19">
        <v>2200</v>
      </c>
      <c r="K16" s="20">
        <f t="shared" si="2"/>
        <v>1440</v>
      </c>
      <c r="L16" s="20">
        <f t="shared" si="3"/>
        <v>1720</v>
      </c>
      <c r="M16" s="21">
        <f t="shared" si="4"/>
        <v>1810</v>
      </c>
      <c r="N16" s="21">
        <f t="shared" si="5"/>
        <v>2090</v>
      </c>
      <c r="O16" s="22">
        <f t="shared" si="6"/>
        <v>0.41270718232044201</v>
      </c>
      <c r="P16" s="22">
        <f t="shared" si="7"/>
        <v>0.38995215311004783</v>
      </c>
      <c r="Q16" s="18">
        <f>COUNTIF('Нормы и нормо-часы'!$D$6:$D$2420,A16)</f>
        <v>342</v>
      </c>
      <c r="R16" s="20">
        <v>896</v>
      </c>
      <c r="S16" s="20">
        <v>1035</v>
      </c>
      <c r="T16" s="18">
        <f>COUNTIFS('Нормы и нормо-часы'!$D$6:$D$2420,A16,'Нормы и нормо-часы'!$Q$6:$Q$2420,"нормо-часы")</f>
        <v>96</v>
      </c>
      <c r="U16" s="18">
        <f>COUNTIFS('Нормы и нормо-часы'!$D$6:$D$2420,A16,'Нормы и нормо-часы'!$Q$6:$Q$2420,"расценка")</f>
        <v>77</v>
      </c>
    </row>
    <row r="17" spans="1:21" ht="30" x14ac:dyDescent="0.25">
      <c r="A17" s="18" t="s">
        <v>410</v>
      </c>
      <c r="B17" s="18" t="s">
        <v>7793</v>
      </c>
      <c r="C17" s="18" t="s">
        <v>7794</v>
      </c>
      <c r="D17" s="19">
        <v>850</v>
      </c>
      <c r="E17" s="19">
        <v>1020</v>
      </c>
      <c r="F17" s="18" t="s">
        <v>7781</v>
      </c>
      <c r="G17" s="20">
        <f t="shared" si="0"/>
        <v>1063</v>
      </c>
      <c r="H17" s="20">
        <f t="shared" si="1"/>
        <v>1275</v>
      </c>
      <c r="I17" s="19">
        <v>2200</v>
      </c>
      <c r="J17" s="19">
        <v>2600</v>
      </c>
      <c r="K17" s="20">
        <f t="shared" si="2"/>
        <v>1440</v>
      </c>
      <c r="L17" s="20">
        <f t="shared" si="3"/>
        <v>1720</v>
      </c>
      <c r="M17" s="21">
        <f t="shared" si="4"/>
        <v>2090</v>
      </c>
      <c r="N17" s="21">
        <f t="shared" si="5"/>
        <v>2470</v>
      </c>
      <c r="O17" s="22">
        <f t="shared" si="6"/>
        <v>0.49138755980861248</v>
      </c>
      <c r="P17" s="22">
        <f t="shared" si="7"/>
        <v>0.48380566801619429</v>
      </c>
      <c r="Q17" s="18">
        <f>COUNTIF('Нормы и нормо-часы'!$D$6:$D$2420,A17)</f>
        <v>124</v>
      </c>
      <c r="R17" s="20">
        <v>833</v>
      </c>
      <c r="S17" s="20">
        <v>976</v>
      </c>
      <c r="T17" s="18">
        <f>COUNTIFS('Нормы и нормо-часы'!$D$6:$D$2420,A17,'Нормы и нормо-часы'!$Q$6:$Q$2420,"нормо-часы")</f>
        <v>35</v>
      </c>
      <c r="U17" s="18">
        <f>COUNTIFS('Нормы и нормо-часы'!$D$6:$D$2420,A17,'Нормы и нормо-часы'!$Q$6:$Q$2420,"расценка")</f>
        <v>43</v>
      </c>
    </row>
    <row r="18" spans="1:21" ht="30" x14ac:dyDescent="0.25">
      <c r="A18" s="18" t="s">
        <v>426</v>
      </c>
      <c r="B18" s="18" t="s">
        <v>7795</v>
      </c>
      <c r="C18" s="18" t="s">
        <v>7796</v>
      </c>
      <c r="D18" s="19">
        <v>1200</v>
      </c>
      <c r="E18" s="19">
        <v>1440</v>
      </c>
      <c r="F18" s="18" t="s">
        <v>7797</v>
      </c>
      <c r="G18" s="20">
        <f t="shared" si="0"/>
        <v>1500</v>
      </c>
      <c r="H18" s="20">
        <f t="shared" si="1"/>
        <v>1800</v>
      </c>
      <c r="I18" s="19">
        <v>3000</v>
      </c>
      <c r="J18" s="19">
        <v>3500</v>
      </c>
      <c r="K18" s="20">
        <f t="shared" si="2"/>
        <v>2030</v>
      </c>
      <c r="L18" s="20">
        <f t="shared" si="3"/>
        <v>2430</v>
      </c>
      <c r="M18" s="21">
        <f t="shared" si="4"/>
        <v>2850</v>
      </c>
      <c r="N18" s="21">
        <f t="shared" si="5"/>
        <v>3330</v>
      </c>
      <c r="O18" s="22">
        <f t="shared" si="6"/>
        <v>0.47368421052631582</v>
      </c>
      <c r="P18" s="22">
        <f t="shared" si="7"/>
        <v>0.45945945945945943</v>
      </c>
      <c r="Q18" s="18">
        <f>COUNTIF('Нормы и нормо-часы'!$D$6:$D$2420,A18)</f>
        <v>122</v>
      </c>
      <c r="R18" s="20">
        <v>1029</v>
      </c>
      <c r="S18" s="20">
        <v>1196</v>
      </c>
      <c r="T18" s="18">
        <f>COUNTIFS('Нормы и нормо-часы'!$D$6:$D$2420,A18,'Нормы и нормо-часы'!$Q$6:$Q$2420,"нормо-часы")</f>
        <v>31</v>
      </c>
      <c r="U18" s="18">
        <f>COUNTIFS('Нормы и нормо-часы'!$D$6:$D$2420,A18,'Нормы и нормо-часы'!$Q$6:$Q$2420,"расценка")</f>
        <v>74</v>
      </c>
    </row>
    <row r="19" spans="1:21" x14ac:dyDescent="0.25">
      <c r="A19" s="18" t="s">
        <v>392</v>
      </c>
      <c r="B19" s="18" t="s">
        <v>7798</v>
      </c>
      <c r="C19" s="18" t="s">
        <v>7799</v>
      </c>
      <c r="D19" s="19">
        <v>850</v>
      </c>
      <c r="E19" s="19">
        <v>1020</v>
      </c>
      <c r="F19" s="18" t="s">
        <v>7800</v>
      </c>
      <c r="G19" s="20">
        <f t="shared" si="0"/>
        <v>1063</v>
      </c>
      <c r="H19" s="20">
        <f t="shared" si="1"/>
        <v>1275</v>
      </c>
      <c r="I19" s="19">
        <v>1900</v>
      </c>
      <c r="J19" s="19">
        <v>2200</v>
      </c>
      <c r="K19" s="20">
        <f t="shared" si="2"/>
        <v>1440</v>
      </c>
      <c r="L19" s="20">
        <f t="shared" si="3"/>
        <v>1720</v>
      </c>
      <c r="M19" s="21">
        <f t="shared" si="4"/>
        <v>1810</v>
      </c>
      <c r="N19" s="21">
        <f t="shared" si="5"/>
        <v>2090</v>
      </c>
      <c r="O19" s="22">
        <f t="shared" si="6"/>
        <v>0.41270718232044201</v>
      </c>
      <c r="P19" s="22">
        <f t="shared" si="7"/>
        <v>0.38995215311004783</v>
      </c>
      <c r="Q19" s="18">
        <f>COUNTIF('Нормы и нормо-часы'!$D$6:$D$2420,A19)</f>
        <v>219</v>
      </c>
      <c r="R19" s="20">
        <v>875</v>
      </c>
      <c r="S19" s="20">
        <v>1025</v>
      </c>
      <c r="T19" s="18">
        <f>COUNTIFS('Нормы и нормо-часы'!$D$6:$D$2420,A19,'Нормы и нормо-часы'!$Q$6:$Q$2420,"нормо-часы")</f>
        <v>64</v>
      </c>
      <c r="U19" s="18">
        <f>COUNTIFS('Нормы и нормо-часы'!$D$6:$D$2420,A19,'Нормы и нормо-часы'!$Q$6:$Q$2420,"расценка")</f>
        <v>69</v>
      </c>
    </row>
    <row r="20" spans="1:21" ht="30" x14ac:dyDescent="0.25">
      <c r="A20" s="18" t="s">
        <v>3886</v>
      </c>
      <c r="B20" s="18" t="s">
        <v>7801</v>
      </c>
      <c r="C20" s="18" t="s">
        <v>7802</v>
      </c>
      <c r="D20" s="19">
        <v>1400</v>
      </c>
      <c r="E20" s="19">
        <v>1680</v>
      </c>
      <c r="F20" s="18" t="s">
        <v>7797</v>
      </c>
      <c r="G20" s="20">
        <f t="shared" si="0"/>
        <v>1750</v>
      </c>
      <c r="H20" s="20">
        <f t="shared" si="1"/>
        <v>2100</v>
      </c>
      <c r="I20" s="19">
        <v>3000</v>
      </c>
      <c r="J20" s="19">
        <v>3500</v>
      </c>
      <c r="K20" s="20">
        <f t="shared" si="2"/>
        <v>2360</v>
      </c>
      <c r="L20" s="20">
        <f t="shared" si="3"/>
        <v>2840</v>
      </c>
      <c r="M20" s="21">
        <f t="shared" si="4"/>
        <v>2850</v>
      </c>
      <c r="N20" s="21">
        <f t="shared" si="5"/>
        <v>3330</v>
      </c>
      <c r="O20" s="22">
        <f t="shared" si="6"/>
        <v>0.38596491228070173</v>
      </c>
      <c r="P20" s="22">
        <f t="shared" si="7"/>
        <v>0.36936936936936937</v>
      </c>
      <c r="Q20" s="18">
        <f>COUNTIF('Нормы и нормо-часы'!$D$6:$D$2420,A20)</f>
        <v>47</v>
      </c>
      <c r="R20" s="20">
        <v>1200</v>
      </c>
      <c r="S20" s="20">
        <v>1400</v>
      </c>
      <c r="T20" s="18">
        <f>COUNTIFS('Нормы и нормо-часы'!$D$6:$D$2420,A20,'Нормы и нормо-часы'!$Q$6:$Q$2420,"нормо-часы")</f>
        <v>10</v>
      </c>
      <c r="U20" s="18">
        <f>COUNTIFS('Нормы и нормо-часы'!$D$6:$D$2420,A20,'Нормы и нормо-часы'!$Q$6:$Q$2420,"расценка")</f>
        <v>28</v>
      </c>
    </row>
    <row r="21" spans="1:21" ht="30" x14ac:dyDescent="0.25">
      <c r="A21" s="18" t="s">
        <v>396</v>
      </c>
      <c r="B21" s="18" t="s">
        <v>7803</v>
      </c>
      <c r="C21" s="18" t="s">
        <v>7804</v>
      </c>
      <c r="D21" s="19">
        <v>800</v>
      </c>
      <c r="E21" s="19">
        <v>950</v>
      </c>
      <c r="F21" s="18" t="s">
        <v>7800</v>
      </c>
      <c r="G21" s="20">
        <f t="shared" si="0"/>
        <v>1000</v>
      </c>
      <c r="H21" s="20">
        <f t="shared" si="1"/>
        <v>1188</v>
      </c>
      <c r="I21" s="19">
        <v>1700</v>
      </c>
      <c r="J21" s="19">
        <v>2000</v>
      </c>
      <c r="K21" s="20">
        <f t="shared" si="2"/>
        <v>1350</v>
      </c>
      <c r="L21" s="20">
        <f t="shared" si="3"/>
        <v>1600</v>
      </c>
      <c r="M21" s="21">
        <f t="shared" si="4"/>
        <v>1620</v>
      </c>
      <c r="N21" s="21">
        <f t="shared" si="5"/>
        <v>1900</v>
      </c>
      <c r="O21" s="22">
        <f t="shared" si="6"/>
        <v>0.38271604938271608</v>
      </c>
      <c r="P21" s="22">
        <f t="shared" si="7"/>
        <v>0.37473684210526315</v>
      </c>
      <c r="Q21" s="18">
        <f>COUNTIF('Нормы и нормо-часы'!$D$6:$D$2420,A21)</f>
        <v>141</v>
      </c>
      <c r="R21" s="20">
        <v>886</v>
      </c>
      <c r="S21" s="20">
        <v>1019</v>
      </c>
      <c r="T21" s="18">
        <f>COUNTIFS('Нормы и нормо-часы'!$D$6:$D$2420,A21,'Нормы и нормо-часы'!$Q$6:$Q$2420,"нормо-часы")</f>
        <v>70</v>
      </c>
      <c r="U21" s="18">
        <f>COUNTIFS('Нормы и нормо-часы'!$D$6:$D$2420,A21,'Нормы и нормо-часы'!$Q$6:$Q$2420,"расценка")</f>
        <v>48</v>
      </c>
    </row>
    <row r="22" spans="1:21" ht="30" x14ac:dyDescent="0.25">
      <c r="A22" s="18" t="s">
        <v>799</v>
      </c>
      <c r="B22" s="18" t="s">
        <v>7805</v>
      </c>
      <c r="C22" s="18" t="s">
        <v>7806</v>
      </c>
      <c r="D22" s="19">
        <v>1200</v>
      </c>
      <c r="E22" s="19">
        <v>1440</v>
      </c>
      <c r="F22" s="18" t="s">
        <v>7807</v>
      </c>
      <c r="G22" s="20">
        <f t="shared" si="0"/>
        <v>1500</v>
      </c>
      <c r="H22" s="20">
        <f t="shared" si="1"/>
        <v>1800</v>
      </c>
      <c r="I22" s="19">
        <v>2800</v>
      </c>
      <c r="J22" s="19">
        <v>3300</v>
      </c>
      <c r="K22" s="20">
        <f t="shared" si="2"/>
        <v>2030</v>
      </c>
      <c r="L22" s="20">
        <f t="shared" si="3"/>
        <v>2430</v>
      </c>
      <c r="M22" s="21">
        <f t="shared" si="4"/>
        <v>2660</v>
      </c>
      <c r="N22" s="21">
        <f t="shared" si="5"/>
        <v>3140</v>
      </c>
      <c r="O22" s="22">
        <f t="shared" si="6"/>
        <v>0.43609022556390975</v>
      </c>
      <c r="P22" s="22">
        <f t="shared" si="7"/>
        <v>0.42675159235668791</v>
      </c>
      <c r="Q22" s="18">
        <f>COUNTIF('Нормы и нормо-часы'!$D$6:$D$2420,A22)</f>
        <v>326</v>
      </c>
      <c r="R22" s="20">
        <v>1050</v>
      </c>
      <c r="S22" s="20">
        <v>1206</v>
      </c>
      <c r="T22" s="18">
        <f>COUNTIFS('Нормы и нормо-часы'!$D$6:$D$2420,A22,'Нормы и нормо-часы'!$Q$6:$Q$2420,"нормо-часы")</f>
        <v>60</v>
      </c>
      <c r="U22" s="18">
        <f>COUNTIFS('Нормы и нормо-часы'!$D$6:$D$2420,A22,'Нормы и нормо-часы'!$Q$6:$Q$2420,"расценка")</f>
        <v>195</v>
      </c>
    </row>
    <row r="23" spans="1:21" ht="30" x14ac:dyDescent="0.25">
      <c r="A23" s="18" t="s">
        <v>1040</v>
      </c>
      <c r="B23" s="18" t="s">
        <v>7808</v>
      </c>
      <c r="C23" s="18" t="s">
        <v>7809</v>
      </c>
      <c r="D23" s="19">
        <v>1500</v>
      </c>
      <c r="E23" s="19">
        <v>1800</v>
      </c>
      <c r="F23" s="18" t="s">
        <v>7797</v>
      </c>
      <c r="G23" s="20">
        <f t="shared" si="0"/>
        <v>1875</v>
      </c>
      <c r="H23" s="20">
        <f t="shared" si="1"/>
        <v>2250</v>
      </c>
      <c r="I23" s="19">
        <v>3200</v>
      </c>
      <c r="J23" s="19">
        <v>3800</v>
      </c>
      <c r="K23" s="20">
        <f t="shared" si="2"/>
        <v>2530</v>
      </c>
      <c r="L23" s="20">
        <f t="shared" si="3"/>
        <v>3040</v>
      </c>
      <c r="M23" s="21">
        <f t="shared" si="4"/>
        <v>3040</v>
      </c>
      <c r="N23" s="21">
        <f t="shared" si="5"/>
        <v>3610</v>
      </c>
      <c r="O23" s="22">
        <f t="shared" si="6"/>
        <v>0.38322368421052633</v>
      </c>
      <c r="P23" s="22">
        <f t="shared" si="7"/>
        <v>0.37673130193905813</v>
      </c>
      <c r="Q23" s="18">
        <f>COUNTIF('Нормы и нормо-часы'!$D$6:$D$2420,A23)</f>
        <v>198</v>
      </c>
      <c r="R23" s="20">
        <v>1680</v>
      </c>
      <c r="S23" s="20">
        <v>1925</v>
      </c>
      <c r="T23" s="18">
        <f>COUNTIFS('Нормы и нормо-часы'!$D$6:$D$2420,A23,'Нормы и нормо-часы'!$Q$6:$Q$2420,"нормо-часы")</f>
        <v>117</v>
      </c>
      <c r="U23" s="18">
        <f>COUNTIFS('Нормы и нормо-часы'!$D$6:$D$2420,A23,'Нормы и нормо-часы'!$Q$6:$Q$2420,"расценка")</f>
        <v>8</v>
      </c>
    </row>
    <row r="24" spans="1:21" ht="30" x14ac:dyDescent="0.25">
      <c r="A24" s="18" t="s">
        <v>4564</v>
      </c>
      <c r="B24" s="18" t="s">
        <v>7810</v>
      </c>
      <c r="C24" s="18" t="s">
        <v>7811</v>
      </c>
      <c r="D24" s="19">
        <v>850</v>
      </c>
      <c r="E24" s="19">
        <v>1020</v>
      </c>
      <c r="F24" s="18" t="s">
        <v>7784</v>
      </c>
      <c r="G24" s="20">
        <f t="shared" si="0"/>
        <v>1063</v>
      </c>
      <c r="H24" s="20">
        <f t="shared" si="1"/>
        <v>1275</v>
      </c>
      <c r="I24" s="19">
        <v>1800</v>
      </c>
      <c r="J24" s="19">
        <v>2100</v>
      </c>
      <c r="K24" s="20">
        <f t="shared" si="2"/>
        <v>1440</v>
      </c>
      <c r="L24" s="20">
        <f t="shared" si="3"/>
        <v>1720</v>
      </c>
      <c r="M24" s="21">
        <f t="shared" si="4"/>
        <v>1710</v>
      </c>
      <c r="N24" s="21">
        <f t="shared" si="5"/>
        <v>2000</v>
      </c>
      <c r="O24" s="22">
        <f t="shared" si="6"/>
        <v>0.37836257309941523</v>
      </c>
      <c r="P24" s="22">
        <f t="shared" si="7"/>
        <v>0.36250000000000004</v>
      </c>
      <c r="Q24" s="18">
        <f>COUNTIF('Нормы и нормо-часы'!$D$6:$D$2420,A24)</f>
        <v>51</v>
      </c>
      <c r="R24" s="20">
        <v>833</v>
      </c>
      <c r="S24" s="20">
        <v>958</v>
      </c>
      <c r="T24" s="18">
        <f>COUNTIFS('Нормы и нормо-часы'!$D$6:$D$2420,A24,'Нормы и нормо-часы'!$Q$6:$Q$2420,"нормо-часы")</f>
        <v>22</v>
      </c>
      <c r="U24" s="18">
        <f>COUNTIFS('Нормы и нормо-часы'!$D$6:$D$2420,A24,'Нормы и нормо-часы'!$Q$6:$Q$2420,"расценка")</f>
        <v>21</v>
      </c>
    </row>
    <row r="25" spans="1:21" ht="30" x14ac:dyDescent="0.25">
      <c r="A25" s="18" t="s">
        <v>3921</v>
      </c>
      <c r="B25" s="18" t="s">
        <v>7812</v>
      </c>
      <c r="C25" s="18" t="s">
        <v>7813</v>
      </c>
      <c r="D25" s="19">
        <v>850</v>
      </c>
      <c r="E25" s="19">
        <v>1020</v>
      </c>
      <c r="F25" s="18" t="s">
        <v>7772</v>
      </c>
      <c r="G25" s="20">
        <f t="shared" si="0"/>
        <v>1063</v>
      </c>
      <c r="H25" s="20">
        <f t="shared" si="1"/>
        <v>1275</v>
      </c>
      <c r="I25" s="19">
        <v>1800</v>
      </c>
      <c r="J25" s="19">
        <v>2100</v>
      </c>
      <c r="K25" s="20">
        <f t="shared" si="2"/>
        <v>1440</v>
      </c>
      <c r="L25" s="20">
        <f t="shared" si="3"/>
        <v>1720</v>
      </c>
      <c r="M25" s="21">
        <f t="shared" si="4"/>
        <v>1710</v>
      </c>
      <c r="N25" s="21">
        <f t="shared" si="5"/>
        <v>2000</v>
      </c>
      <c r="O25" s="22">
        <f t="shared" si="6"/>
        <v>0.37836257309941523</v>
      </c>
      <c r="P25" s="22">
        <f t="shared" si="7"/>
        <v>0.36250000000000004</v>
      </c>
      <c r="Q25" s="18">
        <f>COUNTIF('Нормы и нормо-часы'!$D$6:$D$2420,A25)</f>
        <v>6</v>
      </c>
      <c r="R25" s="20">
        <v>1100</v>
      </c>
      <c r="S25" s="20">
        <v>1300</v>
      </c>
      <c r="T25" s="18">
        <f>COUNTIFS('Нормы и нормо-часы'!$D$6:$D$2420,A25,'Нормы и нормо-часы'!$Q$6:$Q$2420,"нормо-часы")</f>
        <v>5</v>
      </c>
      <c r="U25" s="18">
        <f>COUNTIFS('Нормы и нормо-часы'!$D$6:$D$2420,A25,'Нормы и нормо-часы'!$Q$6:$Q$2420,"расценка")</f>
        <v>0</v>
      </c>
    </row>
    <row r="26" spans="1:21" ht="30" x14ac:dyDescent="0.25">
      <c r="A26" s="18" t="s">
        <v>1166</v>
      </c>
      <c r="B26" s="18" t="s">
        <v>7814</v>
      </c>
      <c r="C26" s="18" t="s">
        <v>7815</v>
      </c>
      <c r="D26" s="19">
        <v>0</v>
      </c>
      <c r="E26" s="19">
        <v>0</v>
      </c>
      <c r="F26" s="18" t="s">
        <v>6982</v>
      </c>
      <c r="G26" s="20">
        <f t="shared" si="0"/>
        <v>0</v>
      </c>
      <c r="H26" s="20">
        <f t="shared" si="1"/>
        <v>0</v>
      </c>
      <c r="I26" s="19">
        <v>0</v>
      </c>
      <c r="J26" s="19">
        <v>0</v>
      </c>
      <c r="K26" s="20">
        <f t="shared" si="2"/>
        <v>0</v>
      </c>
      <c r="L26" s="20">
        <f t="shared" si="3"/>
        <v>0</v>
      </c>
      <c r="M26" s="21" t="str">
        <f t="shared" si="4"/>
        <v/>
      </c>
      <c r="N26" s="21" t="str">
        <f t="shared" si="5"/>
        <v/>
      </c>
      <c r="O26" s="22" t="str">
        <f t="shared" si="6"/>
        <v/>
      </c>
      <c r="P26" s="22" t="str">
        <f t="shared" si="7"/>
        <v/>
      </c>
      <c r="Q26" s="18">
        <f>COUNTIF('Нормы и нормо-часы'!$D$6:$D$2420,A26)</f>
        <v>40</v>
      </c>
      <c r="R26" s="20">
        <v>7000</v>
      </c>
      <c r="S26" s="20">
        <v>8250</v>
      </c>
      <c r="T26" s="18">
        <f>COUNTIFS('Нормы и нормо-часы'!$D$6:$D$2420,A26,'Нормы и нормо-часы'!$Q$6:$Q$2420,"нормо-часы")</f>
        <v>0</v>
      </c>
      <c r="U26" s="18">
        <f>COUNTIFS('Нормы и нормо-часы'!$D$6:$D$2420,A26,'Нормы и нормо-часы'!$Q$6:$Q$2420,"расценка")</f>
        <v>0</v>
      </c>
    </row>
    <row r="28" spans="1:21" x14ac:dyDescent="0.25">
      <c r="A28" s="23" t="s">
        <v>7816</v>
      </c>
    </row>
    <row r="29" spans="1:21" x14ac:dyDescent="0.25">
      <c r="A29" s="24" t="s">
        <v>7817</v>
      </c>
    </row>
    <row r="30" spans="1:21" x14ac:dyDescent="0.25">
      <c r="A30" s="24" t="s">
        <v>7818</v>
      </c>
    </row>
    <row r="31" spans="1:21" x14ac:dyDescent="0.25">
      <c r="A31" s="24" t="s">
        <v>7819</v>
      </c>
    </row>
    <row r="32" spans="1:21" x14ac:dyDescent="0.25">
      <c r="A32" s="24" t="s">
        <v>7820</v>
      </c>
    </row>
    <row r="33" spans="1:1" x14ac:dyDescent="0.25">
      <c r="A33" s="24" t="s">
        <v>7821</v>
      </c>
    </row>
  </sheetData>
  <conditionalFormatting sqref="O6:P26">
    <cfRule type="expression" dxfId="1" priority="1">
      <formula>AND(ISNUMBER(O6),O6&lt;0.2)</formula>
    </cfRule>
  </conditionalFormatting>
  <conditionalFormatting sqref="K6:L26">
    <cfRule type="expression" dxfId="0" priority="2">
      <formula>AND(ISNUMBER(K6),I6&gt;0,K6&gt;I6)</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Views>
    <sheetView workbookViewId="0">
      <pane xSplit="1" ySplit="3" topLeftCell="B4" activePane="bottomRight" state="frozen"/>
      <selection pane="topRight"/>
      <selection pane="bottomLeft"/>
      <selection pane="bottomRight"/>
    </sheetView>
  </sheetViews>
  <sheetFormatPr defaultRowHeight="15" x14ac:dyDescent="0.25"/>
  <cols>
    <col min="1" max="1" width="46" customWidth="1"/>
    <col min="2" max="3" width="9" customWidth="1"/>
    <col min="4" max="5" width="10" customWidth="1"/>
    <col min="6" max="10" width="11" customWidth="1"/>
    <col min="11" max="11" width="9" customWidth="1"/>
    <col min="12" max="12" width="22" customWidth="1"/>
    <col min="13" max="15" width="12" customWidth="1"/>
    <col min="16" max="17" width="11" customWidth="1"/>
  </cols>
  <sheetData>
    <row r="1" spans="1:17" ht="18.75" x14ac:dyDescent="0.3">
      <c r="A1" s="1" t="s">
        <v>7822</v>
      </c>
    </row>
    <row r="3" spans="1:17" ht="80.099999999999994" customHeight="1" x14ac:dyDescent="0.25">
      <c r="A3" s="4" t="s">
        <v>7823</v>
      </c>
      <c r="B3" s="4" t="s">
        <v>7824</v>
      </c>
      <c r="C3" s="4" t="s">
        <v>7825</v>
      </c>
      <c r="D3" s="4" t="s">
        <v>7826</v>
      </c>
      <c r="E3" s="4" t="s">
        <v>7827</v>
      </c>
      <c r="F3" s="4" t="s">
        <v>7828</v>
      </c>
      <c r="G3" s="4" t="s">
        <v>7829</v>
      </c>
      <c r="H3" s="4" t="s">
        <v>7830</v>
      </c>
      <c r="I3" s="4" t="s">
        <v>7831</v>
      </c>
      <c r="J3" s="4" t="s">
        <v>7832</v>
      </c>
      <c r="K3" s="4" t="s">
        <v>7833</v>
      </c>
      <c r="L3" s="4" t="s">
        <v>7834</v>
      </c>
      <c r="M3" s="4" t="s">
        <v>7835</v>
      </c>
      <c r="N3" s="4" t="s">
        <v>7836</v>
      </c>
      <c r="O3" s="4" t="s">
        <v>7837</v>
      </c>
      <c r="P3" s="4" t="s">
        <v>7838</v>
      </c>
      <c r="Q3" s="4" t="s">
        <v>7839</v>
      </c>
    </row>
    <row r="4" spans="1:17" x14ac:dyDescent="0.25">
      <c r="A4" s="7" t="s">
        <v>7840</v>
      </c>
      <c r="B4" s="7">
        <v>333</v>
      </c>
      <c r="C4" s="7">
        <v>41</v>
      </c>
      <c r="D4" s="10">
        <v>0.4</v>
      </c>
      <c r="E4" s="10">
        <v>0.4</v>
      </c>
      <c r="F4" s="7">
        <v>0</v>
      </c>
      <c r="G4" s="11">
        <v>1.52145</v>
      </c>
      <c r="H4" s="7">
        <v>148</v>
      </c>
      <c r="I4" s="7">
        <f>COUNTIF('Нормы и нормо-часы'!$Q$7:$Q$351,"нормо-часы")</f>
        <v>12</v>
      </c>
      <c r="J4" s="7">
        <f>COUNTIF('Нормы и нормо-часы'!$Q$7:$Q$351,"расценка")</f>
        <v>290</v>
      </c>
      <c r="K4" s="7">
        <f>COUNTIF('Нормы и нормо-часы'!$Q$7:$Q$351,"равно")</f>
        <v>31</v>
      </c>
      <c r="L4" s="7" t="s">
        <v>7841</v>
      </c>
      <c r="M4" s="10">
        <f>MEDIAN('Нормы и нормо-часы'!$W$7:$W$351)</f>
        <v>0.14285714285714285</v>
      </c>
      <c r="N4" s="10">
        <f>MEDIAN('Нормы и нормо-часы'!$AC$7:$AC$351)</f>
        <v>0.25</v>
      </c>
      <c r="O4" s="7">
        <f>COUNTIF('Нормы и нормо-часы'!$W$7:$W$351,"&lt;0")</f>
        <v>42</v>
      </c>
      <c r="P4" s="7">
        <f>COUNTIF('Нормы и нормо-часы'!$AA$7:$AA$351,"&gt;0")</f>
        <v>245</v>
      </c>
      <c r="Q4" s="7">
        <f>COUNTIF('Нормы и нормо-часы'!$AB$7:$AB$351,"&gt;0")</f>
        <v>266</v>
      </c>
    </row>
    <row r="5" spans="1:17" x14ac:dyDescent="0.25">
      <c r="A5" s="7" t="s">
        <v>1052</v>
      </c>
      <c r="B5" s="7">
        <v>89</v>
      </c>
      <c r="C5" s="7">
        <v>10</v>
      </c>
      <c r="D5" s="10">
        <v>0.41818181818181821</v>
      </c>
      <c r="E5" s="10">
        <v>0.41739130434782612</v>
      </c>
      <c r="F5" s="7">
        <v>21</v>
      </c>
      <c r="G5" s="11">
        <v>0.9554826666666667</v>
      </c>
      <c r="H5" s="7">
        <v>12</v>
      </c>
      <c r="I5" s="7">
        <f>COUNTIF('Нормы и нормо-часы'!$Q$353:$Q$441,"нормо-часы")</f>
        <v>39</v>
      </c>
      <c r="J5" s="7">
        <f>COUNTIF('Нормы и нормо-часы'!$Q$353:$Q$441,"расценка")</f>
        <v>14</v>
      </c>
      <c r="K5" s="7">
        <f>COUNTIF('Нормы и нормо-часы'!$Q$353:$Q$441,"равно")</f>
        <v>15</v>
      </c>
      <c r="L5" s="7" t="s">
        <v>7842</v>
      </c>
      <c r="M5" s="10">
        <f>MEDIAN('Нормы и нормо-часы'!$W$353:$W$441)</f>
        <v>0.54166666666666663</v>
      </c>
      <c r="N5" s="10">
        <f>MEDIAN('Нормы и нормо-часы'!$AC$353:$AC$441)</f>
        <v>0.54166666666666663</v>
      </c>
      <c r="O5" s="7">
        <f>COUNTIF('Нормы и нормо-часы'!$W$353:$W$441,"&lt;0")</f>
        <v>6</v>
      </c>
      <c r="P5" s="7">
        <f>COUNTIF('Нормы и нормо-часы'!$AA$353:$AA$441,"&gt;0")</f>
        <v>10</v>
      </c>
      <c r="Q5" s="7">
        <f>COUNTIF('Нормы и нормо-часы'!$AB$353:$AB$441,"&gt;0")</f>
        <v>13</v>
      </c>
    </row>
    <row r="6" spans="1:17" x14ac:dyDescent="0.25">
      <c r="A6" s="7" t="s">
        <v>1312</v>
      </c>
      <c r="B6" s="7">
        <v>15</v>
      </c>
      <c r="C6" s="7">
        <v>5</v>
      </c>
      <c r="D6" s="10">
        <v>0.375</v>
      </c>
      <c r="E6" s="10">
        <v>0.36956521739130432</v>
      </c>
      <c r="F6" s="7">
        <v>1</v>
      </c>
      <c r="G6" s="11">
        <v>1.40423431372549</v>
      </c>
      <c r="H6" s="7">
        <v>5</v>
      </c>
      <c r="I6" s="7">
        <f>COUNTIF('Нормы и нормо-часы'!$Q$443:$Q$457,"нормо-часы")</f>
        <v>2</v>
      </c>
      <c r="J6" s="7">
        <f>COUNTIF('Нормы и нормо-часы'!$Q$443:$Q$457,"расценка")</f>
        <v>2</v>
      </c>
      <c r="K6" s="7">
        <f>COUNTIF('Нормы и нормо-часы'!$Q$443:$Q$457,"равно")</f>
        <v>2</v>
      </c>
      <c r="L6" s="7" t="s">
        <v>7843</v>
      </c>
      <c r="M6" s="10">
        <f>MEDIAN('Нормы и нормо-часы'!$W$443:$W$457)</f>
        <v>0.40333333333333332</v>
      </c>
      <c r="N6" s="10">
        <f>MEDIAN('Нормы и нормо-часы'!$AC$443:$AC$457)</f>
        <v>0.40333333333333332</v>
      </c>
      <c r="O6" s="7">
        <f>COUNTIF('Нормы и нормо-часы'!$W$443:$W$457,"&lt;0")</f>
        <v>0</v>
      </c>
      <c r="P6" s="7">
        <f>COUNTIF('Нормы и нормо-часы'!$AA$443:$AA$457,"&gt;0")</f>
        <v>1</v>
      </c>
      <c r="Q6" s="7">
        <f>COUNTIF('Нормы и нормо-часы'!$AB$443:$AB$457,"&gt;0")</f>
        <v>1</v>
      </c>
    </row>
    <row r="7" spans="1:17" x14ac:dyDescent="0.25">
      <c r="A7" s="7" t="s">
        <v>7844</v>
      </c>
      <c r="B7" s="7">
        <v>26</v>
      </c>
      <c r="C7" s="7">
        <v>7</v>
      </c>
      <c r="D7" s="10">
        <v>0.42222222222222222</v>
      </c>
      <c r="E7" s="10">
        <v>0.42372122762148329</v>
      </c>
      <c r="F7" s="7">
        <v>0</v>
      </c>
      <c r="G7" s="11">
        <v>1.6004</v>
      </c>
      <c r="H7" s="7">
        <v>11</v>
      </c>
      <c r="I7" s="7">
        <f>COUNTIF('Нормы и нормо-часы'!$Q$459:$Q$487,"нормо-часы")</f>
        <v>14</v>
      </c>
      <c r="J7" s="7">
        <f>COUNTIF('Нормы и нормо-часы'!$Q$459:$Q$487,"расценка")</f>
        <v>9</v>
      </c>
      <c r="K7" s="7">
        <f>COUNTIF('Нормы и нормо-часы'!$Q$459:$Q$487,"равно")</f>
        <v>3</v>
      </c>
      <c r="L7" s="7" t="s">
        <v>7845</v>
      </c>
      <c r="M7" s="10">
        <f>MEDIAN('Нормы и нормо-часы'!$W$459:$W$487)</f>
        <v>0.5377777777777778</v>
      </c>
      <c r="N7" s="10">
        <f>MEDIAN('Нормы и нормо-часы'!$AC$459:$AC$487)</f>
        <v>0.5377777777777778</v>
      </c>
      <c r="O7" s="7">
        <f>COUNTIF('Нормы и нормо-часы'!$W$459:$W$487,"&lt;0")</f>
        <v>1</v>
      </c>
      <c r="P7" s="7">
        <f>COUNTIF('Нормы и нормо-часы'!$AA$459:$AA$487,"&gt;0")</f>
        <v>7</v>
      </c>
      <c r="Q7" s="7">
        <f>COUNTIF('Нормы и нормо-часы'!$AB$459:$AB$487,"&gt;0")</f>
        <v>8</v>
      </c>
    </row>
    <row r="8" spans="1:17" x14ac:dyDescent="0.25">
      <c r="A8" s="7" t="s">
        <v>7846</v>
      </c>
      <c r="B8" s="7">
        <v>85</v>
      </c>
      <c r="C8" s="7">
        <v>17</v>
      </c>
      <c r="D8" s="10">
        <v>0.42105263157894729</v>
      </c>
      <c r="E8" s="10">
        <v>0.42307692307692307</v>
      </c>
      <c r="F8" s="7">
        <v>0</v>
      </c>
      <c r="G8" s="11">
        <v>1.3197000000000001</v>
      </c>
      <c r="H8" s="7">
        <v>29</v>
      </c>
      <c r="I8" s="7">
        <f>COUNTIF('Нормы и нормо-часы'!$Q$489:$Q$578,"нормо-часы")</f>
        <v>16</v>
      </c>
      <c r="J8" s="7">
        <f>COUNTIF('Нормы и нормо-часы'!$Q$489:$Q$578,"расценка")</f>
        <v>52</v>
      </c>
      <c r="K8" s="7">
        <f>COUNTIF('Нормы и нормо-часы'!$Q$489:$Q$578,"равно")</f>
        <v>17</v>
      </c>
      <c r="L8" s="7" t="s">
        <v>7847</v>
      </c>
      <c r="M8" s="10">
        <f>MEDIAN('Нормы и нормо-часы'!$W$489:$W$578)</f>
        <v>0.34285714285714286</v>
      </c>
      <c r="N8" s="10">
        <f>MEDIAN('Нормы и нормо-часы'!$AC$489:$AC$578)</f>
        <v>0.34285714285714286</v>
      </c>
      <c r="O8" s="7">
        <f>COUNTIF('Нормы и нормо-часы'!$W$489:$W$578,"&lt;0")</f>
        <v>3</v>
      </c>
      <c r="P8" s="7">
        <f>COUNTIF('Нормы и нормо-часы'!$AA$489:$AA$578,"&gt;0")</f>
        <v>24</v>
      </c>
      <c r="Q8" s="7">
        <f>COUNTIF('Нормы и нормо-часы'!$AB$489:$AB$578,"&gt;0")</f>
        <v>26</v>
      </c>
    </row>
    <row r="9" spans="1:17" x14ac:dyDescent="0.25">
      <c r="A9" s="7" t="s">
        <v>7848</v>
      </c>
      <c r="B9" s="7">
        <v>52</v>
      </c>
      <c r="C9" s="7">
        <v>14</v>
      </c>
      <c r="D9" s="10">
        <v>0.42499999999999999</v>
      </c>
      <c r="E9" s="10">
        <v>0.42499999999999999</v>
      </c>
      <c r="F9" s="7">
        <v>0</v>
      </c>
      <c r="G9" s="11">
        <v>1.5715656043956041</v>
      </c>
      <c r="H9" s="7">
        <v>20</v>
      </c>
      <c r="I9" s="7">
        <f>COUNTIF('Нормы и нормо-часы'!$Q$580:$Q$633,"нормо-часы")</f>
        <v>16</v>
      </c>
      <c r="J9" s="7">
        <f>COUNTIF('Нормы и нормо-часы'!$Q$580:$Q$633,"расценка")</f>
        <v>15</v>
      </c>
      <c r="K9" s="7">
        <f>COUNTIF('Нормы и нормо-часы'!$Q$580:$Q$633,"равно")</f>
        <v>21</v>
      </c>
      <c r="L9" s="7" t="s">
        <v>7849</v>
      </c>
      <c r="M9" s="10">
        <f>MEDIAN('Нормы и нормо-часы'!$W$580:$W$633)</f>
        <v>0.42857142857142855</v>
      </c>
      <c r="N9" s="10">
        <f>MEDIAN('Нормы и нормо-часы'!$AC$580:$AC$633)</f>
        <v>0.42857142857142855</v>
      </c>
      <c r="O9" s="7">
        <f>COUNTIF('Нормы и нормо-часы'!$W$580:$W$633,"&lt;0")</f>
        <v>0</v>
      </c>
      <c r="P9" s="7">
        <f>COUNTIF('Нормы и нормо-часы'!$AA$580:$AA$633,"&gt;0")</f>
        <v>4</v>
      </c>
      <c r="Q9" s="7">
        <f>COUNTIF('Нормы и нормо-часы'!$AB$580:$AB$633,"&gt;0")</f>
        <v>6</v>
      </c>
    </row>
    <row r="10" spans="1:17" x14ac:dyDescent="0.25">
      <c r="A10" s="7" t="s">
        <v>7850</v>
      </c>
      <c r="B10" s="7">
        <v>81</v>
      </c>
      <c r="C10" s="7">
        <v>19</v>
      </c>
      <c r="D10" s="10">
        <v>0.4</v>
      </c>
      <c r="E10" s="10">
        <v>0.4</v>
      </c>
      <c r="F10" s="7">
        <v>0</v>
      </c>
      <c r="G10" s="11">
        <v>1.134094230769231</v>
      </c>
      <c r="H10" s="7">
        <v>22</v>
      </c>
      <c r="I10" s="7">
        <f>COUNTIF('Нормы и нормо-часы'!$Q$635:$Q$718,"нормо-часы")</f>
        <v>27</v>
      </c>
      <c r="J10" s="7">
        <f>COUNTIF('Нормы и нормо-часы'!$Q$635:$Q$718,"расценка")</f>
        <v>27</v>
      </c>
      <c r="K10" s="7">
        <f>COUNTIF('Нормы и нормо-часы'!$Q$635:$Q$718,"равно")</f>
        <v>27</v>
      </c>
      <c r="L10" s="7" t="s">
        <v>7851</v>
      </c>
      <c r="M10" s="10">
        <f>MEDIAN('Нормы и нормо-часы'!$W$635:$W$718)</f>
        <v>0.4</v>
      </c>
      <c r="N10" s="10">
        <f>MEDIAN('Нормы и нормо-часы'!$AC$635:$AC$718)</f>
        <v>0.4</v>
      </c>
      <c r="O10" s="7">
        <f>COUNTIF('Нормы и нормо-часы'!$W$635:$W$718,"&lt;0")</f>
        <v>3</v>
      </c>
      <c r="P10" s="7">
        <f>COUNTIF('Нормы и нормо-часы'!$AA$635:$AA$718,"&gt;0")</f>
        <v>15</v>
      </c>
      <c r="Q10" s="7">
        <f>COUNTIF('Нормы и нормо-часы'!$AB$635:$AB$718,"&gt;0")</f>
        <v>15</v>
      </c>
    </row>
    <row r="11" spans="1:17" x14ac:dyDescent="0.25">
      <c r="A11" s="7" t="s">
        <v>7852</v>
      </c>
      <c r="B11" s="7">
        <v>114</v>
      </c>
      <c r="C11" s="7">
        <v>21</v>
      </c>
      <c r="D11" s="10">
        <v>0.4</v>
      </c>
      <c r="E11" s="10">
        <v>0.4</v>
      </c>
      <c r="F11" s="7">
        <v>0</v>
      </c>
      <c r="G11" s="11">
        <v>1.390769230769231</v>
      </c>
      <c r="H11" s="7">
        <v>45</v>
      </c>
      <c r="I11" s="7">
        <f>COUNTIF('Нормы и нормо-часы'!$Q$720:$Q$835,"нормо-часы")</f>
        <v>31</v>
      </c>
      <c r="J11" s="7">
        <f>COUNTIF('Нормы и нормо-часы'!$Q$720:$Q$835,"расценка")</f>
        <v>36</v>
      </c>
      <c r="K11" s="7">
        <f>COUNTIF('Нормы и нормо-часы'!$Q$720:$Q$835,"равно")</f>
        <v>47</v>
      </c>
      <c r="L11" s="7" t="s">
        <v>7853</v>
      </c>
      <c r="M11" s="10">
        <f>MEDIAN('Нормы и нормо-часы'!$W$720:$W$835)</f>
        <v>0.38235294117647056</v>
      </c>
      <c r="N11" s="10">
        <f>MEDIAN('Нормы и нормо-часы'!$AC$720:$AC$835)</f>
        <v>0.38235294117647056</v>
      </c>
      <c r="O11" s="7">
        <f>COUNTIF('Нормы и нормо-часы'!$W$720:$W$835,"&lt;0")</f>
        <v>3</v>
      </c>
      <c r="P11" s="7">
        <f>COUNTIF('Нормы и нормо-часы'!$AA$720:$AA$835,"&gt;0")</f>
        <v>22</v>
      </c>
      <c r="Q11" s="7">
        <f>COUNTIF('Нормы и нормо-часы'!$AB$720:$AB$835,"&gt;0")</f>
        <v>28</v>
      </c>
    </row>
    <row r="12" spans="1:17" x14ac:dyDescent="0.25">
      <c r="A12" s="7" t="s">
        <v>7854</v>
      </c>
      <c r="B12" s="7">
        <v>484</v>
      </c>
      <c r="C12" s="7">
        <v>68</v>
      </c>
      <c r="D12" s="10">
        <v>0.38</v>
      </c>
      <c r="E12" s="10">
        <v>0.38012422360248449</v>
      </c>
      <c r="F12" s="7">
        <v>0</v>
      </c>
      <c r="G12" s="11">
        <v>1.3038743589743591</v>
      </c>
      <c r="H12" s="7">
        <v>148</v>
      </c>
      <c r="I12" s="7">
        <f>COUNTIF('Нормы и нормо-часы'!$Q$837:$Q$1323,"нормо-часы")</f>
        <v>150</v>
      </c>
      <c r="J12" s="7">
        <f>COUNTIF('Нормы и нормо-часы'!$Q$837:$Q$1323,"расценка")</f>
        <v>141</v>
      </c>
      <c r="K12" s="7">
        <f>COUNTIF('Нормы и нормо-часы'!$Q$837:$Q$1323,"равно")</f>
        <v>193</v>
      </c>
      <c r="L12" s="7" t="s">
        <v>7855</v>
      </c>
      <c r="M12" s="10">
        <f>MEDIAN('Нормы и нормо-часы'!$W$837:$W$1323)</f>
        <v>0.41011705685618727</v>
      </c>
      <c r="N12" s="10">
        <f>MEDIAN('Нормы и нормо-часы'!$AC$837:$AC$1323)</f>
        <v>0.41011705685618727</v>
      </c>
      <c r="O12" s="7">
        <f>COUNTIF('Нормы и нормо-часы'!$W$837:$W$1323,"&lt;0")</f>
        <v>3</v>
      </c>
      <c r="P12" s="7">
        <f>COUNTIF('Нормы и нормо-часы'!$AA$837:$AA$1323,"&gt;0")</f>
        <v>67</v>
      </c>
      <c r="Q12" s="7">
        <f>COUNTIF('Нормы и нормо-часы'!$AB$837:$AB$1323,"&gt;0")</f>
        <v>90</v>
      </c>
    </row>
    <row r="13" spans="1:17" x14ac:dyDescent="0.25">
      <c r="A13" s="7" t="s">
        <v>7856</v>
      </c>
      <c r="B13" s="7">
        <v>203</v>
      </c>
      <c r="C13" s="7">
        <v>38</v>
      </c>
      <c r="D13" s="10">
        <v>0.39473684210526322</v>
      </c>
      <c r="E13" s="10">
        <v>0.3888888888888889</v>
      </c>
      <c r="F13" s="7">
        <v>8</v>
      </c>
      <c r="G13" s="11">
        <v>1.4536666666666671</v>
      </c>
      <c r="H13" s="7">
        <v>78</v>
      </c>
      <c r="I13" s="7">
        <f>COUNTIF('Нормы и нормо-часы'!$Q$1325:$Q$1532,"нормо-часы")</f>
        <v>54</v>
      </c>
      <c r="J13" s="7">
        <f>COUNTIF('Нормы и нормо-часы'!$Q$1325:$Q$1532,"расценка")</f>
        <v>66</v>
      </c>
      <c r="K13" s="7">
        <f>COUNTIF('Нормы и нормо-часы'!$Q$1325:$Q$1532,"равно")</f>
        <v>80</v>
      </c>
      <c r="L13" s="7" t="s">
        <v>7857</v>
      </c>
      <c r="M13" s="10">
        <f>MEDIAN('Нормы и нормо-часы'!$W$1325:$W$1532)</f>
        <v>0.39285714285714285</v>
      </c>
      <c r="N13" s="10">
        <f>MEDIAN('Нормы и нормо-часы'!$AC$1325:$AC$1532)</f>
        <v>0.39285714285714285</v>
      </c>
      <c r="O13" s="7">
        <f>COUNTIF('Нормы и нормо-часы'!$W$1325:$W$1532,"&lt;0")</f>
        <v>11</v>
      </c>
      <c r="P13" s="7">
        <f>COUNTIF('Нормы и нормо-часы'!$AA$1325:$AA$1532,"&gt;0")</f>
        <v>31</v>
      </c>
      <c r="Q13" s="7">
        <f>COUNTIF('Нормы и нормо-часы'!$AB$1325:$AB$1532,"&gt;0")</f>
        <v>34</v>
      </c>
    </row>
    <row r="14" spans="1:17" x14ac:dyDescent="0.25">
      <c r="A14" s="7" t="s">
        <v>7858</v>
      </c>
      <c r="B14" s="7">
        <v>133</v>
      </c>
      <c r="C14" s="7">
        <v>21</v>
      </c>
      <c r="D14" s="10">
        <v>0.37333333333333341</v>
      </c>
      <c r="E14" s="10">
        <v>0.37333333333333341</v>
      </c>
      <c r="F14" s="7">
        <v>0</v>
      </c>
      <c r="G14" s="11">
        <v>1.2819409090909091</v>
      </c>
      <c r="H14" s="7">
        <v>42</v>
      </c>
      <c r="I14" s="7">
        <f>COUNTIF('Нормы и нормо-часы'!$Q$1534:$Q$1669,"нормо-часы")</f>
        <v>37</v>
      </c>
      <c r="J14" s="7">
        <f>COUNTIF('Нормы и нормо-часы'!$Q$1534:$Q$1669,"расценка")</f>
        <v>40</v>
      </c>
      <c r="K14" s="7">
        <f>COUNTIF('Нормы и нормо-часы'!$Q$1534:$Q$1669,"равно")</f>
        <v>55</v>
      </c>
      <c r="L14" s="7" t="s">
        <v>7859</v>
      </c>
      <c r="M14" s="10">
        <f>MEDIAN('Нормы и нормо-часы'!$W$1534:$W$1669)</f>
        <v>0.37583333333333335</v>
      </c>
      <c r="N14" s="10">
        <f>MEDIAN('Нормы и нормо-часы'!$AC$1534:$AC$1669)</f>
        <v>0.37583333333333335</v>
      </c>
      <c r="O14" s="7">
        <f>COUNTIF('Нормы и нормо-часы'!$W$1534:$W$1669,"&lt;0")</f>
        <v>3</v>
      </c>
      <c r="P14" s="7">
        <f>COUNTIF('Нормы и нормо-часы'!$AA$1534:$AA$1669,"&gt;0")</f>
        <v>28</v>
      </c>
      <c r="Q14" s="7">
        <f>COUNTIF('Нормы и нормо-часы'!$AB$1534:$AB$1669,"&gt;0")</f>
        <v>31</v>
      </c>
    </row>
    <row r="15" spans="1:17" x14ac:dyDescent="0.25">
      <c r="A15" s="7" t="s">
        <v>4897</v>
      </c>
      <c r="B15" s="7">
        <v>106</v>
      </c>
      <c r="C15" s="7">
        <v>16</v>
      </c>
      <c r="D15" s="10">
        <v>0.37142857142857139</v>
      </c>
      <c r="E15" s="10">
        <v>0.37064676616915421</v>
      </c>
      <c r="F15" s="7">
        <v>2</v>
      </c>
      <c r="G15" s="11">
        <v>1.8837222222222221</v>
      </c>
      <c r="H15" s="7">
        <v>60</v>
      </c>
      <c r="I15" s="7">
        <f>COUNTIF('Нормы и нормо-часы'!$Q$1671:$Q$1776,"нормо-часы")</f>
        <v>46</v>
      </c>
      <c r="J15" s="7">
        <f>COUNTIF('Нормы и нормо-часы'!$Q$1671:$Q$1776,"расценка")</f>
        <v>35</v>
      </c>
      <c r="K15" s="7">
        <f>COUNTIF('Нормы и нормо-часы'!$Q$1671:$Q$1776,"равно")</f>
        <v>19</v>
      </c>
      <c r="L15" s="7" t="s">
        <v>7860</v>
      </c>
      <c r="M15" s="10">
        <f>MEDIAN('Нормы и нормо-часы'!$W$1671:$W$1776)</f>
        <v>0.42222222222222222</v>
      </c>
      <c r="N15" s="10">
        <f>MEDIAN('Нормы и нормо-часы'!$AC$1671:$AC$1776)</f>
        <v>0.42222222222222222</v>
      </c>
      <c r="O15" s="7">
        <f>COUNTIF('Нормы и нормо-часы'!$W$1671:$W$1776,"&lt;0")</f>
        <v>3</v>
      </c>
      <c r="P15" s="7">
        <f>COUNTIF('Нормы и нормо-часы'!$AA$1671:$AA$1776,"&gt;0")</f>
        <v>28</v>
      </c>
      <c r="Q15" s="7">
        <f>COUNTIF('Нормы и нормо-часы'!$AB$1671:$AB$1776,"&gt;0")</f>
        <v>32</v>
      </c>
    </row>
    <row r="16" spans="1:17" x14ac:dyDescent="0.25">
      <c r="A16" s="7" t="s">
        <v>5179</v>
      </c>
      <c r="B16" s="7">
        <v>17</v>
      </c>
      <c r="C16" s="7">
        <v>3</v>
      </c>
      <c r="D16" s="10">
        <v>0.375</v>
      </c>
      <c r="E16" s="10">
        <v>0.375</v>
      </c>
      <c r="F16" s="7">
        <v>0</v>
      </c>
      <c r="G16" s="11">
        <v>1.4332916666666671</v>
      </c>
      <c r="H16" s="7">
        <v>6</v>
      </c>
      <c r="I16" s="7">
        <f>COUNTIF('Нормы и нормо-часы'!$Q$1778:$Q$1794,"нормо-часы")</f>
        <v>2</v>
      </c>
      <c r="J16" s="7">
        <f>COUNTIF('Нормы и нормо-часы'!$Q$1778:$Q$1794,"расценка")</f>
        <v>13</v>
      </c>
      <c r="K16" s="7">
        <f>COUNTIF('Нормы и нормо-часы'!$Q$1778:$Q$1794,"равно")</f>
        <v>2</v>
      </c>
      <c r="L16" s="7" t="s">
        <v>7861</v>
      </c>
      <c r="M16" s="10">
        <f>MEDIAN('Нормы и нормо-часы'!$W$1778:$W$1794)</f>
        <v>0.25</v>
      </c>
      <c r="N16" s="10">
        <f>MEDIAN('Нормы и нормо-часы'!$AC$1778:$AC$1794)</f>
        <v>0.25</v>
      </c>
      <c r="O16" s="7">
        <f>COUNTIF('Нормы и нормо-часы'!$W$1778:$W$1794,"&lt;0")</f>
        <v>1</v>
      </c>
      <c r="P16" s="7">
        <f>COUNTIF('Нормы и нормо-часы'!$AA$1778:$AA$1794,"&gt;0")</f>
        <v>7</v>
      </c>
      <c r="Q16" s="7">
        <f>COUNTIF('Нормы и нормо-часы'!$AB$1778:$AB$1794,"&gt;0")</f>
        <v>12</v>
      </c>
    </row>
    <row r="17" spans="1:17" x14ac:dyDescent="0.25">
      <c r="A17" s="7" t="s">
        <v>5217</v>
      </c>
      <c r="B17" s="7">
        <v>13</v>
      </c>
      <c r="C17" s="7">
        <v>4</v>
      </c>
      <c r="D17" s="10">
        <v>0.3888888888888889</v>
      </c>
      <c r="E17" s="10">
        <v>0.3888888888888889</v>
      </c>
      <c r="F17" s="7">
        <v>0</v>
      </c>
      <c r="G17" s="11">
        <v>1.817115111111111</v>
      </c>
      <c r="H17" s="7">
        <v>7</v>
      </c>
      <c r="I17" s="7">
        <f>COUNTIF('Нормы и нормо-часы'!$Q$1796:$Q$1808,"нормо-часы")</f>
        <v>6</v>
      </c>
      <c r="J17" s="7">
        <f>COUNTIF('Нормы и нормо-часы'!$Q$1796:$Q$1808,"расценка")</f>
        <v>3</v>
      </c>
      <c r="K17" s="7">
        <f>COUNTIF('Нормы и нормо-часы'!$Q$1796:$Q$1808,"равно")</f>
        <v>4</v>
      </c>
      <c r="L17" s="7" t="s">
        <v>7862</v>
      </c>
      <c r="M17" s="10">
        <f>MEDIAN('Нормы и нормо-часы'!$W$1796:$W$1808)</f>
        <v>0.43333333333333335</v>
      </c>
      <c r="N17" s="10">
        <f>MEDIAN('Нормы и нормо-часы'!$AC$1796:$AC$1808)</f>
        <v>0.43333333333333335</v>
      </c>
      <c r="O17" s="7">
        <f>COUNTIF('Нормы и нормо-часы'!$W$1796:$W$1808,"&lt;0")</f>
        <v>0</v>
      </c>
      <c r="P17" s="7">
        <f>COUNTIF('Нормы и нормо-часы'!$AA$1796:$AA$1808,"&gt;0")</f>
        <v>2</v>
      </c>
      <c r="Q17" s="7">
        <f>COUNTIF('Нормы и нормо-часы'!$AB$1796:$AB$1808,"&gt;0")</f>
        <v>2</v>
      </c>
    </row>
    <row r="18" spans="1:17" x14ac:dyDescent="0.25">
      <c r="A18" s="7" t="s">
        <v>7863</v>
      </c>
      <c r="B18" s="7">
        <v>322</v>
      </c>
      <c r="C18" s="7">
        <v>39</v>
      </c>
      <c r="D18" s="10">
        <v>0.4</v>
      </c>
      <c r="E18" s="10">
        <v>0.4</v>
      </c>
      <c r="F18" s="7">
        <v>0</v>
      </c>
      <c r="G18" s="11">
        <v>0.98450857142857151</v>
      </c>
      <c r="H18" s="7">
        <v>54</v>
      </c>
      <c r="I18" s="7">
        <f>COUNTIF('Нормы и нормо-часы'!$Q$1810:$Q$2137,"нормо-часы")</f>
        <v>121</v>
      </c>
      <c r="J18" s="7">
        <f>COUNTIF('Нормы и нормо-часы'!$Q$1810:$Q$2137,"расценка")</f>
        <v>118</v>
      </c>
      <c r="K18" s="7">
        <f>COUNTIF('Нормы и нормо-часы'!$Q$1810:$Q$2137,"равно")</f>
        <v>83</v>
      </c>
      <c r="L18" s="7" t="s">
        <v>7864</v>
      </c>
      <c r="M18" s="10">
        <f>MEDIAN('Нормы и нормо-часы'!$W$1810:$W$2137)</f>
        <v>0.4</v>
      </c>
      <c r="N18" s="10">
        <f>MEDIAN('Нормы и нормо-часы'!$AC$1810:$AC$2137)</f>
        <v>0.4</v>
      </c>
      <c r="O18" s="7">
        <f>COUNTIF('Нормы и нормо-часы'!$W$1810:$W$2137,"&lt;0")</f>
        <v>5</v>
      </c>
      <c r="P18" s="7">
        <f>COUNTIF('Нормы и нормо-часы'!$AA$1810:$AA$2137,"&gt;0")</f>
        <v>33</v>
      </c>
      <c r="Q18" s="7">
        <f>COUNTIF('Нормы и нормо-часы'!$AB$1810:$AB$2137,"&gt;0")</f>
        <v>79</v>
      </c>
    </row>
    <row r="19" spans="1:17" x14ac:dyDescent="0.25">
      <c r="A19" s="7" t="s">
        <v>7865</v>
      </c>
      <c r="B19" s="7">
        <v>199</v>
      </c>
      <c r="C19" s="7">
        <v>15</v>
      </c>
      <c r="D19" s="10">
        <v>0.43181818181818182</v>
      </c>
      <c r="E19" s="10">
        <v>0.43529411764705878</v>
      </c>
      <c r="F19" s="7">
        <v>0</v>
      </c>
      <c r="G19" s="11">
        <v>0.65166333333333337</v>
      </c>
      <c r="H19" s="7">
        <v>8</v>
      </c>
      <c r="I19" s="7">
        <f>COUNTIF('Нормы и нормо-часы'!$Q$2139:$Q$2338,"нормо-часы")</f>
        <v>130</v>
      </c>
      <c r="J19" s="7">
        <f>COUNTIF('Нормы и нормо-часы'!$Q$2139:$Q$2338,"расценка")</f>
        <v>0</v>
      </c>
      <c r="K19" s="7">
        <f>COUNTIF('Нормы и нормо-часы'!$Q$2139:$Q$2338,"равно")</f>
        <v>69</v>
      </c>
      <c r="L19" s="7" t="s">
        <v>7866</v>
      </c>
      <c r="M19" s="10">
        <f>MEDIAN('Нормы и нормо-часы'!$W$2139:$W$2338)</f>
        <v>0.5</v>
      </c>
      <c r="N19" s="10">
        <f>MEDIAN('Нормы и нормо-часы'!$AC$2139:$AC$2338)</f>
        <v>0.5</v>
      </c>
      <c r="O19" s="7">
        <f>COUNTIF('Нормы и нормо-часы'!$W$2139:$W$2338,"&lt;0")</f>
        <v>0</v>
      </c>
      <c r="P19" s="7">
        <f>COUNTIF('Нормы и нормо-часы'!$AA$2139:$AA$2338,"&gt;0")</f>
        <v>0</v>
      </c>
      <c r="Q19" s="7">
        <f>COUNTIF('Нормы и нормо-часы'!$AB$2139:$AB$2338,"&gt;0")</f>
        <v>2</v>
      </c>
    </row>
    <row r="20" spans="1:17" x14ac:dyDescent="0.25">
      <c r="A20" s="7" t="s">
        <v>6687</v>
      </c>
      <c r="B20" s="7">
        <v>21</v>
      </c>
      <c r="C20" s="7">
        <v>8</v>
      </c>
      <c r="D20" s="10">
        <v>0.4</v>
      </c>
      <c r="E20" s="10">
        <v>0.4</v>
      </c>
      <c r="F20" s="7">
        <v>0</v>
      </c>
      <c r="G20" s="11">
        <v>1.0584945333333331</v>
      </c>
      <c r="H20" s="7">
        <v>1</v>
      </c>
      <c r="I20" s="7">
        <f>COUNTIF('Нормы и нормо-часы'!$Q$2340:$Q$2360,"нормо-часы")</f>
        <v>11</v>
      </c>
      <c r="J20" s="7">
        <f>COUNTIF('Нормы и нормо-часы'!$Q$2340:$Q$2360,"расценка")</f>
        <v>2</v>
      </c>
      <c r="K20" s="7">
        <f>COUNTIF('Нормы и нормо-часы'!$Q$2340:$Q$2360,"равно")</f>
        <v>8</v>
      </c>
      <c r="L20" s="7" t="s">
        <v>7867</v>
      </c>
      <c r="M20" s="10">
        <f>MEDIAN('Нормы и нормо-часы'!$W$2340:$W$2360)</f>
        <v>0.49</v>
      </c>
      <c r="N20" s="10">
        <f>MEDIAN('Нормы и нормо-часы'!$AC$2340:$AC$2360)</f>
        <v>0.49</v>
      </c>
      <c r="O20" s="7">
        <f>COUNTIF('Нормы и нормо-часы'!$W$2340:$W$2360,"&lt;0")</f>
        <v>0</v>
      </c>
      <c r="P20" s="7">
        <f>COUNTIF('Нормы и нормо-часы'!$AA$2340:$AA$2360,"&gt;0")</f>
        <v>1</v>
      </c>
      <c r="Q20" s="7">
        <f>COUNTIF('Нормы и нормо-часы'!$AB$2340:$AB$2360,"&gt;0")</f>
        <v>1</v>
      </c>
    </row>
    <row r="21" spans="1:17" x14ac:dyDescent="0.25">
      <c r="A21" s="7" t="s">
        <v>6743</v>
      </c>
      <c r="B21" s="7">
        <v>59</v>
      </c>
      <c r="C21" s="7">
        <v>13</v>
      </c>
      <c r="D21" s="10">
        <v>0.4</v>
      </c>
      <c r="E21" s="10">
        <v>0.4</v>
      </c>
      <c r="F21" s="7">
        <v>0</v>
      </c>
      <c r="G21" s="11">
        <v>5.8097655000000001</v>
      </c>
      <c r="H21" s="7">
        <v>39</v>
      </c>
      <c r="I21" s="7">
        <f>COUNTIF('Нормы и нормо-часы'!$Q$2362:$Q$2420,"нормо-часы")</f>
        <v>39</v>
      </c>
      <c r="J21" s="7">
        <f>COUNTIF('Нормы и нормо-часы'!$Q$2362:$Q$2420,"расценка")</f>
        <v>3</v>
      </c>
      <c r="K21" s="7">
        <f>COUNTIF('Нормы и нормо-часы'!$Q$2362:$Q$2420,"равно")</f>
        <v>17</v>
      </c>
      <c r="L21" s="7" t="s">
        <v>7868</v>
      </c>
      <c r="M21" s="10">
        <f>MEDIAN('Нормы и нормо-часы'!$W$2362:$W$2420)</f>
        <v>0.5</v>
      </c>
      <c r="N21" s="10">
        <f>MEDIAN('Нормы и нормо-часы'!$AC$2362:$AC$2420)</f>
        <v>0.5</v>
      </c>
      <c r="O21" s="7">
        <f>COUNTIF('Нормы и нормо-часы'!$W$2362:$W$2420,"&lt;0")</f>
        <v>0</v>
      </c>
      <c r="P21" s="7">
        <f>COUNTIF('Нормы и нормо-часы'!$AA$2362:$AA$2420,"&gt;0")</f>
        <v>1</v>
      </c>
      <c r="Q21" s="7">
        <f>COUNTIF('Нормы и нормо-часы'!$AB$2362:$AB$2420,"&gt;0")</f>
        <v>1</v>
      </c>
    </row>
    <row r="22" spans="1:17" x14ac:dyDescent="0.25">
      <c r="A22" s="25" t="s">
        <v>7869</v>
      </c>
      <c r="B22" s="25">
        <f>SUM(B4:B21)</f>
        <v>2352</v>
      </c>
      <c r="C22" s="25">
        <f>SUM(C4:C21)</f>
        <v>359</v>
      </c>
      <c r="D22" s="25"/>
      <c r="E22" s="25"/>
      <c r="F22" s="25">
        <f>SUM(F4:F21)</f>
        <v>32</v>
      </c>
      <c r="G22" s="25"/>
      <c r="H22" s="25">
        <f>SUM(H4:H21)</f>
        <v>735</v>
      </c>
      <c r="I22" s="25">
        <f>SUM(I4:I21)</f>
        <v>753</v>
      </c>
      <c r="J22" s="25">
        <f>SUM(J4:J21)</f>
        <v>866</v>
      </c>
      <c r="K22" s="25">
        <f>SUM(K4:K21)</f>
        <v>693</v>
      </c>
      <c r="L22" s="25"/>
      <c r="M22" s="25"/>
      <c r="N22" s="25"/>
      <c r="O22" s="25">
        <f>SUM(O4:O21)</f>
        <v>84</v>
      </c>
      <c r="P22" s="25">
        <f>SUM(P4:P21)</f>
        <v>526</v>
      </c>
      <c r="Q22" s="25">
        <f>SUM(Q4:Q21)</f>
        <v>647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Views>
    <sheetView workbookViewId="0"/>
  </sheetViews>
  <sheetFormatPr defaultRowHeight="15" x14ac:dyDescent="0.25"/>
  <cols>
    <col min="1" max="1" width="150" customWidth="1"/>
  </cols>
  <sheetData>
    <row r="1" spans="1:1" ht="15.75" x14ac:dyDescent="0.25">
      <c r="A1" s="26" t="s">
        <v>7870</v>
      </c>
    </row>
    <row r="2" spans="1:1" ht="45" customHeight="1" x14ac:dyDescent="0.25">
      <c r="A2" s="27" t="s">
        <v>7871</v>
      </c>
    </row>
    <row r="3" spans="1:1" ht="75" customHeight="1" x14ac:dyDescent="0.25">
      <c r="A3" s="27" t="s">
        <v>7872</v>
      </c>
    </row>
    <row r="4" spans="1:1" ht="30" customHeight="1" x14ac:dyDescent="0.25">
      <c r="A4" s="27" t="s">
        <v>7873</v>
      </c>
    </row>
    <row r="5" spans="1:1" ht="30" customHeight="1" x14ac:dyDescent="0.25">
      <c r="A5" s="27" t="s">
        <v>7874</v>
      </c>
    </row>
    <row r="6" spans="1:1" ht="15" customHeight="1" x14ac:dyDescent="0.25">
      <c r="A6" s="27" t="s">
        <v>7875</v>
      </c>
    </row>
    <row r="7" spans="1:1" ht="15" customHeight="1" x14ac:dyDescent="0.25">
      <c r="A7" s="27" t="s">
        <v>7876</v>
      </c>
    </row>
    <row r="8" spans="1:1" ht="30" customHeight="1" x14ac:dyDescent="0.25">
      <c r="A8" s="27" t="s">
        <v>7877</v>
      </c>
    </row>
    <row r="9" spans="1:1" ht="30" customHeight="1" x14ac:dyDescent="0.25">
      <c r="A9" s="27" t="s">
        <v>7878</v>
      </c>
    </row>
    <row r="10" spans="1:1" ht="15" customHeight="1" x14ac:dyDescent="0.25">
      <c r="A10" s="27" t="s">
        <v>7879</v>
      </c>
    </row>
    <row r="11" spans="1:1" ht="30" customHeight="1" x14ac:dyDescent="0.25">
      <c r="A11" s="27" t="s">
        <v>7880</v>
      </c>
    </row>
    <row r="12" spans="1:1" ht="45" customHeight="1" x14ac:dyDescent="0.25">
      <c r="A12" s="27" t="s">
        <v>7881</v>
      </c>
    </row>
    <row r="13" spans="1:1" ht="30" customHeight="1" x14ac:dyDescent="0.25">
      <c r="A13" s="27" t="s">
        <v>7882</v>
      </c>
    </row>
    <row r="14" spans="1:1" ht="60" customHeight="1" x14ac:dyDescent="0.25">
      <c r="A14" s="27" t="s">
        <v>7883</v>
      </c>
    </row>
    <row r="15" spans="1:1" ht="15.75" x14ac:dyDescent="0.25">
      <c r="A15" s="26" t="s">
        <v>7884</v>
      </c>
    </row>
    <row r="16" spans="1:1" ht="30" customHeight="1" x14ac:dyDescent="0.25">
      <c r="A16" s="27" t="s">
        <v>7885</v>
      </c>
    </row>
    <row r="17" spans="1:1" ht="15" customHeight="1" x14ac:dyDescent="0.25">
      <c r="A17" s="27" t="s">
        <v>7886</v>
      </c>
    </row>
    <row r="18" spans="1:1" ht="15" customHeight="1" x14ac:dyDescent="0.25">
      <c r="A18" s="27" t="s">
        <v>7887</v>
      </c>
    </row>
    <row r="19" spans="1:1" ht="15.75" x14ac:dyDescent="0.25">
      <c r="A19" s="26" t="s">
        <v>7888</v>
      </c>
    </row>
    <row r="20" spans="1:1" ht="60" customHeight="1" x14ac:dyDescent="0.25">
      <c r="A20" s="27" t="s">
        <v>7889</v>
      </c>
    </row>
    <row r="21" spans="1:1" ht="30" customHeight="1" x14ac:dyDescent="0.25">
      <c r="A21" s="27" t="s">
        <v>7890</v>
      </c>
    </row>
    <row r="22" spans="1:1" ht="45" customHeight="1" x14ac:dyDescent="0.25">
      <c r="A22" s="27" t="s">
        <v>7891</v>
      </c>
    </row>
    <row r="23" spans="1:1" ht="45" customHeight="1" x14ac:dyDescent="0.25">
      <c r="A23" s="27" t="s">
        <v>7892</v>
      </c>
    </row>
    <row r="24" spans="1:1" ht="30" customHeight="1" x14ac:dyDescent="0.25">
      <c r="A24" s="27" t="s">
        <v>7893</v>
      </c>
    </row>
    <row r="25" spans="1:1" ht="30" customHeight="1" x14ac:dyDescent="0.25">
      <c r="A25" s="27" t="s">
        <v>7894</v>
      </c>
    </row>
    <row r="26" spans="1:1" ht="30" customHeight="1" x14ac:dyDescent="0.25">
      <c r="A26" s="27" t="s">
        <v>7895</v>
      </c>
    </row>
    <row r="27" spans="1:1" ht="45" customHeight="1" x14ac:dyDescent="0.25">
      <c r="A27" s="27" t="s">
        <v>7896</v>
      </c>
    </row>
    <row r="28" spans="1:1" ht="30" customHeight="1" x14ac:dyDescent="0.25">
      <c r="A28" s="27" t="s">
        <v>7897</v>
      </c>
    </row>
    <row r="29" spans="1:1" ht="30" customHeight="1" x14ac:dyDescent="0.25">
      <c r="A29" s="27" t="s">
        <v>7898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Расценки</vt:lpstr>
      <vt:lpstr>Нормы и нормо-часы</vt:lpstr>
      <vt:lpstr>Подтянутые позиции</vt:lpstr>
      <vt:lpstr>Нормо-час по специальностям</vt:lpstr>
      <vt:lpstr>Сводка</vt:lpstr>
      <vt:lpstr>Методика и источники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Администратор</cp:lastModifiedBy>
  <dcterms:created xsi:type="dcterms:W3CDTF">2026-10-23T11:30:54Z</dcterms:created>
  <dcterms:modified xsi:type="dcterms:W3CDTF">2026-10-23T11:31:02Z</dcterms:modified>
</cp:coreProperties>
</file>